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5\Priprema\001-PLANIRANJE\"/>
    </mc:Choice>
  </mc:AlternateContent>
  <xr:revisionPtr revIDLastSave="0" documentId="13_ncr:1_{47F42C13-0D83-4AC4-82AC-7C371D253D32}" xr6:coauthVersionLast="47" xr6:coauthVersionMax="47" xr10:uidLastSave="{00000000-0000-0000-0000-000000000000}"/>
  <bookViews>
    <workbookView xWindow="28680" yWindow="-120" windowWidth="29040" windowHeight="15720" tabRatio="663" xr2:uid="{00000000-000D-0000-FFFF-FFFF00000000}"/>
  </bookViews>
  <sheets>
    <sheet name="PRINT" sheetId="21" r:id="rId1"/>
    <sheet name="QUERY" sheetId="28" r:id="rId2"/>
    <sheet name="NOVO" sheetId="12" r:id="rId3"/>
    <sheet name="KALENDAR MASINA" sheetId="7" r:id="rId4"/>
    <sheet name="MASINE" sheetId="5" r:id="rId5"/>
    <sheet name="KVAR MASINE" sheetId="17" r:id="rId6"/>
    <sheet name="PROMJENA" sheetId="14" r:id="rId7"/>
    <sheet name="REDOSLIJED" sheetId="15" r:id="rId8"/>
    <sheet name="TIME" sheetId="20" r:id="rId9"/>
    <sheet name="GANT" sheetId="24" r:id="rId10"/>
  </sheets>
  <definedNames>
    <definedName name="_xlnm._FilterDatabase" localSheetId="3" hidden="1">'KALENDAR MASINA'!$I$2:$J$2157</definedName>
    <definedName name="_xlnm._FilterDatabase" localSheetId="2" hidden="1">NOVO!$A:$O</definedName>
    <definedName name="_xlnm._FilterDatabase" localSheetId="0" hidden="1">PRINT!$A$4:$U$541</definedName>
    <definedName name="_xlnm._FilterDatabase" localSheetId="6" hidden="1">PROMJENA!#REF!</definedName>
    <definedName name="ExternalData_1" localSheetId="1" hidden="1">QUERY!$A$1:$P$3844</definedName>
    <definedName name="FORMAT" localSheetId="0">INDIRECT(PRINT!A:U)</definedName>
    <definedName name="_xlnm.Print_Area" localSheetId="0">PRINT!$C$4:$T$106</definedName>
    <definedName name="Query_from_Mladen" localSheetId="4" hidden="1">MASINE!$A$1:$B$224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6" i="21" l="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U102" i="21"/>
  <c r="U103" i="21"/>
  <c r="U104" i="21"/>
  <c r="U105" i="21"/>
  <c r="U106" i="21"/>
  <c r="U107" i="21"/>
  <c r="U108" i="21"/>
  <c r="U109" i="21"/>
  <c r="U110" i="21"/>
  <c r="U111" i="21"/>
  <c r="U112" i="21"/>
  <c r="U113" i="21"/>
  <c r="U114" i="21"/>
  <c r="U115" i="21"/>
  <c r="U116" i="21"/>
  <c r="U117" i="21"/>
  <c r="U118" i="21"/>
  <c r="U119" i="21"/>
  <c r="U120" i="21"/>
  <c r="U121" i="21"/>
  <c r="U122" i="21"/>
  <c r="U123" i="21"/>
  <c r="U124" i="21"/>
  <c r="U125" i="21"/>
  <c r="U126" i="21"/>
  <c r="U127" i="21"/>
  <c r="U128" i="21"/>
  <c r="U129" i="21"/>
  <c r="U130" i="21"/>
  <c r="U131" i="21"/>
  <c r="U132" i="21"/>
  <c r="U133" i="21"/>
  <c r="U134" i="21"/>
  <c r="U135" i="21"/>
  <c r="U136" i="21"/>
  <c r="U137" i="21"/>
  <c r="U138" i="21"/>
  <c r="U139" i="21"/>
  <c r="U140" i="21"/>
  <c r="U141" i="21"/>
  <c r="U142" i="21"/>
  <c r="U143" i="21"/>
  <c r="U144" i="21"/>
  <c r="U145" i="21"/>
  <c r="U146" i="21"/>
  <c r="U147" i="21"/>
  <c r="U148" i="21"/>
  <c r="U149" i="21"/>
  <c r="U150" i="21"/>
  <c r="U151" i="21"/>
  <c r="U152" i="21"/>
  <c r="U153" i="21"/>
  <c r="U154" i="21"/>
  <c r="U155" i="21"/>
  <c r="U156" i="21"/>
  <c r="U157" i="21"/>
  <c r="U158" i="21"/>
  <c r="U159" i="21"/>
  <c r="U160" i="21"/>
  <c r="U161" i="21"/>
  <c r="U162" i="21"/>
  <c r="U163" i="21"/>
  <c r="U164" i="21"/>
  <c r="U165" i="21"/>
  <c r="U166" i="21"/>
  <c r="U167" i="21"/>
  <c r="U168" i="21"/>
  <c r="U169" i="21"/>
  <c r="U170" i="21"/>
  <c r="U171" i="21"/>
  <c r="U172" i="21"/>
  <c r="U173" i="21"/>
  <c r="U174" i="21"/>
  <c r="U175" i="21"/>
  <c r="U176" i="21"/>
  <c r="U177" i="21"/>
  <c r="U178" i="21"/>
  <c r="U179" i="21"/>
  <c r="U180" i="21"/>
  <c r="U181" i="21"/>
  <c r="U182" i="21"/>
  <c r="U183" i="21"/>
  <c r="U184" i="21"/>
  <c r="U185" i="21"/>
  <c r="U186" i="21"/>
  <c r="U187" i="21"/>
  <c r="U188" i="21"/>
  <c r="U189" i="21"/>
  <c r="U190" i="21"/>
  <c r="U191" i="21"/>
  <c r="U192" i="21"/>
  <c r="U193" i="21"/>
  <c r="U194" i="21"/>
  <c r="U195" i="21"/>
  <c r="U196" i="21"/>
  <c r="U197" i="21"/>
  <c r="U198" i="21"/>
  <c r="U199" i="21"/>
  <c r="U200" i="21"/>
  <c r="U201" i="21"/>
  <c r="U202" i="21"/>
  <c r="U203" i="21"/>
  <c r="U204" i="21"/>
  <c r="U205" i="21"/>
  <c r="U206" i="21"/>
  <c r="U207" i="21"/>
  <c r="U208" i="21"/>
  <c r="U209" i="21"/>
  <c r="U210" i="21"/>
  <c r="U211" i="21"/>
  <c r="U212" i="21"/>
  <c r="U213" i="21"/>
  <c r="U214" i="21"/>
  <c r="U215" i="21"/>
  <c r="U216" i="21"/>
  <c r="U217" i="21"/>
  <c r="U218" i="21"/>
  <c r="U219" i="21"/>
  <c r="U220" i="21"/>
  <c r="U221" i="21"/>
  <c r="U222" i="21"/>
  <c r="U223" i="21"/>
  <c r="U224" i="21"/>
  <c r="U225" i="21"/>
  <c r="U226" i="21"/>
  <c r="U227" i="21"/>
  <c r="U228" i="21"/>
  <c r="U229" i="21"/>
  <c r="U230" i="21"/>
  <c r="U231" i="21"/>
  <c r="U232" i="21"/>
  <c r="U233" i="21"/>
  <c r="U234" i="21"/>
  <c r="U235" i="21"/>
  <c r="U236" i="21"/>
  <c r="U237" i="21"/>
  <c r="U238" i="21"/>
  <c r="U239" i="21"/>
  <c r="U240" i="21"/>
  <c r="U241" i="21"/>
  <c r="U242" i="21"/>
  <c r="U243" i="21"/>
  <c r="U244" i="21"/>
  <c r="U245" i="21"/>
  <c r="U246" i="21"/>
  <c r="U247" i="21"/>
  <c r="U248" i="21"/>
  <c r="U249" i="21"/>
  <c r="U250" i="21"/>
  <c r="U251" i="21"/>
  <c r="U252" i="21"/>
  <c r="U253" i="21"/>
  <c r="U254" i="21"/>
  <c r="U255" i="21"/>
  <c r="U256" i="21"/>
  <c r="U257" i="21"/>
  <c r="U258" i="21"/>
  <c r="U259" i="21"/>
  <c r="U260" i="21"/>
  <c r="U261" i="21"/>
  <c r="U262" i="21"/>
  <c r="U263" i="21"/>
  <c r="U264" i="21"/>
  <c r="U265" i="21"/>
  <c r="U266" i="21"/>
  <c r="U267" i="21"/>
  <c r="U268" i="21"/>
  <c r="U269" i="21"/>
  <c r="U270" i="21"/>
  <c r="U271" i="21"/>
  <c r="U272" i="21"/>
  <c r="U273" i="21"/>
  <c r="U274" i="21"/>
  <c r="U275" i="21"/>
  <c r="U276" i="21"/>
  <c r="U277" i="21"/>
  <c r="U278" i="21"/>
  <c r="U279" i="21"/>
  <c r="U280" i="21"/>
  <c r="U281" i="21"/>
  <c r="U282" i="21"/>
  <c r="U283" i="21"/>
  <c r="U284" i="21"/>
  <c r="U285" i="21"/>
  <c r="U286" i="21"/>
  <c r="U287" i="21"/>
  <c r="U288" i="21"/>
  <c r="U289" i="21"/>
  <c r="U290" i="21"/>
  <c r="U291" i="21"/>
  <c r="U292" i="21"/>
  <c r="U293" i="21"/>
  <c r="U294" i="21"/>
  <c r="U295" i="21"/>
  <c r="U296" i="21"/>
  <c r="U297" i="21"/>
  <c r="U298" i="21"/>
  <c r="U299" i="21"/>
  <c r="U300" i="21"/>
  <c r="U301" i="21"/>
  <c r="U302" i="21"/>
  <c r="U303" i="21"/>
  <c r="U304" i="21"/>
  <c r="U305" i="21"/>
  <c r="U306" i="21"/>
  <c r="U307" i="21"/>
  <c r="U308" i="21"/>
  <c r="U309" i="21"/>
  <c r="U310" i="21"/>
  <c r="U311" i="21"/>
  <c r="U312" i="21"/>
  <c r="U313" i="21"/>
  <c r="U314" i="21"/>
  <c r="U315" i="21"/>
  <c r="U316" i="21"/>
  <c r="U317" i="21"/>
  <c r="U318" i="21"/>
  <c r="U319" i="21"/>
  <c r="U320" i="21"/>
  <c r="U321" i="21"/>
  <c r="U322" i="21"/>
  <c r="U323" i="21"/>
  <c r="U324" i="21"/>
  <c r="U325" i="21"/>
  <c r="U326" i="21"/>
  <c r="U327" i="21"/>
  <c r="U328" i="21"/>
  <c r="U329" i="21"/>
  <c r="U330" i="21"/>
  <c r="U331" i="21"/>
  <c r="U332" i="21"/>
  <c r="U333" i="21"/>
  <c r="U334" i="21"/>
  <c r="U335" i="21"/>
  <c r="U336" i="21"/>
  <c r="U337" i="21"/>
  <c r="U338" i="21"/>
  <c r="U339" i="21"/>
  <c r="U340" i="21"/>
  <c r="U341" i="21"/>
  <c r="U342" i="21"/>
  <c r="U343" i="21"/>
  <c r="U344" i="21"/>
  <c r="U345" i="21"/>
  <c r="U346" i="21"/>
  <c r="U347" i="21"/>
  <c r="U348" i="21"/>
  <c r="U349" i="21"/>
  <c r="U350" i="21"/>
  <c r="U351" i="21"/>
  <c r="U352" i="21"/>
  <c r="U353" i="21"/>
  <c r="U354" i="21"/>
  <c r="U355" i="21"/>
  <c r="U356" i="21"/>
  <c r="U357" i="21"/>
  <c r="U358" i="21"/>
  <c r="U359" i="21"/>
  <c r="U360" i="21"/>
  <c r="U361" i="21"/>
  <c r="U362" i="21"/>
  <c r="U363" i="21"/>
  <c r="U364" i="21"/>
  <c r="U365" i="21"/>
  <c r="U366" i="21"/>
  <c r="U367" i="21"/>
  <c r="U368" i="21"/>
  <c r="U369" i="21"/>
  <c r="U370" i="21"/>
  <c r="U371" i="21"/>
  <c r="U372" i="21"/>
  <c r="U373" i="21"/>
  <c r="U374" i="21"/>
  <c r="U375" i="21"/>
  <c r="U376" i="21"/>
  <c r="U377" i="21"/>
  <c r="U378" i="21"/>
  <c r="U379" i="21"/>
  <c r="U380" i="21"/>
  <c r="U381" i="21"/>
  <c r="U382" i="21"/>
  <c r="U383" i="21"/>
  <c r="U384" i="21"/>
  <c r="U385" i="21"/>
  <c r="U386" i="21"/>
  <c r="U387" i="21"/>
  <c r="U388" i="21"/>
  <c r="U389" i="21"/>
  <c r="U390" i="21"/>
  <c r="U391" i="21"/>
  <c r="U392" i="21"/>
  <c r="U393" i="21"/>
  <c r="U394" i="21"/>
  <c r="U395" i="21"/>
  <c r="U396" i="21"/>
  <c r="U397" i="21"/>
  <c r="U398" i="21"/>
  <c r="U399" i="21"/>
  <c r="U400" i="21"/>
  <c r="U401" i="21"/>
  <c r="U402" i="21"/>
  <c r="U403" i="21"/>
  <c r="U404" i="21"/>
  <c r="U405" i="21"/>
  <c r="U406" i="21"/>
  <c r="U407" i="21"/>
  <c r="U408" i="21"/>
  <c r="U409" i="21"/>
  <c r="U410" i="21"/>
  <c r="U411" i="21"/>
  <c r="U412" i="21"/>
  <c r="U413" i="21"/>
  <c r="U414" i="21"/>
  <c r="U415" i="21"/>
  <c r="U416" i="21"/>
  <c r="U417" i="21"/>
  <c r="U418" i="21"/>
  <c r="U419" i="21"/>
  <c r="U420" i="21"/>
  <c r="U421" i="21"/>
  <c r="U422" i="21"/>
  <c r="U423" i="21"/>
  <c r="U424" i="21"/>
  <c r="U425" i="21"/>
  <c r="U426" i="21"/>
  <c r="U427" i="21"/>
  <c r="U428" i="21"/>
  <c r="U429" i="21"/>
  <c r="U430" i="21"/>
  <c r="U431" i="21"/>
  <c r="U432" i="21"/>
  <c r="U433" i="21"/>
  <c r="U434" i="21"/>
  <c r="U435" i="21"/>
  <c r="U436" i="21"/>
  <c r="U5" i="21"/>
  <c r="P3844" i="12"/>
  <c r="P3843" i="12"/>
  <c r="P3842" i="12"/>
  <c r="P3841" i="12"/>
  <c r="P3840" i="12"/>
  <c r="P3839" i="12"/>
  <c r="P3838" i="12"/>
  <c r="P3837" i="12"/>
  <c r="P3836" i="12"/>
  <c r="P3835" i="12"/>
  <c r="P3834" i="12"/>
  <c r="P3833" i="12"/>
  <c r="P3832" i="12"/>
  <c r="P3831" i="12"/>
  <c r="P3830" i="12"/>
  <c r="P3829" i="12"/>
  <c r="P3828" i="12"/>
  <c r="P3827" i="12"/>
  <c r="P3826" i="12"/>
  <c r="P3825" i="12"/>
  <c r="P3824" i="12"/>
  <c r="P3823" i="12"/>
  <c r="P3822" i="12"/>
  <c r="P3821" i="12"/>
  <c r="P3820" i="12"/>
  <c r="P3819" i="12"/>
  <c r="P3818" i="12"/>
  <c r="P3817" i="12"/>
  <c r="P3816" i="12"/>
  <c r="P3815" i="12"/>
  <c r="P3814" i="12"/>
  <c r="P3813" i="12"/>
  <c r="P3812" i="12"/>
  <c r="P3811" i="12"/>
  <c r="P3810" i="12"/>
  <c r="P3809" i="12"/>
  <c r="P3808" i="12"/>
  <c r="P3807" i="12"/>
  <c r="P3806" i="12"/>
  <c r="P3805" i="12"/>
  <c r="P3804" i="12"/>
  <c r="P3803" i="12"/>
  <c r="P3802" i="12"/>
  <c r="P3801" i="12"/>
  <c r="P3800" i="12"/>
  <c r="P3799" i="12"/>
  <c r="P3798" i="12"/>
  <c r="P3797" i="12"/>
  <c r="P3796" i="12"/>
  <c r="P3795" i="12"/>
  <c r="P3794" i="12"/>
  <c r="P3793" i="12"/>
  <c r="P3792" i="12"/>
  <c r="P3791" i="12"/>
  <c r="P3790" i="12"/>
  <c r="P3789" i="12"/>
  <c r="P3788" i="12"/>
  <c r="P3787" i="12"/>
  <c r="P3786" i="12"/>
  <c r="P3785" i="12"/>
  <c r="P3784" i="12"/>
  <c r="P3783" i="12"/>
  <c r="P3782" i="12"/>
  <c r="P3781" i="12"/>
  <c r="P3780" i="12"/>
  <c r="P3779" i="12"/>
  <c r="P3778" i="12"/>
  <c r="P3777" i="12"/>
  <c r="P3776" i="12"/>
  <c r="P3775" i="12"/>
  <c r="P3774" i="12"/>
  <c r="P3773" i="12"/>
  <c r="P3772" i="12"/>
  <c r="P3771" i="12"/>
  <c r="P3770" i="12"/>
  <c r="P3769" i="12"/>
  <c r="P3768" i="12"/>
  <c r="P3767" i="12"/>
  <c r="P3766" i="12"/>
  <c r="P3765" i="12"/>
  <c r="P3764" i="12"/>
  <c r="P3763" i="12"/>
  <c r="P3762" i="12"/>
  <c r="P3761" i="12"/>
  <c r="P3760" i="12"/>
  <c r="P3759" i="12"/>
  <c r="P3758" i="12"/>
  <c r="P3757" i="12"/>
  <c r="P3756" i="12"/>
  <c r="P3755" i="12"/>
  <c r="P3754" i="12"/>
  <c r="P3753" i="12"/>
  <c r="P3752" i="12"/>
  <c r="P3751" i="12"/>
  <c r="P3750" i="12"/>
  <c r="P3749" i="12"/>
  <c r="P3748" i="12"/>
  <c r="P3747" i="12"/>
  <c r="P3746" i="12"/>
  <c r="P3745" i="12"/>
  <c r="P3744" i="12"/>
  <c r="P3743" i="12"/>
  <c r="P3742" i="12"/>
  <c r="P3741" i="12"/>
  <c r="P3740" i="12"/>
  <c r="P3739" i="12"/>
  <c r="P3738" i="12"/>
  <c r="P3737" i="12"/>
  <c r="P3736" i="12"/>
  <c r="P3735" i="12"/>
  <c r="P3734" i="12"/>
  <c r="P3733" i="12"/>
  <c r="P3732" i="12"/>
  <c r="P3731" i="12"/>
  <c r="P3730" i="12"/>
  <c r="P3729" i="12"/>
  <c r="P3728" i="12"/>
  <c r="P3727" i="12"/>
  <c r="P3726" i="12"/>
  <c r="P3725" i="12"/>
  <c r="P3724" i="12"/>
  <c r="P3723" i="12"/>
  <c r="P3722" i="12"/>
  <c r="P3721" i="12"/>
  <c r="P3720" i="12"/>
  <c r="P3719" i="12"/>
  <c r="P3718" i="12"/>
  <c r="P3717" i="12"/>
  <c r="P3716" i="12"/>
  <c r="P3715" i="12"/>
  <c r="P3714" i="12"/>
  <c r="P3713" i="12"/>
  <c r="P3712" i="12"/>
  <c r="P3711" i="12"/>
  <c r="P3710" i="12"/>
  <c r="P3709" i="12"/>
  <c r="P3708" i="12"/>
  <c r="P3707" i="12"/>
  <c r="P3706" i="12"/>
  <c r="P3705" i="12"/>
  <c r="P3704" i="12"/>
  <c r="P3703" i="12"/>
  <c r="P3702" i="12"/>
  <c r="P3701" i="12"/>
  <c r="P3700" i="12"/>
  <c r="P3699" i="12"/>
  <c r="P3698" i="12"/>
  <c r="P3697" i="12"/>
  <c r="P3696" i="12"/>
  <c r="P3695" i="12"/>
  <c r="P3694" i="12"/>
  <c r="P3693" i="12"/>
  <c r="P3692" i="12"/>
  <c r="P3691" i="12"/>
  <c r="P3690" i="12"/>
  <c r="P3689" i="12"/>
  <c r="P3688" i="12"/>
  <c r="P3687" i="12"/>
  <c r="P3686" i="12"/>
  <c r="P3685" i="12"/>
  <c r="P3684" i="12"/>
  <c r="P3683" i="12"/>
  <c r="P3682" i="12"/>
  <c r="P3681" i="12"/>
  <c r="P3680" i="12"/>
  <c r="P3679" i="12"/>
  <c r="P3678" i="12"/>
  <c r="P3677" i="12"/>
  <c r="P3676" i="12"/>
  <c r="P3675" i="12"/>
  <c r="P3674" i="12"/>
  <c r="P3673" i="12"/>
  <c r="P3672" i="12"/>
  <c r="P3671" i="12"/>
  <c r="P3670" i="12"/>
  <c r="P3669" i="12"/>
  <c r="P3668" i="12"/>
  <c r="P3667" i="12"/>
  <c r="P3666" i="12"/>
  <c r="P3665" i="12"/>
  <c r="P3664" i="12"/>
  <c r="P3663" i="12"/>
  <c r="P3662" i="12"/>
  <c r="P3661" i="12"/>
  <c r="P3660" i="12"/>
  <c r="P3659" i="12"/>
  <c r="P3658" i="12"/>
  <c r="P3657" i="12"/>
  <c r="P3656" i="12"/>
  <c r="P3655" i="12"/>
  <c r="P3654" i="12"/>
  <c r="P3653" i="12"/>
  <c r="P3652" i="12"/>
  <c r="P3651" i="12"/>
  <c r="P3650" i="12"/>
  <c r="P3649" i="12"/>
  <c r="P3648" i="12"/>
  <c r="P3647" i="12"/>
  <c r="P3646" i="12"/>
  <c r="P3645" i="12"/>
  <c r="P3644" i="12"/>
  <c r="P3643" i="12"/>
  <c r="P3642" i="12"/>
  <c r="P3641" i="12"/>
  <c r="P3640" i="12"/>
  <c r="P3639" i="12"/>
  <c r="P3638" i="12"/>
  <c r="P3637" i="12"/>
  <c r="P3636" i="12"/>
  <c r="P3635" i="12"/>
  <c r="P3634" i="12"/>
  <c r="P3633" i="12"/>
  <c r="P3632" i="12"/>
  <c r="P3631" i="12"/>
  <c r="P3630" i="12"/>
  <c r="P3629" i="12"/>
  <c r="P3628" i="12"/>
  <c r="P3627" i="12"/>
  <c r="P3626" i="12"/>
  <c r="P3625" i="12"/>
  <c r="P3624" i="12"/>
  <c r="P3623" i="12"/>
  <c r="P3622" i="12"/>
  <c r="P3621" i="12"/>
  <c r="P3620" i="12"/>
  <c r="P3619" i="12"/>
  <c r="P3618" i="12"/>
  <c r="P3617" i="12"/>
  <c r="P3616" i="12"/>
  <c r="P3615" i="12"/>
  <c r="P3614" i="12"/>
  <c r="P3613" i="12"/>
  <c r="P3612" i="12"/>
  <c r="P3611" i="12"/>
  <c r="P3610" i="12"/>
  <c r="P3609" i="12"/>
  <c r="P3608" i="12"/>
  <c r="P3607" i="12"/>
  <c r="P3606" i="12"/>
  <c r="P3605" i="12"/>
  <c r="P3604" i="12"/>
  <c r="P3603" i="12"/>
  <c r="P3602" i="12"/>
  <c r="P3601" i="12"/>
  <c r="P3600" i="12"/>
  <c r="P3599" i="12"/>
  <c r="P3598" i="12"/>
  <c r="P3597" i="12"/>
  <c r="P3596" i="12"/>
  <c r="P3595" i="12"/>
  <c r="P3594" i="12"/>
  <c r="P3593" i="12"/>
  <c r="P3592" i="12"/>
  <c r="P3591" i="12"/>
  <c r="P3590" i="12"/>
  <c r="P3589" i="12"/>
  <c r="P3588" i="12"/>
  <c r="P3587" i="12"/>
  <c r="P3586" i="12"/>
  <c r="P3585" i="12"/>
  <c r="P3584" i="12"/>
  <c r="P3583" i="12"/>
  <c r="P3582" i="12"/>
  <c r="P3581" i="12"/>
  <c r="P3580" i="12"/>
  <c r="P3579" i="12"/>
  <c r="P3578" i="12"/>
  <c r="P3577" i="12"/>
  <c r="P3576" i="12"/>
  <c r="P3575" i="12"/>
  <c r="P3574" i="12"/>
  <c r="P3573" i="12"/>
  <c r="P3572" i="12"/>
  <c r="P3571" i="12"/>
  <c r="P3570" i="12"/>
  <c r="P3569" i="12"/>
  <c r="P3568" i="12"/>
  <c r="P3567" i="12"/>
  <c r="P3566" i="12"/>
  <c r="P3565" i="12"/>
  <c r="P3564" i="12"/>
  <c r="P3563" i="12"/>
  <c r="P3562" i="12"/>
  <c r="P3561" i="12"/>
  <c r="P3560" i="12"/>
  <c r="P3559" i="12"/>
  <c r="P3558" i="12"/>
  <c r="P3557" i="12"/>
  <c r="P3556" i="12"/>
  <c r="P3555" i="12"/>
  <c r="P3554" i="12"/>
  <c r="P3553" i="12"/>
  <c r="P3552" i="12"/>
  <c r="P3551" i="12"/>
  <c r="P3550" i="12"/>
  <c r="P3549" i="12"/>
  <c r="P3548" i="12"/>
  <c r="P3547" i="12"/>
  <c r="P3546" i="12"/>
  <c r="P3545" i="12"/>
  <c r="P3544" i="12"/>
  <c r="P3543" i="12"/>
  <c r="P3542" i="12"/>
  <c r="P3541" i="12"/>
  <c r="P3540" i="12"/>
  <c r="P3539" i="12"/>
  <c r="P3538" i="12"/>
  <c r="P3537" i="12"/>
  <c r="P3536" i="12"/>
  <c r="P3535" i="12"/>
  <c r="P3534" i="12"/>
  <c r="P3533" i="12"/>
  <c r="P3532" i="12"/>
  <c r="P3531" i="12"/>
  <c r="P3530" i="12"/>
  <c r="P3529" i="12"/>
  <c r="P3528" i="12"/>
  <c r="P3527" i="12"/>
  <c r="P3526" i="12"/>
  <c r="P3525" i="12"/>
  <c r="P3524" i="12"/>
  <c r="P3523" i="12"/>
  <c r="P3522" i="12"/>
  <c r="P3521" i="12"/>
  <c r="P3520" i="12"/>
  <c r="P3519" i="12"/>
  <c r="P3518" i="12"/>
  <c r="P3517" i="12"/>
  <c r="P3516" i="12"/>
  <c r="P3515" i="12"/>
  <c r="P3514" i="12"/>
  <c r="P3513" i="12"/>
  <c r="P3512" i="12"/>
  <c r="P3511" i="12"/>
  <c r="P3510" i="12"/>
  <c r="P3509" i="12"/>
  <c r="P3508" i="12"/>
  <c r="P3507" i="12"/>
  <c r="P3506" i="12"/>
  <c r="P3505" i="12"/>
  <c r="P3504" i="12"/>
  <c r="P3503" i="12"/>
  <c r="P3502" i="12"/>
  <c r="P3501" i="12"/>
  <c r="P3500" i="12"/>
  <c r="P3499" i="12"/>
  <c r="P3498" i="12"/>
  <c r="P3497" i="12"/>
  <c r="P3496" i="12"/>
  <c r="P3495" i="12"/>
  <c r="P3494" i="12"/>
  <c r="P3493" i="12"/>
  <c r="P3492" i="12"/>
  <c r="P3491" i="12"/>
  <c r="P3490" i="12"/>
  <c r="P3489" i="12"/>
  <c r="P3488" i="12"/>
  <c r="P3487" i="12"/>
  <c r="P3486" i="12"/>
  <c r="P3485" i="12"/>
  <c r="P3484" i="12"/>
  <c r="P3483" i="12"/>
  <c r="P3482" i="12"/>
  <c r="P3481" i="12"/>
  <c r="P3480" i="12"/>
  <c r="P3479" i="12"/>
  <c r="P3478" i="12"/>
  <c r="P3477" i="12"/>
  <c r="P3476" i="12"/>
  <c r="P3475" i="12"/>
  <c r="P3474" i="12"/>
  <c r="P3473" i="12"/>
  <c r="P3472" i="12"/>
  <c r="P3471" i="12"/>
  <c r="P3470" i="12"/>
  <c r="P3469" i="12"/>
  <c r="P3468" i="12"/>
  <c r="P3467" i="12"/>
  <c r="P3466" i="12"/>
  <c r="P3465" i="12"/>
  <c r="P3464" i="12"/>
  <c r="P3463" i="12"/>
  <c r="P3462" i="12"/>
  <c r="P3461" i="12"/>
  <c r="P3460" i="12"/>
  <c r="P3459" i="12"/>
  <c r="P3458" i="12"/>
  <c r="P3457" i="12"/>
  <c r="P3456" i="12"/>
  <c r="P3455" i="12"/>
  <c r="P3454" i="12"/>
  <c r="P3453" i="12"/>
  <c r="P3452" i="12"/>
  <c r="P3451" i="12"/>
  <c r="P3450" i="12"/>
  <c r="P3449" i="12"/>
  <c r="P3448" i="12"/>
  <c r="P3447" i="12"/>
  <c r="P3446" i="12"/>
  <c r="P3445" i="12"/>
  <c r="P3444" i="12"/>
  <c r="P3443" i="12"/>
  <c r="P3442" i="12"/>
  <c r="P3441" i="12"/>
  <c r="P3440" i="12"/>
  <c r="P3439" i="12"/>
  <c r="P3438" i="12"/>
  <c r="P3437" i="12"/>
  <c r="P3436" i="12"/>
  <c r="P3435" i="12"/>
  <c r="P3434" i="12"/>
  <c r="P3433" i="12"/>
  <c r="P3432" i="12"/>
  <c r="P3431" i="12"/>
  <c r="P3430" i="12"/>
  <c r="P3429" i="12"/>
  <c r="P3428" i="12"/>
  <c r="P3427" i="12"/>
  <c r="P3426" i="12"/>
  <c r="P3425" i="12"/>
  <c r="P3424" i="12"/>
  <c r="P3423" i="12"/>
  <c r="P3422" i="12"/>
  <c r="P3421" i="12"/>
  <c r="P3420" i="12"/>
  <c r="P3419" i="12"/>
  <c r="P3418" i="12"/>
  <c r="P3417" i="12"/>
  <c r="P3416" i="12"/>
  <c r="P3415" i="12"/>
  <c r="P3414" i="12"/>
  <c r="P3413" i="12"/>
  <c r="P3412" i="12"/>
  <c r="P3411" i="12"/>
  <c r="P3410" i="12"/>
  <c r="P3409" i="12"/>
  <c r="P3408" i="12"/>
  <c r="P3407" i="12"/>
  <c r="P3406" i="12"/>
  <c r="P3405" i="12"/>
  <c r="P3404" i="12"/>
  <c r="P3403" i="12"/>
  <c r="P3402" i="12"/>
  <c r="P3401" i="12"/>
  <c r="P3400" i="12"/>
  <c r="P3399" i="12"/>
  <c r="P3398" i="12"/>
  <c r="P3397" i="12"/>
  <c r="P3396" i="12"/>
  <c r="P3395" i="12"/>
  <c r="P3394" i="12"/>
  <c r="P3393" i="12"/>
  <c r="P3392" i="12"/>
  <c r="P3391" i="12"/>
  <c r="P3390" i="12"/>
  <c r="P3389" i="12"/>
  <c r="P3388" i="12"/>
  <c r="P3387" i="12"/>
  <c r="P3386" i="12"/>
  <c r="P3385" i="12"/>
  <c r="P3384" i="12"/>
  <c r="P3383" i="12"/>
  <c r="P3382" i="12"/>
  <c r="P3381" i="12"/>
  <c r="P3380" i="12"/>
  <c r="P3379" i="12"/>
  <c r="P3378" i="12"/>
  <c r="P3377" i="12"/>
  <c r="P3376" i="12"/>
  <c r="P3375" i="12"/>
  <c r="P3374" i="12"/>
  <c r="P3373" i="12"/>
  <c r="P3372" i="12"/>
  <c r="P3371" i="12"/>
  <c r="P3370" i="12"/>
  <c r="P3369" i="12"/>
  <c r="P3368" i="12"/>
  <c r="P3367" i="12"/>
  <c r="P3366" i="12"/>
  <c r="P3365" i="12"/>
  <c r="P3364" i="12"/>
  <c r="P3363" i="12"/>
  <c r="P3362" i="12"/>
  <c r="P3361" i="12"/>
  <c r="P3360" i="12"/>
  <c r="P3359" i="12"/>
  <c r="P3358" i="12"/>
  <c r="P3357" i="12"/>
  <c r="P3356" i="12"/>
  <c r="P3355" i="12"/>
  <c r="P3354" i="12"/>
  <c r="P3353" i="12"/>
  <c r="P3352" i="12"/>
  <c r="P3351" i="12"/>
  <c r="P3350" i="12"/>
  <c r="P3349" i="12"/>
  <c r="P3348" i="12"/>
  <c r="P3347" i="12"/>
  <c r="P3346" i="12"/>
  <c r="P3345" i="12"/>
  <c r="P3344" i="12"/>
  <c r="P3343" i="12"/>
  <c r="P3342" i="12"/>
  <c r="P3341" i="12"/>
  <c r="P3340" i="12"/>
  <c r="P3339" i="12"/>
  <c r="P3338" i="12"/>
  <c r="P3337" i="12"/>
  <c r="P3336" i="12"/>
  <c r="P3335" i="12"/>
  <c r="P3334" i="12"/>
  <c r="P3333" i="12"/>
  <c r="P3332" i="12"/>
  <c r="P3331" i="12"/>
  <c r="P3330" i="12"/>
  <c r="P3329" i="12"/>
  <c r="P3328" i="12"/>
  <c r="P3327" i="12"/>
  <c r="P3326" i="12"/>
  <c r="P3325" i="12"/>
  <c r="P3324" i="12"/>
  <c r="P3323" i="12"/>
  <c r="P3322" i="12"/>
  <c r="P3321" i="12"/>
  <c r="P3320" i="12"/>
  <c r="P3319" i="12"/>
  <c r="P3318" i="12"/>
  <c r="P3317" i="12"/>
  <c r="P3316" i="12"/>
  <c r="P3315" i="12"/>
  <c r="P3314" i="12"/>
  <c r="P3313" i="12"/>
  <c r="P3312" i="12"/>
  <c r="P3311" i="12"/>
  <c r="P3310" i="12"/>
  <c r="P3309" i="12"/>
  <c r="P3308" i="12"/>
  <c r="P3307" i="12"/>
  <c r="P3306" i="12"/>
  <c r="P3305" i="12"/>
  <c r="P3304" i="12"/>
  <c r="P3303" i="12"/>
  <c r="P3302" i="12"/>
  <c r="P3301" i="12"/>
  <c r="P3300" i="12"/>
  <c r="P3299" i="12"/>
  <c r="P3298" i="12"/>
  <c r="P3297" i="12"/>
  <c r="P3296" i="12"/>
  <c r="P3295" i="12"/>
  <c r="P3294" i="12"/>
  <c r="P3293" i="12"/>
  <c r="P3292" i="12"/>
  <c r="P3291" i="12"/>
  <c r="P3290" i="12"/>
  <c r="P3289" i="12"/>
  <c r="P3288" i="12"/>
  <c r="P3287" i="12"/>
  <c r="P3286" i="12"/>
  <c r="P3285" i="12"/>
  <c r="P3284" i="12"/>
  <c r="P3283" i="12"/>
  <c r="P3282" i="12"/>
  <c r="P3281" i="12"/>
  <c r="P3280" i="12"/>
  <c r="P3279" i="12"/>
  <c r="P3278" i="12"/>
  <c r="P3277" i="12"/>
  <c r="P3276" i="12"/>
  <c r="P3275" i="12"/>
  <c r="P3274" i="12"/>
  <c r="P3273" i="12"/>
  <c r="P3272" i="12"/>
  <c r="P3271" i="12"/>
  <c r="P3270" i="12"/>
  <c r="P3269" i="12"/>
  <c r="P3268" i="12"/>
  <c r="P3267" i="12"/>
  <c r="P3266" i="12"/>
  <c r="P3265" i="12"/>
  <c r="P3264" i="12"/>
  <c r="P3263" i="12"/>
  <c r="P3262" i="12"/>
  <c r="P3261" i="12"/>
  <c r="P3260" i="12"/>
  <c r="P3259" i="12"/>
  <c r="P3258" i="12"/>
  <c r="P3257" i="12"/>
  <c r="P3256" i="12"/>
  <c r="P3255" i="12"/>
  <c r="P3254" i="12"/>
  <c r="P3253" i="12"/>
  <c r="P3252" i="12"/>
  <c r="P3251" i="12"/>
  <c r="P3250" i="12"/>
  <c r="P3249" i="12"/>
  <c r="P3248" i="12"/>
  <c r="P3247" i="12"/>
  <c r="P3246" i="12"/>
  <c r="P3245" i="12"/>
  <c r="P3244" i="12"/>
  <c r="P3243" i="12"/>
  <c r="P3242" i="12"/>
  <c r="P3241" i="12"/>
  <c r="P3240" i="12"/>
  <c r="P3239" i="12"/>
  <c r="P3238" i="12"/>
  <c r="P3237" i="12"/>
  <c r="P3236" i="12"/>
  <c r="P3235" i="12"/>
  <c r="P3234" i="12"/>
  <c r="P3233" i="12"/>
  <c r="P3232" i="12"/>
  <c r="P3231" i="12"/>
  <c r="P3230" i="12"/>
  <c r="P3229" i="12"/>
  <c r="P3228" i="12"/>
  <c r="P3227" i="12"/>
  <c r="P3226" i="12"/>
  <c r="P3225" i="12"/>
  <c r="P3224" i="12"/>
  <c r="P3223" i="12"/>
  <c r="P3222" i="12"/>
  <c r="P3221" i="12"/>
  <c r="P3220" i="12"/>
  <c r="P3219" i="12"/>
  <c r="P3218" i="12"/>
  <c r="P3217" i="12"/>
  <c r="P3216" i="12"/>
  <c r="P3215" i="12"/>
  <c r="P3214" i="12"/>
  <c r="P3213" i="12"/>
  <c r="P3212" i="12"/>
  <c r="P3211" i="12"/>
  <c r="P3210" i="12"/>
  <c r="P3209" i="12"/>
  <c r="P3208" i="12"/>
  <c r="P3207" i="12"/>
  <c r="P3206" i="12"/>
  <c r="P3205" i="12"/>
  <c r="P3204" i="12"/>
  <c r="P3203" i="12"/>
  <c r="P3202" i="12"/>
  <c r="P3201" i="12"/>
  <c r="P3200" i="12"/>
  <c r="P3199" i="12"/>
  <c r="P3198" i="12"/>
  <c r="P3197" i="12"/>
  <c r="P3196" i="12"/>
  <c r="P3195" i="12"/>
  <c r="P3194" i="12"/>
  <c r="P3193" i="12"/>
  <c r="P3192" i="12"/>
  <c r="P3191" i="12"/>
  <c r="P3190" i="12"/>
  <c r="P3189" i="12"/>
  <c r="P3188" i="12"/>
  <c r="P3187" i="12"/>
  <c r="P3186" i="12"/>
  <c r="P3185" i="12"/>
  <c r="P3184" i="12"/>
  <c r="P3183" i="12"/>
  <c r="P3182" i="12"/>
  <c r="P3181" i="12"/>
  <c r="P3180" i="12"/>
  <c r="P3179" i="12"/>
  <c r="P3178" i="12"/>
  <c r="P3177" i="12"/>
  <c r="P3176" i="12"/>
  <c r="P3175" i="12"/>
  <c r="P3174" i="12"/>
  <c r="P3173" i="12"/>
  <c r="P3172" i="12"/>
  <c r="P3171" i="12"/>
  <c r="P3170" i="12"/>
  <c r="P3169" i="12"/>
  <c r="P3168" i="12"/>
  <c r="P3167" i="12"/>
  <c r="P3166" i="12"/>
  <c r="P3165" i="12"/>
  <c r="P3164" i="12"/>
  <c r="P3163" i="12"/>
  <c r="P3162" i="12"/>
  <c r="P3161" i="12"/>
  <c r="P3160" i="12"/>
  <c r="P3159" i="12"/>
  <c r="P3158" i="12"/>
  <c r="P3157" i="12"/>
  <c r="P3156" i="12"/>
  <c r="P3155" i="12"/>
  <c r="P3154" i="12"/>
  <c r="P3153" i="12"/>
  <c r="P3152" i="12"/>
  <c r="P3151" i="12"/>
  <c r="P3150" i="12"/>
  <c r="P3149" i="12"/>
  <c r="P3148" i="12"/>
  <c r="P3147" i="12"/>
  <c r="P3146" i="12"/>
  <c r="P3145" i="12"/>
  <c r="P3144" i="12"/>
  <c r="P3143" i="12"/>
  <c r="P3142" i="12"/>
  <c r="P3141" i="12"/>
  <c r="P3140" i="12"/>
  <c r="P3139" i="12"/>
  <c r="P3138" i="12"/>
  <c r="P3137" i="12"/>
  <c r="P3136" i="12"/>
  <c r="P3135" i="12"/>
  <c r="P3134" i="12"/>
  <c r="P3133" i="12"/>
  <c r="P3132" i="12"/>
  <c r="P3131" i="12"/>
  <c r="P3130" i="12"/>
  <c r="P3129" i="12"/>
  <c r="P3128" i="12"/>
  <c r="P3127" i="12"/>
  <c r="P3126" i="12"/>
  <c r="P3125" i="12"/>
  <c r="P3124" i="12"/>
  <c r="P3123" i="12"/>
  <c r="P3122" i="12"/>
  <c r="P3121" i="12"/>
  <c r="P3120" i="12"/>
  <c r="P3119" i="12"/>
  <c r="P3118" i="12"/>
  <c r="P3117" i="12"/>
  <c r="P3116" i="12"/>
  <c r="P3115" i="12"/>
  <c r="P3114" i="12"/>
  <c r="P3113" i="12"/>
  <c r="P3112" i="12"/>
  <c r="P3111" i="12"/>
  <c r="P3110" i="12"/>
  <c r="P3109" i="12"/>
  <c r="P3108" i="12"/>
  <c r="P3107" i="12"/>
  <c r="P3106" i="12"/>
  <c r="P3105" i="12"/>
  <c r="P3104" i="12"/>
  <c r="P3103" i="12"/>
  <c r="P3102" i="12"/>
  <c r="P3101" i="12"/>
  <c r="P3100" i="12"/>
  <c r="P3099" i="12"/>
  <c r="P3098" i="12"/>
  <c r="P3097" i="12"/>
  <c r="P3096" i="12"/>
  <c r="P3095" i="12"/>
  <c r="P3094" i="12"/>
  <c r="P3093" i="12"/>
  <c r="P3092" i="12"/>
  <c r="P3091" i="12"/>
  <c r="P3090" i="12"/>
  <c r="P3089" i="12"/>
  <c r="P3088" i="12"/>
  <c r="P3087" i="12"/>
  <c r="P3086" i="12"/>
  <c r="P3085" i="12"/>
  <c r="P3084" i="12"/>
  <c r="P3083" i="12"/>
  <c r="P3082" i="12"/>
  <c r="P3081" i="12"/>
  <c r="P3080" i="12"/>
  <c r="P3079" i="12"/>
  <c r="P3078" i="12"/>
  <c r="P3077" i="12"/>
  <c r="P3076" i="12"/>
  <c r="P3075" i="12"/>
  <c r="P3074" i="12"/>
  <c r="P3073" i="12"/>
  <c r="P3072" i="12"/>
  <c r="P3071" i="12"/>
  <c r="P3070" i="12"/>
  <c r="P3069" i="12"/>
  <c r="P3068" i="12"/>
  <c r="P3067" i="12"/>
  <c r="P3066" i="12"/>
  <c r="P3065" i="12"/>
  <c r="P3064" i="12"/>
  <c r="P3063" i="12"/>
  <c r="P3062" i="12"/>
  <c r="P3061" i="12"/>
  <c r="P3060" i="12"/>
  <c r="P3059" i="12"/>
  <c r="P3058" i="12"/>
  <c r="P3057" i="12"/>
  <c r="P3056" i="12"/>
  <c r="P3055" i="12"/>
  <c r="P3054" i="12"/>
  <c r="P3053" i="12"/>
  <c r="P3052" i="12"/>
  <c r="P3051" i="12"/>
  <c r="P3050" i="12"/>
  <c r="P3049" i="12"/>
  <c r="P3048" i="12"/>
  <c r="P3047" i="12"/>
  <c r="P3046" i="12"/>
  <c r="P3045" i="12"/>
  <c r="P3044" i="12"/>
  <c r="P3043" i="12"/>
  <c r="P3042" i="12"/>
  <c r="P3041" i="12"/>
  <c r="P3040" i="12"/>
  <c r="P3039" i="12"/>
  <c r="P3038" i="12"/>
  <c r="P3037" i="12"/>
  <c r="P3036" i="12"/>
  <c r="P3035" i="12"/>
  <c r="P3034" i="12"/>
  <c r="P3033" i="12"/>
  <c r="P3032" i="12"/>
  <c r="P3031" i="12"/>
  <c r="P3030" i="12"/>
  <c r="P3029" i="12"/>
  <c r="P3028" i="12"/>
  <c r="P3027" i="12"/>
  <c r="P3026" i="12"/>
  <c r="P3025" i="12"/>
  <c r="P3024" i="12"/>
  <c r="P3023" i="12"/>
  <c r="P3022" i="12"/>
  <c r="P3021" i="12"/>
  <c r="P3020" i="12"/>
  <c r="P3019" i="12"/>
  <c r="P3018" i="12"/>
  <c r="P3017" i="12"/>
  <c r="P3016" i="12"/>
  <c r="P3015" i="12"/>
  <c r="P3014" i="12"/>
  <c r="P3013" i="12"/>
  <c r="P3012" i="12"/>
  <c r="P3011" i="12"/>
  <c r="P3010" i="12"/>
  <c r="P3009" i="12"/>
  <c r="P3008" i="12"/>
  <c r="P3007" i="12"/>
  <c r="P3006" i="12"/>
  <c r="P3005" i="12"/>
  <c r="P3004" i="12"/>
  <c r="P3003" i="12"/>
  <c r="P3002" i="12"/>
  <c r="P3001" i="12"/>
  <c r="P3000" i="12"/>
  <c r="P2999" i="12"/>
  <c r="P2998" i="12"/>
  <c r="P2997" i="12"/>
  <c r="P2996" i="12"/>
  <c r="P2995" i="12"/>
  <c r="P2994" i="12"/>
  <c r="P2993" i="12"/>
  <c r="P2992" i="12"/>
  <c r="P2991" i="12"/>
  <c r="P2990" i="12"/>
  <c r="P2989" i="12"/>
  <c r="P2988" i="12"/>
  <c r="P2987" i="12"/>
  <c r="P2986" i="12"/>
  <c r="P2985" i="12"/>
  <c r="P2984" i="12"/>
  <c r="P2983" i="12"/>
  <c r="P2982" i="12"/>
  <c r="P2981" i="12"/>
  <c r="P2980" i="12"/>
  <c r="P2979" i="12"/>
  <c r="P2978" i="12"/>
  <c r="P2977" i="12"/>
  <c r="P2976" i="12"/>
  <c r="P2975" i="12"/>
  <c r="P2974" i="12"/>
  <c r="P2973" i="12"/>
  <c r="P2972" i="12"/>
  <c r="P2971" i="12"/>
  <c r="P2970" i="12"/>
  <c r="P2969" i="12"/>
  <c r="P2968" i="12"/>
  <c r="P2967" i="12"/>
  <c r="P2966" i="12"/>
  <c r="P2965" i="12"/>
  <c r="P2964" i="12"/>
  <c r="P2963" i="12"/>
  <c r="P2962" i="12"/>
  <c r="P2961" i="12"/>
  <c r="P2960" i="12"/>
  <c r="P2959" i="12"/>
  <c r="P2958" i="12"/>
  <c r="P2957" i="12"/>
  <c r="P2956" i="12"/>
  <c r="P2955" i="12"/>
  <c r="P2954" i="12"/>
  <c r="P2953" i="12"/>
  <c r="P2952" i="12"/>
  <c r="P2951" i="12"/>
  <c r="P2950" i="12"/>
  <c r="P2949" i="12"/>
  <c r="P2948" i="12"/>
  <c r="P2947" i="12"/>
  <c r="P2946" i="12"/>
  <c r="P2945" i="12"/>
  <c r="P2944" i="12"/>
  <c r="P2943" i="12"/>
  <c r="P2942" i="12"/>
  <c r="P2941" i="12"/>
  <c r="P2940" i="12"/>
  <c r="P2939" i="12"/>
  <c r="P2938" i="12"/>
  <c r="P2937" i="12"/>
  <c r="P2936" i="12"/>
  <c r="P2935" i="12"/>
  <c r="P2934" i="12"/>
  <c r="P2933" i="12"/>
  <c r="P2932" i="12"/>
  <c r="P2931" i="12"/>
  <c r="P2930" i="12"/>
  <c r="P2929" i="12"/>
  <c r="P2928" i="12"/>
  <c r="P2927" i="12"/>
  <c r="P2926" i="12"/>
  <c r="P2925" i="12"/>
  <c r="P2924" i="12"/>
  <c r="P2923" i="12"/>
  <c r="P2922" i="12"/>
  <c r="P2921" i="12"/>
  <c r="P2920" i="12"/>
  <c r="P2919" i="12"/>
  <c r="P2918" i="12"/>
  <c r="P2917" i="12"/>
  <c r="P2916" i="12"/>
  <c r="P2915" i="12"/>
  <c r="P2914" i="12"/>
  <c r="P2913" i="12"/>
  <c r="P2912" i="12"/>
  <c r="P2911" i="12"/>
  <c r="P2910" i="12"/>
  <c r="P2909" i="12"/>
  <c r="P2908" i="12"/>
  <c r="P2907" i="12"/>
  <c r="P2906" i="12"/>
  <c r="P2905" i="12"/>
  <c r="P2904" i="12"/>
  <c r="P2903" i="12"/>
  <c r="P2902" i="12"/>
  <c r="P2901" i="12"/>
  <c r="P2900" i="12"/>
  <c r="P2899" i="12"/>
  <c r="P2898" i="12"/>
  <c r="P2897" i="12"/>
  <c r="P2896" i="12"/>
  <c r="P2895" i="12"/>
  <c r="P2894" i="12"/>
  <c r="P2893" i="12"/>
  <c r="P2892" i="12"/>
  <c r="P2891" i="12"/>
  <c r="P2890" i="12"/>
  <c r="P2889" i="12"/>
  <c r="P2888" i="12"/>
  <c r="P2887" i="12"/>
  <c r="P2886" i="12"/>
  <c r="P2885" i="12"/>
  <c r="P2884" i="12"/>
  <c r="P2883" i="12"/>
  <c r="P2882" i="12"/>
  <c r="P2881" i="12"/>
  <c r="P2880" i="12"/>
  <c r="P2879" i="12"/>
  <c r="P2878" i="12"/>
  <c r="P2877" i="12"/>
  <c r="P2876" i="12"/>
  <c r="P2875" i="12"/>
  <c r="P2874" i="12"/>
  <c r="P2873" i="12"/>
  <c r="P2872" i="12"/>
  <c r="P2871" i="12"/>
  <c r="P2870" i="12"/>
  <c r="P2869" i="12"/>
  <c r="P2868" i="12"/>
  <c r="P2867" i="12"/>
  <c r="P2866" i="12"/>
  <c r="P2865" i="12"/>
  <c r="P2864" i="12"/>
  <c r="P2863" i="12"/>
  <c r="P2862" i="12"/>
  <c r="P2861" i="12"/>
  <c r="P2860" i="12"/>
  <c r="P2859" i="12"/>
  <c r="P2858" i="12"/>
  <c r="P2857" i="12"/>
  <c r="P2856" i="12"/>
  <c r="P2855" i="12"/>
  <c r="P2854" i="12"/>
  <c r="P2853" i="12"/>
  <c r="P2852" i="12"/>
  <c r="P2851" i="12"/>
  <c r="P2850" i="12"/>
  <c r="P2849" i="12"/>
  <c r="P2848" i="12"/>
  <c r="P2847" i="12"/>
  <c r="P2846" i="12"/>
  <c r="P2845" i="12"/>
  <c r="P2844" i="12"/>
  <c r="P2843" i="12"/>
  <c r="P2842" i="12"/>
  <c r="P2841" i="12"/>
  <c r="P2840" i="12"/>
  <c r="P2839" i="12"/>
  <c r="P2838" i="12"/>
  <c r="P2837" i="12"/>
  <c r="P2836" i="12"/>
  <c r="P2835" i="12"/>
  <c r="P2834" i="12"/>
  <c r="P2833" i="12"/>
  <c r="P2832" i="12"/>
  <c r="P2831" i="12"/>
  <c r="P2830" i="12"/>
  <c r="P2829" i="12"/>
  <c r="P2828" i="12"/>
  <c r="P2827" i="12"/>
  <c r="P2826" i="12"/>
  <c r="P2825" i="12"/>
  <c r="P2824" i="12"/>
  <c r="P2823" i="12"/>
  <c r="P2822" i="12"/>
  <c r="P2821" i="12"/>
  <c r="P2820" i="12"/>
  <c r="P2819" i="12"/>
  <c r="P2818" i="12"/>
  <c r="P2817" i="12"/>
  <c r="P2816" i="12"/>
  <c r="P2815" i="12"/>
  <c r="P2814" i="12"/>
  <c r="P2813" i="12"/>
  <c r="P2812" i="12"/>
  <c r="P2811" i="12"/>
  <c r="P2810" i="12"/>
  <c r="P2809" i="12"/>
  <c r="P2808" i="12"/>
  <c r="P2807" i="12"/>
  <c r="P2806" i="12"/>
  <c r="P2805" i="12"/>
  <c r="P2804" i="12"/>
  <c r="P2803" i="12"/>
  <c r="P2802" i="12"/>
  <c r="P2801" i="12"/>
  <c r="P2800" i="12"/>
  <c r="P2799" i="12"/>
  <c r="P2798" i="12"/>
  <c r="P2797" i="12"/>
  <c r="P2796" i="12"/>
  <c r="P2795" i="12"/>
  <c r="P2794" i="12"/>
  <c r="P2793" i="12"/>
  <c r="P2792" i="12"/>
  <c r="P2791" i="12"/>
  <c r="P2790" i="12"/>
  <c r="P2789" i="12"/>
  <c r="P2788" i="12"/>
  <c r="P2787" i="12"/>
  <c r="P2786" i="12"/>
  <c r="P2785" i="12"/>
  <c r="P2784" i="12"/>
  <c r="P2783" i="12"/>
  <c r="P2782" i="12"/>
  <c r="P2781" i="12"/>
  <c r="P2780" i="12"/>
  <c r="P2779" i="12"/>
  <c r="P2778" i="12"/>
  <c r="P2777" i="12"/>
  <c r="P2776" i="12"/>
  <c r="P2775" i="12"/>
  <c r="P2774" i="12"/>
  <c r="P2773" i="12"/>
  <c r="P2772" i="12"/>
  <c r="P2771" i="12"/>
  <c r="P2770" i="12"/>
  <c r="P2769" i="12"/>
  <c r="P2768" i="12"/>
  <c r="P2767" i="12"/>
  <c r="P2766" i="12"/>
  <c r="P2765" i="12"/>
  <c r="P2764" i="12"/>
  <c r="P2763" i="12"/>
  <c r="P2762" i="12"/>
  <c r="P2761" i="12"/>
  <c r="P2760" i="12"/>
  <c r="P2759" i="12"/>
  <c r="P2758" i="12"/>
  <c r="P2757" i="12"/>
  <c r="P2756" i="12"/>
  <c r="P2755" i="12"/>
  <c r="P2754" i="12"/>
  <c r="P2753" i="12"/>
  <c r="P2752" i="12"/>
  <c r="P2751" i="12"/>
  <c r="P2750" i="12"/>
  <c r="P2749" i="12"/>
  <c r="P2748" i="12"/>
  <c r="P2747" i="12"/>
  <c r="P2746" i="12"/>
  <c r="P2745" i="12"/>
  <c r="P2744" i="12"/>
  <c r="P2743" i="12"/>
  <c r="P2742" i="12"/>
  <c r="P2741" i="12"/>
  <c r="P2740" i="12"/>
  <c r="P2739" i="12"/>
  <c r="P2738" i="12"/>
  <c r="P2737" i="12"/>
  <c r="P2736" i="12"/>
  <c r="P2735" i="12"/>
  <c r="P2734" i="12"/>
  <c r="P2733" i="12"/>
  <c r="P2732" i="12"/>
  <c r="P2731" i="12"/>
  <c r="P2730" i="12"/>
  <c r="P2729" i="12"/>
  <c r="P2728" i="12"/>
  <c r="P2727" i="12"/>
  <c r="P2726" i="12"/>
  <c r="P2725" i="12"/>
  <c r="P2724" i="12"/>
  <c r="P2723" i="12"/>
  <c r="P2722" i="12"/>
  <c r="P2721" i="12"/>
  <c r="P2720" i="12"/>
  <c r="P2719" i="12"/>
  <c r="P2718" i="12"/>
  <c r="P2717" i="12"/>
  <c r="P2716" i="12"/>
  <c r="P2715" i="12"/>
  <c r="P2714" i="12"/>
  <c r="P2713" i="12"/>
  <c r="P2712" i="12"/>
  <c r="P2711" i="12"/>
  <c r="P2710" i="12"/>
  <c r="P2709" i="12"/>
  <c r="P2708" i="12"/>
  <c r="P2707" i="12"/>
  <c r="P2706" i="12"/>
  <c r="P2705" i="12"/>
  <c r="P2704" i="12"/>
  <c r="P2703" i="12"/>
  <c r="P2702" i="12"/>
  <c r="P2701" i="12"/>
  <c r="P2700" i="12"/>
  <c r="P2699" i="12"/>
  <c r="P2698" i="12"/>
  <c r="P2697" i="12"/>
  <c r="P2696" i="12"/>
  <c r="P2695" i="12"/>
  <c r="P2694" i="12"/>
  <c r="P2693" i="12"/>
  <c r="P2692" i="12"/>
  <c r="P2691" i="12"/>
  <c r="P2690" i="12"/>
  <c r="P2689" i="12"/>
  <c r="P2688" i="12"/>
  <c r="P2687" i="12"/>
  <c r="P2686" i="12"/>
  <c r="P2685" i="12"/>
  <c r="P2684" i="12"/>
  <c r="P2683" i="12"/>
  <c r="P2682" i="12"/>
  <c r="P2681" i="12"/>
  <c r="P2680" i="12"/>
  <c r="P2679" i="12"/>
  <c r="P2678" i="12"/>
  <c r="P2677" i="12"/>
  <c r="P2676" i="12"/>
  <c r="P2675" i="12"/>
  <c r="P2674" i="12"/>
  <c r="P2673" i="12"/>
  <c r="P2672" i="12"/>
  <c r="P2671" i="12"/>
  <c r="P2670" i="12"/>
  <c r="P2669" i="12"/>
  <c r="P2668" i="12"/>
  <c r="P2667" i="12"/>
  <c r="P2666" i="12"/>
  <c r="P2665" i="12"/>
  <c r="P2664" i="12"/>
  <c r="P2663" i="12"/>
  <c r="P2662" i="12"/>
  <c r="P2661" i="12"/>
  <c r="P2660" i="12"/>
  <c r="P2659" i="12"/>
  <c r="P2658" i="12"/>
  <c r="P2657" i="12"/>
  <c r="P2656" i="12"/>
  <c r="P2655" i="12"/>
  <c r="P2654" i="12"/>
  <c r="P2653" i="12"/>
  <c r="P2652" i="12"/>
  <c r="P2651" i="12"/>
  <c r="P2650" i="12"/>
  <c r="P2649" i="12"/>
  <c r="P2648" i="12"/>
  <c r="P2647" i="12"/>
  <c r="P2646" i="12"/>
  <c r="P2645" i="12"/>
  <c r="P2644" i="12"/>
  <c r="P2643" i="12"/>
  <c r="P2642" i="12"/>
  <c r="P2641" i="12"/>
  <c r="P2640" i="12"/>
  <c r="P2639" i="12"/>
  <c r="P2638" i="12"/>
  <c r="P2637" i="12"/>
  <c r="P2636" i="12"/>
  <c r="P2635" i="12"/>
  <c r="P2634" i="12"/>
  <c r="P2633" i="12"/>
  <c r="P2632" i="12"/>
  <c r="P2631" i="12"/>
  <c r="P2630" i="12"/>
  <c r="P2629" i="12"/>
  <c r="P2628" i="12"/>
  <c r="P2627" i="12"/>
  <c r="P2626" i="12"/>
  <c r="P2625" i="12"/>
  <c r="P2624" i="12"/>
  <c r="P2623" i="12"/>
  <c r="P2622" i="12"/>
  <c r="P2621" i="12"/>
  <c r="P2620" i="12"/>
  <c r="P2619" i="12"/>
  <c r="P2618" i="12"/>
  <c r="P2617" i="12"/>
  <c r="P2616" i="12"/>
  <c r="P2615" i="12"/>
  <c r="P2614" i="12"/>
  <c r="P2613" i="12"/>
  <c r="P2612" i="12"/>
  <c r="P2611" i="12"/>
  <c r="P2610" i="12"/>
  <c r="P2609" i="12"/>
  <c r="P2608" i="12"/>
  <c r="P2607" i="12"/>
  <c r="P2606" i="12"/>
  <c r="P2605" i="12"/>
  <c r="P2604" i="12"/>
  <c r="P2603" i="12"/>
  <c r="P2602" i="12"/>
  <c r="P2601" i="12"/>
  <c r="P2600" i="12"/>
  <c r="P2599" i="12"/>
  <c r="P2598" i="12"/>
  <c r="P2597" i="12"/>
  <c r="P2596" i="12"/>
  <c r="P2595" i="12"/>
  <c r="P2594" i="12"/>
  <c r="P2593" i="12"/>
  <c r="P2592" i="12"/>
  <c r="P2591" i="12"/>
  <c r="P2590" i="12"/>
  <c r="P2589" i="12"/>
  <c r="P2588" i="12"/>
  <c r="P2587" i="12"/>
  <c r="P2586" i="12"/>
  <c r="P2585" i="12"/>
  <c r="P2584" i="12"/>
  <c r="P2583" i="12"/>
  <c r="P2582" i="12"/>
  <c r="P2581" i="12"/>
  <c r="P2580" i="12"/>
  <c r="P2579" i="12"/>
  <c r="P2578" i="12"/>
  <c r="P2577" i="12"/>
  <c r="P2576" i="12"/>
  <c r="P2575" i="12"/>
  <c r="P2574" i="12"/>
  <c r="P2573" i="12"/>
  <c r="P2572" i="12"/>
  <c r="P2571" i="12"/>
  <c r="P2570" i="12"/>
  <c r="P2569" i="12"/>
  <c r="P2568" i="12"/>
  <c r="P2567" i="12"/>
  <c r="P2566" i="12"/>
  <c r="P2565" i="12"/>
  <c r="P2564" i="12"/>
  <c r="P2563" i="12"/>
  <c r="P2562" i="12"/>
  <c r="P2561" i="12"/>
  <c r="P2560" i="12"/>
  <c r="P2559" i="12"/>
  <c r="P2558" i="12"/>
  <c r="P2557" i="12"/>
  <c r="P2556" i="12"/>
  <c r="P2555" i="12"/>
  <c r="P2554" i="12"/>
  <c r="P2553" i="12"/>
  <c r="P2552" i="12"/>
  <c r="P2551" i="12"/>
  <c r="P2550" i="12"/>
  <c r="P2549" i="12"/>
  <c r="P2548" i="12"/>
  <c r="P2547" i="12"/>
  <c r="P2546" i="12"/>
  <c r="P2545" i="12"/>
  <c r="P2544" i="12"/>
  <c r="P2543" i="12"/>
  <c r="P2542" i="12"/>
  <c r="P2541" i="12"/>
  <c r="P2540" i="12"/>
  <c r="P2539" i="12"/>
  <c r="P2538" i="12"/>
  <c r="P2537" i="12"/>
  <c r="P2536" i="12"/>
  <c r="P2535" i="12"/>
  <c r="P2534" i="12"/>
  <c r="P2533" i="12"/>
  <c r="P2532" i="12"/>
  <c r="P2531" i="12"/>
  <c r="P2530" i="12"/>
  <c r="P2529" i="12"/>
  <c r="P2528" i="12"/>
  <c r="P2527" i="12"/>
  <c r="P2526" i="12"/>
  <c r="P2525" i="12"/>
  <c r="P2524" i="12"/>
  <c r="P2523" i="12"/>
  <c r="P2522" i="12"/>
  <c r="P2521" i="12"/>
  <c r="P2520" i="12"/>
  <c r="P2519" i="12"/>
  <c r="P2518" i="12"/>
  <c r="P2517" i="12"/>
  <c r="P2516" i="12"/>
  <c r="P2515" i="12"/>
  <c r="P2514" i="12"/>
  <c r="P2513" i="12"/>
  <c r="P2512" i="12"/>
  <c r="P2511" i="12"/>
  <c r="P2510" i="12"/>
  <c r="P2509" i="12"/>
  <c r="P2508" i="12"/>
  <c r="P2507" i="12"/>
  <c r="P2506" i="12"/>
  <c r="P2505" i="12"/>
  <c r="P2504" i="12"/>
  <c r="P2503" i="12"/>
  <c r="P2502" i="12"/>
  <c r="P2501" i="12"/>
  <c r="P2500" i="12"/>
  <c r="P2499" i="12"/>
  <c r="P2498" i="12"/>
  <c r="P2497" i="12"/>
  <c r="P2496" i="12"/>
  <c r="P2495" i="12"/>
  <c r="P2494" i="12"/>
  <c r="P2493" i="12"/>
  <c r="P2492" i="12"/>
  <c r="P2491" i="12"/>
  <c r="P2490" i="12"/>
  <c r="P2489" i="12"/>
  <c r="P2488" i="12"/>
  <c r="P2487" i="12"/>
  <c r="P2486" i="12"/>
  <c r="P2485" i="12"/>
  <c r="P2484" i="12"/>
  <c r="P2483" i="12"/>
  <c r="P2482" i="12"/>
  <c r="P2481" i="12"/>
  <c r="P2480" i="12"/>
  <c r="P2479" i="12"/>
  <c r="P2478" i="12"/>
  <c r="P2477" i="12"/>
  <c r="P2476" i="12"/>
  <c r="P2475" i="12"/>
  <c r="P2474" i="12"/>
  <c r="P2473" i="12"/>
  <c r="P2472" i="12"/>
  <c r="P2471" i="12"/>
  <c r="P2470" i="12"/>
  <c r="P2469" i="12"/>
  <c r="P2468" i="12"/>
  <c r="P2467" i="12"/>
  <c r="P2466" i="12"/>
  <c r="P2465" i="12"/>
  <c r="P2464" i="12"/>
  <c r="P2463" i="12"/>
  <c r="P2462" i="12"/>
  <c r="P2461" i="12"/>
  <c r="P2460" i="12"/>
  <c r="P2459" i="12"/>
  <c r="P2458" i="12"/>
  <c r="P2457" i="12"/>
  <c r="P2456" i="12"/>
  <c r="P2455" i="12"/>
  <c r="P2454" i="12"/>
  <c r="P2453" i="12"/>
  <c r="P2452" i="12"/>
  <c r="P2451" i="12"/>
  <c r="P2450" i="12"/>
  <c r="P2449" i="12"/>
  <c r="P2448" i="12"/>
  <c r="P2447" i="12"/>
  <c r="P2446" i="12"/>
  <c r="P2445" i="12"/>
  <c r="P2444" i="12"/>
  <c r="P2443" i="12"/>
  <c r="P2442" i="12"/>
  <c r="P2441" i="12"/>
  <c r="P2440" i="12"/>
  <c r="P2439" i="12"/>
  <c r="P2438" i="12"/>
  <c r="P2437" i="12"/>
  <c r="P2436" i="12"/>
  <c r="P2435" i="12"/>
  <c r="P2434" i="12"/>
  <c r="P2433" i="12"/>
  <c r="P2432" i="12"/>
  <c r="P2431" i="12"/>
  <c r="P2430" i="12"/>
  <c r="P2429" i="12"/>
  <c r="P2428" i="12"/>
  <c r="P2427" i="12"/>
  <c r="P2426" i="12"/>
  <c r="P2425" i="12"/>
  <c r="P2424" i="12"/>
  <c r="P2423" i="12"/>
  <c r="P2422" i="12"/>
  <c r="P2421" i="12"/>
  <c r="P2420" i="12"/>
  <c r="P2419" i="12"/>
  <c r="P2418" i="12"/>
  <c r="P2417" i="12"/>
  <c r="P2416" i="12"/>
  <c r="P2415" i="12"/>
  <c r="P2414" i="12"/>
  <c r="P2413" i="12"/>
  <c r="P2412" i="12"/>
  <c r="P2411" i="12"/>
  <c r="P2410" i="12"/>
  <c r="P2409" i="12"/>
  <c r="P2408" i="12"/>
  <c r="P2407" i="12"/>
  <c r="P2406" i="12"/>
  <c r="P2405" i="12"/>
  <c r="P2404" i="12"/>
  <c r="P2403" i="12"/>
  <c r="P2402" i="12"/>
  <c r="P2401" i="12"/>
  <c r="P2400" i="12"/>
  <c r="P2399" i="12"/>
  <c r="P2398" i="12"/>
  <c r="P2397" i="12"/>
  <c r="P2396" i="12"/>
  <c r="P2395" i="12"/>
  <c r="P2394" i="12"/>
  <c r="P2393" i="12"/>
  <c r="P2392" i="12"/>
  <c r="P2391" i="12"/>
  <c r="P2390" i="12"/>
  <c r="P2389" i="12"/>
  <c r="P2388" i="12"/>
  <c r="P2387" i="12"/>
  <c r="P2386" i="12"/>
  <c r="P2385" i="12"/>
  <c r="P2384" i="12"/>
  <c r="P2383" i="12"/>
  <c r="P2382" i="12"/>
  <c r="P2381" i="12"/>
  <c r="P2380" i="12"/>
  <c r="P2379" i="12"/>
  <c r="P2378" i="12"/>
  <c r="P2377" i="12"/>
  <c r="P2376" i="12"/>
  <c r="P2375" i="12"/>
  <c r="P2374" i="12"/>
  <c r="P2373" i="12"/>
  <c r="P2372" i="12"/>
  <c r="P2371" i="12"/>
  <c r="P2370" i="12"/>
  <c r="P2369" i="12"/>
  <c r="P2368" i="12"/>
  <c r="P2367" i="12"/>
  <c r="P2366" i="12"/>
  <c r="P2365" i="12"/>
  <c r="P2364" i="12"/>
  <c r="P2363" i="12"/>
  <c r="P2362" i="12"/>
  <c r="P2361" i="12"/>
  <c r="P2360" i="12"/>
  <c r="P2359" i="12"/>
  <c r="P2358" i="12"/>
  <c r="P2357" i="12"/>
  <c r="P2356" i="12"/>
  <c r="P2355" i="12"/>
  <c r="P2354" i="12"/>
  <c r="P2353" i="12"/>
  <c r="P2352" i="12"/>
  <c r="P2351" i="12"/>
  <c r="P2350" i="12"/>
  <c r="P2349" i="12"/>
  <c r="P2348" i="12"/>
  <c r="P2347" i="12"/>
  <c r="P2346" i="12"/>
  <c r="P2345" i="12"/>
  <c r="P2344" i="12"/>
  <c r="P2343" i="12"/>
  <c r="P2342" i="12"/>
  <c r="P2341" i="12"/>
  <c r="P2340" i="12"/>
  <c r="P2339" i="12"/>
  <c r="P2338" i="12"/>
  <c r="P2337" i="12"/>
  <c r="P2336" i="12"/>
  <c r="P2335" i="12"/>
  <c r="P2334" i="12"/>
  <c r="P2333" i="12"/>
  <c r="P2332" i="12"/>
  <c r="P2331" i="12"/>
  <c r="P2330" i="12"/>
  <c r="P2329" i="12"/>
  <c r="P2328" i="12"/>
  <c r="P2327" i="12"/>
  <c r="P2326" i="12"/>
  <c r="P2325" i="12"/>
  <c r="P2324" i="12"/>
  <c r="P2323" i="12"/>
  <c r="P2322" i="12"/>
  <c r="P2321" i="12"/>
  <c r="P2320" i="12"/>
  <c r="P2319" i="12"/>
  <c r="P2318" i="12"/>
  <c r="P2317" i="12"/>
  <c r="P2316" i="12"/>
  <c r="P2315" i="12"/>
  <c r="P2314" i="12"/>
  <c r="P2313" i="12"/>
  <c r="P2312" i="12"/>
  <c r="P2311" i="12"/>
  <c r="P2310" i="12"/>
  <c r="P2309" i="12"/>
  <c r="P2308" i="12"/>
  <c r="P2307" i="12"/>
  <c r="P2306" i="12"/>
  <c r="P2305" i="12"/>
  <c r="P2304" i="12"/>
  <c r="P2303" i="12"/>
  <c r="P2302" i="12"/>
  <c r="P2301" i="12"/>
  <c r="P2300" i="12"/>
  <c r="P2299" i="12"/>
  <c r="P2298" i="12"/>
  <c r="P2297" i="12"/>
  <c r="P2296" i="12"/>
  <c r="P2295" i="12"/>
  <c r="P2294" i="12"/>
  <c r="P2293" i="12"/>
  <c r="P2292" i="12"/>
  <c r="P2291" i="12"/>
  <c r="P2290" i="12"/>
  <c r="P2289" i="12"/>
  <c r="P2288" i="12"/>
  <c r="P2287" i="12"/>
  <c r="P2286" i="12"/>
  <c r="P2285" i="12"/>
  <c r="P2284" i="12"/>
  <c r="P2283" i="12"/>
  <c r="P2282" i="12"/>
  <c r="P2281" i="12"/>
  <c r="P2280" i="12"/>
  <c r="P2279" i="12"/>
  <c r="P2278" i="12"/>
  <c r="P2277" i="12"/>
  <c r="P2276" i="12"/>
  <c r="P2275" i="12"/>
  <c r="P2274" i="12"/>
  <c r="P2273" i="12"/>
  <c r="P2272" i="12"/>
  <c r="P2271" i="12"/>
  <c r="P2270" i="12"/>
  <c r="P2269" i="12"/>
  <c r="P2268" i="12"/>
  <c r="P2267" i="12"/>
  <c r="P2266" i="12"/>
  <c r="P2265" i="12"/>
  <c r="P2264" i="12"/>
  <c r="P2263" i="12"/>
  <c r="P2262" i="12"/>
  <c r="P2261" i="12"/>
  <c r="P2260" i="12"/>
  <c r="P2259" i="12"/>
  <c r="P2258" i="12"/>
  <c r="P2257" i="12"/>
  <c r="P2256" i="12"/>
  <c r="P2255" i="12"/>
  <c r="P2254" i="12"/>
  <c r="P2253" i="12"/>
  <c r="P2252" i="12"/>
  <c r="P2251" i="12"/>
  <c r="P2250" i="12"/>
  <c r="P2249" i="12"/>
  <c r="P2248" i="12"/>
  <c r="P2247" i="12"/>
  <c r="P2246" i="12"/>
  <c r="P2245" i="12"/>
  <c r="P2244" i="12"/>
  <c r="P2243" i="12"/>
  <c r="P2242" i="12"/>
  <c r="P2241" i="12"/>
  <c r="P2240" i="12"/>
  <c r="P2239" i="12"/>
  <c r="P2238" i="12"/>
  <c r="P2237" i="12"/>
  <c r="P2236" i="12"/>
  <c r="P2235" i="12"/>
  <c r="P2234" i="12"/>
  <c r="P2233" i="12"/>
  <c r="P2232" i="12"/>
  <c r="P2231" i="12"/>
  <c r="P2230" i="12"/>
  <c r="P2229" i="12"/>
  <c r="P2228" i="12"/>
  <c r="P2227" i="12"/>
  <c r="P2226" i="12"/>
  <c r="P2225" i="12"/>
  <c r="P2224" i="12"/>
  <c r="P2223" i="12"/>
  <c r="P2222" i="12"/>
  <c r="P2221" i="12"/>
  <c r="P2220" i="12"/>
  <c r="P2219" i="12"/>
  <c r="P2218" i="12"/>
  <c r="P2217" i="12"/>
  <c r="P2216" i="12"/>
  <c r="P2215" i="12"/>
  <c r="P2214" i="12"/>
  <c r="P2213" i="12"/>
  <c r="P2212" i="12"/>
  <c r="P2211" i="12"/>
  <c r="P2210" i="12"/>
  <c r="P2209" i="12"/>
  <c r="P2208" i="12"/>
  <c r="P2207" i="12"/>
  <c r="P2206" i="12"/>
  <c r="P2205" i="12"/>
  <c r="P2204" i="12"/>
  <c r="P2203" i="12"/>
  <c r="P2202" i="12"/>
  <c r="P2201" i="12"/>
  <c r="P2200" i="12"/>
  <c r="P2199" i="12"/>
  <c r="P2198" i="12"/>
  <c r="P2197" i="12"/>
  <c r="P2196" i="12"/>
  <c r="P2195" i="12"/>
  <c r="P2194" i="12"/>
  <c r="P2193" i="12"/>
  <c r="P2192" i="12"/>
  <c r="P2191" i="12"/>
  <c r="P2190" i="12"/>
  <c r="P2189" i="12"/>
  <c r="P2188" i="12"/>
  <c r="P2187" i="12"/>
  <c r="P2186" i="12"/>
  <c r="P2185" i="12"/>
  <c r="P2184" i="12"/>
  <c r="P2183" i="12"/>
  <c r="P2182" i="12"/>
  <c r="P2181" i="12"/>
  <c r="P2180" i="12"/>
  <c r="P2179" i="12"/>
  <c r="P2178" i="12"/>
  <c r="P2177" i="12"/>
  <c r="P2176" i="12"/>
  <c r="P2175" i="12"/>
  <c r="P2174" i="12"/>
  <c r="P2173" i="12"/>
  <c r="P2172" i="12"/>
  <c r="P2171" i="12"/>
  <c r="P2170" i="12"/>
  <c r="P2169" i="12"/>
  <c r="P2168" i="12"/>
  <c r="P2167" i="12"/>
  <c r="P2166" i="12"/>
  <c r="P2165" i="12"/>
  <c r="P2164" i="12"/>
  <c r="P2163" i="12"/>
  <c r="P2162" i="12"/>
  <c r="P2161" i="12"/>
  <c r="P2160" i="12"/>
  <c r="P2159" i="12"/>
  <c r="P2158" i="12"/>
  <c r="P2157" i="12"/>
  <c r="P2156" i="12"/>
  <c r="P2155" i="12"/>
  <c r="P2154" i="12"/>
  <c r="P2153" i="12"/>
  <c r="P2152" i="12"/>
  <c r="P2151" i="12"/>
  <c r="P2150" i="12"/>
  <c r="P2149" i="12"/>
  <c r="P2148" i="12"/>
  <c r="P2147" i="12"/>
  <c r="P2146" i="12"/>
  <c r="P2145" i="12"/>
  <c r="P2144" i="12"/>
  <c r="P2143" i="12"/>
  <c r="P2142" i="12"/>
  <c r="P2141" i="12"/>
  <c r="P2140" i="12"/>
  <c r="P2139" i="12"/>
  <c r="P2138" i="12"/>
  <c r="P2137" i="12"/>
  <c r="P2136" i="12"/>
  <c r="P2135" i="12"/>
  <c r="P2134" i="12"/>
  <c r="P2133" i="12"/>
  <c r="P2132" i="12"/>
  <c r="P2131" i="12"/>
  <c r="P2130" i="12"/>
  <c r="P2129" i="12"/>
  <c r="P2128" i="12"/>
  <c r="P2127" i="12"/>
  <c r="P2126" i="12"/>
  <c r="P2125" i="12"/>
  <c r="P2124" i="12"/>
  <c r="P2123" i="12"/>
  <c r="P2122" i="12"/>
  <c r="P2121" i="12"/>
  <c r="P2120" i="12"/>
  <c r="P2119" i="12"/>
  <c r="P2118" i="12"/>
  <c r="P2117" i="12"/>
  <c r="P2116" i="12"/>
  <c r="P2115" i="12"/>
  <c r="P2114" i="12"/>
  <c r="P2113" i="12"/>
  <c r="P2112" i="12"/>
  <c r="P2111" i="12"/>
  <c r="P2110" i="12"/>
  <c r="P2109" i="12"/>
  <c r="P2108" i="12"/>
  <c r="P2107" i="12"/>
  <c r="P2106" i="12"/>
  <c r="P2105" i="12"/>
  <c r="P2104" i="12"/>
  <c r="P2103" i="12"/>
  <c r="P2102" i="12"/>
  <c r="P2101" i="12"/>
  <c r="P2100" i="12"/>
  <c r="P2099" i="12"/>
  <c r="P2098" i="12"/>
  <c r="P2097" i="12"/>
  <c r="P2096" i="12"/>
  <c r="P2095" i="12"/>
  <c r="P2094" i="12"/>
  <c r="P2093" i="12"/>
  <c r="P2092" i="12"/>
  <c r="P2091" i="12"/>
  <c r="P2090" i="12"/>
  <c r="P2089" i="12"/>
  <c r="P2088" i="12"/>
  <c r="P2087" i="12"/>
  <c r="P2086" i="12"/>
  <c r="P2085" i="12"/>
  <c r="P2084" i="12"/>
  <c r="P2083" i="12"/>
  <c r="P2082" i="12"/>
  <c r="P2081" i="12"/>
  <c r="P2080" i="12"/>
  <c r="P2079" i="12"/>
  <c r="P2078" i="12"/>
  <c r="P2077" i="12"/>
  <c r="P2076" i="12"/>
  <c r="P2075" i="12"/>
  <c r="P2074" i="12"/>
  <c r="P2073" i="12"/>
  <c r="P2072" i="12"/>
  <c r="P2071" i="12"/>
  <c r="P2070" i="12"/>
  <c r="P2069" i="12"/>
  <c r="P2068" i="12"/>
  <c r="P2067" i="12"/>
  <c r="P2066" i="12"/>
  <c r="P2065" i="12"/>
  <c r="P2064" i="12"/>
  <c r="P2063" i="12"/>
  <c r="P2062" i="12"/>
  <c r="P2061" i="12"/>
  <c r="P2060" i="12"/>
  <c r="P2059" i="12"/>
  <c r="P2058" i="12"/>
  <c r="P2057" i="12"/>
  <c r="P2056" i="12"/>
  <c r="P2055" i="12"/>
  <c r="P2054" i="12"/>
  <c r="P2053" i="12"/>
  <c r="P2052" i="12"/>
  <c r="P2051" i="12"/>
  <c r="P2050" i="12"/>
  <c r="P2049" i="12"/>
  <c r="P2048" i="12"/>
  <c r="P2047" i="12"/>
  <c r="P2046" i="12"/>
  <c r="P2045" i="12"/>
  <c r="P2044" i="12"/>
  <c r="P2043" i="12"/>
  <c r="P2042" i="12"/>
  <c r="P2041" i="12"/>
  <c r="P2040" i="12"/>
  <c r="P2039" i="12"/>
  <c r="P2038" i="12"/>
  <c r="P2037" i="12"/>
  <c r="P2036" i="12"/>
  <c r="P2035" i="12"/>
  <c r="P2034" i="12"/>
  <c r="P2033" i="12"/>
  <c r="P2032" i="12"/>
  <c r="P2031" i="12"/>
  <c r="P2030" i="12"/>
  <c r="P2029" i="12"/>
  <c r="P2028" i="12"/>
  <c r="P2027" i="12"/>
  <c r="P2026" i="12"/>
  <c r="P2025" i="12"/>
  <c r="P2024" i="12"/>
  <c r="P2023" i="12"/>
  <c r="P2022" i="12"/>
  <c r="P2021" i="12"/>
  <c r="P2020" i="12"/>
  <c r="P2019" i="12"/>
  <c r="P2018" i="12"/>
  <c r="P2017" i="12"/>
  <c r="P2016" i="12"/>
  <c r="P2015" i="12"/>
  <c r="P2014" i="12"/>
  <c r="P2013" i="12"/>
  <c r="P2012" i="12"/>
  <c r="P2011" i="12"/>
  <c r="P2010" i="12"/>
  <c r="P2009" i="12"/>
  <c r="P2008" i="12"/>
  <c r="P2007" i="12"/>
  <c r="P2006" i="12"/>
  <c r="P2005" i="12"/>
  <c r="P2004" i="12"/>
  <c r="P2003" i="12"/>
  <c r="P2002" i="12"/>
  <c r="P2001" i="12"/>
  <c r="P2000" i="12"/>
  <c r="P1999" i="12"/>
  <c r="P1998" i="12"/>
  <c r="P1997" i="12"/>
  <c r="P1996" i="12"/>
  <c r="P1995" i="12"/>
  <c r="P1994" i="12"/>
  <c r="P1993" i="12"/>
  <c r="P1992" i="12"/>
  <c r="P1991" i="12"/>
  <c r="P1990" i="12"/>
  <c r="P1989" i="12"/>
  <c r="P1988" i="12"/>
  <c r="P1987" i="12"/>
  <c r="P1986" i="12"/>
  <c r="P1985" i="12"/>
  <c r="P1984" i="12"/>
  <c r="P1983" i="12"/>
  <c r="P1982" i="12"/>
  <c r="P1981" i="12"/>
  <c r="P1980" i="12"/>
  <c r="P1979" i="12"/>
  <c r="P1978" i="12"/>
  <c r="P1977" i="12"/>
  <c r="P1976" i="12"/>
  <c r="P1975" i="12"/>
  <c r="P1974" i="12"/>
  <c r="P1973" i="12"/>
  <c r="P1972" i="12"/>
  <c r="P1971" i="12"/>
  <c r="P1970" i="12"/>
  <c r="P1969" i="12"/>
  <c r="P1968" i="12"/>
  <c r="P1967" i="12"/>
  <c r="P1966" i="12"/>
  <c r="P1965" i="12"/>
  <c r="P1964" i="12"/>
  <c r="P1963" i="12"/>
  <c r="P1962" i="12"/>
  <c r="P1961" i="12"/>
  <c r="P1960" i="12"/>
  <c r="P1959" i="12"/>
  <c r="P1958" i="12"/>
  <c r="P1957" i="12"/>
  <c r="P1956" i="12"/>
  <c r="P1955" i="12"/>
  <c r="P1954" i="12"/>
  <c r="P1953" i="12"/>
  <c r="P1952" i="12"/>
  <c r="P1951" i="12"/>
  <c r="P1950" i="12"/>
  <c r="P1949" i="12"/>
  <c r="P1948" i="12"/>
  <c r="P1947" i="12"/>
  <c r="P1946" i="12"/>
  <c r="P1945" i="12"/>
  <c r="P1944" i="12"/>
  <c r="P1943" i="12"/>
  <c r="P1942" i="12"/>
  <c r="P1941" i="12"/>
  <c r="P1940" i="12"/>
  <c r="P1939" i="12"/>
  <c r="P1938" i="12"/>
  <c r="P1937" i="12"/>
  <c r="P1936" i="12"/>
  <c r="P1935" i="12"/>
  <c r="P1934" i="12"/>
  <c r="P1933" i="12"/>
  <c r="P1932" i="12"/>
  <c r="P1931" i="12"/>
  <c r="P1930" i="12"/>
  <c r="P1929" i="12"/>
  <c r="P1928" i="12"/>
  <c r="P1927" i="12"/>
  <c r="P1926" i="12"/>
  <c r="P1925" i="12"/>
  <c r="P1924" i="12"/>
  <c r="P1923" i="12"/>
  <c r="P1922" i="12"/>
  <c r="P1921" i="12"/>
  <c r="P1920" i="12"/>
  <c r="P1919" i="12"/>
  <c r="P1918" i="12"/>
  <c r="P1917" i="12"/>
  <c r="P1916" i="12"/>
  <c r="P1915" i="12"/>
  <c r="P1914" i="12"/>
  <c r="P1913" i="12"/>
  <c r="P1912" i="12"/>
  <c r="P1911" i="12"/>
  <c r="P1910" i="12"/>
  <c r="P1909" i="12"/>
  <c r="P1908" i="12"/>
  <c r="P1907" i="12"/>
  <c r="P1906" i="12"/>
  <c r="P1905" i="12"/>
  <c r="P1904" i="12"/>
  <c r="P1903" i="12"/>
  <c r="P1902" i="12"/>
  <c r="P1901" i="12"/>
  <c r="P1900" i="12"/>
  <c r="P1899" i="12"/>
  <c r="P1898" i="12"/>
  <c r="P1897" i="12"/>
  <c r="P1896" i="12"/>
  <c r="P1895" i="12"/>
  <c r="P1894" i="12"/>
  <c r="P1893" i="12"/>
  <c r="P1892" i="12"/>
  <c r="P1891" i="12"/>
  <c r="P1890" i="12"/>
  <c r="P1889" i="12"/>
  <c r="P1888" i="12"/>
  <c r="P1887" i="12"/>
  <c r="P1886" i="12"/>
  <c r="P1885" i="12"/>
  <c r="P1884" i="12"/>
  <c r="P1883" i="12"/>
  <c r="P1882" i="12"/>
  <c r="P1881" i="12"/>
  <c r="P1880" i="12"/>
  <c r="P1879" i="12"/>
  <c r="P1878" i="12"/>
  <c r="P1877" i="12"/>
  <c r="P1876" i="12"/>
  <c r="P1875" i="12"/>
  <c r="P1874" i="12"/>
  <c r="P1873" i="12"/>
  <c r="P1872" i="12"/>
  <c r="P1871" i="12"/>
  <c r="P1870" i="12"/>
  <c r="P1869" i="12"/>
  <c r="P1868" i="12"/>
  <c r="P1867" i="12"/>
  <c r="P1866" i="12"/>
  <c r="P1865" i="12"/>
  <c r="P1864" i="12"/>
  <c r="P1863" i="12"/>
  <c r="P1862" i="12"/>
  <c r="P1861" i="12"/>
  <c r="P1860" i="12"/>
  <c r="P1859" i="12"/>
  <c r="P1858" i="12"/>
  <c r="P1857" i="12"/>
  <c r="P1856" i="12"/>
  <c r="P1855" i="12"/>
  <c r="P1854" i="12"/>
  <c r="P1853" i="12"/>
  <c r="P1852" i="12"/>
  <c r="P1851" i="12"/>
  <c r="P1850" i="12"/>
  <c r="P1849" i="12"/>
  <c r="P1848" i="12"/>
  <c r="P1847" i="12"/>
  <c r="P1846" i="12"/>
  <c r="P1845" i="12"/>
  <c r="P1844" i="12"/>
  <c r="P1843" i="12"/>
  <c r="P1842" i="12"/>
  <c r="P1841" i="12"/>
  <c r="P1840" i="12"/>
  <c r="P1839" i="12"/>
  <c r="P1838" i="12"/>
  <c r="P1837" i="12"/>
  <c r="P1836" i="12"/>
  <c r="P1835" i="12"/>
  <c r="P1834" i="12"/>
  <c r="P1833" i="12"/>
  <c r="P1832" i="12"/>
  <c r="P1831" i="12"/>
  <c r="P1830" i="12"/>
  <c r="P1829" i="12"/>
  <c r="P1828" i="12"/>
  <c r="P1827" i="12"/>
  <c r="P1826" i="12"/>
  <c r="P1825" i="12"/>
  <c r="P1824" i="12"/>
  <c r="P1823" i="12"/>
  <c r="P1822" i="12"/>
  <c r="P1821" i="12"/>
  <c r="P1820" i="12"/>
  <c r="P1819" i="12"/>
  <c r="P1818" i="12"/>
  <c r="P1817" i="12"/>
  <c r="P1816" i="12"/>
  <c r="P1815" i="12"/>
  <c r="P1814" i="12"/>
  <c r="P1813" i="12"/>
  <c r="P1812" i="12"/>
  <c r="P1811" i="12"/>
  <c r="P1810" i="12"/>
  <c r="P1809" i="12"/>
  <c r="P1808" i="12"/>
  <c r="P1807" i="12"/>
  <c r="P1806" i="12"/>
  <c r="P1805" i="12"/>
  <c r="P1804" i="12"/>
  <c r="P1803" i="12"/>
  <c r="P1802" i="12"/>
  <c r="P1801" i="12"/>
  <c r="P1800" i="12"/>
  <c r="P1799" i="12"/>
  <c r="P1798" i="12"/>
  <c r="P1797" i="12"/>
  <c r="P1796" i="12"/>
  <c r="P1795" i="12"/>
  <c r="P1794" i="12"/>
  <c r="P1793" i="12"/>
  <c r="P1792" i="12"/>
  <c r="P1791" i="12"/>
  <c r="P1790" i="12"/>
  <c r="P1789" i="12"/>
  <c r="P1788" i="12"/>
  <c r="P1787" i="12"/>
  <c r="P1786" i="12"/>
  <c r="P1785" i="12"/>
  <c r="P1784" i="12"/>
  <c r="P1783" i="12"/>
  <c r="P1782" i="12"/>
  <c r="P1781" i="12"/>
  <c r="P1780" i="12"/>
  <c r="P1779" i="12"/>
  <c r="P1778" i="12"/>
  <c r="P1777" i="12"/>
  <c r="P1776" i="12"/>
  <c r="P1775" i="12"/>
  <c r="P1774" i="12"/>
  <c r="P1773" i="12"/>
  <c r="P1772" i="12"/>
  <c r="P1771" i="12"/>
  <c r="P1770" i="12"/>
  <c r="P1769" i="12"/>
  <c r="P1768" i="12"/>
  <c r="P1767" i="12"/>
  <c r="P1766" i="12"/>
  <c r="P1765" i="12"/>
  <c r="P1764" i="12"/>
  <c r="P1763" i="12"/>
  <c r="P1762" i="12"/>
  <c r="P1761" i="12"/>
  <c r="P1760" i="12"/>
  <c r="P1759" i="12"/>
  <c r="P1758" i="12"/>
  <c r="P1757" i="12"/>
  <c r="P1756" i="12"/>
  <c r="P1755" i="12"/>
  <c r="P1754" i="12"/>
  <c r="P1753" i="12"/>
  <c r="P1752" i="12"/>
  <c r="P1751" i="12"/>
  <c r="P1750" i="12"/>
  <c r="P1749" i="12"/>
  <c r="P1748" i="12"/>
  <c r="P1747" i="12"/>
  <c r="P1746" i="12"/>
  <c r="P1745" i="12"/>
  <c r="P1744" i="12"/>
  <c r="P1743" i="12"/>
  <c r="P1742" i="12"/>
  <c r="P1741" i="12"/>
  <c r="P1740" i="12"/>
  <c r="P1739" i="12"/>
  <c r="P1738" i="12"/>
  <c r="P1737" i="12"/>
  <c r="P1736" i="12"/>
  <c r="P1735" i="12"/>
  <c r="P1734" i="12"/>
  <c r="P1733" i="12"/>
  <c r="P1732" i="12"/>
  <c r="P1731" i="12"/>
  <c r="P1730" i="12"/>
  <c r="P1729" i="12"/>
  <c r="P1728" i="12"/>
  <c r="P1727" i="12"/>
  <c r="P1726" i="12"/>
  <c r="P1725" i="12"/>
  <c r="P1724" i="12"/>
  <c r="P1723" i="12"/>
  <c r="P1722" i="12"/>
  <c r="P1721" i="12"/>
  <c r="P1720" i="12"/>
  <c r="P1719" i="12"/>
  <c r="P1718" i="12"/>
  <c r="P1717" i="12"/>
  <c r="P1716" i="12"/>
  <c r="P1715" i="12"/>
  <c r="P1714" i="12"/>
  <c r="P1713" i="12"/>
  <c r="P1712" i="12"/>
  <c r="P1711" i="12"/>
  <c r="P1710" i="12"/>
  <c r="P1709" i="12"/>
  <c r="P1708" i="12"/>
  <c r="P1707" i="12"/>
  <c r="P1706" i="12"/>
  <c r="P1705" i="12"/>
  <c r="P1704" i="12"/>
  <c r="P1703" i="12"/>
  <c r="P1702" i="12"/>
  <c r="P1701" i="12"/>
  <c r="P1700" i="12"/>
  <c r="P1699" i="12"/>
  <c r="P1698" i="12"/>
  <c r="P1697" i="12"/>
  <c r="P1696" i="12"/>
  <c r="P1695" i="12"/>
  <c r="P1694" i="12"/>
  <c r="P1693" i="12"/>
  <c r="P1692" i="12"/>
  <c r="P1691" i="12"/>
  <c r="P1690" i="12"/>
  <c r="P1689" i="12"/>
  <c r="P1688" i="12"/>
  <c r="P1687" i="12"/>
  <c r="P1686" i="12"/>
  <c r="P1685" i="12"/>
  <c r="P1684" i="12"/>
  <c r="P1683" i="12"/>
  <c r="P1682" i="12"/>
  <c r="P1681" i="12"/>
  <c r="P1680" i="12"/>
  <c r="P1679" i="12"/>
  <c r="P1678" i="12"/>
  <c r="P1677" i="12"/>
  <c r="P1676" i="12"/>
  <c r="P1675" i="12"/>
  <c r="P1674" i="12"/>
  <c r="P1673" i="12"/>
  <c r="P1672" i="12"/>
  <c r="P1671" i="12"/>
  <c r="P1670" i="12"/>
  <c r="P1669" i="12"/>
  <c r="P1668" i="12"/>
  <c r="P1667" i="12"/>
  <c r="P1666" i="12"/>
  <c r="P1665" i="12"/>
  <c r="P1664" i="12"/>
  <c r="P1663" i="12"/>
  <c r="P1662" i="12"/>
  <c r="P1661" i="12"/>
  <c r="P1660" i="12"/>
  <c r="P1659" i="12"/>
  <c r="P1658" i="12"/>
  <c r="P1657" i="12"/>
  <c r="P1656" i="12"/>
  <c r="P1655" i="12"/>
  <c r="P1654" i="12"/>
  <c r="P1653" i="12"/>
  <c r="P1652" i="12"/>
  <c r="P1651" i="12"/>
  <c r="P1650" i="12"/>
  <c r="P1649" i="12"/>
  <c r="P1648" i="12"/>
  <c r="P1647" i="12"/>
  <c r="P1646" i="12"/>
  <c r="P1645" i="12"/>
  <c r="P1644" i="12"/>
  <c r="P1643" i="12"/>
  <c r="P1642" i="12"/>
  <c r="P1641" i="12"/>
  <c r="P1640" i="12"/>
  <c r="P1639" i="12"/>
  <c r="P1638" i="12"/>
  <c r="P1637" i="12"/>
  <c r="P1636" i="12"/>
  <c r="P1635" i="12"/>
  <c r="P1634" i="12"/>
  <c r="P1633" i="12"/>
  <c r="P1632" i="12"/>
  <c r="P1631" i="12"/>
  <c r="P1630" i="12"/>
  <c r="P1629" i="12"/>
  <c r="P1628" i="12"/>
  <c r="P1627" i="12"/>
  <c r="P1626" i="12"/>
  <c r="P1625" i="12"/>
  <c r="P1624" i="12"/>
  <c r="P1623" i="12"/>
  <c r="P1622" i="12"/>
  <c r="P1621" i="12"/>
  <c r="P1620" i="12"/>
  <c r="P1619" i="12"/>
  <c r="P1618" i="12"/>
  <c r="P1617" i="12"/>
  <c r="P1616" i="12"/>
  <c r="P1615" i="12"/>
  <c r="P1614" i="12"/>
  <c r="P1613" i="12"/>
  <c r="P1612" i="12"/>
  <c r="P1611" i="12"/>
  <c r="P1610" i="12"/>
  <c r="P1609" i="12"/>
  <c r="P1608" i="12"/>
  <c r="P1607" i="12"/>
  <c r="P1606" i="12"/>
  <c r="P1605" i="12"/>
  <c r="P1604" i="12"/>
  <c r="P1603" i="12"/>
  <c r="P1602" i="12"/>
  <c r="P1601" i="12"/>
  <c r="P1600" i="12"/>
  <c r="P1599" i="12"/>
  <c r="P1598" i="12"/>
  <c r="P1597" i="12"/>
  <c r="P1596" i="12"/>
  <c r="P1595" i="12"/>
  <c r="P1594" i="12"/>
  <c r="P1593" i="12"/>
  <c r="P1592" i="12"/>
  <c r="P1591" i="12"/>
  <c r="P1590" i="12"/>
  <c r="P1589" i="12"/>
  <c r="P1588" i="12"/>
  <c r="P1587" i="12"/>
  <c r="P1586" i="12"/>
  <c r="P1585" i="12"/>
  <c r="P1584" i="12"/>
  <c r="P1583" i="12"/>
  <c r="P1582" i="12"/>
  <c r="P1581" i="12"/>
  <c r="P1580" i="12"/>
  <c r="P1579" i="12"/>
  <c r="P1578" i="12"/>
  <c r="P1577" i="12"/>
  <c r="P1576" i="12"/>
  <c r="P1575" i="12"/>
  <c r="P1574" i="12"/>
  <c r="P1573" i="12"/>
  <c r="P1572" i="12"/>
  <c r="P1571" i="12"/>
  <c r="P1570" i="12"/>
  <c r="P1569" i="12"/>
  <c r="P1568" i="12"/>
  <c r="P1567" i="12"/>
  <c r="P1566" i="12"/>
  <c r="P1565" i="12"/>
  <c r="P1564" i="12"/>
  <c r="P1563" i="12"/>
  <c r="P1562" i="12"/>
  <c r="P1561" i="12"/>
  <c r="P1560" i="12"/>
  <c r="P1559" i="12"/>
  <c r="P1558" i="12"/>
  <c r="P1557" i="12"/>
  <c r="P1556" i="12"/>
  <c r="P1555" i="12"/>
  <c r="P1554" i="12"/>
  <c r="P1553" i="12"/>
  <c r="P1552" i="12"/>
  <c r="P1551" i="12"/>
  <c r="P1550" i="12"/>
  <c r="P1549" i="12"/>
  <c r="P1548" i="12"/>
  <c r="P1547" i="12"/>
  <c r="P1546" i="12"/>
  <c r="P1545" i="12"/>
  <c r="P1544" i="12"/>
  <c r="P1543" i="12"/>
  <c r="P1542" i="12"/>
  <c r="P1541" i="12"/>
  <c r="P1540" i="12"/>
  <c r="P1539" i="12"/>
  <c r="P1538" i="12"/>
  <c r="P1537" i="12"/>
  <c r="P1536" i="12"/>
  <c r="P1535" i="12"/>
  <c r="P1534" i="12"/>
  <c r="P1533" i="12"/>
  <c r="P1532" i="12"/>
  <c r="P1531" i="12"/>
  <c r="P1530" i="12"/>
  <c r="P1529" i="12"/>
  <c r="P1528" i="12"/>
  <c r="P1527" i="12"/>
  <c r="P1526" i="12"/>
  <c r="P1525" i="12"/>
  <c r="P1524" i="12"/>
  <c r="P1523" i="12"/>
  <c r="P1522" i="12"/>
  <c r="P1521" i="12"/>
  <c r="P1520" i="12"/>
  <c r="P1519" i="12"/>
  <c r="P1518" i="12"/>
  <c r="P1517" i="12"/>
  <c r="P1516" i="12"/>
  <c r="P1515" i="12"/>
  <c r="P1514" i="12"/>
  <c r="P1513" i="12"/>
  <c r="P1512" i="12"/>
  <c r="P1511" i="12"/>
  <c r="P1510" i="12"/>
  <c r="P1509" i="12"/>
  <c r="P1508" i="12"/>
  <c r="P1507" i="12"/>
  <c r="P1506" i="12"/>
  <c r="P1505" i="12"/>
  <c r="P1504" i="12"/>
  <c r="P1503" i="12"/>
  <c r="P1502" i="12"/>
  <c r="P1501" i="12"/>
  <c r="P1500" i="12"/>
  <c r="P1499" i="12"/>
  <c r="P1498" i="12"/>
  <c r="P1497" i="12"/>
  <c r="P1496" i="12"/>
  <c r="P1495" i="12"/>
  <c r="P1494" i="12"/>
  <c r="P1493" i="12"/>
  <c r="P1492" i="12"/>
  <c r="P1491" i="12"/>
  <c r="P1490" i="12"/>
  <c r="P1489" i="12"/>
  <c r="P1488" i="12"/>
  <c r="P1487" i="12"/>
  <c r="P1486" i="12"/>
  <c r="P1485" i="12"/>
  <c r="P1484" i="12"/>
  <c r="P1483" i="12"/>
  <c r="P1482" i="12"/>
  <c r="P1481" i="12"/>
  <c r="P1480" i="12"/>
  <c r="P1479" i="12"/>
  <c r="P1478" i="12"/>
  <c r="P1477" i="12"/>
  <c r="P1476" i="12"/>
  <c r="P1475" i="12"/>
  <c r="P1474" i="12"/>
  <c r="P1473" i="12"/>
  <c r="P1472" i="12"/>
  <c r="P1471" i="12"/>
  <c r="P1470" i="12"/>
  <c r="P1469" i="12"/>
  <c r="P1468" i="12"/>
  <c r="P1467" i="12"/>
  <c r="P1466" i="12"/>
  <c r="P1465" i="12"/>
  <c r="P1464" i="12"/>
  <c r="P1463" i="12"/>
  <c r="P1462" i="12"/>
  <c r="P1461" i="12"/>
  <c r="P1460" i="12"/>
  <c r="P1459" i="12"/>
  <c r="P1458" i="12"/>
  <c r="P1457" i="12"/>
  <c r="P1456" i="12"/>
  <c r="P1455" i="12"/>
  <c r="P1454" i="12"/>
  <c r="P1453" i="12"/>
  <c r="P1452" i="12"/>
  <c r="P1451" i="12"/>
  <c r="P1450" i="12"/>
  <c r="P1449" i="12"/>
  <c r="P1448" i="12"/>
  <c r="P1447" i="12"/>
  <c r="P1446" i="12"/>
  <c r="P1445" i="12"/>
  <c r="P1444" i="12"/>
  <c r="P1443" i="12"/>
  <c r="P1442" i="12"/>
  <c r="P1441" i="12"/>
  <c r="P1440" i="12"/>
  <c r="P1439" i="12"/>
  <c r="P1438" i="12"/>
  <c r="P1437" i="12"/>
  <c r="P1436" i="12"/>
  <c r="P1435" i="12"/>
  <c r="P1434" i="12"/>
  <c r="P1433" i="12"/>
  <c r="P1432" i="12"/>
  <c r="P1431" i="12"/>
  <c r="P1430" i="12"/>
  <c r="P1429" i="12"/>
  <c r="P1428" i="12"/>
  <c r="P1427" i="12"/>
  <c r="P1426" i="12"/>
  <c r="P1425" i="12"/>
  <c r="P1424" i="12"/>
  <c r="P1423" i="12"/>
  <c r="P1422" i="12"/>
  <c r="P1421" i="12"/>
  <c r="P1420" i="12"/>
  <c r="P1419" i="12"/>
  <c r="P1418" i="12"/>
  <c r="P1417" i="12"/>
  <c r="P1416" i="12"/>
  <c r="P1415" i="12"/>
  <c r="P1414" i="12"/>
  <c r="P1413" i="12"/>
  <c r="P1412" i="12"/>
  <c r="P1411" i="12"/>
  <c r="P1410" i="12"/>
  <c r="P1409" i="12"/>
  <c r="P1408" i="12"/>
  <c r="P1407" i="12"/>
  <c r="P1406" i="12"/>
  <c r="P1405" i="12"/>
  <c r="P1404" i="12"/>
  <c r="P1403" i="12"/>
  <c r="P1402" i="12"/>
  <c r="P1401" i="12"/>
  <c r="P1400" i="12"/>
  <c r="P1399" i="12"/>
  <c r="P1398" i="12"/>
  <c r="P1397" i="12"/>
  <c r="P1396" i="12"/>
  <c r="P1395" i="12"/>
  <c r="P1394" i="12"/>
  <c r="P1393" i="12"/>
  <c r="P1392" i="12"/>
  <c r="P1391" i="12"/>
  <c r="P1390" i="12"/>
  <c r="P1389" i="12"/>
  <c r="P1388" i="12"/>
  <c r="P1387" i="12"/>
  <c r="P1386" i="12"/>
  <c r="P1385" i="12"/>
  <c r="P1384" i="12"/>
  <c r="P1383" i="12"/>
  <c r="P1382" i="12"/>
  <c r="P1381" i="12"/>
  <c r="P1380" i="12"/>
  <c r="P1379" i="12"/>
  <c r="P1378" i="12"/>
  <c r="P1377" i="12"/>
  <c r="P1376" i="12"/>
  <c r="P1375" i="12"/>
  <c r="P1374" i="12"/>
  <c r="P1373" i="12"/>
  <c r="P1372" i="12"/>
  <c r="P1371" i="12"/>
  <c r="P1370" i="12"/>
  <c r="P1369" i="12"/>
  <c r="P1368" i="12"/>
  <c r="P1367" i="12"/>
  <c r="P1366" i="12"/>
  <c r="P1365" i="12"/>
  <c r="P1364" i="12"/>
  <c r="P1363" i="12"/>
  <c r="P1362" i="12"/>
  <c r="P1361" i="12"/>
  <c r="P1360" i="12"/>
  <c r="P1359" i="12"/>
  <c r="P1358" i="12"/>
  <c r="P1357" i="12"/>
  <c r="P1356" i="12"/>
  <c r="P1355" i="12"/>
  <c r="P1354" i="12"/>
  <c r="P1353" i="12"/>
  <c r="P1352" i="12"/>
  <c r="P1351" i="12"/>
  <c r="P1350" i="12"/>
  <c r="P1349" i="12"/>
  <c r="P1348" i="12"/>
  <c r="P1347" i="12"/>
  <c r="P1346" i="12"/>
  <c r="P1345" i="12"/>
  <c r="P1344" i="12"/>
  <c r="P1343" i="12"/>
  <c r="P1342" i="12"/>
  <c r="P1341" i="12"/>
  <c r="P1340" i="12"/>
  <c r="P1339" i="12"/>
  <c r="P1338" i="12"/>
  <c r="P1337" i="12"/>
  <c r="P1336" i="12"/>
  <c r="P1335" i="12"/>
  <c r="P1334" i="12"/>
  <c r="P1333" i="12"/>
  <c r="P1332" i="12"/>
  <c r="P1331" i="12"/>
  <c r="P1330" i="12"/>
  <c r="P1329" i="12"/>
  <c r="P1328" i="12"/>
  <c r="P1327" i="12"/>
  <c r="P1326" i="12"/>
  <c r="P1325" i="12"/>
  <c r="P1324" i="12"/>
  <c r="P1323" i="12"/>
  <c r="P1322" i="12"/>
  <c r="P1321" i="12"/>
  <c r="P1320" i="12"/>
  <c r="P1319" i="12"/>
  <c r="P1318" i="12"/>
  <c r="P1317" i="12"/>
  <c r="P1316" i="12"/>
  <c r="P1315" i="12"/>
  <c r="P1314" i="12"/>
  <c r="P1313" i="12"/>
  <c r="P1312" i="12"/>
  <c r="P1311" i="12"/>
  <c r="P1310" i="12"/>
  <c r="P1309" i="12"/>
  <c r="P1308" i="12"/>
  <c r="P1307" i="12"/>
  <c r="P1306" i="12"/>
  <c r="P1305" i="12"/>
  <c r="P1304" i="12"/>
  <c r="P1303" i="12"/>
  <c r="P1302" i="12"/>
  <c r="P1301" i="12"/>
  <c r="P1300" i="12"/>
  <c r="P1299" i="12"/>
  <c r="P1298" i="12"/>
  <c r="P1297" i="12"/>
  <c r="P1296" i="12"/>
  <c r="P1295" i="12"/>
  <c r="P1294" i="12"/>
  <c r="P1293" i="12"/>
  <c r="P1292" i="12"/>
  <c r="P1291" i="12"/>
  <c r="P1290" i="12"/>
  <c r="P1289" i="12"/>
  <c r="P1288" i="12"/>
  <c r="P1287" i="12"/>
  <c r="P1286" i="12"/>
  <c r="P1285" i="12"/>
  <c r="P1284" i="12"/>
  <c r="P1283" i="12"/>
  <c r="P1282" i="12"/>
  <c r="P1281" i="12"/>
  <c r="P1280" i="12"/>
  <c r="P1279" i="12"/>
  <c r="P1278" i="12"/>
  <c r="P1277" i="12"/>
  <c r="P1276" i="12"/>
  <c r="P1275" i="12"/>
  <c r="P1274" i="12"/>
  <c r="P1273" i="12"/>
  <c r="P1272" i="12"/>
  <c r="P1271" i="12"/>
  <c r="P1270" i="12"/>
  <c r="P1269" i="12"/>
  <c r="P1268" i="12"/>
  <c r="P1267" i="12"/>
  <c r="P1266" i="12"/>
  <c r="P1265" i="12"/>
  <c r="P1264" i="12"/>
  <c r="P1263" i="12"/>
  <c r="P1262" i="12"/>
  <c r="P1261" i="12"/>
  <c r="P1260" i="12"/>
  <c r="P1259" i="12"/>
  <c r="P1258" i="12"/>
  <c r="P1257" i="12"/>
  <c r="P1256" i="12"/>
  <c r="P1255" i="12"/>
  <c r="P1254" i="12"/>
  <c r="P1253" i="12"/>
  <c r="P1252" i="12"/>
  <c r="P1251" i="12"/>
  <c r="P1250" i="12"/>
  <c r="P1249" i="12"/>
  <c r="P1248" i="12"/>
  <c r="P1247" i="12"/>
  <c r="P1246" i="12"/>
  <c r="P1245" i="12"/>
  <c r="P1244" i="12"/>
  <c r="P1243" i="12"/>
  <c r="P1242" i="12"/>
  <c r="P1241" i="12"/>
  <c r="P1240" i="12"/>
  <c r="P1239" i="12"/>
  <c r="P1238" i="12"/>
  <c r="P1237" i="12"/>
  <c r="P1236" i="12"/>
  <c r="P1235" i="12"/>
  <c r="P1234" i="12"/>
  <c r="P1233" i="12"/>
  <c r="P1232" i="12"/>
  <c r="P1231" i="12"/>
  <c r="P1230" i="12"/>
  <c r="P1229" i="12"/>
  <c r="P1228" i="12"/>
  <c r="P1227" i="12"/>
  <c r="P1226" i="12"/>
  <c r="P1225" i="12"/>
  <c r="P1224" i="12"/>
  <c r="P1223" i="12"/>
  <c r="P1222" i="12"/>
  <c r="P1221" i="12"/>
  <c r="P1220" i="12"/>
  <c r="P1219" i="12"/>
  <c r="P1218" i="12"/>
  <c r="P1217" i="12"/>
  <c r="P1216" i="12"/>
  <c r="P1215" i="12"/>
  <c r="P1214" i="12"/>
  <c r="P1213" i="12"/>
  <c r="P1212" i="12"/>
  <c r="P1211" i="12"/>
  <c r="P1210" i="12"/>
  <c r="P1209" i="12"/>
  <c r="P1208" i="12"/>
  <c r="P1207" i="12"/>
  <c r="P1206" i="12"/>
  <c r="P1205" i="12"/>
  <c r="P1204" i="12"/>
  <c r="P1203" i="12"/>
  <c r="P1202" i="12"/>
  <c r="P1201" i="12"/>
  <c r="P1200" i="12"/>
  <c r="P1199" i="12"/>
  <c r="P1198" i="12"/>
  <c r="P1197" i="12"/>
  <c r="P1196" i="12"/>
  <c r="P1195" i="12"/>
  <c r="P1194" i="12"/>
  <c r="P1193" i="12"/>
  <c r="P1192" i="12"/>
  <c r="P1191" i="12"/>
  <c r="P1190" i="12"/>
  <c r="P1189" i="12"/>
  <c r="P1188" i="12"/>
  <c r="P1187" i="12"/>
  <c r="P1186" i="12"/>
  <c r="P1185" i="12"/>
  <c r="P1184" i="12"/>
  <c r="P1183" i="12"/>
  <c r="P1182" i="12"/>
  <c r="P1181" i="12"/>
  <c r="P1180" i="12"/>
  <c r="P1179" i="12"/>
  <c r="P1178" i="12"/>
  <c r="P1177" i="12"/>
  <c r="P1176" i="12"/>
  <c r="P1175" i="12"/>
  <c r="P1174" i="12"/>
  <c r="P1173" i="12"/>
  <c r="P1172" i="12"/>
  <c r="P1171" i="12"/>
  <c r="P1170" i="12"/>
  <c r="P1169" i="12"/>
  <c r="P1168" i="12"/>
  <c r="P1167" i="12"/>
  <c r="P1166" i="12"/>
  <c r="P1165" i="12"/>
  <c r="P1164" i="12"/>
  <c r="P1163" i="12"/>
  <c r="P1162" i="12"/>
  <c r="P1161" i="12"/>
  <c r="P1160" i="12"/>
  <c r="P1159" i="12"/>
  <c r="P1158" i="12"/>
  <c r="P1157" i="12"/>
  <c r="P1156" i="12"/>
  <c r="P1155" i="12"/>
  <c r="P1154" i="12"/>
  <c r="P1153" i="12"/>
  <c r="P1152" i="12"/>
  <c r="P1151" i="12"/>
  <c r="P1150" i="12"/>
  <c r="P1149" i="12"/>
  <c r="P1148" i="12"/>
  <c r="P1147" i="12"/>
  <c r="P1146" i="12"/>
  <c r="P1145" i="12"/>
  <c r="P1144" i="12"/>
  <c r="P1143" i="12"/>
  <c r="P1142" i="12"/>
  <c r="P1141" i="12"/>
  <c r="P1140" i="12"/>
  <c r="P1139" i="12"/>
  <c r="P1138" i="12"/>
  <c r="P1137" i="12"/>
  <c r="P1136" i="12"/>
  <c r="P1135" i="12"/>
  <c r="P1134" i="12"/>
  <c r="P1133" i="12"/>
  <c r="P1132" i="12"/>
  <c r="P1131" i="12"/>
  <c r="P1130" i="12"/>
  <c r="P1129" i="12"/>
  <c r="P1128" i="12"/>
  <c r="P1127" i="12"/>
  <c r="P1126" i="12"/>
  <c r="P1125" i="12"/>
  <c r="P1124" i="12"/>
  <c r="P1123" i="12"/>
  <c r="P1122" i="12"/>
  <c r="P1121" i="12"/>
  <c r="P1120" i="12"/>
  <c r="P1119" i="12"/>
  <c r="P1118" i="12"/>
  <c r="P1117" i="12"/>
  <c r="P1116" i="12"/>
  <c r="P1115" i="12"/>
  <c r="P1114" i="12"/>
  <c r="P1113" i="12"/>
  <c r="P1112" i="12"/>
  <c r="P1111" i="12"/>
  <c r="P1110" i="12"/>
  <c r="P1109" i="12"/>
  <c r="P1108" i="12"/>
  <c r="P1107" i="12"/>
  <c r="P1106" i="12"/>
  <c r="P1105" i="12"/>
  <c r="P1104" i="12"/>
  <c r="P1103" i="12"/>
  <c r="P1102" i="12"/>
  <c r="P1101" i="12"/>
  <c r="P1100" i="12"/>
  <c r="P1099" i="12"/>
  <c r="P1098" i="12"/>
  <c r="P1097" i="12"/>
  <c r="P1096" i="12"/>
  <c r="P1095" i="12"/>
  <c r="P1094" i="12"/>
  <c r="P1093" i="12"/>
  <c r="P1092" i="12"/>
  <c r="P1091" i="12"/>
  <c r="P1090" i="12"/>
  <c r="P1089" i="12"/>
  <c r="P1088" i="12"/>
  <c r="P1087" i="12"/>
  <c r="P1086" i="12"/>
  <c r="P1085" i="12"/>
  <c r="P1084" i="12"/>
  <c r="P1083" i="12"/>
  <c r="P1082" i="12"/>
  <c r="P1081" i="12"/>
  <c r="P1080" i="12"/>
  <c r="P1079" i="12"/>
  <c r="P1078" i="12"/>
  <c r="P1077" i="12"/>
  <c r="P1076" i="12"/>
  <c r="P1075" i="12"/>
  <c r="P1074" i="12"/>
  <c r="P1073" i="12"/>
  <c r="P1072" i="12"/>
  <c r="P1071" i="12"/>
  <c r="P1070" i="12"/>
  <c r="P1069" i="12"/>
  <c r="P1068" i="12"/>
  <c r="P1067" i="12"/>
  <c r="P1066" i="12"/>
  <c r="P1065" i="12"/>
  <c r="P1064" i="12"/>
  <c r="P1063" i="12"/>
  <c r="P1062" i="12"/>
  <c r="P1061" i="12"/>
  <c r="P1060" i="12"/>
  <c r="P1059" i="12"/>
  <c r="P1058" i="12"/>
  <c r="P1057" i="12"/>
  <c r="P1056" i="12"/>
  <c r="P1055" i="12"/>
  <c r="P1054" i="12"/>
  <c r="P1053" i="12"/>
  <c r="P1052" i="12"/>
  <c r="P1051" i="12"/>
  <c r="P1050" i="12"/>
  <c r="P1049" i="12"/>
  <c r="P1048" i="12"/>
  <c r="P1047" i="12"/>
  <c r="P1046" i="12"/>
  <c r="P1045" i="12"/>
  <c r="P1044" i="12"/>
  <c r="P1043" i="12"/>
  <c r="P1042" i="12"/>
  <c r="P1041" i="12"/>
  <c r="P1040" i="12"/>
  <c r="P1039" i="12"/>
  <c r="P1038" i="12"/>
  <c r="P1037" i="12"/>
  <c r="P1036" i="12"/>
  <c r="P1035" i="12"/>
  <c r="P1034" i="12"/>
  <c r="P1033" i="12"/>
  <c r="P1032" i="12"/>
  <c r="P1031" i="12"/>
  <c r="P1030" i="12"/>
  <c r="P1029" i="12"/>
  <c r="P1028" i="12"/>
  <c r="P1027" i="12"/>
  <c r="P1026" i="12"/>
  <c r="P1025" i="12"/>
  <c r="P1024" i="12"/>
  <c r="P1023" i="12"/>
  <c r="P1022" i="12"/>
  <c r="P1021" i="12"/>
  <c r="P1020" i="12"/>
  <c r="P1019" i="12"/>
  <c r="P1018" i="12"/>
  <c r="P1017" i="12"/>
  <c r="P1016" i="12"/>
  <c r="P1015" i="12"/>
  <c r="P1014" i="12"/>
  <c r="P1013" i="12"/>
  <c r="P1012" i="12"/>
  <c r="P1011" i="12"/>
  <c r="P1010" i="12"/>
  <c r="P1009" i="12"/>
  <c r="P1008" i="12"/>
  <c r="P1007" i="12"/>
  <c r="P1006" i="12"/>
  <c r="P1005" i="12"/>
  <c r="P1004" i="12"/>
  <c r="P1003" i="12"/>
  <c r="P1002" i="12"/>
  <c r="P1001" i="12"/>
  <c r="P1000" i="12"/>
  <c r="P999" i="12"/>
  <c r="P998" i="12"/>
  <c r="P997" i="12"/>
  <c r="P996" i="12"/>
  <c r="P995" i="12"/>
  <c r="P994" i="12"/>
  <c r="P993" i="12"/>
  <c r="P992" i="12"/>
  <c r="P991" i="12"/>
  <c r="P990" i="12"/>
  <c r="P989" i="12"/>
  <c r="P988" i="12"/>
  <c r="P987" i="12"/>
  <c r="P986" i="12"/>
  <c r="P985" i="12"/>
  <c r="P984" i="12"/>
  <c r="P983" i="12"/>
  <c r="P982" i="12"/>
  <c r="P981" i="12"/>
  <c r="P980" i="12"/>
  <c r="P979" i="12"/>
  <c r="P978" i="12"/>
  <c r="P977" i="12"/>
  <c r="P976" i="12"/>
  <c r="P975" i="12"/>
  <c r="P974" i="12"/>
  <c r="P973" i="12"/>
  <c r="P972" i="12"/>
  <c r="P971" i="12"/>
  <c r="P970" i="12"/>
  <c r="P969" i="12"/>
  <c r="P968" i="12"/>
  <c r="P967" i="12"/>
  <c r="P966" i="12"/>
  <c r="P965" i="12"/>
  <c r="P964" i="12"/>
  <c r="P963" i="12"/>
  <c r="P962" i="12"/>
  <c r="P961" i="12"/>
  <c r="P960" i="12"/>
  <c r="P959" i="12"/>
  <c r="P958" i="12"/>
  <c r="P957" i="12"/>
  <c r="P956" i="12"/>
  <c r="P955" i="12"/>
  <c r="P954" i="12"/>
  <c r="P953" i="12"/>
  <c r="P952" i="12"/>
  <c r="P951" i="12"/>
  <c r="P950" i="12"/>
  <c r="P949" i="12"/>
  <c r="P948" i="12"/>
  <c r="P947" i="12"/>
  <c r="P946" i="12"/>
  <c r="P945" i="12"/>
  <c r="P944" i="12"/>
  <c r="P943" i="12"/>
  <c r="P942" i="12"/>
  <c r="P941" i="12"/>
  <c r="P940" i="12"/>
  <c r="P939" i="12"/>
  <c r="P938" i="12"/>
  <c r="P937" i="12"/>
  <c r="P936" i="12"/>
  <c r="P935" i="12"/>
  <c r="P934" i="12"/>
  <c r="P933" i="12"/>
  <c r="P932" i="12"/>
  <c r="P931" i="12"/>
  <c r="P930" i="12"/>
  <c r="P929" i="12"/>
  <c r="P928" i="12"/>
  <c r="P927" i="12"/>
  <c r="P926" i="12"/>
  <c r="P925" i="12"/>
  <c r="P924" i="12"/>
  <c r="P923" i="12"/>
  <c r="P922" i="12"/>
  <c r="P921" i="12"/>
  <c r="P920" i="12"/>
  <c r="P919" i="12"/>
  <c r="P918" i="12"/>
  <c r="P917" i="12"/>
  <c r="P916" i="12"/>
  <c r="P915" i="12"/>
  <c r="P914" i="12"/>
  <c r="P913" i="12"/>
  <c r="P912" i="12"/>
  <c r="P911" i="12"/>
  <c r="P910" i="12"/>
  <c r="P909" i="12"/>
  <c r="P908" i="12"/>
  <c r="P907" i="12"/>
  <c r="P906" i="12"/>
  <c r="P905" i="12"/>
  <c r="P904" i="12"/>
  <c r="P903" i="12"/>
  <c r="P902" i="12"/>
  <c r="P901" i="12"/>
  <c r="P900" i="12"/>
  <c r="P899" i="12"/>
  <c r="P898" i="12"/>
  <c r="P897" i="12"/>
  <c r="P896" i="12"/>
  <c r="P895" i="12"/>
  <c r="P894" i="12"/>
  <c r="P893" i="12"/>
  <c r="P892" i="12"/>
  <c r="P891" i="12"/>
  <c r="P890" i="12"/>
  <c r="P889" i="12"/>
  <c r="P888" i="12"/>
  <c r="P887" i="12"/>
  <c r="P886" i="12"/>
  <c r="P885" i="12"/>
  <c r="P884" i="12"/>
  <c r="P883" i="12"/>
  <c r="P882" i="12"/>
  <c r="P881" i="12"/>
  <c r="P880" i="12"/>
  <c r="P879" i="12"/>
  <c r="P878" i="12"/>
  <c r="P877" i="12"/>
  <c r="P876" i="12"/>
  <c r="P875" i="12"/>
  <c r="P874" i="12"/>
  <c r="P873" i="12"/>
  <c r="P872" i="12"/>
  <c r="P871" i="12"/>
  <c r="P870" i="12"/>
  <c r="P869" i="12"/>
  <c r="P868" i="12"/>
  <c r="P867" i="12"/>
  <c r="P866" i="12"/>
  <c r="P865" i="12"/>
  <c r="P864" i="12"/>
  <c r="P863" i="12"/>
  <c r="P862" i="12"/>
  <c r="P861" i="12"/>
  <c r="P860" i="12"/>
  <c r="P859" i="12"/>
  <c r="P858" i="12"/>
  <c r="P857" i="12"/>
  <c r="P856" i="12"/>
  <c r="P855" i="12"/>
  <c r="P854" i="12"/>
  <c r="P853" i="12"/>
  <c r="P852" i="12"/>
  <c r="P851" i="12"/>
  <c r="P850" i="12"/>
  <c r="P849" i="12"/>
  <c r="P848" i="12"/>
  <c r="P847" i="12"/>
  <c r="P846" i="12"/>
  <c r="P845" i="12"/>
  <c r="P844" i="12"/>
  <c r="P843" i="12"/>
  <c r="P842" i="12"/>
  <c r="P841" i="12"/>
  <c r="P840" i="12"/>
  <c r="P839" i="12"/>
  <c r="P838" i="12"/>
  <c r="P837" i="12"/>
  <c r="P836" i="12"/>
  <c r="P835" i="12"/>
  <c r="P834" i="12"/>
  <c r="P833" i="12"/>
  <c r="P832" i="12"/>
  <c r="P831" i="12"/>
  <c r="P830" i="12"/>
  <c r="P829" i="12"/>
  <c r="P828" i="12"/>
  <c r="P827" i="12"/>
  <c r="P826" i="12"/>
  <c r="P825" i="12"/>
  <c r="P824" i="12"/>
  <c r="P823" i="12"/>
  <c r="P822" i="12"/>
  <c r="P821" i="12"/>
  <c r="P820" i="12"/>
  <c r="P819" i="12"/>
  <c r="P818" i="12"/>
  <c r="P817" i="12"/>
  <c r="P816" i="12"/>
  <c r="P815" i="12"/>
  <c r="P814" i="12"/>
  <c r="P813" i="12"/>
  <c r="P812" i="12"/>
  <c r="P811" i="12"/>
  <c r="P810" i="12"/>
  <c r="P809" i="12"/>
  <c r="P808" i="12"/>
  <c r="P807" i="12"/>
  <c r="P806" i="12"/>
  <c r="P805" i="12"/>
  <c r="P804" i="12"/>
  <c r="P803" i="12"/>
  <c r="P802" i="12"/>
  <c r="P801" i="12"/>
  <c r="P800" i="12"/>
  <c r="P799" i="12"/>
  <c r="P798" i="12"/>
  <c r="P797" i="12"/>
  <c r="P796" i="12"/>
  <c r="P795" i="12"/>
  <c r="P794" i="12"/>
  <c r="P793" i="12"/>
  <c r="P792" i="12"/>
  <c r="P791" i="12"/>
  <c r="P790" i="12"/>
  <c r="P789" i="12"/>
  <c r="P788" i="12"/>
  <c r="P787" i="12"/>
  <c r="P786" i="12"/>
  <c r="P785" i="12"/>
  <c r="P784" i="12"/>
  <c r="P783" i="12"/>
  <c r="P782" i="12"/>
  <c r="P781" i="12"/>
  <c r="P780" i="12"/>
  <c r="P779" i="12"/>
  <c r="P778" i="12"/>
  <c r="P777" i="12"/>
  <c r="P776" i="12"/>
  <c r="P775" i="12"/>
  <c r="P774" i="12"/>
  <c r="P773" i="12"/>
  <c r="P772" i="12"/>
  <c r="P771" i="12"/>
  <c r="P770" i="12"/>
  <c r="P769" i="12"/>
  <c r="P768" i="12"/>
  <c r="P767" i="12"/>
  <c r="P766" i="12"/>
  <c r="P765" i="12"/>
  <c r="P764" i="12"/>
  <c r="P763" i="12"/>
  <c r="P762" i="12"/>
  <c r="P761" i="12"/>
  <c r="P760" i="12"/>
  <c r="P759" i="12"/>
  <c r="P758" i="12"/>
  <c r="P757" i="12"/>
  <c r="P756" i="12"/>
  <c r="P755" i="12"/>
  <c r="P754" i="12"/>
  <c r="P753" i="12"/>
  <c r="P752" i="12"/>
  <c r="P751" i="12"/>
  <c r="P750" i="12"/>
  <c r="P749" i="12"/>
  <c r="P748" i="12"/>
  <c r="P747" i="12"/>
  <c r="P746" i="12"/>
  <c r="P745" i="12"/>
  <c r="P744" i="12"/>
  <c r="P743" i="12"/>
  <c r="P742" i="12"/>
  <c r="P741" i="12"/>
  <c r="P740" i="12"/>
  <c r="P739" i="12"/>
  <c r="P738" i="12"/>
  <c r="P737" i="12"/>
  <c r="P736" i="12"/>
  <c r="P735" i="12"/>
  <c r="P734" i="12"/>
  <c r="P733" i="12"/>
  <c r="P732" i="12"/>
  <c r="P731" i="12"/>
  <c r="P730" i="12"/>
  <c r="P729" i="12"/>
  <c r="P728" i="12"/>
  <c r="P727" i="12"/>
  <c r="P726" i="12"/>
  <c r="P725" i="12"/>
  <c r="P724" i="12"/>
  <c r="P723" i="12"/>
  <c r="P722" i="12"/>
  <c r="P721" i="12"/>
  <c r="P720" i="12"/>
  <c r="P719" i="12"/>
  <c r="P718" i="12"/>
  <c r="P717" i="12"/>
  <c r="P716" i="12"/>
  <c r="P715" i="12"/>
  <c r="P714" i="12"/>
  <c r="P713" i="12"/>
  <c r="P712" i="12"/>
  <c r="P711" i="12"/>
  <c r="P710" i="12"/>
  <c r="P709" i="12"/>
  <c r="P708" i="12"/>
  <c r="P707" i="12"/>
  <c r="P706" i="12"/>
  <c r="P705" i="12"/>
  <c r="P704" i="12"/>
  <c r="P703" i="12"/>
  <c r="P702" i="12"/>
  <c r="P701" i="12"/>
  <c r="P700" i="12"/>
  <c r="P699" i="12"/>
  <c r="P698" i="12"/>
  <c r="P697" i="12"/>
  <c r="P696" i="12"/>
  <c r="P695" i="12"/>
  <c r="P694" i="12"/>
  <c r="P693" i="12"/>
  <c r="P692" i="12"/>
  <c r="P691" i="12"/>
  <c r="P690" i="12"/>
  <c r="P689" i="12"/>
  <c r="P688" i="12"/>
  <c r="P687" i="12"/>
  <c r="P686" i="12"/>
  <c r="P685" i="12"/>
  <c r="P684" i="12"/>
  <c r="P683" i="12"/>
  <c r="P682" i="12"/>
  <c r="P681" i="12"/>
  <c r="P680" i="12"/>
  <c r="P679" i="12"/>
  <c r="P678" i="12"/>
  <c r="P677" i="12"/>
  <c r="P676" i="12"/>
  <c r="P675" i="12"/>
  <c r="P674" i="12"/>
  <c r="P673" i="12"/>
  <c r="P672" i="12"/>
  <c r="P671" i="12"/>
  <c r="P670" i="12"/>
  <c r="P669" i="12"/>
  <c r="P668" i="12"/>
  <c r="P667" i="12"/>
  <c r="P666" i="12"/>
  <c r="P665" i="12"/>
  <c r="P664" i="12"/>
  <c r="P663" i="12"/>
  <c r="P662" i="12"/>
  <c r="P661" i="12"/>
  <c r="P660" i="12"/>
  <c r="P659" i="12"/>
  <c r="P658" i="12"/>
  <c r="P657" i="12"/>
  <c r="P656" i="12"/>
  <c r="P655" i="12"/>
  <c r="P654" i="12"/>
  <c r="P653" i="12"/>
  <c r="P652" i="12"/>
  <c r="P651" i="12"/>
  <c r="P650" i="12"/>
  <c r="P649" i="12"/>
  <c r="P648" i="12"/>
  <c r="P647" i="12"/>
  <c r="P646" i="12"/>
  <c r="P645" i="12"/>
  <c r="P644" i="12"/>
  <c r="P643" i="12"/>
  <c r="P642" i="12"/>
  <c r="P641" i="12"/>
  <c r="P640" i="12"/>
  <c r="P639" i="12"/>
  <c r="P638" i="12"/>
  <c r="P637" i="12"/>
  <c r="P636" i="12"/>
  <c r="P635" i="12"/>
  <c r="P634" i="12"/>
  <c r="P633" i="12"/>
  <c r="P632" i="12"/>
  <c r="P631" i="12"/>
  <c r="P630" i="12"/>
  <c r="P629" i="12"/>
  <c r="P628" i="12"/>
  <c r="P627" i="12"/>
  <c r="P626" i="12"/>
  <c r="P625" i="12"/>
  <c r="P624" i="12"/>
  <c r="P623" i="12"/>
  <c r="P622" i="12"/>
  <c r="P621" i="12"/>
  <c r="P620" i="12"/>
  <c r="P619" i="12"/>
  <c r="P618" i="12"/>
  <c r="P617" i="12"/>
  <c r="P616" i="12"/>
  <c r="P615" i="12"/>
  <c r="P614" i="12"/>
  <c r="P613" i="12"/>
  <c r="P612" i="12"/>
  <c r="P611" i="12"/>
  <c r="P610" i="12"/>
  <c r="P609" i="12"/>
  <c r="P608" i="12"/>
  <c r="P607" i="12"/>
  <c r="P606" i="12"/>
  <c r="P605" i="12"/>
  <c r="P604" i="12"/>
  <c r="P603" i="12"/>
  <c r="P602" i="12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E3844" i="12"/>
  <c r="E3843" i="12"/>
  <c r="E3842" i="12"/>
  <c r="E3841" i="12"/>
  <c r="E3840" i="12"/>
  <c r="E3839" i="12"/>
  <c r="E3838" i="12"/>
  <c r="E3837" i="12"/>
  <c r="E3836" i="12"/>
  <c r="E3835" i="12"/>
  <c r="E3834" i="12"/>
  <c r="E3833" i="12"/>
  <c r="E3832" i="12"/>
  <c r="E3831" i="12"/>
  <c r="E3830" i="12"/>
  <c r="E3829" i="12"/>
  <c r="E3828" i="12"/>
  <c r="E3827" i="12"/>
  <c r="E3826" i="12"/>
  <c r="E3825" i="12"/>
  <c r="E3824" i="12"/>
  <c r="E3823" i="12"/>
  <c r="E3822" i="12"/>
  <c r="E3821" i="12"/>
  <c r="E3820" i="12"/>
  <c r="E3819" i="12"/>
  <c r="E3818" i="12"/>
  <c r="E3817" i="12"/>
  <c r="E3816" i="12"/>
  <c r="E3815" i="12"/>
  <c r="E3814" i="12"/>
  <c r="E3813" i="12"/>
  <c r="E3812" i="12"/>
  <c r="E3811" i="12"/>
  <c r="E3810" i="12"/>
  <c r="E3809" i="12"/>
  <c r="E3808" i="12"/>
  <c r="E3807" i="12"/>
  <c r="E3806" i="12"/>
  <c r="E3805" i="12"/>
  <c r="E3804" i="12"/>
  <c r="E3803" i="12"/>
  <c r="E3802" i="12"/>
  <c r="E3801" i="12"/>
  <c r="E3800" i="12"/>
  <c r="E3799" i="12"/>
  <c r="E3798" i="12"/>
  <c r="E3797" i="12"/>
  <c r="E3796" i="12"/>
  <c r="E3795" i="12"/>
  <c r="E3794" i="12"/>
  <c r="E3793" i="12"/>
  <c r="E3792" i="12"/>
  <c r="E3791" i="12"/>
  <c r="E3790" i="12"/>
  <c r="E3789" i="12"/>
  <c r="E3788" i="12"/>
  <c r="E3787" i="12"/>
  <c r="E3786" i="12"/>
  <c r="E3785" i="12"/>
  <c r="E3784" i="12"/>
  <c r="E3783" i="12"/>
  <c r="E3782" i="12"/>
  <c r="E3781" i="12"/>
  <c r="E3780" i="12"/>
  <c r="E3779" i="12"/>
  <c r="E3778" i="12"/>
  <c r="E3777" i="12"/>
  <c r="E3776" i="12"/>
  <c r="E3775" i="12"/>
  <c r="E3774" i="12"/>
  <c r="E3773" i="12"/>
  <c r="E3772" i="12"/>
  <c r="E3771" i="12"/>
  <c r="E3770" i="12"/>
  <c r="E3769" i="12"/>
  <c r="E3768" i="12"/>
  <c r="E3767" i="12"/>
  <c r="E3766" i="12"/>
  <c r="E3765" i="12"/>
  <c r="E3764" i="12"/>
  <c r="E3763" i="12"/>
  <c r="E3762" i="12"/>
  <c r="E3761" i="12"/>
  <c r="E3760" i="12"/>
  <c r="E3759" i="12"/>
  <c r="E3758" i="12"/>
  <c r="E3757" i="12"/>
  <c r="E3756" i="12"/>
  <c r="E3755" i="12"/>
  <c r="E3754" i="12"/>
  <c r="E3753" i="12"/>
  <c r="E3752" i="12"/>
  <c r="E3751" i="12"/>
  <c r="E3750" i="12"/>
  <c r="E3749" i="12"/>
  <c r="E3748" i="12"/>
  <c r="E3747" i="12"/>
  <c r="E3746" i="12"/>
  <c r="E3745" i="12"/>
  <c r="E3744" i="12"/>
  <c r="E3743" i="12"/>
  <c r="E3742" i="12"/>
  <c r="E3741" i="12"/>
  <c r="E3740" i="12"/>
  <c r="E3739" i="12"/>
  <c r="E3738" i="12"/>
  <c r="E3737" i="12"/>
  <c r="E3736" i="12"/>
  <c r="E3735" i="12"/>
  <c r="E3734" i="12"/>
  <c r="E3733" i="12"/>
  <c r="E3732" i="12"/>
  <c r="E3731" i="12"/>
  <c r="E3730" i="12"/>
  <c r="E3729" i="12"/>
  <c r="E3728" i="12"/>
  <c r="E3727" i="12"/>
  <c r="E3726" i="12"/>
  <c r="E3725" i="12"/>
  <c r="E3724" i="12"/>
  <c r="E3723" i="12"/>
  <c r="E3722" i="12"/>
  <c r="E3721" i="12"/>
  <c r="E3720" i="12"/>
  <c r="E3719" i="12"/>
  <c r="E3718" i="12"/>
  <c r="E3717" i="12"/>
  <c r="E3716" i="12"/>
  <c r="E3715" i="12"/>
  <c r="E3714" i="12"/>
  <c r="E3713" i="12"/>
  <c r="E3712" i="12"/>
  <c r="E3711" i="12"/>
  <c r="E3710" i="12"/>
  <c r="E3709" i="12"/>
  <c r="E3708" i="12"/>
  <c r="E3707" i="12"/>
  <c r="E3706" i="12"/>
  <c r="E3705" i="12"/>
  <c r="E3704" i="12"/>
  <c r="E3703" i="12"/>
  <c r="E3702" i="12"/>
  <c r="E3701" i="12"/>
  <c r="E3700" i="12"/>
  <c r="E3699" i="12"/>
  <c r="E3698" i="12"/>
  <c r="E3697" i="12"/>
  <c r="E3696" i="12"/>
  <c r="E3695" i="12"/>
  <c r="E3694" i="12"/>
  <c r="E3693" i="12"/>
  <c r="E3692" i="12"/>
  <c r="E3691" i="12"/>
  <c r="E3690" i="12"/>
  <c r="E3689" i="12"/>
  <c r="E3688" i="12"/>
  <c r="E3687" i="12"/>
  <c r="E3686" i="12"/>
  <c r="E3685" i="12"/>
  <c r="E3684" i="12"/>
  <c r="E3683" i="12"/>
  <c r="E3682" i="12"/>
  <c r="E3681" i="12"/>
  <c r="E3680" i="12"/>
  <c r="E3679" i="12"/>
  <c r="E3678" i="12"/>
  <c r="E3677" i="12"/>
  <c r="E3676" i="12"/>
  <c r="E3675" i="12"/>
  <c r="E3674" i="12"/>
  <c r="E3673" i="12"/>
  <c r="E3672" i="12"/>
  <c r="E3671" i="12"/>
  <c r="E3670" i="12"/>
  <c r="E3669" i="12"/>
  <c r="E3668" i="12"/>
  <c r="E3667" i="12"/>
  <c r="E3666" i="12"/>
  <c r="E3665" i="12"/>
  <c r="E3664" i="12"/>
  <c r="E3663" i="12"/>
  <c r="E3662" i="12"/>
  <c r="E3661" i="12"/>
  <c r="E3660" i="12"/>
  <c r="E3659" i="12"/>
  <c r="E3658" i="12"/>
  <c r="E3657" i="12"/>
  <c r="E3656" i="12"/>
  <c r="E3655" i="12"/>
  <c r="E3654" i="12"/>
  <c r="E3653" i="12"/>
  <c r="E3652" i="12"/>
  <c r="E3651" i="12"/>
  <c r="E3650" i="12"/>
  <c r="E3649" i="12"/>
  <c r="E3648" i="12"/>
  <c r="E3647" i="12"/>
  <c r="E3646" i="12"/>
  <c r="E3645" i="12"/>
  <c r="E3644" i="12"/>
  <c r="E3643" i="12"/>
  <c r="E3642" i="12"/>
  <c r="E3641" i="12"/>
  <c r="E3640" i="12"/>
  <c r="E3639" i="12"/>
  <c r="E3638" i="12"/>
  <c r="E3637" i="12"/>
  <c r="E3636" i="12"/>
  <c r="E3635" i="12"/>
  <c r="E3634" i="12"/>
  <c r="E3633" i="12"/>
  <c r="E3632" i="12"/>
  <c r="E3631" i="12"/>
  <c r="E3630" i="12"/>
  <c r="E3629" i="12"/>
  <c r="E3628" i="12"/>
  <c r="E3627" i="12"/>
  <c r="E3626" i="12"/>
  <c r="E3625" i="12"/>
  <c r="E3624" i="12"/>
  <c r="E3623" i="12"/>
  <c r="E3622" i="12"/>
  <c r="E3621" i="12"/>
  <c r="E3620" i="12"/>
  <c r="E3619" i="12"/>
  <c r="E3618" i="12"/>
  <c r="E3617" i="12"/>
  <c r="E3616" i="12"/>
  <c r="E3615" i="12"/>
  <c r="E3614" i="12"/>
  <c r="E3613" i="12"/>
  <c r="E3612" i="12"/>
  <c r="E3611" i="12"/>
  <c r="E3610" i="12"/>
  <c r="E3609" i="12"/>
  <c r="E3608" i="12"/>
  <c r="E3607" i="12"/>
  <c r="E3606" i="12"/>
  <c r="E3605" i="12"/>
  <c r="E3604" i="12"/>
  <c r="E3603" i="12"/>
  <c r="E3602" i="12"/>
  <c r="E3601" i="12"/>
  <c r="E3600" i="12"/>
  <c r="E3599" i="12"/>
  <c r="E3598" i="12"/>
  <c r="E3597" i="12"/>
  <c r="E3596" i="12"/>
  <c r="E3595" i="12"/>
  <c r="E3594" i="12"/>
  <c r="E3593" i="12"/>
  <c r="E3592" i="12"/>
  <c r="E3591" i="12"/>
  <c r="E3590" i="12"/>
  <c r="E3589" i="12"/>
  <c r="E3588" i="12"/>
  <c r="E3587" i="12"/>
  <c r="E3586" i="12"/>
  <c r="E3585" i="12"/>
  <c r="E3584" i="12"/>
  <c r="E3583" i="12"/>
  <c r="E3582" i="12"/>
  <c r="E3581" i="12"/>
  <c r="E3580" i="12"/>
  <c r="E3579" i="12"/>
  <c r="E3578" i="12"/>
  <c r="E3577" i="12"/>
  <c r="E3576" i="12"/>
  <c r="E3575" i="12"/>
  <c r="E3574" i="12"/>
  <c r="E3573" i="12"/>
  <c r="E3572" i="12"/>
  <c r="E3571" i="12"/>
  <c r="E3570" i="12"/>
  <c r="E3569" i="12"/>
  <c r="E3568" i="12"/>
  <c r="E3567" i="12"/>
  <c r="E3566" i="12"/>
  <c r="E3565" i="12"/>
  <c r="E3564" i="12"/>
  <c r="E3563" i="12"/>
  <c r="E3562" i="12"/>
  <c r="E3561" i="12"/>
  <c r="E3560" i="12"/>
  <c r="E3559" i="12"/>
  <c r="E3558" i="12"/>
  <c r="E3557" i="12"/>
  <c r="E3556" i="12"/>
  <c r="E3555" i="12"/>
  <c r="E3554" i="12"/>
  <c r="E3553" i="12"/>
  <c r="E3552" i="12"/>
  <c r="E3551" i="12"/>
  <c r="E3550" i="12"/>
  <c r="E3549" i="12"/>
  <c r="E3548" i="12"/>
  <c r="E3547" i="12"/>
  <c r="E3546" i="12"/>
  <c r="E3545" i="12"/>
  <c r="E3544" i="12"/>
  <c r="E3543" i="12"/>
  <c r="E3542" i="12"/>
  <c r="E3541" i="12"/>
  <c r="E3540" i="12"/>
  <c r="E3539" i="12"/>
  <c r="E3538" i="12"/>
  <c r="E3537" i="12"/>
  <c r="E3536" i="12"/>
  <c r="E3535" i="12"/>
  <c r="E3534" i="12"/>
  <c r="E3533" i="12"/>
  <c r="E3532" i="12"/>
  <c r="E3531" i="12"/>
  <c r="E3530" i="12"/>
  <c r="E3529" i="12"/>
  <c r="E3528" i="12"/>
  <c r="E3527" i="12"/>
  <c r="E3526" i="12"/>
  <c r="E3525" i="12"/>
  <c r="E3524" i="12"/>
  <c r="E3523" i="12"/>
  <c r="E3522" i="12"/>
  <c r="E3521" i="12"/>
  <c r="E3520" i="12"/>
  <c r="E3519" i="12"/>
  <c r="E3518" i="12"/>
  <c r="E3517" i="12"/>
  <c r="E3516" i="12"/>
  <c r="E3515" i="12"/>
  <c r="E3514" i="12"/>
  <c r="E3513" i="12"/>
  <c r="E3512" i="12"/>
  <c r="E3511" i="12"/>
  <c r="E3510" i="12"/>
  <c r="E3509" i="12"/>
  <c r="E3508" i="12"/>
  <c r="E3507" i="12"/>
  <c r="E3506" i="12"/>
  <c r="E3505" i="12"/>
  <c r="E3504" i="12"/>
  <c r="E3503" i="12"/>
  <c r="E3502" i="12"/>
  <c r="E3501" i="12"/>
  <c r="E3500" i="12"/>
  <c r="E3499" i="12"/>
  <c r="E3498" i="12"/>
  <c r="E3497" i="12"/>
  <c r="E3496" i="12"/>
  <c r="E3495" i="12"/>
  <c r="E3494" i="12"/>
  <c r="E3493" i="12"/>
  <c r="E3492" i="12"/>
  <c r="E3491" i="12"/>
  <c r="E3490" i="12"/>
  <c r="E3489" i="12"/>
  <c r="E3488" i="12"/>
  <c r="E3487" i="12"/>
  <c r="E3486" i="12"/>
  <c r="E3485" i="12"/>
  <c r="E3484" i="12"/>
  <c r="E3483" i="12"/>
  <c r="E3482" i="12"/>
  <c r="E3481" i="12"/>
  <c r="E3480" i="12"/>
  <c r="E3479" i="12"/>
  <c r="E3478" i="12"/>
  <c r="E3477" i="12"/>
  <c r="E3476" i="12"/>
  <c r="E3475" i="12"/>
  <c r="E3474" i="12"/>
  <c r="E3473" i="12"/>
  <c r="E3472" i="12"/>
  <c r="E3471" i="12"/>
  <c r="E3470" i="12"/>
  <c r="E3469" i="12"/>
  <c r="E3468" i="12"/>
  <c r="E3467" i="12"/>
  <c r="E3466" i="12"/>
  <c r="E3465" i="12"/>
  <c r="E3464" i="12"/>
  <c r="E3463" i="12"/>
  <c r="E3462" i="12"/>
  <c r="E3461" i="12"/>
  <c r="E3460" i="12"/>
  <c r="E3459" i="12"/>
  <c r="E3458" i="12"/>
  <c r="E3457" i="12"/>
  <c r="E3456" i="12"/>
  <c r="E3455" i="12"/>
  <c r="E3454" i="12"/>
  <c r="E3453" i="12"/>
  <c r="E3452" i="12"/>
  <c r="E3451" i="12"/>
  <c r="E3450" i="12"/>
  <c r="E3449" i="12"/>
  <c r="E3448" i="12"/>
  <c r="E3447" i="12"/>
  <c r="E3446" i="12"/>
  <c r="E3445" i="12"/>
  <c r="E3444" i="12"/>
  <c r="E3443" i="12"/>
  <c r="E3442" i="12"/>
  <c r="E3441" i="12"/>
  <c r="E3440" i="12"/>
  <c r="E3439" i="12"/>
  <c r="E3438" i="12"/>
  <c r="E3437" i="12"/>
  <c r="E3436" i="12"/>
  <c r="E3435" i="12"/>
  <c r="E3434" i="12"/>
  <c r="E3433" i="12"/>
  <c r="E3432" i="12"/>
  <c r="E3431" i="12"/>
  <c r="E3430" i="12"/>
  <c r="E3429" i="12"/>
  <c r="E3428" i="12"/>
  <c r="E3427" i="12"/>
  <c r="E3426" i="12"/>
  <c r="E3425" i="12"/>
  <c r="E3424" i="12"/>
  <c r="E3423" i="12"/>
  <c r="E3422" i="12"/>
  <c r="E3421" i="12"/>
  <c r="E3420" i="12"/>
  <c r="E3419" i="12"/>
  <c r="E3418" i="12"/>
  <c r="E3417" i="12"/>
  <c r="E3416" i="12"/>
  <c r="E3415" i="12"/>
  <c r="E3414" i="12"/>
  <c r="E3413" i="12"/>
  <c r="E3412" i="12"/>
  <c r="E3411" i="12"/>
  <c r="E3410" i="12"/>
  <c r="E3409" i="12"/>
  <c r="E3408" i="12"/>
  <c r="E3407" i="12"/>
  <c r="E3406" i="12"/>
  <c r="E3405" i="12"/>
  <c r="E3404" i="12"/>
  <c r="E3403" i="12"/>
  <c r="E3402" i="12"/>
  <c r="E3401" i="12"/>
  <c r="E3400" i="12"/>
  <c r="E3399" i="12"/>
  <c r="E3398" i="12"/>
  <c r="E3397" i="12"/>
  <c r="E3396" i="12"/>
  <c r="E3395" i="12"/>
  <c r="E3394" i="12"/>
  <c r="E3393" i="12"/>
  <c r="E3392" i="12"/>
  <c r="E3391" i="12"/>
  <c r="E3390" i="12"/>
  <c r="E3389" i="12"/>
  <c r="E3388" i="12"/>
  <c r="E3387" i="12"/>
  <c r="E3386" i="12"/>
  <c r="E3385" i="12"/>
  <c r="E3384" i="12"/>
  <c r="E3383" i="12"/>
  <c r="E3382" i="12"/>
  <c r="E3381" i="12"/>
  <c r="E3380" i="12"/>
  <c r="E3379" i="12"/>
  <c r="E3378" i="12"/>
  <c r="E3377" i="12"/>
  <c r="E3376" i="12"/>
  <c r="E3375" i="12"/>
  <c r="E3374" i="12"/>
  <c r="E3373" i="12"/>
  <c r="E3372" i="12"/>
  <c r="E3371" i="12"/>
  <c r="E3370" i="12"/>
  <c r="E3369" i="12"/>
  <c r="E3368" i="12"/>
  <c r="E3367" i="12"/>
  <c r="E3366" i="12"/>
  <c r="E3365" i="12"/>
  <c r="E3364" i="12"/>
  <c r="E3363" i="12"/>
  <c r="E3362" i="12"/>
  <c r="E3361" i="12"/>
  <c r="E3360" i="12"/>
  <c r="E3359" i="12"/>
  <c r="E3358" i="12"/>
  <c r="E3357" i="12"/>
  <c r="E3356" i="12"/>
  <c r="E3355" i="12"/>
  <c r="E3354" i="12"/>
  <c r="E3353" i="12"/>
  <c r="E3352" i="12"/>
  <c r="E3351" i="12"/>
  <c r="E3350" i="12"/>
  <c r="E3349" i="12"/>
  <c r="E3348" i="12"/>
  <c r="E3347" i="12"/>
  <c r="E3346" i="12"/>
  <c r="E3345" i="12"/>
  <c r="E3344" i="12"/>
  <c r="E3343" i="12"/>
  <c r="E3342" i="12"/>
  <c r="E3341" i="12"/>
  <c r="E3340" i="12"/>
  <c r="E3339" i="12"/>
  <c r="E3338" i="12"/>
  <c r="E3337" i="12"/>
  <c r="E3336" i="12"/>
  <c r="E3335" i="12"/>
  <c r="E3334" i="12"/>
  <c r="E3333" i="12"/>
  <c r="E3332" i="12"/>
  <c r="E3331" i="12"/>
  <c r="E3330" i="12"/>
  <c r="E3329" i="12"/>
  <c r="E3328" i="12"/>
  <c r="E3327" i="12"/>
  <c r="E3326" i="12"/>
  <c r="E3325" i="12"/>
  <c r="E3324" i="12"/>
  <c r="E3323" i="12"/>
  <c r="E3322" i="12"/>
  <c r="E3321" i="12"/>
  <c r="E3320" i="12"/>
  <c r="E3319" i="12"/>
  <c r="E3318" i="12"/>
  <c r="E3317" i="12"/>
  <c r="E3316" i="12"/>
  <c r="E3315" i="12"/>
  <c r="E3314" i="12"/>
  <c r="E3313" i="12"/>
  <c r="E3312" i="12"/>
  <c r="E3311" i="12"/>
  <c r="E3310" i="12"/>
  <c r="E3309" i="12"/>
  <c r="E3308" i="12"/>
  <c r="E3307" i="12"/>
  <c r="E3306" i="12"/>
  <c r="E3305" i="12"/>
  <c r="E3304" i="12"/>
  <c r="E3303" i="12"/>
  <c r="E3302" i="12"/>
  <c r="E3301" i="12"/>
  <c r="E3300" i="12"/>
  <c r="E3299" i="12"/>
  <c r="E3298" i="12"/>
  <c r="E3297" i="12"/>
  <c r="E3296" i="12"/>
  <c r="E3295" i="12"/>
  <c r="E3294" i="12"/>
  <c r="E3293" i="12"/>
  <c r="E3292" i="12"/>
  <c r="E3291" i="12"/>
  <c r="E3290" i="12"/>
  <c r="E3289" i="12"/>
  <c r="E3288" i="12"/>
  <c r="E3287" i="12"/>
  <c r="E3286" i="12"/>
  <c r="E3285" i="12"/>
  <c r="E3284" i="12"/>
  <c r="E3283" i="12"/>
  <c r="E3282" i="12"/>
  <c r="E3281" i="12"/>
  <c r="E3280" i="12"/>
  <c r="E3279" i="12"/>
  <c r="E3278" i="12"/>
  <c r="E3277" i="12"/>
  <c r="E3276" i="12"/>
  <c r="E3275" i="12"/>
  <c r="E3274" i="12"/>
  <c r="E3273" i="12"/>
  <c r="E3272" i="12"/>
  <c r="E3271" i="12"/>
  <c r="E3270" i="12"/>
  <c r="E3269" i="12"/>
  <c r="E3268" i="12"/>
  <c r="E3267" i="12"/>
  <c r="E3266" i="12"/>
  <c r="E3265" i="12"/>
  <c r="E3264" i="12"/>
  <c r="E3263" i="12"/>
  <c r="E3262" i="12"/>
  <c r="E3261" i="12"/>
  <c r="E3260" i="12"/>
  <c r="E3259" i="12"/>
  <c r="E3258" i="12"/>
  <c r="E3257" i="12"/>
  <c r="E3256" i="12"/>
  <c r="E3255" i="12"/>
  <c r="E3254" i="12"/>
  <c r="E3253" i="12"/>
  <c r="E3252" i="12"/>
  <c r="E3251" i="12"/>
  <c r="E3250" i="12"/>
  <c r="E3249" i="12"/>
  <c r="E3248" i="12"/>
  <c r="E3247" i="12"/>
  <c r="E3246" i="12"/>
  <c r="E3245" i="12"/>
  <c r="E3244" i="12"/>
  <c r="E3243" i="12"/>
  <c r="E3242" i="12"/>
  <c r="E3241" i="12"/>
  <c r="E3240" i="12"/>
  <c r="E3239" i="12"/>
  <c r="E3238" i="12"/>
  <c r="E3237" i="12"/>
  <c r="E3236" i="12"/>
  <c r="E3235" i="12"/>
  <c r="E3234" i="12"/>
  <c r="E3233" i="12"/>
  <c r="E3232" i="12"/>
  <c r="E3231" i="12"/>
  <c r="E3230" i="12"/>
  <c r="E3229" i="12"/>
  <c r="E3228" i="12"/>
  <c r="E3227" i="12"/>
  <c r="E3226" i="12"/>
  <c r="E3225" i="12"/>
  <c r="E3224" i="12"/>
  <c r="E3223" i="12"/>
  <c r="E3222" i="12"/>
  <c r="E3221" i="12"/>
  <c r="E3220" i="12"/>
  <c r="E3219" i="12"/>
  <c r="E3218" i="12"/>
  <c r="E3217" i="12"/>
  <c r="E3216" i="12"/>
  <c r="E3215" i="12"/>
  <c r="E3214" i="12"/>
  <c r="E3213" i="12"/>
  <c r="E3212" i="12"/>
  <c r="E3211" i="12"/>
  <c r="E3210" i="12"/>
  <c r="E3209" i="12"/>
  <c r="E3208" i="12"/>
  <c r="E3207" i="12"/>
  <c r="E3206" i="12"/>
  <c r="E3205" i="12"/>
  <c r="E3204" i="12"/>
  <c r="E3203" i="12"/>
  <c r="E3202" i="12"/>
  <c r="E3201" i="12"/>
  <c r="E3200" i="12"/>
  <c r="E3199" i="12"/>
  <c r="E3198" i="12"/>
  <c r="E3197" i="12"/>
  <c r="E3196" i="12"/>
  <c r="E3195" i="12"/>
  <c r="E3194" i="12"/>
  <c r="E3193" i="12"/>
  <c r="E3192" i="12"/>
  <c r="E3191" i="12"/>
  <c r="E3190" i="12"/>
  <c r="E3189" i="12"/>
  <c r="E3188" i="12"/>
  <c r="E3187" i="12"/>
  <c r="E3186" i="12"/>
  <c r="E3185" i="12"/>
  <c r="E3184" i="12"/>
  <c r="E3183" i="12"/>
  <c r="E3182" i="12"/>
  <c r="E3181" i="12"/>
  <c r="E3180" i="12"/>
  <c r="E3179" i="12"/>
  <c r="E3178" i="12"/>
  <c r="E3177" i="12"/>
  <c r="E3176" i="12"/>
  <c r="E3175" i="12"/>
  <c r="E3174" i="12"/>
  <c r="E3173" i="12"/>
  <c r="E3172" i="12"/>
  <c r="E3171" i="12"/>
  <c r="E3170" i="12"/>
  <c r="E3169" i="12"/>
  <c r="E3168" i="12"/>
  <c r="E3167" i="12"/>
  <c r="E3166" i="12"/>
  <c r="E3165" i="12"/>
  <c r="E3164" i="12"/>
  <c r="E3163" i="12"/>
  <c r="E3162" i="12"/>
  <c r="E3161" i="12"/>
  <c r="E3160" i="12"/>
  <c r="E3159" i="12"/>
  <c r="E3158" i="12"/>
  <c r="E3157" i="12"/>
  <c r="E3156" i="12"/>
  <c r="E3155" i="12"/>
  <c r="E3154" i="12"/>
  <c r="E3153" i="12"/>
  <c r="E3152" i="12"/>
  <c r="E3151" i="12"/>
  <c r="E3150" i="12"/>
  <c r="E3149" i="12"/>
  <c r="E3148" i="12"/>
  <c r="E3147" i="12"/>
  <c r="E3146" i="12"/>
  <c r="E3145" i="12"/>
  <c r="E3144" i="12"/>
  <c r="E3143" i="12"/>
  <c r="E3142" i="12"/>
  <c r="E3141" i="12"/>
  <c r="E3140" i="12"/>
  <c r="E3139" i="12"/>
  <c r="E3138" i="12"/>
  <c r="E3137" i="12"/>
  <c r="E3136" i="12"/>
  <c r="E3135" i="12"/>
  <c r="E3134" i="12"/>
  <c r="E3133" i="12"/>
  <c r="E3132" i="12"/>
  <c r="E3131" i="12"/>
  <c r="E3130" i="12"/>
  <c r="E3129" i="12"/>
  <c r="E3128" i="12"/>
  <c r="E3127" i="12"/>
  <c r="E3126" i="12"/>
  <c r="E3125" i="12"/>
  <c r="E3124" i="12"/>
  <c r="E3123" i="12"/>
  <c r="E3122" i="12"/>
  <c r="E3121" i="12"/>
  <c r="E3120" i="12"/>
  <c r="E3119" i="12"/>
  <c r="E3118" i="12"/>
  <c r="E3117" i="12"/>
  <c r="E3116" i="12"/>
  <c r="E3115" i="12"/>
  <c r="E3114" i="12"/>
  <c r="E3113" i="12"/>
  <c r="E3112" i="12"/>
  <c r="E3111" i="12"/>
  <c r="E3110" i="12"/>
  <c r="E3109" i="12"/>
  <c r="E3108" i="12"/>
  <c r="E3107" i="12"/>
  <c r="E3106" i="12"/>
  <c r="E3105" i="12"/>
  <c r="E3104" i="12"/>
  <c r="E3103" i="12"/>
  <c r="E3102" i="12"/>
  <c r="E3101" i="12"/>
  <c r="E3100" i="12"/>
  <c r="E3099" i="12"/>
  <c r="E3098" i="12"/>
  <c r="E3097" i="12"/>
  <c r="E3096" i="12"/>
  <c r="E3095" i="12"/>
  <c r="E3094" i="12"/>
  <c r="E3093" i="12"/>
  <c r="E3092" i="12"/>
  <c r="E3091" i="12"/>
  <c r="E3090" i="12"/>
  <c r="E3089" i="12"/>
  <c r="E3088" i="12"/>
  <c r="E3087" i="12"/>
  <c r="E3086" i="12"/>
  <c r="E3085" i="12"/>
  <c r="E3084" i="12"/>
  <c r="E3083" i="12"/>
  <c r="E3082" i="12"/>
  <c r="E3081" i="12"/>
  <c r="E3080" i="12"/>
  <c r="E3079" i="12"/>
  <c r="E3078" i="12"/>
  <c r="E3077" i="12"/>
  <c r="E3076" i="12"/>
  <c r="E3075" i="12"/>
  <c r="E3074" i="12"/>
  <c r="E3073" i="12"/>
  <c r="E3072" i="12"/>
  <c r="E3071" i="12"/>
  <c r="E3070" i="12"/>
  <c r="E3069" i="12"/>
  <c r="E3068" i="12"/>
  <c r="E3067" i="12"/>
  <c r="E3066" i="12"/>
  <c r="E3065" i="12"/>
  <c r="E3064" i="12"/>
  <c r="E3063" i="12"/>
  <c r="E3062" i="12"/>
  <c r="E3061" i="12"/>
  <c r="E3060" i="12"/>
  <c r="E3059" i="12"/>
  <c r="E3058" i="12"/>
  <c r="E3057" i="12"/>
  <c r="E3056" i="12"/>
  <c r="E3055" i="12"/>
  <c r="E3054" i="12"/>
  <c r="E3053" i="12"/>
  <c r="E3052" i="12"/>
  <c r="E3051" i="12"/>
  <c r="E3050" i="12"/>
  <c r="E3049" i="12"/>
  <c r="E3048" i="12"/>
  <c r="E3047" i="12"/>
  <c r="E3046" i="12"/>
  <c r="E3045" i="12"/>
  <c r="E3044" i="12"/>
  <c r="E3043" i="12"/>
  <c r="E3042" i="12"/>
  <c r="E3041" i="12"/>
  <c r="E3040" i="12"/>
  <c r="E3039" i="12"/>
  <c r="E3038" i="12"/>
  <c r="E3037" i="12"/>
  <c r="E3036" i="12"/>
  <c r="E3035" i="12"/>
  <c r="E3034" i="12"/>
  <c r="E3033" i="12"/>
  <c r="E3032" i="12"/>
  <c r="E3031" i="12"/>
  <c r="E3030" i="12"/>
  <c r="E3029" i="12"/>
  <c r="E3028" i="12"/>
  <c r="E3027" i="12"/>
  <c r="E3026" i="12"/>
  <c r="E3025" i="12"/>
  <c r="E3024" i="12"/>
  <c r="E3023" i="12"/>
  <c r="E3022" i="12"/>
  <c r="E3021" i="12"/>
  <c r="E3020" i="12"/>
  <c r="E3019" i="12"/>
  <c r="E3018" i="12"/>
  <c r="E3017" i="12"/>
  <c r="E3016" i="12"/>
  <c r="E3015" i="12"/>
  <c r="E3014" i="12"/>
  <c r="E3013" i="12"/>
  <c r="E3012" i="12"/>
  <c r="E3011" i="12"/>
  <c r="E3010" i="12"/>
  <c r="E3009" i="12"/>
  <c r="E3008" i="12"/>
  <c r="E3007" i="12"/>
  <c r="E3006" i="12"/>
  <c r="E3005" i="12"/>
  <c r="E3004" i="12"/>
  <c r="E3003" i="12"/>
  <c r="E3002" i="12"/>
  <c r="E3001" i="12"/>
  <c r="E3000" i="12"/>
  <c r="E2999" i="12"/>
  <c r="E2998" i="12"/>
  <c r="E2997" i="12"/>
  <c r="E2996" i="12"/>
  <c r="E2995" i="12"/>
  <c r="E2994" i="12"/>
  <c r="E2993" i="12"/>
  <c r="E2992" i="12"/>
  <c r="E2991" i="12"/>
  <c r="E2990" i="12"/>
  <c r="E2989" i="12"/>
  <c r="E2988" i="12"/>
  <c r="E2987" i="12"/>
  <c r="E2986" i="12"/>
  <c r="E2985" i="12"/>
  <c r="E2984" i="12"/>
  <c r="E2983" i="12"/>
  <c r="E2982" i="12"/>
  <c r="E2981" i="12"/>
  <c r="E2980" i="12"/>
  <c r="E2979" i="12"/>
  <c r="E2978" i="12"/>
  <c r="E2977" i="12"/>
  <c r="E2976" i="12"/>
  <c r="E2975" i="12"/>
  <c r="E2974" i="12"/>
  <c r="E2973" i="12"/>
  <c r="E2972" i="12"/>
  <c r="E2971" i="12"/>
  <c r="E2970" i="12"/>
  <c r="E2969" i="12"/>
  <c r="E2968" i="12"/>
  <c r="E2967" i="12"/>
  <c r="E2966" i="12"/>
  <c r="E2965" i="12"/>
  <c r="E2964" i="12"/>
  <c r="E2963" i="12"/>
  <c r="E2962" i="12"/>
  <c r="E2961" i="12"/>
  <c r="E2960" i="12"/>
  <c r="E2959" i="12"/>
  <c r="E2958" i="12"/>
  <c r="E2957" i="12"/>
  <c r="E2956" i="12"/>
  <c r="E2955" i="12"/>
  <c r="E2954" i="12"/>
  <c r="E2953" i="12"/>
  <c r="E2952" i="12"/>
  <c r="E2951" i="12"/>
  <c r="E2950" i="12"/>
  <c r="E2949" i="12"/>
  <c r="E2948" i="12"/>
  <c r="E2947" i="12"/>
  <c r="E2946" i="12"/>
  <c r="E2945" i="12"/>
  <c r="E2944" i="12"/>
  <c r="E2943" i="12"/>
  <c r="E2942" i="12"/>
  <c r="E2941" i="12"/>
  <c r="E2940" i="12"/>
  <c r="E2939" i="12"/>
  <c r="E2938" i="12"/>
  <c r="E2937" i="12"/>
  <c r="E2936" i="12"/>
  <c r="E2935" i="12"/>
  <c r="E2934" i="12"/>
  <c r="E2933" i="12"/>
  <c r="E2932" i="12"/>
  <c r="E2931" i="12"/>
  <c r="E2930" i="12"/>
  <c r="E2929" i="12"/>
  <c r="E2928" i="12"/>
  <c r="E2927" i="12"/>
  <c r="E2926" i="12"/>
  <c r="E2925" i="12"/>
  <c r="E2924" i="12"/>
  <c r="E2923" i="12"/>
  <c r="E2922" i="12"/>
  <c r="E2921" i="12"/>
  <c r="E2920" i="12"/>
  <c r="E2919" i="12"/>
  <c r="E2918" i="12"/>
  <c r="E2917" i="12"/>
  <c r="E2916" i="12"/>
  <c r="E2915" i="12"/>
  <c r="E2914" i="12"/>
  <c r="E2913" i="12"/>
  <c r="E2912" i="12"/>
  <c r="E2911" i="12"/>
  <c r="E2910" i="12"/>
  <c r="E2909" i="12"/>
  <c r="E2908" i="12"/>
  <c r="E2907" i="12"/>
  <c r="E2906" i="12"/>
  <c r="E2905" i="12"/>
  <c r="E2904" i="12"/>
  <c r="E2903" i="12"/>
  <c r="E2902" i="12"/>
  <c r="E2901" i="12"/>
  <c r="E2900" i="12"/>
  <c r="E2899" i="12"/>
  <c r="E2898" i="12"/>
  <c r="E2897" i="12"/>
  <c r="E2896" i="12"/>
  <c r="E2895" i="12"/>
  <c r="E2894" i="12"/>
  <c r="E2893" i="12"/>
  <c r="E2892" i="12"/>
  <c r="E2891" i="12"/>
  <c r="E2890" i="12"/>
  <c r="E2889" i="12"/>
  <c r="E2888" i="12"/>
  <c r="E2887" i="12"/>
  <c r="E2886" i="12"/>
  <c r="E2885" i="12"/>
  <c r="E2884" i="12"/>
  <c r="E2883" i="12"/>
  <c r="E2882" i="12"/>
  <c r="E2881" i="12"/>
  <c r="E2880" i="12"/>
  <c r="E2879" i="12"/>
  <c r="E2878" i="12"/>
  <c r="E2877" i="12"/>
  <c r="E2876" i="12"/>
  <c r="E2875" i="12"/>
  <c r="E2874" i="12"/>
  <c r="E2873" i="12"/>
  <c r="E2872" i="12"/>
  <c r="E2871" i="12"/>
  <c r="E2870" i="12"/>
  <c r="E2869" i="12"/>
  <c r="E2868" i="12"/>
  <c r="E2867" i="12"/>
  <c r="E2866" i="12"/>
  <c r="E2865" i="12"/>
  <c r="E2864" i="12"/>
  <c r="E2863" i="12"/>
  <c r="E2862" i="12"/>
  <c r="E2861" i="12"/>
  <c r="E2860" i="12"/>
  <c r="E2859" i="12"/>
  <c r="E2858" i="12"/>
  <c r="E2857" i="12"/>
  <c r="E2856" i="12"/>
  <c r="E2855" i="12"/>
  <c r="E2854" i="12"/>
  <c r="E2853" i="12"/>
  <c r="E2852" i="12"/>
  <c r="E2851" i="12"/>
  <c r="E2850" i="12"/>
  <c r="E2849" i="12"/>
  <c r="E2848" i="12"/>
  <c r="E2847" i="12"/>
  <c r="E2846" i="12"/>
  <c r="E2845" i="12"/>
  <c r="E2844" i="12"/>
  <c r="E2843" i="12"/>
  <c r="E2842" i="12"/>
  <c r="E2841" i="12"/>
  <c r="E2840" i="12"/>
  <c r="E2839" i="12"/>
  <c r="E2838" i="12"/>
  <c r="E2837" i="12"/>
  <c r="E2836" i="12"/>
  <c r="E2835" i="12"/>
  <c r="E2834" i="12"/>
  <c r="E2833" i="12"/>
  <c r="E2832" i="12"/>
  <c r="E2831" i="12"/>
  <c r="E2830" i="12"/>
  <c r="E2829" i="12"/>
  <c r="E2828" i="12"/>
  <c r="E2827" i="12"/>
  <c r="E2826" i="12"/>
  <c r="E2825" i="12"/>
  <c r="E2824" i="12"/>
  <c r="E2823" i="12"/>
  <c r="E2822" i="12"/>
  <c r="E2821" i="12"/>
  <c r="E2820" i="12"/>
  <c r="E2819" i="12"/>
  <c r="E2818" i="12"/>
  <c r="E2817" i="12"/>
  <c r="E2816" i="12"/>
  <c r="E2815" i="12"/>
  <c r="E2814" i="12"/>
  <c r="E2813" i="12"/>
  <c r="E2812" i="12"/>
  <c r="E2811" i="12"/>
  <c r="E2810" i="12"/>
  <c r="E2809" i="12"/>
  <c r="E2808" i="12"/>
  <c r="E2807" i="12"/>
  <c r="E2806" i="12"/>
  <c r="E2805" i="12"/>
  <c r="E2804" i="12"/>
  <c r="E2803" i="12"/>
  <c r="E2802" i="12"/>
  <c r="E2801" i="12"/>
  <c r="E2800" i="12"/>
  <c r="E2799" i="12"/>
  <c r="E2798" i="12"/>
  <c r="E2797" i="12"/>
  <c r="E2796" i="12"/>
  <c r="E2795" i="12"/>
  <c r="E2794" i="12"/>
  <c r="E2793" i="12"/>
  <c r="E2792" i="12"/>
  <c r="E2791" i="12"/>
  <c r="E2790" i="12"/>
  <c r="E2789" i="12"/>
  <c r="E2788" i="12"/>
  <c r="E2787" i="12"/>
  <c r="E2786" i="12"/>
  <c r="E2785" i="12"/>
  <c r="E2784" i="12"/>
  <c r="E2783" i="12"/>
  <c r="E2782" i="12"/>
  <c r="E2781" i="12"/>
  <c r="E2780" i="12"/>
  <c r="E2779" i="12"/>
  <c r="E2778" i="12"/>
  <c r="E2777" i="12"/>
  <c r="E2776" i="12"/>
  <c r="E2775" i="12"/>
  <c r="E2774" i="12"/>
  <c r="E2773" i="12"/>
  <c r="E2772" i="12"/>
  <c r="E2771" i="12"/>
  <c r="E2770" i="12"/>
  <c r="E2769" i="12"/>
  <c r="E2768" i="12"/>
  <c r="E2767" i="12"/>
  <c r="E2766" i="12"/>
  <c r="E2765" i="12"/>
  <c r="E2764" i="12"/>
  <c r="E2763" i="12"/>
  <c r="E2762" i="12"/>
  <c r="E2761" i="12"/>
  <c r="E2760" i="12"/>
  <c r="E2759" i="12"/>
  <c r="E2758" i="12"/>
  <c r="E2757" i="12"/>
  <c r="E2756" i="12"/>
  <c r="E2755" i="12"/>
  <c r="E2754" i="12"/>
  <c r="E2753" i="12"/>
  <c r="E2752" i="12"/>
  <c r="E2751" i="12"/>
  <c r="E2750" i="12"/>
  <c r="E2749" i="12"/>
  <c r="E2748" i="12"/>
  <c r="E2747" i="12"/>
  <c r="E2746" i="12"/>
  <c r="E2745" i="12"/>
  <c r="E2744" i="12"/>
  <c r="E2743" i="12"/>
  <c r="E2742" i="12"/>
  <c r="E2741" i="12"/>
  <c r="E2740" i="12"/>
  <c r="E2739" i="12"/>
  <c r="E2738" i="12"/>
  <c r="E2737" i="12"/>
  <c r="E2736" i="12"/>
  <c r="E2735" i="12"/>
  <c r="E2734" i="12"/>
  <c r="E2733" i="12"/>
  <c r="E2732" i="12"/>
  <c r="E2731" i="12"/>
  <c r="E2730" i="12"/>
  <c r="E2729" i="12"/>
  <c r="E2728" i="12"/>
  <c r="E2727" i="12"/>
  <c r="E2726" i="12"/>
  <c r="E2725" i="12"/>
  <c r="E2724" i="12"/>
  <c r="E2723" i="12"/>
  <c r="E2722" i="12"/>
  <c r="E2721" i="12"/>
  <c r="E2720" i="12"/>
  <c r="E2719" i="12"/>
  <c r="E2718" i="12"/>
  <c r="E2717" i="12"/>
  <c r="E2716" i="12"/>
  <c r="E2715" i="12"/>
  <c r="E2714" i="12"/>
  <c r="E2713" i="12"/>
  <c r="E2712" i="12"/>
  <c r="E2711" i="12"/>
  <c r="E2710" i="12"/>
  <c r="E2709" i="12"/>
  <c r="E2708" i="12"/>
  <c r="E2707" i="12"/>
  <c r="E2706" i="12"/>
  <c r="E2705" i="12"/>
  <c r="E2704" i="12"/>
  <c r="E2703" i="12"/>
  <c r="E2702" i="12"/>
  <c r="E2701" i="12"/>
  <c r="E2700" i="12"/>
  <c r="E2699" i="12"/>
  <c r="E2698" i="12"/>
  <c r="E2697" i="12"/>
  <c r="E2696" i="12"/>
  <c r="E2695" i="12"/>
  <c r="E2694" i="12"/>
  <c r="E2693" i="12"/>
  <c r="E2692" i="12"/>
  <c r="E2691" i="12"/>
  <c r="E2690" i="12"/>
  <c r="E2689" i="12"/>
  <c r="E2688" i="12"/>
  <c r="E2687" i="12"/>
  <c r="E2686" i="12"/>
  <c r="E2685" i="12"/>
  <c r="E2684" i="12"/>
  <c r="E2683" i="12"/>
  <c r="E2682" i="12"/>
  <c r="E2681" i="12"/>
  <c r="E2680" i="12"/>
  <c r="E2679" i="12"/>
  <c r="E2678" i="12"/>
  <c r="E2677" i="12"/>
  <c r="E2676" i="12"/>
  <c r="E2675" i="12"/>
  <c r="E2674" i="12"/>
  <c r="E2673" i="12"/>
  <c r="E2672" i="12"/>
  <c r="E2671" i="12"/>
  <c r="E2670" i="12"/>
  <c r="E2669" i="12"/>
  <c r="E2668" i="12"/>
  <c r="E2667" i="12"/>
  <c r="E2666" i="12"/>
  <c r="E2665" i="12"/>
  <c r="E2664" i="12"/>
  <c r="E2663" i="12"/>
  <c r="E2662" i="12"/>
  <c r="E2661" i="12"/>
  <c r="E2660" i="12"/>
  <c r="E2659" i="12"/>
  <c r="E2658" i="12"/>
  <c r="E2657" i="12"/>
  <c r="E2656" i="12"/>
  <c r="E2655" i="12"/>
  <c r="E2654" i="12"/>
  <c r="E2653" i="12"/>
  <c r="E2652" i="12"/>
  <c r="E2651" i="12"/>
  <c r="E2650" i="12"/>
  <c r="E2649" i="12"/>
  <c r="E2648" i="12"/>
  <c r="E2647" i="12"/>
  <c r="E2646" i="12"/>
  <c r="E2645" i="12"/>
  <c r="E2644" i="12"/>
  <c r="E2643" i="12"/>
  <c r="E2642" i="12"/>
  <c r="E2641" i="12"/>
  <c r="E2640" i="12"/>
  <c r="E2639" i="12"/>
  <c r="E2638" i="12"/>
  <c r="E2637" i="12"/>
  <c r="E2636" i="12"/>
  <c r="E2635" i="12"/>
  <c r="E2634" i="12"/>
  <c r="E2633" i="12"/>
  <c r="E2632" i="12"/>
  <c r="E2631" i="12"/>
  <c r="E2630" i="12"/>
  <c r="E2629" i="12"/>
  <c r="E2628" i="12"/>
  <c r="E2627" i="12"/>
  <c r="E2626" i="12"/>
  <c r="E2625" i="12"/>
  <c r="E2624" i="12"/>
  <c r="E2623" i="12"/>
  <c r="E2622" i="12"/>
  <c r="E2621" i="12"/>
  <c r="E2620" i="12"/>
  <c r="E2619" i="12"/>
  <c r="E2618" i="12"/>
  <c r="E2617" i="12"/>
  <c r="E2616" i="12"/>
  <c r="E2615" i="12"/>
  <c r="E2614" i="12"/>
  <c r="E2613" i="12"/>
  <c r="E2612" i="12"/>
  <c r="E2611" i="12"/>
  <c r="E2610" i="12"/>
  <c r="E2609" i="12"/>
  <c r="E2608" i="12"/>
  <c r="E2607" i="12"/>
  <c r="E2606" i="12"/>
  <c r="E2605" i="12"/>
  <c r="E2604" i="12"/>
  <c r="E2603" i="12"/>
  <c r="E2602" i="12"/>
  <c r="E2601" i="12"/>
  <c r="E2600" i="12"/>
  <c r="E2599" i="12"/>
  <c r="E2598" i="12"/>
  <c r="E2597" i="12"/>
  <c r="E2596" i="12"/>
  <c r="E2595" i="12"/>
  <c r="E2594" i="12"/>
  <c r="E2593" i="12"/>
  <c r="E2592" i="12"/>
  <c r="E2591" i="12"/>
  <c r="E2590" i="12"/>
  <c r="E2589" i="12"/>
  <c r="E2588" i="12"/>
  <c r="E2587" i="12"/>
  <c r="E2586" i="12"/>
  <c r="E2585" i="12"/>
  <c r="E2584" i="12"/>
  <c r="E2583" i="12"/>
  <c r="E2582" i="12"/>
  <c r="E2581" i="12"/>
  <c r="E2580" i="12"/>
  <c r="E2579" i="12"/>
  <c r="E2578" i="12"/>
  <c r="E2577" i="12"/>
  <c r="E2576" i="12"/>
  <c r="E2575" i="12"/>
  <c r="E2574" i="12"/>
  <c r="E2573" i="12"/>
  <c r="E2572" i="12"/>
  <c r="E2571" i="12"/>
  <c r="E2570" i="12"/>
  <c r="E2569" i="12"/>
  <c r="E2568" i="12"/>
  <c r="E2567" i="12"/>
  <c r="E2566" i="12"/>
  <c r="E2565" i="12"/>
  <c r="E2564" i="12"/>
  <c r="E2563" i="12"/>
  <c r="E2562" i="12"/>
  <c r="E2561" i="12"/>
  <c r="E2560" i="12"/>
  <c r="E2559" i="12"/>
  <c r="E2558" i="12"/>
  <c r="E2557" i="12"/>
  <c r="E2556" i="12"/>
  <c r="E2555" i="12"/>
  <c r="E2554" i="12"/>
  <c r="E2553" i="12"/>
  <c r="E2552" i="12"/>
  <c r="E2551" i="12"/>
  <c r="E2550" i="12"/>
  <c r="E2549" i="12"/>
  <c r="E2548" i="12"/>
  <c r="E2547" i="12"/>
  <c r="E2546" i="12"/>
  <c r="E2545" i="12"/>
  <c r="E2544" i="12"/>
  <c r="E2543" i="12"/>
  <c r="E2542" i="12"/>
  <c r="E2541" i="12"/>
  <c r="E2540" i="12"/>
  <c r="E2539" i="12"/>
  <c r="E2538" i="12"/>
  <c r="E2537" i="12"/>
  <c r="E2536" i="12"/>
  <c r="E2535" i="12"/>
  <c r="E2534" i="12"/>
  <c r="E2533" i="12"/>
  <c r="E2532" i="12"/>
  <c r="E2531" i="12"/>
  <c r="E2530" i="12"/>
  <c r="E2529" i="12"/>
  <c r="E2528" i="12"/>
  <c r="E2527" i="12"/>
  <c r="E2526" i="12"/>
  <c r="E2525" i="12"/>
  <c r="E2524" i="12"/>
  <c r="E2523" i="12"/>
  <c r="E2522" i="12"/>
  <c r="E2521" i="12"/>
  <c r="E2520" i="12"/>
  <c r="E2519" i="12"/>
  <c r="E2518" i="12"/>
  <c r="E2517" i="12"/>
  <c r="E2516" i="12"/>
  <c r="E2515" i="12"/>
  <c r="E2514" i="12"/>
  <c r="E2513" i="12"/>
  <c r="E2512" i="12"/>
  <c r="E2511" i="12"/>
  <c r="E2510" i="12"/>
  <c r="E2509" i="12"/>
  <c r="E2508" i="12"/>
  <c r="E2507" i="12"/>
  <c r="E2506" i="12"/>
  <c r="E2505" i="12"/>
  <c r="E2504" i="12"/>
  <c r="E2503" i="12"/>
  <c r="E2502" i="12"/>
  <c r="E2501" i="12"/>
  <c r="E2500" i="12"/>
  <c r="E2499" i="12"/>
  <c r="E2498" i="12"/>
  <c r="E2497" i="12"/>
  <c r="E2496" i="12"/>
  <c r="E2495" i="12"/>
  <c r="E2494" i="12"/>
  <c r="E2493" i="12"/>
  <c r="E2492" i="12"/>
  <c r="E2491" i="12"/>
  <c r="E2490" i="12"/>
  <c r="E2489" i="12"/>
  <c r="E2488" i="12"/>
  <c r="E2487" i="12"/>
  <c r="E2486" i="12"/>
  <c r="E2485" i="12"/>
  <c r="E2484" i="12"/>
  <c r="E2483" i="12"/>
  <c r="E2482" i="12"/>
  <c r="E2481" i="12"/>
  <c r="E2480" i="12"/>
  <c r="E2479" i="12"/>
  <c r="E2478" i="12"/>
  <c r="E2477" i="12"/>
  <c r="E2476" i="12"/>
  <c r="E2475" i="12"/>
  <c r="E2474" i="12"/>
  <c r="E2473" i="12"/>
  <c r="E2472" i="12"/>
  <c r="E2471" i="12"/>
  <c r="E2470" i="12"/>
  <c r="E2469" i="12"/>
  <c r="E2468" i="12"/>
  <c r="E2467" i="12"/>
  <c r="E2466" i="12"/>
  <c r="E2465" i="12"/>
  <c r="E2464" i="12"/>
  <c r="E2463" i="12"/>
  <c r="E2462" i="12"/>
  <c r="E2461" i="12"/>
  <c r="E2460" i="12"/>
  <c r="E2459" i="12"/>
  <c r="E2458" i="12"/>
  <c r="E2457" i="12"/>
  <c r="E2456" i="12"/>
  <c r="E2455" i="12"/>
  <c r="E2454" i="12"/>
  <c r="E2453" i="12"/>
  <c r="E2452" i="12"/>
  <c r="E2451" i="12"/>
  <c r="E2450" i="12"/>
  <c r="E2449" i="12"/>
  <c r="E2448" i="12"/>
  <c r="E2447" i="12"/>
  <c r="E2446" i="12"/>
  <c r="E2445" i="12"/>
  <c r="E2444" i="12"/>
  <c r="E2443" i="12"/>
  <c r="E2442" i="12"/>
  <c r="E2441" i="12"/>
  <c r="E2440" i="12"/>
  <c r="E2439" i="12"/>
  <c r="E2438" i="12"/>
  <c r="E2437" i="12"/>
  <c r="E2436" i="12"/>
  <c r="E2435" i="12"/>
  <c r="E2434" i="12"/>
  <c r="E2433" i="12"/>
  <c r="E2432" i="12"/>
  <c r="E2431" i="12"/>
  <c r="E2430" i="12"/>
  <c r="E2429" i="12"/>
  <c r="E2428" i="12"/>
  <c r="E2427" i="12"/>
  <c r="E2426" i="12"/>
  <c r="E2425" i="12"/>
  <c r="E2424" i="12"/>
  <c r="E2423" i="12"/>
  <c r="E2422" i="12"/>
  <c r="E2421" i="12"/>
  <c r="E2420" i="12"/>
  <c r="E2419" i="12"/>
  <c r="E2418" i="12"/>
  <c r="E2417" i="12"/>
  <c r="E2416" i="12"/>
  <c r="E2415" i="12"/>
  <c r="E2414" i="12"/>
  <c r="E2413" i="12"/>
  <c r="E2412" i="12"/>
  <c r="E2411" i="12"/>
  <c r="E2410" i="12"/>
  <c r="E2409" i="12"/>
  <c r="E2408" i="12"/>
  <c r="E2407" i="12"/>
  <c r="E2406" i="12"/>
  <c r="E2405" i="12"/>
  <c r="E2404" i="12"/>
  <c r="E2403" i="12"/>
  <c r="E2402" i="12"/>
  <c r="E2401" i="12"/>
  <c r="E2400" i="12"/>
  <c r="E2399" i="12"/>
  <c r="E2398" i="12"/>
  <c r="E2397" i="12"/>
  <c r="E2396" i="12"/>
  <c r="E2395" i="12"/>
  <c r="E2394" i="12"/>
  <c r="E2393" i="12"/>
  <c r="E2392" i="12"/>
  <c r="E2391" i="12"/>
  <c r="E2390" i="12"/>
  <c r="E2389" i="12"/>
  <c r="E2388" i="12"/>
  <c r="E2387" i="12"/>
  <c r="E2386" i="12"/>
  <c r="E2385" i="12"/>
  <c r="E2384" i="12"/>
  <c r="E2383" i="12"/>
  <c r="E2382" i="12"/>
  <c r="E2381" i="12"/>
  <c r="E2380" i="12"/>
  <c r="E2379" i="12"/>
  <c r="E2378" i="12"/>
  <c r="E2377" i="12"/>
  <c r="E2376" i="12"/>
  <c r="E2375" i="12"/>
  <c r="E2374" i="12"/>
  <c r="E2373" i="12"/>
  <c r="E2372" i="12"/>
  <c r="E2371" i="12"/>
  <c r="E2370" i="12"/>
  <c r="E2369" i="12"/>
  <c r="E2368" i="12"/>
  <c r="E2367" i="12"/>
  <c r="E2366" i="12"/>
  <c r="E2365" i="12"/>
  <c r="E2364" i="12"/>
  <c r="E2363" i="12"/>
  <c r="E2362" i="12"/>
  <c r="E2361" i="12"/>
  <c r="E2360" i="12"/>
  <c r="E2359" i="12"/>
  <c r="E2358" i="12"/>
  <c r="E2357" i="12"/>
  <c r="E2356" i="12"/>
  <c r="E2355" i="12"/>
  <c r="E2354" i="12"/>
  <c r="E2353" i="12"/>
  <c r="E2352" i="12"/>
  <c r="E2351" i="12"/>
  <c r="E2350" i="12"/>
  <c r="E2349" i="12"/>
  <c r="E2348" i="12"/>
  <c r="E2347" i="12"/>
  <c r="E2346" i="12"/>
  <c r="E2345" i="12"/>
  <c r="E2344" i="12"/>
  <c r="E2343" i="12"/>
  <c r="E2342" i="12"/>
  <c r="E2341" i="12"/>
  <c r="E2340" i="12"/>
  <c r="E2339" i="12"/>
  <c r="E2338" i="12"/>
  <c r="E2337" i="12"/>
  <c r="E2336" i="12"/>
  <c r="E2335" i="12"/>
  <c r="E2334" i="12"/>
  <c r="E2333" i="12"/>
  <c r="E2332" i="12"/>
  <c r="E2331" i="12"/>
  <c r="E2330" i="12"/>
  <c r="E2329" i="12"/>
  <c r="E2328" i="12"/>
  <c r="E2327" i="12"/>
  <c r="E2326" i="12"/>
  <c r="E2325" i="12"/>
  <c r="E2324" i="12"/>
  <c r="E2323" i="12"/>
  <c r="E2322" i="12"/>
  <c r="E2321" i="12"/>
  <c r="E2320" i="12"/>
  <c r="E2319" i="12"/>
  <c r="E2318" i="12"/>
  <c r="E2317" i="12"/>
  <c r="E2316" i="12"/>
  <c r="E2315" i="12"/>
  <c r="E2314" i="12"/>
  <c r="E2313" i="12"/>
  <c r="E2312" i="12"/>
  <c r="E2311" i="12"/>
  <c r="E2310" i="12"/>
  <c r="E2309" i="12"/>
  <c r="E2308" i="12"/>
  <c r="E2307" i="12"/>
  <c r="E2306" i="12"/>
  <c r="E2305" i="12"/>
  <c r="E2304" i="12"/>
  <c r="E2303" i="12"/>
  <c r="E2302" i="12"/>
  <c r="E2301" i="12"/>
  <c r="E2300" i="12"/>
  <c r="E2299" i="12"/>
  <c r="E2298" i="12"/>
  <c r="E2297" i="12"/>
  <c r="E2296" i="12"/>
  <c r="E2295" i="12"/>
  <c r="E2294" i="12"/>
  <c r="E2293" i="12"/>
  <c r="E2292" i="12"/>
  <c r="E2291" i="12"/>
  <c r="E2290" i="12"/>
  <c r="E2289" i="12"/>
  <c r="E2288" i="12"/>
  <c r="E2287" i="12"/>
  <c r="E2286" i="12"/>
  <c r="E2285" i="12"/>
  <c r="E2284" i="12"/>
  <c r="E2283" i="12"/>
  <c r="E2282" i="12"/>
  <c r="E2281" i="12"/>
  <c r="E2280" i="12"/>
  <c r="E2279" i="12"/>
  <c r="E2278" i="12"/>
  <c r="E2277" i="12"/>
  <c r="E2276" i="12"/>
  <c r="E2275" i="12"/>
  <c r="E2274" i="12"/>
  <c r="E2273" i="12"/>
  <c r="E2272" i="12"/>
  <c r="E2271" i="12"/>
  <c r="E2270" i="12"/>
  <c r="E2269" i="12"/>
  <c r="E2268" i="12"/>
  <c r="E2267" i="12"/>
  <c r="E2266" i="12"/>
  <c r="E2265" i="12"/>
  <c r="E2264" i="12"/>
  <c r="E2263" i="12"/>
  <c r="E2262" i="12"/>
  <c r="E2261" i="12"/>
  <c r="E2260" i="12"/>
  <c r="E2259" i="12"/>
  <c r="E2258" i="12"/>
  <c r="E2257" i="12"/>
  <c r="E2256" i="12"/>
  <c r="E2255" i="12"/>
  <c r="E2254" i="12"/>
  <c r="E2253" i="12"/>
  <c r="E2252" i="12"/>
  <c r="E2251" i="12"/>
  <c r="E2250" i="12"/>
  <c r="E2249" i="12"/>
  <c r="E2248" i="12"/>
  <c r="E2247" i="12"/>
  <c r="E2246" i="12"/>
  <c r="E2245" i="12"/>
  <c r="E2244" i="12"/>
  <c r="E2243" i="12"/>
  <c r="E2242" i="12"/>
  <c r="E2241" i="12"/>
  <c r="E2240" i="12"/>
  <c r="E2239" i="12"/>
  <c r="E2238" i="12"/>
  <c r="E2237" i="12"/>
  <c r="E2236" i="12"/>
  <c r="E2235" i="12"/>
  <c r="E2234" i="12"/>
  <c r="E2233" i="12"/>
  <c r="E2232" i="12"/>
  <c r="E2231" i="12"/>
  <c r="E2230" i="12"/>
  <c r="E2229" i="12"/>
  <c r="E2228" i="12"/>
  <c r="E2227" i="12"/>
  <c r="E2226" i="12"/>
  <c r="E2225" i="12"/>
  <c r="E2224" i="12"/>
  <c r="E2223" i="12"/>
  <c r="E2222" i="12"/>
  <c r="E2221" i="12"/>
  <c r="E2220" i="12"/>
  <c r="E2219" i="12"/>
  <c r="E2218" i="12"/>
  <c r="E2217" i="12"/>
  <c r="E2216" i="12"/>
  <c r="E2215" i="12"/>
  <c r="E2214" i="12"/>
  <c r="E2213" i="12"/>
  <c r="E2212" i="12"/>
  <c r="E2211" i="12"/>
  <c r="E2210" i="12"/>
  <c r="E2209" i="12"/>
  <c r="E2208" i="12"/>
  <c r="E2207" i="12"/>
  <c r="E2206" i="12"/>
  <c r="E2205" i="12"/>
  <c r="E2204" i="12"/>
  <c r="E2203" i="12"/>
  <c r="E2202" i="12"/>
  <c r="E2201" i="12"/>
  <c r="E2200" i="12"/>
  <c r="E2199" i="12"/>
  <c r="E2198" i="12"/>
  <c r="E2197" i="12"/>
  <c r="E2196" i="12"/>
  <c r="E2195" i="12"/>
  <c r="E2194" i="12"/>
  <c r="E2193" i="12"/>
  <c r="E2192" i="12"/>
  <c r="E2191" i="12"/>
  <c r="E2190" i="12"/>
  <c r="E2189" i="12"/>
  <c r="E2188" i="12"/>
  <c r="E2187" i="12"/>
  <c r="E2186" i="12"/>
  <c r="E2185" i="12"/>
  <c r="E2184" i="12"/>
  <c r="E2183" i="12"/>
  <c r="E2182" i="12"/>
  <c r="E2181" i="12"/>
  <c r="E2180" i="12"/>
  <c r="E2179" i="12"/>
  <c r="E2178" i="12"/>
  <c r="E2177" i="12"/>
  <c r="E2176" i="12"/>
  <c r="E2175" i="12"/>
  <c r="E2174" i="12"/>
  <c r="E2173" i="12"/>
  <c r="E2172" i="12"/>
  <c r="E2171" i="12"/>
  <c r="E2170" i="12"/>
  <c r="E2169" i="12"/>
  <c r="E2168" i="12"/>
  <c r="E2167" i="12"/>
  <c r="E2166" i="12"/>
  <c r="E2165" i="12"/>
  <c r="E2164" i="12"/>
  <c r="E2163" i="12"/>
  <c r="E2162" i="12"/>
  <c r="E2161" i="12"/>
  <c r="E2160" i="12"/>
  <c r="E2159" i="12"/>
  <c r="E2158" i="12"/>
  <c r="E2157" i="12"/>
  <c r="E2156" i="12"/>
  <c r="E2155" i="12"/>
  <c r="E2154" i="12"/>
  <c r="E2153" i="12"/>
  <c r="E2152" i="12"/>
  <c r="E2151" i="12"/>
  <c r="E2150" i="12"/>
  <c r="E2149" i="12"/>
  <c r="E2148" i="12"/>
  <c r="E2147" i="12"/>
  <c r="E2146" i="12"/>
  <c r="E2145" i="12"/>
  <c r="E2144" i="12"/>
  <c r="E2143" i="12"/>
  <c r="E2142" i="12"/>
  <c r="E2141" i="12"/>
  <c r="E2140" i="12"/>
  <c r="E2139" i="12"/>
  <c r="E2138" i="12"/>
  <c r="E2137" i="12"/>
  <c r="E2136" i="12"/>
  <c r="E2135" i="12"/>
  <c r="E2134" i="12"/>
  <c r="E2133" i="12"/>
  <c r="E2132" i="12"/>
  <c r="E2131" i="12"/>
  <c r="E2130" i="12"/>
  <c r="E2129" i="12"/>
  <c r="E2128" i="12"/>
  <c r="E2127" i="12"/>
  <c r="E2126" i="12"/>
  <c r="E2125" i="12"/>
  <c r="E2124" i="12"/>
  <c r="E2123" i="12"/>
  <c r="E2122" i="12"/>
  <c r="E2121" i="12"/>
  <c r="E2120" i="12"/>
  <c r="E2119" i="12"/>
  <c r="E2118" i="12"/>
  <c r="E2117" i="12"/>
  <c r="E2116" i="12"/>
  <c r="E2115" i="12"/>
  <c r="E2114" i="12"/>
  <c r="E2113" i="12"/>
  <c r="E2112" i="12"/>
  <c r="E2111" i="12"/>
  <c r="E2110" i="12"/>
  <c r="E2109" i="12"/>
  <c r="E2108" i="12"/>
  <c r="E2107" i="12"/>
  <c r="E2106" i="12"/>
  <c r="E2105" i="12"/>
  <c r="E2104" i="12"/>
  <c r="E2103" i="12"/>
  <c r="E2102" i="12"/>
  <c r="E2101" i="12"/>
  <c r="E2100" i="12"/>
  <c r="E2099" i="12"/>
  <c r="E2098" i="12"/>
  <c r="E2097" i="12"/>
  <c r="E2096" i="12"/>
  <c r="E2095" i="12"/>
  <c r="E2094" i="12"/>
  <c r="E2093" i="12"/>
  <c r="E2092" i="12"/>
  <c r="E2091" i="12"/>
  <c r="E2090" i="12"/>
  <c r="E2089" i="12"/>
  <c r="E2088" i="12"/>
  <c r="E2087" i="12"/>
  <c r="E2086" i="12"/>
  <c r="E2085" i="12"/>
  <c r="E2084" i="12"/>
  <c r="E2083" i="12"/>
  <c r="E2082" i="12"/>
  <c r="E2081" i="12"/>
  <c r="E2080" i="12"/>
  <c r="E2079" i="12"/>
  <c r="E2078" i="12"/>
  <c r="E2077" i="12"/>
  <c r="E2076" i="12"/>
  <c r="E2075" i="12"/>
  <c r="E2074" i="12"/>
  <c r="E2073" i="12"/>
  <c r="E2072" i="12"/>
  <c r="E2071" i="12"/>
  <c r="E2070" i="12"/>
  <c r="E2069" i="12"/>
  <c r="E2068" i="12"/>
  <c r="E2067" i="12"/>
  <c r="E2066" i="12"/>
  <c r="E2065" i="12"/>
  <c r="E2064" i="12"/>
  <c r="E2063" i="12"/>
  <c r="E2062" i="12"/>
  <c r="E2061" i="12"/>
  <c r="E2060" i="12"/>
  <c r="E2059" i="12"/>
  <c r="E2058" i="12"/>
  <c r="E2057" i="12"/>
  <c r="E2056" i="12"/>
  <c r="E2055" i="12"/>
  <c r="E2054" i="12"/>
  <c r="E2053" i="12"/>
  <c r="E2052" i="12"/>
  <c r="E2051" i="12"/>
  <c r="E2050" i="12"/>
  <c r="E2049" i="12"/>
  <c r="E2048" i="12"/>
  <c r="E2047" i="12"/>
  <c r="E2046" i="12"/>
  <c r="E2045" i="12"/>
  <c r="E2044" i="12"/>
  <c r="E2043" i="12"/>
  <c r="E2042" i="12"/>
  <c r="E2041" i="12"/>
  <c r="E2040" i="12"/>
  <c r="E2039" i="12"/>
  <c r="E2038" i="12"/>
  <c r="E2037" i="12"/>
  <c r="E2036" i="12"/>
  <c r="E2035" i="12"/>
  <c r="E2034" i="12"/>
  <c r="E2033" i="12"/>
  <c r="E2032" i="12"/>
  <c r="E2031" i="12"/>
  <c r="E2030" i="12"/>
  <c r="E2029" i="12"/>
  <c r="E2028" i="12"/>
  <c r="E2027" i="12"/>
  <c r="E2026" i="12"/>
  <c r="E2025" i="12"/>
  <c r="E2024" i="12"/>
  <c r="E2023" i="12"/>
  <c r="E2022" i="12"/>
  <c r="E2021" i="12"/>
  <c r="E2020" i="12"/>
  <c r="E2019" i="12"/>
  <c r="E2018" i="12"/>
  <c r="E2017" i="12"/>
  <c r="E2016" i="12"/>
  <c r="E2015" i="12"/>
  <c r="E2014" i="12"/>
  <c r="E2013" i="12"/>
  <c r="E2012" i="12"/>
  <c r="E2011" i="12"/>
  <c r="E2010" i="12"/>
  <c r="E2009" i="12"/>
  <c r="E2008" i="12"/>
  <c r="E2007" i="12"/>
  <c r="E2006" i="12"/>
  <c r="E2005" i="12"/>
  <c r="E2004" i="12"/>
  <c r="E2003" i="12"/>
  <c r="E2002" i="12"/>
  <c r="E2001" i="12"/>
  <c r="E2000" i="12"/>
  <c r="E1999" i="12"/>
  <c r="E1998" i="12"/>
  <c r="E1997" i="12"/>
  <c r="E1996" i="12"/>
  <c r="E1995" i="12"/>
  <c r="E1994" i="12"/>
  <c r="E1993" i="12"/>
  <c r="E1992" i="12"/>
  <c r="E1991" i="12"/>
  <c r="E1990" i="12"/>
  <c r="E1989" i="12"/>
  <c r="E1988" i="12"/>
  <c r="E1987" i="12"/>
  <c r="E1986" i="12"/>
  <c r="E1985" i="12"/>
  <c r="E1984" i="12"/>
  <c r="E1983" i="12"/>
  <c r="E1982" i="12"/>
  <c r="E1981" i="12"/>
  <c r="E1980" i="12"/>
  <c r="E1979" i="12"/>
  <c r="E1978" i="12"/>
  <c r="E1977" i="12"/>
  <c r="E1976" i="12"/>
  <c r="E1975" i="12"/>
  <c r="E1974" i="12"/>
  <c r="E1973" i="12"/>
  <c r="E1972" i="12"/>
  <c r="E1971" i="12"/>
  <c r="E1970" i="12"/>
  <c r="E1969" i="12"/>
  <c r="E1968" i="12"/>
  <c r="E1967" i="12"/>
  <c r="E1966" i="12"/>
  <c r="E1965" i="12"/>
  <c r="E1964" i="12"/>
  <c r="E1963" i="12"/>
  <c r="E1962" i="12"/>
  <c r="E1961" i="12"/>
  <c r="E1960" i="12"/>
  <c r="E1959" i="12"/>
  <c r="E1958" i="12"/>
  <c r="E1957" i="12"/>
  <c r="E1956" i="12"/>
  <c r="E1955" i="12"/>
  <c r="E1954" i="12"/>
  <c r="E1953" i="12"/>
  <c r="E1952" i="12"/>
  <c r="E1951" i="12"/>
  <c r="E1950" i="12"/>
  <c r="E1949" i="12"/>
  <c r="E1948" i="12"/>
  <c r="E1947" i="12"/>
  <c r="E1946" i="12"/>
  <c r="E1945" i="12"/>
  <c r="E1944" i="12"/>
  <c r="E1943" i="12"/>
  <c r="E1942" i="12"/>
  <c r="E1941" i="12"/>
  <c r="E1940" i="12"/>
  <c r="E1939" i="12"/>
  <c r="E1938" i="12"/>
  <c r="E1937" i="12"/>
  <c r="E1936" i="12"/>
  <c r="E1935" i="12"/>
  <c r="E1934" i="12"/>
  <c r="E1933" i="12"/>
  <c r="E1932" i="12"/>
  <c r="E1931" i="12"/>
  <c r="E1930" i="12"/>
  <c r="E1929" i="12"/>
  <c r="E1928" i="12"/>
  <c r="E1927" i="12"/>
  <c r="E1926" i="12"/>
  <c r="E1925" i="12"/>
  <c r="E1924" i="12"/>
  <c r="E1923" i="12"/>
  <c r="E1922" i="12"/>
  <c r="E1921" i="12"/>
  <c r="E1920" i="12"/>
  <c r="E1919" i="12"/>
  <c r="E1918" i="12"/>
  <c r="E1917" i="12"/>
  <c r="E1916" i="12"/>
  <c r="E1915" i="12"/>
  <c r="E1914" i="12"/>
  <c r="E1913" i="12"/>
  <c r="E1912" i="12"/>
  <c r="E1911" i="12"/>
  <c r="E1910" i="12"/>
  <c r="E1909" i="12"/>
  <c r="E1908" i="12"/>
  <c r="E1907" i="12"/>
  <c r="E1906" i="12"/>
  <c r="E1905" i="12"/>
  <c r="E1904" i="12"/>
  <c r="E1903" i="12"/>
  <c r="E1902" i="12"/>
  <c r="E1901" i="12"/>
  <c r="E1900" i="12"/>
  <c r="E1899" i="12"/>
  <c r="E1898" i="12"/>
  <c r="E1897" i="12"/>
  <c r="E1896" i="12"/>
  <c r="E1895" i="12"/>
  <c r="E1894" i="12"/>
  <c r="E1893" i="12"/>
  <c r="E1892" i="12"/>
  <c r="E1891" i="12"/>
  <c r="E1890" i="12"/>
  <c r="E1889" i="12"/>
  <c r="E1888" i="12"/>
  <c r="E1887" i="12"/>
  <c r="E1886" i="12"/>
  <c r="E1885" i="12"/>
  <c r="E1884" i="12"/>
  <c r="E1883" i="12"/>
  <c r="E1882" i="12"/>
  <c r="E1881" i="12"/>
  <c r="E1880" i="12"/>
  <c r="E1879" i="12"/>
  <c r="E1878" i="12"/>
  <c r="E1877" i="12"/>
  <c r="E1876" i="12"/>
  <c r="E1875" i="12"/>
  <c r="E1874" i="12"/>
  <c r="E1873" i="12"/>
  <c r="E1872" i="12"/>
  <c r="E1871" i="12"/>
  <c r="E1870" i="12"/>
  <c r="E1869" i="12"/>
  <c r="E1868" i="12"/>
  <c r="E1867" i="12"/>
  <c r="E1866" i="12"/>
  <c r="E1865" i="12"/>
  <c r="E1864" i="12"/>
  <c r="E1863" i="12"/>
  <c r="E1862" i="12"/>
  <c r="E1861" i="12"/>
  <c r="E1860" i="12"/>
  <c r="E1859" i="12"/>
  <c r="E1858" i="12"/>
  <c r="E1857" i="12"/>
  <c r="E1856" i="12"/>
  <c r="E1855" i="12"/>
  <c r="E1854" i="12"/>
  <c r="E1853" i="12"/>
  <c r="E1852" i="12"/>
  <c r="E1851" i="12"/>
  <c r="E1850" i="12"/>
  <c r="E1849" i="12"/>
  <c r="E1848" i="12"/>
  <c r="E1847" i="12"/>
  <c r="E1846" i="12"/>
  <c r="E1845" i="12"/>
  <c r="E1844" i="12"/>
  <c r="E1843" i="12"/>
  <c r="E1842" i="12"/>
  <c r="E1841" i="12"/>
  <c r="E1840" i="12"/>
  <c r="E1839" i="12"/>
  <c r="E1838" i="12"/>
  <c r="E1837" i="12"/>
  <c r="E1836" i="12"/>
  <c r="E1835" i="12"/>
  <c r="E1834" i="12"/>
  <c r="E1833" i="12"/>
  <c r="E1832" i="12"/>
  <c r="E1831" i="12"/>
  <c r="E1830" i="12"/>
  <c r="E1829" i="12"/>
  <c r="E1828" i="12"/>
  <c r="E1827" i="12"/>
  <c r="E1826" i="12"/>
  <c r="E1825" i="12"/>
  <c r="E1824" i="12"/>
  <c r="E1823" i="12"/>
  <c r="E1822" i="12"/>
  <c r="E1821" i="12"/>
  <c r="E1820" i="12"/>
  <c r="E1819" i="12"/>
  <c r="E1818" i="12"/>
  <c r="E1817" i="12"/>
  <c r="E1816" i="12"/>
  <c r="E1815" i="12"/>
  <c r="E1814" i="12"/>
  <c r="E1813" i="12"/>
  <c r="E1812" i="12"/>
  <c r="E1811" i="12"/>
  <c r="E1810" i="12"/>
  <c r="E1809" i="12"/>
  <c r="E1808" i="12"/>
  <c r="E1807" i="12"/>
  <c r="E1806" i="12"/>
  <c r="E1805" i="12"/>
  <c r="E1804" i="12"/>
  <c r="E1803" i="12"/>
  <c r="E1802" i="12"/>
  <c r="E1801" i="12"/>
  <c r="E1800" i="12"/>
  <c r="E1799" i="12"/>
  <c r="E1798" i="12"/>
  <c r="E1797" i="12"/>
  <c r="E1796" i="12"/>
  <c r="E1795" i="12"/>
  <c r="E1794" i="12"/>
  <c r="E1793" i="12"/>
  <c r="E1792" i="12"/>
  <c r="E1791" i="12"/>
  <c r="E1790" i="12"/>
  <c r="E1789" i="12"/>
  <c r="E1788" i="12"/>
  <c r="E1787" i="12"/>
  <c r="E1786" i="12"/>
  <c r="E1785" i="12"/>
  <c r="E1784" i="12"/>
  <c r="E1783" i="12"/>
  <c r="E1782" i="12"/>
  <c r="E1781" i="12"/>
  <c r="E1780" i="12"/>
  <c r="E1779" i="12"/>
  <c r="E1778" i="12"/>
  <c r="E1777" i="12"/>
  <c r="E1776" i="12"/>
  <c r="E1775" i="12"/>
  <c r="E1774" i="12"/>
  <c r="E1773" i="12"/>
  <c r="E1772" i="12"/>
  <c r="E1771" i="12"/>
  <c r="E1770" i="12"/>
  <c r="E1769" i="12"/>
  <c r="E1768" i="12"/>
  <c r="E1767" i="12"/>
  <c r="E1766" i="12"/>
  <c r="E1765" i="12"/>
  <c r="E1764" i="12"/>
  <c r="E1763" i="12"/>
  <c r="E1762" i="12"/>
  <c r="E1761" i="12"/>
  <c r="E1760" i="12"/>
  <c r="E1759" i="12"/>
  <c r="E1758" i="12"/>
  <c r="E1757" i="12"/>
  <c r="E1756" i="12"/>
  <c r="E1755" i="12"/>
  <c r="E1754" i="12"/>
  <c r="E1753" i="12"/>
  <c r="E1752" i="12"/>
  <c r="E1751" i="12"/>
  <c r="E1750" i="12"/>
  <c r="E1749" i="12"/>
  <c r="E1748" i="12"/>
  <c r="E1747" i="12"/>
  <c r="E1746" i="12"/>
  <c r="E1745" i="12"/>
  <c r="E1744" i="12"/>
  <c r="E1743" i="12"/>
  <c r="E1742" i="12"/>
  <c r="E1741" i="12"/>
  <c r="E1740" i="12"/>
  <c r="E1739" i="12"/>
  <c r="E1738" i="12"/>
  <c r="E1737" i="12"/>
  <c r="E1736" i="12"/>
  <c r="E1735" i="12"/>
  <c r="E1734" i="12"/>
  <c r="E1733" i="12"/>
  <c r="E1732" i="12"/>
  <c r="E1731" i="12"/>
  <c r="E1730" i="12"/>
  <c r="E1729" i="12"/>
  <c r="E1728" i="12"/>
  <c r="E1727" i="12"/>
  <c r="E1726" i="12"/>
  <c r="E1725" i="12"/>
  <c r="E1724" i="12"/>
  <c r="E1723" i="12"/>
  <c r="E1722" i="12"/>
  <c r="E1721" i="12"/>
  <c r="E1720" i="12"/>
  <c r="E1719" i="12"/>
  <c r="E1718" i="12"/>
  <c r="E1717" i="12"/>
  <c r="E1716" i="12"/>
  <c r="E1715" i="12"/>
  <c r="E1714" i="12"/>
  <c r="E1713" i="12"/>
  <c r="E1712" i="12"/>
  <c r="E1711" i="12"/>
  <c r="E1710" i="12"/>
  <c r="E1709" i="12"/>
  <c r="E1708" i="12"/>
  <c r="E1707" i="12"/>
  <c r="E1706" i="12"/>
  <c r="E1705" i="12"/>
  <c r="E1704" i="12"/>
  <c r="E1703" i="12"/>
  <c r="E1702" i="12"/>
  <c r="E1701" i="12"/>
  <c r="E1700" i="12"/>
  <c r="E1699" i="12"/>
  <c r="E1698" i="12"/>
  <c r="E1697" i="12"/>
  <c r="E1696" i="12"/>
  <c r="E1695" i="12"/>
  <c r="E1694" i="12"/>
  <c r="E1693" i="12"/>
  <c r="E1692" i="12"/>
  <c r="E1691" i="12"/>
  <c r="E1690" i="12"/>
  <c r="E1689" i="12"/>
  <c r="E1688" i="12"/>
  <c r="E1687" i="12"/>
  <c r="E1686" i="12"/>
  <c r="E1685" i="12"/>
  <c r="E1684" i="12"/>
  <c r="E1683" i="12"/>
  <c r="E1682" i="12"/>
  <c r="E1681" i="12"/>
  <c r="E1680" i="12"/>
  <c r="E1679" i="12"/>
  <c r="E1678" i="12"/>
  <c r="E1677" i="12"/>
  <c r="E1676" i="12"/>
  <c r="E1675" i="12"/>
  <c r="E1674" i="12"/>
  <c r="E1673" i="12"/>
  <c r="E1672" i="12"/>
  <c r="E1671" i="12"/>
  <c r="E1670" i="12"/>
  <c r="E1669" i="12"/>
  <c r="E1668" i="12"/>
  <c r="E1667" i="12"/>
  <c r="E1666" i="12"/>
  <c r="E1665" i="12"/>
  <c r="E1664" i="12"/>
  <c r="E1663" i="12"/>
  <c r="E1662" i="12"/>
  <c r="E1661" i="12"/>
  <c r="E1660" i="12"/>
  <c r="E1659" i="12"/>
  <c r="E1658" i="12"/>
  <c r="E1657" i="12"/>
  <c r="E1656" i="12"/>
  <c r="E1655" i="12"/>
  <c r="E1654" i="12"/>
  <c r="E1653" i="12"/>
  <c r="E1652" i="12"/>
  <c r="E1651" i="12"/>
  <c r="E1650" i="12"/>
  <c r="E1649" i="12"/>
  <c r="E1648" i="12"/>
  <c r="E1647" i="12"/>
  <c r="E1646" i="12"/>
  <c r="E1645" i="12"/>
  <c r="E1644" i="12"/>
  <c r="E1643" i="12"/>
  <c r="E1642" i="12"/>
  <c r="E1641" i="12"/>
  <c r="E1640" i="12"/>
  <c r="E1639" i="12"/>
  <c r="E1638" i="12"/>
  <c r="E1637" i="12"/>
  <c r="E1636" i="12"/>
  <c r="E1635" i="12"/>
  <c r="E1634" i="12"/>
  <c r="E1633" i="12"/>
  <c r="E1632" i="12"/>
  <c r="E1631" i="12"/>
  <c r="E1630" i="12"/>
  <c r="E1629" i="12"/>
  <c r="E1628" i="12"/>
  <c r="E1627" i="12"/>
  <c r="E1626" i="12"/>
  <c r="E1625" i="12"/>
  <c r="E1624" i="12"/>
  <c r="E1623" i="12"/>
  <c r="E1622" i="12"/>
  <c r="E1621" i="12"/>
  <c r="E1620" i="12"/>
  <c r="E1619" i="12"/>
  <c r="E1618" i="12"/>
  <c r="E1617" i="12"/>
  <c r="E1616" i="12"/>
  <c r="E1615" i="12"/>
  <c r="E1614" i="12"/>
  <c r="E1613" i="12"/>
  <c r="E1612" i="12"/>
  <c r="E1611" i="12"/>
  <c r="E1610" i="12"/>
  <c r="E1609" i="12"/>
  <c r="E1608" i="12"/>
  <c r="E1607" i="12"/>
  <c r="E1606" i="12"/>
  <c r="E1605" i="12"/>
  <c r="E1604" i="12"/>
  <c r="E1603" i="12"/>
  <c r="E1602" i="12"/>
  <c r="E1601" i="12"/>
  <c r="E1600" i="12"/>
  <c r="E1599" i="12"/>
  <c r="E1598" i="12"/>
  <c r="E1597" i="12"/>
  <c r="E1596" i="12"/>
  <c r="E1595" i="12"/>
  <c r="E1594" i="12"/>
  <c r="E1593" i="12"/>
  <c r="E1592" i="12"/>
  <c r="E1591" i="12"/>
  <c r="E1590" i="12"/>
  <c r="E1589" i="12"/>
  <c r="E1588" i="12"/>
  <c r="E1587" i="12"/>
  <c r="E1586" i="12"/>
  <c r="E1585" i="12"/>
  <c r="E1584" i="12"/>
  <c r="E1583" i="12"/>
  <c r="E1582" i="12"/>
  <c r="E1581" i="12"/>
  <c r="E1580" i="12"/>
  <c r="E1579" i="12"/>
  <c r="E1578" i="12"/>
  <c r="E1577" i="12"/>
  <c r="E1576" i="12"/>
  <c r="E1575" i="12"/>
  <c r="E1574" i="12"/>
  <c r="E1573" i="12"/>
  <c r="E1572" i="12"/>
  <c r="E1571" i="12"/>
  <c r="E1570" i="12"/>
  <c r="E1569" i="12"/>
  <c r="E1568" i="12"/>
  <c r="E1567" i="12"/>
  <c r="E1566" i="12"/>
  <c r="E1565" i="12"/>
  <c r="E1564" i="12"/>
  <c r="E1563" i="12"/>
  <c r="E1562" i="12"/>
  <c r="E1561" i="12"/>
  <c r="E1560" i="12"/>
  <c r="E1559" i="12"/>
  <c r="E1558" i="12"/>
  <c r="E1557" i="12"/>
  <c r="E1556" i="12"/>
  <c r="E1555" i="12"/>
  <c r="E1554" i="12"/>
  <c r="E1553" i="12"/>
  <c r="E1552" i="12"/>
  <c r="E1551" i="12"/>
  <c r="E1550" i="12"/>
  <c r="E1549" i="12"/>
  <c r="E1548" i="12"/>
  <c r="E1547" i="12"/>
  <c r="E1546" i="12"/>
  <c r="E1545" i="12"/>
  <c r="E1544" i="12"/>
  <c r="E1543" i="12"/>
  <c r="E1542" i="12"/>
  <c r="E1541" i="12"/>
  <c r="E1540" i="12"/>
  <c r="E1539" i="12"/>
  <c r="E1538" i="12"/>
  <c r="E1537" i="12"/>
  <c r="E1536" i="12"/>
  <c r="E1535" i="12"/>
  <c r="E1534" i="12"/>
  <c r="E1533" i="12"/>
  <c r="E1532" i="12"/>
  <c r="E1531" i="12"/>
  <c r="E1530" i="12"/>
  <c r="E1529" i="12"/>
  <c r="E1528" i="12"/>
  <c r="E1527" i="12"/>
  <c r="E1526" i="12"/>
  <c r="E1525" i="12"/>
  <c r="E1524" i="12"/>
  <c r="E1523" i="12"/>
  <c r="E1522" i="12"/>
  <c r="E1521" i="12"/>
  <c r="E1520" i="12"/>
  <c r="E1519" i="12"/>
  <c r="E1518" i="12"/>
  <c r="E1517" i="12"/>
  <c r="E1516" i="12"/>
  <c r="E1515" i="12"/>
  <c r="E1514" i="12"/>
  <c r="E1513" i="12"/>
  <c r="E1512" i="12"/>
  <c r="E1511" i="12"/>
  <c r="E1510" i="12"/>
  <c r="E1509" i="12"/>
  <c r="E1508" i="12"/>
  <c r="E1507" i="12"/>
  <c r="E1506" i="12"/>
  <c r="E1505" i="12"/>
  <c r="E1504" i="12"/>
  <c r="E1503" i="12"/>
  <c r="E1502" i="12"/>
  <c r="E1501" i="12"/>
  <c r="E1500" i="12"/>
  <c r="E1499" i="12"/>
  <c r="E1498" i="12"/>
  <c r="E1497" i="12"/>
  <c r="E1496" i="12"/>
  <c r="E1495" i="12"/>
  <c r="E1494" i="12"/>
  <c r="E1493" i="12"/>
  <c r="E1492" i="12"/>
  <c r="E1491" i="12"/>
  <c r="E1490" i="12"/>
  <c r="E1489" i="12"/>
  <c r="E1488" i="12"/>
  <c r="E1487" i="12"/>
  <c r="E1486" i="12"/>
  <c r="E1485" i="12"/>
  <c r="E1484" i="12"/>
  <c r="E1483" i="12"/>
  <c r="E1482" i="12"/>
  <c r="E1481" i="12"/>
  <c r="E1480" i="12"/>
  <c r="E1479" i="12"/>
  <c r="E1478" i="12"/>
  <c r="E1477" i="12"/>
  <c r="E1476" i="12"/>
  <c r="E1475" i="12"/>
  <c r="E1474" i="12"/>
  <c r="E1473" i="12"/>
  <c r="E1472" i="12"/>
  <c r="E1471" i="12"/>
  <c r="E1470" i="12"/>
  <c r="E1469" i="12"/>
  <c r="E1468" i="12"/>
  <c r="E1467" i="12"/>
  <c r="E1466" i="12"/>
  <c r="E1465" i="12"/>
  <c r="E1464" i="12"/>
  <c r="E1463" i="12"/>
  <c r="E1462" i="12"/>
  <c r="E1461" i="12"/>
  <c r="E1460" i="12"/>
  <c r="E1459" i="12"/>
  <c r="E1458" i="12"/>
  <c r="E1457" i="12"/>
  <c r="E1456" i="12"/>
  <c r="E1455" i="12"/>
  <c r="E1454" i="12"/>
  <c r="E1453" i="12"/>
  <c r="E1452" i="12"/>
  <c r="E1451" i="12"/>
  <c r="E1450" i="12"/>
  <c r="E1449" i="12"/>
  <c r="E1448" i="12"/>
  <c r="E1447" i="12"/>
  <c r="E1446" i="12"/>
  <c r="E1445" i="12"/>
  <c r="E1444" i="12"/>
  <c r="E1443" i="12"/>
  <c r="E1442" i="12"/>
  <c r="E1441" i="12"/>
  <c r="E1440" i="12"/>
  <c r="E1439" i="12"/>
  <c r="E1438" i="12"/>
  <c r="E1437" i="12"/>
  <c r="E1436" i="12"/>
  <c r="E1435" i="12"/>
  <c r="E1434" i="12"/>
  <c r="E1433" i="12"/>
  <c r="E1432" i="12"/>
  <c r="E1431" i="12"/>
  <c r="E1430" i="12"/>
  <c r="E1429" i="12"/>
  <c r="E1428" i="12"/>
  <c r="E1427" i="12"/>
  <c r="E1426" i="12"/>
  <c r="E1425" i="12"/>
  <c r="E1424" i="12"/>
  <c r="E1423" i="12"/>
  <c r="E1422" i="12"/>
  <c r="E1421" i="12"/>
  <c r="E1420" i="12"/>
  <c r="E1419" i="12"/>
  <c r="E1418" i="12"/>
  <c r="E1417" i="12"/>
  <c r="E1416" i="12"/>
  <c r="E1415" i="12"/>
  <c r="E1414" i="12"/>
  <c r="E1413" i="12"/>
  <c r="E1412" i="12"/>
  <c r="E1411" i="12"/>
  <c r="E1410" i="12"/>
  <c r="E1409" i="12"/>
  <c r="E1408" i="12"/>
  <c r="E1407" i="12"/>
  <c r="E1406" i="12"/>
  <c r="E1405" i="12"/>
  <c r="E1404" i="12"/>
  <c r="E1403" i="12"/>
  <c r="E1402" i="12"/>
  <c r="E1401" i="12"/>
  <c r="E1400" i="12"/>
  <c r="E1399" i="12"/>
  <c r="E1398" i="12"/>
  <c r="E1397" i="12"/>
  <c r="E1396" i="12"/>
  <c r="E1395" i="12"/>
  <c r="E1394" i="12"/>
  <c r="E1393" i="12"/>
  <c r="E1392" i="12"/>
  <c r="E1391" i="12"/>
  <c r="E1390" i="12"/>
  <c r="E1389" i="12"/>
  <c r="E1388" i="12"/>
  <c r="E1387" i="12"/>
  <c r="E1386" i="12"/>
  <c r="E1385" i="12"/>
  <c r="E1384" i="12"/>
  <c r="E1383" i="12"/>
  <c r="E1382" i="12"/>
  <c r="E1381" i="12"/>
  <c r="E1380" i="12"/>
  <c r="E1379" i="12"/>
  <c r="E1378" i="12"/>
  <c r="E1377" i="12"/>
  <c r="E1376" i="12"/>
  <c r="E1375" i="12"/>
  <c r="E1374" i="12"/>
  <c r="E1373" i="12"/>
  <c r="E1372" i="12"/>
  <c r="E1371" i="12"/>
  <c r="E1370" i="12"/>
  <c r="E1369" i="12"/>
  <c r="E1368" i="12"/>
  <c r="E1367" i="12"/>
  <c r="E1366" i="12"/>
  <c r="E1365" i="12"/>
  <c r="E1364" i="12"/>
  <c r="E1363" i="12"/>
  <c r="E1362" i="12"/>
  <c r="E1361" i="12"/>
  <c r="E1360" i="12"/>
  <c r="E1359" i="12"/>
  <c r="E1358" i="12"/>
  <c r="E1357" i="12"/>
  <c r="E1356" i="12"/>
  <c r="E1355" i="12"/>
  <c r="E1354" i="12"/>
  <c r="E1353" i="12"/>
  <c r="E1352" i="12"/>
  <c r="E1351" i="12"/>
  <c r="E1350" i="12"/>
  <c r="E1349" i="12"/>
  <c r="E1348" i="12"/>
  <c r="E1347" i="12"/>
  <c r="E1346" i="12"/>
  <c r="E1345" i="12"/>
  <c r="E1344" i="12"/>
  <c r="E1343" i="12"/>
  <c r="E1342" i="12"/>
  <c r="E1341" i="12"/>
  <c r="E1340" i="12"/>
  <c r="E1339" i="12"/>
  <c r="E1338" i="12"/>
  <c r="E1337" i="12"/>
  <c r="E1336" i="12"/>
  <c r="E1335" i="12"/>
  <c r="E1334" i="12"/>
  <c r="E1333" i="12"/>
  <c r="E1332" i="12"/>
  <c r="E1331" i="12"/>
  <c r="E1330" i="12"/>
  <c r="E1329" i="12"/>
  <c r="E1328" i="12"/>
  <c r="E1327" i="12"/>
  <c r="E1326" i="12"/>
  <c r="E1325" i="12"/>
  <c r="E1324" i="12"/>
  <c r="E1323" i="12"/>
  <c r="E1322" i="12"/>
  <c r="E1321" i="12"/>
  <c r="E1320" i="12"/>
  <c r="E1319" i="12"/>
  <c r="E1318" i="12"/>
  <c r="E1317" i="12"/>
  <c r="E1316" i="12"/>
  <c r="E1315" i="12"/>
  <c r="E1314" i="12"/>
  <c r="E1313" i="12"/>
  <c r="E1312" i="12"/>
  <c r="E1311" i="12"/>
  <c r="E1310" i="12"/>
  <c r="E1309" i="12"/>
  <c r="E1308" i="12"/>
  <c r="E1307" i="12"/>
  <c r="E1306" i="12"/>
  <c r="E1305" i="12"/>
  <c r="E1304" i="12"/>
  <c r="E1303" i="12"/>
  <c r="E1302" i="12"/>
  <c r="E1301" i="12"/>
  <c r="E1300" i="12"/>
  <c r="E1299" i="12"/>
  <c r="E1298" i="12"/>
  <c r="E1297" i="12"/>
  <c r="E1296" i="12"/>
  <c r="E1295" i="12"/>
  <c r="E1294" i="12"/>
  <c r="E1293" i="12"/>
  <c r="E1292" i="12"/>
  <c r="E1291" i="12"/>
  <c r="E1290" i="12"/>
  <c r="E1289" i="12"/>
  <c r="E1288" i="12"/>
  <c r="E1287" i="12"/>
  <c r="E1286" i="12"/>
  <c r="E1285" i="12"/>
  <c r="E1284" i="12"/>
  <c r="E1283" i="12"/>
  <c r="E1282" i="12"/>
  <c r="E1281" i="12"/>
  <c r="E1280" i="12"/>
  <c r="E1279" i="12"/>
  <c r="E1278" i="12"/>
  <c r="E1277" i="12"/>
  <c r="E1276" i="12"/>
  <c r="E1275" i="12"/>
  <c r="E1274" i="12"/>
  <c r="E1273" i="12"/>
  <c r="E1272" i="12"/>
  <c r="E1271" i="12"/>
  <c r="E1270" i="12"/>
  <c r="E1269" i="12"/>
  <c r="E1268" i="12"/>
  <c r="E1267" i="12"/>
  <c r="E1266" i="12"/>
  <c r="E1265" i="12"/>
  <c r="E1264" i="12"/>
  <c r="E1263" i="12"/>
  <c r="E1262" i="12"/>
  <c r="E1261" i="12"/>
  <c r="E1260" i="12"/>
  <c r="E1259" i="12"/>
  <c r="E1258" i="12"/>
  <c r="E1257" i="12"/>
  <c r="E1256" i="12"/>
  <c r="E1255" i="12"/>
  <c r="E1254" i="12"/>
  <c r="E1253" i="12"/>
  <c r="E1252" i="12"/>
  <c r="E1251" i="12"/>
  <c r="E1250" i="12"/>
  <c r="E1249" i="12"/>
  <c r="E1248" i="12"/>
  <c r="E1247" i="12"/>
  <c r="E1246" i="12"/>
  <c r="E1245" i="12"/>
  <c r="E1244" i="12"/>
  <c r="E1243" i="12"/>
  <c r="E1242" i="12"/>
  <c r="E1241" i="12"/>
  <c r="E1240" i="12"/>
  <c r="E1239" i="12"/>
  <c r="E1238" i="12"/>
  <c r="E1237" i="12"/>
  <c r="E1236" i="12"/>
  <c r="E1235" i="12"/>
  <c r="E1234" i="12"/>
  <c r="E1233" i="12"/>
  <c r="E1232" i="12"/>
  <c r="E1231" i="12"/>
  <c r="E1230" i="12"/>
  <c r="E1229" i="12"/>
  <c r="E1228" i="12"/>
  <c r="E1227" i="12"/>
  <c r="E1226" i="12"/>
  <c r="E1225" i="12"/>
  <c r="E1224" i="12"/>
  <c r="E1223" i="12"/>
  <c r="E1222" i="12"/>
  <c r="E1221" i="12"/>
  <c r="E1220" i="12"/>
  <c r="E1219" i="12"/>
  <c r="E1218" i="12"/>
  <c r="E1217" i="12"/>
  <c r="E1216" i="12"/>
  <c r="E1215" i="12"/>
  <c r="E1214" i="12"/>
  <c r="E1213" i="12"/>
  <c r="E1212" i="12"/>
  <c r="E1211" i="12"/>
  <c r="E1210" i="12"/>
  <c r="E1209" i="12"/>
  <c r="E1208" i="12"/>
  <c r="E1207" i="12"/>
  <c r="E1206" i="12"/>
  <c r="E1205" i="12"/>
  <c r="E1204" i="12"/>
  <c r="E1203" i="12"/>
  <c r="E1202" i="12"/>
  <c r="E1201" i="12"/>
  <c r="E1200" i="12"/>
  <c r="E1199" i="12"/>
  <c r="E1198" i="12"/>
  <c r="E1197" i="12"/>
  <c r="E1196" i="12"/>
  <c r="E1195" i="12"/>
  <c r="E1194" i="12"/>
  <c r="E1193" i="12"/>
  <c r="E1192" i="12"/>
  <c r="E1191" i="12"/>
  <c r="E1190" i="12"/>
  <c r="E1189" i="12"/>
  <c r="E1188" i="12"/>
  <c r="E1187" i="12"/>
  <c r="E1186" i="12"/>
  <c r="E1185" i="12"/>
  <c r="E1184" i="12"/>
  <c r="E1183" i="12"/>
  <c r="E1182" i="12"/>
  <c r="E1181" i="12"/>
  <c r="E1180" i="12"/>
  <c r="E1179" i="12"/>
  <c r="E1178" i="12"/>
  <c r="E1177" i="12"/>
  <c r="E1176" i="12"/>
  <c r="E1175" i="12"/>
  <c r="E1174" i="12"/>
  <c r="E1173" i="12"/>
  <c r="E1172" i="12"/>
  <c r="E1171" i="12"/>
  <c r="E1170" i="12"/>
  <c r="E1169" i="12"/>
  <c r="E1168" i="12"/>
  <c r="E1167" i="12"/>
  <c r="E1166" i="12"/>
  <c r="E1165" i="12"/>
  <c r="E1164" i="12"/>
  <c r="E1163" i="12"/>
  <c r="E1162" i="12"/>
  <c r="E1161" i="12"/>
  <c r="E1160" i="12"/>
  <c r="E1159" i="12"/>
  <c r="E1158" i="12"/>
  <c r="E1157" i="12"/>
  <c r="E1156" i="12"/>
  <c r="E1155" i="12"/>
  <c r="E1154" i="12"/>
  <c r="E1153" i="12"/>
  <c r="E1152" i="12"/>
  <c r="E1151" i="12"/>
  <c r="E1150" i="12"/>
  <c r="E1149" i="12"/>
  <c r="E1148" i="12"/>
  <c r="E1147" i="12"/>
  <c r="E1146" i="12"/>
  <c r="E1145" i="12"/>
  <c r="E1144" i="12"/>
  <c r="E1143" i="12"/>
  <c r="E1142" i="12"/>
  <c r="E1141" i="12"/>
  <c r="E1140" i="12"/>
  <c r="E1139" i="12"/>
  <c r="E1138" i="12"/>
  <c r="E1137" i="12"/>
  <c r="E1136" i="12"/>
  <c r="E1135" i="12"/>
  <c r="E1134" i="12"/>
  <c r="E1133" i="12"/>
  <c r="E1132" i="12"/>
  <c r="E1131" i="12"/>
  <c r="E1130" i="12"/>
  <c r="E1129" i="12"/>
  <c r="E1128" i="12"/>
  <c r="E1127" i="12"/>
  <c r="E1126" i="12"/>
  <c r="E1125" i="12"/>
  <c r="E1124" i="12"/>
  <c r="E1123" i="12"/>
  <c r="E1122" i="12"/>
  <c r="E1121" i="12"/>
  <c r="E1120" i="12"/>
  <c r="E1119" i="12"/>
  <c r="E1118" i="12"/>
  <c r="E1117" i="12"/>
  <c r="E1116" i="12"/>
  <c r="E1115" i="12"/>
  <c r="E1114" i="12"/>
  <c r="E1113" i="12"/>
  <c r="E1112" i="12"/>
  <c r="E1111" i="12"/>
  <c r="E1110" i="12"/>
  <c r="E1109" i="12"/>
  <c r="E1108" i="12"/>
  <c r="E1107" i="12"/>
  <c r="E1106" i="12"/>
  <c r="E1105" i="12"/>
  <c r="E1104" i="12"/>
  <c r="E1103" i="12"/>
  <c r="E1102" i="12"/>
  <c r="E1101" i="12"/>
  <c r="E1100" i="12"/>
  <c r="E1099" i="12"/>
  <c r="E1098" i="12"/>
  <c r="E1097" i="12"/>
  <c r="E1096" i="12"/>
  <c r="E1095" i="12"/>
  <c r="E1094" i="12"/>
  <c r="E1093" i="12"/>
  <c r="E1092" i="12"/>
  <c r="E1091" i="12"/>
  <c r="E1090" i="12"/>
  <c r="E1089" i="12"/>
  <c r="E1088" i="12"/>
  <c r="E1087" i="12"/>
  <c r="E1086" i="12"/>
  <c r="E1085" i="12"/>
  <c r="E1084" i="12"/>
  <c r="E1083" i="12"/>
  <c r="E1082" i="12"/>
  <c r="E1081" i="12"/>
  <c r="E1080" i="12"/>
  <c r="E1079" i="12"/>
  <c r="E1078" i="12"/>
  <c r="E1077" i="12"/>
  <c r="E1076" i="12"/>
  <c r="E1075" i="12"/>
  <c r="E1074" i="12"/>
  <c r="E1073" i="12"/>
  <c r="E1072" i="12"/>
  <c r="E1071" i="12"/>
  <c r="E1070" i="12"/>
  <c r="E1069" i="12"/>
  <c r="E1068" i="12"/>
  <c r="E1067" i="12"/>
  <c r="E1066" i="12"/>
  <c r="E1065" i="12"/>
  <c r="E1064" i="12"/>
  <c r="E1063" i="12"/>
  <c r="E1062" i="12"/>
  <c r="E1061" i="12"/>
  <c r="E1060" i="12"/>
  <c r="E1059" i="12"/>
  <c r="E1058" i="12"/>
  <c r="E1057" i="12"/>
  <c r="E1056" i="12"/>
  <c r="E1055" i="12"/>
  <c r="E1054" i="12"/>
  <c r="E1053" i="12"/>
  <c r="E1052" i="12"/>
  <c r="E1051" i="12"/>
  <c r="E1050" i="12"/>
  <c r="E1049" i="12"/>
  <c r="E1048" i="12"/>
  <c r="E1047" i="12"/>
  <c r="E1046" i="12"/>
  <c r="E1045" i="12"/>
  <c r="E1044" i="12"/>
  <c r="E1043" i="12"/>
  <c r="E1042" i="12"/>
  <c r="E1041" i="12"/>
  <c r="E1040" i="12"/>
  <c r="E1039" i="12"/>
  <c r="E1038" i="12"/>
  <c r="E1037" i="12"/>
  <c r="E1036" i="12"/>
  <c r="E1035" i="12"/>
  <c r="E1034" i="12"/>
  <c r="E1033" i="12"/>
  <c r="E1032" i="12"/>
  <c r="E1031" i="12"/>
  <c r="E1030" i="12"/>
  <c r="E1029" i="12"/>
  <c r="E1028" i="12"/>
  <c r="E1027" i="12"/>
  <c r="E1026" i="12"/>
  <c r="E1025" i="12"/>
  <c r="E1024" i="12"/>
  <c r="E1023" i="12"/>
  <c r="E1022" i="12"/>
  <c r="E1021" i="12"/>
  <c r="E1020" i="12"/>
  <c r="E1019" i="12"/>
  <c r="E1018" i="12"/>
  <c r="E1017" i="12"/>
  <c r="E1016" i="12"/>
  <c r="E1015" i="12"/>
  <c r="E1014" i="12"/>
  <c r="E1013" i="12"/>
  <c r="E1012" i="12"/>
  <c r="E1011" i="12"/>
  <c r="E1010" i="12"/>
  <c r="E1009" i="12"/>
  <c r="E1008" i="12"/>
  <c r="E1007" i="12"/>
  <c r="E1006" i="12"/>
  <c r="E1005" i="12"/>
  <c r="E1004" i="12"/>
  <c r="E1003" i="12"/>
  <c r="E1002" i="12"/>
  <c r="E1001" i="12"/>
  <c r="E1000" i="12"/>
  <c r="E999" i="12"/>
  <c r="E998" i="12"/>
  <c r="E997" i="12"/>
  <c r="E996" i="12"/>
  <c r="E995" i="12"/>
  <c r="E994" i="12"/>
  <c r="E993" i="12"/>
  <c r="E992" i="12"/>
  <c r="E991" i="12"/>
  <c r="E990" i="12"/>
  <c r="E989" i="12"/>
  <c r="E988" i="12"/>
  <c r="E987" i="12"/>
  <c r="E986" i="12"/>
  <c r="E985" i="12"/>
  <c r="E984" i="12"/>
  <c r="E983" i="12"/>
  <c r="E982" i="12"/>
  <c r="E981" i="12"/>
  <c r="E980" i="12"/>
  <c r="E979" i="12"/>
  <c r="E978" i="12"/>
  <c r="E977" i="12"/>
  <c r="E976" i="12"/>
  <c r="E975" i="12"/>
  <c r="E974" i="12"/>
  <c r="E973" i="12"/>
  <c r="E972" i="12"/>
  <c r="E971" i="12"/>
  <c r="E970" i="12"/>
  <c r="E969" i="12"/>
  <c r="E968" i="12"/>
  <c r="E967" i="12"/>
  <c r="E966" i="12"/>
  <c r="E965" i="12"/>
  <c r="E964" i="12"/>
  <c r="E963" i="12"/>
  <c r="E962" i="12"/>
  <c r="E961" i="12"/>
  <c r="E960" i="12"/>
  <c r="E959" i="12"/>
  <c r="E958" i="12"/>
  <c r="E957" i="12"/>
  <c r="E956" i="12"/>
  <c r="E955" i="12"/>
  <c r="E954" i="12"/>
  <c r="E953" i="12"/>
  <c r="E952" i="12"/>
  <c r="E951" i="12"/>
  <c r="E950" i="12"/>
  <c r="E949" i="12"/>
  <c r="E948" i="12"/>
  <c r="E947" i="12"/>
  <c r="E946" i="12"/>
  <c r="E945" i="12"/>
  <c r="E944" i="12"/>
  <c r="E943" i="12"/>
  <c r="E942" i="12"/>
  <c r="E941" i="12"/>
  <c r="E940" i="12"/>
  <c r="E939" i="12"/>
  <c r="E938" i="12"/>
  <c r="E937" i="12"/>
  <c r="E936" i="12"/>
  <c r="E935" i="12"/>
  <c r="E934" i="12"/>
  <c r="E933" i="12"/>
  <c r="E932" i="12"/>
  <c r="E931" i="12"/>
  <c r="E930" i="12"/>
  <c r="E929" i="12"/>
  <c r="E928" i="12"/>
  <c r="E927" i="12"/>
  <c r="E926" i="12"/>
  <c r="E925" i="12"/>
  <c r="E924" i="12"/>
  <c r="E923" i="12"/>
  <c r="E922" i="12"/>
  <c r="E921" i="12"/>
  <c r="E920" i="12"/>
  <c r="E919" i="12"/>
  <c r="E918" i="12"/>
  <c r="E917" i="12"/>
  <c r="E916" i="12"/>
  <c r="E915" i="12"/>
  <c r="E914" i="12"/>
  <c r="E913" i="12"/>
  <c r="E912" i="12"/>
  <c r="E911" i="12"/>
  <c r="E910" i="12"/>
  <c r="E909" i="12"/>
  <c r="E908" i="12"/>
  <c r="E907" i="12"/>
  <c r="E906" i="12"/>
  <c r="E905" i="12"/>
  <c r="E904" i="12"/>
  <c r="E903" i="12"/>
  <c r="E902" i="12"/>
  <c r="E901" i="12"/>
  <c r="E900" i="12"/>
  <c r="E899" i="12"/>
  <c r="E898" i="12"/>
  <c r="E897" i="12"/>
  <c r="E896" i="12"/>
  <c r="E895" i="12"/>
  <c r="E894" i="12"/>
  <c r="E893" i="12"/>
  <c r="E892" i="12"/>
  <c r="E891" i="12"/>
  <c r="E890" i="12"/>
  <c r="E889" i="12"/>
  <c r="E888" i="12"/>
  <c r="E887" i="12"/>
  <c r="E886" i="12"/>
  <c r="E885" i="12"/>
  <c r="E884" i="12"/>
  <c r="E883" i="12"/>
  <c r="E882" i="12"/>
  <c r="E881" i="12"/>
  <c r="E880" i="12"/>
  <c r="E879" i="12"/>
  <c r="E878" i="12"/>
  <c r="E877" i="12"/>
  <c r="E876" i="12"/>
  <c r="E875" i="12"/>
  <c r="E874" i="12"/>
  <c r="E873" i="12"/>
  <c r="E872" i="12"/>
  <c r="E871" i="12"/>
  <c r="E870" i="12"/>
  <c r="E869" i="12"/>
  <c r="E868" i="12"/>
  <c r="E867" i="12"/>
  <c r="E866" i="12"/>
  <c r="E865" i="12"/>
  <c r="E864" i="12"/>
  <c r="E863" i="12"/>
  <c r="E862" i="12"/>
  <c r="E861" i="12"/>
  <c r="E860" i="12"/>
  <c r="E859" i="12"/>
  <c r="E858" i="12"/>
  <c r="E857" i="12"/>
  <c r="E856" i="12"/>
  <c r="E855" i="12"/>
  <c r="E854" i="12"/>
  <c r="E853" i="12"/>
  <c r="E852" i="12"/>
  <c r="E851" i="12"/>
  <c r="E850" i="12"/>
  <c r="E849" i="12"/>
  <c r="E848" i="12"/>
  <c r="E847" i="12"/>
  <c r="E846" i="12"/>
  <c r="E845" i="12"/>
  <c r="E844" i="12"/>
  <c r="E843" i="12"/>
  <c r="E842" i="12"/>
  <c r="E841" i="12"/>
  <c r="E840" i="12"/>
  <c r="E839" i="12"/>
  <c r="E838" i="12"/>
  <c r="E837" i="12"/>
  <c r="E836" i="12"/>
  <c r="E835" i="12"/>
  <c r="E834" i="12"/>
  <c r="E833" i="12"/>
  <c r="E832" i="12"/>
  <c r="E831" i="12"/>
  <c r="E830" i="12"/>
  <c r="E829" i="12"/>
  <c r="E828" i="12"/>
  <c r="E827" i="12"/>
  <c r="E826" i="12"/>
  <c r="E825" i="12"/>
  <c r="E824" i="12"/>
  <c r="E823" i="12"/>
  <c r="E822" i="12"/>
  <c r="E821" i="12"/>
  <c r="E820" i="12"/>
  <c r="E819" i="12"/>
  <c r="E818" i="12"/>
  <c r="E817" i="12"/>
  <c r="E816" i="12"/>
  <c r="E815" i="12"/>
  <c r="E814" i="12"/>
  <c r="E813" i="12"/>
  <c r="E812" i="12"/>
  <c r="E811" i="12"/>
  <c r="E810" i="12"/>
  <c r="E809" i="12"/>
  <c r="E808" i="12"/>
  <c r="E807" i="12"/>
  <c r="E806" i="12"/>
  <c r="E805" i="12"/>
  <c r="E804" i="12"/>
  <c r="E803" i="12"/>
  <c r="E802" i="12"/>
  <c r="E801" i="12"/>
  <c r="E800" i="12"/>
  <c r="E799" i="12"/>
  <c r="E798" i="12"/>
  <c r="E797" i="12"/>
  <c r="E796" i="12"/>
  <c r="E795" i="12"/>
  <c r="E794" i="12"/>
  <c r="E793" i="12"/>
  <c r="E792" i="12"/>
  <c r="E791" i="12"/>
  <c r="E790" i="12"/>
  <c r="E789" i="12"/>
  <c r="E788" i="12"/>
  <c r="E787" i="12"/>
  <c r="E786" i="12"/>
  <c r="E785" i="12"/>
  <c r="E784" i="12"/>
  <c r="E783" i="12"/>
  <c r="E782" i="12"/>
  <c r="E781" i="12"/>
  <c r="E780" i="12"/>
  <c r="E779" i="12"/>
  <c r="E778" i="12"/>
  <c r="E777" i="12"/>
  <c r="E776" i="12"/>
  <c r="E775" i="12"/>
  <c r="E774" i="12"/>
  <c r="E773" i="12"/>
  <c r="E772" i="12"/>
  <c r="E771" i="12"/>
  <c r="E770" i="12"/>
  <c r="E769" i="12"/>
  <c r="E768" i="12"/>
  <c r="E767" i="12"/>
  <c r="E766" i="12"/>
  <c r="E765" i="12"/>
  <c r="E764" i="12"/>
  <c r="E763" i="12"/>
  <c r="E762" i="12"/>
  <c r="E761" i="12"/>
  <c r="E760" i="12"/>
  <c r="E759" i="12"/>
  <c r="E758" i="12"/>
  <c r="E757" i="12"/>
  <c r="E756" i="12"/>
  <c r="E755" i="12"/>
  <c r="E754" i="12"/>
  <c r="E753" i="12"/>
  <c r="E752" i="12"/>
  <c r="E751" i="12"/>
  <c r="E750" i="12"/>
  <c r="E749" i="12"/>
  <c r="E748" i="12"/>
  <c r="E747" i="12"/>
  <c r="E746" i="12"/>
  <c r="E745" i="12"/>
  <c r="E744" i="12"/>
  <c r="E743" i="12"/>
  <c r="E742" i="12"/>
  <c r="E741" i="12"/>
  <c r="E740" i="12"/>
  <c r="E739" i="12"/>
  <c r="E738" i="12"/>
  <c r="E737" i="12"/>
  <c r="E736" i="12"/>
  <c r="E735" i="12"/>
  <c r="E734" i="12"/>
  <c r="E733" i="12"/>
  <c r="E732" i="12"/>
  <c r="E731" i="12"/>
  <c r="E730" i="12"/>
  <c r="E729" i="12"/>
  <c r="E728" i="12"/>
  <c r="E727" i="12"/>
  <c r="E726" i="12"/>
  <c r="E725" i="12"/>
  <c r="E724" i="12"/>
  <c r="E723" i="12"/>
  <c r="E722" i="12"/>
  <c r="E721" i="12"/>
  <c r="E720" i="12"/>
  <c r="E719" i="12"/>
  <c r="E718" i="12"/>
  <c r="E717" i="12"/>
  <c r="E716" i="12"/>
  <c r="E715" i="12"/>
  <c r="E714" i="12"/>
  <c r="E713" i="12"/>
  <c r="E712" i="12"/>
  <c r="E711" i="12"/>
  <c r="E710" i="12"/>
  <c r="E709" i="12"/>
  <c r="E708" i="12"/>
  <c r="E707" i="12"/>
  <c r="E706" i="12"/>
  <c r="E705" i="12"/>
  <c r="E704" i="12"/>
  <c r="E703" i="12"/>
  <c r="E702" i="12"/>
  <c r="E701" i="12"/>
  <c r="E700" i="12"/>
  <c r="E699" i="12"/>
  <c r="E698" i="12"/>
  <c r="E697" i="12"/>
  <c r="E696" i="12"/>
  <c r="E695" i="12"/>
  <c r="E694" i="12"/>
  <c r="E693" i="12"/>
  <c r="E692" i="12"/>
  <c r="E691" i="12"/>
  <c r="E690" i="12"/>
  <c r="E689" i="12"/>
  <c r="E688" i="12"/>
  <c r="E687" i="12"/>
  <c r="E686" i="12"/>
  <c r="E685" i="12"/>
  <c r="E684" i="12"/>
  <c r="E683" i="12"/>
  <c r="E682" i="12"/>
  <c r="E681" i="12"/>
  <c r="E680" i="12"/>
  <c r="E679" i="12"/>
  <c r="E678" i="12"/>
  <c r="E677" i="12"/>
  <c r="E676" i="12"/>
  <c r="E675" i="12"/>
  <c r="E674" i="12"/>
  <c r="E673" i="12"/>
  <c r="E672" i="12"/>
  <c r="E671" i="12"/>
  <c r="E670" i="12"/>
  <c r="E669" i="12"/>
  <c r="E668" i="12"/>
  <c r="E667" i="12"/>
  <c r="E666" i="12"/>
  <c r="E665" i="12"/>
  <c r="E664" i="12"/>
  <c r="E663" i="12"/>
  <c r="E662" i="12"/>
  <c r="E661" i="12"/>
  <c r="E660" i="12"/>
  <c r="E659" i="12"/>
  <c r="E658" i="12"/>
  <c r="E657" i="12"/>
  <c r="E656" i="12"/>
  <c r="E655" i="12"/>
  <c r="E654" i="12"/>
  <c r="E653" i="12"/>
  <c r="E652" i="12"/>
  <c r="E651" i="12"/>
  <c r="E650" i="12"/>
  <c r="E649" i="12"/>
  <c r="E648" i="12"/>
  <c r="E647" i="12"/>
  <c r="E646" i="12"/>
  <c r="E645" i="12"/>
  <c r="E644" i="12"/>
  <c r="E643" i="12"/>
  <c r="E642" i="12"/>
  <c r="E641" i="12"/>
  <c r="E640" i="12"/>
  <c r="E639" i="12"/>
  <c r="E638" i="12"/>
  <c r="E637" i="12"/>
  <c r="E636" i="12"/>
  <c r="E635" i="12"/>
  <c r="E634" i="12"/>
  <c r="E633" i="12"/>
  <c r="E632" i="12"/>
  <c r="E631" i="12"/>
  <c r="E630" i="12"/>
  <c r="E629" i="12"/>
  <c r="E628" i="12"/>
  <c r="E627" i="12"/>
  <c r="E626" i="12"/>
  <c r="E625" i="12"/>
  <c r="E624" i="12"/>
  <c r="E623" i="12"/>
  <c r="E622" i="12"/>
  <c r="E621" i="12"/>
  <c r="E620" i="12"/>
  <c r="E619" i="12"/>
  <c r="E618" i="12"/>
  <c r="E617" i="12"/>
  <c r="E616" i="12"/>
  <c r="E615" i="12"/>
  <c r="E614" i="12"/>
  <c r="E613" i="12"/>
  <c r="E612" i="12"/>
  <c r="E611" i="12"/>
  <c r="E610" i="12"/>
  <c r="E609" i="12"/>
  <c r="E608" i="12"/>
  <c r="E607" i="12"/>
  <c r="E606" i="12"/>
  <c r="E605" i="12"/>
  <c r="E604" i="12"/>
  <c r="E603" i="12"/>
  <c r="E602" i="12"/>
  <c r="E601" i="12"/>
  <c r="E600" i="12"/>
  <c r="E599" i="12"/>
  <c r="E598" i="12"/>
  <c r="E597" i="12"/>
  <c r="E596" i="12"/>
  <c r="E595" i="12"/>
  <c r="E594" i="12"/>
  <c r="E593" i="12"/>
  <c r="E592" i="12"/>
  <c r="E591" i="12"/>
  <c r="E590" i="12"/>
  <c r="E589" i="12"/>
  <c r="E588" i="12"/>
  <c r="E587" i="12"/>
  <c r="E586" i="12"/>
  <c r="E585" i="12"/>
  <c r="E584" i="12"/>
  <c r="E583" i="12"/>
  <c r="E582" i="12"/>
  <c r="E581" i="12"/>
  <c r="E580" i="12"/>
  <c r="E579" i="12"/>
  <c r="E578" i="12"/>
  <c r="E577" i="12"/>
  <c r="E576" i="12"/>
  <c r="E575" i="12"/>
  <c r="E574" i="12"/>
  <c r="E573" i="12"/>
  <c r="E572" i="12"/>
  <c r="E571" i="12"/>
  <c r="E570" i="12"/>
  <c r="E569" i="12"/>
  <c r="E568" i="12"/>
  <c r="E567" i="12"/>
  <c r="E566" i="12"/>
  <c r="E565" i="12"/>
  <c r="E564" i="12"/>
  <c r="E563" i="12"/>
  <c r="E562" i="12"/>
  <c r="E561" i="12"/>
  <c r="E560" i="12"/>
  <c r="E559" i="12"/>
  <c r="E558" i="12"/>
  <c r="E557" i="12"/>
  <c r="E556" i="12"/>
  <c r="E555" i="12"/>
  <c r="E554" i="12"/>
  <c r="E553" i="12"/>
  <c r="E552" i="12"/>
  <c r="E551" i="12"/>
  <c r="E550" i="12"/>
  <c r="E549" i="12"/>
  <c r="E548" i="12"/>
  <c r="E547" i="12"/>
  <c r="E546" i="12"/>
  <c r="E545" i="12"/>
  <c r="E544" i="12"/>
  <c r="E543" i="12"/>
  <c r="E542" i="12"/>
  <c r="E541" i="12"/>
  <c r="E540" i="12"/>
  <c r="E539" i="12"/>
  <c r="E538" i="12"/>
  <c r="E537" i="12"/>
  <c r="E536" i="12"/>
  <c r="E535" i="12"/>
  <c r="E534" i="12"/>
  <c r="E533" i="12"/>
  <c r="E532" i="12"/>
  <c r="E531" i="12"/>
  <c r="E530" i="12"/>
  <c r="E529" i="12"/>
  <c r="E528" i="12"/>
  <c r="E527" i="12"/>
  <c r="E526" i="12"/>
  <c r="E525" i="12"/>
  <c r="E524" i="12"/>
  <c r="E523" i="12"/>
  <c r="E522" i="12"/>
  <c r="E521" i="12"/>
  <c r="E520" i="12"/>
  <c r="E519" i="12"/>
  <c r="E518" i="12"/>
  <c r="E517" i="12"/>
  <c r="E516" i="12"/>
  <c r="E515" i="12"/>
  <c r="E514" i="12"/>
  <c r="E513" i="12"/>
  <c r="E512" i="12"/>
  <c r="E511" i="12"/>
  <c r="E510" i="12"/>
  <c r="E509" i="12"/>
  <c r="E508" i="12"/>
  <c r="E507" i="12"/>
  <c r="E506" i="12"/>
  <c r="E505" i="12"/>
  <c r="E504" i="12"/>
  <c r="E503" i="12"/>
  <c r="E502" i="12"/>
  <c r="E501" i="12"/>
  <c r="E500" i="12"/>
  <c r="E499" i="12"/>
  <c r="E498" i="12"/>
  <c r="E497" i="12"/>
  <c r="E496" i="12"/>
  <c r="E495" i="12"/>
  <c r="E494" i="12"/>
  <c r="E493" i="12"/>
  <c r="E492" i="12"/>
  <c r="E491" i="12"/>
  <c r="E490" i="12"/>
  <c r="E489" i="12"/>
  <c r="E488" i="12"/>
  <c r="E487" i="12"/>
  <c r="E486" i="12"/>
  <c r="E485" i="12"/>
  <c r="E484" i="12"/>
  <c r="E483" i="12"/>
  <c r="E482" i="12"/>
  <c r="E481" i="12"/>
  <c r="E480" i="12"/>
  <c r="E479" i="12"/>
  <c r="E478" i="12"/>
  <c r="E477" i="12"/>
  <c r="E476" i="12"/>
  <c r="E475" i="12"/>
  <c r="E474" i="12"/>
  <c r="E473" i="12"/>
  <c r="E472" i="12"/>
  <c r="E471" i="12"/>
  <c r="E470" i="12"/>
  <c r="E469" i="12"/>
  <c r="E468" i="12"/>
  <c r="E467" i="12"/>
  <c r="E466" i="12"/>
  <c r="E465" i="12"/>
  <c r="E464" i="12"/>
  <c r="E463" i="12"/>
  <c r="E462" i="12"/>
  <c r="E461" i="12"/>
  <c r="E460" i="12"/>
  <c r="E459" i="12"/>
  <c r="E458" i="12"/>
  <c r="E457" i="12"/>
  <c r="E456" i="12"/>
  <c r="E455" i="12"/>
  <c r="E454" i="12"/>
  <c r="E453" i="12"/>
  <c r="E452" i="12"/>
  <c r="E451" i="12"/>
  <c r="E450" i="12"/>
  <c r="E449" i="12"/>
  <c r="E448" i="12"/>
  <c r="E447" i="12"/>
  <c r="E446" i="12"/>
  <c r="E445" i="12"/>
  <c r="E444" i="12"/>
  <c r="E443" i="12"/>
  <c r="E442" i="12"/>
  <c r="E441" i="12"/>
  <c r="E440" i="12"/>
  <c r="E439" i="12"/>
  <c r="E438" i="12"/>
  <c r="E437" i="12"/>
  <c r="E436" i="12"/>
  <c r="E435" i="12"/>
  <c r="E434" i="12"/>
  <c r="E433" i="12"/>
  <c r="E432" i="12"/>
  <c r="E431" i="12"/>
  <c r="E430" i="12"/>
  <c r="E429" i="12"/>
  <c r="E428" i="12"/>
  <c r="E427" i="12"/>
  <c r="E426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11" i="12"/>
  <c r="E410" i="12"/>
  <c r="E409" i="12"/>
  <c r="E408" i="12"/>
  <c r="E407" i="12"/>
  <c r="E406" i="12"/>
  <c r="E405" i="12"/>
  <c r="E404" i="12"/>
  <c r="E403" i="12"/>
  <c r="E402" i="12"/>
  <c r="E401" i="12"/>
  <c r="E400" i="12"/>
  <c r="E399" i="12"/>
  <c r="E398" i="12"/>
  <c r="E397" i="12"/>
  <c r="E396" i="12"/>
  <c r="E395" i="12"/>
  <c r="E394" i="12"/>
  <c r="E393" i="12"/>
  <c r="E392" i="12"/>
  <c r="E391" i="12"/>
  <c r="E390" i="12"/>
  <c r="E389" i="12"/>
  <c r="E388" i="12"/>
  <c r="E387" i="12"/>
  <c r="E386" i="12"/>
  <c r="E385" i="12"/>
  <c r="E384" i="12"/>
  <c r="E383" i="12"/>
  <c r="E382" i="12"/>
  <c r="E381" i="12"/>
  <c r="E380" i="12"/>
  <c r="E379" i="12"/>
  <c r="E378" i="12"/>
  <c r="E377" i="12"/>
  <c r="E376" i="12"/>
  <c r="E375" i="12"/>
  <c r="E374" i="12"/>
  <c r="E373" i="12"/>
  <c r="E372" i="12"/>
  <c r="E371" i="12"/>
  <c r="E370" i="12"/>
  <c r="E369" i="12"/>
  <c r="E368" i="12"/>
  <c r="E367" i="12"/>
  <c r="E366" i="12"/>
  <c r="E365" i="12"/>
  <c r="E364" i="12"/>
  <c r="E363" i="12"/>
  <c r="E362" i="12"/>
  <c r="E361" i="12"/>
  <c r="E360" i="12"/>
  <c r="E359" i="12"/>
  <c r="E358" i="12"/>
  <c r="E357" i="12"/>
  <c r="E356" i="12"/>
  <c r="E355" i="12"/>
  <c r="E354" i="12"/>
  <c r="E353" i="12"/>
  <c r="E352" i="12"/>
  <c r="E351" i="12"/>
  <c r="E350" i="12"/>
  <c r="E349" i="12"/>
  <c r="E348" i="12"/>
  <c r="E347" i="12"/>
  <c r="E346" i="12"/>
  <c r="E345" i="12"/>
  <c r="E344" i="12"/>
  <c r="E343" i="12"/>
  <c r="E342" i="12"/>
  <c r="E341" i="12"/>
  <c r="E340" i="12"/>
  <c r="E339" i="12"/>
  <c r="E338" i="12"/>
  <c r="E337" i="12"/>
  <c r="E336" i="12"/>
  <c r="E335" i="12"/>
  <c r="E334" i="12"/>
  <c r="E333" i="12"/>
  <c r="E332" i="12"/>
  <c r="E331" i="12"/>
  <c r="E330" i="12"/>
  <c r="E329" i="12"/>
  <c r="E328" i="12"/>
  <c r="E327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E314" i="12"/>
  <c r="E313" i="12"/>
  <c r="E312" i="12"/>
  <c r="E311" i="12"/>
  <c r="E310" i="12"/>
  <c r="E309" i="12"/>
  <c r="E308" i="12"/>
  <c r="E307" i="12"/>
  <c r="E306" i="12"/>
  <c r="E305" i="12"/>
  <c r="E304" i="12"/>
  <c r="E303" i="12"/>
  <c r="E302" i="12"/>
  <c r="E301" i="12"/>
  <c r="E300" i="12"/>
  <c r="E299" i="12"/>
  <c r="E298" i="12"/>
  <c r="E297" i="12"/>
  <c r="E296" i="12"/>
  <c r="E295" i="12"/>
  <c r="E294" i="12"/>
  <c r="E293" i="12"/>
  <c r="E292" i="12"/>
  <c r="E291" i="12"/>
  <c r="E290" i="12"/>
  <c r="E289" i="12"/>
  <c r="E288" i="12"/>
  <c r="E287" i="12"/>
  <c r="E286" i="12"/>
  <c r="E285" i="12"/>
  <c r="E284" i="12"/>
  <c r="E283" i="12"/>
  <c r="E282" i="12"/>
  <c r="E281" i="12"/>
  <c r="E280" i="12"/>
  <c r="E279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5" i="12"/>
  <c r="E264" i="12"/>
  <c r="E263" i="12"/>
  <c r="E262" i="12"/>
  <c r="E261" i="12"/>
  <c r="E260" i="12"/>
  <c r="E259" i="12"/>
  <c r="E258" i="12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M2" i="28"/>
  <c r="M3" i="28"/>
  <c r="M4" i="28"/>
  <c r="M5" i="28"/>
  <c r="M6" i="28"/>
  <c r="M7" i="28"/>
  <c r="M8" i="28"/>
  <c r="M9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0" i="28"/>
  <c r="M151" i="28"/>
  <c r="M152" i="28"/>
  <c r="M153" i="28"/>
  <c r="M154" i="28"/>
  <c r="M155" i="28"/>
  <c r="M156" i="28"/>
  <c r="M157" i="28"/>
  <c r="M158" i="28"/>
  <c r="M159" i="28"/>
  <c r="M160" i="28"/>
  <c r="M161" i="28"/>
  <c r="M162" i="28"/>
  <c r="M163" i="28"/>
  <c r="M164" i="28"/>
  <c r="M165" i="28"/>
  <c r="M166" i="28"/>
  <c r="M167" i="28"/>
  <c r="M168" i="28"/>
  <c r="M169" i="28"/>
  <c r="M170" i="28"/>
  <c r="M171" i="28"/>
  <c r="M172" i="28"/>
  <c r="M173" i="28"/>
  <c r="M174" i="28"/>
  <c r="M175" i="28"/>
  <c r="M176" i="28"/>
  <c r="M177" i="28"/>
  <c r="M178" i="28"/>
  <c r="M179" i="28"/>
  <c r="M180" i="28"/>
  <c r="M181" i="28"/>
  <c r="M182" i="28"/>
  <c r="M183" i="28"/>
  <c r="M184" i="28"/>
  <c r="M185" i="28"/>
  <c r="M186" i="28"/>
  <c r="M187" i="28"/>
  <c r="M188" i="28"/>
  <c r="M189" i="28"/>
  <c r="M190" i="28"/>
  <c r="M191" i="28"/>
  <c r="M192" i="28"/>
  <c r="M193" i="28"/>
  <c r="M194" i="28"/>
  <c r="M195" i="28"/>
  <c r="M196" i="28"/>
  <c r="M197" i="28"/>
  <c r="M198" i="28"/>
  <c r="M199" i="28"/>
  <c r="M200" i="28"/>
  <c r="M201" i="28"/>
  <c r="M202" i="28"/>
  <c r="M203" i="28"/>
  <c r="M204" i="28"/>
  <c r="M205" i="28"/>
  <c r="M206" i="28"/>
  <c r="M207" i="28"/>
  <c r="M208" i="28"/>
  <c r="M209" i="28"/>
  <c r="M210" i="28"/>
  <c r="M211" i="28"/>
  <c r="M212" i="28"/>
  <c r="M213" i="28"/>
  <c r="M214" i="28"/>
  <c r="M215" i="28"/>
  <c r="M216" i="28"/>
  <c r="M217" i="28"/>
  <c r="M218" i="28"/>
  <c r="M219" i="28"/>
  <c r="M220" i="28"/>
  <c r="M221" i="28"/>
  <c r="M222" i="28"/>
  <c r="M223" i="28"/>
  <c r="M224" i="28"/>
  <c r="M225" i="28"/>
  <c r="M226" i="28"/>
  <c r="M227" i="28"/>
  <c r="M228" i="28"/>
  <c r="M229" i="28"/>
  <c r="M230" i="28"/>
  <c r="M231" i="28"/>
  <c r="M232" i="28"/>
  <c r="M233" i="28"/>
  <c r="M234" i="28"/>
  <c r="M235" i="28"/>
  <c r="M236" i="28"/>
  <c r="M237" i="28"/>
  <c r="M238" i="28"/>
  <c r="M239" i="28"/>
  <c r="M240" i="28"/>
  <c r="M241" i="28"/>
  <c r="M242" i="28"/>
  <c r="M243" i="28"/>
  <c r="M244" i="28"/>
  <c r="M245" i="28"/>
  <c r="M246" i="28"/>
  <c r="M247" i="28"/>
  <c r="M248" i="28"/>
  <c r="M249" i="28"/>
  <c r="M250" i="28"/>
  <c r="M251" i="28"/>
  <c r="M252" i="28"/>
  <c r="M253" i="28"/>
  <c r="M254" i="28"/>
  <c r="M255" i="28"/>
  <c r="M256" i="28"/>
  <c r="M257" i="28"/>
  <c r="M258" i="28"/>
  <c r="M259" i="28"/>
  <c r="M260" i="28"/>
  <c r="M261" i="28"/>
  <c r="M262" i="28"/>
  <c r="M263" i="28"/>
  <c r="M264" i="28"/>
  <c r="M265" i="28"/>
  <c r="M266" i="28"/>
  <c r="M267" i="28"/>
  <c r="M268" i="28"/>
  <c r="M269" i="28"/>
  <c r="M270" i="28"/>
  <c r="M271" i="28"/>
  <c r="M272" i="28"/>
  <c r="M273" i="28"/>
  <c r="M274" i="28"/>
  <c r="M275" i="28"/>
  <c r="M276" i="28"/>
  <c r="M277" i="28"/>
  <c r="M278" i="28"/>
  <c r="M279" i="28"/>
  <c r="M280" i="28"/>
  <c r="M281" i="28"/>
  <c r="M282" i="28"/>
  <c r="M283" i="28"/>
  <c r="M284" i="28"/>
  <c r="M285" i="28"/>
  <c r="M286" i="28"/>
  <c r="M287" i="28"/>
  <c r="M288" i="28"/>
  <c r="M289" i="28"/>
  <c r="M290" i="28"/>
  <c r="M291" i="28"/>
  <c r="M292" i="28"/>
  <c r="M293" i="28"/>
  <c r="M294" i="28"/>
  <c r="M295" i="28"/>
  <c r="M296" i="28"/>
  <c r="M297" i="28"/>
  <c r="M298" i="28"/>
  <c r="M299" i="28"/>
  <c r="M300" i="28"/>
  <c r="M301" i="28"/>
  <c r="M302" i="28"/>
  <c r="M303" i="28"/>
  <c r="M304" i="28"/>
  <c r="M305" i="28"/>
  <c r="M306" i="28"/>
  <c r="M307" i="28"/>
  <c r="M308" i="28"/>
  <c r="M309" i="28"/>
  <c r="M310" i="28"/>
  <c r="M311" i="28"/>
  <c r="M312" i="28"/>
  <c r="M313" i="28"/>
  <c r="M314" i="28"/>
  <c r="M315" i="28"/>
  <c r="M316" i="28"/>
  <c r="M317" i="28"/>
  <c r="M318" i="28"/>
  <c r="M319" i="28"/>
  <c r="M320" i="28"/>
  <c r="M321" i="28"/>
  <c r="M322" i="28"/>
  <c r="M323" i="28"/>
  <c r="M324" i="28"/>
  <c r="M325" i="28"/>
  <c r="M326" i="28"/>
  <c r="M327" i="28"/>
  <c r="M328" i="28"/>
  <c r="M329" i="28"/>
  <c r="M330" i="28"/>
  <c r="M331" i="28"/>
  <c r="M332" i="28"/>
  <c r="M333" i="28"/>
  <c r="M334" i="28"/>
  <c r="M335" i="28"/>
  <c r="M336" i="28"/>
  <c r="M337" i="28"/>
  <c r="M338" i="28"/>
  <c r="M339" i="28"/>
  <c r="M340" i="28"/>
  <c r="M341" i="28"/>
  <c r="M342" i="28"/>
  <c r="M343" i="28"/>
  <c r="M344" i="28"/>
  <c r="M345" i="28"/>
  <c r="M346" i="28"/>
  <c r="M347" i="28"/>
  <c r="M348" i="28"/>
  <c r="M349" i="28"/>
  <c r="M350" i="28"/>
  <c r="M351" i="28"/>
  <c r="M352" i="28"/>
  <c r="M353" i="28"/>
  <c r="M354" i="28"/>
  <c r="M355" i="28"/>
  <c r="M356" i="28"/>
  <c r="M357" i="28"/>
  <c r="M358" i="28"/>
  <c r="M359" i="28"/>
  <c r="M360" i="28"/>
  <c r="M361" i="28"/>
  <c r="M362" i="28"/>
  <c r="M363" i="28"/>
  <c r="M364" i="28"/>
  <c r="M365" i="28"/>
  <c r="M366" i="28"/>
  <c r="M367" i="28"/>
  <c r="M368" i="28"/>
  <c r="M369" i="28"/>
  <c r="M370" i="28"/>
  <c r="M371" i="28"/>
  <c r="M372" i="28"/>
  <c r="M373" i="28"/>
  <c r="M374" i="28"/>
  <c r="M375" i="28"/>
  <c r="M376" i="28"/>
  <c r="M377" i="28"/>
  <c r="M378" i="28"/>
  <c r="M379" i="28"/>
  <c r="M380" i="28"/>
  <c r="M381" i="28"/>
  <c r="M382" i="28"/>
  <c r="M383" i="28"/>
  <c r="M384" i="28"/>
  <c r="M385" i="28"/>
  <c r="M386" i="28"/>
  <c r="M387" i="28"/>
  <c r="M388" i="28"/>
  <c r="M389" i="28"/>
  <c r="M390" i="28"/>
  <c r="M391" i="28"/>
  <c r="M392" i="28"/>
  <c r="M393" i="28"/>
  <c r="M394" i="28"/>
  <c r="M395" i="28"/>
  <c r="M396" i="28"/>
  <c r="M397" i="28"/>
  <c r="M398" i="28"/>
  <c r="M399" i="28"/>
  <c r="M400" i="28"/>
  <c r="M401" i="28"/>
  <c r="M402" i="28"/>
  <c r="M403" i="28"/>
  <c r="M404" i="28"/>
  <c r="M405" i="28"/>
  <c r="M406" i="28"/>
  <c r="M407" i="28"/>
  <c r="M408" i="28"/>
  <c r="M409" i="28"/>
  <c r="M410" i="28"/>
  <c r="M411" i="28"/>
  <c r="M412" i="28"/>
  <c r="M413" i="28"/>
  <c r="M414" i="28"/>
  <c r="M415" i="28"/>
  <c r="M416" i="28"/>
  <c r="M417" i="28"/>
  <c r="M418" i="28"/>
  <c r="M419" i="28"/>
  <c r="M420" i="28"/>
  <c r="M421" i="28"/>
  <c r="M422" i="28"/>
  <c r="M423" i="28"/>
  <c r="M424" i="28"/>
  <c r="M425" i="28"/>
  <c r="M426" i="28"/>
  <c r="M427" i="28"/>
  <c r="M428" i="28"/>
  <c r="M429" i="28"/>
  <c r="M430" i="28"/>
  <c r="M431" i="28"/>
  <c r="M432" i="28"/>
  <c r="M433" i="28"/>
  <c r="M434" i="28"/>
  <c r="M435" i="28"/>
  <c r="M436" i="28"/>
  <c r="M437" i="28"/>
  <c r="M438" i="28"/>
  <c r="M439" i="28"/>
  <c r="M440" i="28"/>
  <c r="M441" i="28"/>
  <c r="M442" i="28"/>
  <c r="M443" i="28"/>
  <c r="M444" i="28"/>
  <c r="M445" i="28"/>
  <c r="M446" i="28"/>
  <c r="M447" i="28"/>
  <c r="M448" i="28"/>
  <c r="M449" i="28"/>
  <c r="M450" i="28"/>
  <c r="M451" i="28"/>
  <c r="M452" i="28"/>
  <c r="M453" i="28"/>
  <c r="M454" i="28"/>
  <c r="M455" i="28"/>
  <c r="M456" i="28"/>
  <c r="M457" i="28"/>
  <c r="M458" i="28"/>
  <c r="M459" i="28"/>
  <c r="M460" i="28"/>
  <c r="M461" i="28"/>
  <c r="M462" i="28"/>
  <c r="M463" i="28"/>
  <c r="M464" i="28"/>
  <c r="M465" i="28"/>
  <c r="M466" i="28"/>
  <c r="M467" i="28"/>
  <c r="M468" i="28"/>
  <c r="M469" i="28"/>
  <c r="M470" i="28"/>
  <c r="M471" i="28"/>
  <c r="M472" i="28"/>
  <c r="M473" i="28"/>
  <c r="M474" i="28"/>
  <c r="M475" i="28"/>
  <c r="M476" i="28"/>
  <c r="M477" i="28"/>
  <c r="M478" i="28"/>
  <c r="M479" i="28"/>
  <c r="M480" i="28"/>
  <c r="M481" i="28"/>
  <c r="M482" i="28"/>
  <c r="M483" i="28"/>
  <c r="M484" i="28"/>
  <c r="M485" i="28"/>
  <c r="M486" i="28"/>
  <c r="M487" i="28"/>
  <c r="M488" i="28"/>
  <c r="M489" i="28"/>
  <c r="M490" i="28"/>
  <c r="M491" i="28"/>
  <c r="M492" i="28"/>
  <c r="M493" i="28"/>
  <c r="M494" i="28"/>
  <c r="M495" i="28"/>
  <c r="M496" i="28"/>
  <c r="M497" i="28"/>
  <c r="M498" i="28"/>
  <c r="M499" i="28"/>
  <c r="M500" i="28"/>
  <c r="M501" i="28"/>
  <c r="M502" i="28"/>
  <c r="M503" i="28"/>
  <c r="M504" i="28"/>
  <c r="M505" i="28"/>
  <c r="M506" i="28"/>
  <c r="M507" i="28"/>
  <c r="M508" i="28"/>
  <c r="M509" i="28"/>
  <c r="M510" i="28"/>
  <c r="M511" i="28"/>
  <c r="M512" i="28"/>
  <c r="M513" i="28"/>
  <c r="M514" i="28"/>
  <c r="M515" i="28"/>
  <c r="M516" i="28"/>
  <c r="M517" i="28"/>
  <c r="M518" i="28"/>
  <c r="M519" i="28"/>
  <c r="M520" i="28"/>
  <c r="M521" i="28"/>
  <c r="M522" i="28"/>
  <c r="M523" i="28"/>
  <c r="M524" i="28"/>
  <c r="M525" i="28"/>
  <c r="M526" i="28"/>
  <c r="M527" i="28"/>
  <c r="M528" i="28"/>
  <c r="M529" i="28"/>
  <c r="M530" i="28"/>
  <c r="M531" i="28"/>
  <c r="M532" i="28"/>
  <c r="M533" i="28"/>
  <c r="M534" i="28"/>
  <c r="M535" i="28"/>
  <c r="M536" i="28"/>
  <c r="M537" i="28"/>
  <c r="M538" i="28"/>
  <c r="M539" i="28"/>
  <c r="M540" i="28"/>
  <c r="M541" i="28"/>
  <c r="M542" i="28"/>
  <c r="M543" i="28"/>
  <c r="M544" i="28"/>
  <c r="M545" i="28"/>
  <c r="M546" i="28"/>
  <c r="M547" i="28"/>
  <c r="M548" i="28"/>
  <c r="M549" i="28"/>
  <c r="M550" i="28"/>
  <c r="M551" i="28"/>
  <c r="M552" i="28"/>
  <c r="M553" i="28"/>
  <c r="M554" i="28"/>
  <c r="M555" i="28"/>
  <c r="M556" i="28"/>
  <c r="M557" i="28"/>
  <c r="M558" i="28"/>
  <c r="M559" i="28"/>
  <c r="M560" i="28"/>
  <c r="M561" i="28"/>
  <c r="M562" i="28"/>
  <c r="M563" i="28"/>
  <c r="M564" i="28"/>
  <c r="M565" i="28"/>
  <c r="M566" i="28"/>
  <c r="M567" i="28"/>
  <c r="M568" i="28"/>
  <c r="M569" i="28"/>
  <c r="M570" i="28"/>
  <c r="M571" i="28"/>
  <c r="M572" i="28"/>
  <c r="M573" i="28"/>
  <c r="M574" i="28"/>
  <c r="M575" i="28"/>
  <c r="M576" i="28"/>
  <c r="M577" i="28"/>
  <c r="M578" i="28"/>
  <c r="M579" i="28"/>
  <c r="M580" i="28"/>
  <c r="M581" i="28"/>
  <c r="M582" i="28"/>
  <c r="M583" i="28"/>
  <c r="M584" i="28"/>
  <c r="M585" i="28"/>
  <c r="M586" i="28"/>
  <c r="M587" i="28"/>
  <c r="M588" i="28"/>
  <c r="M589" i="28"/>
  <c r="M590" i="28"/>
  <c r="M591" i="28"/>
  <c r="M592" i="28"/>
  <c r="M593" i="28"/>
  <c r="M594" i="28"/>
  <c r="M595" i="28"/>
  <c r="M596" i="28"/>
  <c r="M597" i="28"/>
  <c r="M598" i="28"/>
  <c r="M599" i="28"/>
  <c r="M600" i="28"/>
  <c r="M601" i="28"/>
  <c r="M602" i="28"/>
  <c r="M603" i="28"/>
  <c r="M604" i="28"/>
  <c r="M605" i="28"/>
  <c r="M606" i="28"/>
  <c r="M607" i="28"/>
  <c r="M608" i="28"/>
  <c r="M609" i="28"/>
  <c r="M610" i="28"/>
  <c r="M611" i="28"/>
  <c r="M612" i="28"/>
  <c r="M613" i="28"/>
  <c r="M614" i="28"/>
  <c r="M615" i="28"/>
  <c r="M616" i="28"/>
  <c r="M617" i="28"/>
  <c r="M618" i="28"/>
  <c r="M619" i="28"/>
  <c r="M620" i="28"/>
  <c r="M621" i="28"/>
  <c r="M622" i="28"/>
  <c r="M623" i="28"/>
  <c r="M624" i="28"/>
  <c r="M625" i="28"/>
  <c r="M626" i="28"/>
  <c r="M627" i="28"/>
  <c r="M628" i="28"/>
  <c r="M629" i="28"/>
  <c r="M630" i="28"/>
  <c r="M631" i="28"/>
  <c r="M632" i="28"/>
  <c r="M633" i="28"/>
  <c r="M634" i="28"/>
  <c r="M635" i="28"/>
  <c r="M636" i="28"/>
  <c r="M637" i="28"/>
  <c r="M638" i="28"/>
  <c r="M639" i="28"/>
  <c r="M640" i="28"/>
  <c r="M641" i="28"/>
  <c r="M642" i="28"/>
  <c r="M643" i="28"/>
  <c r="M644" i="28"/>
  <c r="M645" i="28"/>
  <c r="M646" i="28"/>
  <c r="M647" i="28"/>
  <c r="M648" i="28"/>
  <c r="M649" i="28"/>
  <c r="M650" i="28"/>
  <c r="M651" i="28"/>
  <c r="M652" i="28"/>
  <c r="M653" i="28"/>
  <c r="M654" i="28"/>
  <c r="M655" i="28"/>
  <c r="M656" i="28"/>
  <c r="M657" i="28"/>
  <c r="M658" i="28"/>
  <c r="M659" i="28"/>
  <c r="M660" i="28"/>
  <c r="M661" i="28"/>
  <c r="M662" i="28"/>
  <c r="M663" i="28"/>
  <c r="M664" i="28"/>
  <c r="M665" i="28"/>
  <c r="M666" i="28"/>
  <c r="M667" i="28"/>
  <c r="M668" i="28"/>
  <c r="M669" i="28"/>
  <c r="M670" i="28"/>
  <c r="M671" i="28"/>
  <c r="M672" i="28"/>
  <c r="M673" i="28"/>
  <c r="M674" i="28"/>
  <c r="M675" i="28"/>
  <c r="M676" i="28"/>
  <c r="M677" i="28"/>
  <c r="M678" i="28"/>
  <c r="M679" i="28"/>
  <c r="M680" i="28"/>
  <c r="M681" i="28"/>
  <c r="M682" i="28"/>
  <c r="M683" i="28"/>
  <c r="M684" i="28"/>
  <c r="M685" i="28"/>
  <c r="M686" i="28"/>
  <c r="M687" i="28"/>
  <c r="M688" i="28"/>
  <c r="M689" i="28"/>
  <c r="M690" i="28"/>
  <c r="M691" i="28"/>
  <c r="M692" i="28"/>
  <c r="M693" i="28"/>
  <c r="M694" i="28"/>
  <c r="M695" i="28"/>
  <c r="M696" i="28"/>
  <c r="M697" i="28"/>
  <c r="M698" i="28"/>
  <c r="M699" i="28"/>
  <c r="M700" i="28"/>
  <c r="M701" i="28"/>
  <c r="M702" i="28"/>
  <c r="M703" i="28"/>
  <c r="M704" i="28"/>
  <c r="M705" i="28"/>
  <c r="M706" i="28"/>
  <c r="M707" i="28"/>
  <c r="M708" i="28"/>
  <c r="M709" i="28"/>
  <c r="M710" i="28"/>
  <c r="M711" i="28"/>
  <c r="M712" i="28"/>
  <c r="M713" i="28"/>
  <c r="M714" i="28"/>
  <c r="M715" i="28"/>
  <c r="M716" i="28"/>
  <c r="M717" i="28"/>
  <c r="M718" i="28"/>
  <c r="M719" i="28"/>
  <c r="M720" i="28"/>
  <c r="M721" i="28"/>
  <c r="M722" i="28"/>
  <c r="M723" i="28"/>
  <c r="M724" i="28"/>
  <c r="M725" i="28"/>
  <c r="M726" i="28"/>
  <c r="M727" i="28"/>
  <c r="M728" i="28"/>
  <c r="M729" i="28"/>
  <c r="M730" i="28"/>
  <c r="M731" i="28"/>
  <c r="M732" i="28"/>
  <c r="M733" i="28"/>
  <c r="M734" i="28"/>
  <c r="M735" i="28"/>
  <c r="M736" i="28"/>
  <c r="M737" i="28"/>
  <c r="M738" i="28"/>
  <c r="M739" i="28"/>
  <c r="M740" i="28"/>
  <c r="M741" i="28"/>
  <c r="M742" i="28"/>
  <c r="M743" i="28"/>
  <c r="M744" i="28"/>
  <c r="M745" i="28"/>
  <c r="M746" i="28"/>
  <c r="M747" i="28"/>
  <c r="M748" i="28"/>
  <c r="M749" i="28"/>
  <c r="M750" i="28"/>
  <c r="M751" i="28"/>
  <c r="M752" i="28"/>
  <c r="M753" i="28"/>
  <c r="M754" i="28"/>
  <c r="M755" i="28"/>
  <c r="M756" i="28"/>
  <c r="M757" i="28"/>
  <c r="M758" i="28"/>
  <c r="M759" i="28"/>
  <c r="M760" i="28"/>
  <c r="M761" i="28"/>
  <c r="M762" i="28"/>
  <c r="M763" i="28"/>
  <c r="M764" i="28"/>
  <c r="M765" i="28"/>
  <c r="M766" i="28"/>
  <c r="M767" i="28"/>
  <c r="M768" i="28"/>
  <c r="M769" i="28"/>
  <c r="M770" i="28"/>
  <c r="M771" i="28"/>
  <c r="M772" i="28"/>
  <c r="M773" i="28"/>
  <c r="M774" i="28"/>
  <c r="M775" i="28"/>
  <c r="M776" i="28"/>
  <c r="M777" i="28"/>
  <c r="M778" i="28"/>
  <c r="M779" i="28"/>
  <c r="M780" i="28"/>
  <c r="M781" i="28"/>
  <c r="M782" i="28"/>
  <c r="M783" i="28"/>
  <c r="M784" i="28"/>
  <c r="M785" i="28"/>
  <c r="M786" i="28"/>
  <c r="M787" i="28"/>
  <c r="M788" i="28"/>
  <c r="M789" i="28"/>
  <c r="M790" i="28"/>
  <c r="M791" i="28"/>
  <c r="M792" i="28"/>
  <c r="M793" i="28"/>
  <c r="M794" i="28"/>
  <c r="M795" i="28"/>
  <c r="M796" i="28"/>
  <c r="M797" i="28"/>
  <c r="M798" i="28"/>
  <c r="M799" i="28"/>
  <c r="M800" i="28"/>
  <c r="M801" i="28"/>
  <c r="M802" i="28"/>
  <c r="M803" i="28"/>
  <c r="M804" i="28"/>
  <c r="M805" i="28"/>
  <c r="M806" i="28"/>
  <c r="M807" i="28"/>
  <c r="M808" i="28"/>
  <c r="M809" i="28"/>
  <c r="M810" i="28"/>
  <c r="M811" i="28"/>
  <c r="M812" i="28"/>
  <c r="M813" i="28"/>
  <c r="M814" i="28"/>
  <c r="M815" i="28"/>
  <c r="M816" i="28"/>
  <c r="M817" i="28"/>
  <c r="M818" i="28"/>
  <c r="M819" i="28"/>
  <c r="M820" i="28"/>
  <c r="M821" i="28"/>
  <c r="M822" i="28"/>
  <c r="M823" i="28"/>
  <c r="M824" i="28"/>
  <c r="M825" i="28"/>
  <c r="M826" i="28"/>
  <c r="M827" i="28"/>
  <c r="M828" i="28"/>
  <c r="M829" i="28"/>
  <c r="M830" i="28"/>
  <c r="M831" i="28"/>
  <c r="M832" i="28"/>
  <c r="M833" i="28"/>
  <c r="M834" i="28"/>
  <c r="M835" i="28"/>
  <c r="M836" i="28"/>
  <c r="M837" i="28"/>
  <c r="M838" i="28"/>
  <c r="M839" i="28"/>
  <c r="M840" i="28"/>
  <c r="M841" i="28"/>
  <c r="M842" i="28"/>
  <c r="M843" i="28"/>
  <c r="M844" i="28"/>
  <c r="M845" i="28"/>
  <c r="M846" i="28"/>
  <c r="M847" i="28"/>
  <c r="M848" i="28"/>
  <c r="M849" i="28"/>
  <c r="M850" i="28"/>
  <c r="M851" i="28"/>
  <c r="M852" i="28"/>
  <c r="M853" i="28"/>
  <c r="M854" i="28"/>
  <c r="M855" i="28"/>
  <c r="M856" i="28"/>
  <c r="M857" i="28"/>
  <c r="M858" i="28"/>
  <c r="M859" i="28"/>
  <c r="M860" i="28"/>
  <c r="M861" i="28"/>
  <c r="M862" i="28"/>
  <c r="M863" i="28"/>
  <c r="M864" i="28"/>
  <c r="M865" i="28"/>
  <c r="M866" i="28"/>
  <c r="M867" i="28"/>
  <c r="M868" i="28"/>
  <c r="M869" i="28"/>
  <c r="M870" i="28"/>
  <c r="M871" i="28"/>
  <c r="M872" i="28"/>
  <c r="M873" i="28"/>
  <c r="M874" i="28"/>
  <c r="M875" i="28"/>
  <c r="M876" i="28"/>
  <c r="M877" i="28"/>
  <c r="M878" i="28"/>
  <c r="M879" i="28"/>
  <c r="M880" i="28"/>
  <c r="M881" i="28"/>
  <c r="M882" i="28"/>
  <c r="M883" i="28"/>
  <c r="M884" i="28"/>
  <c r="M885" i="28"/>
  <c r="M886" i="28"/>
  <c r="M887" i="28"/>
  <c r="M888" i="28"/>
  <c r="M889" i="28"/>
  <c r="M890" i="28"/>
  <c r="M891" i="28"/>
  <c r="M892" i="28"/>
  <c r="M893" i="28"/>
  <c r="M894" i="28"/>
  <c r="M895" i="28"/>
  <c r="M896" i="28"/>
  <c r="M897" i="28"/>
  <c r="M898" i="28"/>
  <c r="M899" i="28"/>
  <c r="M900" i="28"/>
  <c r="M901" i="28"/>
  <c r="M902" i="28"/>
  <c r="M903" i="28"/>
  <c r="M904" i="28"/>
  <c r="M905" i="28"/>
  <c r="M906" i="28"/>
  <c r="M907" i="28"/>
  <c r="M908" i="28"/>
  <c r="M909" i="28"/>
  <c r="M910" i="28"/>
  <c r="M911" i="28"/>
  <c r="M912" i="28"/>
  <c r="M913" i="28"/>
  <c r="M914" i="28"/>
  <c r="M915" i="28"/>
  <c r="M916" i="28"/>
  <c r="M917" i="28"/>
  <c r="M918" i="28"/>
  <c r="M919" i="28"/>
  <c r="M920" i="28"/>
  <c r="M921" i="28"/>
  <c r="M922" i="28"/>
  <c r="M923" i="28"/>
  <c r="M924" i="28"/>
  <c r="M925" i="28"/>
  <c r="M926" i="28"/>
  <c r="M927" i="28"/>
  <c r="M928" i="28"/>
  <c r="M929" i="28"/>
  <c r="M930" i="28"/>
  <c r="M931" i="28"/>
  <c r="M932" i="28"/>
  <c r="M933" i="28"/>
  <c r="M934" i="28"/>
  <c r="M935" i="28"/>
  <c r="M936" i="28"/>
  <c r="M937" i="28"/>
  <c r="M938" i="28"/>
  <c r="M939" i="28"/>
  <c r="M940" i="28"/>
  <c r="M941" i="28"/>
  <c r="M942" i="28"/>
  <c r="M943" i="28"/>
  <c r="M944" i="28"/>
  <c r="M945" i="28"/>
  <c r="M946" i="28"/>
  <c r="M947" i="28"/>
  <c r="M948" i="28"/>
  <c r="M949" i="28"/>
  <c r="M950" i="28"/>
  <c r="M951" i="28"/>
  <c r="M952" i="28"/>
  <c r="M953" i="28"/>
  <c r="M954" i="28"/>
  <c r="M955" i="28"/>
  <c r="M956" i="28"/>
  <c r="M957" i="28"/>
  <c r="M958" i="28"/>
  <c r="M959" i="28"/>
  <c r="M960" i="28"/>
  <c r="M961" i="28"/>
  <c r="M962" i="28"/>
  <c r="M963" i="28"/>
  <c r="M964" i="28"/>
  <c r="M965" i="28"/>
  <c r="M966" i="28"/>
  <c r="M967" i="28"/>
  <c r="M968" i="28"/>
  <c r="M969" i="28"/>
  <c r="M970" i="28"/>
  <c r="M971" i="28"/>
  <c r="M972" i="28"/>
  <c r="M973" i="28"/>
  <c r="M974" i="28"/>
  <c r="M975" i="28"/>
  <c r="M976" i="28"/>
  <c r="M977" i="28"/>
  <c r="M978" i="28"/>
  <c r="M979" i="28"/>
  <c r="M980" i="28"/>
  <c r="M981" i="28"/>
  <c r="M982" i="28"/>
  <c r="M983" i="28"/>
  <c r="M984" i="28"/>
  <c r="M985" i="28"/>
  <c r="M986" i="28"/>
  <c r="M987" i="28"/>
  <c r="M988" i="28"/>
  <c r="M989" i="28"/>
  <c r="M990" i="28"/>
  <c r="M991" i="28"/>
  <c r="M992" i="28"/>
  <c r="M993" i="28"/>
  <c r="M994" i="28"/>
  <c r="M995" i="28"/>
  <c r="M996" i="28"/>
  <c r="M997" i="28"/>
  <c r="M998" i="28"/>
  <c r="M999" i="28"/>
  <c r="M1000" i="28"/>
  <c r="M1001" i="28"/>
  <c r="M1002" i="28"/>
  <c r="M1003" i="28"/>
  <c r="M1004" i="28"/>
  <c r="M1005" i="28"/>
  <c r="M1006" i="28"/>
  <c r="M1007" i="28"/>
  <c r="M1008" i="28"/>
  <c r="M1009" i="28"/>
  <c r="M1010" i="28"/>
  <c r="M1011" i="28"/>
  <c r="M1012" i="28"/>
  <c r="M1013" i="28"/>
  <c r="M1014" i="28"/>
  <c r="M1015" i="28"/>
  <c r="M1016" i="28"/>
  <c r="M1017" i="28"/>
  <c r="M1018" i="28"/>
  <c r="M1019" i="28"/>
  <c r="M1020" i="28"/>
  <c r="M1021" i="28"/>
  <c r="M1022" i="28"/>
  <c r="M1023" i="28"/>
  <c r="M1024" i="28"/>
  <c r="M1025" i="28"/>
  <c r="M1026" i="28"/>
  <c r="M1027" i="28"/>
  <c r="M1028" i="28"/>
  <c r="M1029" i="28"/>
  <c r="M1030" i="28"/>
  <c r="M1031" i="28"/>
  <c r="M1032" i="28"/>
  <c r="M1033" i="28"/>
  <c r="M1034" i="28"/>
  <c r="M1035" i="28"/>
  <c r="M1036" i="28"/>
  <c r="M1037" i="28"/>
  <c r="M1038" i="28"/>
  <c r="M1039" i="28"/>
  <c r="M1040" i="28"/>
  <c r="M1041" i="28"/>
  <c r="M1042" i="28"/>
  <c r="M1043" i="28"/>
  <c r="M1044" i="28"/>
  <c r="M1045" i="28"/>
  <c r="M1046" i="28"/>
  <c r="M1047" i="28"/>
  <c r="M1048" i="28"/>
  <c r="M1049" i="28"/>
  <c r="M1050" i="28"/>
  <c r="M1051" i="28"/>
  <c r="M1052" i="28"/>
  <c r="M1053" i="28"/>
  <c r="M1054" i="28"/>
  <c r="M1055" i="28"/>
  <c r="M1056" i="28"/>
  <c r="M1057" i="28"/>
  <c r="M1058" i="28"/>
  <c r="M1059" i="28"/>
  <c r="M1060" i="28"/>
  <c r="M1061" i="28"/>
  <c r="M1062" i="28"/>
  <c r="M1063" i="28"/>
  <c r="M1064" i="28"/>
  <c r="M1065" i="28"/>
  <c r="M1066" i="28"/>
  <c r="M1067" i="28"/>
  <c r="M1068" i="28"/>
  <c r="M1069" i="28"/>
  <c r="M1070" i="28"/>
  <c r="M1071" i="28"/>
  <c r="M1072" i="28"/>
  <c r="M1073" i="28"/>
  <c r="M1074" i="28"/>
  <c r="M1075" i="28"/>
  <c r="M1076" i="28"/>
  <c r="M1077" i="28"/>
  <c r="M1078" i="28"/>
  <c r="M1079" i="28"/>
  <c r="M1080" i="28"/>
  <c r="M1081" i="28"/>
  <c r="M1082" i="28"/>
  <c r="M1083" i="28"/>
  <c r="M1084" i="28"/>
  <c r="M1085" i="28"/>
  <c r="M1086" i="28"/>
  <c r="M1087" i="28"/>
  <c r="M1088" i="28"/>
  <c r="M1089" i="28"/>
  <c r="M1090" i="28"/>
  <c r="M1091" i="28"/>
  <c r="M1092" i="28"/>
  <c r="M1093" i="28"/>
  <c r="M1094" i="28"/>
  <c r="M1095" i="28"/>
  <c r="M1096" i="28"/>
  <c r="M1097" i="28"/>
  <c r="M1098" i="28"/>
  <c r="M1099" i="28"/>
  <c r="M1100" i="28"/>
  <c r="M1101" i="28"/>
  <c r="M1102" i="28"/>
  <c r="M1103" i="28"/>
  <c r="M1104" i="28"/>
  <c r="M1105" i="28"/>
  <c r="M1106" i="28"/>
  <c r="M1107" i="28"/>
  <c r="M1108" i="28"/>
  <c r="M1109" i="28"/>
  <c r="M1110" i="28"/>
  <c r="M1111" i="28"/>
  <c r="M1112" i="28"/>
  <c r="M1113" i="28"/>
  <c r="M1114" i="28"/>
  <c r="M1115" i="28"/>
  <c r="M1116" i="28"/>
  <c r="M1117" i="28"/>
  <c r="M1118" i="28"/>
  <c r="M1119" i="28"/>
  <c r="M1120" i="28"/>
  <c r="M1121" i="28"/>
  <c r="M1122" i="28"/>
  <c r="M1123" i="28"/>
  <c r="M1124" i="28"/>
  <c r="M1125" i="28"/>
  <c r="M1126" i="28"/>
  <c r="M1127" i="28"/>
  <c r="M1128" i="28"/>
  <c r="M1129" i="28"/>
  <c r="M1130" i="28"/>
  <c r="M1131" i="28"/>
  <c r="M1132" i="28"/>
  <c r="M1133" i="28"/>
  <c r="M1134" i="28"/>
  <c r="M1135" i="28"/>
  <c r="M1136" i="28"/>
  <c r="M1137" i="28"/>
  <c r="M1138" i="28"/>
  <c r="M1139" i="28"/>
  <c r="M1140" i="28"/>
  <c r="M1141" i="28"/>
  <c r="M1142" i="28"/>
  <c r="M1143" i="28"/>
  <c r="M1144" i="28"/>
  <c r="M1145" i="28"/>
  <c r="M1146" i="28"/>
  <c r="M1147" i="28"/>
  <c r="M1148" i="28"/>
  <c r="M1149" i="28"/>
  <c r="M1150" i="28"/>
  <c r="M1151" i="28"/>
  <c r="M1152" i="28"/>
  <c r="M1153" i="28"/>
  <c r="M1154" i="28"/>
  <c r="M1155" i="28"/>
  <c r="M1156" i="28"/>
  <c r="M1157" i="28"/>
  <c r="M1158" i="28"/>
  <c r="M1159" i="28"/>
  <c r="M1160" i="28"/>
  <c r="M1161" i="28"/>
  <c r="M1162" i="28"/>
  <c r="M1163" i="28"/>
  <c r="M1164" i="28"/>
  <c r="M1165" i="28"/>
  <c r="M1166" i="28"/>
  <c r="M1167" i="28"/>
  <c r="M1168" i="28"/>
  <c r="M1169" i="28"/>
  <c r="M1170" i="28"/>
  <c r="M1171" i="28"/>
  <c r="M1172" i="28"/>
  <c r="M1173" i="28"/>
  <c r="M1174" i="28"/>
  <c r="M1175" i="28"/>
  <c r="M1176" i="28"/>
  <c r="M1177" i="28"/>
  <c r="M1178" i="28"/>
  <c r="M1179" i="28"/>
  <c r="M1180" i="28"/>
  <c r="M1181" i="28"/>
  <c r="M1182" i="28"/>
  <c r="M1183" i="28"/>
  <c r="M1184" i="28"/>
  <c r="M1185" i="28"/>
  <c r="M1186" i="28"/>
  <c r="M1187" i="28"/>
  <c r="M1188" i="28"/>
  <c r="M1189" i="28"/>
  <c r="M1190" i="28"/>
  <c r="M1191" i="28"/>
  <c r="M1192" i="28"/>
  <c r="M1193" i="28"/>
  <c r="M1194" i="28"/>
  <c r="M1195" i="28"/>
  <c r="M1196" i="28"/>
  <c r="M1197" i="28"/>
  <c r="M1198" i="28"/>
  <c r="M1199" i="28"/>
  <c r="M1200" i="28"/>
  <c r="M1201" i="28"/>
  <c r="M1202" i="28"/>
  <c r="M1203" i="28"/>
  <c r="M1204" i="28"/>
  <c r="M1205" i="28"/>
  <c r="M1206" i="28"/>
  <c r="M1207" i="28"/>
  <c r="M1208" i="28"/>
  <c r="M1209" i="28"/>
  <c r="M1210" i="28"/>
  <c r="M1211" i="28"/>
  <c r="M1212" i="28"/>
  <c r="M1213" i="28"/>
  <c r="M1214" i="28"/>
  <c r="M1215" i="28"/>
  <c r="M1216" i="28"/>
  <c r="M1217" i="28"/>
  <c r="M1218" i="28"/>
  <c r="M1219" i="28"/>
  <c r="M1220" i="28"/>
  <c r="M1221" i="28"/>
  <c r="M1222" i="28"/>
  <c r="M1223" i="28"/>
  <c r="M1224" i="28"/>
  <c r="M1225" i="28"/>
  <c r="M1226" i="28"/>
  <c r="M1227" i="28"/>
  <c r="M1228" i="28"/>
  <c r="M1229" i="28"/>
  <c r="M1230" i="28"/>
  <c r="M1231" i="28"/>
  <c r="M1232" i="28"/>
  <c r="M1233" i="28"/>
  <c r="M1234" i="28"/>
  <c r="M1235" i="28"/>
  <c r="M1236" i="28"/>
  <c r="M1237" i="28"/>
  <c r="M1238" i="28"/>
  <c r="M1239" i="28"/>
  <c r="M1240" i="28"/>
  <c r="M1241" i="28"/>
  <c r="M1242" i="28"/>
  <c r="M1243" i="28"/>
  <c r="M1244" i="28"/>
  <c r="M1245" i="28"/>
  <c r="M1246" i="28"/>
  <c r="M1247" i="28"/>
  <c r="M1248" i="28"/>
  <c r="M1249" i="28"/>
  <c r="M1250" i="28"/>
  <c r="M1251" i="28"/>
  <c r="M1252" i="28"/>
  <c r="M1253" i="28"/>
  <c r="M1254" i="28"/>
  <c r="M1255" i="28"/>
  <c r="M1256" i="28"/>
  <c r="M1257" i="28"/>
  <c r="M1258" i="28"/>
  <c r="M1259" i="28"/>
  <c r="M1260" i="28"/>
  <c r="M1261" i="28"/>
  <c r="M1262" i="28"/>
  <c r="M1263" i="28"/>
  <c r="M1264" i="28"/>
  <c r="M1265" i="28"/>
  <c r="M1266" i="28"/>
  <c r="M1267" i="28"/>
  <c r="M1268" i="28"/>
  <c r="M1269" i="28"/>
  <c r="M1270" i="28"/>
  <c r="M1271" i="28"/>
  <c r="M1272" i="28"/>
  <c r="M1273" i="28"/>
  <c r="M1274" i="28"/>
  <c r="M1275" i="28"/>
  <c r="M1276" i="28"/>
  <c r="M1277" i="28"/>
  <c r="M1278" i="28"/>
  <c r="M1279" i="28"/>
  <c r="M1280" i="28"/>
  <c r="M1281" i="28"/>
  <c r="M1282" i="28"/>
  <c r="M1283" i="28"/>
  <c r="M1284" i="28"/>
  <c r="M1285" i="28"/>
  <c r="M1286" i="28"/>
  <c r="M1287" i="28"/>
  <c r="M1288" i="28"/>
  <c r="M1289" i="28"/>
  <c r="M1290" i="28"/>
  <c r="M1291" i="28"/>
  <c r="M1292" i="28"/>
  <c r="M1293" i="28"/>
  <c r="M1294" i="28"/>
  <c r="M1295" i="28"/>
  <c r="M1296" i="28"/>
  <c r="M1297" i="28"/>
  <c r="M1298" i="28"/>
  <c r="M1299" i="28"/>
  <c r="M1300" i="28"/>
  <c r="M1301" i="28"/>
  <c r="M1302" i="28"/>
  <c r="M1303" i="28"/>
  <c r="M1304" i="28"/>
  <c r="M1305" i="28"/>
  <c r="M1306" i="28"/>
  <c r="M1307" i="28"/>
  <c r="M1308" i="28"/>
  <c r="M1309" i="28"/>
  <c r="M1310" i="28"/>
  <c r="M1311" i="28"/>
  <c r="M1312" i="28"/>
  <c r="M1313" i="28"/>
  <c r="M1314" i="28"/>
  <c r="M1315" i="28"/>
  <c r="M1316" i="28"/>
  <c r="M1317" i="28"/>
  <c r="M1318" i="28"/>
  <c r="M1319" i="28"/>
  <c r="M1320" i="28"/>
  <c r="M1321" i="28"/>
  <c r="M1322" i="28"/>
  <c r="M1323" i="28"/>
  <c r="M1324" i="28"/>
  <c r="M1325" i="28"/>
  <c r="M1326" i="28"/>
  <c r="M1327" i="28"/>
  <c r="M1328" i="28"/>
  <c r="M1329" i="28"/>
  <c r="M1330" i="28"/>
  <c r="M1331" i="28"/>
  <c r="M1332" i="28"/>
  <c r="M1333" i="28"/>
  <c r="M1334" i="28"/>
  <c r="M1335" i="28"/>
  <c r="M1336" i="28"/>
  <c r="M1337" i="28"/>
  <c r="M1338" i="28"/>
  <c r="M1339" i="28"/>
  <c r="M1340" i="28"/>
  <c r="M1341" i="28"/>
  <c r="M1342" i="28"/>
  <c r="M1343" i="28"/>
  <c r="M1344" i="28"/>
  <c r="M1345" i="28"/>
  <c r="M1346" i="28"/>
  <c r="M1347" i="28"/>
  <c r="M1348" i="28"/>
  <c r="M1349" i="28"/>
  <c r="M1350" i="28"/>
  <c r="M1351" i="28"/>
  <c r="M1352" i="28"/>
  <c r="M1353" i="28"/>
  <c r="M1354" i="28"/>
  <c r="M1355" i="28"/>
  <c r="M1356" i="28"/>
  <c r="M1357" i="28"/>
  <c r="M1358" i="28"/>
  <c r="M1359" i="28"/>
  <c r="M1360" i="28"/>
  <c r="M1361" i="28"/>
  <c r="M1362" i="28"/>
  <c r="M1363" i="28"/>
  <c r="M1364" i="28"/>
  <c r="M1365" i="28"/>
  <c r="M1366" i="28"/>
  <c r="M1367" i="28"/>
  <c r="M1368" i="28"/>
  <c r="M1369" i="28"/>
  <c r="M1370" i="28"/>
  <c r="M1371" i="28"/>
  <c r="M1372" i="28"/>
  <c r="M1373" i="28"/>
  <c r="M1374" i="28"/>
  <c r="M1375" i="28"/>
  <c r="M1376" i="28"/>
  <c r="M1377" i="28"/>
  <c r="M1378" i="28"/>
  <c r="M1379" i="28"/>
  <c r="M1380" i="28"/>
  <c r="M1381" i="28"/>
  <c r="M1382" i="28"/>
  <c r="M1383" i="28"/>
  <c r="M1384" i="28"/>
  <c r="M1385" i="28"/>
  <c r="M1386" i="28"/>
  <c r="M1387" i="28"/>
  <c r="M1388" i="28"/>
  <c r="M1389" i="28"/>
  <c r="M1390" i="28"/>
  <c r="M1391" i="28"/>
  <c r="M1392" i="28"/>
  <c r="M1393" i="28"/>
  <c r="M1394" i="28"/>
  <c r="M1395" i="28"/>
  <c r="M1396" i="28"/>
  <c r="M1397" i="28"/>
  <c r="M1398" i="28"/>
  <c r="M1399" i="28"/>
  <c r="M1400" i="28"/>
  <c r="M1401" i="28"/>
  <c r="M1402" i="28"/>
  <c r="M1403" i="28"/>
  <c r="M1404" i="28"/>
  <c r="M1405" i="28"/>
  <c r="M1406" i="28"/>
  <c r="M1407" i="28"/>
  <c r="M1408" i="28"/>
  <c r="M1409" i="28"/>
  <c r="M1410" i="28"/>
  <c r="M1411" i="28"/>
  <c r="M1412" i="28"/>
  <c r="M1413" i="28"/>
  <c r="M1414" i="28"/>
  <c r="M1415" i="28"/>
  <c r="M1416" i="28"/>
  <c r="M1417" i="28"/>
  <c r="M1418" i="28"/>
  <c r="M1419" i="28"/>
  <c r="M1420" i="28"/>
  <c r="M1421" i="28"/>
  <c r="M1422" i="28"/>
  <c r="M1423" i="28"/>
  <c r="M1424" i="28"/>
  <c r="M1425" i="28"/>
  <c r="M1426" i="28"/>
  <c r="M1427" i="28"/>
  <c r="M1428" i="28"/>
  <c r="M1429" i="28"/>
  <c r="M1430" i="28"/>
  <c r="M1431" i="28"/>
  <c r="M1432" i="28"/>
  <c r="M1433" i="28"/>
  <c r="M1434" i="28"/>
  <c r="M1435" i="28"/>
  <c r="M1436" i="28"/>
  <c r="M1437" i="28"/>
  <c r="M1438" i="28"/>
  <c r="M1439" i="28"/>
  <c r="M1440" i="28"/>
  <c r="M1441" i="28"/>
  <c r="M1442" i="28"/>
  <c r="M1443" i="28"/>
  <c r="M1444" i="28"/>
  <c r="M1445" i="28"/>
  <c r="M1446" i="28"/>
  <c r="M1447" i="28"/>
  <c r="M1448" i="28"/>
  <c r="M1449" i="28"/>
  <c r="M1450" i="28"/>
  <c r="M1451" i="28"/>
  <c r="M1452" i="28"/>
  <c r="M1453" i="28"/>
  <c r="M1454" i="28"/>
  <c r="M1455" i="28"/>
  <c r="M1456" i="28"/>
  <c r="M1457" i="28"/>
  <c r="M1458" i="28"/>
  <c r="M1459" i="28"/>
  <c r="M1460" i="28"/>
  <c r="M1461" i="28"/>
  <c r="M1462" i="28"/>
  <c r="M1463" i="28"/>
  <c r="M1464" i="28"/>
  <c r="M1465" i="28"/>
  <c r="M1466" i="28"/>
  <c r="M1467" i="28"/>
  <c r="M1468" i="28"/>
  <c r="M1469" i="28"/>
  <c r="M1470" i="28"/>
  <c r="M1471" i="28"/>
  <c r="M1472" i="28"/>
  <c r="M1473" i="28"/>
  <c r="M1474" i="28"/>
  <c r="M1475" i="28"/>
  <c r="M1476" i="28"/>
  <c r="M1477" i="28"/>
  <c r="M1478" i="28"/>
  <c r="M1479" i="28"/>
  <c r="M1480" i="28"/>
  <c r="M1481" i="28"/>
  <c r="M1482" i="28"/>
  <c r="M1483" i="28"/>
  <c r="M1484" i="28"/>
  <c r="M1485" i="28"/>
  <c r="M1486" i="28"/>
  <c r="M1487" i="28"/>
  <c r="M1488" i="28"/>
  <c r="M1489" i="28"/>
  <c r="M1490" i="28"/>
  <c r="M1491" i="28"/>
  <c r="M1492" i="28"/>
  <c r="M1493" i="28"/>
  <c r="M1494" i="28"/>
  <c r="M1495" i="28"/>
  <c r="M1496" i="28"/>
  <c r="M1497" i="28"/>
  <c r="M1498" i="28"/>
  <c r="M1499" i="28"/>
  <c r="M1500" i="28"/>
  <c r="M1501" i="28"/>
  <c r="M1502" i="28"/>
  <c r="M1503" i="28"/>
  <c r="M1504" i="28"/>
  <c r="M1505" i="28"/>
  <c r="M1506" i="28"/>
  <c r="M1507" i="28"/>
  <c r="M1508" i="28"/>
  <c r="M1509" i="28"/>
  <c r="M1510" i="28"/>
  <c r="M1511" i="28"/>
  <c r="M1512" i="28"/>
  <c r="M1513" i="28"/>
  <c r="M1514" i="28"/>
  <c r="M1515" i="28"/>
  <c r="M1516" i="28"/>
  <c r="M1517" i="28"/>
  <c r="M1518" i="28"/>
  <c r="M1519" i="28"/>
  <c r="M1520" i="28"/>
  <c r="M1521" i="28"/>
  <c r="M1522" i="28"/>
  <c r="M1523" i="28"/>
  <c r="M1524" i="28"/>
  <c r="M1525" i="28"/>
  <c r="M1526" i="28"/>
  <c r="M1527" i="28"/>
  <c r="M1528" i="28"/>
  <c r="M1529" i="28"/>
  <c r="M1530" i="28"/>
  <c r="M1531" i="28"/>
  <c r="M1532" i="28"/>
  <c r="M1533" i="28"/>
  <c r="M1534" i="28"/>
  <c r="M1535" i="28"/>
  <c r="M1536" i="28"/>
  <c r="M1537" i="28"/>
  <c r="M1538" i="28"/>
  <c r="M1539" i="28"/>
  <c r="M1540" i="28"/>
  <c r="M1541" i="28"/>
  <c r="M1542" i="28"/>
  <c r="M1543" i="28"/>
  <c r="M1544" i="28"/>
  <c r="M1545" i="28"/>
  <c r="M1546" i="28"/>
  <c r="M1547" i="28"/>
  <c r="M1548" i="28"/>
  <c r="M1549" i="28"/>
  <c r="M1550" i="28"/>
  <c r="M1551" i="28"/>
  <c r="M1552" i="28"/>
  <c r="M1553" i="28"/>
  <c r="M1554" i="28"/>
  <c r="M1555" i="28"/>
  <c r="M1556" i="28"/>
  <c r="M1557" i="28"/>
  <c r="M1558" i="28"/>
  <c r="M1559" i="28"/>
  <c r="M1560" i="28"/>
  <c r="M1561" i="28"/>
  <c r="M1562" i="28"/>
  <c r="M1563" i="28"/>
  <c r="M1564" i="28"/>
  <c r="M1565" i="28"/>
  <c r="M1566" i="28"/>
  <c r="M1567" i="28"/>
  <c r="M1568" i="28"/>
  <c r="M1569" i="28"/>
  <c r="M1570" i="28"/>
  <c r="M1571" i="28"/>
  <c r="M1572" i="28"/>
  <c r="M1573" i="28"/>
  <c r="M1574" i="28"/>
  <c r="M1575" i="28"/>
  <c r="M1576" i="28"/>
  <c r="M1577" i="28"/>
  <c r="M1578" i="28"/>
  <c r="M1579" i="28"/>
  <c r="M1580" i="28"/>
  <c r="M1581" i="28"/>
  <c r="M1582" i="28"/>
  <c r="M1583" i="28"/>
  <c r="M1584" i="28"/>
  <c r="M1585" i="28"/>
  <c r="M1586" i="28"/>
  <c r="M1587" i="28"/>
  <c r="M1588" i="28"/>
  <c r="M1589" i="28"/>
  <c r="M1590" i="28"/>
  <c r="M1591" i="28"/>
  <c r="M1592" i="28"/>
  <c r="M1593" i="28"/>
  <c r="M1594" i="28"/>
  <c r="M1595" i="28"/>
  <c r="M1596" i="28"/>
  <c r="M1597" i="28"/>
  <c r="M1598" i="28"/>
  <c r="M1599" i="28"/>
  <c r="M1600" i="28"/>
  <c r="M1601" i="28"/>
  <c r="M1602" i="28"/>
  <c r="M1603" i="28"/>
  <c r="M1604" i="28"/>
  <c r="M1605" i="28"/>
  <c r="M1606" i="28"/>
  <c r="M1607" i="28"/>
  <c r="M1608" i="28"/>
  <c r="M1609" i="28"/>
  <c r="M1610" i="28"/>
  <c r="M1611" i="28"/>
  <c r="M1612" i="28"/>
  <c r="M1613" i="28"/>
  <c r="M1614" i="28"/>
  <c r="M1615" i="28"/>
  <c r="M1616" i="28"/>
  <c r="M1617" i="28"/>
  <c r="M1618" i="28"/>
  <c r="M1619" i="28"/>
  <c r="M1620" i="28"/>
  <c r="M1621" i="28"/>
  <c r="M1622" i="28"/>
  <c r="M1623" i="28"/>
  <c r="M1624" i="28"/>
  <c r="M1625" i="28"/>
  <c r="M1626" i="28"/>
  <c r="M1627" i="28"/>
  <c r="M1628" i="28"/>
  <c r="M1629" i="28"/>
  <c r="M1630" i="28"/>
  <c r="M1631" i="28"/>
  <c r="M1632" i="28"/>
  <c r="M1633" i="28"/>
  <c r="M1634" i="28"/>
  <c r="M1635" i="28"/>
  <c r="M1636" i="28"/>
  <c r="M1637" i="28"/>
  <c r="M1638" i="28"/>
  <c r="M1639" i="28"/>
  <c r="M1640" i="28"/>
  <c r="M1641" i="28"/>
  <c r="M1642" i="28"/>
  <c r="M1643" i="28"/>
  <c r="M1644" i="28"/>
  <c r="M1645" i="28"/>
  <c r="M1646" i="28"/>
  <c r="M1647" i="28"/>
  <c r="M1648" i="28"/>
  <c r="M1649" i="28"/>
  <c r="M1650" i="28"/>
  <c r="M1651" i="28"/>
  <c r="M1652" i="28"/>
  <c r="M1653" i="28"/>
  <c r="M1654" i="28"/>
  <c r="M1655" i="28"/>
  <c r="M1656" i="28"/>
  <c r="M1657" i="28"/>
  <c r="M1658" i="28"/>
  <c r="M1659" i="28"/>
  <c r="M1660" i="28"/>
  <c r="M1661" i="28"/>
  <c r="M1662" i="28"/>
  <c r="M1663" i="28"/>
  <c r="M1664" i="28"/>
  <c r="M1665" i="28"/>
  <c r="M1666" i="28"/>
  <c r="M1667" i="28"/>
  <c r="M1668" i="28"/>
  <c r="M1669" i="28"/>
  <c r="M1670" i="28"/>
  <c r="M1671" i="28"/>
  <c r="M1672" i="28"/>
  <c r="M1673" i="28"/>
  <c r="M1674" i="28"/>
  <c r="M1675" i="28"/>
  <c r="M1676" i="28"/>
  <c r="M1677" i="28"/>
  <c r="M1678" i="28"/>
  <c r="M1679" i="28"/>
  <c r="M1680" i="28"/>
  <c r="M1681" i="28"/>
  <c r="M1682" i="28"/>
  <c r="M1683" i="28"/>
  <c r="M1684" i="28"/>
  <c r="M1685" i="28"/>
  <c r="M1686" i="28"/>
  <c r="M1687" i="28"/>
  <c r="M1688" i="28"/>
  <c r="M1689" i="28"/>
  <c r="M1690" i="28"/>
  <c r="M1691" i="28"/>
  <c r="M1692" i="28"/>
  <c r="M1693" i="28"/>
  <c r="M1694" i="28"/>
  <c r="M1695" i="28"/>
  <c r="M1696" i="28"/>
  <c r="M1697" i="28"/>
  <c r="M1698" i="28"/>
  <c r="M1699" i="28"/>
  <c r="M1700" i="28"/>
  <c r="M1701" i="28"/>
  <c r="M1702" i="28"/>
  <c r="M1703" i="28"/>
  <c r="M1704" i="28"/>
  <c r="M1705" i="28"/>
  <c r="M1706" i="28"/>
  <c r="M1707" i="28"/>
  <c r="M1708" i="28"/>
  <c r="M1709" i="28"/>
  <c r="M1710" i="28"/>
  <c r="M1711" i="28"/>
  <c r="M1712" i="28"/>
  <c r="M1713" i="28"/>
  <c r="M1714" i="28"/>
  <c r="M1715" i="28"/>
  <c r="M1716" i="28"/>
  <c r="M1717" i="28"/>
  <c r="M1718" i="28"/>
  <c r="M1719" i="28"/>
  <c r="M1720" i="28"/>
  <c r="M1721" i="28"/>
  <c r="M1722" i="28"/>
  <c r="M1723" i="28"/>
  <c r="M1724" i="28"/>
  <c r="M1725" i="28"/>
  <c r="M1726" i="28"/>
  <c r="M1727" i="28"/>
  <c r="M1728" i="28"/>
  <c r="M1729" i="28"/>
  <c r="M1730" i="28"/>
  <c r="M1731" i="28"/>
  <c r="M1732" i="28"/>
  <c r="M1733" i="28"/>
  <c r="M1734" i="28"/>
  <c r="M1735" i="28"/>
  <c r="M1736" i="28"/>
  <c r="M1737" i="28"/>
  <c r="M1738" i="28"/>
  <c r="M1739" i="28"/>
  <c r="M1740" i="28"/>
  <c r="M1741" i="28"/>
  <c r="M1742" i="28"/>
  <c r="M1743" i="28"/>
  <c r="M1744" i="28"/>
  <c r="M1745" i="28"/>
  <c r="M1746" i="28"/>
  <c r="M1747" i="28"/>
  <c r="M1748" i="28"/>
  <c r="M1749" i="28"/>
  <c r="M1750" i="28"/>
  <c r="M1751" i="28"/>
  <c r="M1752" i="28"/>
  <c r="M1753" i="28"/>
  <c r="M1754" i="28"/>
  <c r="M1755" i="28"/>
  <c r="M1756" i="28"/>
  <c r="M1757" i="28"/>
  <c r="M1758" i="28"/>
  <c r="M1759" i="28"/>
  <c r="M1760" i="28"/>
  <c r="M1761" i="28"/>
  <c r="M1762" i="28"/>
  <c r="M1763" i="28"/>
  <c r="M1764" i="28"/>
  <c r="M1765" i="28"/>
  <c r="M1766" i="28"/>
  <c r="M1767" i="28"/>
  <c r="M1768" i="28"/>
  <c r="M1769" i="28"/>
  <c r="M1770" i="28"/>
  <c r="M1771" i="28"/>
  <c r="M1772" i="28"/>
  <c r="M1773" i="28"/>
  <c r="M1774" i="28"/>
  <c r="M1775" i="28"/>
  <c r="M1776" i="28"/>
  <c r="M1777" i="28"/>
  <c r="M1778" i="28"/>
  <c r="M1779" i="28"/>
  <c r="M1780" i="28"/>
  <c r="M1781" i="28"/>
  <c r="M1782" i="28"/>
  <c r="M1783" i="28"/>
  <c r="M1784" i="28"/>
  <c r="M1785" i="28"/>
  <c r="M1786" i="28"/>
  <c r="M1787" i="28"/>
  <c r="M1788" i="28"/>
  <c r="M1789" i="28"/>
  <c r="M1790" i="28"/>
  <c r="M1791" i="28"/>
  <c r="M1792" i="28"/>
  <c r="M1793" i="28"/>
  <c r="M1794" i="28"/>
  <c r="M1795" i="28"/>
  <c r="M1796" i="28"/>
  <c r="M1797" i="28"/>
  <c r="M1798" i="28"/>
  <c r="M1799" i="28"/>
  <c r="M1800" i="28"/>
  <c r="M1801" i="28"/>
  <c r="M1802" i="28"/>
  <c r="M1803" i="28"/>
  <c r="M1804" i="28"/>
  <c r="M1805" i="28"/>
  <c r="M1806" i="28"/>
  <c r="M1807" i="28"/>
  <c r="M1808" i="28"/>
  <c r="M1809" i="28"/>
  <c r="M1810" i="28"/>
  <c r="M1811" i="28"/>
  <c r="M1812" i="28"/>
  <c r="M1813" i="28"/>
  <c r="M1814" i="28"/>
  <c r="M1815" i="28"/>
  <c r="M1816" i="28"/>
  <c r="M1817" i="28"/>
  <c r="M1818" i="28"/>
  <c r="M1819" i="28"/>
  <c r="M1820" i="28"/>
  <c r="M1821" i="28"/>
  <c r="M1822" i="28"/>
  <c r="M1823" i="28"/>
  <c r="M1824" i="28"/>
  <c r="M1825" i="28"/>
  <c r="M1826" i="28"/>
  <c r="M1827" i="28"/>
  <c r="M1828" i="28"/>
  <c r="M1829" i="28"/>
  <c r="M1830" i="28"/>
  <c r="M1831" i="28"/>
  <c r="M1832" i="28"/>
  <c r="M1833" i="28"/>
  <c r="M1834" i="28"/>
  <c r="M1835" i="28"/>
  <c r="M1836" i="28"/>
  <c r="M1837" i="28"/>
  <c r="M1838" i="28"/>
  <c r="M1839" i="28"/>
  <c r="M1840" i="28"/>
  <c r="M1841" i="28"/>
  <c r="M1842" i="28"/>
  <c r="M1843" i="28"/>
  <c r="M1844" i="28"/>
  <c r="M1845" i="28"/>
  <c r="M1846" i="28"/>
  <c r="M1847" i="28"/>
  <c r="M1848" i="28"/>
  <c r="M1849" i="28"/>
  <c r="M1850" i="28"/>
  <c r="M1851" i="28"/>
  <c r="M1852" i="28"/>
  <c r="M1853" i="28"/>
  <c r="M1854" i="28"/>
  <c r="M1855" i="28"/>
  <c r="M1856" i="28"/>
  <c r="M1857" i="28"/>
  <c r="M1858" i="28"/>
  <c r="M1859" i="28"/>
  <c r="M1860" i="28"/>
  <c r="M1861" i="28"/>
  <c r="M1862" i="28"/>
  <c r="M1863" i="28"/>
  <c r="M1864" i="28"/>
  <c r="M1865" i="28"/>
  <c r="M1866" i="28"/>
  <c r="M1867" i="28"/>
  <c r="M1868" i="28"/>
  <c r="M1869" i="28"/>
  <c r="M1870" i="28"/>
  <c r="M1871" i="28"/>
  <c r="M1872" i="28"/>
  <c r="M1873" i="28"/>
  <c r="M1874" i="28"/>
  <c r="M1875" i="28"/>
  <c r="M1876" i="28"/>
  <c r="M1877" i="28"/>
  <c r="M1878" i="28"/>
  <c r="M1879" i="28"/>
  <c r="M1880" i="28"/>
  <c r="M1881" i="28"/>
  <c r="M1882" i="28"/>
  <c r="M1883" i="28"/>
  <c r="M1884" i="28"/>
  <c r="M1885" i="28"/>
  <c r="M1886" i="28"/>
  <c r="M1887" i="28"/>
  <c r="M1888" i="28"/>
  <c r="M1889" i="28"/>
  <c r="M1890" i="28"/>
  <c r="M1891" i="28"/>
  <c r="M1892" i="28"/>
  <c r="M1893" i="28"/>
  <c r="M1894" i="28"/>
  <c r="M1895" i="28"/>
  <c r="M1896" i="28"/>
  <c r="M1897" i="28"/>
  <c r="M1898" i="28"/>
  <c r="M1899" i="28"/>
  <c r="M1900" i="28"/>
  <c r="M1901" i="28"/>
  <c r="M1902" i="28"/>
  <c r="M1903" i="28"/>
  <c r="M1904" i="28"/>
  <c r="M1905" i="28"/>
  <c r="M1906" i="28"/>
  <c r="M1907" i="28"/>
  <c r="M1908" i="28"/>
  <c r="M1909" i="28"/>
  <c r="M1910" i="28"/>
  <c r="M1911" i="28"/>
  <c r="M1912" i="28"/>
  <c r="M1913" i="28"/>
  <c r="M1914" i="28"/>
  <c r="M1915" i="28"/>
  <c r="M1916" i="28"/>
  <c r="M1917" i="28"/>
  <c r="M1918" i="28"/>
  <c r="M1919" i="28"/>
  <c r="M1920" i="28"/>
  <c r="M1921" i="28"/>
  <c r="M1922" i="28"/>
  <c r="M1923" i="28"/>
  <c r="M1924" i="28"/>
  <c r="M1925" i="28"/>
  <c r="M1926" i="28"/>
  <c r="M1927" i="28"/>
  <c r="M1928" i="28"/>
  <c r="M1929" i="28"/>
  <c r="M1930" i="28"/>
  <c r="M1931" i="28"/>
  <c r="M1932" i="28"/>
  <c r="M1933" i="28"/>
  <c r="M1934" i="28"/>
  <c r="M1935" i="28"/>
  <c r="M1936" i="28"/>
  <c r="M1937" i="28"/>
  <c r="M1938" i="28"/>
  <c r="M1939" i="28"/>
  <c r="M1940" i="28"/>
  <c r="M1941" i="28"/>
  <c r="M1942" i="28"/>
  <c r="M1943" i="28"/>
  <c r="M1944" i="28"/>
  <c r="M1945" i="28"/>
  <c r="M1946" i="28"/>
  <c r="M1947" i="28"/>
  <c r="M1948" i="28"/>
  <c r="M1949" i="28"/>
  <c r="M1950" i="28"/>
  <c r="M1951" i="28"/>
  <c r="M1952" i="28"/>
  <c r="M1953" i="28"/>
  <c r="M1954" i="28"/>
  <c r="M1955" i="28"/>
  <c r="M1956" i="28"/>
  <c r="M1957" i="28"/>
  <c r="M1958" i="28"/>
  <c r="M1959" i="28"/>
  <c r="M1960" i="28"/>
  <c r="M1961" i="28"/>
  <c r="M1962" i="28"/>
  <c r="M1963" i="28"/>
  <c r="M1964" i="28"/>
  <c r="M1965" i="28"/>
  <c r="M1966" i="28"/>
  <c r="M1967" i="28"/>
  <c r="M1968" i="28"/>
  <c r="M1969" i="28"/>
  <c r="M1970" i="28"/>
  <c r="M1971" i="28"/>
  <c r="M1972" i="28"/>
  <c r="M1973" i="28"/>
  <c r="M1974" i="28"/>
  <c r="M1975" i="28"/>
  <c r="M1976" i="28"/>
  <c r="M1977" i="28"/>
  <c r="M1978" i="28"/>
  <c r="M1979" i="28"/>
  <c r="M1980" i="28"/>
  <c r="M1981" i="28"/>
  <c r="M1982" i="28"/>
  <c r="M1983" i="28"/>
  <c r="M1984" i="28"/>
  <c r="M1985" i="28"/>
  <c r="M1986" i="28"/>
  <c r="M1987" i="28"/>
  <c r="M1988" i="28"/>
  <c r="M1989" i="28"/>
  <c r="M1990" i="28"/>
  <c r="M1991" i="28"/>
  <c r="M1992" i="28"/>
  <c r="M1993" i="28"/>
  <c r="M1994" i="28"/>
  <c r="M1995" i="28"/>
  <c r="M1996" i="28"/>
  <c r="M1997" i="28"/>
  <c r="M1998" i="28"/>
  <c r="M1999" i="28"/>
  <c r="M2000" i="28"/>
  <c r="M2001" i="28"/>
  <c r="M2002" i="28"/>
  <c r="M2003" i="28"/>
  <c r="M2004" i="28"/>
  <c r="M2005" i="28"/>
  <c r="M2006" i="28"/>
  <c r="M2007" i="28"/>
  <c r="M2008" i="28"/>
  <c r="M2009" i="28"/>
  <c r="M2010" i="28"/>
  <c r="M2011" i="28"/>
  <c r="M2012" i="28"/>
  <c r="M2013" i="28"/>
  <c r="M2014" i="28"/>
  <c r="M2015" i="28"/>
  <c r="M2016" i="28"/>
  <c r="M2017" i="28"/>
  <c r="M2018" i="28"/>
  <c r="M2019" i="28"/>
  <c r="M2020" i="28"/>
  <c r="M2021" i="28"/>
  <c r="M2022" i="28"/>
  <c r="M2023" i="28"/>
  <c r="M2024" i="28"/>
  <c r="M2025" i="28"/>
  <c r="M2026" i="28"/>
  <c r="M2027" i="28"/>
  <c r="M2028" i="28"/>
  <c r="M2029" i="28"/>
  <c r="M2030" i="28"/>
  <c r="M2031" i="28"/>
  <c r="M2032" i="28"/>
  <c r="M2033" i="28"/>
  <c r="M2034" i="28"/>
  <c r="M2035" i="28"/>
  <c r="M2036" i="28"/>
  <c r="M2037" i="28"/>
  <c r="M2038" i="28"/>
  <c r="M2039" i="28"/>
  <c r="M2040" i="28"/>
  <c r="M2041" i="28"/>
  <c r="M2042" i="28"/>
  <c r="M2043" i="28"/>
  <c r="M2044" i="28"/>
  <c r="M2045" i="28"/>
  <c r="M2046" i="28"/>
  <c r="M2047" i="28"/>
  <c r="M2048" i="28"/>
  <c r="M2049" i="28"/>
  <c r="M2050" i="28"/>
  <c r="M2051" i="28"/>
  <c r="M2052" i="28"/>
  <c r="M2053" i="28"/>
  <c r="M2054" i="28"/>
  <c r="M2055" i="28"/>
  <c r="M2056" i="28"/>
  <c r="M2057" i="28"/>
  <c r="M2058" i="28"/>
  <c r="M2059" i="28"/>
  <c r="M2060" i="28"/>
  <c r="M2061" i="28"/>
  <c r="M2062" i="28"/>
  <c r="M2063" i="28"/>
  <c r="M2064" i="28"/>
  <c r="M2065" i="28"/>
  <c r="M2066" i="28"/>
  <c r="M2067" i="28"/>
  <c r="M2068" i="28"/>
  <c r="M2069" i="28"/>
  <c r="M2070" i="28"/>
  <c r="M2071" i="28"/>
  <c r="M2072" i="28"/>
  <c r="M2073" i="28"/>
  <c r="M2074" i="28"/>
  <c r="M2075" i="28"/>
  <c r="M2076" i="28"/>
  <c r="M2077" i="28"/>
  <c r="M2078" i="28"/>
  <c r="M2079" i="28"/>
  <c r="M2080" i="28"/>
  <c r="M2081" i="28"/>
  <c r="M2082" i="28"/>
  <c r="M2083" i="28"/>
  <c r="M2084" i="28"/>
  <c r="M2085" i="28"/>
  <c r="M2086" i="28"/>
  <c r="M2087" i="28"/>
  <c r="M2088" i="28"/>
  <c r="M2089" i="28"/>
  <c r="M2090" i="28"/>
  <c r="M2091" i="28"/>
  <c r="M2092" i="28"/>
  <c r="M2093" i="28"/>
  <c r="M2094" i="28"/>
  <c r="M2095" i="28"/>
  <c r="M2096" i="28"/>
  <c r="M2097" i="28"/>
  <c r="M2098" i="28"/>
  <c r="M2099" i="28"/>
  <c r="M2100" i="28"/>
  <c r="M2101" i="28"/>
  <c r="M2102" i="28"/>
  <c r="M2103" i="28"/>
  <c r="M2104" i="28"/>
  <c r="M2105" i="28"/>
  <c r="M2106" i="28"/>
  <c r="M2107" i="28"/>
  <c r="M2108" i="28"/>
  <c r="M2109" i="28"/>
  <c r="M2110" i="28"/>
  <c r="M2111" i="28"/>
  <c r="M2112" i="28"/>
  <c r="M2113" i="28"/>
  <c r="M2114" i="28"/>
  <c r="M2115" i="28"/>
  <c r="M2116" i="28"/>
  <c r="M2117" i="28"/>
  <c r="M2118" i="28"/>
  <c r="M2119" i="28"/>
  <c r="M2120" i="28"/>
  <c r="M2121" i="28"/>
  <c r="M2122" i="28"/>
  <c r="M2123" i="28"/>
  <c r="M2124" i="28"/>
  <c r="M2125" i="28"/>
  <c r="M2126" i="28"/>
  <c r="M2127" i="28"/>
  <c r="M2128" i="28"/>
  <c r="M2129" i="28"/>
  <c r="M2130" i="28"/>
  <c r="M2131" i="28"/>
  <c r="M2132" i="28"/>
  <c r="M2133" i="28"/>
  <c r="M2134" i="28"/>
  <c r="M2135" i="28"/>
  <c r="M2136" i="28"/>
  <c r="M2137" i="28"/>
  <c r="M2138" i="28"/>
  <c r="M2139" i="28"/>
  <c r="M2140" i="28"/>
  <c r="M2141" i="28"/>
  <c r="M2142" i="28"/>
  <c r="M2143" i="28"/>
  <c r="M2144" i="28"/>
  <c r="M2145" i="28"/>
  <c r="M2146" i="28"/>
  <c r="M2147" i="28"/>
  <c r="M2148" i="28"/>
  <c r="M2149" i="28"/>
  <c r="M2150" i="28"/>
  <c r="M2151" i="28"/>
  <c r="M2152" i="28"/>
  <c r="M2153" i="28"/>
  <c r="M2154" i="28"/>
  <c r="M2155" i="28"/>
  <c r="M2156" i="28"/>
  <c r="M2157" i="28"/>
  <c r="M2158" i="28"/>
  <c r="M2159" i="28"/>
  <c r="M2160" i="28"/>
  <c r="M2161" i="28"/>
  <c r="M2162" i="28"/>
  <c r="M2163" i="28"/>
  <c r="M2164" i="28"/>
  <c r="M2165" i="28"/>
  <c r="M2166" i="28"/>
  <c r="M2167" i="28"/>
  <c r="M2168" i="28"/>
  <c r="M2169" i="28"/>
  <c r="M2170" i="28"/>
  <c r="M2171" i="28"/>
  <c r="M2172" i="28"/>
  <c r="M2173" i="28"/>
  <c r="M2174" i="28"/>
  <c r="M2175" i="28"/>
  <c r="M2176" i="28"/>
  <c r="M2177" i="28"/>
  <c r="M2178" i="28"/>
  <c r="M2179" i="28"/>
  <c r="M2180" i="28"/>
  <c r="M2181" i="28"/>
  <c r="M2182" i="28"/>
  <c r="M2183" i="28"/>
  <c r="M2184" i="28"/>
  <c r="M2185" i="28"/>
  <c r="M2186" i="28"/>
  <c r="M2187" i="28"/>
  <c r="M2188" i="28"/>
  <c r="M2189" i="28"/>
  <c r="M2190" i="28"/>
  <c r="M2191" i="28"/>
  <c r="M2192" i="28"/>
  <c r="M2193" i="28"/>
  <c r="M2194" i="28"/>
  <c r="M2195" i="28"/>
  <c r="M2196" i="28"/>
  <c r="M2197" i="28"/>
  <c r="M2198" i="28"/>
  <c r="M2199" i="28"/>
  <c r="M2200" i="28"/>
  <c r="M2201" i="28"/>
  <c r="M2202" i="28"/>
  <c r="M2203" i="28"/>
  <c r="M2204" i="28"/>
  <c r="M2205" i="28"/>
  <c r="M2206" i="28"/>
  <c r="M2207" i="28"/>
  <c r="M2208" i="28"/>
  <c r="M2209" i="28"/>
  <c r="M2210" i="28"/>
  <c r="M2211" i="28"/>
  <c r="M2212" i="28"/>
  <c r="M2213" i="28"/>
  <c r="M2214" i="28"/>
  <c r="M2215" i="28"/>
  <c r="M2216" i="28"/>
  <c r="M2217" i="28"/>
  <c r="M2218" i="28"/>
  <c r="M2219" i="28"/>
  <c r="M2220" i="28"/>
  <c r="M2221" i="28"/>
  <c r="M2222" i="28"/>
  <c r="M2223" i="28"/>
  <c r="M2224" i="28"/>
  <c r="M2225" i="28"/>
  <c r="M2226" i="28"/>
  <c r="M2227" i="28"/>
  <c r="M2228" i="28"/>
  <c r="M2229" i="28"/>
  <c r="M2230" i="28"/>
  <c r="M2231" i="28"/>
  <c r="M2232" i="28"/>
  <c r="M2233" i="28"/>
  <c r="M2234" i="28"/>
  <c r="M2235" i="28"/>
  <c r="M2236" i="28"/>
  <c r="M2237" i="28"/>
  <c r="M2238" i="28"/>
  <c r="M2239" i="28"/>
  <c r="M2240" i="28"/>
  <c r="M2241" i="28"/>
  <c r="M2242" i="28"/>
  <c r="M2243" i="28"/>
  <c r="M2244" i="28"/>
  <c r="M2245" i="28"/>
  <c r="M2246" i="28"/>
  <c r="M2247" i="28"/>
  <c r="M2248" i="28"/>
  <c r="M2249" i="28"/>
  <c r="M2250" i="28"/>
  <c r="M2251" i="28"/>
  <c r="M2252" i="28"/>
  <c r="M2253" i="28"/>
  <c r="M2254" i="28"/>
  <c r="M2255" i="28"/>
  <c r="M2256" i="28"/>
  <c r="M2257" i="28"/>
  <c r="M2258" i="28"/>
  <c r="M2259" i="28"/>
  <c r="M2260" i="28"/>
  <c r="M2261" i="28"/>
  <c r="M2262" i="28"/>
  <c r="M2263" i="28"/>
  <c r="M2264" i="28"/>
  <c r="M2265" i="28"/>
  <c r="M2266" i="28"/>
  <c r="M2267" i="28"/>
  <c r="M2268" i="28"/>
  <c r="M2269" i="28"/>
  <c r="M2270" i="28"/>
  <c r="M2271" i="28"/>
  <c r="M2272" i="28"/>
  <c r="M2273" i="28"/>
  <c r="M2274" i="28"/>
  <c r="M2275" i="28"/>
  <c r="M2276" i="28"/>
  <c r="M2277" i="28"/>
  <c r="M2278" i="28"/>
  <c r="M2279" i="28"/>
  <c r="M2280" i="28"/>
  <c r="M2281" i="28"/>
  <c r="M2282" i="28"/>
  <c r="M2283" i="28"/>
  <c r="M2284" i="28"/>
  <c r="M2285" i="28"/>
  <c r="M2286" i="28"/>
  <c r="M2287" i="28"/>
  <c r="M2288" i="28"/>
  <c r="M2289" i="28"/>
  <c r="M2290" i="28"/>
  <c r="M2291" i="28"/>
  <c r="M2292" i="28"/>
  <c r="M2293" i="28"/>
  <c r="M2294" i="28"/>
  <c r="M2295" i="28"/>
  <c r="M2296" i="28"/>
  <c r="M2297" i="28"/>
  <c r="M2298" i="28"/>
  <c r="M2299" i="28"/>
  <c r="M2300" i="28"/>
  <c r="M2301" i="28"/>
  <c r="M2302" i="28"/>
  <c r="M2303" i="28"/>
  <c r="M2304" i="28"/>
  <c r="M2305" i="28"/>
  <c r="M2306" i="28"/>
  <c r="M2307" i="28"/>
  <c r="M2308" i="28"/>
  <c r="M2309" i="28"/>
  <c r="M2310" i="28"/>
  <c r="M2311" i="28"/>
  <c r="M2312" i="28"/>
  <c r="M2313" i="28"/>
  <c r="M2314" i="28"/>
  <c r="M2315" i="28"/>
  <c r="M2316" i="28"/>
  <c r="M2317" i="28"/>
  <c r="M2318" i="28"/>
  <c r="M2319" i="28"/>
  <c r="M2320" i="28"/>
  <c r="M2321" i="28"/>
  <c r="M2322" i="28"/>
  <c r="M2323" i="28"/>
  <c r="M2324" i="28"/>
  <c r="M2325" i="28"/>
  <c r="M2326" i="28"/>
  <c r="M2327" i="28"/>
  <c r="M2328" i="28"/>
  <c r="M2329" i="28"/>
  <c r="M2330" i="28"/>
  <c r="M2331" i="28"/>
  <c r="M2332" i="28"/>
  <c r="M2333" i="28"/>
  <c r="M2334" i="28"/>
  <c r="M2335" i="28"/>
  <c r="M2336" i="28"/>
  <c r="M2337" i="28"/>
  <c r="M2338" i="28"/>
  <c r="M2339" i="28"/>
  <c r="M2340" i="28"/>
  <c r="M2341" i="28"/>
  <c r="M2342" i="28"/>
  <c r="M2343" i="28"/>
  <c r="M2344" i="28"/>
  <c r="M2345" i="28"/>
  <c r="M2346" i="28"/>
  <c r="M2347" i="28"/>
  <c r="M2348" i="28"/>
  <c r="M2349" i="28"/>
  <c r="M2350" i="28"/>
  <c r="M2351" i="28"/>
  <c r="M2352" i="28"/>
  <c r="M2353" i="28"/>
  <c r="M2354" i="28"/>
  <c r="M2355" i="28"/>
  <c r="M2356" i="28"/>
  <c r="M2357" i="28"/>
  <c r="M2358" i="28"/>
  <c r="M2359" i="28"/>
  <c r="M2360" i="28"/>
  <c r="M2361" i="28"/>
  <c r="M2362" i="28"/>
  <c r="M2363" i="28"/>
  <c r="M2364" i="28"/>
  <c r="M2365" i="28"/>
  <c r="M2366" i="28"/>
  <c r="M2367" i="28"/>
  <c r="M2368" i="28"/>
  <c r="M2369" i="28"/>
  <c r="M2370" i="28"/>
  <c r="M2371" i="28"/>
  <c r="M2372" i="28"/>
  <c r="M2373" i="28"/>
  <c r="M2374" i="28"/>
  <c r="M2375" i="28"/>
  <c r="M2376" i="28"/>
  <c r="M2377" i="28"/>
  <c r="M2378" i="28"/>
  <c r="M2379" i="28"/>
  <c r="M2380" i="28"/>
  <c r="M2381" i="28"/>
  <c r="M2382" i="28"/>
  <c r="M2383" i="28"/>
  <c r="M2384" i="28"/>
  <c r="M2385" i="28"/>
  <c r="M2386" i="28"/>
  <c r="M2387" i="28"/>
  <c r="M2388" i="28"/>
  <c r="M2389" i="28"/>
  <c r="M2390" i="28"/>
  <c r="M2391" i="28"/>
  <c r="M2392" i="28"/>
  <c r="M2393" i="28"/>
  <c r="M2394" i="28"/>
  <c r="M2395" i="28"/>
  <c r="M2396" i="28"/>
  <c r="M2397" i="28"/>
  <c r="M2398" i="28"/>
  <c r="M2399" i="28"/>
  <c r="M2400" i="28"/>
  <c r="M2401" i="28"/>
  <c r="M2402" i="28"/>
  <c r="M2403" i="28"/>
  <c r="M2404" i="28"/>
  <c r="M2405" i="28"/>
  <c r="M2406" i="28"/>
  <c r="M2407" i="28"/>
  <c r="M2408" i="28"/>
  <c r="M2409" i="28"/>
  <c r="M2410" i="28"/>
  <c r="M2411" i="28"/>
  <c r="M2412" i="28"/>
  <c r="M2413" i="28"/>
  <c r="M2414" i="28"/>
  <c r="M2415" i="28"/>
  <c r="M2416" i="28"/>
  <c r="M2417" i="28"/>
  <c r="M2418" i="28"/>
  <c r="M2419" i="28"/>
  <c r="M2420" i="28"/>
  <c r="M2421" i="28"/>
  <c r="M2422" i="28"/>
  <c r="M2423" i="28"/>
  <c r="M2424" i="28"/>
  <c r="M2425" i="28"/>
  <c r="M2426" i="28"/>
  <c r="M2427" i="28"/>
  <c r="M2428" i="28"/>
  <c r="M2429" i="28"/>
  <c r="M2430" i="28"/>
  <c r="M2431" i="28"/>
  <c r="M2432" i="28"/>
  <c r="M2433" i="28"/>
  <c r="M2434" i="28"/>
  <c r="M2435" i="28"/>
  <c r="M2436" i="28"/>
  <c r="M2437" i="28"/>
  <c r="M2438" i="28"/>
  <c r="M2439" i="28"/>
  <c r="M2440" i="28"/>
  <c r="M2441" i="28"/>
  <c r="M2442" i="28"/>
  <c r="M2443" i="28"/>
  <c r="M2444" i="28"/>
  <c r="M2445" i="28"/>
  <c r="M2446" i="28"/>
  <c r="M2447" i="28"/>
  <c r="M2448" i="28"/>
  <c r="M2449" i="28"/>
  <c r="M2450" i="28"/>
  <c r="S2545" i="28" s="1"/>
  <c r="M2451" i="28"/>
  <c r="M2452" i="28"/>
  <c r="M2453" i="28"/>
  <c r="M2454" i="28"/>
  <c r="M2455" i="28"/>
  <c r="M2456" i="28"/>
  <c r="M2457" i="28"/>
  <c r="M2458" i="28"/>
  <c r="M2459" i="28"/>
  <c r="M2460" i="28"/>
  <c r="M2461" i="28"/>
  <c r="M2462" i="28"/>
  <c r="M2463" i="28"/>
  <c r="M2464" i="28"/>
  <c r="M2465" i="28"/>
  <c r="M2466" i="28"/>
  <c r="M2467" i="28"/>
  <c r="M2468" i="28"/>
  <c r="M2469" i="28"/>
  <c r="M2470" i="28"/>
  <c r="S2530" i="28" s="1"/>
  <c r="M2471" i="28"/>
  <c r="M2472" i="28"/>
  <c r="M2473" i="28"/>
  <c r="M2474" i="28"/>
  <c r="M2475" i="28"/>
  <c r="M2476" i="28"/>
  <c r="M2477" i="28"/>
  <c r="M2478" i="28"/>
  <c r="M2479" i="28"/>
  <c r="M2480" i="28"/>
  <c r="M2481" i="28"/>
  <c r="M2482" i="28"/>
  <c r="M2483" i="28"/>
  <c r="M2484" i="28"/>
  <c r="M2485" i="28"/>
  <c r="M2486" i="28"/>
  <c r="M2487" i="28"/>
  <c r="M2488" i="28"/>
  <c r="M2489" i="28"/>
  <c r="M2490" i="28"/>
  <c r="M2491" i="28"/>
  <c r="M2492" i="28"/>
  <c r="M2493" i="28"/>
  <c r="M2494" i="28"/>
  <c r="M2495" i="28"/>
  <c r="M2496" i="28"/>
  <c r="M2497" i="28"/>
  <c r="M2498" i="28"/>
  <c r="M2499" i="28"/>
  <c r="M2500" i="28"/>
  <c r="M2501" i="28"/>
  <c r="M2502" i="28"/>
  <c r="M2503" i="28"/>
  <c r="M2504" i="28"/>
  <c r="M2505" i="28"/>
  <c r="M2506" i="28"/>
  <c r="M2507" i="28"/>
  <c r="M2508" i="28"/>
  <c r="M2509" i="28"/>
  <c r="M2510" i="28"/>
  <c r="M2511" i="28"/>
  <c r="M2512" i="28"/>
  <c r="M2513" i="28"/>
  <c r="M2514" i="28"/>
  <c r="M2515" i="28"/>
  <c r="M2516" i="28"/>
  <c r="M2517" i="28"/>
  <c r="M2518" i="28"/>
  <c r="M2519" i="28"/>
  <c r="M2520" i="28"/>
  <c r="M2521" i="28"/>
  <c r="M2522" i="28"/>
  <c r="M2523" i="28"/>
  <c r="M2524" i="28"/>
  <c r="M2525" i="28"/>
  <c r="M2526" i="28"/>
  <c r="M2527" i="28"/>
  <c r="M2528" i="28"/>
  <c r="M2529" i="28"/>
  <c r="M2530" i="28"/>
  <c r="M2531" i="28"/>
  <c r="M2532" i="28"/>
  <c r="M2533" i="28"/>
  <c r="M2534" i="28"/>
  <c r="M2535" i="28"/>
  <c r="M2536" i="28"/>
  <c r="M2537" i="28"/>
  <c r="M2538" i="28"/>
  <c r="M2539" i="28"/>
  <c r="M2540" i="28"/>
  <c r="M2541" i="28"/>
  <c r="M2542" i="28"/>
  <c r="M2543" i="28"/>
  <c r="M2544" i="28"/>
  <c r="M2545" i="28"/>
  <c r="M2546" i="28"/>
  <c r="M2547" i="28"/>
  <c r="M2548" i="28"/>
  <c r="M2549" i="28"/>
  <c r="M2550" i="28"/>
  <c r="M2551" i="28"/>
  <c r="M2552" i="28"/>
  <c r="M2553" i="28"/>
  <c r="M2554" i="28"/>
  <c r="M2555" i="28"/>
  <c r="M2556" i="28"/>
  <c r="M2557" i="28"/>
  <c r="M2558" i="28"/>
  <c r="M2559" i="28"/>
  <c r="M2560" i="28"/>
  <c r="M2561" i="28"/>
  <c r="M2562" i="28"/>
  <c r="M2563" i="28"/>
  <c r="M2564" i="28"/>
  <c r="M2565" i="28"/>
  <c r="M2566" i="28"/>
  <c r="M2567" i="28"/>
  <c r="M2568" i="28"/>
  <c r="M2569" i="28"/>
  <c r="M2570" i="28"/>
  <c r="M2571" i="28"/>
  <c r="M2572" i="28"/>
  <c r="M2573" i="28"/>
  <c r="M2574" i="28"/>
  <c r="M2575" i="28"/>
  <c r="M2576" i="28"/>
  <c r="M2577" i="28"/>
  <c r="M2578" i="28"/>
  <c r="M2579" i="28"/>
  <c r="M2580" i="28"/>
  <c r="M2581" i="28"/>
  <c r="M2582" i="28"/>
  <c r="M2583" i="28"/>
  <c r="M2584" i="28"/>
  <c r="M2585" i="28"/>
  <c r="M2586" i="28"/>
  <c r="M2587" i="28"/>
  <c r="M2588" i="28"/>
  <c r="M2589" i="28"/>
  <c r="M2590" i="28"/>
  <c r="M2591" i="28"/>
  <c r="M2592" i="28"/>
  <c r="M2593" i="28"/>
  <c r="M2594" i="28"/>
  <c r="M2595" i="28"/>
  <c r="M2596" i="28"/>
  <c r="M2597" i="28"/>
  <c r="M2598" i="28"/>
  <c r="M2599" i="28"/>
  <c r="M2600" i="28"/>
  <c r="M2601" i="28"/>
  <c r="M2602" i="28"/>
  <c r="M2603" i="28"/>
  <c r="M2604" i="28"/>
  <c r="M2605" i="28"/>
  <c r="M2606" i="28"/>
  <c r="M2607" i="28"/>
  <c r="M2608" i="28"/>
  <c r="M2609" i="28"/>
  <c r="M2610" i="28"/>
  <c r="M2611" i="28"/>
  <c r="M2612" i="28"/>
  <c r="M2613" i="28"/>
  <c r="M2614" i="28"/>
  <c r="M2615" i="28"/>
  <c r="M2616" i="28"/>
  <c r="M2617" i="28"/>
  <c r="M2618" i="28"/>
  <c r="M2619" i="28"/>
  <c r="M2620" i="28"/>
  <c r="M2621" i="28"/>
  <c r="M2622" i="28"/>
  <c r="M2623" i="28"/>
  <c r="M2624" i="28"/>
  <c r="M2625" i="28"/>
  <c r="M2626" i="28"/>
  <c r="M2627" i="28"/>
  <c r="M2628" i="28"/>
  <c r="M2629" i="28"/>
  <c r="M2630" i="28"/>
  <c r="M2631" i="28"/>
  <c r="M2632" i="28"/>
  <c r="M2633" i="28"/>
  <c r="M2634" i="28"/>
  <c r="M2635" i="28"/>
  <c r="M2636" i="28"/>
  <c r="M2637" i="28"/>
  <c r="M2638" i="28"/>
  <c r="M2639" i="28"/>
  <c r="M2640" i="28"/>
  <c r="M2641" i="28"/>
  <c r="M2642" i="28"/>
  <c r="M2643" i="28"/>
  <c r="M2644" i="28"/>
  <c r="M2645" i="28"/>
  <c r="M2646" i="28"/>
  <c r="M2647" i="28"/>
  <c r="M2648" i="28"/>
  <c r="M2649" i="28"/>
  <c r="M2650" i="28"/>
  <c r="M2651" i="28"/>
  <c r="M2652" i="28"/>
  <c r="M2653" i="28"/>
  <c r="M2654" i="28"/>
  <c r="M2655" i="28"/>
  <c r="M2656" i="28"/>
  <c r="M2657" i="28"/>
  <c r="M2658" i="28"/>
  <c r="M2659" i="28"/>
  <c r="M2660" i="28"/>
  <c r="M2661" i="28"/>
  <c r="M2662" i="28"/>
  <c r="M2663" i="28"/>
  <c r="M2664" i="28"/>
  <c r="M2665" i="28"/>
  <c r="M2666" i="28"/>
  <c r="M2667" i="28"/>
  <c r="M2668" i="28"/>
  <c r="M2669" i="28"/>
  <c r="M2670" i="28"/>
  <c r="M2671" i="28"/>
  <c r="M2672" i="28"/>
  <c r="M2673" i="28"/>
  <c r="M2674" i="28"/>
  <c r="M2675" i="28"/>
  <c r="M2676" i="28"/>
  <c r="M2677" i="28"/>
  <c r="M2678" i="28"/>
  <c r="M2679" i="28"/>
  <c r="M2680" i="28"/>
  <c r="M2681" i="28"/>
  <c r="M2682" i="28"/>
  <c r="M2683" i="28"/>
  <c r="M2684" i="28"/>
  <c r="M2685" i="28"/>
  <c r="M2686" i="28"/>
  <c r="M2687" i="28"/>
  <c r="M2688" i="28"/>
  <c r="M2689" i="28"/>
  <c r="M2690" i="28"/>
  <c r="M2691" i="28"/>
  <c r="M2692" i="28"/>
  <c r="M2693" i="28"/>
  <c r="M2694" i="28"/>
  <c r="M2695" i="28"/>
  <c r="M2696" i="28"/>
  <c r="M2697" i="28"/>
  <c r="M2698" i="28"/>
  <c r="M2699" i="28"/>
  <c r="M2700" i="28"/>
  <c r="M2701" i="28"/>
  <c r="M2702" i="28"/>
  <c r="M2703" i="28"/>
  <c r="M2704" i="28"/>
  <c r="M2705" i="28"/>
  <c r="M2706" i="28"/>
  <c r="M2707" i="28"/>
  <c r="M2708" i="28"/>
  <c r="M2709" i="28"/>
  <c r="M2710" i="28"/>
  <c r="S2888" i="28" s="1"/>
  <c r="M2711" i="28"/>
  <c r="M2712" i="28"/>
  <c r="M2713" i="28"/>
  <c r="M2714" i="28"/>
  <c r="M2715" i="28"/>
  <c r="M2716" i="28"/>
  <c r="M2717" i="28"/>
  <c r="M2718" i="28"/>
  <c r="M2719" i="28"/>
  <c r="M2720" i="28"/>
  <c r="M2721" i="28"/>
  <c r="M2722" i="28"/>
  <c r="M2723" i="28"/>
  <c r="M2724" i="28"/>
  <c r="M2725" i="28"/>
  <c r="M2726" i="28"/>
  <c r="M2727" i="28"/>
  <c r="M2728" i="28"/>
  <c r="M2729" i="28"/>
  <c r="M2730" i="28"/>
  <c r="M2731" i="28"/>
  <c r="M2732" i="28"/>
  <c r="M2733" i="28"/>
  <c r="M2734" i="28"/>
  <c r="M2735" i="28"/>
  <c r="M2736" i="28"/>
  <c r="M2737" i="28"/>
  <c r="M2738" i="28"/>
  <c r="M2739" i="28"/>
  <c r="M2740" i="28"/>
  <c r="M2741" i="28"/>
  <c r="M2742" i="28"/>
  <c r="M2743" i="28"/>
  <c r="M2744" i="28"/>
  <c r="M2745" i="28"/>
  <c r="M2746" i="28"/>
  <c r="M2747" i="28"/>
  <c r="M2748" i="28"/>
  <c r="M2749" i="28"/>
  <c r="M2750" i="28"/>
  <c r="M2751" i="28"/>
  <c r="M2752" i="28"/>
  <c r="M2753" i="28"/>
  <c r="M2754" i="28"/>
  <c r="M2755" i="28"/>
  <c r="M2756" i="28"/>
  <c r="M2757" i="28"/>
  <c r="M2758" i="28"/>
  <c r="M2759" i="28"/>
  <c r="M2760" i="28"/>
  <c r="M2761" i="28"/>
  <c r="M2762" i="28"/>
  <c r="M2763" i="28"/>
  <c r="M2764" i="28"/>
  <c r="M2765" i="28"/>
  <c r="M2766" i="28"/>
  <c r="M2767" i="28"/>
  <c r="M2768" i="28"/>
  <c r="M2769" i="28"/>
  <c r="M2770" i="28"/>
  <c r="M2771" i="28"/>
  <c r="M2772" i="28"/>
  <c r="M2773" i="28"/>
  <c r="M2774" i="28"/>
  <c r="M2775" i="28"/>
  <c r="M2776" i="28"/>
  <c r="M2777" i="28"/>
  <c r="M2778" i="28"/>
  <c r="M2779" i="28"/>
  <c r="M2780" i="28"/>
  <c r="M2781" i="28"/>
  <c r="M2782" i="28"/>
  <c r="M2783" i="28"/>
  <c r="M2784" i="28"/>
  <c r="M2785" i="28"/>
  <c r="M2786" i="28"/>
  <c r="M2787" i="28"/>
  <c r="M2788" i="28"/>
  <c r="M2789" i="28"/>
  <c r="M2790" i="28"/>
  <c r="M2791" i="28"/>
  <c r="M2792" i="28"/>
  <c r="M2793" i="28"/>
  <c r="M2794" i="28"/>
  <c r="M2795" i="28"/>
  <c r="M2796" i="28"/>
  <c r="M2797" i="28"/>
  <c r="M2798" i="28"/>
  <c r="M2799" i="28"/>
  <c r="M2800" i="28"/>
  <c r="M2801" i="28"/>
  <c r="M2802" i="28"/>
  <c r="M2803" i="28"/>
  <c r="M2804" i="28"/>
  <c r="M2805" i="28"/>
  <c r="M2806" i="28"/>
  <c r="M2807" i="28"/>
  <c r="M2808" i="28"/>
  <c r="M2809" i="28"/>
  <c r="M2810" i="28"/>
  <c r="M2811" i="28"/>
  <c r="M2812" i="28"/>
  <c r="M2813" i="28"/>
  <c r="M2814" i="28"/>
  <c r="M2815" i="28"/>
  <c r="M2816" i="28"/>
  <c r="M2817" i="28"/>
  <c r="M2818" i="28"/>
  <c r="M2819" i="28"/>
  <c r="M2820" i="28"/>
  <c r="M2821" i="28"/>
  <c r="M2822" i="28"/>
  <c r="M2823" i="28"/>
  <c r="M2824" i="28"/>
  <c r="M2825" i="28"/>
  <c r="M2826" i="28"/>
  <c r="M2827" i="28"/>
  <c r="M2828" i="28"/>
  <c r="M2829" i="28"/>
  <c r="M2830" i="28"/>
  <c r="M2831" i="28"/>
  <c r="M2832" i="28"/>
  <c r="M2833" i="28"/>
  <c r="M2834" i="28"/>
  <c r="M2835" i="28"/>
  <c r="M2836" i="28"/>
  <c r="M2837" i="28"/>
  <c r="M2838" i="28"/>
  <c r="M2839" i="28"/>
  <c r="M2840" i="28"/>
  <c r="M2841" i="28"/>
  <c r="M2842" i="28"/>
  <c r="M2843" i="28"/>
  <c r="M2844" i="28"/>
  <c r="M2845" i="28"/>
  <c r="M2846" i="28"/>
  <c r="M2847" i="28"/>
  <c r="M2848" i="28"/>
  <c r="M2849" i="28"/>
  <c r="M2850" i="28"/>
  <c r="M2851" i="28"/>
  <c r="M2852" i="28"/>
  <c r="M2853" i="28"/>
  <c r="M2854" i="28"/>
  <c r="M2855" i="28"/>
  <c r="M2856" i="28"/>
  <c r="M2857" i="28"/>
  <c r="M2858" i="28"/>
  <c r="M2859" i="28"/>
  <c r="M2860" i="28"/>
  <c r="M2861" i="28"/>
  <c r="M2862" i="28"/>
  <c r="M2863" i="28"/>
  <c r="M2864" i="28"/>
  <c r="M2865" i="28"/>
  <c r="M2866" i="28"/>
  <c r="M2867" i="28"/>
  <c r="M2868" i="28"/>
  <c r="M2869" i="28"/>
  <c r="M2870" i="28"/>
  <c r="M2871" i="28"/>
  <c r="M2872" i="28"/>
  <c r="M2873" i="28"/>
  <c r="M2874" i="28"/>
  <c r="M2875" i="28"/>
  <c r="M2876" i="28"/>
  <c r="M2877" i="28"/>
  <c r="M2878" i="28"/>
  <c r="M2879" i="28"/>
  <c r="M2880" i="28"/>
  <c r="M2881" i="28"/>
  <c r="M2882" i="28"/>
  <c r="M2883" i="28"/>
  <c r="M2884" i="28"/>
  <c r="M2885" i="28"/>
  <c r="M2886" i="28"/>
  <c r="M2887" i="28"/>
  <c r="M2888" i="28"/>
  <c r="M2889" i="28"/>
  <c r="M2890" i="28"/>
  <c r="M2891" i="28"/>
  <c r="M2892" i="28"/>
  <c r="M2893" i="28"/>
  <c r="M2894" i="28"/>
  <c r="M2895" i="28"/>
  <c r="M2896" i="28"/>
  <c r="M2897" i="28"/>
  <c r="M2898" i="28"/>
  <c r="M2899" i="28"/>
  <c r="M2900" i="28"/>
  <c r="M2901" i="28"/>
  <c r="M2902" i="28"/>
  <c r="M2903" i="28"/>
  <c r="M2904" i="28"/>
  <c r="M2905" i="28"/>
  <c r="M2906" i="28"/>
  <c r="M2907" i="28"/>
  <c r="M2908" i="28"/>
  <c r="M2909" i="28"/>
  <c r="M2910" i="28"/>
  <c r="M2911" i="28"/>
  <c r="M2912" i="28"/>
  <c r="M2913" i="28"/>
  <c r="M2914" i="28"/>
  <c r="M2915" i="28"/>
  <c r="M2916" i="28"/>
  <c r="M2917" i="28"/>
  <c r="M2918" i="28"/>
  <c r="M2919" i="28"/>
  <c r="M2920" i="28"/>
  <c r="M2921" i="28"/>
  <c r="M2922" i="28"/>
  <c r="M2923" i="28"/>
  <c r="M2924" i="28"/>
  <c r="M2925" i="28"/>
  <c r="M2926" i="28"/>
  <c r="M2927" i="28"/>
  <c r="M2928" i="28"/>
  <c r="M2929" i="28"/>
  <c r="M2930" i="28"/>
  <c r="M2931" i="28"/>
  <c r="M2932" i="28"/>
  <c r="M2933" i="28"/>
  <c r="M2934" i="28"/>
  <c r="M2935" i="28"/>
  <c r="M2936" i="28"/>
  <c r="M2937" i="28"/>
  <c r="M2938" i="28"/>
  <c r="M2939" i="28"/>
  <c r="M2940" i="28"/>
  <c r="M2941" i="28"/>
  <c r="M2942" i="28"/>
  <c r="M2943" i="28"/>
  <c r="M2944" i="28"/>
  <c r="M2945" i="28"/>
  <c r="M2946" i="28"/>
  <c r="M2947" i="28"/>
  <c r="M2948" i="28"/>
  <c r="M2949" i="28"/>
  <c r="M2950" i="28"/>
  <c r="M2951" i="28"/>
  <c r="M2952" i="28"/>
  <c r="M2953" i="28"/>
  <c r="M2954" i="28"/>
  <c r="M2955" i="28"/>
  <c r="M2956" i="28"/>
  <c r="M2957" i="28"/>
  <c r="M2958" i="28"/>
  <c r="M2959" i="28"/>
  <c r="M2960" i="28"/>
  <c r="M2961" i="28"/>
  <c r="M2962" i="28"/>
  <c r="M2963" i="28"/>
  <c r="M2964" i="28"/>
  <c r="M2965" i="28"/>
  <c r="M2966" i="28"/>
  <c r="M2967" i="28"/>
  <c r="M2968" i="28"/>
  <c r="M2969" i="28"/>
  <c r="M2970" i="28"/>
  <c r="M2971" i="28"/>
  <c r="M2972" i="28"/>
  <c r="M2973" i="28"/>
  <c r="M2974" i="28"/>
  <c r="M2975" i="28"/>
  <c r="M2976" i="28"/>
  <c r="M2977" i="28"/>
  <c r="M2978" i="28"/>
  <c r="M2979" i="28"/>
  <c r="M2980" i="28"/>
  <c r="M2981" i="28"/>
  <c r="M2982" i="28"/>
  <c r="M2983" i="28"/>
  <c r="M2984" i="28"/>
  <c r="M2985" i="28"/>
  <c r="M2986" i="28"/>
  <c r="M2987" i="28"/>
  <c r="M2988" i="28"/>
  <c r="M2989" i="28"/>
  <c r="M2990" i="28"/>
  <c r="M2991" i="28"/>
  <c r="M2992" i="28"/>
  <c r="M2993" i="28"/>
  <c r="M2994" i="28"/>
  <c r="M2995" i="28"/>
  <c r="M2996" i="28"/>
  <c r="M2997" i="28"/>
  <c r="M2998" i="28"/>
  <c r="M2999" i="28"/>
  <c r="M3000" i="28"/>
  <c r="M3001" i="28"/>
  <c r="M3002" i="28"/>
  <c r="M3003" i="28"/>
  <c r="M3004" i="28"/>
  <c r="M3005" i="28"/>
  <c r="M3006" i="28"/>
  <c r="M3007" i="28"/>
  <c r="M3008" i="28"/>
  <c r="M3009" i="28"/>
  <c r="M3010" i="28"/>
  <c r="M3011" i="28"/>
  <c r="M3012" i="28"/>
  <c r="M3013" i="28"/>
  <c r="M3014" i="28"/>
  <c r="M3015" i="28"/>
  <c r="M3016" i="28"/>
  <c r="M3017" i="28"/>
  <c r="M3018" i="28"/>
  <c r="M3019" i="28"/>
  <c r="M3020" i="28"/>
  <c r="M3021" i="28"/>
  <c r="M3022" i="28"/>
  <c r="M3023" i="28"/>
  <c r="M3024" i="28"/>
  <c r="M3025" i="28"/>
  <c r="M3026" i="28"/>
  <c r="M3027" i="28"/>
  <c r="M3028" i="28"/>
  <c r="M3029" i="28"/>
  <c r="M3030" i="28"/>
  <c r="M3031" i="28"/>
  <c r="M3032" i="28"/>
  <c r="M3033" i="28"/>
  <c r="M3034" i="28"/>
  <c r="M3035" i="28"/>
  <c r="M3036" i="28"/>
  <c r="M3037" i="28"/>
  <c r="M3038" i="28"/>
  <c r="M3039" i="28"/>
  <c r="M3040" i="28"/>
  <c r="M3041" i="28"/>
  <c r="M3042" i="28"/>
  <c r="M3043" i="28"/>
  <c r="M3044" i="28"/>
  <c r="M3045" i="28"/>
  <c r="M3046" i="28"/>
  <c r="M3047" i="28"/>
  <c r="M3048" i="28"/>
  <c r="M3049" i="28"/>
  <c r="M3050" i="28"/>
  <c r="M3051" i="28"/>
  <c r="M3052" i="28"/>
  <c r="M3053" i="28"/>
  <c r="M3054" i="28"/>
  <c r="M3055" i="28"/>
  <c r="M3056" i="28"/>
  <c r="M3057" i="28"/>
  <c r="M3058" i="28"/>
  <c r="M3059" i="28"/>
  <c r="M3060" i="28"/>
  <c r="M3061" i="28"/>
  <c r="M3062" i="28"/>
  <c r="M3063" i="28"/>
  <c r="M3064" i="28"/>
  <c r="M3065" i="28"/>
  <c r="M3066" i="28"/>
  <c r="M3067" i="28"/>
  <c r="M3068" i="28"/>
  <c r="M3069" i="28"/>
  <c r="M3070" i="28"/>
  <c r="M3071" i="28"/>
  <c r="M3072" i="28"/>
  <c r="M3073" i="28"/>
  <c r="M3074" i="28"/>
  <c r="M3075" i="28"/>
  <c r="M3076" i="28"/>
  <c r="M3077" i="28"/>
  <c r="M3078" i="28"/>
  <c r="M3079" i="28"/>
  <c r="M3080" i="28"/>
  <c r="M3081" i="28"/>
  <c r="M3082" i="28"/>
  <c r="M3083" i="28"/>
  <c r="M3084" i="28"/>
  <c r="M3085" i="28"/>
  <c r="M3086" i="28"/>
  <c r="M3087" i="28"/>
  <c r="M3088" i="28"/>
  <c r="M3089" i="28"/>
  <c r="M3090" i="28"/>
  <c r="M3091" i="28"/>
  <c r="M3092" i="28"/>
  <c r="M3093" i="28"/>
  <c r="M3094" i="28"/>
  <c r="M3095" i="28"/>
  <c r="M3096" i="28"/>
  <c r="M3097" i="28"/>
  <c r="M3098" i="28"/>
  <c r="M3099" i="28"/>
  <c r="M3100" i="28"/>
  <c r="M3101" i="28"/>
  <c r="M3102" i="28"/>
  <c r="M3103" i="28"/>
  <c r="M3104" i="28"/>
  <c r="M3105" i="28"/>
  <c r="M3106" i="28"/>
  <c r="M3107" i="28"/>
  <c r="M3108" i="28"/>
  <c r="M3109" i="28"/>
  <c r="M3110" i="28"/>
  <c r="M3111" i="28"/>
  <c r="M3112" i="28"/>
  <c r="M3113" i="28"/>
  <c r="M3114" i="28"/>
  <c r="M3115" i="28"/>
  <c r="M3116" i="28"/>
  <c r="M3117" i="28"/>
  <c r="M3118" i="28"/>
  <c r="M3119" i="28"/>
  <c r="M3120" i="28"/>
  <c r="M3121" i="28"/>
  <c r="M3122" i="28"/>
  <c r="M3123" i="28"/>
  <c r="M3124" i="28"/>
  <c r="M3125" i="28"/>
  <c r="M3126" i="28"/>
  <c r="M3127" i="28"/>
  <c r="M3128" i="28"/>
  <c r="M3129" i="28"/>
  <c r="M3130" i="28"/>
  <c r="M3131" i="28"/>
  <c r="M3132" i="28"/>
  <c r="M3133" i="28"/>
  <c r="M3134" i="28"/>
  <c r="M3135" i="28"/>
  <c r="M3136" i="28"/>
  <c r="M3137" i="28"/>
  <c r="M3138" i="28"/>
  <c r="M3139" i="28"/>
  <c r="M3140" i="28"/>
  <c r="M3141" i="28"/>
  <c r="M3142" i="28"/>
  <c r="M3143" i="28"/>
  <c r="M3144" i="28"/>
  <c r="M3145" i="28"/>
  <c r="M3146" i="28"/>
  <c r="M3147" i="28"/>
  <c r="M3148" i="28"/>
  <c r="M3149" i="28"/>
  <c r="M3150" i="28"/>
  <c r="M3151" i="28"/>
  <c r="M3152" i="28"/>
  <c r="M3153" i="28"/>
  <c r="M3154" i="28"/>
  <c r="M3155" i="28"/>
  <c r="M3156" i="28"/>
  <c r="M3157" i="28"/>
  <c r="M3158" i="28"/>
  <c r="M3159" i="28"/>
  <c r="M3160" i="28"/>
  <c r="M3161" i="28"/>
  <c r="M3162" i="28"/>
  <c r="M3163" i="28"/>
  <c r="M3164" i="28"/>
  <c r="M3165" i="28"/>
  <c r="M3166" i="28"/>
  <c r="M3167" i="28"/>
  <c r="M3168" i="28"/>
  <c r="M3169" i="28"/>
  <c r="M3170" i="28"/>
  <c r="M3171" i="28"/>
  <c r="M3172" i="28"/>
  <c r="M3173" i="28"/>
  <c r="M3174" i="28"/>
  <c r="M3175" i="28"/>
  <c r="M3176" i="28"/>
  <c r="M3177" i="28"/>
  <c r="M3178" i="28"/>
  <c r="M3179" i="28"/>
  <c r="M3180" i="28"/>
  <c r="M3181" i="28"/>
  <c r="M3182" i="28"/>
  <c r="M3183" i="28"/>
  <c r="M3184" i="28"/>
  <c r="M3185" i="28"/>
  <c r="M3186" i="28"/>
  <c r="M3187" i="28"/>
  <c r="M3188" i="28"/>
  <c r="M3189" i="28"/>
  <c r="M3190" i="28"/>
  <c r="M3191" i="28"/>
  <c r="M3192" i="28"/>
  <c r="M3193" i="28"/>
  <c r="M3194" i="28"/>
  <c r="M3195" i="28"/>
  <c r="M3196" i="28"/>
  <c r="M3197" i="28"/>
  <c r="M3198" i="28"/>
  <c r="M3199" i="28"/>
  <c r="M3200" i="28"/>
  <c r="M3201" i="28"/>
  <c r="M3202" i="28"/>
  <c r="M3203" i="28"/>
  <c r="M3204" i="28"/>
  <c r="M3205" i="28"/>
  <c r="M3206" i="28"/>
  <c r="M3207" i="28"/>
  <c r="M3208" i="28"/>
  <c r="M3209" i="28"/>
  <c r="M3210" i="28"/>
  <c r="M3211" i="28"/>
  <c r="M3212" i="28"/>
  <c r="M3213" i="28"/>
  <c r="M3214" i="28"/>
  <c r="M3215" i="28"/>
  <c r="M3216" i="28"/>
  <c r="M3217" i="28"/>
  <c r="M3218" i="28"/>
  <c r="M3219" i="28"/>
  <c r="M3220" i="28"/>
  <c r="M3221" i="28"/>
  <c r="M3222" i="28"/>
  <c r="M3223" i="28"/>
  <c r="M3224" i="28"/>
  <c r="M3225" i="28"/>
  <c r="M3226" i="28"/>
  <c r="M3227" i="28"/>
  <c r="M3228" i="28"/>
  <c r="M3229" i="28"/>
  <c r="M3230" i="28"/>
  <c r="M3231" i="28"/>
  <c r="M3232" i="28"/>
  <c r="M3233" i="28"/>
  <c r="M3234" i="28"/>
  <c r="M3235" i="28"/>
  <c r="M3236" i="28"/>
  <c r="M3237" i="28"/>
  <c r="M3238" i="28"/>
  <c r="M3239" i="28"/>
  <c r="M3240" i="28"/>
  <c r="M3241" i="28"/>
  <c r="M3242" i="28"/>
  <c r="M3243" i="28"/>
  <c r="M3244" i="28"/>
  <c r="M3245" i="28"/>
  <c r="M3246" i="28"/>
  <c r="M3247" i="28"/>
  <c r="M3248" i="28"/>
  <c r="M3249" i="28"/>
  <c r="M3250" i="28"/>
  <c r="M3251" i="28"/>
  <c r="M3252" i="28"/>
  <c r="M3253" i="28"/>
  <c r="M3254" i="28"/>
  <c r="M3255" i="28"/>
  <c r="M3256" i="28"/>
  <c r="M3257" i="28"/>
  <c r="M3258" i="28"/>
  <c r="M3259" i="28"/>
  <c r="M3260" i="28"/>
  <c r="M3261" i="28"/>
  <c r="M3262" i="28"/>
  <c r="M3263" i="28"/>
  <c r="M3264" i="28"/>
  <c r="M3265" i="28"/>
  <c r="M3266" i="28"/>
  <c r="M3267" i="28"/>
  <c r="M3268" i="28"/>
  <c r="M3269" i="28"/>
  <c r="M3270" i="28"/>
  <c r="M3271" i="28"/>
  <c r="M3272" i="28"/>
  <c r="M3273" i="28"/>
  <c r="M3274" i="28"/>
  <c r="M3275" i="28"/>
  <c r="M3276" i="28"/>
  <c r="M3277" i="28"/>
  <c r="M3278" i="28"/>
  <c r="M3279" i="28"/>
  <c r="M3280" i="28"/>
  <c r="M3281" i="28"/>
  <c r="M3282" i="28"/>
  <c r="M3283" i="28"/>
  <c r="M3284" i="28"/>
  <c r="M3285" i="28"/>
  <c r="M3286" i="28"/>
  <c r="M3287" i="28"/>
  <c r="M3288" i="28"/>
  <c r="M3289" i="28"/>
  <c r="M3290" i="28"/>
  <c r="M3291" i="28"/>
  <c r="M3292" i="28"/>
  <c r="M3293" i="28"/>
  <c r="M3294" i="28"/>
  <c r="M3295" i="28"/>
  <c r="M3296" i="28"/>
  <c r="M3297" i="28"/>
  <c r="M3298" i="28"/>
  <c r="M3299" i="28"/>
  <c r="M3300" i="28"/>
  <c r="M3301" i="28"/>
  <c r="M3302" i="28"/>
  <c r="M3303" i="28"/>
  <c r="M3304" i="28"/>
  <c r="M3305" i="28"/>
  <c r="M3306" i="28"/>
  <c r="M3307" i="28"/>
  <c r="M3308" i="28"/>
  <c r="M3309" i="28"/>
  <c r="M3310" i="28"/>
  <c r="M3311" i="28"/>
  <c r="M3312" i="28"/>
  <c r="M3313" i="28"/>
  <c r="M3314" i="28"/>
  <c r="M3315" i="28"/>
  <c r="M3316" i="28"/>
  <c r="M3317" i="28"/>
  <c r="M3318" i="28"/>
  <c r="M3319" i="28"/>
  <c r="M3320" i="28"/>
  <c r="M3321" i="28"/>
  <c r="M3322" i="28"/>
  <c r="M3323" i="28"/>
  <c r="M3324" i="28"/>
  <c r="M3325" i="28"/>
  <c r="M3326" i="28"/>
  <c r="M3327" i="28"/>
  <c r="M3328" i="28"/>
  <c r="M3329" i="28"/>
  <c r="M3330" i="28"/>
  <c r="M3331" i="28"/>
  <c r="M3332" i="28"/>
  <c r="M3333" i="28"/>
  <c r="M3334" i="28"/>
  <c r="M3335" i="28"/>
  <c r="M3336" i="28"/>
  <c r="M3337" i="28"/>
  <c r="M3338" i="28"/>
  <c r="M3339" i="28"/>
  <c r="M3340" i="28"/>
  <c r="M3341" i="28"/>
  <c r="M3342" i="28"/>
  <c r="M3343" i="28"/>
  <c r="M3344" i="28"/>
  <c r="M3345" i="28"/>
  <c r="M3346" i="28"/>
  <c r="M3347" i="28"/>
  <c r="M3348" i="28"/>
  <c r="M3349" i="28"/>
  <c r="M3350" i="28"/>
  <c r="M3351" i="28"/>
  <c r="M3352" i="28"/>
  <c r="M3353" i="28"/>
  <c r="M3354" i="28"/>
  <c r="M3355" i="28"/>
  <c r="M3356" i="28"/>
  <c r="M3357" i="28"/>
  <c r="M3358" i="28"/>
  <c r="M3359" i="28"/>
  <c r="M3360" i="28"/>
  <c r="M3361" i="28"/>
  <c r="M3362" i="28"/>
  <c r="M3363" i="28"/>
  <c r="M3364" i="28"/>
  <c r="M3365" i="28"/>
  <c r="M3366" i="28"/>
  <c r="M3367" i="28"/>
  <c r="M3368" i="28"/>
  <c r="M3369" i="28"/>
  <c r="M3370" i="28"/>
  <c r="M3371" i="28"/>
  <c r="M3372" i="28"/>
  <c r="M3373" i="28"/>
  <c r="M3374" i="28"/>
  <c r="M3375" i="28"/>
  <c r="M3376" i="28"/>
  <c r="M3377" i="28"/>
  <c r="M3378" i="28"/>
  <c r="M3379" i="28"/>
  <c r="M3380" i="28"/>
  <c r="M3381" i="28"/>
  <c r="M3382" i="28"/>
  <c r="M3383" i="28"/>
  <c r="M3384" i="28"/>
  <c r="M3385" i="28"/>
  <c r="M3386" i="28"/>
  <c r="M3387" i="28"/>
  <c r="M3388" i="28"/>
  <c r="M3389" i="28"/>
  <c r="M3390" i="28"/>
  <c r="M3391" i="28"/>
  <c r="M3392" i="28"/>
  <c r="M3393" i="28"/>
  <c r="M3394" i="28"/>
  <c r="M3395" i="28"/>
  <c r="M3396" i="28"/>
  <c r="M3397" i="28"/>
  <c r="M3398" i="28"/>
  <c r="M3399" i="28"/>
  <c r="M3400" i="28"/>
  <c r="M3401" i="28"/>
  <c r="M3402" i="28"/>
  <c r="M3403" i="28"/>
  <c r="M3404" i="28"/>
  <c r="M3405" i="28"/>
  <c r="M3406" i="28"/>
  <c r="M3407" i="28"/>
  <c r="M3408" i="28"/>
  <c r="M3409" i="28"/>
  <c r="M3410" i="28"/>
  <c r="M3411" i="28"/>
  <c r="M3412" i="28"/>
  <c r="M3413" i="28"/>
  <c r="M3414" i="28"/>
  <c r="M3415" i="28"/>
  <c r="M3416" i="28"/>
  <c r="M3417" i="28"/>
  <c r="M3418" i="28"/>
  <c r="M3419" i="28"/>
  <c r="M3420" i="28"/>
  <c r="M3421" i="28"/>
  <c r="M3422" i="28"/>
  <c r="M3423" i="28"/>
  <c r="M3424" i="28"/>
  <c r="M3425" i="28"/>
  <c r="M3426" i="28"/>
  <c r="M3427" i="28"/>
  <c r="M3428" i="28"/>
  <c r="M3429" i="28"/>
  <c r="M3430" i="28"/>
  <c r="M3431" i="28"/>
  <c r="M3432" i="28"/>
  <c r="M3433" i="28"/>
  <c r="M3434" i="28"/>
  <c r="M3435" i="28"/>
  <c r="M3436" i="28"/>
  <c r="M3437" i="28"/>
  <c r="M3438" i="28"/>
  <c r="M3439" i="28"/>
  <c r="M3440" i="28"/>
  <c r="M3441" i="28"/>
  <c r="M3442" i="28"/>
  <c r="M3443" i="28"/>
  <c r="M3444" i="28"/>
  <c r="M3445" i="28"/>
  <c r="M3446" i="28"/>
  <c r="M3447" i="28"/>
  <c r="M3448" i="28"/>
  <c r="M3449" i="28"/>
  <c r="M3450" i="28"/>
  <c r="M3451" i="28"/>
  <c r="M3452" i="28"/>
  <c r="M3453" i="28"/>
  <c r="M3454" i="28"/>
  <c r="M3455" i="28"/>
  <c r="M3456" i="28"/>
  <c r="M3457" i="28"/>
  <c r="M3458" i="28"/>
  <c r="M3459" i="28"/>
  <c r="M3460" i="28"/>
  <c r="M3461" i="28"/>
  <c r="M3462" i="28"/>
  <c r="M3463" i="28"/>
  <c r="M3464" i="28"/>
  <c r="M3465" i="28"/>
  <c r="M3466" i="28"/>
  <c r="M3467" i="28"/>
  <c r="M3468" i="28"/>
  <c r="M3469" i="28"/>
  <c r="M3470" i="28"/>
  <c r="M3471" i="28"/>
  <c r="M3472" i="28"/>
  <c r="M3473" i="28"/>
  <c r="M3474" i="28"/>
  <c r="M3475" i="28"/>
  <c r="M3476" i="28"/>
  <c r="M3477" i="28"/>
  <c r="M3478" i="28"/>
  <c r="M3479" i="28"/>
  <c r="M3480" i="28"/>
  <c r="M3481" i="28"/>
  <c r="M3482" i="28"/>
  <c r="M3483" i="28"/>
  <c r="M3484" i="28"/>
  <c r="M3485" i="28"/>
  <c r="M3486" i="28"/>
  <c r="M3487" i="28"/>
  <c r="M3488" i="28"/>
  <c r="M3489" i="28"/>
  <c r="M3490" i="28"/>
  <c r="M3491" i="28"/>
  <c r="M3492" i="28"/>
  <c r="M3493" i="28"/>
  <c r="M3494" i="28"/>
  <c r="M3495" i="28"/>
  <c r="M3496" i="28"/>
  <c r="M3497" i="28"/>
  <c r="M3498" i="28"/>
  <c r="M3499" i="28"/>
  <c r="M3500" i="28"/>
  <c r="M3501" i="28"/>
  <c r="M3502" i="28"/>
  <c r="M3503" i="28"/>
  <c r="M3504" i="28"/>
  <c r="M3505" i="28"/>
  <c r="M3506" i="28"/>
  <c r="M3507" i="28"/>
  <c r="M3508" i="28"/>
  <c r="M3509" i="28"/>
  <c r="M3510" i="28"/>
  <c r="M3511" i="28"/>
  <c r="M3512" i="28"/>
  <c r="M3513" i="28"/>
  <c r="M3514" i="28"/>
  <c r="M3515" i="28"/>
  <c r="M3516" i="28"/>
  <c r="M3517" i="28"/>
  <c r="M3518" i="28"/>
  <c r="M3519" i="28"/>
  <c r="M3520" i="28"/>
  <c r="M3521" i="28"/>
  <c r="M3522" i="28"/>
  <c r="M3523" i="28"/>
  <c r="M3524" i="28"/>
  <c r="M3525" i="28"/>
  <c r="M3526" i="28"/>
  <c r="M3527" i="28"/>
  <c r="M3528" i="28"/>
  <c r="M3529" i="28"/>
  <c r="M3530" i="28"/>
  <c r="M3531" i="28"/>
  <c r="M3532" i="28"/>
  <c r="M3533" i="28"/>
  <c r="M3534" i="28"/>
  <c r="M3535" i="28"/>
  <c r="M3536" i="28"/>
  <c r="M3537" i="28"/>
  <c r="M3538" i="28"/>
  <c r="M3539" i="28"/>
  <c r="M3540" i="28"/>
  <c r="M3541" i="28"/>
  <c r="M3542" i="28"/>
  <c r="M3543" i="28"/>
  <c r="M3544" i="28"/>
  <c r="M3545" i="28"/>
  <c r="M3546" i="28"/>
  <c r="M3547" i="28"/>
  <c r="M3548" i="28"/>
  <c r="M3549" i="28"/>
  <c r="M3550" i="28"/>
  <c r="M3551" i="28"/>
  <c r="M3552" i="28"/>
  <c r="M3553" i="28"/>
  <c r="M3554" i="28"/>
  <c r="M3555" i="28"/>
  <c r="M3556" i="28"/>
  <c r="M3557" i="28"/>
  <c r="M3558" i="28"/>
  <c r="M3559" i="28"/>
  <c r="M3560" i="28"/>
  <c r="M3561" i="28"/>
  <c r="M3562" i="28"/>
  <c r="M3563" i="28"/>
  <c r="M3564" i="28"/>
  <c r="M3565" i="28"/>
  <c r="M3566" i="28"/>
  <c r="M3567" i="28"/>
  <c r="M3568" i="28"/>
  <c r="M3569" i="28"/>
  <c r="M3570" i="28"/>
  <c r="M3571" i="28"/>
  <c r="M3572" i="28"/>
  <c r="M3573" i="28"/>
  <c r="M3574" i="28"/>
  <c r="M3575" i="28"/>
  <c r="M3576" i="28"/>
  <c r="M3577" i="28"/>
  <c r="M3578" i="28"/>
  <c r="M3579" i="28"/>
  <c r="M3580" i="28"/>
  <c r="M3581" i="28"/>
  <c r="M3582" i="28"/>
  <c r="M3583" i="28"/>
  <c r="M3584" i="28"/>
  <c r="M3585" i="28"/>
  <c r="M3586" i="28"/>
  <c r="M3587" i="28"/>
  <c r="M3588" i="28"/>
  <c r="M3589" i="28"/>
  <c r="M3590" i="28"/>
  <c r="M3591" i="28"/>
  <c r="M3592" i="28"/>
  <c r="M3593" i="28"/>
  <c r="M3594" i="28"/>
  <c r="M3595" i="28"/>
  <c r="M3596" i="28"/>
  <c r="M3597" i="28"/>
  <c r="M3598" i="28"/>
  <c r="M3599" i="28"/>
  <c r="M3600" i="28"/>
  <c r="M3601" i="28"/>
  <c r="M3602" i="28"/>
  <c r="M3603" i="28"/>
  <c r="M3604" i="28"/>
  <c r="M3605" i="28"/>
  <c r="M3606" i="28"/>
  <c r="M3607" i="28"/>
  <c r="M3608" i="28"/>
  <c r="M3609" i="28"/>
  <c r="M3610" i="28"/>
  <c r="M3611" i="28"/>
  <c r="M3612" i="28"/>
  <c r="M3613" i="28"/>
  <c r="M3614" i="28"/>
  <c r="M3615" i="28"/>
  <c r="M3616" i="28"/>
  <c r="M3617" i="28"/>
  <c r="M3618" i="28"/>
  <c r="M3619" i="28"/>
  <c r="M3620" i="28"/>
  <c r="M3621" i="28"/>
  <c r="M3622" i="28"/>
  <c r="M3623" i="28"/>
  <c r="M3624" i="28"/>
  <c r="M3625" i="28"/>
  <c r="M3626" i="28"/>
  <c r="M3627" i="28"/>
  <c r="M3628" i="28"/>
  <c r="M3629" i="28"/>
  <c r="M3630" i="28"/>
  <c r="M3631" i="28"/>
  <c r="M3632" i="28"/>
  <c r="M3633" i="28"/>
  <c r="M3634" i="28"/>
  <c r="M3635" i="28"/>
  <c r="M3636" i="28"/>
  <c r="M3637" i="28"/>
  <c r="M3638" i="28"/>
  <c r="M3639" i="28"/>
  <c r="M3640" i="28"/>
  <c r="M3641" i="28"/>
  <c r="M3642" i="28"/>
  <c r="M3643" i="28"/>
  <c r="M3644" i="28"/>
  <c r="M3645" i="28"/>
  <c r="M3646" i="28"/>
  <c r="M3647" i="28"/>
  <c r="M3648" i="28"/>
  <c r="M3649" i="28"/>
  <c r="M3650" i="28"/>
  <c r="M3651" i="28"/>
  <c r="M3652" i="28"/>
  <c r="M3653" i="28"/>
  <c r="M3654" i="28"/>
  <c r="M3655" i="28"/>
  <c r="M3656" i="28"/>
  <c r="M3657" i="28"/>
  <c r="M3658" i="28"/>
  <c r="M3659" i="28"/>
  <c r="M3660" i="28"/>
  <c r="M3661" i="28"/>
  <c r="M3662" i="28"/>
  <c r="M3663" i="28"/>
  <c r="M3664" i="28"/>
  <c r="M3665" i="28"/>
  <c r="M3666" i="28"/>
  <c r="M3667" i="28"/>
  <c r="M3668" i="28"/>
  <c r="M3669" i="28"/>
  <c r="M3670" i="28"/>
  <c r="M3671" i="28"/>
  <c r="M3672" i="28"/>
  <c r="M3673" i="28"/>
  <c r="M3674" i="28"/>
  <c r="M3675" i="28"/>
  <c r="M3676" i="28"/>
  <c r="M3677" i="28"/>
  <c r="M3678" i="28"/>
  <c r="M3679" i="28"/>
  <c r="M3680" i="28"/>
  <c r="M3681" i="28"/>
  <c r="M3682" i="28"/>
  <c r="M3683" i="28"/>
  <c r="M3684" i="28"/>
  <c r="M3685" i="28"/>
  <c r="M3686" i="28"/>
  <c r="M3687" i="28"/>
  <c r="M3688" i="28"/>
  <c r="M3689" i="28"/>
  <c r="M3690" i="28"/>
  <c r="M3691" i="28"/>
  <c r="M3692" i="28"/>
  <c r="M3693" i="28"/>
  <c r="M3694" i="28"/>
  <c r="M3695" i="28"/>
  <c r="M3696" i="28"/>
  <c r="M3697" i="28"/>
  <c r="M3698" i="28"/>
  <c r="M3699" i="28"/>
  <c r="M3700" i="28"/>
  <c r="M3701" i="28"/>
  <c r="M3702" i="28"/>
  <c r="M3703" i="28"/>
  <c r="M3704" i="28"/>
  <c r="M3705" i="28"/>
  <c r="M3706" i="28"/>
  <c r="M3707" i="28"/>
  <c r="M3708" i="28"/>
  <c r="M3709" i="28"/>
  <c r="M3710" i="28"/>
  <c r="M3711" i="28"/>
  <c r="M3712" i="28"/>
  <c r="M3713" i="28"/>
  <c r="M3714" i="28"/>
  <c r="M3715" i="28"/>
  <c r="M3716" i="28"/>
  <c r="M3717" i="28"/>
  <c r="M3718" i="28"/>
  <c r="M3719" i="28"/>
  <c r="M3720" i="28"/>
  <c r="M3721" i="28"/>
  <c r="M3722" i="28"/>
  <c r="M3723" i="28"/>
  <c r="M3724" i="28"/>
  <c r="M3725" i="28"/>
  <c r="M3726" i="28"/>
  <c r="M3727" i="28"/>
  <c r="M3728" i="28"/>
  <c r="M3729" i="28"/>
  <c r="M3730" i="28"/>
  <c r="M3731" i="28"/>
  <c r="M3732" i="28"/>
  <c r="M3733" i="28"/>
  <c r="M3734" i="28"/>
  <c r="M3735" i="28"/>
  <c r="M3736" i="28"/>
  <c r="M3737" i="28"/>
  <c r="M3738" i="28"/>
  <c r="M3739" i="28"/>
  <c r="M3740" i="28"/>
  <c r="M3741" i="28"/>
  <c r="M3742" i="28"/>
  <c r="M3743" i="28"/>
  <c r="M3744" i="28"/>
  <c r="M3745" i="28"/>
  <c r="M3746" i="28"/>
  <c r="M3747" i="28"/>
  <c r="M3748" i="28"/>
  <c r="M3749" i="28"/>
  <c r="M3750" i="28"/>
  <c r="M3751" i="28"/>
  <c r="M3752" i="28"/>
  <c r="M3753" i="28"/>
  <c r="M3754" i="28"/>
  <c r="M3755" i="28"/>
  <c r="M3756" i="28"/>
  <c r="M3757" i="28"/>
  <c r="M3758" i="28"/>
  <c r="M3759" i="28"/>
  <c r="M3760" i="28"/>
  <c r="M3761" i="28"/>
  <c r="M3762" i="28"/>
  <c r="M3763" i="28"/>
  <c r="M3764" i="28"/>
  <c r="M3765" i="28"/>
  <c r="M3766" i="28"/>
  <c r="M3767" i="28"/>
  <c r="M3768" i="28"/>
  <c r="M3769" i="28"/>
  <c r="M3770" i="28"/>
  <c r="M3771" i="28"/>
  <c r="M3772" i="28"/>
  <c r="M3773" i="28"/>
  <c r="M3774" i="28"/>
  <c r="M3775" i="28"/>
  <c r="M3776" i="28"/>
  <c r="M3777" i="28"/>
  <c r="M3778" i="28"/>
  <c r="M3779" i="28"/>
  <c r="M3780" i="28"/>
  <c r="M3781" i="28"/>
  <c r="M3782" i="28"/>
  <c r="M3783" i="28"/>
  <c r="M3784" i="28"/>
  <c r="M3785" i="28"/>
  <c r="M3786" i="28"/>
  <c r="M3787" i="28"/>
  <c r="M3788" i="28"/>
  <c r="M3789" i="28"/>
  <c r="M3790" i="28"/>
  <c r="M3791" i="28"/>
  <c r="M3792" i="28"/>
  <c r="M3793" i="28"/>
  <c r="M3794" i="28"/>
  <c r="M3795" i="28"/>
  <c r="M3796" i="28"/>
  <c r="M3797" i="28"/>
  <c r="M3798" i="28"/>
  <c r="M3799" i="28"/>
  <c r="M3800" i="28"/>
  <c r="M3801" i="28"/>
  <c r="M3802" i="28"/>
  <c r="M3803" i="28"/>
  <c r="M3804" i="28"/>
  <c r="M3805" i="28"/>
  <c r="M3806" i="28"/>
  <c r="M3807" i="28"/>
  <c r="M3808" i="28"/>
  <c r="M3809" i="28"/>
  <c r="M3810" i="28"/>
  <c r="M3811" i="28"/>
  <c r="M3812" i="28"/>
  <c r="M3813" i="28"/>
  <c r="M3814" i="28"/>
  <c r="M3815" i="28"/>
  <c r="M3816" i="28"/>
  <c r="M3817" i="28"/>
  <c r="M3818" i="28"/>
  <c r="M3819" i="28"/>
  <c r="M3820" i="28"/>
  <c r="M3821" i="28"/>
  <c r="M3822" i="28"/>
  <c r="M3823" i="28"/>
  <c r="M3824" i="28"/>
  <c r="M3825" i="28"/>
  <c r="M3826" i="28"/>
  <c r="M3827" i="28"/>
  <c r="M3828" i="28"/>
  <c r="M3829" i="28"/>
  <c r="M3830" i="28"/>
  <c r="M3831" i="28"/>
  <c r="M3832" i="28"/>
  <c r="M3833" i="28"/>
  <c r="M3834" i="28"/>
  <c r="M3835" i="28"/>
  <c r="M3836" i="28"/>
  <c r="M3837" i="28"/>
  <c r="M3838" i="28"/>
  <c r="M3839" i="28"/>
  <c r="M3840" i="28"/>
  <c r="M3841" i="28"/>
  <c r="M3842" i="28"/>
  <c r="M3843" i="28"/>
  <c r="M3844" i="28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O1004" i="28"/>
  <c r="O1005" i="28"/>
  <c r="O1006" i="28"/>
  <c r="O1007" i="28"/>
  <c r="O1008" i="28"/>
  <c r="O1009" i="28"/>
  <c r="O1010" i="28"/>
  <c r="O1011" i="28"/>
  <c r="O1012" i="28"/>
  <c r="O1013" i="28"/>
  <c r="O1014" i="28"/>
  <c r="O1015" i="28"/>
  <c r="O1016" i="28"/>
  <c r="O1017" i="28"/>
  <c r="O1018" i="28"/>
  <c r="O1019" i="28"/>
  <c r="O1020" i="28"/>
  <c r="O1021" i="28"/>
  <c r="O1022" i="28"/>
  <c r="O1023" i="28"/>
  <c r="O1024" i="28"/>
  <c r="O1025" i="28"/>
  <c r="O1026" i="28"/>
  <c r="O1027" i="28"/>
  <c r="O1028" i="28"/>
  <c r="O1029" i="28"/>
  <c r="O1030" i="28"/>
  <c r="O1031" i="28"/>
  <c r="O1032" i="28"/>
  <c r="O1033" i="28"/>
  <c r="O1034" i="28"/>
  <c r="O1035" i="28"/>
  <c r="O1036" i="28"/>
  <c r="O1037" i="28"/>
  <c r="O1038" i="28"/>
  <c r="O1039" i="28"/>
  <c r="O1040" i="28"/>
  <c r="O1041" i="28"/>
  <c r="O1042" i="28"/>
  <c r="O1043" i="28"/>
  <c r="O1044" i="28"/>
  <c r="O1045" i="28"/>
  <c r="O1046" i="28"/>
  <c r="O1047" i="28"/>
  <c r="O1048" i="28"/>
  <c r="O1049" i="28"/>
  <c r="O1050" i="28"/>
  <c r="O1051" i="28"/>
  <c r="O1052" i="28"/>
  <c r="O1053" i="28"/>
  <c r="O1054" i="28"/>
  <c r="O1055" i="28"/>
  <c r="O1056" i="28"/>
  <c r="O1057" i="28"/>
  <c r="O1058" i="28"/>
  <c r="O1059" i="28"/>
  <c r="O1060" i="28"/>
  <c r="O1061" i="28"/>
  <c r="O1062" i="28"/>
  <c r="O1063" i="28"/>
  <c r="O1064" i="28"/>
  <c r="O1065" i="28"/>
  <c r="O1066" i="28"/>
  <c r="O1067" i="28"/>
  <c r="O1068" i="28"/>
  <c r="O1069" i="28"/>
  <c r="O1070" i="28"/>
  <c r="O1071" i="28"/>
  <c r="O1072" i="28"/>
  <c r="O1073" i="28"/>
  <c r="O1074" i="28"/>
  <c r="O1075" i="28"/>
  <c r="O1076" i="28"/>
  <c r="O1077" i="28"/>
  <c r="O1078" i="28"/>
  <c r="O1079" i="28"/>
  <c r="O1080" i="28"/>
  <c r="O1081" i="28"/>
  <c r="O1082" i="28"/>
  <c r="O1083" i="28"/>
  <c r="O1084" i="28"/>
  <c r="O1085" i="28"/>
  <c r="O1086" i="28"/>
  <c r="O1087" i="28"/>
  <c r="O1088" i="28"/>
  <c r="O1089" i="28"/>
  <c r="O1090" i="28"/>
  <c r="O1091" i="28"/>
  <c r="O1092" i="28"/>
  <c r="O1093" i="28"/>
  <c r="O1094" i="28"/>
  <c r="O1095" i="28"/>
  <c r="O1096" i="28"/>
  <c r="O1097" i="28"/>
  <c r="O1098" i="28"/>
  <c r="O1099" i="28"/>
  <c r="O1100" i="28"/>
  <c r="O1101" i="28"/>
  <c r="O1102" i="28"/>
  <c r="O1103" i="28"/>
  <c r="O1104" i="28"/>
  <c r="O1105" i="28"/>
  <c r="O1106" i="28"/>
  <c r="O1107" i="28"/>
  <c r="O1108" i="28"/>
  <c r="O1109" i="28"/>
  <c r="O1110" i="28"/>
  <c r="O1111" i="28"/>
  <c r="O1112" i="28"/>
  <c r="O1113" i="28"/>
  <c r="O1114" i="28"/>
  <c r="O1115" i="28"/>
  <c r="O1116" i="28"/>
  <c r="O1117" i="28"/>
  <c r="O1118" i="28"/>
  <c r="O1119" i="28"/>
  <c r="O1120" i="28"/>
  <c r="O1121" i="28"/>
  <c r="O1122" i="28"/>
  <c r="O1123" i="28"/>
  <c r="O1124" i="28"/>
  <c r="O1125" i="28"/>
  <c r="O1126" i="28"/>
  <c r="O1127" i="28"/>
  <c r="O1128" i="28"/>
  <c r="O1129" i="28"/>
  <c r="O1130" i="28"/>
  <c r="O1131" i="28"/>
  <c r="O1132" i="28"/>
  <c r="O1133" i="28"/>
  <c r="O1134" i="28"/>
  <c r="O1135" i="28"/>
  <c r="O1136" i="28"/>
  <c r="O1137" i="28"/>
  <c r="O1138" i="28"/>
  <c r="O1139" i="28"/>
  <c r="O1140" i="28"/>
  <c r="O1141" i="28"/>
  <c r="O1142" i="28"/>
  <c r="O1143" i="28"/>
  <c r="O1144" i="28"/>
  <c r="O1145" i="28"/>
  <c r="O1146" i="28"/>
  <c r="O1147" i="28"/>
  <c r="O1148" i="28"/>
  <c r="O1149" i="28"/>
  <c r="O1150" i="28"/>
  <c r="O1151" i="28"/>
  <c r="O1152" i="28"/>
  <c r="O1153" i="28"/>
  <c r="O1154" i="28"/>
  <c r="O1155" i="28"/>
  <c r="O1156" i="28"/>
  <c r="O1157" i="28"/>
  <c r="O1158" i="28"/>
  <c r="O1159" i="28"/>
  <c r="O1160" i="28"/>
  <c r="O1161" i="28"/>
  <c r="O1162" i="28"/>
  <c r="O1163" i="28"/>
  <c r="O1164" i="28"/>
  <c r="O1165" i="28"/>
  <c r="O1166" i="28"/>
  <c r="O1167" i="28"/>
  <c r="O1168" i="28"/>
  <c r="O1169" i="28"/>
  <c r="O1170" i="28"/>
  <c r="O1171" i="28"/>
  <c r="O1172" i="28"/>
  <c r="O1173" i="28"/>
  <c r="O1174" i="28"/>
  <c r="O1175" i="28"/>
  <c r="O1176" i="28"/>
  <c r="O1177" i="28"/>
  <c r="O1178" i="28"/>
  <c r="O1179" i="28"/>
  <c r="O1180" i="28"/>
  <c r="O1181" i="28"/>
  <c r="O1182" i="28"/>
  <c r="O1183" i="28"/>
  <c r="O1184" i="28"/>
  <c r="O1185" i="28"/>
  <c r="O1186" i="28"/>
  <c r="O1187" i="28"/>
  <c r="O1188" i="28"/>
  <c r="O1189" i="28"/>
  <c r="O1190" i="28"/>
  <c r="O1191" i="28"/>
  <c r="O1192" i="28"/>
  <c r="O1193" i="28"/>
  <c r="O1194" i="28"/>
  <c r="O1195" i="28"/>
  <c r="O1196" i="28"/>
  <c r="O1197" i="28"/>
  <c r="O1198" i="28"/>
  <c r="O1199" i="28"/>
  <c r="O1200" i="28"/>
  <c r="O1201" i="28"/>
  <c r="O1202" i="28"/>
  <c r="O1203" i="28"/>
  <c r="O1204" i="28"/>
  <c r="O1205" i="28"/>
  <c r="O1206" i="28"/>
  <c r="O1207" i="28"/>
  <c r="O1208" i="28"/>
  <c r="O1209" i="28"/>
  <c r="O1210" i="28"/>
  <c r="O1211" i="28"/>
  <c r="O1212" i="28"/>
  <c r="O1213" i="28"/>
  <c r="O1214" i="28"/>
  <c r="O1215" i="28"/>
  <c r="O1216" i="28"/>
  <c r="O1217" i="28"/>
  <c r="O1218" i="28"/>
  <c r="O1219" i="28"/>
  <c r="O1220" i="28"/>
  <c r="O1221" i="28"/>
  <c r="O1222" i="28"/>
  <c r="O1223" i="28"/>
  <c r="O1224" i="28"/>
  <c r="O1225" i="28"/>
  <c r="O1226" i="28"/>
  <c r="O1227" i="28"/>
  <c r="O1228" i="28"/>
  <c r="O1229" i="28"/>
  <c r="O1230" i="28"/>
  <c r="O1231" i="28"/>
  <c r="O1232" i="28"/>
  <c r="O1233" i="28"/>
  <c r="O1234" i="28"/>
  <c r="O1235" i="28"/>
  <c r="O1236" i="28"/>
  <c r="O1237" i="28"/>
  <c r="O1238" i="28"/>
  <c r="O1239" i="28"/>
  <c r="O1240" i="28"/>
  <c r="O1241" i="28"/>
  <c r="O1242" i="28"/>
  <c r="O1243" i="28"/>
  <c r="O1244" i="28"/>
  <c r="O1245" i="28"/>
  <c r="O1246" i="28"/>
  <c r="O1247" i="28"/>
  <c r="O1248" i="28"/>
  <c r="O1249" i="28"/>
  <c r="O1250" i="28"/>
  <c r="O1251" i="28"/>
  <c r="O1252" i="28"/>
  <c r="O1253" i="28"/>
  <c r="O1254" i="28"/>
  <c r="O1255" i="28"/>
  <c r="O1256" i="28"/>
  <c r="O1257" i="28"/>
  <c r="O1258" i="28"/>
  <c r="O1259" i="28"/>
  <c r="O1260" i="28"/>
  <c r="O1261" i="28"/>
  <c r="O1262" i="28"/>
  <c r="O1263" i="28"/>
  <c r="O1264" i="28"/>
  <c r="O1265" i="28"/>
  <c r="O1266" i="28"/>
  <c r="O1267" i="28"/>
  <c r="O1268" i="28"/>
  <c r="O1269" i="28"/>
  <c r="O1270" i="28"/>
  <c r="O1271" i="28"/>
  <c r="O1272" i="28"/>
  <c r="O1273" i="28"/>
  <c r="O1274" i="28"/>
  <c r="O1275" i="28"/>
  <c r="O1276" i="28"/>
  <c r="O1277" i="28"/>
  <c r="O1278" i="28"/>
  <c r="O1279" i="28"/>
  <c r="O1280" i="28"/>
  <c r="O1281" i="28"/>
  <c r="O1282" i="28"/>
  <c r="O1283" i="28"/>
  <c r="O1284" i="28"/>
  <c r="O1285" i="28"/>
  <c r="O1286" i="28"/>
  <c r="O1287" i="28"/>
  <c r="O1288" i="28"/>
  <c r="O1289" i="28"/>
  <c r="O1290" i="28"/>
  <c r="O1291" i="28"/>
  <c r="O1292" i="28"/>
  <c r="O1293" i="28"/>
  <c r="O1294" i="28"/>
  <c r="O1295" i="28"/>
  <c r="O1296" i="28"/>
  <c r="O1297" i="28"/>
  <c r="O1298" i="28"/>
  <c r="O1299" i="28"/>
  <c r="O1300" i="28"/>
  <c r="O1301" i="28"/>
  <c r="O1302" i="28"/>
  <c r="O1303" i="28"/>
  <c r="O1304" i="28"/>
  <c r="O1305" i="28"/>
  <c r="O1306" i="28"/>
  <c r="O1307" i="28"/>
  <c r="O1308" i="28"/>
  <c r="O1309" i="28"/>
  <c r="O1310" i="28"/>
  <c r="O1311" i="28"/>
  <c r="O1312" i="28"/>
  <c r="O1313" i="28"/>
  <c r="O1314" i="28"/>
  <c r="O1315" i="28"/>
  <c r="O1316" i="28"/>
  <c r="O1317" i="28"/>
  <c r="O1318" i="28"/>
  <c r="O1319" i="28"/>
  <c r="O1320" i="28"/>
  <c r="O1321" i="28"/>
  <c r="O1322" i="28"/>
  <c r="O1323" i="28"/>
  <c r="O1324" i="28"/>
  <c r="O1325" i="28"/>
  <c r="O1326" i="28"/>
  <c r="O1327" i="28"/>
  <c r="O1328" i="28"/>
  <c r="O1329" i="28"/>
  <c r="O1330" i="28"/>
  <c r="O1331" i="28"/>
  <c r="O1332" i="28"/>
  <c r="O1333" i="28"/>
  <c r="O1334" i="28"/>
  <c r="O1335" i="28"/>
  <c r="O1336" i="28"/>
  <c r="O1337" i="28"/>
  <c r="O1338" i="28"/>
  <c r="O1339" i="28"/>
  <c r="O1340" i="28"/>
  <c r="O1341" i="28"/>
  <c r="O1342" i="28"/>
  <c r="O1343" i="28"/>
  <c r="O1344" i="28"/>
  <c r="O1345" i="28"/>
  <c r="O1346" i="28"/>
  <c r="O1347" i="28"/>
  <c r="O1348" i="28"/>
  <c r="O1349" i="28"/>
  <c r="O1350" i="28"/>
  <c r="O1351" i="28"/>
  <c r="O1352" i="28"/>
  <c r="O1353" i="28"/>
  <c r="O1354" i="28"/>
  <c r="O1355" i="28"/>
  <c r="O1356" i="28"/>
  <c r="O1357" i="28"/>
  <c r="O1358" i="28"/>
  <c r="O1359" i="28"/>
  <c r="O1360" i="28"/>
  <c r="O1361" i="28"/>
  <c r="O1362" i="28"/>
  <c r="O1363" i="28"/>
  <c r="O1364" i="28"/>
  <c r="O1365" i="28"/>
  <c r="O1366" i="28"/>
  <c r="O1367" i="28"/>
  <c r="O1368" i="28"/>
  <c r="O1369" i="28"/>
  <c r="O1370" i="28"/>
  <c r="O1371" i="28"/>
  <c r="O1372" i="28"/>
  <c r="O1373" i="28"/>
  <c r="O1374" i="28"/>
  <c r="O1375" i="28"/>
  <c r="O1376" i="28"/>
  <c r="O1377" i="28"/>
  <c r="O1378" i="28"/>
  <c r="O1379" i="28"/>
  <c r="O1380" i="28"/>
  <c r="O1381" i="28"/>
  <c r="O1382" i="28"/>
  <c r="O1383" i="28"/>
  <c r="O1384" i="28"/>
  <c r="O1385" i="28"/>
  <c r="O1386" i="28"/>
  <c r="O1387" i="28"/>
  <c r="O1388" i="28"/>
  <c r="O1389" i="28"/>
  <c r="O1390" i="28"/>
  <c r="O1391" i="28"/>
  <c r="O1392" i="28"/>
  <c r="O1393" i="28"/>
  <c r="O1394" i="28"/>
  <c r="O1395" i="28"/>
  <c r="O1396" i="28"/>
  <c r="O1397" i="28"/>
  <c r="O1398" i="28"/>
  <c r="O1399" i="28"/>
  <c r="O1400" i="28"/>
  <c r="O1401" i="28"/>
  <c r="O1402" i="28"/>
  <c r="O1403" i="28"/>
  <c r="O1404" i="28"/>
  <c r="O1405" i="28"/>
  <c r="O1406" i="28"/>
  <c r="O1407" i="28"/>
  <c r="O1408" i="28"/>
  <c r="O1409" i="28"/>
  <c r="O1410" i="28"/>
  <c r="O1411" i="28"/>
  <c r="O1412" i="28"/>
  <c r="O1413" i="28"/>
  <c r="O1414" i="28"/>
  <c r="O1415" i="28"/>
  <c r="O1416" i="28"/>
  <c r="O1417" i="28"/>
  <c r="O1418" i="28"/>
  <c r="O1419" i="28"/>
  <c r="O1420" i="28"/>
  <c r="O1421" i="28"/>
  <c r="O1422" i="28"/>
  <c r="O1423" i="28"/>
  <c r="O1424" i="28"/>
  <c r="O1425" i="28"/>
  <c r="O1426" i="28"/>
  <c r="O1427" i="28"/>
  <c r="O1428" i="28"/>
  <c r="O1429" i="28"/>
  <c r="O1430" i="28"/>
  <c r="O1431" i="28"/>
  <c r="O1432" i="28"/>
  <c r="O1433" i="28"/>
  <c r="O1434" i="28"/>
  <c r="O1435" i="28"/>
  <c r="O1436" i="28"/>
  <c r="O1437" i="28"/>
  <c r="O1438" i="28"/>
  <c r="O1439" i="28"/>
  <c r="O1440" i="28"/>
  <c r="O1441" i="28"/>
  <c r="O1442" i="28"/>
  <c r="O1443" i="28"/>
  <c r="O1444" i="28"/>
  <c r="O1445" i="28"/>
  <c r="O1446" i="28"/>
  <c r="O1447" i="28"/>
  <c r="O1448" i="28"/>
  <c r="O1449" i="28"/>
  <c r="O1450" i="28"/>
  <c r="O1451" i="28"/>
  <c r="O1452" i="28"/>
  <c r="O1453" i="28"/>
  <c r="O1454" i="28"/>
  <c r="O1455" i="28"/>
  <c r="O1456" i="28"/>
  <c r="O1457" i="28"/>
  <c r="O1458" i="28"/>
  <c r="O1459" i="28"/>
  <c r="O1460" i="28"/>
  <c r="O1461" i="28"/>
  <c r="O1462" i="28"/>
  <c r="O1463" i="28"/>
  <c r="O1464" i="28"/>
  <c r="O1465" i="28"/>
  <c r="O1466" i="28"/>
  <c r="O1467" i="28"/>
  <c r="O1468" i="28"/>
  <c r="O1469" i="28"/>
  <c r="O1470" i="28"/>
  <c r="O1471" i="28"/>
  <c r="O1472" i="28"/>
  <c r="O1473" i="28"/>
  <c r="O1474" i="28"/>
  <c r="O1475" i="28"/>
  <c r="O1476" i="28"/>
  <c r="O1477" i="28"/>
  <c r="O1478" i="28"/>
  <c r="O1479" i="28"/>
  <c r="O1480" i="28"/>
  <c r="O1481" i="28"/>
  <c r="O1482" i="28"/>
  <c r="O1483" i="28"/>
  <c r="O1484" i="28"/>
  <c r="O1485" i="28"/>
  <c r="O1486" i="28"/>
  <c r="O1487" i="28"/>
  <c r="O1488" i="28"/>
  <c r="O1489" i="28"/>
  <c r="O1490" i="28"/>
  <c r="O1491" i="28"/>
  <c r="O1492" i="28"/>
  <c r="O1493" i="28"/>
  <c r="O1494" i="28"/>
  <c r="O1495" i="28"/>
  <c r="O1496" i="28"/>
  <c r="O1497" i="28"/>
  <c r="O1498" i="28"/>
  <c r="O1499" i="28"/>
  <c r="O1500" i="28"/>
  <c r="O1501" i="28"/>
  <c r="O1502" i="28"/>
  <c r="O1503" i="28"/>
  <c r="O1504" i="28"/>
  <c r="O1505" i="28"/>
  <c r="O1506" i="28"/>
  <c r="O1507" i="28"/>
  <c r="O1508" i="28"/>
  <c r="O1509" i="28"/>
  <c r="O1510" i="28"/>
  <c r="O1511" i="28"/>
  <c r="O1512" i="28"/>
  <c r="O1513" i="28"/>
  <c r="O1514" i="28"/>
  <c r="O1515" i="28"/>
  <c r="O1516" i="28"/>
  <c r="O1517" i="28"/>
  <c r="O1518" i="28"/>
  <c r="O1519" i="28"/>
  <c r="O1520" i="28"/>
  <c r="O1521" i="28"/>
  <c r="O1522" i="28"/>
  <c r="O1523" i="28"/>
  <c r="O1524" i="28"/>
  <c r="O1525" i="28"/>
  <c r="O1526" i="28"/>
  <c r="O1527" i="28"/>
  <c r="O1528" i="28"/>
  <c r="O1529" i="28"/>
  <c r="O1530" i="28"/>
  <c r="O1531" i="28"/>
  <c r="O1532" i="28"/>
  <c r="O1533" i="28"/>
  <c r="O1534" i="28"/>
  <c r="O1535" i="28"/>
  <c r="O1536" i="28"/>
  <c r="O1537" i="28"/>
  <c r="O1538" i="28"/>
  <c r="O1539" i="28"/>
  <c r="O1540" i="28"/>
  <c r="O1541" i="28"/>
  <c r="O1542" i="28"/>
  <c r="O1543" i="28"/>
  <c r="O1544" i="28"/>
  <c r="O1545" i="28"/>
  <c r="O1546" i="28"/>
  <c r="O1547" i="28"/>
  <c r="O1548" i="28"/>
  <c r="O1549" i="28"/>
  <c r="O1550" i="28"/>
  <c r="O1551" i="28"/>
  <c r="O1552" i="28"/>
  <c r="O1553" i="28"/>
  <c r="O1554" i="28"/>
  <c r="O1555" i="28"/>
  <c r="O1556" i="28"/>
  <c r="O1557" i="28"/>
  <c r="O1558" i="28"/>
  <c r="O1559" i="28"/>
  <c r="O1560" i="28"/>
  <c r="O1561" i="28"/>
  <c r="O1562" i="28"/>
  <c r="O1563" i="28"/>
  <c r="O1564" i="28"/>
  <c r="O1565" i="28"/>
  <c r="O1566" i="28"/>
  <c r="O1567" i="28"/>
  <c r="O1568" i="28"/>
  <c r="O1569" i="28"/>
  <c r="O1570" i="28"/>
  <c r="O1571" i="28"/>
  <c r="O1572" i="28"/>
  <c r="O1573" i="28"/>
  <c r="O1574" i="28"/>
  <c r="O1575" i="28"/>
  <c r="O1576" i="28"/>
  <c r="O1577" i="28"/>
  <c r="O1578" i="28"/>
  <c r="O1579" i="28"/>
  <c r="O1580" i="28"/>
  <c r="O1581" i="28"/>
  <c r="O1582" i="28"/>
  <c r="O1583" i="28"/>
  <c r="O1584" i="28"/>
  <c r="O1585" i="28"/>
  <c r="O1586" i="28"/>
  <c r="O1587" i="28"/>
  <c r="O1588" i="28"/>
  <c r="O1589" i="28"/>
  <c r="O1590" i="28"/>
  <c r="O1591" i="28"/>
  <c r="O1592" i="28"/>
  <c r="O1593" i="28"/>
  <c r="O1594" i="28"/>
  <c r="O1595" i="28"/>
  <c r="O1596" i="28"/>
  <c r="O1597" i="28"/>
  <c r="O1598" i="28"/>
  <c r="O1599" i="28"/>
  <c r="O1600" i="28"/>
  <c r="O1601" i="28"/>
  <c r="O1602" i="28"/>
  <c r="O1603" i="28"/>
  <c r="O1604" i="28"/>
  <c r="O1605" i="28"/>
  <c r="O1606" i="28"/>
  <c r="O1607" i="28"/>
  <c r="O1608" i="28"/>
  <c r="O1609" i="28"/>
  <c r="O1610" i="28"/>
  <c r="O1611" i="28"/>
  <c r="O1612" i="28"/>
  <c r="O1613" i="28"/>
  <c r="O1614" i="28"/>
  <c r="O1615" i="28"/>
  <c r="O1616" i="28"/>
  <c r="O1617" i="28"/>
  <c r="O1618" i="28"/>
  <c r="O1619" i="28"/>
  <c r="O1620" i="28"/>
  <c r="O1621" i="28"/>
  <c r="O1622" i="28"/>
  <c r="O1623" i="28"/>
  <c r="O1624" i="28"/>
  <c r="O1625" i="28"/>
  <c r="O1626" i="28"/>
  <c r="O1627" i="28"/>
  <c r="O1628" i="28"/>
  <c r="O1629" i="28"/>
  <c r="O1630" i="28"/>
  <c r="O1631" i="28"/>
  <c r="O1632" i="28"/>
  <c r="O1633" i="28"/>
  <c r="O1634" i="28"/>
  <c r="O1635" i="28"/>
  <c r="O1636" i="28"/>
  <c r="O1637" i="28"/>
  <c r="O1638" i="28"/>
  <c r="O1639" i="28"/>
  <c r="O1640" i="28"/>
  <c r="O1641" i="28"/>
  <c r="O1642" i="28"/>
  <c r="O1643" i="28"/>
  <c r="O1644" i="28"/>
  <c r="O1645" i="28"/>
  <c r="O1646" i="28"/>
  <c r="O1647" i="28"/>
  <c r="O1648" i="28"/>
  <c r="O1649" i="28"/>
  <c r="O1650" i="28"/>
  <c r="O1651" i="28"/>
  <c r="O1652" i="28"/>
  <c r="O1653" i="28"/>
  <c r="O1654" i="28"/>
  <c r="O1655" i="28"/>
  <c r="O1656" i="28"/>
  <c r="O1657" i="28"/>
  <c r="O1658" i="28"/>
  <c r="O1659" i="28"/>
  <c r="O1660" i="28"/>
  <c r="O1661" i="28"/>
  <c r="O1662" i="28"/>
  <c r="O1663" i="28"/>
  <c r="O1664" i="28"/>
  <c r="O1665" i="28"/>
  <c r="O1666" i="28"/>
  <c r="O1667" i="28"/>
  <c r="O1668" i="28"/>
  <c r="O1669" i="28"/>
  <c r="O1670" i="28"/>
  <c r="O1671" i="28"/>
  <c r="O1672" i="28"/>
  <c r="O1673" i="28"/>
  <c r="O1674" i="28"/>
  <c r="O1675" i="28"/>
  <c r="O1676" i="28"/>
  <c r="O1677" i="28"/>
  <c r="O1678" i="28"/>
  <c r="O1679" i="28"/>
  <c r="O1680" i="28"/>
  <c r="O1681" i="28"/>
  <c r="O1682" i="28"/>
  <c r="O1683" i="28"/>
  <c r="O1684" i="28"/>
  <c r="O1685" i="28"/>
  <c r="O1686" i="28"/>
  <c r="O1687" i="28"/>
  <c r="O1688" i="28"/>
  <c r="O1689" i="28"/>
  <c r="O1690" i="28"/>
  <c r="O1691" i="28"/>
  <c r="O1692" i="28"/>
  <c r="O1693" i="28"/>
  <c r="O1694" i="28"/>
  <c r="O1695" i="28"/>
  <c r="O1696" i="28"/>
  <c r="O1697" i="28"/>
  <c r="O1698" i="28"/>
  <c r="O1699" i="28"/>
  <c r="O1700" i="28"/>
  <c r="O1701" i="28"/>
  <c r="O1702" i="28"/>
  <c r="O1703" i="28"/>
  <c r="O1704" i="28"/>
  <c r="O1705" i="28"/>
  <c r="O1706" i="28"/>
  <c r="O1707" i="28"/>
  <c r="O1708" i="28"/>
  <c r="O1709" i="28"/>
  <c r="O1710" i="28"/>
  <c r="O1711" i="28"/>
  <c r="O1712" i="28"/>
  <c r="O1713" i="28"/>
  <c r="O1714" i="28"/>
  <c r="O1715" i="28"/>
  <c r="O1716" i="28"/>
  <c r="O1717" i="28"/>
  <c r="O1718" i="28"/>
  <c r="O1719" i="28"/>
  <c r="O1720" i="28"/>
  <c r="O1721" i="28"/>
  <c r="O1722" i="28"/>
  <c r="O1723" i="28"/>
  <c r="O1724" i="28"/>
  <c r="O1725" i="28"/>
  <c r="O1726" i="28"/>
  <c r="O1727" i="28"/>
  <c r="O1728" i="28"/>
  <c r="O1729" i="28"/>
  <c r="O1730" i="28"/>
  <c r="O1731" i="28"/>
  <c r="O1732" i="28"/>
  <c r="O1733" i="28"/>
  <c r="O1734" i="28"/>
  <c r="O1735" i="28"/>
  <c r="O1736" i="28"/>
  <c r="O1737" i="28"/>
  <c r="O1738" i="28"/>
  <c r="O1739" i="28"/>
  <c r="O1740" i="28"/>
  <c r="O1741" i="28"/>
  <c r="O1742" i="28"/>
  <c r="O1743" i="28"/>
  <c r="O1744" i="28"/>
  <c r="O1745" i="28"/>
  <c r="O1746" i="28"/>
  <c r="O1747" i="28"/>
  <c r="O1748" i="28"/>
  <c r="O1749" i="28"/>
  <c r="O1750" i="28"/>
  <c r="O1751" i="28"/>
  <c r="O1752" i="28"/>
  <c r="O1753" i="28"/>
  <c r="O1754" i="28"/>
  <c r="O1755" i="28"/>
  <c r="O1756" i="28"/>
  <c r="O1757" i="28"/>
  <c r="O1758" i="28"/>
  <c r="O1759" i="28"/>
  <c r="O1760" i="28"/>
  <c r="O1761" i="28"/>
  <c r="O1762" i="28"/>
  <c r="O1763" i="28"/>
  <c r="O1764" i="28"/>
  <c r="O1765" i="28"/>
  <c r="O1766" i="28"/>
  <c r="O1767" i="28"/>
  <c r="O1768" i="28"/>
  <c r="O1769" i="28"/>
  <c r="O1770" i="28"/>
  <c r="O1771" i="28"/>
  <c r="O1772" i="28"/>
  <c r="O1773" i="28"/>
  <c r="O1774" i="28"/>
  <c r="O1775" i="28"/>
  <c r="O1776" i="28"/>
  <c r="O1777" i="28"/>
  <c r="O1778" i="28"/>
  <c r="O1779" i="28"/>
  <c r="O1780" i="28"/>
  <c r="O1781" i="28"/>
  <c r="O1782" i="28"/>
  <c r="O1783" i="28"/>
  <c r="O1784" i="28"/>
  <c r="O1785" i="28"/>
  <c r="O1786" i="28"/>
  <c r="O1787" i="28"/>
  <c r="O1788" i="28"/>
  <c r="O1789" i="28"/>
  <c r="O1790" i="28"/>
  <c r="O1791" i="28"/>
  <c r="O1792" i="28"/>
  <c r="O1793" i="28"/>
  <c r="O1794" i="28"/>
  <c r="O1795" i="28"/>
  <c r="O1796" i="28"/>
  <c r="O1797" i="28"/>
  <c r="O1798" i="28"/>
  <c r="O1799" i="28"/>
  <c r="O1800" i="28"/>
  <c r="O1801" i="28"/>
  <c r="O1802" i="28"/>
  <c r="O1803" i="28"/>
  <c r="O1804" i="28"/>
  <c r="O1805" i="28"/>
  <c r="O1806" i="28"/>
  <c r="O1807" i="28"/>
  <c r="O1808" i="28"/>
  <c r="O1809" i="28"/>
  <c r="O1810" i="28"/>
  <c r="O1811" i="28"/>
  <c r="O1812" i="28"/>
  <c r="O1813" i="28"/>
  <c r="O1814" i="28"/>
  <c r="O1815" i="28"/>
  <c r="O1816" i="28"/>
  <c r="O1817" i="28"/>
  <c r="O1818" i="28"/>
  <c r="O1819" i="28"/>
  <c r="O1820" i="28"/>
  <c r="O1821" i="28"/>
  <c r="O1822" i="28"/>
  <c r="O1823" i="28"/>
  <c r="O1824" i="28"/>
  <c r="O1825" i="28"/>
  <c r="O1826" i="28"/>
  <c r="O1827" i="28"/>
  <c r="O1828" i="28"/>
  <c r="O1829" i="28"/>
  <c r="O1830" i="28"/>
  <c r="O1831" i="28"/>
  <c r="O1832" i="28"/>
  <c r="O1833" i="28"/>
  <c r="O1834" i="28"/>
  <c r="O1835" i="28"/>
  <c r="O1836" i="28"/>
  <c r="O1837" i="28"/>
  <c r="O1838" i="28"/>
  <c r="O1839" i="28"/>
  <c r="O1840" i="28"/>
  <c r="O1841" i="28"/>
  <c r="O1842" i="28"/>
  <c r="O1843" i="28"/>
  <c r="O1844" i="28"/>
  <c r="O1845" i="28"/>
  <c r="O1846" i="28"/>
  <c r="O1847" i="28"/>
  <c r="O1848" i="28"/>
  <c r="O1849" i="28"/>
  <c r="O1850" i="28"/>
  <c r="O1851" i="28"/>
  <c r="O1852" i="28"/>
  <c r="O1853" i="28"/>
  <c r="O1854" i="28"/>
  <c r="O1855" i="28"/>
  <c r="O1856" i="28"/>
  <c r="O1857" i="28"/>
  <c r="O1858" i="28"/>
  <c r="O1859" i="28"/>
  <c r="O1860" i="28"/>
  <c r="O1861" i="28"/>
  <c r="O1862" i="28"/>
  <c r="O1863" i="28"/>
  <c r="O1864" i="28"/>
  <c r="O1865" i="28"/>
  <c r="O1866" i="28"/>
  <c r="O1867" i="28"/>
  <c r="O1868" i="28"/>
  <c r="O1869" i="28"/>
  <c r="O1870" i="28"/>
  <c r="O1871" i="28"/>
  <c r="O1872" i="28"/>
  <c r="O1873" i="28"/>
  <c r="O1874" i="28"/>
  <c r="O1875" i="28"/>
  <c r="O1876" i="28"/>
  <c r="O1877" i="28"/>
  <c r="O1878" i="28"/>
  <c r="O1879" i="28"/>
  <c r="O1880" i="28"/>
  <c r="O1881" i="28"/>
  <c r="O1882" i="28"/>
  <c r="O1883" i="28"/>
  <c r="O1884" i="28"/>
  <c r="O1885" i="28"/>
  <c r="O1886" i="28"/>
  <c r="O1887" i="28"/>
  <c r="O1888" i="28"/>
  <c r="O1889" i="28"/>
  <c r="O1890" i="28"/>
  <c r="O1891" i="28"/>
  <c r="O1892" i="28"/>
  <c r="O1893" i="28"/>
  <c r="O1894" i="28"/>
  <c r="O1895" i="28"/>
  <c r="O1896" i="28"/>
  <c r="O1897" i="28"/>
  <c r="O1898" i="28"/>
  <c r="O1899" i="28"/>
  <c r="O1900" i="28"/>
  <c r="O1901" i="28"/>
  <c r="O1902" i="28"/>
  <c r="O1903" i="28"/>
  <c r="O1904" i="28"/>
  <c r="O1905" i="28"/>
  <c r="O1906" i="28"/>
  <c r="O1907" i="28"/>
  <c r="O1908" i="28"/>
  <c r="O1909" i="28"/>
  <c r="O1910" i="28"/>
  <c r="O1911" i="28"/>
  <c r="O1912" i="28"/>
  <c r="O1913" i="28"/>
  <c r="O1914" i="28"/>
  <c r="O1915" i="28"/>
  <c r="O1916" i="28"/>
  <c r="O1917" i="28"/>
  <c r="O1918" i="28"/>
  <c r="O1919" i="28"/>
  <c r="O1920" i="28"/>
  <c r="O1921" i="28"/>
  <c r="O1922" i="28"/>
  <c r="O1923" i="28"/>
  <c r="O1924" i="28"/>
  <c r="O1925" i="28"/>
  <c r="O1926" i="28"/>
  <c r="O1927" i="28"/>
  <c r="O1928" i="28"/>
  <c r="O1929" i="28"/>
  <c r="O1930" i="28"/>
  <c r="O1931" i="28"/>
  <c r="O1932" i="28"/>
  <c r="O1933" i="28"/>
  <c r="O1934" i="28"/>
  <c r="O1935" i="28"/>
  <c r="O1936" i="28"/>
  <c r="O1937" i="28"/>
  <c r="O1938" i="28"/>
  <c r="O1939" i="28"/>
  <c r="O1940" i="28"/>
  <c r="O1941" i="28"/>
  <c r="O1942" i="28"/>
  <c r="O1943" i="28"/>
  <c r="O1944" i="28"/>
  <c r="O1945" i="28"/>
  <c r="O1946" i="28"/>
  <c r="O1947" i="28"/>
  <c r="O1948" i="28"/>
  <c r="O1949" i="28"/>
  <c r="O1950" i="28"/>
  <c r="O1951" i="28"/>
  <c r="O1952" i="28"/>
  <c r="O1953" i="28"/>
  <c r="O1954" i="28"/>
  <c r="O1955" i="28"/>
  <c r="O1956" i="28"/>
  <c r="O1957" i="28"/>
  <c r="O1958" i="28"/>
  <c r="O1959" i="28"/>
  <c r="O1960" i="28"/>
  <c r="O1961" i="28"/>
  <c r="O1962" i="28"/>
  <c r="O1963" i="28"/>
  <c r="O1964" i="28"/>
  <c r="O1965" i="28"/>
  <c r="O1966" i="28"/>
  <c r="O1967" i="28"/>
  <c r="O1968" i="28"/>
  <c r="O1969" i="28"/>
  <c r="O1970" i="28"/>
  <c r="O1971" i="28"/>
  <c r="O1972" i="28"/>
  <c r="O1973" i="28"/>
  <c r="O1974" i="28"/>
  <c r="O1975" i="28"/>
  <c r="O1976" i="28"/>
  <c r="O1977" i="28"/>
  <c r="O1978" i="28"/>
  <c r="O1979" i="28"/>
  <c r="O1980" i="28"/>
  <c r="O1981" i="28"/>
  <c r="O1982" i="28"/>
  <c r="O1983" i="28"/>
  <c r="O1984" i="28"/>
  <c r="O1985" i="28"/>
  <c r="O1986" i="28"/>
  <c r="O1987" i="28"/>
  <c r="O1988" i="28"/>
  <c r="O1989" i="28"/>
  <c r="O1990" i="28"/>
  <c r="O1991" i="28"/>
  <c r="O1992" i="28"/>
  <c r="O1993" i="28"/>
  <c r="O1994" i="28"/>
  <c r="O1995" i="28"/>
  <c r="O1996" i="28"/>
  <c r="O1997" i="28"/>
  <c r="O1998" i="28"/>
  <c r="O1999" i="28"/>
  <c r="O2000" i="28"/>
  <c r="O2001" i="28"/>
  <c r="O2002" i="28"/>
  <c r="O2003" i="28"/>
  <c r="O2004" i="28"/>
  <c r="O2005" i="28"/>
  <c r="O2006" i="28"/>
  <c r="O2007" i="28"/>
  <c r="O2008" i="28"/>
  <c r="O2009" i="28"/>
  <c r="O2010" i="28"/>
  <c r="O2011" i="28"/>
  <c r="O2012" i="28"/>
  <c r="O2013" i="28"/>
  <c r="O2014" i="28"/>
  <c r="O2015" i="28"/>
  <c r="O2016" i="28"/>
  <c r="O2017" i="28"/>
  <c r="O2018" i="28"/>
  <c r="O2019" i="28"/>
  <c r="O2020" i="28"/>
  <c r="O2021" i="28"/>
  <c r="O2022" i="28"/>
  <c r="O2023" i="28"/>
  <c r="O2024" i="28"/>
  <c r="O2025" i="28"/>
  <c r="O2026" i="28"/>
  <c r="O2027" i="28"/>
  <c r="O2028" i="28"/>
  <c r="O2029" i="28"/>
  <c r="O2030" i="28"/>
  <c r="O2031" i="28"/>
  <c r="O2032" i="28"/>
  <c r="O2033" i="28"/>
  <c r="O2034" i="28"/>
  <c r="O2035" i="28"/>
  <c r="O2036" i="28"/>
  <c r="O2037" i="28"/>
  <c r="O2038" i="28"/>
  <c r="O2039" i="28"/>
  <c r="O2040" i="28"/>
  <c r="O2041" i="28"/>
  <c r="O2042" i="28"/>
  <c r="O2043" i="28"/>
  <c r="O2044" i="28"/>
  <c r="O2045" i="28"/>
  <c r="O2046" i="28"/>
  <c r="O2047" i="28"/>
  <c r="O2048" i="28"/>
  <c r="O2049" i="28"/>
  <c r="O2050" i="28"/>
  <c r="O2051" i="28"/>
  <c r="O2052" i="28"/>
  <c r="O2053" i="28"/>
  <c r="O2054" i="28"/>
  <c r="O2055" i="28"/>
  <c r="O2056" i="28"/>
  <c r="O2057" i="28"/>
  <c r="O2058" i="28"/>
  <c r="O2059" i="28"/>
  <c r="O2060" i="28"/>
  <c r="O2061" i="28"/>
  <c r="O2062" i="28"/>
  <c r="O2063" i="28"/>
  <c r="O2064" i="28"/>
  <c r="O2065" i="28"/>
  <c r="O2066" i="28"/>
  <c r="O2067" i="28"/>
  <c r="O2068" i="28"/>
  <c r="O2069" i="28"/>
  <c r="O2070" i="28"/>
  <c r="O2071" i="28"/>
  <c r="O2072" i="28"/>
  <c r="O2073" i="28"/>
  <c r="O2074" i="28"/>
  <c r="O2075" i="28"/>
  <c r="O2076" i="28"/>
  <c r="O2077" i="28"/>
  <c r="O2078" i="28"/>
  <c r="O2079" i="28"/>
  <c r="O2080" i="28"/>
  <c r="O2081" i="28"/>
  <c r="O2082" i="28"/>
  <c r="O2083" i="28"/>
  <c r="O2084" i="28"/>
  <c r="O2085" i="28"/>
  <c r="O2086" i="28"/>
  <c r="O2087" i="28"/>
  <c r="O2088" i="28"/>
  <c r="O2089" i="28"/>
  <c r="O2090" i="28"/>
  <c r="O2091" i="28"/>
  <c r="O2092" i="28"/>
  <c r="O2093" i="28"/>
  <c r="O2094" i="28"/>
  <c r="O2095" i="28"/>
  <c r="O2096" i="28"/>
  <c r="O2097" i="28"/>
  <c r="O2098" i="28"/>
  <c r="O2099" i="28"/>
  <c r="O2100" i="28"/>
  <c r="O2101" i="28"/>
  <c r="O2102" i="28"/>
  <c r="O2103" i="28"/>
  <c r="O2104" i="28"/>
  <c r="O2105" i="28"/>
  <c r="O2106" i="28"/>
  <c r="O2107" i="28"/>
  <c r="O2108" i="28"/>
  <c r="O2109" i="28"/>
  <c r="O2110" i="28"/>
  <c r="O2111" i="28"/>
  <c r="O2112" i="28"/>
  <c r="O2113" i="28"/>
  <c r="O2114" i="28"/>
  <c r="O2115" i="28"/>
  <c r="O2116" i="28"/>
  <c r="O2117" i="28"/>
  <c r="O2118" i="28"/>
  <c r="O2119" i="28"/>
  <c r="O2120" i="28"/>
  <c r="O2121" i="28"/>
  <c r="O2122" i="28"/>
  <c r="O2123" i="28"/>
  <c r="O2124" i="28"/>
  <c r="O2125" i="28"/>
  <c r="O2126" i="28"/>
  <c r="O2127" i="28"/>
  <c r="O2128" i="28"/>
  <c r="O2129" i="28"/>
  <c r="O2130" i="28"/>
  <c r="O2131" i="28"/>
  <c r="O2132" i="28"/>
  <c r="O2133" i="28"/>
  <c r="O2134" i="28"/>
  <c r="O2135" i="28"/>
  <c r="O2136" i="28"/>
  <c r="O2137" i="28"/>
  <c r="O2138" i="28"/>
  <c r="O2139" i="28"/>
  <c r="O2140" i="28"/>
  <c r="O2141" i="28"/>
  <c r="O2142" i="28"/>
  <c r="O2143" i="28"/>
  <c r="O2144" i="28"/>
  <c r="O2145" i="28"/>
  <c r="O2146" i="28"/>
  <c r="O2147" i="28"/>
  <c r="O2148" i="28"/>
  <c r="O2149" i="28"/>
  <c r="O2150" i="28"/>
  <c r="O2151" i="28"/>
  <c r="O2152" i="28"/>
  <c r="O2153" i="28"/>
  <c r="O2154" i="28"/>
  <c r="O2155" i="28"/>
  <c r="O2156" i="28"/>
  <c r="O2157" i="28"/>
  <c r="O2158" i="28"/>
  <c r="O2159" i="28"/>
  <c r="O2160" i="28"/>
  <c r="O2161" i="28"/>
  <c r="O2162" i="28"/>
  <c r="O2163" i="28"/>
  <c r="O2164" i="28"/>
  <c r="O2165" i="28"/>
  <c r="O2166" i="28"/>
  <c r="O2167" i="28"/>
  <c r="O2168" i="28"/>
  <c r="O2169" i="28"/>
  <c r="O2170" i="28"/>
  <c r="O2171" i="28"/>
  <c r="O2172" i="28"/>
  <c r="O2173" i="28"/>
  <c r="O2174" i="28"/>
  <c r="O2175" i="28"/>
  <c r="O2176" i="28"/>
  <c r="O2177" i="28"/>
  <c r="O2178" i="28"/>
  <c r="O2179" i="28"/>
  <c r="O2180" i="28"/>
  <c r="O2181" i="28"/>
  <c r="O2182" i="28"/>
  <c r="O2183" i="28"/>
  <c r="O2184" i="28"/>
  <c r="O2185" i="28"/>
  <c r="O2186" i="28"/>
  <c r="O2187" i="28"/>
  <c r="O2188" i="28"/>
  <c r="O2189" i="28"/>
  <c r="O2190" i="28"/>
  <c r="O2191" i="28"/>
  <c r="O2192" i="28"/>
  <c r="O2193" i="28"/>
  <c r="O2194" i="28"/>
  <c r="O2195" i="28"/>
  <c r="O2196" i="28"/>
  <c r="O2197" i="28"/>
  <c r="O2198" i="28"/>
  <c r="O2199" i="28"/>
  <c r="O2200" i="28"/>
  <c r="O2201" i="28"/>
  <c r="O2202" i="28"/>
  <c r="O2203" i="28"/>
  <c r="O2204" i="28"/>
  <c r="O2205" i="28"/>
  <c r="O2206" i="28"/>
  <c r="O2207" i="28"/>
  <c r="O2208" i="28"/>
  <c r="O2209" i="28"/>
  <c r="O2210" i="28"/>
  <c r="O2211" i="28"/>
  <c r="O2212" i="28"/>
  <c r="O2213" i="28"/>
  <c r="O2214" i="28"/>
  <c r="O2215" i="28"/>
  <c r="O2216" i="28"/>
  <c r="O2217" i="28"/>
  <c r="O2218" i="28"/>
  <c r="O2219" i="28"/>
  <c r="O2220" i="28"/>
  <c r="O2221" i="28"/>
  <c r="O2222" i="28"/>
  <c r="O2223" i="28"/>
  <c r="O2224" i="28"/>
  <c r="O2225" i="28"/>
  <c r="O2226" i="28"/>
  <c r="O2227" i="28"/>
  <c r="O2228" i="28"/>
  <c r="O2229" i="28"/>
  <c r="O2230" i="28"/>
  <c r="O2231" i="28"/>
  <c r="O2232" i="28"/>
  <c r="O2233" i="28"/>
  <c r="O2234" i="28"/>
  <c r="O2235" i="28"/>
  <c r="O2236" i="28"/>
  <c r="O2237" i="28"/>
  <c r="O2238" i="28"/>
  <c r="O2239" i="28"/>
  <c r="O2240" i="28"/>
  <c r="O2241" i="28"/>
  <c r="O2242" i="28"/>
  <c r="O2243" i="28"/>
  <c r="O2244" i="28"/>
  <c r="O2245" i="28"/>
  <c r="O2246" i="28"/>
  <c r="O2247" i="28"/>
  <c r="O2248" i="28"/>
  <c r="O2249" i="28"/>
  <c r="O2250" i="28"/>
  <c r="O2251" i="28"/>
  <c r="O2252" i="28"/>
  <c r="O2253" i="28"/>
  <c r="O2254" i="28"/>
  <c r="O2255" i="28"/>
  <c r="O2256" i="28"/>
  <c r="O2257" i="28"/>
  <c r="O2258" i="28"/>
  <c r="O2259" i="28"/>
  <c r="O2260" i="28"/>
  <c r="O2261" i="28"/>
  <c r="O2262" i="28"/>
  <c r="O2263" i="28"/>
  <c r="O2264" i="28"/>
  <c r="O2265" i="28"/>
  <c r="O2266" i="28"/>
  <c r="O2267" i="28"/>
  <c r="O2268" i="28"/>
  <c r="O2269" i="28"/>
  <c r="O2270" i="28"/>
  <c r="O2271" i="28"/>
  <c r="O2272" i="28"/>
  <c r="O2273" i="28"/>
  <c r="O2274" i="28"/>
  <c r="O2275" i="28"/>
  <c r="O2276" i="28"/>
  <c r="O2277" i="28"/>
  <c r="O2278" i="28"/>
  <c r="O2279" i="28"/>
  <c r="O2280" i="28"/>
  <c r="O2281" i="28"/>
  <c r="O2282" i="28"/>
  <c r="O2283" i="28"/>
  <c r="O2284" i="28"/>
  <c r="O2285" i="28"/>
  <c r="O2286" i="28"/>
  <c r="O2287" i="28"/>
  <c r="O2288" i="28"/>
  <c r="O2289" i="28"/>
  <c r="O2290" i="28"/>
  <c r="O2291" i="28"/>
  <c r="O2292" i="28"/>
  <c r="O2293" i="28"/>
  <c r="O2294" i="28"/>
  <c r="O2295" i="28"/>
  <c r="O2296" i="28"/>
  <c r="O2297" i="28"/>
  <c r="O2298" i="28"/>
  <c r="O2299" i="28"/>
  <c r="O2300" i="28"/>
  <c r="O2301" i="28"/>
  <c r="O2302" i="28"/>
  <c r="O2303" i="28"/>
  <c r="O2304" i="28"/>
  <c r="O2305" i="28"/>
  <c r="O2306" i="28"/>
  <c r="O2307" i="28"/>
  <c r="O2308" i="28"/>
  <c r="O2309" i="28"/>
  <c r="O2310" i="28"/>
  <c r="O2311" i="28"/>
  <c r="O2312" i="28"/>
  <c r="O2313" i="28"/>
  <c r="O2314" i="28"/>
  <c r="O2315" i="28"/>
  <c r="O2316" i="28"/>
  <c r="O2317" i="28"/>
  <c r="O2318" i="28"/>
  <c r="O2319" i="28"/>
  <c r="O2320" i="28"/>
  <c r="O2321" i="28"/>
  <c r="O2322" i="28"/>
  <c r="O2323" i="28"/>
  <c r="O2324" i="28"/>
  <c r="O2325" i="28"/>
  <c r="O2326" i="28"/>
  <c r="O2327" i="28"/>
  <c r="O2328" i="28"/>
  <c r="O2329" i="28"/>
  <c r="O2330" i="28"/>
  <c r="O2331" i="28"/>
  <c r="O2332" i="28"/>
  <c r="O2333" i="28"/>
  <c r="O2334" i="28"/>
  <c r="O2335" i="28"/>
  <c r="O2336" i="28"/>
  <c r="O2337" i="28"/>
  <c r="O2338" i="28"/>
  <c r="O2339" i="28"/>
  <c r="O2340" i="28"/>
  <c r="O2341" i="28"/>
  <c r="O2342" i="28"/>
  <c r="O2343" i="28"/>
  <c r="O2344" i="28"/>
  <c r="O2345" i="28"/>
  <c r="O2346" i="28"/>
  <c r="O2347" i="28"/>
  <c r="O2348" i="28"/>
  <c r="O2349" i="28"/>
  <c r="O2350" i="28"/>
  <c r="O2351" i="28"/>
  <c r="O2352" i="28"/>
  <c r="O2353" i="28"/>
  <c r="O2354" i="28"/>
  <c r="O2355" i="28"/>
  <c r="O2356" i="28"/>
  <c r="O2357" i="28"/>
  <c r="O2358" i="28"/>
  <c r="O2359" i="28"/>
  <c r="O2360" i="28"/>
  <c r="O2361" i="28"/>
  <c r="O2362" i="28"/>
  <c r="O2363" i="28"/>
  <c r="O2364" i="28"/>
  <c r="O2365" i="28"/>
  <c r="O2366" i="28"/>
  <c r="O2367" i="28"/>
  <c r="O2368" i="28"/>
  <c r="O2369" i="28"/>
  <c r="O2370" i="28"/>
  <c r="O2371" i="28"/>
  <c r="O2372" i="28"/>
  <c r="O2373" i="28"/>
  <c r="O2374" i="28"/>
  <c r="O2375" i="28"/>
  <c r="O2376" i="28"/>
  <c r="O2377" i="28"/>
  <c r="O2378" i="28"/>
  <c r="O2379" i="28"/>
  <c r="O2380" i="28"/>
  <c r="O2381" i="28"/>
  <c r="O2382" i="28"/>
  <c r="O2383" i="28"/>
  <c r="O2384" i="28"/>
  <c r="O2385" i="28"/>
  <c r="O2386" i="28"/>
  <c r="O2387" i="28"/>
  <c r="O2388" i="28"/>
  <c r="O2389" i="28"/>
  <c r="O2390" i="28"/>
  <c r="O2391" i="28"/>
  <c r="O2392" i="28"/>
  <c r="O2393" i="28"/>
  <c r="O2394" i="28"/>
  <c r="O2395" i="28"/>
  <c r="O2396" i="28"/>
  <c r="O2397" i="28"/>
  <c r="O2398" i="28"/>
  <c r="O2399" i="28"/>
  <c r="O2400" i="28"/>
  <c r="O2401" i="28"/>
  <c r="O2402" i="28"/>
  <c r="O2403" i="28"/>
  <c r="O2404" i="28"/>
  <c r="O2405" i="28"/>
  <c r="O2406" i="28"/>
  <c r="O2407" i="28"/>
  <c r="O2408" i="28"/>
  <c r="O2409" i="28"/>
  <c r="O2410" i="28"/>
  <c r="O2411" i="28"/>
  <c r="O2412" i="28"/>
  <c r="O2413" i="28"/>
  <c r="O2414" i="28"/>
  <c r="O2415" i="28"/>
  <c r="O2416" i="28"/>
  <c r="O2417" i="28"/>
  <c r="O2418" i="28"/>
  <c r="O2419" i="28"/>
  <c r="O2420" i="28"/>
  <c r="O2421" i="28"/>
  <c r="O2422" i="28"/>
  <c r="O2423" i="28"/>
  <c r="O2424" i="28"/>
  <c r="O2425" i="28"/>
  <c r="O2426" i="28"/>
  <c r="O2427" i="28"/>
  <c r="O2428" i="28"/>
  <c r="O2429" i="28"/>
  <c r="O2430" i="28"/>
  <c r="O2431" i="28"/>
  <c r="O2432" i="28"/>
  <c r="O2433" i="28"/>
  <c r="O2434" i="28"/>
  <c r="O2435" i="28"/>
  <c r="O2436" i="28"/>
  <c r="O2437" i="28"/>
  <c r="O2438" i="28"/>
  <c r="O2439" i="28"/>
  <c r="O2440" i="28"/>
  <c r="O2441" i="28"/>
  <c r="O2442" i="28"/>
  <c r="O2443" i="28"/>
  <c r="O2444" i="28"/>
  <c r="O2445" i="28"/>
  <c r="O2446" i="28"/>
  <c r="O2447" i="28"/>
  <c r="O2448" i="28"/>
  <c r="O2449" i="28"/>
  <c r="O2450" i="28"/>
  <c r="O2451" i="28"/>
  <c r="O2452" i="28"/>
  <c r="O2453" i="28"/>
  <c r="O2454" i="28"/>
  <c r="O2455" i="28"/>
  <c r="O2456" i="28"/>
  <c r="O2457" i="28"/>
  <c r="O2458" i="28"/>
  <c r="O2459" i="28"/>
  <c r="O2460" i="28"/>
  <c r="O2461" i="28"/>
  <c r="O2462" i="28"/>
  <c r="O2463" i="28"/>
  <c r="O2464" i="28"/>
  <c r="O2465" i="28"/>
  <c r="O2466" i="28"/>
  <c r="O2467" i="28"/>
  <c r="O2468" i="28"/>
  <c r="O2469" i="28"/>
  <c r="O2470" i="28"/>
  <c r="O2471" i="28"/>
  <c r="O2472" i="28"/>
  <c r="O2473" i="28"/>
  <c r="O2474" i="28"/>
  <c r="O2475" i="28"/>
  <c r="O2476" i="28"/>
  <c r="O2477" i="28"/>
  <c r="O2478" i="28"/>
  <c r="O2479" i="28"/>
  <c r="O2480" i="28"/>
  <c r="O2481" i="28"/>
  <c r="O2482" i="28"/>
  <c r="O2483" i="28"/>
  <c r="O2484" i="28"/>
  <c r="O2485" i="28"/>
  <c r="O2486" i="28"/>
  <c r="O2487" i="28"/>
  <c r="O2488" i="28"/>
  <c r="O2489" i="28"/>
  <c r="O2490" i="28"/>
  <c r="O2491" i="28"/>
  <c r="O2492" i="28"/>
  <c r="O2493" i="28"/>
  <c r="O2494" i="28"/>
  <c r="O2495" i="28"/>
  <c r="O2496" i="28"/>
  <c r="O2497" i="28"/>
  <c r="O2498" i="28"/>
  <c r="O2499" i="28"/>
  <c r="O2500" i="28"/>
  <c r="O2501" i="28"/>
  <c r="O2502" i="28"/>
  <c r="O2503" i="28"/>
  <c r="O2504" i="28"/>
  <c r="O2505" i="28"/>
  <c r="O2506" i="28"/>
  <c r="O2507" i="28"/>
  <c r="O2508" i="28"/>
  <c r="O2509" i="28"/>
  <c r="O2510" i="28"/>
  <c r="O2511" i="28"/>
  <c r="O2512" i="28"/>
  <c r="O2513" i="28"/>
  <c r="O2514" i="28"/>
  <c r="O2515" i="28"/>
  <c r="O2516" i="28"/>
  <c r="O2517" i="28"/>
  <c r="O2518" i="28"/>
  <c r="O2519" i="28"/>
  <c r="O2520" i="28"/>
  <c r="O2521" i="28"/>
  <c r="O2522" i="28"/>
  <c r="O2523" i="28"/>
  <c r="O2524" i="28"/>
  <c r="O2525" i="28"/>
  <c r="O2526" i="28"/>
  <c r="O2527" i="28"/>
  <c r="O2528" i="28"/>
  <c r="O2529" i="28"/>
  <c r="O2530" i="28"/>
  <c r="O2531" i="28"/>
  <c r="O2532" i="28"/>
  <c r="O2533" i="28"/>
  <c r="O2534" i="28"/>
  <c r="O2535" i="28"/>
  <c r="O2536" i="28"/>
  <c r="O2537" i="28"/>
  <c r="O2538" i="28"/>
  <c r="O2539" i="28"/>
  <c r="O2540" i="28"/>
  <c r="O2541" i="28"/>
  <c r="O2542" i="28"/>
  <c r="O2543" i="28"/>
  <c r="O2544" i="28"/>
  <c r="O2545" i="28"/>
  <c r="O2546" i="28"/>
  <c r="O2547" i="28"/>
  <c r="O2548" i="28"/>
  <c r="O2549" i="28"/>
  <c r="O2550" i="28"/>
  <c r="O2551" i="28"/>
  <c r="O2552" i="28"/>
  <c r="O2553" i="28"/>
  <c r="O2554" i="28"/>
  <c r="O2555" i="28"/>
  <c r="O2556" i="28"/>
  <c r="O2557" i="28"/>
  <c r="O2558" i="28"/>
  <c r="O2559" i="28"/>
  <c r="O2560" i="28"/>
  <c r="O2561" i="28"/>
  <c r="O2562" i="28"/>
  <c r="O2563" i="28"/>
  <c r="O2564" i="28"/>
  <c r="O2565" i="28"/>
  <c r="O2566" i="28"/>
  <c r="O2567" i="28"/>
  <c r="O2568" i="28"/>
  <c r="O2569" i="28"/>
  <c r="O2570" i="28"/>
  <c r="O2571" i="28"/>
  <c r="O2572" i="28"/>
  <c r="O2573" i="28"/>
  <c r="O2574" i="28"/>
  <c r="O2575" i="28"/>
  <c r="O2576" i="28"/>
  <c r="O2577" i="28"/>
  <c r="O2578" i="28"/>
  <c r="O2579" i="28"/>
  <c r="O2580" i="28"/>
  <c r="O2581" i="28"/>
  <c r="O2582" i="28"/>
  <c r="O2583" i="28"/>
  <c r="O2584" i="28"/>
  <c r="O2585" i="28"/>
  <c r="O2586" i="28"/>
  <c r="O2587" i="28"/>
  <c r="O2588" i="28"/>
  <c r="O2589" i="28"/>
  <c r="O2590" i="28"/>
  <c r="O2591" i="28"/>
  <c r="O2592" i="28"/>
  <c r="O2593" i="28"/>
  <c r="O2594" i="28"/>
  <c r="O2595" i="28"/>
  <c r="O2596" i="28"/>
  <c r="O2597" i="28"/>
  <c r="O2598" i="28"/>
  <c r="O2599" i="28"/>
  <c r="O2600" i="28"/>
  <c r="O2601" i="28"/>
  <c r="O2602" i="28"/>
  <c r="O2603" i="28"/>
  <c r="O2604" i="28"/>
  <c r="O2605" i="28"/>
  <c r="O2606" i="28"/>
  <c r="O2607" i="28"/>
  <c r="O2608" i="28"/>
  <c r="O2609" i="28"/>
  <c r="O2610" i="28"/>
  <c r="O2611" i="28"/>
  <c r="O2612" i="28"/>
  <c r="O2613" i="28"/>
  <c r="O2614" i="28"/>
  <c r="O2615" i="28"/>
  <c r="O2616" i="28"/>
  <c r="O2617" i="28"/>
  <c r="O2618" i="28"/>
  <c r="O2619" i="28"/>
  <c r="O2620" i="28"/>
  <c r="O2621" i="28"/>
  <c r="O2622" i="28"/>
  <c r="O2623" i="28"/>
  <c r="O2624" i="28"/>
  <c r="O2625" i="28"/>
  <c r="O2626" i="28"/>
  <c r="O2627" i="28"/>
  <c r="O2628" i="28"/>
  <c r="O2629" i="28"/>
  <c r="O2630" i="28"/>
  <c r="O2631" i="28"/>
  <c r="O2632" i="28"/>
  <c r="O2633" i="28"/>
  <c r="O2634" i="28"/>
  <c r="O2635" i="28"/>
  <c r="O2636" i="28"/>
  <c r="O2637" i="28"/>
  <c r="O2638" i="28"/>
  <c r="O2639" i="28"/>
  <c r="O2640" i="28"/>
  <c r="O2641" i="28"/>
  <c r="O2642" i="28"/>
  <c r="O2643" i="28"/>
  <c r="O2644" i="28"/>
  <c r="O2645" i="28"/>
  <c r="O2646" i="28"/>
  <c r="O2647" i="28"/>
  <c r="O2648" i="28"/>
  <c r="O2649" i="28"/>
  <c r="O2650" i="28"/>
  <c r="O2651" i="28"/>
  <c r="O2652" i="28"/>
  <c r="O2653" i="28"/>
  <c r="O2654" i="28"/>
  <c r="O2655" i="28"/>
  <c r="O2656" i="28"/>
  <c r="O2657" i="28"/>
  <c r="O2658" i="28"/>
  <c r="O2659" i="28"/>
  <c r="O2660" i="28"/>
  <c r="O2661" i="28"/>
  <c r="O2662" i="28"/>
  <c r="O2663" i="28"/>
  <c r="O2664" i="28"/>
  <c r="O2665" i="28"/>
  <c r="O2666" i="28"/>
  <c r="O2667" i="28"/>
  <c r="O2668" i="28"/>
  <c r="O2669" i="28"/>
  <c r="O2670" i="28"/>
  <c r="O2671" i="28"/>
  <c r="O2672" i="28"/>
  <c r="O2673" i="28"/>
  <c r="O2674" i="28"/>
  <c r="O2675" i="28"/>
  <c r="O2676" i="28"/>
  <c r="O2677" i="28"/>
  <c r="O2678" i="28"/>
  <c r="O2679" i="28"/>
  <c r="O2680" i="28"/>
  <c r="O2681" i="28"/>
  <c r="O2682" i="28"/>
  <c r="O2683" i="28"/>
  <c r="O2684" i="28"/>
  <c r="O2685" i="28"/>
  <c r="O2686" i="28"/>
  <c r="O2687" i="28"/>
  <c r="O2688" i="28"/>
  <c r="O2689" i="28"/>
  <c r="O2690" i="28"/>
  <c r="O2691" i="28"/>
  <c r="O2692" i="28"/>
  <c r="O2693" i="28"/>
  <c r="O2694" i="28"/>
  <c r="O2695" i="28"/>
  <c r="O2696" i="28"/>
  <c r="O2697" i="28"/>
  <c r="O2698" i="28"/>
  <c r="O2699" i="28"/>
  <c r="O2700" i="28"/>
  <c r="O2701" i="28"/>
  <c r="O2702" i="28"/>
  <c r="O2703" i="28"/>
  <c r="O2704" i="28"/>
  <c r="O2705" i="28"/>
  <c r="O2706" i="28"/>
  <c r="O2707" i="28"/>
  <c r="O2708" i="28"/>
  <c r="O2709" i="28"/>
  <c r="O2710" i="28"/>
  <c r="O2711" i="28"/>
  <c r="O2712" i="28"/>
  <c r="O2713" i="28"/>
  <c r="O2714" i="28"/>
  <c r="O2715" i="28"/>
  <c r="O2716" i="28"/>
  <c r="O2717" i="28"/>
  <c r="O2718" i="28"/>
  <c r="O2719" i="28"/>
  <c r="O2720" i="28"/>
  <c r="O2721" i="28"/>
  <c r="O2722" i="28"/>
  <c r="O2723" i="28"/>
  <c r="O2724" i="28"/>
  <c r="O2725" i="28"/>
  <c r="O2726" i="28"/>
  <c r="O2727" i="28"/>
  <c r="O2728" i="28"/>
  <c r="O2729" i="28"/>
  <c r="O2730" i="28"/>
  <c r="O2731" i="28"/>
  <c r="O2732" i="28"/>
  <c r="O2733" i="28"/>
  <c r="O2734" i="28"/>
  <c r="O2735" i="28"/>
  <c r="O2736" i="28"/>
  <c r="O2737" i="28"/>
  <c r="O2738" i="28"/>
  <c r="O2739" i="28"/>
  <c r="O2740" i="28"/>
  <c r="O2741" i="28"/>
  <c r="O2742" i="28"/>
  <c r="O2743" i="28"/>
  <c r="O2744" i="28"/>
  <c r="O2745" i="28"/>
  <c r="O2746" i="28"/>
  <c r="O2747" i="28"/>
  <c r="O2748" i="28"/>
  <c r="O2749" i="28"/>
  <c r="O2750" i="28"/>
  <c r="O2751" i="28"/>
  <c r="O2752" i="28"/>
  <c r="O2753" i="28"/>
  <c r="O2754" i="28"/>
  <c r="O2755" i="28"/>
  <c r="O2756" i="28"/>
  <c r="O2757" i="28"/>
  <c r="O2758" i="28"/>
  <c r="O2759" i="28"/>
  <c r="O2760" i="28"/>
  <c r="O2761" i="28"/>
  <c r="O2762" i="28"/>
  <c r="O2763" i="28"/>
  <c r="O2764" i="28"/>
  <c r="O2765" i="28"/>
  <c r="O2766" i="28"/>
  <c r="O2767" i="28"/>
  <c r="O2768" i="28"/>
  <c r="O2769" i="28"/>
  <c r="O2770" i="28"/>
  <c r="O2771" i="28"/>
  <c r="O2772" i="28"/>
  <c r="O2773" i="28"/>
  <c r="O2774" i="28"/>
  <c r="O2775" i="28"/>
  <c r="O2776" i="28"/>
  <c r="O2777" i="28"/>
  <c r="O2778" i="28"/>
  <c r="O2779" i="28"/>
  <c r="O2780" i="28"/>
  <c r="O2781" i="28"/>
  <c r="O2782" i="28"/>
  <c r="O2783" i="28"/>
  <c r="O2784" i="28"/>
  <c r="O2785" i="28"/>
  <c r="O2786" i="28"/>
  <c r="O2787" i="28"/>
  <c r="O2788" i="28"/>
  <c r="O2789" i="28"/>
  <c r="O2790" i="28"/>
  <c r="O2791" i="28"/>
  <c r="O2792" i="28"/>
  <c r="O2793" i="28"/>
  <c r="O2794" i="28"/>
  <c r="O2795" i="28"/>
  <c r="O2796" i="28"/>
  <c r="O2797" i="28"/>
  <c r="O2798" i="28"/>
  <c r="O2799" i="28"/>
  <c r="O2800" i="28"/>
  <c r="O2801" i="28"/>
  <c r="O2802" i="28"/>
  <c r="O2803" i="28"/>
  <c r="O2804" i="28"/>
  <c r="O2805" i="28"/>
  <c r="O2806" i="28"/>
  <c r="O2807" i="28"/>
  <c r="O2808" i="28"/>
  <c r="O2809" i="28"/>
  <c r="O2810" i="28"/>
  <c r="O2811" i="28"/>
  <c r="O2812" i="28"/>
  <c r="O2813" i="28"/>
  <c r="O2814" i="28"/>
  <c r="O2815" i="28"/>
  <c r="O2816" i="28"/>
  <c r="O2817" i="28"/>
  <c r="O2818" i="28"/>
  <c r="O2819" i="28"/>
  <c r="O2820" i="28"/>
  <c r="O2821" i="28"/>
  <c r="O2822" i="28"/>
  <c r="O2823" i="28"/>
  <c r="O2824" i="28"/>
  <c r="O2825" i="28"/>
  <c r="O2826" i="28"/>
  <c r="O2827" i="28"/>
  <c r="O2828" i="28"/>
  <c r="O2829" i="28"/>
  <c r="O2830" i="28"/>
  <c r="O2831" i="28"/>
  <c r="O2832" i="28"/>
  <c r="O2833" i="28"/>
  <c r="O2834" i="28"/>
  <c r="O2835" i="28"/>
  <c r="O2836" i="28"/>
  <c r="O2837" i="28"/>
  <c r="O2838" i="28"/>
  <c r="O2839" i="28"/>
  <c r="O2840" i="28"/>
  <c r="O2841" i="28"/>
  <c r="O2842" i="28"/>
  <c r="O2843" i="28"/>
  <c r="O2844" i="28"/>
  <c r="O2845" i="28"/>
  <c r="O2846" i="28"/>
  <c r="O2847" i="28"/>
  <c r="O2848" i="28"/>
  <c r="O2849" i="28"/>
  <c r="O2850" i="28"/>
  <c r="O2851" i="28"/>
  <c r="O2852" i="28"/>
  <c r="O2853" i="28"/>
  <c r="O2854" i="28"/>
  <c r="O2855" i="28"/>
  <c r="O2856" i="28"/>
  <c r="O2857" i="28"/>
  <c r="O2858" i="28"/>
  <c r="O2859" i="28"/>
  <c r="O2860" i="28"/>
  <c r="O2861" i="28"/>
  <c r="O2862" i="28"/>
  <c r="O2863" i="28"/>
  <c r="O2864" i="28"/>
  <c r="O2865" i="28"/>
  <c r="O2866" i="28"/>
  <c r="O2867" i="28"/>
  <c r="O2868" i="28"/>
  <c r="O2869" i="28"/>
  <c r="O2870" i="28"/>
  <c r="O2871" i="28"/>
  <c r="O2872" i="28"/>
  <c r="O2873" i="28"/>
  <c r="O2874" i="28"/>
  <c r="O2875" i="28"/>
  <c r="O2876" i="28"/>
  <c r="O2877" i="28"/>
  <c r="O2878" i="28"/>
  <c r="O2879" i="28"/>
  <c r="O2880" i="28"/>
  <c r="O2881" i="28"/>
  <c r="O2882" i="28"/>
  <c r="O2883" i="28"/>
  <c r="O2884" i="28"/>
  <c r="O2885" i="28"/>
  <c r="O2886" i="28"/>
  <c r="O2887" i="28"/>
  <c r="O2888" i="28"/>
  <c r="O2889" i="28"/>
  <c r="O2890" i="28"/>
  <c r="O2891" i="28"/>
  <c r="O2892" i="28"/>
  <c r="O2893" i="28"/>
  <c r="O2894" i="28"/>
  <c r="O2895" i="28"/>
  <c r="O2896" i="28"/>
  <c r="O2897" i="28"/>
  <c r="O2898" i="28"/>
  <c r="O2899" i="28"/>
  <c r="O2900" i="28"/>
  <c r="O2901" i="28"/>
  <c r="O2902" i="28"/>
  <c r="O2903" i="28"/>
  <c r="O2904" i="28"/>
  <c r="O2905" i="28"/>
  <c r="O2906" i="28"/>
  <c r="O2907" i="28"/>
  <c r="O2908" i="28"/>
  <c r="O2909" i="28"/>
  <c r="O2910" i="28"/>
  <c r="O2911" i="28"/>
  <c r="O2912" i="28"/>
  <c r="O2913" i="28"/>
  <c r="O2914" i="28"/>
  <c r="O2915" i="28"/>
  <c r="O2916" i="28"/>
  <c r="O2917" i="28"/>
  <c r="O2918" i="28"/>
  <c r="O2919" i="28"/>
  <c r="O2920" i="28"/>
  <c r="O2921" i="28"/>
  <c r="O2922" i="28"/>
  <c r="O2923" i="28"/>
  <c r="O2924" i="28"/>
  <c r="O2925" i="28"/>
  <c r="O2926" i="28"/>
  <c r="O2927" i="28"/>
  <c r="O2928" i="28"/>
  <c r="O2929" i="28"/>
  <c r="O2930" i="28"/>
  <c r="O2931" i="28"/>
  <c r="O2932" i="28"/>
  <c r="O2933" i="28"/>
  <c r="O2934" i="28"/>
  <c r="O2935" i="28"/>
  <c r="O2936" i="28"/>
  <c r="O2937" i="28"/>
  <c r="O2938" i="28"/>
  <c r="O2939" i="28"/>
  <c r="O2940" i="28"/>
  <c r="O2941" i="28"/>
  <c r="O2942" i="28"/>
  <c r="O2943" i="28"/>
  <c r="O2944" i="28"/>
  <c r="O2945" i="28"/>
  <c r="O2946" i="28"/>
  <c r="O2947" i="28"/>
  <c r="O2948" i="28"/>
  <c r="O2949" i="28"/>
  <c r="O2950" i="28"/>
  <c r="O2951" i="28"/>
  <c r="O2952" i="28"/>
  <c r="O2953" i="28"/>
  <c r="O2954" i="28"/>
  <c r="O2955" i="28"/>
  <c r="O2956" i="28"/>
  <c r="O2957" i="28"/>
  <c r="O2958" i="28"/>
  <c r="O2959" i="28"/>
  <c r="O2960" i="28"/>
  <c r="O2961" i="28"/>
  <c r="O2962" i="28"/>
  <c r="O2963" i="28"/>
  <c r="O2964" i="28"/>
  <c r="O2965" i="28"/>
  <c r="O2966" i="28"/>
  <c r="O2967" i="28"/>
  <c r="O2968" i="28"/>
  <c r="O2969" i="28"/>
  <c r="O2970" i="28"/>
  <c r="O2971" i="28"/>
  <c r="O2972" i="28"/>
  <c r="O2973" i="28"/>
  <c r="O2974" i="28"/>
  <c r="O2975" i="28"/>
  <c r="O2976" i="28"/>
  <c r="O2977" i="28"/>
  <c r="O2978" i="28"/>
  <c r="O2979" i="28"/>
  <c r="O2980" i="28"/>
  <c r="O2981" i="28"/>
  <c r="O2982" i="28"/>
  <c r="O2983" i="28"/>
  <c r="O2984" i="28"/>
  <c r="O2985" i="28"/>
  <c r="O2986" i="28"/>
  <c r="O2987" i="28"/>
  <c r="O2988" i="28"/>
  <c r="O2989" i="28"/>
  <c r="O2990" i="28"/>
  <c r="O2991" i="28"/>
  <c r="O2992" i="28"/>
  <c r="O2993" i="28"/>
  <c r="O2994" i="28"/>
  <c r="O2995" i="28"/>
  <c r="O2996" i="28"/>
  <c r="O2997" i="28"/>
  <c r="O2998" i="28"/>
  <c r="O2999" i="28"/>
  <c r="O3000" i="28"/>
  <c r="O3001" i="28"/>
  <c r="O3002" i="28"/>
  <c r="O3003" i="28"/>
  <c r="O3004" i="28"/>
  <c r="O3005" i="28"/>
  <c r="O3006" i="28"/>
  <c r="O3007" i="28"/>
  <c r="O3008" i="28"/>
  <c r="O3009" i="28"/>
  <c r="O3010" i="28"/>
  <c r="O3011" i="28"/>
  <c r="O3012" i="28"/>
  <c r="O3013" i="28"/>
  <c r="O3014" i="28"/>
  <c r="O3015" i="28"/>
  <c r="O3016" i="28"/>
  <c r="O3017" i="28"/>
  <c r="O3018" i="28"/>
  <c r="O3019" i="28"/>
  <c r="O3020" i="28"/>
  <c r="O3021" i="28"/>
  <c r="O3022" i="28"/>
  <c r="O3023" i="28"/>
  <c r="O3024" i="28"/>
  <c r="O3025" i="28"/>
  <c r="O3026" i="28"/>
  <c r="O3027" i="28"/>
  <c r="O3028" i="28"/>
  <c r="O3029" i="28"/>
  <c r="O3030" i="28"/>
  <c r="O3031" i="28"/>
  <c r="O3032" i="28"/>
  <c r="O3033" i="28"/>
  <c r="O3034" i="28"/>
  <c r="O3035" i="28"/>
  <c r="O3036" i="28"/>
  <c r="O3037" i="28"/>
  <c r="O3038" i="28"/>
  <c r="O3039" i="28"/>
  <c r="O3040" i="28"/>
  <c r="O3041" i="28"/>
  <c r="O3042" i="28"/>
  <c r="O3043" i="28"/>
  <c r="O3044" i="28"/>
  <c r="O3045" i="28"/>
  <c r="O3046" i="28"/>
  <c r="O3047" i="28"/>
  <c r="O3048" i="28"/>
  <c r="O3049" i="28"/>
  <c r="O3050" i="28"/>
  <c r="O3051" i="28"/>
  <c r="O3052" i="28"/>
  <c r="O3053" i="28"/>
  <c r="O3054" i="28"/>
  <c r="O3055" i="28"/>
  <c r="O3056" i="28"/>
  <c r="O3057" i="28"/>
  <c r="O3058" i="28"/>
  <c r="O3059" i="28"/>
  <c r="O3060" i="28"/>
  <c r="O3061" i="28"/>
  <c r="O3062" i="28"/>
  <c r="O3063" i="28"/>
  <c r="O3064" i="28"/>
  <c r="O3065" i="28"/>
  <c r="O3066" i="28"/>
  <c r="O3067" i="28"/>
  <c r="O3068" i="28"/>
  <c r="O3069" i="28"/>
  <c r="O3070" i="28"/>
  <c r="O3071" i="28"/>
  <c r="O3072" i="28"/>
  <c r="O3073" i="28"/>
  <c r="O3074" i="28"/>
  <c r="O3075" i="28"/>
  <c r="O3076" i="28"/>
  <c r="O3077" i="28"/>
  <c r="O3078" i="28"/>
  <c r="O3079" i="28"/>
  <c r="O3080" i="28"/>
  <c r="O3081" i="28"/>
  <c r="O3082" i="28"/>
  <c r="O3083" i="28"/>
  <c r="O3084" i="28"/>
  <c r="O3085" i="28"/>
  <c r="O3086" i="28"/>
  <c r="O3087" i="28"/>
  <c r="O3088" i="28"/>
  <c r="O3089" i="28"/>
  <c r="O3090" i="28"/>
  <c r="O3091" i="28"/>
  <c r="O3092" i="28"/>
  <c r="O3093" i="28"/>
  <c r="O3094" i="28"/>
  <c r="O3095" i="28"/>
  <c r="O3096" i="28"/>
  <c r="O3097" i="28"/>
  <c r="O3098" i="28"/>
  <c r="O3099" i="28"/>
  <c r="O3100" i="28"/>
  <c r="O3101" i="28"/>
  <c r="O3102" i="28"/>
  <c r="O3103" i="28"/>
  <c r="O3104" i="28"/>
  <c r="O3105" i="28"/>
  <c r="O3106" i="28"/>
  <c r="O3107" i="28"/>
  <c r="O3108" i="28"/>
  <c r="O3109" i="28"/>
  <c r="O3110" i="28"/>
  <c r="O3111" i="28"/>
  <c r="O3112" i="28"/>
  <c r="O3113" i="28"/>
  <c r="O3114" i="28"/>
  <c r="O3115" i="28"/>
  <c r="O3116" i="28"/>
  <c r="O3117" i="28"/>
  <c r="O3118" i="28"/>
  <c r="O3119" i="28"/>
  <c r="O3120" i="28"/>
  <c r="O3121" i="28"/>
  <c r="O3122" i="28"/>
  <c r="O3123" i="28"/>
  <c r="O3124" i="28"/>
  <c r="O3125" i="28"/>
  <c r="O3126" i="28"/>
  <c r="O3127" i="28"/>
  <c r="O3128" i="28"/>
  <c r="O3129" i="28"/>
  <c r="O3130" i="28"/>
  <c r="O3131" i="28"/>
  <c r="O3132" i="28"/>
  <c r="O3133" i="28"/>
  <c r="O3134" i="28"/>
  <c r="O3135" i="28"/>
  <c r="O3136" i="28"/>
  <c r="O3137" i="28"/>
  <c r="O3138" i="28"/>
  <c r="O3139" i="28"/>
  <c r="O3140" i="28"/>
  <c r="O3141" i="28"/>
  <c r="O3142" i="28"/>
  <c r="O3143" i="28"/>
  <c r="O3144" i="28"/>
  <c r="O3145" i="28"/>
  <c r="O3146" i="28"/>
  <c r="O3147" i="28"/>
  <c r="O3148" i="28"/>
  <c r="O3149" i="28"/>
  <c r="O3150" i="28"/>
  <c r="O3151" i="28"/>
  <c r="O3152" i="28"/>
  <c r="O3153" i="28"/>
  <c r="O3154" i="28"/>
  <c r="O3155" i="28"/>
  <c r="O3156" i="28"/>
  <c r="O3157" i="28"/>
  <c r="O3158" i="28"/>
  <c r="O3159" i="28"/>
  <c r="O3160" i="28"/>
  <c r="O3161" i="28"/>
  <c r="O3162" i="28"/>
  <c r="O3163" i="28"/>
  <c r="O3164" i="28"/>
  <c r="O3165" i="28"/>
  <c r="O3166" i="28"/>
  <c r="O3167" i="28"/>
  <c r="O3168" i="28"/>
  <c r="O3169" i="28"/>
  <c r="O3170" i="28"/>
  <c r="O3171" i="28"/>
  <c r="O3172" i="28"/>
  <c r="O3173" i="28"/>
  <c r="O3174" i="28"/>
  <c r="O3175" i="28"/>
  <c r="O3176" i="28"/>
  <c r="O3177" i="28"/>
  <c r="O3178" i="28"/>
  <c r="O3179" i="28"/>
  <c r="O3180" i="28"/>
  <c r="O3181" i="28"/>
  <c r="O3182" i="28"/>
  <c r="O3183" i="28"/>
  <c r="O3184" i="28"/>
  <c r="O3185" i="28"/>
  <c r="O3186" i="28"/>
  <c r="O3187" i="28"/>
  <c r="O3188" i="28"/>
  <c r="O3189" i="28"/>
  <c r="O3190" i="28"/>
  <c r="O3191" i="28"/>
  <c r="O3192" i="28"/>
  <c r="O3193" i="28"/>
  <c r="O3194" i="28"/>
  <c r="O3195" i="28"/>
  <c r="O3196" i="28"/>
  <c r="O3197" i="28"/>
  <c r="O3198" i="28"/>
  <c r="O3199" i="28"/>
  <c r="O3200" i="28"/>
  <c r="O3201" i="28"/>
  <c r="O3202" i="28"/>
  <c r="O3203" i="28"/>
  <c r="O3204" i="28"/>
  <c r="O3205" i="28"/>
  <c r="O3206" i="28"/>
  <c r="O3207" i="28"/>
  <c r="O3208" i="28"/>
  <c r="O3209" i="28"/>
  <c r="O3210" i="28"/>
  <c r="O3211" i="28"/>
  <c r="O3212" i="28"/>
  <c r="O3213" i="28"/>
  <c r="O3214" i="28"/>
  <c r="O3215" i="28"/>
  <c r="O3216" i="28"/>
  <c r="O3217" i="28"/>
  <c r="O3218" i="28"/>
  <c r="O3219" i="28"/>
  <c r="O3220" i="28"/>
  <c r="O3221" i="28"/>
  <c r="O3222" i="28"/>
  <c r="O3223" i="28"/>
  <c r="O3224" i="28"/>
  <c r="O3225" i="28"/>
  <c r="O3226" i="28"/>
  <c r="O3227" i="28"/>
  <c r="O3228" i="28"/>
  <c r="O3229" i="28"/>
  <c r="O3230" i="28"/>
  <c r="O3231" i="28"/>
  <c r="O3232" i="28"/>
  <c r="O3233" i="28"/>
  <c r="O3234" i="28"/>
  <c r="O3235" i="28"/>
  <c r="O3236" i="28"/>
  <c r="O3237" i="28"/>
  <c r="O3238" i="28"/>
  <c r="O3239" i="28"/>
  <c r="O3240" i="28"/>
  <c r="O3241" i="28"/>
  <c r="O3242" i="28"/>
  <c r="O3243" i="28"/>
  <c r="O3244" i="28"/>
  <c r="O3245" i="28"/>
  <c r="O3246" i="28"/>
  <c r="O3247" i="28"/>
  <c r="O3248" i="28"/>
  <c r="O3249" i="28"/>
  <c r="O3250" i="28"/>
  <c r="O3251" i="28"/>
  <c r="O3252" i="28"/>
  <c r="O3253" i="28"/>
  <c r="O3254" i="28"/>
  <c r="O3255" i="28"/>
  <c r="O3256" i="28"/>
  <c r="O3257" i="28"/>
  <c r="O3258" i="28"/>
  <c r="O3259" i="28"/>
  <c r="O3260" i="28"/>
  <c r="O3261" i="28"/>
  <c r="O3262" i="28"/>
  <c r="O3263" i="28"/>
  <c r="O3264" i="28"/>
  <c r="O3265" i="28"/>
  <c r="O3266" i="28"/>
  <c r="O3267" i="28"/>
  <c r="O3268" i="28"/>
  <c r="O3269" i="28"/>
  <c r="O3270" i="28"/>
  <c r="O3271" i="28"/>
  <c r="O3272" i="28"/>
  <c r="O3273" i="28"/>
  <c r="O3274" i="28"/>
  <c r="O3275" i="28"/>
  <c r="O3276" i="28"/>
  <c r="O3277" i="28"/>
  <c r="O3278" i="28"/>
  <c r="O3279" i="28"/>
  <c r="O3280" i="28"/>
  <c r="O3281" i="28"/>
  <c r="O3282" i="28"/>
  <c r="O3283" i="28"/>
  <c r="O3284" i="28"/>
  <c r="O3285" i="28"/>
  <c r="O3286" i="28"/>
  <c r="O3287" i="28"/>
  <c r="O3288" i="28"/>
  <c r="O3289" i="28"/>
  <c r="O3290" i="28"/>
  <c r="O3291" i="28"/>
  <c r="O3292" i="28"/>
  <c r="O3293" i="28"/>
  <c r="O3294" i="28"/>
  <c r="O3295" i="28"/>
  <c r="O3296" i="28"/>
  <c r="O3297" i="28"/>
  <c r="O3298" i="28"/>
  <c r="O3299" i="28"/>
  <c r="O3300" i="28"/>
  <c r="O3301" i="28"/>
  <c r="O3302" i="28"/>
  <c r="O3303" i="28"/>
  <c r="O3304" i="28"/>
  <c r="O3305" i="28"/>
  <c r="O3306" i="28"/>
  <c r="O3307" i="28"/>
  <c r="O3308" i="28"/>
  <c r="O3309" i="28"/>
  <c r="O3310" i="28"/>
  <c r="O3311" i="28"/>
  <c r="O3312" i="28"/>
  <c r="O3313" i="28"/>
  <c r="O3314" i="28"/>
  <c r="O3315" i="28"/>
  <c r="O3316" i="28"/>
  <c r="O3317" i="28"/>
  <c r="O3318" i="28"/>
  <c r="O3319" i="28"/>
  <c r="O3320" i="28"/>
  <c r="O3321" i="28"/>
  <c r="O3322" i="28"/>
  <c r="O3323" i="28"/>
  <c r="O3324" i="28"/>
  <c r="O3325" i="28"/>
  <c r="O3326" i="28"/>
  <c r="O3327" i="28"/>
  <c r="O3328" i="28"/>
  <c r="O3329" i="28"/>
  <c r="O3330" i="28"/>
  <c r="O3331" i="28"/>
  <c r="O3332" i="28"/>
  <c r="O3333" i="28"/>
  <c r="O3334" i="28"/>
  <c r="O3335" i="28"/>
  <c r="O3336" i="28"/>
  <c r="O3337" i="28"/>
  <c r="O3338" i="28"/>
  <c r="O3339" i="28"/>
  <c r="O3340" i="28"/>
  <c r="O3341" i="28"/>
  <c r="O3342" i="28"/>
  <c r="O3343" i="28"/>
  <c r="O3344" i="28"/>
  <c r="O3345" i="28"/>
  <c r="O3346" i="28"/>
  <c r="O3347" i="28"/>
  <c r="O3348" i="28"/>
  <c r="O3349" i="28"/>
  <c r="O3350" i="28"/>
  <c r="O3351" i="28"/>
  <c r="O3352" i="28"/>
  <c r="O3353" i="28"/>
  <c r="O3354" i="28"/>
  <c r="O3355" i="28"/>
  <c r="O3356" i="28"/>
  <c r="O3357" i="28"/>
  <c r="O3358" i="28"/>
  <c r="O3359" i="28"/>
  <c r="O3360" i="28"/>
  <c r="O3361" i="28"/>
  <c r="O3362" i="28"/>
  <c r="O3363" i="28"/>
  <c r="O3364" i="28"/>
  <c r="O3365" i="28"/>
  <c r="O3366" i="28"/>
  <c r="O3367" i="28"/>
  <c r="O3368" i="28"/>
  <c r="O3369" i="28"/>
  <c r="O3370" i="28"/>
  <c r="O3371" i="28"/>
  <c r="O3372" i="28"/>
  <c r="O3373" i="28"/>
  <c r="O3374" i="28"/>
  <c r="O3375" i="28"/>
  <c r="O3376" i="28"/>
  <c r="O3377" i="28"/>
  <c r="O3378" i="28"/>
  <c r="O3379" i="28"/>
  <c r="O3380" i="28"/>
  <c r="O3381" i="28"/>
  <c r="O3382" i="28"/>
  <c r="O3383" i="28"/>
  <c r="O3384" i="28"/>
  <c r="O3385" i="28"/>
  <c r="O3386" i="28"/>
  <c r="O3387" i="28"/>
  <c r="O3388" i="28"/>
  <c r="O3389" i="28"/>
  <c r="O3390" i="28"/>
  <c r="O3391" i="28"/>
  <c r="O3392" i="28"/>
  <c r="O3393" i="28"/>
  <c r="O3394" i="28"/>
  <c r="O3395" i="28"/>
  <c r="O3396" i="28"/>
  <c r="O3397" i="28"/>
  <c r="O3398" i="28"/>
  <c r="O3399" i="28"/>
  <c r="O3400" i="28"/>
  <c r="O3401" i="28"/>
  <c r="O3402" i="28"/>
  <c r="O3403" i="28"/>
  <c r="O3404" i="28"/>
  <c r="O3405" i="28"/>
  <c r="O3406" i="28"/>
  <c r="O3407" i="28"/>
  <c r="O3408" i="28"/>
  <c r="O3409" i="28"/>
  <c r="O3410" i="28"/>
  <c r="O3411" i="28"/>
  <c r="O3412" i="28"/>
  <c r="O3413" i="28"/>
  <c r="O3414" i="28"/>
  <c r="O3415" i="28"/>
  <c r="O3416" i="28"/>
  <c r="O3417" i="28"/>
  <c r="O3418" i="28"/>
  <c r="O3419" i="28"/>
  <c r="O3420" i="28"/>
  <c r="O3421" i="28"/>
  <c r="O3422" i="28"/>
  <c r="O3423" i="28"/>
  <c r="O3424" i="28"/>
  <c r="O3425" i="28"/>
  <c r="O3426" i="28"/>
  <c r="O3427" i="28"/>
  <c r="O3428" i="28"/>
  <c r="O3429" i="28"/>
  <c r="O3430" i="28"/>
  <c r="O3431" i="28"/>
  <c r="O3432" i="28"/>
  <c r="O3433" i="28"/>
  <c r="O3434" i="28"/>
  <c r="O3435" i="28"/>
  <c r="O3436" i="28"/>
  <c r="O3437" i="28"/>
  <c r="O3438" i="28"/>
  <c r="O3439" i="28"/>
  <c r="O3440" i="28"/>
  <c r="O3441" i="28"/>
  <c r="O3442" i="28"/>
  <c r="O3443" i="28"/>
  <c r="O3444" i="28"/>
  <c r="O3445" i="28"/>
  <c r="O3446" i="28"/>
  <c r="O3447" i="28"/>
  <c r="O3448" i="28"/>
  <c r="O3449" i="28"/>
  <c r="O3450" i="28"/>
  <c r="O3451" i="28"/>
  <c r="O3452" i="28"/>
  <c r="O3453" i="28"/>
  <c r="O3454" i="28"/>
  <c r="O3455" i="28"/>
  <c r="O3456" i="28"/>
  <c r="O3457" i="28"/>
  <c r="O3458" i="28"/>
  <c r="O3459" i="28"/>
  <c r="O3460" i="28"/>
  <c r="O3461" i="28"/>
  <c r="O3462" i="28"/>
  <c r="O3463" i="28"/>
  <c r="O3464" i="28"/>
  <c r="O3465" i="28"/>
  <c r="O3466" i="28"/>
  <c r="O3467" i="28"/>
  <c r="O3468" i="28"/>
  <c r="O3469" i="28"/>
  <c r="O3470" i="28"/>
  <c r="O3471" i="28"/>
  <c r="O3472" i="28"/>
  <c r="O3473" i="28"/>
  <c r="O3474" i="28"/>
  <c r="O3475" i="28"/>
  <c r="O3476" i="28"/>
  <c r="O3477" i="28"/>
  <c r="O3478" i="28"/>
  <c r="O3479" i="28"/>
  <c r="O3480" i="28"/>
  <c r="O3481" i="28"/>
  <c r="O3482" i="28"/>
  <c r="O3483" i="28"/>
  <c r="O3484" i="28"/>
  <c r="O3485" i="28"/>
  <c r="O3486" i="28"/>
  <c r="O3487" i="28"/>
  <c r="O3488" i="28"/>
  <c r="O3489" i="28"/>
  <c r="O3490" i="28"/>
  <c r="O3491" i="28"/>
  <c r="O3492" i="28"/>
  <c r="O3493" i="28"/>
  <c r="O3494" i="28"/>
  <c r="O3495" i="28"/>
  <c r="O3496" i="28"/>
  <c r="O3497" i="28"/>
  <c r="O3498" i="28"/>
  <c r="O3499" i="28"/>
  <c r="O3500" i="28"/>
  <c r="O3501" i="28"/>
  <c r="O3502" i="28"/>
  <c r="O3503" i="28"/>
  <c r="O3504" i="28"/>
  <c r="O3505" i="28"/>
  <c r="O3506" i="28"/>
  <c r="O3507" i="28"/>
  <c r="O3508" i="28"/>
  <c r="O3509" i="28"/>
  <c r="O3510" i="28"/>
  <c r="O3511" i="28"/>
  <c r="O3512" i="28"/>
  <c r="O3513" i="28"/>
  <c r="O3514" i="28"/>
  <c r="O3515" i="28"/>
  <c r="O3516" i="28"/>
  <c r="O3517" i="28"/>
  <c r="O3518" i="28"/>
  <c r="O3519" i="28"/>
  <c r="O3520" i="28"/>
  <c r="O3521" i="28"/>
  <c r="O3522" i="28"/>
  <c r="O3523" i="28"/>
  <c r="O3524" i="28"/>
  <c r="O3525" i="28"/>
  <c r="O3526" i="28"/>
  <c r="O3527" i="28"/>
  <c r="O3528" i="28"/>
  <c r="O3529" i="28"/>
  <c r="O3530" i="28"/>
  <c r="O3531" i="28"/>
  <c r="O3532" i="28"/>
  <c r="O3533" i="28"/>
  <c r="O3534" i="28"/>
  <c r="O3535" i="28"/>
  <c r="O3536" i="28"/>
  <c r="O3537" i="28"/>
  <c r="O3538" i="28"/>
  <c r="O3539" i="28"/>
  <c r="O3540" i="28"/>
  <c r="O3541" i="28"/>
  <c r="O3542" i="28"/>
  <c r="O3543" i="28"/>
  <c r="O3544" i="28"/>
  <c r="O3545" i="28"/>
  <c r="O3546" i="28"/>
  <c r="O3547" i="28"/>
  <c r="O3548" i="28"/>
  <c r="O3549" i="28"/>
  <c r="O3550" i="28"/>
  <c r="O3551" i="28"/>
  <c r="O3552" i="28"/>
  <c r="O3553" i="28"/>
  <c r="O3554" i="28"/>
  <c r="O3555" i="28"/>
  <c r="O3556" i="28"/>
  <c r="O3557" i="28"/>
  <c r="O3558" i="28"/>
  <c r="O3559" i="28"/>
  <c r="O3560" i="28"/>
  <c r="O3561" i="28"/>
  <c r="O3562" i="28"/>
  <c r="O3563" i="28"/>
  <c r="O3564" i="28"/>
  <c r="O3565" i="28"/>
  <c r="O3566" i="28"/>
  <c r="O3567" i="28"/>
  <c r="O3568" i="28"/>
  <c r="O3569" i="28"/>
  <c r="O3570" i="28"/>
  <c r="O3571" i="28"/>
  <c r="O3572" i="28"/>
  <c r="O3573" i="28"/>
  <c r="O3574" i="28"/>
  <c r="O3575" i="28"/>
  <c r="O3576" i="28"/>
  <c r="O3577" i="28"/>
  <c r="O3578" i="28"/>
  <c r="O3579" i="28"/>
  <c r="O3580" i="28"/>
  <c r="O3581" i="28"/>
  <c r="O3582" i="28"/>
  <c r="O3583" i="28"/>
  <c r="O3584" i="28"/>
  <c r="O3585" i="28"/>
  <c r="O3586" i="28"/>
  <c r="O3587" i="28"/>
  <c r="O3588" i="28"/>
  <c r="O3589" i="28"/>
  <c r="O3590" i="28"/>
  <c r="O3591" i="28"/>
  <c r="O3592" i="28"/>
  <c r="O3593" i="28"/>
  <c r="O3594" i="28"/>
  <c r="O3595" i="28"/>
  <c r="O3596" i="28"/>
  <c r="O3597" i="28"/>
  <c r="O3598" i="28"/>
  <c r="O3599" i="28"/>
  <c r="O3600" i="28"/>
  <c r="O3601" i="28"/>
  <c r="O3602" i="28"/>
  <c r="O3603" i="28"/>
  <c r="O3604" i="28"/>
  <c r="O3605" i="28"/>
  <c r="O3606" i="28"/>
  <c r="O3607" i="28"/>
  <c r="O3608" i="28"/>
  <c r="O3609" i="28"/>
  <c r="O3610" i="28"/>
  <c r="O3611" i="28"/>
  <c r="O3612" i="28"/>
  <c r="O3613" i="28"/>
  <c r="O3614" i="28"/>
  <c r="O3615" i="28"/>
  <c r="O3616" i="28"/>
  <c r="O3617" i="28"/>
  <c r="O3618" i="28"/>
  <c r="O3619" i="28"/>
  <c r="O3620" i="28"/>
  <c r="O3621" i="28"/>
  <c r="O3622" i="28"/>
  <c r="O3623" i="28"/>
  <c r="O3624" i="28"/>
  <c r="O3625" i="28"/>
  <c r="O3626" i="28"/>
  <c r="O3627" i="28"/>
  <c r="O3628" i="28"/>
  <c r="O3629" i="28"/>
  <c r="O3630" i="28"/>
  <c r="O3631" i="28"/>
  <c r="O3632" i="28"/>
  <c r="O3633" i="28"/>
  <c r="O3634" i="28"/>
  <c r="O3635" i="28"/>
  <c r="O3636" i="28"/>
  <c r="O3637" i="28"/>
  <c r="O3638" i="28"/>
  <c r="O3639" i="28"/>
  <c r="O3640" i="28"/>
  <c r="O3641" i="28"/>
  <c r="O3642" i="28"/>
  <c r="O3643" i="28"/>
  <c r="O3644" i="28"/>
  <c r="O3645" i="28"/>
  <c r="O3646" i="28"/>
  <c r="O3647" i="28"/>
  <c r="O3648" i="28"/>
  <c r="O3649" i="28"/>
  <c r="O3650" i="28"/>
  <c r="O3651" i="28"/>
  <c r="O3652" i="28"/>
  <c r="O3653" i="28"/>
  <c r="O3654" i="28"/>
  <c r="O3655" i="28"/>
  <c r="O3656" i="28"/>
  <c r="O3657" i="28"/>
  <c r="O3658" i="28"/>
  <c r="O3659" i="28"/>
  <c r="O3660" i="28"/>
  <c r="O3661" i="28"/>
  <c r="O3662" i="28"/>
  <c r="O3663" i="28"/>
  <c r="O3664" i="28"/>
  <c r="O3665" i="28"/>
  <c r="O3666" i="28"/>
  <c r="O3667" i="28"/>
  <c r="O3668" i="28"/>
  <c r="O3669" i="28"/>
  <c r="O3670" i="28"/>
  <c r="O3671" i="28"/>
  <c r="O3672" i="28"/>
  <c r="O3673" i="28"/>
  <c r="O3674" i="28"/>
  <c r="O3675" i="28"/>
  <c r="O3676" i="28"/>
  <c r="O3677" i="28"/>
  <c r="O3678" i="28"/>
  <c r="O3679" i="28"/>
  <c r="O3680" i="28"/>
  <c r="O3681" i="28"/>
  <c r="O3682" i="28"/>
  <c r="O3683" i="28"/>
  <c r="O3684" i="28"/>
  <c r="O3685" i="28"/>
  <c r="O3686" i="28"/>
  <c r="O3687" i="28"/>
  <c r="O3688" i="28"/>
  <c r="O3689" i="28"/>
  <c r="O3690" i="28"/>
  <c r="O3691" i="28"/>
  <c r="O3692" i="28"/>
  <c r="O3693" i="28"/>
  <c r="O3694" i="28"/>
  <c r="O3695" i="28"/>
  <c r="O3696" i="28"/>
  <c r="O3697" i="28"/>
  <c r="O3698" i="28"/>
  <c r="O3699" i="28"/>
  <c r="O3700" i="28"/>
  <c r="O3701" i="28"/>
  <c r="O3702" i="28"/>
  <c r="O3703" i="28"/>
  <c r="O3704" i="28"/>
  <c r="O3705" i="28"/>
  <c r="O3706" i="28"/>
  <c r="O3707" i="28"/>
  <c r="O3708" i="28"/>
  <c r="O3709" i="28"/>
  <c r="O3710" i="28"/>
  <c r="O3711" i="28"/>
  <c r="O3712" i="28"/>
  <c r="O3713" i="28"/>
  <c r="O3714" i="28"/>
  <c r="O3715" i="28"/>
  <c r="O3716" i="28"/>
  <c r="O3717" i="28"/>
  <c r="O3718" i="28"/>
  <c r="O3719" i="28"/>
  <c r="O3720" i="28"/>
  <c r="O3721" i="28"/>
  <c r="O3722" i="28"/>
  <c r="O3723" i="28"/>
  <c r="O3724" i="28"/>
  <c r="O3725" i="28"/>
  <c r="O3726" i="28"/>
  <c r="O3727" i="28"/>
  <c r="O3728" i="28"/>
  <c r="O3729" i="28"/>
  <c r="O3730" i="28"/>
  <c r="O3731" i="28"/>
  <c r="O3732" i="28"/>
  <c r="O3733" i="28"/>
  <c r="O3734" i="28"/>
  <c r="O3735" i="28"/>
  <c r="O3736" i="28"/>
  <c r="O3737" i="28"/>
  <c r="O3738" i="28"/>
  <c r="O3739" i="28"/>
  <c r="O3740" i="28"/>
  <c r="O3741" i="28"/>
  <c r="O3742" i="28"/>
  <c r="O3743" i="28"/>
  <c r="O3744" i="28"/>
  <c r="O3745" i="28"/>
  <c r="O3746" i="28"/>
  <c r="O3747" i="28"/>
  <c r="O3748" i="28"/>
  <c r="O3749" i="28"/>
  <c r="O3750" i="28"/>
  <c r="O3751" i="28"/>
  <c r="O3752" i="28"/>
  <c r="O3753" i="28"/>
  <c r="O3754" i="28"/>
  <c r="O3755" i="28"/>
  <c r="O3756" i="28"/>
  <c r="O3757" i="28"/>
  <c r="O3758" i="28"/>
  <c r="O3759" i="28"/>
  <c r="O3760" i="28"/>
  <c r="O3761" i="28"/>
  <c r="O3762" i="28"/>
  <c r="O3763" i="28"/>
  <c r="O3764" i="28"/>
  <c r="O3765" i="28"/>
  <c r="O3766" i="28"/>
  <c r="O3767" i="28"/>
  <c r="O3768" i="28"/>
  <c r="O3769" i="28"/>
  <c r="O3770" i="28"/>
  <c r="O3771" i="28"/>
  <c r="O3772" i="28"/>
  <c r="O3773" i="28"/>
  <c r="O3774" i="28"/>
  <c r="O3775" i="28"/>
  <c r="O3776" i="28"/>
  <c r="O3777" i="28"/>
  <c r="O3778" i="28"/>
  <c r="O3779" i="28"/>
  <c r="O3780" i="28"/>
  <c r="O3781" i="28"/>
  <c r="O3782" i="28"/>
  <c r="O3783" i="28"/>
  <c r="O3784" i="28"/>
  <c r="O3785" i="28"/>
  <c r="O3786" i="28"/>
  <c r="O3787" i="28"/>
  <c r="O3788" i="28"/>
  <c r="O3789" i="28"/>
  <c r="O3790" i="28"/>
  <c r="O3791" i="28"/>
  <c r="O3792" i="28"/>
  <c r="O3793" i="28"/>
  <c r="O3794" i="28"/>
  <c r="O3795" i="28"/>
  <c r="O3796" i="28"/>
  <c r="O3797" i="28"/>
  <c r="O3798" i="28"/>
  <c r="O3799" i="28"/>
  <c r="O3800" i="28"/>
  <c r="O3801" i="28"/>
  <c r="O3802" i="28"/>
  <c r="O3803" i="28"/>
  <c r="O3804" i="28"/>
  <c r="O3805" i="28"/>
  <c r="O3806" i="28"/>
  <c r="O3807" i="28"/>
  <c r="O3808" i="28"/>
  <c r="O3809" i="28"/>
  <c r="O3810" i="28"/>
  <c r="O3811" i="28"/>
  <c r="O3812" i="28"/>
  <c r="O3813" i="28"/>
  <c r="O3814" i="28"/>
  <c r="O3815" i="28"/>
  <c r="O3816" i="28"/>
  <c r="O3817" i="28"/>
  <c r="O3818" i="28"/>
  <c r="O3819" i="28"/>
  <c r="O3820" i="28"/>
  <c r="O3821" i="28"/>
  <c r="O3822" i="28"/>
  <c r="O3823" i="28"/>
  <c r="O3824" i="28"/>
  <c r="O3825" i="28"/>
  <c r="O3826" i="28"/>
  <c r="O3827" i="28"/>
  <c r="O3828" i="28"/>
  <c r="O3829" i="28"/>
  <c r="O3830" i="28"/>
  <c r="O3831" i="28"/>
  <c r="O3832" i="28"/>
  <c r="O3833" i="28"/>
  <c r="O3834" i="28"/>
  <c r="O3835" i="28"/>
  <c r="O3836" i="28"/>
  <c r="O3837" i="28"/>
  <c r="O3838" i="28"/>
  <c r="O3839" i="28"/>
  <c r="O3840" i="28"/>
  <c r="O3841" i="28"/>
  <c r="O3842" i="28"/>
  <c r="O3843" i="28"/>
  <c r="O3844" i="28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722" i="28"/>
  <c r="Q723" i="28"/>
  <c r="Q724" i="28"/>
  <c r="Q725" i="28"/>
  <c r="Q726" i="28"/>
  <c r="Q727" i="28"/>
  <c r="Q728" i="28"/>
  <c r="Q729" i="28"/>
  <c r="Q730" i="28"/>
  <c r="Q731" i="28"/>
  <c r="Q732" i="28"/>
  <c r="Q733" i="28"/>
  <c r="Q734" i="28"/>
  <c r="Q735" i="28"/>
  <c r="Q736" i="28"/>
  <c r="Q737" i="28"/>
  <c r="Q738" i="28"/>
  <c r="Q739" i="28"/>
  <c r="Q740" i="28"/>
  <c r="Q741" i="28"/>
  <c r="Q742" i="28"/>
  <c r="Q743" i="28"/>
  <c r="Q744" i="28"/>
  <c r="Q745" i="28"/>
  <c r="Q746" i="28"/>
  <c r="Q747" i="28"/>
  <c r="Q748" i="28"/>
  <c r="Q749" i="28"/>
  <c r="Q750" i="28"/>
  <c r="Q751" i="28"/>
  <c r="Q752" i="28"/>
  <c r="Q753" i="28"/>
  <c r="Q754" i="28"/>
  <c r="Q755" i="28"/>
  <c r="Q756" i="28"/>
  <c r="Q757" i="28"/>
  <c r="Q758" i="28"/>
  <c r="Q759" i="28"/>
  <c r="Q760" i="28"/>
  <c r="Q761" i="28"/>
  <c r="Q762" i="28"/>
  <c r="Q763" i="28"/>
  <c r="Q764" i="28"/>
  <c r="Q765" i="28"/>
  <c r="Q766" i="28"/>
  <c r="Q767" i="28"/>
  <c r="Q768" i="28"/>
  <c r="Q769" i="28"/>
  <c r="Q770" i="28"/>
  <c r="Q771" i="28"/>
  <c r="Q772" i="28"/>
  <c r="Q773" i="28"/>
  <c r="Q774" i="28"/>
  <c r="Q775" i="28"/>
  <c r="Q776" i="28"/>
  <c r="Q777" i="28"/>
  <c r="Q778" i="28"/>
  <c r="Q779" i="28"/>
  <c r="Q780" i="28"/>
  <c r="Q781" i="28"/>
  <c r="Q782" i="28"/>
  <c r="Q783" i="28"/>
  <c r="Q784" i="28"/>
  <c r="Q785" i="28"/>
  <c r="Q786" i="28"/>
  <c r="Q787" i="28"/>
  <c r="Q788" i="28"/>
  <c r="Q789" i="28"/>
  <c r="Q790" i="28"/>
  <c r="Q791" i="28"/>
  <c r="Q792" i="28"/>
  <c r="Q793" i="28"/>
  <c r="Q794" i="28"/>
  <c r="Q795" i="28"/>
  <c r="Q796" i="28"/>
  <c r="Q797" i="28"/>
  <c r="Q798" i="28"/>
  <c r="Q799" i="28"/>
  <c r="Q800" i="28"/>
  <c r="Q801" i="28"/>
  <c r="Q802" i="28"/>
  <c r="Q803" i="28"/>
  <c r="Q804" i="28"/>
  <c r="Q805" i="28"/>
  <c r="Q806" i="28"/>
  <c r="Q807" i="28"/>
  <c r="Q808" i="28"/>
  <c r="Q809" i="28"/>
  <c r="Q810" i="28"/>
  <c r="Q811" i="28"/>
  <c r="Q812" i="28"/>
  <c r="Q813" i="28"/>
  <c r="Q814" i="28"/>
  <c r="Q815" i="28"/>
  <c r="Q816" i="28"/>
  <c r="Q817" i="28"/>
  <c r="Q818" i="28"/>
  <c r="Q819" i="28"/>
  <c r="Q820" i="28"/>
  <c r="Q821" i="28"/>
  <c r="Q822" i="28"/>
  <c r="Q823" i="28"/>
  <c r="Q824" i="28"/>
  <c r="Q825" i="28"/>
  <c r="Q826" i="28"/>
  <c r="Q827" i="28"/>
  <c r="Q828" i="28"/>
  <c r="Q829" i="28"/>
  <c r="Q830" i="28"/>
  <c r="Q831" i="28"/>
  <c r="Q832" i="28"/>
  <c r="Q833" i="28"/>
  <c r="Q834" i="28"/>
  <c r="Q835" i="28"/>
  <c r="Q836" i="28"/>
  <c r="Q837" i="28"/>
  <c r="Q838" i="28"/>
  <c r="Q839" i="28"/>
  <c r="Q840" i="28"/>
  <c r="Q841" i="28"/>
  <c r="Q842" i="28"/>
  <c r="Q843" i="28"/>
  <c r="Q844" i="28"/>
  <c r="Q845" i="28"/>
  <c r="Q846" i="28"/>
  <c r="Q847" i="28"/>
  <c r="Q848" i="28"/>
  <c r="Q849" i="28"/>
  <c r="Q850" i="28"/>
  <c r="Q851" i="28"/>
  <c r="Q852" i="28"/>
  <c r="Q853" i="28"/>
  <c r="Q854" i="28"/>
  <c r="Q855" i="28"/>
  <c r="Q856" i="28"/>
  <c r="Q857" i="28"/>
  <c r="Q858" i="28"/>
  <c r="Q859" i="28"/>
  <c r="Q860" i="28"/>
  <c r="Q861" i="28"/>
  <c r="Q862" i="28"/>
  <c r="Q863" i="28"/>
  <c r="Q864" i="28"/>
  <c r="Q865" i="28"/>
  <c r="Q866" i="28"/>
  <c r="Q867" i="28"/>
  <c r="Q868" i="28"/>
  <c r="Q869" i="28"/>
  <c r="Q870" i="28"/>
  <c r="Q871" i="28"/>
  <c r="Q872" i="28"/>
  <c r="Q873" i="28"/>
  <c r="Q874" i="28"/>
  <c r="Q875" i="28"/>
  <c r="Q876" i="28"/>
  <c r="Q877" i="28"/>
  <c r="Q878" i="28"/>
  <c r="Q879" i="28"/>
  <c r="Q880" i="28"/>
  <c r="Q881" i="28"/>
  <c r="Q882" i="28"/>
  <c r="Q883" i="28"/>
  <c r="Q884" i="28"/>
  <c r="Q885" i="28"/>
  <c r="Q886" i="28"/>
  <c r="Q887" i="28"/>
  <c r="Q888" i="28"/>
  <c r="Q889" i="28"/>
  <c r="Q890" i="28"/>
  <c r="Q891" i="28"/>
  <c r="Q892" i="28"/>
  <c r="Q893" i="28"/>
  <c r="Q894" i="28"/>
  <c r="Q895" i="28"/>
  <c r="Q896" i="28"/>
  <c r="Q897" i="28"/>
  <c r="Q898" i="28"/>
  <c r="Q899" i="28"/>
  <c r="Q900" i="28"/>
  <c r="Q901" i="28"/>
  <c r="Q902" i="28"/>
  <c r="Q903" i="28"/>
  <c r="Q904" i="28"/>
  <c r="Q905" i="28"/>
  <c r="Q906" i="28"/>
  <c r="Q907" i="28"/>
  <c r="Q908" i="28"/>
  <c r="Q909" i="28"/>
  <c r="Q910" i="28"/>
  <c r="Q911" i="28"/>
  <c r="Q912" i="28"/>
  <c r="Q913" i="28"/>
  <c r="Q914" i="28"/>
  <c r="Q915" i="28"/>
  <c r="Q916" i="28"/>
  <c r="Q917" i="28"/>
  <c r="Q918" i="28"/>
  <c r="Q919" i="28"/>
  <c r="Q920" i="28"/>
  <c r="Q921" i="28"/>
  <c r="Q922" i="28"/>
  <c r="Q923" i="28"/>
  <c r="Q924" i="28"/>
  <c r="Q925" i="28"/>
  <c r="Q926" i="28"/>
  <c r="Q927" i="28"/>
  <c r="Q928" i="28"/>
  <c r="Q929" i="28"/>
  <c r="Q930" i="28"/>
  <c r="Q931" i="28"/>
  <c r="Q932" i="28"/>
  <c r="Q933" i="28"/>
  <c r="Q934" i="28"/>
  <c r="Q935" i="28"/>
  <c r="Q936" i="28"/>
  <c r="Q937" i="28"/>
  <c r="Q938" i="28"/>
  <c r="Q939" i="28"/>
  <c r="Q940" i="28"/>
  <c r="Q941" i="28"/>
  <c r="Q942" i="28"/>
  <c r="Q943" i="28"/>
  <c r="Q944" i="28"/>
  <c r="Q945" i="28"/>
  <c r="Q946" i="28"/>
  <c r="Q947" i="28"/>
  <c r="Q948" i="28"/>
  <c r="Q949" i="28"/>
  <c r="Q950" i="28"/>
  <c r="Q951" i="28"/>
  <c r="Q952" i="28"/>
  <c r="Q953" i="28"/>
  <c r="Q954" i="28"/>
  <c r="Q955" i="28"/>
  <c r="Q956" i="28"/>
  <c r="Q957" i="28"/>
  <c r="Q958" i="28"/>
  <c r="Q959" i="28"/>
  <c r="Q960" i="28"/>
  <c r="Q961" i="28"/>
  <c r="Q962" i="28"/>
  <c r="Q963" i="28"/>
  <c r="Q964" i="28"/>
  <c r="Q965" i="28"/>
  <c r="Q966" i="28"/>
  <c r="Q967" i="28"/>
  <c r="Q968" i="28"/>
  <c r="Q969" i="28"/>
  <c r="Q970" i="28"/>
  <c r="Q971" i="28"/>
  <c r="Q972" i="28"/>
  <c r="Q973" i="28"/>
  <c r="Q974" i="28"/>
  <c r="Q975" i="28"/>
  <c r="Q976" i="28"/>
  <c r="Q977" i="28"/>
  <c r="Q978" i="28"/>
  <c r="Q979" i="28"/>
  <c r="Q980" i="28"/>
  <c r="Q981" i="28"/>
  <c r="Q982" i="28"/>
  <c r="Q983" i="28"/>
  <c r="Q984" i="28"/>
  <c r="Q985" i="28"/>
  <c r="Q986" i="28"/>
  <c r="Q987" i="28"/>
  <c r="Q988" i="28"/>
  <c r="Q989" i="28"/>
  <c r="Q990" i="28"/>
  <c r="Q991" i="28"/>
  <c r="Q992" i="28"/>
  <c r="Q993" i="28"/>
  <c r="Q994" i="28"/>
  <c r="Q995" i="28"/>
  <c r="Q996" i="28"/>
  <c r="Q997" i="28"/>
  <c r="Q998" i="28"/>
  <c r="Q999" i="28"/>
  <c r="Q1000" i="28"/>
  <c r="Q1001" i="28"/>
  <c r="Q1002" i="28"/>
  <c r="Q1003" i="28"/>
  <c r="Q1004" i="28"/>
  <c r="Q1005" i="28"/>
  <c r="Q1006" i="28"/>
  <c r="Q1007" i="28"/>
  <c r="Q1008" i="28"/>
  <c r="Q1009" i="28"/>
  <c r="Q1010" i="28"/>
  <c r="Q1011" i="28"/>
  <c r="Q1012" i="28"/>
  <c r="Q1013" i="28"/>
  <c r="Q1014" i="28"/>
  <c r="Q1015" i="28"/>
  <c r="Q1016" i="28"/>
  <c r="Q1017" i="28"/>
  <c r="Q1018" i="28"/>
  <c r="Q1019" i="28"/>
  <c r="Q1020" i="28"/>
  <c r="Q1021" i="28"/>
  <c r="Q1022" i="28"/>
  <c r="Q1023" i="28"/>
  <c r="Q1024" i="28"/>
  <c r="Q1025" i="28"/>
  <c r="Q1026" i="28"/>
  <c r="Q1027" i="28"/>
  <c r="Q1028" i="28"/>
  <c r="Q1029" i="28"/>
  <c r="Q1030" i="28"/>
  <c r="Q1031" i="28"/>
  <c r="Q1032" i="28"/>
  <c r="Q1033" i="28"/>
  <c r="Q1034" i="28"/>
  <c r="Q1035" i="28"/>
  <c r="Q1036" i="28"/>
  <c r="Q1037" i="28"/>
  <c r="Q1038" i="28"/>
  <c r="Q1039" i="28"/>
  <c r="Q1040" i="28"/>
  <c r="Q1041" i="28"/>
  <c r="Q1042" i="28"/>
  <c r="Q1043" i="28"/>
  <c r="Q1044" i="28"/>
  <c r="Q1045" i="28"/>
  <c r="Q1046" i="28"/>
  <c r="Q1047" i="28"/>
  <c r="Q1048" i="28"/>
  <c r="Q1049" i="28"/>
  <c r="Q1050" i="28"/>
  <c r="Q1051" i="28"/>
  <c r="Q1052" i="28"/>
  <c r="Q1053" i="28"/>
  <c r="Q1054" i="28"/>
  <c r="Q1055" i="28"/>
  <c r="Q1056" i="28"/>
  <c r="Q1057" i="28"/>
  <c r="Q1058" i="28"/>
  <c r="Q1059" i="28"/>
  <c r="Q1060" i="28"/>
  <c r="Q1061" i="28"/>
  <c r="Q1062" i="28"/>
  <c r="Q1063" i="28"/>
  <c r="Q1064" i="28"/>
  <c r="Q1065" i="28"/>
  <c r="Q1066" i="28"/>
  <c r="Q1067" i="28"/>
  <c r="Q1068" i="28"/>
  <c r="Q1069" i="28"/>
  <c r="Q1070" i="28"/>
  <c r="Q1071" i="28"/>
  <c r="Q1072" i="28"/>
  <c r="Q1073" i="28"/>
  <c r="Q1074" i="28"/>
  <c r="Q1075" i="28"/>
  <c r="Q1076" i="28"/>
  <c r="Q1077" i="28"/>
  <c r="Q1078" i="28"/>
  <c r="Q1079" i="28"/>
  <c r="Q1080" i="28"/>
  <c r="Q1081" i="28"/>
  <c r="Q1082" i="28"/>
  <c r="Q1083" i="28"/>
  <c r="Q1084" i="28"/>
  <c r="Q1085" i="28"/>
  <c r="Q1086" i="28"/>
  <c r="Q1087" i="28"/>
  <c r="Q1088" i="28"/>
  <c r="Q1089" i="28"/>
  <c r="Q1090" i="28"/>
  <c r="Q1091" i="28"/>
  <c r="Q1092" i="28"/>
  <c r="Q1093" i="28"/>
  <c r="Q1094" i="28"/>
  <c r="Q1095" i="28"/>
  <c r="Q1096" i="28"/>
  <c r="Q1097" i="28"/>
  <c r="Q1098" i="28"/>
  <c r="Q1099" i="28"/>
  <c r="Q1100" i="28"/>
  <c r="Q1101" i="28"/>
  <c r="Q1102" i="28"/>
  <c r="Q1103" i="28"/>
  <c r="Q1104" i="28"/>
  <c r="Q1105" i="28"/>
  <c r="Q1106" i="28"/>
  <c r="Q1107" i="28"/>
  <c r="Q1108" i="28"/>
  <c r="Q1109" i="28"/>
  <c r="Q1110" i="28"/>
  <c r="Q1111" i="28"/>
  <c r="Q1112" i="28"/>
  <c r="Q1113" i="28"/>
  <c r="Q1114" i="28"/>
  <c r="Q1115" i="28"/>
  <c r="Q1116" i="28"/>
  <c r="Q1117" i="28"/>
  <c r="Q1118" i="28"/>
  <c r="Q1119" i="28"/>
  <c r="Q1120" i="28"/>
  <c r="Q1121" i="28"/>
  <c r="Q1122" i="28"/>
  <c r="Q1123" i="28"/>
  <c r="Q1124" i="28"/>
  <c r="Q1125" i="28"/>
  <c r="Q1126" i="28"/>
  <c r="Q1127" i="28"/>
  <c r="Q1128" i="28"/>
  <c r="Q1129" i="28"/>
  <c r="Q1130" i="28"/>
  <c r="Q1131" i="28"/>
  <c r="Q1132" i="28"/>
  <c r="Q1133" i="28"/>
  <c r="Q1134" i="28"/>
  <c r="Q1135" i="28"/>
  <c r="Q1136" i="28"/>
  <c r="Q1137" i="28"/>
  <c r="Q1138" i="28"/>
  <c r="Q1139" i="28"/>
  <c r="Q1140" i="28"/>
  <c r="Q1141" i="28"/>
  <c r="Q1142" i="28"/>
  <c r="Q1143" i="28"/>
  <c r="Q1144" i="28"/>
  <c r="Q1145" i="28"/>
  <c r="Q1146" i="28"/>
  <c r="Q1147" i="28"/>
  <c r="Q1148" i="28"/>
  <c r="Q1149" i="28"/>
  <c r="Q1150" i="28"/>
  <c r="Q1151" i="28"/>
  <c r="Q1152" i="28"/>
  <c r="Q1153" i="28"/>
  <c r="Q1154" i="28"/>
  <c r="Q1155" i="28"/>
  <c r="Q1156" i="28"/>
  <c r="Q1157" i="28"/>
  <c r="Q1158" i="28"/>
  <c r="Q1159" i="28"/>
  <c r="Q1160" i="28"/>
  <c r="Q1161" i="28"/>
  <c r="Q1162" i="28"/>
  <c r="Q1163" i="28"/>
  <c r="Q1164" i="28"/>
  <c r="Q1165" i="28"/>
  <c r="Q1166" i="28"/>
  <c r="Q1167" i="28"/>
  <c r="Q1168" i="28"/>
  <c r="Q1169" i="28"/>
  <c r="Q1170" i="28"/>
  <c r="Q1171" i="28"/>
  <c r="Q1172" i="28"/>
  <c r="Q1173" i="28"/>
  <c r="Q1174" i="28"/>
  <c r="Q1175" i="28"/>
  <c r="Q1176" i="28"/>
  <c r="Q1177" i="28"/>
  <c r="Q1178" i="28"/>
  <c r="Q1179" i="28"/>
  <c r="Q1180" i="28"/>
  <c r="Q1181" i="28"/>
  <c r="Q1182" i="28"/>
  <c r="Q1183" i="28"/>
  <c r="Q1184" i="28"/>
  <c r="Q1185" i="28"/>
  <c r="Q1186" i="28"/>
  <c r="Q1187" i="28"/>
  <c r="Q1188" i="28"/>
  <c r="Q1189" i="28"/>
  <c r="Q1190" i="28"/>
  <c r="Q1191" i="28"/>
  <c r="Q1192" i="28"/>
  <c r="Q1193" i="28"/>
  <c r="Q1194" i="28"/>
  <c r="Q1195" i="28"/>
  <c r="Q1196" i="28"/>
  <c r="Q1197" i="28"/>
  <c r="Q1198" i="28"/>
  <c r="Q1199" i="28"/>
  <c r="Q1200" i="28"/>
  <c r="Q1201" i="28"/>
  <c r="Q1202" i="28"/>
  <c r="Q1203" i="28"/>
  <c r="Q1204" i="28"/>
  <c r="Q1205" i="28"/>
  <c r="Q1206" i="28"/>
  <c r="Q1207" i="28"/>
  <c r="Q1208" i="28"/>
  <c r="Q1209" i="28"/>
  <c r="Q1210" i="28"/>
  <c r="Q1211" i="28"/>
  <c r="Q1212" i="28"/>
  <c r="Q1213" i="28"/>
  <c r="Q1214" i="28"/>
  <c r="Q1215" i="28"/>
  <c r="Q1216" i="28"/>
  <c r="Q1217" i="28"/>
  <c r="Q1218" i="28"/>
  <c r="Q1219" i="28"/>
  <c r="Q1220" i="28"/>
  <c r="Q1221" i="28"/>
  <c r="Q1222" i="28"/>
  <c r="Q1223" i="28"/>
  <c r="Q1224" i="28"/>
  <c r="Q1225" i="28"/>
  <c r="Q1226" i="28"/>
  <c r="Q1227" i="28"/>
  <c r="Q1228" i="28"/>
  <c r="Q1229" i="28"/>
  <c r="Q1230" i="28"/>
  <c r="Q1231" i="28"/>
  <c r="Q1232" i="28"/>
  <c r="Q1233" i="28"/>
  <c r="Q1234" i="28"/>
  <c r="Q1235" i="28"/>
  <c r="Q1236" i="28"/>
  <c r="Q1237" i="28"/>
  <c r="Q1238" i="28"/>
  <c r="Q1239" i="28"/>
  <c r="Q1240" i="28"/>
  <c r="Q1241" i="28"/>
  <c r="Q1242" i="28"/>
  <c r="Q1243" i="28"/>
  <c r="Q1244" i="28"/>
  <c r="Q1245" i="28"/>
  <c r="Q1246" i="28"/>
  <c r="Q1247" i="28"/>
  <c r="Q1248" i="28"/>
  <c r="Q1249" i="28"/>
  <c r="Q1250" i="28"/>
  <c r="Q1251" i="28"/>
  <c r="Q1252" i="28"/>
  <c r="Q1253" i="28"/>
  <c r="Q1254" i="28"/>
  <c r="Q1255" i="28"/>
  <c r="Q1256" i="28"/>
  <c r="Q1257" i="28"/>
  <c r="Q1258" i="28"/>
  <c r="Q1259" i="28"/>
  <c r="Q1260" i="28"/>
  <c r="Q1261" i="28"/>
  <c r="Q1262" i="28"/>
  <c r="Q1263" i="28"/>
  <c r="Q1264" i="28"/>
  <c r="Q1265" i="28"/>
  <c r="Q1266" i="28"/>
  <c r="Q1267" i="28"/>
  <c r="Q1268" i="28"/>
  <c r="Q1269" i="28"/>
  <c r="Q1270" i="28"/>
  <c r="Q1271" i="28"/>
  <c r="Q1272" i="28"/>
  <c r="Q1273" i="28"/>
  <c r="Q1274" i="28"/>
  <c r="Q1275" i="28"/>
  <c r="Q1276" i="28"/>
  <c r="Q1277" i="28"/>
  <c r="Q1278" i="28"/>
  <c r="Q1279" i="28"/>
  <c r="Q1280" i="28"/>
  <c r="Q1281" i="28"/>
  <c r="Q1282" i="28"/>
  <c r="Q1283" i="28"/>
  <c r="Q1284" i="28"/>
  <c r="Q1285" i="28"/>
  <c r="Q1286" i="28"/>
  <c r="Q1287" i="28"/>
  <c r="Q1288" i="28"/>
  <c r="Q1289" i="28"/>
  <c r="Q1290" i="28"/>
  <c r="Q1291" i="28"/>
  <c r="Q1292" i="28"/>
  <c r="Q1293" i="28"/>
  <c r="Q1294" i="28"/>
  <c r="Q1295" i="28"/>
  <c r="Q1296" i="28"/>
  <c r="Q1297" i="28"/>
  <c r="Q1298" i="28"/>
  <c r="Q1299" i="28"/>
  <c r="Q1300" i="28"/>
  <c r="Q1301" i="28"/>
  <c r="Q1302" i="28"/>
  <c r="Q1303" i="28"/>
  <c r="Q1304" i="28"/>
  <c r="Q1305" i="28"/>
  <c r="Q1306" i="28"/>
  <c r="Q1307" i="28"/>
  <c r="Q1308" i="28"/>
  <c r="Q1309" i="28"/>
  <c r="Q1310" i="28"/>
  <c r="Q1311" i="28"/>
  <c r="Q1312" i="28"/>
  <c r="Q1313" i="28"/>
  <c r="Q1314" i="28"/>
  <c r="Q1315" i="28"/>
  <c r="Q1316" i="28"/>
  <c r="Q1317" i="28"/>
  <c r="Q1318" i="28"/>
  <c r="Q1319" i="28"/>
  <c r="Q1320" i="28"/>
  <c r="Q1321" i="28"/>
  <c r="Q1322" i="28"/>
  <c r="Q1323" i="28"/>
  <c r="Q1324" i="28"/>
  <c r="Q1325" i="28"/>
  <c r="Q1326" i="28"/>
  <c r="Q1327" i="28"/>
  <c r="Q1328" i="28"/>
  <c r="Q1329" i="28"/>
  <c r="Q1330" i="28"/>
  <c r="Q1331" i="28"/>
  <c r="Q1332" i="28"/>
  <c r="Q1333" i="28"/>
  <c r="Q1334" i="28"/>
  <c r="Q1335" i="28"/>
  <c r="Q1336" i="28"/>
  <c r="Q1337" i="28"/>
  <c r="Q1338" i="28"/>
  <c r="Q1339" i="28"/>
  <c r="Q1340" i="28"/>
  <c r="Q1341" i="28"/>
  <c r="Q1342" i="28"/>
  <c r="Q1343" i="28"/>
  <c r="Q1344" i="28"/>
  <c r="Q1345" i="28"/>
  <c r="Q1346" i="28"/>
  <c r="Q1347" i="28"/>
  <c r="Q1348" i="28"/>
  <c r="Q1349" i="28"/>
  <c r="Q1350" i="28"/>
  <c r="Q1351" i="28"/>
  <c r="Q1352" i="28"/>
  <c r="Q1353" i="28"/>
  <c r="Q1354" i="28"/>
  <c r="Q1355" i="28"/>
  <c r="Q1356" i="28"/>
  <c r="Q1357" i="28"/>
  <c r="Q1358" i="28"/>
  <c r="Q1359" i="28"/>
  <c r="Q1360" i="28"/>
  <c r="Q1361" i="28"/>
  <c r="Q1362" i="28"/>
  <c r="Q1363" i="28"/>
  <c r="Q1364" i="28"/>
  <c r="Q1365" i="28"/>
  <c r="Q1366" i="28"/>
  <c r="Q1367" i="28"/>
  <c r="Q1368" i="28"/>
  <c r="Q1369" i="28"/>
  <c r="Q1370" i="28"/>
  <c r="Q1371" i="28"/>
  <c r="Q1372" i="28"/>
  <c r="Q1373" i="28"/>
  <c r="Q1374" i="28"/>
  <c r="Q1375" i="28"/>
  <c r="Q1376" i="28"/>
  <c r="Q1377" i="28"/>
  <c r="Q1378" i="28"/>
  <c r="Q1379" i="28"/>
  <c r="Q1380" i="28"/>
  <c r="Q1381" i="28"/>
  <c r="Q1382" i="28"/>
  <c r="Q1383" i="28"/>
  <c r="Q1384" i="28"/>
  <c r="Q1385" i="28"/>
  <c r="Q1386" i="28"/>
  <c r="Q1387" i="28"/>
  <c r="Q1388" i="28"/>
  <c r="Q1389" i="28"/>
  <c r="Q1390" i="28"/>
  <c r="Q1391" i="28"/>
  <c r="Q1392" i="28"/>
  <c r="Q1393" i="28"/>
  <c r="Q1394" i="28"/>
  <c r="Q1395" i="28"/>
  <c r="Q1396" i="28"/>
  <c r="Q1397" i="28"/>
  <c r="Q1398" i="28"/>
  <c r="Q1399" i="28"/>
  <c r="Q1400" i="28"/>
  <c r="Q1401" i="28"/>
  <c r="Q1402" i="28"/>
  <c r="Q1403" i="28"/>
  <c r="Q1404" i="28"/>
  <c r="Q1405" i="28"/>
  <c r="Q1406" i="28"/>
  <c r="Q1407" i="28"/>
  <c r="Q1408" i="28"/>
  <c r="Q1409" i="28"/>
  <c r="Q1410" i="28"/>
  <c r="Q1411" i="28"/>
  <c r="Q1412" i="28"/>
  <c r="Q1413" i="28"/>
  <c r="Q1414" i="28"/>
  <c r="Q1415" i="28"/>
  <c r="Q1416" i="28"/>
  <c r="Q1417" i="28"/>
  <c r="Q1418" i="28"/>
  <c r="Q1419" i="28"/>
  <c r="Q1420" i="28"/>
  <c r="Q1421" i="28"/>
  <c r="Q1422" i="28"/>
  <c r="Q1423" i="28"/>
  <c r="Q1424" i="28"/>
  <c r="Q1425" i="28"/>
  <c r="Q1426" i="28"/>
  <c r="Q1427" i="28"/>
  <c r="Q1428" i="28"/>
  <c r="Q1429" i="28"/>
  <c r="Q1430" i="28"/>
  <c r="Q1431" i="28"/>
  <c r="Q1432" i="28"/>
  <c r="Q1433" i="28"/>
  <c r="Q1434" i="28"/>
  <c r="Q1435" i="28"/>
  <c r="Q1436" i="28"/>
  <c r="Q1437" i="28"/>
  <c r="Q1438" i="28"/>
  <c r="Q1439" i="28"/>
  <c r="Q1440" i="28"/>
  <c r="Q1441" i="28"/>
  <c r="Q1442" i="28"/>
  <c r="Q1443" i="28"/>
  <c r="Q1444" i="28"/>
  <c r="Q1445" i="28"/>
  <c r="Q1446" i="28"/>
  <c r="Q1447" i="28"/>
  <c r="Q1448" i="28"/>
  <c r="Q1449" i="28"/>
  <c r="Q1450" i="28"/>
  <c r="Q1451" i="28"/>
  <c r="Q1452" i="28"/>
  <c r="Q1453" i="28"/>
  <c r="Q1454" i="28"/>
  <c r="Q1455" i="28"/>
  <c r="Q1456" i="28"/>
  <c r="Q1457" i="28"/>
  <c r="Q1458" i="28"/>
  <c r="Q1459" i="28"/>
  <c r="Q1460" i="28"/>
  <c r="Q1461" i="28"/>
  <c r="Q1462" i="28"/>
  <c r="Q1463" i="28"/>
  <c r="Q1464" i="28"/>
  <c r="Q1465" i="28"/>
  <c r="Q1466" i="28"/>
  <c r="Q1467" i="28"/>
  <c r="Q1468" i="28"/>
  <c r="Q1469" i="28"/>
  <c r="Q1470" i="28"/>
  <c r="Q1471" i="28"/>
  <c r="Q1472" i="28"/>
  <c r="Q1473" i="28"/>
  <c r="Q1474" i="28"/>
  <c r="Q1475" i="28"/>
  <c r="Q1476" i="28"/>
  <c r="Q1477" i="28"/>
  <c r="Q1478" i="28"/>
  <c r="Q1479" i="28"/>
  <c r="Q1480" i="28"/>
  <c r="Q1481" i="28"/>
  <c r="Q1482" i="28"/>
  <c r="Q1483" i="28"/>
  <c r="Q1484" i="28"/>
  <c r="Q1485" i="28"/>
  <c r="Q1486" i="28"/>
  <c r="Q1487" i="28"/>
  <c r="Q1488" i="28"/>
  <c r="Q1489" i="28"/>
  <c r="Q1490" i="28"/>
  <c r="Q1491" i="28"/>
  <c r="Q1492" i="28"/>
  <c r="Q1493" i="28"/>
  <c r="Q1494" i="28"/>
  <c r="Q1495" i="28"/>
  <c r="Q1496" i="28"/>
  <c r="Q1497" i="28"/>
  <c r="Q1498" i="28"/>
  <c r="Q1499" i="28"/>
  <c r="Q1500" i="28"/>
  <c r="Q1501" i="28"/>
  <c r="Q1502" i="28"/>
  <c r="Q1503" i="28"/>
  <c r="Q1504" i="28"/>
  <c r="Q1505" i="28"/>
  <c r="Q1506" i="28"/>
  <c r="Q1507" i="28"/>
  <c r="Q1508" i="28"/>
  <c r="Q1509" i="28"/>
  <c r="Q1510" i="28"/>
  <c r="Q1511" i="28"/>
  <c r="Q1512" i="28"/>
  <c r="Q1513" i="28"/>
  <c r="Q1514" i="28"/>
  <c r="Q1515" i="28"/>
  <c r="Q1516" i="28"/>
  <c r="Q1517" i="28"/>
  <c r="Q1518" i="28"/>
  <c r="Q1519" i="28"/>
  <c r="Q1520" i="28"/>
  <c r="Q1521" i="28"/>
  <c r="Q1522" i="28"/>
  <c r="Q1523" i="28"/>
  <c r="Q1524" i="28"/>
  <c r="Q1525" i="28"/>
  <c r="Q1526" i="28"/>
  <c r="Q1527" i="28"/>
  <c r="Q1528" i="28"/>
  <c r="Q1529" i="28"/>
  <c r="Q1530" i="28"/>
  <c r="Q1531" i="28"/>
  <c r="Q1532" i="28"/>
  <c r="Q1533" i="28"/>
  <c r="Q1534" i="28"/>
  <c r="Q1535" i="28"/>
  <c r="Q1536" i="28"/>
  <c r="Q1537" i="28"/>
  <c r="Q1538" i="28"/>
  <c r="Q1539" i="28"/>
  <c r="Q1540" i="28"/>
  <c r="Q1541" i="28"/>
  <c r="Q1542" i="28"/>
  <c r="Q1543" i="28"/>
  <c r="Q1544" i="28"/>
  <c r="Q1545" i="28"/>
  <c r="Q1546" i="28"/>
  <c r="Q1547" i="28"/>
  <c r="Q1548" i="28"/>
  <c r="Q1549" i="28"/>
  <c r="Q1550" i="28"/>
  <c r="Q1551" i="28"/>
  <c r="Q1552" i="28"/>
  <c r="Q1553" i="28"/>
  <c r="Q1554" i="28"/>
  <c r="Q1555" i="28"/>
  <c r="Q1556" i="28"/>
  <c r="Q1557" i="28"/>
  <c r="Q1558" i="28"/>
  <c r="Q1559" i="28"/>
  <c r="Q1560" i="28"/>
  <c r="Q1561" i="28"/>
  <c r="Q1562" i="28"/>
  <c r="Q1563" i="28"/>
  <c r="Q1564" i="28"/>
  <c r="Q1565" i="28"/>
  <c r="Q1566" i="28"/>
  <c r="Q1567" i="28"/>
  <c r="Q1568" i="28"/>
  <c r="Q1569" i="28"/>
  <c r="Q1570" i="28"/>
  <c r="Q1571" i="28"/>
  <c r="Q1572" i="28"/>
  <c r="Q1573" i="28"/>
  <c r="Q1574" i="28"/>
  <c r="Q1575" i="28"/>
  <c r="Q1576" i="28"/>
  <c r="Q1577" i="28"/>
  <c r="Q1578" i="28"/>
  <c r="Q1579" i="28"/>
  <c r="Q1580" i="28"/>
  <c r="Q1581" i="28"/>
  <c r="Q1582" i="28"/>
  <c r="Q1583" i="28"/>
  <c r="Q1584" i="28"/>
  <c r="Q1585" i="28"/>
  <c r="Q1586" i="28"/>
  <c r="Q1587" i="28"/>
  <c r="Q1588" i="28"/>
  <c r="Q1589" i="28"/>
  <c r="Q1590" i="28"/>
  <c r="Q1591" i="28"/>
  <c r="Q1592" i="28"/>
  <c r="Q1593" i="28"/>
  <c r="Q1594" i="28"/>
  <c r="Q1595" i="28"/>
  <c r="Q1596" i="28"/>
  <c r="Q1597" i="28"/>
  <c r="Q1598" i="28"/>
  <c r="Q1599" i="28"/>
  <c r="Q1600" i="28"/>
  <c r="Q1601" i="28"/>
  <c r="Q1602" i="28"/>
  <c r="Q1603" i="28"/>
  <c r="Q1604" i="28"/>
  <c r="Q1605" i="28"/>
  <c r="Q1606" i="28"/>
  <c r="Q1607" i="28"/>
  <c r="Q1608" i="28"/>
  <c r="Q1609" i="28"/>
  <c r="Q1610" i="28"/>
  <c r="Q1611" i="28"/>
  <c r="Q1612" i="28"/>
  <c r="Q1613" i="28"/>
  <c r="Q1614" i="28"/>
  <c r="Q1615" i="28"/>
  <c r="Q1616" i="28"/>
  <c r="Q1617" i="28"/>
  <c r="Q1618" i="28"/>
  <c r="Q1619" i="28"/>
  <c r="Q1620" i="28"/>
  <c r="Q1621" i="28"/>
  <c r="Q1622" i="28"/>
  <c r="Q1623" i="28"/>
  <c r="Q1624" i="28"/>
  <c r="Q1625" i="28"/>
  <c r="Q1626" i="28"/>
  <c r="Q1627" i="28"/>
  <c r="Q1628" i="28"/>
  <c r="Q1629" i="28"/>
  <c r="Q1630" i="28"/>
  <c r="Q1631" i="28"/>
  <c r="Q1632" i="28"/>
  <c r="Q1633" i="28"/>
  <c r="Q1634" i="28"/>
  <c r="Q1635" i="28"/>
  <c r="Q1636" i="28"/>
  <c r="Q1637" i="28"/>
  <c r="Q1638" i="28"/>
  <c r="Q1639" i="28"/>
  <c r="Q1640" i="28"/>
  <c r="Q1641" i="28"/>
  <c r="Q1642" i="28"/>
  <c r="Q1643" i="28"/>
  <c r="Q1644" i="28"/>
  <c r="Q1645" i="28"/>
  <c r="Q1646" i="28"/>
  <c r="Q1647" i="28"/>
  <c r="Q1648" i="28"/>
  <c r="Q1649" i="28"/>
  <c r="Q1650" i="28"/>
  <c r="Q1651" i="28"/>
  <c r="Q1652" i="28"/>
  <c r="Q1653" i="28"/>
  <c r="Q1654" i="28"/>
  <c r="Q1655" i="28"/>
  <c r="Q1656" i="28"/>
  <c r="Q1657" i="28"/>
  <c r="Q1658" i="28"/>
  <c r="Q1659" i="28"/>
  <c r="Q1660" i="28"/>
  <c r="Q1661" i="28"/>
  <c r="Q1662" i="28"/>
  <c r="Q1663" i="28"/>
  <c r="Q1664" i="28"/>
  <c r="Q1665" i="28"/>
  <c r="Q1666" i="28"/>
  <c r="Q1667" i="28"/>
  <c r="Q1668" i="28"/>
  <c r="Q1669" i="28"/>
  <c r="Q1670" i="28"/>
  <c r="Q1671" i="28"/>
  <c r="Q1672" i="28"/>
  <c r="Q1673" i="28"/>
  <c r="Q1674" i="28"/>
  <c r="Q1675" i="28"/>
  <c r="Q1676" i="28"/>
  <c r="Q1677" i="28"/>
  <c r="Q1678" i="28"/>
  <c r="Q1679" i="28"/>
  <c r="Q1680" i="28"/>
  <c r="Q1681" i="28"/>
  <c r="Q1682" i="28"/>
  <c r="Q1683" i="28"/>
  <c r="Q1684" i="28"/>
  <c r="Q1685" i="28"/>
  <c r="Q1686" i="28"/>
  <c r="Q1687" i="28"/>
  <c r="Q1688" i="28"/>
  <c r="Q1689" i="28"/>
  <c r="Q1690" i="28"/>
  <c r="Q1691" i="28"/>
  <c r="Q1692" i="28"/>
  <c r="Q1693" i="28"/>
  <c r="Q1694" i="28"/>
  <c r="Q1695" i="28"/>
  <c r="Q1696" i="28"/>
  <c r="Q1697" i="28"/>
  <c r="Q1698" i="28"/>
  <c r="Q1699" i="28"/>
  <c r="Q1700" i="28"/>
  <c r="Q1701" i="28"/>
  <c r="Q1702" i="28"/>
  <c r="Q1703" i="28"/>
  <c r="Q1704" i="28"/>
  <c r="Q1705" i="28"/>
  <c r="Q1706" i="28"/>
  <c r="Q1707" i="28"/>
  <c r="Q1708" i="28"/>
  <c r="Q1709" i="28"/>
  <c r="Q1710" i="28"/>
  <c r="Q1711" i="28"/>
  <c r="Q1712" i="28"/>
  <c r="Q1713" i="28"/>
  <c r="Q1714" i="28"/>
  <c r="Q1715" i="28"/>
  <c r="Q1716" i="28"/>
  <c r="Q1717" i="28"/>
  <c r="Q1718" i="28"/>
  <c r="Q1719" i="28"/>
  <c r="Q1720" i="28"/>
  <c r="Q1721" i="28"/>
  <c r="Q1722" i="28"/>
  <c r="Q1723" i="28"/>
  <c r="Q1724" i="28"/>
  <c r="Q1725" i="28"/>
  <c r="Q1726" i="28"/>
  <c r="Q1727" i="28"/>
  <c r="Q1728" i="28"/>
  <c r="Q1729" i="28"/>
  <c r="Q1730" i="28"/>
  <c r="Q1731" i="28"/>
  <c r="Q1732" i="28"/>
  <c r="Q1733" i="28"/>
  <c r="Q1734" i="28"/>
  <c r="Q1735" i="28"/>
  <c r="Q1736" i="28"/>
  <c r="Q1737" i="28"/>
  <c r="Q1738" i="28"/>
  <c r="Q1739" i="28"/>
  <c r="Q1740" i="28"/>
  <c r="Q1741" i="28"/>
  <c r="Q1742" i="28"/>
  <c r="Q1743" i="28"/>
  <c r="Q1744" i="28"/>
  <c r="Q1745" i="28"/>
  <c r="Q1746" i="28"/>
  <c r="Q1747" i="28"/>
  <c r="Q1748" i="28"/>
  <c r="Q1749" i="28"/>
  <c r="Q1750" i="28"/>
  <c r="Q1751" i="28"/>
  <c r="Q1752" i="28"/>
  <c r="Q1753" i="28"/>
  <c r="Q1754" i="28"/>
  <c r="Q1755" i="28"/>
  <c r="Q1756" i="28"/>
  <c r="Q1757" i="28"/>
  <c r="Q1758" i="28"/>
  <c r="Q1759" i="28"/>
  <c r="Q1760" i="28"/>
  <c r="Q1761" i="28"/>
  <c r="Q1762" i="28"/>
  <c r="Q1763" i="28"/>
  <c r="Q1764" i="28"/>
  <c r="Q1765" i="28"/>
  <c r="Q1766" i="28"/>
  <c r="Q1767" i="28"/>
  <c r="Q1768" i="28"/>
  <c r="Q1769" i="28"/>
  <c r="Q1770" i="28"/>
  <c r="Q1771" i="28"/>
  <c r="Q1772" i="28"/>
  <c r="Q1773" i="28"/>
  <c r="Q1774" i="28"/>
  <c r="Q1775" i="28"/>
  <c r="Q1776" i="28"/>
  <c r="Q1777" i="28"/>
  <c r="Q1778" i="28"/>
  <c r="Q1779" i="28"/>
  <c r="Q1780" i="28"/>
  <c r="Q1781" i="28"/>
  <c r="Q1782" i="28"/>
  <c r="Q1783" i="28"/>
  <c r="Q1784" i="28"/>
  <c r="Q1785" i="28"/>
  <c r="Q1786" i="28"/>
  <c r="Q1787" i="28"/>
  <c r="Q1788" i="28"/>
  <c r="Q1789" i="28"/>
  <c r="Q1790" i="28"/>
  <c r="Q1791" i="28"/>
  <c r="Q1792" i="28"/>
  <c r="Q1793" i="28"/>
  <c r="Q1794" i="28"/>
  <c r="Q1795" i="28"/>
  <c r="Q1796" i="28"/>
  <c r="Q1797" i="28"/>
  <c r="Q1798" i="28"/>
  <c r="Q1799" i="28"/>
  <c r="Q1800" i="28"/>
  <c r="Q1801" i="28"/>
  <c r="Q1802" i="28"/>
  <c r="Q1803" i="28"/>
  <c r="Q1804" i="28"/>
  <c r="Q1805" i="28"/>
  <c r="Q1806" i="28"/>
  <c r="Q1807" i="28"/>
  <c r="Q1808" i="28"/>
  <c r="Q1809" i="28"/>
  <c r="Q1810" i="28"/>
  <c r="Q1811" i="28"/>
  <c r="Q1812" i="28"/>
  <c r="Q1813" i="28"/>
  <c r="Q1814" i="28"/>
  <c r="Q1815" i="28"/>
  <c r="Q1816" i="28"/>
  <c r="Q1817" i="28"/>
  <c r="Q1818" i="28"/>
  <c r="Q1819" i="28"/>
  <c r="Q1820" i="28"/>
  <c r="Q1821" i="28"/>
  <c r="Q1822" i="28"/>
  <c r="Q1823" i="28"/>
  <c r="Q1824" i="28"/>
  <c r="Q1825" i="28"/>
  <c r="Q1826" i="28"/>
  <c r="Q1827" i="28"/>
  <c r="Q1828" i="28"/>
  <c r="Q1829" i="28"/>
  <c r="Q1830" i="28"/>
  <c r="Q1831" i="28"/>
  <c r="Q1832" i="28"/>
  <c r="Q1833" i="28"/>
  <c r="Q1834" i="28"/>
  <c r="Q1835" i="28"/>
  <c r="Q1836" i="28"/>
  <c r="Q1837" i="28"/>
  <c r="Q1838" i="28"/>
  <c r="Q1839" i="28"/>
  <c r="Q1840" i="28"/>
  <c r="Q1841" i="28"/>
  <c r="Q1842" i="28"/>
  <c r="Q1843" i="28"/>
  <c r="Q1844" i="28"/>
  <c r="Q1845" i="28"/>
  <c r="Q1846" i="28"/>
  <c r="Q1847" i="28"/>
  <c r="Q1848" i="28"/>
  <c r="Q1849" i="28"/>
  <c r="Q1850" i="28"/>
  <c r="Q1851" i="28"/>
  <c r="Q1852" i="28"/>
  <c r="Q1853" i="28"/>
  <c r="Q1854" i="28"/>
  <c r="Q1855" i="28"/>
  <c r="Q1856" i="28"/>
  <c r="Q1857" i="28"/>
  <c r="Q1858" i="28"/>
  <c r="Q1859" i="28"/>
  <c r="Q1860" i="28"/>
  <c r="Q1861" i="28"/>
  <c r="Q1862" i="28"/>
  <c r="Q1863" i="28"/>
  <c r="Q1864" i="28"/>
  <c r="Q1865" i="28"/>
  <c r="Q1866" i="28"/>
  <c r="Q1867" i="28"/>
  <c r="Q1868" i="28"/>
  <c r="Q1869" i="28"/>
  <c r="Q1870" i="28"/>
  <c r="Q1871" i="28"/>
  <c r="Q1872" i="28"/>
  <c r="Q1873" i="28"/>
  <c r="Q1874" i="28"/>
  <c r="Q1875" i="28"/>
  <c r="Q1876" i="28"/>
  <c r="Q1877" i="28"/>
  <c r="Q1878" i="28"/>
  <c r="Q1879" i="28"/>
  <c r="Q1880" i="28"/>
  <c r="Q1881" i="28"/>
  <c r="Q1882" i="28"/>
  <c r="Q1883" i="28"/>
  <c r="Q1884" i="28"/>
  <c r="Q1885" i="28"/>
  <c r="Q1886" i="28"/>
  <c r="Q1887" i="28"/>
  <c r="Q1888" i="28"/>
  <c r="Q1889" i="28"/>
  <c r="Q1890" i="28"/>
  <c r="Q1891" i="28"/>
  <c r="Q1892" i="28"/>
  <c r="Q1893" i="28"/>
  <c r="Q1894" i="28"/>
  <c r="Q1895" i="28"/>
  <c r="Q1896" i="28"/>
  <c r="Q1897" i="28"/>
  <c r="Q1898" i="28"/>
  <c r="Q1899" i="28"/>
  <c r="Q1900" i="28"/>
  <c r="Q1901" i="28"/>
  <c r="Q1902" i="28"/>
  <c r="Q1903" i="28"/>
  <c r="Q1904" i="28"/>
  <c r="Q1905" i="28"/>
  <c r="Q1906" i="28"/>
  <c r="Q1907" i="28"/>
  <c r="Q1908" i="28"/>
  <c r="Q1909" i="28"/>
  <c r="Q1910" i="28"/>
  <c r="Q1911" i="28"/>
  <c r="Q1912" i="28"/>
  <c r="Q1913" i="28"/>
  <c r="Q1914" i="28"/>
  <c r="Q1915" i="28"/>
  <c r="Q1916" i="28"/>
  <c r="Q1917" i="28"/>
  <c r="Q1918" i="28"/>
  <c r="Q1919" i="28"/>
  <c r="Q1920" i="28"/>
  <c r="Q1921" i="28"/>
  <c r="Q1922" i="28"/>
  <c r="Q1923" i="28"/>
  <c r="Q1924" i="28"/>
  <c r="Q1925" i="28"/>
  <c r="Q1926" i="28"/>
  <c r="Q1927" i="28"/>
  <c r="Q1928" i="28"/>
  <c r="Q1929" i="28"/>
  <c r="Q1930" i="28"/>
  <c r="Q1931" i="28"/>
  <c r="Q1932" i="28"/>
  <c r="Q1933" i="28"/>
  <c r="Q1934" i="28"/>
  <c r="Q1935" i="28"/>
  <c r="Q1936" i="28"/>
  <c r="Q1937" i="28"/>
  <c r="Q1938" i="28"/>
  <c r="Q1939" i="28"/>
  <c r="Q1940" i="28"/>
  <c r="Q1941" i="28"/>
  <c r="Q1942" i="28"/>
  <c r="Q1943" i="28"/>
  <c r="Q1944" i="28"/>
  <c r="Q1945" i="28"/>
  <c r="Q1946" i="28"/>
  <c r="Q1947" i="28"/>
  <c r="Q1948" i="28"/>
  <c r="Q1949" i="28"/>
  <c r="Q1950" i="28"/>
  <c r="Q1951" i="28"/>
  <c r="Q1952" i="28"/>
  <c r="Q1953" i="28"/>
  <c r="Q1954" i="28"/>
  <c r="Q1955" i="28"/>
  <c r="Q1956" i="28"/>
  <c r="Q1957" i="28"/>
  <c r="Q1958" i="28"/>
  <c r="Q1959" i="28"/>
  <c r="Q1960" i="28"/>
  <c r="Q1961" i="28"/>
  <c r="Q1962" i="28"/>
  <c r="Q1963" i="28"/>
  <c r="Q1964" i="28"/>
  <c r="Q1965" i="28"/>
  <c r="Q1966" i="28"/>
  <c r="Q1967" i="28"/>
  <c r="Q1968" i="28"/>
  <c r="Q1969" i="28"/>
  <c r="Q1970" i="28"/>
  <c r="Q1971" i="28"/>
  <c r="Q1972" i="28"/>
  <c r="Q1973" i="28"/>
  <c r="Q1974" i="28"/>
  <c r="Q1975" i="28"/>
  <c r="Q1976" i="28"/>
  <c r="Q1977" i="28"/>
  <c r="Q1978" i="28"/>
  <c r="Q1979" i="28"/>
  <c r="Q1980" i="28"/>
  <c r="Q1981" i="28"/>
  <c r="Q1982" i="28"/>
  <c r="Q1983" i="28"/>
  <c r="Q1984" i="28"/>
  <c r="Q1985" i="28"/>
  <c r="Q1986" i="28"/>
  <c r="Q1987" i="28"/>
  <c r="Q1988" i="28"/>
  <c r="Q1989" i="28"/>
  <c r="Q1990" i="28"/>
  <c r="Q1991" i="28"/>
  <c r="Q1992" i="28"/>
  <c r="Q1993" i="28"/>
  <c r="Q1994" i="28"/>
  <c r="Q1995" i="28"/>
  <c r="Q1996" i="28"/>
  <c r="Q1997" i="28"/>
  <c r="Q1998" i="28"/>
  <c r="Q1999" i="28"/>
  <c r="Q2000" i="28"/>
  <c r="Q2001" i="28"/>
  <c r="Q2002" i="28"/>
  <c r="Q2003" i="28"/>
  <c r="Q2004" i="28"/>
  <c r="Q2005" i="28"/>
  <c r="Q2006" i="28"/>
  <c r="Q2007" i="28"/>
  <c r="Q2008" i="28"/>
  <c r="Q2009" i="28"/>
  <c r="Q2010" i="28"/>
  <c r="Q2011" i="28"/>
  <c r="Q2012" i="28"/>
  <c r="Q2013" i="28"/>
  <c r="Q2014" i="28"/>
  <c r="Q2015" i="28"/>
  <c r="Q2016" i="28"/>
  <c r="Q2017" i="28"/>
  <c r="Q2018" i="28"/>
  <c r="Q2019" i="28"/>
  <c r="Q2020" i="28"/>
  <c r="Q2021" i="28"/>
  <c r="Q2022" i="28"/>
  <c r="Q2023" i="28"/>
  <c r="Q2024" i="28"/>
  <c r="Q2025" i="28"/>
  <c r="Q2026" i="28"/>
  <c r="Q2027" i="28"/>
  <c r="Q2028" i="28"/>
  <c r="Q2029" i="28"/>
  <c r="Q2030" i="28"/>
  <c r="Q2031" i="28"/>
  <c r="Q2032" i="28"/>
  <c r="Q2033" i="28"/>
  <c r="Q2034" i="28"/>
  <c r="Q2035" i="28"/>
  <c r="Q2036" i="28"/>
  <c r="Q2037" i="28"/>
  <c r="Q2038" i="28"/>
  <c r="Q2039" i="28"/>
  <c r="Q2040" i="28"/>
  <c r="Q2041" i="28"/>
  <c r="Q2042" i="28"/>
  <c r="Q2043" i="28"/>
  <c r="Q2044" i="28"/>
  <c r="Q2045" i="28"/>
  <c r="Q2046" i="28"/>
  <c r="Q2047" i="28"/>
  <c r="Q2048" i="28"/>
  <c r="Q2049" i="28"/>
  <c r="Q2050" i="28"/>
  <c r="Q2051" i="28"/>
  <c r="Q2052" i="28"/>
  <c r="Q2053" i="28"/>
  <c r="Q2054" i="28"/>
  <c r="Q2055" i="28"/>
  <c r="Q2056" i="28"/>
  <c r="Q2057" i="28"/>
  <c r="Q2058" i="28"/>
  <c r="Q2059" i="28"/>
  <c r="Q2060" i="28"/>
  <c r="Q2061" i="28"/>
  <c r="Q2062" i="28"/>
  <c r="Q2063" i="28"/>
  <c r="Q2064" i="28"/>
  <c r="Q2065" i="28"/>
  <c r="Q2066" i="28"/>
  <c r="Q2067" i="28"/>
  <c r="Q2068" i="28"/>
  <c r="Q2069" i="28"/>
  <c r="Q2070" i="28"/>
  <c r="Q2071" i="28"/>
  <c r="Q2072" i="28"/>
  <c r="Q2073" i="28"/>
  <c r="Q2074" i="28"/>
  <c r="Q2075" i="28"/>
  <c r="Q2076" i="28"/>
  <c r="Q2077" i="28"/>
  <c r="Q2078" i="28"/>
  <c r="Q2079" i="28"/>
  <c r="Q2080" i="28"/>
  <c r="Q2081" i="28"/>
  <c r="Q2082" i="28"/>
  <c r="Q2083" i="28"/>
  <c r="Q2084" i="28"/>
  <c r="Q2085" i="28"/>
  <c r="Q2086" i="28"/>
  <c r="Q2087" i="28"/>
  <c r="Q2088" i="28"/>
  <c r="Q2089" i="28"/>
  <c r="Q2090" i="28"/>
  <c r="Q2091" i="28"/>
  <c r="Q2092" i="28"/>
  <c r="Q2093" i="28"/>
  <c r="Q2094" i="28"/>
  <c r="Q2095" i="28"/>
  <c r="Q2096" i="28"/>
  <c r="Q2097" i="28"/>
  <c r="Q2098" i="28"/>
  <c r="Q2099" i="28"/>
  <c r="Q2100" i="28"/>
  <c r="Q2101" i="28"/>
  <c r="Q2102" i="28"/>
  <c r="Q2103" i="28"/>
  <c r="Q2104" i="28"/>
  <c r="Q2105" i="28"/>
  <c r="Q2106" i="28"/>
  <c r="Q2107" i="28"/>
  <c r="Q2108" i="28"/>
  <c r="Q2109" i="28"/>
  <c r="Q2110" i="28"/>
  <c r="Q2111" i="28"/>
  <c r="Q2112" i="28"/>
  <c r="Q2113" i="28"/>
  <c r="Q2114" i="28"/>
  <c r="Q2115" i="28"/>
  <c r="Q2116" i="28"/>
  <c r="Q2117" i="28"/>
  <c r="Q2118" i="28"/>
  <c r="Q2119" i="28"/>
  <c r="Q2120" i="28"/>
  <c r="Q2121" i="28"/>
  <c r="Q2122" i="28"/>
  <c r="Q2123" i="28"/>
  <c r="Q2124" i="28"/>
  <c r="Q2125" i="28"/>
  <c r="Q2126" i="28"/>
  <c r="Q2127" i="28"/>
  <c r="Q2128" i="28"/>
  <c r="Q2129" i="28"/>
  <c r="Q2130" i="28"/>
  <c r="Q2131" i="28"/>
  <c r="Q2132" i="28"/>
  <c r="Q2133" i="28"/>
  <c r="Q2134" i="28"/>
  <c r="Q2135" i="28"/>
  <c r="Q2136" i="28"/>
  <c r="Q2137" i="28"/>
  <c r="Q2138" i="28"/>
  <c r="Q2139" i="28"/>
  <c r="Q2140" i="28"/>
  <c r="Q2141" i="28"/>
  <c r="Q2142" i="28"/>
  <c r="Q2143" i="28"/>
  <c r="Q2144" i="28"/>
  <c r="Q2145" i="28"/>
  <c r="Q2146" i="28"/>
  <c r="Q2147" i="28"/>
  <c r="Q2148" i="28"/>
  <c r="Q2149" i="28"/>
  <c r="Q2150" i="28"/>
  <c r="Q2151" i="28"/>
  <c r="Q2152" i="28"/>
  <c r="Q2153" i="28"/>
  <c r="Q2154" i="28"/>
  <c r="Q2155" i="28"/>
  <c r="Q2156" i="28"/>
  <c r="Q2157" i="28"/>
  <c r="Q2158" i="28"/>
  <c r="Q2159" i="28"/>
  <c r="Q2160" i="28"/>
  <c r="Q2161" i="28"/>
  <c r="Q2162" i="28"/>
  <c r="Q2163" i="28"/>
  <c r="Q2164" i="28"/>
  <c r="Q2165" i="28"/>
  <c r="Q2166" i="28"/>
  <c r="Q2167" i="28"/>
  <c r="Q2168" i="28"/>
  <c r="Q2169" i="28"/>
  <c r="Q2170" i="28"/>
  <c r="Q2171" i="28"/>
  <c r="Q2172" i="28"/>
  <c r="Q2173" i="28"/>
  <c r="Q2174" i="28"/>
  <c r="Q2175" i="28"/>
  <c r="Q2176" i="28"/>
  <c r="Q2177" i="28"/>
  <c r="Q2178" i="28"/>
  <c r="Q2179" i="28"/>
  <c r="Q2180" i="28"/>
  <c r="Q2181" i="28"/>
  <c r="Q2182" i="28"/>
  <c r="Q2183" i="28"/>
  <c r="Q2184" i="28"/>
  <c r="Q2185" i="28"/>
  <c r="Q2186" i="28"/>
  <c r="Q2187" i="28"/>
  <c r="Q2188" i="28"/>
  <c r="Q2189" i="28"/>
  <c r="Q2190" i="28"/>
  <c r="Q2191" i="28"/>
  <c r="Q2192" i="28"/>
  <c r="Q2193" i="28"/>
  <c r="Q2194" i="28"/>
  <c r="Q2195" i="28"/>
  <c r="Q2196" i="28"/>
  <c r="Q2197" i="28"/>
  <c r="Q2198" i="28"/>
  <c r="Q2199" i="28"/>
  <c r="Q2200" i="28"/>
  <c r="Q2201" i="28"/>
  <c r="Q2202" i="28"/>
  <c r="Q2203" i="28"/>
  <c r="Q2204" i="28"/>
  <c r="Q2205" i="28"/>
  <c r="Q2206" i="28"/>
  <c r="Q2207" i="28"/>
  <c r="Q2208" i="28"/>
  <c r="Q2209" i="28"/>
  <c r="Q2210" i="28"/>
  <c r="Q2211" i="28"/>
  <c r="Q2212" i="28"/>
  <c r="Q2213" i="28"/>
  <c r="Q2214" i="28"/>
  <c r="Q2215" i="28"/>
  <c r="Q2216" i="28"/>
  <c r="Q2217" i="28"/>
  <c r="Q2218" i="28"/>
  <c r="Q2219" i="28"/>
  <c r="Q2220" i="28"/>
  <c r="Q2221" i="28"/>
  <c r="Q2222" i="28"/>
  <c r="Q2223" i="28"/>
  <c r="Q2224" i="28"/>
  <c r="Q2225" i="28"/>
  <c r="Q2226" i="28"/>
  <c r="Q2227" i="28"/>
  <c r="Q2228" i="28"/>
  <c r="Q2229" i="28"/>
  <c r="Q2230" i="28"/>
  <c r="Q2231" i="28"/>
  <c r="Q2232" i="28"/>
  <c r="Q2233" i="28"/>
  <c r="Q2234" i="28"/>
  <c r="Q2235" i="28"/>
  <c r="Q2236" i="28"/>
  <c r="Q2237" i="28"/>
  <c r="Q2238" i="28"/>
  <c r="Q2239" i="28"/>
  <c r="Q2240" i="28"/>
  <c r="Q2241" i="28"/>
  <c r="Q2242" i="28"/>
  <c r="Q2243" i="28"/>
  <c r="Q2244" i="28"/>
  <c r="Q2245" i="28"/>
  <c r="Q2246" i="28"/>
  <c r="Q2247" i="28"/>
  <c r="Q2248" i="28"/>
  <c r="Q2249" i="28"/>
  <c r="Q2250" i="28"/>
  <c r="Q2251" i="28"/>
  <c r="Q2252" i="28"/>
  <c r="Q2253" i="28"/>
  <c r="Q2254" i="28"/>
  <c r="Q2255" i="28"/>
  <c r="Q2256" i="28"/>
  <c r="Q2257" i="28"/>
  <c r="Q2258" i="28"/>
  <c r="Q2259" i="28"/>
  <c r="Q2260" i="28"/>
  <c r="Q2261" i="28"/>
  <c r="Q2262" i="28"/>
  <c r="Q2263" i="28"/>
  <c r="Q2264" i="28"/>
  <c r="Q2265" i="28"/>
  <c r="Q2266" i="28"/>
  <c r="Q2267" i="28"/>
  <c r="Q2268" i="28"/>
  <c r="Q2269" i="28"/>
  <c r="Q2270" i="28"/>
  <c r="Q2271" i="28"/>
  <c r="Q2272" i="28"/>
  <c r="Q2273" i="28"/>
  <c r="Q2274" i="28"/>
  <c r="Q2275" i="28"/>
  <c r="Q2276" i="28"/>
  <c r="Q2277" i="28"/>
  <c r="Q2278" i="28"/>
  <c r="Q2279" i="28"/>
  <c r="Q2280" i="28"/>
  <c r="Q2281" i="28"/>
  <c r="Q2282" i="28"/>
  <c r="Q2283" i="28"/>
  <c r="Q2284" i="28"/>
  <c r="Q2285" i="28"/>
  <c r="Q2286" i="28"/>
  <c r="Q2287" i="28"/>
  <c r="Q2288" i="28"/>
  <c r="Q2289" i="28"/>
  <c r="Q2290" i="28"/>
  <c r="Q2291" i="28"/>
  <c r="Q2292" i="28"/>
  <c r="Q2293" i="28"/>
  <c r="Q2294" i="28"/>
  <c r="Q2295" i="28"/>
  <c r="Q2296" i="28"/>
  <c r="Q2297" i="28"/>
  <c r="Q2298" i="28"/>
  <c r="Q2299" i="28"/>
  <c r="Q2300" i="28"/>
  <c r="Q2301" i="28"/>
  <c r="Q2302" i="28"/>
  <c r="Q2303" i="28"/>
  <c r="Q2304" i="28"/>
  <c r="Q2305" i="28"/>
  <c r="Q2306" i="28"/>
  <c r="Q2307" i="28"/>
  <c r="Q2308" i="28"/>
  <c r="Q2309" i="28"/>
  <c r="Q2310" i="28"/>
  <c r="Q2311" i="28"/>
  <c r="Q2312" i="28"/>
  <c r="Q2313" i="28"/>
  <c r="Q2314" i="28"/>
  <c r="Q2315" i="28"/>
  <c r="Q2316" i="28"/>
  <c r="Q2317" i="28"/>
  <c r="Q2318" i="28"/>
  <c r="Q2319" i="28"/>
  <c r="Q2320" i="28"/>
  <c r="Q2321" i="28"/>
  <c r="Q2322" i="28"/>
  <c r="Q2323" i="28"/>
  <c r="Q2324" i="28"/>
  <c r="Q2325" i="28"/>
  <c r="Q2326" i="28"/>
  <c r="Q2327" i="28"/>
  <c r="Q2328" i="28"/>
  <c r="Q2329" i="28"/>
  <c r="Q2330" i="28"/>
  <c r="Q2331" i="28"/>
  <c r="Q2332" i="28"/>
  <c r="Q2333" i="28"/>
  <c r="Q2334" i="28"/>
  <c r="Q2335" i="28"/>
  <c r="Q2336" i="28"/>
  <c r="Q2337" i="28"/>
  <c r="Q2338" i="28"/>
  <c r="Q2339" i="28"/>
  <c r="Q2340" i="28"/>
  <c r="Q2341" i="28"/>
  <c r="Q2342" i="28"/>
  <c r="Q2343" i="28"/>
  <c r="Q2344" i="28"/>
  <c r="Q2345" i="28"/>
  <c r="Q2346" i="28"/>
  <c r="Q2347" i="28"/>
  <c r="Q2348" i="28"/>
  <c r="Q2349" i="28"/>
  <c r="Q2350" i="28"/>
  <c r="Q2351" i="28"/>
  <c r="Q2352" i="28"/>
  <c r="Q2353" i="28"/>
  <c r="Q2354" i="28"/>
  <c r="Q2355" i="28"/>
  <c r="Q2356" i="28"/>
  <c r="Q2357" i="28"/>
  <c r="Q2358" i="28"/>
  <c r="Q2359" i="28"/>
  <c r="Q2360" i="28"/>
  <c r="Q2361" i="28"/>
  <c r="Q2362" i="28"/>
  <c r="Q2363" i="28"/>
  <c r="Q2364" i="28"/>
  <c r="Q2365" i="28"/>
  <c r="Q2366" i="28"/>
  <c r="Q2367" i="28"/>
  <c r="Q2368" i="28"/>
  <c r="Q2369" i="28"/>
  <c r="Q2370" i="28"/>
  <c r="Q2371" i="28"/>
  <c r="Q2372" i="28"/>
  <c r="Q2373" i="28"/>
  <c r="Q2374" i="28"/>
  <c r="Q2375" i="28"/>
  <c r="Q2376" i="28"/>
  <c r="Q2377" i="28"/>
  <c r="Q2378" i="28"/>
  <c r="Q2379" i="28"/>
  <c r="Q2380" i="28"/>
  <c r="Q2381" i="28"/>
  <c r="Q2382" i="28"/>
  <c r="Q2383" i="28"/>
  <c r="Q2384" i="28"/>
  <c r="Q2385" i="28"/>
  <c r="Q2386" i="28"/>
  <c r="Q2387" i="28"/>
  <c r="Q2388" i="28"/>
  <c r="Q2389" i="28"/>
  <c r="Q2390" i="28"/>
  <c r="Q2391" i="28"/>
  <c r="Q2392" i="28"/>
  <c r="Q2393" i="28"/>
  <c r="Q2394" i="28"/>
  <c r="Q2395" i="28"/>
  <c r="Q2396" i="28"/>
  <c r="Q2397" i="28"/>
  <c r="Q2398" i="28"/>
  <c r="Q2399" i="28"/>
  <c r="Q2400" i="28"/>
  <c r="Q2401" i="28"/>
  <c r="Q2402" i="28"/>
  <c r="Q2403" i="28"/>
  <c r="Q2404" i="28"/>
  <c r="Q2405" i="28"/>
  <c r="Q2406" i="28"/>
  <c r="Q2407" i="28"/>
  <c r="Q2408" i="28"/>
  <c r="Q2409" i="28"/>
  <c r="Q2410" i="28"/>
  <c r="Q2411" i="28"/>
  <c r="Q2412" i="28"/>
  <c r="Q2413" i="28"/>
  <c r="Q2414" i="28"/>
  <c r="Q2415" i="28"/>
  <c r="Q2416" i="28"/>
  <c r="Q2417" i="28"/>
  <c r="Q2418" i="28"/>
  <c r="Q2419" i="28"/>
  <c r="Q2420" i="28"/>
  <c r="Q2421" i="28"/>
  <c r="Q2422" i="28"/>
  <c r="Q2423" i="28"/>
  <c r="Q2424" i="28"/>
  <c r="Q2425" i="28"/>
  <c r="Q2426" i="28"/>
  <c r="Q2427" i="28"/>
  <c r="Q2428" i="28"/>
  <c r="Q2429" i="28"/>
  <c r="Q2430" i="28"/>
  <c r="Q2431" i="28"/>
  <c r="Q2432" i="28"/>
  <c r="Q2433" i="28"/>
  <c r="Q2434" i="28"/>
  <c r="Q2435" i="28"/>
  <c r="Q2436" i="28"/>
  <c r="Q2437" i="28"/>
  <c r="Q2438" i="28"/>
  <c r="Q2439" i="28"/>
  <c r="Q2440" i="28"/>
  <c r="Q2441" i="28"/>
  <c r="Q2442" i="28"/>
  <c r="Q2443" i="28"/>
  <c r="Q2444" i="28"/>
  <c r="Q2445" i="28"/>
  <c r="Q2446" i="28"/>
  <c r="Q2447" i="28"/>
  <c r="Q2448" i="28"/>
  <c r="Q2449" i="28"/>
  <c r="Q2450" i="28"/>
  <c r="Q2451" i="28"/>
  <c r="Q2452" i="28"/>
  <c r="Q2453" i="28"/>
  <c r="Q2454" i="28"/>
  <c r="Q2455" i="28"/>
  <c r="Q2456" i="28"/>
  <c r="Q2457" i="28"/>
  <c r="Q2458" i="28"/>
  <c r="Q2459" i="28"/>
  <c r="Q2460" i="28"/>
  <c r="Q2461" i="28"/>
  <c r="Q2462" i="28"/>
  <c r="Q2463" i="28"/>
  <c r="Q2464" i="28"/>
  <c r="Q2465" i="28"/>
  <c r="Q2466" i="28"/>
  <c r="Q2467" i="28"/>
  <c r="Q2468" i="28"/>
  <c r="Q2469" i="28"/>
  <c r="Q2470" i="28"/>
  <c r="Q2471" i="28"/>
  <c r="Q2472" i="28"/>
  <c r="Q2473" i="28"/>
  <c r="Q2474" i="28"/>
  <c r="Q2475" i="28"/>
  <c r="Q2476" i="28"/>
  <c r="Q2477" i="28"/>
  <c r="Q2478" i="28"/>
  <c r="Q2479" i="28"/>
  <c r="Q2480" i="28"/>
  <c r="Q2481" i="28"/>
  <c r="Q2482" i="28"/>
  <c r="Q2483" i="28"/>
  <c r="Q2484" i="28"/>
  <c r="Q2485" i="28"/>
  <c r="Q2486" i="28"/>
  <c r="Q2487" i="28"/>
  <c r="Q2488" i="28"/>
  <c r="Q2489" i="28"/>
  <c r="Q2490" i="28"/>
  <c r="Q2491" i="28"/>
  <c r="Q2492" i="28"/>
  <c r="Q2493" i="28"/>
  <c r="Q2494" i="28"/>
  <c r="Q2495" i="28"/>
  <c r="Q2496" i="28"/>
  <c r="Q2497" i="28"/>
  <c r="Q2498" i="28"/>
  <c r="Q2499" i="28"/>
  <c r="Q2500" i="28"/>
  <c r="Q2501" i="28"/>
  <c r="Q2502" i="28"/>
  <c r="Q2503" i="28"/>
  <c r="Q2504" i="28"/>
  <c r="Q2505" i="28"/>
  <c r="Q2506" i="28"/>
  <c r="Q2507" i="28"/>
  <c r="Q2508" i="28"/>
  <c r="Q2509" i="28"/>
  <c r="Q2510" i="28"/>
  <c r="Q2511" i="28"/>
  <c r="Q2512" i="28"/>
  <c r="Q2513" i="28"/>
  <c r="Q2514" i="28"/>
  <c r="Q2515" i="28"/>
  <c r="Q2516" i="28"/>
  <c r="Q2517" i="28"/>
  <c r="Q2518" i="28"/>
  <c r="Q2519" i="28"/>
  <c r="Q2520" i="28"/>
  <c r="Q2521" i="28"/>
  <c r="Q2522" i="28"/>
  <c r="Q2523" i="28"/>
  <c r="Q2524" i="28"/>
  <c r="Q2525" i="28"/>
  <c r="Q2526" i="28"/>
  <c r="Q2527" i="28"/>
  <c r="Q2528" i="28"/>
  <c r="Q2529" i="28"/>
  <c r="Q2530" i="28"/>
  <c r="Q2531" i="28"/>
  <c r="Q2532" i="28"/>
  <c r="Q2533" i="28"/>
  <c r="Q2534" i="28"/>
  <c r="Q2535" i="28"/>
  <c r="Q2536" i="28"/>
  <c r="Q2537" i="28"/>
  <c r="Q2538" i="28"/>
  <c r="Q2539" i="28"/>
  <c r="Q2540" i="28"/>
  <c r="Q2541" i="28"/>
  <c r="Q2542" i="28"/>
  <c r="Q2543" i="28"/>
  <c r="Q2544" i="28"/>
  <c r="Q2545" i="28"/>
  <c r="Q2546" i="28"/>
  <c r="Q2547" i="28"/>
  <c r="Q2548" i="28"/>
  <c r="Q2549" i="28"/>
  <c r="Q2550" i="28"/>
  <c r="Q2551" i="28"/>
  <c r="Q2552" i="28"/>
  <c r="Q2553" i="28"/>
  <c r="Q2554" i="28"/>
  <c r="Q2555" i="28"/>
  <c r="Q2556" i="28"/>
  <c r="Q2557" i="28"/>
  <c r="Q2558" i="28"/>
  <c r="Q2559" i="28"/>
  <c r="Q2560" i="28"/>
  <c r="Q2561" i="28"/>
  <c r="Q2562" i="28"/>
  <c r="Q2563" i="28"/>
  <c r="Q2564" i="28"/>
  <c r="Q2565" i="28"/>
  <c r="Q2566" i="28"/>
  <c r="Q2567" i="28"/>
  <c r="Q2568" i="28"/>
  <c r="Q2569" i="28"/>
  <c r="Q2570" i="28"/>
  <c r="Q2571" i="28"/>
  <c r="Q2572" i="28"/>
  <c r="Q2573" i="28"/>
  <c r="Q2574" i="28"/>
  <c r="Q2575" i="28"/>
  <c r="Q2576" i="28"/>
  <c r="Q2577" i="28"/>
  <c r="Q2578" i="28"/>
  <c r="Q2579" i="28"/>
  <c r="Q2580" i="28"/>
  <c r="Q2581" i="28"/>
  <c r="Q2582" i="28"/>
  <c r="Q2583" i="28"/>
  <c r="Q2584" i="28"/>
  <c r="Q2585" i="28"/>
  <c r="Q2586" i="28"/>
  <c r="Q2587" i="28"/>
  <c r="Q2588" i="28"/>
  <c r="Q2589" i="28"/>
  <c r="Q2590" i="28"/>
  <c r="Q2591" i="28"/>
  <c r="Q2592" i="28"/>
  <c r="Q2593" i="28"/>
  <c r="Q2594" i="28"/>
  <c r="Q2595" i="28"/>
  <c r="Q2596" i="28"/>
  <c r="Q2597" i="28"/>
  <c r="Q2598" i="28"/>
  <c r="Q2599" i="28"/>
  <c r="Q2600" i="28"/>
  <c r="Q2601" i="28"/>
  <c r="Q2602" i="28"/>
  <c r="Q2603" i="28"/>
  <c r="Q2604" i="28"/>
  <c r="Q2605" i="28"/>
  <c r="Q2606" i="28"/>
  <c r="Q2607" i="28"/>
  <c r="Q2608" i="28"/>
  <c r="Q2609" i="28"/>
  <c r="Q2610" i="28"/>
  <c r="Q2611" i="28"/>
  <c r="Q2612" i="28"/>
  <c r="Q2613" i="28"/>
  <c r="Q2614" i="28"/>
  <c r="Q2615" i="28"/>
  <c r="Q2616" i="28"/>
  <c r="Q2617" i="28"/>
  <c r="Q2618" i="28"/>
  <c r="Q2619" i="28"/>
  <c r="Q2620" i="28"/>
  <c r="Q2621" i="28"/>
  <c r="Q2622" i="28"/>
  <c r="Q2623" i="28"/>
  <c r="Q2624" i="28"/>
  <c r="Q2625" i="28"/>
  <c r="Q2626" i="28"/>
  <c r="Q2627" i="28"/>
  <c r="Q2628" i="28"/>
  <c r="Q2629" i="28"/>
  <c r="Q2630" i="28"/>
  <c r="Q2631" i="28"/>
  <c r="Q2632" i="28"/>
  <c r="Q2633" i="28"/>
  <c r="Q2634" i="28"/>
  <c r="Q2635" i="28"/>
  <c r="Q2636" i="28"/>
  <c r="Q2637" i="28"/>
  <c r="Q2638" i="28"/>
  <c r="Q2639" i="28"/>
  <c r="Q2640" i="28"/>
  <c r="Q2641" i="28"/>
  <c r="Q2642" i="28"/>
  <c r="Q2643" i="28"/>
  <c r="Q2644" i="28"/>
  <c r="Q2645" i="28"/>
  <c r="Q2646" i="28"/>
  <c r="Q2647" i="28"/>
  <c r="Q2648" i="28"/>
  <c r="Q2649" i="28"/>
  <c r="Q2650" i="28"/>
  <c r="Q2651" i="28"/>
  <c r="Q2652" i="28"/>
  <c r="Q2653" i="28"/>
  <c r="Q2654" i="28"/>
  <c r="Q2655" i="28"/>
  <c r="Q2656" i="28"/>
  <c r="Q2657" i="28"/>
  <c r="Q2658" i="28"/>
  <c r="Q2659" i="28"/>
  <c r="Q2660" i="28"/>
  <c r="Q2661" i="28"/>
  <c r="Q2662" i="28"/>
  <c r="Q2663" i="28"/>
  <c r="Q2664" i="28"/>
  <c r="Q2665" i="28"/>
  <c r="Q2666" i="28"/>
  <c r="Q2667" i="28"/>
  <c r="Q2668" i="28"/>
  <c r="Q2669" i="28"/>
  <c r="Q2670" i="28"/>
  <c r="Q2671" i="28"/>
  <c r="Q2672" i="28"/>
  <c r="Q2673" i="28"/>
  <c r="Q2674" i="28"/>
  <c r="Q2675" i="28"/>
  <c r="Q2676" i="28"/>
  <c r="Q2677" i="28"/>
  <c r="Q2678" i="28"/>
  <c r="Q2679" i="28"/>
  <c r="Q2680" i="28"/>
  <c r="Q2681" i="28"/>
  <c r="Q2682" i="28"/>
  <c r="Q2683" i="28"/>
  <c r="Q2684" i="28"/>
  <c r="Q2685" i="28"/>
  <c r="Q2686" i="28"/>
  <c r="Q2687" i="28"/>
  <c r="Q2688" i="28"/>
  <c r="Q2689" i="28"/>
  <c r="Q2690" i="28"/>
  <c r="Q2691" i="28"/>
  <c r="Q2692" i="28"/>
  <c r="Q2693" i="28"/>
  <c r="Q2694" i="28"/>
  <c r="Q2695" i="28"/>
  <c r="Q2696" i="28"/>
  <c r="Q2697" i="28"/>
  <c r="Q2698" i="28"/>
  <c r="Q2699" i="28"/>
  <c r="Q2700" i="28"/>
  <c r="Q2701" i="28"/>
  <c r="Q2702" i="28"/>
  <c r="Q2703" i="28"/>
  <c r="Q2704" i="28"/>
  <c r="Q2705" i="28"/>
  <c r="Q2706" i="28"/>
  <c r="Q2707" i="28"/>
  <c r="Q2708" i="28"/>
  <c r="Q2709" i="28"/>
  <c r="Q2710" i="28"/>
  <c r="Q2711" i="28"/>
  <c r="Q2712" i="28"/>
  <c r="Q2713" i="28"/>
  <c r="Q2714" i="28"/>
  <c r="Q2715" i="28"/>
  <c r="Q2716" i="28"/>
  <c r="Q2717" i="28"/>
  <c r="Q2718" i="28"/>
  <c r="Q2719" i="28"/>
  <c r="Q2720" i="28"/>
  <c r="Q2721" i="28"/>
  <c r="Q2722" i="28"/>
  <c r="Q2723" i="28"/>
  <c r="Q2724" i="28"/>
  <c r="Q2725" i="28"/>
  <c r="Q2726" i="28"/>
  <c r="Q2727" i="28"/>
  <c r="Q2728" i="28"/>
  <c r="Q2729" i="28"/>
  <c r="Q2730" i="28"/>
  <c r="Q2731" i="28"/>
  <c r="Q2732" i="28"/>
  <c r="Q2733" i="28"/>
  <c r="Q2734" i="28"/>
  <c r="Q2735" i="28"/>
  <c r="Q2736" i="28"/>
  <c r="Q2737" i="28"/>
  <c r="Q2738" i="28"/>
  <c r="Q2739" i="28"/>
  <c r="Q2740" i="28"/>
  <c r="Q2741" i="28"/>
  <c r="Q2742" i="28"/>
  <c r="Q2743" i="28"/>
  <c r="Q2744" i="28"/>
  <c r="Q2745" i="28"/>
  <c r="Q2746" i="28"/>
  <c r="Q2747" i="28"/>
  <c r="Q2748" i="28"/>
  <c r="Q2749" i="28"/>
  <c r="Q2750" i="28"/>
  <c r="Q2751" i="28"/>
  <c r="Q2752" i="28"/>
  <c r="Q2753" i="28"/>
  <c r="Q2754" i="28"/>
  <c r="Q2755" i="28"/>
  <c r="Q2756" i="28"/>
  <c r="Q2757" i="28"/>
  <c r="Q2758" i="28"/>
  <c r="Q2759" i="28"/>
  <c r="Q2760" i="28"/>
  <c r="Q2761" i="28"/>
  <c r="Q2762" i="28"/>
  <c r="Q2763" i="28"/>
  <c r="Q2764" i="28"/>
  <c r="Q2765" i="28"/>
  <c r="Q2766" i="28"/>
  <c r="Q2767" i="28"/>
  <c r="Q2768" i="28"/>
  <c r="Q2769" i="28"/>
  <c r="Q2770" i="28"/>
  <c r="Q2771" i="28"/>
  <c r="Q2772" i="28"/>
  <c r="Q2773" i="28"/>
  <c r="Q2774" i="28"/>
  <c r="Q2775" i="28"/>
  <c r="Q2776" i="28"/>
  <c r="Q2777" i="28"/>
  <c r="Q2778" i="28"/>
  <c r="Q2779" i="28"/>
  <c r="Q2780" i="28"/>
  <c r="Q2781" i="28"/>
  <c r="Q2782" i="28"/>
  <c r="Q2783" i="28"/>
  <c r="Q2784" i="28"/>
  <c r="Q2785" i="28"/>
  <c r="Q2786" i="28"/>
  <c r="Q2787" i="28"/>
  <c r="Q2788" i="28"/>
  <c r="Q2789" i="28"/>
  <c r="Q2790" i="28"/>
  <c r="Q2791" i="28"/>
  <c r="Q2792" i="28"/>
  <c r="Q2793" i="28"/>
  <c r="Q2794" i="28"/>
  <c r="Q2795" i="28"/>
  <c r="Q2796" i="28"/>
  <c r="Q2797" i="28"/>
  <c r="Q2798" i="28"/>
  <c r="Q2799" i="28"/>
  <c r="Q2800" i="28"/>
  <c r="Q2801" i="28"/>
  <c r="Q2802" i="28"/>
  <c r="Q2803" i="28"/>
  <c r="Q2804" i="28"/>
  <c r="Q2805" i="28"/>
  <c r="Q2806" i="28"/>
  <c r="Q2807" i="28"/>
  <c r="Q2808" i="28"/>
  <c r="Q2809" i="28"/>
  <c r="Q2810" i="28"/>
  <c r="Q2811" i="28"/>
  <c r="Q2812" i="28"/>
  <c r="Q2813" i="28"/>
  <c r="Q2814" i="28"/>
  <c r="Q2815" i="28"/>
  <c r="Q2816" i="28"/>
  <c r="Q2817" i="28"/>
  <c r="Q2818" i="28"/>
  <c r="Q2819" i="28"/>
  <c r="Q2820" i="28"/>
  <c r="Q2821" i="28"/>
  <c r="Q2822" i="28"/>
  <c r="Q2823" i="28"/>
  <c r="Q2824" i="28"/>
  <c r="Q2825" i="28"/>
  <c r="Q2826" i="28"/>
  <c r="Q2827" i="28"/>
  <c r="Q2828" i="28"/>
  <c r="Q2829" i="28"/>
  <c r="Q2830" i="28"/>
  <c r="Q2831" i="28"/>
  <c r="Q2832" i="28"/>
  <c r="Q2833" i="28"/>
  <c r="Q2834" i="28"/>
  <c r="Q2835" i="28"/>
  <c r="Q2836" i="28"/>
  <c r="Q2837" i="28"/>
  <c r="Q2838" i="28"/>
  <c r="Q2839" i="28"/>
  <c r="Q2840" i="28"/>
  <c r="Q2841" i="28"/>
  <c r="Q2842" i="28"/>
  <c r="Q2843" i="28"/>
  <c r="Q2844" i="28"/>
  <c r="Q2845" i="28"/>
  <c r="Q2846" i="28"/>
  <c r="Q2847" i="28"/>
  <c r="Q2848" i="28"/>
  <c r="Q2849" i="28"/>
  <c r="Q2850" i="28"/>
  <c r="Q2851" i="28"/>
  <c r="Q2852" i="28"/>
  <c r="Q2853" i="28"/>
  <c r="Q2854" i="28"/>
  <c r="Q2855" i="28"/>
  <c r="Q2856" i="28"/>
  <c r="Q2857" i="28"/>
  <c r="Q2858" i="28"/>
  <c r="Q2859" i="28"/>
  <c r="Q2860" i="28"/>
  <c r="Q2861" i="28"/>
  <c r="Q2862" i="28"/>
  <c r="Q2863" i="28"/>
  <c r="Q2864" i="28"/>
  <c r="Q2865" i="28"/>
  <c r="Q2866" i="28"/>
  <c r="Q2867" i="28"/>
  <c r="Q2868" i="28"/>
  <c r="Q2869" i="28"/>
  <c r="Q2870" i="28"/>
  <c r="Q2871" i="28"/>
  <c r="Q2872" i="28"/>
  <c r="Q2873" i="28"/>
  <c r="Q2874" i="28"/>
  <c r="Q2875" i="28"/>
  <c r="Q2876" i="28"/>
  <c r="Q2877" i="28"/>
  <c r="Q2878" i="28"/>
  <c r="Q2879" i="28"/>
  <c r="Q2880" i="28"/>
  <c r="Q2881" i="28"/>
  <c r="Q2882" i="28"/>
  <c r="Q2883" i="28"/>
  <c r="Q2884" i="28"/>
  <c r="Q2885" i="28"/>
  <c r="Q2886" i="28"/>
  <c r="Q2887" i="28"/>
  <c r="Q2888" i="28"/>
  <c r="Q2889" i="28"/>
  <c r="Q2890" i="28"/>
  <c r="Q2891" i="28"/>
  <c r="Q2892" i="28"/>
  <c r="Q2893" i="28"/>
  <c r="Q2894" i="28"/>
  <c r="Q2895" i="28"/>
  <c r="Q2896" i="28"/>
  <c r="Q2897" i="28"/>
  <c r="Q2898" i="28"/>
  <c r="Q2899" i="28"/>
  <c r="Q2900" i="28"/>
  <c r="Q2901" i="28"/>
  <c r="Q2902" i="28"/>
  <c r="Q2903" i="28"/>
  <c r="Q2904" i="28"/>
  <c r="Q2905" i="28"/>
  <c r="Q2906" i="28"/>
  <c r="Q2907" i="28"/>
  <c r="Q2908" i="28"/>
  <c r="Q2909" i="28"/>
  <c r="Q2910" i="28"/>
  <c r="Q2911" i="28"/>
  <c r="Q2912" i="28"/>
  <c r="Q2913" i="28"/>
  <c r="Q2914" i="28"/>
  <c r="Q2915" i="28"/>
  <c r="Q2916" i="28"/>
  <c r="Q2917" i="28"/>
  <c r="Q2918" i="28"/>
  <c r="Q2919" i="28"/>
  <c r="Q2920" i="28"/>
  <c r="Q2921" i="28"/>
  <c r="Q2922" i="28"/>
  <c r="Q2923" i="28"/>
  <c r="Q2924" i="28"/>
  <c r="Q2925" i="28"/>
  <c r="Q2926" i="28"/>
  <c r="Q2927" i="28"/>
  <c r="Q2928" i="28"/>
  <c r="Q2929" i="28"/>
  <c r="Q2930" i="28"/>
  <c r="Q2931" i="28"/>
  <c r="Q2932" i="28"/>
  <c r="Q2933" i="28"/>
  <c r="Q2934" i="28"/>
  <c r="Q2935" i="28"/>
  <c r="Q2936" i="28"/>
  <c r="Q2937" i="28"/>
  <c r="Q2938" i="28"/>
  <c r="Q2939" i="28"/>
  <c r="Q2940" i="28"/>
  <c r="Q2941" i="28"/>
  <c r="Q2942" i="28"/>
  <c r="Q2943" i="28"/>
  <c r="Q2944" i="28"/>
  <c r="Q2945" i="28"/>
  <c r="Q2946" i="28"/>
  <c r="Q2947" i="28"/>
  <c r="Q2948" i="28"/>
  <c r="Q2949" i="28"/>
  <c r="Q2950" i="28"/>
  <c r="Q2951" i="28"/>
  <c r="Q2952" i="28"/>
  <c r="Q2953" i="28"/>
  <c r="Q2954" i="28"/>
  <c r="Q2955" i="28"/>
  <c r="Q2956" i="28"/>
  <c r="Q2957" i="28"/>
  <c r="Q2958" i="28"/>
  <c r="Q2959" i="28"/>
  <c r="Q2960" i="28"/>
  <c r="Q2961" i="28"/>
  <c r="Q2962" i="28"/>
  <c r="Q2963" i="28"/>
  <c r="Q2964" i="28"/>
  <c r="Q2965" i="28"/>
  <c r="Q2966" i="28"/>
  <c r="Q2967" i="28"/>
  <c r="Q2968" i="28"/>
  <c r="Q2969" i="28"/>
  <c r="Q2970" i="28"/>
  <c r="Q2971" i="28"/>
  <c r="Q2972" i="28"/>
  <c r="Q2973" i="28"/>
  <c r="Q2974" i="28"/>
  <c r="Q2975" i="28"/>
  <c r="Q2976" i="28"/>
  <c r="Q2977" i="28"/>
  <c r="Q2978" i="28"/>
  <c r="Q2979" i="28"/>
  <c r="Q2980" i="28"/>
  <c r="Q2981" i="28"/>
  <c r="Q2982" i="28"/>
  <c r="Q2983" i="28"/>
  <c r="Q2984" i="28"/>
  <c r="Q2985" i="28"/>
  <c r="Q2986" i="28"/>
  <c r="Q2987" i="28"/>
  <c r="Q2988" i="28"/>
  <c r="Q2989" i="28"/>
  <c r="Q2990" i="28"/>
  <c r="Q2991" i="28"/>
  <c r="Q2992" i="28"/>
  <c r="Q2993" i="28"/>
  <c r="Q2994" i="28"/>
  <c r="Q2995" i="28"/>
  <c r="Q2996" i="28"/>
  <c r="Q2997" i="28"/>
  <c r="Q2998" i="28"/>
  <c r="Q2999" i="28"/>
  <c r="Q3000" i="28"/>
  <c r="Q3001" i="28"/>
  <c r="Q3002" i="28"/>
  <c r="Q3003" i="28"/>
  <c r="Q3004" i="28"/>
  <c r="Q3005" i="28"/>
  <c r="Q3006" i="28"/>
  <c r="Q3007" i="28"/>
  <c r="Q3008" i="28"/>
  <c r="Q3009" i="28"/>
  <c r="Q3010" i="28"/>
  <c r="Q3011" i="28"/>
  <c r="Q3012" i="28"/>
  <c r="Q3013" i="28"/>
  <c r="Q3014" i="28"/>
  <c r="Q3015" i="28"/>
  <c r="Q3016" i="28"/>
  <c r="Q3017" i="28"/>
  <c r="Q3018" i="28"/>
  <c r="Q3019" i="28"/>
  <c r="Q3020" i="28"/>
  <c r="Q3021" i="28"/>
  <c r="Q3022" i="28"/>
  <c r="Q3023" i="28"/>
  <c r="Q3024" i="28"/>
  <c r="Q3025" i="28"/>
  <c r="Q3026" i="28"/>
  <c r="Q3027" i="28"/>
  <c r="Q3028" i="28"/>
  <c r="Q3029" i="28"/>
  <c r="Q3030" i="28"/>
  <c r="Q3031" i="28"/>
  <c r="Q3032" i="28"/>
  <c r="Q3033" i="28"/>
  <c r="Q3034" i="28"/>
  <c r="Q3035" i="28"/>
  <c r="Q3036" i="28"/>
  <c r="Q3037" i="28"/>
  <c r="Q3038" i="28"/>
  <c r="Q3039" i="28"/>
  <c r="Q3040" i="28"/>
  <c r="Q3041" i="28"/>
  <c r="Q3042" i="28"/>
  <c r="Q3043" i="28"/>
  <c r="Q3044" i="28"/>
  <c r="Q3045" i="28"/>
  <c r="Q3046" i="28"/>
  <c r="Q3047" i="28"/>
  <c r="Q3048" i="28"/>
  <c r="Q3049" i="28"/>
  <c r="Q3050" i="28"/>
  <c r="Q3051" i="28"/>
  <c r="Q3052" i="28"/>
  <c r="Q3053" i="28"/>
  <c r="Q3054" i="28"/>
  <c r="Q3055" i="28"/>
  <c r="Q3056" i="28"/>
  <c r="Q3057" i="28"/>
  <c r="Q3058" i="28"/>
  <c r="Q3059" i="28"/>
  <c r="Q3060" i="28"/>
  <c r="Q3061" i="28"/>
  <c r="Q3062" i="28"/>
  <c r="Q3063" i="28"/>
  <c r="Q3064" i="28"/>
  <c r="Q3065" i="28"/>
  <c r="Q3066" i="28"/>
  <c r="Q3067" i="28"/>
  <c r="Q3068" i="28"/>
  <c r="Q3069" i="28"/>
  <c r="Q3070" i="28"/>
  <c r="Q3071" i="28"/>
  <c r="Q3072" i="28"/>
  <c r="Q3073" i="28"/>
  <c r="Q3074" i="28"/>
  <c r="Q3075" i="28"/>
  <c r="Q3076" i="28"/>
  <c r="Q3077" i="28"/>
  <c r="Q3078" i="28"/>
  <c r="Q3079" i="28"/>
  <c r="Q3080" i="28"/>
  <c r="Q3081" i="28"/>
  <c r="Q3082" i="28"/>
  <c r="Q3083" i="28"/>
  <c r="Q3084" i="28"/>
  <c r="Q3085" i="28"/>
  <c r="Q3086" i="28"/>
  <c r="Q3087" i="28"/>
  <c r="Q3088" i="28"/>
  <c r="Q3089" i="28"/>
  <c r="Q3090" i="28"/>
  <c r="Q3091" i="28"/>
  <c r="Q3092" i="28"/>
  <c r="Q3093" i="28"/>
  <c r="Q3094" i="28"/>
  <c r="Q3095" i="28"/>
  <c r="Q3096" i="28"/>
  <c r="Q3097" i="28"/>
  <c r="Q3098" i="28"/>
  <c r="Q3099" i="28"/>
  <c r="Q3100" i="28"/>
  <c r="Q3101" i="28"/>
  <c r="Q3102" i="28"/>
  <c r="Q3103" i="28"/>
  <c r="Q3104" i="28"/>
  <c r="Q3105" i="28"/>
  <c r="Q3106" i="28"/>
  <c r="Q3107" i="28"/>
  <c r="Q3108" i="28"/>
  <c r="Q3109" i="28"/>
  <c r="Q3110" i="28"/>
  <c r="Q3111" i="28"/>
  <c r="Q3112" i="28"/>
  <c r="Q3113" i="28"/>
  <c r="Q3114" i="28"/>
  <c r="Q3115" i="28"/>
  <c r="Q3116" i="28"/>
  <c r="Q3117" i="28"/>
  <c r="Q3118" i="28"/>
  <c r="Q3119" i="28"/>
  <c r="Q3120" i="28"/>
  <c r="Q3121" i="28"/>
  <c r="Q3122" i="28"/>
  <c r="Q3123" i="28"/>
  <c r="Q3124" i="28"/>
  <c r="Q3125" i="28"/>
  <c r="Q3126" i="28"/>
  <c r="Q3127" i="28"/>
  <c r="Q3128" i="28"/>
  <c r="Q3129" i="28"/>
  <c r="Q3130" i="28"/>
  <c r="Q3131" i="28"/>
  <c r="Q3132" i="28"/>
  <c r="Q3133" i="28"/>
  <c r="Q3134" i="28"/>
  <c r="Q3135" i="28"/>
  <c r="Q3136" i="28"/>
  <c r="Q3137" i="28"/>
  <c r="Q3138" i="28"/>
  <c r="Q3139" i="28"/>
  <c r="Q3140" i="28"/>
  <c r="Q3141" i="28"/>
  <c r="Q3142" i="28"/>
  <c r="Q3143" i="28"/>
  <c r="Q3144" i="28"/>
  <c r="Q3145" i="28"/>
  <c r="Q3146" i="28"/>
  <c r="Q3147" i="28"/>
  <c r="Q3148" i="28"/>
  <c r="Q3149" i="28"/>
  <c r="Q3150" i="28"/>
  <c r="Q3151" i="28"/>
  <c r="Q3152" i="28"/>
  <c r="Q3153" i="28"/>
  <c r="Q3154" i="28"/>
  <c r="Q3155" i="28"/>
  <c r="Q3156" i="28"/>
  <c r="Q3157" i="28"/>
  <c r="Q3158" i="28"/>
  <c r="Q3159" i="28"/>
  <c r="Q3160" i="28"/>
  <c r="Q3161" i="28"/>
  <c r="Q3162" i="28"/>
  <c r="Q3163" i="28"/>
  <c r="Q3164" i="28"/>
  <c r="Q3165" i="28"/>
  <c r="Q3166" i="28"/>
  <c r="Q3167" i="28"/>
  <c r="Q3168" i="28"/>
  <c r="Q3169" i="28"/>
  <c r="Q3170" i="28"/>
  <c r="Q3171" i="28"/>
  <c r="Q3172" i="28"/>
  <c r="Q3173" i="28"/>
  <c r="Q3174" i="28"/>
  <c r="Q3175" i="28"/>
  <c r="Q3176" i="28"/>
  <c r="Q3177" i="28"/>
  <c r="Q3178" i="28"/>
  <c r="Q3179" i="28"/>
  <c r="Q3180" i="28"/>
  <c r="Q3181" i="28"/>
  <c r="Q3182" i="28"/>
  <c r="Q3183" i="28"/>
  <c r="Q3184" i="28"/>
  <c r="Q3185" i="28"/>
  <c r="Q3186" i="28"/>
  <c r="Q3187" i="28"/>
  <c r="Q3188" i="28"/>
  <c r="Q3189" i="28"/>
  <c r="Q3190" i="28"/>
  <c r="Q3191" i="28"/>
  <c r="Q3192" i="28"/>
  <c r="Q3193" i="28"/>
  <c r="Q3194" i="28"/>
  <c r="Q3195" i="28"/>
  <c r="Q3196" i="28"/>
  <c r="Q3197" i="28"/>
  <c r="Q3198" i="28"/>
  <c r="Q3199" i="28"/>
  <c r="Q3200" i="28"/>
  <c r="Q3201" i="28"/>
  <c r="Q3202" i="28"/>
  <c r="Q3203" i="28"/>
  <c r="Q3204" i="28"/>
  <c r="Q3205" i="28"/>
  <c r="Q3206" i="28"/>
  <c r="Q3207" i="28"/>
  <c r="Q3208" i="28"/>
  <c r="Q3209" i="28"/>
  <c r="Q3210" i="28"/>
  <c r="Q3211" i="28"/>
  <c r="Q3212" i="28"/>
  <c r="Q3213" i="28"/>
  <c r="Q3214" i="28"/>
  <c r="Q3215" i="28"/>
  <c r="Q3216" i="28"/>
  <c r="Q3217" i="28"/>
  <c r="Q3218" i="28"/>
  <c r="Q3219" i="28"/>
  <c r="Q3220" i="28"/>
  <c r="Q3221" i="28"/>
  <c r="Q3222" i="28"/>
  <c r="Q3223" i="28"/>
  <c r="Q3224" i="28"/>
  <c r="Q3225" i="28"/>
  <c r="Q3226" i="28"/>
  <c r="Q3227" i="28"/>
  <c r="Q3228" i="28"/>
  <c r="Q3229" i="28"/>
  <c r="Q3230" i="28"/>
  <c r="Q3231" i="28"/>
  <c r="Q3232" i="28"/>
  <c r="Q3233" i="28"/>
  <c r="Q3234" i="28"/>
  <c r="Q3235" i="28"/>
  <c r="Q3236" i="28"/>
  <c r="Q3237" i="28"/>
  <c r="Q3238" i="28"/>
  <c r="Q3239" i="28"/>
  <c r="Q3240" i="28"/>
  <c r="Q3241" i="28"/>
  <c r="Q3242" i="28"/>
  <c r="Q3243" i="28"/>
  <c r="Q3244" i="28"/>
  <c r="Q3245" i="28"/>
  <c r="Q3246" i="28"/>
  <c r="Q3247" i="28"/>
  <c r="Q3248" i="28"/>
  <c r="Q3249" i="28"/>
  <c r="Q3250" i="28"/>
  <c r="Q3251" i="28"/>
  <c r="Q3252" i="28"/>
  <c r="Q3253" i="28"/>
  <c r="Q3254" i="28"/>
  <c r="Q3255" i="28"/>
  <c r="Q3256" i="28"/>
  <c r="Q3257" i="28"/>
  <c r="Q3258" i="28"/>
  <c r="Q3259" i="28"/>
  <c r="Q3260" i="28"/>
  <c r="Q3261" i="28"/>
  <c r="Q3262" i="28"/>
  <c r="Q3263" i="28"/>
  <c r="Q3264" i="28"/>
  <c r="Q3265" i="28"/>
  <c r="Q3266" i="28"/>
  <c r="Q3267" i="28"/>
  <c r="Q3268" i="28"/>
  <c r="Q3269" i="28"/>
  <c r="Q3270" i="28"/>
  <c r="Q3271" i="28"/>
  <c r="Q3272" i="28"/>
  <c r="Q3273" i="28"/>
  <c r="Q3274" i="28"/>
  <c r="Q3275" i="28"/>
  <c r="Q3276" i="28"/>
  <c r="Q3277" i="28"/>
  <c r="Q3278" i="28"/>
  <c r="Q3279" i="28"/>
  <c r="Q3280" i="28"/>
  <c r="Q3281" i="28"/>
  <c r="Q3282" i="28"/>
  <c r="Q3283" i="28"/>
  <c r="Q3284" i="28"/>
  <c r="Q3285" i="28"/>
  <c r="Q3286" i="28"/>
  <c r="Q3287" i="28"/>
  <c r="Q3288" i="28"/>
  <c r="Q3289" i="28"/>
  <c r="Q3290" i="28"/>
  <c r="Q3291" i="28"/>
  <c r="Q3292" i="28"/>
  <c r="Q3293" i="28"/>
  <c r="Q3294" i="28"/>
  <c r="Q3295" i="28"/>
  <c r="Q3296" i="28"/>
  <c r="Q3297" i="28"/>
  <c r="Q3298" i="28"/>
  <c r="Q3299" i="28"/>
  <c r="Q3300" i="28"/>
  <c r="Q3301" i="28"/>
  <c r="Q3302" i="28"/>
  <c r="Q3303" i="28"/>
  <c r="Q3304" i="28"/>
  <c r="Q3305" i="28"/>
  <c r="Q3306" i="28"/>
  <c r="Q3307" i="28"/>
  <c r="Q3308" i="28"/>
  <c r="Q3309" i="28"/>
  <c r="Q3310" i="28"/>
  <c r="Q3311" i="28"/>
  <c r="Q3312" i="28"/>
  <c r="Q3313" i="28"/>
  <c r="Q3314" i="28"/>
  <c r="Q3315" i="28"/>
  <c r="Q3316" i="28"/>
  <c r="Q3317" i="28"/>
  <c r="Q3318" i="28"/>
  <c r="Q3319" i="28"/>
  <c r="Q3320" i="28"/>
  <c r="Q3321" i="28"/>
  <c r="Q3322" i="28"/>
  <c r="Q3323" i="28"/>
  <c r="Q3324" i="28"/>
  <c r="Q3325" i="28"/>
  <c r="Q3326" i="28"/>
  <c r="Q3327" i="28"/>
  <c r="Q3328" i="28"/>
  <c r="Q3329" i="28"/>
  <c r="Q3330" i="28"/>
  <c r="Q3331" i="28"/>
  <c r="Q3332" i="28"/>
  <c r="Q3333" i="28"/>
  <c r="Q3334" i="28"/>
  <c r="Q3335" i="28"/>
  <c r="Q3336" i="28"/>
  <c r="Q3337" i="28"/>
  <c r="Q3338" i="28"/>
  <c r="Q3339" i="28"/>
  <c r="Q3340" i="28"/>
  <c r="Q3341" i="28"/>
  <c r="Q3342" i="28"/>
  <c r="Q3343" i="28"/>
  <c r="Q3344" i="28"/>
  <c r="Q3345" i="28"/>
  <c r="Q3346" i="28"/>
  <c r="Q3347" i="28"/>
  <c r="Q3348" i="28"/>
  <c r="Q3349" i="28"/>
  <c r="Q3350" i="28"/>
  <c r="Q3351" i="28"/>
  <c r="Q3352" i="28"/>
  <c r="Q3353" i="28"/>
  <c r="Q3354" i="28"/>
  <c r="Q3355" i="28"/>
  <c r="Q3356" i="28"/>
  <c r="Q3357" i="28"/>
  <c r="Q3358" i="28"/>
  <c r="Q3359" i="28"/>
  <c r="Q3360" i="28"/>
  <c r="Q3361" i="28"/>
  <c r="Q3362" i="28"/>
  <c r="Q3363" i="28"/>
  <c r="Q3364" i="28"/>
  <c r="Q3365" i="28"/>
  <c r="Q3366" i="28"/>
  <c r="Q3367" i="28"/>
  <c r="Q3368" i="28"/>
  <c r="Q3369" i="28"/>
  <c r="Q3370" i="28"/>
  <c r="Q3371" i="28"/>
  <c r="Q3372" i="28"/>
  <c r="Q3373" i="28"/>
  <c r="Q3374" i="28"/>
  <c r="Q3375" i="28"/>
  <c r="Q3376" i="28"/>
  <c r="Q3377" i="28"/>
  <c r="Q3378" i="28"/>
  <c r="Q3379" i="28"/>
  <c r="Q3380" i="28"/>
  <c r="Q3381" i="28"/>
  <c r="Q3382" i="28"/>
  <c r="Q3383" i="28"/>
  <c r="Q3384" i="28"/>
  <c r="Q3385" i="28"/>
  <c r="Q3386" i="28"/>
  <c r="Q3387" i="28"/>
  <c r="Q3388" i="28"/>
  <c r="Q3389" i="28"/>
  <c r="Q3390" i="28"/>
  <c r="Q3391" i="28"/>
  <c r="Q3392" i="28"/>
  <c r="Q3393" i="28"/>
  <c r="Q3394" i="28"/>
  <c r="Q3395" i="28"/>
  <c r="Q3396" i="28"/>
  <c r="Q3397" i="28"/>
  <c r="Q3398" i="28"/>
  <c r="Q3399" i="28"/>
  <c r="Q3400" i="28"/>
  <c r="Q3401" i="28"/>
  <c r="Q3402" i="28"/>
  <c r="Q3403" i="28"/>
  <c r="Q3404" i="28"/>
  <c r="Q3405" i="28"/>
  <c r="Q3406" i="28"/>
  <c r="Q3407" i="28"/>
  <c r="Q3408" i="28"/>
  <c r="Q3409" i="28"/>
  <c r="Q3410" i="28"/>
  <c r="Q3411" i="28"/>
  <c r="Q3412" i="28"/>
  <c r="Q3413" i="28"/>
  <c r="Q3414" i="28"/>
  <c r="Q3415" i="28"/>
  <c r="Q3416" i="28"/>
  <c r="Q3417" i="28"/>
  <c r="Q3418" i="28"/>
  <c r="Q3419" i="28"/>
  <c r="Q3420" i="28"/>
  <c r="Q3421" i="28"/>
  <c r="Q3422" i="28"/>
  <c r="Q3423" i="28"/>
  <c r="Q3424" i="28"/>
  <c r="Q3425" i="28"/>
  <c r="Q3426" i="28"/>
  <c r="Q3427" i="28"/>
  <c r="Q3428" i="28"/>
  <c r="Q3429" i="28"/>
  <c r="Q3430" i="28"/>
  <c r="Q3431" i="28"/>
  <c r="Q3432" i="28"/>
  <c r="Q3433" i="28"/>
  <c r="Q3434" i="28"/>
  <c r="Q3435" i="28"/>
  <c r="Q3436" i="28"/>
  <c r="Q3437" i="28"/>
  <c r="Q3438" i="28"/>
  <c r="Q3439" i="28"/>
  <c r="Q3440" i="28"/>
  <c r="Q3441" i="28"/>
  <c r="Q3442" i="28"/>
  <c r="Q3443" i="28"/>
  <c r="Q3444" i="28"/>
  <c r="Q3445" i="28"/>
  <c r="Q3446" i="28"/>
  <c r="Q3447" i="28"/>
  <c r="Q3448" i="28"/>
  <c r="Q3449" i="28"/>
  <c r="Q3450" i="28"/>
  <c r="Q3451" i="28"/>
  <c r="Q3452" i="28"/>
  <c r="Q3453" i="28"/>
  <c r="Q3454" i="28"/>
  <c r="Q3455" i="28"/>
  <c r="Q3456" i="28"/>
  <c r="Q3457" i="28"/>
  <c r="Q3458" i="28"/>
  <c r="Q3459" i="28"/>
  <c r="Q3460" i="28"/>
  <c r="Q3461" i="28"/>
  <c r="Q3462" i="28"/>
  <c r="Q3463" i="28"/>
  <c r="Q3464" i="28"/>
  <c r="Q3465" i="28"/>
  <c r="Q3466" i="28"/>
  <c r="Q3467" i="28"/>
  <c r="Q3468" i="28"/>
  <c r="Q3469" i="28"/>
  <c r="Q3470" i="28"/>
  <c r="Q3471" i="28"/>
  <c r="Q3472" i="28"/>
  <c r="Q3473" i="28"/>
  <c r="Q3474" i="28"/>
  <c r="Q3475" i="28"/>
  <c r="Q3476" i="28"/>
  <c r="Q3477" i="28"/>
  <c r="Q3478" i="28"/>
  <c r="Q3479" i="28"/>
  <c r="Q3480" i="28"/>
  <c r="Q3481" i="28"/>
  <c r="Q3482" i="28"/>
  <c r="Q3483" i="28"/>
  <c r="Q3484" i="28"/>
  <c r="Q3485" i="28"/>
  <c r="Q3486" i="28"/>
  <c r="Q3487" i="28"/>
  <c r="Q3488" i="28"/>
  <c r="Q3489" i="28"/>
  <c r="Q3490" i="28"/>
  <c r="Q3491" i="28"/>
  <c r="Q3492" i="28"/>
  <c r="Q3493" i="28"/>
  <c r="Q3494" i="28"/>
  <c r="Q3495" i="28"/>
  <c r="Q3496" i="28"/>
  <c r="Q3497" i="28"/>
  <c r="Q3498" i="28"/>
  <c r="Q3499" i="28"/>
  <c r="Q3500" i="28"/>
  <c r="Q3501" i="28"/>
  <c r="Q3502" i="28"/>
  <c r="Q3503" i="28"/>
  <c r="Q3504" i="28"/>
  <c r="Q3505" i="28"/>
  <c r="Q3506" i="28"/>
  <c r="Q3507" i="28"/>
  <c r="Q3508" i="28"/>
  <c r="Q3509" i="28"/>
  <c r="Q3510" i="28"/>
  <c r="Q3511" i="28"/>
  <c r="Q3512" i="28"/>
  <c r="Q3513" i="28"/>
  <c r="Q3514" i="28"/>
  <c r="Q3515" i="28"/>
  <c r="Q3516" i="28"/>
  <c r="Q3517" i="28"/>
  <c r="Q3518" i="28"/>
  <c r="Q3519" i="28"/>
  <c r="Q3520" i="28"/>
  <c r="Q3521" i="28"/>
  <c r="Q3522" i="28"/>
  <c r="Q3523" i="28"/>
  <c r="Q3524" i="28"/>
  <c r="Q3525" i="28"/>
  <c r="Q3526" i="28"/>
  <c r="Q3527" i="28"/>
  <c r="Q3528" i="28"/>
  <c r="Q3529" i="28"/>
  <c r="Q3530" i="28"/>
  <c r="Q3531" i="28"/>
  <c r="Q3532" i="28"/>
  <c r="Q3533" i="28"/>
  <c r="Q3534" i="28"/>
  <c r="Q3535" i="28"/>
  <c r="Q3536" i="28"/>
  <c r="Q3537" i="28"/>
  <c r="Q3538" i="28"/>
  <c r="Q3539" i="28"/>
  <c r="Q3540" i="28"/>
  <c r="Q3541" i="28"/>
  <c r="Q3542" i="28"/>
  <c r="Q3543" i="28"/>
  <c r="Q3544" i="28"/>
  <c r="Q3545" i="28"/>
  <c r="Q3546" i="28"/>
  <c r="Q3547" i="28"/>
  <c r="Q3548" i="28"/>
  <c r="Q3549" i="28"/>
  <c r="Q3550" i="28"/>
  <c r="Q3551" i="28"/>
  <c r="Q3552" i="28"/>
  <c r="Q3553" i="28"/>
  <c r="Q3554" i="28"/>
  <c r="Q3555" i="28"/>
  <c r="Q3556" i="28"/>
  <c r="Q3557" i="28"/>
  <c r="Q3558" i="28"/>
  <c r="Q3559" i="28"/>
  <c r="Q3560" i="28"/>
  <c r="Q3561" i="28"/>
  <c r="Q3562" i="28"/>
  <c r="Q3563" i="28"/>
  <c r="Q3564" i="28"/>
  <c r="Q3565" i="28"/>
  <c r="Q3566" i="28"/>
  <c r="Q3567" i="28"/>
  <c r="Q3568" i="28"/>
  <c r="Q3569" i="28"/>
  <c r="Q3570" i="28"/>
  <c r="Q3571" i="28"/>
  <c r="Q3572" i="28"/>
  <c r="Q3573" i="28"/>
  <c r="Q3574" i="28"/>
  <c r="Q3575" i="28"/>
  <c r="Q3576" i="28"/>
  <c r="Q3577" i="28"/>
  <c r="Q3578" i="28"/>
  <c r="Q3579" i="28"/>
  <c r="Q3580" i="28"/>
  <c r="Q3581" i="28"/>
  <c r="Q3582" i="28"/>
  <c r="Q3583" i="28"/>
  <c r="Q3584" i="28"/>
  <c r="Q3585" i="28"/>
  <c r="Q3586" i="28"/>
  <c r="Q3587" i="28"/>
  <c r="Q3588" i="28"/>
  <c r="Q3589" i="28"/>
  <c r="Q3590" i="28"/>
  <c r="Q3591" i="28"/>
  <c r="Q3592" i="28"/>
  <c r="Q3593" i="28"/>
  <c r="Q3594" i="28"/>
  <c r="Q3595" i="28"/>
  <c r="Q3596" i="28"/>
  <c r="Q3597" i="28"/>
  <c r="Q3598" i="28"/>
  <c r="Q3599" i="28"/>
  <c r="Q3600" i="28"/>
  <c r="Q3601" i="28"/>
  <c r="Q3602" i="28"/>
  <c r="Q3603" i="28"/>
  <c r="Q3604" i="28"/>
  <c r="Q3605" i="28"/>
  <c r="Q3606" i="28"/>
  <c r="Q3607" i="28"/>
  <c r="Q3608" i="28"/>
  <c r="Q3609" i="28"/>
  <c r="Q3610" i="28"/>
  <c r="Q3611" i="28"/>
  <c r="Q3612" i="28"/>
  <c r="Q3613" i="28"/>
  <c r="Q3614" i="28"/>
  <c r="Q3615" i="28"/>
  <c r="Q3616" i="28"/>
  <c r="Q3617" i="28"/>
  <c r="Q3618" i="28"/>
  <c r="Q3619" i="28"/>
  <c r="Q3620" i="28"/>
  <c r="Q3621" i="28"/>
  <c r="Q3622" i="28"/>
  <c r="Q3623" i="28"/>
  <c r="Q3624" i="28"/>
  <c r="Q3625" i="28"/>
  <c r="Q3626" i="28"/>
  <c r="Q3627" i="28"/>
  <c r="Q3628" i="28"/>
  <c r="Q3629" i="28"/>
  <c r="Q3630" i="28"/>
  <c r="Q3631" i="28"/>
  <c r="Q3632" i="28"/>
  <c r="Q3633" i="28"/>
  <c r="Q3634" i="28"/>
  <c r="Q3635" i="28"/>
  <c r="Q3636" i="28"/>
  <c r="Q3637" i="28"/>
  <c r="Q3638" i="28"/>
  <c r="Q3639" i="28"/>
  <c r="Q3640" i="28"/>
  <c r="Q3641" i="28"/>
  <c r="Q3642" i="28"/>
  <c r="Q3643" i="28"/>
  <c r="Q3644" i="28"/>
  <c r="Q3645" i="28"/>
  <c r="Q3646" i="28"/>
  <c r="Q3647" i="28"/>
  <c r="Q3648" i="28"/>
  <c r="Q3649" i="28"/>
  <c r="Q3650" i="28"/>
  <c r="Q3651" i="28"/>
  <c r="Q3652" i="28"/>
  <c r="Q3653" i="28"/>
  <c r="Q3654" i="28"/>
  <c r="Q3655" i="28"/>
  <c r="Q3656" i="28"/>
  <c r="Q3657" i="28"/>
  <c r="Q3658" i="28"/>
  <c r="Q3659" i="28"/>
  <c r="Q3660" i="28"/>
  <c r="Q3661" i="28"/>
  <c r="Q3662" i="28"/>
  <c r="Q3663" i="28"/>
  <c r="Q3664" i="28"/>
  <c r="Q3665" i="28"/>
  <c r="Q3666" i="28"/>
  <c r="Q3667" i="28"/>
  <c r="Q3668" i="28"/>
  <c r="Q3669" i="28"/>
  <c r="Q3670" i="28"/>
  <c r="Q3671" i="28"/>
  <c r="Q3672" i="28"/>
  <c r="Q3673" i="28"/>
  <c r="Q3674" i="28"/>
  <c r="Q3675" i="28"/>
  <c r="Q3676" i="28"/>
  <c r="Q3677" i="28"/>
  <c r="Q3678" i="28"/>
  <c r="Q3679" i="28"/>
  <c r="Q3680" i="28"/>
  <c r="Q3681" i="28"/>
  <c r="Q3682" i="28"/>
  <c r="Q3683" i="28"/>
  <c r="Q3684" i="28"/>
  <c r="Q3685" i="28"/>
  <c r="Q3686" i="28"/>
  <c r="Q3687" i="28"/>
  <c r="Q3688" i="28"/>
  <c r="Q3689" i="28"/>
  <c r="Q3690" i="28"/>
  <c r="Q3691" i="28"/>
  <c r="Q3692" i="28"/>
  <c r="Q3693" i="28"/>
  <c r="Q3694" i="28"/>
  <c r="Q3695" i="28"/>
  <c r="Q3696" i="28"/>
  <c r="Q3697" i="28"/>
  <c r="Q3698" i="28"/>
  <c r="Q3699" i="28"/>
  <c r="Q3700" i="28"/>
  <c r="Q3701" i="28"/>
  <c r="Q3702" i="28"/>
  <c r="Q3703" i="28"/>
  <c r="Q3704" i="28"/>
  <c r="Q3705" i="28"/>
  <c r="Q3706" i="28"/>
  <c r="Q3707" i="28"/>
  <c r="Q3708" i="28"/>
  <c r="Q3709" i="28"/>
  <c r="Q3710" i="28"/>
  <c r="Q3711" i="28"/>
  <c r="Q3712" i="28"/>
  <c r="Q3713" i="28"/>
  <c r="Q3714" i="28"/>
  <c r="Q3715" i="28"/>
  <c r="Q3716" i="28"/>
  <c r="Q3717" i="28"/>
  <c r="Q3718" i="28"/>
  <c r="Q3719" i="28"/>
  <c r="Q3720" i="28"/>
  <c r="Q3721" i="28"/>
  <c r="Q3722" i="28"/>
  <c r="Q3723" i="28"/>
  <c r="Q3724" i="28"/>
  <c r="Q3725" i="28"/>
  <c r="Q3726" i="28"/>
  <c r="Q3727" i="28"/>
  <c r="Q3728" i="28"/>
  <c r="Q3729" i="28"/>
  <c r="Q3730" i="28"/>
  <c r="Q3731" i="28"/>
  <c r="Q3732" i="28"/>
  <c r="Q3733" i="28"/>
  <c r="Q3734" i="28"/>
  <c r="Q3735" i="28"/>
  <c r="Q3736" i="28"/>
  <c r="Q3737" i="28"/>
  <c r="Q3738" i="28"/>
  <c r="Q3739" i="28"/>
  <c r="Q3740" i="28"/>
  <c r="Q3741" i="28"/>
  <c r="Q3742" i="28"/>
  <c r="Q3743" i="28"/>
  <c r="Q3744" i="28"/>
  <c r="Q3745" i="28"/>
  <c r="Q3746" i="28"/>
  <c r="Q3747" i="28"/>
  <c r="Q3748" i="28"/>
  <c r="Q3749" i="28"/>
  <c r="Q3750" i="28"/>
  <c r="Q3751" i="28"/>
  <c r="Q3752" i="28"/>
  <c r="Q3753" i="28"/>
  <c r="Q3754" i="28"/>
  <c r="Q3755" i="28"/>
  <c r="Q3756" i="28"/>
  <c r="Q3757" i="28"/>
  <c r="Q3758" i="28"/>
  <c r="Q3759" i="28"/>
  <c r="Q3760" i="28"/>
  <c r="Q3761" i="28"/>
  <c r="Q3762" i="28"/>
  <c r="Q3763" i="28"/>
  <c r="Q3764" i="28"/>
  <c r="Q3765" i="28"/>
  <c r="Q3766" i="28"/>
  <c r="Q3767" i="28"/>
  <c r="Q3768" i="28"/>
  <c r="Q3769" i="28"/>
  <c r="Q3770" i="28"/>
  <c r="Q3771" i="28"/>
  <c r="Q3772" i="28"/>
  <c r="Q3773" i="28"/>
  <c r="Q3774" i="28"/>
  <c r="Q3775" i="28"/>
  <c r="Q3776" i="28"/>
  <c r="Q3777" i="28"/>
  <c r="Q3778" i="28"/>
  <c r="Q3779" i="28"/>
  <c r="Q3780" i="28"/>
  <c r="Q3781" i="28"/>
  <c r="Q3782" i="28"/>
  <c r="Q3783" i="28"/>
  <c r="Q3784" i="28"/>
  <c r="Q3785" i="28"/>
  <c r="Q3786" i="28"/>
  <c r="Q3787" i="28"/>
  <c r="Q3788" i="28"/>
  <c r="Q3789" i="28"/>
  <c r="Q3790" i="28"/>
  <c r="Q3791" i="28"/>
  <c r="Q3792" i="28"/>
  <c r="Q3793" i="28"/>
  <c r="Q3794" i="28"/>
  <c r="Q3795" i="28"/>
  <c r="Q3796" i="28"/>
  <c r="Q3797" i="28"/>
  <c r="Q3798" i="28"/>
  <c r="Q3799" i="28"/>
  <c r="Q3800" i="28"/>
  <c r="Q3801" i="28"/>
  <c r="Q3802" i="28"/>
  <c r="Q3803" i="28"/>
  <c r="Q3804" i="28"/>
  <c r="Q3805" i="28"/>
  <c r="Q3806" i="28"/>
  <c r="Q3807" i="28"/>
  <c r="Q3808" i="28"/>
  <c r="Q3809" i="28"/>
  <c r="Q3810" i="28"/>
  <c r="Q3811" i="28"/>
  <c r="Q3812" i="28"/>
  <c r="Q3813" i="28"/>
  <c r="Q3814" i="28"/>
  <c r="Q3815" i="28"/>
  <c r="Q3816" i="28"/>
  <c r="Q3817" i="28"/>
  <c r="Q3818" i="28"/>
  <c r="Q3819" i="28"/>
  <c r="Q3820" i="28"/>
  <c r="Q3821" i="28"/>
  <c r="Q3822" i="28"/>
  <c r="Q3823" i="28"/>
  <c r="Q3824" i="28"/>
  <c r="Q3825" i="28"/>
  <c r="Q3826" i="28"/>
  <c r="Q3827" i="28"/>
  <c r="Q3828" i="28"/>
  <c r="Q3829" i="28"/>
  <c r="Q3830" i="28"/>
  <c r="Q3831" i="28"/>
  <c r="Q3832" i="28"/>
  <c r="Q3833" i="28"/>
  <c r="Q3834" i="28"/>
  <c r="Q3835" i="28"/>
  <c r="Q3836" i="28"/>
  <c r="Q3837" i="28"/>
  <c r="Q3838" i="28"/>
  <c r="Q3839" i="28"/>
  <c r="Q3840" i="28"/>
  <c r="Q3841" i="28"/>
  <c r="Q3842" i="28"/>
  <c r="Q3843" i="28"/>
  <c r="Q3844" i="28"/>
  <c r="R2" i="28"/>
  <c r="R3" i="28"/>
  <c r="R4" i="28"/>
  <c r="R5" i="28"/>
  <c r="R6" i="28"/>
  <c r="R7" i="28"/>
  <c r="R8" i="28"/>
  <c r="R9" i="28"/>
  <c r="R10" i="28"/>
  <c r="R11" i="28"/>
  <c r="R12" i="28"/>
  <c r="R13" i="28"/>
  <c r="R14" i="28"/>
  <c r="R15" i="28"/>
  <c r="R16" i="28"/>
  <c r="R17" i="28"/>
  <c r="R18" i="28"/>
  <c r="R19" i="28"/>
  <c r="R20" i="28"/>
  <c r="R21" i="28"/>
  <c r="R22" i="28"/>
  <c r="R23" i="28"/>
  <c r="R24" i="28"/>
  <c r="R25" i="28"/>
  <c r="R26" i="28"/>
  <c r="R27" i="28"/>
  <c r="R28" i="28"/>
  <c r="R29" i="28"/>
  <c r="R30" i="28"/>
  <c r="R31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8" i="28"/>
  <c r="R49" i="28"/>
  <c r="R50" i="28"/>
  <c r="R51" i="28"/>
  <c r="R52" i="28"/>
  <c r="R53" i="28"/>
  <c r="R54" i="28"/>
  <c r="R55" i="28"/>
  <c r="R56" i="28"/>
  <c r="R57" i="28"/>
  <c r="R58" i="28"/>
  <c r="R59" i="28"/>
  <c r="R60" i="28"/>
  <c r="R61" i="28"/>
  <c r="R62" i="28"/>
  <c r="R63" i="28"/>
  <c r="R64" i="28"/>
  <c r="R65" i="28"/>
  <c r="R66" i="28"/>
  <c r="R67" i="28"/>
  <c r="R68" i="28"/>
  <c r="R69" i="28"/>
  <c r="R70" i="28"/>
  <c r="R71" i="28"/>
  <c r="R72" i="28"/>
  <c r="R73" i="28"/>
  <c r="R74" i="28"/>
  <c r="R75" i="28"/>
  <c r="R76" i="28"/>
  <c r="R77" i="28"/>
  <c r="R78" i="28"/>
  <c r="R79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2" i="28"/>
  <c r="R93" i="28"/>
  <c r="R94" i="28"/>
  <c r="R95" i="28"/>
  <c r="R96" i="28"/>
  <c r="R97" i="28"/>
  <c r="R98" i="28"/>
  <c r="R99" i="28"/>
  <c r="R100" i="28"/>
  <c r="R101" i="28"/>
  <c r="R102" i="28"/>
  <c r="R103" i="28"/>
  <c r="R104" i="28"/>
  <c r="R105" i="28"/>
  <c r="R106" i="28"/>
  <c r="R107" i="28"/>
  <c r="R108" i="28"/>
  <c r="R109" i="28"/>
  <c r="R110" i="28"/>
  <c r="R111" i="28"/>
  <c r="R112" i="28"/>
  <c r="R113" i="28"/>
  <c r="R114" i="28"/>
  <c r="R115" i="28"/>
  <c r="R116" i="28"/>
  <c r="R117" i="28"/>
  <c r="R118" i="28"/>
  <c r="R119" i="28"/>
  <c r="R120" i="28"/>
  <c r="R121" i="28"/>
  <c r="R122" i="28"/>
  <c r="R123" i="28"/>
  <c r="R124" i="28"/>
  <c r="R125" i="28"/>
  <c r="R126" i="28"/>
  <c r="R127" i="28"/>
  <c r="R128" i="28"/>
  <c r="R129" i="28"/>
  <c r="R130" i="28"/>
  <c r="R131" i="28"/>
  <c r="R132" i="28"/>
  <c r="R133" i="28"/>
  <c r="R134" i="28"/>
  <c r="R135" i="28"/>
  <c r="R136" i="28"/>
  <c r="R137" i="28"/>
  <c r="R138" i="28"/>
  <c r="R139" i="28"/>
  <c r="R140" i="28"/>
  <c r="R141" i="28"/>
  <c r="R142" i="28"/>
  <c r="R143" i="28"/>
  <c r="R144" i="28"/>
  <c r="R145" i="28"/>
  <c r="R146" i="28"/>
  <c r="R147" i="28"/>
  <c r="R148" i="28"/>
  <c r="R149" i="28"/>
  <c r="R150" i="28"/>
  <c r="R151" i="28"/>
  <c r="R152" i="28"/>
  <c r="R153" i="28"/>
  <c r="R154" i="28"/>
  <c r="R155" i="28"/>
  <c r="R156" i="28"/>
  <c r="R157" i="28"/>
  <c r="R158" i="28"/>
  <c r="R159" i="28"/>
  <c r="R160" i="28"/>
  <c r="R161" i="28"/>
  <c r="R162" i="28"/>
  <c r="R163" i="28"/>
  <c r="R164" i="28"/>
  <c r="R165" i="28"/>
  <c r="R166" i="28"/>
  <c r="R167" i="28"/>
  <c r="R168" i="28"/>
  <c r="R169" i="28"/>
  <c r="R170" i="28"/>
  <c r="R171" i="28"/>
  <c r="R172" i="28"/>
  <c r="R173" i="28"/>
  <c r="R174" i="28"/>
  <c r="R175" i="28"/>
  <c r="R176" i="28"/>
  <c r="R177" i="28"/>
  <c r="R178" i="28"/>
  <c r="R179" i="28"/>
  <c r="R180" i="28"/>
  <c r="R181" i="28"/>
  <c r="R182" i="28"/>
  <c r="R183" i="28"/>
  <c r="R184" i="28"/>
  <c r="R185" i="28"/>
  <c r="R186" i="28"/>
  <c r="R187" i="28"/>
  <c r="R188" i="28"/>
  <c r="R189" i="28"/>
  <c r="R190" i="28"/>
  <c r="R191" i="28"/>
  <c r="R192" i="28"/>
  <c r="R193" i="28"/>
  <c r="R194" i="28"/>
  <c r="R195" i="28"/>
  <c r="R196" i="28"/>
  <c r="R197" i="28"/>
  <c r="R198" i="28"/>
  <c r="R199" i="28"/>
  <c r="R200" i="28"/>
  <c r="R201" i="28"/>
  <c r="R202" i="28"/>
  <c r="R203" i="28"/>
  <c r="R204" i="28"/>
  <c r="R205" i="28"/>
  <c r="R206" i="28"/>
  <c r="R207" i="28"/>
  <c r="R208" i="28"/>
  <c r="R209" i="28"/>
  <c r="R210" i="28"/>
  <c r="R211" i="28"/>
  <c r="R212" i="28"/>
  <c r="R213" i="28"/>
  <c r="R214" i="28"/>
  <c r="R215" i="28"/>
  <c r="R216" i="28"/>
  <c r="R217" i="28"/>
  <c r="R218" i="28"/>
  <c r="R219" i="28"/>
  <c r="R220" i="28"/>
  <c r="R221" i="28"/>
  <c r="R222" i="28"/>
  <c r="R223" i="28"/>
  <c r="R224" i="28"/>
  <c r="R225" i="28"/>
  <c r="R226" i="28"/>
  <c r="R227" i="28"/>
  <c r="R228" i="28"/>
  <c r="R229" i="28"/>
  <c r="R230" i="28"/>
  <c r="R231" i="28"/>
  <c r="R232" i="28"/>
  <c r="R233" i="28"/>
  <c r="R234" i="28"/>
  <c r="R235" i="28"/>
  <c r="R236" i="28"/>
  <c r="R237" i="28"/>
  <c r="R238" i="28"/>
  <c r="R239" i="28"/>
  <c r="R240" i="28"/>
  <c r="R241" i="28"/>
  <c r="R242" i="28"/>
  <c r="R243" i="28"/>
  <c r="R244" i="28"/>
  <c r="R245" i="28"/>
  <c r="R246" i="28"/>
  <c r="R247" i="28"/>
  <c r="R248" i="28"/>
  <c r="R249" i="28"/>
  <c r="R250" i="28"/>
  <c r="R251" i="28"/>
  <c r="R252" i="28"/>
  <c r="R253" i="28"/>
  <c r="R254" i="28"/>
  <c r="R255" i="28"/>
  <c r="R256" i="28"/>
  <c r="R257" i="28"/>
  <c r="R258" i="28"/>
  <c r="R259" i="28"/>
  <c r="R260" i="28"/>
  <c r="R261" i="28"/>
  <c r="R262" i="28"/>
  <c r="R263" i="28"/>
  <c r="R264" i="28"/>
  <c r="R265" i="28"/>
  <c r="R266" i="28"/>
  <c r="R267" i="28"/>
  <c r="R268" i="28"/>
  <c r="R269" i="28"/>
  <c r="R270" i="28"/>
  <c r="R271" i="28"/>
  <c r="R272" i="28"/>
  <c r="R273" i="28"/>
  <c r="R274" i="28"/>
  <c r="R275" i="28"/>
  <c r="R276" i="28"/>
  <c r="R277" i="28"/>
  <c r="R278" i="28"/>
  <c r="R279" i="28"/>
  <c r="R280" i="28"/>
  <c r="R281" i="28"/>
  <c r="R282" i="28"/>
  <c r="R283" i="28"/>
  <c r="R284" i="28"/>
  <c r="R285" i="28"/>
  <c r="R286" i="28"/>
  <c r="R287" i="28"/>
  <c r="R288" i="28"/>
  <c r="R289" i="28"/>
  <c r="R290" i="28"/>
  <c r="R291" i="28"/>
  <c r="R292" i="28"/>
  <c r="R293" i="28"/>
  <c r="R294" i="28"/>
  <c r="R295" i="28"/>
  <c r="R296" i="28"/>
  <c r="R297" i="28"/>
  <c r="R298" i="28"/>
  <c r="R299" i="28"/>
  <c r="R300" i="28"/>
  <c r="R301" i="28"/>
  <c r="R302" i="28"/>
  <c r="R303" i="28"/>
  <c r="R304" i="28"/>
  <c r="R305" i="28"/>
  <c r="R306" i="28"/>
  <c r="R307" i="28"/>
  <c r="R308" i="28"/>
  <c r="R309" i="28"/>
  <c r="R310" i="28"/>
  <c r="R311" i="28"/>
  <c r="R312" i="28"/>
  <c r="R313" i="28"/>
  <c r="R314" i="28"/>
  <c r="R315" i="28"/>
  <c r="R316" i="28"/>
  <c r="R317" i="28"/>
  <c r="R318" i="28"/>
  <c r="R319" i="28"/>
  <c r="R320" i="28"/>
  <c r="R321" i="28"/>
  <c r="R322" i="28"/>
  <c r="R323" i="28"/>
  <c r="R324" i="28"/>
  <c r="R325" i="28"/>
  <c r="R326" i="28"/>
  <c r="R327" i="28"/>
  <c r="R328" i="28"/>
  <c r="R329" i="28"/>
  <c r="R330" i="28"/>
  <c r="R331" i="28"/>
  <c r="R332" i="28"/>
  <c r="R333" i="28"/>
  <c r="R334" i="28"/>
  <c r="R335" i="28"/>
  <c r="R336" i="28"/>
  <c r="R337" i="28"/>
  <c r="R338" i="28"/>
  <c r="R339" i="28"/>
  <c r="R340" i="28"/>
  <c r="R341" i="28"/>
  <c r="R342" i="28"/>
  <c r="R343" i="28"/>
  <c r="R344" i="28"/>
  <c r="R345" i="28"/>
  <c r="R346" i="28"/>
  <c r="R347" i="28"/>
  <c r="R348" i="28"/>
  <c r="R349" i="28"/>
  <c r="R350" i="28"/>
  <c r="R351" i="28"/>
  <c r="R352" i="28"/>
  <c r="R353" i="28"/>
  <c r="R354" i="28"/>
  <c r="R355" i="28"/>
  <c r="R356" i="28"/>
  <c r="R357" i="28"/>
  <c r="R358" i="28"/>
  <c r="R359" i="28"/>
  <c r="R360" i="28"/>
  <c r="R361" i="28"/>
  <c r="R362" i="28"/>
  <c r="R363" i="28"/>
  <c r="R364" i="28"/>
  <c r="R365" i="28"/>
  <c r="R366" i="28"/>
  <c r="R367" i="28"/>
  <c r="R368" i="28"/>
  <c r="R369" i="28"/>
  <c r="R370" i="28"/>
  <c r="R371" i="28"/>
  <c r="R372" i="28"/>
  <c r="R373" i="28"/>
  <c r="R374" i="28"/>
  <c r="R375" i="28"/>
  <c r="R376" i="28"/>
  <c r="R377" i="28"/>
  <c r="R378" i="28"/>
  <c r="R379" i="28"/>
  <c r="R380" i="28"/>
  <c r="R381" i="28"/>
  <c r="R382" i="28"/>
  <c r="R383" i="28"/>
  <c r="R384" i="28"/>
  <c r="R385" i="28"/>
  <c r="R386" i="28"/>
  <c r="R387" i="28"/>
  <c r="R388" i="28"/>
  <c r="R389" i="28"/>
  <c r="R390" i="28"/>
  <c r="R391" i="28"/>
  <c r="R392" i="28"/>
  <c r="R393" i="28"/>
  <c r="R394" i="28"/>
  <c r="R395" i="28"/>
  <c r="R396" i="28"/>
  <c r="R397" i="28"/>
  <c r="R398" i="28"/>
  <c r="R399" i="28"/>
  <c r="R400" i="28"/>
  <c r="R401" i="28"/>
  <c r="R402" i="28"/>
  <c r="R403" i="28"/>
  <c r="R404" i="28"/>
  <c r="R405" i="28"/>
  <c r="R406" i="28"/>
  <c r="R407" i="28"/>
  <c r="R408" i="28"/>
  <c r="R409" i="28"/>
  <c r="R410" i="28"/>
  <c r="R411" i="28"/>
  <c r="R412" i="28"/>
  <c r="R413" i="28"/>
  <c r="R414" i="28"/>
  <c r="R415" i="28"/>
  <c r="R416" i="28"/>
  <c r="R417" i="28"/>
  <c r="R418" i="28"/>
  <c r="R419" i="28"/>
  <c r="R420" i="28"/>
  <c r="R421" i="28"/>
  <c r="R422" i="28"/>
  <c r="R423" i="28"/>
  <c r="R424" i="28"/>
  <c r="R425" i="28"/>
  <c r="R426" i="28"/>
  <c r="R427" i="28"/>
  <c r="R428" i="28"/>
  <c r="R429" i="28"/>
  <c r="R430" i="28"/>
  <c r="R431" i="28"/>
  <c r="R432" i="28"/>
  <c r="R433" i="28"/>
  <c r="R434" i="28"/>
  <c r="R435" i="28"/>
  <c r="R436" i="28"/>
  <c r="R437" i="28"/>
  <c r="R438" i="28"/>
  <c r="R439" i="28"/>
  <c r="R440" i="28"/>
  <c r="R441" i="28"/>
  <c r="R442" i="28"/>
  <c r="R443" i="28"/>
  <c r="R444" i="28"/>
  <c r="R445" i="28"/>
  <c r="R446" i="28"/>
  <c r="R447" i="28"/>
  <c r="R448" i="28"/>
  <c r="R449" i="28"/>
  <c r="R450" i="28"/>
  <c r="R451" i="28"/>
  <c r="R452" i="28"/>
  <c r="R453" i="28"/>
  <c r="R454" i="28"/>
  <c r="R455" i="28"/>
  <c r="R456" i="28"/>
  <c r="R457" i="28"/>
  <c r="R458" i="28"/>
  <c r="R459" i="28"/>
  <c r="R460" i="28"/>
  <c r="R461" i="28"/>
  <c r="R462" i="28"/>
  <c r="R463" i="28"/>
  <c r="R464" i="28"/>
  <c r="R465" i="28"/>
  <c r="R466" i="28"/>
  <c r="R467" i="28"/>
  <c r="R468" i="28"/>
  <c r="R469" i="28"/>
  <c r="R470" i="28"/>
  <c r="R471" i="28"/>
  <c r="R472" i="28"/>
  <c r="R473" i="28"/>
  <c r="R474" i="28"/>
  <c r="R475" i="28"/>
  <c r="R476" i="28"/>
  <c r="R477" i="28"/>
  <c r="R478" i="28"/>
  <c r="R479" i="28"/>
  <c r="R480" i="28"/>
  <c r="R481" i="28"/>
  <c r="R482" i="28"/>
  <c r="R483" i="28"/>
  <c r="R484" i="28"/>
  <c r="R485" i="28"/>
  <c r="R486" i="28"/>
  <c r="R487" i="28"/>
  <c r="R488" i="28"/>
  <c r="R489" i="28"/>
  <c r="R490" i="28"/>
  <c r="R491" i="28"/>
  <c r="R492" i="28"/>
  <c r="R493" i="28"/>
  <c r="R494" i="28"/>
  <c r="R495" i="28"/>
  <c r="R496" i="28"/>
  <c r="R497" i="28"/>
  <c r="R498" i="28"/>
  <c r="R499" i="28"/>
  <c r="R500" i="28"/>
  <c r="R501" i="28"/>
  <c r="R502" i="28"/>
  <c r="R503" i="28"/>
  <c r="R504" i="28"/>
  <c r="R505" i="28"/>
  <c r="R506" i="28"/>
  <c r="R507" i="28"/>
  <c r="R508" i="28"/>
  <c r="R509" i="28"/>
  <c r="R510" i="28"/>
  <c r="R511" i="28"/>
  <c r="R512" i="28"/>
  <c r="R513" i="28"/>
  <c r="R514" i="28"/>
  <c r="R515" i="28"/>
  <c r="R516" i="28"/>
  <c r="R517" i="28"/>
  <c r="R518" i="28"/>
  <c r="R519" i="28"/>
  <c r="R520" i="28"/>
  <c r="R521" i="28"/>
  <c r="R522" i="28"/>
  <c r="R523" i="28"/>
  <c r="R524" i="28"/>
  <c r="R525" i="28"/>
  <c r="R526" i="28"/>
  <c r="R527" i="28"/>
  <c r="R528" i="28"/>
  <c r="R529" i="28"/>
  <c r="R530" i="28"/>
  <c r="R531" i="28"/>
  <c r="R532" i="28"/>
  <c r="R533" i="28"/>
  <c r="R534" i="28"/>
  <c r="R535" i="28"/>
  <c r="R536" i="28"/>
  <c r="R537" i="28"/>
  <c r="R538" i="28"/>
  <c r="R539" i="28"/>
  <c r="R540" i="28"/>
  <c r="R541" i="28"/>
  <c r="R542" i="28"/>
  <c r="R543" i="28"/>
  <c r="R544" i="28"/>
  <c r="R545" i="28"/>
  <c r="R546" i="28"/>
  <c r="R547" i="28"/>
  <c r="R548" i="28"/>
  <c r="R549" i="28"/>
  <c r="R550" i="28"/>
  <c r="R551" i="28"/>
  <c r="R552" i="28"/>
  <c r="R553" i="28"/>
  <c r="R554" i="28"/>
  <c r="R555" i="28"/>
  <c r="R556" i="28"/>
  <c r="R557" i="28"/>
  <c r="R558" i="28"/>
  <c r="R559" i="28"/>
  <c r="R560" i="28"/>
  <c r="R561" i="28"/>
  <c r="R562" i="28"/>
  <c r="R563" i="28"/>
  <c r="R564" i="28"/>
  <c r="R565" i="28"/>
  <c r="R566" i="28"/>
  <c r="R567" i="28"/>
  <c r="R568" i="28"/>
  <c r="R569" i="28"/>
  <c r="R570" i="28"/>
  <c r="R571" i="28"/>
  <c r="R572" i="28"/>
  <c r="R573" i="28"/>
  <c r="R574" i="28"/>
  <c r="R575" i="28"/>
  <c r="R576" i="28"/>
  <c r="R577" i="28"/>
  <c r="R578" i="28"/>
  <c r="R579" i="28"/>
  <c r="R580" i="28"/>
  <c r="R581" i="28"/>
  <c r="R582" i="28"/>
  <c r="R583" i="28"/>
  <c r="R584" i="28"/>
  <c r="R585" i="28"/>
  <c r="R586" i="28"/>
  <c r="R587" i="28"/>
  <c r="R588" i="28"/>
  <c r="R589" i="28"/>
  <c r="R590" i="28"/>
  <c r="R591" i="28"/>
  <c r="R592" i="28"/>
  <c r="R593" i="28"/>
  <c r="R594" i="28"/>
  <c r="R595" i="28"/>
  <c r="R596" i="28"/>
  <c r="R597" i="28"/>
  <c r="R598" i="28"/>
  <c r="R599" i="28"/>
  <c r="R600" i="28"/>
  <c r="R601" i="28"/>
  <c r="R602" i="28"/>
  <c r="R603" i="28"/>
  <c r="R604" i="28"/>
  <c r="R605" i="28"/>
  <c r="R606" i="28"/>
  <c r="R607" i="28"/>
  <c r="R608" i="28"/>
  <c r="R609" i="28"/>
  <c r="R610" i="28"/>
  <c r="R611" i="28"/>
  <c r="R612" i="28"/>
  <c r="R613" i="28"/>
  <c r="R614" i="28"/>
  <c r="R615" i="28"/>
  <c r="R616" i="28"/>
  <c r="R617" i="28"/>
  <c r="R618" i="28"/>
  <c r="R619" i="28"/>
  <c r="R620" i="28"/>
  <c r="R621" i="28"/>
  <c r="R622" i="28"/>
  <c r="R623" i="28"/>
  <c r="R624" i="28"/>
  <c r="R625" i="28"/>
  <c r="R626" i="28"/>
  <c r="R627" i="28"/>
  <c r="R628" i="28"/>
  <c r="R629" i="28"/>
  <c r="R630" i="28"/>
  <c r="R631" i="28"/>
  <c r="R632" i="28"/>
  <c r="R633" i="28"/>
  <c r="R634" i="28"/>
  <c r="R635" i="28"/>
  <c r="R636" i="28"/>
  <c r="R637" i="28"/>
  <c r="R638" i="28"/>
  <c r="R639" i="28"/>
  <c r="R640" i="28"/>
  <c r="R641" i="28"/>
  <c r="R642" i="28"/>
  <c r="R643" i="28"/>
  <c r="R644" i="28"/>
  <c r="R645" i="28"/>
  <c r="R646" i="28"/>
  <c r="R647" i="28"/>
  <c r="R648" i="28"/>
  <c r="R649" i="28"/>
  <c r="R650" i="28"/>
  <c r="R651" i="28"/>
  <c r="R652" i="28"/>
  <c r="R653" i="28"/>
  <c r="R654" i="28"/>
  <c r="R655" i="28"/>
  <c r="R656" i="28"/>
  <c r="R657" i="28"/>
  <c r="R658" i="28"/>
  <c r="R659" i="28"/>
  <c r="R660" i="28"/>
  <c r="R661" i="28"/>
  <c r="R662" i="28"/>
  <c r="R663" i="28"/>
  <c r="R664" i="28"/>
  <c r="R665" i="28"/>
  <c r="R666" i="28"/>
  <c r="R667" i="28"/>
  <c r="R668" i="28"/>
  <c r="R669" i="28"/>
  <c r="R670" i="28"/>
  <c r="R671" i="28"/>
  <c r="R672" i="28"/>
  <c r="R673" i="28"/>
  <c r="R674" i="28"/>
  <c r="R675" i="28"/>
  <c r="R676" i="28"/>
  <c r="R677" i="28"/>
  <c r="R678" i="28"/>
  <c r="R679" i="28"/>
  <c r="R680" i="28"/>
  <c r="R681" i="28"/>
  <c r="R682" i="28"/>
  <c r="R683" i="28"/>
  <c r="R684" i="28"/>
  <c r="R685" i="28"/>
  <c r="R686" i="28"/>
  <c r="R687" i="28"/>
  <c r="R688" i="28"/>
  <c r="R689" i="28"/>
  <c r="R690" i="28"/>
  <c r="R691" i="28"/>
  <c r="R692" i="28"/>
  <c r="R693" i="28"/>
  <c r="R694" i="28"/>
  <c r="R695" i="28"/>
  <c r="R696" i="28"/>
  <c r="R697" i="28"/>
  <c r="R698" i="28"/>
  <c r="R699" i="28"/>
  <c r="R700" i="28"/>
  <c r="R701" i="28"/>
  <c r="R702" i="28"/>
  <c r="R703" i="28"/>
  <c r="R704" i="28"/>
  <c r="R705" i="28"/>
  <c r="R706" i="28"/>
  <c r="R707" i="28"/>
  <c r="R708" i="28"/>
  <c r="R709" i="28"/>
  <c r="R710" i="28"/>
  <c r="R711" i="28"/>
  <c r="R712" i="28"/>
  <c r="R713" i="28"/>
  <c r="R714" i="28"/>
  <c r="R715" i="28"/>
  <c r="R716" i="28"/>
  <c r="R717" i="28"/>
  <c r="R718" i="28"/>
  <c r="R719" i="28"/>
  <c r="R720" i="28"/>
  <c r="R721" i="28"/>
  <c r="R722" i="28"/>
  <c r="R723" i="28"/>
  <c r="R724" i="28"/>
  <c r="R725" i="28"/>
  <c r="R726" i="28"/>
  <c r="R727" i="28"/>
  <c r="R728" i="28"/>
  <c r="R729" i="28"/>
  <c r="R730" i="28"/>
  <c r="R731" i="28"/>
  <c r="R732" i="28"/>
  <c r="R733" i="28"/>
  <c r="R734" i="28"/>
  <c r="R735" i="28"/>
  <c r="R736" i="28"/>
  <c r="R737" i="28"/>
  <c r="R738" i="28"/>
  <c r="R739" i="28"/>
  <c r="R740" i="28"/>
  <c r="R741" i="28"/>
  <c r="R742" i="28"/>
  <c r="R743" i="28"/>
  <c r="R744" i="28"/>
  <c r="R745" i="28"/>
  <c r="R746" i="28"/>
  <c r="R747" i="28"/>
  <c r="R748" i="28"/>
  <c r="R749" i="28"/>
  <c r="R750" i="28"/>
  <c r="R751" i="28"/>
  <c r="R752" i="28"/>
  <c r="R753" i="28"/>
  <c r="R754" i="28"/>
  <c r="R755" i="28"/>
  <c r="R756" i="28"/>
  <c r="R757" i="28"/>
  <c r="R758" i="28"/>
  <c r="R759" i="28"/>
  <c r="R760" i="28"/>
  <c r="R761" i="28"/>
  <c r="R762" i="28"/>
  <c r="R763" i="28"/>
  <c r="R764" i="28"/>
  <c r="R765" i="28"/>
  <c r="R766" i="28"/>
  <c r="R767" i="28"/>
  <c r="R768" i="28"/>
  <c r="R769" i="28"/>
  <c r="R770" i="28"/>
  <c r="R771" i="28"/>
  <c r="R772" i="28"/>
  <c r="R773" i="28"/>
  <c r="R774" i="28"/>
  <c r="R775" i="28"/>
  <c r="R776" i="28"/>
  <c r="R777" i="28"/>
  <c r="R778" i="28"/>
  <c r="R779" i="28"/>
  <c r="R780" i="28"/>
  <c r="R781" i="28"/>
  <c r="R782" i="28"/>
  <c r="R783" i="28"/>
  <c r="R784" i="28"/>
  <c r="R785" i="28"/>
  <c r="R786" i="28"/>
  <c r="R787" i="28"/>
  <c r="R788" i="28"/>
  <c r="R789" i="28"/>
  <c r="R790" i="28"/>
  <c r="R791" i="28"/>
  <c r="R792" i="28"/>
  <c r="R793" i="28"/>
  <c r="R794" i="28"/>
  <c r="R795" i="28"/>
  <c r="R796" i="28"/>
  <c r="R797" i="28"/>
  <c r="R798" i="28"/>
  <c r="R799" i="28"/>
  <c r="R800" i="28"/>
  <c r="R801" i="28"/>
  <c r="R802" i="28"/>
  <c r="R803" i="28"/>
  <c r="R804" i="28"/>
  <c r="R805" i="28"/>
  <c r="R806" i="28"/>
  <c r="R807" i="28"/>
  <c r="R808" i="28"/>
  <c r="R809" i="28"/>
  <c r="R810" i="28"/>
  <c r="R811" i="28"/>
  <c r="R812" i="28"/>
  <c r="R813" i="28"/>
  <c r="R814" i="28"/>
  <c r="R815" i="28"/>
  <c r="R816" i="28"/>
  <c r="R817" i="28"/>
  <c r="R818" i="28"/>
  <c r="R819" i="28"/>
  <c r="R820" i="28"/>
  <c r="R821" i="28"/>
  <c r="R822" i="28"/>
  <c r="R823" i="28"/>
  <c r="R824" i="28"/>
  <c r="R825" i="28"/>
  <c r="R826" i="28"/>
  <c r="R827" i="28"/>
  <c r="R828" i="28"/>
  <c r="R829" i="28"/>
  <c r="R830" i="28"/>
  <c r="R831" i="28"/>
  <c r="R832" i="28"/>
  <c r="R833" i="28"/>
  <c r="R834" i="28"/>
  <c r="R835" i="28"/>
  <c r="R836" i="28"/>
  <c r="R837" i="28"/>
  <c r="R838" i="28"/>
  <c r="R839" i="28"/>
  <c r="R840" i="28"/>
  <c r="R841" i="28"/>
  <c r="R842" i="28"/>
  <c r="R843" i="28"/>
  <c r="R844" i="28"/>
  <c r="R845" i="28"/>
  <c r="R846" i="28"/>
  <c r="R847" i="28"/>
  <c r="R848" i="28"/>
  <c r="R849" i="28"/>
  <c r="R850" i="28"/>
  <c r="R851" i="28"/>
  <c r="R852" i="28"/>
  <c r="R853" i="28"/>
  <c r="R854" i="28"/>
  <c r="R855" i="28"/>
  <c r="R856" i="28"/>
  <c r="R857" i="28"/>
  <c r="R858" i="28"/>
  <c r="R859" i="28"/>
  <c r="R860" i="28"/>
  <c r="R861" i="28"/>
  <c r="R862" i="28"/>
  <c r="R863" i="28"/>
  <c r="R864" i="28"/>
  <c r="R865" i="28"/>
  <c r="R866" i="28"/>
  <c r="R867" i="28"/>
  <c r="R868" i="28"/>
  <c r="R869" i="28"/>
  <c r="R870" i="28"/>
  <c r="R871" i="28"/>
  <c r="R872" i="28"/>
  <c r="R873" i="28"/>
  <c r="R874" i="28"/>
  <c r="R875" i="28"/>
  <c r="R876" i="28"/>
  <c r="R877" i="28"/>
  <c r="R878" i="28"/>
  <c r="R879" i="28"/>
  <c r="R880" i="28"/>
  <c r="R881" i="28"/>
  <c r="R882" i="28"/>
  <c r="R883" i="28"/>
  <c r="R884" i="28"/>
  <c r="R885" i="28"/>
  <c r="R886" i="28"/>
  <c r="R887" i="28"/>
  <c r="R888" i="28"/>
  <c r="R889" i="28"/>
  <c r="R890" i="28"/>
  <c r="R891" i="28"/>
  <c r="R892" i="28"/>
  <c r="R893" i="28"/>
  <c r="R894" i="28"/>
  <c r="R895" i="28"/>
  <c r="R896" i="28"/>
  <c r="R897" i="28"/>
  <c r="R898" i="28"/>
  <c r="R899" i="28"/>
  <c r="R900" i="28"/>
  <c r="R901" i="28"/>
  <c r="R902" i="28"/>
  <c r="R903" i="28"/>
  <c r="R904" i="28"/>
  <c r="R905" i="28"/>
  <c r="R906" i="28"/>
  <c r="R907" i="28"/>
  <c r="R908" i="28"/>
  <c r="R909" i="28"/>
  <c r="R910" i="28"/>
  <c r="R911" i="28"/>
  <c r="R912" i="28"/>
  <c r="R913" i="28"/>
  <c r="R914" i="28"/>
  <c r="R915" i="28"/>
  <c r="R916" i="28"/>
  <c r="R917" i="28"/>
  <c r="R918" i="28"/>
  <c r="R919" i="28"/>
  <c r="R920" i="28"/>
  <c r="R921" i="28"/>
  <c r="R922" i="28"/>
  <c r="R923" i="28"/>
  <c r="R924" i="28"/>
  <c r="R925" i="28"/>
  <c r="R926" i="28"/>
  <c r="R927" i="28"/>
  <c r="R928" i="28"/>
  <c r="R929" i="28"/>
  <c r="R930" i="28"/>
  <c r="R931" i="28"/>
  <c r="R932" i="28"/>
  <c r="R933" i="28"/>
  <c r="R934" i="28"/>
  <c r="R935" i="28"/>
  <c r="R936" i="28"/>
  <c r="R937" i="28"/>
  <c r="R938" i="28"/>
  <c r="R939" i="28"/>
  <c r="R940" i="28"/>
  <c r="R941" i="28"/>
  <c r="R942" i="28"/>
  <c r="R943" i="28"/>
  <c r="R944" i="28"/>
  <c r="R945" i="28"/>
  <c r="R946" i="28"/>
  <c r="R947" i="28"/>
  <c r="R948" i="28"/>
  <c r="R949" i="28"/>
  <c r="R950" i="28"/>
  <c r="R951" i="28"/>
  <c r="R952" i="28"/>
  <c r="R953" i="28"/>
  <c r="R954" i="28"/>
  <c r="R955" i="28"/>
  <c r="R956" i="28"/>
  <c r="R957" i="28"/>
  <c r="R958" i="28"/>
  <c r="R959" i="28"/>
  <c r="R960" i="28"/>
  <c r="R961" i="28"/>
  <c r="R962" i="28"/>
  <c r="R963" i="28"/>
  <c r="R964" i="28"/>
  <c r="R965" i="28"/>
  <c r="R966" i="28"/>
  <c r="R967" i="28"/>
  <c r="R968" i="28"/>
  <c r="R969" i="28"/>
  <c r="R970" i="28"/>
  <c r="R971" i="28"/>
  <c r="R972" i="28"/>
  <c r="R973" i="28"/>
  <c r="R974" i="28"/>
  <c r="R975" i="28"/>
  <c r="R976" i="28"/>
  <c r="R977" i="28"/>
  <c r="R978" i="28"/>
  <c r="R979" i="28"/>
  <c r="R980" i="28"/>
  <c r="R981" i="28"/>
  <c r="R982" i="28"/>
  <c r="R983" i="28"/>
  <c r="R984" i="28"/>
  <c r="R985" i="28"/>
  <c r="R986" i="28"/>
  <c r="R987" i="28"/>
  <c r="R988" i="28"/>
  <c r="R989" i="28"/>
  <c r="R990" i="28"/>
  <c r="R991" i="28"/>
  <c r="R992" i="28"/>
  <c r="R993" i="28"/>
  <c r="R994" i="28"/>
  <c r="R995" i="28"/>
  <c r="R996" i="28"/>
  <c r="R997" i="28"/>
  <c r="R998" i="28"/>
  <c r="R999" i="28"/>
  <c r="R1000" i="28"/>
  <c r="R1001" i="28"/>
  <c r="R1002" i="28"/>
  <c r="R1003" i="28"/>
  <c r="R1004" i="28"/>
  <c r="R1005" i="28"/>
  <c r="R1006" i="28"/>
  <c r="R1007" i="28"/>
  <c r="R1008" i="28"/>
  <c r="R1009" i="28"/>
  <c r="R1010" i="28"/>
  <c r="R1011" i="28"/>
  <c r="R1012" i="28"/>
  <c r="R1013" i="28"/>
  <c r="R1014" i="28"/>
  <c r="R1015" i="28"/>
  <c r="R1016" i="28"/>
  <c r="R1017" i="28"/>
  <c r="R1018" i="28"/>
  <c r="R1019" i="28"/>
  <c r="R1020" i="28"/>
  <c r="R1021" i="28"/>
  <c r="R1022" i="28"/>
  <c r="R1023" i="28"/>
  <c r="R1024" i="28"/>
  <c r="R1025" i="28"/>
  <c r="R1026" i="28"/>
  <c r="R1027" i="28"/>
  <c r="R1028" i="28"/>
  <c r="R1029" i="28"/>
  <c r="R1030" i="28"/>
  <c r="R1031" i="28"/>
  <c r="R1032" i="28"/>
  <c r="R1033" i="28"/>
  <c r="R1034" i="28"/>
  <c r="R1035" i="28"/>
  <c r="R1036" i="28"/>
  <c r="R1037" i="28"/>
  <c r="R1038" i="28"/>
  <c r="R1039" i="28"/>
  <c r="R1040" i="28"/>
  <c r="R1041" i="28"/>
  <c r="R1042" i="28"/>
  <c r="R1043" i="28"/>
  <c r="R1044" i="28"/>
  <c r="R1045" i="28"/>
  <c r="R1046" i="28"/>
  <c r="R1047" i="28"/>
  <c r="R1048" i="28"/>
  <c r="R1049" i="28"/>
  <c r="R1050" i="28"/>
  <c r="R1051" i="28"/>
  <c r="R1052" i="28"/>
  <c r="R1053" i="28"/>
  <c r="R1054" i="28"/>
  <c r="R1055" i="28"/>
  <c r="R1056" i="28"/>
  <c r="R1057" i="28"/>
  <c r="R1058" i="28"/>
  <c r="R1059" i="28"/>
  <c r="R1060" i="28"/>
  <c r="R1061" i="28"/>
  <c r="R1062" i="28"/>
  <c r="R1063" i="28"/>
  <c r="R1064" i="28"/>
  <c r="R1065" i="28"/>
  <c r="R1066" i="28"/>
  <c r="R1067" i="28"/>
  <c r="R1068" i="28"/>
  <c r="R1069" i="28"/>
  <c r="R1070" i="28"/>
  <c r="R1071" i="28"/>
  <c r="R1072" i="28"/>
  <c r="R1073" i="28"/>
  <c r="R1074" i="28"/>
  <c r="R1075" i="28"/>
  <c r="R1076" i="28"/>
  <c r="R1077" i="28"/>
  <c r="R1078" i="28"/>
  <c r="R1079" i="28"/>
  <c r="R1080" i="28"/>
  <c r="R1081" i="28"/>
  <c r="R1082" i="28"/>
  <c r="R1083" i="28"/>
  <c r="R1084" i="28"/>
  <c r="R1085" i="28"/>
  <c r="R1086" i="28"/>
  <c r="R1087" i="28"/>
  <c r="R1088" i="28"/>
  <c r="R1089" i="28"/>
  <c r="R1090" i="28"/>
  <c r="R1091" i="28"/>
  <c r="R1092" i="28"/>
  <c r="R1093" i="28"/>
  <c r="R1094" i="28"/>
  <c r="R1095" i="28"/>
  <c r="R1096" i="28"/>
  <c r="R1097" i="28"/>
  <c r="R1098" i="28"/>
  <c r="R1099" i="28"/>
  <c r="R1100" i="28"/>
  <c r="R1101" i="28"/>
  <c r="R1102" i="28"/>
  <c r="R1103" i="28"/>
  <c r="R1104" i="28"/>
  <c r="R1105" i="28"/>
  <c r="R1106" i="28"/>
  <c r="R1107" i="28"/>
  <c r="R1108" i="28"/>
  <c r="R1109" i="28"/>
  <c r="R1110" i="28"/>
  <c r="R1111" i="28"/>
  <c r="R1112" i="28"/>
  <c r="R1113" i="28"/>
  <c r="R1114" i="28"/>
  <c r="R1115" i="28"/>
  <c r="R1116" i="28"/>
  <c r="R1117" i="28"/>
  <c r="R1118" i="28"/>
  <c r="R1119" i="28"/>
  <c r="R1120" i="28"/>
  <c r="R1121" i="28"/>
  <c r="R1122" i="28"/>
  <c r="R1123" i="28"/>
  <c r="R1124" i="28"/>
  <c r="R1125" i="28"/>
  <c r="R1126" i="28"/>
  <c r="R1127" i="28"/>
  <c r="R1128" i="28"/>
  <c r="R1129" i="28"/>
  <c r="R1130" i="28"/>
  <c r="R1131" i="28"/>
  <c r="R1132" i="28"/>
  <c r="R1133" i="28"/>
  <c r="R1134" i="28"/>
  <c r="R1135" i="28"/>
  <c r="R1136" i="28"/>
  <c r="R1137" i="28"/>
  <c r="R1138" i="28"/>
  <c r="R1139" i="28"/>
  <c r="R1140" i="28"/>
  <c r="R1141" i="28"/>
  <c r="R1142" i="28"/>
  <c r="R1143" i="28"/>
  <c r="R1144" i="28"/>
  <c r="R1145" i="28"/>
  <c r="R1146" i="28"/>
  <c r="R1147" i="28"/>
  <c r="R1148" i="28"/>
  <c r="R1149" i="28"/>
  <c r="R1150" i="28"/>
  <c r="R1151" i="28"/>
  <c r="R1152" i="28"/>
  <c r="R1153" i="28"/>
  <c r="R1154" i="28"/>
  <c r="R1155" i="28"/>
  <c r="R1156" i="28"/>
  <c r="R1157" i="28"/>
  <c r="R1158" i="28"/>
  <c r="R1159" i="28"/>
  <c r="R1160" i="28"/>
  <c r="R1161" i="28"/>
  <c r="R1162" i="28"/>
  <c r="R1163" i="28"/>
  <c r="R1164" i="28"/>
  <c r="R1165" i="28"/>
  <c r="R1166" i="28"/>
  <c r="R1167" i="28"/>
  <c r="R1168" i="28"/>
  <c r="R1169" i="28"/>
  <c r="R1170" i="28"/>
  <c r="R1171" i="28"/>
  <c r="R1172" i="28"/>
  <c r="R1173" i="28"/>
  <c r="R1174" i="28"/>
  <c r="R1175" i="28"/>
  <c r="R1176" i="28"/>
  <c r="R1177" i="28"/>
  <c r="R1178" i="28"/>
  <c r="R1179" i="28"/>
  <c r="R1180" i="28"/>
  <c r="R1181" i="28"/>
  <c r="R1182" i="28"/>
  <c r="R1183" i="28"/>
  <c r="R1184" i="28"/>
  <c r="R1185" i="28"/>
  <c r="R1186" i="28"/>
  <c r="R1187" i="28"/>
  <c r="R1188" i="28"/>
  <c r="R1189" i="28"/>
  <c r="R1190" i="28"/>
  <c r="R1191" i="28"/>
  <c r="R1192" i="28"/>
  <c r="R1193" i="28"/>
  <c r="R1194" i="28"/>
  <c r="R1195" i="28"/>
  <c r="R1196" i="28"/>
  <c r="R1197" i="28"/>
  <c r="R1198" i="28"/>
  <c r="R1199" i="28"/>
  <c r="R1200" i="28"/>
  <c r="R1201" i="28"/>
  <c r="R1202" i="28"/>
  <c r="R1203" i="28"/>
  <c r="R1204" i="28"/>
  <c r="R1205" i="28"/>
  <c r="R1206" i="28"/>
  <c r="R1207" i="28"/>
  <c r="R1208" i="28"/>
  <c r="R1209" i="28"/>
  <c r="R1210" i="28"/>
  <c r="R1211" i="28"/>
  <c r="R1212" i="28"/>
  <c r="R1213" i="28"/>
  <c r="R1214" i="28"/>
  <c r="R1215" i="28"/>
  <c r="R1216" i="28"/>
  <c r="R1217" i="28"/>
  <c r="R1218" i="28"/>
  <c r="R1219" i="28"/>
  <c r="R1220" i="28"/>
  <c r="R1221" i="28"/>
  <c r="R1222" i="28"/>
  <c r="R1223" i="28"/>
  <c r="R1224" i="28"/>
  <c r="R1225" i="28"/>
  <c r="R1226" i="28"/>
  <c r="R1227" i="28"/>
  <c r="R1228" i="28"/>
  <c r="R1229" i="28"/>
  <c r="R1230" i="28"/>
  <c r="R1231" i="28"/>
  <c r="R1232" i="28"/>
  <c r="R1233" i="28"/>
  <c r="R1234" i="28"/>
  <c r="R1235" i="28"/>
  <c r="R1236" i="28"/>
  <c r="R1237" i="28"/>
  <c r="R1238" i="28"/>
  <c r="R1239" i="28"/>
  <c r="R1240" i="28"/>
  <c r="R1241" i="28"/>
  <c r="R1242" i="28"/>
  <c r="R1243" i="28"/>
  <c r="R1244" i="28"/>
  <c r="R1245" i="28"/>
  <c r="R1246" i="28"/>
  <c r="R1247" i="28"/>
  <c r="R1248" i="28"/>
  <c r="R1249" i="28"/>
  <c r="R1250" i="28"/>
  <c r="R1251" i="28"/>
  <c r="R1252" i="28"/>
  <c r="R1253" i="28"/>
  <c r="R1254" i="28"/>
  <c r="R1255" i="28"/>
  <c r="R1256" i="28"/>
  <c r="R1257" i="28"/>
  <c r="R1258" i="28"/>
  <c r="R1259" i="28"/>
  <c r="R1260" i="28"/>
  <c r="R1261" i="28"/>
  <c r="R1262" i="28"/>
  <c r="R1263" i="28"/>
  <c r="R1264" i="28"/>
  <c r="R1265" i="28"/>
  <c r="R1266" i="28"/>
  <c r="R1267" i="28"/>
  <c r="R1268" i="28"/>
  <c r="R1269" i="28"/>
  <c r="R1270" i="28"/>
  <c r="R1271" i="28"/>
  <c r="R1272" i="28"/>
  <c r="R1273" i="28"/>
  <c r="R1274" i="28"/>
  <c r="R1275" i="28"/>
  <c r="R1276" i="28"/>
  <c r="R1277" i="28"/>
  <c r="R1278" i="28"/>
  <c r="R1279" i="28"/>
  <c r="R1280" i="28"/>
  <c r="R1281" i="28"/>
  <c r="R1282" i="28"/>
  <c r="R1283" i="28"/>
  <c r="R1284" i="28"/>
  <c r="R1285" i="28"/>
  <c r="R1286" i="28"/>
  <c r="R1287" i="28"/>
  <c r="R1288" i="28"/>
  <c r="R1289" i="28"/>
  <c r="R1290" i="28"/>
  <c r="R1291" i="28"/>
  <c r="R1292" i="28"/>
  <c r="R1293" i="28"/>
  <c r="R1294" i="28"/>
  <c r="R1295" i="28"/>
  <c r="R1296" i="28"/>
  <c r="R1297" i="28"/>
  <c r="R1298" i="28"/>
  <c r="R1299" i="28"/>
  <c r="R1300" i="28"/>
  <c r="R1301" i="28"/>
  <c r="R1302" i="28"/>
  <c r="R1303" i="28"/>
  <c r="R1304" i="28"/>
  <c r="R1305" i="28"/>
  <c r="R1306" i="28"/>
  <c r="R1307" i="28"/>
  <c r="R1308" i="28"/>
  <c r="R1309" i="28"/>
  <c r="R1310" i="28"/>
  <c r="R1311" i="28"/>
  <c r="R1312" i="28"/>
  <c r="R1313" i="28"/>
  <c r="R1314" i="28"/>
  <c r="R1315" i="28"/>
  <c r="R1316" i="28"/>
  <c r="R1317" i="28"/>
  <c r="R1318" i="28"/>
  <c r="R1319" i="28"/>
  <c r="R1320" i="28"/>
  <c r="R1321" i="28"/>
  <c r="R1322" i="28"/>
  <c r="R1323" i="28"/>
  <c r="R1324" i="28"/>
  <c r="R1325" i="28"/>
  <c r="R1326" i="28"/>
  <c r="R1327" i="28"/>
  <c r="R1328" i="28"/>
  <c r="R1329" i="28"/>
  <c r="R1330" i="28"/>
  <c r="R1331" i="28"/>
  <c r="R1332" i="28"/>
  <c r="R1333" i="28"/>
  <c r="R1334" i="28"/>
  <c r="R1335" i="28"/>
  <c r="R1336" i="28"/>
  <c r="R1337" i="28"/>
  <c r="R1338" i="28"/>
  <c r="R1339" i="28"/>
  <c r="R1340" i="28"/>
  <c r="R1341" i="28"/>
  <c r="R1342" i="28"/>
  <c r="R1343" i="28"/>
  <c r="R1344" i="28"/>
  <c r="R1345" i="28"/>
  <c r="R1346" i="28"/>
  <c r="R1347" i="28"/>
  <c r="R1348" i="28"/>
  <c r="R1349" i="28"/>
  <c r="R1350" i="28"/>
  <c r="R1351" i="28"/>
  <c r="R1352" i="28"/>
  <c r="R1353" i="28"/>
  <c r="R1354" i="28"/>
  <c r="R1355" i="28"/>
  <c r="R1356" i="28"/>
  <c r="R1357" i="28"/>
  <c r="R1358" i="28"/>
  <c r="R1359" i="28"/>
  <c r="R1360" i="28"/>
  <c r="R1361" i="28"/>
  <c r="R1362" i="28"/>
  <c r="R1363" i="28"/>
  <c r="R1364" i="28"/>
  <c r="R1365" i="28"/>
  <c r="R1366" i="28"/>
  <c r="R1367" i="28"/>
  <c r="R1368" i="28"/>
  <c r="R1369" i="28"/>
  <c r="R1370" i="28"/>
  <c r="R1371" i="28"/>
  <c r="R1372" i="28"/>
  <c r="R1373" i="28"/>
  <c r="R1374" i="28"/>
  <c r="R1375" i="28"/>
  <c r="R1376" i="28"/>
  <c r="R1377" i="28"/>
  <c r="R1378" i="28"/>
  <c r="R1379" i="28"/>
  <c r="R1380" i="28"/>
  <c r="R1381" i="28"/>
  <c r="R1382" i="28"/>
  <c r="R1383" i="28"/>
  <c r="R1384" i="28"/>
  <c r="R1385" i="28"/>
  <c r="R1386" i="28"/>
  <c r="R1387" i="28"/>
  <c r="R1388" i="28"/>
  <c r="R1389" i="28"/>
  <c r="R1390" i="28"/>
  <c r="R1391" i="28"/>
  <c r="R1392" i="28"/>
  <c r="R1393" i="28"/>
  <c r="R1394" i="28"/>
  <c r="R1395" i="28"/>
  <c r="R1396" i="28"/>
  <c r="R1397" i="28"/>
  <c r="R1398" i="28"/>
  <c r="R1399" i="28"/>
  <c r="R1400" i="28"/>
  <c r="R1401" i="28"/>
  <c r="R1402" i="28"/>
  <c r="R1403" i="28"/>
  <c r="R1404" i="28"/>
  <c r="R1405" i="28"/>
  <c r="R1406" i="28"/>
  <c r="R1407" i="28"/>
  <c r="R1408" i="28"/>
  <c r="R1409" i="28"/>
  <c r="R1410" i="28"/>
  <c r="R1411" i="28"/>
  <c r="R1412" i="28"/>
  <c r="R1413" i="28"/>
  <c r="R1414" i="28"/>
  <c r="R1415" i="28"/>
  <c r="R1416" i="28"/>
  <c r="R1417" i="28"/>
  <c r="R1418" i="28"/>
  <c r="R1419" i="28"/>
  <c r="R1420" i="28"/>
  <c r="R1421" i="28"/>
  <c r="R1422" i="28"/>
  <c r="R1423" i="28"/>
  <c r="R1424" i="28"/>
  <c r="R1425" i="28"/>
  <c r="R1426" i="28"/>
  <c r="R1427" i="28"/>
  <c r="R1428" i="28"/>
  <c r="R1429" i="28"/>
  <c r="R1430" i="28"/>
  <c r="R1431" i="28"/>
  <c r="R1432" i="28"/>
  <c r="R1433" i="28"/>
  <c r="R1434" i="28"/>
  <c r="R1435" i="28"/>
  <c r="R1436" i="28"/>
  <c r="R1437" i="28"/>
  <c r="R1438" i="28"/>
  <c r="R1439" i="28"/>
  <c r="R1440" i="28"/>
  <c r="R1441" i="28"/>
  <c r="R1442" i="28"/>
  <c r="R1443" i="28"/>
  <c r="R1444" i="28"/>
  <c r="R1445" i="28"/>
  <c r="R1446" i="28"/>
  <c r="R1447" i="28"/>
  <c r="R1448" i="28"/>
  <c r="R1449" i="28"/>
  <c r="R1450" i="28"/>
  <c r="R1451" i="28"/>
  <c r="R1452" i="28"/>
  <c r="R1453" i="28"/>
  <c r="R1454" i="28"/>
  <c r="R1455" i="28"/>
  <c r="R1456" i="28"/>
  <c r="R1457" i="28"/>
  <c r="R1458" i="28"/>
  <c r="R1459" i="28"/>
  <c r="R1460" i="28"/>
  <c r="R1461" i="28"/>
  <c r="R1462" i="28"/>
  <c r="R1463" i="28"/>
  <c r="R1464" i="28"/>
  <c r="R1465" i="28"/>
  <c r="R1466" i="28"/>
  <c r="R1467" i="28"/>
  <c r="R1468" i="28"/>
  <c r="R1469" i="28"/>
  <c r="R1470" i="28"/>
  <c r="R1471" i="28"/>
  <c r="R1472" i="28"/>
  <c r="R1473" i="28"/>
  <c r="R1474" i="28"/>
  <c r="R1475" i="28"/>
  <c r="R1476" i="28"/>
  <c r="R1477" i="28"/>
  <c r="R1478" i="28"/>
  <c r="R1479" i="28"/>
  <c r="R1480" i="28"/>
  <c r="R1481" i="28"/>
  <c r="R1482" i="28"/>
  <c r="R1483" i="28"/>
  <c r="R1484" i="28"/>
  <c r="R1485" i="28"/>
  <c r="R1486" i="28"/>
  <c r="R1487" i="28"/>
  <c r="R1488" i="28"/>
  <c r="R1489" i="28"/>
  <c r="R1490" i="28"/>
  <c r="R1491" i="28"/>
  <c r="R1492" i="28"/>
  <c r="R1493" i="28"/>
  <c r="R1494" i="28"/>
  <c r="R1495" i="28"/>
  <c r="R1496" i="28"/>
  <c r="R1497" i="28"/>
  <c r="R1498" i="28"/>
  <c r="R1499" i="28"/>
  <c r="R1500" i="28"/>
  <c r="R1501" i="28"/>
  <c r="R1502" i="28"/>
  <c r="R1503" i="28"/>
  <c r="R1504" i="28"/>
  <c r="R1505" i="28"/>
  <c r="R1506" i="28"/>
  <c r="R1507" i="28"/>
  <c r="R1508" i="28"/>
  <c r="R1509" i="28"/>
  <c r="R1510" i="28"/>
  <c r="R1511" i="28"/>
  <c r="R1512" i="28"/>
  <c r="R1513" i="28"/>
  <c r="R1514" i="28"/>
  <c r="R1515" i="28"/>
  <c r="R1516" i="28"/>
  <c r="R1517" i="28"/>
  <c r="R1518" i="28"/>
  <c r="R1519" i="28"/>
  <c r="R1520" i="28"/>
  <c r="R1521" i="28"/>
  <c r="R1522" i="28"/>
  <c r="R1523" i="28"/>
  <c r="R1524" i="28"/>
  <c r="R1525" i="28"/>
  <c r="R1526" i="28"/>
  <c r="R1527" i="28"/>
  <c r="R1528" i="28"/>
  <c r="R1529" i="28"/>
  <c r="R1530" i="28"/>
  <c r="R1531" i="28"/>
  <c r="R1532" i="28"/>
  <c r="R1533" i="28"/>
  <c r="R1534" i="28"/>
  <c r="R1535" i="28"/>
  <c r="R1536" i="28"/>
  <c r="R1537" i="28"/>
  <c r="R1538" i="28"/>
  <c r="R1539" i="28"/>
  <c r="R1540" i="28"/>
  <c r="R1541" i="28"/>
  <c r="R1542" i="28"/>
  <c r="R1543" i="28"/>
  <c r="R1544" i="28"/>
  <c r="R1545" i="28"/>
  <c r="R1546" i="28"/>
  <c r="R1547" i="28"/>
  <c r="R1548" i="28"/>
  <c r="R1549" i="28"/>
  <c r="R1550" i="28"/>
  <c r="R1551" i="28"/>
  <c r="R1552" i="28"/>
  <c r="R1553" i="28"/>
  <c r="R1554" i="28"/>
  <c r="R1555" i="28"/>
  <c r="R1556" i="28"/>
  <c r="R1557" i="28"/>
  <c r="R1558" i="28"/>
  <c r="R1559" i="28"/>
  <c r="R1560" i="28"/>
  <c r="R1561" i="28"/>
  <c r="R1562" i="28"/>
  <c r="R1563" i="28"/>
  <c r="R1564" i="28"/>
  <c r="R1565" i="28"/>
  <c r="R1566" i="28"/>
  <c r="R1567" i="28"/>
  <c r="R1568" i="28"/>
  <c r="R1569" i="28"/>
  <c r="R1570" i="28"/>
  <c r="R1571" i="28"/>
  <c r="R1572" i="28"/>
  <c r="R1573" i="28"/>
  <c r="R1574" i="28"/>
  <c r="R1575" i="28"/>
  <c r="R1576" i="28"/>
  <c r="R1577" i="28"/>
  <c r="R1578" i="28"/>
  <c r="R1579" i="28"/>
  <c r="R1580" i="28"/>
  <c r="R1581" i="28"/>
  <c r="R1582" i="28"/>
  <c r="R1583" i="28"/>
  <c r="R1584" i="28"/>
  <c r="R1585" i="28"/>
  <c r="R1586" i="28"/>
  <c r="R1587" i="28"/>
  <c r="R1588" i="28"/>
  <c r="R1589" i="28"/>
  <c r="R1590" i="28"/>
  <c r="R1591" i="28"/>
  <c r="R1592" i="28"/>
  <c r="R1593" i="28"/>
  <c r="R1594" i="28"/>
  <c r="R1595" i="28"/>
  <c r="R1596" i="28"/>
  <c r="R1597" i="28"/>
  <c r="R1598" i="28"/>
  <c r="R1599" i="28"/>
  <c r="R1600" i="28"/>
  <c r="R1601" i="28"/>
  <c r="R1602" i="28"/>
  <c r="R1603" i="28"/>
  <c r="R1604" i="28"/>
  <c r="R1605" i="28"/>
  <c r="R1606" i="28"/>
  <c r="R1607" i="28"/>
  <c r="R1608" i="28"/>
  <c r="R1609" i="28"/>
  <c r="R1610" i="28"/>
  <c r="R1611" i="28"/>
  <c r="R1612" i="28"/>
  <c r="R1613" i="28"/>
  <c r="R1614" i="28"/>
  <c r="R1615" i="28"/>
  <c r="R1616" i="28"/>
  <c r="R1617" i="28"/>
  <c r="R1618" i="28"/>
  <c r="R1619" i="28"/>
  <c r="R1620" i="28"/>
  <c r="R1621" i="28"/>
  <c r="R1622" i="28"/>
  <c r="R1623" i="28"/>
  <c r="R1624" i="28"/>
  <c r="R1625" i="28"/>
  <c r="R1626" i="28"/>
  <c r="R1627" i="28"/>
  <c r="R1628" i="28"/>
  <c r="R1629" i="28"/>
  <c r="R1630" i="28"/>
  <c r="R1631" i="28"/>
  <c r="R1632" i="28"/>
  <c r="R1633" i="28"/>
  <c r="R1634" i="28"/>
  <c r="R1635" i="28"/>
  <c r="R1636" i="28"/>
  <c r="R1637" i="28"/>
  <c r="R1638" i="28"/>
  <c r="R1639" i="28"/>
  <c r="R1640" i="28"/>
  <c r="R1641" i="28"/>
  <c r="R1642" i="28"/>
  <c r="R1643" i="28"/>
  <c r="R1644" i="28"/>
  <c r="R1645" i="28"/>
  <c r="R1646" i="28"/>
  <c r="R1647" i="28"/>
  <c r="R1648" i="28"/>
  <c r="R1649" i="28"/>
  <c r="R1650" i="28"/>
  <c r="R1651" i="28"/>
  <c r="R1652" i="28"/>
  <c r="R1653" i="28"/>
  <c r="R1654" i="28"/>
  <c r="R1655" i="28"/>
  <c r="R1656" i="28"/>
  <c r="R1657" i="28"/>
  <c r="R1658" i="28"/>
  <c r="R1659" i="28"/>
  <c r="R1660" i="28"/>
  <c r="R1661" i="28"/>
  <c r="R1662" i="28"/>
  <c r="R1663" i="28"/>
  <c r="R1664" i="28"/>
  <c r="R1665" i="28"/>
  <c r="R1666" i="28"/>
  <c r="R1667" i="28"/>
  <c r="R1668" i="28"/>
  <c r="R1669" i="28"/>
  <c r="R1670" i="28"/>
  <c r="R1671" i="28"/>
  <c r="R1672" i="28"/>
  <c r="R1673" i="28"/>
  <c r="R1674" i="28"/>
  <c r="R1675" i="28"/>
  <c r="R1676" i="28"/>
  <c r="R1677" i="28"/>
  <c r="R1678" i="28"/>
  <c r="R1679" i="28"/>
  <c r="R1680" i="28"/>
  <c r="R1681" i="28"/>
  <c r="R1682" i="28"/>
  <c r="R1683" i="28"/>
  <c r="R1684" i="28"/>
  <c r="R1685" i="28"/>
  <c r="R1686" i="28"/>
  <c r="R1687" i="28"/>
  <c r="R1688" i="28"/>
  <c r="R1689" i="28"/>
  <c r="R1690" i="28"/>
  <c r="R1691" i="28"/>
  <c r="R1692" i="28"/>
  <c r="R1693" i="28"/>
  <c r="R1694" i="28"/>
  <c r="R1695" i="28"/>
  <c r="R1696" i="28"/>
  <c r="R1697" i="28"/>
  <c r="R1698" i="28"/>
  <c r="R1699" i="28"/>
  <c r="R1700" i="28"/>
  <c r="R1701" i="28"/>
  <c r="R1702" i="28"/>
  <c r="R1703" i="28"/>
  <c r="R1704" i="28"/>
  <c r="R1705" i="28"/>
  <c r="R1706" i="28"/>
  <c r="R1707" i="28"/>
  <c r="R1708" i="28"/>
  <c r="R1709" i="28"/>
  <c r="R1710" i="28"/>
  <c r="R1711" i="28"/>
  <c r="R1712" i="28"/>
  <c r="R1713" i="28"/>
  <c r="R1714" i="28"/>
  <c r="R1715" i="28"/>
  <c r="R1716" i="28"/>
  <c r="R1717" i="28"/>
  <c r="R1718" i="28"/>
  <c r="R1719" i="28"/>
  <c r="R1720" i="28"/>
  <c r="R1721" i="28"/>
  <c r="R1722" i="28"/>
  <c r="R1723" i="28"/>
  <c r="R1724" i="28"/>
  <c r="R1725" i="28"/>
  <c r="R1726" i="28"/>
  <c r="R1727" i="28"/>
  <c r="R1728" i="28"/>
  <c r="R1729" i="28"/>
  <c r="R1730" i="28"/>
  <c r="R1731" i="28"/>
  <c r="R1732" i="28"/>
  <c r="R1733" i="28"/>
  <c r="R1734" i="28"/>
  <c r="R1735" i="28"/>
  <c r="R1736" i="28"/>
  <c r="R1737" i="28"/>
  <c r="R1738" i="28"/>
  <c r="R1739" i="28"/>
  <c r="R1740" i="28"/>
  <c r="R1741" i="28"/>
  <c r="R1742" i="28"/>
  <c r="R1743" i="28"/>
  <c r="R1744" i="28"/>
  <c r="R1745" i="28"/>
  <c r="R1746" i="28"/>
  <c r="R1747" i="28"/>
  <c r="R1748" i="28"/>
  <c r="R1749" i="28"/>
  <c r="R1750" i="28"/>
  <c r="R1751" i="28"/>
  <c r="R1752" i="28"/>
  <c r="R1753" i="28"/>
  <c r="R1754" i="28"/>
  <c r="R1755" i="28"/>
  <c r="R1756" i="28"/>
  <c r="R1757" i="28"/>
  <c r="R1758" i="28"/>
  <c r="R1759" i="28"/>
  <c r="R1760" i="28"/>
  <c r="R1761" i="28"/>
  <c r="R1762" i="28"/>
  <c r="R1763" i="28"/>
  <c r="R1764" i="28"/>
  <c r="R1765" i="28"/>
  <c r="R1766" i="28"/>
  <c r="R1767" i="28"/>
  <c r="R1768" i="28"/>
  <c r="R1769" i="28"/>
  <c r="R1770" i="28"/>
  <c r="R1771" i="28"/>
  <c r="R1772" i="28"/>
  <c r="R1773" i="28"/>
  <c r="R1774" i="28"/>
  <c r="R1775" i="28"/>
  <c r="R1776" i="28"/>
  <c r="R1777" i="28"/>
  <c r="R1778" i="28"/>
  <c r="R1779" i="28"/>
  <c r="R1780" i="28"/>
  <c r="R1781" i="28"/>
  <c r="R1782" i="28"/>
  <c r="R1783" i="28"/>
  <c r="R1784" i="28"/>
  <c r="R1785" i="28"/>
  <c r="R1786" i="28"/>
  <c r="R1787" i="28"/>
  <c r="R1788" i="28"/>
  <c r="R1789" i="28"/>
  <c r="R1790" i="28"/>
  <c r="R1791" i="28"/>
  <c r="R1792" i="28"/>
  <c r="R1793" i="28"/>
  <c r="R1794" i="28"/>
  <c r="R1795" i="28"/>
  <c r="R1796" i="28"/>
  <c r="R1797" i="28"/>
  <c r="R1798" i="28"/>
  <c r="R1799" i="28"/>
  <c r="R1800" i="28"/>
  <c r="R1801" i="28"/>
  <c r="R1802" i="28"/>
  <c r="R1803" i="28"/>
  <c r="R1804" i="28"/>
  <c r="R1805" i="28"/>
  <c r="R1806" i="28"/>
  <c r="R1807" i="28"/>
  <c r="R1808" i="28"/>
  <c r="R1809" i="28"/>
  <c r="R1810" i="28"/>
  <c r="R1811" i="28"/>
  <c r="R1812" i="28"/>
  <c r="R1813" i="28"/>
  <c r="R1814" i="28"/>
  <c r="R1815" i="28"/>
  <c r="R1816" i="28"/>
  <c r="R1817" i="28"/>
  <c r="R1818" i="28"/>
  <c r="R1819" i="28"/>
  <c r="R1820" i="28"/>
  <c r="R1821" i="28"/>
  <c r="R1822" i="28"/>
  <c r="R1823" i="28"/>
  <c r="R1824" i="28"/>
  <c r="R1825" i="28"/>
  <c r="R1826" i="28"/>
  <c r="R1827" i="28"/>
  <c r="R1828" i="28"/>
  <c r="R1829" i="28"/>
  <c r="R1830" i="28"/>
  <c r="R1831" i="28"/>
  <c r="R1832" i="28"/>
  <c r="R1833" i="28"/>
  <c r="R1834" i="28"/>
  <c r="R1835" i="28"/>
  <c r="R1836" i="28"/>
  <c r="R1837" i="28"/>
  <c r="R1838" i="28"/>
  <c r="R1839" i="28"/>
  <c r="R1840" i="28"/>
  <c r="R1841" i="28"/>
  <c r="R1842" i="28"/>
  <c r="R1843" i="28"/>
  <c r="R1844" i="28"/>
  <c r="R1845" i="28"/>
  <c r="R1846" i="28"/>
  <c r="R1847" i="28"/>
  <c r="R1848" i="28"/>
  <c r="R1849" i="28"/>
  <c r="R1850" i="28"/>
  <c r="R1851" i="28"/>
  <c r="R1852" i="28"/>
  <c r="R1853" i="28"/>
  <c r="R1854" i="28"/>
  <c r="R1855" i="28"/>
  <c r="R1856" i="28"/>
  <c r="R1857" i="28"/>
  <c r="R1858" i="28"/>
  <c r="R1859" i="28"/>
  <c r="R1860" i="28"/>
  <c r="R1861" i="28"/>
  <c r="R1862" i="28"/>
  <c r="R1863" i="28"/>
  <c r="R1864" i="28"/>
  <c r="R1865" i="28"/>
  <c r="R1866" i="28"/>
  <c r="R1867" i="28"/>
  <c r="R1868" i="28"/>
  <c r="R1869" i="28"/>
  <c r="R1870" i="28"/>
  <c r="R1871" i="28"/>
  <c r="R1872" i="28"/>
  <c r="R1873" i="28"/>
  <c r="R1874" i="28"/>
  <c r="R1875" i="28"/>
  <c r="R1876" i="28"/>
  <c r="R1877" i="28"/>
  <c r="R1878" i="28"/>
  <c r="R1879" i="28"/>
  <c r="R1880" i="28"/>
  <c r="R1881" i="28"/>
  <c r="R1882" i="28"/>
  <c r="R1883" i="28"/>
  <c r="R1884" i="28"/>
  <c r="R1885" i="28"/>
  <c r="R1886" i="28"/>
  <c r="R1887" i="28"/>
  <c r="R1888" i="28"/>
  <c r="R1889" i="28"/>
  <c r="R1890" i="28"/>
  <c r="R1891" i="28"/>
  <c r="R1892" i="28"/>
  <c r="R1893" i="28"/>
  <c r="R1894" i="28"/>
  <c r="R1895" i="28"/>
  <c r="R1896" i="28"/>
  <c r="R1897" i="28"/>
  <c r="R1898" i="28"/>
  <c r="R1899" i="28"/>
  <c r="R1900" i="28"/>
  <c r="R1901" i="28"/>
  <c r="R1902" i="28"/>
  <c r="R1903" i="28"/>
  <c r="R1904" i="28"/>
  <c r="R1905" i="28"/>
  <c r="R1906" i="28"/>
  <c r="R1907" i="28"/>
  <c r="R1908" i="28"/>
  <c r="R1909" i="28"/>
  <c r="R1910" i="28"/>
  <c r="R1911" i="28"/>
  <c r="R1912" i="28"/>
  <c r="R1913" i="28"/>
  <c r="R1914" i="28"/>
  <c r="R1915" i="28"/>
  <c r="R1916" i="28"/>
  <c r="R1917" i="28"/>
  <c r="R1918" i="28"/>
  <c r="R1919" i="28"/>
  <c r="R1920" i="28"/>
  <c r="R1921" i="28"/>
  <c r="R1922" i="28"/>
  <c r="R1923" i="28"/>
  <c r="R1924" i="28"/>
  <c r="R1925" i="28"/>
  <c r="R1926" i="28"/>
  <c r="R1927" i="28"/>
  <c r="R1928" i="28"/>
  <c r="R1929" i="28"/>
  <c r="R1930" i="28"/>
  <c r="R1931" i="28"/>
  <c r="R1932" i="28"/>
  <c r="R1933" i="28"/>
  <c r="R1934" i="28"/>
  <c r="R1935" i="28"/>
  <c r="R1936" i="28"/>
  <c r="R1937" i="28"/>
  <c r="R1938" i="28"/>
  <c r="R1939" i="28"/>
  <c r="R1940" i="28"/>
  <c r="R1941" i="28"/>
  <c r="R1942" i="28"/>
  <c r="R1943" i="28"/>
  <c r="R1944" i="28"/>
  <c r="R1945" i="28"/>
  <c r="R1946" i="28"/>
  <c r="R1947" i="28"/>
  <c r="R1948" i="28"/>
  <c r="R1949" i="28"/>
  <c r="R1950" i="28"/>
  <c r="R1951" i="28"/>
  <c r="R1952" i="28"/>
  <c r="R1953" i="28"/>
  <c r="R1954" i="28"/>
  <c r="R1955" i="28"/>
  <c r="R1956" i="28"/>
  <c r="R1957" i="28"/>
  <c r="R1958" i="28"/>
  <c r="R1959" i="28"/>
  <c r="R1960" i="28"/>
  <c r="R1961" i="28"/>
  <c r="R1962" i="28"/>
  <c r="R1963" i="28"/>
  <c r="R1964" i="28"/>
  <c r="R1965" i="28"/>
  <c r="R1966" i="28"/>
  <c r="R1967" i="28"/>
  <c r="R1968" i="28"/>
  <c r="R1969" i="28"/>
  <c r="R1970" i="28"/>
  <c r="R1971" i="28"/>
  <c r="R1972" i="28"/>
  <c r="R1973" i="28"/>
  <c r="R1974" i="28"/>
  <c r="R1975" i="28"/>
  <c r="R1976" i="28"/>
  <c r="R1977" i="28"/>
  <c r="R1978" i="28"/>
  <c r="R1979" i="28"/>
  <c r="R1980" i="28"/>
  <c r="R1981" i="28"/>
  <c r="R1982" i="28"/>
  <c r="R1983" i="28"/>
  <c r="R1984" i="28"/>
  <c r="R1985" i="28"/>
  <c r="R1986" i="28"/>
  <c r="R1987" i="28"/>
  <c r="R1988" i="28"/>
  <c r="R1989" i="28"/>
  <c r="R1990" i="28"/>
  <c r="R1991" i="28"/>
  <c r="R1992" i="28"/>
  <c r="R1993" i="28"/>
  <c r="R1994" i="28"/>
  <c r="R1995" i="28"/>
  <c r="R1996" i="28"/>
  <c r="R1997" i="28"/>
  <c r="R1998" i="28"/>
  <c r="R1999" i="28"/>
  <c r="R2000" i="28"/>
  <c r="R2001" i="28"/>
  <c r="R2002" i="28"/>
  <c r="R2003" i="28"/>
  <c r="R2004" i="28"/>
  <c r="R2005" i="28"/>
  <c r="R2006" i="28"/>
  <c r="R2007" i="28"/>
  <c r="R2008" i="28"/>
  <c r="R2009" i="28"/>
  <c r="R2010" i="28"/>
  <c r="R2011" i="28"/>
  <c r="R2012" i="28"/>
  <c r="R2013" i="28"/>
  <c r="R2014" i="28"/>
  <c r="R2015" i="28"/>
  <c r="R2016" i="28"/>
  <c r="R2017" i="28"/>
  <c r="R2018" i="28"/>
  <c r="R2019" i="28"/>
  <c r="R2020" i="28"/>
  <c r="R2021" i="28"/>
  <c r="R2022" i="28"/>
  <c r="R2023" i="28"/>
  <c r="R2024" i="28"/>
  <c r="R2025" i="28"/>
  <c r="R2026" i="28"/>
  <c r="R2027" i="28"/>
  <c r="R2028" i="28"/>
  <c r="R2029" i="28"/>
  <c r="R2030" i="28"/>
  <c r="R2031" i="28"/>
  <c r="R2032" i="28"/>
  <c r="R2033" i="28"/>
  <c r="R2034" i="28"/>
  <c r="R2035" i="28"/>
  <c r="R2036" i="28"/>
  <c r="R2037" i="28"/>
  <c r="R2038" i="28"/>
  <c r="R2039" i="28"/>
  <c r="R2040" i="28"/>
  <c r="R2041" i="28"/>
  <c r="R2042" i="28"/>
  <c r="R2043" i="28"/>
  <c r="R2044" i="28"/>
  <c r="R2045" i="28"/>
  <c r="R2046" i="28"/>
  <c r="R2047" i="28"/>
  <c r="R2048" i="28"/>
  <c r="R2049" i="28"/>
  <c r="R2050" i="28"/>
  <c r="R2051" i="28"/>
  <c r="R2052" i="28"/>
  <c r="R2053" i="28"/>
  <c r="R2054" i="28"/>
  <c r="R2055" i="28"/>
  <c r="R2056" i="28"/>
  <c r="R2057" i="28"/>
  <c r="R2058" i="28"/>
  <c r="R2059" i="28"/>
  <c r="R2060" i="28"/>
  <c r="R2061" i="28"/>
  <c r="R2062" i="28"/>
  <c r="R2063" i="28"/>
  <c r="R2064" i="28"/>
  <c r="R2065" i="28"/>
  <c r="R2066" i="28"/>
  <c r="R2067" i="28"/>
  <c r="R2068" i="28"/>
  <c r="R2069" i="28"/>
  <c r="R2070" i="28"/>
  <c r="R2071" i="28"/>
  <c r="R2072" i="28"/>
  <c r="R2073" i="28"/>
  <c r="R2074" i="28"/>
  <c r="R2075" i="28"/>
  <c r="R2076" i="28"/>
  <c r="R2077" i="28"/>
  <c r="R2078" i="28"/>
  <c r="R2079" i="28"/>
  <c r="R2080" i="28"/>
  <c r="R2081" i="28"/>
  <c r="R2082" i="28"/>
  <c r="R2083" i="28"/>
  <c r="R2084" i="28"/>
  <c r="R2085" i="28"/>
  <c r="R2086" i="28"/>
  <c r="R2087" i="28"/>
  <c r="R2088" i="28"/>
  <c r="R2089" i="28"/>
  <c r="R2090" i="28"/>
  <c r="R2091" i="28"/>
  <c r="R2092" i="28"/>
  <c r="R2093" i="28"/>
  <c r="R2094" i="28"/>
  <c r="R2095" i="28"/>
  <c r="R2096" i="28"/>
  <c r="R2097" i="28"/>
  <c r="R2098" i="28"/>
  <c r="R2099" i="28"/>
  <c r="R2100" i="28"/>
  <c r="R2101" i="28"/>
  <c r="R2102" i="28"/>
  <c r="R2103" i="28"/>
  <c r="R2104" i="28"/>
  <c r="R2105" i="28"/>
  <c r="R2106" i="28"/>
  <c r="R2107" i="28"/>
  <c r="R2108" i="28"/>
  <c r="R2109" i="28"/>
  <c r="R2110" i="28"/>
  <c r="R2111" i="28"/>
  <c r="R2112" i="28"/>
  <c r="R2113" i="28"/>
  <c r="R2114" i="28"/>
  <c r="R2115" i="28"/>
  <c r="R2116" i="28"/>
  <c r="R2117" i="28"/>
  <c r="R2118" i="28"/>
  <c r="R2119" i="28"/>
  <c r="R2120" i="28"/>
  <c r="R2121" i="28"/>
  <c r="R2122" i="28"/>
  <c r="R2123" i="28"/>
  <c r="R2124" i="28"/>
  <c r="R2125" i="28"/>
  <c r="R2126" i="28"/>
  <c r="R2127" i="28"/>
  <c r="R2128" i="28"/>
  <c r="R2129" i="28"/>
  <c r="R2130" i="28"/>
  <c r="R2131" i="28"/>
  <c r="R2132" i="28"/>
  <c r="R2133" i="28"/>
  <c r="R2134" i="28"/>
  <c r="R2135" i="28"/>
  <c r="R2136" i="28"/>
  <c r="R2137" i="28"/>
  <c r="R2138" i="28"/>
  <c r="R2139" i="28"/>
  <c r="R2140" i="28"/>
  <c r="R2141" i="28"/>
  <c r="R2142" i="28"/>
  <c r="R2143" i="28"/>
  <c r="R2144" i="28"/>
  <c r="R2145" i="28"/>
  <c r="R2146" i="28"/>
  <c r="R2147" i="28"/>
  <c r="R2148" i="28"/>
  <c r="R2149" i="28"/>
  <c r="R2150" i="28"/>
  <c r="R2151" i="28"/>
  <c r="R2152" i="28"/>
  <c r="R2153" i="28"/>
  <c r="R2154" i="28"/>
  <c r="R2155" i="28"/>
  <c r="R2156" i="28"/>
  <c r="R2157" i="28"/>
  <c r="R2158" i="28"/>
  <c r="R2159" i="28"/>
  <c r="R2160" i="28"/>
  <c r="R2161" i="28"/>
  <c r="R2162" i="28"/>
  <c r="R2163" i="28"/>
  <c r="R2164" i="28"/>
  <c r="R2165" i="28"/>
  <c r="R2166" i="28"/>
  <c r="R2167" i="28"/>
  <c r="R2168" i="28"/>
  <c r="R2169" i="28"/>
  <c r="R2170" i="28"/>
  <c r="R2171" i="28"/>
  <c r="R2172" i="28"/>
  <c r="R2173" i="28"/>
  <c r="R2174" i="28"/>
  <c r="R2175" i="28"/>
  <c r="R2176" i="28"/>
  <c r="R2177" i="28"/>
  <c r="R2178" i="28"/>
  <c r="R2179" i="28"/>
  <c r="R2180" i="28"/>
  <c r="R2181" i="28"/>
  <c r="R2182" i="28"/>
  <c r="R2183" i="28"/>
  <c r="R2184" i="28"/>
  <c r="R2185" i="28"/>
  <c r="R2186" i="28"/>
  <c r="R2187" i="28"/>
  <c r="R2188" i="28"/>
  <c r="R2189" i="28"/>
  <c r="R2190" i="28"/>
  <c r="R2191" i="28"/>
  <c r="R2192" i="28"/>
  <c r="R2193" i="28"/>
  <c r="R2194" i="28"/>
  <c r="R2195" i="28"/>
  <c r="R2196" i="28"/>
  <c r="R2197" i="28"/>
  <c r="R2198" i="28"/>
  <c r="R2199" i="28"/>
  <c r="R2200" i="28"/>
  <c r="R2201" i="28"/>
  <c r="R2202" i="28"/>
  <c r="R2203" i="28"/>
  <c r="R2204" i="28"/>
  <c r="R2205" i="28"/>
  <c r="R2206" i="28"/>
  <c r="R2207" i="28"/>
  <c r="R2208" i="28"/>
  <c r="R2209" i="28"/>
  <c r="R2210" i="28"/>
  <c r="R2211" i="28"/>
  <c r="R2212" i="28"/>
  <c r="R2213" i="28"/>
  <c r="R2214" i="28"/>
  <c r="R2215" i="28"/>
  <c r="R2216" i="28"/>
  <c r="R2217" i="28"/>
  <c r="R2218" i="28"/>
  <c r="R2219" i="28"/>
  <c r="R2220" i="28"/>
  <c r="R2221" i="28"/>
  <c r="R2222" i="28"/>
  <c r="R2223" i="28"/>
  <c r="R2224" i="28"/>
  <c r="R2225" i="28"/>
  <c r="R2226" i="28"/>
  <c r="R2227" i="28"/>
  <c r="R2228" i="28"/>
  <c r="R2229" i="28"/>
  <c r="R2230" i="28"/>
  <c r="R2231" i="28"/>
  <c r="R2232" i="28"/>
  <c r="R2233" i="28"/>
  <c r="R2234" i="28"/>
  <c r="R2235" i="28"/>
  <c r="R2236" i="28"/>
  <c r="R2237" i="28"/>
  <c r="R2238" i="28"/>
  <c r="R2239" i="28"/>
  <c r="R2240" i="28"/>
  <c r="R2241" i="28"/>
  <c r="R2242" i="28"/>
  <c r="R2243" i="28"/>
  <c r="R2244" i="28"/>
  <c r="R2245" i="28"/>
  <c r="R2246" i="28"/>
  <c r="R2247" i="28"/>
  <c r="R2248" i="28"/>
  <c r="R2249" i="28"/>
  <c r="R2250" i="28"/>
  <c r="R2251" i="28"/>
  <c r="R2252" i="28"/>
  <c r="R2253" i="28"/>
  <c r="R2254" i="28"/>
  <c r="R2255" i="28"/>
  <c r="R2256" i="28"/>
  <c r="R2257" i="28"/>
  <c r="R2258" i="28"/>
  <c r="R2259" i="28"/>
  <c r="R2260" i="28"/>
  <c r="R2261" i="28"/>
  <c r="R2262" i="28"/>
  <c r="R2263" i="28"/>
  <c r="R2264" i="28"/>
  <c r="R2265" i="28"/>
  <c r="R2266" i="28"/>
  <c r="R2267" i="28"/>
  <c r="R2268" i="28"/>
  <c r="R2269" i="28"/>
  <c r="R2270" i="28"/>
  <c r="R2271" i="28"/>
  <c r="R2272" i="28"/>
  <c r="R2273" i="28"/>
  <c r="R2274" i="28"/>
  <c r="R2275" i="28"/>
  <c r="R2276" i="28"/>
  <c r="R2277" i="28"/>
  <c r="R2278" i="28"/>
  <c r="R2279" i="28"/>
  <c r="R2280" i="28"/>
  <c r="R2281" i="28"/>
  <c r="R2282" i="28"/>
  <c r="R2283" i="28"/>
  <c r="R2284" i="28"/>
  <c r="R2285" i="28"/>
  <c r="R2286" i="28"/>
  <c r="R2287" i="28"/>
  <c r="R2288" i="28"/>
  <c r="R2289" i="28"/>
  <c r="R2290" i="28"/>
  <c r="R2291" i="28"/>
  <c r="R2292" i="28"/>
  <c r="R2293" i="28"/>
  <c r="R2294" i="28"/>
  <c r="R2295" i="28"/>
  <c r="R2296" i="28"/>
  <c r="R2297" i="28"/>
  <c r="R2298" i="28"/>
  <c r="R2299" i="28"/>
  <c r="R2300" i="28"/>
  <c r="R2301" i="28"/>
  <c r="R2302" i="28"/>
  <c r="R2303" i="28"/>
  <c r="R2304" i="28"/>
  <c r="R2305" i="28"/>
  <c r="R2306" i="28"/>
  <c r="R2307" i="28"/>
  <c r="R2308" i="28"/>
  <c r="R2309" i="28"/>
  <c r="R2310" i="28"/>
  <c r="R2311" i="28"/>
  <c r="R2312" i="28"/>
  <c r="R2313" i="28"/>
  <c r="R2314" i="28"/>
  <c r="R2315" i="28"/>
  <c r="R2316" i="28"/>
  <c r="R2317" i="28"/>
  <c r="R2318" i="28"/>
  <c r="R2319" i="28"/>
  <c r="R2320" i="28"/>
  <c r="R2321" i="28"/>
  <c r="R2322" i="28"/>
  <c r="R2323" i="28"/>
  <c r="R2324" i="28"/>
  <c r="R2325" i="28"/>
  <c r="R2326" i="28"/>
  <c r="R2327" i="28"/>
  <c r="R2328" i="28"/>
  <c r="R2329" i="28"/>
  <c r="R2330" i="28"/>
  <c r="R2331" i="28"/>
  <c r="R2332" i="28"/>
  <c r="R2333" i="28"/>
  <c r="R2334" i="28"/>
  <c r="R2335" i="28"/>
  <c r="R2336" i="28"/>
  <c r="R2337" i="28"/>
  <c r="R2338" i="28"/>
  <c r="R2339" i="28"/>
  <c r="R2340" i="28"/>
  <c r="R2341" i="28"/>
  <c r="R2342" i="28"/>
  <c r="R2343" i="28"/>
  <c r="R2344" i="28"/>
  <c r="R2345" i="28"/>
  <c r="R2346" i="28"/>
  <c r="R2347" i="28"/>
  <c r="R2348" i="28"/>
  <c r="R2349" i="28"/>
  <c r="R2350" i="28"/>
  <c r="R2351" i="28"/>
  <c r="R2352" i="28"/>
  <c r="R2353" i="28"/>
  <c r="R2354" i="28"/>
  <c r="R2355" i="28"/>
  <c r="R2356" i="28"/>
  <c r="R2357" i="28"/>
  <c r="R2358" i="28"/>
  <c r="R2359" i="28"/>
  <c r="R2360" i="28"/>
  <c r="R2361" i="28"/>
  <c r="R2362" i="28"/>
  <c r="R2363" i="28"/>
  <c r="R2364" i="28"/>
  <c r="R2365" i="28"/>
  <c r="R2366" i="28"/>
  <c r="R2367" i="28"/>
  <c r="R2368" i="28"/>
  <c r="R2369" i="28"/>
  <c r="R2370" i="28"/>
  <c r="R2371" i="28"/>
  <c r="R2372" i="28"/>
  <c r="R2373" i="28"/>
  <c r="R2374" i="28"/>
  <c r="R2375" i="28"/>
  <c r="R2376" i="28"/>
  <c r="R2377" i="28"/>
  <c r="R2378" i="28"/>
  <c r="R2379" i="28"/>
  <c r="R2380" i="28"/>
  <c r="R2381" i="28"/>
  <c r="R2382" i="28"/>
  <c r="R2383" i="28"/>
  <c r="R2384" i="28"/>
  <c r="R2385" i="28"/>
  <c r="R2386" i="28"/>
  <c r="R2387" i="28"/>
  <c r="R2388" i="28"/>
  <c r="R2389" i="28"/>
  <c r="R2390" i="28"/>
  <c r="R2391" i="28"/>
  <c r="R2392" i="28"/>
  <c r="R2393" i="28"/>
  <c r="R2394" i="28"/>
  <c r="R2395" i="28"/>
  <c r="R2396" i="28"/>
  <c r="R2397" i="28"/>
  <c r="R2398" i="28"/>
  <c r="R2399" i="28"/>
  <c r="R2400" i="28"/>
  <c r="R2401" i="28"/>
  <c r="R2402" i="28"/>
  <c r="R2403" i="28"/>
  <c r="R2404" i="28"/>
  <c r="R2405" i="28"/>
  <c r="R2406" i="28"/>
  <c r="R2407" i="28"/>
  <c r="R2408" i="28"/>
  <c r="R2409" i="28"/>
  <c r="R2410" i="28"/>
  <c r="R2411" i="28"/>
  <c r="R2412" i="28"/>
  <c r="R2413" i="28"/>
  <c r="R2414" i="28"/>
  <c r="R2415" i="28"/>
  <c r="R2416" i="28"/>
  <c r="R2417" i="28"/>
  <c r="R2418" i="28"/>
  <c r="R2419" i="28"/>
  <c r="R2420" i="28"/>
  <c r="R2421" i="28"/>
  <c r="R2422" i="28"/>
  <c r="R2423" i="28"/>
  <c r="R2424" i="28"/>
  <c r="R2425" i="28"/>
  <c r="R2426" i="28"/>
  <c r="R2427" i="28"/>
  <c r="R2428" i="28"/>
  <c r="R2429" i="28"/>
  <c r="R2430" i="28"/>
  <c r="R2431" i="28"/>
  <c r="R2432" i="28"/>
  <c r="R2433" i="28"/>
  <c r="R2434" i="28"/>
  <c r="R2435" i="28"/>
  <c r="R2436" i="28"/>
  <c r="R2437" i="28"/>
  <c r="R2438" i="28"/>
  <c r="R2439" i="28"/>
  <c r="R2440" i="28"/>
  <c r="R2441" i="28"/>
  <c r="R2442" i="28"/>
  <c r="R2443" i="28"/>
  <c r="R2444" i="28"/>
  <c r="R2445" i="28"/>
  <c r="R2446" i="28"/>
  <c r="R2447" i="28"/>
  <c r="R2448" i="28"/>
  <c r="R2449" i="28"/>
  <c r="R2450" i="28"/>
  <c r="R2451" i="28"/>
  <c r="R2452" i="28"/>
  <c r="R2453" i="28"/>
  <c r="R2454" i="28"/>
  <c r="R2455" i="28"/>
  <c r="R2456" i="28"/>
  <c r="R2457" i="28"/>
  <c r="R2458" i="28"/>
  <c r="R2459" i="28"/>
  <c r="R2460" i="28"/>
  <c r="R2461" i="28"/>
  <c r="R2462" i="28"/>
  <c r="R2463" i="28"/>
  <c r="R2464" i="28"/>
  <c r="R2465" i="28"/>
  <c r="R2466" i="28"/>
  <c r="R2467" i="28"/>
  <c r="R2468" i="28"/>
  <c r="R2469" i="28"/>
  <c r="R2470" i="28"/>
  <c r="R2471" i="28"/>
  <c r="R2472" i="28"/>
  <c r="R2473" i="28"/>
  <c r="R2474" i="28"/>
  <c r="R2475" i="28"/>
  <c r="R2476" i="28"/>
  <c r="R2477" i="28"/>
  <c r="R2478" i="28"/>
  <c r="R2479" i="28"/>
  <c r="R2480" i="28"/>
  <c r="R2481" i="28"/>
  <c r="R2482" i="28"/>
  <c r="R2483" i="28"/>
  <c r="R2484" i="28"/>
  <c r="R2485" i="28"/>
  <c r="R2486" i="28"/>
  <c r="R2487" i="28"/>
  <c r="R2488" i="28"/>
  <c r="R2489" i="28"/>
  <c r="R2490" i="28"/>
  <c r="R2491" i="28"/>
  <c r="R2492" i="28"/>
  <c r="R2493" i="28"/>
  <c r="R2494" i="28"/>
  <c r="R2495" i="28"/>
  <c r="R2496" i="28"/>
  <c r="R2497" i="28"/>
  <c r="R2498" i="28"/>
  <c r="R2499" i="28"/>
  <c r="R2500" i="28"/>
  <c r="R2501" i="28"/>
  <c r="R2502" i="28"/>
  <c r="R2503" i="28"/>
  <c r="R2504" i="28"/>
  <c r="R2505" i="28"/>
  <c r="R2506" i="28"/>
  <c r="R2507" i="28"/>
  <c r="R2508" i="28"/>
  <c r="R2509" i="28"/>
  <c r="R2510" i="28"/>
  <c r="R2511" i="28"/>
  <c r="R2512" i="28"/>
  <c r="R2513" i="28"/>
  <c r="R2514" i="28"/>
  <c r="R2515" i="28"/>
  <c r="R2516" i="28"/>
  <c r="R2517" i="28"/>
  <c r="R2518" i="28"/>
  <c r="R2519" i="28"/>
  <c r="R2520" i="28"/>
  <c r="R2521" i="28"/>
  <c r="R2522" i="28"/>
  <c r="R2523" i="28"/>
  <c r="R2524" i="28"/>
  <c r="R2525" i="28"/>
  <c r="R2526" i="28"/>
  <c r="R2527" i="28"/>
  <c r="R2528" i="28"/>
  <c r="R2529" i="28"/>
  <c r="R2530" i="28"/>
  <c r="R2531" i="28"/>
  <c r="R2532" i="28"/>
  <c r="R2533" i="28"/>
  <c r="R2534" i="28"/>
  <c r="R2535" i="28"/>
  <c r="R2536" i="28"/>
  <c r="R2537" i="28"/>
  <c r="R2538" i="28"/>
  <c r="R2539" i="28"/>
  <c r="R2540" i="28"/>
  <c r="R2541" i="28"/>
  <c r="R2542" i="28"/>
  <c r="R2543" i="28"/>
  <c r="R2544" i="28"/>
  <c r="R2545" i="28"/>
  <c r="R2546" i="28"/>
  <c r="R2547" i="28"/>
  <c r="R2548" i="28"/>
  <c r="R2549" i="28"/>
  <c r="R2550" i="28"/>
  <c r="R2551" i="28"/>
  <c r="R2552" i="28"/>
  <c r="R2553" i="28"/>
  <c r="R2554" i="28"/>
  <c r="R2555" i="28"/>
  <c r="R2556" i="28"/>
  <c r="R2557" i="28"/>
  <c r="R2558" i="28"/>
  <c r="R2559" i="28"/>
  <c r="R2560" i="28"/>
  <c r="R2561" i="28"/>
  <c r="R2562" i="28"/>
  <c r="R2563" i="28"/>
  <c r="R2564" i="28"/>
  <c r="R2565" i="28"/>
  <c r="R2566" i="28"/>
  <c r="R2567" i="28"/>
  <c r="R2568" i="28"/>
  <c r="R2569" i="28"/>
  <c r="R2570" i="28"/>
  <c r="R2571" i="28"/>
  <c r="R2572" i="28"/>
  <c r="R2573" i="28"/>
  <c r="R2574" i="28"/>
  <c r="R2575" i="28"/>
  <c r="R2576" i="28"/>
  <c r="R2577" i="28"/>
  <c r="R2578" i="28"/>
  <c r="R2579" i="28"/>
  <c r="R2580" i="28"/>
  <c r="R2581" i="28"/>
  <c r="R2582" i="28"/>
  <c r="R2583" i="28"/>
  <c r="R2584" i="28"/>
  <c r="R2585" i="28"/>
  <c r="R2586" i="28"/>
  <c r="R2587" i="28"/>
  <c r="R2588" i="28"/>
  <c r="R2589" i="28"/>
  <c r="R2590" i="28"/>
  <c r="R2591" i="28"/>
  <c r="R2592" i="28"/>
  <c r="R2593" i="28"/>
  <c r="R2594" i="28"/>
  <c r="R2595" i="28"/>
  <c r="R2596" i="28"/>
  <c r="R2597" i="28"/>
  <c r="R2598" i="28"/>
  <c r="R2599" i="28"/>
  <c r="R2600" i="28"/>
  <c r="R2601" i="28"/>
  <c r="R2602" i="28"/>
  <c r="R2603" i="28"/>
  <c r="R2604" i="28"/>
  <c r="R2605" i="28"/>
  <c r="R2606" i="28"/>
  <c r="R2607" i="28"/>
  <c r="R2608" i="28"/>
  <c r="R2609" i="28"/>
  <c r="R2610" i="28"/>
  <c r="R2611" i="28"/>
  <c r="R2612" i="28"/>
  <c r="R2613" i="28"/>
  <c r="R2614" i="28"/>
  <c r="R2615" i="28"/>
  <c r="R2616" i="28"/>
  <c r="R2617" i="28"/>
  <c r="R2618" i="28"/>
  <c r="R2619" i="28"/>
  <c r="R2620" i="28"/>
  <c r="R2621" i="28"/>
  <c r="R2622" i="28"/>
  <c r="R2623" i="28"/>
  <c r="R2624" i="28"/>
  <c r="R2625" i="28"/>
  <c r="R2626" i="28"/>
  <c r="R2627" i="28"/>
  <c r="R2628" i="28"/>
  <c r="R2629" i="28"/>
  <c r="R2630" i="28"/>
  <c r="R2631" i="28"/>
  <c r="R2632" i="28"/>
  <c r="R2633" i="28"/>
  <c r="R2634" i="28"/>
  <c r="R2635" i="28"/>
  <c r="R2636" i="28"/>
  <c r="R2637" i="28"/>
  <c r="R2638" i="28"/>
  <c r="R2639" i="28"/>
  <c r="R2640" i="28"/>
  <c r="R2641" i="28"/>
  <c r="R2642" i="28"/>
  <c r="R2643" i="28"/>
  <c r="R2644" i="28"/>
  <c r="R2645" i="28"/>
  <c r="R2646" i="28"/>
  <c r="R2647" i="28"/>
  <c r="R2648" i="28"/>
  <c r="R2649" i="28"/>
  <c r="R2650" i="28"/>
  <c r="R2651" i="28"/>
  <c r="R2652" i="28"/>
  <c r="R2653" i="28"/>
  <c r="R2654" i="28"/>
  <c r="R2655" i="28"/>
  <c r="R2656" i="28"/>
  <c r="R2657" i="28"/>
  <c r="R2658" i="28"/>
  <c r="R2659" i="28"/>
  <c r="R2660" i="28"/>
  <c r="R2661" i="28"/>
  <c r="R2662" i="28"/>
  <c r="R2663" i="28"/>
  <c r="R2664" i="28"/>
  <c r="R2665" i="28"/>
  <c r="R2666" i="28"/>
  <c r="R2667" i="28"/>
  <c r="R2668" i="28"/>
  <c r="R2669" i="28"/>
  <c r="R2670" i="28"/>
  <c r="R2671" i="28"/>
  <c r="R2672" i="28"/>
  <c r="R2673" i="28"/>
  <c r="R2674" i="28"/>
  <c r="R2675" i="28"/>
  <c r="R2676" i="28"/>
  <c r="R2677" i="28"/>
  <c r="R2678" i="28"/>
  <c r="R2679" i="28"/>
  <c r="R2680" i="28"/>
  <c r="R2681" i="28"/>
  <c r="R2682" i="28"/>
  <c r="R2683" i="28"/>
  <c r="R2684" i="28"/>
  <c r="R2685" i="28"/>
  <c r="R2686" i="28"/>
  <c r="R2687" i="28"/>
  <c r="R2688" i="28"/>
  <c r="R2689" i="28"/>
  <c r="R2690" i="28"/>
  <c r="R2691" i="28"/>
  <c r="R2692" i="28"/>
  <c r="R2693" i="28"/>
  <c r="R2694" i="28"/>
  <c r="R2695" i="28"/>
  <c r="R2696" i="28"/>
  <c r="R2697" i="28"/>
  <c r="R2698" i="28"/>
  <c r="R2699" i="28"/>
  <c r="R2700" i="28"/>
  <c r="R2701" i="28"/>
  <c r="R2702" i="28"/>
  <c r="R2703" i="28"/>
  <c r="R2704" i="28"/>
  <c r="R2705" i="28"/>
  <c r="R2706" i="28"/>
  <c r="R2707" i="28"/>
  <c r="R2708" i="28"/>
  <c r="R2709" i="28"/>
  <c r="R2710" i="28"/>
  <c r="R2711" i="28"/>
  <c r="R2712" i="28"/>
  <c r="R2713" i="28"/>
  <c r="R2714" i="28"/>
  <c r="R2715" i="28"/>
  <c r="R2716" i="28"/>
  <c r="R2717" i="28"/>
  <c r="R2718" i="28"/>
  <c r="R2719" i="28"/>
  <c r="R2720" i="28"/>
  <c r="R2721" i="28"/>
  <c r="R2722" i="28"/>
  <c r="R2723" i="28"/>
  <c r="R2724" i="28"/>
  <c r="R2725" i="28"/>
  <c r="R2726" i="28"/>
  <c r="R2727" i="28"/>
  <c r="R2728" i="28"/>
  <c r="R2729" i="28"/>
  <c r="R2730" i="28"/>
  <c r="R2731" i="28"/>
  <c r="R2732" i="28"/>
  <c r="R2733" i="28"/>
  <c r="R2734" i="28"/>
  <c r="R2735" i="28"/>
  <c r="R2736" i="28"/>
  <c r="R2737" i="28"/>
  <c r="R2738" i="28"/>
  <c r="R2739" i="28"/>
  <c r="R2740" i="28"/>
  <c r="R2741" i="28"/>
  <c r="R2742" i="28"/>
  <c r="R2743" i="28"/>
  <c r="R2744" i="28"/>
  <c r="R2745" i="28"/>
  <c r="R2746" i="28"/>
  <c r="R2747" i="28"/>
  <c r="R2748" i="28"/>
  <c r="R2749" i="28"/>
  <c r="R2750" i="28"/>
  <c r="R2751" i="28"/>
  <c r="R2752" i="28"/>
  <c r="R2753" i="28"/>
  <c r="R2754" i="28"/>
  <c r="R2755" i="28"/>
  <c r="R2756" i="28"/>
  <c r="R2757" i="28"/>
  <c r="R2758" i="28"/>
  <c r="R2759" i="28"/>
  <c r="R2760" i="28"/>
  <c r="R2761" i="28"/>
  <c r="R2762" i="28"/>
  <c r="R2763" i="28"/>
  <c r="R2764" i="28"/>
  <c r="R2765" i="28"/>
  <c r="R2766" i="28"/>
  <c r="R2767" i="28"/>
  <c r="R2768" i="28"/>
  <c r="R2769" i="28"/>
  <c r="R2770" i="28"/>
  <c r="R2771" i="28"/>
  <c r="R2772" i="28"/>
  <c r="R2773" i="28"/>
  <c r="R2774" i="28"/>
  <c r="R2775" i="28"/>
  <c r="R2776" i="28"/>
  <c r="R2777" i="28"/>
  <c r="R2778" i="28"/>
  <c r="R2779" i="28"/>
  <c r="R2780" i="28"/>
  <c r="R2781" i="28"/>
  <c r="R2782" i="28"/>
  <c r="R2783" i="28"/>
  <c r="R2784" i="28"/>
  <c r="R2785" i="28"/>
  <c r="R2786" i="28"/>
  <c r="R2787" i="28"/>
  <c r="R2788" i="28"/>
  <c r="R2789" i="28"/>
  <c r="R2790" i="28"/>
  <c r="R2791" i="28"/>
  <c r="R2792" i="28"/>
  <c r="R2793" i="28"/>
  <c r="R2794" i="28"/>
  <c r="R2795" i="28"/>
  <c r="R2796" i="28"/>
  <c r="R2797" i="28"/>
  <c r="R2798" i="28"/>
  <c r="R2799" i="28"/>
  <c r="R2800" i="28"/>
  <c r="R2801" i="28"/>
  <c r="R2802" i="28"/>
  <c r="R2803" i="28"/>
  <c r="R2804" i="28"/>
  <c r="R2805" i="28"/>
  <c r="R2806" i="28"/>
  <c r="R2807" i="28"/>
  <c r="R2808" i="28"/>
  <c r="R2809" i="28"/>
  <c r="R2810" i="28"/>
  <c r="R2811" i="28"/>
  <c r="R2812" i="28"/>
  <c r="R2813" i="28"/>
  <c r="R2814" i="28"/>
  <c r="R2815" i="28"/>
  <c r="R2816" i="28"/>
  <c r="R2817" i="28"/>
  <c r="R2818" i="28"/>
  <c r="R2819" i="28"/>
  <c r="R2820" i="28"/>
  <c r="R2821" i="28"/>
  <c r="R2822" i="28"/>
  <c r="R2823" i="28"/>
  <c r="R2824" i="28"/>
  <c r="R2825" i="28"/>
  <c r="R2826" i="28"/>
  <c r="R2827" i="28"/>
  <c r="R2828" i="28"/>
  <c r="R2829" i="28"/>
  <c r="R2830" i="28"/>
  <c r="R2831" i="28"/>
  <c r="R2832" i="28"/>
  <c r="R2833" i="28"/>
  <c r="R2834" i="28"/>
  <c r="R2835" i="28"/>
  <c r="R2836" i="28"/>
  <c r="R2837" i="28"/>
  <c r="R2838" i="28"/>
  <c r="R2839" i="28"/>
  <c r="R2840" i="28"/>
  <c r="R2841" i="28"/>
  <c r="R2842" i="28"/>
  <c r="R2843" i="28"/>
  <c r="R2844" i="28"/>
  <c r="R2845" i="28"/>
  <c r="R2846" i="28"/>
  <c r="R2847" i="28"/>
  <c r="R2848" i="28"/>
  <c r="R2849" i="28"/>
  <c r="R2850" i="28"/>
  <c r="R2851" i="28"/>
  <c r="R2852" i="28"/>
  <c r="R2853" i="28"/>
  <c r="R2854" i="28"/>
  <c r="R2855" i="28"/>
  <c r="R2856" i="28"/>
  <c r="R2857" i="28"/>
  <c r="R2858" i="28"/>
  <c r="R2859" i="28"/>
  <c r="R2860" i="28"/>
  <c r="R2861" i="28"/>
  <c r="R2862" i="28"/>
  <c r="R2863" i="28"/>
  <c r="R2864" i="28"/>
  <c r="R2865" i="28"/>
  <c r="R2866" i="28"/>
  <c r="R2867" i="28"/>
  <c r="R2868" i="28"/>
  <c r="R2869" i="28"/>
  <c r="R2870" i="28"/>
  <c r="R2871" i="28"/>
  <c r="R2872" i="28"/>
  <c r="R2873" i="28"/>
  <c r="R2874" i="28"/>
  <c r="R2875" i="28"/>
  <c r="R2876" i="28"/>
  <c r="R2877" i="28"/>
  <c r="R2878" i="28"/>
  <c r="R2879" i="28"/>
  <c r="R2880" i="28"/>
  <c r="R2881" i="28"/>
  <c r="R2882" i="28"/>
  <c r="R2883" i="28"/>
  <c r="R2884" i="28"/>
  <c r="R2885" i="28"/>
  <c r="R2886" i="28"/>
  <c r="R2887" i="28"/>
  <c r="R2888" i="28"/>
  <c r="R2889" i="28"/>
  <c r="R2890" i="28"/>
  <c r="R2891" i="28"/>
  <c r="R2892" i="28"/>
  <c r="R2893" i="28"/>
  <c r="R2894" i="28"/>
  <c r="R2895" i="28"/>
  <c r="R2896" i="28"/>
  <c r="R2897" i="28"/>
  <c r="R2898" i="28"/>
  <c r="R2899" i="28"/>
  <c r="R2900" i="28"/>
  <c r="R2901" i="28"/>
  <c r="R2902" i="28"/>
  <c r="R2903" i="28"/>
  <c r="R2904" i="28"/>
  <c r="R2905" i="28"/>
  <c r="R2906" i="28"/>
  <c r="R2907" i="28"/>
  <c r="R2908" i="28"/>
  <c r="R2909" i="28"/>
  <c r="R2910" i="28"/>
  <c r="R2911" i="28"/>
  <c r="R2912" i="28"/>
  <c r="R2913" i="28"/>
  <c r="R2914" i="28"/>
  <c r="R2915" i="28"/>
  <c r="R2916" i="28"/>
  <c r="R2917" i="28"/>
  <c r="R2918" i="28"/>
  <c r="R2919" i="28"/>
  <c r="R2920" i="28"/>
  <c r="R2921" i="28"/>
  <c r="R2922" i="28"/>
  <c r="R2923" i="28"/>
  <c r="R2924" i="28"/>
  <c r="R2925" i="28"/>
  <c r="R2926" i="28"/>
  <c r="R2927" i="28"/>
  <c r="R2928" i="28"/>
  <c r="R2929" i="28"/>
  <c r="R2930" i="28"/>
  <c r="R2931" i="28"/>
  <c r="R2932" i="28"/>
  <c r="R2933" i="28"/>
  <c r="R2934" i="28"/>
  <c r="R2935" i="28"/>
  <c r="R2936" i="28"/>
  <c r="R2937" i="28"/>
  <c r="R2938" i="28"/>
  <c r="R2939" i="28"/>
  <c r="R2940" i="28"/>
  <c r="R2941" i="28"/>
  <c r="R2942" i="28"/>
  <c r="R2943" i="28"/>
  <c r="R2944" i="28"/>
  <c r="R2945" i="28"/>
  <c r="R2946" i="28"/>
  <c r="R2947" i="28"/>
  <c r="R2948" i="28"/>
  <c r="R2949" i="28"/>
  <c r="R2950" i="28"/>
  <c r="R2951" i="28"/>
  <c r="R2952" i="28"/>
  <c r="R2953" i="28"/>
  <c r="R2954" i="28"/>
  <c r="R2955" i="28"/>
  <c r="R2956" i="28"/>
  <c r="R2957" i="28"/>
  <c r="R2958" i="28"/>
  <c r="R2959" i="28"/>
  <c r="R2960" i="28"/>
  <c r="R2961" i="28"/>
  <c r="R2962" i="28"/>
  <c r="R2963" i="28"/>
  <c r="R2964" i="28"/>
  <c r="R2965" i="28"/>
  <c r="R2966" i="28"/>
  <c r="R2967" i="28"/>
  <c r="R2968" i="28"/>
  <c r="R2969" i="28"/>
  <c r="R2970" i="28"/>
  <c r="R2971" i="28"/>
  <c r="R2972" i="28"/>
  <c r="R2973" i="28"/>
  <c r="R2974" i="28"/>
  <c r="R2975" i="28"/>
  <c r="R2976" i="28"/>
  <c r="R2977" i="28"/>
  <c r="R2978" i="28"/>
  <c r="R2979" i="28"/>
  <c r="R2980" i="28"/>
  <c r="R2981" i="28"/>
  <c r="R2982" i="28"/>
  <c r="R2983" i="28"/>
  <c r="R2984" i="28"/>
  <c r="R2985" i="28"/>
  <c r="R2986" i="28"/>
  <c r="R2987" i="28"/>
  <c r="R2988" i="28"/>
  <c r="R2989" i="28"/>
  <c r="R2990" i="28"/>
  <c r="R2991" i="28"/>
  <c r="R2992" i="28"/>
  <c r="R2993" i="28"/>
  <c r="R2994" i="28"/>
  <c r="R2995" i="28"/>
  <c r="R2996" i="28"/>
  <c r="R2997" i="28"/>
  <c r="R2998" i="28"/>
  <c r="R2999" i="28"/>
  <c r="R3000" i="28"/>
  <c r="R3001" i="28"/>
  <c r="R3002" i="28"/>
  <c r="R3003" i="28"/>
  <c r="R3004" i="28"/>
  <c r="R3005" i="28"/>
  <c r="R3006" i="28"/>
  <c r="R3007" i="28"/>
  <c r="R3008" i="28"/>
  <c r="R3009" i="28"/>
  <c r="R3010" i="28"/>
  <c r="R3011" i="28"/>
  <c r="R3012" i="28"/>
  <c r="R3013" i="28"/>
  <c r="R3014" i="28"/>
  <c r="R3015" i="28"/>
  <c r="R3016" i="28"/>
  <c r="R3017" i="28"/>
  <c r="R3018" i="28"/>
  <c r="R3019" i="28"/>
  <c r="R3020" i="28"/>
  <c r="R3021" i="28"/>
  <c r="R3022" i="28"/>
  <c r="R3023" i="28"/>
  <c r="R3024" i="28"/>
  <c r="R3025" i="28"/>
  <c r="R3026" i="28"/>
  <c r="R3027" i="28"/>
  <c r="R3028" i="28"/>
  <c r="R3029" i="28"/>
  <c r="R3030" i="28"/>
  <c r="R3031" i="28"/>
  <c r="R3032" i="28"/>
  <c r="R3033" i="28"/>
  <c r="R3034" i="28"/>
  <c r="R3035" i="28"/>
  <c r="R3036" i="28"/>
  <c r="R3037" i="28"/>
  <c r="R3038" i="28"/>
  <c r="R3039" i="28"/>
  <c r="R3040" i="28"/>
  <c r="R3041" i="28"/>
  <c r="R3042" i="28"/>
  <c r="R3043" i="28"/>
  <c r="R3044" i="28"/>
  <c r="R3045" i="28"/>
  <c r="R3046" i="28"/>
  <c r="R3047" i="28"/>
  <c r="R3048" i="28"/>
  <c r="R3049" i="28"/>
  <c r="R3050" i="28"/>
  <c r="R3051" i="28"/>
  <c r="R3052" i="28"/>
  <c r="R3053" i="28"/>
  <c r="R3054" i="28"/>
  <c r="R3055" i="28"/>
  <c r="R3056" i="28"/>
  <c r="R3057" i="28"/>
  <c r="R3058" i="28"/>
  <c r="R3059" i="28"/>
  <c r="R3060" i="28"/>
  <c r="R3061" i="28"/>
  <c r="R3062" i="28"/>
  <c r="R3063" i="28"/>
  <c r="R3064" i="28"/>
  <c r="R3065" i="28"/>
  <c r="R3066" i="28"/>
  <c r="R3067" i="28"/>
  <c r="R3068" i="28"/>
  <c r="R3069" i="28"/>
  <c r="R3070" i="28"/>
  <c r="R3071" i="28"/>
  <c r="R3072" i="28"/>
  <c r="R3073" i="28"/>
  <c r="R3074" i="28"/>
  <c r="R3075" i="28"/>
  <c r="R3076" i="28"/>
  <c r="R3077" i="28"/>
  <c r="R3078" i="28"/>
  <c r="R3079" i="28"/>
  <c r="R3080" i="28"/>
  <c r="R3081" i="28"/>
  <c r="R3082" i="28"/>
  <c r="R3083" i="28"/>
  <c r="R3084" i="28"/>
  <c r="R3085" i="28"/>
  <c r="R3086" i="28"/>
  <c r="R3087" i="28"/>
  <c r="R3088" i="28"/>
  <c r="R3089" i="28"/>
  <c r="R3090" i="28"/>
  <c r="R3091" i="28"/>
  <c r="R3092" i="28"/>
  <c r="R3093" i="28"/>
  <c r="R3094" i="28"/>
  <c r="R3095" i="28"/>
  <c r="R3096" i="28"/>
  <c r="R3097" i="28"/>
  <c r="R3098" i="28"/>
  <c r="R3099" i="28"/>
  <c r="R3100" i="28"/>
  <c r="R3101" i="28"/>
  <c r="R3102" i="28"/>
  <c r="R3103" i="28"/>
  <c r="R3104" i="28"/>
  <c r="R3105" i="28"/>
  <c r="R3106" i="28"/>
  <c r="R3107" i="28"/>
  <c r="R3108" i="28"/>
  <c r="R3109" i="28"/>
  <c r="R3110" i="28"/>
  <c r="R3111" i="28"/>
  <c r="R3112" i="28"/>
  <c r="R3113" i="28"/>
  <c r="R3114" i="28"/>
  <c r="R3115" i="28"/>
  <c r="R3116" i="28"/>
  <c r="R3117" i="28"/>
  <c r="R3118" i="28"/>
  <c r="R3119" i="28"/>
  <c r="R3120" i="28"/>
  <c r="R3121" i="28"/>
  <c r="R3122" i="28"/>
  <c r="R3123" i="28"/>
  <c r="R3124" i="28"/>
  <c r="R3125" i="28"/>
  <c r="R3126" i="28"/>
  <c r="R3127" i="28"/>
  <c r="R3128" i="28"/>
  <c r="R3129" i="28"/>
  <c r="R3130" i="28"/>
  <c r="R3131" i="28"/>
  <c r="R3132" i="28"/>
  <c r="R3133" i="28"/>
  <c r="R3134" i="28"/>
  <c r="R3135" i="28"/>
  <c r="R3136" i="28"/>
  <c r="R3137" i="28"/>
  <c r="R3138" i="28"/>
  <c r="R3139" i="28"/>
  <c r="R3140" i="28"/>
  <c r="R3141" i="28"/>
  <c r="R3142" i="28"/>
  <c r="R3143" i="28"/>
  <c r="R3144" i="28"/>
  <c r="R3145" i="28"/>
  <c r="R3146" i="28"/>
  <c r="R3147" i="28"/>
  <c r="R3148" i="28"/>
  <c r="R3149" i="28"/>
  <c r="R3150" i="28"/>
  <c r="R3151" i="28"/>
  <c r="R3152" i="28"/>
  <c r="R3153" i="28"/>
  <c r="R3154" i="28"/>
  <c r="R3155" i="28"/>
  <c r="R3156" i="28"/>
  <c r="R3157" i="28"/>
  <c r="R3158" i="28"/>
  <c r="R3159" i="28"/>
  <c r="R3160" i="28"/>
  <c r="R3161" i="28"/>
  <c r="R3162" i="28"/>
  <c r="R3163" i="28"/>
  <c r="R3164" i="28"/>
  <c r="R3165" i="28"/>
  <c r="R3166" i="28"/>
  <c r="R3167" i="28"/>
  <c r="R3168" i="28"/>
  <c r="R3169" i="28"/>
  <c r="R3170" i="28"/>
  <c r="R3171" i="28"/>
  <c r="R3172" i="28"/>
  <c r="R3173" i="28"/>
  <c r="R3174" i="28"/>
  <c r="R3175" i="28"/>
  <c r="R3176" i="28"/>
  <c r="R3177" i="28"/>
  <c r="R3178" i="28"/>
  <c r="R3179" i="28"/>
  <c r="R3180" i="28"/>
  <c r="R3181" i="28"/>
  <c r="R3182" i="28"/>
  <c r="R3183" i="28"/>
  <c r="R3184" i="28"/>
  <c r="R3185" i="28"/>
  <c r="R3186" i="28"/>
  <c r="R3187" i="28"/>
  <c r="R3188" i="28"/>
  <c r="R3189" i="28"/>
  <c r="R3190" i="28"/>
  <c r="R3191" i="28"/>
  <c r="R3192" i="28"/>
  <c r="R3193" i="28"/>
  <c r="R3194" i="28"/>
  <c r="R3195" i="28"/>
  <c r="R3196" i="28"/>
  <c r="R3197" i="28"/>
  <c r="R3198" i="28"/>
  <c r="R3199" i="28"/>
  <c r="R3200" i="28"/>
  <c r="R3201" i="28"/>
  <c r="R3202" i="28"/>
  <c r="R3203" i="28"/>
  <c r="R3204" i="28"/>
  <c r="R3205" i="28"/>
  <c r="R3206" i="28"/>
  <c r="R3207" i="28"/>
  <c r="R3208" i="28"/>
  <c r="R3209" i="28"/>
  <c r="R3210" i="28"/>
  <c r="R3211" i="28"/>
  <c r="R3212" i="28"/>
  <c r="R3213" i="28"/>
  <c r="R3214" i="28"/>
  <c r="R3215" i="28"/>
  <c r="R3216" i="28"/>
  <c r="R3217" i="28"/>
  <c r="R3218" i="28"/>
  <c r="R3219" i="28"/>
  <c r="R3220" i="28"/>
  <c r="R3221" i="28"/>
  <c r="R3222" i="28"/>
  <c r="R3223" i="28"/>
  <c r="R3224" i="28"/>
  <c r="R3225" i="28"/>
  <c r="R3226" i="28"/>
  <c r="R3227" i="28"/>
  <c r="R3228" i="28"/>
  <c r="R3229" i="28"/>
  <c r="R3230" i="28"/>
  <c r="R3231" i="28"/>
  <c r="R3232" i="28"/>
  <c r="R3233" i="28"/>
  <c r="R3234" i="28"/>
  <c r="R3235" i="28"/>
  <c r="R3236" i="28"/>
  <c r="R3237" i="28"/>
  <c r="R3238" i="28"/>
  <c r="R3239" i="28"/>
  <c r="R3240" i="28"/>
  <c r="R3241" i="28"/>
  <c r="R3242" i="28"/>
  <c r="R3243" i="28"/>
  <c r="R3244" i="28"/>
  <c r="R3245" i="28"/>
  <c r="R3246" i="28"/>
  <c r="R3247" i="28"/>
  <c r="R3248" i="28"/>
  <c r="R3249" i="28"/>
  <c r="R3250" i="28"/>
  <c r="R3251" i="28"/>
  <c r="R3252" i="28"/>
  <c r="R3253" i="28"/>
  <c r="R3254" i="28"/>
  <c r="R3255" i="28"/>
  <c r="R3256" i="28"/>
  <c r="R3257" i="28"/>
  <c r="R3258" i="28"/>
  <c r="R3259" i="28"/>
  <c r="R3260" i="28"/>
  <c r="R3261" i="28"/>
  <c r="R3262" i="28"/>
  <c r="R3263" i="28"/>
  <c r="R3264" i="28"/>
  <c r="R3265" i="28"/>
  <c r="R3266" i="28"/>
  <c r="R3267" i="28"/>
  <c r="R3268" i="28"/>
  <c r="R3269" i="28"/>
  <c r="R3270" i="28"/>
  <c r="R3271" i="28"/>
  <c r="R3272" i="28"/>
  <c r="R3273" i="28"/>
  <c r="R3274" i="28"/>
  <c r="R3275" i="28"/>
  <c r="R3276" i="28"/>
  <c r="R3277" i="28"/>
  <c r="R3278" i="28"/>
  <c r="R3279" i="28"/>
  <c r="R3280" i="28"/>
  <c r="R3281" i="28"/>
  <c r="R3282" i="28"/>
  <c r="R3283" i="28"/>
  <c r="R3284" i="28"/>
  <c r="R3285" i="28"/>
  <c r="R3286" i="28"/>
  <c r="R3287" i="28"/>
  <c r="R3288" i="28"/>
  <c r="R3289" i="28"/>
  <c r="R3290" i="28"/>
  <c r="R3291" i="28"/>
  <c r="R3292" i="28"/>
  <c r="R3293" i="28"/>
  <c r="R3294" i="28"/>
  <c r="R3295" i="28"/>
  <c r="R3296" i="28"/>
  <c r="R3297" i="28"/>
  <c r="R3298" i="28"/>
  <c r="R3299" i="28"/>
  <c r="R3300" i="28"/>
  <c r="R3301" i="28"/>
  <c r="R3302" i="28"/>
  <c r="R3303" i="28"/>
  <c r="R3304" i="28"/>
  <c r="R3305" i="28"/>
  <c r="R3306" i="28"/>
  <c r="R3307" i="28"/>
  <c r="R3308" i="28"/>
  <c r="R3309" i="28"/>
  <c r="R3310" i="28"/>
  <c r="R3311" i="28"/>
  <c r="R3312" i="28"/>
  <c r="R3313" i="28"/>
  <c r="R3314" i="28"/>
  <c r="R3315" i="28"/>
  <c r="R3316" i="28"/>
  <c r="R3317" i="28"/>
  <c r="R3318" i="28"/>
  <c r="R3319" i="28"/>
  <c r="R3320" i="28"/>
  <c r="R3321" i="28"/>
  <c r="R3322" i="28"/>
  <c r="R3323" i="28"/>
  <c r="R3324" i="28"/>
  <c r="R3325" i="28"/>
  <c r="R3326" i="28"/>
  <c r="R3327" i="28"/>
  <c r="R3328" i="28"/>
  <c r="R3329" i="28"/>
  <c r="R3330" i="28"/>
  <c r="R3331" i="28"/>
  <c r="R3332" i="28"/>
  <c r="R3333" i="28"/>
  <c r="R3334" i="28"/>
  <c r="R3335" i="28"/>
  <c r="R3336" i="28"/>
  <c r="R3337" i="28"/>
  <c r="R3338" i="28"/>
  <c r="R3339" i="28"/>
  <c r="R3340" i="28"/>
  <c r="R3341" i="28"/>
  <c r="R3342" i="28"/>
  <c r="R3343" i="28"/>
  <c r="R3344" i="28"/>
  <c r="R3345" i="28"/>
  <c r="R3346" i="28"/>
  <c r="R3347" i="28"/>
  <c r="R3348" i="28"/>
  <c r="R3349" i="28"/>
  <c r="R3350" i="28"/>
  <c r="R3351" i="28"/>
  <c r="R3352" i="28"/>
  <c r="R3353" i="28"/>
  <c r="R3354" i="28"/>
  <c r="R3355" i="28"/>
  <c r="R3356" i="28"/>
  <c r="R3357" i="28"/>
  <c r="R3358" i="28"/>
  <c r="R3359" i="28"/>
  <c r="R3360" i="28"/>
  <c r="R3361" i="28"/>
  <c r="R3362" i="28"/>
  <c r="R3363" i="28"/>
  <c r="R3364" i="28"/>
  <c r="R3365" i="28"/>
  <c r="R3366" i="28"/>
  <c r="R3367" i="28"/>
  <c r="R3368" i="28"/>
  <c r="R3369" i="28"/>
  <c r="R3370" i="28"/>
  <c r="R3371" i="28"/>
  <c r="R3372" i="28"/>
  <c r="R3373" i="28"/>
  <c r="R3374" i="28"/>
  <c r="R3375" i="28"/>
  <c r="R3376" i="28"/>
  <c r="R3377" i="28"/>
  <c r="R3378" i="28"/>
  <c r="R3379" i="28"/>
  <c r="R3380" i="28"/>
  <c r="R3381" i="28"/>
  <c r="R3382" i="28"/>
  <c r="R3383" i="28"/>
  <c r="R3384" i="28"/>
  <c r="R3385" i="28"/>
  <c r="R3386" i="28"/>
  <c r="R3387" i="28"/>
  <c r="R3388" i="28"/>
  <c r="R3389" i="28"/>
  <c r="R3390" i="28"/>
  <c r="R3391" i="28"/>
  <c r="R3392" i="28"/>
  <c r="R3393" i="28"/>
  <c r="R3394" i="28"/>
  <c r="R3395" i="28"/>
  <c r="R3396" i="28"/>
  <c r="R3397" i="28"/>
  <c r="R3398" i="28"/>
  <c r="R3399" i="28"/>
  <c r="R3400" i="28"/>
  <c r="R3401" i="28"/>
  <c r="R3402" i="28"/>
  <c r="R3403" i="28"/>
  <c r="R3404" i="28"/>
  <c r="R3405" i="28"/>
  <c r="R3406" i="28"/>
  <c r="R3407" i="28"/>
  <c r="R3408" i="28"/>
  <c r="R3409" i="28"/>
  <c r="R3410" i="28"/>
  <c r="R3411" i="28"/>
  <c r="R3412" i="28"/>
  <c r="R3413" i="28"/>
  <c r="R3414" i="28"/>
  <c r="R3415" i="28"/>
  <c r="R3416" i="28"/>
  <c r="R3417" i="28"/>
  <c r="R3418" i="28"/>
  <c r="R3419" i="28"/>
  <c r="R3420" i="28"/>
  <c r="R3421" i="28"/>
  <c r="R3422" i="28"/>
  <c r="R3423" i="28"/>
  <c r="R3424" i="28"/>
  <c r="R3425" i="28"/>
  <c r="R3426" i="28"/>
  <c r="R3427" i="28"/>
  <c r="R3428" i="28"/>
  <c r="R3429" i="28"/>
  <c r="R3430" i="28"/>
  <c r="R3431" i="28"/>
  <c r="R3432" i="28"/>
  <c r="R3433" i="28"/>
  <c r="R3434" i="28"/>
  <c r="R3435" i="28"/>
  <c r="R3436" i="28"/>
  <c r="R3437" i="28"/>
  <c r="R3438" i="28"/>
  <c r="R3439" i="28"/>
  <c r="R3440" i="28"/>
  <c r="R3441" i="28"/>
  <c r="R3442" i="28"/>
  <c r="R3443" i="28"/>
  <c r="R3444" i="28"/>
  <c r="R3445" i="28"/>
  <c r="R3446" i="28"/>
  <c r="R3447" i="28"/>
  <c r="R3448" i="28"/>
  <c r="R3449" i="28"/>
  <c r="R3450" i="28"/>
  <c r="R3451" i="28"/>
  <c r="R3452" i="28"/>
  <c r="R3453" i="28"/>
  <c r="R3454" i="28"/>
  <c r="R3455" i="28"/>
  <c r="R3456" i="28"/>
  <c r="R3457" i="28"/>
  <c r="R3458" i="28"/>
  <c r="R3459" i="28"/>
  <c r="R3460" i="28"/>
  <c r="R3461" i="28"/>
  <c r="R3462" i="28"/>
  <c r="R3463" i="28"/>
  <c r="R3464" i="28"/>
  <c r="R3465" i="28"/>
  <c r="R3466" i="28"/>
  <c r="R3467" i="28"/>
  <c r="R3468" i="28"/>
  <c r="R3469" i="28"/>
  <c r="R3470" i="28"/>
  <c r="R3471" i="28"/>
  <c r="R3472" i="28"/>
  <c r="R3473" i="28"/>
  <c r="R3474" i="28"/>
  <c r="R3475" i="28"/>
  <c r="R3476" i="28"/>
  <c r="R3477" i="28"/>
  <c r="R3478" i="28"/>
  <c r="R3479" i="28"/>
  <c r="R3480" i="28"/>
  <c r="R3481" i="28"/>
  <c r="R3482" i="28"/>
  <c r="R3483" i="28"/>
  <c r="R3484" i="28"/>
  <c r="R3485" i="28"/>
  <c r="R3486" i="28"/>
  <c r="R3487" i="28"/>
  <c r="R3488" i="28"/>
  <c r="R3489" i="28"/>
  <c r="R3490" i="28"/>
  <c r="R3491" i="28"/>
  <c r="R3492" i="28"/>
  <c r="R3493" i="28"/>
  <c r="R3494" i="28"/>
  <c r="R3495" i="28"/>
  <c r="R3496" i="28"/>
  <c r="R3497" i="28"/>
  <c r="R3498" i="28"/>
  <c r="R3499" i="28"/>
  <c r="R3500" i="28"/>
  <c r="R3501" i="28"/>
  <c r="R3502" i="28"/>
  <c r="R3503" i="28"/>
  <c r="R3504" i="28"/>
  <c r="R3505" i="28"/>
  <c r="R3506" i="28"/>
  <c r="R3507" i="28"/>
  <c r="R3508" i="28"/>
  <c r="R3509" i="28"/>
  <c r="R3510" i="28"/>
  <c r="R3511" i="28"/>
  <c r="R3512" i="28"/>
  <c r="R3513" i="28"/>
  <c r="R3514" i="28"/>
  <c r="R3515" i="28"/>
  <c r="R3516" i="28"/>
  <c r="R3517" i="28"/>
  <c r="R3518" i="28"/>
  <c r="R3519" i="28"/>
  <c r="R3520" i="28"/>
  <c r="R3521" i="28"/>
  <c r="R3522" i="28"/>
  <c r="R3523" i="28"/>
  <c r="R3524" i="28"/>
  <c r="R3525" i="28"/>
  <c r="R3526" i="28"/>
  <c r="R3527" i="28"/>
  <c r="R3528" i="28"/>
  <c r="R3529" i="28"/>
  <c r="R3530" i="28"/>
  <c r="R3531" i="28"/>
  <c r="R3532" i="28"/>
  <c r="R3533" i="28"/>
  <c r="R3534" i="28"/>
  <c r="R3535" i="28"/>
  <c r="R3536" i="28"/>
  <c r="R3537" i="28"/>
  <c r="R3538" i="28"/>
  <c r="R3539" i="28"/>
  <c r="R3540" i="28"/>
  <c r="R3541" i="28"/>
  <c r="R3542" i="28"/>
  <c r="R3543" i="28"/>
  <c r="R3544" i="28"/>
  <c r="R3545" i="28"/>
  <c r="R3546" i="28"/>
  <c r="R3547" i="28"/>
  <c r="R3548" i="28"/>
  <c r="R3549" i="28"/>
  <c r="R3550" i="28"/>
  <c r="R3551" i="28"/>
  <c r="R3552" i="28"/>
  <c r="R3553" i="28"/>
  <c r="R3554" i="28"/>
  <c r="R3555" i="28"/>
  <c r="R3556" i="28"/>
  <c r="R3557" i="28"/>
  <c r="R3558" i="28"/>
  <c r="R3559" i="28"/>
  <c r="R3560" i="28"/>
  <c r="R3561" i="28"/>
  <c r="R3562" i="28"/>
  <c r="R3563" i="28"/>
  <c r="R3564" i="28"/>
  <c r="R3565" i="28"/>
  <c r="R3566" i="28"/>
  <c r="R3567" i="28"/>
  <c r="R3568" i="28"/>
  <c r="R3569" i="28"/>
  <c r="R3570" i="28"/>
  <c r="R3571" i="28"/>
  <c r="R3572" i="28"/>
  <c r="R3573" i="28"/>
  <c r="R3574" i="28"/>
  <c r="R3575" i="28"/>
  <c r="R3576" i="28"/>
  <c r="R3577" i="28"/>
  <c r="R3578" i="28"/>
  <c r="R3579" i="28"/>
  <c r="R3580" i="28"/>
  <c r="R3581" i="28"/>
  <c r="R3582" i="28"/>
  <c r="R3583" i="28"/>
  <c r="R3584" i="28"/>
  <c r="R3585" i="28"/>
  <c r="R3586" i="28"/>
  <c r="R3587" i="28"/>
  <c r="R3588" i="28"/>
  <c r="R3589" i="28"/>
  <c r="R3590" i="28"/>
  <c r="R3591" i="28"/>
  <c r="R3592" i="28"/>
  <c r="R3593" i="28"/>
  <c r="R3594" i="28"/>
  <c r="R3595" i="28"/>
  <c r="R3596" i="28"/>
  <c r="R3597" i="28"/>
  <c r="R3598" i="28"/>
  <c r="R3599" i="28"/>
  <c r="R3600" i="28"/>
  <c r="R3601" i="28"/>
  <c r="R3602" i="28"/>
  <c r="R3603" i="28"/>
  <c r="R3604" i="28"/>
  <c r="R3605" i="28"/>
  <c r="R3606" i="28"/>
  <c r="R3607" i="28"/>
  <c r="R3608" i="28"/>
  <c r="R3609" i="28"/>
  <c r="R3610" i="28"/>
  <c r="R3611" i="28"/>
  <c r="R3612" i="28"/>
  <c r="R3613" i="28"/>
  <c r="R3614" i="28"/>
  <c r="R3615" i="28"/>
  <c r="R3616" i="28"/>
  <c r="R3617" i="28"/>
  <c r="R3618" i="28"/>
  <c r="R3619" i="28"/>
  <c r="R3620" i="28"/>
  <c r="R3621" i="28"/>
  <c r="R3622" i="28"/>
  <c r="R3623" i="28"/>
  <c r="R3624" i="28"/>
  <c r="R3625" i="28"/>
  <c r="R3626" i="28"/>
  <c r="R3627" i="28"/>
  <c r="R3628" i="28"/>
  <c r="R3629" i="28"/>
  <c r="R3630" i="28"/>
  <c r="R3631" i="28"/>
  <c r="R3632" i="28"/>
  <c r="R3633" i="28"/>
  <c r="R3634" i="28"/>
  <c r="R3635" i="28"/>
  <c r="R3636" i="28"/>
  <c r="R3637" i="28"/>
  <c r="R3638" i="28"/>
  <c r="R3639" i="28"/>
  <c r="R3640" i="28"/>
  <c r="R3641" i="28"/>
  <c r="R3642" i="28"/>
  <c r="R3643" i="28"/>
  <c r="R3644" i="28"/>
  <c r="R3645" i="28"/>
  <c r="R3646" i="28"/>
  <c r="R3647" i="28"/>
  <c r="R3648" i="28"/>
  <c r="R3649" i="28"/>
  <c r="R3650" i="28"/>
  <c r="R3651" i="28"/>
  <c r="R3652" i="28"/>
  <c r="R3653" i="28"/>
  <c r="R3654" i="28"/>
  <c r="R3655" i="28"/>
  <c r="R3656" i="28"/>
  <c r="R3657" i="28"/>
  <c r="R3658" i="28"/>
  <c r="R3659" i="28"/>
  <c r="R3660" i="28"/>
  <c r="R3661" i="28"/>
  <c r="R3662" i="28"/>
  <c r="R3663" i="28"/>
  <c r="R3664" i="28"/>
  <c r="R3665" i="28"/>
  <c r="R3666" i="28"/>
  <c r="R3667" i="28"/>
  <c r="R3668" i="28"/>
  <c r="R3669" i="28"/>
  <c r="R3670" i="28"/>
  <c r="R3671" i="28"/>
  <c r="R3672" i="28"/>
  <c r="R3673" i="28"/>
  <c r="R3674" i="28"/>
  <c r="R3675" i="28"/>
  <c r="R3676" i="28"/>
  <c r="R3677" i="28"/>
  <c r="R3678" i="28"/>
  <c r="R3679" i="28"/>
  <c r="R3680" i="28"/>
  <c r="R3681" i="28"/>
  <c r="R3682" i="28"/>
  <c r="R3683" i="28"/>
  <c r="R3684" i="28"/>
  <c r="R3685" i="28"/>
  <c r="R3686" i="28"/>
  <c r="R3687" i="28"/>
  <c r="R3688" i="28"/>
  <c r="R3689" i="28"/>
  <c r="R3690" i="28"/>
  <c r="R3691" i="28"/>
  <c r="R3692" i="28"/>
  <c r="R3693" i="28"/>
  <c r="R3694" i="28"/>
  <c r="R3695" i="28"/>
  <c r="R3696" i="28"/>
  <c r="R3697" i="28"/>
  <c r="R3698" i="28"/>
  <c r="R3699" i="28"/>
  <c r="R3700" i="28"/>
  <c r="R3701" i="28"/>
  <c r="R3702" i="28"/>
  <c r="R3703" i="28"/>
  <c r="R3704" i="28"/>
  <c r="R3705" i="28"/>
  <c r="R3706" i="28"/>
  <c r="R3707" i="28"/>
  <c r="R3708" i="28"/>
  <c r="R3709" i="28"/>
  <c r="R3710" i="28"/>
  <c r="R3711" i="28"/>
  <c r="R3712" i="28"/>
  <c r="R3713" i="28"/>
  <c r="R3714" i="28"/>
  <c r="R3715" i="28"/>
  <c r="R3716" i="28"/>
  <c r="R3717" i="28"/>
  <c r="R3718" i="28"/>
  <c r="R3719" i="28"/>
  <c r="R3720" i="28"/>
  <c r="R3721" i="28"/>
  <c r="R3722" i="28"/>
  <c r="R3723" i="28"/>
  <c r="R3724" i="28"/>
  <c r="R3725" i="28"/>
  <c r="R3726" i="28"/>
  <c r="R3727" i="28"/>
  <c r="R3728" i="28"/>
  <c r="R3729" i="28"/>
  <c r="R3730" i="28"/>
  <c r="R3731" i="28"/>
  <c r="R3732" i="28"/>
  <c r="R3733" i="28"/>
  <c r="R3734" i="28"/>
  <c r="R3735" i="28"/>
  <c r="R3736" i="28"/>
  <c r="R3737" i="28"/>
  <c r="R3738" i="28"/>
  <c r="R3739" i="28"/>
  <c r="R3740" i="28"/>
  <c r="R3741" i="28"/>
  <c r="R3742" i="28"/>
  <c r="R3743" i="28"/>
  <c r="R3744" i="28"/>
  <c r="R3745" i="28"/>
  <c r="R3746" i="28"/>
  <c r="R3747" i="28"/>
  <c r="R3748" i="28"/>
  <c r="R3749" i="28"/>
  <c r="R3750" i="28"/>
  <c r="R3751" i="28"/>
  <c r="R3752" i="28"/>
  <c r="R3753" i="28"/>
  <c r="R3754" i="28"/>
  <c r="R3755" i="28"/>
  <c r="R3756" i="28"/>
  <c r="R3757" i="28"/>
  <c r="R3758" i="28"/>
  <c r="R3759" i="28"/>
  <c r="R3760" i="28"/>
  <c r="R3761" i="28"/>
  <c r="R3762" i="28"/>
  <c r="R3763" i="28"/>
  <c r="R3764" i="28"/>
  <c r="R3765" i="28"/>
  <c r="R3766" i="28"/>
  <c r="R3767" i="28"/>
  <c r="R3768" i="28"/>
  <c r="R3769" i="28"/>
  <c r="R3770" i="28"/>
  <c r="R3771" i="28"/>
  <c r="R3772" i="28"/>
  <c r="R3773" i="28"/>
  <c r="R3774" i="28"/>
  <c r="R3775" i="28"/>
  <c r="R3776" i="28"/>
  <c r="R3777" i="28"/>
  <c r="R3778" i="28"/>
  <c r="R3779" i="28"/>
  <c r="R3780" i="28"/>
  <c r="R3781" i="28"/>
  <c r="R3782" i="28"/>
  <c r="R3783" i="28"/>
  <c r="R3784" i="28"/>
  <c r="R3785" i="28"/>
  <c r="R3786" i="28"/>
  <c r="R3787" i="28"/>
  <c r="R3788" i="28"/>
  <c r="R3789" i="28"/>
  <c r="R3790" i="28"/>
  <c r="R3791" i="28"/>
  <c r="R3792" i="28"/>
  <c r="R3793" i="28"/>
  <c r="R3794" i="28"/>
  <c r="R3795" i="28"/>
  <c r="R3796" i="28"/>
  <c r="R3797" i="28"/>
  <c r="R3798" i="28"/>
  <c r="R3799" i="28"/>
  <c r="R3800" i="28"/>
  <c r="R3801" i="28"/>
  <c r="R3802" i="28"/>
  <c r="R3803" i="28"/>
  <c r="R3804" i="28"/>
  <c r="R3805" i="28"/>
  <c r="R3806" i="28"/>
  <c r="R3807" i="28"/>
  <c r="R3808" i="28"/>
  <c r="R3809" i="28"/>
  <c r="R3810" i="28"/>
  <c r="R3811" i="28"/>
  <c r="R3812" i="28"/>
  <c r="R3813" i="28"/>
  <c r="R3814" i="28"/>
  <c r="R3815" i="28"/>
  <c r="R3816" i="28"/>
  <c r="R3817" i="28"/>
  <c r="R3818" i="28"/>
  <c r="R3819" i="28"/>
  <c r="R3820" i="28"/>
  <c r="R3821" i="28"/>
  <c r="R3822" i="28"/>
  <c r="R3823" i="28"/>
  <c r="R3824" i="28"/>
  <c r="R3825" i="28"/>
  <c r="R3826" i="28"/>
  <c r="R3827" i="28"/>
  <c r="R3828" i="28"/>
  <c r="R3829" i="28"/>
  <c r="R3830" i="28"/>
  <c r="R3831" i="28"/>
  <c r="R3832" i="28"/>
  <c r="R3833" i="28"/>
  <c r="R3834" i="28"/>
  <c r="R3835" i="28"/>
  <c r="R3836" i="28"/>
  <c r="R3837" i="28"/>
  <c r="R3838" i="28"/>
  <c r="R3839" i="28"/>
  <c r="R3840" i="28"/>
  <c r="R3841" i="28"/>
  <c r="R3842" i="28"/>
  <c r="R3843" i="28"/>
  <c r="R3844" i="28"/>
  <c r="S2" i="28"/>
  <c r="S3" i="28"/>
  <c r="S4" i="28"/>
  <c r="S5" i="28"/>
  <c r="S6" i="28"/>
  <c r="S7" i="28"/>
  <c r="S8" i="28"/>
  <c r="S9" i="28"/>
  <c r="S10" i="28"/>
  <c r="S11" i="28"/>
  <c r="S12" i="28"/>
  <c r="S13" i="28"/>
  <c r="S14" i="28"/>
  <c r="S15" i="28"/>
  <c r="S16" i="28"/>
  <c r="S17" i="28"/>
  <c r="S18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0" i="28"/>
  <c r="S51" i="28"/>
  <c r="S52" i="28"/>
  <c r="S53" i="28"/>
  <c r="S54" i="28"/>
  <c r="S55" i="28"/>
  <c r="S56" i="28"/>
  <c r="S57" i="28"/>
  <c r="S58" i="28"/>
  <c r="S59" i="28"/>
  <c r="S60" i="28"/>
  <c r="S61" i="28"/>
  <c r="S62" i="28"/>
  <c r="S63" i="28"/>
  <c r="S64" i="28"/>
  <c r="S65" i="28"/>
  <c r="S66" i="28"/>
  <c r="S67" i="28"/>
  <c r="S68" i="28"/>
  <c r="S69" i="28"/>
  <c r="S70" i="28"/>
  <c r="S71" i="28"/>
  <c r="S72" i="28"/>
  <c r="S73" i="28"/>
  <c r="S74" i="28"/>
  <c r="S75" i="28"/>
  <c r="S76" i="28"/>
  <c r="S77" i="28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5" i="28"/>
  <c r="S176" i="28"/>
  <c r="S177" i="28"/>
  <c r="S178" i="28"/>
  <c r="S179" i="28"/>
  <c r="S180" i="28"/>
  <c r="S181" i="28"/>
  <c r="S182" i="28"/>
  <c r="S183" i="28"/>
  <c r="S184" i="28"/>
  <c r="S185" i="28"/>
  <c r="S186" i="28"/>
  <c r="S187" i="28"/>
  <c r="S188" i="28"/>
  <c r="S189" i="28"/>
  <c r="S190" i="28"/>
  <c r="S191" i="28"/>
  <c r="S192" i="28"/>
  <c r="S193" i="28"/>
  <c r="S195" i="28"/>
  <c r="S196" i="28"/>
  <c r="S197" i="28"/>
  <c r="S198" i="28"/>
  <c r="S199" i="28"/>
  <c r="S200" i="28"/>
  <c r="S201" i="28"/>
  <c r="S202" i="28"/>
  <c r="S203" i="28"/>
  <c r="S204" i="28"/>
  <c r="S205" i="28"/>
  <c r="S206" i="28"/>
  <c r="S207" i="28"/>
  <c r="S208" i="28"/>
  <c r="S209" i="28"/>
  <c r="S210" i="28"/>
  <c r="S211" i="28"/>
  <c r="S212" i="28"/>
  <c r="S213" i="28"/>
  <c r="S215" i="28"/>
  <c r="S216" i="28"/>
  <c r="S217" i="28"/>
  <c r="S218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2" i="28"/>
  <c r="S233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5" i="28"/>
  <c r="S257" i="28"/>
  <c r="S258" i="28"/>
  <c r="S260" i="28"/>
  <c r="S261" i="28"/>
  <c r="S262" i="28"/>
  <c r="S263" i="28"/>
  <c r="S264" i="28"/>
  <c r="S265" i="28"/>
  <c r="S266" i="28"/>
  <c r="S267" i="28"/>
  <c r="S268" i="28"/>
  <c r="S269" i="28"/>
  <c r="S270" i="28"/>
  <c r="S271" i="28"/>
  <c r="S272" i="28"/>
  <c r="S273" i="28"/>
  <c r="S275" i="28"/>
  <c r="S276" i="28"/>
  <c r="S278" i="28"/>
  <c r="S279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5" i="28"/>
  <c r="S296" i="28"/>
  <c r="S299" i="28"/>
  <c r="S300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5" i="28"/>
  <c r="S316" i="28"/>
  <c r="S317" i="28"/>
  <c r="S320" i="28"/>
  <c r="S321" i="28"/>
  <c r="S323" i="28"/>
  <c r="S324" i="28"/>
  <c r="S325" i="28"/>
  <c r="S326" i="28"/>
  <c r="S327" i="28"/>
  <c r="S333" i="28"/>
  <c r="S335" i="28"/>
  <c r="S336" i="28"/>
  <c r="S337" i="28"/>
  <c r="S338" i="28"/>
  <c r="S341" i="28"/>
  <c r="S342" i="28"/>
  <c r="S344" i="28"/>
  <c r="S345" i="28"/>
  <c r="S346" i="28"/>
  <c r="S347" i="28"/>
  <c r="S348" i="28"/>
  <c r="S349" i="28"/>
  <c r="S350" i="28"/>
  <c r="S351" i="28"/>
  <c r="S358" i="28"/>
  <c r="S359" i="28"/>
  <c r="S362" i="28"/>
  <c r="S363" i="28"/>
  <c r="S365" i="28"/>
  <c r="S366" i="28"/>
  <c r="S367" i="28"/>
  <c r="S368" i="28"/>
  <c r="S369" i="28"/>
  <c r="S370" i="28"/>
  <c r="S371" i="28"/>
  <c r="S372" i="28"/>
  <c r="S373" i="28"/>
  <c r="S375" i="28"/>
  <c r="S376" i="28"/>
  <c r="S384" i="28"/>
  <c r="S386" i="28"/>
  <c r="S387" i="28"/>
  <c r="S388" i="28"/>
  <c r="S389" i="28"/>
  <c r="S390" i="28"/>
  <c r="S391" i="28"/>
  <c r="S392" i="28"/>
  <c r="S393" i="28"/>
  <c r="S395" i="28"/>
  <c r="S409" i="28"/>
  <c r="S410" i="28"/>
  <c r="S411" i="28"/>
  <c r="S412" i="28"/>
  <c r="S415" i="28"/>
  <c r="S416" i="28"/>
  <c r="S417" i="28"/>
  <c r="S418" i="28"/>
  <c r="S419" i="28"/>
  <c r="S420" i="28"/>
  <c r="S421" i="28"/>
  <c r="S422" i="28"/>
  <c r="S425" i="28"/>
  <c r="S426" i="28"/>
  <c r="S439" i="28"/>
  <c r="S440" i="28"/>
  <c r="S441" i="28"/>
  <c r="S442" i="28"/>
  <c r="S447" i="28"/>
  <c r="S449" i="28"/>
  <c r="S450" i="28"/>
  <c r="S451" i="28"/>
  <c r="S458" i="28"/>
  <c r="S459" i="28"/>
  <c r="S460" i="28"/>
  <c r="S461" i="28"/>
  <c r="S462" i="28"/>
  <c r="S471" i="28"/>
  <c r="S472" i="28"/>
  <c r="S483" i="28"/>
  <c r="S484" i="28"/>
  <c r="S485" i="28"/>
  <c r="S488" i="28"/>
  <c r="S489" i="28"/>
  <c r="S491" i="28"/>
  <c r="S492" i="28"/>
  <c r="S493" i="28"/>
  <c r="S495" i="28"/>
  <c r="S517" i="28"/>
  <c r="S518" i="28"/>
  <c r="S519" i="28"/>
  <c r="S520" i="28"/>
  <c r="S523" i="28"/>
  <c r="S524" i="28"/>
  <c r="S539" i="28"/>
  <c r="S540" i="28"/>
  <c r="S541" i="28"/>
  <c r="S542" i="28"/>
  <c r="S545" i="28"/>
  <c r="S546" i="28"/>
  <c r="S547" i="28"/>
  <c r="S562" i="28"/>
  <c r="S568" i="28"/>
  <c r="S569" i="28"/>
  <c r="S572" i="28"/>
  <c r="S584" i="28"/>
  <c r="S585" i="28"/>
  <c r="S586" i="28"/>
  <c r="S587" i="28"/>
  <c r="S588" i="28"/>
  <c r="S619" i="28"/>
  <c r="S620" i="28"/>
  <c r="S621" i="28"/>
  <c r="S624" i="28"/>
  <c r="S641" i="28"/>
  <c r="S642" i="28"/>
  <c r="S645" i="28"/>
  <c r="S646" i="28"/>
  <c r="S647" i="28"/>
  <c r="S648" i="28"/>
  <c r="S668" i="28"/>
  <c r="S669" i="28"/>
  <c r="S670" i="28"/>
  <c r="S689" i="28"/>
  <c r="S690" i="28"/>
  <c r="S691" i="28"/>
  <c r="S706" i="28"/>
  <c r="S717" i="28"/>
  <c r="S720" i="28"/>
  <c r="S721" i="28"/>
  <c r="S736" i="28"/>
  <c r="S737" i="28"/>
  <c r="S738" i="28"/>
  <c r="S741" i="28"/>
  <c r="S745" i="28"/>
  <c r="S746" i="28"/>
  <c r="S771" i="28"/>
  <c r="S780" i="28"/>
  <c r="S786" i="28"/>
  <c r="S787" i="28"/>
  <c r="S790" i="28"/>
  <c r="S791" i="28"/>
  <c r="S805" i="28"/>
  <c r="S807" i="28"/>
  <c r="S808" i="28"/>
  <c r="S817" i="28"/>
  <c r="S818" i="28"/>
  <c r="S819" i="28"/>
  <c r="S820" i="28"/>
  <c r="S846" i="28"/>
  <c r="S847" i="28"/>
  <c r="S884" i="28"/>
  <c r="S885" i="28"/>
  <c r="S888" i="28"/>
  <c r="S889" i="28"/>
  <c r="S904" i="28"/>
  <c r="S921" i="28"/>
  <c r="S938" i="28"/>
  <c r="S939" i="28"/>
  <c r="S942" i="28"/>
  <c r="S945" i="28"/>
  <c r="S955" i="28"/>
  <c r="S956" i="28"/>
  <c r="S957" i="28"/>
  <c r="S1005" i="28"/>
  <c r="S1006" i="28"/>
  <c r="S1008" i="28"/>
  <c r="S1039" i="28"/>
  <c r="S1083" i="28"/>
  <c r="S1084" i="28"/>
  <c r="S1178" i="28"/>
  <c r="S1179" i="28"/>
  <c r="S1181" i="28"/>
  <c r="S1251" i="28"/>
  <c r="S1258" i="28"/>
  <c r="S1283" i="28"/>
  <c r="S1284" i="28"/>
  <c r="S1531" i="28"/>
  <c r="S1535" i="28"/>
  <c r="S1553" i="28"/>
  <c r="S1975" i="28"/>
  <c r="S2103" i="28"/>
  <c r="S2146" i="28"/>
  <c r="S2155" i="28"/>
  <c r="S2413" i="28"/>
  <c r="T2" i="28"/>
  <c r="U2" i="28" s="1"/>
  <c r="T3" i="28"/>
  <c r="U3" i="28" s="1"/>
  <c r="T4" i="28"/>
  <c r="U4" i="28" s="1"/>
  <c r="T5" i="28"/>
  <c r="U5" i="28" s="1"/>
  <c r="T6" i="28"/>
  <c r="U6" i="28" s="1"/>
  <c r="T7" i="28"/>
  <c r="U7" i="28" s="1"/>
  <c r="T8" i="28"/>
  <c r="U8" i="28" s="1"/>
  <c r="T9" i="28"/>
  <c r="U9" i="28" s="1"/>
  <c r="T10" i="28"/>
  <c r="U10" i="28" s="1"/>
  <c r="T11" i="28"/>
  <c r="U11" i="28" s="1"/>
  <c r="T12" i="28"/>
  <c r="T13" i="28"/>
  <c r="U13" i="28" s="1"/>
  <c r="T14" i="28"/>
  <c r="U14" i="28" s="1"/>
  <c r="T15" i="28"/>
  <c r="U15" i="28" s="1"/>
  <c r="T16" i="28"/>
  <c r="T17" i="28"/>
  <c r="U17" i="28" s="1"/>
  <c r="T18" i="28"/>
  <c r="U18" i="28" s="1"/>
  <c r="T19" i="28"/>
  <c r="U19" i="28" s="1"/>
  <c r="T20" i="28"/>
  <c r="U20" i="28" s="1"/>
  <c r="T21" i="28"/>
  <c r="U21" i="28" s="1"/>
  <c r="T22" i="28"/>
  <c r="U22" i="28" s="1"/>
  <c r="T23" i="28"/>
  <c r="U23" i="28" s="1"/>
  <c r="T24" i="28"/>
  <c r="U24" i="28" s="1"/>
  <c r="T25" i="28"/>
  <c r="U25" i="28" s="1"/>
  <c r="T26" i="28"/>
  <c r="U26" i="28" s="1"/>
  <c r="T27" i="28"/>
  <c r="T28" i="28"/>
  <c r="U28" i="28" s="1"/>
  <c r="T29" i="28"/>
  <c r="U29" i="28" s="1"/>
  <c r="T30" i="28"/>
  <c r="U30" i="28" s="1"/>
  <c r="T31" i="28"/>
  <c r="U31" i="28" s="1"/>
  <c r="T32" i="28"/>
  <c r="U32" i="28" s="1"/>
  <c r="T33" i="28"/>
  <c r="U33" i="28" s="1"/>
  <c r="T34" i="28"/>
  <c r="U34" i="28" s="1"/>
  <c r="T35" i="28"/>
  <c r="U35" i="28" s="1"/>
  <c r="T36" i="28"/>
  <c r="U36" i="28" s="1"/>
  <c r="T37" i="28"/>
  <c r="U37" i="28" s="1"/>
  <c r="T38" i="28"/>
  <c r="U38" i="28" s="1"/>
  <c r="T39" i="28"/>
  <c r="T40" i="28"/>
  <c r="U40" i="28" s="1"/>
  <c r="T41" i="28"/>
  <c r="T42" i="28"/>
  <c r="U42" i="28" s="1"/>
  <c r="T43" i="28"/>
  <c r="U43" i="28" s="1"/>
  <c r="T44" i="28"/>
  <c r="U44" i="28" s="1"/>
  <c r="T45" i="28"/>
  <c r="U45" i="28" s="1"/>
  <c r="T46" i="28"/>
  <c r="U46" i="28" s="1"/>
  <c r="T47" i="28"/>
  <c r="T48" i="28"/>
  <c r="U48" i="28" s="1"/>
  <c r="T49" i="28"/>
  <c r="T50" i="28"/>
  <c r="U50" i="28" s="1"/>
  <c r="T51" i="28"/>
  <c r="U51" i="28" s="1"/>
  <c r="T52" i="28"/>
  <c r="U52" i="28" s="1"/>
  <c r="T53" i="28"/>
  <c r="U53" i="28" s="1"/>
  <c r="T54" i="28"/>
  <c r="U54" i="28" s="1"/>
  <c r="T55" i="28"/>
  <c r="U55" i="28" s="1"/>
  <c r="T56" i="28"/>
  <c r="U56" i="28" s="1"/>
  <c r="T57" i="28"/>
  <c r="U57" i="28" s="1"/>
  <c r="T58" i="28"/>
  <c r="U58" i="28" s="1"/>
  <c r="T59" i="28"/>
  <c r="U59" i="28" s="1"/>
  <c r="T60" i="28"/>
  <c r="U60" i="28" s="1"/>
  <c r="T61" i="28"/>
  <c r="U61" i="28" s="1"/>
  <c r="T62" i="28"/>
  <c r="U62" i="28" s="1"/>
  <c r="T63" i="28"/>
  <c r="U63" i="28" s="1"/>
  <c r="T64" i="28"/>
  <c r="U64" i="28" s="1"/>
  <c r="T65" i="28"/>
  <c r="U65" i="28" s="1"/>
  <c r="T66" i="28"/>
  <c r="U66" i="28" s="1"/>
  <c r="T67" i="28"/>
  <c r="U67" i="28" s="1"/>
  <c r="T68" i="28"/>
  <c r="U68" i="28" s="1"/>
  <c r="T69" i="28"/>
  <c r="U69" i="28" s="1"/>
  <c r="T70" i="28"/>
  <c r="U70" i="28" s="1"/>
  <c r="T71" i="28"/>
  <c r="U71" i="28" s="1"/>
  <c r="T72" i="28"/>
  <c r="U72" i="28" s="1"/>
  <c r="T73" i="28"/>
  <c r="U73" i="28" s="1"/>
  <c r="T74" i="28"/>
  <c r="U74" i="28" s="1"/>
  <c r="T75" i="28"/>
  <c r="U75" i="28" s="1"/>
  <c r="T76" i="28"/>
  <c r="U76" i="28" s="1"/>
  <c r="T77" i="28"/>
  <c r="U77" i="28" s="1"/>
  <c r="T78" i="28"/>
  <c r="U78" i="28" s="1"/>
  <c r="T79" i="28"/>
  <c r="U79" i="28" s="1"/>
  <c r="T80" i="28"/>
  <c r="U80" i="28" s="1"/>
  <c r="T81" i="28"/>
  <c r="U81" i="28" s="1"/>
  <c r="T82" i="28"/>
  <c r="U82" i="28" s="1"/>
  <c r="T83" i="28"/>
  <c r="U83" i="28" s="1"/>
  <c r="T84" i="28"/>
  <c r="U84" i="28" s="1"/>
  <c r="T85" i="28"/>
  <c r="U85" i="28" s="1"/>
  <c r="T86" i="28"/>
  <c r="U86" i="28" s="1"/>
  <c r="T87" i="28"/>
  <c r="T88" i="28"/>
  <c r="T89" i="28"/>
  <c r="U89" i="28" s="1"/>
  <c r="T90" i="28"/>
  <c r="U90" i="28" s="1"/>
  <c r="T91" i="28"/>
  <c r="U91" i="28" s="1"/>
  <c r="T92" i="28"/>
  <c r="U92" i="28" s="1"/>
  <c r="T93" i="28"/>
  <c r="U93" i="28" s="1"/>
  <c r="T94" i="28"/>
  <c r="U94" i="28" s="1"/>
  <c r="T95" i="28"/>
  <c r="U95" i="28" s="1"/>
  <c r="T96" i="28"/>
  <c r="U96" i="28" s="1"/>
  <c r="T97" i="28"/>
  <c r="U97" i="28" s="1"/>
  <c r="T98" i="28"/>
  <c r="U98" i="28" s="1"/>
  <c r="T99" i="28"/>
  <c r="U99" i="28" s="1"/>
  <c r="T100" i="28"/>
  <c r="U100" i="28" s="1"/>
  <c r="T101" i="28"/>
  <c r="U101" i="28" s="1"/>
  <c r="T102" i="28"/>
  <c r="U102" i="28" s="1"/>
  <c r="T103" i="28"/>
  <c r="U103" i="28" s="1"/>
  <c r="T104" i="28"/>
  <c r="U104" i="28" s="1"/>
  <c r="T105" i="28"/>
  <c r="U105" i="28" s="1"/>
  <c r="T106" i="28"/>
  <c r="U106" i="28" s="1"/>
  <c r="T107" i="28"/>
  <c r="T108" i="28"/>
  <c r="T109" i="28"/>
  <c r="T110" i="28"/>
  <c r="U110" i="28" s="1"/>
  <c r="T111" i="28"/>
  <c r="U111" i="28" s="1"/>
  <c r="T112" i="28"/>
  <c r="U112" i="28" s="1"/>
  <c r="T113" i="28"/>
  <c r="U113" i="28" s="1"/>
  <c r="T114" i="28"/>
  <c r="U114" i="28" s="1"/>
  <c r="T115" i="28"/>
  <c r="U115" i="28" s="1"/>
  <c r="T116" i="28"/>
  <c r="U116" i="28" s="1"/>
  <c r="T117" i="28"/>
  <c r="U117" i="28" s="1"/>
  <c r="T118" i="28"/>
  <c r="U118" i="28" s="1"/>
  <c r="T119" i="28"/>
  <c r="U119" i="28" s="1"/>
  <c r="T120" i="28"/>
  <c r="U120" i="28" s="1"/>
  <c r="T121" i="28"/>
  <c r="U121" i="28" s="1"/>
  <c r="T122" i="28"/>
  <c r="U122" i="28" s="1"/>
  <c r="T123" i="28"/>
  <c r="U123" i="28" s="1"/>
  <c r="T124" i="28"/>
  <c r="U124" i="28" s="1"/>
  <c r="T125" i="28"/>
  <c r="U125" i="28" s="1"/>
  <c r="T126" i="28"/>
  <c r="U126" i="28" s="1"/>
  <c r="T127" i="28"/>
  <c r="T128" i="28"/>
  <c r="U128" i="28" s="1"/>
  <c r="T129" i="28"/>
  <c r="T130" i="28"/>
  <c r="U130" i="28" s="1"/>
  <c r="T131" i="28"/>
  <c r="U131" i="28" s="1"/>
  <c r="T132" i="28"/>
  <c r="T133" i="28"/>
  <c r="U133" i="28" s="1"/>
  <c r="T134" i="28"/>
  <c r="U134" i="28" s="1"/>
  <c r="T135" i="28"/>
  <c r="U135" i="28" s="1"/>
  <c r="T136" i="28"/>
  <c r="U136" i="28" s="1"/>
  <c r="T137" i="28"/>
  <c r="T138" i="28"/>
  <c r="T139" i="28"/>
  <c r="T140" i="28"/>
  <c r="U140" i="28" s="1"/>
  <c r="T141" i="28"/>
  <c r="U141" i="28" s="1"/>
  <c r="T142" i="28"/>
  <c r="U142" i="28" s="1"/>
  <c r="T143" i="28"/>
  <c r="U143" i="28" s="1"/>
  <c r="T144" i="28"/>
  <c r="U144" i="28" s="1"/>
  <c r="T145" i="28"/>
  <c r="U145" i="28" s="1"/>
  <c r="T146" i="28"/>
  <c r="U146" i="28" s="1"/>
  <c r="T147" i="28"/>
  <c r="U147" i="28" s="1"/>
  <c r="T148" i="28"/>
  <c r="T149" i="28"/>
  <c r="U149" i="28" s="1"/>
  <c r="T150" i="28"/>
  <c r="U150" i="28" s="1"/>
  <c r="T151" i="28"/>
  <c r="U151" i="28" s="1"/>
  <c r="T152" i="28"/>
  <c r="U152" i="28" s="1"/>
  <c r="T153" i="28"/>
  <c r="U153" i="28" s="1"/>
  <c r="T154" i="28"/>
  <c r="U154" i="28" s="1"/>
  <c r="T155" i="28"/>
  <c r="U155" i="28" s="1"/>
  <c r="T156" i="28"/>
  <c r="U156" i="28" s="1"/>
  <c r="T157" i="28"/>
  <c r="U157" i="28" s="1"/>
  <c r="T158" i="28"/>
  <c r="U158" i="28" s="1"/>
  <c r="T159" i="28"/>
  <c r="U159" i="28" s="1"/>
  <c r="T160" i="28"/>
  <c r="U160" i="28" s="1"/>
  <c r="T161" i="28"/>
  <c r="U161" i="28" s="1"/>
  <c r="T162" i="28"/>
  <c r="U162" i="28" s="1"/>
  <c r="T163" i="28"/>
  <c r="U163" i="28" s="1"/>
  <c r="T164" i="28"/>
  <c r="U164" i="28" s="1"/>
  <c r="T165" i="28"/>
  <c r="U165" i="28" s="1"/>
  <c r="T166" i="28"/>
  <c r="U166" i="28" s="1"/>
  <c r="T167" i="28"/>
  <c r="T168" i="28"/>
  <c r="U168" i="28" s="1"/>
  <c r="T169" i="28"/>
  <c r="U169" i="28" s="1"/>
  <c r="T170" i="28"/>
  <c r="U170" i="28" s="1"/>
  <c r="T171" i="28"/>
  <c r="U171" i="28" s="1"/>
  <c r="T172" i="28"/>
  <c r="U172" i="28" s="1"/>
  <c r="T173" i="28"/>
  <c r="U173" i="28" s="1"/>
  <c r="T174" i="28"/>
  <c r="U174" i="28" s="1"/>
  <c r="T175" i="28"/>
  <c r="U175" i="28" s="1"/>
  <c r="T176" i="28"/>
  <c r="U176" i="28" s="1"/>
  <c r="T177" i="28"/>
  <c r="U177" i="28" s="1"/>
  <c r="T178" i="28"/>
  <c r="U178" i="28" s="1"/>
  <c r="T179" i="28"/>
  <c r="U179" i="28" s="1"/>
  <c r="T180" i="28"/>
  <c r="U180" i="28" s="1"/>
  <c r="T181" i="28"/>
  <c r="U181" i="28" s="1"/>
  <c r="T182" i="28"/>
  <c r="U182" i="28" s="1"/>
  <c r="T183" i="28"/>
  <c r="U183" i="28" s="1"/>
  <c r="T184" i="28"/>
  <c r="U184" i="28" s="1"/>
  <c r="T185" i="28"/>
  <c r="T186" i="28"/>
  <c r="U186" i="28" s="1"/>
  <c r="T187" i="28"/>
  <c r="T188" i="28"/>
  <c r="T189" i="28"/>
  <c r="T190" i="28"/>
  <c r="U190" i="28" s="1"/>
  <c r="T191" i="28"/>
  <c r="U191" i="28" s="1"/>
  <c r="T192" i="28"/>
  <c r="U192" i="28" s="1"/>
  <c r="T193" i="28"/>
  <c r="U193" i="28" s="1"/>
  <c r="T194" i="28"/>
  <c r="U194" i="28" s="1"/>
  <c r="T195" i="28"/>
  <c r="U195" i="28" s="1"/>
  <c r="T196" i="28"/>
  <c r="U196" i="28" s="1"/>
  <c r="T197" i="28"/>
  <c r="U197" i="28" s="1"/>
  <c r="T198" i="28"/>
  <c r="U198" i="28" s="1"/>
  <c r="T199" i="28"/>
  <c r="U199" i="28" s="1"/>
  <c r="T200" i="28"/>
  <c r="U200" i="28" s="1"/>
  <c r="T201" i="28"/>
  <c r="U201" i="28" s="1"/>
  <c r="T202" i="28"/>
  <c r="U202" i="28" s="1"/>
  <c r="T203" i="28"/>
  <c r="U203" i="28" s="1"/>
  <c r="T204" i="28"/>
  <c r="U204" i="28" s="1"/>
  <c r="T205" i="28"/>
  <c r="U205" i="28" s="1"/>
  <c r="T206" i="28"/>
  <c r="U206" i="28" s="1"/>
  <c r="T207" i="28"/>
  <c r="T208" i="28"/>
  <c r="T209" i="28"/>
  <c r="T210" i="28"/>
  <c r="U210" i="28" s="1"/>
  <c r="T211" i="28"/>
  <c r="U211" i="28" s="1"/>
  <c r="T212" i="28"/>
  <c r="T213" i="28"/>
  <c r="U213" i="28" s="1"/>
  <c r="T214" i="28"/>
  <c r="U214" i="28" s="1"/>
  <c r="T215" i="28"/>
  <c r="U215" i="28" s="1"/>
  <c r="T216" i="28"/>
  <c r="U216" i="28" s="1"/>
  <c r="T217" i="28"/>
  <c r="U217" i="28" s="1"/>
  <c r="T218" i="28"/>
  <c r="U218" i="28" s="1"/>
  <c r="T219" i="28"/>
  <c r="U219" i="28" s="1"/>
  <c r="T220" i="28"/>
  <c r="U220" i="28" s="1"/>
  <c r="T221" i="28"/>
  <c r="U221" i="28" s="1"/>
  <c r="T222" i="28"/>
  <c r="U222" i="28" s="1"/>
  <c r="T223" i="28"/>
  <c r="U223" i="28" s="1"/>
  <c r="T224" i="28"/>
  <c r="U224" i="28" s="1"/>
  <c r="T225" i="28"/>
  <c r="U225" i="28" s="1"/>
  <c r="T226" i="28"/>
  <c r="U226" i="28" s="1"/>
  <c r="T227" i="28"/>
  <c r="U227" i="28" s="1"/>
  <c r="T228" i="28"/>
  <c r="U228" i="28" s="1"/>
  <c r="T229" i="28"/>
  <c r="U229" i="28" s="1"/>
  <c r="T230" i="28"/>
  <c r="U230" i="28" s="1"/>
  <c r="T231" i="28"/>
  <c r="U231" i="28" s="1"/>
  <c r="T232" i="28"/>
  <c r="U232" i="28" s="1"/>
  <c r="T233" i="28"/>
  <c r="U233" i="28" s="1"/>
  <c r="T234" i="28"/>
  <c r="U234" i="28" s="1"/>
  <c r="T235" i="28"/>
  <c r="U235" i="28" s="1"/>
  <c r="T236" i="28"/>
  <c r="U236" i="28" s="1"/>
  <c r="T237" i="28"/>
  <c r="U237" i="28" s="1"/>
  <c r="T238" i="28"/>
  <c r="U238" i="28" s="1"/>
  <c r="T239" i="28"/>
  <c r="U239" i="28" s="1"/>
  <c r="T240" i="28"/>
  <c r="U240" i="28" s="1"/>
  <c r="T241" i="28"/>
  <c r="U241" i="28" s="1"/>
  <c r="T242" i="28"/>
  <c r="U242" i="28" s="1"/>
  <c r="T243" i="28"/>
  <c r="U243" i="28" s="1"/>
  <c r="T244" i="28"/>
  <c r="U244" i="28" s="1"/>
  <c r="T245" i="28"/>
  <c r="U245" i="28" s="1"/>
  <c r="T246" i="28"/>
  <c r="U246" i="28" s="1"/>
  <c r="T247" i="28"/>
  <c r="U247" i="28" s="1"/>
  <c r="T248" i="28"/>
  <c r="U248" i="28" s="1"/>
  <c r="T249" i="28"/>
  <c r="T250" i="28"/>
  <c r="U250" i="28" s="1"/>
  <c r="T251" i="28"/>
  <c r="U251" i="28" s="1"/>
  <c r="T252" i="28"/>
  <c r="U252" i="28" s="1"/>
  <c r="T253" i="28"/>
  <c r="U253" i="28" s="1"/>
  <c r="T254" i="28"/>
  <c r="U254" i="28" s="1"/>
  <c r="T255" i="28"/>
  <c r="U255" i="28" s="1"/>
  <c r="T256" i="28"/>
  <c r="U256" i="28" s="1"/>
  <c r="T257" i="28"/>
  <c r="U257" i="28" s="1"/>
  <c r="T258" i="28"/>
  <c r="U258" i="28" s="1"/>
  <c r="T259" i="28"/>
  <c r="U259" i="28" s="1"/>
  <c r="T260" i="28"/>
  <c r="U260" i="28" s="1"/>
  <c r="T261" i="28"/>
  <c r="U261" i="28" s="1"/>
  <c r="T262" i="28"/>
  <c r="U262" i="28" s="1"/>
  <c r="T263" i="28"/>
  <c r="U263" i="28" s="1"/>
  <c r="T264" i="28"/>
  <c r="U264" i="28" s="1"/>
  <c r="T265" i="28"/>
  <c r="U265" i="28" s="1"/>
  <c r="T266" i="28"/>
  <c r="U266" i="28" s="1"/>
  <c r="T267" i="28"/>
  <c r="T268" i="28"/>
  <c r="T269" i="28"/>
  <c r="T270" i="28"/>
  <c r="U270" i="28" s="1"/>
  <c r="T271" i="28"/>
  <c r="U271" i="28" s="1"/>
  <c r="T272" i="28"/>
  <c r="U272" i="28" s="1"/>
  <c r="T273" i="28"/>
  <c r="U273" i="28" s="1"/>
  <c r="T274" i="28"/>
  <c r="U274" i="28" s="1"/>
  <c r="T275" i="28"/>
  <c r="U275" i="28" s="1"/>
  <c r="T276" i="28"/>
  <c r="U276" i="28" s="1"/>
  <c r="T277" i="28"/>
  <c r="T278" i="28"/>
  <c r="U278" i="28" s="1"/>
  <c r="T279" i="28"/>
  <c r="U279" i="28" s="1"/>
  <c r="T280" i="28"/>
  <c r="U280" i="28" s="1"/>
  <c r="T281" i="28"/>
  <c r="U281" i="28" s="1"/>
  <c r="T282" i="28"/>
  <c r="U282" i="28" s="1"/>
  <c r="T283" i="28"/>
  <c r="U283" i="28" s="1"/>
  <c r="T284" i="28"/>
  <c r="U284" i="28" s="1"/>
  <c r="T285" i="28"/>
  <c r="U285" i="28" s="1"/>
  <c r="T286" i="28"/>
  <c r="U286" i="28" s="1"/>
  <c r="T287" i="28"/>
  <c r="T288" i="28"/>
  <c r="U288" i="28" s="1"/>
  <c r="T289" i="28"/>
  <c r="T290" i="28"/>
  <c r="U290" i="28" s="1"/>
  <c r="T291" i="28"/>
  <c r="U291" i="28" s="1"/>
  <c r="T292" i="28"/>
  <c r="U292" i="28" s="1"/>
  <c r="T293" i="28"/>
  <c r="U293" i="28" s="1"/>
  <c r="T294" i="28"/>
  <c r="U294" i="28" s="1"/>
  <c r="T295" i="28"/>
  <c r="U295" i="28" s="1"/>
  <c r="T296" i="28"/>
  <c r="U296" i="28" s="1"/>
  <c r="T297" i="28"/>
  <c r="U297" i="28" s="1"/>
  <c r="T298" i="28"/>
  <c r="T299" i="28"/>
  <c r="U299" i="28" s="1"/>
  <c r="T300" i="28"/>
  <c r="U300" i="28" s="1"/>
  <c r="T301" i="28"/>
  <c r="U301" i="28" s="1"/>
  <c r="T302" i="28"/>
  <c r="U302" i="28" s="1"/>
  <c r="T303" i="28"/>
  <c r="U303" i="28" s="1"/>
  <c r="T304" i="28"/>
  <c r="U304" i="28" s="1"/>
  <c r="T305" i="28"/>
  <c r="U305" i="28" s="1"/>
  <c r="T306" i="28"/>
  <c r="U306" i="28" s="1"/>
  <c r="T307" i="28"/>
  <c r="T308" i="28"/>
  <c r="U308" i="28" s="1"/>
  <c r="T309" i="28"/>
  <c r="U309" i="28" s="1"/>
  <c r="T310" i="28"/>
  <c r="U310" i="28" s="1"/>
  <c r="T311" i="28"/>
  <c r="U311" i="28" s="1"/>
  <c r="T312" i="28"/>
  <c r="U312" i="28" s="1"/>
  <c r="T313" i="28"/>
  <c r="U313" i="28" s="1"/>
  <c r="T314" i="28"/>
  <c r="U314" i="28" s="1"/>
  <c r="T315" i="28"/>
  <c r="U315" i="28" s="1"/>
  <c r="T316" i="28"/>
  <c r="U316" i="28" s="1"/>
  <c r="T317" i="28"/>
  <c r="T318" i="28"/>
  <c r="U318" i="28" s="1"/>
  <c r="T319" i="28"/>
  <c r="U319" i="28" s="1"/>
  <c r="T320" i="28"/>
  <c r="T321" i="28"/>
  <c r="U321" i="28" s="1"/>
  <c r="T322" i="28"/>
  <c r="U322" i="28" s="1"/>
  <c r="T323" i="28"/>
  <c r="U323" i="28" s="1"/>
  <c r="T324" i="28"/>
  <c r="U324" i="28" s="1"/>
  <c r="T325" i="28"/>
  <c r="U325" i="28" s="1"/>
  <c r="T326" i="28"/>
  <c r="U326" i="28" s="1"/>
  <c r="T327" i="28"/>
  <c r="U327" i="28" s="1"/>
  <c r="T328" i="28"/>
  <c r="U328" i="28" s="1"/>
  <c r="T329" i="28"/>
  <c r="U329" i="28" s="1"/>
  <c r="T330" i="28"/>
  <c r="U330" i="28" s="1"/>
  <c r="T331" i="28"/>
  <c r="T332" i="28"/>
  <c r="U332" i="28" s="1"/>
  <c r="T333" i="28"/>
  <c r="U333" i="28" s="1"/>
  <c r="T334" i="28"/>
  <c r="U334" i="28" s="1"/>
  <c r="T335" i="28"/>
  <c r="U335" i="28" s="1"/>
  <c r="T336" i="28"/>
  <c r="U336" i="28" s="1"/>
  <c r="T337" i="28"/>
  <c r="U337" i="28" s="1"/>
  <c r="T338" i="28"/>
  <c r="U338" i="28" s="1"/>
  <c r="T339" i="28"/>
  <c r="U339" i="28" s="1"/>
  <c r="T340" i="28"/>
  <c r="U340" i="28" s="1"/>
  <c r="T341" i="28"/>
  <c r="U341" i="28" s="1"/>
  <c r="T342" i="28"/>
  <c r="U342" i="28" s="1"/>
  <c r="T343" i="28"/>
  <c r="U343" i="28" s="1"/>
  <c r="T344" i="28"/>
  <c r="U344" i="28" s="1"/>
  <c r="T345" i="28"/>
  <c r="U345" i="28" s="1"/>
  <c r="T346" i="28"/>
  <c r="U346" i="28" s="1"/>
  <c r="T347" i="28"/>
  <c r="T348" i="28"/>
  <c r="U348" i="28" s="1"/>
  <c r="T349" i="28"/>
  <c r="U349" i="28" s="1"/>
  <c r="T350" i="28"/>
  <c r="U350" i="28" s="1"/>
  <c r="T351" i="28"/>
  <c r="U351" i="28" s="1"/>
  <c r="T352" i="28"/>
  <c r="T353" i="28"/>
  <c r="U353" i="28" s="1"/>
  <c r="T354" i="28"/>
  <c r="U354" i="28" s="1"/>
  <c r="T355" i="28"/>
  <c r="U355" i="28" s="1"/>
  <c r="T356" i="28"/>
  <c r="U356" i="28" s="1"/>
  <c r="T357" i="28"/>
  <c r="T358" i="28"/>
  <c r="U358" i="28" s="1"/>
  <c r="T359" i="28"/>
  <c r="T360" i="28"/>
  <c r="T361" i="28"/>
  <c r="T362" i="28"/>
  <c r="U362" i="28" s="1"/>
  <c r="T363" i="28"/>
  <c r="U363" i="28" s="1"/>
  <c r="T364" i="28"/>
  <c r="U364" i="28" s="1"/>
  <c r="T365" i="28"/>
  <c r="U365" i="28" s="1"/>
  <c r="T366" i="28"/>
  <c r="U366" i="28" s="1"/>
  <c r="T367" i="28"/>
  <c r="T368" i="28"/>
  <c r="U368" i="28" s="1"/>
  <c r="T369" i="28"/>
  <c r="U369" i="28" s="1"/>
  <c r="T370" i="28"/>
  <c r="U370" i="28" s="1"/>
  <c r="T371" i="28"/>
  <c r="U371" i="28" s="1"/>
  <c r="T372" i="28"/>
  <c r="U372" i="28" s="1"/>
  <c r="T373" i="28"/>
  <c r="U373" i="28" s="1"/>
  <c r="T374" i="28"/>
  <c r="U374" i="28" s="1"/>
  <c r="T375" i="28"/>
  <c r="U375" i="28" s="1"/>
  <c r="T376" i="28"/>
  <c r="U376" i="28" s="1"/>
  <c r="T377" i="28"/>
  <c r="U377" i="28" s="1"/>
  <c r="T378" i="28"/>
  <c r="U378" i="28" s="1"/>
  <c r="T379" i="28"/>
  <c r="U379" i="28" s="1"/>
  <c r="T380" i="28"/>
  <c r="U380" i="28" s="1"/>
  <c r="T381" i="28"/>
  <c r="U381" i="28" s="1"/>
  <c r="T382" i="28"/>
  <c r="U382" i="28" s="1"/>
  <c r="T383" i="28"/>
  <c r="U383" i="28" s="1"/>
  <c r="T384" i="28"/>
  <c r="U384" i="28" s="1"/>
  <c r="T385" i="28"/>
  <c r="U385" i="28" s="1"/>
  <c r="T386" i="28"/>
  <c r="U386" i="28" s="1"/>
  <c r="T387" i="28"/>
  <c r="U387" i="28" s="1"/>
  <c r="T388" i="28"/>
  <c r="U388" i="28" s="1"/>
  <c r="T389" i="28"/>
  <c r="T390" i="28"/>
  <c r="U390" i="28" s="1"/>
  <c r="T391" i="28"/>
  <c r="U391" i="28" s="1"/>
  <c r="T392" i="28"/>
  <c r="U392" i="28" s="1"/>
  <c r="T393" i="28"/>
  <c r="U393" i="28" s="1"/>
  <c r="T394" i="28"/>
  <c r="U394" i="28" s="1"/>
  <c r="T395" i="28"/>
  <c r="U395" i="28" s="1"/>
  <c r="T396" i="28"/>
  <c r="U396" i="28" s="1"/>
  <c r="T397" i="28"/>
  <c r="U397" i="28" s="1"/>
  <c r="T398" i="28"/>
  <c r="U398" i="28" s="1"/>
  <c r="T399" i="28"/>
  <c r="U399" i="28" s="1"/>
  <c r="T400" i="28"/>
  <c r="U400" i="28" s="1"/>
  <c r="T401" i="28"/>
  <c r="U401" i="28" s="1"/>
  <c r="T402" i="28"/>
  <c r="U402" i="28" s="1"/>
  <c r="T403" i="28"/>
  <c r="U403" i="28" s="1"/>
  <c r="T404" i="28"/>
  <c r="U404" i="28" s="1"/>
  <c r="T405" i="28"/>
  <c r="U405" i="28" s="1"/>
  <c r="T406" i="28"/>
  <c r="U406" i="28" s="1"/>
  <c r="T407" i="28"/>
  <c r="U407" i="28" s="1"/>
  <c r="T408" i="28"/>
  <c r="T409" i="28"/>
  <c r="U409" i="28" s="1"/>
  <c r="T410" i="28"/>
  <c r="U410" i="28" s="1"/>
  <c r="T411" i="28"/>
  <c r="U411" i="28" s="1"/>
  <c r="T412" i="28"/>
  <c r="U412" i="28" s="1"/>
  <c r="T413" i="28"/>
  <c r="U413" i="28" s="1"/>
  <c r="T414" i="28"/>
  <c r="U414" i="28" s="1"/>
  <c r="T415" i="28"/>
  <c r="U415" i="28" s="1"/>
  <c r="T416" i="28"/>
  <c r="U416" i="28" s="1"/>
  <c r="T417" i="28"/>
  <c r="U417" i="28" s="1"/>
  <c r="T418" i="28"/>
  <c r="U418" i="28" s="1"/>
  <c r="T419" i="28"/>
  <c r="U419" i="28" s="1"/>
  <c r="T420" i="28"/>
  <c r="U420" i="28" s="1"/>
  <c r="T421" i="28"/>
  <c r="U421" i="28" s="1"/>
  <c r="T422" i="28"/>
  <c r="U422" i="28" s="1"/>
  <c r="T423" i="28"/>
  <c r="U423" i="28" s="1"/>
  <c r="T424" i="28"/>
  <c r="U424" i="28" s="1"/>
  <c r="T425" i="28"/>
  <c r="U425" i="28" s="1"/>
  <c r="T426" i="28"/>
  <c r="U426" i="28" s="1"/>
  <c r="T427" i="28"/>
  <c r="T428" i="28"/>
  <c r="T429" i="28"/>
  <c r="T430" i="28"/>
  <c r="U430" i="28" s="1"/>
  <c r="T431" i="28"/>
  <c r="U431" i="28" s="1"/>
  <c r="T432" i="28"/>
  <c r="U432" i="28" s="1"/>
  <c r="T433" i="28"/>
  <c r="U433" i="28" s="1"/>
  <c r="T434" i="28"/>
  <c r="U434" i="28" s="1"/>
  <c r="T435" i="28"/>
  <c r="U435" i="28" s="1"/>
  <c r="T436" i="28"/>
  <c r="U436" i="28" s="1"/>
  <c r="T437" i="28"/>
  <c r="T438" i="28"/>
  <c r="U438" i="28" s="1"/>
  <c r="T439" i="28"/>
  <c r="U439" i="28" s="1"/>
  <c r="T440" i="28"/>
  <c r="U440" i="28" s="1"/>
  <c r="T441" i="28"/>
  <c r="U441" i="28" s="1"/>
  <c r="T442" i="28"/>
  <c r="U442" i="28" s="1"/>
  <c r="T443" i="28"/>
  <c r="U443" i="28" s="1"/>
  <c r="T444" i="28"/>
  <c r="U444" i="28" s="1"/>
  <c r="T445" i="28"/>
  <c r="U445" i="28" s="1"/>
  <c r="T446" i="28"/>
  <c r="U446" i="28" s="1"/>
  <c r="T447" i="28"/>
  <c r="T448" i="28"/>
  <c r="T449" i="28"/>
  <c r="T450" i="28"/>
  <c r="U450" i="28" s="1"/>
  <c r="T451" i="28"/>
  <c r="U451" i="28" s="1"/>
  <c r="T452" i="28"/>
  <c r="U452" i="28" s="1"/>
  <c r="T453" i="28"/>
  <c r="U453" i="28" s="1"/>
  <c r="T454" i="28"/>
  <c r="U454" i="28" s="1"/>
  <c r="T455" i="28"/>
  <c r="U455" i="28" s="1"/>
  <c r="T456" i="28"/>
  <c r="U456" i="28" s="1"/>
  <c r="T457" i="28"/>
  <c r="U457" i="28" s="1"/>
  <c r="T458" i="28"/>
  <c r="U458" i="28" s="1"/>
  <c r="T459" i="28"/>
  <c r="T460" i="28"/>
  <c r="U460" i="28" s="1"/>
  <c r="T461" i="28"/>
  <c r="U461" i="28" s="1"/>
  <c r="T462" i="28"/>
  <c r="U462" i="28" s="1"/>
  <c r="T463" i="28"/>
  <c r="U463" i="28" s="1"/>
  <c r="T464" i="28"/>
  <c r="U464" i="28" s="1"/>
  <c r="T465" i="28"/>
  <c r="U465" i="28" s="1"/>
  <c r="T466" i="28"/>
  <c r="U466" i="28" s="1"/>
  <c r="T467" i="28"/>
  <c r="U467" i="28" s="1"/>
  <c r="T468" i="28"/>
  <c r="U468" i="28" s="1"/>
  <c r="T469" i="28"/>
  <c r="T470" i="28"/>
  <c r="U470" i="28" s="1"/>
  <c r="T471" i="28"/>
  <c r="U471" i="28" s="1"/>
  <c r="T472" i="28"/>
  <c r="T473" i="28"/>
  <c r="U473" i="28" s="1"/>
  <c r="T474" i="28"/>
  <c r="U474" i="28" s="1"/>
  <c r="T475" i="28"/>
  <c r="U475" i="28" s="1"/>
  <c r="T476" i="28"/>
  <c r="U476" i="28" s="1"/>
  <c r="T477" i="28"/>
  <c r="U477" i="28" s="1"/>
  <c r="T478" i="28"/>
  <c r="U478" i="28" s="1"/>
  <c r="T479" i="28"/>
  <c r="U479" i="28" s="1"/>
  <c r="T480" i="28"/>
  <c r="U480" i="28" s="1"/>
  <c r="T481" i="28"/>
  <c r="U481" i="28" s="1"/>
  <c r="T482" i="28"/>
  <c r="U482" i="28" s="1"/>
  <c r="T483" i="28"/>
  <c r="U483" i="28" s="1"/>
  <c r="T484" i="28"/>
  <c r="U484" i="28" s="1"/>
  <c r="T485" i="28"/>
  <c r="U485" i="28" s="1"/>
  <c r="T486" i="28"/>
  <c r="U486" i="28" s="1"/>
  <c r="T487" i="28"/>
  <c r="U487" i="28" s="1"/>
  <c r="T488" i="28"/>
  <c r="U488" i="28" s="1"/>
  <c r="T489" i="28"/>
  <c r="U489" i="28" s="1"/>
  <c r="T490" i="28"/>
  <c r="U490" i="28" s="1"/>
  <c r="T491" i="28"/>
  <c r="U491" i="28" s="1"/>
  <c r="T492" i="28"/>
  <c r="T493" i="28"/>
  <c r="U493" i="28" s="1"/>
  <c r="T494" i="28"/>
  <c r="U494" i="28" s="1"/>
  <c r="T495" i="28"/>
  <c r="U495" i="28" s="1"/>
  <c r="T496" i="28"/>
  <c r="U496" i="28" s="1"/>
  <c r="T497" i="28"/>
  <c r="T498" i="28"/>
  <c r="T499" i="28"/>
  <c r="U499" i="28" s="1"/>
  <c r="T500" i="28"/>
  <c r="U500" i="28" s="1"/>
  <c r="T501" i="28"/>
  <c r="U501" i="28" s="1"/>
  <c r="T502" i="28"/>
  <c r="U502" i="28" s="1"/>
  <c r="T503" i="28"/>
  <c r="U503" i="28" s="1"/>
  <c r="T504" i="28"/>
  <c r="U504" i="28" s="1"/>
  <c r="T505" i="28"/>
  <c r="U505" i="28" s="1"/>
  <c r="T506" i="28"/>
  <c r="U506" i="28" s="1"/>
  <c r="T507" i="28"/>
  <c r="U507" i="28" s="1"/>
  <c r="T508" i="28"/>
  <c r="U508" i="28" s="1"/>
  <c r="T509" i="28"/>
  <c r="U509" i="28" s="1"/>
  <c r="T510" i="28"/>
  <c r="U510" i="28" s="1"/>
  <c r="T511" i="28"/>
  <c r="U511" i="28" s="1"/>
  <c r="T512" i="28"/>
  <c r="U512" i="28" s="1"/>
  <c r="T513" i="28"/>
  <c r="U513" i="28" s="1"/>
  <c r="T514" i="28"/>
  <c r="U514" i="28" s="1"/>
  <c r="T515" i="28"/>
  <c r="U515" i="28" s="1"/>
  <c r="T516" i="28"/>
  <c r="U516" i="28" s="1"/>
  <c r="T517" i="28"/>
  <c r="U517" i="28" s="1"/>
  <c r="T518" i="28"/>
  <c r="U518" i="28" s="1"/>
  <c r="T519" i="28"/>
  <c r="U519" i="28" s="1"/>
  <c r="T520" i="28"/>
  <c r="U520" i="28" s="1"/>
  <c r="T521" i="28"/>
  <c r="U521" i="28" s="1"/>
  <c r="T522" i="28"/>
  <c r="U522" i="28" s="1"/>
  <c r="T523" i="28"/>
  <c r="U523" i="28" s="1"/>
  <c r="T524" i="28"/>
  <c r="U524" i="28" s="1"/>
  <c r="T525" i="28"/>
  <c r="U525" i="28" s="1"/>
  <c r="T526" i="28"/>
  <c r="U526" i="28" s="1"/>
  <c r="T527" i="28"/>
  <c r="T528" i="28"/>
  <c r="U528" i="28" s="1"/>
  <c r="T529" i="28"/>
  <c r="U529" i="28" s="1"/>
  <c r="T530" i="28"/>
  <c r="U530" i="28" s="1"/>
  <c r="T531" i="28"/>
  <c r="U531" i="28" s="1"/>
  <c r="T532" i="28"/>
  <c r="T533" i="28"/>
  <c r="U533" i="28" s="1"/>
  <c r="T534" i="28"/>
  <c r="U534" i="28" s="1"/>
  <c r="T535" i="28"/>
  <c r="U535" i="28" s="1"/>
  <c r="T536" i="28"/>
  <c r="U536" i="28" s="1"/>
  <c r="T537" i="28"/>
  <c r="U537" i="28" s="1"/>
  <c r="T538" i="28"/>
  <c r="U538" i="28" s="1"/>
  <c r="T539" i="28"/>
  <c r="U539" i="28" s="1"/>
  <c r="T540" i="28"/>
  <c r="U540" i="28" s="1"/>
  <c r="T541" i="28"/>
  <c r="U541" i="28" s="1"/>
  <c r="T542" i="28"/>
  <c r="U542" i="28" s="1"/>
  <c r="T543" i="28"/>
  <c r="U543" i="28" s="1"/>
  <c r="T544" i="28"/>
  <c r="U544" i="28" s="1"/>
  <c r="T545" i="28"/>
  <c r="U545" i="28" s="1"/>
  <c r="T546" i="28"/>
  <c r="U546" i="28" s="1"/>
  <c r="T547" i="28"/>
  <c r="T548" i="28"/>
  <c r="T549" i="28"/>
  <c r="T550" i="28"/>
  <c r="U550" i="28" s="1"/>
  <c r="T551" i="28"/>
  <c r="U551" i="28" s="1"/>
  <c r="T552" i="28"/>
  <c r="U552" i="28" s="1"/>
  <c r="T553" i="28"/>
  <c r="U553" i="28" s="1"/>
  <c r="T554" i="28"/>
  <c r="U554" i="28" s="1"/>
  <c r="T555" i="28"/>
  <c r="U555" i="28" s="1"/>
  <c r="T556" i="28"/>
  <c r="U556" i="28" s="1"/>
  <c r="T557" i="28"/>
  <c r="U557" i="28" s="1"/>
  <c r="T558" i="28"/>
  <c r="U558" i="28" s="1"/>
  <c r="T559" i="28"/>
  <c r="U559" i="28" s="1"/>
  <c r="T560" i="28"/>
  <c r="U560" i="28" s="1"/>
  <c r="T561" i="28"/>
  <c r="U561" i="28" s="1"/>
  <c r="T562" i="28"/>
  <c r="U562" i="28" s="1"/>
  <c r="T563" i="28"/>
  <c r="U563" i="28" s="1"/>
  <c r="T564" i="28"/>
  <c r="U564" i="28" s="1"/>
  <c r="T565" i="28"/>
  <c r="U565" i="28" s="1"/>
  <c r="T566" i="28"/>
  <c r="U566" i="28" s="1"/>
  <c r="T567" i="28"/>
  <c r="T568" i="28"/>
  <c r="U568" i="28" s="1"/>
  <c r="T569" i="28"/>
  <c r="U569" i="28" s="1"/>
  <c r="T570" i="28"/>
  <c r="U570" i="28" s="1"/>
  <c r="T571" i="28"/>
  <c r="U571" i="28" s="1"/>
  <c r="T572" i="28"/>
  <c r="U572" i="28" s="1"/>
  <c r="T573" i="28"/>
  <c r="U573" i="28" s="1"/>
  <c r="T574" i="28"/>
  <c r="U574" i="28" s="1"/>
  <c r="T575" i="28"/>
  <c r="U575" i="28" s="1"/>
  <c r="T576" i="28"/>
  <c r="U576" i="28" s="1"/>
  <c r="T577" i="28"/>
  <c r="U577" i="28" s="1"/>
  <c r="T578" i="28"/>
  <c r="U578" i="28" s="1"/>
  <c r="T579" i="28"/>
  <c r="U579" i="28" s="1"/>
  <c r="T580" i="28"/>
  <c r="U580" i="28" s="1"/>
  <c r="T581" i="28"/>
  <c r="U581" i="28" s="1"/>
  <c r="T582" i="28"/>
  <c r="U582" i="28" s="1"/>
  <c r="T583" i="28"/>
  <c r="U583" i="28" s="1"/>
  <c r="T584" i="28"/>
  <c r="U584" i="28" s="1"/>
  <c r="T585" i="28"/>
  <c r="U585" i="28" s="1"/>
  <c r="T586" i="28"/>
  <c r="U586" i="28" s="1"/>
  <c r="T587" i="28"/>
  <c r="U587" i="28" s="1"/>
  <c r="T588" i="28"/>
  <c r="T589" i="28"/>
  <c r="T590" i="28"/>
  <c r="U590" i="28" s="1"/>
  <c r="T591" i="28"/>
  <c r="U591" i="28" s="1"/>
  <c r="T592" i="28"/>
  <c r="T593" i="28"/>
  <c r="U593" i="28" s="1"/>
  <c r="T594" i="28"/>
  <c r="U594" i="28" s="1"/>
  <c r="T595" i="28"/>
  <c r="U595" i="28" s="1"/>
  <c r="T596" i="28"/>
  <c r="U596" i="28" s="1"/>
  <c r="T597" i="28"/>
  <c r="U597" i="28" s="1"/>
  <c r="T598" i="28"/>
  <c r="U598" i="28" s="1"/>
  <c r="T599" i="28"/>
  <c r="U599" i="28" s="1"/>
  <c r="T600" i="28"/>
  <c r="U600" i="28" s="1"/>
  <c r="T601" i="28"/>
  <c r="U601" i="28" s="1"/>
  <c r="T602" i="28"/>
  <c r="U602" i="28" s="1"/>
  <c r="T603" i="28"/>
  <c r="U603" i="28" s="1"/>
  <c r="T604" i="28"/>
  <c r="U604" i="28" s="1"/>
  <c r="T605" i="28"/>
  <c r="U605" i="28" s="1"/>
  <c r="T606" i="28"/>
  <c r="U606" i="28" s="1"/>
  <c r="T607" i="28"/>
  <c r="T608" i="28"/>
  <c r="U608" i="28" s="1"/>
  <c r="T609" i="28"/>
  <c r="U609" i="28" s="1"/>
  <c r="T610" i="28"/>
  <c r="U610" i="28" s="1"/>
  <c r="T611" i="28"/>
  <c r="U611" i="28" s="1"/>
  <c r="T612" i="28"/>
  <c r="T613" i="28"/>
  <c r="U613" i="28" s="1"/>
  <c r="T614" i="28"/>
  <c r="U614" i="28" s="1"/>
  <c r="T615" i="28"/>
  <c r="U615" i="28" s="1"/>
  <c r="T616" i="28"/>
  <c r="U616" i="28" s="1"/>
  <c r="T617" i="28"/>
  <c r="U617" i="28" s="1"/>
  <c r="T618" i="28"/>
  <c r="T619" i="28"/>
  <c r="U619" i="28" s="1"/>
  <c r="T620" i="28"/>
  <c r="U620" i="28" s="1"/>
  <c r="T621" i="28"/>
  <c r="U621" i="28" s="1"/>
  <c r="T622" i="28"/>
  <c r="U622" i="28" s="1"/>
  <c r="T623" i="28"/>
  <c r="U623" i="28" s="1"/>
  <c r="T624" i="28"/>
  <c r="U624" i="28" s="1"/>
  <c r="T625" i="28"/>
  <c r="U625" i="28" s="1"/>
  <c r="T626" i="28"/>
  <c r="U626" i="28" s="1"/>
  <c r="T627" i="28"/>
  <c r="U627" i="28" s="1"/>
  <c r="T628" i="28"/>
  <c r="U628" i="28" s="1"/>
  <c r="T629" i="28"/>
  <c r="U629" i="28" s="1"/>
  <c r="T630" i="28"/>
  <c r="U630" i="28" s="1"/>
  <c r="T631" i="28"/>
  <c r="U631" i="28" s="1"/>
  <c r="T632" i="28"/>
  <c r="U632" i="28" s="1"/>
  <c r="T633" i="28"/>
  <c r="U633" i="28" s="1"/>
  <c r="T634" i="28"/>
  <c r="U634" i="28" s="1"/>
  <c r="T635" i="28"/>
  <c r="U635" i="28" s="1"/>
  <c r="T636" i="28"/>
  <c r="U636" i="28" s="1"/>
  <c r="T637" i="28"/>
  <c r="U637" i="28" s="1"/>
  <c r="T638" i="28"/>
  <c r="U638" i="28" s="1"/>
  <c r="T639" i="28"/>
  <c r="T640" i="28"/>
  <c r="U640" i="28" s="1"/>
  <c r="T641" i="28"/>
  <c r="U641" i="28" s="1"/>
  <c r="T642" i="28"/>
  <c r="U642" i="28" s="1"/>
  <c r="T643" i="28"/>
  <c r="U643" i="28" s="1"/>
  <c r="T644" i="28"/>
  <c r="U644" i="28" s="1"/>
  <c r="T645" i="28"/>
  <c r="U645" i="28" s="1"/>
  <c r="T646" i="28"/>
  <c r="U646" i="28" s="1"/>
  <c r="T647" i="28"/>
  <c r="T648" i="28"/>
  <c r="U648" i="28" s="1"/>
  <c r="T649" i="28"/>
  <c r="T650" i="28"/>
  <c r="U650" i="28" s="1"/>
  <c r="T651" i="28"/>
  <c r="U651" i="28" s="1"/>
  <c r="T652" i="28"/>
  <c r="T653" i="28"/>
  <c r="U653" i="28" s="1"/>
  <c r="T654" i="28"/>
  <c r="U654" i="28" s="1"/>
  <c r="T655" i="28"/>
  <c r="U655" i="28" s="1"/>
  <c r="T656" i="28"/>
  <c r="U656" i="28" s="1"/>
  <c r="T657" i="28"/>
  <c r="U657" i="28" s="1"/>
  <c r="T658" i="28"/>
  <c r="U658" i="28" s="1"/>
  <c r="T659" i="28"/>
  <c r="U659" i="28" s="1"/>
  <c r="T660" i="28"/>
  <c r="U660" i="28" s="1"/>
  <c r="T661" i="28"/>
  <c r="U661" i="28" s="1"/>
  <c r="T662" i="28"/>
  <c r="U662" i="28" s="1"/>
  <c r="T663" i="28"/>
  <c r="U663" i="28" s="1"/>
  <c r="T664" i="28"/>
  <c r="U664" i="28" s="1"/>
  <c r="T665" i="28"/>
  <c r="U665" i="28" s="1"/>
  <c r="T666" i="28"/>
  <c r="U666" i="28" s="1"/>
  <c r="T667" i="28"/>
  <c r="T668" i="28"/>
  <c r="U668" i="28" s="1"/>
  <c r="T669" i="28"/>
  <c r="T670" i="28"/>
  <c r="U670" i="28" s="1"/>
  <c r="T671" i="28"/>
  <c r="U671" i="28" s="1"/>
  <c r="T672" i="28"/>
  <c r="U672" i="28" s="1"/>
  <c r="T673" i="28"/>
  <c r="U673" i="28" s="1"/>
  <c r="T674" i="28"/>
  <c r="U674" i="28" s="1"/>
  <c r="T675" i="28"/>
  <c r="U675" i="28" s="1"/>
  <c r="T676" i="28"/>
  <c r="U676" i="28" s="1"/>
  <c r="T677" i="28"/>
  <c r="U677" i="28" s="1"/>
  <c r="T678" i="28"/>
  <c r="U678" i="28" s="1"/>
  <c r="T679" i="28"/>
  <c r="U679" i="28" s="1"/>
  <c r="T680" i="28"/>
  <c r="U680" i="28" s="1"/>
  <c r="T681" i="28"/>
  <c r="U681" i="28" s="1"/>
  <c r="T682" i="28"/>
  <c r="U682" i="28" s="1"/>
  <c r="T683" i="28"/>
  <c r="U683" i="28" s="1"/>
  <c r="T684" i="28"/>
  <c r="U684" i="28" s="1"/>
  <c r="T685" i="28"/>
  <c r="U685" i="28" s="1"/>
  <c r="T686" i="28"/>
  <c r="U686" i="28" s="1"/>
  <c r="T687" i="28"/>
  <c r="T688" i="28"/>
  <c r="U688" i="28" s="1"/>
  <c r="T689" i="28"/>
  <c r="T690" i="28"/>
  <c r="U690" i="28" s="1"/>
  <c r="T691" i="28"/>
  <c r="U691" i="28" s="1"/>
  <c r="T692" i="28"/>
  <c r="U692" i="28" s="1"/>
  <c r="T693" i="28"/>
  <c r="U693" i="28" s="1"/>
  <c r="T694" i="28"/>
  <c r="U694" i="28" s="1"/>
  <c r="T695" i="28"/>
  <c r="U695" i="28" s="1"/>
  <c r="T696" i="28"/>
  <c r="U696" i="28" s="1"/>
  <c r="T697" i="28"/>
  <c r="U697" i="28" s="1"/>
  <c r="T698" i="28"/>
  <c r="U698" i="28" s="1"/>
  <c r="T699" i="28"/>
  <c r="U699" i="28" s="1"/>
  <c r="T700" i="28"/>
  <c r="U700" i="28" s="1"/>
  <c r="T701" i="28"/>
  <c r="U701" i="28" s="1"/>
  <c r="T702" i="28"/>
  <c r="U702" i="28" s="1"/>
  <c r="T703" i="28"/>
  <c r="U703" i="28" s="1"/>
  <c r="T704" i="28"/>
  <c r="U704" i="28" s="1"/>
  <c r="T705" i="28"/>
  <c r="U705" i="28" s="1"/>
  <c r="T706" i="28"/>
  <c r="U706" i="28" s="1"/>
  <c r="T707" i="28"/>
  <c r="T708" i="28"/>
  <c r="U708" i="28" s="1"/>
  <c r="T709" i="28"/>
  <c r="U709" i="28" s="1"/>
  <c r="T710" i="28"/>
  <c r="U710" i="28" s="1"/>
  <c r="T711" i="28"/>
  <c r="U711" i="28" s="1"/>
  <c r="T712" i="28"/>
  <c r="U712" i="28" s="1"/>
  <c r="T713" i="28"/>
  <c r="U713" i="28" s="1"/>
  <c r="T714" i="28"/>
  <c r="U714" i="28" s="1"/>
  <c r="T715" i="28"/>
  <c r="U715" i="28" s="1"/>
  <c r="T716" i="28"/>
  <c r="U716" i="28" s="1"/>
  <c r="T717" i="28"/>
  <c r="U717" i="28" s="1"/>
  <c r="T718" i="28"/>
  <c r="U718" i="28" s="1"/>
  <c r="T719" i="28"/>
  <c r="U719" i="28" s="1"/>
  <c r="T720" i="28"/>
  <c r="U720" i="28" s="1"/>
  <c r="T721" i="28"/>
  <c r="U721" i="28" s="1"/>
  <c r="T722" i="28"/>
  <c r="U722" i="28" s="1"/>
  <c r="T723" i="28"/>
  <c r="U723" i="28" s="1"/>
  <c r="T724" i="28"/>
  <c r="U724" i="28" s="1"/>
  <c r="T725" i="28"/>
  <c r="U725" i="28" s="1"/>
  <c r="T726" i="28"/>
  <c r="U726" i="28" s="1"/>
  <c r="T727" i="28"/>
  <c r="T728" i="28"/>
  <c r="T729" i="28"/>
  <c r="T730" i="28"/>
  <c r="U730" i="28" s="1"/>
  <c r="T731" i="28"/>
  <c r="U731" i="28" s="1"/>
  <c r="T732" i="28"/>
  <c r="T733" i="28"/>
  <c r="U733" i="28" s="1"/>
  <c r="T734" i="28"/>
  <c r="U734" i="28" s="1"/>
  <c r="T735" i="28"/>
  <c r="U735" i="28" s="1"/>
  <c r="T736" i="28"/>
  <c r="U736" i="28" s="1"/>
  <c r="T737" i="28"/>
  <c r="U737" i="28" s="1"/>
  <c r="T738" i="28"/>
  <c r="U738" i="28" s="1"/>
  <c r="T739" i="28"/>
  <c r="T740" i="28"/>
  <c r="U740" i="28" s="1"/>
  <c r="T741" i="28"/>
  <c r="U741" i="28" s="1"/>
  <c r="T742" i="28"/>
  <c r="U742" i="28" s="1"/>
  <c r="T743" i="28"/>
  <c r="U743" i="28" s="1"/>
  <c r="T744" i="28"/>
  <c r="U744" i="28" s="1"/>
  <c r="T745" i="28"/>
  <c r="U745" i="28" s="1"/>
  <c r="T746" i="28"/>
  <c r="U746" i="28" s="1"/>
  <c r="T747" i="28"/>
  <c r="T748" i="28"/>
  <c r="U748" i="28" s="1"/>
  <c r="T749" i="28"/>
  <c r="U749" i="28" s="1"/>
  <c r="T750" i="28"/>
  <c r="U750" i="28" s="1"/>
  <c r="T751" i="28"/>
  <c r="U751" i="28" s="1"/>
  <c r="T752" i="28"/>
  <c r="U752" i="28" s="1"/>
  <c r="T753" i="28"/>
  <c r="U753" i="28" s="1"/>
  <c r="T754" i="28"/>
  <c r="U754" i="28" s="1"/>
  <c r="T755" i="28"/>
  <c r="U755" i="28" s="1"/>
  <c r="T756" i="28"/>
  <c r="U756" i="28" s="1"/>
  <c r="T757" i="28"/>
  <c r="U757" i="28" s="1"/>
  <c r="T758" i="28"/>
  <c r="U758" i="28" s="1"/>
  <c r="T759" i="28"/>
  <c r="U759" i="28" s="1"/>
  <c r="T760" i="28"/>
  <c r="U760" i="28" s="1"/>
  <c r="T761" i="28"/>
  <c r="U761" i="28" s="1"/>
  <c r="T762" i="28"/>
  <c r="U762" i="28" s="1"/>
  <c r="T763" i="28"/>
  <c r="U763" i="28" s="1"/>
  <c r="T764" i="28"/>
  <c r="U764" i="28" s="1"/>
  <c r="T765" i="28"/>
  <c r="U765" i="28" s="1"/>
  <c r="T766" i="28"/>
  <c r="U766" i="28" s="1"/>
  <c r="T767" i="28"/>
  <c r="T768" i="28"/>
  <c r="U768" i="28" s="1"/>
  <c r="T769" i="28"/>
  <c r="U769" i="28" s="1"/>
  <c r="T770" i="28"/>
  <c r="U770" i="28" s="1"/>
  <c r="T771" i="28"/>
  <c r="U771" i="28" s="1"/>
  <c r="T772" i="28"/>
  <c r="U772" i="28" s="1"/>
  <c r="T773" i="28"/>
  <c r="U773" i="28" s="1"/>
  <c r="T774" i="28"/>
  <c r="U774" i="28" s="1"/>
  <c r="T775" i="28"/>
  <c r="U775" i="28" s="1"/>
  <c r="T776" i="28"/>
  <c r="U776" i="28" s="1"/>
  <c r="T777" i="28"/>
  <c r="U777" i="28" s="1"/>
  <c r="T778" i="28"/>
  <c r="U778" i="28" s="1"/>
  <c r="T779" i="28"/>
  <c r="T780" i="28"/>
  <c r="U780" i="28" s="1"/>
  <c r="T781" i="28"/>
  <c r="U781" i="28" s="1"/>
  <c r="T782" i="28"/>
  <c r="U782" i="28" s="1"/>
  <c r="T783" i="28"/>
  <c r="U783" i="28" s="1"/>
  <c r="T784" i="28"/>
  <c r="U784" i="28" s="1"/>
  <c r="T785" i="28"/>
  <c r="U785" i="28" s="1"/>
  <c r="T786" i="28"/>
  <c r="U786" i="28" s="1"/>
  <c r="T787" i="28"/>
  <c r="T788" i="28"/>
  <c r="U788" i="28" s="1"/>
  <c r="T789" i="28"/>
  <c r="T790" i="28"/>
  <c r="U790" i="28" s="1"/>
  <c r="T791" i="28"/>
  <c r="U791" i="28" s="1"/>
  <c r="T792" i="28"/>
  <c r="U792" i="28" s="1"/>
  <c r="T793" i="28"/>
  <c r="U793" i="28" s="1"/>
  <c r="T794" i="28"/>
  <c r="U794" i="28" s="1"/>
  <c r="T795" i="28"/>
  <c r="U795" i="28" s="1"/>
  <c r="T796" i="28"/>
  <c r="U796" i="28" s="1"/>
  <c r="T797" i="28"/>
  <c r="U797" i="28" s="1"/>
  <c r="T798" i="28"/>
  <c r="U798" i="28" s="1"/>
  <c r="T799" i="28"/>
  <c r="U799" i="28" s="1"/>
  <c r="T800" i="28"/>
  <c r="U800" i="28" s="1"/>
  <c r="T801" i="28"/>
  <c r="U801" i="28" s="1"/>
  <c r="T802" i="28"/>
  <c r="U802" i="28" s="1"/>
  <c r="T803" i="28"/>
  <c r="U803" i="28" s="1"/>
  <c r="T804" i="28"/>
  <c r="U804" i="28" s="1"/>
  <c r="T805" i="28"/>
  <c r="U805" i="28" s="1"/>
  <c r="T806" i="28"/>
  <c r="U806" i="28" s="1"/>
  <c r="T807" i="28"/>
  <c r="U807" i="28" s="1"/>
  <c r="T808" i="28"/>
  <c r="T809" i="28"/>
  <c r="T810" i="28"/>
  <c r="U810" i="28" s="1"/>
  <c r="T811" i="28"/>
  <c r="U811" i="28" s="1"/>
  <c r="T812" i="28"/>
  <c r="U812" i="28" s="1"/>
  <c r="T813" i="28"/>
  <c r="U813" i="28" s="1"/>
  <c r="T814" i="28"/>
  <c r="U814" i="28" s="1"/>
  <c r="T815" i="28"/>
  <c r="U815" i="28" s="1"/>
  <c r="T816" i="28"/>
  <c r="U816" i="28" s="1"/>
  <c r="T817" i="28"/>
  <c r="U817" i="28" s="1"/>
  <c r="T818" i="28"/>
  <c r="U818" i="28" s="1"/>
  <c r="T819" i="28"/>
  <c r="U819" i="28" s="1"/>
  <c r="T820" i="28"/>
  <c r="U820" i="28" s="1"/>
  <c r="T821" i="28"/>
  <c r="U821" i="28" s="1"/>
  <c r="T822" i="28"/>
  <c r="T823" i="28"/>
  <c r="U823" i="28" s="1"/>
  <c r="T824" i="28"/>
  <c r="U824" i="28" s="1"/>
  <c r="T825" i="28"/>
  <c r="U825" i="28" s="1"/>
  <c r="T826" i="28"/>
  <c r="U826" i="28" s="1"/>
  <c r="T827" i="28"/>
  <c r="T828" i="28"/>
  <c r="U828" i="28" s="1"/>
  <c r="T829" i="28"/>
  <c r="T830" i="28"/>
  <c r="U830" i="28" s="1"/>
  <c r="T831" i="28"/>
  <c r="U831" i="28" s="1"/>
  <c r="T832" i="28"/>
  <c r="U832" i="28" s="1"/>
  <c r="T833" i="28"/>
  <c r="U833" i="28" s="1"/>
  <c r="T834" i="28"/>
  <c r="U834" i="28" s="1"/>
  <c r="T835" i="28"/>
  <c r="U835" i="28" s="1"/>
  <c r="T836" i="28"/>
  <c r="U836" i="28" s="1"/>
  <c r="T837" i="28"/>
  <c r="U837" i="28" s="1"/>
  <c r="T838" i="28"/>
  <c r="U838" i="28" s="1"/>
  <c r="T839" i="28"/>
  <c r="T840" i="28"/>
  <c r="U840" i="28" s="1"/>
  <c r="T841" i="28"/>
  <c r="U841" i="28" s="1"/>
  <c r="T842" i="28"/>
  <c r="U842" i="28" s="1"/>
  <c r="T843" i="28"/>
  <c r="U843" i="28" s="1"/>
  <c r="T844" i="28"/>
  <c r="U844" i="28" s="1"/>
  <c r="T845" i="28"/>
  <c r="U845" i="28" s="1"/>
  <c r="T846" i="28"/>
  <c r="U846" i="28" s="1"/>
  <c r="T847" i="28"/>
  <c r="U847" i="28" s="1"/>
  <c r="T848" i="28"/>
  <c r="U848" i="28" s="1"/>
  <c r="T849" i="28"/>
  <c r="U849" i="28" s="1"/>
  <c r="T850" i="28"/>
  <c r="U850" i="28" s="1"/>
  <c r="T851" i="28"/>
  <c r="U851" i="28" s="1"/>
  <c r="T852" i="28"/>
  <c r="U852" i="28" s="1"/>
  <c r="T853" i="28"/>
  <c r="U853" i="28" s="1"/>
  <c r="T854" i="28"/>
  <c r="U854" i="28" s="1"/>
  <c r="T855" i="28"/>
  <c r="U855" i="28" s="1"/>
  <c r="T856" i="28"/>
  <c r="U856" i="28" s="1"/>
  <c r="T857" i="28"/>
  <c r="U857" i="28" s="1"/>
  <c r="T858" i="28"/>
  <c r="U858" i="28" s="1"/>
  <c r="T859" i="28"/>
  <c r="U859" i="28" s="1"/>
  <c r="T860" i="28"/>
  <c r="U860" i="28" s="1"/>
  <c r="T861" i="28"/>
  <c r="U861" i="28" s="1"/>
  <c r="T862" i="28"/>
  <c r="U862" i="28" s="1"/>
  <c r="T863" i="28"/>
  <c r="U863" i="28" s="1"/>
  <c r="T864" i="28"/>
  <c r="U864" i="28" s="1"/>
  <c r="T865" i="28"/>
  <c r="U865" i="28" s="1"/>
  <c r="T866" i="28"/>
  <c r="U866" i="28" s="1"/>
  <c r="T867" i="28"/>
  <c r="U867" i="28" s="1"/>
  <c r="T868" i="28"/>
  <c r="U868" i="28" s="1"/>
  <c r="T869" i="28"/>
  <c r="U869" i="28" s="1"/>
  <c r="T870" i="28"/>
  <c r="U870" i="28" s="1"/>
  <c r="T871" i="28"/>
  <c r="U871" i="28" s="1"/>
  <c r="T872" i="28"/>
  <c r="U872" i="28" s="1"/>
  <c r="T873" i="28"/>
  <c r="U873" i="28" s="1"/>
  <c r="T874" i="28"/>
  <c r="U874" i="28" s="1"/>
  <c r="T875" i="28"/>
  <c r="U875" i="28" s="1"/>
  <c r="T876" i="28"/>
  <c r="U876" i="28" s="1"/>
  <c r="T877" i="28"/>
  <c r="U877" i="28" s="1"/>
  <c r="T878" i="28"/>
  <c r="U878" i="28" s="1"/>
  <c r="T879" i="28"/>
  <c r="U879" i="28" s="1"/>
  <c r="T880" i="28"/>
  <c r="U880" i="28" s="1"/>
  <c r="T881" i="28"/>
  <c r="U881" i="28" s="1"/>
  <c r="T882" i="28"/>
  <c r="U882" i="28" s="1"/>
  <c r="T883" i="28"/>
  <c r="U883" i="28" s="1"/>
  <c r="T884" i="28"/>
  <c r="U884" i="28" s="1"/>
  <c r="T885" i="28"/>
  <c r="U885" i="28" s="1"/>
  <c r="T886" i="28"/>
  <c r="U886" i="28" s="1"/>
  <c r="T887" i="28"/>
  <c r="U887" i="28" s="1"/>
  <c r="T888" i="28"/>
  <c r="U888" i="28" s="1"/>
  <c r="T889" i="28"/>
  <c r="T890" i="28"/>
  <c r="U890" i="28" s="1"/>
  <c r="T891" i="28"/>
  <c r="U891" i="28" s="1"/>
  <c r="T892" i="28"/>
  <c r="U892" i="28" s="1"/>
  <c r="T893" i="28"/>
  <c r="U893" i="28" s="1"/>
  <c r="T894" i="28"/>
  <c r="U894" i="28" s="1"/>
  <c r="T895" i="28"/>
  <c r="U895" i="28" s="1"/>
  <c r="T896" i="28"/>
  <c r="U896" i="28" s="1"/>
  <c r="T897" i="28"/>
  <c r="U897" i="28" s="1"/>
  <c r="T898" i="28"/>
  <c r="U898" i="28" s="1"/>
  <c r="T899" i="28"/>
  <c r="U899" i="28" s="1"/>
  <c r="T900" i="28"/>
  <c r="U900" i="28" s="1"/>
  <c r="T901" i="28"/>
  <c r="U901" i="28" s="1"/>
  <c r="T902" i="28"/>
  <c r="U902" i="28" s="1"/>
  <c r="T903" i="28"/>
  <c r="U903" i="28" s="1"/>
  <c r="T904" i="28"/>
  <c r="U904" i="28" s="1"/>
  <c r="T905" i="28"/>
  <c r="U905" i="28" s="1"/>
  <c r="T906" i="28"/>
  <c r="U906" i="28" s="1"/>
  <c r="T907" i="28"/>
  <c r="T908" i="28"/>
  <c r="T909" i="28"/>
  <c r="T910" i="28"/>
  <c r="U910" i="28" s="1"/>
  <c r="T911" i="28"/>
  <c r="U911" i="28" s="1"/>
  <c r="T912" i="28"/>
  <c r="U912" i="28" s="1"/>
  <c r="T913" i="28"/>
  <c r="U913" i="28" s="1"/>
  <c r="T914" i="28"/>
  <c r="U914" i="28" s="1"/>
  <c r="T915" i="28"/>
  <c r="U915" i="28" s="1"/>
  <c r="T916" i="28"/>
  <c r="U916" i="28" s="1"/>
  <c r="T917" i="28"/>
  <c r="T918" i="28"/>
  <c r="U918" i="28" s="1"/>
  <c r="T919" i="28"/>
  <c r="T920" i="28"/>
  <c r="U920" i="28" s="1"/>
  <c r="T921" i="28"/>
  <c r="U921" i="28" s="1"/>
  <c r="T922" i="28"/>
  <c r="U922" i="28" s="1"/>
  <c r="T923" i="28"/>
  <c r="U923" i="28" s="1"/>
  <c r="T924" i="28"/>
  <c r="U924" i="28" s="1"/>
  <c r="T925" i="28"/>
  <c r="U925" i="28" s="1"/>
  <c r="T926" i="28"/>
  <c r="U926" i="28" s="1"/>
  <c r="T927" i="28"/>
  <c r="T928" i="28"/>
  <c r="U928" i="28" s="1"/>
  <c r="T929" i="28"/>
  <c r="U929" i="28" s="1"/>
  <c r="T930" i="28"/>
  <c r="U930" i="28" s="1"/>
  <c r="T931" i="28"/>
  <c r="U931" i="28" s="1"/>
  <c r="T932" i="28"/>
  <c r="U932" i="28" s="1"/>
  <c r="T933" i="28"/>
  <c r="U933" i="28" s="1"/>
  <c r="T934" i="28"/>
  <c r="U934" i="28" s="1"/>
  <c r="T935" i="28"/>
  <c r="U935" i="28" s="1"/>
  <c r="T936" i="28"/>
  <c r="U936" i="28" s="1"/>
  <c r="T937" i="28"/>
  <c r="U937" i="28" s="1"/>
  <c r="T938" i="28"/>
  <c r="U938" i="28" s="1"/>
  <c r="T939" i="28"/>
  <c r="T940" i="28"/>
  <c r="U940" i="28" s="1"/>
  <c r="T941" i="28"/>
  <c r="U941" i="28" s="1"/>
  <c r="T942" i="28"/>
  <c r="U942" i="28" s="1"/>
  <c r="T943" i="28"/>
  <c r="U943" i="28" s="1"/>
  <c r="T944" i="28"/>
  <c r="U944" i="28" s="1"/>
  <c r="T945" i="28"/>
  <c r="U945" i="28" s="1"/>
  <c r="T946" i="28"/>
  <c r="U946" i="28" s="1"/>
  <c r="T947" i="28"/>
  <c r="T948" i="28"/>
  <c r="U948" i="28" s="1"/>
  <c r="T949" i="28"/>
  <c r="U949" i="28" s="1"/>
  <c r="T950" i="28"/>
  <c r="U950" i="28" s="1"/>
  <c r="T951" i="28"/>
  <c r="U951" i="28" s="1"/>
  <c r="T952" i="28"/>
  <c r="T953" i="28"/>
  <c r="U953" i="28" s="1"/>
  <c r="T954" i="28"/>
  <c r="U954" i="28" s="1"/>
  <c r="T955" i="28"/>
  <c r="U955" i="28" s="1"/>
  <c r="T956" i="28"/>
  <c r="U956" i="28" s="1"/>
  <c r="T957" i="28"/>
  <c r="U957" i="28" s="1"/>
  <c r="T958" i="28"/>
  <c r="U958" i="28" s="1"/>
  <c r="T959" i="28"/>
  <c r="U959" i="28" s="1"/>
  <c r="T960" i="28"/>
  <c r="U960" i="28" s="1"/>
  <c r="T961" i="28"/>
  <c r="T962" i="28"/>
  <c r="U962" i="28" s="1"/>
  <c r="T963" i="28"/>
  <c r="U963" i="28" s="1"/>
  <c r="T964" i="28"/>
  <c r="U964" i="28" s="1"/>
  <c r="T965" i="28"/>
  <c r="U965" i="28" s="1"/>
  <c r="T966" i="28"/>
  <c r="U966" i="28" s="1"/>
  <c r="T967" i="28"/>
  <c r="T968" i="28"/>
  <c r="U968" i="28" s="1"/>
  <c r="T969" i="28"/>
  <c r="T970" i="28"/>
  <c r="U970" i="28" s="1"/>
  <c r="T971" i="28"/>
  <c r="U971" i="28" s="1"/>
  <c r="T972" i="28"/>
  <c r="U972" i="28" s="1"/>
  <c r="T973" i="28"/>
  <c r="U973" i="28" s="1"/>
  <c r="T974" i="28"/>
  <c r="U974" i="28" s="1"/>
  <c r="T975" i="28"/>
  <c r="U975" i="28" s="1"/>
  <c r="T976" i="28"/>
  <c r="U976" i="28" s="1"/>
  <c r="T977" i="28"/>
  <c r="U977" i="28" s="1"/>
  <c r="T978" i="28"/>
  <c r="U978" i="28" s="1"/>
  <c r="T979" i="28"/>
  <c r="U979" i="28" s="1"/>
  <c r="T980" i="28"/>
  <c r="U980" i="28" s="1"/>
  <c r="T981" i="28"/>
  <c r="U981" i="28" s="1"/>
  <c r="T982" i="28"/>
  <c r="U982" i="28" s="1"/>
  <c r="T983" i="28"/>
  <c r="U983" i="28" s="1"/>
  <c r="T984" i="28"/>
  <c r="U984" i="28" s="1"/>
  <c r="T985" i="28"/>
  <c r="U985" i="28" s="1"/>
  <c r="T986" i="28"/>
  <c r="U986" i="28" s="1"/>
  <c r="T987" i="28"/>
  <c r="U987" i="28" s="1"/>
  <c r="T988" i="28"/>
  <c r="U988" i="28" s="1"/>
  <c r="T989" i="28"/>
  <c r="U989" i="28" s="1"/>
  <c r="T990" i="28"/>
  <c r="U990" i="28" s="1"/>
  <c r="T991" i="28"/>
  <c r="U991" i="28" s="1"/>
  <c r="T992" i="28"/>
  <c r="U992" i="28" s="1"/>
  <c r="T993" i="28"/>
  <c r="U993" i="28" s="1"/>
  <c r="T994" i="28"/>
  <c r="U994" i="28" s="1"/>
  <c r="T995" i="28"/>
  <c r="U995" i="28" s="1"/>
  <c r="T996" i="28"/>
  <c r="U996" i="28" s="1"/>
  <c r="T997" i="28"/>
  <c r="U997" i="28" s="1"/>
  <c r="T998" i="28"/>
  <c r="U998" i="28" s="1"/>
  <c r="T999" i="28"/>
  <c r="T1000" i="28"/>
  <c r="U1000" i="28" s="1"/>
  <c r="T1001" i="28"/>
  <c r="U1001" i="28" s="1"/>
  <c r="T1002" i="28"/>
  <c r="U1002" i="28" s="1"/>
  <c r="T1003" i="28"/>
  <c r="U1003" i="28" s="1"/>
  <c r="T1004" i="28"/>
  <c r="U1004" i="28" s="1"/>
  <c r="T1005" i="28"/>
  <c r="U1005" i="28" s="1"/>
  <c r="T1006" i="28"/>
  <c r="U1006" i="28" s="1"/>
  <c r="T1007" i="28"/>
  <c r="T1008" i="28"/>
  <c r="T1009" i="28"/>
  <c r="T1010" i="28"/>
  <c r="U1010" i="28" s="1"/>
  <c r="T1011" i="28"/>
  <c r="U1011" i="28" s="1"/>
  <c r="T1012" i="28"/>
  <c r="U1012" i="28" s="1"/>
  <c r="T1013" i="28"/>
  <c r="U1013" i="28" s="1"/>
  <c r="T1014" i="28"/>
  <c r="U1014" i="28" s="1"/>
  <c r="T1015" i="28"/>
  <c r="U1015" i="28" s="1"/>
  <c r="T1016" i="28"/>
  <c r="U1016" i="28" s="1"/>
  <c r="T1017" i="28"/>
  <c r="U1017" i="28" s="1"/>
  <c r="T1018" i="28"/>
  <c r="U1018" i="28" s="1"/>
  <c r="T1019" i="28"/>
  <c r="U1019" i="28" s="1"/>
  <c r="T1020" i="28"/>
  <c r="T1021" i="28"/>
  <c r="U1021" i="28" s="1"/>
  <c r="T1022" i="28"/>
  <c r="U1022" i="28" s="1"/>
  <c r="T1023" i="28"/>
  <c r="U1023" i="28" s="1"/>
  <c r="T1024" i="28"/>
  <c r="U1024" i="28" s="1"/>
  <c r="T1025" i="28"/>
  <c r="U1025" i="28" s="1"/>
  <c r="T1026" i="28"/>
  <c r="U1026" i="28" s="1"/>
  <c r="T1027" i="28"/>
  <c r="T1028" i="28"/>
  <c r="U1028" i="28" s="1"/>
  <c r="T1029" i="28"/>
  <c r="U1029" i="28" s="1"/>
  <c r="T1030" i="28"/>
  <c r="U1030" i="28" s="1"/>
  <c r="T1031" i="28"/>
  <c r="U1031" i="28" s="1"/>
  <c r="T1032" i="28"/>
  <c r="U1032" i="28" s="1"/>
  <c r="T1033" i="28"/>
  <c r="U1033" i="28" s="1"/>
  <c r="T1034" i="28"/>
  <c r="U1034" i="28" s="1"/>
  <c r="T1035" i="28"/>
  <c r="U1035" i="28" s="1"/>
  <c r="T1036" i="28"/>
  <c r="U1036" i="28" s="1"/>
  <c r="T1037" i="28"/>
  <c r="U1037" i="28" s="1"/>
  <c r="T1038" i="28"/>
  <c r="U1038" i="28" s="1"/>
  <c r="T1039" i="28"/>
  <c r="U1039" i="28" s="1"/>
  <c r="T1040" i="28"/>
  <c r="U1040" i="28" s="1"/>
  <c r="T1041" i="28"/>
  <c r="U1041" i="28" s="1"/>
  <c r="T1042" i="28"/>
  <c r="U1042" i="28" s="1"/>
  <c r="T1043" i="28"/>
  <c r="U1043" i="28" s="1"/>
  <c r="T1044" i="28"/>
  <c r="U1044" i="28" s="1"/>
  <c r="T1045" i="28"/>
  <c r="U1045" i="28" s="1"/>
  <c r="T1046" i="28"/>
  <c r="U1046" i="28" s="1"/>
  <c r="T1047" i="28"/>
  <c r="U1047" i="28" s="1"/>
  <c r="T1048" i="28"/>
  <c r="U1048" i="28" s="1"/>
  <c r="T1049" i="28"/>
  <c r="U1049" i="28" s="1"/>
  <c r="T1050" i="28"/>
  <c r="U1050" i="28" s="1"/>
  <c r="T1051" i="28"/>
  <c r="U1051" i="28" s="1"/>
  <c r="T1052" i="28"/>
  <c r="U1052" i="28" s="1"/>
  <c r="T1053" i="28"/>
  <c r="U1053" i="28" s="1"/>
  <c r="T1054" i="28"/>
  <c r="U1054" i="28" s="1"/>
  <c r="T1055" i="28"/>
  <c r="U1055" i="28" s="1"/>
  <c r="T1056" i="28"/>
  <c r="U1056" i="28" s="1"/>
  <c r="T1057" i="28"/>
  <c r="U1057" i="28" s="1"/>
  <c r="T1058" i="28"/>
  <c r="U1058" i="28" s="1"/>
  <c r="T1059" i="28"/>
  <c r="U1059" i="28" s="1"/>
  <c r="T1060" i="28"/>
  <c r="U1060" i="28" s="1"/>
  <c r="T1061" i="28"/>
  <c r="T1062" i="28"/>
  <c r="U1062" i="28" s="1"/>
  <c r="T1063" i="28"/>
  <c r="U1063" i="28" s="1"/>
  <c r="T1064" i="28"/>
  <c r="U1064" i="28" s="1"/>
  <c r="T1065" i="28"/>
  <c r="U1065" i="28" s="1"/>
  <c r="T1066" i="28"/>
  <c r="U1066" i="28" s="1"/>
  <c r="T1067" i="28"/>
  <c r="T1068" i="28"/>
  <c r="T1069" i="28"/>
  <c r="U1069" i="28" s="1"/>
  <c r="T1070" i="28"/>
  <c r="U1070" i="28" s="1"/>
  <c r="T1071" i="28"/>
  <c r="U1071" i="28" s="1"/>
  <c r="T1072" i="28"/>
  <c r="T1073" i="28"/>
  <c r="U1073" i="28" s="1"/>
  <c r="T1074" i="28"/>
  <c r="U1074" i="28" s="1"/>
  <c r="T1075" i="28"/>
  <c r="U1075" i="28" s="1"/>
  <c r="T1076" i="28"/>
  <c r="U1076" i="28" s="1"/>
  <c r="T1077" i="28"/>
  <c r="U1077" i="28" s="1"/>
  <c r="T1078" i="28"/>
  <c r="U1078" i="28" s="1"/>
  <c r="T1079" i="28"/>
  <c r="U1079" i="28" s="1"/>
  <c r="T1080" i="28"/>
  <c r="U1080" i="28" s="1"/>
  <c r="T1081" i="28"/>
  <c r="U1081" i="28" s="1"/>
  <c r="T1082" i="28"/>
  <c r="U1082" i="28" s="1"/>
  <c r="T1083" i="28"/>
  <c r="U1083" i="28" s="1"/>
  <c r="T1084" i="28"/>
  <c r="U1084" i="28" s="1"/>
  <c r="T1085" i="28"/>
  <c r="U1085" i="28" s="1"/>
  <c r="T1086" i="28"/>
  <c r="U1086" i="28" s="1"/>
  <c r="T1087" i="28"/>
  <c r="T1088" i="28"/>
  <c r="U1088" i="28" s="1"/>
  <c r="T1089" i="28"/>
  <c r="U1089" i="28" s="1"/>
  <c r="T1090" i="28"/>
  <c r="U1090" i="28" s="1"/>
  <c r="T1091" i="28"/>
  <c r="U1091" i="28" s="1"/>
  <c r="T1092" i="28"/>
  <c r="U1092" i="28" s="1"/>
  <c r="T1093" i="28"/>
  <c r="U1093" i="28" s="1"/>
  <c r="T1094" i="28"/>
  <c r="U1094" i="28" s="1"/>
  <c r="T1095" i="28"/>
  <c r="U1095" i="28" s="1"/>
  <c r="T1096" i="28"/>
  <c r="U1096" i="28" s="1"/>
  <c r="T1097" i="28"/>
  <c r="U1097" i="28" s="1"/>
  <c r="T1098" i="28"/>
  <c r="U1098" i="28" s="1"/>
  <c r="T1099" i="28"/>
  <c r="U1099" i="28" s="1"/>
  <c r="T1100" i="28"/>
  <c r="U1100" i="28" s="1"/>
  <c r="T1101" i="28"/>
  <c r="U1101" i="28" s="1"/>
  <c r="T1102" i="28"/>
  <c r="U1102" i="28" s="1"/>
  <c r="T1103" i="28"/>
  <c r="U1103" i="28" s="1"/>
  <c r="T1104" i="28"/>
  <c r="U1104" i="28" s="1"/>
  <c r="T1105" i="28"/>
  <c r="U1105" i="28" s="1"/>
  <c r="T1106" i="28"/>
  <c r="U1106" i="28" s="1"/>
  <c r="T1107" i="28"/>
  <c r="U1107" i="28" s="1"/>
  <c r="T1108" i="28"/>
  <c r="U1108" i="28" s="1"/>
  <c r="T1109" i="28"/>
  <c r="T1110" i="28"/>
  <c r="U1110" i="28" s="1"/>
  <c r="T1111" i="28"/>
  <c r="U1111" i="28" s="1"/>
  <c r="T1112" i="28"/>
  <c r="U1112" i="28" s="1"/>
  <c r="T1113" i="28"/>
  <c r="U1113" i="28" s="1"/>
  <c r="T1114" i="28"/>
  <c r="U1114" i="28" s="1"/>
  <c r="T1115" i="28"/>
  <c r="U1115" i="28" s="1"/>
  <c r="T1116" i="28"/>
  <c r="U1116" i="28" s="1"/>
  <c r="T1117" i="28"/>
  <c r="U1117" i="28" s="1"/>
  <c r="T1118" i="28"/>
  <c r="U1118" i="28" s="1"/>
  <c r="T1119" i="28"/>
  <c r="T1120" i="28"/>
  <c r="U1120" i="28" s="1"/>
  <c r="T1121" i="28"/>
  <c r="U1121" i="28" s="1"/>
  <c r="T1122" i="28"/>
  <c r="U1122" i="28" s="1"/>
  <c r="T1123" i="28"/>
  <c r="U1123" i="28" s="1"/>
  <c r="T1124" i="28"/>
  <c r="U1124" i="28" s="1"/>
  <c r="T1125" i="28"/>
  <c r="U1125" i="28" s="1"/>
  <c r="T1126" i="28"/>
  <c r="U1126" i="28" s="1"/>
  <c r="T1127" i="28"/>
  <c r="T1128" i="28"/>
  <c r="U1128" i="28" s="1"/>
  <c r="T1129" i="28"/>
  <c r="U1129" i="28" s="1"/>
  <c r="T1130" i="28"/>
  <c r="U1130" i="28" s="1"/>
  <c r="T1131" i="28"/>
  <c r="T1132" i="28"/>
  <c r="T1133" i="28"/>
  <c r="U1133" i="28" s="1"/>
  <c r="T1134" i="28"/>
  <c r="U1134" i="28" s="1"/>
  <c r="T1135" i="28"/>
  <c r="U1135" i="28" s="1"/>
  <c r="T1136" i="28"/>
  <c r="U1136" i="28" s="1"/>
  <c r="T1137" i="28"/>
  <c r="U1137" i="28" s="1"/>
  <c r="T1138" i="28"/>
  <c r="U1138" i="28" s="1"/>
  <c r="T1139" i="28"/>
  <c r="U1139" i="28" s="1"/>
  <c r="T1140" i="28"/>
  <c r="U1140" i="28" s="1"/>
  <c r="T1141" i="28"/>
  <c r="U1141" i="28" s="1"/>
  <c r="T1142" i="28"/>
  <c r="U1142" i="28" s="1"/>
  <c r="T1143" i="28"/>
  <c r="U1143" i="28" s="1"/>
  <c r="T1144" i="28"/>
  <c r="U1144" i="28" s="1"/>
  <c r="T1145" i="28"/>
  <c r="U1145" i="28" s="1"/>
  <c r="T1146" i="28"/>
  <c r="U1146" i="28" s="1"/>
  <c r="T1147" i="28"/>
  <c r="T1148" i="28"/>
  <c r="U1148" i="28" s="1"/>
  <c r="T1149" i="28"/>
  <c r="U1149" i="28" s="1"/>
  <c r="T1150" i="28"/>
  <c r="U1150" i="28" s="1"/>
  <c r="T1151" i="28"/>
  <c r="U1151" i="28" s="1"/>
  <c r="T1152" i="28"/>
  <c r="U1152" i="28" s="1"/>
  <c r="T1153" i="28"/>
  <c r="U1153" i="28" s="1"/>
  <c r="T1154" i="28"/>
  <c r="U1154" i="28" s="1"/>
  <c r="T1155" i="28"/>
  <c r="U1155" i="28" s="1"/>
  <c r="T1156" i="28"/>
  <c r="U1156" i="28" s="1"/>
  <c r="T1157" i="28"/>
  <c r="U1157" i="28" s="1"/>
  <c r="T1158" i="28"/>
  <c r="U1158" i="28" s="1"/>
  <c r="T1159" i="28"/>
  <c r="U1159" i="28" s="1"/>
  <c r="T1160" i="28"/>
  <c r="U1160" i="28" s="1"/>
  <c r="T1161" i="28"/>
  <c r="U1161" i="28" s="1"/>
  <c r="T1162" i="28"/>
  <c r="U1162" i="28" s="1"/>
  <c r="T1163" i="28"/>
  <c r="U1163" i="28" s="1"/>
  <c r="T1164" i="28"/>
  <c r="U1164" i="28" s="1"/>
  <c r="T1165" i="28"/>
  <c r="U1165" i="28" s="1"/>
  <c r="T1166" i="28"/>
  <c r="U1166" i="28" s="1"/>
  <c r="T1167" i="28"/>
  <c r="T1168" i="28"/>
  <c r="T1169" i="28"/>
  <c r="U1169" i="28" s="1"/>
  <c r="T1170" i="28"/>
  <c r="U1170" i="28" s="1"/>
  <c r="T1171" i="28"/>
  <c r="U1171" i="28" s="1"/>
  <c r="T1172" i="28"/>
  <c r="T1173" i="28"/>
  <c r="U1173" i="28" s="1"/>
  <c r="T1174" i="28"/>
  <c r="U1174" i="28" s="1"/>
  <c r="T1175" i="28"/>
  <c r="U1175" i="28" s="1"/>
  <c r="T1176" i="28"/>
  <c r="U1176" i="28" s="1"/>
  <c r="T1177" i="28"/>
  <c r="U1177" i="28" s="1"/>
  <c r="T1178" i="28"/>
  <c r="U1178" i="28" s="1"/>
  <c r="T1179" i="28"/>
  <c r="U1179" i="28" s="1"/>
  <c r="T1180" i="28"/>
  <c r="U1180" i="28" s="1"/>
  <c r="T1181" i="28"/>
  <c r="U1181" i="28" s="1"/>
  <c r="T1182" i="28"/>
  <c r="U1182" i="28" s="1"/>
  <c r="T1183" i="28"/>
  <c r="U1183" i="28" s="1"/>
  <c r="T1184" i="28"/>
  <c r="U1184" i="28" s="1"/>
  <c r="T1185" i="28"/>
  <c r="U1185" i="28" s="1"/>
  <c r="T1186" i="28"/>
  <c r="U1186" i="28" s="1"/>
  <c r="T1187" i="28"/>
  <c r="T1188" i="28"/>
  <c r="U1188" i="28" s="1"/>
  <c r="T1189" i="28"/>
  <c r="U1189" i="28" s="1"/>
  <c r="T1190" i="28"/>
  <c r="U1190" i="28" s="1"/>
  <c r="T1191" i="28"/>
  <c r="U1191" i="28" s="1"/>
  <c r="T1192" i="28"/>
  <c r="U1192" i="28" s="1"/>
  <c r="T1193" i="28"/>
  <c r="U1193" i="28" s="1"/>
  <c r="T1194" i="28"/>
  <c r="U1194" i="28" s="1"/>
  <c r="T1195" i="28"/>
  <c r="U1195" i="28" s="1"/>
  <c r="T1196" i="28"/>
  <c r="U1196" i="28" s="1"/>
  <c r="T1197" i="28"/>
  <c r="U1197" i="28" s="1"/>
  <c r="T1198" i="28"/>
  <c r="U1198" i="28" s="1"/>
  <c r="T1199" i="28"/>
  <c r="U1199" i="28" s="1"/>
  <c r="T1200" i="28"/>
  <c r="U1200" i="28" s="1"/>
  <c r="T1201" i="28"/>
  <c r="U1201" i="28" s="1"/>
  <c r="T1202" i="28"/>
  <c r="U1202" i="28" s="1"/>
  <c r="T1203" i="28"/>
  <c r="U1203" i="28" s="1"/>
  <c r="T1204" i="28"/>
  <c r="U1204" i="28" s="1"/>
  <c r="T1205" i="28"/>
  <c r="U1205" i="28" s="1"/>
  <c r="T1206" i="28"/>
  <c r="U1206" i="28" s="1"/>
  <c r="T1207" i="28"/>
  <c r="U1207" i="28" s="1"/>
  <c r="T1208" i="28"/>
  <c r="U1208" i="28" s="1"/>
  <c r="T1209" i="28"/>
  <c r="U1209" i="28" s="1"/>
  <c r="T1210" i="28"/>
  <c r="U1210" i="28" s="1"/>
  <c r="T1211" i="28"/>
  <c r="U1211" i="28" s="1"/>
  <c r="T1212" i="28"/>
  <c r="T1213" i="28"/>
  <c r="U1213" i="28" s="1"/>
  <c r="T1214" i="28"/>
  <c r="U1214" i="28" s="1"/>
  <c r="T1215" i="28"/>
  <c r="U1215" i="28" s="1"/>
  <c r="T1216" i="28"/>
  <c r="U1216" i="28" s="1"/>
  <c r="T1217" i="28"/>
  <c r="U1217" i="28" s="1"/>
  <c r="T1218" i="28"/>
  <c r="U1218" i="28" s="1"/>
  <c r="T1219" i="28"/>
  <c r="U1219" i="28" s="1"/>
  <c r="T1220" i="28"/>
  <c r="U1220" i="28" s="1"/>
  <c r="T1221" i="28"/>
  <c r="U1221" i="28" s="1"/>
  <c r="T1222" i="28"/>
  <c r="U1222" i="28" s="1"/>
  <c r="T1223" i="28"/>
  <c r="U1223" i="28" s="1"/>
  <c r="T1224" i="28"/>
  <c r="U1224" i="28" s="1"/>
  <c r="T1225" i="28"/>
  <c r="U1225" i="28" s="1"/>
  <c r="T1226" i="28"/>
  <c r="U1226" i="28" s="1"/>
  <c r="T1227" i="28"/>
  <c r="T1228" i="28"/>
  <c r="U1228" i="28" s="1"/>
  <c r="T1229" i="28"/>
  <c r="U1229" i="28" s="1"/>
  <c r="T1230" i="28"/>
  <c r="U1230" i="28" s="1"/>
  <c r="T1231" i="28"/>
  <c r="U1231" i="28" s="1"/>
  <c r="T1232" i="28"/>
  <c r="U1232" i="28" s="1"/>
  <c r="T1233" i="28"/>
  <c r="U1233" i="28" s="1"/>
  <c r="T1234" i="28"/>
  <c r="U1234" i="28" s="1"/>
  <c r="T1235" i="28"/>
  <c r="U1235" i="28" s="1"/>
  <c r="T1236" i="28"/>
  <c r="T1237" i="28"/>
  <c r="T1238" i="28"/>
  <c r="U1238" i="28" s="1"/>
  <c r="T1239" i="28"/>
  <c r="U1239" i="28" s="1"/>
  <c r="T1240" i="28"/>
  <c r="U1240" i="28" s="1"/>
  <c r="T1241" i="28"/>
  <c r="U1241" i="28" s="1"/>
  <c r="T1242" i="28"/>
  <c r="U1242" i="28" s="1"/>
  <c r="T1243" i="28"/>
  <c r="U1243" i="28" s="1"/>
  <c r="T1244" i="28"/>
  <c r="U1244" i="28" s="1"/>
  <c r="T1245" i="28"/>
  <c r="U1245" i="28" s="1"/>
  <c r="T1246" i="28"/>
  <c r="U1246" i="28" s="1"/>
  <c r="T1247" i="28"/>
  <c r="T1248" i="28"/>
  <c r="U1248" i="28" s="1"/>
  <c r="T1249" i="28"/>
  <c r="U1249" i="28" s="1"/>
  <c r="T1250" i="28"/>
  <c r="U1250" i="28" s="1"/>
  <c r="T1251" i="28"/>
  <c r="T1252" i="28"/>
  <c r="T1253" i="28"/>
  <c r="U1253" i="28" s="1"/>
  <c r="T1254" i="28"/>
  <c r="U1254" i="28" s="1"/>
  <c r="T1255" i="28"/>
  <c r="U1255" i="28" s="1"/>
  <c r="T1256" i="28"/>
  <c r="U1256" i="28" s="1"/>
  <c r="T1257" i="28"/>
  <c r="T1258" i="28"/>
  <c r="U1258" i="28" s="1"/>
  <c r="T1259" i="28"/>
  <c r="U1259" i="28" s="1"/>
  <c r="T1260" i="28"/>
  <c r="U1260" i="28" s="1"/>
  <c r="T1261" i="28"/>
  <c r="U1261" i="28" s="1"/>
  <c r="T1262" i="28"/>
  <c r="U1262" i="28" s="1"/>
  <c r="T1263" i="28"/>
  <c r="U1263" i="28" s="1"/>
  <c r="T1264" i="28"/>
  <c r="U1264" i="28" s="1"/>
  <c r="T1265" i="28"/>
  <c r="U1265" i="28" s="1"/>
  <c r="T1266" i="28"/>
  <c r="U1266" i="28" s="1"/>
  <c r="T1267" i="28"/>
  <c r="T1268" i="28"/>
  <c r="U1268" i="28" s="1"/>
  <c r="T1269" i="28"/>
  <c r="U1269" i="28" s="1"/>
  <c r="T1270" i="28"/>
  <c r="U1270" i="28" s="1"/>
  <c r="T1271" i="28"/>
  <c r="U1271" i="28" s="1"/>
  <c r="T1272" i="28"/>
  <c r="U1272" i="28" s="1"/>
  <c r="T1273" i="28"/>
  <c r="U1273" i="28" s="1"/>
  <c r="T1274" i="28"/>
  <c r="U1274" i="28" s="1"/>
  <c r="T1275" i="28"/>
  <c r="U1275" i="28" s="1"/>
  <c r="T1276" i="28"/>
  <c r="U1276" i="28" s="1"/>
  <c r="T1277" i="28"/>
  <c r="U1277" i="28" s="1"/>
  <c r="T1278" i="28"/>
  <c r="U1278" i="28" s="1"/>
  <c r="T1279" i="28"/>
  <c r="U1279" i="28" s="1"/>
  <c r="T1280" i="28"/>
  <c r="U1280" i="28" s="1"/>
  <c r="T1281" i="28"/>
  <c r="U1281" i="28" s="1"/>
  <c r="T1282" i="28"/>
  <c r="U1282" i="28" s="1"/>
  <c r="T1283" i="28"/>
  <c r="U1283" i="28" s="1"/>
  <c r="T1284" i="28"/>
  <c r="U1284" i="28" s="1"/>
  <c r="T1285" i="28"/>
  <c r="U1285" i="28" s="1"/>
  <c r="T1286" i="28"/>
  <c r="U1286" i="28" s="1"/>
  <c r="T1287" i="28"/>
  <c r="U1287" i="28" s="1"/>
  <c r="T1288" i="28"/>
  <c r="U1288" i="28" s="1"/>
  <c r="T1289" i="28"/>
  <c r="U1289" i="28" s="1"/>
  <c r="T1290" i="28"/>
  <c r="U1290" i="28" s="1"/>
  <c r="T1291" i="28"/>
  <c r="U1291" i="28" s="1"/>
  <c r="T1292" i="28"/>
  <c r="U1292" i="28" s="1"/>
  <c r="T1293" i="28"/>
  <c r="U1293" i="28" s="1"/>
  <c r="T1294" i="28"/>
  <c r="U1294" i="28" s="1"/>
  <c r="T1295" i="28"/>
  <c r="U1295" i="28" s="1"/>
  <c r="T1296" i="28"/>
  <c r="U1296" i="28" s="1"/>
  <c r="T1297" i="28"/>
  <c r="U1297" i="28" s="1"/>
  <c r="T1298" i="28"/>
  <c r="U1298" i="28" s="1"/>
  <c r="T1299" i="28"/>
  <c r="U1299" i="28" s="1"/>
  <c r="T1300" i="28"/>
  <c r="U1300" i="28" s="1"/>
  <c r="T1301" i="28"/>
  <c r="U1301" i="28" s="1"/>
  <c r="T1302" i="28"/>
  <c r="U1302" i="28" s="1"/>
  <c r="T1303" i="28"/>
  <c r="U1303" i="28" s="1"/>
  <c r="T1304" i="28"/>
  <c r="U1304" i="28" s="1"/>
  <c r="T1305" i="28"/>
  <c r="U1305" i="28" s="1"/>
  <c r="T1306" i="28"/>
  <c r="U1306" i="28" s="1"/>
  <c r="T1307" i="28"/>
  <c r="U1307" i="28" s="1"/>
  <c r="T1308" i="28"/>
  <c r="T1309" i="28"/>
  <c r="T1310" i="28"/>
  <c r="U1310" i="28" s="1"/>
  <c r="T1311" i="28"/>
  <c r="U1311" i="28" s="1"/>
  <c r="T1312" i="28"/>
  <c r="U1312" i="28" s="1"/>
  <c r="T1313" i="28"/>
  <c r="U1313" i="28" s="1"/>
  <c r="T1314" i="28"/>
  <c r="U1314" i="28" s="1"/>
  <c r="T1315" i="28"/>
  <c r="U1315" i="28" s="1"/>
  <c r="T1316" i="28"/>
  <c r="U1316" i="28" s="1"/>
  <c r="T1317" i="28"/>
  <c r="U1317" i="28" s="1"/>
  <c r="T1318" i="28"/>
  <c r="U1318" i="28" s="1"/>
  <c r="T1319" i="28"/>
  <c r="U1319" i="28" s="1"/>
  <c r="T1320" i="28"/>
  <c r="U1320" i="28" s="1"/>
  <c r="T1321" i="28"/>
  <c r="U1321" i="28" s="1"/>
  <c r="T1322" i="28"/>
  <c r="U1322" i="28" s="1"/>
  <c r="T1323" i="28"/>
  <c r="U1323" i="28" s="1"/>
  <c r="T1324" i="28"/>
  <c r="U1324" i="28" s="1"/>
  <c r="T1325" i="28"/>
  <c r="U1325" i="28" s="1"/>
  <c r="T1326" i="28"/>
  <c r="U1326" i="28" s="1"/>
  <c r="T1327" i="28"/>
  <c r="T1328" i="28"/>
  <c r="U1328" i="28" s="1"/>
  <c r="T1329" i="28"/>
  <c r="U1329" i="28" s="1"/>
  <c r="T1330" i="28"/>
  <c r="U1330" i="28" s="1"/>
  <c r="T1331" i="28"/>
  <c r="U1331" i="28" s="1"/>
  <c r="T1332" i="28"/>
  <c r="U1332" i="28" s="1"/>
  <c r="T1333" i="28"/>
  <c r="U1333" i="28" s="1"/>
  <c r="T1334" i="28"/>
  <c r="U1334" i="28" s="1"/>
  <c r="T1335" i="28"/>
  <c r="U1335" i="28" s="1"/>
  <c r="T1336" i="28"/>
  <c r="U1336" i="28" s="1"/>
  <c r="T1337" i="28"/>
  <c r="U1337" i="28" s="1"/>
  <c r="T1338" i="28"/>
  <c r="U1338" i="28" s="1"/>
  <c r="T1339" i="28"/>
  <c r="U1339" i="28" s="1"/>
  <c r="T1340" i="28"/>
  <c r="U1340" i="28" s="1"/>
  <c r="T1341" i="28"/>
  <c r="U1341" i="28" s="1"/>
  <c r="T1342" i="28"/>
  <c r="U1342" i="28" s="1"/>
  <c r="T1343" i="28"/>
  <c r="U1343" i="28" s="1"/>
  <c r="T1344" i="28"/>
  <c r="U1344" i="28" s="1"/>
  <c r="T1345" i="28"/>
  <c r="U1345" i="28" s="1"/>
  <c r="T1346" i="28"/>
  <c r="U1346" i="28" s="1"/>
  <c r="T1347" i="28"/>
  <c r="T1348" i="28"/>
  <c r="T1349" i="28"/>
  <c r="T1350" i="28"/>
  <c r="U1350" i="28" s="1"/>
  <c r="T1351" i="28"/>
  <c r="U1351" i="28" s="1"/>
  <c r="T1352" i="28"/>
  <c r="U1352" i="28" s="1"/>
  <c r="T1353" i="28"/>
  <c r="T1354" i="28"/>
  <c r="U1354" i="28" s="1"/>
  <c r="T1355" i="28"/>
  <c r="U1355" i="28" s="1"/>
  <c r="T1356" i="28"/>
  <c r="U1356" i="28" s="1"/>
  <c r="T1357" i="28"/>
  <c r="U1357" i="28" s="1"/>
  <c r="T1358" i="28"/>
  <c r="U1358" i="28" s="1"/>
  <c r="T1359" i="28"/>
  <c r="U1359" i="28" s="1"/>
  <c r="T1360" i="28"/>
  <c r="U1360" i="28" s="1"/>
  <c r="T1361" i="28"/>
  <c r="U1361" i="28" s="1"/>
  <c r="T1362" i="28"/>
  <c r="U1362" i="28" s="1"/>
  <c r="T1363" i="28"/>
  <c r="U1363" i="28" s="1"/>
  <c r="T1364" i="28"/>
  <c r="U1364" i="28" s="1"/>
  <c r="T1365" i="28"/>
  <c r="U1365" i="28" s="1"/>
  <c r="T1366" i="28"/>
  <c r="U1366" i="28" s="1"/>
  <c r="T1367" i="28"/>
  <c r="T1368" i="28"/>
  <c r="T1369" i="28"/>
  <c r="T1370" i="28"/>
  <c r="U1370" i="28" s="1"/>
  <c r="T1371" i="28"/>
  <c r="U1371" i="28" s="1"/>
  <c r="T1372" i="28"/>
  <c r="T1373" i="28"/>
  <c r="U1373" i="28" s="1"/>
  <c r="T1374" i="28"/>
  <c r="U1374" i="28" s="1"/>
  <c r="T1375" i="28"/>
  <c r="U1375" i="28" s="1"/>
  <c r="T1376" i="28"/>
  <c r="U1376" i="28" s="1"/>
  <c r="T1377" i="28"/>
  <c r="T1378" i="28"/>
  <c r="U1378" i="28" s="1"/>
  <c r="T1379" i="28"/>
  <c r="U1379" i="28" s="1"/>
  <c r="T1380" i="28"/>
  <c r="U1380" i="28" s="1"/>
  <c r="T1381" i="28"/>
  <c r="U1381" i="28" s="1"/>
  <c r="T1382" i="28"/>
  <c r="U1382" i="28" s="1"/>
  <c r="T1383" i="28"/>
  <c r="U1383" i="28" s="1"/>
  <c r="T1384" i="28"/>
  <c r="U1384" i="28" s="1"/>
  <c r="T1385" i="28"/>
  <c r="U1385" i="28" s="1"/>
  <c r="T1386" i="28"/>
  <c r="U1386" i="28" s="1"/>
  <c r="T1387" i="28"/>
  <c r="U1387" i="28" s="1"/>
  <c r="T1388" i="28"/>
  <c r="U1388" i="28" s="1"/>
  <c r="T1389" i="28"/>
  <c r="U1389" i="28" s="1"/>
  <c r="T1390" i="28"/>
  <c r="U1390" i="28" s="1"/>
  <c r="T1391" i="28"/>
  <c r="U1391" i="28" s="1"/>
  <c r="T1392" i="28"/>
  <c r="U1392" i="28" s="1"/>
  <c r="T1393" i="28"/>
  <c r="U1393" i="28" s="1"/>
  <c r="T1394" i="28"/>
  <c r="U1394" i="28" s="1"/>
  <c r="T1395" i="28"/>
  <c r="U1395" i="28" s="1"/>
  <c r="T1396" i="28"/>
  <c r="U1396" i="28" s="1"/>
  <c r="T1397" i="28"/>
  <c r="U1397" i="28" s="1"/>
  <c r="T1398" i="28"/>
  <c r="U1398" i="28" s="1"/>
  <c r="T1399" i="28"/>
  <c r="T1400" i="28"/>
  <c r="U1400" i="28" s="1"/>
  <c r="T1401" i="28"/>
  <c r="U1401" i="28" s="1"/>
  <c r="T1402" i="28"/>
  <c r="U1402" i="28" s="1"/>
  <c r="T1403" i="28"/>
  <c r="U1403" i="28" s="1"/>
  <c r="T1404" i="28"/>
  <c r="U1404" i="28" s="1"/>
  <c r="T1405" i="28"/>
  <c r="U1405" i="28" s="1"/>
  <c r="T1406" i="28"/>
  <c r="U1406" i="28" s="1"/>
  <c r="T1407" i="28"/>
  <c r="T1408" i="28"/>
  <c r="U1408" i="28" s="1"/>
  <c r="T1409" i="28"/>
  <c r="U1409" i="28" s="1"/>
  <c r="T1410" i="28"/>
  <c r="U1410" i="28" s="1"/>
  <c r="T1411" i="28"/>
  <c r="U1411" i="28" s="1"/>
  <c r="T1412" i="28"/>
  <c r="T1413" i="28"/>
  <c r="U1413" i="28" s="1"/>
  <c r="T1414" i="28"/>
  <c r="U1414" i="28" s="1"/>
  <c r="T1415" i="28"/>
  <c r="U1415" i="28" s="1"/>
  <c r="T1416" i="28"/>
  <c r="U1416" i="28" s="1"/>
  <c r="T1417" i="28"/>
  <c r="U1417" i="28" s="1"/>
  <c r="T1418" i="28"/>
  <c r="U1418" i="28" s="1"/>
  <c r="T1419" i="28"/>
  <c r="U1419" i="28" s="1"/>
  <c r="T1420" i="28"/>
  <c r="U1420" i="28" s="1"/>
  <c r="T1421" i="28"/>
  <c r="U1421" i="28" s="1"/>
  <c r="T1422" i="28"/>
  <c r="U1422" i="28" s="1"/>
  <c r="T1423" i="28"/>
  <c r="U1423" i="28" s="1"/>
  <c r="T1424" i="28"/>
  <c r="U1424" i="28" s="1"/>
  <c r="T1425" i="28"/>
  <c r="U1425" i="28" s="1"/>
  <c r="T1426" i="28"/>
  <c r="U1426" i="28" s="1"/>
  <c r="T1427" i="28"/>
  <c r="T1428" i="28"/>
  <c r="U1428" i="28" s="1"/>
  <c r="T1429" i="28"/>
  <c r="U1429" i="28" s="1"/>
  <c r="T1430" i="28"/>
  <c r="U1430" i="28" s="1"/>
  <c r="T1431" i="28"/>
  <c r="U1431" i="28" s="1"/>
  <c r="T1432" i="28"/>
  <c r="U1432" i="28" s="1"/>
  <c r="T1433" i="28"/>
  <c r="U1433" i="28" s="1"/>
  <c r="T1434" i="28"/>
  <c r="U1434" i="28" s="1"/>
  <c r="T1435" i="28"/>
  <c r="U1435" i="28" s="1"/>
  <c r="T1436" i="28"/>
  <c r="U1436" i="28" s="1"/>
  <c r="T1437" i="28"/>
  <c r="U1437" i="28" s="1"/>
  <c r="T1438" i="28"/>
  <c r="U1438" i="28" s="1"/>
  <c r="T1439" i="28"/>
  <c r="U1439" i="28" s="1"/>
  <c r="T1440" i="28"/>
  <c r="U1440" i="28" s="1"/>
  <c r="T1441" i="28"/>
  <c r="U1441" i="28" s="1"/>
  <c r="T1442" i="28"/>
  <c r="U1442" i="28" s="1"/>
  <c r="T1443" i="28"/>
  <c r="U1443" i="28" s="1"/>
  <c r="T1444" i="28"/>
  <c r="U1444" i="28" s="1"/>
  <c r="T1445" i="28"/>
  <c r="U1445" i="28" s="1"/>
  <c r="T1446" i="28"/>
  <c r="U1446" i="28" s="1"/>
  <c r="T1447" i="28"/>
  <c r="T1448" i="28"/>
  <c r="U1448" i="28" s="1"/>
  <c r="T1449" i="28"/>
  <c r="T1450" i="28"/>
  <c r="U1450" i="28" s="1"/>
  <c r="T1451" i="28"/>
  <c r="U1451" i="28" s="1"/>
  <c r="T1452" i="28"/>
  <c r="U1452" i="28" s="1"/>
  <c r="T1453" i="28"/>
  <c r="U1453" i="28" s="1"/>
  <c r="T1454" i="28"/>
  <c r="U1454" i="28" s="1"/>
  <c r="T1455" i="28"/>
  <c r="U1455" i="28" s="1"/>
  <c r="T1456" i="28"/>
  <c r="U1456" i="28" s="1"/>
  <c r="T1457" i="28"/>
  <c r="U1457" i="28" s="1"/>
  <c r="T1458" i="28"/>
  <c r="U1458" i="28" s="1"/>
  <c r="T1459" i="28"/>
  <c r="U1459" i="28" s="1"/>
  <c r="T1460" i="28"/>
  <c r="U1460" i="28" s="1"/>
  <c r="T1461" i="28"/>
  <c r="U1461" i="28" s="1"/>
  <c r="T1462" i="28"/>
  <c r="U1462" i="28" s="1"/>
  <c r="T1463" i="28"/>
  <c r="U1463" i="28" s="1"/>
  <c r="T1464" i="28"/>
  <c r="U1464" i="28" s="1"/>
  <c r="T1465" i="28"/>
  <c r="U1465" i="28" s="1"/>
  <c r="T1466" i="28"/>
  <c r="U1466" i="28" s="1"/>
  <c r="T1467" i="28"/>
  <c r="U1467" i="28" s="1"/>
  <c r="T1468" i="28"/>
  <c r="U1468" i="28" s="1"/>
  <c r="T1469" i="28"/>
  <c r="T1470" i="28"/>
  <c r="U1470" i="28" s="1"/>
  <c r="T1471" i="28"/>
  <c r="U1471" i="28" s="1"/>
  <c r="T1472" i="28"/>
  <c r="T1473" i="28"/>
  <c r="U1473" i="28" s="1"/>
  <c r="T1474" i="28"/>
  <c r="U1474" i="28" s="1"/>
  <c r="T1475" i="28"/>
  <c r="U1475" i="28" s="1"/>
  <c r="T1476" i="28"/>
  <c r="U1476" i="28" s="1"/>
  <c r="T1477" i="28"/>
  <c r="U1477" i="28" s="1"/>
  <c r="T1478" i="28"/>
  <c r="U1478" i="28" s="1"/>
  <c r="T1479" i="28"/>
  <c r="U1479" i="28" s="1"/>
  <c r="T1480" i="28"/>
  <c r="U1480" i="28" s="1"/>
  <c r="T1481" i="28"/>
  <c r="U1481" i="28" s="1"/>
  <c r="T1482" i="28"/>
  <c r="U1482" i="28" s="1"/>
  <c r="T1483" i="28"/>
  <c r="U1483" i="28" s="1"/>
  <c r="T1484" i="28"/>
  <c r="U1484" i="28" s="1"/>
  <c r="T1485" i="28"/>
  <c r="U1485" i="28" s="1"/>
  <c r="T1486" i="28"/>
  <c r="U1486" i="28" s="1"/>
  <c r="T1487" i="28"/>
  <c r="U1487" i="28" s="1"/>
  <c r="T1488" i="28"/>
  <c r="U1488" i="28" s="1"/>
  <c r="T1489" i="28"/>
  <c r="U1489" i="28" s="1"/>
  <c r="T1490" i="28"/>
  <c r="U1490" i="28" s="1"/>
  <c r="T1491" i="28"/>
  <c r="U1491" i="28" s="1"/>
  <c r="T1492" i="28"/>
  <c r="T1493" i="28"/>
  <c r="U1493" i="28" s="1"/>
  <c r="T1494" i="28"/>
  <c r="U1494" i="28" s="1"/>
  <c r="T1495" i="28"/>
  <c r="U1495" i="28" s="1"/>
  <c r="T1496" i="28"/>
  <c r="U1496" i="28" s="1"/>
  <c r="T1497" i="28"/>
  <c r="T1498" i="28"/>
  <c r="U1498" i="28" s="1"/>
  <c r="T1499" i="28"/>
  <c r="U1499" i="28" s="1"/>
  <c r="T1500" i="28"/>
  <c r="U1500" i="28" s="1"/>
  <c r="T1501" i="28"/>
  <c r="U1501" i="28" s="1"/>
  <c r="T1502" i="28"/>
  <c r="U1502" i="28" s="1"/>
  <c r="T1503" i="28"/>
  <c r="U1503" i="28" s="1"/>
  <c r="T1504" i="28"/>
  <c r="U1504" i="28" s="1"/>
  <c r="T1505" i="28"/>
  <c r="U1505" i="28" s="1"/>
  <c r="T1506" i="28"/>
  <c r="U1506" i="28" s="1"/>
  <c r="T1507" i="28"/>
  <c r="T1508" i="28"/>
  <c r="U1508" i="28" s="1"/>
  <c r="T1509" i="28"/>
  <c r="U1509" i="28" s="1"/>
  <c r="T1510" i="28"/>
  <c r="U1510" i="28" s="1"/>
  <c r="T1511" i="28"/>
  <c r="U1511" i="28" s="1"/>
  <c r="T1512" i="28"/>
  <c r="U1512" i="28" s="1"/>
  <c r="T1513" i="28"/>
  <c r="U1513" i="28" s="1"/>
  <c r="T1514" i="28"/>
  <c r="U1514" i="28" s="1"/>
  <c r="T1515" i="28"/>
  <c r="U1515" i="28" s="1"/>
  <c r="T1516" i="28"/>
  <c r="T1517" i="28"/>
  <c r="U1517" i="28" s="1"/>
  <c r="T1518" i="28"/>
  <c r="U1518" i="28" s="1"/>
  <c r="T1519" i="28"/>
  <c r="U1519" i="28" s="1"/>
  <c r="T1520" i="28"/>
  <c r="U1520" i="28" s="1"/>
  <c r="T1521" i="28"/>
  <c r="U1521" i="28" s="1"/>
  <c r="T1522" i="28"/>
  <c r="U1522" i="28" s="1"/>
  <c r="T1523" i="28"/>
  <c r="U1523" i="28" s="1"/>
  <c r="T1524" i="28"/>
  <c r="U1524" i="28" s="1"/>
  <c r="T1525" i="28"/>
  <c r="U1525" i="28" s="1"/>
  <c r="T1526" i="28"/>
  <c r="U1526" i="28" s="1"/>
  <c r="T1527" i="28"/>
  <c r="T1528" i="28"/>
  <c r="U1528" i="28" s="1"/>
  <c r="T1529" i="28"/>
  <c r="U1529" i="28" s="1"/>
  <c r="T1530" i="28"/>
  <c r="U1530" i="28" s="1"/>
  <c r="T1531" i="28"/>
  <c r="U1531" i="28" s="1"/>
  <c r="T1532" i="28"/>
  <c r="T1533" i="28"/>
  <c r="T1534" i="28"/>
  <c r="U1534" i="28" s="1"/>
  <c r="T1535" i="28"/>
  <c r="U1535" i="28" s="1"/>
  <c r="T1536" i="28"/>
  <c r="U1536" i="28" s="1"/>
  <c r="T1537" i="28"/>
  <c r="U1537" i="28" s="1"/>
  <c r="T1538" i="28"/>
  <c r="U1538" i="28" s="1"/>
  <c r="T1539" i="28"/>
  <c r="U1539" i="28" s="1"/>
  <c r="T1540" i="28"/>
  <c r="U1540" i="28" s="1"/>
  <c r="T1541" i="28"/>
  <c r="U1541" i="28" s="1"/>
  <c r="T1542" i="28"/>
  <c r="U1542" i="28" s="1"/>
  <c r="T1543" i="28"/>
  <c r="U1543" i="28" s="1"/>
  <c r="T1544" i="28"/>
  <c r="U1544" i="28" s="1"/>
  <c r="T1545" i="28"/>
  <c r="U1545" i="28" s="1"/>
  <c r="T1546" i="28"/>
  <c r="U1546" i="28" s="1"/>
  <c r="T1547" i="28"/>
  <c r="T1548" i="28"/>
  <c r="U1548" i="28" s="1"/>
  <c r="T1549" i="28"/>
  <c r="U1549" i="28" s="1"/>
  <c r="T1550" i="28"/>
  <c r="U1550" i="28" s="1"/>
  <c r="T1551" i="28"/>
  <c r="U1551" i="28" s="1"/>
  <c r="T1552" i="28"/>
  <c r="U1552" i="28" s="1"/>
  <c r="T1553" i="28"/>
  <c r="U1553" i="28" s="1"/>
  <c r="T1554" i="28"/>
  <c r="U1554" i="28" s="1"/>
  <c r="T1555" i="28"/>
  <c r="U1555" i="28" s="1"/>
  <c r="T1556" i="28"/>
  <c r="U1556" i="28" s="1"/>
  <c r="T1557" i="28"/>
  <c r="U1557" i="28" s="1"/>
  <c r="T1558" i="28"/>
  <c r="U1558" i="28" s="1"/>
  <c r="T1559" i="28"/>
  <c r="U1559" i="28" s="1"/>
  <c r="T1560" i="28"/>
  <c r="U1560" i="28" s="1"/>
  <c r="T1561" i="28"/>
  <c r="U1561" i="28" s="1"/>
  <c r="T1562" i="28"/>
  <c r="U1562" i="28" s="1"/>
  <c r="T1563" i="28"/>
  <c r="U1563" i="28" s="1"/>
  <c r="T1564" i="28"/>
  <c r="U1564" i="28" s="1"/>
  <c r="T1565" i="28"/>
  <c r="U1565" i="28" s="1"/>
  <c r="T1566" i="28"/>
  <c r="U1566" i="28" s="1"/>
  <c r="T1567" i="28"/>
  <c r="U1567" i="28" s="1"/>
  <c r="T1568" i="28"/>
  <c r="U1568" i="28" s="1"/>
  <c r="T1569" i="28"/>
  <c r="T1570" i="28"/>
  <c r="U1570" i="28" s="1"/>
  <c r="T1571" i="28"/>
  <c r="U1571" i="28" s="1"/>
  <c r="T1572" i="28"/>
  <c r="U1572" i="28" s="1"/>
  <c r="T1573" i="28"/>
  <c r="U1573" i="28" s="1"/>
  <c r="T1574" i="28"/>
  <c r="U1574" i="28" s="1"/>
  <c r="T1575" i="28"/>
  <c r="U1575" i="28" s="1"/>
  <c r="T1576" i="28"/>
  <c r="T1577" i="28"/>
  <c r="U1577" i="28" s="1"/>
  <c r="T1578" i="28"/>
  <c r="U1578" i="28" s="1"/>
  <c r="T1579" i="28"/>
  <c r="T1580" i="28"/>
  <c r="U1580" i="28" s="1"/>
  <c r="T1581" i="28"/>
  <c r="T1582" i="28"/>
  <c r="U1582" i="28" s="1"/>
  <c r="T1583" i="28"/>
  <c r="U1583" i="28" s="1"/>
  <c r="T1584" i="28"/>
  <c r="U1584" i="28" s="1"/>
  <c r="T1585" i="28"/>
  <c r="U1585" i="28" s="1"/>
  <c r="T1586" i="28"/>
  <c r="U1586" i="28" s="1"/>
  <c r="T1587" i="28"/>
  <c r="U1587" i="28" s="1"/>
  <c r="T1588" i="28"/>
  <c r="T1589" i="28"/>
  <c r="T1590" i="28"/>
  <c r="U1590" i="28" s="1"/>
  <c r="T1591" i="28"/>
  <c r="U1591" i="28" s="1"/>
  <c r="T1592" i="28"/>
  <c r="T1593" i="28"/>
  <c r="U1593" i="28" s="1"/>
  <c r="T1594" i="28"/>
  <c r="U1594" i="28" s="1"/>
  <c r="T1595" i="28"/>
  <c r="U1595" i="28" s="1"/>
  <c r="T1596" i="28"/>
  <c r="U1596" i="28" s="1"/>
  <c r="T1597" i="28"/>
  <c r="U1597" i="28" s="1"/>
  <c r="T1598" i="28"/>
  <c r="U1598" i="28" s="1"/>
  <c r="T1599" i="28"/>
  <c r="U1599" i="28" s="1"/>
  <c r="T1600" i="28"/>
  <c r="U1600" i="28" s="1"/>
  <c r="T1601" i="28"/>
  <c r="U1601" i="28" s="1"/>
  <c r="T1602" i="28"/>
  <c r="U1602" i="28" s="1"/>
  <c r="T1603" i="28"/>
  <c r="U1603" i="28" s="1"/>
  <c r="T1604" i="28"/>
  <c r="U1604" i="28" s="1"/>
  <c r="T1605" i="28"/>
  <c r="U1605" i="28" s="1"/>
  <c r="T1606" i="28"/>
  <c r="U1606" i="28" s="1"/>
  <c r="T1607" i="28"/>
  <c r="T1608" i="28"/>
  <c r="U1608" i="28" s="1"/>
  <c r="T1609" i="28"/>
  <c r="T1610" i="28"/>
  <c r="U1610" i="28" s="1"/>
  <c r="T1611" i="28"/>
  <c r="U1611" i="28" s="1"/>
  <c r="T1612" i="28"/>
  <c r="U1612" i="28" s="1"/>
  <c r="T1613" i="28"/>
  <c r="U1613" i="28" s="1"/>
  <c r="T1614" i="28"/>
  <c r="U1614" i="28" s="1"/>
  <c r="T1615" i="28"/>
  <c r="U1615" i="28" s="1"/>
  <c r="T1616" i="28"/>
  <c r="U1616" i="28" s="1"/>
  <c r="T1617" i="28"/>
  <c r="U1617" i="28" s="1"/>
  <c r="T1618" i="28"/>
  <c r="U1618" i="28" s="1"/>
  <c r="T1619" i="28"/>
  <c r="T1620" i="28"/>
  <c r="U1620" i="28" s="1"/>
  <c r="T1621" i="28"/>
  <c r="U1621" i="28" s="1"/>
  <c r="T1622" i="28"/>
  <c r="U1622" i="28" s="1"/>
  <c r="T1623" i="28"/>
  <c r="U1623" i="28" s="1"/>
  <c r="T1624" i="28"/>
  <c r="U1624" i="28" s="1"/>
  <c r="T1625" i="28"/>
  <c r="U1625" i="28" s="1"/>
  <c r="T1626" i="28"/>
  <c r="U1626" i="28" s="1"/>
  <c r="T1627" i="28"/>
  <c r="U1627" i="28" s="1"/>
  <c r="T1628" i="28"/>
  <c r="U1628" i="28" s="1"/>
  <c r="T1629" i="28"/>
  <c r="U1629" i="28" s="1"/>
  <c r="T1630" i="28"/>
  <c r="U1630" i="28" s="1"/>
  <c r="T1631" i="28"/>
  <c r="T1632" i="28"/>
  <c r="T1633" i="28"/>
  <c r="U1633" i="28" s="1"/>
  <c r="T1634" i="28"/>
  <c r="U1634" i="28" s="1"/>
  <c r="T1635" i="28"/>
  <c r="U1635" i="28" s="1"/>
  <c r="T1636" i="28"/>
  <c r="U1636" i="28" s="1"/>
  <c r="T1637" i="28"/>
  <c r="U1637" i="28" s="1"/>
  <c r="T1638" i="28"/>
  <c r="U1638" i="28" s="1"/>
  <c r="T1639" i="28"/>
  <c r="U1639" i="28" s="1"/>
  <c r="T1640" i="28"/>
  <c r="U1640" i="28" s="1"/>
  <c r="T1641" i="28"/>
  <c r="U1641" i="28" s="1"/>
  <c r="T1642" i="28"/>
  <c r="U1642" i="28" s="1"/>
  <c r="T1643" i="28"/>
  <c r="U1643" i="28" s="1"/>
  <c r="T1644" i="28"/>
  <c r="U1644" i="28" s="1"/>
  <c r="T1645" i="28"/>
  <c r="U1645" i="28" s="1"/>
  <c r="T1646" i="28"/>
  <c r="U1646" i="28" s="1"/>
  <c r="T1647" i="28"/>
  <c r="U1647" i="28" s="1"/>
  <c r="T1648" i="28"/>
  <c r="U1648" i="28" s="1"/>
  <c r="T1649" i="28"/>
  <c r="U1649" i="28" s="1"/>
  <c r="T1650" i="28"/>
  <c r="U1650" i="28" s="1"/>
  <c r="T1651" i="28"/>
  <c r="U1651" i="28" s="1"/>
  <c r="T1652" i="28"/>
  <c r="T1653" i="28"/>
  <c r="U1653" i="28" s="1"/>
  <c r="T1654" i="28"/>
  <c r="U1654" i="28" s="1"/>
  <c r="T1655" i="28"/>
  <c r="U1655" i="28" s="1"/>
  <c r="T1656" i="28"/>
  <c r="U1656" i="28" s="1"/>
  <c r="T1657" i="28"/>
  <c r="U1657" i="28" s="1"/>
  <c r="T1658" i="28"/>
  <c r="U1658" i="28" s="1"/>
  <c r="T1659" i="28"/>
  <c r="U1659" i="28" s="1"/>
  <c r="T1660" i="28"/>
  <c r="U1660" i="28" s="1"/>
  <c r="T1661" i="28"/>
  <c r="U1661" i="28" s="1"/>
  <c r="T1662" i="28"/>
  <c r="U1662" i="28" s="1"/>
  <c r="T1663" i="28"/>
  <c r="U1663" i="28" s="1"/>
  <c r="T1664" i="28"/>
  <c r="U1664" i="28" s="1"/>
  <c r="T1665" i="28"/>
  <c r="U1665" i="28" s="1"/>
  <c r="T1666" i="28"/>
  <c r="U1666" i="28" s="1"/>
  <c r="T1667" i="28"/>
  <c r="T1668" i="28"/>
  <c r="U1668" i="28" s="1"/>
  <c r="T1669" i="28"/>
  <c r="U1669" i="28" s="1"/>
  <c r="T1670" i="28"/>
  <c r="U1670" i="28" s="1"/>
  <c r="T1671" i="28"/>
  <c r="U1671" i="28" s="1"/>
  <c r="T1672" i="28"/>
  <c r="U1672" i="28" s="1"/>
  <c r="T1673" i="28"/>
  <c r="U1673" i="28" s="1"/>
  <c r="T1674" i="28"/>
  <c r="U1674" i="28" s="1"/>
  <c r="T1675" i="28"/>
  <c r="U1675" i="28" s="1"/>
  <c r="T1676" i="28"/>
  <c r="U1676" i="28" s="1"/>
  <c r="T1677" i="28"/>
  <c r="U1677" i="28" s="1"/>
  <c r="T1678" i="28"/>
  <c r="U1678" i="28" s="1"/>
  <c r="T1679" i="28"/>
  <c r="U1679" i="28" s="1"/>
  <c r="T1680" i="28"/>
  <c r="U1680" i="28" s="1"/>
  <c r="T1681" i="28"/>
  <c r="U1681" i="28" s="1"/>
  <c r="T1682" i="28"/>
  <c r="U1682" i="28" s="1"/>
  <c r="T1683" i="28"/>
  <c r="U1683" i="28" s="1"/>
  <c r="T1684" i="28"/>
  <c r="U1684" i="28" s="1"/>
  <c r="T1685" i="28"/>
  <c r="U1685" i="28" s="1"/>
  <c r="T1686" i="28"/>
  <c r="U1686" i="28" s="1"/>
  <c r="T1687" i="28"/>
  <c r="T1688" i="28"/>
  <c r="T1689" i="28"/>
  <c r="T1690" i="28"/>
  <c r="U1690" i="28" s="1"/>
  <c r="T1691" i="28"/>
  <c r="U1691" i="28" s="1"/>
  <c r="T1692" i="28"/>
  <c r="U1692" i="28" s="1"/>
  <c r="T1693" i="28"/>
  <c r="U1693" i="28" s="1"/>
  <c r="T1694" i="28"/>
  <c r="U1694" i="28" s="1"/>
  <c r="T1695" i="28"/>
  <c r="U1695" i="28" s="1"/>
  <c r="T1696" i="28"/>
  <c r="U1696" i="28" s="1"/>
  <c r="T1697" i="28"/>
  <c r="U1697" i="28" s="1"/>
  <c r="T1698" i="28"/>
  <c r="U1698" i="28" s="1"/>
  <c r="T1699" i="28"/>
  <c r="T1700" i="28"/>
  <c r="U1700" i="28" s="1"/>
  <c r="T1701" i="28"/>
  <c r="U1701" i="28" s="1"/>
  <c r="T1702" i="28"/>
  <c r="U1702" i="28" s="1"/>
  <c r="T1703" i="28"/>
  <c r="U1703" i="28" s="1"/>
  <c r="T1704" i="28"/>
  <c r="U1704" i="28" s="1"/>
  <c r="T1705" i="28"/>
  <c r="U1705" i="28" s="1"/>
  <c r="T1706" i="28"/>
  <c r="U1706" i="28" s="1"/>
  <c r="T1707" i="28"/>
  <c r="T1708" i="28"/>
  <c r="U1708" i="28" s="1"/>
  <c r="T1709" i="28"/>
  <c r="U1709" i="28" s="1"/>
  <c r="T1710" i="28"/>
  <c r="U1710" i="28" s="1"/>
  <c r="T1711" i="28"/>
  <c r="U1711" i="28" s="1"/>
  <c r="T1712" i="28"/>
  <c r="T1713" i="28"/>
  <c r="U1713" i="28" s="1"/>
  <c r="T1714" i="28"/>
  <c r="U1714" i="28" s="1"/>
  <c r="T1715" i="28"/>
  <c r="U1715" i="28" s="1"/>
  <c r="T1716" i="28"/>
  <c r="U1716" i="28" s="1"/>
  <c r="T1717" i="28"/>
  <c r="U1717" i="28" s="1"/>
  <c r="T1718" i="28"/>
  <c r="U1718" i="28" s="1"/>
  <c r="T1719" i="28"/>
  <c r="T1720" i="28"/>
  <c r="U1720" i="28" s="1"/>
  <c r="T1721" i="28"/>
  <c r="U1721" i="28" s="1"/>
  <c r="T1722" i="28"/>
  <c r="U1722" i="28" s="1"/>
  <c r="T1723" i="28"/>
  <c r="T1724" i="28"/>
  <c r="U1724" i="28" s="1"/>
  <c r="T1725" i="28"/>
  <c r="U1725" i="28" s="1"/>
  <c r="T1726" i="28"/>
  <c r="U1726" i="28" s="1"/>
  <c r="T1727" i="28"/>
  <c r="U1727" i="28" s="1"/>
  <c r="T1728" i="28"/>
  <c r="U1728" i="28" s="1"/>
  <c r="T1729" i="28"/>
  <c r="U1729" i="28" s="1"/>
  <c r="T1730" i="28"/>
  <c r="U1730" i="28" s="1"/>
  <c r="T1731" i="28"/>
  <c r="U1731" i="28" s="1"/>
  <c r="T1732" i="28"/>
  <c r="T1733" i="28"/>
  <c r="U1733" i="28" s="1"/>
  <c r="T1734" i="28"/>
  <c r="U1734" i="28" s="1"/>
  <c r="T1735" i="28"/>
  <c r="U1735" i="28" s="1"/>
  <c r="T1736" i="28"/>
  <c r="U1736" i="28" s="1"/>
  <c r="T1737" i="28"/>
  <c r="U1737" i="28" s="1"/>
  <c r="T1738" i="28"/>
  <c r="U1738" i="28" s="1"/>
  <c r="T1739" i="28"/>
  <c r="U1739" i="28" s="1"/>
  <c r="T1740" i="28"/>
  <c r="U1740" i="28" s="1"/>
  <c r="T1741" i="28"/>
  <c r="U1741" i="28" s="1"/>
  <c r="T1742" i="28"/>
  <c r="U1742" i="28" s="1"/>
  <c r="T1743" i="28"/>
  <c r="U1743" i="28" s="1"/>
  <c r="T1744" i="28"/>
  <c r="U1744" i="28" s="1"/>
  <c r="T1745" i="28"/>
  <c r="U1745" i="28" s="1"/>
  <c r="T1746" i="28"/>
  <c r="U1746" i="28" s="1"/>
  <c r="T1747" i="28"/>
  <c r="T1748" i="28"/>
  <c r="U1748" i="28" s="1"/>
  <c r="T1749" i="28"/>
  <c r="T1750" i="28"/>
  <c r="U1750" i="28" s="1"/>
  <c r="T1751" i="28"/>
  <c r="U1751" i="28" s="1"/>
  <c r="T1752" i="28"/>
  <c r="U1752" i="28" s="1"/>
  <c r="T1753" i="28"/>
  <c r="U1753" i="28" s="1"/>
  <c r="T1754" i="28"/>
  <c r="U1754" i="28" s="1"/>
  <c r="T1755" i="28"/>
  <c r="U1755" i="28" s="1"/>
  <c r="T1756" i="28"/>
  <c r="U1756" i="28" s="1"/>
  <c r="T1757" i="28"/>
  <c r="U1757" i="28" s="1"/>
  <c r="T1758" i="28"/>
  <c r="U1758" i="28" s="1"/>
  <c r="T1759" i="28"/>
  <c r="U1759" i="28" s="1"/>
  <c r="T1760" i="28"/>
  <c r="U1760" i="28" s="1"/>
  <c r="T1761" i="28"/>
  <c r="U1761" i="28" s="1"/>
  <c r="T1762" i="28"/>
  <c r="U1762" i="28" s="1"/>
  <c r="T1763" i="28"/>
  <c r="U1763" i="28" s="1"/>
  <c r="T1764" i="28"/>
  <c r="U1764" i="28" s="1"/>
  <c r="T1765" i="28"/>
  <c r="U1765" i="28" s="1"/>
  <c r="T1766" i="28"/>
  <c r="U1766" i="28" s="1"/>
  <c r="T1767" i="28"/>
  <c r="T1768" i="28"/>
  <c r="U1768" i="28" s="1"/>
  <c r="T1769" i="28"/>
  <c r="T1770" i="28"/>
  <c r="U1770" i="28" s="1"/>
  <c r="T1771" i="28"/>
  <c r="U1771" i="28" s="1"/>
  <c r="T1772" i="28"/>
  <c r="T1773" i="28"/>
  <c r="U1773" i="28" s="1"/>
  <c r="T1774" i="28"/>
  <c r="U1774" i="28" s="1"/>
  <c r="T1775" i="28"/>
  <c r="U1775" i="28" s="1"/>
  <c r="T1776" i="28"/>
  <c r="T1777" i="28"/>
  <c r="U1777" i="28" s="1"/>
  <c r="T1778" i="28"/>
  <c r="U1778" i="28" s="1"/>
  <c r="T1779" i="28"/>
  <c r="U1779" i="28" s="1"/>
  <c r="T1780" i="28"/>
  <c r="U1780" i="28" s="1"/>
  <c r="T1781" i="28"/>
  <c r="U1781" i="28" s="1"/>
  <c r="T1782" i="28"/>
  <c r="U1782" i="28" s="1"/>
  <c r="T1783" i="28"/>
  <c r="U1783" i="28" s="1"/>
  <c r="T1784" i="28"/>
  <c r="U1784" i="28" s="1"/>
  <c r="T1785" i="28"/>
  <c r="U1785" i="28" s="1"/>
  <c r="T1786" i="28"/>
  <c r="U1786" i="28" s="1"/>
  <c r="T1787" i="28"/>
  <c r="T1788" i="28"/>
  <c r="U1788" i="28" s="1"/>
  <c r="T1789" i="28"/>
  <c r="U1789" i="28" s="1"/>
  <c r="T1790" i="28"/>
  <c r="U1790" i="28" s="1"/>
  <c r="T1791" i="28"/>
  <c r="U1791" i="28" s="1"/>
  <c r="T1792" i="28"/>
  <c r="T1793" i="28"/>
  <c r="U1793" i="28" s="1"/>
  <c r="T1794" i="28"/>
  <c r="U1794" i="28" s="1"/>
  <c r="T1795" i="28"/>
  <c r="U1795" i="28" s="1"/>
  <c r="T1796" i="28"/>
  <c r="U1796" i="28" s="1"/>
  <c r="T1797" i="28"/>
  <c r="U1797" i="28" s="1"/>
  <c r="T1798" i="28"/>
  <c r="U1798" i="28" s="1"/>
  <c r="T1799" i="28"/>
  <c r="U1799" i="28" s="1"/>
  <c r="T1800" i="28"/>
  <c r="U1800" i="28" s="1"/>
  <c r="T1801" i="28"/>
  <c r="U1801" i="28" s="1"/>
  <c r="T1802" i="28"/>
  <c r="U1802" i="28" s="1"/>
  <c r="T1803" i="28"/>
  <c r="U1803" i="28" s="1"/>
  <c r="T1804" i="28"/>
  <c r="U1804" i="28" s="1"/>
  <c r="T1805" i="28"/>
  <c r="U1805" i="28" s="1"/>
  <c r="T1806" i="28"/>
  <c r="U1806" i="28" s="1"/>
  <c r="T1807" i="28"/>
  <c r="U1807" i="28" s="1"/>
  <c r="T1808" i="28"/>
  <c r="U1808" i="28" s="1"/>
  <c r="T1809" i="28"/>
  <c r="U1809" i="28" s="1"/>
  <c r="T1810" i="28"/>
  <c r="U1810" i="28" s="1"/>
  <c r="T1811" i="28"/>
  <c r="U1811" i="28" s="1"/>
  <c r="T1812" i="28"/>
  <c r="U1812" i="28" s="1"/>
  <c r="T1813" i="28"/>
  <c r="U1813" i="28" s="1"/>
  <c r="T1814" i="28"/>
  <c r="U1814" i="28" s="1"/>
  <c r="T1815" i="28"/>
  <c r="U1815" i="28" s="1"/>
  <c r="T1816" i="28"/>
  <c r="U1816" i="28" s="1"/>
  <c r="T1817" i="28"/>
  <c r="U1817" i="28" s="1"/>
  <c r="T1818" i="28"/>
  <c r="U1818" i="28" s="1"/>
  <c r="T1819" i="28"/>
  <c r="U1819" i="28" s="1"/>
  <c r="T1820" i="28"/>
  <c r="U1820" i="28" s="1"/>
  <c r="T1821" i="28"/>
  <c r="U1821" i="28" s="1"/>
  <c r="T1822" i="28"/>
  <c r="U1822" i="28" s="1"/>
  <c r="T1823" i="28"/>
  <c r="U1823" i="28" s="1"/>
  <c r="T1824" i="28"/>
  <c r="U1824" i="28" s="1"/>
  <c r="T1825" i="28"/>
  <c r="U1825" i="28" s="1"/>
  <c r="T1826" i="28"/>
  <c r="U1826" i="28" s="1"/>
  <c r="T1827" i="28"/>
  <c r="T1828" i="28"/>
  <c r="U1828" i="28" s="1"/>
  <c r="T1829" i="28"/>
  <c r="T1830" i="28"/>
  <c r="U1830" i="28" s="1"/>
  <c r="T1831" i="28"/>
  <c r="U1831" i="28" s="1"/>
  <c r="T1832" i="28"/>
  <c r="U1832" i="28" s="1"/>
  <c r="T1833" i="28"/>
  <c r="U1833" i="28" s="1"/>
  <c r="T1834" i="28"/>
  <c r="U1834" i="28" s="1"/>
  <c r="T1835" i="28"/>
  <c r="U1835" i="28" s="1"/>
  <c r="T1836" i="28"/>
  <c r="U1836" i="28" s="1"/>
  <c r="T1837" i="28"/>
  <c r="U1837" i="28" s="1"/>
  <c r="T1838" i="28"/>
  <c r="U1838" i="28" s="1"/>
  <c r="T1839" i="28"/>
  <c r="U1839" i="28" s="1"/>
  <c r="T1840" i="28"/>
  <c r="U1840" i="28" s="1"/>
  <c r="T1841" i="28"/>
  <c r="U1841" i="28" s="1"/>
  <c r="T1842" i="28"/>
  <c r="U1842" i="28" s="1"/>
  <c r="T1843" i="28"/>
  <c r="U1843" i="28" s="1"/>
  <c r="T1844" i="28"/>
  <c r="U1844" i="28" s="1"/>
  <c r="T1845" i="28"/>
  <c r="U1845" i="28" s="1"/>
  <c r="T1846" i="28"/>
  <c r="U1846" i="28" s="1"/>
  <c r="T1847" i="28"/>
  <c r="U1847" i="28" s="1"/>
  <c r="T1848" i="28"/>
  <c r="U1848" i="28" s="1"/>
  <c r="T1849" i="28"/>
  <c r="U1849" i="28" s="1"/>
  <c r="T1850" i="28"/>
  <c r="U1850" i="28" s="1"/>
  <c r="T1851" i="28"/>
  <c r="U1851" i="28" s="1"/>
  <c r="T1852" i="28"/>
  <c r="U1852" i="28" s="1"/>
  <c r="T1853" i="28"/>
  <c r="U1853" i="28" s="1"/>
  <c r="T1854" i="28"/>
  <c r="U1854" i="28" s="1"/>
  <c r="T1855" i="28"/>
  <c r="U1855" i="28" s="1"/>
  <c r="T1856" i="28"/>
  <c r="U1856" i="28" s="1"/>
  <c r="T1857" i="28"/>
  <c r="U1857" i="28" s="1"/>
  <c r="T1858" i="28"/>
  <c r="U1858" i="28" s="1"/>
  <c r="T1859" i="28"/>
  <c r="U1859" i="28" s="1"/>
  <c r="T1860" i="28"/>
  <c r="U1860" i="28" s="1"/>
  <c r="T1861" i="28"/>
  <c r="U1861" i="28" s="1"/>
  <c r="T1862" i="28"/>
  <c r="U1862" i="28" s="1"/>
  <c r="T1863" i="28"/>
  <c r="U1863" i="28" s="1"/>
  <c r="T1864" i="28"/>
  <c r="U1864" i="28" s="1"/>
  <c r="T1865" i="28"/>
  <c r="U1865" i="28" s="1"/>
  <c r="T1866" i="28"/>
  <c r="U1866" i="28" s="1"/>
  <c r="T1867" i="28"/>
  <c r="T1868" i="28"/>
  <c r="U1868" i="28" s="1"/>
  <c r="T1869" i="28"/>
  <c r="T1870" i="28"/>
  <c r="U1870" i="28" s="1"/>
  <c r="T1871" i="28"/>
  <c r="U1871" i="28" s="1"/>
  <c r="T1872" i="28"/>
  <c r="T1873" i="28"/>
  <c r="U1873" i="28" s="1"/>
  <c r="T1874" i="28"/>
  <c r="U1874" i="28" s="1"/>
  <c r="T1875" i="28"/>
  <c r="U1875" i="28" s="1"/>
  <c r="T1876" i="28"/>
  <c r="U1876" i="28" s="1"/>
  <c r="T1877" i="28"/>
  <c r="U1877" i="28" s="1"/>
  <c r="T1878" i="28"/>
  <c r="U1878" i="28" s="1"/>
  <c r="T1879" i="28"/>
  <c r="T1880" i="28"/>
  <c r="U1880" i="28" s="1"/>
  <c r="T1881" i="28"/>
  <c r="U1881" i="28" s="1"/>
  <c r="T1882" i="28"/>
  <c r="U1882" i="28" s="1"/>
  <c r="T1883" i="28"/>
  <c r="U1883" i="28" s="1"/>
  <c r="T1884" i="28"/>
  <c r="U1884" i="28" s="1"/>
  <c r="T1885" i="28"/>
  <c r="U1885" i="28" s="1"/>
  <c r="T1886" i="28"/>
  <c r="U1886" i="28" s="1"/>
  <c r="T1887" i="28"/>
  <c r="T1888" i="28"/>
  <c r="T1889" i="28"/>
  <c r="T1890" i="28"/>
  <c r="U1890" i="28" s="1"/>
  <c r="T1891" i="28"/>
  <c r="U1891" i="28" s="1"/>
  <c r="T1892" i="28"/>
  <c r="U1892" i="28" s="1"/>
  <c r="T1893" i="28"/>
  <c r="U1893" i="28" s="1"/>
  <c r="T1894" i="28"/>
  <c r="U1894" i="28" s="1"/>
  <c r="T1895" i="28"/>
  <c r="U1895" i="28" s="1"/>
  <c r="T1896" i="28"/>
  <c r="U1896" i="28" s="1"/>
  <c r="T1897" i="28"/>
  <c r="U1897" i="28" s="1"/>
  <c r="T1898" i="28"/>
  <c r="U1898" i="28" s="1"/>
  <c r="T1899" i="28"/>
  <c r="U1899" i="28" s="1"/>
  <c r="T1900" i="28"/>
  <c r="U1900" i="28" s="1"/>
  <c r="T1901" i="28"/>
  <c r="U1901" i="28" s="1"/>
  <c r="T1902" i="28"/>
  <c r="U1902" i="28" s="1"/>
  <c r="T1903" i="28"/>
  <c r="U1903" i="28" s="1"/>
  <c r="T1904" i="28"/>
  <c r="U1904" i="28" s="1"/>
  <c r="T1905" i="28"/>
  <c r="U1905" i="28" s="1"/>
  <c r="T1906" i="28"/>
  <c r="U1906" i="28" s="1"/>
  <c r="T1907" i="28"/>
  <c r="U1907" i="28" s="1"/>
  <c r="T1908" i="28"/>
  <c r="U1908" i="28" s="1"/>
  <c r="T1909" i="28"/>
  <c r="T1910" i="28"/>
  <c r="U1910" i="28" s="1"/>
  <c r="T1911" i="28"/>
  <c r="U1911" i="28" s="1"/>
  <c r="T1912" i="28"/>
  <c r="U1912" i="28" s="1"/>
  <c r="T1913" i="28"/>
  <c r="U1913" i="28" s="1"/>
  <c r="T1914" i="28"/>
  <c r="U1914" i="28" s="1"/>
  <c r="T1915" i="28"/>
  <c r="U1915" i="28" s="1"/>
  <c r="T1916" i="28"/>
  <c r="U1916" i="28" s="1"/>
  <c r="T1917" i="28"/>
  <c r="U1917" i="28" s="1"/>
  <c r="T1918" i="28"/>
  <c r="U1918" i="28" s="1"/>
  <c r="T1919" i="28"/>
  <c r="T1920" i="28"/>
  <c r="U1920" i="28" s="1"/>
  <c r="T1921" i="28"/>
  <c r="U1921" i="28" s="1"/>
  <c r="T1922" i="28"/>
  <c r="U1922" i="28" s="1"/>
  <c r="T1923" i="28"/>
  <c r="U1923" i="28" s="1"/>
  <c r="T1924" i="28"/>
  <c r="U1924" i="28" s="1"/>
  <c r="T1925" i="28"/>
  <c r="U1925" i="28" s="1"/>
  <c r="T1926" i="28"/>
  <c r="U1926" i="28" s="1"/>
  <c r="T1927" i="28"/>
  <c r="T1928" i="28"/>
  <c r="U1928" i="28" s="1"/>
  <c r="T1929" i="28"/>
  <c r="U1929" i="28" s="1"/>
  <c r="T1930" i="28"/>
  <c r="U1930" i="28" s="1"/>
  <c r="T1931" i="28"/>
  <c r="U1931" i="28" s="1"/>
  <c r="T1932" i="28"/>
  <c r="U1932" i="28" s="1"/>
  <c r="T1933" i="28"/>
  <c r="U1933" i="28" s="1"/>
  <c r="T1934" i="28"/>
  <c r="U1934" i="28" s="1"/>
  <c r="T1935" i="28"/>
  <c r="U1935" i="28" s="1"/>
  <c r="T1936" i="28"/>
  <c r="T1937" i="28"/>
  <c r="T1938" i="28"/>
  <c r="U1938" i="28" s="1"/>
  <c r="T1939" i="28"/>
  <c r="U1939" i="28" s="1"/>
  <c r="T1940" i="28"/>
  <c r="U1940" i="28" s="1"/>
  <c r="T1941" i="28"/>
  <c r="U1941" i="28" s="1"/>
  <c r="T1942" i="28"/>
  <c r="U1942" i="28" s="1"/>
  <c r="T1943" i="28"/>
  <c r="U1943" i="28" s="1"/>
  <c r="T1944" i="28"/>
  <c r="U1944" i="28" s="1"/>
  <c r="T1945" i="28"/>
  <c r="U1945" i="28" s="1"/>
  <c r="T1946" i="28"/>
  <c r="U1946" i="28" s="1"/>
  <c r="T1947" i="28"/>
  <c r="T1948" i="28"/>
  <c r="T1949" i="28"/>
  <c r="T1950" i="28"/>
  <c r="U1950" i="28" s="1"/>
  <c r="T1951" i="28"/>
  <c r="U1951" i="28" s="1"/>
  <c r="T1952" i="28"/>
  <c r="U1952" i="28" s="1"/>
  <c r="T1953" i="28"/>
  <c r="U1953" i="28" s="1"/>
  <c r="T1954" i="28"/>
  <c r="U1954" i="28" s="1"/>
  <c r="T1955" i="28"/>
  <c r="U1955" i="28" s="1"/>
  <c r="T1956" i="28"/>
  <c r="U1956" i="28" s="1"/>
  <c r="T1957" i="28"/>
  <c r="U1957" i="28" s="1"/>
  <c r="T1958" i="28"/>
  <c r="U1958" i="28" s="1"/>
  <c r="T1959" i="28"/>
  <c r="U1959" i="28" s="1"/>
  <c r="T1960" i="28"/>
  <c r="U1960" i="28" s="1"/>
  <c r="T1961" i="28"/>
  <c r="U1961" i="28" s="1"/>
  <c r="T1962" i="28"/>
  <c r="U1962" i="28" s="1"/>
  <c r="T1963" i="28"/>
  <c r="U1963" i="28" s="1"/>
  <c r="T1964" i="28"/>
  <c r="U1964" i="28" s="1"/>
  <c r="T1965" i="28"/>
  <c r="U1965" i="28" s="1"/>
  <c r="T1966" i="28"/>
  <c r="U1966" i="28" s="1"/>
  <c r="T1967" i="28"/>
  <c r="T1968" i="28"/>
  <c r="U1968" i="28" s="1"/>
  <c r="T1969" i="28"/>
  <c r="U1969" i="28" s="1"/>
  <c r="T1970" i="28"/>
  <c r="U1970" i="28" s="1"/>
  <c r="T1971" i="28"/>
  <c r="U1971" i="28" s="1"/>
  <c r="T1972" i="28"/>
  <c r="T1973" i="28"/>
  <c r="U1973" i="28" s="1"/>
  <c r="T1974" i="28"/>
  <c r="U1974" i="28" s="1"/>
  <c r="T1975" i="28"/>
  <c r="U1975" i="28" s="1"/>
  <c r="T1976" i="28"/>
  <c r="U1976" i="28" s="1"/>
  <c r="T1977" i="28"/>
  <c r="U1977" i="28" s="1"/>
  <c r="T1978" i="28"/>
  <c r="U1978" i="28" s="1"/>
  <c r="T1979" i="28"/>
  <c r="U1979" i="28" s="1"/>
  <c r="T1980" i="28"/>
  <c r="U1980" i="28" s="1"/>
  <c r="T1981" i="28"/>
  <c r="U1981" i="28" s="1"/>
  <c r="T1982" i="28"/>
  <c r="U1982" i="28" s="1"/>
  <c r="T1983" i="28"/>
  <c r="U1983" i="28" s="1"/>
  <c r="T1984" i="28"/>
  <c r="U1984" i="28" s="1"/>
  <c r="T1985" i="28"/>
  <c r="U1985" i="28" s="1"/>
  <c r="T1986" i="28"/>
  <c r="U1986" i="28" s="1"/>
  <c r="T1987" i="28"/>
  <c r="U1987" i="28" s="1"/>
  <c r="T1988" i="28"/>
  <c r="U1988" i="28" s="1"/>
  <c r="T1989" i="28"/>
  <c r="T1990" i="28"/>
  <c r="U1990" i="28" s="1"/>
  <c r="T1991" i="28"/>
  <c r="U1991" i="28" s="1"/>
  <c r="T1992" i="28"/>
  <c r="U1992" i="28" s="1"/>
  <c r="T1993" i="28"/>
  <c r="U1993" i="28" s="1"/>
  <c r="T1994" i="28"/>
  <c r="U1994" i="28" s="1"/>
  <c r="T1995" i="28"/>
  <c r="U1995" i="28" s="1"/>
  <c r="T1996" i="28"/>
  <c r="U1996" i="28" s="1"/>
  <c r="T1997" i="28"/>
  <c r="U1997" i="28" s="1"/>
  <c r="T1998" i="28"/>
  <c r="U1998" i="28" s="1"/>
  <c r="T1999" i="28"/>
  <c r="T2000" i="28"/>
  <c r="U2000" i="28" s="1"/>
  <c r="T2001" i="28"/>
  <c r="U2001" i="28" s="1"/>
  <c r="T2002" i="28"/>
  <c r="U2002" i="28" s="1"/>
  <c r="T2003" i="28"/>
  <c r="U2003" i="28" s="1"/>
  <c r="T2004" i="28"/>
  <c r="U2004" i="28" s="1"/>
  <c r="T2005" i="28"/>
  <c r="U2005" i="28" s="1"/>
  <c r="T2006" i="28"/>
  <c r="U2006" i="28" s="1"/>
  <c r="T2007" i="28"/>
  <c r="U2007" i="28" s="1"/>
  <c r="T2008" i="28"/>
  <c r="U2008" i="28" s="1"/>
  <c r="T2009" i="28"/>
  <c r="U2009" i="28" s="1"/>
  <c r="T2010" i="28"/>
  <c r="U2010" i="28" s="1"/>
  <c r="T2011" i="28"/>
  <c r="U2011" i="28" s="1"/>
  <c r="T2012" i="28"/>
  <c r="U2012" i="28" s="1"/>
  <c r="T2013" i="28"/>
  <c r="U2013" i="28" s="1"/>
  <c r="T2014" i="28"/>
  <c r="U2014" i="28" s="1"/>
  <c r="T2015" i="28"/>
  <c r="U2015" i="28" s="1"/>
  <c r="T2016" i="28"/>
  <c r="U2016" i="28" s="1"/>
  <c r="T2017" i="28"/>
  <c r="U2017" i="28" s="1"/>
  <c r="T2018" i="28"/>
  <c r="U2018" i="28" s="1"/>
  <c r="T2019" i="28"/>
  <c r="U2019" i="28" s="1"/>
  <c r="T2020" i="28"/>
  <c r="U2020" i="28" s="1"/>
  <c r="T2021" i="28"/>
  <c r="U2021" i="28" s="1"/>
  <c r="T2022" i="28"/>
  <c r="U2022" i="28" s="1"/>
  <c r="T2023" i="28"/>
  <c r="U2023" i="28" s="1"/>
  <c r="T2024" i="28"/>
  <c r="U2024" i="28" s="1"/>
  <c r="T2025" i="28"/>
  <c r="U2025" i="28" s="1"/>
  <c r="T2026" i="28"/>
  <c r="U2026" i="28" s="1"/>
  <c r="T2027" i="28"/>
  <c r="T2028" i="28"/>
  <c r="U2028" i="28" s="1"/>
  <c r="T2029" i="28"/>
  <c r="T2030" i="28"/>
  <c r="U2030" i="28" s="1"/>
  <c r="T2031" i="28"/>
  <c r="U2031" i="28" s="1"/>
  <c r="T2032" i="28"/>
  <c r="U2032" i="28" s="1"/>
  <c r="T2033" i="28"/>
  <c r="T2034" i="28"/>
  <c r="U2034" i="28" s="1"/>
  <c r="T2035" i="28"/>
  <c r="U2035" i="28" s="1"/>
  <c r="T2036" i="28"/>
  <c r="U2036" i="28" s="1"/>
  <c r="T2037" i="28"/>
  <c r="U2037" i="28" s="1"/>
  <c r="T2038" i="28"/>
  <c r="U2038" i="28" s="1"/>
  <c r="T2039" i="28"/>
  <c r="U2039" i="28" s="1"/>
  <c r="T2040" i="28"/>
  <c r="U2040" i="28" s="1"/>
  <c r="T2041" i="28"/>
  <c r="U2041" i="28" s="1"/>
  <c r="T2042" i="28"/>
  <c r="U2042" i="28" s="1"/>
  <c r="T2043" i="28"/>
  <c r="U2043" i="28" s="1"/>
  <c r="T2044" i="28"/>
  <c r="U2044" i="28" s="1"/>
  <c r="T2045" i="28"/>
  <c r="U2045" i="28" s="1"/>
  <c r="T2046" i="28"/>
  <c r="U2046" i="28" s="1"/>
  <c r="T2047" i="28"/>
  <c r="T2048" i="28"/>
  <c r="U2048" i="28" s="1"/>
  <c r="T2049" i="28"/>
  <c r="T2050" i="28"/>
  <c r="U2050" i="28" s="1"/>
  <c r="T2051" i="28"/>
  <c r="U2051" i="28" s="1"/>
  <c r="T2052" i="28"/>
  <c r="U2052" i="28" s="1"/>
  <c r="T2053" i="28"/>
  <c r="U2053" i="28" s="1"/>
  <c r="T2054" i="28"/>
  <c r="U2054" i="28" s="1"/>
  <c r="T2055" i="28"/>
  <c r="U2055" i="28" s="1"/>
  <c r="T2056" i="28"/>
  <c r="U2056" i="28" s="1"/>
  <c r="T2057" i="28"/>
  <c r="U2057" i="28" s="1"/>
  <c r="T2058" i="28"/>
  <c r="U2058" i="28" s="1"/>
  <c r="T2059" i="28"/>
  <c r="U2059" i="28" s="1"/>
  <c r="T2060" i="28"/>
  <c r="U2060" i="28" s="1"/>
  <c r="T2061" i="28"/>
  <c r="U2061" i="28" s="1"/>
  <c r="T2062" i="28"/>
  <c r="U2062" i="28" s="1"/>
  <c r="T2063" i="28"/>
  <c r="U2063" i="28" s="1"/>
  <c r="T2064" i="28"/>
  <c r="U2064" i="28" s="1"/>
  <c r="T2065" i="28"/>
  <c r="U2065" i="28" s="1"/>
  <c r="T2066" i="28"/>
  <c r="U2066" i="28" s="1"/>
  <c r="T2067" i="28"/>
  <c r="T2068" i="28"/>
  <c r="U2068" i="28" s="1"/>
  <c r="T2069" i="28"/>
  <c r="U2069" i="28" s="1"/>
  <c r="T2070" i="28"/>
  <c r="U2070" i="28" s="1"/>
  <c r="T2071" i="28"/>
  <c r="U2071" i="28" s="1"/>
  <c r="T2072" i="28"/>
  <c r="U2072" i="28" s="1"/>
  <c r="T2073" i="28"/>
  <c r="U2073" i="28" s="1"/>
  <c r="T2074" i="28"/>
  <c r="U2074" i="28" s="1"/>
  <c r="T2075" i="28"/>
  <c r="U2075" i="28" s="1"/>
  <c r="T2076" i="28"/>
  <c r="U2076" i="28" s="1"/>
  <c r="T2077" i="28"/>
  <c r="U2077" i="28" s="1"/>
  <c r="T2078" i="28"/>
  <c r="U2078" i="28" s="1"/>
  <c r="T2079" i="28"/>
  <c r="U2079" i="28" s="1"/>
  <c r="T2080" i="28"/>
  <c r="U2080" i="28" s="1"/>
  <c r="T2081" i="28"/>
  <c r="U2081" i="28" s="1"/>
  <c r="T2082" i="28"/>
  <c r="U2082" i="28" s="1"/>
  <c r="T2083" i="28"/>
  <c r="U2083" i="28" s="1"/>
  <c r="T2084" i="28"/>
  <c r="U2084" i="28" s="1"/>
  <c r="T2085" i="28"/>
  <c r="U2085" i="28" s="1"/>
  <c r="T2086" i="28"/>
  <c r="U2086" i="28" s="1"/>
  <c r="T2087" i="28"/>
  <c r="T2088" i="28"/>
  <c r="U2088" i="28" s="1"/>
  <c r="T2089" i="28"/>
  <c r="U2089" i="28" s="1"/>
  <c r="T2090" i="28"/>
  <c r="U2090" i="28" s="1"/>
  <c r="T2091" i="28"/>
  <c r="U2091" i="28" s="1"/>
  <c r="T2092" i="28"/>
  <c r="T2093" i="28"/>
  <c r="U2093" i="28" s="1"/>
  <c r="T2094" i="28"/>
  <c r="U2094" i="28" s="1"/>
  <c r="T2095" i="28"/>
  <c r="U2095" i="28" s="1"/>
  <c r="T2096" i="28"/>
  <c r="U2096" i="28" s="1"/>
  <c r="T2097" i="28"/>
  <c r="U2097" i="28" s="1"/>
  <c r="T2098" i="28"/>
  <c r="U2098" i="28" s="1"/>
  <c r="T2099" i="28"/>
  <c r="U2099" i="28" s="1"/>
  <c r="T2100" i="28"/>
  <c r="U2100" i="28" s="1"/>
  <c r="T2101" i="28"/>
  <c r="U2101" i="28" s="1"/>
  <c r="T2102" i="28"/>
  <c r="U2102" i="28" s="1"/>
  <c r="T2103" i="28"/>
  <c r="U2103" i="28" s="1"/>
  <c r="T2104" i="28"/>
  <c r="U2104" i="28" s="1"/>
  <c r="T2105" i="28"/>
  <c r="U2105" i="28" s="1"/>
  <c r="T2106" i="28"/>
  <c r="U2106" i="28" s="1"/>
  <c r="T2107" i="28"/>
  <c r="U2107" i="28" s="1"/>
  <c r="T2108" i="28"/>
  <c r="U2108" i="28" s="1"/>
  <c r="T2109" i="28"/>
  <c r="T2110" i="28"/>
  <c r="U2110" i="28" s="1"/>
  <c r="T2111" i="28"/>
  <c r="U2111" i="28" s="1"/>
  <c r="T2112" i="28"/>
  <c r="T2113" i="28"/>
  <c r="U2113" i="28" s="1"/>
  <c r="T2114" i="28"/>
  <c r="U2114" i="28" s="1"/>
  <c r="T2115" i="28"/>
  <c r="U2115" i="28" s="1"/>
  <c r="T2116" i="28"/>
  <c r="U2116" i="28" s="1"/>
  <c r="T2117" i="28"/>
  <c r="T2118" i="28"/>
  <c r="U2118" i="28" s="1"/>
  <c r="T2119" i="28"/>
  <c r="U2119" i="28" s="1"/>
  <c r="T2120" i="28"/>
  <c r="U2120" i="28" s="1"/>
  <c r="T2121" i="28"/>
  <c r="U2121" i="28" s="1"/>
  <c r="T2122" i="28"/>
  <c r="U2122" i="28" s="1"/>
  <c r="T2123" i="28"/>
  <c r="U2123" i="28" s="1"/>
  <c r="T2124" i="28"/>
  <c r="U2124" i="28" s="1"/>
  <c r="T2125" i="28"/>
  <c r="U2125" i="28" s="1"/>
  <c r="T2126" i="28"/>
  <c r="U2126" i="28" s="1"/>
  <c r="T2127" i="28"/>
  <c r="T2128" i="28"/>
  <c r="U2128" i="28" s="1"/>
  <c r="T2129" i="28"/>
  <c r="U2129" i="28" s="1"/>
  <c r="T2130" i="28"/>
  <c r="U2130" i="28" s="1"/>
  <c r="T2131" i="28"/>
  <c r="U2131" i="28" s="1"/>
  <c r="T2132" i="28"/>
  <c r="U2132" i="28" s="1"/>
  <c r="T2133" i="28"/>
  <c r="U2133" i="28" s="1"/>
  <c r="T2134" i="28"/>
  <c r="U2134" i="28" s="1"/>
  <c r="T2135" i="28"/>
  <c r="U2135" i="28" s="1"/>
  <c r="T2136" i="28"/>
  <c r="U2136" i="28" s="1"/>
  <c r="T2137" i="28"/>
  <c r="U2137" i="28" s="1"/>
  <c r="T2138" i="28"/>
  <c r="U2138" i="28" s="1"/>
  <c r="T2139" i="28"/>
  <c r="U2139" i="28" s="1"/>
  <c r="T2140" i="28"/>
  <c r="U2140" i="28" s="1"/>
  <c r="T2141" i="28"/>
  <c r="U2141" i="28" s="1"/>
  <c r="T2142" i="28"/>
  <c r="U2142" i="28" s="1"/>
  <c r="T2143" i="28"/>
  <c r="U2143" i="28" s="1"/>
  <c r="T2144" i="28"/>
  <c r="U2144" i="28" s="1"/>
  <c r="T2145" i="28"/>
  <c r="U2145" i="28" s="1"/>
  <c r="T2146" i="28"/>
  <c r="U2146" i="28" s="1"/>
  <c r="T2147" i="28"/>
  <c r="T2148" i="28"/>
  <c r="T2149" i="28"/>
  <c r="U2149" i="28" s="1"/>
  <c r="T2150" i="28"/>
  <c r="U2150" i="28" s="1"/>
  <c r="T2151" i="28"/>
  <c r="U2151" i="28" s="1"/>
  <c r="T2152" i="28"/>
  <c r="T2153" i="28"/>
  <c r="U2153" i="28" s="1"/>
  <c r="T2154" i="28"/>
  <c r="U2154" i="28" s="1"/>
  <c r="T2155" i="28"/>
  <c r="U2155" i="28" s="1"/>
  <c r="T2156" i="28"/>
  <c r="U2156" i="28" s="1"/>
  <c r="T2157" i="28"/>
  <c r="U2157" i="28" s="1"/>
  <c r="T2158" i="28"/>
  <c r="U2158" i="28" s="1"/>
  <c r="T2159" i="28"/>
  <c r="U2159" i="28" s="1"/>
  <c r="T2160" i="28"/>
  <c r="U2160" i="28" s="1"/>
  <c r="T2161" i="28"/>
  <c r="U2161" i="28" s="1"/>
  <c r="T2162" i="28"/>
  <c r="U2162" i="28" s="1"/>
  <c r="T2163" i="28"/>
  <c r="U2163" i="28" s="1"/>
  <c r="T2164" i="28"/>
  <c r="U2164" i="28" s="1"/>
  <c r="T2165" i="28"/>
  <c r="U2165" i="28" s="1"/>
  <c r="T2166" i="28"/>
  <c r="U2166" i="28" s="1"/>
  <c r="T2167" i="28"/>
  <c r="T2168" i="28"/>
  <c r="T2169" i="28"/>
  <c r="T2170" i="28"/>
  <c r="U2170" i="28" s="1"/>
  <c r="T2171" i="28"/>
  <c r="U2171" i="28" s="1"/>
  <c r="T2172" i="28"/>
  <c r="T2173" i="28"/>
  <c r="U2173" i="28" s="1"/>
  <c r="T2174" i="28"/>
  <c r="U2174" i="28" s="1"/>
  <c r="T2175" i="28"/>
  <c r="U2175" i="28" s="1"/>
  <c r="T2176" i="28"/>
  <c r="U2176" i="28" s="1"/>
  <c r="T2177" i="28"/>
  <c r="U2177" i="28" s="1"/>
  <c r="T2178" i="28"/>
  <c r="U2178" i="28" s="1"/>
  <c r="T2179" i="28"/>
  <c r="U2179" i="28" s="1"/>
  <c r="T2180" i="28"/>
  <c r="U2180" i="28" s="1"/>
  <c r="T2181" i="28"/>
  <c r="U2181" i="28" s="1"/>
  <c r="T2182" i="28"/>
  <c r="U2182" i="28" s="1"/>
  <c r="T2183" i="28"/>
  <c r="U2183" i="28" s="1"/>
  <c r="T2184" i="28"/>
  <c r="U2184" i="28" s="1"/>
  <c r="T2185" i="28"/>
  <c r="U2185" i="28" s="1"/>
  <c r="T2186" i="28"/>
  <c r="U2186" i="28" s="1"/>
  <c r="T2187" i="28"/>
  <c r="U2187" i="28" s="1"/>
  <c r="T2188" i="28"/>
  <c r="U2188" i="28" s="1"/>
  <c r="T2189" i="28"/>
  <c r="U2189" i="28" s="1"/>
  <c r="T2190" i="28"/>
  <c r="U2190" i="28" s="1"/>
  <c r="T2191" i="28"/>
  <c r="U2191" i="28" s="1"/>
  <c r="T2192" i="28"/>
  <c r="U2192" i="28" s="1"/>
  <c r="T2193" i="28"/>
  <c r="U2193" i="28" s="1"/>
  <c r="T2194" i="28"/>
  <c r="U2194" i="28" s="1"/>
  <c r="T2195" i="28"/>
  <c r="U2195" i="28" s="1"/>
  <c r="T2196" i="28"/>
  <c r="U2196" i="28" s="1"/>
  <c r="T2197" i="28"/>
  <c r="U2197" i="28" s="1"/>
  <c r="T2198" i="28"/>
  <c r="U2198" i="28" s="1"/>
  <c r="T2199" i="28"/>
  <c r="U2199" i="28" s="1"/>
  <c r="T2200" i="28"/>
  <c r="U2200" i="28" s="1"/>
  <c r="T2201" i="28"/>
  <c r="U2201" i="28" s="1"/>
  <c r="T2202" i="28"/>
  <c r="U2202" i="28" s="1"/>
  <c r="T2203" i="28"/>
  <c r="U2203" i="28" s="1"/>
  <c r="T2204" i="28"/>
  <c r="U2204" i="28" s="1"/>
  <c r="T2205" i="28"/>
  <c r="U2205" i="28" s="1"/>
  <c r="T2206" i="28"/>
  <c r="U2206" i="28" s="1"/>
  <c r="T2207" i="28"/>
  <c r="T2208" i="28"/>
  <c r="U2208" i="28" s="1"/>
  <c r="T2209" i="28"/>
  <c r="T2210" i="28"/>
  <c r="U2210" i="28" s="1"/>
  <c r="T2211" i="28"/>
  <c r="U2211" i="28" s="1"/>
  <c r="T2212" i="28"/>
  <c r="T2213" i="28"/>
  <c r="U2213" i="28" s="1"/>
  <c r="T2214" i="28"/>
  <c r="U2214" i="28" s="1"/>
  <c r="T2215" i="28"/>
  <c r="U2215" i="28" s="1"/>
  <c r="T2216" i="28"/>
  <c r="U2216" i="28" s="1"/>
  <c r="T2217" i="28"/>
  <c r="U2217" i="28" s="1"/>
  <c r="T2218" i="28"/>
  <c r="U2218" i="28" s="1"/>
  <c r="T2219" i="28"/>
  <c r="U2219" i="28" s="1"/>
  <c r="T2220" i="28"/>
  <c r="U2220" i="28" s="1"/>
  <c r="T2221" i="28"/>
  <c r="U2221" i="28" s="1"/>
  <c r="T2222" i="28"/>
  <c r="U2222" i="28" s="1"/>
  <c r="T2223" i="28"/>
  <c r="U2223" i="28" s="1"/>
  <c r="T2224" i="28"/>
  <c r="U2224" i="28" s="1"/>
  <c r="T2225" i="28"/>
  <c r="U2225" i="28" s="1"/>
  <c r="T2226" i="28"/>
  <c r="U2226" i="28" s="1"/>
  <c r="T2227" i="28"/>
  <c r="T2228" i="28"/>
  <c r="U2228" i="28" s="1"/>
  <c r="T2229" i="28"/>
  <c r="U2229" i="28" s="1"/>
  <c r="T2230" i="28"/>
  <c r="U2230" i="28" s="1"/>
  <c r="T2231" i="28"/>
  <c r="U2231" i="28" s="1"/>
  <c r="T2232" i="28"/>
  <c r="T2233" i="28"/>
  <c r="U2233" i="28" s="1"/>
  <c r="T2234" i="28"/>
  <c r="U2234" i="28" s="1"/>
  <c r="T2235" i="28"/>
  <c r="U2235" i="28" s="1"/>
  <c r="T2236" i="28"/>
  <c r="U2236" i="28" s="1"/>
  <c r="T2237" i="28"/>
  <c r="U2237" i="28" s="1"/>
  <c r="T2238" i="28"/>
  <c r="U2238" i="28" s="1"/>
  <c r="T2239" i="28"/>
  <c r="U2239" i="28" s="1"/>
  <c r="T2240" i="28"/>
  <c r="U2240" i="28" s="1"/>
  <c r="T2241" i="28"/>
  <c r="U2241" i="28" s="1"/>
  <c r="T2242" i="28"/>
  <c r="U2242" i="28" s="1"/>
  <c r="T2243" i="28"/>
  <c r="U2243" i="28" s="1"/>
  <c r="T2244" i="28"/>
  <c r="U2244" i="28" s="1"/>
  <c r="T2245" i="28"/>
  <c r="U2245" i="28" s="1"/>
  <c r="T2246" i="28"/>
  <c r="U2246" i="28" s="1"/>
  <c r="T2247" i="28"/>
  <c r="T2248" i="28"/>
  <c r="T2249" i="28"/>
  <c r="U2249" i="28" s="1"/>
  <c r="T2250" i="28"/>
  <c r="U2250" i="28" s="1"/>
  <c r="T2251" i="28"/>
  <c r="U2251" i="28" s="1"/>
  <c r="T2252" i="28"/>
  <c r="U2252" i="28" s="1"/>
  <c r="T2253" i="28"/>
  <c r="U2253" i="28" s="1"/>
  <c r="T2254" i="28"/>
  <c r="U2254" i="28" s="1"/>
  <c r="T2255" i="28"/>
  <c r="U2255" i="28" s="1"/>
  <c r="T2256" i="28"/>
  <c r="U2256" i="28" s="1"/>
  <c r="T2257" i="28"/>
  <c r="U2257" i="28" s="1"/>
  <c r="T2258" i="28"/>
  <c r="U2258" i="28" s="1"/>
  <c r="T2259" i="28"/>
  <c r="U2259" i="28" s="1"/>
  <c r="T2260" i="28"/>
  <c r="U2260" i="28" s="1"/>
  <c r="T2261" i="28"/>
  <c r="U2261" i="28" s="1"/>
  <c r="T2262" i="28"/>
  <c r="U2262" i="28" s="1"/>
  <c r="T2263" i="28"/>
  <c r="U2263" i="28" s="1"/>
  <c r="T2264" i="28"/>
  <c r="U2264" i="28" s="1"/>
  <c r="T2265" i="28"/>
  <c r="U2265" i="28" s="1"/>
  <c r="T2266" i="28"/>
  <c r="U2266" i="28" s="1"/>
  <c r="T2267" i="28"/>
  <c r="T2268" i="28"/>
  <c r="U2268" i="28" s="1"/>
  <c r="T2269" i="28"/>
  <c r="U2269" i="28" s="1"/>
  <c r="T2270" i="28"/>
  <c r="U2270" i="28" s="1"/>
  <c r="T2271" i="28"/>
  <c r="U2271" i="28" s="1"/>
  <c r="T2272" i="28"/>
  <c r="T2273" i="28"/>
  <c r="U2273" i="28" s="1"/>
  <c r="T2274" i="28"/>
  <c r="U2274" i="28" s="1"/>
  <c r="T2275" i="28"/>
  <c r="U2275" i="28" s="1"/>
  <c r="T2276" i="28"/>
  <c r="U2276" i="28" s="1"/>
  <c r="T2277" i="28"/>
  <c r="U2277" i="28" s="1"/>
  <c r="T2278" i="28"/>
  <c r="U2278" i="28" s="1"/>
  <c r="T2279" i="28"/>
  <c r="U2279" i="28" s="1"/>
  <c r="T2280" i="28"/>
  <c r="U2280" i="28" s="1"/>
  <c r="T2281" i="28"/>
  <c r="U2281" i="28" s="1"/>
  <c r="T2282" i="28"/>
  <c r="U2282" i="28" s="1"/>
  <c r="T2283" i="28"/>
  <c r="U2283" i="28" s="1"/>
  <c r="T2284" i="28"/>
  <c r="U2284" i="28" s="1"/>
  <c r="T2285" i="28"/>
  <c r="U2285" i="28" s="1"/>
  <c r="T2286" i="28"/>
  <c r="U2286" i="28" s="1"/>
  <c r="T2287" i="28"/>
  <c r="T2288" i="28"/>
  <c r="U2288" i="28" s="1"/>
  <c r="T2289" i="28"/>
  <c r="T2290" i="28"/>
  <c r="U2290" i="28" s="1"/>
  <c r="T2291" i="28"/>
  <c r="U2291" i="28" s="1"/>
  <c r="T2292" i="28"/>
  <c r="U2292" i="28" s="1"/>
  <c r="T2293" i="28"/>
  <c r="U2293" i="28" s="1"/>
  <c r="T2294" i="28"/>
  <c r="U2294" i="28" s="1"/>
  <c r="T2295" i="28"/>
  <c r="U2295" i="28" s="1"/>
  <c r="T2296" i="28"/>
  <c r="U2296" i="28" s="1"/>
  <c r="T2297" i="28"/>
  <c r="U2297" i="28" s="1"/>
  <c r="T2298" i="28"/>
  <c r="U2298" i="28" s="1"/>
  <c r="T2299" i="28"/>
  <c r="U2299" i="28" s="1"/>
  <c r="T2300" i="28"/>
  <c r="U2300" i="28" s="1"/>
  <c r="T2301" i="28"/>
  <c r="U2301" i="28" s="1"/>
  <c r="T2302" i="28"/>
  <c r="U2302" i="28" s="1"/>
  <c r="T2303" i="28"/>
  <c r="U2303" i="28" s="1"/>
  <c r="T2304" i="28"/>
  <c r="U2304" i="28" s="1"/>
  <c r="T2305" i="28"/>
  <c r="U2305" i="28" s="1"/>
  <c r="T2306" i="28"/>
  <c r="U2306" i="28" s="1"/>
  <c r="T2307" i="28"/>
  <c r="T2308" i="28"/>
  <c r="T2309" i="28"/>
  <c r="U2309" i="28" s="1"/>
  <c r="T2310" i="28"/>
  <c r="U2310" i="28" s="1"/>
  <c r="T2311" i="28"/>
  <c r="U2311" i="28" s="1"/>
  <c r="T2312" i="28"/>
  <c r="U2312" i="28" s="1"/>
  <c r="T2313" i="28"/>
  <c r="U2313" i="28" s="1"/>
  <c r="T2314" i="28"/>
  <c r="U2314" i="28" s="1"/>
  <c r="T2315" i="28"/>
  <c r="U2315" i="28" s="1"/>
  <c r="T2316" i="28"/>
  <c r="U2316" i="28" s="1"/>
  <c r="T2317" i="28"/>
  <c r="U2317" i="28" s="1"/>
  <c r="T2318" i="28"/>
  <c r="U2318" i="28" s="1"/>
  <c r="T2319" i="28"/>
  <c r="U2319" i="28" s="1"/>
  <c r="T2320" i="28"/>
  <c r="U2320" i="28" s="1"/>
  <c r="T2321" i="28"/>
  <c r="U2321" i="28" s="1"/>
  <c r="T2322" i="28"/>
  <c r="U2322" i="28" s="1"/>
  <c r="T2323" i="28"/>
  <c r="U2323" i="28" s="1"/>
  <c r="T2324" i="28"/>
  <c r="U2324" i="28" s="1"/>
  <c r="T2325" i="28"/>
  <c r="U2325" i="28" s="1"/>
  <c r="T2326" i="28"/>
  <c r="U2326" i="28" s="1"/>
  <c r="T2327" i="28"/>
  <c r="U2327" i="28" s="1"/>
  <c r="T2328" i="28"/>
  <c r="U2328" i="28" s="1"/>
  <c r="T2329" i="28"/>
  <c r="U2329" i="28" s="1"/>
  <c r="T2330" i="28"/>
  <c r="U2330" i="28" s="1"/>
  <c r="T2331" i="28"/>
  <c r="U2331" i="28" s="1"/>
  <c r="T2332" i="28"/>
  <c r="U2332" i="28" s="1"/>
  <c r="T2333" i="28"/>
  <c r="U2333" i="28" s="1"/>
  <c r="T2334" i="28"/>
  <c r="U2334" i="28" s="1"/>
  <c r="T2335" i="28"/>
  <c r="U2335" i="28" s="1"/>
  <c r="T2336" i="28"/>
  <c r="U2336" i="28" s="1"/>
  <c r="T2337" i="28"/>
  <c r="U2337" i="28" s="1"/>
  <c r="T2338" i="28"/>
  <c r="U2338" i="28" s="1"/>
  <c r="T2339" i="28"/>
  <c r="U2339" i="28" s="1"/>
  <c r="T2340" i="28"/>
  <c r="U2340" i="28" s="1"/>
  <c r="T2341" i="28"/>
  <c r="U2341" i="28" s="1"/>
  <c r="T2342" i="28"/>
  <c r="U2342" i="28" s="1"/>
  <c r="T2343" i="28"/>
  <c r="U2343" i="28" s="1"/>
  <c r="T2344" i="28"/>
  <c r="U2344" i="28" s="1"/>
  <c r="T2345" i="28"/>
  <c r="U2345" i="28" s="1"/>
  <c r="T2346" i="28"/>
  <c r="U2346" i="28" s="1"/>
  <c r="T2347" i="28"/>
  <c r="U2347" i="28" s="1"/>
  <c r="T2348" i="28"/>
  <c r="T2349" i="28"/>
  <c r="T2350" i="28"/>
  <c r="U2350" i="28" s="1"/>
  <c r="T2351" i="28"/>
  <c r="U2351" i="28" s="1"/>
  <c r="T2352" i="28"/>
  <c r="U2352" i="28" s="1"/>
  <c r="T2353" i="28"/>
  <c r="U2353" i="28" s="1"/>
  <c r="T2354" i="28"/>
  <c r="U2354" i="28" s="1"/>
  <c r="T2355" i="28"/>
  <c r="U2355" i="28" s="1"/>
  <c r="T2356" i="28"/>
  <c r="U2356" i="28" s="1"/>
  <c r="T2357" i="28"/>
  <c r="U2357" i="28" s="1"/>
  <c r="T2358" i="28"/>
  <c r="U2358" i="28" s="1"/>
  <c r="T2359" i="28"/>
  <c r="U2359" i="28" s="1"/>
  <c r="T2360" i="28"/>
  <c r="U2360" i="28" s="1"/>
  <c r="T2361" i="28"/>
  <c r="U2361" i="28" s="1"/>
  <c r="T2362" i="28"/>
  <c r="U2362" i="28" s="1"/>
  <c r="T2363" i="28"/>
  <c r="U2363" i="28" s="1"/>
  <c r="T2364" i="28"/>
  <c r="U2364" i="28" s="1"/>
  <c r="T2365" i="28"/>
  <c r="U2365" i="28" s="1"/>
  <c r="T2366" i="28"/>
  <c r="U2366" i="28" s="1"/>
  <c r="T2367" i="28"/>
  <c r="U2367" i="28" s="1"/>
  <c r="T2368" i="28"/>
  <c r="U2368" i="28" s="1"/>
  <c r="T2369" i="28"/>
  <c r="U2369" i="28" s="1"/>
  <c r="T2370" i="28"/>
  <c r="U2370" i="28" s="1"/>
  <c r="T2371" i="28"/>
  <c r="U2371" i="28" s="1"/>
  <c r="T2372" i="28"/>
  <c r="U2372" i="28" s="1"/>
  <c r="T2373" i="28"/>
  <c r="T2374" i="28"/>
  <c r="U2374" i="28" s="1"/>
  <c r="T2375" i="28"/>
  <c r="U2375" i="28" s="1"/>
  <c r="T2376" i="28"/>
  <c r="U2376" i="28" s="1"/>
  <c r="T2377" i="28"/>
  <c r="U2377" i="28" s="1"/>
  <c r="T2378" i="28"/>
  <c r="U2378" i="28" s="1"/>
  <c r="T2379" i="28"/>
  <c r="T2380" i="28"/>
  <c r="U2380" i="28" s="1"/>
  <c r="T2381" i="28"/>
  <c r="U2381" i="28" s="1"/>
  <c r="T2382" i="28"/>
  <c r="U2382" i="28" s="1"/>
  <c r="T2383" i="28"/>
  <c r="U2383" i="28" s="1"/>
  <c r="T2384" i="28"/>
  <c r="U2384" i="28" s="1"/>
  <c r="T2385" i="28"/>
  <c r="U2385" i="28" s="1"/>
  <c r="T2386" i="28"/>
  <c r="U2386" i="28" s="1"/>
  <c r="T2387" i="28"/>
  <c r="T2388" i="28"/>
  <c r="U2388" i="28" s="1"/>
  <c r="T2389" i="28"/>
  <c r="T2390" i="28"/>
  <c r="U2390" i="28" s="1"/>
  <c r="T2391" i="28"/>
  <c r="U2391" i="28" s="1"/>
  <c r="T2392" i="28"/>
  <c r="U2392" i="28" s="1"/>
  <c r="T2393" i="28"/>
  <c r="U2393" i="28" s="1"/>
  <c r="T2394" i="28"/>
  <c r="U2394" i="28" s="1"/>
  <c r="T2395" i="28"/>
  <c r="U2395" i="28" s="1"/>
  <c r="T2396" i="28"/>
  <c r="U2396" i="28" s="1"/>
  <c r="T2397" i="28"/>
  <c r="U2397" i="28" s="1"/>
  <c r="T2398" i="28"/>
  <c r="U2398" i="28" s="1"/>
  <c r="T2399" i="28"/>
  <c r="U2399" i="28" s="1"/>
  <c r="T2400" i="28"/>
  <c r="U2400" i="28" s="1"/>
  <c r="T2401" i="28"/>
  <c r="U2401" i="28" s="1"/>
  <c r="T2402" i="28"/>
  <c r="U2402" i="28" s="1"/>
  <c r="T2403" i="28"/>
  <c r="U2403" i="28" s="1"/>
  <c r="T2404" i="28"/>
  <c r="U2404" i="28" s="1"/>
  <c r="T2405" i="28"/>
  <c r="U2405" i="28" s="1"/>
  <c r="T2406" i="28"/>
  <c r="U2406" i="28" s="1"/>
  <c r="T2407" i="28"/>
  <c r="T2408" i="28"/>
  <c r="U2408" i="28" s="1"/>
  <c r="T2409" i="28"/>
  <c r="U2409" i="28" s="1"/>
  <c r="T2410" i="28"/>
  <c r="U2410" i="28" s="1"/>
  <c r="T2411" i="28"/>
  <c r="U2411" i="28" s="1"/>
  <c r="T2412" i="28"/>
  <c r="U2412" i="28" s="1"/>
  <c r="T2413" i="28"/>
  <c r="U2413" i="28" s="1"/>
  <c r="T2414" i="28"/>
  <c r="U2414" i="28" s="1"/>
  <c r="T2415" i="28"/>
  <c r="U2415" i="28" s="1"/>
  <c r="T2416" i="28"/>
  <c r="U2416" i="28" s="1"/>
  <c r="T2417" i="28"/>
  <c r="U2417" i="28" s="1"/>
  <c r="T2418" i="28"/>
  <c r="U2418" i="28" s="1"/>
  <c r="T2419" i="28"/>
  <c r="U2419" i="28" s="1"/>
  <c r="T2420" i="28"/>
  <c r="U2420" i="28" s="1"/>
  <c r="T2421" i="28"/>
  <c r="U2421" i="28" s="1"/>
  <c r="T2422" i="28"/>
  <c r="U2422" i="28" s="1"/>
  <c r="T2423" i="28"/>
  <c r="U2423" i="28" s="1"/>
  <c r="T2424" i="28"/>
  <c r="U2424" i="28" s="1"/>
  <c r="T2425" i="28"/>
  <c r="U2425" i="28" s="1"/>
  <c r="T2426" i="28"/>
  <c r="U2426" i="28" s="1"/>
  <c r="T2427" i="28"/>
  <c r="U2427" i="28" s="1"/>
  <c r="T2428" i="28"/>
  <c r="U2428" i="28" s="1"/>
  <c r="T2429" i="28"/>
  <c r="T2430" i="28"/>
  <c r="U2430" i="28" s="1"/>
  <c r="T2431" i="28"/>
  <c r="U2431" i="28" s="1"/>
  <c r="T2432" i="28"/>
  <c r="T2433" i="28"/>
  <c r="U2433" i="28" s="1"/>
  <c r="T2434" i="28"/>
  <c r="U2434" i="28" s="1"/>
  <c r="T2435" i="28"/>
  <c r="U2435" i="28" s="1"/>
  <c r="T2436" i="28"/>
  <c r="U2436" i="28" s="1"/>
  <c r="T2437" i="28"/>
  <c r="U2437" i="28" s="1"/>
  <c r="T2438" i="28"/>
  <c r="U2438" i="28" s="1"/>
  <c r="T2439" i="28"/>
  <c r="U2439" i="28" s="1"/>
  <c r="T2440" i="28"/>
  <c r="U2440" i="28" s="1"/>
  <c r="T2441" i="28"/>
  <c r="U2441" i="28" s="1"/>
  <c r="T2442" i="28"/>
  <c r="U2442" i="28" s="1"/>
  <c r="T2443" i="28"/>
  <c r="U2443" i="28" s="1"/>
  <c r="T2444" i="28"/>
  <c r="U2444" i="28" s="1"/>
  <c r="T2445" i="28"/>
  <c r="U2445" i="28" s="1"/>
  <c r="T2446" i="28"/>
  <c r="U2446" i="28" s="1"/>
  <c r="T2447" i="28"/>
  <c r="T2448" i="28"/>
  <c r="T2449" i="28"/>
  <c r="U2449" i="28" s="1"/>
  <c r="T2450" i="28"/>
  <c r="U2450" i="28" s="1"/>
  <c r="T2451" i="28"/>
  <c r="U2451" i="28" s="1"/>
  <c r="T2452" i="28"/>
  <c r="T2453" i="28"/>
  <c r="T2454" i="28"/>
  <c r="U2454" i="28" s="1"/>
  <c r="T2455" i="28"/>
  <c r="U2455" i="28" s="1"/>
  <c r="T2456" i="28"/>
  <c r="U2456" i="28" s="1"/>
  <c r="T2457" i="28"/>
  <c r="U2457" i="28" s="1"/>
  <c r="T2458" i="28"/>
  <c r="U2458" i="28" s="1"/>
  <c r="T2459" i="28"/>
  <c r="U2459" i="28" s="1"/>
  <c r="T2460" i="28"/>
  <c r="U2460" i="28" s="1"/>
  <c r="T2461" i="28"/>
  <c r="U2461" i="28" s="1"/>
  <c r="T2462" i="28"/>
  <c r="U2462" i="28" s="1"/>
  <c r="T2463" i="28"/>
  <c r="U2463" i="28" s="1"/>
  <c r="T2464" i="28"/>
  <c r="U2464" i="28" s="1"/>
  <c r="T2465" i="28"/>
  <c r="U2465" i="28" s="1"/>
  <c r="T2466" i="28"/>
  <c r="U2466" i="28" s="1"/>
  <c r="T2467" i="28"/>
  <c r="T2468" i="28"/>
  <c r="U2468" i="28" s="1"/>
  <c r="T2469" i="28"/>
  <c r="T2470" i="28"/>
  <c r="U2470" i="28" s="1"/>
  <c r="T2471" i="28"/>
  <c r="U2471" i="28" s="1"/>
  <c r="T2472" i="28"/>
  <c r="U2472" i="28" s="1"/>
  <c r="T2473" i="28"/>
  <c r="U2473" i="28" s="1"/>
  <c r="T2474" i="28"/>
  <c r="U2474" i="28" s="1"/>
  <c r="T2475" i="28"/>
  <c r="U2475" i="28" s="1"/>
  <c r="T2476" i="28"/>
  <c r="U2476" i="28" s="1"/>
  <c r="T2477" i="28"/>
  <c r="T2478" i="28"/>
  <c r="U2478" i="28" s="1"/>
  <c r="T2479" i="28"/>
  <c r="U2479" i="28" s="1"/>
  <c r="T2480" i="28"/>
  <c r="U2480" i="28" s="1"/>
  <c r="T2481" i="28"/>
  <c r="U2481" i="28" s="1"/>
  <c r="T2482" i="28"/>
  <c r="U2482" i="28" s="1"/>
  <c r="T2483" i="28"/>
  <c r="U2483" i="28" s="1"/>
  <c r="T2484" i="28"/>
  <c r="U2484" i="28" s="1"/>
  <c r="T2485" i="28"/>
  <c r="U2485" i="28" s="1"/>
  <c r="T2486" i="28"/>
  <c r="U2486" i="28" s="1"/>
  <c r="T2487" i="28"/>
  <c r="T2488" i="28"/>
  <c r="U2488" i="28" s="1"/>
  <c r="T2489" i="28"/>
  <c r="T2490" i="28"/>
  <c r="U2490" i="28" s="1"/>
  <c r="T2491" i="28"/>
  <c r="T2492" i="28"/>
  <c r="T2493" i="28"/>
  <c r="U2493" i="28" s="1"/>
  <c r="T2494" i="28"/>
  <c r="U2494" i="28" s="1"/>
  <c r="T2495" i="28"/>
  <c r="U2495" i="28" s="1"/>
  <c r="T2496" i="28"/>
  <c r="U2496" i="28" s="1"/>
  <c r="T2497" i="28"/>
  <c r="U2497" i="28" s="1"/>
  <c r="T2498" i="28"/>
  <c r="U2498" i="28" s="1"/>
  <c r="T2499" i="28"/>
  <c r="U2499" i="28" s="1"/>
  <c r="T2500" i="28"/>
  <c r="U2500" i="28" s="1"/>
  <c r="T2501" i="28"/>
  <c r="U2501" i="28" s="1"/>
  <c r="T2502" i="28"/>
  <c r="U2502" i="28" s="1"/>
  <c r="T2503" i="28"/>
  <c r="U2503" i="28" s="1"/>
  <c r="T2504" i="28"/>
  <c r="U2504" i="28" s="1"/>
  <c r="T2505" i="28"/>
  <c r="U2505" i="28" s="1"/>
  <c r="T2506" i="28"/>
  <c r="U2506" i="28" s="1"/>
  <c r="T2507" i="28"/>
  <c r="U2507" i="28" s="1"/>
  <c r="T2508" i="28"/>
  <c r="U2508" i="28" s="1"/>
  <c r="T2509" i="28"/>
  <c r="T2510" i="28"/>
  <c r="U2510" i="28" s="1"/>
  <c r="T2511" i="28"/>
  <c r="U2511" i="28" s="1"/>
  <c r="T2512" i="28"/>
  <c r="T2513" i="28"/>
  <c r="U2513" i="28" s="1"/>
  <c r="T2514" i="28"/>
  <c r="U2514" i="28" s="1"/>
  <c r="T2515" i="28"/>
  <c r="U2515" i="28" s="1"/>
  <c r="T2516" i="28"/>
  <c r="U2516" i="28" s="1"/>
  <c r="T2517" i="28"/>
  <c r="U2517" i="28" s="1"/>
  <c r="T2518" i="28"/>
  <c r="U2518" i="28" s="1"/>
  <c r="T2519" i="28"/>
  <c r="U2519" i="28" s="1"/>
  <c r="T2520" i="28"/>
  <c r="U2520" i="28" s="1"/>
  <c r="T2521" i="28"/>
  <c r="U2521" i="28" s="1"/>
  <c r="T2522" i="28"/>
  <c r="U2522" i="28" s="1"/>
  <c r="T2523" i="28"/>
  <c r="U2523" i="28" s="1"/>
  <c r="T2524" i="28"/>
  <c r="U2524" i="28" s="1"/>
  <c r="T2525" i="28"/>
  <c r="U2525" i="28" s="1"/>
  <c r="T2526" i="28"/>
  <c r="U2526" i="28" s="1"/>
  <c r="T2527" i="28"/>
  <c r="T2528" i="28"/>
  <c r="U2528" i="28" s="1"/>
  <c r="T2529" i="28"/>
  <c r="T2530" i="28"/>
  <c r="U2530" i="28" s="1"/>
  <c r="T2531" i="28"/>
  <c r="U2531" i="28" s="1"/>
  <c r="T2532" i="28"/>
  <c r="U2532" i="28" s="1"/>
  <c r="T2533" i="28"/>
  <c r="U2533" i="28" s="1"/>
  <c r="T2534" i="28"/>
  <c r="U2534" i="28" s="1"/>
  <c r="T2535" i="28"/>
  <c r="U2535" i="28" s="1"/>
  <c r="T2536" i="28"/>
  <c r="U2536" i="28" s="1"/>
  <c r="T2537" i="28"/>
  <c r="U2537" i="28" s="1"/>
  <c r="T2538" i="28"/>
  <c r="U2538" i="28" s="1"/>
  <c r="T2539" i="28"/>
  <c r="U2539" i="28" s="1"/>
  <c r="T2540" i="28"/>
  <c r="U2540" i="28" s="1"/>
  <c r="T2541" i="28"/>
  <c r="U2541" i="28" s="1"/>
  <c r="T2542" i="28"/>
  <c r="U2542" i="28" s="1"/>
  <c r="T2543" i="28"/>
  <c r="U2543" i="28" s="1"/>
  <c r="T2544" i="28"/>
  <c r="U2544" i="28" s="1"/>
  <c r="T2545" i="28"/>
  <c r="U2545" i="28" s="1"/>
  <c r="T2546" i="28"/>
  <c r="U2546" i="28" s="1"/>
  <c r="T2547" i="28"/>
  <c r="T2548" i="28"/>
  <c r="T2549" i="28"/>
  <c r="T2550" i="28"/>
  <c r="U2550" i="28" s="1"/>
  <c r="T2551" i="28"/>
  <c r="U2551" i="28" s="1"/>
  <c r="T2552" i="28"/>
  <c r="U2552" i="28" s="1"/>
  <c r="T2553" i="28"/>
  <c r="U2553" i="28" s="1"/>
  <c r="T2554" i="28"/>
  <c r="U2554" i="28" s="1"/>
  <c r="T2555" i="28"/>
  <c r="U2555" i="28" s="1"/>
  <c r="T2556" i="28"/>
  <c r="U2556" i="28" s="1"/>
  <c r="T2557" i="28"/>
  <c r="U2557" i="28" s="1"/>
  <c r="T2558" i="28"/>
  <c r="U2558" i="28" s="1"/>
  <c r="T2559" i="28"/>
  <c r="U2559" i="28" s="1"/>
  <c r="T2560" i="28"/>
  <c r="U2560" i="28" s="1"/>
  <c r="T2561" i="28"/>
  <c r="U2561" i="28" s="1"/>
  <c r="T2562" i="28"/>
  <c r="U2562" i="28" s="1"/>
  <c r="T2563" i="28"/>
  <c r="U2563" i="28" s="1"/>
  <c r="T2564" i="28"/>
  <c r="U2564" i="28" s="1"/>
  <c r="T2565" i="28"/>
  <c r="U2565" i="28" s="1"/>
  <c r="T2566" i="28"/>
  <c r="U2566" i="28" s="1"/>
  <c r="T2567" i="28"/>
  <c r="T2568" i="28"/>
  <c r="U2568" i="28" s="1"/>
  <c r="T2569" i="28"/>
  <c r="U2569" i="28" s="1"/>
  <c r="T2570" i="28"/>
  <c r="T2571" i="28"/>
  <c r="U2571" i="28" s="1"/>
  <c r="T2572" i="28"/>
  <c r="U2572" i="28" s="1"/>
  <c r="T2573" i="28"/>
  <c r="U2573" i="28" s="1"/>
  <c r="T2574" i="28"/>
  <c r="U2574" i="28" s="1"/>
  <c r="T2575" i="28"/>
  <c r="U2575" i="28" s="1"/>
  <c r="T2576" i="28"/>
  <c r="U2576" i="28" s="1"/>
  <c r="T2577" i="28"/>
  <c r="U2577" i="28" s="1"/>
  <c r="T2578" i="28"/>
  <c r="U2578" i="28" s="1"/>
  <c r="T2579" i="28"/>
  <c r="U2579" i="28" s="1"/>
  <c r="T2580" i="28"/>
  <c r="U2580" i="28" s="1"/>
  <c r="T2581" i="28"/>
  <c r="U2581" i="28" s="1"/>
  <c r="T2582" i="28"/>
  <c r="U2582" i="28" s="1"/>
  <c r="T2583" i="28"/>
  <c r="U2583" i="28" s="1"/>
  <c r="T2584" i="28"/>
  <c r="U2584" i="28" s="1"/>
  <c r="T2585" i="28"/>
  <c r="U2585" i="28" s="1"/>
  <c r="T2586" i="28"/>
  <c r="U2586" i="28" s="1"/>
  <c r="T2587" i="28"/>
  <c r="U2587" i="28" s="1"/>
  <c r="T2588" i="28"/>
  <c r="U2588" i="28" s="1"/>
  <c r="T2589" i="28"/>
  <c r="T2590" i="28"/>
  <c r="U2590" i="28" s="1"/>
  <c r="T2591" i="28"/>
  <c r="U2591" i="28" s="1"/>
  <c r="T2592" i="28"/>
  <c r="T2593" i="28"/>
  <c r="U2593" i="28" s="1"/>
  <c r="T2594" i="28"/>
  <c r="U2594" i="28" s="1"/>
  <c r="T2595" i="28"/>
  <c r="U2595" i="28" s="1"/>
  <c r="T2596" i="28"/>
  <c r="U2596" i="28" s="1"/>
  <c r="T2597" i="28"/>
  <c r="U2597" i="28" s="1"/>
  <c r="T2598" i="28"/>
  <c r="U2598" i="28" s="1"/>
  <c r="T2599" i="28"/>
  <c r="U2599" i="28" s="1"/>
  <c r="T2600" i="28"/>
  <c r="U2600" i="28" s="1"/>
  <c r="T2601" i="28"/>
  <c r="U2601" i="28" s="1"/>
  <c r="T2602" i="28"/>
  <c r="U2602" i="28" s="1"/>
  <c r="T2603" i="28"/>
  <c r="U2603" i="28" s="1"/>
  <c r="T2604" i="28"/>
  <c r="U2604" i="28" s="1"/>
  <c r="T2605" i="28"/>
  <c r="U2605" i="28" s="1"/>
  <c r="T2606" i="28"/>
  <c r="U2606" i="28" s="1"/>
  <c r="T2607" i="28"/>
  <c r="U2607" i="28" s="1"/>
  <c r="T2608" i="28"/>
  <c r="U2608" i="28" s="1"/>
  <c r="T2609" i="28"/>
  <c r="U2609" i="28" s="1"/>
  <c r="T2610" i="28"/>
  <c r="U2610" i="28" s="1"/>
  <c r="T2611" i="28"/>
  <c r="U2611" i="28" s="1"/>
  <c r="T2612" i="28"/>
  <c r="T2613" i="28"/>
  <c r="U2613" i="28" s="1"/>
  <c r="T2614" i="28"/>
  <c r="U2614" i="28" s="1"/>
  <c r="T2615" i="28"/>
  <c r="U2615" i="28" s="1"/>
  <c r="T2616" i="28"/>
  <c r="U2616" i="28" s="1"/>
  <c r="T2617" i="28"/>
  <c r="U2617" i="28" s="1"/>
  <c r="T2618" i="28"/>
  <c r="U2618" i="28" s="1"/>
  <c r="T2619" i="28"/>
  <c r="U2619" i="28" s="1"/>
  <c r="T2620" i="28"/>
  <c r="U2620" i="28" s="1"/>
  <c r="T2621" i="28"/>
  <c r="U2621" i="28" s="1"/>
  <c r="T2622" i="28"/>
  <c r="U2622" i="28" s="1"/>
  <c r="T2623" i="28"/>
  <c r="U2623" i="28" s="1"/>
  <c r="T2624" i="28"/>
  <c r="U2624" i="28" s="1"/>
  <c r="T2625" i="28"/>
  <c r="U2625" i="28" s="1"/>
  <c r="T2626" i="28"/>
  <c r="U2626" i="28" s="1"/>
  <c r="T2627" i="28"/>
  <c r="T2628" i="28"/>
  <c r="U2628" i="28" s="1"/>
  <c r="T2629" i="28"/>
  <c r="U2629" i="28" s="1"/>
  <c r="T2630" i="28"/>
  <c r="U2630" i="28" s="1"/>
  <c r="T2631" i="28"/>
  <c r="U2631" i="28" s="1"/>
  <c r="T2632" i="28"/>
  <c r="T2633" i="28"/>
  <c r="U2633" i="28" s="1"/>
  <c r="T2634" i="28"/>
  <c r="U2634" i="28" s="1"/>
  <c r="T2635" i="28"/>
  <c r="U2635" i="28" s="1"/>
  <c r="T2636" i="28"/>
  <c r="T2637" i="28"/>
  <c r="T2638" i="28"/>
  <c r="U2638" i="28" s="1"/>
  <c r="T2639" i="28"/>
  <c r="T2640" i="28"/>
  <c r="U2640" i="28" s="1"/>
  <c r="T2641" i="28"/>
  <c r="U2641" i="28" s="1"/>
  <c r="T2642" i="28"/>
  <c r="U2642" i="28" s="1"/>
  <c r="T2643" i="28"/>
  <c r="U2643" i="28" s="1"/>
  <c r="T2644" i="28"/>
  <c r="U2644" i="28" s="1"/>
  <c r="T2645" i="28"/>
  <c r="U2645" i="28" s="1"/>
  <c r="T2646" i="28"/>
  <c r="U2646" i="28" s="1"/>
  <c r="T2647" i="28"/>
  <c r="T2648" i="28"/>
  <c r="U2648" i="28" s="1"/>
  <c r="T2649" i="28"/>
  <c r="T2650" i="28"/>
  <c r="U2650" i="28" s="1"/>
  <c r="T2651" i="28"/>
  <c r="U2651" i="28" s="1"/>
  <c r="T2652" i="28"/>
  <c r="U2652" i="28" s="1"/>
  <c r="T2653" i="28"/>
  <c r="U2653" i="28" s="1"/>
  <c r="T2654" i="28"/>
  <c r="U2654" i="28" s="1"/>
  <c r="T2655" i="28"/>
  <c r="U2655" i="28" s="1"/>
  <c r="T2656" i="28"/>
  <c r="U2656" i="28" s="1"/>
  <c r="T2657" i="28"/>
  <c r="U2657" i="28" s="1"/>
  <c r="T2658" i="28"/>
  <c r="U2658" i="28" s="1"/>
  <c r="T2659" i="28"/>
  <c r="U2659" i="28" s="1"/>
  <c r="T2660" i="28"/>
  <c r="U2660" i="28" s="1"/>
  <c r="T2661" i="28"/>
  <c r="U2661" i="28" s="1"/>
  <c r="T2662" i="28"/>
  <c r="U2662" i="28" s="1"/>
  <c r="T2663" i="28"/>
  <c r="U2663" i="28" s="1"/>
  <c r="T2664" i="28"/>
  <c r="U2664" i="28" s="1"/>
  <c r="T2665" i="28"/>
  <c r="U2665" i="28" s="1"/>
  <c r="T2666" i="28"/>
  <c r="U2666" i="28" s="1"/>
  <c r="T2667" i="28"/>
  <c r="T2668" i="28"/>
  <c r="U2668" i="28" s="1"/>
  <c r="T2669" i="28"/>
  <c r="U2669" i="28" s="1"/>
  <c r="T2670" i="28"/>
  <c r="U2670" i="28" s="1"/>
  <c r="T2671" i="28"/>
  <c r="U2671" i="28" s="1"/>
  <c r="T2672" i="28"/>
  <c r="U2672" i="28" s="1"/>
  <c r="T2673" i="28"/>
  <c r="U2673" i="28" s="1"/>
  <c r="T2674" i="28"/>
  <c r="U2674" i="28" s="1"/>
  <c r="T2675" i="28"/>
  <c r="U2675" i="28" s="1"/>
  <c r="T2676" i="28"/>
  <c r="U2676" i="28" s="1"/>
  <c r="T2677" i="28"/>
  <c r="U2677" i="28" s="1"/>
  <c r="T2678" i="28"/>
  <c r="U2678" i="28" s="1"/>
  <c r="T2679" i="28"/>
  <c r="U2679" i="28" s="1"/>
  <c r="T2680" i="28"/>
  <c r="U2680" i="28" s="1"/>
  <c r="T2681" i="28"/>
  <c r="U2681" i="28" s="1"/>
  <c r="T2682" i="28"/>
  <c r="U2682" i="28" s="1"/>
  <c r="T2683" i="28"/>
  <c r="U2683" i="28" s="1"/>
  <c r="T2684" i="28"/>
  <c r="U2684" i="28" s="1"/>
  <c r="T2685" i="28"/>
  <c r="U2685" i="28" s="1"/>
  <c r="T2686" i="28"/>
  <c r="U2686" i="28" s="1"/>
  <c r="T2687" i="28"/>
  <c r="U2687" i="28" s="1"/>
  <c r="T2688" i="28"/>
  <c r="U2688" i="28" s="1"/>
  <c r="T2689" i="28"/>
  <c r="U2689" i="28" s="1"/>
  <c r="T2690" i="28"/>
  <c r="U2690" i="28" s="1"/>
  <c r="T2691" i="28"/>
  <c r="U2691" i="28" s="1"/>
  <c r="T2692" i="28"/>
  <c r="T2693" i="28"/>
  <c r="U2693" i="28" s="1"/>
  <c r="T2694" i="28"/>
  <c r="U2694" i="28" s="1"/>
  <c r="T2695" i="28"/>
  <c r="U2695" i="28" s="1"/>
  <c r="T2696" i="28"/>
  <c r="U2696" i="28" s="1"/>
  <c r="T2697" i="28"/>
  <c r="U2697" i="28" s="1"/>
  <c r="T2698" i="28"/>
  <c r="U2698" i="28" s="1"/>
  <c r="T2699" i="28"/>
  <c r="T2700" i="28"/>
  <c r="U2700" i="28" s="1"/>
  <c r="T2701" i="28"/>
  <c r="U2701" i="28" s="1"/>
  <c r="T2702" i="28"/>
  <c r="U2702" i="28" s="1"/>
  <c r="T2703" i="28"/>
  <c r="U2703" i="28" s="1"/>
  <c r="T2704" i="28"/>
  <c r="U2704" i="28" s="1"/>
  <c r="T2705" i="28"/>
  <c r="T2706" i="28"/>
  <c r="U2706" i="28" s="1"/>
  <c r="T2707" i="28"/>
  <c r="T2708" i="28"/>
  <c r="U2708" i="28" s="1"/>
  <c r="T2709" i="28"/>
  <c r="U2709" i="28" s="1"/>
  <c r="T2710" i="28"/>
  <c r="U2710" i="28" s="1"/>
  <c r="T2711" i="28"/>
  <c r="U2711" i="28" s="1"/>
  <c r="T2712" i="28"/>
  <c r="U2712" i="28" s="1"/>
  <c r="T2713" i="28"/>
  <c r="U2713" i="28" s="1"/>
  <c r="T2714" i="28"/>
  <c r="U2714" i="28" s="1"/>
  <c r="T2715" i="28"/>
  <c r="U2715" i="28" s="1"/>
  <c r="T2716" i="28"/>
  <c r="U2716" i="28" s="1"/>
  <c r="T2717" i="28"/>
  <c r="T2718" i="28"/>
  <c r="U2718" i="28" s="1"/>
  <c r="T2719" i="28"/>
  <c r="U2719" i="28" s="1"/>
  <c r="T2720" i="28"/>
  <c r="U2720" i="28" s="1"/>
  <c r="T2721" i="28"/>
  <c r="U2721" i="28" s="1"/>
  <c r="T2722" i="28"/>
  <c r="U2722" i="28" s="1"/>
  <c r="T2723" i="28"/>
  <c r="U2723" i="28" s="1"/>
  <c r="T2724" i="28"/>
  <c r="U2724" i="28" s="1"/>
  <c r="T2725" i="28"/>
  <c r="U2725" i="28" s="1"/>
  <c r="T2726" i="28"/>
  <c r="U2726" i="28" s="1"/>
  <c r="T2727" i="28"/>
  <c r="T2728" i="28"/>
  <c r="U2728" i="28" s="1"/>
  <c r="T2729" i="28"/>
  <c r="T2730" i="28"/>
  <c r="U2730" i="28" s="1"/>
  <c r="T2731" i="28"/>
  <c r="U2731" i="28" s="1"/>
  <c r="T2732" i="28"/>
  <c r="U2732" i="28" s="1"/>
  <c r="T2733" i="28"/>
  <c r="U2733" i="28" s="1"/>
  <c r="T2734" i="28"/>
  <c r="U2734" i="28" s="1"/>
  <c r="T2735" i="28"/>
  <c r="U2735" i="28" s="1"/>
  <c r="T2736" i="28"/>
  <c r="U2736" i="28" s="1"/>
  <c r="T2737" i="28"/>
  <c r="U2737" i="28" s="1"/>
  <c r="T2738" i="28"/>
  <c r="U2738" i="28" s="1"/>
  <c r="T2739" i="28"/>
  <c r="U2739" i="28" s="1"/>
  <c r="T2740" i="28"/>
  <c r="U2740" i="28" s="1"/>
  <c r="T2741" i="28"/>
  <c r="U2741" i="28" s="1"/>
  <c r="T2742" i="28"/>
  <c r="U2742" i="28" s="1"/>
  <c r="T2743" i="28"/>
  <c r="U2743" i="28" s="1"/>
  <c r="T2744" i="28"/>
  <c r="U2744" i="28" s="1"/>
  <c r="T2745" i="28"/>
  <c r="U2745" i="28" s="1"/>
  <c r="T2746" i="28"/>
  <c r="U2746" i="28" s="1"/>
  <c r="T2747" i="28"/>
  <c r="T2748" i="28"/>
  <c r="T2749" i="28"/>
  <c r="T2750" i="28"/>
  <c r="U2750" i="28" s="1"/>
  <c r="T2751" i="28"/>
  <c r="U2751" i="28" s="1"/>
  <c r="T2752" i="28"/>
  <c r="T2753" i="28"/>
  <c r="U2753" i="28" s="1"/>
  <c r="T2754" i="28"/>
  <c r="U2754" i="28" s="1"/>
  <c r="T2755" i="28"/>
  <c r="U2755" i="28" s="1"/>
  <c r="T2756" i="28"/>
  <c r="U2756" i="28" s="1"/>
  <c r="T2757" i="28"/>
  <c r="U2757" i="28" s="1"/>
  <c r="T2758" i="28"/>
  <c r="U2758" i="28" s="1"/>
  <c r="T2759" i="28"/>
  <c r="T2760" i="28"/>
  <c r="U2760" i="28" s="1"/>
  <c r="T2761" i="28"/>
  <c r="U2761" i="28" s="1"/>
  <c r="T2762" i="28"/>
  <c r="U2762" i="28" s="1"/>
  <c r="T2763" i="28"/>
  <c r="U2763" i="28" s="1"/>
  <c r="T2764" i="28"/>
  <c r="U2764" i="28" s="1"/>
  <c r="T2765" i="28"/>
  <c r="U2765" i="28" s="1"/>
  <c r="T2766" i="28"/>
  <c r="U2766" i="28" s="1"/>
  <c r="T2767" i="28"/>
  <c r="U2767" i="28" s="1"/>
  <c r="T2768" i="28"/>
  <c r="U2768" i="28" s="1"/>
  <c r="T2769" i="28"/>
  <c r="U2769" i="28" s="1"/>
  <c r="T2770" i="28"/>
  <c r="U2770" i="28" s="1"/>
  <c r="T2771" i="28"/>
  <c r="U2771" i="28" s="1"/>
  <c r="T2772" i="28"/>
  <c r="U2772" i="28" s="1"/>
  <c r="T2773" i="28"/>
  <c r="T2774" i="28"/>
  <c r="U2774" i="28" s="1"/>
  <c r="T2775" i="28"/>
  <c r="U2775" i="28" s="1"/>
  <c r="T2776" i="28"/>
  <c r="U2776" i="28" s="1"/>
  <c r="T2777" i="28"/>
  <c r="U2777" i="28" s="1"/>
  <c r="T2778" i="28"/>
  <c r="U2778" i="28" s="1"/>
  <c r="T2779" i="28"/>
  <c r="U2779" i="28" s="1"/>
  <c r="T2780" i="28"/>
  <c r="U2780" i="28" s="1"/>
  <c r="T2781" i="28"/>
  <c r="U2781" i="28" s="1"/>
  <c r="T2782" i="28"/>
  <c r="U2782" i="28" s="1"/>
  <c r="T2783" i="28"/>
  <c r="U2783" i="28" s="1"/>
  <c r="T2784" i="28"/>
  <c r="U2784" i="28" s="1"/>
  <c r="T2785" i="28"/>
  <c r="U2785" i="28" s="1"/>
  <c r="T2786" i="28"/>
  <c r="U2786" i="28" s="1"/>
  <c r="T2787" i="28"/>
  <c r="U2787" i="28" s="1"/>
  <c r="T2788" i="28"/>
  <c r="U2788" i="28" s="1"/>
  <c r="T2789" i="28"/>
  <c r="T2790" i="28"/>
  <c r="U2790" i="28" s="1"/>
  <c r="T2791" i="28"/>
  <c r="U2791" i="28" s="1"/>
  <c r="T2792" i="28"/>
  <c r="U2792" i="28" s="1"/>
  <c r="T2793" i="28"/>
  <c r="U2793" i="28" s="1"/>
  <c r="T2794" i="28"/>
  <c r="U2794" i="28" s="1"/>
  <c r="T2795" i="28"/>
  <c r="U2795" i="28" s="1"/>
  <c r="T2796" i="28"/>
  <c r="U2796" i="28" s="1"/>
  <c r="T2797" i="28"/>
  <c r="U2797" i="28" s="1"/>
  <c r="T2798" i="28"/>
  <c r="U2798" i="28" s="1"/>
  <c r="T2799" i="28"/>
  <c r="U2799" i="28" s="1"/>
  <c r="T2800" i="28"/>
  <c r="U2800" i="28" s="1"/>
  <c r="T2801" i="28"/>
  <c r="U2801" i="28" s="1"/>
  <c r="T2802" i="28"/>
  <c r="U2802" i="28" s="1"/>
  <c r="T2803" i="28"/>
  <c r="U2803" i="28" s="1"/>
  <c r="T2804" i="28"/>
  <c r="U2804" i="28" s="1"/>
  <c r="T2805" i="28"/>
  <c r="U2805" i="28" s="1"/>
  <c r="T2806" i="28"/>
  <c r="U2806" i="28" s="1"/>
  <c r="T2807" i="28"/>
  <c r="U2807" i="28" s="1"/>
  <c r="T2808" i="28"/>
  <c r="T2809" i="28"/>
  <c r="U2809" i="28" s="1"/>
  <c r="T2810" i="28"/>
  <c r="U2810" i="28" s="1"/>
  <c r="T2811" i="28"/>
  <c r="U2811" i="28" s="1"/>
  <c r="T2812" i="28"/>
  <c r="T2813" i="28"/>
  <c r="T2814" i="28"/>
  <c r="U2814" i="28" s="1"/>
  <c r="T2815" i="28"/>
  <c r="U2815" i="28" s="1"/>
  <c r="T2816" i="28"/>
  <c r="U2816" i="28" s="1"/>
  <c r="T2817" i="28"/>
  <c r="U2817" i="28" s="1"/>
  <c r="T2818" i="28"/>
  <c r="U2818" i="28" s="1"/>
  <c r="T2819" i="28"/>
  <c r="T2820" i="28"/>
  <c r="U2820" i="28" s="1"/>
  <c r="T2821" i="28"/>
  <c r="U2821" i="28" s="1"/>
  <c r="T2822" i="28"/>
  <c r="U2822" i="28" s="1"/>
  <c r="T2823" i="28"/>
  <c r="U2823" i="28" s="1"/>
  <c r="T2824" i="28"/>
  <c r="U2824" i="28" s="1"/>
  <c r="T2825" i="28"/>
  <c r="U2825" i="28" s="1"/>
  <c r="T2826" i="28"/>
  <c r="U2826" i="28" s="1"/>
  <c r="T2827" i="28"/>
  <c r="T2828" i="28"/>
  <c r="U2828" i="28" s="1"/>
  <c r="T2829" i="28"/>
  <c r="T2830" i="28"/>
  <c r="U2830" i="28" s="1"/>
  <c r="T2831" i="28"/>
  <c r="U2831" i="28" s="1"/>
  <c r="T2832" i="28"/>
  <c r="T2833" i="28"/>
  <c r="U2833" i="28" s="1"/>
  <c r="T2834" i="28"/>
  <c r="U2834" i="28" s="1"/>
  <c r="T2835" i="28"/>
  <c r="U2835" i="28" s="1"/>
  <c r="T2836" i="28"/>
  <c r="U2836" i="28" s="1"/>
  <c r="T2837" i="28"/>
  <c r="U2837" i="28" s="1"/>
  <c r="T2838" i="28"/>
  <c r="U2838" i="28" s="1"/>
  <c r="T2839" i="28"/>
  <c r="U2839" i="28" s="1"/>
  <c r="T2840" i="28"/>
  <c r="U2840" i="28" s="1"/>
  <c r="T2841" i="28"/>
  <c r="U2841" i="28" s="1"/>
  <c r="T2842" i="28"/>
  <c r="U2842" i="28" s="1"/>
  <c r="T2843" i="28"/>
  <c r="U2843" i="28" s="1"/>
  <c r="T2844" i="28"/>
  <c r="U2844" i="28" s="1"/>
  <c r="T2845" i="28"/>
  <c r="U2845" i="28" s="1"/>
  <c r="T2846" i="28"/>
  <c r="U2846" i="28" s="1"/>
  <c r="T2847" i="28"/>
  <c r="T2848" i="28"/>
  <c r="U2848" i="28" s="1"/>
  <c r="T2849" i="28"/>
  <c r="U2849" i="28" s="1"/>
  <c r="T2850" i="28"/>
  <c r="U2850" i="28" s="1"/>
  <c r="T2851" i="28"/>
  <c r="U2851" i="28" s="1"/>
  <c r="T2852" i="28"/>
  <c r="U2852" i="28" s="1"/>
  <c r="T2853" i="28"/>
  <c r="U2853" i="28" s="1"/>
  <c r="T2854" i="28"/>
  <c r="U2854" i="28" s="1"/>
  <c r="T2855" i="28"/>
  <c r="U2855" i="28" s="1"/>
  <c r="T2856" i="28"/>
  <c r="U2856" i="28" s="1"/>
  <c r="T2857" i="28"/>
  <c r="U2857" i="28" s="1"/>
  <c r="T2858" i="28"/>
  <c r="U2858" i="28" s="1"/>
  <c r="T2859" i="28"/>
  <c r="U2859" i="28" s="1"/>
  <c r="T2860" i="28"/>
  <c r="U2860" i="28" s="1"/>
  <c r="T2861" i="28"/>
  <c r="U2861" i="28" s="1"/>
  <c r="T2862" i="28"/>
  <c r="U2862" i="28" s="1"/>
  <c r="T2863" i="28"/>
  <c r="U2863" i="28" s="1"/>
  <c r="T2864" i="28"/>
  <c r="U2864" i="28" s="1"/>
  <c r="T2865" i="28"/>
  <c r="U2865" i="28" s="1"/>
  <c r="T2866" i="28"/>
  <c r="U2866" i="28" s="1"/>
  <c r="T2867" i="28"/>
  <c r="U2867" i="28" s="1"/>
  <c r="T2868" i="28"/>
  <c r="U2868" i="28" s="1"/>
  <c r="T2869" i="28"/>
  <c r="T2870" i="28"/>
  <c r="U2870" i="28" s="1"/>
  <c r="T2871" i="28"/>
  <c r="U2871" i="28" s="1"/>
  <c r="T2872" i="28"/>
  <c r="U2872" i="28" s="1"/>
  <c r="T2873" i="28"/>
  <c r="U2873" i="28" s="1"/>
  <c r="T2874" i="28"/>
  <c r="U2874" i="28" s="1"/>
  <c r="T2875" i="28"/>
  <c r="U2875" i="28" s="1"/>
  <c r="T2876" i="28"/>
  <c r="U2876" i="28" s="1"/>
  <c r="T2877" i="28"/>
  <c r="U2877" i="28" s="1"/>
  <c r="T2878" i="28"/>
  <c r="U2878" i="28" s="1"/>
  <c r="T2879" i="28"/>
  <c r="U2879" i="28" s="1"/>
  <c r="T2880" i="28"/>
  <c r="U2880" i="28" s="1"/>
  <c r="T2881" i="28"/>
  <c r="U2881" i="28" s="1"/>
  <c r="T2882" i="28"/>
  <c r="U2882" i="28" s="1"/>
  <c r="T2883" i="28"/>
  <c r="U2883" i="28" s="1"/>
  <c r="T2884" i="28"/>
  <c r="U2884" i="28" s="1"/>
  <c r="T2885" i="28"/>
  <c r="U2885" i="28" s="1"/>
  <c r="T2886" i="28"/>
  <c r="U2886" i="28" s="1"/>
  <c r="T2887" i="28"/>
  <c r="T2888" i="28"/>
  <c r="U2888" i="28" s="1"/>
  <c r="T2889" i="28"/>
  <c r="U2889" i="28" s="1"/>
  <c r="T2890" i="28"/>
  <c r="U2890" i="28" s="1"/>
  <c r="T2891" i="28"/>
  <c r="U2891" i="28" s="1"/>
  <c r="T2892" i="28"/>
  <c r="T2893" i="28"/>
  <c r="U2893" i="28" s="1"/>
  <c r="T2894" i="28"/>
  <c r="U2894" i="28" s="1"/>
  <c r="T2895" i="28"/>
  <c r="U2895" i="28" s="1"/>
  <c r="T2896" i="28"/>
  <c r="U2896" i="28" s="1"/>
  <c r="T2897" i="28"/>
  <c r="U2897" i="28" s="1"/>
  <c r="T2898" i="28"/>
  <c r="U2898" i="28" s="1"/>
  <c r="T2899" i="28"/>
  <c r="U2899" i="28" s="1"/>
  <c r="T2900" i="28"/>
  <c r="U2900" i="28" s="1"/>
  <c r="T2901" i="28"/>
  <c r="U2901" i="28" s="1"/>
  <c r="T2902" i="28"/>
  <c r="U2902" i="28" s="1"/>
  <c r="T2903" i="28"/>
  <c r="U2903" i="28" s="1"/>
  <c r="T2904" i="28"/>
  <c r="U2904" i="28" s="1"/>
  <c r="T2905" i="28"/>
  <c r="U2905" i="28" s="1"/>
  <c r="T2906" i="28"/>
  <c r="U2906" i="28" s="1"/>
  <c r="T2907" i="28"/>
  <c r="T2908" i="28"/>
  <c r="T2909" i="28"/>
  <c r="U2909" i="28" s="1"/>
  <c r="T2910" i="28"/>
  <c r="U2910" i="28" s="1"/>
  <c r="T2911" i="28"/>
  <c r="U2911" i="28" s="1"/>
  <c r="T2912" i="28"/>
  <c r="U2912" i="28" s="1"/>
  <c r="T2913" i="28"/>
  <c r="U2913" i="28" s="1"/>
  <c r="T2914" i="28"/>
  <c r="U2914" i="28" s="1"/>
  <c r="T2915" i="28"/>
  <c r="U2915" i="28" s="1"/>
  <c r="T2916" i="28"/>
  <c r="U2916" i="28" s="1"/>
  <c r="T2917" i="28"/>
  <c r="U2917" i="28" s="1"/>
  <c r="T2918" i="28"/>
  <c r="U2918" i="28" s="1"/>
  <c r="T2919" i="28"/>
  <c r="U2919" i="28" s="1"/>
  <c r="T2920" i="28"/>
  <c r="U2920" i="28" s="1"/>
  <c r="T2921" i="28"/>
  <c r="U2921" i="28" s="1"/>
  <c r="T2922" i="28"/>
  <c r="U2922" i="28" s="1"/>
  <c r="T2923" i="28"/>
  <c r="U2923" i="28" s="1"/>
  <c r="T2924" i="28"/>
  <c r="U2924" i="28" s="1"/>
  <c r="T2925" i="28"/>
  <c r="U2925" i="28" s="1"/>
  <c r="T2926" i="28"/>
  <c r="U2926" i="28" s="1"/>
  <c r="T2927" i="28"/>
  <c r="T2928" i="28"/>
  <c r="U2928" i="28" s="1"/>
  <c r="T2929" i="28"/>
  <c r="T2930" i="28"/>
  <c r="U2930" i="28" s="1"/>
  <c r="T2931" i="28"/>
  <c r="U2931" i="28" s="1"/>
  <c r="T2932" i="28"/>
  <c r="U2932" i="28" s="1"/>
  <c r="T2933" i="28"/>
  <c r="U2933" i="28" s="1"/>
  <c r="T2934" i="28"/>
  <c r="U2934" i="28" s="1"/>
  <c r="T2935" i="28"/>
  <c r="U2935" i="28" s="1"/>
  <c r="T2936" i="28"/>
  <c r="U2936" i="28" s="1"/>
  <c r="T2937" i="28"/>
  <c r="U2937" i="28" s="1"/>
  <c r="T2938" i="28"/>
  <c r="U2938" i="28" s="1"/>
  <c r="T2939" i="28"/>
  <c r="U2939" i="28" s="1"/>
  <c r="T2940" i="28"/>
  <c r="U2940" i="28" s="1"/>
  <c r="T2941" i="28"/>
  <c r="U2941" i="28" s="1"/>
  <c r="T2942" i="28"/>
  <c r="U2942" i="28" s="1"/>
  <c r="T2943" i="28"/>
  <c r="U2943" i="28" s="1"/>
  <c r="T2944" i="28"/>
  <c r="U2944" i="28" s="1"/>
  <c r="T2945" i="28"/>
  <c r="U2945" i="28" s="1"/>
  <c r="T2946" i="28"/>
  <c r="U2946" i="28" s="1"/>
  <c r="T2947" i="28"/>
  <c r="U2947" i="28" s="1"/>
  <c r="T2948" i="28"/>
  <c r="U2948" i="28" s="1"/>
  <c r="T2949" i="28"/>
  <c r="U2949" i="28" s="1"/>
  <c r="T2950" i="28"/>
  <c r="U2950" i="28" s="1"/>
  <c r="T2951" i="28"/>
  <c r="U2951" i="28" s="1"/>
  <c r="T2952" i="28"/>
  <c r="T2953" i="28"/>
  <c r="U2953" i="28" s="1"/>
  <c r="T2954" i="28"/>
  <c r="U2954" i="28" s="1"/>
  <c r="T2955" i="28"/>
  <c r="U2955" i="28" s="1"/>
  <c r="T2956" i="28"/>
  <c r="U2956" i="28" s="1"/>
  <c r="T2957" i="28"/>
  <c r="U2957" i="28" s="1"/>
  <c r="T2958" i="28"/>
  <c r="U2958" i="28" s="1"/>
  <c r="T2959" i="28"/>
  <c r="U2959" i="28" s="1"/>
  <c r="T2960" i="28"/>
  <c r="U2960" i="28" s="1"/>
  <c r="T2961" i="28"/>
  <c r="U2961" i="28" s="1"/>
  <c r="T2962" i="28"/>
  <c r="U2962" i="28" s="1"/>
  <c r="T2963" i="28"/>
  <c r="U2963" i="28" s="1"/>
  <c r="T2964" i="28"/>
  <c r="U2964" i="28" s="1"/>
  <c r="T2965" i="28"/>
  <c r="U2965" i="28" s="1"/>
  <c r="T2966" i="28"/>
  <c r="U2966" i="28" s="1"/>
  <c r="T2967" i="28"/>
  <c r="T2968" i="28"/>
  <c r="U2968" i="28" s="1"/>
  <c r="T2969" i="28"/>
  <c r="T2970" i="28"/>
  <c r="U2970" i="28" s="1"/>
  <c r="T2971" i="28"/>
  <c r="U2971" i="28" s="1"/>
  <c r="T2972" i="28"/>
  <c r="U2972" i="28" s="1"/>
  <c r="T2973" i="28"/>
  <c r="U2973" i="28" s="1"/>
  <c r="T2974" i="28"/>
  <c r="U2974" i="28" s="1"/>
  <c r="T2975" i="28"/>
  <c r="U2975" i="28" s="1"/>
  <c r="T2976" i="28"/>
  <c r="U2976" i="28" s="1"/>
  <c r="T2977" i="28"/>
  <c r="U2977" i="28" s="1"/>
  <c r="T2978" i="28"/>
  <c r="U2978" i="28" s="1"/>
  <c r="T2979" i="28"/>
  <c r="U2979" i="28" s="1"/>
  <c r="T2980" i="28"/>
  <c r="U2980" i="28" s="1"/>
  <c r="T2981" i="28"/>
  <c r="U2981" i="28" s="1"/>
  <c r="T2982" i="28"/>
  <c r="U2982" i="28" s="1"/>
  <c r="T2983" i="28"/>
  <c r="U2983" i="28" s="1"/>
  <c r="T2984" i="28"/>
  <c r="U2984" i="28" s="1"/>
  <c r="T2985" i="28"/>
  <c r="U2985" i="28" s="1"/>
  <c r="T2986" i="28"/>
  <c r="U2986" i="28" s="1"/>
  <c r="T2987" i="28"/>
  <c r="T2988" i="28"/>
  <c r="T2989" i="28"/>
  <c r="T2990" i="28"/>
  <c r="U2990" i="28" s="1"/>
  <c r="T2991" i="28"/>
  <c r="U2991" i="28" s="1"/>
  <c r="T2992" i="28"/>
  <c r="U2992" i="28" s="1"/>
  <c r="T2993" i="28"/>
  <c r="U2993" i="28" s="1"/>
  <c r="T2994" i="28"/>
  <c r="U2994" i="28" s="1"/>
  <c r="T2995" i="28"/>
  <c r="U2995" i="28" s="1"/>
  <c r="T2996" i="28"/>
  <c r="U2996" i="28" s="1"/>
  <c r="T2997" i="28"/>
  <c r="U2997" i="28" s="1"/>
  <c r="T2998" i="28"/>
  <c r="U2998" i="28" s="1"/>
  <c r="T2999" i="28"/>
  <c r="U2999" i="28" s="1"/>
  <c r="T3000" i="28"/>
  <c r="U3000" i="28" s="1"/>
  <c r="T3001" i="28"/>
  <c r="U3001" i="28" s="1"/>
  <c r="T3002" i="28"/>
  <c r="U3002" i="28" s="1"/>
  <c r="T3003" i="28"/>
  <c r="U3003" i="28" s="1"/>
  <c r="T3004" i="28"/>
  <c r="U3004" i="28" s="1"/>
  <c r="T3005" i="28"/>
  <c r="U3005" i="28" s="1"/>
  <c r="T3006" i="28"/>
  <c r="U3006" i="28" s="1"/>
  <c r="T3007" i="28"/>
  <c r="T3008" i="28"/>
  <c r="U3008" i="28" s="1"/>
  <c r="T3009" i="28"/>
  <c r="U3009" i="28" s="1"/>
  <c r="T3010" i="28"/>
  <c r="U3010" i="28" s="1"/>
  <c r="T3011" i="28"/>
  <c r="U3011" i="28" s="1"/>
  <c r="T3012" i="28"/>
  <c r="T3013" i="28"/>
  <c r="U3013" i="28" s="1"/>
  <c r="T3014" i="28"/>
  <c r="U3014" i="28" s="1"/>
  <c r="T3015" i="28"/>
  <c r="U3015" i="28" s="1"/>
  <c r="T3016" i="28"/>
  <c r="U3016" i="28" s="1"/>
  <c r="T3017" i="28"/>
  <c r="U3017" i="28" s="1"/>
  <c r="T3018" i="28"/>
  <c r="U3018" i="28" s="1"/>
  <c r="T3019" i="28"/>
  <c r="U3019" i="28" s="1"/>
  <c r="T3020" i="28"/>
  <c r="T3021" i="28"/>
  <c r="U3021" i="28" s="1"/>
  <c r="T3022" i="28"/>
  <c r="U3022" i="28" s="1"/>
  <c r="T3023" i="28"/>
  <c r="U3023" i="28" s="1"/>
  <c r="T3024" i="28"/>
  <c r="U3024" i="28" s="1"/>
  <c r="T3025" i="28"/>
  <c r="U3025" i="28" s="1"/>
  <c r="T3026" i="28"/>
  <c r="U3026" i="28" s="1"/>
  <c r="T3027" i="28"/>
  <c r="U3027" i="28" s="1"/>
  <c r="T3028" i="28"/>
  <c r="U3028" i="28" s="1"/>
  <c r="T3029" i="28"/>
  <c r="U3029" i="28" s="1"/>
  <c r="T3030" i="28"/>
  <c r="U3030" i="28" s="1"/>
  <c r="T3031" i="28"/>
  <c r="U3031" i="28" s="1"/>
  <c r="T3032" i="28"/>
  <c r="U3032" i="28" s="1"/>
  <c r="T3033" i="28"/>
  <c r="U3033" i="28" s="1"/>
  <c r="T3034" i="28"/>
  <c r="U3034" i="28" s="1"/>
  <c r="T3035" i="28"/>
  <c r="U3035" i="28" s="1"/>
  <c r="T3036" i="28"/>
  <c r="U3036" i="28" s="1"/>
  <c r="T3037" i="28"/>
  <c r="U3037" i="28" s="1"/>
  <c r="T3038" i="28"/>
  <c r="U3038" i="28" s="1"/>
  <c r="T3039" i="28"/>
  <c r="U3039" i="28" s="1"/>
  <c r="T3040" i="28"/>
  <c r="U3040" i="28" s="1"/>
  <c r="T3041" i="28"/>
  <c r="U3041" i="28" s="1"/>
  <c r="T3042" i="28"/>
  <c r="U3042" i="28" s="1"/>
  <c r="T3043" i="28"/>
  <c r="U3043" i="28" s="1"/>
  <c r="T3044" i="28"/>
  <c r="U3044" i="28" s="1"/>
  <c r="T3045" i="28"/>
  <c r="U3045" i="28" s="1"/>
  <c r="T3046" i="28"/>
  <c r="U3046" i="28" s="1"/>
  <c r="T3047" i="28"/>
  <c r="T3048" i="28"/>
  <c r="U3048" i="28" s="1"/>
  <c r="T3049" i="28"/>
  <c r="U3049" i="28" s="1"/>
  <c r="T3050" i="28"/>
  <c r="U3050" i="28" s="1"/>
  <c r="T3051" i="28"/>
  <c r="T3052" i="28"/>
  <c r="T3053" i="28"/>
  <c r="U3053" i="28" s="1"/>
  <c r="T3054" i="28"/>
  <c r="U3054" i="28" s="1"/>
  <c r="T3055" i="28"/>
  <c r="U3055" i="28" s="1"/>
  <c r="T3056" i="28"/>
  <c r="U3056" i="28" s="1"/>
  <c r="T3057" i="28"/>
  <c r="T3058" i="28"/>
  <c r="U3058" i="28" s="1"/>
  <c r="T3059" i="28"/>
  <c r="U3059" i="28" s="1"/>
  <c r="T3060" i="28"/>
  <c r="U3060" i="28" s="1"/>
  <c r="T3061" i="28"/>
  <c r="U3061" i="28" s="1"/>
  <c r="T3062" i="28"/>
  <c r="U3062" i="28" s="1"/>
  <c r="T3063" i="28"/>
  <c r="U3063" i="28" s="1"/>
  <c r="T3064" i="28"/>
  <c r="U3064" i="28" s="1"/>
  <c r="T3065" i="28"/>
  <c r="U3065" i="28" s="1"/>
  <c r="T3066" i="28"/>
  <c r="U3066" i="28" s="1"/>
  <c r="T3067" i="28"/>
  <c r="T3068" i="28"/>
  <c r="U3068" i="28" s="1"/>
  <c r="T3069" i="28"/>
  <c r="T3070" i="28"/>
  <c r="U3070" i="28" s="1"/>
  <c r="T3071" i="28"/>
  <c r="U3071" i="28" s="1"/>
  <c r="T3072" i="28"/>
  <c r="T3073" i="28"/>
  <c r="U3073" i="28" s="1"/>
  <c r="T3074" i="28"/>
  <c r="U3074" i="28" s="1"/>
  <c r="T3075" i="28"/>
  <c r="U3075" i="28" s="1"/>
  <c r="T3076" i="28"/>
  <c r="U3076" i="28" s="1"/>
  <c r="T3077" i="28"/>
  <c r="U3077" i="28" s="1"/>
  <c r="T3078" i="28"/>
  <c r="U3078" i="28" s="1"/>
  <c r="T3079" i="28"/>
  <c r="U3079" i="28" s="1"/>
  <c r="T3080" i="28"/>
  <c r="U3080" i="28" s="1"/>
  <c r="T3081" i="28"/>
  <c r="U3081" i="28" s="1"/>
  <c r="T3082" i="28"/>
  <c r="U3082" i="28" s="1"/>
  <c r="T3083" i="28"/>
  <c r="U3083" i="28" s="1"/>
  <c r="T3084" i="28"/>
  <c r="U3084" i="28" s="1"/>
  <c r="T3085" i="28"/>
  <c r="U3085" i="28" s="1"/>
  <c r="T3086" i="28"/>
  <c r="U3086" i="28" s="1"/>
  <c r="T3087" i="28"/>
  <c r="T3088" i="28"/>
  <c r="U3088" i="28" s="1"/>
  <c r="T3089" i="28"/>
  <c r="T3090" i="28"/>
  <c r="U3090" i="28" s="1"/>
  <c r="T3091" i="28"/>
  <c r="U3091" i="28" s="1"/>
  <c r="T3092" i="28"/>
  <c r="T3093" i="28"/>
  <c r="U3093" i="28" s="1"/>
  <c r="T3094" i="28"/>
  <c r="U3094" i="28" s="1"/>
  <c r="T3095" i="28"/>
  <c r="U3095" i="28" s="1"/>
  <c r="T3096" i="28"/>
  <c r="U3096" i="28" s="1"/>
  <c r="T3097" i="28"/>
  <c r="U3097" i="28" s="1"/>
  <c r="T3098" i="28"/>
  <c r="U3098" i="28" s="1"/>
  <c r="T3099" i="28"/>
  <c r="U3099" i="28" s="1"/>
  <c r="T3100" i="28"/>
  <c r="U3100" i="28" s="1"/>
  <c r="T3101" i="28"/>
  <c r="U3101" i="28" s="1"/>
  <c r="T3102" i="28"/>
  <c r="U3102" i="28" s="1"/>
  <c r="T3103" i="28"/>
  <c r="U3103" i="28" s="1"/>
  <c r="T3104" i="28"/>
  <c r="U3104" i="28" s="1"/>
  <c r="T3105" i="28"/>
  <c r="U3105" i="28" s="1"/>
  <c r="T3106" i="28"/>
  <c r="U3106" i="28" s="1"/>
  <c r="T3107" i="28"/>
  <c r="U3107" i="28" s="1"/>
  <c r="T3108" i="28"/>
  <c r="U3108" i="28" s="1"/>
  <c r="T3109" i="28"/>
  <c r="T3110" i="28"/>
  <c r="U3110" i="28" s="1"/>
  <c r="T3111" i="28"/>
  <c r="U3111" i="28" s="1"/>
  <c r="T3112" i="28"/>
  <c r="U3112" i="28" s="1"/>
  <c r="T3113" i="28"/>
  <c r="U3113" i="28" s="1"/>
  <c r="T3114" i="28"/>
  <c r="U3114" i="28" s="1"/>
  <c r="T3115" i="28"/>
  <c r="U3115" i="28" s="1"/>
  <c r="T3116" i="28"/>
  <c r="U3116" i="28" s="1"/>
  <c r="T3117" i="28"/>
  <c r="U3117" i="28" s="1"/>
  <c r="T3118" i="28"/>
  <c r="U3118" i="28" s="1"/>
  <c r="T3119" i="28"/>
  <c r="U3119" i="28" s="1"/>
  <c r="T3120" i="28"/>
  <c r="U3120" i="28" s="1"/>
  <c r="T3121" i="28"/>
  <c r="U3121" i="28" s="1"/>
  <c r="T3122" i="28"/>
  <c r="U3122" i="28" s="1"/>
  <c r="T3123" i="28"/>
  <c r="U3123" i="28" s="1"/>
  <c r="T3124" i="28"/>
  <c r="U3124" i="28" s="1"/>
  <c r="T3125" i="28"/>
  <c r="U3125" i="28" s="1"/>
  <c r="T3126" i="28"/>
  <c r="U3126" i="28" s="1"/>
  <c r="T3127" i="28"/>
  <c r="T3128" i="28"/>
  <c r="U3128" i="28" s="1"/>
  <c r="T3129" i="28"/>
  <c r="U3129" i="28" s="1"/>
  <c r="T3130" i="28"/>
  <c r="U3130" i="28" s="1"/>
  <c r="T3131" i="28"/>
  <c r="U3131" i="28" s="1"/>
  <c r="T3132" i="28"/>
  <c r="U3132" i="28" s="1"/>
  <c r="T3133" i="28"/>
  <c r="U3133" i="28" s="1"/>
  <c r="T3134" i="28"/>
  <c r="U3134" i="28" s="1"/>
  <c r="T3135" i="28"/>
  <c r="U3135" i="28" s="1"/>
  <c r="T3136" i="28"/>
  <c r="U3136" i="28" s="1"/>
  <c r="T3137" i="28"/>
  <c r="U3137" i="28" s="1"/>
  <c r="T3138" i="28"/>
  <c r="U3138" i="28" s="1"/>
  <c r="T3139" i="28"/>
  <c r="U3139" i="28" s="1"/>
  <c r="T3140" i="28"/>
  <c r="U3140" i="28" s="1"/>
  <c r="T3141" i="28"/>
  <c r="U3141" i="28" s="1"/>
  <c r="T3142" i="28"/>
  <c r="U3142" i="28" s="1"/>
  <c r="T3143" i="28"/>
  <c r="U3143" i="28" s="1"/>
  <c r="T3144" i="28"/>
  <c r="U3144" i="28" s="1"/>
  <c r="T3145" i="28"/>
  <c r="U3145" i="28" s="1"/>
  <c r="T3146" i="28"/>
  <c r="U3146" i="28" s="1"/>
  <c r="T3147" i="28"/>
  <c r="T3148" i="28"/>
  <c r="U3148" i="28" s="1"/>
  <c r="T3149" i="28"/>
  <c r="T3150" i="28"/>
  <c r="U3150" i="28" s="1"/>
  <c r="T3151" i="28"/>
  <c r="U3151" i="28" s="1"/>
  <c r="T3152" i="28"/>
  <c r="U3152" i="28" s="1"/>
  <c r="T3153" i="28"/>
  <c r="U3153" i="28" s="1"/>
  <c r="T3154" i="28"/>
  <c r="U3154" i="28" s="1"/>
  <c r="T3155" i="28"/>
  <c r="U3155" i="28" s="1"/>
  <c r="T3156" i="28"/>
  <c r="U3156" i="28" s="1"/>
  <c r="T3157" i="28"/>
  <c r="U3157" i="28" s="1"/>
  <c r="T3158" i="28"/>
  <c r="U3158" i="28" s="1"/>
  <c r="T3159" i="28"/>
  <c r="U3159" i="28" s="1"/>
  <c r="T3160" i="28"/>
  <c r="U3160" i="28" s="1"/>
  <c r="T3161" i="28"/>
  <c r="U3161" i="28" s="1"/>
  <c r="T3162" i="28"/>
  <c r="U3162" i="28" s="1"/>
  <c r="T3163" i="28"/>
  <c r="U3163" i="28" s="1"/>
  <c r="T3164" i="28"/>
  <c r="U3164" i="28" s="1"/>
  <c r="T3165" i="28"/>
  <c r="U3165" i="28" s="1"/>
  <c r="T3166" i="28"/>
  <c r="U3166" i="28" s="1"/>
  <c r="T3167" i="28"/>
  <c r="T3168" i="28"/>
  <c r="U3168" i="28" s="1"/>
  <c r="T3169" i="28"/>
  <c r="T3170" i="28"/>
  <c r="U3170" i="28" s="1"/>
  <c r="T3171" i="28"/>
  <c r="U3171" i="28" s="1"/>
  <c r="T3172" i="28"/>
  <c r="U3172" i="28" s="1"/>
  <c r="T3173" i="28"/>
  <c r="U3173" i="28" s="1"/>
  <c r="T3174" i="28"/>
  <c r="U3174" i="28" s="1"/>
  <c r="T3175" i="28"/>
  <c r="U3175" i="28" s="1"/>
  <c r="T3176" i="28"/>
  <c r="U3176" i="28" s="1"/>
  <c r="T3177" i="28"/>
  <c r="T3178" i="28"/>
  <c r="U3178" i="28" s="1"/>
  <c r="T3179" i="28"/>
  <c r="T3180" i="28"/>
  <c r="U3180" i="28" s="1"/>
  <c r="T3181" i="28"/>
  <c r="U3181" i="28" s="1"/>
  <c r="T3182" i="28"/>
  <c r="U3182" i="28" s="1"/>
  <c r="T3183" i="28"/>
  <c r="U3183" i="28" s="1"/>
  <c r="T3184" i="28"/>
  <c r="U3184" i="28" s="1"/>
  <c r="T3185" i="28"/>
  <c r="U3185" i="28" s="1"/>
  <c r="T3186" i="28"/>
  <c r="U3186" i="28" s="1"/>
  <c r="T3187" i="28"/>
  <c r="T3188" i="28"/>
  <c r="T3189" i="28"/>
  <c r="U3189" i="28" s="1"/>
  <c r="T3190" i="28"/>
  <c r="U3190" i="28" s="1"/>
  <c r="T3191" i="28"/>
  <c r="U3191" i="28" s="1"/>
  <c r="T3192" i="28"/>
  <c r="U3192" i="28" s="1"/>
  <c r="T3193" i="28"/>
  <c r="U3193" i="28" s="1"/>
  <c r="T3194" i="28"/>
  <c r="U3194" i="28" s="1"/>
  <c r="T3195" i="28"/>
  <c r="U3195" i="28" s="1"/>
  <c r="T3196" i="28"/>
  <c r="U3196" i="28" s="1"/>
  <c r="T3197" i="28"/>
  <c r="U3197" i="28" s="1"/>
  <c r="T3198" i="28"/>
  <c r="U3198" i="28" s="1"/>
  <c r="T3199" i="28"/>
  <c r="T3200" i="28"/>
  <c r="U3200" i="28" s="1"/>
  <c r="T3201" i="28"/>
  <c r="T3202" i="28"/>
  <c r="U3202" i="28" s="1"/>
  <c r="T3203" i="28"/>
  <c r="U3203" i="28" s="1"/>
  <c r="T3204" i="28"/>
  <c r="U3204" i="28" s="1"/>
  <c r="T3205" i="28"/>
  <c r="U3205" i="28" s="1"/>
  <c r="T3206" i="28"/>
  <c r="U3206" i="28" s="1"/>
  <c r="T3207" i="28"/>
  <c r="T3208" i="28"/>
  <c r="U3208" i="28" s="1"/>
  <c r="T3209" i="28"/>
  <c r="U3209" i="28" s="1"/>
  <c r="T3210" i="28"/>
  <c r="U3210" i="28" s="1"/>
  <c r="T3211" i="28"/>
  <c r="U3211" i="28" s="1"/>
  <c r="T3212" i="28"/>
  <c r="T3213" i="28"/>
  <c r="U3213" i="28" s="1"/>
  <c r="T3214" i="28"/>
  <c r="U3214" i="28" s="1"/>
  <c r="T3215" i="28"/>
  <c r="U3215" i="28" s="1"/>
  <c r="T3216" i="28"/>
  <c r="T3217" i="28"/>
  <c r="U3217" i="28" s="1"/>
  <c r="T3218" i="28"/>
  <c r="U3218" i="28" s="1"/>
  <c r="T3219" i="28"/>
  <c r="U3219" i="28" s="1"/>
  <c r="T3220" i="28"/>
  <c r="U3220" i="28" s="1"/>
  <c r="T3221" i="28"/>
  <c r="U3221" i="28" s="1"/>
  <c r="T3222" i="28"/>
  <c r="U3222" i="28" s="1"/>
  <c r="T3223" i="28"/>
  <c r="U3223" i="28" s="1"/>
  <c r="T3224" i="28"/>
  <c r="U3224" i="28" s="1"/>
  <c r="T3225" i="28"/>
  <c r="U3225" i="28" s="1"/>
  <c r="T3226" i="28"/>
  <c r="U3226" i="28" s="1"/>
  <c r="T3227" i="28"/>
  <c r="T3228" i="28"/>
  <c r="T3229" i="28"/>
  <c r="T3230" i="28"/>
  <c r="U3230" i="28" s="1"/>
  <c r="T3231" i="28"/>
  <c r="U3231" i="28" s="1"/>
  <c r="T3232" i="28"/>
  <c r="T3233" i="28"/>
  <c r="U3233" i="28" s="1"/>
  <c r="T3234" i="28"/>
  <c r="U3234" i="28" s="1"/>
  <c r="T3235" i="28"/>
  <c r="U3235" i="28" s="1"/>
  <c r="T3236" i="28"/>
  <c r="U3236" i="28" s="1"/>
  <c r="T3237" i="28"/>
  <c r="T3238" i="28"/>
  <c r="U3238" i="28" s="1"/>
  <c r="T3239" i="28"/>
  <c r="U3239" i="28" s="1"/>
  <c r="T3240" i="28"/>
  <c r="T3241" i="28"/>
  <c r="U3241" i="28" s="1"/>
  <c r="T3242" i="28"/>
  <c r="U3242" i="28" s="1"/>
  <c r="T3243" i="28"/>
  <c r="U3243" i="28" s="1"/>
  <c r="T3244" i="28"/>
  <c r="U3244" i="28" s="1"/>
  <c r="T3245" i="28"/>
  <c r="U3245" i="28" s="1"/>
  <c r="T3246" i="28"/>
  <c r="U3246" i="28" s="1"/>
  <c r="T3247" i="28"/>
  <c r="T3248" i="28"/>
  <c r="U3248" i="28" s="1"/>
  <c r="T3249" i="28"/>
  <c r="U3249" i="28" s="1"/>
  <c r="T3250" i="28"/>
  <c r="U3250" i="28" s="1"/>
  <c r="T3251" i="28"/>
  <c r="U3251" i="28" s="1"/>
  <c r="T3252" i="28"/>
  <c r="U3252" i="28" s="1"/>
  <c r="T3253" i="28"/>
  <c r="U3253" i="28" s="1"/>
  <c r="T3254" i="28"/>
  <c r="U3254" i="28" s="1"/>
  <c r="T3255" i="28"/>
  <c r="U3255" i="28" s="1"/>
  <c r="T3256" i="28"/>
  <c r="U3256" i="28" s="1"/>
  <c r="T3257" i="28"/>
  <c r="U3257" i="28" s="1"/>
  <c r="T3258" i="28"/>
  <c r="U3258" i="28" s="1"/>
  <c r="T3259" i="28"/>
  <c r="U3259" i="28" s="1"/>
  <c r="T3260" i="28"/>
  <c r="U3260" i="28" s="1"/>
  <c r="T3261" i="28"/>
  <c r="U3261" i="28" s="1"/>
  <c r="T3262" i="28"/>
  <c r="U3262" i="28" s="1"/>
  <c r="T3263" i="28"/>
  <c r="U3263" i="28" s="1"/>
  <c r="T3264" i="28"/>
  <c r="U3264" i="28" s="1"/>
  <c r="T3265" i="28"/>
  <c r="U3265" i="28" s="1"/>
  <c r="T3266" i="28"/>
  <c r="U3266" i="28" s="1"/>
  <c r="T3267" i="28"/>
  <c r="U3267" i="28" s="1"/>
  <c r="T3268" i="28"/>
  <c r="U3268" i="28" s="1"/>
  <c r="T3269" i="28"/>
  <c r="U3269" i="28" s="1"/>
  <c r="T3270" i="28"/>
  <c r="U3270" i="28" s="1"/>
  <c r="T3271" i="28"/>
  <c r="U3271" i="28" s="1"/>
  <c r="T3272" i="28"/>
  <c r="T3273" i="28"/>
  <c r="U3273" i="28" s="1"/>
  <c r="T3274" i="28"/>
  <c r="U3274" i="28" s="1"/>
  <c r="T3275" i="28"/>
  <c r="U3275" i="28" s="1"/>
  <c r="T3276" i="28"/>
  <c r="U3276" i="28" s="1"/>
  <c r="T3277" i="28"/>
  <c r="U3277" i="28" s="1"/>
  <c r="T3278" i="28"/>
  <c r="U3278" i="28" s="1"/>
  <c r="T3279" i="28"/>
  <c r="U3279" i="28" s="1"/>
  <c r="T3280" i="28"/>
  <c r="U3280" i="28" s="1"/>
  <c r="T3281" i="28"/>
  <c r="U3281" i="28" s="1"/>
  <c r="T3282" i="28"/>
  <c r="U3282" i="28" s="1"/>
  <c r="T3283" i="28"/>
  <c r="U3283" i="28" s="1"/>
  <c r="T3284" i="28"/>
  <c r="U3284" i="28" s="1"/>
  <c r="T3285" i="28"/>
  <c r="U3285" i="28" s="1"/>
  <c r="T3286" i="28"/>
  <c r="U3286" i="28" s="1"/>
  <c r="T3287" i="28"/>
  <c r="T3288" i="28"/>
  <c r="U3288" i="28" s="1"/>
  <c r="T3289" i="28"/>
  <c r="T3290" i="28"/>
  <c r="U3290" i="28" s="1"/>
  <c r="T3291" i="28"/>
  <c r="U3291" i="28" s="1"/>
  <c r="T3292" i="28"/>
  <c r="U3292" i="28" s="1"/>
  <c r="T3293" i="28"/>
  <c r="U3293" i="28" s="1"/>
  <c r="T3294" i="28"/>
  <c r="U3294" i="28" s="1"/>
  <c r="T3295" i="28"/>
  <c r="U3295" i="28" s="1"/>
  <c r="T3296" i="28"/>
  <c r="T3297" i="28"/>
  <c r="U3297" i="28" s="1"/>
  <c r="T3298" i="28"/>
  <c r="U3298" i="28" s="1"/>
  <c r="T3299" i="28"/>
  <c r="U3299" i="28" s="1"/>
  <c r="T3300" i="28"/>
  <c r="U3300" i="28" s="1"/>
  <c r="T3301" i="28"/>
  <c r="U3301" i="28" s="1"/>
  <c r="T3302" i="28"/>
  <c r="U3302" i="28" s="1"/>
  <c r="T3303" i="28"/>
  <c r="U3303" i="28" s="1"/>
  <c r="T3304" i="28"/>
  <c r="U3304" i="28" s="1"/>
  <c r="T3305" i="28"/>
  <c r="U3305" i="28" s="1"/>
  <c r="T3306" i="28"/>
  <c r="U3306" i="28" s="1"/>
  <c r="T3307" i="28"/>
  <c r="T3308" i="28"/>
  <c r="U3308" i="28" s="1"/>
  <c r="T3309" i="28"/>
  <c r="U3309" i="28" s="1"/>
  <c r="T3310" i="28"/>
  <c r="U3310" i="28" s="1"/>
  <c r="T3311" i="28"/>
  <c r="U3311" i="28" s="1"/>
  <c r="T3312" i="28"/>
  <c r="U3312" i="28" s="1"/>
  <c r="T3313" i="28"/>
  <c r="U3313" i="28" s="1"/>
  <c r="T3314" i="28"/>
  <c r="U3314" i="28" s="1"/>
  <c r="T3315" i="28"/>
  <c r="U3315" i="28" s="1"/>
  <c r="T3316" i="28"/>
  <c r="U3316" i="28" s="1"/>
  <c r="T3317" i="28"/>
  <c r="U3317" i="28" s="1"/>
  <c r="T3318" i="28"/>
  <c r="U3318" i="28" s="1"/>
  <c r="T3319" i="28"/>
  <c r="U3319" i="28" s="1"/>
  <c r="T3320" i="28"/>
  <c r="U3320" i="28" s="1"/>
  <c r="T3321" i="28"/>
  <c r="U3321" i="28" s="1"/>
  <c r="T3322" i="28"/>
  <c r="U3322" i="28" s="1"/>
  <c r="T3323" i="28"/>
  <c r="U3323" i="28" s="1"/>
  <c r="T3324" i="28"/>
  <c r="U3324" i="28" s="1"/>
  <c r="T3325" i="28"/>
  <c r="U3325" i="28" s="1"/>
  <c r="T3326" i="28"/>
  <c r="U3326" i="28" s="1"/>
  <c r="T3327" i="28"/>
  <c r="U3327" i="28" s="1"/>
  <c r="T3328" i="28"/>
  <c r="T3329" i="28"/>
  <c r="T3330" i="28"/>
  <c r="U3330" i="28" s="1"/>
  <c r="T3331" i="28"/>
  <c r="U3331" i="28" s="1"/>
  <c r="T3332" i="28"/>
  <c r="U3332" i="28" s="1"/>
  <c r="T3333" i="28"/>
  <c r="U3333" i="28" s="1"/>
  <c r="T3334" i="28"/>
  <c r="U3334" i="28" s="1"/>
  <c r="T3335" i="28"/>
  <c r="U3335" i="28" s="1"/>
  <c r="T3336" i="28"/>
  <c r="U3336" i="28" s="1"/>
  <c r="T3337" i="28"/>
  <c r="U3337" i="28" s="1"/>
  <c r="T3338" i="28"/>
  <c r="U3338" i="28" s="1"/>
  <c r="T3339" i="28"/>
  <c r="U3339" i="28" s="1"/>
  <c r="T3340" i="28"/>
  <c r="U3340" i="28" s="1"/>
  <c r="T3341" i="28"/>
  <c r="U3341" i="28" s="1"/>
  <c r="T3342" i="28"/>
  <c r="U3342" i="28" s="1"/>
  <c r="T3343" i="28"/>
  <c r="U3343" i="28" s="1"/>
  <c r="T3344" i="28"/>
  <c r="U3344" i="28" s="1"/>
  <c r="T3345" i="28"/>
  <c r="U3345" i="28" s="1"/>
  <c r="T3346" i="28"/>
  <c r="U3346" i="28" s="1"/>
  <c r="T3347" i="28"/>
  <c r="T3348" i="28"/>
  <c r="U3348" i="28" s="1"/>
  <c r="T3349" i="28"/>
  <c r="U3349" i="28" s="1"/>
  <c r="T3350" i="28"/>
  <c r="U3350" i="28" s="1"/>
  <c r="T3351" i="28"/>
  <c r="U3351" i="28" s="1"/>
  <c r="T3352" i="28"/>
  <c r="U3352" i="28" s="1"/>
  <c r="T3353" i="28"/>
  <c r="U3353" i="28" s="1"/>
  <c r="T3354" i="28"/>
  <c r="U3354" i="28" s="1"/>
  <c r="T3355" i="28"/>
  <c r="U3355" i="28" s="1"/>
  <c r="T3356" i="28"/>
  <c r="U3356" i="28" s="1"/>
  <c r="T3357" i="28"/>
  <c r="U3357" i="28" s="1"/>
  <c r="T3358" i="28"/>
  <c r="U3358" i="28" s="1"/>
  <c r="T3359" i="28"/>
  <c r="U3359" i="28" s="1"/>
  <c r="T3360" i="28"/>
  <c r="U3360" i="28" s="1"/>
  <c r="T3361" i="28"/>
  <c r="U3361" i="28" s="1"/>
  <c r="T3362" i="28"/>
  <c r="U3362" i="28" s="1"/>
  <c r="T3363" i="28"/>
  <c r="U3363" i="28" s="1"/>
  <c r="T3364" i="28"/>
  <c r="U3364" i="28" s="1"/>
  <c r="T3365" i="28"/>
  <c r="U3365" i="28" s="1"/>
  <c r="T3366" i="28"/>
  <c r="U3366" i="28" s="1"/>
  <c r="T3367" i="28"/>
  <c r="U3367" i="28" s="1"/>
  <c r="T3368" i="28"/>
  <c r="U3368" i="28" s="1"/>
  <c r="T3369" i="28"/>
  <c r="T3370" i="28"/>
  <c r="U3370" i="28" s="1"/>
  <c r="T3371" i="28"/>
  <c r="U3371" i="28" s="1"/>
  <c r="T3372" i="28"/>
  <c r="T3373" i="28"/>
  <c r="U3373" i="28" s="1"/>
  <c r="T3374" i="28"/>
  <c r="U3374" i="28" s="1"/>
  <c r="T3375" i="28"/>
  <c r="U3375" i="28" s="1"/>
  <c r="T3376" i="28"/>
  <c r="U3376" i="28" s="1"/>
  <c r="T3377" i="28"/>
  <c r="U3377" i="28" s="1"/>
  <c r="T3378" i="28"/>
  <c r="T3379" i="28"/>
  <c r="U3379" i="28" s="1"/>
  <c r="T3380" i="28"/>
  <c r="U3380" i="28" s="1"/>
  <c r="T3381" i="28"/>
  <c r="U3381" i="28" s="1"/>
  <c r="T3382" i="28"/>
  <c r="U3382" i="28" s="1"/>
  <c r="T3383" i="28"/>
  <c r="U3383" i="28" s="1"/>
  <c r="T3384" i="28"/>
  <c r="U3384" i="28" s="1"/>
  <c r="T3385" i="28"/>
  <c r="U3385" i="28" s="1"/>
  <c r="T3386" i="28"/>
  <c r="U3386" i="28" s="1"/>
  <c r="T3387" i="28"/>
  <c r="T3388" i="28"/>
  <c r="T3389" i="28"/>
  <c r="T3390" i="28"/>
  <c r="U3390" i="28" s="1"/>
  <c r="T3391" i="28"/>
  <c r="U3391" i="28" s="1"/>
  <c r="T3392" i="28"/>
  <c r="T3393" i="28"/>
  <c r="U3393" i="28" s="1"/>
  <c r="T3394" i="28"/>
  <c r="U3394" i="28" s="1"/>
  <c r="T3395" i="28"/>
  <c r="U3395" i="28" s="1"/>
  <c r="T3396" i="28"/>
  <c r="U3396" i="28" s="1"/>
  <c r="T3397" i="28"/>
  <c r="U3397" i="28" s="1"/>
  <c r="T3398" i="28"/>
  <c r="U3398" i="28" s="1"/>
  <c r="T3399" i="28"/>
  <c r="U3399" i="28" s="1"/>
  <c r="T3400" i="28"/>
  <c r="U3400" i="28" s="1"/>
  <c r="T3401" i="28"/>
  <c r="U3401" i="28" s="1"/>
  <c r="T3402" i="28"/>
  <c r="U3402" i="28" s="1"/>
  <c r="T3403" i="28"/>
  <c r="U3403" i="28" s="1"/>
  <c r="T3404" i="28"/>
  <c r="U3404" i="28" s="1"/>
  <c r="T3405" i="28"/>
  <c r="U3405" i="28" s="1"/>
  <c r="T3406" i="28"/>
  <c r="U3406" i="28" s="1"/>
  <c r="T3407" i="28"/>
  <c r="T3408" i="28"/>
  <c r="U3408" i="28" s="1"/>
  <c r="T3409" i="28"/>
  <c r="T3410" i="28"/>
  <c r="U3410" i="28" s="1"/>
  <c r="T3411" i="28"/>
  <c r="U3411" i="28" s="1"/>
  <c r="T3412" i="28"/>
  <c r="U3412" i="28" s="1"/>
  <c r="T3413" i="28"/>
  <c r="U3413" i="28" s="1"/>
  <c r="T3414" i="28"/>
  <c r="U3414" i="28" s="1"/>
  <c r="T3415" i="28"/>
  <c r="U3415" i="28" s="1"/>
  <c r="T3416" i="28"/>
  <c r="U3416" i="28" s="1"/>
  <c r="T3417" i="28"/>
  <c r="U3417" i="28" s="1"/>
  <c r="T3418" i="28"/>
  <c r="U3418" i="28" s="1"/>
  <c r="T3419" i="28"/>
  <c r="U3419" i="28" s="1"/>
  <c r="T3420" i="28"/>
  <c r="U3420" i="28" s="1"/>
  <c r="T3421" i="28"/>
  <c r="U3421" i="28" s="1"/>
  <c r="T3422" i="28"/>
  <c r="U3422" i="28" s="1"/>
  <c r="T3423" i="28"/>
  <c r="U3423" i="28" s="1"/>
  <c r="T3424" i="28"/>
  <c r="U3424" i="28" s="1"/>
  <c r="T3425" i="28"/>
  <c r="U3425" i="28" s="1"/>
  <c r="T3426" i="28"/>
  <c r="U3426" i="28" s="1"/>
  <c r="T3427" i="28"/>
  <c r="T3428" i="28"/>
  <c r="U3428" i="28" s="1"/>
  <c r="T3429" i="28"/>
  <c r="U3429" i="28" s="1"/>
  <c r="T3430" i="28"/>
  <c r="U3430" i="28" s="1"/>
  <c r="T3431" i="28"/>
  <c r="U3431" i="28" s="1"/>
  <c r="T3432" i="28"/>
  <c r="T3433" i="28"/>
  <c r="U3433" i="28" s="1"/>
  <c r="T3434" i="28"/>
  <c r="U3434" i="28" s="1"/>
  <c r="T3435" i="28"/>
  <c r="U3435" i="28" s="1"/>
  <c r="T3436" i="28"/>
  <c r="U3436" i="28" s="1"/>
  <c r="T3437" i="28"/>
  <c r="U3437" i="28" s="1"/>
  <c r="T3438" i="28"/>
  <c r="U3438" i="28" s="1"/>
  <c r="T3439" i="28"/>
  <c r="U3439" i="28" s="1"/>
  <c r="T3440" i="28"/>
  <c r="U3440" i="28" s="1"/>
  <c r="T3441" i="28"/>
  <c r="U3441" i="28" s="1"/>
  <c r="T3442" i="28"/>
  <c r="U3442" i="28" s="1"/>
  <c r="T3443" i="28"/>
  <c r="U3443" i="28" s="1"/>
  <c r="T3444" i="28"/>
  <c r="U3444" i="28" s="1"/>
  <c r="T3445" i="28"/>
  <c r="U3445" i="28" s="1"/>
  <c r="T3446" i="28"/>
  <c r="U3446" i="28" s="1"/>
  <c r="T3447" i="28"/>
  <c r="U3447" i="28" s="1"/>
  <c r="T3448" i="28"/>
  <c r="U3448" i="28" s="1"/>
  <c r="T3449" i="28"/>
  <c r="U3449" i="28" s="1"/>
  <c r="T3450" i="28"/>
  <c r="U3450" i="28" s="1"/>
  <c r="T3451" i="28"/>
  <c r="U3451" i="28" s="1"/>
  <c r="T3452" i="28"/>
  <c r="U3452" i="28" s="1"/>
  <c r="T3453" i="28"/>
  <c r="U3453" i="28" s="1"/>
  <c r="T3454" i="28"/>
  <c r="U3454" i="28" s="1"/>
  <c r="T3455" i="28"/>
  <c r="U3455" i="28" s="1"/>
  <c r="T3456" i="28"/>
  <c r="U3456" i="28" s="1"/>
  <c r="T3457" i="28"/>
  <c r="U3457" i="28" s="1"/>
  <c r="T3458" i="28"/>
  <c r="U3458" i="28" s="1"/>
  <c r="T3459" i="28"/>
  <c r="U3459" i="28" s="1"/>
  <c r="T3460" i="28"/>
  <c r="U3460" i="28" s="1"/>
  <c r="T3461" i="28"/>
  <c r="U3461" i="28" s="1"/>
  <c r="T3462" i="28"/>
  <c r="U3462" i="28" s="1"/>
  <c r="T3463" i="28"/>
  <c r="U3463" i="28" s="1"/>
  <c r="T3464" i="28"/>
  <c r="U3464" i="28" s="1"/>
  <c r="T3465" i="28"/>
  <c r="U3465" i="28" s="1"/>
  <c r="T3466" i="28"/>
  <c r="U3466" i="28" s="1"/>
  <c r="T3467" i="28"/>
  <c r="T3468" i="28"/>
  <c r="U3468" i="28" s="1"/>
  <c r="T3469" i="28"/>
  <c r="T3470" i="28"/>
  <c r="U3470" i="28" s="1"/>
  <c r="T3471" i="28"/>
  <c r="U3471" i="28" s="1"/>
  <c r="T3472" i="28"/>
  <c r="U3472" i="28" s="1"/>
  <c r="T3473" i="28"/>
  <c r="U3473" i="28" s="1"/>
  <c r="T3474" i="28"/>
  <c r="U3474" i="28" s="1"/>
  <c r="T3475" i="28"/>
  <c r="U3475" i="28" s="1"/>
  <c r="T3476" i="28"/>
  <c r="U3476" i="28" s="1"/>
  <c r="T3477" i="28"/>
  <c r="U3477" i="28" s="1"/>
  <c r="T3478" i="28"/>
  <c r="U3478" i="28" s="1"/>
  <c r="T3479" i="28"/>
  <c r="U3479" i="28" s="1"/>
  <c r="T3480" i="28"/>
  <c r="U3480" i="28" s="1"/>
  <c r="T3481" i="28"/>
  <c r="U3481" i="28" s="1"/>
  <c r="T3482" i="28"/>
  <c r="U3482" i="28" s="1"/>
  <c r="T3483" i="28"/>
  <c r="U3483" i="28" s="1"/>
  <c r="T3484" i="28"/>
  <c r="U3484" i="28" s="1"/>
  <c r="T3485" i="28"/>
  <c r="U3485" i="28" s="1"/>
  <c r="T3486" i="28"/>
  <c r="U3486" i="28" s="1"/>
  <c r="T3487" i="28"/>
  <c r="U3487" i="28" s="1"/>
  <c r="T3488" i="28"/>
  <c r="U3488" i="28" s="1"/>
  <c r="T3489" i="28"/>
  <c r="U3489" i="28" s="1"/>
  <c r="T3490" i="28"/>
  <c r="U3490" i="28" s="1"/>
  <c r="T3491" i="28"/>
  <c r="T3492" i="28"/>
  <c r="T3493" i="28"/>
  <c r="U3493" i="28" s="1"/>
  <c r="T3494" i="28"/>
  <c r="U3494" i="28" s="1"/>
  <c r="T3495" i="28"/>
  <c r="U3495" i="28" s="1"/>
  <c r="T3496" i="28"/>
  <c r="T3497" i="28"/>
  <c r="U3497" i="28" s="1"/>
  <c r="T3498" i="28"/>
  <c r="U3498" i="28" s="1"/>
  <c r="T3499" i="28"/>
  <c r="U3499" i="28" s="1"/>
  <c r="T3500" i="28"/>
  <c r="U3500" i="28" s="1"/>
  <c r="T3501" i="28"/>
  <c r="U3501" i="28" s="1"/>
  <c r="T3502" i="28"/>
  <c r="U3502" i="28" s="1"/>
  <c r="T3503" i="28"/>
  <c r="U3503" i="28" s="1"/>
  <c r="T3504" i="28"/>
  <c r="U3504" i="28" s="1"/>
  <c r="T3505" i="28"/>
  <c r="U3505" i="28" s="1"/>
  <c r="T3506" i="28"/>
  <c r="U3506" i="28" s="1"/>
  <c r="T3507" i="28"/>
  <c r="T3508" i="28"/>
  <c r="U3508" i="28" s="1"/>
  <c r="T3509" i="28"/>
  <c r="U3509" i="28" s="1"/>
  <c r="T3510" i="28"/>
  <c r="U3510" i="28" s="1"/>
  <c r="T3511" i="28"/>
  <c r="U3511" i="28" s="1"/>
  <c r="T3512" i="28"/>
  <c r="T3513" i="28"/>
  <c r="U3513" i="28" s="1"/>
  <c r="T3514" i="28"/>
  <c r="U3514" i="28" s="1"/>
  <c r="T3515" i="28"/>
  <c r="U3515" i="28" s="1"/>
  <c r="T3516" i="28"/>
  <c r="U3516" i="28" s="1"/>
  <c r="T3517" i="28"/>
  <c r="U3517" i="28" s="1"/>
  <c r="T3518" i="28"/>
  <c r="U3518" i="28" s="1"/>
  <c r="T3519" i="28"/>
  <c r="U3519" i="28" s="1"/>
  <c r="T3520" i="28"/>
  <c r="U3520" i="28" s="1"/>
  <c r="T3521" i="28"/>
  <c r="U3521" i="28" s="1"/>
  <c r="T3522" i="28"/>
  <c r="U3522" i="28" s="1"/>
  <c r="T3523" i="28"/>
  <c r="U3523" i="28" s="1"/>
  <c r="T3524" i="28"/>
  <c r="U3524" i="28" s="1"/>
  <c r="T3525" i="28"/>
  <c r="U3525" i="28" s="1"/>
  <c r="T3526" i="28"/>
  <c r="U3526" i="28" s="1"/>
  <c r="T3527" i="28"/>
  <c r="U3527" i="28" s="1"/>
  <c r="T3528" i="28"/>
  <c r="U3528" i="28" s="1"/>
  <c r="T3529" i="28"/>
  <c r="T3530" i="28"/>
  <c r="U3530" i="28" s="1"/>
  <c r="T3531" i="28"/>
  <c r="U3531" i="28" s="1"/>
  <c r="T3532" i="28"/>
  <c r="U3532" i="28" s="1"/>
  <c r="T3533" i="28"/>
  <c r="U3533" i="28" s="1"/>
  <c r="T3534" i="28"/>
  <c r="U3534" i="28" s="1"/>
  <c r="T3535" i="28"/>
  <c r="U3535" i="28" s="1"/>
  <c r="T3536" i="28"/>
  <c r="U3536" i="28" s="1"/>
  <c r="T3537" i="28"/>
  <c r="U3537" i="28" s="1"/>
  <c r="T3538" i="28"/>
  <c r="U3538" i="28" s="1"/>
  <c r="T3539" i="28"/>
  <c r="U3539" i="28" s="1"/>
  <c r="T3540" i="28"/>
  <c r="U3540" i="28" s="1"/>
  <c r="T3541" i="28"/>
  <c r="U3541" i="28" s="1"/>
  <c r="T3542" i="28"/>
  <c r="U3542" i="28" s="1"/>
  <c r="T3543" i="28"/>
  <c r="U3543" i="28" s="1"/>
  <c r="T3544" i="28"/>
  <c r="U3544" i="28" s="1"/>
  <c r="T3545" i="28"/>
  <c r="U3545" i="28" s="1"/>
  <c r="T3546" i="28"/>
  <c r="U3546" i="28" s="1"/>
  <c r="T3547" i="28"/>
  <c r="T3548" i="28"/>
  <c r="U3548" i="28" s="1"/>
  <c r="T3549" i="28"/>
  <c r="U3549" i="28" s="1"/>
  <c r="T3550" i="28"/>
  <c r="U3550" i="28" s="1"/>
  <c r="T3551" i="28"/>
  <c r="U3551" i="28" s="1"/>
  <c r="T3552" i="28"/>
  <c r="U3552" i="28" s="1"/>
  <c r="T3553" i="28"/>
  <c r="U3553" i="28" s="1"/>
  <c r="T3554" i="28"/>
  <c r="U3554" i="28" s="1"/>
  <c r="T3555" i="28"/>
  <c r="U3555" i="28" s="1"/>
  <c r="T3556" i="28"/>
  <c r="U3556" i="28" s="1"/>
  <c r="T3557" i="28"/>
  <c r="U3557" i="28" s="1"/>
  <c r="T3558" i="28"/>
  <c r="U3558" i="28" s="1"/>
  <c r="T3559" i="28"/>
  <c r="U3559" i="28" s="1"/>
  <c r="T3560" i="28"/>
  <c r="T3561" i="28"/>
  <c r="T3562" i="28"/>
  <c r="U3562" i="28" s="1"/>
  <c r="T3563" i="28"/>
  <c r="U3563" i="28" s="1"/>
  <c r="T3564" i="28"/>
  <c r="U3564" i="28" s="1"/>
  <c r="T3565" i="28"/>
  <c r="U3565" i="28" s="1"/>
  <c r="T3566" i="28"/>
  <c r="U3566" i="28" s="1"/>
  <c r="T3567" i="28"/>
  <c r="T3568" i="28"/>
  <c r="T3569" i="28"/>
  <c r="T3570" i="28"/>
  <c r="U3570" i="28" s="1"/>
  <c r="T3571" i="28"/>
  <c r="U3571" i="28" s="1"/>
  <c r="T3572" i="28"/>
  <c r="U3572" i="28" s="1"/>
  <c r="T3573" i="28"/>
  <c r="U3573" i="28" s="1"/>
  <c r="T3574" i="28"/>
  <c r="U3574" i="28" s="1"/>
  <c r="T3575" i="28"/>
  <c r="U3575" i="28" s="1"/>
  <c r="T3576" i="28"/>
  <c r="U3576" i="28" s="1"/>
  <c r="T3577" i="28"/>
  <c r="U3577" i="28" s="1"/>
  <c r="T3578" i="28"/>
  <c r="U3578" i="28" s="1"/>
  <c r="T3579" i="28"/>
  <c r="U3579" i="28" s="1"/>
  <c r="T3580" i="28"/>
  <c r="U3580" i="28" s="1"/>
  <c r="T3581" i="28"/>
  <c r="U3581" i="28" s="1"/>
  <c r="T3582" i="28"/>
  <c r="U3582" i="28" s="1"/>
  <c r="T3583" i="28"/>
  <c r="U3583" i="28" s="1"/>
  <c r="T3584" i="28"/>
  <c r="U3584" i="28" s="1"/>
  <c r="T3585" i="28"/>
  <c r="U3585" i="28" s="1"/>
  <c r="T3586" i="28"/>
  <c r="U3586" i="28" s="1"/>
  <c r="T3587" i="28"/>
  <c r="T3588" i="28"/>
  <c r="U3588" i="28" s="1"/>
  <c r="T3589" i="28"/>
  <c r="T3590" i="28"/>
  <c r="U3590" i="28" s="1"/>
  <c r="T3591" i="28"/>
  <c r="U3591" i="28" s="1"/>
  <c r="T3592" i="28"/>
  <c r="U3592" i="28" s="1"/>
  <c r="T3593" i="28"/>
  <c r="U3593" i="28" s="1"/>
  <c r="T3594" i="28"/>
  <c r="U3594" i="28" s="1"/>
  <c r="T3595" i="28"/>
  <c r="U3595" i="28" s="1"/>
  <c r="T3596" i="28"/>
  <c r="U3596" i="28" s="1"/>
  <c r="T3597" i="28"/>
  <c r="U3597" i="28" s="1"/>
  <c r="T3598" i="28"/>
  <c r="U3598" i="28" s="1"/>
  <c r="T3599" i="28"/>
  <c r="T3600" i="28"/>
  <c r="U3600" i="28" s="1"/>
  <c r="T3601" i="28"/>
  <c r="U3601" i="28" s="1"/>
  <c r="T3602" i="28"/>
  <c r="U3602" i="28" s="1"/>
  <c r="T3603" i="28"/>
  <c r="U3603" i="28" s="1"/>
  <c r="T3604" i="28"/>
  <c r="U3604" i="28" s="1"/>
  <c r="T3605" i="28"/>
  <c r="U3605" i="28" s="1"/>
  <c r="T3606" i="28"/>
  <c r="U3606" i="28" s="1"/>
  <c r="T3607" i="28"/>
  <c r="U3607" i="28" s="1"/>
  <c r="T3608" i="28"/>
  <c r="U3608" i="28" s="1"/>
  <c r="T3609" i="28"/>
  <c r="U3609" i="28" s="1"/>
  <c r="T3610" i="28"/>
  <c r="U3610" i="28" s="1"/>
  <c r="T3611" i="28"/>
  <c r="U3611" i="28" s="1"/>
  <c r="T3612" i="28"/>
  <c r="U3612" i="28" s="1"/>
  <c r="T3613" i="28"/>
  <c r="U3613" i="28" s="1"/>
  <c r="T3614" i="28"/>
  <c r="U3614" i="28" s="1"/>
  <c r="T3615" i="28"/>
  <c r="U3615" i="28" s="1"/>
  <c r="T3616" i="28"/>
  <c r="U3616" i="28" s="1"/>
  <c r="T3617" i="28"/>
  <c r="U3617" i="28" s="1"/>
  <c r="T3618" i="28"/>
  <c r="U3618" i="28" s="1"/>
  <c r="T3619" i="28"/>
  <c r="T3620" i="28"/>
  <c r="U3620" i="28" s="1"/>
  <c r="T3621" i="28"/>
  <c r="U3621" i="28" s="1"/>
  <c r="T3622" i="28"/>
  <c r="U3622" i="28" s="1"/>
  <c r="T3623" i="28"/>
  <c r="U3623" i="28" s="1"/>
  <c r="T3624" i="28"/>
  <c r="U3624" i="28" s="1"/>
  <c r="T3625" i="28"/>
  <c r="U3625" i="28" s="1"/>
  <c r="T3626" i="28"/>
  <c r="U3626" i="28" s="1"/>
  <c r="T3627" i="28"/>
  <c r="T3628" i="28"/>
  <c r="U3628" i="28" s="1"/>
  <c r="T3629" i="28"/>
  <c r="U3629" i="28" s="1"/>
  <c r="T3630" i="28"/>
  <c r="U3630" i="28" s="1"/>
  <c r="T3631" i="28"/>
  <c r="U3631" i="28" s="1"/>
  <c r="T3632" i="28"/>
  <c r="T3633" i="28"/>
  <c r="U3633" i="28" s="1"/>
  <c r="T3634" i="28"/>
  <c r="U3634" i="28" s="1"/>
  <c r="T3635" i="28"/>
  <c r="U3635" i="28" s="1"/>
  <c r="T3636" i="28"/>
  <c r="U3636" i="28" s="1"/>
  <c r="T3637" i="28"/>
  <c r="T3638" i="28"/>
  <c r="U3638" i="28" s="1"/>
  <c r="T3639" i="28"/>
  <c r="U3639" i="28" s="1"/>
  <c r="T3640" i="28"/>
  <c r="U3640" i="28" s="1"/>
  <c r="T3641" i="28"/>
  <c r="U3641" i="28" s="1"/>
  <c r="T3642" i="28"/>
  <c r="U3642" i="28" s="1"/>
  <c r="T3643" i="28"/>
  <c r="U3643" i="28" s="1"/>
  <c r="T3644" i="28"/>
  <c r="U3644" i="28" s="1"/>
  <c r="T3645" i="28"/>
  <c r="U3645" i="28" s="1"/>
  <c r="T3646" i="28"/>
  <c r="U3646" i="28" s="1"/>
  <c r="T3647" i="28"/>
  <c r="T3648" i="28"/>
  <c r="T3649" i="28"/>
  <c r="T3650" i="28"/>
  <c r="U3650" i="28" s="1"/>
  <c r="T3651" i="28"/>
  <c r="U3651" i="28" s="1"/>
  <c r="T3652" i="28"/>
  <c r="U3652" i="28" s="1"/>
  <c r="T3653" i="28"/>
  <c r="U3653" i="28" s="1"/>
  <c r="T3654" i="28"/>
  <c r="U3654" i="28" s="1"/>
  <c r="T3655" i="28"/>
  <c r="U3655" i="28" s="1"/>
  <c r="T3656" i="28"/>
  <c r="U3656" i="28" s="1"/>
  <c r="T3657" i="28"/>
  <c r="U3657" i="28" s="1"/>
  <c r="T3658" i="28"/>
  <c r="U3658" i="28" s="1"/>
  <c r="T3659" i="28"/>
  <c r="U3659" i="28" s="1"/>
  <c r="T3660" i="28"/>
  <c r="U3660" i="28" s="1"/>
  <c r="T3661" i="28"/>
  <c r="U3661" i="28" s="1"/>
  <c r="T3662" i="28"/>
  <c r="U3662" i="28" s="1"/>
  <c r="T3663" i="28"/>
  <c r="U3663" i="28" s="1"/>
  <c r="T3664" i="28"/>
  <c r="U3664" i="28" s="1"/>
  <c r="T3665" i="28"/>
  <c r="U3665" i="28" s="1"/>
  <c r="T3666" i="28"/>
  <c r="U3666" i="28" s="1"/>
  <c r="T3667" i="28"/>
  <c r="T3668" i="28"/>
  <c r="U3668" i="28" s="1"/>
  <c r="T3669" i="28"/>
  <c r="U3669" i="28" s="1"/>
  <c r="T3670" i="28"/>
  <c r="U3670" i="28" s="1"/>
  <c r="T3671" i="28"/>
  <c r="U3671" i="28" s="1"/>
  <c r="T3672" i="28"/>
  <c r="U3672" i="28" s="1"/>
  <c r="T3673" i="28"/>
  <c r="U3673" i="28" s="1"/>
  <c r="T3674" i="28"/>
  <c r="U3674" i="28" s="1"/>
  <c r="T3675" i="28"/>
  <c r="U3675" i="28" s="1"/>
  <c r="T3676" i="28"/>
  <c r="U3676" i="28" s="1"/>
  <c r="T3677" i="28"/>
  <c r="U3677" i="28" s="1"/>
  <c r="T3678" i="28"/>
  <c r="U3678" i="28" s="1"/>
  <c r="T3679" i="28"/>
  <c r="U3679" i="28" s="1"/>
  <c r="T3680" i="28"/>
  <c r="U3680" i="28" s="1"/>
  <c r="T3681" i="28"/>
  <c r="U3681" i="28" s="1"/>
  <c r="T3682" i="28"/>
  <c r="U3682" i="28" s="1"/>
  <c r="T3683" i="28"/>
  <c r="U3683" i="28" s="1"/>
  <c r="T3684" i="28"/>
  <c r="U3684" i="28" s="1"/>
  <c r="T3685" i="28"/>
  <c r="U3685" i="28" s="1"/>
  <c r="T3686" i="28"/>
  <c r="U3686" i="28" s="1"/>
  <c r="T3687" i="28"/>
  <c r="T3688" i="28"/>
  <c r="U3688" i="28" s="1"/>
  <c r="T3689" i="28"/>
  <c r="U3689" i="28" s="1"/>
  <c r="T3690" i="28"/>
  <c r="U3690" i="28" s="1"/>
  <c r="T3691" i="28"/>
  <c r="U3691" i="28" s="1"/>
  <c r="T3692" i="28"/>
  <c r="U3692" i="28" s="1"/>
  <c r="T3693" i="28"/>
  <c r="U3693" i="28" s="1"/>
  <c r="T3694" i="28"/>
  <c r="U3694" i="28" s="1"/>
  <c r="T3695" i="28"/>
  <c r="U3695" i="28" s="1"/>
  <c r="T3696" i="28"/>
  <c r="U3696" i="28" s="1"/>
  <c r="T3697" i="28"/>
  <c r="U3697" i="28" s="1"/>
  <c r="T3698" i="28"/>
  <c r="U3698" i="28" s="1"/>
  <c r="T3699" i="28"/>
  <c r="U3699" i="28" s="1"/>
  <c r="T3700" i="28"/>
  <c r="U3700" i="28" s="1"/>
  <c r="T3701" i="28"/>
  <c r="U3701" i="28" s="1"/>
  <c r="T3702" i="28"/>
  <c r="U3702" i="28" s="1"/>
  <c r="T3703" i="28"/>
  <c r="U3703" i="28" s="1"/>
  <c r="T3704" i="28"/>
  <c r="U3704" i="28" s="1"/>
  <c r="T3705" i="28"/>
  <c r="U3705" i="28" s="1"/>
  <c r="T3706" i="28"/>
  <c r="U3706" i="28" s="1"/>
  <c r="T3707" i="28"/>
  <c r="T3708" i="28"/>
  <c r="U3708" i="28" s="1"/>
  <c r="T3709" i="28"/>
  <c r="T3710" i="28"/>
  <c r="U3710" i="28" s="1"/>
  <c r="T3711" i="28"/>
  <c r="U3711" i="28" s="1"/>
  <c r="T3712" i="28"/>
  <c r="U3712" i="28" s="1"/>
  <c r="T3713" i="28"/>
  <c r="U3713" i="28" s="1"/>
  <c r="T3714" i="28"/>
  <c r="U3714" i="28" s="1"/>
  <c r="T3715" i="28"/>
  <c r="U3715" i="28" s="1"/>
  <c r="T3716" i="28"/>
  <c r="U3716" i="28" s="1"/>
  <c r="T3717" i="28"/>
  <c r="U3717" i="28" s="1"/>
  <c r="T3718" i="28"/>
  <c r="U3718" i="28" s="1"/>
  <c r="T3719" i="28"/>
  <c r="U3719" i="28" s="1"/>
  <c r="T3720" i="28"/>
  <c r="U3720" i="28" s="1"/>
  <c r="T3721" i="28"/>
  <c r="U3721" i="28" s="1"/>
  <c r="T3722" i="28"/>
  <c r="U3722" i="28" s="1"/>
  <c r="T3723" i="28"/>
  <c r="U3723" i="28" s="1"/>
  <c r="T3724" i="28"/>
  <c r="U3724" i="28" s="1"/>
  <c r="T3725" i="28"/>
  <c r="U3725" i="28" s="1"/>
  <c r="T3726" i="28"/>
  <c r="U3726" i="28" s="1"/>
  <c r="T3727" i="28"/>
  <c r="U3727" i="28" s="1"/>
  <c r="T3728" i="28"/>
  <c r="U3728" i="28" s="1"/>
  <c r="T3729" i="28"/>
  <c r="U3729" i="28" s="1"/>
  <c r="T3730" i="28"/>
  <c r="U3730" i="28" s="1"/>
  <c r="T3731" i="28"/>
  <c r="U3731" i="28" s="1"/>
  <c r="T3732" i="28"/>
  <c r="T3733" i="28"/>
  <c r="U3733" i="28" s="1"/>
  <c r="T3734" i="28"/>
  <c r="U3734" i="28" s="1"/>
  <c r="T3735" i="28"/>
  <c r="U3735" i="28" s="1"/>
  <c r="T3736" i="28"/>
  <c r="U3736" i="28" s="1"/>
  <c r="T3737" i="28"/>
  <c r="U3737" i="28" s="1"/>
  <c r="T3738" i="28"/>
  <c r="U3738" i="28" s="1"/>
  <c r="T3739" i="28"/>
  <c r="U3739" i="28" s="1"/>
  <c r="T3740" i="28"/>
  <c r="U3740" i="28" s="1"/>
  <c r="T3741" i="28"/>
  <c r="U3741" i="28" s="1"/>
  <c r="T3742" i="28"/>
  <c r="U3742" i="28" s="1"/>
  <c r="T3743" i="28"/>
  <c r="U3743" i="28" s="1"/>
  <c r="T3744" i="28"/>
  <c r="U3744" i="28" s="1"/>
  <c r="T3745" i="28"/>
  <c r="U3745" i="28" s="1"/>
  <c r="T3746" i="28"/>
  <c r="U3746" i="28" s="1"/>
  <c r="T3747" i="28"/>
  <c r="T3748" i="28"/>
  <c r="T3749" i="28"/>
  <c r="U3749" i="28" s="1"/>
  <c r="T3750" i="28"/>
  <c r="U3750" i="28" s="1"/>
  <c r="T3751" i="28"/>
  <c r="U3751" i="28" s="1"/>
  <c r="T3752" i="28"/>
  <c r="T3753" i="28"/>
  <c r="U3753" i="28" s="1"/>
  <c r="T3754" i="28"/>
  <c r="U3754" i="28" s="1"/>
  <c r="T3755" i="28"/>
  <c r="U3755" i="28" s="1"/>
  <c r="T3756" i="28"/>
  <c r="U3756" i="28" s="1"/>
  <c r="T3757" i="28"/>
  <c r="U3757" i="28" s="1"/>
  <c r="T3758" i="28"/>
  <c r="U3758" i="28" s="1"/>
  <c r="T3759" i="28"/>
  <c r="T3760" i="28"/>
  <c r="U3760" i="28" s="1"/>
  <c r="T3761" i="28"/>
  <c r="U3761" i="28" s="1"/>
  <c r="T3762" i="28"/>
  <c r="U3762" i="28" s="1"/>
  <c r="T3763" i="28"/>
  <c r="U3763" i="28" s="1"/>
  <c r="T3764" i="28"/>
  <c r="U3764" i="28" s="1"/>
  <c r="T3765" i="28"/>
  <c r="U3765" i="28" s="1"/>
  <c r="T3766" i="28"/>
  <c r="U3766" i="28" s="1"/>
  <c r="T3767" i="28"/>
  <c r="T3768" i="28"/>
  <c r="U3768" i="28" s="1"/>
  <c r="T3769" i="28"/>
  <c r="U3769" i="28" s="1"/>
  <c r="T3770" i="28"/>
  <c r="U3770" i="28" s="1"/>
  <c r="T3771" i="28"/>
  <c r="U3771" i="28" s="1"/>
  <c r="T3772" i="28"/>
  <c r="U3772" i="28" s="1"/>
  <c r="T3773" i="28"/>
  <c r="U3773" i="28" s="1"/>
  <c r="T3774" i="28"/>
  <c r="U3774" i="28" s="1"/>
  <c r="T3775" i="28"/>
  <c r="U3775" i="28" s="1"/>
  <c r="T3776" i="28"/>
  <c r="U3776" i="28" s="1"/>
  <c r="T3777" i="28"/>
  <c r="U3777" i="28" s="1"/>
  <c r="T3778" i="28"/>
  <c r="U3778" i="28" s="1"/>
  <c r="T3779" i="28"/>
  <c r="U3779" i="28" s="1"/>
  <c r="T3780" i="28"/>
  <c r="T3781" i="28"/>
  <c r="U3781" i="28" s="1"/>
  <c r="T3782" i="28"/>
  <c r="U3782" i="28" s="1"/>
  <c r="T3783" i="28"/>
  <c r="U3783" i="28" s="1"/>
  <c r="T3784" i="28"/>
  <c r="U3784" i="28" s="1"/>
  <c r="T3785" i="28"/>
  <c r="U3785" i="28" s="1"/>
  <c r="T3786" i="28"/>
  <c r="U3786" i="28" s="1"/>
  <c r="T3787" i="28"/>
  <c r="T3788" i="28"/>
  <c r="U3788" i="28" s="1"/>
  <c r="T3789" i="28"/>
  <c r="T3790" i="28"/>
  <c r="U3790" i="28" s="1"/>
  <c r="T3791" i="28"/>
  <c r="U3791" i="28" s="1"/>
  <c r="T3792" i="28"/>
  <c r="U3792" i="28" s="1"/>
  <c r="T3793" i="28"/>
  <c r="T3794" i="28"/>
  <c r="U3794" i="28" s="1"/>
  <c r="T3795" i="28"/>
  <c r="U3795" i="28" s="1"/>
  <c r="T3796" i="28"/>
  <c r="U3796" i="28" s="1"/>
  <c r="T3797" i="28"/>
  <c r="U3797" i="28" s="1"/>
  <c r="T3798" i="28"/>
  <c r="U3798" i="28" s="1"/>
  <c r="T3799" i="28"/>
  <c r="U3799" i="28" s="1"/>
  <c r="T3800" i="28"/>
  <c r="U3800" i="28" s="1"/>
  <c r="T3801" i="28"/>
  <c r="U3801" i="28" s="1"/>
  <c r="T3802" i="28"/>
  <c r="U3802" i="28" s="1"/>
  <c r="T3803" i="28"/>
  <c r="U3803" i="28" s="1"/>
  <c r="T3804" i="28"/>
  <c r="U3804" i="28" s="1"/>
  <c r="T3805" i="28"/>
  <c r="U3805" i="28" s="1"/>
  <c r="T3806" i="28"/>
  <c r="U3806" i="28" s="1"/>
  <c r="T3807" i="28"/>
  <c r="T3808" i="28"/>
  <c r="U3808" i="28" s="1"/>
  <c r="T3809" i="28"/>
  <c r="U3809" i="28" s="1"/>
  <c r="T3810" i="28"/>
  <c r="U3810" i="28" s="1"/>
  <c r="T3811" i="28"/>
  <c r="U3811" i="28" s="1"/>
  <c r="T3812" i="28"/>
  <c r="U3812" i="28" s="1"/>
  <c r="T3813" i="28"/>
  <c r="U3813" i="28" s="1"/>
  <c r="T3814" i="28"/>
  <c r="U3814" i="28" s="1"/>
  <c r="T3815" i="28"/>
  <c r="U3815" i="28" s="1"/>
  <c r="T3816" i="28"/>
  <c r="U3816" i="28" s="1"/>
  <c r="T3817" i="28"/>
  <c r="U3817" i="28" s="1"/>
  <c r="T3818" i="28"/>
  <c r="U3818" i="28" s="1"/>
  <c r="T3819" i="28"/>
  <c r="U3819" i="28" s="1"/>
  <c r="T3820" i="28"/>
  <c r="U3820" i="28" s="1"/>
  <c r="T3821" i="28"/>
  <c r="U3821" i="28" s="1"/>
  <c r="T3822" i="28"/>
  <c r="U3822" i="28" s="1"/>
  <c r="T3823" i="28"/>
  <c r="U3823" i="28" s="1"/>
  <c r="T3824" i="28"/>
  <c r="U3824" i="28" s="1"/>
  <c r="T3825" i="28"/>
  <c r="U3825" i="28" s="1"/>
  <c r="T3826" i="28"/>
  <c r="U3826" i="28" s="1"/>
  <c r="T3827" i="28"/>
  <c r="U3827" i="28" s="1"/>
  <c r="T3828" i="28"/>
  <c r="U3828" i="28" s="1"/>
  <c r="T3829" i="28"/>
  <c r="U3829" i="28" s="1"/>
  <c r="T3830" i="28"/>
  <c r="U3830" i="28" s="1"/>
  <c r="T3831" i="28"/>
  <c r="U3831" i="28" s="1"/>
  <c r="T3832" i="28"/>
  <c r="T3833" i="28"/>
  <c r="U3833" i="28" s="1"/>
  <c r="T3834" i="28"/>
  <c r="U3834" i="28" s="1"/>
  <c r="T3835" i="28"/>
  <c r="U3835" i="28" s="1"/>
  <c r="T3836" i="28"/>
  <c r="U3836" i="28" s="1"/>
  <c r="T3837" i="28"/>
  <c r="T3838" i="28"/>
  <c r="U3838" i="28" s="1"/>
  <c r="T3839" i="28"/>
  <c r="U3839" i="28" s="1"/>
  <c r="T3840" i="28"/>
  <c r="U3840" i="28" s="1"/>
  <c r="T3841" i="28"/>
  <c r="U3841" i="28" s="1"/>
  <c r="T3842" i="28"/>
  <c r="U3842" i="28" s="1"/>
  <c r="T3843" i="28"/>
  <c r="U3843" i="28" s="1"/>
  <c r="T3844" i="28"/>
  <c r="U3844" i="28" s="1"/>
  <c r="U12" i="28"/>
  <c r="U16" i="28"/>
  <c r="U27" i="28"/>
  <c r="U39" i="28"/>
  <c r="U41" i="28"/>
  <c r="U47" i="28"/>
  <c r="U49" i="28"/>
  <c r="U87" i="28"/>
  <c r="U88" i="28"/>
  <c r="U107" i="28"/>
  <c r="U108" i="28"/>
  <c r="U109" i="28"/>
  <c r="U127" i="28"/>
  <c r="U129" i="28"/>
  <c r="U132" i="28"/>
  <c r="U137" i="28"/>
  <c r="U138" i="28"/>
  <c r="U139" i="28"/>
  <c r="U148" i="28"/>
  <c r="U167" i="28"/>
  <c r="U185" i="28"/>
  <c r="U187" i="28"/>
  <c r="U188" i="28"/>
  <c r="U189" i="28"/>
  <c r="U207" i="28"/>
  <c r="U208" i="28"/>
  <c r="U209" i="28"/>
  <c r="U212" i="28"/>
  <c r="U249" i="28"/>
  <c r="U267" i="28"/>
  <c r="U268" i="28"/>
  <c r="U269" i="28"/>
  <c r="U277" i="28"/>
  <c r="U287" i="28"/>
  <c r="U289" i="28"/>
  <c r="U298" i="28"/>
  <c r="U307" i="28"/>
  <c r="U317" i="28"/>
  <c r="U320" i="28"/>
  <c r="U331" i="28"/>
  <c r="U347" i="28"/>
  <c r="U352" i="28"/>
  <c r="U357" i="28"/>
  <c r="U359" i="28"/>
  <c r="U360" i="28"/>
  <c r="U361" i="28"/>
  <c r="U367" i="28"/>
  <c r="U389" i="28"/>
  <c r="U408" i="28"/>
  <c r="U427" i="28"/>
  <c r="U428" i="28"/>
  <c r="U429" i="28"/>
  <c r="U437" i="28"/>
  <c r="U447" i="28"/>
  <c r="U448" i="28"/>
  <c r="U449" i="28"/>
  <c r="U459" i="28"/>
  <c r="U469" i="28"/>
  <c r="U472" i="28"/>
  <c r="U492" i="28"/>
  <c r="U497" i="28"/>
  <c r="U498" i="28"/>
  <c r="U527" i="28"/>
  <c r="U532" i="28"/>
  <c r="U547" i="28"/>
  <c r="U548" i="28"/>
  <c r="U549" i="28"/>
  <c r="U567" i="28"/>
  <c r="U588" i="28"/>
  <c r="U589" i="28"/>
  <c r="U592" i="28"/>
  <c r="U607" i="28"/>
  <c r="U612" i="28"/>
  <c r="U618" i="28"/>
  <c r="U639" i="28"/>
  <c r="U647" i="28"/>
  <c r="U649" i="28"/>
  <c r="U652" i="28"/>
  <c r="U667" i="28"/>
  <c r="U669" i="28"/>
  <c r="U687" i="28"/>
  <c r="U689" i="28"/>
  <c r="U707" i="28"/>
  <c r="U727" i="28"/>
  <c r="U728" i="28"/>
  <c r="U729" i="28"/>
  <c r="U732" i="28"/>
  <c r="U739" i="28"/>
  <c r="U747" i="28"/>
  <c r="U767" i="28"/>
  <c r="U779" i="28"/>
  <c r="U787" i="28"/>
  <c r="U789" i="28"/>
  <c r="U808" i="28"/>
  <c r="U809" i="28"/>
  <c r="U822" i="28"/>
  <c r="U827" i="28"/>
  <c r="U829" i="28"/>
  <c r="U839" i="28"/>
  <c r="U889" i="28"/>
  <c r="U907" i="28"/>
  <c r="U908" i="28"/>
  <c r="U909" i="28"/>
  <c r="U917" i="28"/>
  <c r="U919" i="28"/>
  <c r="U927" i="28"/>
  <c r="U939" i="28"/>
  <c r="U947" i="28"/>
  <c r="U952" i="28"/>
  <c r="U961" i="28"/>
  <c r="U967" i="28"/>
  <c r="U969" i="28"/>
  <c r="U999" i="28"/>
  <c r="U1007" i="28"/>
  <c r="U1008" i="28"/>
  <c r="U1009" i="28"/>
  <c r="U1020" i="28"/>
  <c r="U1027" i="28"/>
  <c r="U1061" i="28"/>
  <c r="U1067" i="28"/>
  <c r="U1068" i="28"/>
  <c r="U1072" i="28"/>
  <c r="U1087" i="28"/>
  <c r="U1109" i="28"/>
  <c r="U1119" i="28"/>
  <c r="U1127" i="28"/>
  <c r="U1131" i="28"/>
  <c r="U1132" i="28"/>
  <c r="U1147" i="28"/>
  <c r="U1167" i="28"/>
  <c r="U1168" i="28"/>
  <c r="U1172" i="28"/>
  <c r="U1187" i="28"/>
  <c r="U1212" i="28"/>
  <c r="U1227" i="28"/>
  <c r="U1236" i="28"/>
  <c r="U1237" i="28"/>
  <c r="U1247" i="28"/>
  <c r="U1251" i="28"/>
  <c r="U1252" i="28"/>
  <c r="U1257" i="28"/>
  <c r="U1267" i="28"/>
  <c r="U1308" i="28"/>
  <c r="U1309" i="28"/>
  <c r="U1327" i="28"/>
  <c r="U1347" i="28"/>
  <c r="U1348" i="28"/>
  <c r="U1349" i="28"/>
  <c r="U1353" i="28"/>
  <c r="U1367" i="28"/>
  <c r="U1368" i="28"/>
  <c r="U1369" i="28"/>
  <c r="U1372" i="28"/>
  <c r="U1377" i="28"/>
  <c r="U1399" i="28"/>
  <c r="U1407" i="28"/>
  <c r="U1412" i="28"/>
  <c r="U1427" i="28"/>
  <c r="U1447" i="28"/>
  <c r="U1449" i="28"/>
  <c r="U1469" i="28"/>
  <c r="U1472" i="28"/>
  <c r="U1492" i="28"/>
  <c r="U1497" i="28"/>
  <c r="U1507" i="28"/>
  <c r="U1516" i="28"/>
  <c r="U1527" i="28"/>
  <c r="U1532" i="28"/>
  <c r="U1533" i="28"/>
  <c r="U1547" i="28"/>
  <c r="U1569" i="28"/>
  <c r="U1576" i="28"/>
  <c r="U1579" i="28"/>
  <c r="U1581" i="28"/>
  <c r="U1588" i="28"/>
  <c r="U1589" i="28"/>
  <c r="U1592" i="28"/>
  <c r="U1607" i="28"/>
  <c r="U1609" i="28"/>
  <c r="U1619" i="28"/>
  <c r="U1631" i="28"/>
  <c r="U1632" i="28"/>
  <c r="U1652" i="28"/>
  <c r="U1667" i="28"/>
  <c r="U1687" i="28"/>
  <c r="U1688" i="28"/>
  <c r="U1689" i="28"/>
  <c r="U1699" i="28"/>
  <c r="U1707" i="28"/>
  <c r="U1712" i="28"/>
  <c r="U1719" i="28"/>
  <c r="U1723" i="28"/>
  <c r="U1732" i="28"/>
  <c r="U1747" i="28"/>
  <c r="U1749" i="28"/>
  <c r="U1767" i="28"/>
  <c r="U1769" i="28"/>
  <c r="U1772" i="28"/>
  <c r="U1776" i="28"/>
  <c r="U1787" i="28"/>
  <c r="U1792" i="28"/>
  <c r="U1827" i="28"/>
  <c r="U1829" i="28"/>
  <c r="U1867" i="28"/>
  <c r="U1869" i="28"/>
  <c r="U1872" i="28"/>
  <c r="U1879" i="28"/>
  <c r="U1887" i="28"/>
  <c r="U1888" i="28"/>
  <c r="U1889" i="28"/>
  <c r="U1909" i="28"/>
  <c r="U1919" i="28"/>
  <c r="U1927" i="28"/>
  <c r="U1936" i="28"/>
  <c r="U1937" i="28"/>
  <c r="U1947" i="28"/>
  <c r="U1948" i="28"/>
  <c r="U1949" i="28"/>
  <c r="U1967" i="28"/>
  <c r="U1972" i="28"/>
  <c r="U1989" i="28"/>
  <c r="U1999" i="28"/>
  <c r="U2027" i="28"/>
  <c r="U2029" i="28"/>
  <c r="U2033" i="28"/>
  <c r="U2047" i="28"/>
  <c r="U2049" i="28"/>
  <c r="U2067" i="28"/>
  <c r="U2087" i="28"/>
  <c r="U2092" i="28"/>
  <c r="U2109" i="28"/>
  <c r="U2112" i="28"/>
  <c r="U2117" i="28"/>
  <c r="U2127" i="28"/>
  <c r="U2147" i="28"/>
  <c r="U2148" i="28"/>
  <c r="U2152" i="28"/>
  <c r="U2167" i="28"/>
  <c r="U2168" i="28"/>
  <c r="U2169" i="28"/>
  <c r="U2172" i="28"/>
  <c r="U2207" i="28"/>
  <c r="U2209" i="28"/>
  <c r="U2212" i="28"/>
  <c r="U2227" i="28"/>
  <c r="U2232" i="28"/>
  <c r="U2247" i="28"/>
  <c r="U2248" i="28"/>
  <c r="U2267" i="28"/>
  <c r="U2272" i="28"/>
  <c r="U2287" i="28"/>
  <c r="U2289" i="28"/>
  <c r="U2307" i="28"/>
  <c r="U2308" i="28"/>
  <c r="U2348" i="28"/>
  <c r="U2349" i="28"/>
  <c r="U2373" i="28"/>
  <c r="U2379" i="28"/>
  <c r="U2387" i="28"/>
  <c r="U2389" i="28"/>
  <c r="U2407" i="28"/>
  <c r="U2429" i="28"/>
  <c r="U2432" i="28"/>
  <c r="U2447" i="28"/>
  <c r="U2448" i="28"/>
  <c r="U2452" i="28"/>
  <c r="U2453" i="28"/>
  <c r="U2467" i="28"/>
  <c r="U2469" i="28"/>
  <c r="U2477" i="28"/>
  <c r="U2487" i="28"/>
  <c r="U2489" i="28"/>
  <c r="U2491" i="28"/>
  <c r="U2492" i="28"/>
  <c r="U2509" i="28"/>
  <c r="U2512" i="28"/>
  <c r="U2527" i="28"/>
  <c r="U2529" i="28"/>
  <c r="U2547" i="28"/>
  <c r="U2548" i="28"/>
  <c r="U2549" i="28"/>
  <c r="U2567" i="28"/>
  <c r="U2570" i="28"/>
  <c r="U2589" i="28"/>
  <c r="U2592" i="28"/>
  <c r="U2612" i="28"/>
  <c r="U2627" i="28"/>
  <c r="U2632" i="28"/>
  <c r="U2636" i="28"/>
  <c r="U2637" i="28"/>
  <c r="U2639" i="28"/>
  <c r="U2647" i="28"/>
  <c r="U2649" i="28"/>
  <c r="U2667" i="28"/>
  <c r="U2692" i="28"/>
  <c r="U2699" i="28"/>
  <c r="U2705" i="28"/>
  <c r="U2707" i="28"/>
  <c r="U2717" i="28"/>
  <c r="U2727" i="28"/>
  <c r="U2729" i="28"/>
  <c r="U2747" i="28"/>
  <c r="U2748" i="28"/>
  <c r="U2749" i="28"/>
  <c r="U2752" i="28"/>
  <c r="U2759" i="28"/>
  <c r="U2773" i="28"/>
  <c r="U2789" i="28"/>
  <c r="U2808" i="28"/>
  <c r="U2812" i="28"/>
  <c r="U2813" i="28"/>
  <c r="U2819" i="28"/>
  <c r="U2827" i="28"/>
  <c r="U2829" i="28"/>
  <c r="U2832" i="28"/>
  <c r="U2847" i="28"/>
  <c r="U2869" i="28"/>
  <c r="U2887" i="28"/>
  <c r="U2892" i="28"/>
  <c r="U2907" i="28"/>
  <c r="U2908" i="28"/>
  <c r="U2927" i="28"/>
  <c r="U2929" i="28"/>
  <c r="U2952" i="28"/>
  <c r="U2967" i="28"/>
  <c r="U2969" i="28"/>
  <c r="U2987" i="28"/>
  <c r="U2988" i="28"/>
  <c r="U2989" i="28"/>
  <c r="U3007" i="28"/>
  <c r="U3012" i="28"/>
  <c r="U3020" i="28"/>
  <c r="U3047" i="28"/>
  <c r="U3051" i="28"/>
  <c r="U3052" i="28"/>
  <c r="U3057" i="28"/>
  <c r="U3067" i="28"/>
  <c r="U3069" i="28"/>
  <c r="U3072" i="28"/>
  <c r="U3087" i="28"/>
  <c r="U3089" i="28"/>
  <c r="U3092" i="28"/>
  <c r="U3109" i="28"/>
  <c r="U3127" i="28"/>
  <c r="U3147" i="28"/>
  <c r="U3149" i="28"/>
  <c r="U3167" i="28"/>
  <c r="U3169" i="28"/>
  <c r="U3177" i="28"/>
  <c r="U3179" i="28"/>
  <c r="U3187" i="28"/>
  <c r="U3188" i="28"/>
  <c r="U3199" i="28"/>
  <c r="U3201" i="28"/>
  <c r="U3207" i="28"/>
  <c r="U3212" i="28"/>
  <c r="U3216" i="28"/>
  <c r="U3227" i="28"/>
  <c r="U3228" i="28"/>
  <c r="U3229" i="28"/>
  <c r="U3232" i="28"/>
  <c r="U3237" i="28"/>
  <c r="U3240" i="28"/>
  <c r="U3247" i="28"/>
  <c r="U3272" i="28"/>
  <c r="U3287" i="28"/>
  <c r="U3289" i="28"/>
  <c r="U3296" i="28"/>
  <c r="U3307" i="28"/>
  <c r="U3328" i="28"/>
  <c r="U3329" i="28"/>
  <c r="U3347" i="28"/>
  <c r="U3369" i="28"/>
  <c r="U3372" i="28"/>
  <c r="U3378" i="28"/>
  <c r="U3387" i="28"/>
  <c r="U3388" i="28"/>
  <c r="U3389" i="28"/>
  <c r="U3392" i="28"/>
  <c r="U3407" i="28"/>
  <c r="U3409" i="28"/>
  <c r="U3427" i="28"/>
  <c r="U3432" i="28"/>
  <c r="U3467" i="28"/>
  <c r="U3469" i="28"/>
  <c r="U3491" i="28"/>
  <c r="U3492" i="28"/>
  <c r="U3496" i="28"/>
  <c r="U3507" i="28"/>
  <c r="U3512" i="28"/>
  <c r="U3529" i="28"/>
  <c r="U3547" i="28"/>
  <c r="U3560" i="28"/>
  <c r="U3561" i="28"/>
  <c r="U3567" i="28"/>
  <c r="U3568" i="28"/>
  <c r="U3569" i="28"/>
  <c r="U3587" i="28"/>
  <c r="U3589" i="28"/>
  <c r="U3599" i="28"/>
  <c r="U3619" i="28"/>
  <c r="U3627" i="28"/>
  <c r="U3632" i="28"/>
  <c r="U3637" i="28"/>
  <c r="U3647" i="28"/>
  <c r="U3648" i="28"/>
  <c r="U3649" i="28"/>
  <c r="U3667" i="28"/>
  <c r="U3687" i="28"/>
  <c r="U3707" i="28"/>
  <c r="U3709" i="28"/>
  <c r="U3732" i="28"/>
  <c r="U3747" i="28"/>
  <c r="U3748" i="28"/>
  <c r="U3752" i="28"/>
  <c r="U3759" i="28"/>
  <c r="U3767" i="28"/>
  <c r="U3780" i="28"/>
  <c r="U3787" i="28"/>
  <c r="U3789" i="28"/>
  <c r="U3793" i="28"/>
  <c r="U3807" i="28"/>
  <c r="U3832" i="28"/>
  <c r="U3837" i="28"/>
  <c r="V2" i="28"/>
  <c r="W2" i="28" s="1"/>
  <c r="V3" i="28"/>
  <c r="V4" i="28"/>
  <c r="V5" i="28"/>
  <c r="V6" i="28"/>
  <c r="W6" i="28" s="1"/>
  <c r="V7" i="28"/>
  <c r="W7" i="28" s="1"/>
  <c r="V8" i="28"/>
  <c r="V9" i="28"/>
  <c r="V10" i="28"/>
  <c r="V11" i="28"/>
  <c r="W11" i="28" s="1"/>
  <c r="V12" i="28"/>
  <c r="V13" i="28"/>
  <c r="V14" i="28"/>
  <c r="W14" i="28" s="1"/>
  <c r="V15" i="28"/>
  <c r="V16" i="28"/>
  <c r="W16" i="28" s="1"/>
  <c r="V17" i="28"/>
  <c r="W17" i="28" s="1"/>
  <c r="V18" i="28"/>
  <c r="W18" i="28" s="1"/>
  <c r="V19" i="28"/>
  <c r="W19" i="28" s="1"/>
  <c r="V20" i="28"/>
  <c r="W20" i="28" s="1"/>
  <c r="V21" i="28"/>
  <c r="W21" i="28" s="1"/>
  <c r="V22" i="28"/>
  <c r="W22" i="28" s="1"/>
  <c r="V23" i="28"/>
  <c r="W23" i="28" s="1"/>
  <c r="V24" i="28"/>
  <c r="W24" i="28" s="1"/>
  <c r="V25" i="28"/>
  <c r="W25" i="28" s="1"/>
  <c r="V26" i="28"/>
  <c r="W26" i="28" s="1"/>
  <c r="V27" i="28"/>
  <c r="W27" i="28" s="1"/>
  <c r="V28" i="28"/>
  <c r="V29" i="28"/>
  <c r="W29" i="28" s="1"/>
  <c r="V30" i="28"/>
  <c r="V31" i="28"/>
  <c r="V32" i="28"/>
  <c r="W32" i="28" s="1"/>
  <c r="V33" i="28"/>
  <c r="V34" i="28"/>
  <c r="W34" i="28" s="1"/>
  <c r="V35" i="28"/>
  <c r="V36" i="28"/>
  <c r="W36" i="28" s="1"/>
  <c r="V37" i="28"/>
  <c r="W37" i="28" s="1"/>
  <c r="V38" i="28"/>
  <c r="V39" i="28"/>
  <c r="W39" i="28" s="1"/>
  <c r="V40" i="28"/>
  <c r="W40" i="28" s="1"/>
  <c r="V41" i="28"/>
  <c r="W41" i="28" s="1"/>
  <c r="V42" i="28"/>
  <c r="W42" i="28" s="1"/>
  <c r="V43" i="28"/>
  <c r="V44" i="28"/>
  <c r="W44" i="28" s="1"/>
  <c r="V45" i="28"/>
  <c r="W45" i="28" s="1"/>
  <c r="V46" i="28"/>
  <c r="W46" i="28" s="1"/>
  <c r="V47" i="28"/>
  <c r="W47" i="28" s="1"/>
  <c r="V48" i="28"/>
  <c r="W48" i="28" s="1"/>
  <c r="V49" i="28"/>
  <c r="W49" i="28" s="1"/>
  <c r="V50" i="28"/>
  <c r="V51" i="28"/>
  <c r="W51" i="28" s="1"/>
  <c r="V52" i="28"/>
  <c r="V53" i="28"/>
  <c r="V54" i="28"/>
  <c r="W54" i="28" s="1"/>
  <c r="V55" i="28"/>
  <c r="W55" i="28" s="1"/>
  <c r="V56" i="28"/>
  <c r="W56" i="28" s="1"/>
  <c r="V57" i="28"/>
  <c r="W57" i="28" s="1"/>
  <c r="V58" i="28"/>
  <c r="W58" i="28" s="1"/>
  <c r="V59" i="28"/>
  <c r="W59" i="28" s="1"/>
  <c r="V60" i="28"/>
  <c r="W60" i="28" s="1"/>
  <c r="V61" i="28"/>
  <c r="W61" i="28" s="1"/>
  <c r="V62" i="28"/>
  <c r="V63" i="28"/>
  <c r="W63" i="28" s="1"/>
  <c r="V64" i="28"/>
  <c r="W64" i="28" s="1"/>
  <c r="V65" i="28"/>
  <c r="V66" i="28"/>
  <c r="W66" i="28" s="1"/>
  <c r="V67" i="28"/>
  <c r="V68" i="28"/>
  <c r="W68" i="28" s="1"/>
  <c r="V69" i="28"/>
  <c r="W69" i="28" s="1"/>
  <c r="V70" i="28"/>
  <c r="V71" i="28"/>
  <c r="V72" i="28"/>
  <c r="V73" i="28"/>
  <c r="V74" i="28"/>
  <c r="W74" i="28" s="1"/>
  <c r="V75" i="28"/>
  <c r="W75" i="28" s="1"/>
  <c r="V76" i="28"/>
  <c r="W76" i="28" s="1"/>
  <c r="V77" i="28"/>
  <c r="W77" i="28" s="1"/>
  <c r="V78" i="28"/>
  <c r="W78" i="28" s="1"/>
  <c r="V79" i="28"/>
  <c r="W79" i="28" s="1"/>
  <c r="V80" i="28"/>
  <c r="W80" i="28" s="1"/>
  <c r="V81" i="28"/>
  <c r="W81" i="28" s="1"/>
  <c r="V82" i="28"/>
  <c r="W82" i="28" s="1"/>
  <c r="V83" i="28"/>
  <c r="W83" i="28" s="1"/>
  <c r="V84" i="28"/>
  <c r="W84" i="28" s="1"/>
  <c r="V85" i="28"/>
  <c r="W85" i="28" s="1"/>
  <c r="V86" i="28"/>
  <c r="W86" i="28" s="1"/>
  <c r="V87" i="28"/>
  <c r="W87" i="28" s="1"/>
  <c r="V88" i="28"/>
  <c r="W88" i="28" s="1"/>
  <c r="V89" i="28"/>
  <c r="W89" i="28" s="1"/>
  <c r="V90" i="28"/>
  <c r="V91" i="28"/>
  <c r="W91" i="28" s="1"/>
  <c r="V92" i="28"/>
  <c r="V93" i="28"/>
  <c r="W93" i="28" s="1"/>
  <c r="V94" i="28"/>
  <c r="W94" i="28" s="1"/>
  <c r="V95" i="28"/>
  <c r="W95" i="28" s="1"/>
  <c r="V96" i="28"/>
  <c r="W96" i="28" s="1"/>
  <c r="V97" i="28"/>
  <c r="W97" i="28" s="1"/>
  <c r="V98" i="28"/>
  <c r="W98" i="28" s="1"/>
  <c r="V99" i="28"/>
  <c r="W99" i="28" s="1"/>
  <c r="V100" i="28"/>
  <c r="W100" i="28" s="1"/>
  <c r="V101" i="28"/>
  <c r="W101" i="28" s="1"/>
  <c r="V102" i="28"/>
  <c r="W102" i="28" s="1"/>
  <c r="V103" i="28"/>
  <c r="W103" i="28" s="1"/>
  <c r="V104" i="28"/>
  <c r="W104" i="28" s="1"/>
  <c r="V105" i="28"/>
  <c r="V106" i="28"/>
  <c r="W106" i="28" s="1"/>
  <c r="V107" i="28"/>
  <c r="V108" i="28"/>
  <c r="V109" i="28"/>
  <c r="V110" i="28"/>
  <c r="V111" i="28"/>
  <c r="W111" i="28" s="1"/>
  <c r="V112" i="28"/>
  <c r="W112" i="28" s="1"/>
  <c r="V113" i="28"/>
  <c r="V114" i="28"/>
  <c r="W114" i="28" s="1"/>
  <c r="V115" i="28"/>
  <c r="V116" i="28"/>
  <c r="W116" i="28" s="1"/>
  <c r="V117" i="28"/>
  <c r="W117" i="28" s="1"/>
  <c r="V118" i="28"/>
  <c r="W118" i="28" s="1"/>
  <c r="V119" i="28"/>
  <c r="W119" i="28" s="1"/>
  <c r="V120" i="28"/>
  <c r="W120" i="28" s="1"/>
  <c r="V121" i="28"/>
  <c r="W121" i="28" s="1"/>
  <c r="V122" i="28"/>
  <c r="W122" i="28" s="1"/>
  <c r="V123" i="28"/>
  <c r="V124" i="28"/>
  <c r="W124" i="28" s="1"/>
  <c r="V125" i="28"/>
  <c r="V126" i="28"/>
  <c r="W126" i="28" s="1"/>
  <c r="V127" i="28"/>
  <c r="W127" i="28" s="1"/>
  <c r="V128" i="28"/>
  <c r="W128" i="28" s="1"/>
  <c r="V129" i="28"/>
  <c r="V130" i="28"/>
  <c r="V131" i="28"/>
  <c r="W131" i="28" s="1"/>
  <c r="V132" i="28"/>
  <c r="W132" i="28" s="1"/>
  <c r="V133" i="28"/>
  <c r="W133" i="28" s="1"/>
  <c r="V134" i="28"/>
  <c r="W134" i="28" s="1"/>
  <c r="V135" i="28"/>
  <c r="V136" i="28"/>
  <c r="W136" i="28" s="1"/>
  <c r="V137" i="28"/>
  <c r="W137" i="28" s="1"/>
  <c r="V138" i="28"/>
  <c r="V139" i="28"/>
  <c r="V140" i="28"/>
  <c r="W140" i="28" s="1"/>
  <c r="V141" i="28"/>
  <c r="W141" i="28" s="1"/>
  <c r="V142" i="28"/>
  <c r="W142" i="28" s="1"/>
  <c r="V143" i="28"/>
  <c r="W143" i="28" s="1"/>
  <c r="V144" i="28"/>
  <c r="W144" i="28" s="1"/>
  <c r="V145" i="28"/>
  <c r="V146" i="28"/>
  <c r="W146" i="28" s="1"/>
  <c r="V147" i="28"/>
  <c r="W147" i="28" s="1"/>
  <c r="V148" i="28"/>
  <c r="W148" i="28" s="1"/>
  <c r="V149" i="28"/>
  <c r="W149" i="28" s="1"/>
  <c r="V150" i="28"/>
  <c r="V151" i="28"/>
  <c r="W151" i="28" s="1"/>
  <c r="V152" i="28"/>
  <c r="W152" i="28" s="1"/>
  <c r="V153" i="28"/>
  <c r="V154" i="28"/>
  <c r="W154" i="28" s="1"/>
  <c r="V155" i="28"/>
  <c r="W155" i="28" s="1"/>
  <c r="V156" i="28"/>
  <c r="W156" i="28" s="1"/>
  <c r="V157" i="28"/>
  <c r="W157" i="28" s="1"/>
  <c r="V158" i="28"/>
  <c r="V159" i="28"/>
  <c r="W159" i="28" s="1"/>
  <c r="V160" i="28"/>
  <c r="W160" i="28" s="1"/>
  <c r="V161" i="28"/>
  <c r="V162" i="28"/>
  <c r="W162" i="28" s="1"/>
  <c r="V163" i="28"/>
  <c r="V164" i="28"/>
  <c r="W164" i="28" s="1"/>
  <c r="V165" i="28"/>
  <c r="V166" i="28"/>
  <c r="W166" i="28" s="1"/>
  <c r="V167" i="28"/>
  <c r="W167" i="28" s="1"/>
  <c r="V168" i="28"/>
  <c r="W168" i="28" s="1"/>
  <c r="V169" i="28"/>
  <c r="V170" i="28"/>
  <c r="V171" i="28"/>
  <c r="V172" i="28"/>
  <c r="V173" i="28"/>
  <c r="W173" i="28" s="1"/>
  <c r="V174" i="28"/>
  <c r="W174" i="28" s="1"/>
  <c r="V175" i="28"/>
  <c r="W175" i="28" s="1"/>
  <c r="V176" i="28"/>
  <c r="W176" i="28" s="1"/>
  <c r="V177" i="28"/>
  <c r="W177" i="28" s="1"/>
  <c r="V178" i="28"/>
  <c r="V179" i="28"/>
  <c r="W179" i="28" s="1"/>
  <c r="V180" i="28"/>
  <c r="W180" i="28" s="1"/>
  <c r="V181" i="28"/>
  <c r="W181" i="28" s="1"/>
  <c r="V182" i="28"/>
  <c r="W182" i="28" s="1"/>
  <c r="V183" i="28"/>
  <c r="V184" i="28"/>
  <c r="W184" i="28" s="1"/>
  <c r="V185" i="28"/>
  <c r="V186" i="28"/>
  <c r="W186" i="28" s="1"/>
  <c r="V187" i="28"/>
  <c r="W187" i="28" s="1"/>
  <c r="V188" i="28"/>
  <c r="W188" i="28" s="1"/>
  <c r="V189" i="28"/>
  <c r="W189" i="28" s="1"/>
  <c r="V190" i="28"/>
  <c r="W190" i="28" s="1"/>
  <c r="V191" i="28"/>
  <c r="W191" i="28" s="1"/>
  <c r="V192" i="28"/>
  <c r="V193" i="28"/>
  <c r="V194" i="28"/>
  <c r="W194" i="28" s="1"/>
  <c r="V195" i="28"/>
  <c r="V196" i="28"/>
  <c r="W196" i="28" s="1"/>
  <c r="V197" i="28"/>
  <c r="W197" i="28" s="1"/>
  <c r="V198" i="28"/>
  <c r="V199" i="28"/>
  <c r="W199" i="28" s="1"/>
  <c r="V200" i="28"/>
  <c r="W200" i="28" s="1"/>
  <c r="V201" i="28"/>
  <c r="W201" i="28" s="1"/>
  <c r="V202" i="28"/>
  <c r="W202" i="28" s="1"/>
  <c r="V203" i="28"/>
  <c r="V204" i="28"/>
  <c r="W204" i="28" s="1"/>
  <c r="V205" i="28"/>
  <c r="W205" i="28" s="1"/>
  <c r="V206" i="28"/>
  <c r="W206" i="28" s="1"/>
  <c r="V207" i="28"/>
  <c r="V208" i="28"/>
  <c r="W208" i="28" s="1"/>
  <c r="V209" i="28"/>
  <c r="W209" i="28" s="1"/>
  <c r="V210" i="28"/>
  <c r="V211" i="28"/>
  <c r="W211" i="28" s="1"/>
  <c r="V212" i="28"/>
  <c r="W212" i="28" s="1"/>
  <c r="V213" i="28"/>
  <c r="V214" i="28"/>
  <c r="W214" i="28" s="1"/>
  <c r="V215" i="28"/>
  <c r="W215" i="28" s="1"/>
  <c r="V216" i="28"/>
  <c r="W216" i="28" s="1"/>
  <c r="V217" i="28"/>
  <c r="W217" i="28" s="1"/>
  <c r="V218" i="28"/>
  <c r="V219" i="28"/>
  <c r="W219" i="28" s="1"/>
  <c r="V220" i="28"/>
  <c r="W220" i="28" s="1"/>
  <c r="V221" i="28"/>
  <c r="V222" i="28"/>
  <c r="W222" i="28" s="1"/>
  <c r="V223" i="28"/>
  <c r="W223" i="28" s="1"/>
  <c r="V224" i="28"/>
  <c r="W224" i="28" s="1"/>
  <c r="V225" i="28"/>
  <c r="W225" i="28" s="1"/>
  <c r="V226" i="28"/>
  <c r="W226" i="28" s="1"/>
  <c r="V227" i="28"/>
  <c r="W227" i="28" s="1"/>
  <c r="V228" i="28"/>
  <c r="W228" i="28" s="1"/>
  <c r="V229" i="28"/>
  <c r="W229" i="28" s="1"/>
  <c r="V230" i="28"/>
  <c r="V231" i="28"/>
  <c r="W231" i="28" s="1"/>
  <c r="V232" i="28"/>
  <c r="W232" i="28" s="1"/>
  <c r="V233" i="28"/>
  <c r="V234" i="28"/>
  <c r="V235" i="28"/>
  <c r="V236" i="28"/>
  <c r="W236" i="28" s="1"/>
  <c r="V237" i="28"/>
  <c r="W237" i="28" s="1"/>
  <c r="V238" i="28"/>
  <c r="W238" i="28" s="1"/>
  <c r="V239" i="28"/>
  <c r="W239" i="28" s="1"/>
  <c r="V240" i="28"/>
  <c r="W240" i="28" s="1"/>
  <c r="V241" i="28"/>
  <c r="V242" i="28"/>
  <c r="W242" i="28" s="1"/>
  <c r="V243" i="28"/>
  <c r="V244" i="28"/>
  <c r="W244" i="28" s="1"/>
  <c r="V245" i="28"/>
  <c r="V246" i="28"/>
  <c r="W246" i="28" s="1"/>
  <c r="V247" i="28"/>
  <c r="W247" i="28" s="1"/>
  <c r="V248" i="28"/>
  <c r="W248" i="28" s="1"/>
  <c r="V249" i="28"/>
  <c r="W249" i="28" s="1"/>
  <c r="V250" i="28"/>
  <c r="V251" i="28"/>
  <c r="W251" i="28" s="1"/>
  <c r="V252" i="28"/>
  <c r="V253" i="28"/>
  <c r="W253" i="28" s="1"/>
  <c r="V254" i="28"/>
  <c r="W254" i="28" s="1"/>
  <c r="V255" i="28"/>
  <c r="W255" i="28" s="1"/>
  <c r="V256" i="28"/>
  <c r="W256" i="28" s="1"/>
  <c r="V257" i="28"/>
  <c r="W257" i="28" s="1"/>
  <c r="V258" i="28"/>
  <c r="W258" i="28" s="1"/>
  <c r="V259" i="28"/>
  <c r="W259" i="28" s="1"/>
  <c r="V260" i="28"/>
  <c r="W260" i="28" s="1"/>
  <c r="V261" i="28"/>
  <c r="W261" i="28" s="1"/>
  <c r="V262" i="28"/>
  <c r="W262" i="28" s="1"/>
  <c r="V263" i="28"/>
  <c r="W263" i="28" s="1"/>
  <c r="V264" i="28"/>
  <c r="V265" i="28"/>
  <c r="W265" i="28" s="1"/>
  <c r="V266" i="28"/>
  <c r="W266" i="28" s="1"/>
  <c r="V267" i="28"/>
  <c r="W267" i="28" s="1"/>
  <c r="V268" i="28"/>
  <c r="W268" i="28" s="1"/>
  <c r="V269" i="28"/>
  <c r="V270" i="28"/>
  <c r="V271" i="28"/>
  <c r="W271" i="28" s="1"/>
  <c r="V272" i="28"/>
  <c r="W272" i="28" s="1"/>
  <c r="V273" i="28"/>
  <c r="V274" i="28"/>
  <c r="W274" i="28" s="1"/>
  <c r="V275" i="28"/>
  <c r="V276" i="28"/>
  <c r="W276" i="28" s="1"/>
  <c r="V277" i="28"/>
  <c r="W277" i="28" s="1"/>
  <c r="V278" i="28"/>
  <c r="W278" i="28" s="1"/>
  <c r="V279" i="28"/>
  <c r="W279" i="28" s="1"/>
  <c r="V280" i="28"/>
  <c r="W280" i="28" s="1"/>
  <c r="V281" i="28"/>
  <c r="W281" i="28" s="1"/>
  <c r="V282" i="28"/>
  <c r="W282" i="28" s="1"/>
  <c r="V283" i="28"/>
  <c r="V284" i="28"/>
  <c r="W284" i="28" s="1"/>
  <c r="V285" i="28"/>
  <c r="W285" i="28" s="1"/>
  <c r="V286" i="28"/>
  <c r="W286" i="28" s="1"/>
  <c r="V287" i="28"/>
  <c r="W287" i="28" s="1"/>
  <c r="V288" i="28"/>
  <c r="W288" i="28" s="1"/>
  <c r="V289" i="28"/>
  <c r="W289" i="28" s="1"/>
  <c r="V290" i="28"/>
  <c r="V291" i="28"/>
  <c r="V292" i="28"/>
  <c r="V293" i="28"/>
  <c r="V294" i="28"/>
  <c r="W294" i="28" s="1"/>
  <c r="V295" i="28"/>
  <c r="V296" i="28"/>
  <c r="W296" i="28" s="1"/>
  <c r="V297" i="28"/>
  <c r="W297" i="28" s="1"/>
  <c r="V298" i="28"/>
  <c r="V299" i="28"/>
  <c r="W299" i="28" s="1"/>
  <c r="V300" i="28"/>
  <c r="W300" i="28" s="1"/>
  <c r="V301" i="28"/>
  <c r="W301" i="28" s="1"/>
  <c r="V302" i="28"/>
  <c r="W302" i="28" s="1"/>
  <c r="V303" i="28"/>
  <c r="W303" i="28" s="1"/>
  <c r="V304" i="28"/>
  <c r="W304" i="28" s="1"/>
  <c r="V305" i="28"/>
  <c r="V306" i="28"/>
  <c r="W306" i="28" s="1"/>
  <c r="V307" i="28"/>
  <c r="W307" i="28" s="1"/>
  <c r="V308" i="28"/>
  <c r="W308" i="28" s="1"/>
  <c r="V309" i="28"/>
  <c r="W309" i="28" s="1"/>
  <c r="V310" i="28"/>
  <c r="V311" i="28"/>
  <c r="W311" i="28" s="1"/>
  <c r="V312" i="28"/>
  <c r="V313" i="28"/>
  <c r="V314" i="28"/>
  <c r="W314" i="28" s="1"/>
  <c r="V315" i="28"/>
  <c r="V316" i="28"/>
  <c r="V317" i="28"/>
  <c r="V318" i="28"/>
  <c r="W318" i="28" s="1"/>
  <c r="V319" i="28"/>
  <c r="W319" i="28" s="1"/>
  <c r="V320" i="28"/>
  <c r="W320" i="28" s="1"/>
  <c r="V321" i="28"/>
  <c r="W321" i="28" s="1"/>
  <c r="V322" i="28"/>
  <c r="W322" i="28" s="1"/>
  <c r="V323" i="28"/>
  <c r="W323" i="28" s="1"/>
  <c r="V324" i="28"/>
  <c r="W324" i="28" s="1"/>
  <c r="V325" i="28"/>
  <c r="W325" i="28" s="1"/>
  <c r="V326" i="28"/>
  <c r="W326" i="28" s="1"/>
  <c r="V327" i="28"/>
  <c r="W327" i="28" s="1"/>
  <c r="V328" i="28"/>
  <c r="W328" i="28" s="1"/>
  <c r="V329" i="28"/>
  <c r="W329" i="28" s="1"/>
  <c r="V330" i="28"/>
  <c r="V331" i="28"/>
  <c r="W331" i="28" s="1"/>
  <c r="V332" i="28"/>
  <c r="W332" i="28" s="1"/>
  <c r="V333" i="28"/>
  <c r="V334" i="28"/>
  <c r="W334" i="28" s="1"/>
  <c r="V335" i="28"/>
  <c r="V336" i="28"/>
  <c r="W336" i="28" s="1"/>
  <c r="V337" i="28"/>
  <c r="W337" i="28" s="1"/>
  <c r="V338" i="28"/>
  <c r="W338" i="28" s="1"/>
  <c r="V339" i="28"/>
  <c r="W339" i="28" s="1"/>
  <c r="V340" i="28"/>
  <c r="W340" i="28" s="1"/>
  <c r="V341" i="28"/>
  <c r="V342" i="28"/>
  <c r="W342" i="28" s="1"/>
  <c r="V343" i="28"/>
  <c r="W343" i="28" s="1"/>
  <c r="V344" i="28"/>
  <c r="W344" i="28" s="1"/>
  <c r="V345" i="28"/>
  <c r="V346" i="28"/>
  <c r="W346" i="28" s="1"/>
  <c r="V347" i="28"/>
  <c r="W347" i="28" s="1"/>
  <c r="V348" i="28"/>
  <c r="W348" i="28" s="1"/>
  <c r="V349" i="28"/>
  <c r="V350" i="28"/>
  <c r="V351" i="28"/>
  <c r="V352" i="28"/>
  <c r="W352" i="28" s="1"/>
  <c r="V353" i="28"/>
  <c r="V354" i="28"/>
  <c r="W354" i="28" s="1"/>
  <c r="V355" i="28"/>
  <c r="W355" i="28" s="1"/>
  <c r="V356" i="28"/>
  <c r="W356" i="28" s="1"/>
  <c r="V357" i="28"/>
  <c r="W357" i="28" s="1"/>
  <c r="V358" i="28"/>
  <c r="W358" i="28" s="1"/>
  <c r="V359" i="28"/>
  <c r="W359" i="28" s="1"/>
  <c r="V360" i="28"/>
  <c r="W360" i="28" s="1"/>
  <c r="V361" i="28"/>
  <c r="W361" i="28" s="1"/>
  <c r="V362" i="28"/>
  <c r="W362" i="28" s="1"/>
  <c r="V363" i="28"/>
  <c r="V364" i="28"/>
  <c r="W364" i="28" s="1"/>
  <c r="V365" i="28"/>
  <c r="V366" i="28"/>
  <c r="W366" i="28" s="1"/>
  <c r="V367" i="28"/>
  <c r="W367" i="28" s="1"/>
  <c r="V368" i="28"/>
  <c r="W368" i="28" s="1"/>
  <c r="V369" i="28"/>
  <c r="V370" i="28"/>
  <c r="V371" i="28"/>
  <c r="V372" i="28"/>
  <c r="V373" i="28"/>
  <c r="W373" i="28" s="1"/>
  <c r="V374" i="28"/>
  <c r="W374" i="28" s="1"/>
  <c r="V375" i="28"/>
  <c r="W375" i="28" s="1"/>
  <c r="V376" i="28"/>
  <c r="W376" i="28" s="1"/>
  <c r="V377" i="28"/>
  <c r="W377" i="28" s="1"/>
  <c r="V378" i="28"/>
  <c r="V379" i="28"/>
  <c r="W379" i="28" s="1"/>
  <c r="V380" i="28"/>
  <c r="W380" i="28" s="1"/>
  <c r="V381" i="28"/>
  <c r="W381" i="28" s="1"/>
  <c r="V382" i="28"/>
  <c r="W382" i="28" s="1"/>
  <c r="V383" i="28"/>
  <c r="V384" i="28"/>
  <c r="W384" i="28" s="1"/>
  <c r="V385" i="28"/>
  <c r="V386" i="28"/>
  <c r="W386" i="28" s="1"/>
  <c r="V387" i="28"/>
  <c r="W387" i="28" s="1"/>
  <c r="V388" i="28"/>
  <c r="W388" i="28" s="1"/>
  <c r="V389" i="28"/>
  <c r="W389" i="28" s="1"/>
  <c r="V390" i="28"/>
  <c r="V391" i="28"/>
  <c r="W391" i="28" s="1"/>
  <c r="V392" i="28"/>
  <c r="V393" i="28"/>
  <c r="V394" i="28"/>
  <c r="W394" i="28" s="1"/>
  <c r="V395" i="28"/>
  <c r="W395" i="28" s="1"/>
  <c r="V396" i="28"/>
  <c r="V397" i="28"/>
  <c r="W397" i="28" s="1"/>
  <c r="V398" i="28"/>
  <c r="W398" i="28" s="1"/>
  <c r="V399" i="28"/>
  <c r="W399" i="28" s="1"/>
  <c r="V400" i="28"/>
  <c r="W400" i="28" s="1"/>
  <c r="V401" i="28"/>
  <c r="V402" i="28"/>
  <c r="V403" i="28"/>
  <c r="V404" i="28"/>
  <c r="W404" i="28" s="1"/>
  <c r="V405" i="28"/>
  <c r="W405" i="28" s="1"/>
  <c r="V406" i="28"/>
  <c r="W406" i="28" s="1"/>
  <c r="V407" i="28"/>
  <c r="W407" i="28" s="1"/>
  <c r="V408" i="28"/>
  <c r="W408" i="28" s="1"/>
  <c r="V409" i="28"/>
  <c r="W409" i="28" s="1"/>
  <c r="V410" i="28"/>
  <c r="V411" i="28"/>
  <c r="V412" i="28"/>
  <c r="W412" i="28" s="1"/>
  <c r="V413" i="28"/>
  <c r="V414" i="28"/>
  <c r="W414" i="28" s="1"/>
  <c r="V415" i="28"/>
  <c r="V416" i="28"/>
  <c r="W416" i="28" s="1"/>
  <c r="V417" i="28"/>
  <c r="W417" i="28" s="1"/>
  <c r="V418" i="28"/>
  <c r="W418" i="28" s="1"/>
  <c r="V419" i="28"/>
  <c r="W419" i="28" s="1"/>
  <c r="V420" i="28"/>
  <c r="W420" i="28" s="1"/>
  <c r="V421" i="28"/>
  <c r="W421" i="28" s="1"/>
  <c r="V422" i="28"/>
  <c r="W422" i="28" s="1"/>
  <c r="V423" i="28"/>
  <c r="V424" i="28"/>
  <c r="W424" i="28" s="1"/>
  <c r="V425" i="28"/>
  <c r="V426" i="28"/>
  <c r="W426" i="28" s="1"/>
  <c r="V427" i="28"/>
  <c r="W427" i="28" s="1"/>
  <c r="V428" i="28"/>
  <c r="W428" i="28" s="1"/>
  <c r="V429" i="28"/>
  <c r="V430" i="28"/>
  <c r="V431" i="28"/>
  <c r="V432" i="28"/>
  <c r="V433" i="28"/>
  <c r="V434" i="28"/>
  <c r="W434" i="28" s="1"/>
  <c r="V435" i="28"/>
  <c r="W435" i="28" s="1"/>
  <c r="V436" i="28"/>
  <c r="W436" i="28" s="1"/>
  <c r="V437" i="28"/>
  <c r="W437" i="28" s="1"/>
  <c r="V438" i="28"/>
  <c r="W438" i="28" s="1"/>
  <c r="V439" i="28"/>
  <c r="V440" i="28"/>
  <c r="W440" i="28" s="1"/>
  <c r="V441" i="28"/>
  <c r="W441" i="28" s="1"/>
  <c r="V442" i="28"/>
  <c r="W442" i="28" s="1"/>
  <c r="V443" i="28"/>
  <c r="V444" i="28"/>
  <c r="W444" i="28" s="1"/>
  <c r="V445" i="28"/>
  <c r="W445" i="28" s="1"/>
  <c r="V446" i="28"/>
  <c r="W446" i="28" s="1"/>
  <c r="V447" i="28"/>
  <c r="W447" i="28" s="1"/>
  <c r="V448" i="28"/>
  <c r="W448" i="28" s="1"/>
  <c r="V449" i="28"/>
  <c r="W449" i="28" s="1"/>
  <c r="V450" i="28"/>
  <c r="V451" i="28"/>
  <c r="V452" i="28"/>
  <c r="V453" i="28"/>
  <c r="V454" i="28"/>
  <c r="W454" i="28" s="1"/>
  <c r="V455" i="28"/>
  <c r="V456" i="28"/>
  <c r="V457" i="28"/>
  <c r="W457" i="28" s="1"/>
  <c r="V458" i="28"/>
  <c r="V459" i="28"/>
  <c r="V460" i="28"/>
  <c r="W460" i="28" s="1"/>
  <c r="V461" i="28"/>
  <c r="W461" i="28" s="1"/>
  <c r="V462" i="28"/>
  <c r="W462" i="28" s="1"/>
  <c r="V463" i="28"/>
  <c r="V464" i="28"/>
  <c r="W464" i="28" s="1"/>
  <c r="V465" i="28"/>
  <c r="V466" i="28"/>
  <c r="W466" i="28" s="1"/>
  <c r="V467" i="28"/>
  <c r="W467" i="28" s="1"/>
  <c r="V468" i="28"/>
  <c r="W468" i="28" s="1"/>
  <c r="V469" i="28"/>
  <c r="W469" i="28" s="1"/>
  <c r="V470" i="28"/>
  <c r="V471" i="28"/>
  <c r="W471" i="28" s="1"/>
  <c r="V472" i="28"/>
  <c r="W472" i="28" s="1"/>
  <c r="V473" i="28"/>
  <c r="V474" i="28"/>
  <c r="W474" i="28" s="1"/>
  <c r="V475" i="28"/>
  <c r="W475" i="28" s="1"/>
  <c r="V476" i="28"/>
  <c r="W476" i="28" s="1"/>
  <c r="V477" i="28"/>
  <c r="W477" i="28" s="1"/>
  <c r="V478" i="28"/>
  <c r="W478" i="28" s="1"/>
  <c r="V479" i="28"/>
  <c r="W479" i="28" s="1"/>
  <c r="V480" i="28"/>
  <c r="W480" i="28" s="1"/>
  <c r="V481" i="28"/>
  <c r="W481" i="28" s="1"/>
  <c r="V482" i="28"/>
  <c r="W482" i="28" s="1"/>
  <c r="V483" i="28"/>
  <c r="W483" i="28" s="1"/>
  <c r="V484" i="28"/>
  <c r="W484" i="28" s="1"/>
  <c r="V485" i="28"/>
  <c r="W485" i="28" s="1"/>
  <c r="V486" i="28"/>
  <c r="W486" i="28" s="1"/>
  <c r="V487" i="28"/>
  <c r="W487" i="28" s="1"/>
  <c r="V488" i="28"/>
  <c r="W488" i="28" s="1"/>
  <c r="V489" i="28"/>
  <c r="W489" i="28" s="1"/>
  <c r="V490" i="28"/>
  <c r="V491" i="28"/>
  <c r="W491" i="28" s="1"/>
  <c r="V492" i="28"/>
  <c r="W492" i="28" s="1"/>
  <c r="V493" i="28"/>
  <c r="V494" i="28"/>
  <c r="W494" i="28" s="1"/>
  <c r="V495" i="28"/>
  <c r="V496" i="28"/>
  <c r="V497" i="28"/>
  <c r="V498" i="28"/>
  <c r="V499" i="28"/>
  <c r="V500" i="28"/>
  <c r="W500" i="28" s="1"/>
  <c r="V501" i="28"/>
  <c r="V502" i="28"/>
  <c r="W502" i="28" s="1"/>
  <c r="V503" i="28"/>
  <c r="W503" i="28" s="1"/>
  <c r="V504" i="28"/>
  <c r="W504" i="28" s="1"/>
  <c r="V505" i="28"/>
  <c r="V506" i="28"/>
  <c r="W506" i="28" s="1"/>
  <c r="V507" i="28"/>
  <c r="W507" i="28" s="1"/>
  <c r="V508" i="28"/>
  <c r="W508" i="28" s="1"/>
  <c r="V509" i="28"/>
  <c r="V510" i="28"/>
  <c r="V511" i="28"/>
  <c r="V512" i="28"/>
  <c r="W512" i="28" s="1"/>
  <c r="V513" i="28"/>
  <c r="V514" i="28"/>
  <c r="W514" i="28" s="1"/>
  <c r="V515" i="28"/>
  <c r="W515" i="28" s="1"/>
  <c r="V516" i="28"/>
  <c r="W516" i="28" s="1"/>
  <c r="V517" i="28"/>
  <c r="W517" i="28" s="1"/>
  <c r="V518" i="28"/>
  <c r="V519" i="28"/>
  <c r="W519" i="28" s="1"/>
  <c r="V520" i="28"/>
  <c r="W520" i="28" s="1"/>
  <c r="V521" i="28"/>
  <c r="W521" i="28" s="1"/>
  <c r="V522" i="28"/>
  <c r="V523" i="28"/>
  <c r="V524" i="28"/>
  <c r="W524" i="28" s="1"/>
  <c r="V525" i="28"/>
  <c r="V526" i="28"/>
  <c r="W526" i="28" s="1"/>
  <c r="V527" i="28"/>
  <c r="W527" i="28" s="1"/>
  <c r="V528" i="28"/>
  <c r="W528" i="28" s="1"/>
  <c r="V529" i="28"/>
  <c r="W529" i="28" s="1"/>
  <c r="V530" i="28"/>
  <c r="V531" i="28"/>
  <c r="W531" i="28" s="1"/>
  <c r="V532" i="28"/>
  <c r="V533" i="28"/>
  <c r="W533" i="28" s="1"/>
  <c r="V534" i="28"/>
  <c r="W534" i="28" s="1"/>
  <c r="V535" i="28"/>
  <c r="V536" i="28"/>
  <c r="V537" i="28"/>
  <c r="W537" i="28" s="1"/>
  <c r="V538" i="28"/>
  <c r="V539" i="28"/>
  <c r="W539" i="28" s="1"/>
  <c r="V540" i="28"/>
  <c r="W540" i="28" s="1"/>
  <c r="V541" i="28"/>
  <c r="W541" i="28" s="1"/>
  <c r="V542" i="28"/>
  <c r="W542" i="28" s="1"/>
  <c r="V543" i="28"/>
  <c r="W543" i="28" s="1"/>
  <c r="V544" i="28"/>
  <c r="W544" i="28" s="1"/>
  <c r="V545" i="28"/>
  <c r="W545" i="28" s="1"/>
  <c r="V546" i="28"/>
  <c r="W546" i="28" s="1"/>
  <c r="V547" i="28"/>
  <c r="W547" i="28" s="1"/>
  <c r="V548" i="28"/>
  <c r="W548" i="28" s="1"/>
  <c r="V549" i="28"/>
  <c r="V550" i="28"/>
  <c r="V551" i="28"/>
  <c r="V552" i="28"/>
  <c r="W552" i="28" s="1"/>
  <c r="V553" i="28"/>
  <c r="V554" i="28"/>
  <c r="W554" i="28" s="1"/>
  <c r="V555" i="28"/>
  <c r="V556" i="28"/>
  <c r="V557" i="28"/>
  <c r="V558" i="28"/>
  <c r="W558" i="28" s="1"/>
  <c r="V559" i="28"/>
  <c r="W559" i="28" s="1"/>
  <c r="V560" i="28"/>
  <c r="W560" i="28" s="1"/>
  <c r="V561" i="28"/>
  <c r="W561" i="28" s="1"/>
  <c r="V562" i="28"/>
  <c r="W562" i="28" s="1"/>
  <c r="V563" i="28"/>
  <c r="V564" i="28"/>
  <c r="W564" i="28" s="1"/>
  <c r="V565" i="28"/>
  <c r="V566" i="28"/>
  <c r="W566" i="28" s="1"/>
  <c r="V567" i="28"/>
  <c r="W567" i="28" s="1"/>
  <c r="V568" i="28"/>
  <c r="W568" i="28" s="1"/>
  <c r="V569" i="28"/>
  <c r="W569" i="28" s="1"/>
  <c r="V570" i="28"/>
  <c r="V571" i="28"/>
  <c r="V572" i="28"/>
  <c r="W572" i="28" s="1"/>
  <c r="V573" i="28"/>
  <c r="W573" i="28" s="1"/>
  <c r="V574" i="28"/>
  <c r="W574" i="28" s="1"/>
  <c r="V575" i="28"/>
  <c r="W575" i="28" s="1"/>
  <c r="V576" i="28"/>
  <c r="W576" i="28" s="1"/>
  <c r="V577" i="28"/>
  <c r="W577" i="28" s="1"/>
  <c r="V578" i="28"/>
  <c r="W578" i="28" s="1"/>
  <c r="V579" i="28"/>
  <c r="W579" i="28" s="1"/>
  <c r="V580" i="28"/>
  <c r="W580" i="28" s="1"/>
  <c r="V581" i="28"/>
  <c r="W581" i="28" s="1"/>
  <c r="V582" i="28"/>
  <c r="W582" i="28" s="1"/>
  <c r="V583" i="28"/>
  <c r="V584" i="28"/>
  <c r="W584" i="28" s="1"/>
  <c r="V585" i="28"/>
  <c r="V586" i="28"/>
  <c r="W586" i="28" s="1"/>
  <c r="V587" i="28"/>
  <c r="V588" i="28"/>
  <c r="W588" i="28" s="1"/>
  <c r="V589" i="28"/>
  <c r="V590" i="28"/>
  <c r="V591" i="28"/>
  <c r="V592" i="28"/>
  <c r="V593" i="28"/>
  <c r="V594" i="28"/>
  <c r="W594" i="28" s="1"/>
  <c r="V595" i="28"/>
  <c r="V596" i="28"/>
  <c r="W596" i="28" s="1"/>
  <c r="V597" i="28"/>
  <c r="W597" i="28" s="1"/>
  <c r="V598" i="28"/>
  <c r="V599" i="28"/>
  <c r="W599" i="28" s="1"/>
  <c r="V600" i="28"/>
  <c r="W600" i="28" s="1"/>
  <c r="V601" i="28"/>
  <c r="W601" i="28" s="1"/>
  <c r="V602" i="28"/>
  <c r="W602" i="28" s="1"/>
  <c r="V603" i="28"/>
  <c r="V604" i="28"/>
  <c r="W604" i="28" s="1"/>
  <c r="V605" i="28"/>
  <c r="V606" i="28"/>
  <c r="W606" i="28" s="1"/>
  <c r="V607" i="28"/>
  <c r="W607" i="28" s="1"/>
  <c r="V608" i="28"/>
  <c r="W608" i="28" s="1"/>
  <c r="V609" i="28"/>
  <c r="W609" i="28" s="1"/>
  <c r="V610" i="28"/>
  <c r="V611" i="28"/>
  <c r="W611" i="28" s="1"/>
  <c r="V612" i="28"/>
  <c r="W612" i="28" s="1"/>
  <c r="V613" i="28"/>
  <c r="V614" i="28"/>
  <c r="W614" i="28" s="1"/>
  <c r="V615" i="28"/>
  <c r="W615" i="28" s="1"/>
  <c r="V616" i="28"/>
  <c r="W616" i="28" s="1"/>
  <c r="V617" i="28"/>
  <c r="W617" i="28" s="1"/>
  <c r="V618" i="28"/>
  <c r="V619" i="28"/>
  <c r="W619" i="28" s="1"/>
  <c r="V620" i="28"/>
  <c r="W620" i="28" s="1"/>
  <c r="V621" i="28"/>
  <c r="W621" i="28" s="1"/>
  <c r="V622" i="28"/>
  <c r="V623" i="28"/>
  <c r="V624" i="28"/>
  <c r="W624" i="28" s="1"/>
  <c r="V625" i="28"/>
  <c r="W625" i="28" s="1"/>
  <c r="V626" i="28"/>
  <c r="W626" i="28" s="1"/>
  <c r="V627" i="28"/>
  <c r="W627" i="28" s="1"/>
  <c r="V628" i="28"/>
  <c r="W628" i="28" s="1"/>
  <c r="V629" i="28"/>
  <c r="V630" i="28"/>
  <c r="V631" i="28"/>
  <c r="V632" i="28"/>
  <c r="V633" i="28"/>
  <c r="V634" i="28"/>
  <c r="W634" i="28" s="1"/>
  <c r="V635" i="28"/>
  <c r="V636" i="28"/>
  <c r="W636" i="28" s="1"/>
  <c r="V637" i="28"/>
  <c r="W637" i="28" s="1"/>
  <c r="V638" i="28"/>
  <c r="W638" i="28" s="1"/>
  <c r="V639" i="28"/>
  <c r="W639" i="28" s="1"/>
  <c r="V640" i="28"/>
  <c r="W640" i="28" s="1"/>
  <c r="V641" i="28"/>
  <c r="W641" i="28" s="1"/>
  <c r="V642" i="28"/>
  <c r="W642" i="28" s="1"/>
  <c r="V643" i="28"/>
  <c r="W643" i="28" s="1"/>
  <c r="V644" i="28"/>
  <c r="W644" i="28" s="1"/>
  <c r="V645" i="28"/>
  <c r="W645" i="28" s="1"/>
  <c r="V646" i="28"/>
  <c r="W646" i="28" s="1"/>
  <c r="V647" i="28"/>
  <c r="W647" i="28" s="1"/>
  <c r="V648" i="28"/>
  <c r="W648" i="28" s="1"/>
  <c r="V649" i="28"/>
  <c r="W649" i="28" s="1"/>
  <c r="V650" i="28"/>
  <c r="V651" i="28"/>
  <c r="W651" i="28" s="1"/>
  <c r="V652" i="28"/>
  <c r="W652" i="28" s="1"/>
  <c r="V653" i="28"/>
  <c r="V654" i="28"/>
  <c r="W654" i="28" s="1"/>
  <c r="V655" i="28"/>
  <c r="V656" i="28"/>
  <c r="W656" i="28" s="1"/>
  <c r="V657" i="28"/>
  <c r="W657" i="28" s="1"/>
  <c r="V658" i="28"/>
  <c r="V659" i="28"/>
  <c r="W659" i="28" s="1"/>
  <c r="V660" i="28"/>
  <c r="W660" i="28" s="1"/>
  <c r="V661" i="28"/>
  <c r="W661" i="28" s="1"/>
  <c r="V662" i="28"/>
  <c r="W662" i="28" s="1"/>
  <c r="V663" i="28"/>
  <c r="V664" i="28"/>
  <c r="W664" i="28" s="1"/>
  <c r="V665" i="28"/>
  <c r="V666" i="28"/>
  <c r="W666" i="28" s="1"/>
  <c r="V667" i="28"/>
  <c r="W667" i="28" s="1"/>
  <c r="V668" i="28"/>
  <c r="W668" i="28" s="1"/>
  <c r="V669" i="28"/>
  <c r="W669" i="28" s="1"/>
  <c r="V670" i="28"/>
  <c r="W670" i="28" s="1"/>
  <c r="V671" i="28"/>
  <c r="V672" i="28"/>
  <c r="W672" i="28" s="1"/>
  <c r="V673" i="28"/>
  <c r="V674" i="28"/>
  <c r="W674" i="28" s="1"/>
  <c r="V675" i="28"/>
  <c r="V676" i="28"/>
  <c r="W676" i="28" s="1"/>
  <c r="V677" i="28"/>
  <c r="W677" i="28" s="1"/>
  <c r="V678" i="28"/>
  <c r="W678" i="28" s="1"/>
  <c r="V679" i="28"/>
  <c r="W679" i="28" s="1"/>
  <c r="V680" i="28"/>
  <c r="W680" i="28" s="1"/>
  <c r="V681" i="28"/>
  <c r="W681" i="28" s="1"/>
  <c r="V682" i="28"/>
  <c r="W682" i="28" s="1"/>
  <c r="V683" i="28"/>
  <c r="V684" i="28"/>
  <c r="W684" i="28" s="1"/>
  <c r="V685" i="28"/>
  <c r="V686" i="28"/>
  <c r="W686" i="28" s="1"/>
  <c r="V687" i="28"/>
  <c r="W687" i="28" s="1"/>
  <c r="V688" i="28"/>
  <c r="W688" i="28" s="1"/>
  <c r="V689" i="28"/>
  <c r="W689" i="28" s="1"/>
  <c r="V690" i="28"/>
  <c r="V691" i="28"/>
  <c r="V692" i="28"/>
  <c r="V693" i="28"/>
  <c r="V694" i="28"/>
  <c r="W694" i="28" s="1"/>
  <c r="V695" i="28"/>
  <c r="V696" i="28"/>
  <c r="V697" i="28"/>
  <c r="W697" i="28" s="1"/>
  <c r="V698" i="28"/>
  <c r="V699" i="28"/>
  <c r="W699" i="28" s="1"/>
  <c r="V700" i="28"/>
  <c r="W700" i="28" s="1"/>
  <c r="V701" i="28"/>
  <c r="W701" i="28" s="1"/>
  <c r="V702" i="28"/>
  <c r="W702" i="28" s="1"/>
  <c r="V703" i="28"/>
  <c r="V704" i="28"/>
  <c r="W704" i="28" s="1"/>
  <c r="V705" i="28"/>
  <c r="W705" i="28" s="1"/>
  <c r="V706" i="28"/>
  <c r="W706" i="28" s="1"/>
  <c r="V707" i="28"/>
  <c r="W707" i="28" s="1"/>
  <c r="V708" i="28"/>
  <c r="W708" i="28" s="1"/>
  <c r="V709" i="28"/>
  <c r="W709" i="28" s="1"/>
  <c r="V710" i="28"/>
  <c r="V711" i="28"/>
  <c r="V712" i="28"/>
  <c r="W712" i="28" s="1"/>
  <c r="V713" i="28"/>
  <c r="W713" i="28" s="1"/>
  <c r="V714" i="28"/>
  <c r="W714" i="28" s="1"/>
  <c r="V715" i="28"/>
  <c r="W715" i="28" s="1"/>
  <c r="V716" i="28"/>
  <c r="W716" i="28" s="1"/>
  <c r="V717" i="28"/>
  <c r="W717" i="28" s="1"/>
  <c r="V718" i="28"/>
  <c r="W718" i="28" s="1"/>
  <c r="V719" i="28"/>
  <c r="W719" i="28" s="1"/>
  <c r="V720" i="28"/>
  <c r="W720" i="28" s="1"/>
  <c r="V721" i="28"/>
  <c r="W721" i="28" s="1"/>
  <c r="V722" i="28"/>
  <c r="W722" i="28" s="1"/>
  <c r="V723" i="28"/>
  <c r="V724" i="28"/>
  <c r="W724" i="28" s="1"/>
  <c r="V725" i="28"/>
  <c r="V726" i="28"/>
  <c r="W726" i="28" s="1"/>
  <c r="V727" i="28"/>
  <c r="W727" i="28" s="1"/>
  <c r="V728" i="28"/>
  <c r="W728" i="28" s="1"/>
  <c r="V729" i="28"/>
  <c r="V730" i="28"/>
  <c r="V731" i="28"/>
  <c r="W731" i="28" s="1"/>
  <c r="V732" i="28"/>
  <c r="V733" i="28"/>
  <c r="V734" i="28"/>
  <c r="W734" i="28" s="1"/>
  <c r="V735" i="28"/>
  <c r="V736" i="28"/>
  <c r="W736" i="28" s="1"/>
  <c r="V737" i="28"/>
  <c r="W737" i="28" s="1"/>
  <c r="V738" i="28"/>
  <c r="W738" i="28" s="1"/>
  <c r="V739" i="28"/>
  <c r="W739" i="28" s="1"/>
  <c r="V740" i="28"/>
  <c r="W740" i="28" s="1"/>
  <c r="V741" i="28"/>
  <c r="W741" i="28" s="1"/>
  <c r="V742" i="28"/>
  <c r="W742" i="28" s="1"/>
  <c r="V743" i="28"/>
  <c r="V744" i="28"/>
  <c r="W744" i="28" s="1"/>
  <c r="V745" i="28"/>
  <c r="W745" i="28" s="1"/>
  <c r="V746" i="28"/>
  <c r="W746" i="28" s="1"/>
  <c r="V747" i="28"/>
  <c r="V748" i="28"/>
  <c r="W748" i="28" s="1"/>
  <c r="V749" i="28"/>
  <c r="W749" i="28" s="1"/>
  <c r="V750" i="28"/>
  <c r="V751" i="28"/>
  <c r="W751" i="28" s="1"/>
  <c r="V752" i="28"/>
  <c r="W752" i="28" s="1"/>
  <c r="V753" i="28"/>
  <c r="V754" i="28"/>
  <c r="W754" i="28" s="1"/>
  <c r="V755" i="28"/>
  <c r="V756" i="28"/>
  <c r="W756" i="28" s="1"/>
  <c r="V757" i="28"/>
  <c r="W757" i="28" s="1"/>
  <c r="V758" i="28"/>
  <c r="W758" i="28" s="1"/>
  <c r="V759" i="28"/>
  <c r="W759" i="28" s="1"/>
  <c r="V760" i="28"/>
  <c r="W760" i="28" s="1"/>
  <c r="V761" i="28"/>
  <c r="W761" i="28" s="1"/>
  <c r="V762" i="28"/>
  <c r="W762" i="28" s="1"/>
  <c r="V763" i="28"/>
  <c r="V764" i="28"/>
  <c r="W764" i="28" s="1"/>
  <c r="V765" i="28"/>
  <c r="V766" i="28"/>
  <c r="W766" i="28" s="1"/>
  <c r="V767" i="28"/>
  <c r="W767" i="28" s="1"/>
  <c r="V768" i="28"/>
  <c r="W768" i="28" s="1"/>
  <c r="V769" i="28"/>
  <c r="W769" i="28" s="1"/>
  <c r="V770" i="28"/>
  <c r="V771" i="28"/>
  <c r="V772" i="28"/>
  <c r="W772" i="28" s="1"/>
  <c r="V773" i="28"/>
  <c r="V774" i="28"/>
  <c r="W774" i="28" s="1"/>
  <c r="V775" i="28"/>
  <c r="W775" i="28" s="1"/>
  <c r="V776" i="28"/>
  <c r="W776" i="28" s="1"/>
  <c r="V777" i="28"/>
  <c r="W777" i="28" s="1"/>
  <c r="V778" i="28"/>
  <c r="W778" i="28" s="1"/>
  <c r="V779" i="28"/>
  <c r="W779" i="28" s="1"/>
  <c r="V780" i="28"/>
  <c r="W780" i="28" s="1"/>
  <c r="V781" i="28"/>
  <c r="W781" i="28" s="1"/>
  <c r="V782" i="28"/>
  <c r="W782" i="28" s="1"/>
  <c r="V783" i="28"/>
  <c r="W783" i="28" s="1"/>
  <c r="V784" i="28"/>
  <c r="W784" i="28" s="1"/>
  <c r="V785" i="28"/>
  <c r="V786" i="28"/>
  <c r="W786" i="28" s="1"/>
  <c r="V787" i="28"/>
  <c r="W787" i="28" s="1"/>
  <c r="V788" i="28"/>
  <c r="W788" i="28" s="1"/>
  <c r="V789" i="28"/>
  <c r="W789" i="28" s="1"/>
  <c r="V790" i="28"/>
  <c r="V791" i="28"/>
  <c r="V792" i="28"/>
  <c r="W792" i="28" s="1"/>
  <c r="V793" i="28"/>
  <c r="V794" i="28"/>
  <c r="V795" i="28"/>
  <c r="W795" i="28" s="1"/>
  <c r="V796" i="28"/>
  <c r="W796" i="28" s="1"/>
  <c r="V797" i="28"/>
  <c r="W797" i="28" s="1"/>
  <c r="V798" i="28"/>
  <c r="W798" i="28" s="1"/>
  <c r="V799" i="28"/>
  <c r="W799" i="28" s="1"/>
  <c r="V800" i="28"/>
  <c r="W800" i="28" s="1"/>
  <c r="V801" i="28"/>
  <c r="W801" i="28" s="1"/>
  <c r="V802" i="28"/>
  <c r="W802" i="28" s="1"/>
  <c r="V803" i="28"/>
  <c r="W803" i="28" s="1"/>
  <c r="V804" i="28"/>
  <c r="W804" i="28" s="1"/>
  <c r="V805" i="28"/>
  <c r="V806" i="28"/>
  <c r="W806" i="28" s="1"/>
  <c r="V807" i="28"/>
  <c r="W807" i="28" s="1"/>
  <c r="V808" i="28"/>
  <c r="V809" i="28"/>
  <c r="W809" i="28" s="1"/>
  <c r="V810" i="28"/>
  <c r="W810" i="28" s="1"/>
  <c r="V811" i="28"/>
  <c r="W811" i="28" s="1"/>
  <c r="V812" i="28"/>
  <c r="V813" i="28"/>
  <c r="V814" i="28"/>
  <c r="W814" i="28" s="1"/>
  <c r="V815" i="28"/>
  <c r="W815" i="28" s="1"/>
  <c r="V816" i="28"/>
  <c r="W816" i="28" s="1"/>
  <c r="V817" i="28"/>
  <c r="W817" i="28" s="1"/>
  <c r="V818" i="28"/>
  <c r="W818" i="28" s="1"/>
  <c r="V819" i="28"/>
  <c r="W819" i="28" s="1"/>
  <c r="V820" i="28"/>
  <c r="V821" i="28"/>
  <c r="W821" i="28" s="1"/>
  <c r="V822" i="28"/>
  <c r="W822" i="28" s="1"/>
  <c r="V823" i="28"/>
  <c r="V824" i="28"/>
  <c r="W824" i="28" s="1"/>
  <c r="V825" i="28"/>
  <c r="W825" i="28" s="1"/>
  <c r="V826" i="28"/>
  <c r="W826" i="28" s="1"/>
  <c r="V827" i="28"/>
  <c r="W827" i="28" s="1"/>
  <c r="V828" i="28"/>
  <c r="W828" i="28" s="1"/>
  <c r="V829" i="28"/>
  <c r="W829" i="28" s="1"/>
  <c r="V830" i="28"/>
  <c r="V831" i="28"/>
  <c r="V832" i="28"/>
  <c r="W832" i="28" s="1"/>
  <c r="V833" i="28"/>
  <c r="V834" i="28"/>
  <c r="W834" i="28" s="1"/>
  <c r="V835" i="28"/>
  <c r="V836" i="28"/>
  <c r="W836" i="28" s="1"/>
  <c r="V837" i="28"/>
  <c r="W837" i="28" s="1"/>
  <c r="V838" i="28"/>
  <c r="V839" i="28"/>
  <c r="W839" i="28" s="1"/>
  <c r="V840" i="28"/>
  <c r="W840" i="28" s="1"/>
  <c r="V841" i="28"/>
  <c r="W841" i="28" s="1"/>
  <c r="V842" i="28"/>
  <c r="W842" i="28" s="1"/>
  <c r="V843" i="28"/>
  <c r="V844" i="28"/>
  <c r="W844" i="28" s="1"/>
  <c r="V845" i="28"/>
  <c r="V846" i="28"/>
  <c r="W846" i="28" s="1"/>
  <c r="V847" i="28"/>
  <c r="V848" i="28"/>
  <c r="V849" i="28"/>
  <c r="W849" i="28" s="1"/>
  <c r="V850" i="28"/>
  <c r="V851" i="28"/>
  <c r="W851" i="28" s="1"/>
  <c r="V852" i="28"/>
  <c r="W852" i="28" s="1"/>
  <c r="V853" i="28"/>
  <c r="V854" i="28"/>
  <c r="W854" i="28" s="1"/>
  <c r="V855" i="28"/>
  <c r="V856" i="28"/>
  <c r="W856" i="28" s="1"/>
  <c r="V857" i="28"/>
  <c r="W857" i="28" s="1"/>
  <c r="V858" i="28"/>
  <c r="W858" i="28" s="1"/>
  <c r="V859" i="28"/>
  <c r="W859" i="28" s="1"/>
  <c r="V860" i="28"/>
  <c r="W860" i="28" s="1"/>
  <c r="V861" i="28"/>
  <c r="W861" i="28" s="1"/>
  <c r="V862" i="28"/>
  <c r="W862" i="28" s="1"/>
  <c r="V863" i="28"/>
  <c r="W863" i="28" s="1"/>
  <c r="V864" i="28"/>
  <c r="W864" i="28" s="1"/>
  <c r="V865" i="28"/>
  <c r="W865" i="28" s="1"/>
  <c r="V866" i="28"/>
  <c r="W866" i="28" s="1"/>
  <c r="V867" i="28"/>
  <c r="W867" i="28" s="1"/>
  <c r="V868" i="28"/>
  <c r="W868" i="28" s="1"/>
  <c r="V869" i="28"/>
  <c r="W869" i="28" s="1"/>
  <c r="V870" i="28"/>
  <c r="V871" i="28"/>
  <c r="W871" i="28" s="1"/>
  <c r="V872" i="28"/>
  <c r="W872" i="28" s="1"/>
  <c r="V873" i="28"/>
  <c r="W873" i="28" s="1"/>
  <c r="V874" i="28"/>
  <c r="V875" i="28"/>
  <c r="W875" i="28" s="1"/>
  <c r="V876" i="28"/>
  <c r="V877" i="28"/>
  <c r="V878" i="28"/>
  <c r="V879" i="28"/>
  <c r="W879" i="28" s="1"/>
  <c r="V880" i="28"/>
  <c r="W880" i="28" s="1"/>
  <c r="V881" i="28"/>
  <c r="W881" i="28" s="1"/>
  <c r="V882" i="28"/>
  <c r="W882" i="28" s="1"/>
  <c r="V883" i="28"/>
  <c r="V884" i="28"/>
  <c r="W884" i="28" s="1"/>
  <c r="V885" i="28"/>
  <c r="V886" i="28"/>
  <c r="W886" i="28" s="1"/>
  <c r="V887" i="28"/>
  <c r="V888" i="28"/>
  <c r="V889" i="28"/>
  <c r="W889" i="28" s="1"/>
  <c r="V890" i="28"/>
  <c r="W890" i="28" s="1"/>
  <c r="V891" i="28"/>
  <c r="V892" i="28"/>
  <c r="W892" i="28" s="1"/>
  <c r="V893" i="28"/>
  <c r="V894" i="28"/>
  <c r="W894" i="28" s="1"/>
  <c r="V895" i="28"/>
  <c r="V896" i="28"/>
  <c r="W896" i="28" s="1"/>
  <c r="V897" i="28"/>
  <c r="V898" i="28"/>
  <c r="W898" i="28" s="1"/>
  <c r="V899" i="28"/>
  <c r="V900" i="28"/>
  <c r="W900" i="28" s="1"/>
  <c r="V901" i="28"/>
  <c r="W901" i="28" s="1"/>
  <c r="V902" i="28"/>
  <c r="W902" i="28" s="1"/>
  <c r="V903" i="28"/>
  <c r="V904" i="28"/>
  <c r="W904" i="28" s="1"/>
  <c r="V905" i="28"/>
  <c r="V906" i="28"/>
  <c r="W906" i="28" s="1"/>
  <c r="V907" i="28"/>
  <c r="W907" i="28" s="1"/>
  <c r="V908" i="28"/>
  <c r="W908" i="28" s="1"/>
  <c r="V909" i="28"/>
  <c r="V910" i="28"/>
  <c r="V911" i="28"/>
  <c r="V912" i="28"/>
  <c r="W912" i="28" s="1"/>
  <c r="V913" i="28"/>
  <c r="V914" i="28"/>
  <c r="W914" i="28" s="1"/>
  <c r="V915" i="28"/>
  <c r="V916" i="28"/>
  <c r="W916" i="28" s="1"/>
  <c r="V917" i="28"/>
  <c r="W917" i="28" s="1"/>
  <c r="V918" i="28"/>
  <c r="W918" i="28" s="1"/>
  <c r="V919" i="28"/>
  <c r="W919" i="28" s="1"/>
  <c r="V920" i="28"/>
  <c r="W920" i="28" s="1"/>
  <c r="V921" i="28"/>
  <c r="W921" i="28" s="1"/>
  <c r="V922" i="28"/>
  <c r="W922" i="28" s="1"/>
  <c r="V923" i="28"/>
  <c r="W923" i="28" s="1"/>
  <c r="V924" i="28"/>
  <c r="W924" i="28" s="1"/>
  <c r="V925" i="28"/>
  <c r="V926" i="28"/>
  <c r="W926" i="28" s="1"/>
  <c r="V927" i="28"/>
  <c r="V928" i="28"/>
  <c r="W928" i="28" s="1"/>
  <c r="V929" i="28"/>
  <c r="W929" i="28" s="1"/>
  <c r="V930" i="28"/>
  <c r="V931" i="28"/>
  <c r="V932" i="28"/>
  <c r="W932" i="28" s="1"/>
  <c r="V933" i="28"/>
  <c r="V934" i="28"/>
  <c r="W934" i="28" s="1"/>
  <c r="V935" i="28"/>
  <c r="W935" i="28" s="1"/>
  <c r="V936" i="28"/>
  <c r="W936" i="28" s="1"/>
  <c r="V937" i="28"/>
  <c r="W937" i="28" s="1"/>
  <c r="V938" i="28"/>
  <c r="V939" i="28"/>
  <c r="V940" i="28"/>
  <c r="W940" i="28" s="1"/>
  <c r="V941" i="28"/>
  <c r="W941" i="28" s="1"/>
  <c r="V942" i="28"/>
  <c r="W942" i="28" s="1"/>
  <c r="V943" i="28"/>
  <c r="V944" i="28"/>
  <c r="W944" i="28" s="1"/>
  <c r="V945" i="28"/>
  <c r="V946" i="28"/>
  <c r="W946" i="28" s="1"/>
  <c r="V947" i="28"/>
  <c r="W947" i="28" s="1"/>
  <c r="V948" i="28"/>
  <c r="W948" i="28" s="1"/>
  <c r="V949" i="28"/>
  <c r="W949" i="28" s="1"/>
  <c r="V950" i="28"/>
  <c r="V951" i="28"/>
  <c r="W951" i="28" s="1"/>
  <c r="V952" i="28"/>
  <c r="W952" i="28" s="1"/>
  <c r="V953" i="28"/>
  <c r="V954" i="28"/>
  <c r="W954" i="28" s="1"/>
  <c r="V955" i="28"/>
  <c r="W955" i="28" s="1"/>
  <c r="V956" i="28"/>
  <c r="W956" i="28" s="1"/>
  <c r="V957" i="28"/>
  <c r="W957" i="28" s="1"/>
  <c r="V958" i="28"/>
  <c r="W958" i="28" s="1"/>
  <c r="V959" i="28"/>
  <c r="V960" i="28"/>
  <c r="W960" i="28" s="1"/>
  <c r="V961" i="28"/>
  <c r="W961" i="28" s="1"/>
  <c r="V962" i="28"/>
  <c r="W962" i="28" s="1"/>
  <c r="V963" i="28"/>
  <c r="V964" i="28"/>
  <c r="W964" i="28" s="1"/>
  <c r="V965" i="28"/>
  <c r="W965" i="28" s="1"/>
  <c r="V966" i="28"/>
  <c r="W966" i="28" s="1"/>
  <c r="V967" i="28"/>
  <c r="W967" i="28" s="1"/>
  <c r="V968" i="28"/>
  <c r="W968" i="28" s="1"/>
  <c r="V969" i="28"/>
  <c r="V970" i="28"/>
  <c r="V971" i="28"/>
  <c r="W971" i="28" s="1"/>
  <c r="V972" i="28"/>
  <c r="W972" i="28" s="1"/>
  <c r="V973" i="28"/>
  <c r="V974" i="28"/>
  <c r="W974" i="28" s="1"/>
  <c r="V975" i="28"/>
  <c r="V976" i="28"/>
  <c r="W976" i="28" s="1"/>
  <c r="V977" i="28"/>
  <c r="W977" i="28" s="1"/>
  <c r="V978" i="28"/>
  <c r="W978" i="28" s="1"/>
  <c r="V979" i="28"/>
  <c r="W979" i="28" s="1"/>
  <c r="V980" i="28"/>
  <c r="W980" i="28" s="1"/>
  <c r="V981" i="28"/>
  <c r="W981" i="28" s="1"/>
  <c r="V982" i="28"/>
  <c r="W982" i="28" s="1"/>
  <c r="V983" i="28"/>
  <c r="W983" i="28" s="1"/>
  <c r="V984" i="28"/>
  <c r="W984" i="28" s="1"/>
  <c r="V985" i="28"/>
  <c r="V986" i="28"/>
  <c r="W986" i="28" s="1"/>
  <c r="V987" i="28"/>
  <c r="W987" i="28" s="1"/>
  <c r="V988" i="28"/>
  <c r="W988" i="28" s="1"/>
  <c r="V989" i="28"/>
  <c r="W989" i="28" s="1"/>
  <c r="V990" i="28"/>
  <c r="V991" i="28"/>
  <c r="V992" i="28"/>
  <c r="V993" i="28"/>
  <c r="V994" i="28"/>
  <c r="W994" i="28" s="1"/>
  <c r="V995" i="28"/>
  <c r="V996" i="28"/>
  <c r="W996" i="28" s="1"/>
  <c r="V997" i="28"/>
  <c r="W997" i="28" s="1"/>
  <c r="V998" i="28"/>
  <c r="V999" i="28"/>
  <c r="V1000" i="28"/>
  <c r="W1000" i="28" s="1"/>
  <c r="V1001" i="28"/>
  <c r="W1001" i="28" s="1"/>
  <c r="V1002" i="28"/>
  <c r="V1003" i="28"/>
  <c r="V1004" i="28"/>
  <c r="W1004" i="28" s="1"/>
  <c r="V1005" i="28"/>
  <c r="V1006" i="28"/>
  <c r="W1006" i="28" s="1"/>
  <c r="V1007" i="28"/>
  <c r="W1007" i="28" s="1"/>
  <c r="V1008" i="28"/>
  <c r="W1008" i="28" s="1"/>
  <c r="V1009" i="28"/>
  <c r="W1009" i="28" s="1"/>
  <c r="V1010" i="28"/>
  <c r="V1011" i="28"/>
  <c r="W1011" i="28" s="1"/>
  <c r="V1012" i="28"/>
  <c r="W1012" i="28" s="1"/>
  <c r="V1013" i="28"/>
  <c r="V1014" i="28"/>
  <c r="W1014" i="28" s="1"/>
  <c r="V1015" i="28"/>
  <c r="W1015" i="28" s="1"/>
  <c r="V1016" i="28"/>
  <c r="W1016" i="28" s="1"/>
  <c r="V1017" i="28"/>
  <c r="W1017" i="28" s="1"/>
  <c r="V1018" i="28"/>
  <c r="W1018" i="28" s="1"/>
  <c r="V1019" i="28"/>
  <c r="W1019" i="28" s="1"/>
  <c r="V1020" i="28"/>
  <c r="V1021" i="28"/>
  <c r="W1021" i="28" s="1"/>
  <c r="V1022" i="28"/>
  <c r="V1023" i="28"/>
  <c r="V1024" i="28"/>
  <c r="V1025" i="28"/>
  <c r="W1025" i="28" s="1"/>
  <c r="V1026" i="28"/>
  <c r="V1027" i="28"/>
  <c r="V1028" i="28"/>
  <c r="W1028" i="28" s="1"/>
  <c r="V1029" i="28"/>
  <c r="V1030" i="28"/>
  <c r="V1031" i="28"/>
  <c r="W1031" i="28" s="1"/>
  <c r="V1032" i="28"/>
  <c r="W1032" i="28" s="1"/>
  <c r="V1033" i="28"/>
  <c r="V1034" i="28"/>
  <c r="W1034" i="28" s="1"/>
  <c r="V1035" i="28"/>
  <c r="W1035" i="28" s="1"/>
  <c r="V1036" i="28"/>
  <c r="W1036" i="28" s="1"/>
  <c r="V1037" i="28"/>
  <c r="W1037" i="28" s="1"/>
  <c r="V1038" i="28"/>
  <c r="V1039" i="28"/>
  <c r="W1039" i="28" s="1"/>
  <c r="V1040" i="28"/>
  <c r="W1040" i="28" s="1"/>
  <c r="V1041" i="28"/>
  <c r="W1041" i="28" s="1"/>
  <c r="V1042" i="28"/>
  <c r="W1042" i="28" s="1"/>
  <c r="V1043" i="28"/>
  <c r="V1044" i="28"/>
  <c r="W1044" i="28" s="1"/>
  <c r="V1045" i="28"/>
  <c r="W1045" i="28" s="1"/>
  <c r="V1046" i="28"/>
  <c r="W1046" i="28" s="1"/>
  <c r="V1047" i="28"/>
  <c r="W1047" i="28" s="1"/>
  <c r="V1048" i="28"/>
  <c r="W1048" i="28" s="1"/>
  <c r="V1049" i="28"/>
  <c r="W1049" i="28" s="1"/>
  <c r="V1050" i="28"/>
  <c r="V1051" i="28"/>
  <c r="W1051" i="28" s="1"/>
  <c r="V1052" i="28"/>
  <c r="W1052" i="28" s="1"/>
  <c r="V1053" i="28"/>
  <c r="V1054" i="28"/>
  <c r="W1054" i="28" s="1"/>
  <c r="V1055" i="28"/>
  <c r="V1056" i="28"/>
  <c r="W1056" i="28" s="1"/>
  <c r="V1057" i="28"/>
  <c r="W1057" i="28" s="1"/>
  <c r="V1058" i="28"/>
  <c r="V1059" i="28"/>
  <c r="W1059" i="28" s="1"/>
  <c r="V1060" i="28"/>
  <c r="W1060" i="28" s="1"/>
  <c r="V1061" i="28"/>
  <c r="W1061" i="28" s="1"/>
  <c r="V1062" i="28"/>
  <c r="W1062" i="28" s="1"/>
  <c r="V1063" i="28"/>
  <c r="W1063" i="28" s="1"/>
  <c r="V1064" i="28"/>
  <c r="W1064" i="28" s="1"/>
  <c r="V1065" i="28"/>
  <c r="W1065" i="28" s="1"/>
  <c r="V1066" i="28"/>
  <c r="W1066" i="28" s="1"/>
  <c r="V1067" i="28"/>
  <c r="W1067" i="28" s="1"/>
  <c r="V1068" i="28"/>
  <c r="W1068" i="28" s="1"/>
  <c r="V1069" i="28"/>
  <c r="W1069" i="28" s="1"/>
  <c r="V1070" i="28"/>
  <c r="V1071" i="28"/>
  <c r="V1072" i="28"/>
  <c r="W1072" i="28" s="1"/>
  <c r="V1073" i="28"/>
  <c r="V1074" i="28"/>
  <c r="W1074" i="28" s="1"/>
  <c r="V1075" i="28"/>
  <c r="W1075" i="28" s="1"/>
  <c r="V1076" i="28"/>
  <c r="W1076" i="28" s="1"/>
  <c r="V1077" i="28"/>
  <c r="W1077" i="28" s="1"/>
  <c r="V1078" i="28"/>
  <c r="V1079" i="28"/>
  <c r="W1079" i="28" s="1"/>
  <c r="V1080" i="28"/>
  <c r="W1080" i="28" s="1"/>
  <c r="V1081" i="28"/>
  <c r="W1081" i="28" s="1"/>
  <c r="V1082" i="28"/>
  <c r="W1082" i="28" s="1"/>
  <c r="V1083" i="28"/>
  <c r="V1084" i="28"/>
  <c r="W1084" i="28" s="1"/>
  <c r="V1085" i="28"/>
  <c r="V1086" i="28"/>
  <c r="W1086" i="28" s="1"/>
  <c r="V1087" i="28"/>
  <c r="W1087" i="28" s="1"/>
  <c r="V1088" i="28"/>
  <c r="W1088" i="28" s="1"/>
  <c r="V1089" i="28"/>
  <c r="W1089" i="28" s="1"/>
  <c r="V1090" i="28"/>
  <c r="V1091" i="28"/>
  <c r="W1091" i="28" s="1"/>
  <c r="V1092" i="28"/>
  <c r="W1092" i="28" s="1"/>
  <c r="V1093" i="28"/>
  <c r="V1094" i="28"/>
  <c r="W1094" i="28" s="1"/>
  <c r="V1095" i="28"/>
  <c r="W1095" i="28" s="1"/>
  <c r="V1096" i="28"/>
  <c r="W1096" i="28" s="1"/>
  <c r="V1097" i="28"/>
  <c r="W1097" i="28" s="1"/>
  <c r="V1098" i="28"/>
  <c r="W1098" i="28" s="1"/>
  <c r="V1099" i="28"/>
  <c r="W1099" i="28" s="1"/>
  <c r="V1100" i="28"/>
  <c r="W1100" i="28" s="1"/>
  <c r="V1101" i="28"/>
  <c r="W1101" i="28" s="1"/>
  <c r="V1102" i="28"/>
  <c r="W1102" i="28" s="1"/>
  <c r="V1103" i="28"/>
  <c r="V1104" i="28"/>
  <c r="W1104" i="28" s="1"/>
  <c r="V1105" i="28"/>
  <c r="V1106" i="28"/>
  <c r="W1106" i="28" s="1"/>
  <c r="V1107" i="28"/>
  <c r="W1107" i="28" s="1"/>
  <c r="V1108" i="28"/>
  <c r="W1108" i="28" s="1"/>
  <c r="V1109" i="28"/>
  <c r="V1110" i="28"/>
  <c r="V1111" i="28"/>
  <c r="V1112" i="28"/>
  <c r="V1113" i="28"/>
  <c r="V1114" i="28"/>
  <c r="W1114" i="28" s="1"/>
  <c r="V1115" i="28"/>
  <c r="V1116" i="28"/>
  <c r="W1116" i="28" s="1"/>
  <c r="V1117" i="28"/>
  <c r="W1117" i="28" s="1"/>
  <c r="V1118" i="28"/>
  <c r="V1119" i="28"/>
  <c r="W1119" i="28" s="1"/>
  <c r="V1120" i="28"/>
  <c r="W1120" i="28" s="1"/>
  <c r="V1121" i="28"/>
  <c r="W1121" i="28" s="1"/>
  <c r="V1122" i="28"/>
  <c r="W1122" i="28" s="1"/>
  <c r="V1123" i="28"/>
  <c r="W1123" i="28" s="1"/>
  <c r="V1124" i="28"/>
  <c r="W1124" i="28" s="1"/>
  <c r="V1125" i="28"/>
  <c r="W1125" i="28" s="1"/>
  <c r="V1126" i="28"/>
  <c r="W1126" i="28" s="1"/>
  <c r="V1127" i="28"/>
  <c r="W1127" i="28" s="1"/>
  <c r="V1128" i="28"/>
  <c r="W1128" i="28" s="1"/>
  <c r="V1129" i="28"/>
  <c r="W1129" i="28" s="1"/>
  <c r="V1130" i="28"/>
  <c r="V1131" i="28"/>
  <c r="V1132" i="28"/>
  <c r="W1132" i="28" s="1"/>
  <c r="V1133" i="28"/>
  <c r="W1133" i="28" s="1"/>
  <c r="V1134" i="28"/>
  <c r="W1134" i="28" s="1"/>
  <c r="V1135" i="28"/>
  <c r="W1135" i="28" s="1"/>
  <c r="V1136" i="28"/>
  <c r="W1136" i="28" s="1"/>
  <c r="V1137" i="28"/>
  <c r="W1137" i="28" s="1"/>
  <c r="V1138" i="28"/>
  <c r="W1138" i="28" s="1"/>
  <c r="V1139" i="28"/>
  <c r="W1139" i="28" s="1"/>
  <c r="V1140" i="28"/>
  <c r="W1140" i="28" s="1"/>
  <c r="V1141" i="28"/>
  <c r="W1141" i="28" s="1"/>
  <c r="V1142" i="28"/>
  <c r="W1142" i="28" s="1"/>
  <c r="V1143" i="28"/>
  <c r="V1144" i="28"/>
  <c r="W1144" i="28" s="1"/>
  <c r="V1145" i="28"/>
  <c r="V1146" i="28"/>
  <c r="W1146" i="28" s="1"/>
  <c r="V1147" i="28"/>
  <c r="W1147" i="28" s="1"/>
  <c r="V1148" i="28"/>
  <c r="W1148" i="28" s="1"/>
  <c r="V1149" i="28"/>
  <c r="V1150" i="28"/>
  <c r="V1151" i="28"/>
  <c r="W1151" i="28" s="1"/>
  <c r="V1152" i="28"/>
  <c r="W1152" i="28" s="1"/>
  <c r="V1153" i="28"/>
  <c r="V1154" i="28"/>
  <c r="W1154" i="28" s="1"/>
  <c r="V1155" i="28"/>
  <c r="V1156" i="28"/>
  <c r="W1156" i="28" s="1"/>
  <c r="V1157" i="28"/>
  <c r="W1157" i="28" s="1"/>
  <c r="V1158" i="28"/>
  <c r="V1159" i="28"/>
  <c r="V1160" i="28"/>
  <c r="W1160" i="28" s="1"/>
  <c r="V1161" i="28"/>
  <c r="W1161" i="28" s="1"/>
  <c r="V1162" i="28"/>
  <c r="V1163" i="28"/>
  <c r="V1164" i="28"/>
  <c r="W1164" i="28" s="1"/>
  <c r="V1165" i="28"/>
  <c r="W1165" i="28" s="1"/>
  <c r="V1166" i="28"/>
  <c r="W1166" i="28" s="1"/>
  <c r="V1167" i="28"/>
  <c r="W1167" i="28" s="1"/>
  <c r="V1168" i="28"/>
  <c r="W1168" i="28" s="1"/>
  <c r="V1169" i="28"/>
  <c r="W1169" i="28" s="1"/>
  <c r="V1170" i="28"/>
  <c r="V1171" i="28"/>
  <c r="W1171" i="28" s="1"/>
  <c r="V1172" i="28"/>
  <c r="V1173" i="28"/>
  <c r="V1174" i="28"/>
  <c r="W1174" i="28" s="1"/>
  <c r="V1175" i="28"/>
  <c r="W1175" i="28" s="1"/>
  <c r="V1176" i="28"/>
  <c r="W1176" i="28" s="1"/>
  <c r="V1177" i="28"/>
  <c r="W1177" i="28" s="1"/>
  <c r="V1178" i="28"/>
  <c r="W1178" i="28" s="1"/>
  <c r="V1179" i="28"/>
  <c r="W1179" i="28" s="1"/>
  <c r="V1180" i="28"/>
  <c r="W1180" i="28" s="1"/>
  <c r="V1181" i="28"/>
  <c r="W1181" i="28" s="1"/>
  <c r="V1182" i="28"/>
  <c r="W1182" i="28" s="1"/>
  <c r="V1183" i="28"/>
  <c r="W1183" i="28" s="1"/>
  <c r="V1184" i="28"/>
  <c r="W1184" i="28" s="1"/>
  <c r="V1185" i="28"/>
  <c r="W1185" i="28" s="1"/>
  <c r="V1186" i="28"/>
  <c r="W1186" i="28" s="1"/>
  <c r="V1187" i="28"/>
  <c r="W1187" i="28" s="1"/>
  <c r="V1188" i="28"/>
  <c r="W1188" i="28" s="1"/>
  <c r="V1189" i="28"/>
  <c r="W1189" i="28" s="1"/>
  <c r="V1190" i="28"/>
  <c r="V1191" i="28"/>
  <c r="W1191" i="28" s="1"/>
  <c r="V1192" i="28"/>
  <c r="W1192" i="28" s="1"/>
  <c r="V1193" i="28"/>
  <c r="W1193" i="28" s="1"/>
  <c r="V1194" i="28"/>
  <c r="W1194" i="28" s="1"/>
  <c r="V1195" i="28"/>
  <c r="V1196" i="28"/>
  <c r="W1196" i="28" s="1"/>
  <c r="V1197" i="28"/>
  <c r="W1197" i="28" s="1"/>
  <c r="V1198" i="28"/>
  <c r="W1198" i="28" s="1"/>
  <c r="V1199" i="28"/>
  <c r="W1199" i="28" s="1"/>
  <c r="V1200" i="28"/>
  <c r="W1200" i="28" s="1"/>
  <c r="V1201" i="28"/>
  <c r="W1201" i="28" s="1"/>
  <c r="V1202" i="28"/>
  <c r="W1202" i="28" s="1"/>
  <c r="V1203" i="28"/>
  <c r="V1204" i="28"/>
  <c r="W1204" i="28" s="1"/>
  <c r="V1205" i="28"/>
  <c r="V1206" i="28"/>
  <c r="W1206" i="28" s="1"/>
  <c r="V1207" i="28"/>
  <c r="W1207" i="28" s="1"/>
  <c r="V1208" i="28"/>
  <c r="W1208" i="28" s="1"/>
  <c r="V1209" i="28"/>
  <c r="W1209" i="28" s="1"/>
  <c r="V1210" i="28"/>
  <c r="V1211" i="28"/>
  <c r="V1212" i="28"/>
  <c r="W1212" i="28" s="1"/>
  <c r="V1213" i="28"/>
  <c r="V1214" i="28"/>
  <c r="W1214" i="28" s="1"/>
  <c r="V1215" i="28"/>
  <c r="W1215" i="28" s="1"/>
  <c r="V1216" i="28"/>
  <c r="W1216" i="28" s="1"/>
  <c r="V1217" i="28"/>
  <c r="W1217" i="28" s="1"/>
  <c r="V1218" i="28"/>
  <c r="V1219" i="28"/>
  <c r="W1219" i="28" s="1"/>
  <c r="V1220" i="28"/>
  <c r="W1220" i="28" s="1"/>
  <c r="V1221" i="28"/>
  <c r="W1221" i="28" s="1"/>
  <c r="V1222" i="28"/>
  <c r="W1222" i="28" s="1"/>
  <c r="V1223" i="28"/>
  <c r="V1224" i="28"/>
  <c r="W1224" i="28" s="1"/>
  <c r="V1225" i="28"/>
  <c r="V1226" i="28"/>
  <c r="W1226" i="28" s="1"/>
  <c r="V1227" i="28"/>
  <c r="W1227" i="28" s="1"/>
  <c r="V1228" i="28"/>
  <c r="W1228" i="28" s="1"/>
  <c r="V1229" i="28"/>
  <c r="W1229" i="28" s="1"/>
  <c r="V1230" i="28"/>
  <c r="V1231" i="28"/>
  <c r="W1231" i="28" s="1"/>
  <c r="V1232" i="28"/>
  <c r="W1232" i="28" s="1"/>
  <c r="V1233" i="28"/>
  <c r="W1233" i="28" s="1"/>
  <c r="V1234" i="28"/>
  <c r="W1234" i="28" s="1"/>
  <c r="V1235" i="28"/>
  <c r="V1236" i="28"/>
  <c r="W1236" i="28" s="1"/>
  <c r="V1237" i="28"/>
  <c r="W1237" i="28" s="1"/>
  <c r="V1238" i="28"/>
  <c r="W1238" i="28" s="1"/>
  <c r="V1239" i="28"/>
  <c r="W1239" i="28" s="1"/>
  <c r="V1240" i="28"/>
  <c r="W1240" i="28" s="1"/>
  <c r="V1241" i="28"/>
  <c r="W1241" i="28" s="1"/>
  <c r="V1242" i="28"/>
  <c r="W1242" i="28" s="1"/>
  <c r="V1243" i="28"/>
  <c r="W1243" i="28" s="1"/>
  <c r="V1244" i="28"/>
  <c r="W1244" i="28" s="1"/>
  <c r="V1245" i="28"/>
  <c r="W1245" i="28" s="1"/>
  <c r="V1246" i="28"/>
  <c r="W1246" i="28" s="1"/>
  <c r="V1247" i="28"/>
  <c r="W1247" i="28" s="1"/>
  <c r="V1248" i="28"/>
  <c r="W1248" i="28" s="1"/>
  <c r="V1249" i="28"/>
  <c r="W1249" i="28" s="1"/>
  <c r="V1250" i="28"/>
  <c r="V1251" i="28"/>
  <c r="W1251" i="28" s="1"/>
  <c r="V1252" i="28"/>
  <c r="W1252" i="28" s="1"/>
  <c r="V1253" i="28"/>
  <c r="V1254" i="28"/>
  <c r="W1254" i="28" s="1"/>
  <c r="V1255" i="28"/>
  <c r="V1256" i="28"/>
  <c r="W1256" i="28" s="1"/>
  <c r="V1257" i="28"/>
  <c r="W1257" i="28" s="1"/>
  <c r="V1258" i="28"/>
  <c r="V1259" i="28"/>
  <c r="W1259" i="28" s="1"/>
  <c r="V1260" i="28"/>
  <c r="W1260" i="28" s="1"/>
  <c r="V1261" i="28"/>
  <c r="W1261" i="28" s="1"/>
  <c r="V1262" i="28"/>
  <c r="W1262" i="28" s="1"/>
  <c r="V1263" i="28"/>
  <c r="V1264" i="28"/>
  <c r="W1264" i="28" s="1"/>
  <c r="V1265" i="28"/>
  <c r="V1266" i="28"/>
  <c r="W1266" i="28" s="1"/>
  <c r="V1267" i="28"/>
  <c r="W1267" i="28" s="1"/>
  <c r="V1268" i="28"/>
  <c r="W1268" i="28" s="1"/>
  <c r="V1269" i="28"/>
  <c r="V1270" i="28"/>
  <c r="V1271" i="28"/>
  <c r="W1271" i="28" s="1"/>
  <c r="V1272" i="28"/>
  <c r="W1272" i="28" s="1"/>
  <c r="V1273" i="28"/>
  <c r="W1273" i="28" s="1"/>
  <c r="V1274" i="28"/>
  <c r="V1275" i="28"/>
  <c r="V1276" i="28"/>
  <c r="W1276" i="28" s="1"/>
  <c r="V1277" i="28"/>
  <c r="V1278" i="28"/>
  <c r="W1278" i="28" s="1"/>
  <c r="V1279" i="28"/>
  <c r="W1279" i="28" s="1"/>
  <c r="V1280" i="28"/>
  <c r="W1280" i="28" s="1"/>
  <c r="V1281" i="28"/>
  <c r="W1281" i="28" s="1"/>
  <c r="V1282" i="28"/>
  <c r="W1282" i="28" s="1"/>
  <c r="V1283" i="28"/>
  <c r="V1284" i="28"/>
  <c r="W1284" i="28" s="1"/>
  <c r="V1285" i="28"/>
  <c r="V1286" i="28"/>
  <c r="W1286" i="28" s="1"/>
  <c r="V1287" i="28"/>
  <c r="W1287" i="28" s="1"/>
  <c r="V1288" i="28"/>
  <c r="W1288" i="28" s="1"/>
  <c r="V1289" i="28"/>
  <c r="V1290" i="28"/>
  <c r="V1291" i="28"/>
  <c r="W1291" i="28" s="1"/>
  <c r="V1292" i="28"/>
  <c r="W1292" i="28" s="1"/>
  <c r="V1293" i="28"/>
  <c r="V1294" i="28"/>
  <c r="W1294" i="28" s="1"/>
  <c r="V1295" i="28"/>
  <c r="V1296" i="28"/>
  <c r="W1296" i="28" s="1"/>
  <c r="V1297" i="28"/>
  <c r="W1297" i="28" s="1"/>
  <c r="V1298" i="28"/>
  <c r="W1298" i="28" s="1"/>
  <c r="V1299" i="28"/>
  <c r="W1299" i="28" s="1"/>
  <c r="V1300" i="28"/>
  <c r="W1300" i="28" s="1"/>
  <c r="V1301" i="28"/>
  <c r="W1301" i="28" s="1"/>
  <c r="V1302" i="28"/>
  <c r="W1302" i="28" s="1"/>
  <c r="V1303" i="28"/>
  <c r="V1304" i="28"/>
  <c r="W1304" i="28" s="1"/>
  <c r="V1305" i="28"/>
  <c r="V1306" i="28"/>
  <c r="W1306" i="28" s="1"/>
  <c r="V1307" i="28"/>
  <c r="W1307" i="28" s="1"/>
  <c r="V1308" i="28"/>
  <c r="W1308" i="28" s="1"/>
  <c r="V1309" i="28"/>
  <c r="W1309" i="28" s="1"/>
  <c r="V1310" i="28"/>
  <c r="V1311" i="28"/>
  <c r="W1311" i="28" s="1"/>
  <c r="V1312" i="28"/>
  <c r="W1312" i="28" s="1"/>
  <c r="V1313" i="28"/>
  <c r="V1314" i="28"/>
  <c r="W1314" i="28" s="1"/>
  <c r="V1315" i="28"/>
  <c r="V1316" i="28"/>
  <c r="W1316" i="28" s="1"/>
  <c r="V1317" i="28"/>
  <c r="W1317" i="28" s="1"/>
  <c r="V1318" i="28"/>
  <c r="V1319" i="28"/>
  <c r="W1319" i="28" s="1"/>
  <c r="V1320" i="28"/>
  <c r="W1320" i="28" s="1"/>
  <c r="V1321" i="28"/>
  <c r="W1321" i="28" s="1"/>
  <c r="V1322" i="28"/>
  <c r="V1323" i="28"/>
  <c r="V1324" i="28"/>
  <c r="W1324" i="28" s="1"/>
  <c r="V1325" i="28"/>
  <c r="W1325" i="28" s="1"/>
  <c r="V1326" i="28"/>
  <c r="W1326" i="28" s="1"/>
  <c r="V1327" i="28"/>
  <c r="W1327" i="28" s="1"/>
  <c r="V1328" i="28"/>
  <c r="W1328" i="28" s="1"/>
  <c r="V1329" i="28"/>
  <c r="W1329" i="28" s="1"/>
  <c r="V1330" i="28"/>
  <c r="V1331" i="28"/>
  <c r="W1331" i="28" s="1"/>
  <c r="V1332" i="28"/>
  <c r="W1332" i="28" s="1"/>
  <c r="V1333" i="28"/>
  <c r="V1334" i="28"/>
  <c r="W1334" i="28" s="1"/>
  <c r="V1335" i="28"/>
  <c r="W1335" i="28" s="1"/>
  <c r="V1336" i="28"/>
  <c r="V1337" i="28"/>
  <c r="V1338" i="28"/>
  <c r="V1339" i="28"/>
  <c r="V1340" i="28"/>
  <c r="V1341" i="28"/>
  <c r="W1341" i="28" s="1"/>
  <c r="V1342" i="28"/>
  <c r="W1342" i="28" s="1"/>
  <c r="V1343" i="28"/>
  <c r="V1344" i="28"/>
  <c r="W1344" i="28" s="1"/>
  <c r="V1345" i="28"/>
  <c r="V1346" i="28"/>
  <c r="W1346" i="28" s="1"/>
  <c r="V1347" i="28"/>
  <c r="W1347" i="28" s="1"/>
  <c r="V1348" i="28"/>
  <c r="W1348" i="28" s="1"/>
  <c r="V1349" i="28"/>
  <c r="W1349" i="28" s="1"/>
  <c r="V1350" i="28"/>
  <c r="V1351" i="28"/>
  <c r="V1352" i="28"/>
  <c r="W1352" i="28" s="1"/>
  <c r="V1353" i="28"/>
  <c r="V1354" i="28"/>
  <c r="W1354" i="28" s="1"/>
  <c r="V1355" i="28"/>
  <c r="V1356" i="28"/>
  <c r="W1356" i="28" s="1"/>
  <c r="V1357" i="28"/>
  <c r="W1357" i="28" s="1"/>
  <c r="V1358" i="28"/>
  <c r="W1358" i="28" s="1"/>
  <c r="V1359" i="28"/>
  <c r="W1359" i="28" s="1"/>
  <c r="V1360" i="28"/>
  <c r="W1360" i="28" s="1"/>
  <c r="V1361" i="28"/>
  <c r="W1361" i="28" s="1"/>
  <c r="V1362" i="28"/>
  <c r="W1362" i="28" s="1"/>
  <c r="V1363" i="28"/>
  <c r="W1363" i="28" s="1"/>
  <c r="V1364" i="28"/>
  <c r="W1364" i="28" s="1"/>
  <c r="V1365" i="28"/>
  <c r="V1366" i="28"/>
  <c r="W1366" i="28" s="1"/>
  <c r="V1367" i="28"/>
  <c r="W1367" i="28" s="1"/>
  <c r="V1368" i="28"/>
  <c r="W1368" i="28" s="1"/>
  <c r="V1369" i="28"/>
  <c r="W1369" i="28" s="1"/>
  <c r="V1370" i="28"/>
  <c r="V1371" i="28"/>
  <c r="W1371" i="28" s="1"/>
  <c r="V1372" i="28"/>
  <c r="V1373" i="28"/>
  <c r="V1374" i="28"/>
  <c r="W1374" i="28" s="1"/>
  <c r="V1375" i="28"/>
  <c r="V1376" i="28"/>
  <c r="W1376" i="28" s="1"/>
  <c r="V1377" i="28"/>
  <c r="W1377" i="28" s="1"/>
  <c r="V1378" i="28"/>
  <c r="W1378" i="28" s="1"/>
  <c r="V1379" i="28"/>
  <c r="W1379" i="28" s="1"/>
  <c r="V1380" i="28"/>
  <c r="W1380" i="28" s="1"/>
  <c r="V1381" i="28"/>
  <c r="W1381" i="28" s="1"/>
  <c r="V1382" i="28"/>
  <c r="W1382" i="28" s="1"/>
  <c r="V1383" i="28"/>
  <c r="W1383" i="28" s="1"/>
  <c r="V1384" i="28"/>
  <c r="W1384" i="28" s="1"/>
  <c r="V1385" i="28"/>
  <c r="W1385" i="28" s="1"/>
  <c r="V1386" i="28"/>
  <c r="W1386" i="28" s="1"/>
  <c r="V1387" i="28"/>
  <c r="W1387" i="28" s="1"/>
  <c r="V1388" i="28"/>
  <c r="W1388" i="28" s="1"/>
  <c r="V1389" i="28"/>
  <c r="V1390" i="28"/>
  <c r="V1391" i="28"/>
  <c r="V1392" i="28"/>
  <c r="W1392" i="28" s="1"/>
  <c r="V1393" i="28"/>
  <c r="V1394" i="28"/>
  <c r="W1394" i="28" s="1"/>
  <c r="V1395" i="28"/>
  <c r="V1396" i="28"/>
  <c r="W1396" i="28" s="1"/>
  <c r="V1397" i="28"/>
  <c r="W1397" i="28" s="1"/>
  <c r="V1398" i="28"/>
  <c r="V1399" i="28"/>
  <c r="W1399" i="28" s="1"/>
  <c r="V1400" i="28"/>
  <c r="W1400" i="28" s="1"/>
  <c r="V1401" i="28"/>
  <c r="W1401" i="28" s="1"/>
  <c r="V1402" i="28"/>
  <c r="W1402" i="28" s="1"/>
  <c r="V1403" i="28"/>
  <c r="V1404" i="28"/>
  <c r="W1404" i="28" s="1"/>
  <c r="V1405" i="28"/>
  <c r="V1406" i="28"/>
  <c r="W1406" i="28" s="1"/>
  <c r="V1407" i="28"/>
  <c r="W1407" i="28" s="1"/>
  <c r="V1408" i="28"/>
  <c r="W1408" i="28" s="1"/>
  <c r="V1409" i="28"/>
  <c r="W1409" i="28" s="1"/>
  <c r="V1410" i="28"/>
  <c r="V1411" i="28"/>
  <c r="W1411" i="28" s="1"/>
  <c r="V1412" i="28"/>
  <c r="W1412" i="28" s="1"/>
  <c r="V1413" i="28"/>
  <c r="V1414" i="28"/>
  <c r="W1414" i="28" s="1"/>
  <c r="V1415" i="28"/>
  <c r="V1416" i="28"/>
  <c r="V1417" i="28"/>
  <c r="V1418" i="28"/>
  <c r="V1419" i="28"/>
  <c r="V1420" i="28"/>
  <c r="V1421" i="28"/>
  <c r="W1421" i="28" s="1"/>
  <c r="V1422" i="28"/>
  <c r="W1422" i="28" s="1"/>
  <c r="V1423" i="28"/>
  <c r="W1423" i="28" s="1"/>
  <c r="V1424" i="28"/>
  <c r="W1424" i="28" s="1"/>
  <c r="V1425" i="28"/>
  <c r="W1425" i="28" s="1"/>
  <c r="V1426" i="28"/>
  <c r="W1426" i="28" s="1"/>
  <c r="V1427" i="28"/>
  <c r="W1427" i="28" s="1"/>
  <c r="V1428" i="28"/>
  <c r="W1428" i="28" s="1"/>
  <c r="V1429" i="28"/>
  <c r="W1429" i="28" s="1"/>
  <c r="V1430" i="28"/>
  <c r="V1431" i="28"/>
  <c r="W1431" i="28" s="1"/>
  <c r="V1432" i="28"/>
  <c r="V1433" i="28"/>
  <c r="V1434" i="28"/>
  <c r="W1434" i="28" s="1"/>
  <c r="V1435" i="28"/>
  <c r="V1436" i="28"/>
  <c r="W1436" i="28" s="1"/>
  <c r="V1437" i="28"/>
  <c r="W1437" i="28" s="1"/>
  <c r="V1438" i="28"/>
  <c r="V1439" i="28"/>
  <c r="W1439" i="28" s="1"/>
  <c r="V1440" i="28"/>
  <c r="W1440" i="28" s="1"/>
  <c r="V1441" i="28"/>
  <c r="W1441" i="28" s="1"/>
  <c r="V1442" i="28"/>
  <c r="V1443" i="28"/>
  <c r="V1444" i="28"/>
  <c r="V1445" i="28"/>
  <c r="V1446" i="28"/>
  <c r="W1446" i="28" s="1"/>
  <c r="V1447" i="28"/>
  <c r="W1447" i="28" s="1"/>
  <c r="V1448" i="28"/>
  <c r="W1448" i="28" s="1"/>
  <c r="V1449" i="28"/>
  <c r="V1450" i="28"/>
  <c r="V1451" i="28"/>
  <c r="V1452" i="28"/>
  <c r="W1452" i="28" s="1"/>
  <c r="V1453" i="28"/>
  <c r="V1454" i="28"/>
  <c r="W1454" i="28" s="1"/>
  <c r="V1455" i="28"/>
  <c r="V1456" i="28"/>
  <c r="W1456" i="28" s="1"/>
  <c r="V1457" i="28"/>
  <c r="W1457" i="28" s="1"/>
  <c r="V1458" i="28"/>
  <c r="V1459" i="28"/>
  <c r="W1459" i="28" s="1"/>
  <c r="V1460" i="28"/>
  <c r="W1460" i="28" s="1"/>
  <c r="V1461" i="28"/>
  <c r="W1461" i="28" s="1"/>
  <c r="V1462" i="28"/>
  <c r="W1462" i="28" s="1"/>
  <c r="V1463" i="28"/>
  <c r="W1463" i="28" s="1"/>
  <c r="V1464" i="28"/>
  <c r="W1464" i="28" s="1"/>
  <c r="V1465" i="28"/>
  <c r="W1465" i="28" s="1"/>
  <c r="V1466" i="28"/>
  <c r="W1466" i="28" s="1"/>
  <c r="V1467" i="28"/>
  <c r="W1467" i="28" s="1"/>
  <c r="V1468" i="28"/>
  <c r="W1468" i="28" s="1"/>
  <c r="V1469" i="28"/>
  <c r="V1470" i="28"/>
  <c r="W1470" i="28" s="1"/>
  <c r="V1471" i="28"/>
  <c r="V1472" i="28"/>
  <c r="W1472" i="28" s="1"/>
  <c r="V1473" i="28"/>
  <c r="V1474" i="28"/>
  <c r="W1474" i="28" s="1"/>
  <c r="V1475" i="28"/>
  <c r="V1476" i="28"/>
  <c r="W1476" i="28" s="1"/>
  <c r="V1477" i="28"/>
  <c r="W1477" i="28" s="1"/>
  <c r="V1478" i="28"/>
  <c r="V1479" i="28"/>
  <c r="V1480" i="28"/>
  <c r="V1481" i="28"/>
  <c r="W1481" i="28" s="1"/>
  <c r="V1482" i="28"/>
  <c r="W1482" i="28" s="1"/>
  <c r="V1483" i="28"/>
  <c r="V1484" i="28"/>
  <c r="W1484" i="28" s="1"/>
  <c r="V1485" i="28"/>
  <c r="V1486" i="28"/>
  <c r="W1486" i="28" s="1"/>
  <c r="V1487" i="28"/>
  <c r="W1487" i="28" s="1"/>
  <c r="V1488" i="28"/>
  <c r="W1488" i="28" s="1"/>
  <c r="V1489" i="28"/>
  <c r="W1489" i="28" s="1"/>
  <c r="V1490" i="28"/>
  <c r="V1491" i="28"/>
  <c r="V1492" i="28"/>
  <c r="V1493" i="28"/>
  <c r="W1493" i="28" s="1"/>
  <c r="V1494" i="28"/>
  <c r="W1494" i="28" s="1"/>
  <c r="V1495" i="28"/>
  <c r="W1495" i="28" s="1"/>
  <c r="V1496" i="28"/>
  <c r="W1496" i="28" s="1"/>
  <c r="V1497" i="28"/>
  <c r="W1497" i="28" s="1"/>
  <c r="V1498" i="28"/>
  <c r="W1498" i="28" s="1"/>
  <c r="V1499" i="28"/>
  <c r="W1499" i="28" s="1"/>
  <c r="V1500" i="28"/>
  <c r="V1501" i="28"/>
  <c r="W1501" i="28" s="1"/>
  <c r="V1502" i="28"/>
  <c r="W1502" i="28" s="1"/>
  <c r="V1503" i="28"/>
  <c r="V1504" i="28"/>
  <c r="W1504" i="28" s="1"/>
  <c r="V1505" i="28"/>
  <c r="V1506" i="28"/>
  <c r="W1506" i="28" s="1"/>
  <c r="V1507" i="28"/>
  <c r="W1507" i="28" s="1"/>
  <c r="V1508" i="28"/>
  <c r="W1508" i="28" s="1"/>
  <c r="V1509" i="28"/>
  <c r="W1509" i="28" s="1"/>
  <c r="V1510" i="28"/>
  <c r="V1511" i="28"/>
  <c r="W1511" i="28" s="1"/>
  <c r="V1512" i="28"/>
  <c r="W1512" i="28" s="1"/>
  <c r="V1513" i="28"/>
  <c r="W1513" i="28" s="1"/>
  <c r="V1514" i="28"/>
  <c r="W1514" i="28" s="1"/>
  <c r="V1515" i="28"/>
  <c r="W1515" i="28" s="1"/>
  <c r="V1516" i="28"/>
  <c r="W1516" i="28" s="1"/>
  <c r="V1517" i="28"/>
  <c r="W1517" i="28" s="1"/>
  <c r="V1518" i="28"/>
  <c r="V1519" i="28"/>
  <c r="V1520" i="28"/>
  <c r="W1520" i="28" s="1"/>
  <c r="V1521" i="28"/>
  <c r="W1521" i="28" s="1"/>
  <c r="V1522" i="28"/>
  <c r="W1522" i="28" s="1"/>
  <c r="V1523" i="28"/>
  <c r="W1523" i="28" s="1"/>
  <c r="V1524" i="28"/>
  <c r="W1524" i="28" s="1"/>
  <c r="V1525" i="28"/>
  <c r="W1525" i="28" s="1"/>
  <c r="V1526" i="28"/>
  <c r="W1526" i="28" s="1"/>
  <c r="V1527" i="28"/>
  <c r="W1527" i="28" s="1"/>
  <c r="V1528" i="28"/>
  <c r="W1528" i="28" s="1"/>
  <c r="V1529" i="28"/>
  <c r="W1529" i="28" s="1"/>
  <c r="V1530" i="28"/>
  <c r="V1531" i="28"/>
  <c r="V1532" i="28"/>
  <c r="W1532" i="28" s="1"/>
  <c r="V1533" i="28"/>
  <c r="V1534" i="28"/>
  <c r="W1534" i="28" s="1"/>
  <c r="V1535" i="28"/>
  <c r="V1536" i="28"/>
  <c r="V1537" i="28"/>
  <c r="W1537" i="28" s="1"/>
  <c r="V1538" i="28"/>
  <c r="V1539" i="28"/>
  <c r="V1540" i="28"/>
  <c r="W1540" i="28" s="1"/>
  <c r="V1541" i="28"/>
  <c r="W1541" i="28" s="1"/>
  <c r="V1542" i="28"/>
  <c r="W1542" i="28" s="1"/>
  <c r="V1543" i="28"/>
  <c r="V1544" i="28"/>
  <c r="W1544" i="28" s="1"/>
  <c r="V1545" i="28"/>
  <c r="V1546" i="28"/>
  <c r="W1546" i="28" s="1"/>
  <c r="V1547" i="28"/>
  <c r="W1547" i="28" s="1"/>
  <c r="V1548" i="28"/>
  <c r="W1548" i="28" s="1"/>
  <c r="V1549" i="28"/>
  <c r="W1549" i="28" s="1"/>
  <c r="V1550" i="28"/>
  <c r="V1551" i="28"/>
  <c r="W1551" i="28" s="1"/>
  <c r="V1552" i="28"/>
  <c r="W1552" i="28" s="1"/>
  <c r="V1553" i="28"/>
  <c r="W1553" i="28" s="1"/>
  <c r="V1554" i="28"/>
  <c r="W1554" i="28" s="1"/>
  <c r="V1555" i="28"/>
  <c r="V1556" i="28"/>
  <c r="W1556" i="28" s="1"/>
  <c r="V1557" i="28"/>
  <c r="W1557" i="28" s="1"/>
  <c r="V1558" i="28"/>
  <c r="V1559" i="28"/>
  <c r="W1559" i="28" s="1"/>
  <c r="V1560" i="28"/>
  <c r="W1560" i="28" s="1"/>
  <c r="V1561" i="28"/>
  <c r="W1561" i="28" s="1"/>
  <c r="V1562" i="28"/>
  <c r="W1562" i="28" s="1"/>
  <c r="V1563" i="28"/>
  <c r="W1563" i="28" s="1"/>
  <c r="V1564" i="28"/>
  <c r="W1564" i="28" s="1"/>
  <c r="V1565" i="28"/>
  <c r="V1566" i="28"/>
  <c r="W1566" i="28" s="1"/>
  <c r="V1567" i="28"/>
  <c r="V1568" i="28"/>
  <c r="W1568" i="28" s="1"/>
  <c r="V1569" i="28"/>
  <c r="V1570" i="28"/>
  <c r="V1571" i="28"/>
  <c r="V1572" i="28"/>
  <c r="W1572" i="28" s="1"/>
  <c r="V1573" i="28"/>
  <c r="V1574" i="28"/>
  <c r="W1574" i="28" s="1"/>
  <c r="V1575" i="28"/>
  <c r="W1575" i="28" s="1"/>
  <c r="V1576" i="28"/>
  <c r="W1576" i="28" s="1"/>
  <c r="V1577" i="28"/>
  <c r="W1577" i="28" s="1"/>
  <c r="V1578" i="28"/>
  <c r="W1578" i="28" s="1"/>
  <c r="V1579" i="28"/>
  <c r="W1579" i="28" s="1"/>
  <c r="V1580" i="28"/>
  <c r="W1580" i="28" s="1"/>
  <c r="V1581" i="28"/>
  <c r="W1581" i="28" s="1"/>
  <c r="V1582" i="28"/>
  <c r="W1582" i="28" s="1"/>
  <c r="V1583" i="28"/>
  <c r="W1583" i="28" s="1"/>
  <c r="V1584" i="28"/>
  <c r="W1584" i="28" s="1"/>
  <c r="V1585" i="28"/>
  <c r="W1585" i="28" s="1"/>
  <c r="V1586" i="28"/>
  <c r="W1586" i="28" s="1"/>
  <c r="V1587" i="28"/>
  <c r="W1587" i="28" s="1"/>
  <c r="V1588" i="28"/>
  <c r="W1588" i="28" s="1"/>
  <c r="V1589" i="28"/>
  <c r="W1589" i="28" s="1"/>
  <c r="V1590" i="28"/>
  <c r="V1591" i="28"/>
  <c r="V1592" i="28"/>
  <c r="W1592" i="28" s="1"/>
  <c r="V1593" i="28"/>
  <c r="V1594" i="28"/>
  <c r="W1594" i="28" s="1"/>
  <c r="V1595" i="28"/>
  <c r="W1595" i="28" s="1"/>
  <c r="V1596" i="28"/>
  <c r="W1596" i="28" s="1"/>
  <c r="V1597" i="28"/>
  <c r="W1597" i="28" s="1"/>
  <c r="V1598" i="28"/>
  <c r="W1598" i="28" s="1"/>
  <c r="V1599" i="28"/>
  <c r="W1599" i="28" s="1"/>
  <c r="V1600" i="28"/>
  <c r="W1600" i="28" s="1"/>
  <c r="V1601" i="28"/>
  <c r="W1601" i="28" s="1"/>
  <c r="V1602" i="28"/>
  <c r="W1602" i="28" s="1"/>
  <c r="V1603" i="28"/>
  <c r="V1604" i="28"/>
  <c r="W1604" i="28" s="1"/>
  <c r="V1605" i="28"/>
  <c r="V1606" i="28"/>
  <c r="W1606" i="28" s="1"/>
  <c r="V1607" i="28"/>
  <c r="W1607" i="28" s="1"/>
  <c r="V1608" i="28"/>
  <c r="W1608" i="28" s="1"/>
  <c r="V1609" i="28"/>
  <c r="W1609" i="28" s="1"/>
  <c r="V1610" i="28"/>
  <c r="V1611" i="28"/>
  <c r="V1612" i="28"/>
  <c r="W1612" i="28" s="1"/>
  <c r="V1613" i="28"/>
  <c r="V1614" i="28"/>
  <c r="W1614" i="28" s="1"/>
  <c r="V1615" i="28"/>
  <c r="V1616" i="28"/>
  <c r="V1617" i="28"/>
  <c r="W1617" i="28" s="1"/>
  <c r="V1618" i="28"/>
  <c r="V1619" i="28"/>
  <c r="V1620" i="28"/>
  <c r="W1620" i="28" s="1"/>
  <c r="V1621" i="28"/>
  <c r="W1621" i="28" s="1"/>
  <c r="V1622" i="28"/>
  <c r="W1622" i="28" s="1"/>
  <c r="V1623" i="28"/>
  <c r="W1623" i="28" s="1"/>
  <c r="V1624" i="28"/>
  <c r="W1624" i="28" s="1"/>
  <c r="V1625" i="28"/>
  <c r="V1626" i="28"/>
  <c r="W1626" i="28" s="1"/>
  <c r="V1627" i="28"/>
  <c r="W1627" i="28" s="1"/>
  <c r="V1628" i="28"/>
  <c r="W1628" i="28" s="1"/>
  <c r="V1629" i="28"/>
  <c r="W1629" i="28" s="1"/>
  <c r="V1630" i="28"/>
  <c r="V1631" i="28"/>
  <c r="W1631" i="28" s="1"/>
  <c r="V1632" i="28"/>
  <c r="W1632" i="28" s="1"/>
  <c r="V1633" i="28"/>
  <c r="V1634" i="28"/>
  <c r="W1634" i="28" s="1"/>
  <c r="V1635" i="28"/>
  <c r="W1635" i="28" s="1"/>
  <c r="V1636" i="28"/>
  <c r="W1636" i="28" s="1"/>
  <c r="V1637" i="28"/>
  <c r="W1637" i="28" s="1"/>
  <c r="V1638" i="28"/>
  <c r="W1638" i="28" s="1"/>
  <c r="V1639" i="28"/>
  <c r="W1639" i="28" s="1"/>
  <c r="V1640" i="28"/>
  <c r="W1640" i="28" s="1"/>
  <c r="V1641" i="28"/>
  <c r="W1641" i="28" s="1"/>
  <c r="V1642" i="28"/>
  <c r="W1642" i="28" s="1"/>
  <c r="V1643" i="28"/>
  <c r="V1644" i="28"/>
  <c r="W1644" i="28" s="1"/>
  <c r="V1645" i="28"/>
  <c r="V1646" i="28"/>
  <c r="W1646" i="28" s="1"/>
  <c r="V1647" i="28"/>
  <c r="W1647" i="28" s="1"/>
  <c r="V1648" i="28"/>
  <c r="W1648" i="28" s="1"/>
  <c r="V1649" i="28"/>
  <c r="V1650" i="28"/>
  <c r="V1651" i="28"/>
  <c r="W1651" i="28" s="1"/>
  <c r="V1652" i="28"/>
  <c r="W1652" i="28" s="1"/>
  <c r="V1653" i="28"/>
  <c r="V1654" i="28"/>
  <c r="W1654" i="28" s="1"/>
  <c r="V1655" i="28"/>
  <c r="V1656" i="28"/>
  <c r="W1656" i="28" s="1"/>
  <c r="V1657" i="28"/>
  <c r="W1657" i="28" s="1"/>
  <c r="V1658" i="28"/>
  <c r="W1658" i="28" s="1"/>
  <c r="V1659" i="28"/>
  <c r="V1660" i="28"/>
  <c r="V1661" i="28"/>
  <c r="W1661" i="28" s="1"/>
  <c r="V1662" i="28"/>
  <c r="W1662" i="28" s="1"/>
  <c r="V1663" i="28"/>
  <c r="W1663" i="28" s="1"/>
  <c r="V1664" i="28"/>
  <c r="W1664" i="28" s="1"/>
  <c r="V1665" i="28"/>
  <c r="W1665" i="28" s="1"/>
  <c r="V1666" i="28"/>
  <c r="W1666" i="28" s="1"/>
  <c r="V1667" i="28"/>
  <c r="W1667" i="28" s="1"/>
  <c r="V1668" i="28"/>
  <c r="W1668" i="28" s="1"/>
  <c r="V1669" i="28"/>
  <c r="W1669" i="28" s="1"/>
  <c r="V1670" i="28"/>
  <c r="V1671" i="28"/>
  <c r="V1672" i="28"/>
  <c r="W1672" i="28" s="1"/>
  <c r="V1673" i="28"/>
  <c r="V1674" i="28"/>
  <c r="W1674" i="28" s="1"/>
  <c r="V1675" i="28"/>
  <c r="V1676" i="28"/>
  <c r="W1676" i="28" s="1"/>
  <c r="V1677" i="28"/>
  <c r="W1677" i="28" s="1"/>
  <c r="V1678" i="28"/>
  <c r="V1679" i="28"/>
  <c r="W1679" i="28" s="1"/>
  <c r="V1680" i="28"/>
  <c r="W1680" i="28" s="1"/>
  <c r="V1681" i="28"/>
  <c r="W1681" i="28" s="1"/>
  <c r="V1682" i="28"/>
  <c r="W1682" i="28" s="1"/>
  <c r="V1683" i="28"/>
  <c r="V1684" i="28"/>
  <c r="W1684" i="28" s="1"/>
  <c r="V1685" i="28"/>
  <c r="V1686" i="28"/>
  <c r="W1686" i="28" s="1"/>
  <c r="V1687" i="28"/>
  <c r="W1687" i="28" s="1"/>
  <c r="V1688" i="28"/>
  <c r="W1688" i="28" s="1"/>
  <c r="V1689" i="28"/>
  <c r="W1689" i="28" s="1"/>
  <c r="V1690" i="28"/>
  <c r="V1691" i="28"/>
  <c r="W1691" i="28" s="1"/>
  <c r="V1692" i="28"/>
  <c r="W1692" i="28" s="1"/>
  <c r="V1693" i="28"/>
  <c r="V1694" i="28"/>
  <c r="W1694" i="28" s="1"/>
  <c r="V1695" i="28"/>
  <c r="W1695" i="28" s="1"/>
  <c r="V1696" i="28"/>
  <c r="W1696" i="28" s="1"/>
  <c r="V1697" i="28"/>
  <c r="W1697" i="28" s="1"/>
  <c r="V1698" i="28"/>
  <c r="V1699" i="28"/>
  <c r="V1700" i="28"/>
  <c r="W1700" i="28" s="1"/>
  <c r="V1701" i="28"/>
  <c r="W1701" i="28" s="1"/>
  <c r="V1702" i="28"/>
  <c r="W1702" i="28" s="1"/>
  <c r="V1703" i="28"/>
  <c r="W1703" i="28" s="1"/>
  <c r="V1704" i="28"/>
  <c r="W1704" i="28" s="1"/>
  <c r="V1705" i="28"/>
  <c r="V1706" i="28"/>
  <c r="W1706" i="28" s="1"/>
  <c r="V1707" i="28"/>
  <c r="V1708" i="28"/>
  <c r="W1708" i="28" s="1"/>
  <c r="V1709" i="28"/>
  <c r="V1710" i="28"/>
  <c r="V1711" i="28"/>
  <c r="V1712" i="28"/>
  <c r="W1712" i="28" s="1"/>
  <c r="V1713" i="28"/>
  <c r="V1714" i="28"/>
  <c r="W1714" i="28" s="1"/>
  <c r="V1715" i="28"/>
  <c r="V1716" i="28"/>
  <c r="W1716" i="28" s="1"/>
  <c r="V1717" i="28"/>
  <c r="W1717" i="28" s="1"/>
  <c r="V1718" i="28"/>
  <c r="W1718" i="28" s="1"/>
  <c r="V1719" i="28"/>
  <c r="W1719" i="28" s="1"/>
  <c r="V1720" i="28"/>
  <c r="W1720" i="28" s="1"/>
  <c r="V1721" i="28"/>
  <c r="W1721" i="28" s="1"/>
  <c r="V1722" i="28"/>
  <c r="W1722" i="28" s="1"/>
  <c r="V1723" i="28"/>
  <c r="W1723" i="28" s="1"/>
  <c r="V1724" i="28"/>
  <c r="W1724" i="28" s="1"/>
  <c r="V1725" i="28"/>
  <c r="W1725" i="28" s="1"/>
  <c r="V1726" i="28"/>
  <c r="W1726" i="28" s="1"/>
  <c r="V1727" i="28"/>
  <c r="W1727" i="28" s="1"/>
  <c r="V1728" i="28"/>
  <c r="W1728" i="28" s="1"/>
  <c r="V1729" i="28"/>
  <c r="V1730" i="28"/>
  <c r="V1731" i="28"/>
  <c r="V1732" i="28"/>
  <c r="W1732" i="28" s="1"/>
  <c r="V1733" i="28"/>
  <c r="V1734" i="28"/>
  <c r="W1734" i="28" s="1"/>
  <c r="V1735" i="28"/>
  <c r="V1736" i="28"/>
  <c r="V1737" i="28"/>
  <c r="W1737" i="28" s="1"/>
  <c r="V1738" i="28"/>
  <c r="V1739" i="28"/>
  <c r="W1739" i="28" s="1"/>
  <c r="V1740" i="28"/>
  <c r="W1740" i="28" s="1"/>
  <c r="V1741" i="28"/>
  <c r="W1741" i="28" s="1"/>
  <c r="V1742" i="28"/>
  <c r="W1742" i="28" s="1"/>
  <c r="V1743" i="28"/>
  <c r="V1744" i="28"/>
  <c r="W1744" i="28" s="1"/>
  <c r="V1745" i="28"/>
  <c r="W1745" i="28" s="1"/>
  <c r="V1746" i="28"/>
  <c r="W1746" i="28" s="1"/>
  <c r="V1747" i="28"/>
  <c r="V1748" i="28"/>
  <c r="W1748" i="28" s="1"/>
  <c r="V1749" i="28"/>
  <c r="W1749" i="28" s="1"/>
  <c r="V1750" i="28"/>
  <c r="V1751" i="28"/>
  <c r="V1752" i="28"/>
  <c r="W1752" i="28" s="1"/>
  <c r="V1753" i="28"/>
  <c r="V1754" i="28"/>
  <c r="W1754" i="28" s="1"/>
  <c r="V1755" i="28"/>
  <c r="V1756" i="28"/>
  <c r="W1756" i="28" s="1"/>
  <c r="V1757" i="28"/>
  <c r="V1758" i="28"/>
  <c r="V1759" i="28"/>
  <c r="W1759" i="28" s="1"/>
  <c r="V1760" i="28"/>
  <c r="V1761" i="28"/>
  <c r="W1761" i="28" s="1"/>
  <c r="V1762" i="28"/>
  <c r="W1762" i="28" s="1"/>
  <c r="V1763" i="28"/>
  <c r="V1764" i="28"/>
  <c r="W1764" i="28" s="1"/>
  <c r="V1765" i="28"/>
  <c r="V1766" i="28"/>
  <c r="W1766" i="28" s="1"/>
  <c r="V1767" i="28"/>
  <c r="W1767" i="28" s="1"/>
  <c r="V1768" i="28"/>
  <c r="W1768" i="28" s="1"/>
  <c r="V1769" i="28"/>
  <c r="W1769" i="28" s="1"/>
  <c r="V1770" i="28"/>
  <c r="V1771" i="28"/>
  <c r="V1772" i="28"/>
  <c r="W1772" i="28" s="1"/>
  <c r="V1773" i="28"/>
  <c r="V1774" i="28"/>
  <c r="W1774" i="28" s="1"/>
  <c r="V1775" i="28"/>
  <c r="V1776" i="28"/>
  <c r="W1776" i="28" s="1"/>
  <c r="V1777" i="28"/>
  <c r="W1777" i="28" s="1"/>
  <c r="V1778" i="28"/>
  <c r="W1778" i="28" s="1"/>
  <c r="V1779" i="28"/>
  <c r="W1779" i="28" s="1"/>
  <c r="V1780" i="28"/>
  <c r="W1780" i="28" s="1"/>
  <c r="V1781" i="28"/>
  <c r="W1781" i="28" s="1"/>
  <c r="V1782" i="28"/>
  <c r="W1782" i="28" s="1"/>
  <c r="V1783" i="28"/>
  <c r="W1783" i="28" s="1"/>
  <c r="V1784" i="28"/>
  <c r="W1784" i="28" s="1"/>
  <c r="V1785" i="28"/>
  <c r="V1786" i="28"/>
  <c r="W1786" i="28" s="1"/>
  <c r="V1787" i="28"/>
  <c r="W1787" i="28" s="1"/>
  <c r="V1788" i="28"/>
  <c r="W1788" i="28" s="1"/>
  <c r="V1789" i="28"/>
  <c r="W1789" i="28" s="1"/>
  <c r="V1790" i="28"/>
  <c r="V1791" i="28"/>
  <c r="V1792" i="28"/>
  <c r="W1792" i="28" s="1"/>
  <c r="V1793" i="28"/>
  <c r="V1794" i="28"/>
  <c r="W1794" i="28" s="1"/>
  <c r="V1795" i="28"/>
  <c r="V1796" i="28"/>
  <c r="V1797" i="28"/>
  <c r="W1797" i="28" s="1"/>
  <c r="V1798" i="28"/>
  <c r="V1799" i="28"/>
  <c r="W1799" i="28" s="1"/>
  <c r="V1800" i="28"/>
  <c r="W1800" i="28" s="1"/>
  <c r="V1801" i="28"/>
  <c r="W1801" i="28" s="1"/>
  <c r="V1802" i="28"/>
  <c r="W1802" i="28" s="1"/>
  <c r="V1803" i="28"/>
  <c r="W1803" i="28" s="1"/>
  <c r="V1804" i="28"/>
  <c r="W1804" i="28" s="1"/>
  <c r="V1805" i="28"/>
  <c r="W1805" i="28" s="1"/>
  <c r="V1806" i="28"/>
  <c r="W1806" i="28" s="1"/>
  <c r="V1807" i="28"/>
  <c r="W1807" i="28" s="1"/>
  <c r="V1808" i="28"/>
  <c r="W1808" i="28" s="1"/>
  <c r="V1809" i="28"/>
  <c r="W1809" i="28" s="1"/>
  <c r="V1810" i="28"/>
  <c r="W1810" i="28" s="1"/>
  <c r="V1811" i="28"/>
  <c r="V1812" i="28"/>
  <c r="W1812" i="28" s="1"/>
  <c r="V1813" i="28"/>
  <c r="W1813" i="28" s="1"/>
  <c r="V1814" i="28"/>
  <c r="W1814" i="28" s="1"/>
  <c r="V1815" i="28"/>
  <c r="W1815" i="28" s="1"/>
  <c r="V1816" i="28"/>
  <c r="W1816" i="28" s="1"/>
  <c r="V1817" i="28"/>
  <c r="W1817" i="28" s="1"/>
  <c r="V1818" i="28"/>
  <c r="V1819" i="28"/>
  <c r="W1819" i="28" s="1"/>
  <c r="V1820" i="28"/>
  <c r="W1820" i="28" s="1"/>
  <c r="V1821" i="28"/>
  <c r="W1821" i="28" s="1"/>
  <c r="V1822" i="28"/>
  <c r="W1822" i="28" s="1"/>
  <c r="V1823" i="28"/>
  <c r="V1824" i="28"/>
  <c r="W1824" i="28" s="1"/>
  <c r="V1825" i="28"/>
  <c r="W1825" i="28" s="1"/>
  <c r="V1826" i="28"/>
  <c r="W1826" i="28" s="1"/>
  <c r="V1827" i="28"/>
  <c r="W1827" i="28" s="1"/>
  <c r="V1828" i="28"/>
  <c r="W1828" i="28" s="1"/>
  <c r="V1829" i="28"/>
  <c r="W1829" i="28" s="1"/>
  <c r="V1830" i="28"/>
  <c r="V1831" i="28"/>
  <c r="W1831" i="28" s="1"/>
  <c r="V1832" i="28"/>
  <c r="W1832" i="28" s="1"/>
  <c r="V1833" i="28"/>
  <c r="V1834" i="28"/>
  <c r="W1834" i="28" s="1"/>
  <c r="V1835" i="28"/>
  <c r="V1836" i="28"/>
  <c r="W1836" i="28" s="1"/>
  <c r="V1837" i="28"/>
  <c r="W1837" i="28" s="1"/>
  <c r="V1838" i="28"/>
  <c r="W1838" i="28" s="1"/>
  <c r="V1839" i="28"/>
  <c r="W1839" i="28" s="1"/>
  <c r="V1840" i="28"/>
  <c r="W1840" i="28" s="1"/>
  <c r="V1841" i="28"/>
  <c r="W1841" i="28" s="1"/>
  <c r="V1842" i="28"/>
  <c r="V1843" i="28"/>
  <c r="V1844" i="28"/>
  <c r="W1844" i="28" s="1"/>
  <c r="V1845" i="28"/>
  <c r="V1846" i="28"/>
  <c r="W1846" i="28" s="1"/>
  <c r="V1847" i="28"/>
  <c r="W1847" i="28" s="1"/>
  <c r="V1848" i="28"/>
  <c r="W1848" i="28" s="1"/>
  <c r="V1849" i="28"/>
  <c r="W1849" i="28" s="1"/>
  <c r="V1850" i="28"/>
  <c r="V1851" i="28"/>
  <c r="W1851" i="28" s="1"/>
  <c r="V1852" i="28"/>
  <c r="W1852" i="28" s="1"/>
  <c r="V1853" i="28"/>
  <c r="W1853" i="28" s="1"/>
  <c r="V1854" i="28"/>
  <c r="W1854" i="28" s="1"/>
  <c r="V1855" i="28"/>
  <c r="W1855" i="28" s="1"/>
  <c r="V1856" i="28"/>
  <c r="W1856" i="28" s="1"/>
  <c r="V1857" i="28"/>
  <c r="W1857" i="28" s="1"/>
  <c r="V1858" i="28"/>
  <c r="W1858" i="28" s="1"/>
  <c r="V1859" i="28"/>
  <c r="W1859" i="28" s="1"/>
  <c r="V1860" i="28"/>
  <c r="W1860" i="28" s="1"/>
  <c r="V1861" i="28"/>
  <c r="W1861" i="28" s="1"/>
  <c r="V1862" i="28"/>
  <c r="W1862" i="28" s="1"/>
  <c r="V1863" i="28"/>
  <c r="V1864" i="28"/>
  <c r="W1864" i="28" s="1"/>
  <c r="V1865" i="28"/>
  <c r="W1865" i="28" s="1"/>
  <c r="V1866" i="28"/>
  <c r="W1866" i="28" s="1"/>
  <c r="V1867" i="28"/>
  <c r="W1867" i="28" s="1"/>
  <c r="V1868" i="28"/>
  <c r="W1868" i="28" s="1"/>
  <c r="V1869" i="28"/>
  <c r="W1869" i="28" s="1"/>
  <c r="V1870" i="28"/>
  <c r="V1871" i="28"/>
  <c r="W1871" i="28" s="1"/>
  <c r="V1872" i="28"/>
  <c r="W1872" i="28" s="1"/>
  <c r="V1873" i="28"/>
  <c r="W1873" i="28" s="1"/>
  <c r="V1874" i="28"/>
  <c r="W1874" i="28" s="1"/>
  <c r="V1875" i="28"/>
  <c r="W1875" i="28" s="1"/>
  <c r="V1876" i="28"/>
  <c r="V1877" i="28"/>
  <c r="W1877" i="28" s="1"/>
  <c r="V1878" i="28"/>
  <c r="V1879" i="28"/>
  <c r="W1879" i="28" s="1"/>
  <c r="V1880" i="28"/>
  <c r="W1880" i="28" s="1"/>
  <c r="V1881" i="28"/>
  <c r="W1881" i="28" s="1"/>
  <c r="V1882" i="28"/>
  <c r="W1882" i="28" s="1"/>
  <c r="V1883" i="28"/>
  <c r="V1884" i="28"/>
  <c r="W1884" i="28" s="1"/>
  <c r="V1885" i="28"/>
  <c r="W1885" i="28" s="1"/>
  <c r="V1886" i="28"/>
  <c r="W1886" i="28" s="1"/>
  <c r="V1887" i="28"/>
  <c r="W1887" i="28" s="1"/>
  <c r="V1888" i="28"/>
  <c r="W1888" i="28" s="1"/>
  <c r="V1889" i="28"/>
  <c r="W1889" i="28" s="1"/>
  <c r="V1890" i="28"/>
  <c r="V1891" i="28"/>
  <c r="V1892" i="28"/>
  <c r="W1892" i="28" s="1"/>
  <c r="V1893" i="28"/>
  <c r="V1894" i="28"/>
  <c r="W1894" i="28" s="1"/>
  <c r="V1895" i="28"/>
  <c r="V1896" i="28"/>
  <c r="W1896" i="28" s="1"/>
  <c r="V1897" i="28"/>
  <c r="W1897" i="28" s="1"/>
  <c r="V1898" i="28"/>
  <c r="W1898" i="28" s="1"/>
  <c r="V1899" i="28"/>
  <c r="W1899" i="28" s="1"/>
  <c r="V1900" i="28"/>
  <c r="W1900" i="28" s="1"/>
  <c r="V1901" i="28"/>
  <c r="W1901" i="28" s="1"/>
  <c r="V1902" i="28"/>
  <c r="V1903" i="28"/>
  <c r="V1904" i="28"/>
  <c r="W1904" i="28" s="1"/>
  <c r="V1905" i="28"/>
  <c r="V1906" i="28"/>
  <c r="W1906" i="28" s="1"/>
  <c r="V1907" i="28"/>
  <c r="W1907" i="28" s="1"/>
  <c r="V1908" i="28"/>
  <c r="W1908" i="28" s="1"/>
  <c r="V1909" i="28"/>
  <c r="V1910" i="28"/>
  <c r="V1911" i="28"/>
  <c r="W1911" i="28" s="1"/>
  <c r="V1912" i="28"/>
  <c r="W1912" i="28" s="1"/>
  <c r="V1913" i="28"/>
  <c r="V1914" i="28"/>
  <c r="W1914" i="28" s="1"/>
  <c r="V1915" i="28"/>
  <c r="W1915" i="28" s="1"/>
  <c r="V1916" i="28"/>
  <c r="W1916" i="28" s="1"/>
  <c r="V1917" i="28"/>
  <c r="W1917" i="28" s="1"/>
  <c r="V1918" i="28"/>
  <c r="V1919" i="28"/>
  <c r="W1919" i="28" s="1"/>
  <c r="V1920" i="28"/>
  <c r="W1920" i="28" s="1"/>
  <c r="V1921" i="28"/>
  <c r="W1921" i="28" s="1"/>
  <c r="V1922" i="28"/>
  <c r="W1922" i="28" s="1"/>
  <c r="V1923" i="28"/>
  <c r="W1923" i="28" s="1"/>
  <c r="V1924" i="28"/>
  <c r="W1924" i="28" s="1"/>
  <c r="V1925" i="28"/>
  <c r="W1925" i="28" s="1"/>
  <c r="V1926" i="28"/>
  <c r="W1926" i="28" s="1"/>
  <c r="V1927" i="28"/>
  <c r="W1927" i="28" s="1"/>
  <c r="V1928" i="28"/>
  <c r="W1928" i="28" s="1"/>
  <c r="V1929" i="28"/>
  <c r="W1929" i="28" s="1"/>
  <c r="V1930" i="28"/>
  <c r="V1931" i="28"/>
  <c r="W1931" i="28" s="1"/>
  <c r="V1932" i="28"/>
  <c r="W1932" i="28" s="1"/>
  <c r="V1933" i="28"/>
  <c r="V1934" i="28"/>
  <c r="V1935" i="28"/>
  <c r="V1936" i="28"/>
  <c r="W1936" i="28" s="1"/>
  <c r="V1937" i="28"/>
  <c r="W1937" i="28" s="1"/>
  <c r="V1938" i="28"/>
  <c r="V1939" i="28"/>
  <c r="W1939" i="28" s="1"/>
  <c r="V1940" i="28"/>
  <c r="W1940" i="28" s="1"/>
  <c r="V1941" i="28"/>
  <c r="W1941" i="28" s="1"/>
  <c r="V1942" i="28"/>
  <c r="W1942" i="28" s="1"/>
  <c r="V1943" i="28"/>
  <c r="V1944" i="28"/>
  <c r="W1944" i="28" s="1"/>
  <c r="V1945" i="28"/>
  <c r="W1945" i="28" s="1"/>
  <c r="V1946" i="28"/>
  <c r="W1946" i="28" s="1"/>
  <c r="V1947" i="28"/>
  <c r="W1947" i="28" s="1"/>
  <c r="V1948" i="28"/>
  <c r="W1948" i="28" s="1"/>
  <c r="V1949" i="28"/>
  <c r="W1949" i="28" s="1"/>
  <c r="V1950" i="28"/>
  <c r="V1951" i="28"/>
  <c r="V1952" i="28"/>
  <c r="W1952" i="28" s="1"/>
  <c r="V1953" i="28"/>
  <c r="V1954" i="28"/>
  <c r="W1954" i="28" s="1"/>
  <c r="V1955" i="28"/>
  <c r="V1956" i="28"/>
  <c r="W1956" i="28" s="1"/>
  <c r="V1957" i="28"/>
  <c r="W1957" i="28" s="1"/>
  <c r="V1958" i="28"/>
  <c r="W1958" i="28" s="1"/>
  <c r="V1959" i="28"/>
  <c r="W1959" i="28" s="1"/>
  <c r="V1960" i="28"/>
  <c r="W1960" i="28" s="1"/>
  <c r="V1961" i="28"/>
  <c r="W1961" i="28" s="1"/>
  <c r="V1962" i="28"/>
  <c r="W1962" i="28" s="1"/>
  <c r="V1963" i="28"/>
  <c r="V1964" i="28"/>
  <c r="W1964" i="28" s="1"/>
  <c r="V1965" i="28"/>
  <c r="W1965" i="28" s="1"/>
  <c r="V1966" i="28"/>
  <c r="W1966" i="28" s="1"/>
  <c r="V1967" i="28"/>
  <c r="W1967" i="28" s="1"/>
  <c r="V1968" i="28"/>
  <c r="W1968" i="28" s="1"/>
  <c r="V1969" i="28"/>
  <c r="W1969" i="28" s="1"/>
  <c r="V1970" i="28"/>
  <c r="V1971" i="28"/>
  <c r="W1971" i="28" s="1"/>
  <c r="V1972" i="28"/>
  <c r="V1973" i="28"/>
  <c r="V1974" i="28"/>
  <c r="W1974" i="28" s="1"/>
  <c r="V1975" i="28"/>
  <c r="W1975" i="28" s="1"/>
  <c r="V1976" i="28"/>
  <c r="W1976" i="28" s="1"/>
  <c r="V1977" i="28"/>
  <c r="W1977" i="28" s="1"/>
  <c r="V1978" i="28"/>
  <c r="W1978" i="28" s="1"/>
  <c r="V1979" i="28"/>
  <c r="W1979" i="28" s="1"/>
  <c r="V1980" i="28"/>
  <c r="V1981" i="28"/>
  <c r="W1981" i="28" s="1"/>
  <c r="V1982" i="28"/>
  <c r="V1983" i="28"/>
  <c r="V1984" i="28"/>
  <c r="W1984" i="28" s="1"/>
  <c r="V1985" i="28"/>
  <c r="V1986" i="28"/>
  <c r="W1986" i="28" s="1"/>
  <c r="V1987" i="28"/>
  <c r="W1987" i="28" s="1"/>
  <c r="V1988" i="28"/>
  <c r="W1988" i="28" s="1"/>
  <c r="V1989" i="28"/>
  <c r="W1989" i="28" s="1"/>
  <c r="V1990" i="28"/>
  <c r="V1991" i="28"/>
  <c r="V1992" i="28"/>
  <c r="W1992" i="28" s="1"/>
  <c r="V1993" i="28"/>
  <c r="V1994" i="28"/>
  <c r="W1994" i="28" s="1"/>
  <c r="V1995" i="28"/>
  <c r="V1996" i="28"/>
  <c r="W1996" i="28" s="1"/>
  <c r="V1997" i="28"/>
  <c r="W1997" i="28" s="1"/>
  <c r="V1998" i="28"/>
  <c r="V1999" i="28"/>
  <c r="W1999" i="28" s="1"/>
  <c r="V2000" i="28"/>
  <c r="W2000" i="28" s="1"/>
  <c r="V2001" i="28"/>
  <c r="W2001" i="28" s="1"/>
  <c r="V2002" i="28"/>
  <c r="W2002" i="28" s="1"/>
  <c r="V2003" i="28"/>
  <c r="W2003" i="28" s="1"/>
  <c r="V2004" i="28"/>
  <c r="W2004" i="28" s="1"/>
  <c r="V2005" i="28"/>
  <c r="W2005" i="28" s="1"/>
  <c r="V2006" i="28"/>
  <c r="W2006" i="28" s="1"/>
  <c r="V2007" i="28"/>
  <c r="W2007" i="28" s="1"/>
  <c r="V2008" i="28"/>
  <c r="W2008" i="28" s="1"/>
  <c r="V2009" i="28"/>
  <c r="W2009" i="28" s="1"/>
  <c r="V2010" i="28"/>
  <c r="V2011" i="28"/>
  <c r="W2011" i="28" s="1"/>
  <c r="V2012" i="28"/>
  <c r="W2012" i="28" s="1"/>
  <c r="V2013" i="28"/>
  <c r="W2013" i="28" s="1"/>
  <c r="V2014" i="28"/>
  <c r="W2014" i="28" s="1"/>
  <c r="V2015" i="28"/>
  <c r="V2016" i="28"/>
  <c r="V2017" i="28"/>
  <c r="W2017" i="28" s="1"/>
  <c r="V2018" i="28"/>
  <c r="V2019" i="28"/>
  <c r="W2019" i="28" s="1"/>
  <c r="V2020" i="28"/>
  <c r="W2020" i="28" s="1"/>
  <c r="V2021" i="28"/>
  <c r="W2021" i="28" s="1"/>
  <c r="V2022" i="28"/>
  <c r="W2022" i="28" s="1"/>
  <c r="V2023" i="28"/>
  <c r="V2024" i="28"/>
  <c r="W2024" i="28" s="1"/>
  <c r="V2025" i="28"/>
  <c r="V2026" i="28"/>
  <c r="W2026" i="28" s="1"/>
  <c r="V2027" i="28"/>
  <c r="W2027" i="28" s="1"/>
  <c r="V2028" i="28"/>
  <c r="W2028" i="28" s="1"/>
  <c r="V2029" i="28"/>
  <c r="W2029" i="28" s="1"/>
  <c r="V2030" i="28"/>
  <c r="V2031" i="28"/>
  <c r="V2032" i="28"/>
  <c r="W2032" i="28" s="1"/>
  <c r="V2033" i="28"/>
  <c r="V2034" i="28"/>
  <c r="V2035" i="28"/>
  <c r="W2035" i="28" s="1"/>
  <c r="V2036" i="28"/>
  <c r="V2037" i="28"/>
  <c r="W2037" i="28" s="1"/>
  <c r="V2038" i="28"/>
  <c r="V2039" i="28"/>
  <c r="W2039" i="28" s="1"/>
  <c r="V2040" i="28"/>
  <c r="W2040" i="28" s="1"/>
  <c r="V2041" i="28"/>
  <c r="W2041" i="28" s="1"/>
  <c r="V2042" i="28"/>
  <c r="W2042" i="28" s="1"/>
  <c r="V2043" i="28"/>
  <c r="V2044" i="28"/>
  <c r="W2044" i="28" s="1"/>
  <c r="V2045" i="28"/>
  <c r="V2046" i="28"/>
  <c r="W2046" i="28" s="1"/>
  <c r="V2047" i="28"/>
  <c r="W2047" i="28" s="1"/>
  <c r="V2048" i="28"/>
  <c r="W2048" i="28" s="1"/>
  <c r="V2049" i="28"/>
  <c r="V2050" i="28"/>
  <c r="V2051" i="28"/>
  <c r="W2051" i="28" s="1"/>
  <c r="V2052" i="28"/>
  <c r="W2052" i="28" s="1"/>
  <c r="V2053" i="28"/>
  <c r="V2054" i="28"/>
  <c r="W2054" i="28" s="1"/>
  <c r="V2055" i="28"/>
  <c r="W2055" i="28" s="1"/>
  <c r="V2056" i="28"/>
  <c r="W2056" i="28" s="1"/>
  <c r="V2057" i="28"/>
  <c r="W2057" i="28" s="1"/>
  <c r="V2058" i="28"/>
  <c r="V2059" i="28"/>
  <c r="W2059" i="28" s="1"/>
  <c r="V2060" i="28"/>
  <c r="W2060" i="28" s="1"/>
  <c r="V2061" i="28"/>
  <c r="W2061" i="28" s="1"/>
  <c r="V2062" i="28"/>
  <c r="W2062" i="28" s="1"/>
  <c r="V2063" i="28"/>
  <c r="V2064" i="28"/>
  <c r="W2064" i="28" s="1"/>
  <c r="V2065" i="28"/>
  <c r="V2066" i="28"/>
  <c r="W2066" i="28" s="1"/>
  <c r="V2067" i="28"/>
  <c r="W2067" i="28" s="1"/>
  <c r="V2068" i="28"/>
  <c r="W2068" i="28" s="1"/>
  <c r="V2069" i="28"/>
  <c r="W2069" i="28" s="1"/>
  <c r="V2070" i="28"/>
  <c r="V2071" i="28"/>
  <c r="V2072" i="28"/>
  <c r="W2072" i="28" s="1"/>
  <c r="V2073" i="28"/>
  <c r="V2074" i="28"/>
  <c r="W2074" i="28" s="1"/>
  <c r="V2075" i="28"/>
  <c r="V2076" i="28"/>
  <c r="W2076" i="28" s="1"/>
  <c r="V2077" i="28"/>
  <c r="W2077" i="28" s="1"/>
  <c r="V2078" i="28"/>
  <c r="V2079" i="28"/>
  <c r="V2080" i="28"/>
  <c r="W2080" i="28" s="1"/>
  <c r="V2081" i="28"/>
  <c r="W2081" i="28" s="1"/>
  <c r="V2082" i="28"/>
  <c r="V2083" i="28"/>
  <c r="W2083" i="28" s="1"/>
  <c r="V2084" i="28"/>
  <c r="W2084" i="28" s="1"/>
  <c r="V2085" i="28"/>
  <c r="W2085" i="28" s="1"/>
  <c r="V2086" i="28"/>
  <c r="W2086" i="28" s="1"/>
  <c r="V2087" i="28"/>
  <c r="W2087" i="28" s="1"/>
  <c r="V2088" i="28"/>
  <c r="W2088" i="28" s="1"/>
  <c r="V2089" i="28"/>
  <c r="W2089" i="28" s="1"/>
  <c r="V2090" i="28"/>
  <c r="V2091" i="28"/>
  <c r="W2091" i="28" s="1"/>
  <c r="V2092" i="28"/>
  <c r="W2092" i="28" s="1"/>
  <c r="V2093" i="28"/>
  <c r="V2094" i="28"/>
  <c r="W2094" i="28" s="1"/>
  <c r="V2095" i="28"/>
  <c r="W2095" i="28" s="1"/>
  <c r="V2096" i="28"/>
  <c r="W2096" i="28" s="1"/>
  <c r="V2097" i="28"/>
  <c r="W2097" i="28" s="1"/>
  <c r="V2098" i="28"/>
  <c r="V2099" i="28"/>
  <c r="W2099" i="28" s="1"/>
  <c r="V2100" i="28"/>
  <c r="W2100" i="28" s="1"/>
  <c r="V2101" i="28"/>
  <c r="W2101" i="28" s="1"/>
  <c r="V2102" i="28"/>
  <c r="W2102" i="28" s="1"/>
  <c r="V2103" i="28"/>
  <c r="V2104" i="28"/>
  <c r="W2104" i="28" s="1"/>
  <c r="V2105" i="28"/>
  <c r="V2106" i="28"/>
  <c r="W2106" i="28" s="1"/>
  <c r="V2107" i="28"/>
  <c r="W2107" i="28" s="1"/>
  <c r="V2108" i="28"/>
  <c r="W2108" i="28" s="1"/>
  <c r="V2109" i="28"/>
  <c r="W2109" i="28" s="1"/>
  <c r="V2110" i="28"/>
  <c r="V2111" i="28"/>
  <c r="V2112" i="28"/>
  <c r="W2112" i="28" s="1"/>
  <c r="V2113" i="28"/>
  <c r="V2114" i="28"/>
  <c r="W2114" i="28" s="1"/>
  <c r="V2115" i="28"/>
  <c r="W2115" i="28" s="1"/>
  <c r="V2116" i="28"/>
  <c r="W2116" i="28" s="1"/>
  <c r="V2117" i="28"/>
  <c r="W2117" i="28" s="1"/>
  <c r="V2118" i="28"/>
  <c r="V2119" i="28"/>
  <c r="W2119" i="28" s="1"/>
  <c r="V2120" i="28"/>
  <c r="W2120" i="28" s="1"/>
  <c r="V2121" i="28"/>
  <c r="W2121" i="28" s="1"/>
  <c r="V2122" i="28"/>
  <c r="W2122" i="28" s="1"/>
  <c r="V2123" i="28"/>
  <c r="V2124" i="28"/>
  <c r="W2124" i="28" s="1"/>
  <c r="V2125" i="28"/>
  <c r="W2125" i="28" s="1"/>
  <c r="V2126" i="28"/>
  <c r="W2126" i="28" s="1"/>
  <c r="V2127" i="28"/>
  <c r="W2127" i="28" s="1"/>
  <c r="V2128" i="28"/>
  <c r="V2129" i="28"/>
  <c r="W2129" i="28" s="1"/>
  <c r="V2130" i="28"/>
  <c r="V2131" i="28"/>
  <c r="W2131" i="28" s="1"/>
  <c r="V2132" i="28"/>
  <c r="W2132" i="28" s="1"/>
  <c r="V2133" i="28"/>
  <c r="W2133" i="28" s="1"/>
  <c r="V2134" i="28"/>
  <c r="W2134" i="28" s="1"/>
  <c r="V2135" i="28"/>
  <c r="W2135" i="28" s="1"/>
  <c r="V2136" i="28"/>
  <c r="W2136" i="28" s="1"/>
  <c r="V2137" i="28"/>
  <c r="W2137" i="28" s="1"/>
  <c r="V2138" i="28"/>
  <c r="V2139" i="28"/>
  <c r="W2139" i="28" s="1"/>
  <c r="V2140" i="28"/>
  <c r="W2140" i="28" s="1"/>
  <c r="V2141" i="28"/>
  <c r="W2141" i="28" s="1"/>
  <c r="V2142" i="28"/>
  <c r="W2142" i="28" s="1"/>
  <c r="V2143" i="28"/>
  <c r="W2143" i="28" s="1"/>
  <c r="V2144" i="28"/>
  <c r="W2144" i="28" s="1"/>
  <c r="V2145" i="28"/>
  <c r="W2145" i="28" s="1"/>
  <c r="V2146" i="28"/>
  <c r="W2146" i="28" s="1"/>
  <c r="V2147" i="28"/>
  <c r="W2147" i="28" s="1"/>
  <c r="V2148" i="28"/>
  <c r="W2148" i="28" s="1"/>
  <c r="V2149" i="28"/>
  <c r="W2149" i="28" s="1"/>
  <c r="V2150" i="28"/>
  <c r="W2150" i="28" s="1"/>
  <c r="V2151" i="28"/>
  <c r="V2152" i="28"/>
  <c r="W2152" i="28" s="1"/>
  <c r="V2153" i="28"/>
  <c r="V2154" i="28"/>
  <c r="V2155" i="28"/>
  <c r="V2156" i="28"/>
  <c r="W2156" i="28" s="1"/>
  <c r="V2157" i="28"/>
  <c r="W2157" i="28" s="1"/>
  <c r="V2158" i="28"/>
  <c r="V2159" i="28"/>
  <c r="V2160" i="28"/>
  <c r="W2160" i="28" s="1"/>
  <c r="V2161" i="28"/>
  <c r="W2161" i="28" s="1"/>
  <c r="V2162" i="28"/>
  <c r="W2162" i="28" s="1"/>
  <c r="V2163" i="28"/>
  <c r="W2163" i="28" s="1"/>
  <c r="V2164" i="28"/>
  <c r="W2164" i="28" s="1"/>
  <c r="V2165" i="28"/>
  <c r="V2166" i="28"/>
  <c r="W2166" i="28" s="1"/>
  <c r="V2167" i="28"/>
  <c r="V2168" i="28"/>
  <c r="W2168" i="28" s="1"/>
  <c r="V2169" i="28"/>
  <c r="V2170" i="28"/>
  <c r="V2171" i="28"/>
  <c r="V2172" i="28"/>
  <c r="W2172" i="28" s="1"/>
  <c r="V2173" i="28"/>
  <c r="W2173" i="28" s="1"/>
  <c r="V2174" i="28"/>
  <c r="W2174" i="28" s="1"/>
  <c r="V2175" i="28"/>
  <c r="W2175" i="28" s="1"/>
  <c r="V2176" i="28"/>
  <c r="W2176" i="28" s="1"/>
  <c r="V2177" i="28"/>
  <c r="W2177" i="28" s="1"/>
  <c r="V2178" i="28"/>
  <c r="V2179" i="28"/>
  <c r="W2179" i="28" s="1"/>
  <c r="V2180" i="28"/>
  <c r="W2180" i="28" s="1"/>
  <c r="V2181" i="28"/>
  <c r="W2181" i="28" s="1"/>
  <c r="V2182" i="28"/>
  <c r="W2182" i="28" s="1"/>
  <c r="V2183" i="28"/>
  <c r="V2184" i="28"/>
  <c r="W2184" i="28" s="1"/>
  <c r="V2185" i="28"/>
  <c r="V2186" i="28"/>
  <c r="W2186" i="28" s="1"/>
  <c r="V2187" i="28"/>
  <c r="W2187" i="28" s="1"/>
  <c r="V2188" i="28"/>
  <c r="W2188" i="28" s="1"/>
  <c r="V2189" i="28"/>
  <c r="W2189" i="28" s="1"/>
  <c r="V2190" i="28"/>
  <c r="W2190" i="28" s="1"/>
  <c r="V2191" i="28"/>
  <c r="W2191" i="28" s="1"/>
  <c r="V2192" i="28"/>
  <c r="W2192" i="28" s="1"/>
  <c r="V2193" i="28"/>
  <c r="V2194" i="28"/>
  <c r="W2194" i="28" s="1"/>
  <c r="V2195" i="28"/>
  <c r="W2195" i="28" s="1"/>
  <c r="V2196" i="28"/>
  <c r="V2197" i="28"/>
  <c r="W2197" i="28" s="1"/>
  <c r="V2198" i="28"/>
  <c r="V2199" i="28"/>
  <c r="W2199" i="28" s="1"/>
  <c r="V2200" i="28"/>
  <c r="W2200" i="28" s="1"/>
  <c r="V2201" i="28"/>
  <c r="W2201" i="28" s="1"/>
  <c r="V2202" i="28"/>
  <c r="W2202" i="28" s="1"/>
  <c r="V2203" i="28"/>
  <c r="W2203" i="28" s="1"/>
  <c r="V2204" i="28"/>
  <c r="W2204" i="28" s="1"/>
  <c r="V2205" i="28"/>
  <c r="V2206" i="28"/>
  <c r="W2206" i="28" s="1"/>
  <c r="V2207" i="28"/>
  <c r="W2207" i="28" s="1"/>
  <c r="V2208" i="28"/>
  <c r="W2208" i="28" s="1"/>
  <c r="V2209" i="28"/>
  <c r="V2210" i="28"/>
  <c r="V2211" i="28"/>
  <c r="V2212" i="28"/>
  <c r="W2212" i="28" s="1"/>
  <c r="V2213" i="28"/>
  <c r="V2214" i="28"/>
  <c r="W2214" i="28" s="1"/>
  <c r="V2215" i="28"/>
  <c r="V2216" i="28"/>
  <c r="W2216" i="28" s="1"/>
  <c r="V2217" i="28"/>
  <c r="W2217" i="28" s="1"/>
  <c r="V2218" i="28"/>
  <c r="W2218" i="28" s="1"/>
  <c r="V2219" i="28"/>
  <c r="W2219" i="28" s="1"/>
  <c r="V2220" i="28"/>
  <c r="W2220" i="28" s="1"/>
  <c r="V2221" i="28"/>
  <c r="W2221" i="28" s="1"/>
  <c r="V2222" i="28"/>
  <c r="W2222" i="28" s="1"/>
  <c r="V2223" i="28"/>
  <c r="V2224" i="28"/>
  <c r="W2224" i="28" s="1"/>
  <c r="V2225" i="28"/>
  <c r="W2225" i="28" s="1"/>
  <c r="V2226" i="28"/>
  <c r="W2226" i="28" s="1"/>
  <c r="V2227" i="28"/>
  <c r="W2227" i="28" s="1"/>
  <c r="V2228" i="28"/>
  <c r="W2228" i="28" s="1"/>
  <c r="V2229" i="28"/>
  <c r="W2229" i="28" s="1"/>
  <c r="V2230" i="28"/>
  <c r="W2230" i="28" s="1"/>
  <c r="V2231" i="28"/>
  <c r="W2231" i="28" s="1"/>
  <c r="V2232" i="28"/>
  <c r="W2232" i="28" s="1"/>
  <c r="V2233" i="28"/>
  <c r="V2234" i="28"/>
  <c r="W2234" i="28" s="1"/>
  <c r="V2235" i="28"/>
  <c r="W2235" i="28" s="1"/>
  <c r="V2236" i="28"/>
  <c r="W2236" i="28" s="1"/>
  <c r="V2237" i="28"/>
  <c r="W2237" i="28" s="1"/>
  <c r="V2238" i="28"/>
  <c r="V2239" i="28"/>
  <c r="W2239" i="28" s="1"/>
  <c r="V2240" i="28"/>
  <c r="W2240" i="28" s="1"/>
  <c r="V2241" i="28"/>
  <c r="W2241" i="28" s="1"/>
  <c r="V2242" i="28"/>
  <c r="V2243" i="28"/>
  <c r="V2244" i="28"/>
  <c r="V2245" i="28"/>
  <c r="V2246" i="28"/>
  <c r="V2247" i="28"/>
  <c r="W2247" i="28" s="1"/>
  <c r="V2248" i="28"/>
  <c r="W2248" i="28" s="1"/>
  <c r="V2249" i="28"/>
  <c r="W2249" i="28" s="1"/>
  <c r="V2250" i="28"/>
  <c r="V2251" i="28"/>
  <c r="W2251" i="28" s="1"/>
  <c r="V2252" i="28"/>
  <c r="W2252" i="28" s="1"/>
  <c r="V2253" i="28"/>
  <c r="V2254" i="28"/>
  <c r="W2254" i="28" s="1"/>
  <c r="V2255" i="28"/>
  <c r="W2255" i="28" s="1"/>
  <c r="V2256" i="28"/>
  <c r="W2256" i="28" s="1"/>
  <c r="V2257" i="28"/>
  <c r="W2257" i="28" s="1"/>
  <c r="V2258" i="28"/>
  <c r="W2258" i="28" s="1"/>
  <c r="V2259" i="28"/>
  <c r="W2259" i="28" s="1"/>
  <c r="V2260" i="28"/>
  <c r="W2260" i="28" s="1"/>
  <c r="V2261" i="28"/>
  <c r="W2261" i="28" s="1"/>
  <c r="V2262" i="28"/>
  <c r="W2262" i="28" s="1"/>
  <c r="V2263" i="28"/>
  <c r="V2264" i="28"/>
  <c r="W2264" i="28" s="1"/>
  <c r="V2265" i="28"/>
  <c r="V2266" i="28"/>
  <c r="V2267" i="28"/>
  <c r="W2267" i="28" s="1"/>
  <c r="V2268" i="28"/>
  <c r="V2269" i="28"/>
  <c r="V2270" i="28"/>
  <c r="V2271" i="28"/>
  <c r="V2272" i="28"/>
  <c r="W2272" i="28" s="1"/>
  <c r="V2273" i="28"/>
  <c r="V2274" i="28"/>
  <c r="W2274" i="28" s="1"/>
  <c r="V2275" i="28"/>
  <c r="V2276" i="28"/>
  <c r="W2276" i="28" s="1"/>
  <c r="V2277" i="28"/>
  <c r="W2277" i="28" s="1"/>
  <c r="V2278" i="28"/>
  <c r="V2279" i="28"/>
  <c r="W2279" i="28" s="1"/>
  <c r="V2280" i="28"/>
  <c r="W2280" i="28" s="1"/>
  <c r="V2281" i="28"/>
  <c r="W2281" i="28" s="1"/>
  <c r="V2282" i="28"/>
  <c r="W2282" i="28" s="1"/>
  <c r="V2283" i="28"/>
  <c r="W2283" i="28" s="1"/>
  <c r="V2284" i="28"/>
  <c r="W2284" i="28" s="1"/>
  <c r="V2285" i="28"/>
  <c r="V2286" i="28"/>
  <c r="W2286" i="28" s="1"/>
  <c r="V2287" i="28"/>
  <c r="W2287" i="28" s="1"/>
  <c r="V2288" i="28"/>
  <c r="W2288" i="28" s="1"/>
  <c r="V2289" i="28"/>
  <c r="W2289" i="28" s="1"/>
  <c r="V2290" i="28"/>
  <c r="V2291" i="28"/>
  <c r="V2292" i="28"/>
  <c r="V2293" i="28"/>
  <c r="W2293" i="28" s="1"/>
  <c r="V2294" i="28"/>
  <c r="W2294" i="28" s="1"/>
  <c r="V2295" i="28"/>
  <c r="W2295" i="28" s="1"/>
  <c r="V2296" i="28"/>
  <c r="W2296" i="28" s="1"/>
  <c r="V2297" i="28"/>
  <c r="W2297" i="28" s="1"/>
  <c r="V2298" i="28"/>
  <c r="W2298" i="28" s="1"/>
  <c r="V2299" i="28"/>
  <c r="W2299" i="28" s="1"/>
  <c r="V2300" i="28"/>
  <c r="V2301" i="28"/>
  <c r="W2301" i="28" s="1"/>
  <c r="V2302" i="28"/>
  <c r="W2302" i="28" s="1"/>
  <c r="V2303" i="28"/>
  <c r="V2304" i="28"/>
  <c r="W2304" i="28" s="1"/>
  <c r="V2305" i="28"/>
  <c r="V2306" i="28"/>
  <c r="W2306" i="28" s="1"/>
  <c r="V2307" i="28"/>
  <c r="W2307" i="28" s="1"/>
  <c r="V2308" i="28"/>
  <c r="V2309" i="28"/>
  <c r="W2309" i="28" s="1"/>
  <c r="V2310" i="28"/>
  <c r="V2311" i="28"/>
  <c r="V2312" i="28"/>
  <c r="W2312" i="28" s="1"/>
  <c r="V2313" i="28"/>
  <c r="V2314" i="28"/>
  <c r="W2314" i="28" s="1"/>
  <c r="V2315" i="28"/>
  <c r="V2316" i="28"/>
  <c r="W2316" i="28" s="1"/>
  <c r="V2317" i="28"/>
  <c r="W2317" i="28" s="1"/>
  <c r="V2318" i="28"/>
  <c r="V2319" i="28"/>
  <c r="W2319" i="28" s="1"/>
  <c r="V2320" i="28"/>
  <c r="W2320" i="28" s="1"/>
  <c r="V2321" i="28"/>
  <c r="W2321" i="28" s="1"/>
  <c r="V2322" i="28"/>
  <c r="W2322" i="28" s="1"/>
  <c r="V2323" i="28"/>
  <c r="V2324" i="28"/>
  <c r="W2324" i="28" s="1"/>
  <c r="V2325" i="28"/>
  <c r="V2326" i="28"/>
  <c r="W2326" i="28" s="1"/>
  <c r="V2327" i="28"/>
  <c r="W2327" i="28" s="1"/>
  <c r="V2328" i="28"/>
  <c r="W2328" i="28" s="1"/>
  <c r="V2329" i="28"/>
  <c r="V2330" i="28"/>
  <c r="V2331" i="28"/>
  <c r="W2331" i="28" s="1"/>
  <c r="V2332" i="28"/>
  <c r="W2332" i="28" s="1"/>
  <c r="V2333" i="28"/>
  <c r="W2333" i="28" s="1"/>
  <c r="V2334" i="28"/>
  <c r="W2334" i="28" s="1"/>
  <c r="V2335" i="28"/>
  <c r="W2335" i="28" s="1"/>
  <c r="V2336" i="28"/>
  <c r="W2336" i="28" s="1"/>
  <c r="V2337" i="28"/>
  <c r="W2337" i="28" s="1"/>
  <c r="V2338" i="28"/>
  <c r="W2338" i="28" s="1"/>
  <c r="V2339" i="28"/>
  <c r="W2339" i="28" s="1"/>
  <c r="V2340" i="28"/>
  <c r="W2340" i="28" s="1"/>
  <c r="V2341" i="28"/>
  <c r="W2341" i="28" s="1"/>
  <c r="V2342" i="28"/>
  <c r="W2342" i="28" s="1"/>
  <c r="V2343" i="28"/>
  <c r="W2343" i="28" s="1"/>
  <c r="V2344" i="28"/>
  <c r="W2344" i="28" s="1"/>
  <c r="V2345" i="28"/>
  <c r="V2346" i="28"/>
  <c r="W2346" i="28" s="1"/>
  <c r="V2347" i="28"/>
  <c r="W2347" i="28" s="1"/>
  <c r="V2348" i="28"/>
  <c r="W2348" i="28" s="1"/>
  <c r="V2349" i="28"/>
  <c r="W2349" i="28" s="1"/>
  <c r="V2350" i="28"/>
  <c r="V2351" i="28"/>
  <c r="V2352" i="28"/>
  <c r="W2352" i="28" s="1"/>
  <c r="V2353" i="28"/>
  <c r="V2354" i="28"/>
  <c r="W2354" i="28" s="1"/>
  <c r="V2355" i="28"/>
  <c r="W2355" i="28" s="1"/>
  <c r="V2356" i="28"/>
  <c r="V2357" i="28"/>
  <c r="W2357" i="28" s="1"/>
  <c r="V2358" i="28"/>
  <c r="V2359" i="28"/>
  <c r="W2359" i="28" s="1"/>
  <c r="V2360" i="28"/>
  <c r="W2360" i="28" s="1"/>
  <c r="V2361" i="28"/>
  <c r="W2361" i="28" s="1"/>
  <c r="V2362" i="28"/>
  <c r="W2362" i="28" s="1"/>
  <c r="V2363" i="28"/>
  <c r="V2364" i="28"/>
  <c r="W2364" i="28" s="1"/>
  <c r="V2365" i="28"/>
  <c r="V2366" i="28"/>
  <c r="W2366" i="28" s="1"/>
  <c r="V2367" i="28"/>
  <c r="W2367" i="28" s="1"/>
  <c r="V2368" i="28"/>
  <c r="W2368" i="28" s="1"/>
  <c r="V2369" i="28"/>
  <c r="W2369" i="28" s="1"/>
  <c r="V2370" i="28"/>
  <c r="V2371" i="28"/>
  <c r="V2372" i="28"/>
  <c r="W2372" i="28" s="1"/>
  <c r="V2373" i="28"/>
  <c r="V2374" i="28"/>
  <c r="W2374" i="28" s="1"/>
  <c r="V2375" i="28"/>
  <c r="V2376" i="28"/>
  <c r="W2376" i="28" s="1"/>
  <c r="V2377" i="28"/>
  <c r="W2377" i="28" s="1"/>
  <c r="V2378" i="28"/>
  <c r="W2378" i="28" s="1"/>
  <c r="V2379" i="28"/>
  <c r="W2379" i="28" s="1"/>
  <c r="V2380" i="28"/>
  <c r="W2380" i="28" s="1"/>
  <c r="V2381" i="28"/>
  <c r="W2381" i="28" s="1"/>
  <c r="V2382" i="28"/>
  <c r="V2383" i="28"/>
  <c r="V2384" i="28"/>
  <c r="W2384" i="28" s="1"/>
  <c r="V2385" i="28"/>
  <c r="V2386" i="28"/>
  <c r="W2386" i="28" s="1"/>
  <c r="V2387" i="28"/>
  <c r="W2387" i="28" s="1"/>
  <c r="V2388" i="28"/>
  <c r="W2388" i="28" s="1"/>
  <c r="V2389" i="28"/>
  <c r="W2389" i="28" s="1"/>
  <c r="V2390" i="28"/>
  <c r="V2391" i="28"/>
  <c r="W2391" i="28" s="1"/>
  <c r="V2392" i="28"/>
  <c r="W2392" i="28" s="1"/>
  <c r="V2393" i="28"/>
  <c r="V2394" i="28"/>
  <c r="W2394" i="28" s="1"/>
  <c r="V2395" i="28"/>
  <c r="W2395" i="28" s="1"/>
  <c r="V2396" i="28"/>
  <c r="W2396" i="28" s="1"/>
  <c r="V2397" i="28"/>
  <c r="W2397" i="28" s="1"/>
  <c r="V2398" i="28"/>
  <c r="W2398" i="28" s="1"/>
  <c r="V2399" i="28"/>
  <c r="V2400" i="28"/>
  <c r="V2401" i="28"/>
  <c r="W2401" i="28" s="1"/>
  <c r="V2402" i="28"/>
  <c r="V2403" i="28"/>
  <c r="V2404" i="28"/>
  <c r="V2405" i="28"/>
  <c r="W2405" i="28" s="1"/>
  <c r="V2406" i="28"/>
  <c r="W2406" i="28" s="1"/>
  <c r="V2407" i="28"/>
  <c r="W2407" i="28" s="1"/>
  <c r="V2408" i="28"/>
  <c r="W2408" i="28" s="1"/>
  <c r="V2409" i="28"/>
  <c r="W2409" i="28" s="1"/>
  <c r="V2410" i="28"/>
  <c r="V2411" i="28"/>
  <c r="W2411" i="28" s="1"/>
  <c r="V2412" i="28"/>
  <c r="W2412" i="28" s="1"/>
  <c r="V2413" i="28"/>
  <c r="V2414" i="28"/>
  <c r="W2414" i="28" s="1"/>
  <c r="V2415" i="28"/>
  <c r="W2415" i="28" s="1"/>
  <c r="V2416" i="28"/>
  <c r="W2416" i="28" s="1"/>
  <c r="V2417" i="28"/>
  <c r="W2417" i="28" s="1"/>
  <c r="V2418" i="28"/>
  <c r="V2419" i="28"/>
  <c r="W2419" i="28" s="1"/>
  <c r="V2420" i="28"/>
  <c r="W2420" i="28" s="1"/>
  <c r="V2421" i="28"/>
  <c r="W2421" i="28" s="1"/>
  <c r="V2422" i="28"/>
  <c r="W2422" i="28" s="1"/>
  <c r="V2423" i="28"/>
  <c r="V2424" i="28"/>
  <c r="W2424" i="28" s="1"/>
  <c r="V2425" i="28"/>
  <c r="W2425" i="28" s="1"/>
  <c r="V2426" i="28"/>
  <c r="W2426" i="28" s="1"/>
  <c r="V2427" i="28"/>
  <c r="W2427" i="28" s="1"/>
  <c r="V2428" i="28"/>
  <c r="W2428" i="28" s="1"/>
  <c r="V2429" i="28"/>
  <c r="W2429" i="28" s="1"/>
  <c r="V2430" i="28"/>
  <c r="V2431" i="28"/>
  <c r="W2431" i="28" s="1"/>
  <c r="V2432" i="28"/>
  <c r="W2432" i="28" s="1"/>
  <c r="V2433" i="28"/>
  <c r="V2434" i="28"/>
  <c r="W2434" i="28" s="1"/>
  <c r="V2435" i="28"/>
  <c r="W2435" i="28" s="1"/>
  <c r="V2436" i="28"/>
  <c r="W2436" i="28" s="1"/>
  <c r="V2437" i="28"/>
  <c r="V2438" i="28"/>
  <c r="W2438" i="28" s="1"/>
  <c r="V2439" i="28"/>
  <c r="W2439" i="28" s="1"/>
  <c r="V2440" i="28"/>
  <c r="W2440" i="28" s="1"/>
  <c r="V2441" i="28"/>
  <c r="W2441" i="28" s="1"/>
  <c r="V2442" i="28"/>
  <c r="W2442" i="28" s="1"/>
  <c r="V2443" i="28"/>
  <c r="W2443" i="28" s="1"/>
  <c r="V2444" i="28"/>
  <c r="W2444" i="28" s="1"/>
  <c r="V2445" i="28"/>
  <c r="W2445" i="28" s="1"/>
  <c r="V2446" i="28"/>
  <c r="W2446" i="28" s="1"/>
  <c r="V2447" i="28"/>
  <c r="W2447" i="28" s="1"/>
  <c r="V2448" i="28"/>
  <c r="W2448" i="28" s="1"/>
  <c r="V2449" i="28"/>
  <c r="W2449" i="28" s="1"/>
  <c r="V2450" i="28"/>
  <c r="V2451" i="28"/>
  <c r="V2452" i="28"/>
  <c r="W2452" i="28" s="1"/>
  <c r="V2453" i="28"/>
  <c r="V2454" i="28"/>
  <c r="W2454" i="28" s="1"/>
  <c r="V2455" i="28"/>
  <c r="V2456" i="28"/>
  <c r="W2456" i="28" s="1"/>
  <c r="V2457" i="28"/>
  <c r="W2457" i="28" s="1"/>
  <c r="V2458" i="28"/>
  <c r="V2459" i="28"/>
  <c r="W2459" i="28" s="1"/>
  <c r="V2460" i="28"/>
  <c r="W2460" i="28" s="1"/>
  <c r="V2461" i="28"/>
  <c r="W2461" i="28" s="1"/>
  <c r="V2462" i="28"/>
  <c r="W2462" i="28" s="1"/>
  <c r="V2463" i="28"/>
  <c r="W2463" i="28" s="1"/>
  <c r="V2464" i="28"/>
  <c r="W2464" i="28" s="1"/>
  <c r="V2465" i="28"/>
  <c r="W2465" i="28" s="1"/>
  <c r="V2466" i="28"/>
  <c r="W2466" i="28" s="1"/>
  <c r="V2467" i="28"/>
  <c r="W2467" i="28" s="1"/>
  <c r="V2468" i="28"/>
  <c r="W2468" i="28" s="1"/>
  <c r="V2469" i="28"/>
  <c r="W2469" i="28" s="1"/>
  <c r="V2470" i="28"/>
  <c r="V2471" i="28"/>
  <c r="W2471" i="28" s="1"/>
  <c r="V2472" i="28"/>
  <c r="W2472" i="28" s="1"/>
  <c r="V2473" i="28"/>
  <c r="V2474" i="28"/>
  <c r="W2474" i="28" s="1"/>
  <c r="V2475" i="28"/>
  <c r="W2475" i="28" s="1"/>
  <c r="V2476" i="28"/>
  <c r="W2476" i="28" s="1"/>
  <c r="V2477" i="28"/>
  <c r="W2477" i="28" s="1"/>
  <c r="V2478" i="28"/>
  <c r="V2479" i="28"/>
  <c r="W2479" i="28" s="1"/>
  <c r="V2480" i="28"/>
  <c r="W2480" i="28" s="1"/>
  <c r="V2481" i="28"/>
  <c r="W2481" i="28" s="1"/>
  <c r="V2482" i="28"/>
  <c r="W2482" i="28" s="1"/>
  <c r="V2483" i="28"/>
  <c r="V2484" i="28"/>
  <c r="W2484" i="28" s="1"/>
  <c r="V2485" i="28"/>
  <c r="V2486" i="28"/>
  <c r="W2486" i="28" s="1"/>
  <c r="V2487" i="28"/>
  <c r="W2487" i="28" s="1"/>
  <c r="V2488" i="28"/>
  <c r="V2489" i="28"/>
  <c r="W2489" i="28" s="1"/>
  <c r="V2490" i="28"/>
  <c r="V2491" i="28"/>
  <c r="W2491" i="28" s="1"/>
  <c r="V2492" i="28"/>
  <c r="W2492" i="28" s="1"/>
  <c r="V2493" i="28"/>
  <c r="V2494" i="28"/>
  <c r="W2494" i="28" s="1"/>
  <c r="V2495" i="28"/>
  <c r="W2495" i="28" s="1"/>
  <c r="V2496" i="28"/>
  <c r="W2496" i="28" s="1"/>
  <c r="V2497" i="28"/>
  <c r="W2497" i="28" s="1"/>
  <c r="V2498" i="28"/>
  <c r="V2499" i="28"/>
  <c r="W2499" i="28" s="1"/>
  <c r="V2500" i="28"/>
  <c r="W2500" i="28" s="1"/>
  <c r="V2501" i="28"/>
  <c r="W2501" i="28" s="1"/>
  <c r="V2502" i="28"/>
  <c r="W2502" i="28" s="1"/>
  <c r="V2503" i="28"/>
  <c r="V2504" i="28"/>
  <c r="W2504" i="28" s="1"/>
  <c r="V2505" i="28"/>
  <c r="W2505" i="28" s="1"/>
  <c r="V2506" i="28"/>
  <c r="W2506" i="28" s="1"/>
  <c r="V2507" i="28"/>
  <c r="W2507" i="28" s="1"/>
  <c r="V2508" i="28"/>
  <c r="W2508" i="28" s="1"/>
  <c r="V2509" i="28"/>
  <c r="W2509" i="28" s="1"/>
  <c r="V2510" i="28"/>
  <c r="W2510" i="28" s="1"/>
  <c r="V2511" i="28"/>
  <c r="W2511" i="28" s="1"/>
  <c r="V2512" i="28"/>
  <c r="W2512" i="28" s="1"/>
  <c r="V2513" i="28"/>
  <c r="V2514" i="28"/>
  <c r="W2514" i="28" s="1"/>
  <c r="V2515" i="28"/>
  <c r="V2516" i="28"/>
  <c r="V2517" i="28"/>
  <c r="W2517" i="28" s="1"/>
  <c r="V2518" i="28"/>
  <c r="V2519" i="28"/>
  <c r="W2519" i="28" s="1"/>
  <c r="V2520" i="28"/>
  <c r="W2520" i="28" s="1"/>
  <c r="V2521" i="28"/>
  <c r="W2521" i="28" s="1"/>
  <c r="V2522" i="28"/>
  <c r="W2522" i="28" s="1"/>
  <c r="V2523" i="28"/>
  <c r="V2524" i="28"/>
  <c r="W2524" i="28" s="1"/>
  <c r="V2525" i="28"/>
  <c r="V2526" i="28"/>
  <c r="W2526" i="28" s="1"/>
  <c r="V2527" i="28"/>
  <c r="W2527" i="28" s="1"/>
  <c r="V2528" i="28"/>
  <c r="W2528" i="28" s="1"/>
  <c r="V2529" i="28"/>
  <c r="W2529" i="28" s="1"/>
  <c r="V2530" i="28"/>
  <c r="V2531" i="28"/>
  <c r="W2531" i="28" s="1"/>
  <c r="V2532" i="28"/>
  <c r="W2532" i="28" s="1"/>
  <c r="V2533" i="28"/>
  <c r="V2534" i="28"/>
  <c r="W2534" i="28" s="1"/>
  <c r="V2535" i="28"/>
  <c r="W2535" i="28" s="1"/>
  <c r="V2536" i="28"/>
  <c r="W2536" i="28" s="1"/>
  <c r="V2537" i="28"/>
  <c r="W2537" i="28" s="1"/>
  <c r="V2538" i="28"/>
  <c r="W2538" i="28" s="1"/>
  <c r="V2539" i="28"/>
  <c r="W2539" i="28" s="1"/>
  <c r="V2540" i="28"/>
  <c r="W2540" i="28" s="1"/>
  <c r="V2541" i="28"/>
  <c r="W2541" i="28" s="1"/>
  <c r="V2542" i="28"/>
  <c r="W2542" i="28" s="1"/>
  <c r="V2543" i="28"/>
  <c r="V2544" i="28"/>
  <c r="W2544" i="28" s="1"/>
  <c r="V2545" i="28"/>
  <c r="W2545" i="28" s="1"/>
  <c r="V2546" i="28"/>
  <c r="W2546" i="28" s="1"/>
  <c r="V2547" i="28"/>
  <c r="W2547" i="28" s="1"/>
  <c r="V2548" i="28"/>
  <c r="W2548" i="28" s="1"/>
  <c r="V2549" i="28"/>
  <c r="W2549" i="28" s="1"/>
  <c r="V2550" i="28"/>
  <c r="V2551" i="28"/>
  <c r="W2551" i="28" s="1"/>
  <c r="V2552" i="28"/>
  <c r="W2552" i="28" s="1"/>
  <c r="V2553" i="28"/>
  <c r="V2554" i="28"/>
  <c r="W2554" i="28" s="1"/>
  <c r="V2555" i="28"/>
  <c r="W2555" i="28" s="1"/>
  <c r="V2556" i="28"/>
  <c r="W2556" i="28" s="1"/>
  <c r="V2557" i="28"/>
  <c r="W2557" i="28" s="1"/>
  <c r="V2558" i="28"/>
  <c r="V2559" i="28"/>
  <c r="W2559" i="28" s="1"/>
  <c r="V2560" i="28"/>
  <c r="W2560" i="28" s="1"/>
  <c r="V2561" i="28"/>
  <c r="W2561" i="28" s="1"/>
  <c r="V2562" i="28"/>
  <c r="W2562" i="28" s="1"/>
  <c r="V2563" i="28"/>
  <c r="W2563" i="28" s="1"/>
  <c r="V2564" i="28"/>
  <c r="W2564" i="28" s="1"/>
  <c r="V2565" i="28"/>
  <c r="W2565" i="28" s="1"/>
  <c r="V2566" i="28"/>
  <c r="W2566" i="28" s="1"/>
  <c r="V2567" i="28"/>
  <c r="W2567" i="28" s="1"/>
  <c r="V2568" i="28"/>
  <c r="W2568" i="28" s="1"/>
  <c r="V2569" i="28"/>
  <c r="W2569" i="28" s="1"/>
  <c r="V2570" i="28"/>
  <c r="V2571" i="28"/>
  <c r="W2571" i="28" s="1"/>
  <c r="V2572" i="28"/>
  <c r="W2572" i="28" s="1"/>
  <c r="V2573" i="28"/>
  <c r="W2573" i="28" s="1"/>
  <c r="V2574" i="28"/>
  <c r="W2574" i="28" s="1"/>
  <c r="V2575" i="28"/>
  <c r="V2576" i="28"/>
  <c r="W2576" i="28" s="1"/>
  <c r="V2577" i="28"/>
  <c r="W2577" i="28" s="1"/>
  <c r="V2578" i="28"/>
  <c r="V2579" i="28"/>
  <c r="W2579" i="28" s="1"/>
  <c r="V2580" i="28"/>
  <c r="W2580" i="28" s="1"/>
  <c r="V2581" i="28"/>
  <c r="W2581" i="28" s="1"/>
  <c r="V2582" i="28"/>
  <c r="V2583" i="28"/>
  <c r="V2584" i="28"/>
  <c r="W2584" i="28" s="1"/>
  <c r="V2585" i="28"/>
  <c r="V2586" i="28"/>
  <c r="W2586" i="28" s="1"/>
  <c r="V2587" i="28"/>
  <c r="W2587" i="28" s="1"/>
  <c r="V2588" i="28"/>
  <c r="W2588" i="28" s="1"/>
  <c r="V2589" i="28"/>
  <c r="W2589" i="28" s="1"/>
  <c r="V2590" i="28"/>
  <c r="V2591" i="28"/>
  <c r="W2591" i="28" s="1"/>
  <c r="V2592" i="28"/>
  <c r="W2592" i="28" s="1"/>
  <c r="V2593" i="28"/>
  <c r="V2594" i="28"/>
  <c r="W2594" i="28" s="1"/>
  <c r="V2595" i="28"/>
  <c r="V2596" i="28"/>
  <c r="V2597" i="28"/>
  <c r="W2597" i="28" s="1"/>
  <c r="V2598" i="28"/>
  <c r="V2599" i="28"/>
  <c r="W2599" i="28" s="1"/>
  <c r="V2600" i="28"/>
  <c r="W2600" i="28" s="1"/>
  <c r="V2601" i="28"/>
  <c r="W2601" i="28" s="1"/>
  <c r="V2602" i="28"/>
  <c r="W2602" i="28" s="1"/>
  <c r="V2603" i="28"/>
  <c r="V2604" i="28"/>
  <c r="W2604" i="28" s="1"/>
  <c r="V2605" i="28"/>
  <c r="V2606" i="28"/>
  <c r="W2606" i="28" s="1"/>
  <c r="V2607" i="28"/>
  <c r="W2607" i="28" s="1"/>
  <c r="V2608" i="28"/>
  <c r="W2608" i="28" s="1"/>
  <c r="V2609" i="28"/>
  <c r="W2609" i="28" s="1"/>
  <c r="V2610" i="28"/>
  <c r="W2610" i="28" s="1"/>
  <c r="V2611" i="28"/>
  <c r="V2612" i="28"/>
  <c r="W2612" i="28" s="1"/>
  <c r="V2613" i="28"/>
  <c r="V2614" i="28"/>
  <c r="W2614" i="28" s="1"/>
  <c r="V2615" i="28"/>
  <c r="W2615" i="28" s="1"/>
  <c r="V2616" i="28"/>
  <c r="W2616" i="28" s="1"/>
  <c r="V2617" i="28"/>
  <c r="W2617" i="28" s="1"/>
  <c r="V2618" i="28"/>
  <c r="W2618" i="28" s="1"/>
  <c r="V2619" i="28"/>
  <c r="W2619" i="28" s="1"/>
  <c r="V2620" i="28"/>
  <c r="W2620" i="28" s="1"/>
  <c r="V2621" i="28"/>
  <c r="W2621" i="28" s="1"/>
  <c r="V2622" i="28"/>
  <c r="W2622" i="28" s="1"/>
  <c r="V2623" i="28"/>
  <c r="V2624" i="28"/>
  <c r="W2624" i="28" s="1"/>
  <c r="V2625" i="28"/>
  <c r="W2625" i="28" s="1"/>
  <c r="V2626" i="28"/>
  <c r="W2626" i="28" s="1"/>
  <c r="V2627" i="28"/>
  <c r="V2628" i="28"/>
  <c r="V2629" i="28"/>
  <c r="W2629" i="28" s="1"/>
  <c r="V2630" i="28"/>
  <c r="W2630" i="28" s="1"/>
  <c r="V2631" i="28"/>
  <c r="V2632" i="28"/>
  <c r="W2632" i="28" s="1"/>
  <c r="V2633" i="28"/>
  <c r="V2634" i="28"/>
  <c r="W2634" i="28" s="1"/>
  <c r="V2635" i="28"/>
  <c r="W2635" i="28" s="1"/>
  <c r="V2636" i="28"/>
  <c r="W2636" i="28" s="1"/>
  <c r="V2637" i="28"/>
  <c r="W2637" i="28" s="1"/>
  <c r="V2638" i="28"/>
  <c r="V2639" i="28"/>
  <c r="W2639" i="28" s="1"/>
  <c r="V2640" i="28"/>
  <c r="W2640" i="28" s="1"/>
  <c r="V2641" i="28"/>
  <c r="W2641" i="28" s="1"/>
  <c r="V2642" i="28"/>
  <c r="V2643" i="28"/>
  <c r="W2643" i="28" s="1"/>
  <c r="V2644" i="28"/>
  <c r="W2644" i="28" s="1"/>
  <c r="V2645" i="28"/>
  <c r="W2645" i="28" s="1"/>
  <c r="V2646" i="28"/>
  <c r="W2646" i="28" s="1"/>
  <c r="V2647" i="28"/>
  <c r="W2647" i="28" s="1"/>
  <c r="V2648" i="28"/>
  <c r="W2648" i="28" s="1"/>
  <c r="V2649" i="28"/>
  <c r="W2649" i="28" s="1"/>
  <c r="V2650" i="28"/>
  <c r="V2651" i="28"/>
  <c r="W2651" i="28" s="1"/>
  <c r="V2652" i="28"/>
  <c r="W2652" i="28" s="1"/>
  <c r="V2653" i="28"/>
  <c r="W2653" i="28" s="1"/>
  <c r="V2654" i="28"/>
  <c r="W2654" i="28" s="1"/>
  <c r="V2655" i="28"/>
  <c r="W2655" i="28" s="1"/>
  <c r="V2656" i="28"/>
  <c r="W2656" i="28" s="1"/>
  <c r="V2657" i="28"/>
  <c r="W2657" i="28" s="1"/>
  <c r="V2658" i="28"/>
  <c r="V2659" i="28"/>
  <c r="W2659" i="28" s="1"/>
  <c r="V2660" i="28"/>
  <c r="V2661" i="28"/>
  <c r="W2661" i="28" s="1"/>
  <c r="V2662" i="28"/>
  <c r="W2662" i="28" s="1"/>
  <c r="V2663" i="28"/>
  <c r="W2663" i="28" s="1"/>
  <c r="V2664" i="28"/>
  <c r="W2664" i="28" s="1"/>
  <c r="V2665" i="28"/>
  <c r="V2666" i="28"/>
  <c r="W2666" i="28" s="1"/>
  <c r="V2667" i="28"/>
  <c r="W2667" i="28" s="1"/>
  <c r="V2668" i="28"/>
  <c r="W2668" i="28" s="1"/>
  <c r="V2669" i="28"/>
  <c r="W2669" i="28" s="1"/>
  <c r="V2670" i="28"/>
  <c r="W2670" i="28" s="1"/>
  <c r="V2671" i="28"/>
  <c r="V2672" i="28"/>
  <c r="W2672" i="28" s="1"/>
  <c r="V2673" i="28"/>
  <c r="W2673" i="28" s="1"/>
  <c r="V2674" i="28"/>
  <c r="W2674" i="28" s="1"/>
  <c r="V2675" i="28"/>
  <c r="W2675" i="28" s="1"/>
  <c r="V2676" i="28"/>
  <c r="W2676" i="28" s="1"/>
  <c r="V2677" i="28"/>
  <c r="W2677" i="28" s="1"/>
  <c r="V2678" i="28"/>
  <c r="V2679" i="28"/>
  <c r="W2679" i="28" s="1"/>
  <c r="V2680" i="28"/>
  <c r="W2680" i="28" s="1"/>
  <c r="V2681" i="28"/>
  <c r="W2681" i="28" s="1"/>
  <c r="V2682" i="28"/>
  <c r="W2682" i="28" s="1"/>
  <c r="V2683" i="28"/>
  <c r="V2684" i="28"/>
  <c r="W2684" i="28" s="1"/>
  <c r="V2685" i="28"/>
  <c r="V2686" i="28"/>
  <c r="W2686" i="28" s="1"/>
  <c r="V2687" i="28"/>
  <c r="W2687" i="28" s="1"/>
  <c r="V2688" i="28"/>
  <c r="W2688" i="28" s="1"/>
  <c r="V2689" i="28"/>
  <c r="W2689" i="28" s="1"/>
  <c r="V2690" i="28"/>
  <c r="V2691" i="28"/>
  <c r="V2692" i="28"/>
  <c r="W2692" i="28" s="1"/>
  <c r="V2693" i="28"/>
  <c r="W2693" i="28" s="1"/>
  <c r="V2694" i="28"/>
  <c r="W2694" i="28" s="1"/>
  <c r="V2695" i="28"/>
  <c r="V2696" i="28"/>
  <c r="W2696" i="28" s="1"/>
  <c r="V2697" i="28"/>
  <c r="W2697" i="28" s="1"/>
  <c r="V2698" i="28"/>
  <c r="W2698" i="28" s="1"/>
  <c r="V2699" i="28"/>
  <c r="W2699" i="28" s="1"/>
  <c r="V2700" i="28"/>
  <c r="W2700" i="28" s="1"/>
  <c r="V2701" i="28"/>
  <c r="W2701" i="28" s="1"/>
  <c r="V2702" i="28"/>
  <c r="W2702" i="28" s="1"/>
  <c r="V2703" i="28"/>
  <c r="V2704" i="28"/>
  <c r="W2704" i="28" s="1"/>
  <c r="V2705" i="28"/>
  <c r="W2705" i="28" s="1"/>
  <c r="V2706" i="28"/>
  <c r="W2706" i="28" s="1"/>
  <c r="V2707" i="28"/>
  <c r="W2707" i="28" s="1"/>
  <c r="V2708" i="28"/>
  <c r="W2708" i="28" s="1"/>
  <c r="V2709" i="28"/>
  <c r="V2710" i="28"/>
  <c r="W2710" i="28" s="1"/>
  <c r="V2711" i="28"/>
  <c r="W2711" i="28" s="1"/>
  <c r="V2712" i="28"/>
  <c r="W2712" i="28" s="1"/>
  <c r="V2713" i="28"/>
  <c r="W2713" i="28" s="1"/>
  <c r="V2714" i="28"/>
  <c r="W2714" i="28" s="1"/>
  <c r="V2715" i="28"/>
  <c r="W2715" i="28" s="1"/>
  <c r="V2716" i="28"/>
  <c r="V2717" i="28"/>
  <c r="W2717" i="28" s="1"/>
  <c r="V2718" i="28"/>
  <c r="V2719" i="28"/>
  <c r="V2720" i="28"/>
  <c r="W2720" i="28" s="1"/>
  <c r="V2721" i="28"/>
  <c r="W2721" i="28" s="1"/>
  <c r="V2722" i="28"/>
  <c r="V2723" i="28"/>
  <c r="V2724" i="28"/>
  <c r="W2724" i="28" s="1"/>
  <c r="V2725" i="28"/>
  <c r="V2726" i="28"/>
  <c r="W2726" i="28" s="1"/>
  <c r="V2727" i="28"/>
  <c r="W2727" i="28" s="1"/>
  <c r="V2728" i="28"/>
  <c r="W2728" i="28" s="1"/>
  <c r="V2729" i="28"/>
  <c r="W2729" i="28" s="1"/>
  <c r="V2730" i="28"/>
  <c r="W2730" i="28" s="1"/>
  <c r="V2731" i="28"/>
  <c r="V2732" i="28"/>
  <c r="W2732" i="28" s="1"/>
  <c r="V2733" i="28"/>
  <c r="W2733" i="28" s="1"/>
  <c r="V2734" i="28"/>
  <c r="W2734" i="28" s="1"/>
  <c r="V2735" i="28"/>
  <c r="W2735" i="28" s="1"/>
  <c r="V2736" i="28"/>
  <c r="W2736" i="28" s="1"/>
  <c r="V2737" i="28"/>
  <c r="W2737" i="28" s="1"/>
  <c r="V2738" i="28"/>
  <c r="V2739" i="28"/>
  <c r="W2739" i="28" s="1"/>
  <c r="V2740" i="28"/>
  <c r="W2740" i="28" s="1"/>
  <c r="V2741" i="28"/>
  <c r="W2741" i="28" s="1"/>
  <c r="V2742" i="28"/>
  <c r="W2742" i="28" s="1"/>
  <c r="V2743" i="28"/>
  <c r="V2744" i="28"/>
  <c r="W2744" i="28" s="1"/>
  <c r="V2745" i="28"/>
  <c r="V2746" i="28"/>
  <c r="W2746" i="28" s="1"/>
  <c r="V2747" i="28"/>
  <c r="W2747" i="28" s="1"/>
  <c r="V2748" i="28"/>
  <c r="W2748" i="28" s="1"/>
  <c r="V2749" i="28"/>
  <c r="W2749" i="28" s="1"/>
  <c r="V2750" i="28"/>
  <c r="V2751" i="28"/>
  <c r="W2751" i="28" s="1"/>
  <c r="V2752" i="28"/>
  <c r="W2752" i="28" s="1"/>
  <c r="V2753" i="28"/>
  <c r="W2753" i="28" s="1"/>
  <c r="V2754" i="28"/>
  <c r="W2754" i="28" s="1"/>
  <c r="V2755" i="28"/>
  <c r="W2755" i="28" s="1"/>
  <c r="V2756" i="28"/>
  <c r="W2756" i="28" s="1"/>
  <c r="V2757" i="28"/>
  <c r="W2757" i="28" s="1"/>
  <c r="V2758" i="28"/>
  <c r="W2758" i="28" s="1"/>
  <c r="V2759" i="28"/>
  <c r="W2759" i="28" s="1"/>
  <c r="V2760" i="28"/>
  <c r="W2760" i="28" s="1"/>
  <c r="V2761" i="28"/>
  <c r="W2761" i="28" s="1"/>
  <c r="V2762" i="28"/>
  <c r="W2762" i="28" s="1"/>
  <c r="V2763" i="28"/>
  <c r="V2764" i="28"/>
  <c r="W2764" i="28" s="1"/>
  <c r="V2765" i="28"/>
  <c r="V2766" i="28"/>
  <c r="W2766" i="28" s="1"/>
  <c r="V2767" i="28"/>
  <c r="W2767" i="28" s="1"/>
  <c r="V2768" i="28"/>
  <c r="W2768" i="28" s="1"/>
  <c r="V2769" i="28"/>
  <c r="W2769" i="28" s="1"/>
  <c r="V2770" i="28"/>
  <c r="V2771" i="28"/>
  <c r="V2772" i="28"/>
  <c r="V2773" i="28"/>
  <c r="V2774" i="28"/>
  <c r="W2774" i="28" s="1"/>
  <c r="V2775" i="28"/>
  <c r="W2775" i="28" s="1"/>
  <c r="V2776" i="28"/>
  <c r="W2776" i="28" s="1"/>
  <c r="V2777" i="28"/>
  <c r="W2777" i="28" s="1"/>
  <c r="V2778" i="28"/>
  <c r="V2779" i="28"/>
  <c r="W2779" i="28" s="1"/>
  <c r="V2780" i="28"/>
  <c r="W2780" i="28" s="1"/>
  <c r="V2781" i="28"/>
  <c r="W2781" i="28" s="1"/>
  <c r="V2782" i="28"/>
  <c r="W2782" i="28" s="1"/>
  <c r="V2783" i="28"/>
  <c r="V2784" i="28"/>
  <c r="W2784" i="28" s="1"/>
  <c r="V2785" i="28"/>
  <c r="V2786" i="28"/>
  <c r="W2786" i="28" s="1"/>
  <c r="V2787" i="28"/>
  <c r="W2787" i="28" s="1"/>
  <c r="V2788" i="28"/>
  <c r="W2788" i="28" s="1"/>
  <c r="V2789" i="28"/>
  <c r="W2789" i="28" s="1"/>
  <c r="V2790" i="28"/>
  <c r="W2790" i="28" s="1"/>
  <c r="V2791" i="28"/>
  <c r="W2791" i="28" s="1"/>
  <c r="V2792" i="28"/>
  <c r="W2792" i="28" s="1"/>
  <c r="V2793" i="28"/>
  <c r="W2793" i="28" s="1"/>
  <c r="V2794" i="28"/>
  <c r="W2794" i="28" s="1"/>
  <c r="V2795" i="28"/>
  <c r="W2795" i="28" s="1"/>
  <c r="V2796" i="28"/>
  <c r="W2796" i="28" s="1"/>
  <c r="V2797" i="28"/>
  <c r="W2797" i="28" s="1"/>
  <c r="V2798" i="28"/>
  <c r="V2799" i="28"/>
  <c r="W2799" i="28" s="1"/>
  <c r="V2800" i="28"/>
  <c r="W2800" i="28" s="1"/>
  <c r="V2801" i="28"/>
  <c r="W2801" i="28" s="1"/>
  <c r="V2802" i="28"/>
  <c r="W2802" i="28" s="1"/>
  <c r="V2803" i="28"/>
  <c r="V2804" i="28"/>
  <c r="W2804" i="28" s="1"/>
  <c r="V2805" i="28"/>
  <c r="W2805" i="28" s="1"/>
  <c r="V2806" i="28"/>
  <c r="W2806" i="28" s="1"/>
  <c r="V2807" i="28"/>
  <c r="W2807" i="28" s="1"/>
  <c r="V2808" i="28"/>
  <c r="W2808" i="28" s="1"/>
  <c r="V2809" i="28"/>
  <c r="W2809" i="28" s="1"/>
  <c r="V2810" i="28"/>
  <c r="V2811" i="28"/>
  <c r="V2812" i="28"/>
  <c r="W2812" i="28" s="1"/>
  <c r="V2813" i="28"/>
  <c r="V2814" i="28"/>
  <c r="W2814" i="28" s="1"/>
  <c r="V2815" i="28"/>
  <c r="W2815" i="28" s="1"/>
  <c r="V2816" i="28"/>
  <c r="W2816" i="28" s="1"/>
  <c r="V2817" i="28"/>
  <c r="W2817" i="28" s="1"/>
  <c r="V2818" i="28"/>
  <c r="W2818" i="28" s="1"/>
  <c r="V2819" i="28"/>
  <c r="W2819" i="28" s="1"/>
  <c r="V2820" i="28"/>
  <c r="W2820" i="28" s="1"/>
  <c r="V2821" i="28"/>
  <c r="W2821" i="28" s="1"/>
  <c r="V2822" i="28"/>
  <c r="W2822" i="28" s="1"/>
  <c r="V2823" i="28"/>
  <c r="V2824" i="28"/>
  <c r="W2824" i="28" s="1"/>
  <c r="V2825" i="28"/>
  <c r="W2825" i="28" s="1"/>
  <c r="V2826" i="28"/>
  <c r="W2826" i="28" s="1"/>
  <c r="V2827" i="28"/>
  <c r="W2827" i="28" s="1"/>
  <c r="V2828" i="28"/>
  <c r="V2829" i="28"/>
  <c r="V2830" i="28"/>
  <c r="V2831" i="28"/>
  <c r="V2832" i="28"/>
  <c r="W2832" i="28" s="1"/>
  <c r="V2833" i="28"/>
  <c r="W2833" i="28" s="1"/>
  <c r="V2834" i="28"/>
  <c r="W2834" i="28" s="1"/>
  <c r="V2835" i="28"/>
  <c r="V2836" i="28"/>
  <c r="W2836" i="28" s="1"/>
  <c r="V2837" i="28"/>
  <c r="W2837" i="28" s="1"/>
  <c r="V2838" i="28"/>
  <c r="W2838" i="28" s="1"/>
  <c r="V2839" i="28"/>
  <c r="W2839" i="28" s="1"/>
  <c r="V2840" i="28"/>
  <c r="W2840" i="28" s="1"/>
  <c r="V2841" i="28"/>
  <c r="W2841" i="28" s="1"/>
  <c r="V2842" i="28"/>
  <c r="W2842" i="28" s="1"/>
  <c r="V2843" i="28"/>
  <c r="V2844" i="28"/>
  <c r="W2844" i="28" s="1"/>
  <c r="V2845" i="28"/>
  <c r="W2845" i="28" s="1"/>
  <c r="V2846" i="28"/>
  <c r="W2846" i="28" s="1"/>
  <c r="V2847" i="28"/>
  <c r="W2847" i="28" s="1"/>
  <c r="V2848" i="28"/>
  <c r="W2848" i="28" s="1"/>
  <c r="V2849" i="28"/>
  <c r="W2849" i="28" s="1"/>
  <c r="V2850" i="28"/>
  <c r="W2850" i="28" s="1"/>
  <c r="V2851" i="28"/>
  <c r="W2851" i="28" s="1"/>
  <c r="V2852" i="28"/>
  <c r="W2852" i="28" s="1"/>
  <c r="V2853" i="28"/>
  <c r="V2854" i="28"/>
  <c r="V2855" i="28"/>
  <c r="V2856" i="28"/>
  <c r="V2857" i="28"/>
  <c r="V2858" i="28"/>
  <c r="V2859" i="28"/>
  <c r="W2859" i="28" s="1"/>
  <c r="V2860" i="28"/>
  <c r="W2860" i="28" s="1"/>
  <c r="V2861" i="28"/>
  <c r="W2861" i="28" s="1"/>
  <c r="V2862" i="28"/>
  <c r="W2862" i="28" s="1"/>
  <c r="V2863" i="28"/>
  <c r="V2864" i="28"/>
  <c r="W2864" i="28" s="1"/>
  <c r="V2865" i="28"/>
  <c r="W2865" i="28" s="1"/>
  <c r="V2866" i="28"/>
  <c r="W2866" i="28" s="1"/>
  <c r="V2867" i="28"/>
  <c r="W2867" i="28" s="1"/>
  <c r="V2868" i="28"/>
  <c r="W2868" i="28" s="1"/>
  <c r="V2869" i="28"/>
  <c r="W2869" i="28" s="1"/>
  <c r="V2870" i="28"/>
  <c r="V2871" i="28"/>
  <c r="W2871" i="28" s="1"/>
  <c r="V2872" i="28"/>
  <c r="W2872" i="28" s="1"/>
  <c r="V2873" i="28"/>
  <c r="W2873" i="28" s="1"/>
  <c r="V2874" i="28"/>
  <c r="W2874" i="28" s="1"/>
  <c r="V2875" i="28"/>
  <c r="W2875" i="28" s="1"/>
  <c r="V2876" i="28"/>
  <c r="V2877" i="28"/>
  <c r="V2878" i="28"/>
  <c r="W2878" i="28" s="1"/>
  <c r="V2879" i="28"/>
  <c r="W2879" i="28" s="1"/>
  <c r="V2880" i="28"/>
  <c r="W2880" i="28" s="1"/>
  <c r="V2881" i="28"/>
  <c r="W2881" i="28" s="1"/>
  <c r="V2882" i="28"/>
  <c r="V2883" i="28"/>
  <c r="V2884" i="28"/>
  <c r="W2884" i="28" s="1"/>
  <c r="V2885" i="28"/>
  <c r="V2886" i="28"/>
  <c r="W2886" i="28" s="1"/>
  <c r="V2887" i="28"/>
  <c r="V2888" i="28"/>
  <c r="V2889" i="28"/>
  <c r="V2890" i="28"/>
  <c r="V2891" i="28"/>
  <c r="W2891" i="28" s="1"/>
  <c r="V2892" i="28"/>
  <c r="W2892" i="28" s="1"/>
  <c r="V2893" i="28"/>
  <c r="W2893" i="28" s="1"/>
  <c r="V2894" i="28"/>
  <c r="W2894" i="28" s="1"/>
  <c r="V2895" i="28"/>
  <c r="W2895" i="28" s="1"/>
  <c r="V2896" i="28"/>
  <c r="W2896" i="28" s="1"/>
  <c r="V2897" i="28"/>
  <c r="W2897" i="28" s="1"/>
  <c r="V2898" i="28"/>
  <c r="W2898" i="28" s="1"/>
  <c r="V2899" i="28"/>
  <c r="W2899" i="28" s="1"/>
  <c r="V2900" i="28"/>
  <c r="W2900" i="28" s="1"/>
  <c r="V2901" i="28"/>
  <c r="W2901" i="28" s="1"/>
  <c r="V2902" i="28"/>
  <c r="W2902" i="28" s="1"/>
  <c r="V2903" i="28"/>
  <c r="V2904" i="28"/>
  <c r="W2904" i="28" s="1"/>
  <c r="V2905" i="28"/>
  <c r="V2906" i="28"/>
  <c r="W2906" i="28" s="1"/>
  <c r="V2907" i="28"/>
  <c r="W2907" i="28" s="1"/>
  <c r="V2908" i="28"/>
  <c r="W2908" i="28" s="1"/>
  <c r="V2909" i="28"/>
  <c r="W2909" i="28" s="1"/>
  <c r="V2910" i="28"/>
  <c r="W2910" i="28" s="1"/>
  <c r="V2911" i="28"/>
  <c r="W2911" i="28" s="1"/>
  <c r="V2912" i="28"/>
  <c r="W2912" i="28" s="1"/>
  <c r="V2913" i="28"/>
  <c r="V2914" i="28"/>
  <c r="W2914" i="28" s="1"/>
  <c r="V2915" i="28"/>
  <c r="W2915" i="28" s="1"/>
  <c r="V2916" i="28"/>
  <c r="W2916" i="28" s="1"/>
  <c r="V2917" i="28"/>
  <c r="W2917" i="28" s="1"/>
  <c r="V2918" i="28"/>
  <c r="W2918" i="28" s="1"/>
  <c r="V2919" i="28"/>
  <c r="W2919" i="28" s="1"/>
  <c r="V2920" i="28"/>
  <c r="W2920" i="28" s="1"/>
  <c r="V2921" i="28"/>
  <c r="W2921" i="28" s="1"/>
  <c r="V2922" i="28"/>
  <c r="V2923" i="28"/>
  <c r="W2923" i="28" s="1"/>
  <c r="V2924" i="28"/>
  <c r="W2924" i="28" s="1"/>
  <c r="V2925" i="28"/>
  <c r="W2925" i="28" s="1"/>
  <c r="V2926" i="28"/>
  <c r="W2926" i="28" s="1"/>
  <c r="V2927" i="28"/>
  <c r="W2927" i="28" s="1"/>
  <c r="V2928" i="28"/>
  <c r="V2929" i="28"/>
  <c r="W2929" i="28" s="1"/>
  <c r="V2930" i="28"/>
  <c r="V2931" i="28"/>
  <c r="V2932" i="28"/>
  <c r="W2932" i="28" s="1"/>
  <c r="V2933" i="28"/>
  <c r="V2934" i="28"/>
  <c r="W2934" i="28" s="1"/>
  <c r="V2935" i="28"/>
  <c r="W2935" i="28" s="1"/>
  <c r="V2936" i="28"/>
  <c r="V2937" i="28"/>
  <c r="W2937" i="28" s="1"/>
  <c r="V2938" i="28"/>
  <c r="V2939" i="28"/>
  <c r="V2940" i="28"/>
  <c r="W2940" i="28" s="1"/>
  <c r="V2941" i="28"/>
  <c r="W2941" i="28" s="1"/>
  <c r="V2942" i="28"/>
  <c r="W2942" i="28" s="1"/>
  <c r="V2943" i="28"/>
  <c r="V2944" i="28"/>
  <c r="W2944" i="28" s="1"/>
  <c r="V2945" i="28"/>
  <c r="V2946" i="28"/>
  <c r="W2946" i="28" s="1"/>
  <c r="V2947" i="28"/>
  <c r="W2947" i="28" s="1"/>
  <c r="V2948" i="28"/>
  <c r="W2948" i="28" s="1"/>
  <c r="V2949" i="28"/>
  <c r="W2949" i="28" s="1"/>
  <c r="V2950" i="28"/>
  <c r="W2950" i="28" s="1"/>
  <c r="V2951" i="28"/>
  <c r="W2951" i="28" s="1"/>
  <c r="V2952" i="28"/>
  <c r="V2953" i="28"/>
  <c r="W2953" i="28" s="1"/>
  <c r="V2954" i="28"/>
  <c r="W2954" i="28" s="1"/>
  <c r="V2955" i="28"/>
  <c r="W2955" i="28" s="1"/>
  <c r="V2956" i="28"/>
  <c r="W2956" i="28" s="1"/>
  <c r="V2957" i="28"/>
  <c r="W2957" i="28" s="1"/>
  <c r="V2958" i="28"/>
  <c r="V2959" i="28"/>
  <c r="W2959" i="28" s="1"/>
  <c r="V2960" i="28"/>
  <c r="W2960" i="28" s="1"/>
  <c r="V2961" i="28"/>
  <c r="W2961" i="28" s="1"/>
  <c r="V2962" i="28"/>
  <c r="W2962" i="28" s="1"/>
  <c r="V2963" i="28"/>
  <c r="W2963" i="28" s="1"/>
  <c r="V2964" i="28"/>
  <c r="W2964" i="28" s="1"/>
  <c r="V2965" i="28"/>
  <c r="V2966" i="28"/>
  <c r="W2966" i="28" s="1"/>
  <c r="V2967" i="28"/>
  <c r="W2967" i="28" s="1"/>
  <c r="V2968" i="28"/>
  <c r="V2969" i="28"/>
  <c r="W2969" i="28" s="1"/>
  <c r="V2970" i="28"/>
  <c r="V2971" i="28"/>
  <c r="V2972" i="28"/>
  <c r="W2972" i="28" s="1"/>
  <c r="V2973" i="28"/>
  <c r="V2974" i="28"/>
  <c r="W2974" i="28" s="1"/>
  <c r="V2975" i="28"/>
  <c r="W2975" i="28" s="1"/>
  <c r="V2976" i="28"/>
  <c r="W2976" i="28" s="1"/>
  <c r="V2977" i="28"/>
  <c r="W2977" i="28" s="1"/>
  <c r="V2978" i="28"/>
  <c r="V2979" i="28"/>
  <c r="W2979" i="28" s="1"/>
  <c r="V2980" i="28"/>
  <c r="W2980" i="28" s="1"/>
  <c r="V2981" i="28"/>
  <c r="W2981" i="28" s="1"/>
  <c r="V2982" i="28"/>
  <c r="W2982" i="28" s="1"/>
  <c r="V2983" i="28"/>
  <c r="W2983" i="28" s="1"/>
  <c r="V2984" i="28"/>
  <c r="W2984" i="28" s="1"/>
  <c r="V2985" i="28"/>
  <c r="V2986" i="28"/>
  <c r="W2986" i="28" s="1"/>
  <c r="V2987" i="28"/>
  <c r="W2987" i="28" s="1"/>
  <c r="V2988" i="28"/>
  <c r="W2988" i="28" s="1"/>
  <c r="V2989" i="28"/>
  <c r="W2989" i="28" s="1"/>
  <c r="V2990" i="28"/>
  <c r="V2991" i="28"/>
  <c r="W2991" i="28" s="1"/>
  <c r="V2992" i="28"/>
  <c r="W2992" i="28" s="1"/>
  <c r="V2993" i="28"/>
  <c r="V2994" i="28"/>
  <c r="W2994" i="28" s="1"/>
  <c r="V2995" i="28"/>
  <c r="W2995" i="28" s="1"/>
  <c r="V2996" i="28"/>
  <c r="W2996" i="28" s="1"/>
  <c r="V2997" i="28"/>
  <c r="W2997" i="28" s="1"/>
  <c r="V2998" i="28"/>
  <c r="W2998" i="28" s="1"/>
  <c r="V2999" i="28"/>
  <c r="W2999" i="28" s="1"/>
  <c r="V3000" i="28"/>
  <c r="W3000" i="28" s="1"/>
  <c r="V3001" i="28"/>
  <c r="W3001" i="28" s="1"/>
  <c r="V3002" i="28"/>
  <c r="W3002" i="28" s="1"/>
  <c r="V3003" i="28"/>
  <c r="V3004" i="28"/>
  <c r="W3004" i="28" s="1"/>
  <c r="V3005" i="28"/>
  <c r="V3006" i="28"/>
  <c r="W3006" i="28" s="1"/>
  <c r="V3007" i="28"/>
  <c r="V3008" i="28"/>
  <c r="V3009" i="28"/>
  <c r="W3009" i="28" s="1"/>
  <c r="V3010" i="28"/>
  <c r="W3010" i="28" s="1"/>
  <c r="V3011" i="28"/>
  <c r="V3012" i="28"/>
  <c r="V3013" i="28"/>
  <c r="V3014" i="28"/>
  <c r="W3014" i="28" s="1"/>
  <c r="V3015" i="28"/>
  <c r="W3015" i="28" s="1"/>
  <c r="V3016" i="28"/>
  <c r="V3017" i="28"/>
  <c r="W3017" i="28" s="1"/>
  <c r="V3018" i="28"/>
  <c r="V3019" i="28"/>
  <c r="W3019" i="28" s="1"/>
  <c r="V3020" i="28"/>
  <c r="W3020" i="28" s="1"/>
  <c r="V3021" i="28"/>
  <c r="W3021" i="28" s="1"/>
  <c r="V3022" i="28"/>
  <c r="W3022" i="28" s="1"/>
  <c r="V3023" i="28"/>
  <c r="V3024" i="28"/>
  <c r="W3024" i="28" s="1"/>
  <c r="V3025" i="28"/>
  <c r="V3026" i="28"/>
  <c r="W3026" i="28" s="1"/>
  <c r="V3027" i="28"/>
  <c r="W3027" i="28" s="1"/>
  <c r="V3028" i="28"/>
  <c r="W3028" i="28" s="1"/>
  <c r="V3029" i="28"/>
  <c r="V3030" i="28"/>
  <c r="V3031" i="28"/>
  <c r="W3031" i="28" s="1"/>
  <c r="V3032" i="28"/>
  <c r="W3032" i="28" s="1"/>
  <c r="V3033" i="28"/>
  <c r="W3033" i="28" s="1"/>
  <c r="V3034" i="28"/>
  <c r="W3034" i="28" s="1"/>
  <c r="V3035" i="28"/>
  <c r="W3035" i="28" s="1"/>
  <c r="V3036" i="28"/>
  <c r="W3036" i="28" s="1"/>
  <c r="V3037" i="28"/>
  <c r="W3037" i="28" s="1"/>
  <c r="V3038" i="28"/>
  <c r="W3038" i="28" s="1"/>
  <c r="V3039" i="28"/>
  <c r="W3039" i="28" s="1"/>
  <c r="V3040" i="28"/>
  <c r="W3040" i="28" s="1"/>
  <c r="V3041" i="28"/>
  <c r="W3041" i="28" s="1"/>
  <c r="V3042" i="28"/>
  <c r="W3042" i="28" s="1"/>
  <c r="V3043" i="28"/>
  <c r="V3044" i="28"/>
  <c r="W3044" i="28" s="1"/>
  <c r="V3045" i="28"/>
  <c r="V3046" i="28"/>
  <c r="W3046" i="28" s="1"/>
  <c r="V3047" i="28"/>
  <c r="W3047" i="28" s="1"/>
  <c r="V3048" i="28"/>
  <c r="W3048" i="28" s="1"/>
  <c r="V3049" i="28"/>
  <c r="W3049" i="28" s="1"/>
  <c r="V3050" i="28"/>
  <c r="W3050" i="28" s="1"/>
  <c r="V3051" i="28"/>
  <c r="W3051" i="28" s="1"/>
  <c r="V3052" i="28"/>
  <c r="W3052" i="28" s="1"/>
  <c r="V3053" i="28"/>
  <c r="V3054" i="28"/>
  <c r="W3054" i="28" s="1"/>
  <c r="V3055" i="28"/>
  <c r="W3055" i="28" s="1"/>
  <c r="V3056" i="28"/>
  <c r="W3056" i="28" s="1"/>
  <c r="V3057" i="28"/>
  <c r="W3057" i="28" s="1"/>
  <c r="V3058" i="28"/>
  <c r="W3058" i="28" s="1"/>
  <c r="V3059" i="28"/>
  <c r="W3059" i="28" s="1"/>
  <c r="V3060" i="28"/>
  <c r="W3060" i="28" s="1"/>
  <c r="V3061" i="28"/>
  <c r="W3061" i="28" s="1"/>
  <c r="V3062" i="28"/>
  <c r="W3062" i="28" s="1"/>
  <c r="V3063" i="28"/>
  <c r="V3064" i="28"/>
  <c r="W3064" i="28" s="1"/>
  <c r="V3065" i="28"/>
  <c r="W3065" i="28" s="1"/>
  <c r="V3066" i="28"/>
  <c r="W3066" i="28" s="1"/>
  <c r="V3067" i="28"/>
  <c r="W3067" i="28" s="1"/>
  <c r="V3068" i="28"/>
  <c r="W3068" i="28" s="1"/>
  <c r="V3069" i="28"/>
  <c r="W3069" i="28" s="1"/>
  <c r="V3070" i="28"/>
  <c r="V3071" i="28"/>
  <c r="V3072" i="28"/>
  <c r="W3072" i="28" s="1"/>
  <c r="V3073" i="28"/>
  <c r="V3074" i="28"/>
  <c r="W3074" i="28" s="1"/>
  <c r="V3075" i="28"/>
  <c r="W3075" i="28" s="1"/>
  <c r="V3076" i="28"/>
  <c r="W3076" i="28" s="1"/>
  <c r="V3077" i="28"/>
  <c r="W3077" i="28" s="1"/>
  <c r="V3078" i="28"/>
  <c r="V3079" i="28"/>
  <c r="W3079" i="28" s="1"/>
  <c r="V3080" i="28"/>
  <c r="V3081" i="28"/>
  <c r="W3081" i="28" s="1"/>
  <c r="V3082" i="28"/>
  <c r="W3082" i="28" s="1"/>
  <c r="V3083" i="28"/>
  <c r="W3083" i="28" s="1"/>
  <c r="V3084" i="28"/>
  <c r="W3084" i="28" s="1"/>
  <c r="V3085" i="28"/>
  <c r="V3086" i="28"/>
  <c r="W3086" i="28" s="1"/>
  <c r="V3087" i="28"/>
  <c r="W3087" i="28" s="1"/>
  <c r="V3088" i="28"/>
  <c r="W3088" i="28" s="1"/>
  <c r="V3089" i="28"/>
  <c r="W3089" i="28" s="1"/>
  <c r="V3090" i="28"/>
  <c r="W3090" i="28" s="1"/>
  <c r="V3091" i="28"/>
  <c r="V3092" i="28"/>
  <c r="W3092" i="28" s="1"/>
  <c r="V3093" i="28"/>
  <c r="V3094" i="28"/>
  <c r="W3094" i="28" s="1"/>
  <c r="V3095" i="28"/>
  <c r="W3095" i="28" s="1"/>
  <c r="V3096" i="28"/>
  <c r="W3096" i="28" s="1"/>
  <c r="V3097" i="28"/>
  <c r="W3097" i="28" s="1"/>
  <c r="V3098" i="28"/>
  <c r="V3099" i="28"/>
  <c r="W3099" i="28" s="1"/>
  <c r="V3100" i="28"/>
  <c r="V3101" i="28"/>
  <c r="W3101" i="28" s="1"/>
  <c r="V3102" i="28"/>
  <c r="V3103" i="28"/>
  <c r="V3104" i="28"/>
  <c r="W3104" i="28" s="1"/>
  <c r="V3105" i="28"/>
  <c r="V3106" i="28"/>
  <c r="V3107" i="28"/>
  <c r="W3107" i="28" s="1"/>
  <c r="V3108" i="28"/>
  <c r="W3108" i="28" s="1"/>
  <c r="V3109" i="28"/>
  <c r="W3109" i="28" s="1"/>
  <c r="V3110" i="28"/>
  <c r="V3111" i="28"/>
  <c r="W3111" i="28" s="1"/>
  <c r="V3112" i="28"/>
  <c r="W3112" i="28" s="1"/>
  <c r="V3113" i="28"/>
  <c r="W3113" i="28" s="1"/>
  <c r="V3114" i="28"/>
  <c r="W3114" i="28" s="1"/>
  <c r="V3115" i="28"/>
  <c r="W3115" i="28" s="1"/>
  <c r="V3116" i="28"/>
  <c r="W3116" i="28" s="1"/>
  <c r="V3117" i="28"/>
  <c r="W3117" i="28" s="1"/>
  <c r="V3118" i="28"/>
  <c r="W3118" i="28" s="1"/>
  <c r="V3119" i="28"/>
  <c r="W3119" i="28" s="1"/>
  <c r="V3120" i="28"/>
  <c r="W3120" i="28" s="1"/>
  <c r="V3121" i="28"/>
  <c r="W3121" i="28" s="1"/>
  <c r="V3122" i="28"/>
  <c r="W3122" i="28" s="1"/>
  <c r="V3123" i="28"/>
  <c r="V3124" i="28"/>
  <c r="W3124" i="28" s="1"/>
  <c r="V3125" i="28"/>
  <c r="V3126" i="28"/>
  <c r="W3126" i="28" s="1"/>
  <c r="V3127" i="28"/>
  <c r="W3127" i="28" s="1"/>
  <c r="V3128" i="28"/>
  <c r="W3128" i="28" s="1"/>
  <c r="V3129" i="28"/>
  <c r="W3129" i="28" s="1"/>
  <c r="V3130" i="28"/>
  <c r="W3130" i="28" s="1"/>
  <c r="V3131" i="28"/>
  <c r="V3132" i="28"/>
  <c r="W3132" i="28" s="1"/>
  <c r="V3133" i="28"/>
  <c r="V3134" i="28"/>
  <c r="W3134" i="28" s="1"/>
  <c r="V3135" i="28"/>
  <c r="W3135" i="28" s="1"/>
  <c r="V3136" i="28"/>
  <c r="W3136" i="28" s="1"/>
  <c r="V3137" i="28"/>
  <c r="W3137" i="28" s="1"/>
  <c r="V3138" i="28"/>
  <c r="V3139" i="28"/>
  <c r="W3139" i="28" s="1"/>
  <c r="V3140" i="28"/>
  <c r="W3140" i="28" s="1"/>
  <c r="V3141" i="28"/>
  <c r="W3141" i="28" s="1"/>
  <c r="V3142" i="28"/>
  <c r="W3142" i="28" s="1"/>
  <c r="V3143" i="28"/>
  <c r="V3144" i="28"/>
  <c r="W3144" i="28" s="1"/>
  <c r="V3145" i="28"/>
  <c r="W3145" i="28" s="1"/>
  <c r="V3146" i="28"/>
  <c r="W3146" i="28" s="1"/>
  <c r="V3147" i="28"/>
  <c r="W3147" i="28" s="1"/>
  <c r="V3148" i="28"/>
  <c r="W3148" i="28" s="1"/>
  <c r="V3149" i="28"/>
  <c r="V3150" i="28"/>
  <c r="V3151" i="28"/>
  <c r="V3152" i="28"/>
  <c r="W3152" i="28" s="1"/>
  <c r="V3153" i="28"/>
  <c r="V3154" i="28"/>
  <c r="W3154" i="28" s="1"/>
  <c r="V3155" i="28"/>
  <c r="W3155" i="28" s="1"/>
  <c r="V3156" i="28"/>
  <c r="W3156" i="28" s="1"/>
  <c r="V3157" i="28"/>
  <c r="W3157" i="28" s="1"/>
  <c r="V3158" i="28"/>
  <c r="V3159" i="28"/>
  <c r="W3159" i="28" s="1"/>
  <c r="V3160" i="28"/>
  <c r="W3160" i="28" s="1"/>
  <c r="V3161" i="28"/>
  <c r="W3161" i="28" s="1"/>
  <c r="V3162" i="28"/>
  <c r="W3162" i="28" s="1"/>
  <c r="V3163" i="28"/>
  <c r="V3164" i="28"/>
  <c r="W3164" i="28" s="1"/>
  <c r="V3165" i="28"/>
  <c r="W3165" i="28" s="1"/>
  <c r="V3166" i="28"/>
  <c r="W3166" i="28" s="1"/>
  <c r="V3167" i="28"/>
  <c r="W3167" i="28" s="1"/>
  <c r="V3168" i="28"/>
  <c r="W3168" i="28" s="1"/>
  <c r="V3169" i="28"/>
  <c r="W3169" i="28" s="1"/>
  <c r="V3170" i="28"/>
  <c r="W3170" i="28" s="1"/>
  <c r="V3171" i="28"/>
  <c r="V3172" i="28"/>
  <c r="W3172" i="28" s="1"/>
  <c r="V3173" i="28"/>
  <c r="V3174" i="28"/>
  <c r="W3174" i="28" s="1"/>
  <c r="V3175" i="28"/>
  <c r="W3175" i="28" s="1"/>
  <c r="V3176" i="28"/>
  <c r="W3176" i="28" s="1"/>
  <c r="V3177" i="28"/>
  <c r="W3177" i="28" s="1"/>
  <c r="V3178" i="28"/>
  <c r="W3178" i="28" s="1"/>
  <c r="V3179" i="28"/>
  <c r="W3179" i="28" s="1"/>
  <c r="V3180" i="28"/>
  <c r="W3180" i="28" s="1"/>
  <c r="V3181" i="28"/>
  <c r="W3181" i="28" s="1"/>
  <c r="V3182" i="28"/>
  <c r="W3182" i="28" s="1"/>
  <c r="V3183" i="28"/>
  <c r="W3183" i="28" s="1"/>
  <c r="V3184" i="28"/>
  <c r="W3184" i="28" s="1"/>
  <c r="V3185" i="28"/>
  <c r="W3185" i="28" s="1"/>
  <c r="V3186" i="28"/>
  <c r="W3186" i="28" s="1"/>
  <c r="V3187" i="28"/>
  <c r="W3187" i="28" s="1"/>
  <c r="V3188" i="28"/>
  <c r="W3188" i="28" s="1"/>
  <c r="V3189" i="28"/>
  <c r="V3190" i="28"/>
  <c r="W3190" i="28" s="1"/>
  <c r="V3191" i="28"/>
  <c r="V3192" i="28"/>
  <c r="W3192" i="28" s="1"/>
  <c r="V3193" i="28"/>
  <c r="V3194" i="28"/>
  <c r="V3195" i="28"/>
  <c r="W3195" i="28" s="1"/>
  <c r="V3196" i="28"/>
  <c r="W3196" i="28" s="1"/>
  <c r="V3197" i="28"/>
  <c r="W3197" i="28" s="1"/>
  <c r="V3198" i="28"/>
  <c r="V3199" i="28"/>
  <c r="W3199" i="28" s="1"/>
  <c r="V3200" i="28"/>
  <c r="W3200" i="28" s="1"/>
  <c r="V3201" i="28"/>
  <c r="W3201" i="28" s="1"/>
  <c r="V3202" i="28"/>
  <c r="W3202" i="28" s="1"/>
  <c r="V3203" i="28"/>
  <c r="V3204" i="28"/>
  <c r="W3204" i="28" s="1"/>
  <c r="V3205" i="28"/>
  <c r="W3205" i="28" s="1"/>
  <c r="V3206" i="28"/>
  <c r="W3206" i="28" s="1"/>
  <c r="V3207" i="28"/>
  <c r="W3207" i="28" s="1"/>
  <c r="V3208" i="28"/>
  <c r="W3208" i="28" s="1"/>
  <c r="V3209" i="28"/>
  <c r="W3209" i="28" s="1"/>
  <c r="V3210" i="28"/>
  <c r="W3210" i="28" s="1"/>
  <c r="V3211" i="28"/>
  <c r="V3212" i="28"/>
  <c r="W3212" i="28" s="1"/>
  <c r="V3213" i="28"/>
  <c r="W3213" i="28" s="1"/>
  <c r="V3214" i="28"/>
  <c r="W3214" i="28" s="1"/>
  <c r="V3215" i="28"/>
  <c r="W3215" i="28" s="1"/>
  <c r="V3216" i="28"/>
  <c r="W3216" i="28" s="1"/>
  <c r="V3217" i="28"/>
  <c r="W3217" i="28" s="1"/>
  <c r="V3218" i="28"/>
  <c r="V3219" i="28"/>
  <c r="W3219" i="28" s="1"/>
  <c r="V3220" i="28"/>
  <c r="W3220" i="28" s="1"/>
  <c r="V3221" i="28"/>
  <c r="W3221" i="28" s="1"/>
  <c r="V3222" i="28"/>
  <c r="W3222" i="28" s="1"/>
  <c r="V3223" i="28"/>
  <c r="V3224" i="28"/>
  <c r="W3224" i="28" s="1"/>
  <c r="V3225" i="28"/>
  <c r="W3225" i="28" s="1"/>
  <c r="V3226" i="28"/>
  <c r="W3226" i="28" s="1"/>
  <c r="V3227" i="28"/>
  <c r="W3227" i="28" s="1"/>
  <c r="V3228" i="28"/>
  <c r="V3229" i="28"/>
  <c r="V3230" i="28"/>
  <c r="V3231" i="28"/>
  <c r="V3232" i="28"/>
  <c r="W3232" i="28" s="1"/>
  <c r="V3233" i="28"/>
  <c r="V3234" i="28"/>
  <c r="W3234" i="28" s="1"/>
  <c r="V3235" i="28"/>
  <c r="W3235" i="28" s="1"/>
  <c r="V3236" i="28"/>
  <c r="V3237" i="28"/>
  <c r="W3237" i="28" s="1"/>
  <c r="V3238" i="28"/>
  <c r="V3239" i="28"/>
  <c r="W3239" i="28" s="1"/>
  <c r="V3240" i="28"/>
  <c r="W3240" i="28" s="1"/>
  <c r="V3241" i="28"/>
  <c r="W3241" i="28" s="1"/>
  <c r="V3242" i="28"/>
  <c r="W3242" i="28" s="1"/>
  <c r="V3243" i="28"/>
  <c r="V3244" i="28"/>
  <c r="W3244" i="28" s="1"/>
  <c r="V3245" i="28"/>
  <c r="V3246" i="28"/>
  <c r="W3246" i="28" s="1"/>
  <c r="V3247" i="28"/>
  <c r="W3247" i="28" s="1"/>
  <c r="V3248" i="28"/>
  <c r="W3248" i="28" s="1"/>
  <c r="V3249" i="28"/>
  <c r="V3250" i="28"/>
  <c r="W3250" i="28" s="1"/>
  <c r="V3251" i="28"/>
  <c r="W3251" i="28" s="1"/>
  <c r="V3252" i="28"/>
  <c r="W3252" i="28" s="1"/>
  <c r="V3253" i="28"/>
  <c r="W3253" i="28" s="1"/>
  <c r="V3254" i="28"/>
  <c r="W3254" i="28" s="1"/>
  <c r="V3255" i="28"/>
  <c r="W3255" i="28" s="1"/>
  <c r="V3256" i="28"/>
  <c r="W3256" i="28" s="1"/>
  <c r="V3257" i="28"/>
  <c r="W3257" i="28" s="1"/>
  <c r="V3258" i="28"/>
  <c r="W3258" i="28" s="1"/>
  <c r="V3259" i="28"/>
  <c r="W3259" i="28" s="1"/>
  <c r="V3260" i="28"/>
  <c r="W3260" i="28" s="1"/>
  <c r="V3261" i="28"/>
  <c r="W3261" i="28" s="1"/>
  <c r="V3262" i="28"/>
  <c r="W3262" i="28" s="1"/>
  <c r="V3263" i="28"/>
  <c r="V3264" i="28"/>
  <c r="W3264" i="28" s="1"/>
  <c r="V3265" i="28"/>
  <c r="W3265" i="28" s="1"/>
  <c r="V3266" i="28"/>
  <c r="W3266" i="28" s="1"/>
  <c r="V3267" i="28"/>
  <c r="W3267" i="28" s="1"/>
  <c r="V3268" i="28"/>
  <c r="W3268" i="28" s="1"/>
  <c r="V3269" i="28"/>
  <c r="W3269" i="28" s="1"/>
  <c r="V3270" i="28"/>
  <c r="V3271" i="28"/>
  <c r="W3271" i="28" s="1"/>
  <c r="V3272" i="28"/>
  <c r="W3272" i="28" s="1"/>
  <c r="V3273" i="28"/>
  <c r="V3274" i="28"/>
  <c r="W3274" i="28" s="1"/>
  <c r="V3275" i="28"/>
  <c r="W3275" i="28" s="1"/>
  <c r="V3276" i="28"/>
  <c r="W3276" i="28" s="1"/>
  <c r="V3277" i="28"/>
  <c r="W3277" i="28" s="1"/>
  <c r="V3278" i="28"/>
  <c r="V3279" i="28"/>
  <c r="W3279" i="28" s="1"/>
  <c r="V3280" i="28"/>
  <c r="W3280" i="28" s="1"/>
  <c r="V3281" i="28"/>
  <c r="W3281" i="28" s="1"/>
  <c r="V3282" i="28"/>
  <c r="V3283" i="28"/>
  <c r="V3284" i="28"/>
  <c r="V3285" i="28"/>
  <c r="V3286" i="28"/>
  <c r="W3286" i="28" s="1"/>
  <c r="V3287" i="28"/>
  <c r="W3287" i="28" s="1"/>
  <c r="V3288" i="28"/>
  <c r="W3288" i="28" s="1"/>
  <c r="V3289" i="28"/>
  <c r="W3289" i="28" s="1"/>
  <c r="V3290" i="28"/>
  <c r="W3290" i="28" s="1"/>
  <c r="V3291" i="28"/>
  <c r="V3292" i="28"/>
  <c r="W3292" i="28" s="1"/>
  <c r="V3293" i="28"/>
  <c r="V3294" i="28"/>
  <c r="W3294" i="28" s="1"/>
  <c r="V3295" i="28"/>
  <c r="W3295" i="28" s="1"/>
  <c r="V3296" i="28"/>
  <c r="W3296" i="28" s="1"/>
  <c r="V3297" i="28"/>
  <c r="W3297" i="28" s="1"/>
  <c r="V3298" i="28"/>
  <c r="V3299" i="28"/>
  <c r="W3299" i="28" s="1"/>
  <c r="V3300" i="28"/>
  <c r="W3300" i="28" s="1"/>
  <c r="V3301" i="28"/>
  <c r="W3301" i="28" s="1"/>
  <c r="V3302" i="28"/>
  <c r="W3302" i="28" s="1"/>
  <c r="V3303" i="28"/>
  <c r="V3304" i="28"/>
  <c r="W3304" i="28" s="1"/>
  <c r="V3305" i="28"/>
  <c r="V3306" i="28"/>
  <c r="W3306" i="28" s="1"/>
  <c r="V3307" i="28"/>
  <c r="W3307" i="28" s="1"/>
  <c r="V3308" i="28"/>
  <c r="W3308" i="28" s="1"/>
  <c r="V3309" i="28"/>
  <c r="W3309" i="28" s="1"/>
  <c r="V3310" i="28"/>
  <c r="W3310" i="28" s="1"/>
  <c r="V3311" i="28"/>
  <c r="V3312" i="28"/>
  <c r="W3312" i="28" s="1"/>
  <c r="V3313" i="28"/>
  <c r="V3314" i="28"/>
  <c r="V3315" i="28"/>
  <c r="V3316" i="28"/>
  <c r="W3316" i="28" s="1"/>
  <c r="V3317" i="28"/>
  <c r="W3317" i="28" s="1"/>
  <c r="V3318" i="28"/>
  <c r="V3319" i="28"/>
  <c r="W3319" i="28" s="1"/>
  <c r="V3320" i="28"/>
  <c r="W3320" i="28" s="1"/>
  <c r="V3321" i="28"/>
  <c r="W3321" i="28" s="1"/>
  <c r="V3322" i="28"/>
  <c r="V3323" i="28"/>
  <c r="V3324" i="28"/>
  <c r="W3324" i="28" s="1"/>
  <c r="V3325" i="28"/>
  <c r="V3326" i="28"/>
  <c r="W3326" i="28" s="1"/>
  <c r="V3327" i="28"/>
  <c r="V3328" i="28"/>
  <c r="V3329" i="28"/>
  <c r="W3329" i="28" s="1"/>
  <c r="V3330" i="28"/>
  <c r="W3330" i="28" s="1"/>
  <c r="V3331" i="28"/>
  <c r="W3331" i="28" s="1"/>
  <c r="V3332" i="28"/>
  <c r="W3332" i="28" s="1"/>
  <c r="V3333" i="28"/>
  <c r="W3333" i="28" s="1"/>
  <c r="V3334" i="28"/>
  <c r="W3334" i="28" s="1"/>
  <c r="V3335" i="28"/>
  <c r="W3335" i="28" s="1"/>
  <c r="V3336" i="28"/>
  <c r="W3336" i="28" s="1"/>
  <c r="V3337" i="28"/>
  <c r="W3337" i="28" s="1"/>
  <c r="V3338" i="28"/>
  <c r="V3339" i="28"/>
  <c r="W3339" i="28" s="1"/>
  <c r="V3340" i="28"/>
  <c r="W3340" i="28" s="1"/>
  <c r="V3341" i="28"/>
  <c r="W3341" i="28" s="1"/>
  <c r="V3342" i="28"/>
  <c r="W3342" i="28" s="1"/>
  <c r="V3343" i="28"/>
  <c r="W3343" i="28" s="1"/>
  <c r="V3344" i="28"/>
  <c r="W3344" i="28" s="1"/>
  <c r="V3345" i="28"/>
  <c r="W3345" i="28" s="1"/>
  <c r="V3346" i="28"/>
  <c r="W3346" i="28" s="1"/>
  <c r="V3347" i="28"/>
  <c r="W3347" i="28" s="1"/>
  <c r="V3348" i="28"/>
  <c r="W3348" i="28" s="1"/>
  <c r="V3349" i="28"/>
  <c r="W3349" i="28" s="1"/>
  <c r="V3350" i="28"/>
  <c r="V3351" i="28"/>
  <c r="W3351" i="28" s="1"/>
  <c r="V3352" i="28"/>
  <c r="W3352" i="28" s="1"/>
  <c r="V3353" i="28"/>
  <c r="V3354" i="28"/>
  <c r="W3354" i="28" s="1"/>
  <c r="V3355" i="28"/>
  <c r="W3355" i="28" s="1"/>
  <c r="V3356" i="28"/>
  <c r="W3356" i="28" s="1"/>
  <c r="V3357" i="28"/>
  <c r="W3357" i="28" s="1"/>
  <c r="V3358" i="28"/>
  <c r="V3359" i="28"/>
  <c r="W3359" i="28" s="1"/>
  <c r="V3360" i="28"/>
  <c r="W3360" i="28" s="1"/>
  <c r="V3361" i="28"/>
  <c r="W3361" i="28" s="1"/>
  <c r="V3362" i="28"/>
  <c r="W3362" i="28" s="1"/>
  <c r="V3363" i="28"/>
  <c r="V3364" i="28"/>
  <c r="W3364" i="28" s="1"/>
  <c r="V3365" i="28"/>
  <c r="V3366" i="28"/>
  <c r="W3366" i="28" s="1"/>
  <c r="V3367" i="28"/>
  <c r="W3367" i="28" s="1"/>
  <c r="V3368" i="28"/>
  <c r="W3368" i="28" s="1"/>
  <c r="V3369" i="28"/>
  <c r="W3369" i="28" s="1"/>
  <c r="V3370" i="28"/>
  <c r="V3371" i="28"/>
  <c r="V3372" i="28"/>
  <c r="W3372" i="28" s="1"/>
  <c r="V3373" i="28"/>
  <c r="V3374" i="28"/>
  <c r="W3374" i="28" s="1"/>
  <c r="V3375" i="28"/>
  <c r="W3375" i="28" s="1"/>
  <c r="V3376" i="28"/>
  <c r="W3376" i="28" s="1"/>
  <c r="V3377" i="28"/>
  <c r="W3377" i="28" s="1"/>
  <c r="V3378" i="28"/>
  <c r="W3378" i="28" s="1"/>
  <c r="V3379" i="28"/>
  <c r="W3379" i="28" s="1"/>
  <c r="V3380" i="28"/>
  <c r="W3380" i="28" s="1"/>
  <c r="V3381" i="28"/>
  <c r="W3381" i="28" s="1"/>
  <c r="V3382" i="28"/>
  <c r="V3383" i="28"/>
  <c r="V3384" i="28"/>
  <c r="W3384" i="28" s="1"/>
  <c r="V3385" i="28"/>
  <c r="W3385" i="28" s="1"/>
  <c r="V3386" i="28"/>
  <c r="W3386" i="28" s="1"/>
  <c r="V3387" i="28"/>
  <c r="W3387" i="28" s="1"/>
  <c r="V3388" i="28"/>
  <c r="W3388" i="28" s="1"/>
  <c r="V3389" i="28"/>
  <c r="W3389" i="28" s="1"/>
  <c r="V3390" i="28"/>
  <c r="W3390" i="28" s="1"/>
  <c r="V3391" i="28"/>
  <c r="W3391" i="28" s="1"/>
  <c r="V3392" i="28"/>
  <c r="W3392" i="28" s="1"/>
  <c r="V3393" i="28"/>
  <c r="V3394" i="28"/>
  <c r="W3394" i="28" s="1"/>
  <c r="V3395" i="28"/>
  <c r="W3395" i="28" s="1"/>
  <c r="V3396" i="28"/>
  <c r="W3396" i="28" s="1"/>
  <c r="V3397" i="28"/>
  <c r="W3397" i="28" s="1"/>
  <c r="V3398" i="28"/>
  <c r="V3399" i="28"/>
  <c r="W3399" i="28" s="1"/>
  <c r="V3400" i="28"/>
  <c r="W3400" i="28" s="1"/>
  <c r="V3401" i="28"/>
  <c r="W3401" i="28" s="1"/>
  <c r="V3402" i="28"/>
  <c r="W3402" i="28" s="1"/>
  <c r="V3403" i="28"/>
  <c r="W3403" i="28" s="1"/>
  <c r="V3404" i="28"/>
  <c r="W3404" i="28" s="1"/>
  <c r="V3405" i="28"/>
  <c r="W3405" i="28" s="1"/>
  <c r="V3406" i="28"/>
  <c r="W3406" i="28" s="1"/>
  <c r="V3407" i="28"/>
  <c r="W3407" i="28" s="1"/>
  <c r="V3408" i="28"/>
  <c r="W3408" i="28" s="1"/>
  <c r="V3409" i="28"/>
  <c r="V3410" i="28"/>
  <c r="W3410" i="28" s="1"/>
  <c r="V3411" i="28"/>
  <c r="V3412" i="28"/>
  <c r="W3412" i="28" s="1"/>
  <c r="V3413" i="28"/>
  <c r="V3414" i="28"/>
  <c r="W3414" i="28" s="1"/>
  <c r="V3415" i="28"/>
  <c r="W3415" i="28" s="1"/>
  <c r="V3416" i="28"/>
  <c r="W3416" i="28" s="1"/>
  <c r="V3417" i="28"/>
  <c r="W3417" i="28" s="1"/>
  <c r="V3418" i="28"/>
  <c r="W3418" i="28" s="1"/>
  <c r="V3419" i="28"/>
  <c r="W3419" i="28" s="1"/>
  <c r="V3420" i="28"/>
  <c r="W3420" i="28" s="1"/>
  <c r="V3421" i="28"/>
  <c r="W3421" i="28" s="1"/>
  <c r="V3422" i="28"/>
  <c r="W3422" i="28" s="1"/>
  <c r="V3423" i="28"/>
  <c r="V3424" i="28"/>
  <c r="W3424" i="28" s="1"/>
  <c r="V3425" i="28"/>
  <c r="V3426" i="28"/>
  <c r="W3426" i="28" s="1"/>
  <c r="V3427" i="28"/>
  <c r="W3427" i="28" s="1"/>
  <c r="V3428" i="28"/>
  <c r="W3428" i="28" s="1"/>
  <c r="V3429" i="28"/>
  <c r="W3429" i="28" s="1"/>
  <c r="V3430" i="28"/>
  <c r="V3431" i="28"/>
  <c r="V3432" i="28"/>
  <c r="W3432" i="28" s="1"/>
  <c r="V3433" i="28"/>
  <c r="W3433" i="28" s="1"/>
  <c r="V3434" i="28"/>
  <c r="W3434" i="28" s="1"/>
  <c r="V3435" i="28"/>
  <c r="W3435" i="28" s="1"/>
  <c r="V3436" i="28"/>
  <c r="W3436" i="28" s="1"/>
  <c r="V3437" i="28"/>
  <c r="W3437" i="28" s="1"/>
  <c r="V3438" i="28"/>
  <c r="V3439" i="28"/>
  <c r="V3440" i="28"/>
  <c r="W3440" i="28" s="1"/>
  <c r="V3441" i="28"/>
  <c r="W3441" i="28" s="1"/>
  <c r="V3442" i="28"/>
  <c r="W3442" i="28" s="1"/>
  <c r="V3443" i="28"/>
  <c r="V3444" i="28"/>
  <c r="W3444" i="28" s="1"/>
  <c r="V3445" i="28"/>
  <c r="V3446" i="28"/>
  <c r="W3446" i="28" s="1"/>
  <c r="V3447" i="28"/>
  <c r="W3447" i="28" s="1"/>
  <c r="V3448" i="28"/>
  <c r="W3448" i="28" s="1"/>
  <c r="V3449" i="28"/>
  <c r="W3449" i="28" s="1"/>
  <c r="V3450" i="28"/>
  <c r="V3451" i="28"/>
  <c r="W3451" i="28" s="1"/>
  <c r="V3452" i="28"/>
  <c r="W3452" i="28" s="1"/>
  <c r="V3453" i="28"/>
  <c r="V3454" i="28"/>
  <c r="W3454" i="28" s="1"/>
  <c r="V3455" i="28"/>
  <c r="W3455" i="28" s="1"/>
  <c r="V3456" i="28"/>
  <c r="V3457" i="28"/>
  <c r="W3457" i="28" s="1"/>
  <c r="V3458" i="28"/>
  <c r="W3458" i="28" s="1"/>
  <c r="V3459" i="28"/>
  <c r="W3459" i="28" s="1"/>
  <c r="V3460" i="28"/>
  <c r="W3460" i="28" s="1"/>
  <c r="V3461" i="28"/>
  <c r="W3461" i="28" s="1"/>
  <c r="V3462" i="28"/>
  <c r="W3462" i="28" s="1"/>
  <c r="V3463" i="28"/>
  <c r="V3464" i="28"/>
  <c r="W3464" i="28" s="1"/>
  <c r="V3465" i="28"/>
  <c r="W3465" i="28" s="1"/>
  <c r="V3466" i="28"/>
  <c r="W3466" i="28" s="1"/>
  <c r="V3467" i="28"/>
  <c r="W3467" i="28" s="1"/>
  <c r="V3468" i="28"/>
  <c r="W3468" i="28" s="1"/>
  <c r="V3469" i="28"/>
  <c r="W3469" i="28" s="1"/>
  <c r="V3470" i="28"/>
  <c r="V3471" i="28"/>
  <c r="V3472" i="28"/>
  <c r="W3472" i="28" s="1"/>
  <c r="V3473" i="28"/>
  <c r="V3474" i="28"/>
  <c r="W3474" i="28" s="1"/>
  <c r="V3475" i="28"/>
  <c r="W3475" i="28" s="1"/>
  <c r="V3476" i="28"/>
  <c r="W3476" i="28" s="1"/>
  <c r="V3477" i="28"/>
  <c r="W3477" i="28" s="1"/>
  <c r="V3478" i="28"/>
  <c r="W3478" i="28" s="1"/>
  <c r="V3479" i="28"/>
  <c r="W3479" i="28" s="1"/>
  <c r="V3480" i="28"/>
  <c r="W3480" i="28" s="1"/>
  <c r="V3481" i="28"/>
  <c r="W3481" i="28" s="1"/>
  <c r="V3482" i="28"/>
  <c r="W3482" i="28" s="1"/>
  <c r="V3483" i="28"/>
  <c r="V3484" i="28"/>
  <c r="W3484" i="28" s="1"/>
  <c r="V3485" i="28"/>
  <c r="V3486" i="28"/>
  <c r="W3486" i="28" s="1"/>
  <c r="V3487" i="28"/>
  <c r="W3487" i="28" s="1"/>
  <c r="V3488" i="28"/>
  <c r="W3488" i="28" s="1"/>
  <c r="V3489" i="28"/>
  <c r="W3489" i="28" s="1"/>
  <c r="V3490" i="28"/>
  <c r="W3490" i="28" s="1"/>
  <c r="V3491" i="28"/>
  <c r="V3492" i="28"/>
  <c r="W3492" i="28" s="1"/>
  <c r="V3493" i="28"/>
  <c r="W3493" i="28" s="1"/>
  <c r="V3494" i="28"/>
  <c r="W3494" i="28" s="1"/>
  <c r="V3495" i="28"/>
  <c r="W3495" i="28" s="1"/>
  <c r="V3496" i="28"/>
  <c r="W3496" i="28" s="1"/>
  <c r="V3497" i="28"/>
  <c r="W3497" i="28" s="1"/>
  <c r="V3498" i="28"/>
  <c r="V3499" i="28"/>
  <c r="W3499" i="28" s="1"/>
  <c r="V3500" i="28"/>
  <c r="W3500" i="28" s="1"/>
  <c r="V3501" i="28"/>
  <c r="W3501" i="28" s="1"/>
  <c r="V3502" i="28"/>
  <c r="V3503" i="28"/>
  <c r="W3503" i="28" s="1"/>
  <c r="V3504" i="28"/>
  <c r="W3504" i="28" s="1"/>
  <c r="V3505" i="28"/>
  <c r="V3506" i="28"/>
  <c r="W3506" i="28" s="1"/>
  <c r="V3507" i="28"/>
  <c r="W3507" i="28" s="1"/>
  <c r="V3508" i="28"/>
  <c r="W3508" i="28" s="1"/>
  <c r="V3509" i="28"/>
  <c r="V3510" i="28"/>
  <c r="W3510" i="28" s="1"/>
  <c r="V3511" i="28"/>
  <c r="W3511" i="28" s="1"/>
  <c r="V3512" i="28"/>
  <c r="W3512" i="28" s="1"/>
  <c r="V3513" i="28"/>
  <c r="V3514" i="28"/>
  <c r="W3514" i="28" s="1"/>
  <c r="V3515" i="28"/>
  <c r="W3515" i="28" s="1"/>
  <c r="V3516" i="28"/>
  <c r="W3516" i="28" s="1"/>
  <c r="V3517" i="28"/>
  <c r="W3517" i="28" s="1"/>
  <c r="V3518" i="28"/>
  <c r="W3518" i="28" s="1"/>
  <c r="V3519" i="28"/>
  <c r="V3520" i="28"/>
  <c r="W3520" i="28" s="1"/>
  <c r="V3521" i="28"/>
  <c r="W3521" i="28" s="1"/>
  <c r="V3522" i="28"/>
  <c r="V3523" i="28"/>
  <c r="V3524" i="28"/>
  <c r="W3524" i="28" s="1"/>
  <c r="V3525" i="28"/>
  <c r="V3526" i="28"/>
  <c r="W3526" i="28" s="1"/>
  <c r="V3527" i="28"/>
  <c r="W3527" i="28" s="1"/>
  <c r="V3528" i="28"/>
  <c r="W3528" i="28" s="1"/>
  <c r="V3529" i="28"/>
  <c r="W3529" i="28" s="1"/>
  <c r="V3530" i="28"/>
  <c r="W3530" i="28" s="1"/>
  <c r="V3531" i="28"/>
  <c r="V3532" i="28"/>
  <c r="W3532" i="28" s="1"/>
  <c r="V3533" i="28"/>
  <c r="V3534" i="28"/>
  <c r="V3535" i="28"/>
  <c r="W3535" i="28" s="1"/>
  <c r="V3536" i="28"/>
  <c r="W3536" i="28" s="1"/>
  <c r="V3537" i="28"/>
  <c r="W3537" i="28" s="1"/>
  <c r="V3538" i="28"/>
  <c r="W3538" i="28" s="1"/>
  <c r="V3539" i="28"/>
  <c r="W3539" i="28" s="1"/>
  <c r="V3540" i="28"/>
  <c r="W3540" i="28" s="1"/>
  <c r="V3541" i="28"/>
  <c r="W3541" i="28" s="1"/>
  <c r="V3542" i="28"/>
  <c r="W3542" i="28" s="1"/>
  <c r="V3543" i="28"/>
  <c r="W3543" i="28" s="1"/>
  <c r="V3544" i="28"/>
  <c r="W3544" i="28" s="1"/>
  <c r="V3545" i="28"/>
  <c r="W3545" i="28" s="1"/>
  <c r="V3546" i="28"/>
  <c r="W3546" i="28" s="1"/>
  <c r="V3547" i="28"/>
  <c r="W3547" i="28" s="1"/>
  <c r="V3548" i="28"/>
  <c r="W3548" i="28" s="1"/>
  <c r="V3549" i="28"/>
  <c r="V3550" i="28"/>
  <c r="W3550" i="28" s="1"/>
  <c r="V3551" i="28"/>
  <c r="V3552" i="28"/>
  <c r="W3552" i="28" s="1"/>
  <c r="V3553" i="28"/>
  <c r="V3554" i="28"/>
  <c r="W3554" i="28" s="1"/>
  <c r="V3555" i="28"/>
  <c r="W3555" i="28" s="1"/>
  <c r="V3556" i="28"/>
  <c r="V3557" i="28"/>
  <c r="W3557" i="28" s="1"/>
  <c r="V3558" i="28"/>
  <c r="V3559" i="28"/>
  <c r="W3559" i="28" s="1"/>
  <c r="V3560" i="28"/>
  <c r="W3560" i="28" s="1"/>
  <c r="V3561" i="28"/>
  <c r="W3561" i="28" s="1"/>
  <c r="V3562" i="28"/>
  <c r="W3562" i="28" s="1"/>
  <c r="V3563" i="28"/>
  <c r="V3564" i="28"/>
  <c r="W3564" i="28" s="1"/>
  <c r="V3565" i="28"/>
  <c r="V3566" i="28"/>
  <c r="W3566" i="28" s="1"/>
  <c r="V3567" i="28"/>
  <c r="W3567" i="28" s="1"/>
  <c r="V3568" i="28"/>
  <c r="W3568" i="28" s="1"/>
  <c r="V3569" i="28"/>
  <c r="W3569" i="28" s="1"/>
  <c r="V3570" i="28"/>
  <c r="V3571" i="28"/>
  <c r="W3571" i="28" s="1"/>
  <c r="V3572" i="28"/>
  <c r="W3572" i="28" s="1"/>
  <c r="V3573" i="28"/>
  <c r="V3574" i="28"/>
  <c r="W3574" i="28" s="1"/>
  <c r="V3575" i="28"/>
  <c r="W3575" i="28" s="1"/>
  <c r="V3576" i="28"/>
  <c r="W3576" i="28" s="1"/>
  <c r="V3577" i="28"/>
  <c r="W3577" i="28" s="1"/>
  <c r="V3578" i="28"/>
  <c r="W3578" i="28" s="1"/>
  <c r="V3579" i="28"/>
  <c r="W3579" i="28" s="1"/>
  <c r="V3580" i="28"/>
  <c r="W3580" i="28" s="1"/>
  <c r="V3581" i="28"/>
  <c r="W3581" i="28" s="1"/>
  <c r="V3582" i="28"/>
  <c r="W3582" i="28" s="1"/>
  <c r="V3583" i="28"/>
  <c r="V3584" i="28"/>
  <c r="W3584" i="28" s="1"/>
  <c r="V3585" i="28"/>
  <c r="V3586" i="28"/>
  <c r="W3586" i="28" s="1"/>
  <c r="V3587" i="28"/>
  <c r="W3587" i="28" s="1"/>
  <c r="V3588" i="28"/>
  <c r="W3588" i="28" s="1"/>
  <c r="V3589" i="28"/>
  <c r="V3590" i="28"/>
  <c r="V3591" i="28"/>
  <c r="W3591" i="28" s="1"/>
  <c r="V3592" i="28"/>
  <c r="W3592" i="28" s="1"/>
  <c r="V3593" i="28"/>
  <c r="W3593" i="28" s="1"/>
  <c r="V3594" i="28"/>
  <c r="W3594" i="28" s="1"/>
  <c r="V3595" i="28"/>
  <c r="W3595" i="28" s="1"/>
  <c r="V3596" i="28"/>
  <c r="W3596" i="28" s="1"/>
  <c r="V3597" i="28"/>
  <c r="W3597" i="28" s="1"/>
  <c r="V3598" i="28"/>
  <c r="V3599" i="28"/>
  <c r="V3600" i="28"/>
  <c r="W3600" i="28" s="1"/>
  <c r="V3601" i="28"/>
  <c r="W3601" i="28" s="1"/>
  <c r="V3602" i="28"/>
  <c r="W3602" i="28" s="1"/>
  <c r="V3603" i="28"/>
  <c r="W3603" i="28" s="1"/>
  <c r="V3604" i="28"/>
  <c r="W3604" i="28" s="1"/>
  <c r="V3605" i="28"/>
  <c r="V3606" i="28"/>
  <c r="W3606" i="28" s="1"/>
  <c r="V3607" i="28"/>
  <c r="W3607" i="28" s="1"/>
  <c r="V3608" i="28"/>
  <c r="W3608" i="28" s="1"/>
  <c r="V3609" i="28"/>
  <c r="W3609" i="28" s="1"/>
  <c r="V3610" i="28"/>
  <c r="W3610" i="28" s="1"/>
  <c r="V3611" i="28"/>
  <c r="W3611" i="28" s="1"/>
  <c r="V3612" i="28"/>
  <c r="W3612" i="28" s="1"/>
  <c r="V3613" i="28"/>
  <c r="V3614" i="28"/>
  <c r="W3614" i="28" s="1"/>
  <c r="V3615" i="28"/>
  <c r="W3615" i="28" s="1"/>
  <c r="V3616" i="28"/>
  <c r="W3616" i="28" s="1"/>
  <c r="V3617" i="28"/>
  <c r="W3617" i="28" s="1"/>
  <c r="V3618" i="28"/>
  <c r="V3619" i="28"/>
  <c r="W3619" i="28" s="1"/>
  <c r="V3620" i="28"/>
  <c r="W3620" i="28" s="1"/>
  <c r="V3621" i="28"/>
  <c r="W3621" i="28" s="1"/>
  <c r="V3622" i="28"/>
  <c r="W3622" i="28" s="1"/>
  <c r="V3623" i="28"/>
  <c r="V3624" i="28"/>
  <c r="W3624" i="28" s="1"/>
  <c r="V3625" i="28"/>
  <c r="V3626" i="28"/>
  <c r="W3626" i="28" s="1"/>
  <c r="V3627" i="28"/>
  <c r="V3628" i="28"/>
  <c r="W3628" i="28" s="1"/>
  <c r="V3629" i="28"/>
  <c r="V3630" i="28"/>
  <c r="V3631" i="28"/>
  <c r="W3631" i="28" s="1"/>
  <c r="V3632" i="28"/>
  <c r="W3632" i="28" s="1"/>
  <c r="V3633" i="28"/>
  <c r="V3634" i="28"/>
  <c r="W3634" i="28" s="1"/>
  <c r="V3635" i="28"/>
  <c r="W3635" i="28" s="1"/>
  <c r="V3636" i="28"/>
  <c r="W3636" i="28" s="1"/>
  <c r="V3637" i="28"/>
  <c r="W3637" i="28" s="1"/>
  <c r="V3638" i="28"/>
  <c r="W3638" i="28" s="1"/>
  <c r="V3639" i="28"/>
  <c r="W3639" i="28" s="1"/>
  <c r="V3640" i="28"/>
  <c r="W3640" i="28" s="1"/>
  <c r="V3641" i="28"/>
  <c r="W3641" i="28" s="1"/>
  <c r="V3642" i="28"/>
  <c r="W3642" i="28" s="1"/>
  <c r="V3643" i="28"/>
  <c r="V3644" i="28"/>
  <c r="W3644" i="28" s="1"/>
  <c r="V3645" i="28"/>
  <c r="W3645" i="28" s="1"/>
  <c r="V3646" i="28"/>
  <c r="W3646" i="28" s="1"/>
  <c r="V3647" i="28"/>
  <c r="W3647" i="28" s="1"/>
  <c r="V3648" i="28"/>
  <c r="W3648" i="28" s="1"/>
  <c r="V3649" i="28"/>
  <c r="W3649" i="28" s="1"/>
  <c r="V3650" i="28"/>
  <c r="W3650" i="28" s="1"/>
  <c r="V3651" i="28"/>
  <c r="V3652" i="28"/>
  <c r="W3652" i="28" s="1"/>
  <c r="V3653" i="28"/>
  <c r="V3654" i="28"/>
  <c r="W3654" i="28" s="1"/>
  <c r="V3655" i="28"/>
  <c r="W3655" i="28" s="1"/>
  <c r="V3656" i="28"/>
  <c r="V3657" i="28"/>
  <c r="W3657" i="28" s="1"/>
  <c r="V3658" i="28"/>
  <c r="W3658" i="28" s="1"/>
  <c r="V3659" i="28"/>
  <c r="W3659" i="28" s="1"/>
  <c r="V3660" i="28"/>
  <c r="W3660" i="28" s="1"/>
  <c r="V3661" i="28"/>
  <c r="W3661" i="28" s="1"/>
  <c r="V3662" i="28"/>
  <c r="W3662" i="28" s="1"/>
  <c r="V3663" i="28"/>
  <c r="V3664" i="28"/>
  <c r="W3664" i="28" s="1"/>
  <c r="V3665" i="28"/>
  <c r="W3665" i="28" s="1"/>
  <c r="V3666" i="28"/>
  <c r="W3666" i="28" s="1"/>
  <c r="V3667" i="28"/>
  <c r="W3667" i="28" s="1"/>
  <c r="V3668" i="28"/>
  <c r="W3668" i="28" s="1"/>
  <c r="V3669" i="28"/>
  <c r="W3669" i="28" s="1"/>
  <c r="V3670" i="28"/>
  <c r="W3670" i="28" s="1"/>
  <c r="V3671" i="28"/>
  <c r="V3672" i="28"/>
  <c r="V3673" i="28"/>
  <c r="V3674" i="28"/>
  <c r="W3674" i="28" s="1"/>
  <c r="V3675" i="28"/>
  <c r="W3675" i="28" s="1"/>
  <c r="V3676" i="28"/>
  <c r="W3676" i="28" s="1"/>
  <c r="V3677" i="28"/>
  <c r="V3678" i="28"/>
  <c r="V3679" i="28"/>
  <c r="W3679" i="28" s="1"/>
  <c r="V3680" i="28"/>
  <c r="W3680" i="28" s="1"/>
  <c r="V3681" i="28"/>
  <c r="W3681" i="28" s="1"/>
  <c r="V3682" i="28"/>
  <c r="W3682" i="28" s="1"/>
  <c r="V3683" i="28"/>
  <c r="V3684" i="28"/>
  <c r="W3684" i="28" s="1"/>
  <c r="V3685" i="28"/>
  <c r="V3686" i="28"/>
  <c r="W3686" i="28" s="1"/>
  <c r="V3687" i="28"/>
  <c r="W3687" i="28" s="1"/>
  <c r="V3688" i="28"/>
  <c r="W3688" i="28" s="1"/>
  <c r="V3689" i="28"/>
  <c r="W3689" i="28" s="1"/>
  <c r="V3690" i="28"/>
  <c r="W3690" i="28" s="1"/>
  <c r="V3691" i="28"/>
  <c r="V3692" i="28"/>
  <c r="W3692" i="28" s="1"/>
  <c r="V3693" i="28"/>
  <c r="V3694" i="28"/>
  <c r="W3694" i="28" s="1"/>
  <c r="V3695" i="28"/>
  <c r="W3695" i="28" s="1"/>
  <c r="V3696" i="28"/>
  <c r="V3697" i="28"/>
  <c r="W3697" i="28" s="1"/>
  <c r="V3698" i="28"/>
  <c r="V3699" i="28"/>
  <c r="V3700" i="28"/>
  <c r="W3700" i="28" s="1"/>
  <c r="V3701" i="28"/>
  <c r="W3701" i="28" s="1"/>
  <c r="V3702" i="28"/>
  <c r="W3702" i="28" s="1"/>
  <c r="V3703" i="28"/>
  <c r="V3704" i="28"/>
  <c r="W3704" i="28" s="1"/>
  <c r="V3705" i="28"/>
  <c r="W3705" i="28" s="1"/>
  <c r="V3706" i="28"/>
  <c r="W3706" i="28" s="1"/>
  <c r="V3707" i="28"/>
  <c r="V3708" i="28"/>
  <c r="W3708" i="28" s="1"/>
  <c r="V3709" i="28"/>
  <c r="W3709" i="28" s="1"/>
  <c r="V3710" i="28"/>
  <c r="V3711" i="28"/>
  <c r="V3712" i="28"/>
  <c r="W3712" i="28" s="1"/>
  <c r="V3713" i="28"/>
  <c r="V3714" i="28"/>
  <c r="W3714" i="28" s="1"/>
  <c r="V3715" i="28"/>
  <c r="W3715" i="28" s="1"/>
  <c r="V3716" i="28"/>
  <c r="V3717" i="28"/>
  <c r="W3717" i="28" s="1"/>
  <c r="V3718" i="28"/>
  <c r="V3719" i="28"/>
  <c r="W3719" i="28" s="1"/>
  <c r="V3720" i="28"/>
  <c r="W3720" i="28" s="1"/>
  <c r="V3721" i="28"/>
  <c r="W3721" i="28" s="1"/>
  <c r="V3722" i="28"/>
  <c r="W3722" i="28" s="1"/>
  <c r="V3723" i="28"/>
  <c r="V3724" i="28"/>
  <c r="W3724" i="28" s="1"/>
  <c r="V3725" i="28"/>
  <c r="V3726" i="28"/>
  <c r="W3726" i="28" s="1"/>
  <c r="V3727" i="28"/>
  <c r="W3727" i="28" s="1"/>
  <c r="V3728" i="28"/>
  <c r="W3728" i="28" s="1"/>
  <c r="V3729" i="28"/>
  <c r="W3729" i="28" s="1"/>
  <c r="V3730" i="28"/>
  <c r="W3730" i="28" s="1"/>
  <c r="V3731" i="28"/>
  <c r="W3731" i="28" s="1"/>
  <c r="V3732" i="28"/>
  <c r="W3732" i="28" s="1"/>
  <c r="V3733" i="28"/>
  <c r="V3734" i="28"/>
  <c r="W3734" i="28" s="1"/>
  <c r="V3735" i="28"/>
  <c r="W3735" i="28" s="1"/>
  <c r="V3736" i="28"/>
  <c r="W3736" i="28" s="1"/>
  <c r="V3737" i="28"/>
  <c r="W3737" i="28" s="1"/>
  <c r="V3738" i="28"/>
  <c r="V3739" i="28"/>
  <c r="W3739" i="28" s="1"/>
  <c r="V3740" i="28"/>
  <c r="W3740" i="28" s="1"/>
  <c r="V3741" i="28"/>
  <c r="W3741" i="28" s="1"/>
  <c r="V3742" i="28"/>
  <c r="W3742" i="28" s="1"/>
  <c r="V3743" i="28"/>
  <c r="W3743" i="28" s="1"/>
  <c r="V3744" i="28"/>
  <c r="W3744" i="28" s="1"/>
  <c r="V3745" i="28"/>
  <c r="V3746" i="28"/>
  <c r="W3746" i="28" s="1"/>
  <c r="V3747" i="28"/>
  <c r="W3747" i="28" s="1"/>
  <c r="V3748" i="28"/>
  <c r="W3748" i="28" s="1"/>
  <c r="V3749" i="28"/>
  <c r="W3749" i="28" s="1"/>
  <c r="V3750" i="28"/>
  <c r="V3751" i="28"/>
  <c r="V3752" i="28"/>
  <c r="W3752" i="28" s="1"/>
  <c r="V3753" i="28"/>
  <c r="V3754" i="28"/>
  <c r="W3754" i="28" s="1"/>
  <c r="V3755" i="28"/>
  <c r="W3755" i="28" s="1"/>
  <c r="V3756" i="28"/>
  <c r="W3756" i="28" s="1"/>
  <c r="V3757" i="28"/>
  <c r="W3757" i="28" s="1"/>
  <c r="V3758" i="28"/>
  <c r="V3759" i="28"/>
  <c r="W3759" i="28" s="1"/>
  <c r="V3760" i="28"/>
  <c r="W3760" i="28" s="1"/>
  <c r="V3761" i="28"/>
  <c r="W3761" i="28" s="1"/>
  <c r="V3762" i="28"/>
  <c r="V3763" i="28"/>
  <c r="V3764" i="28"/>
  <c r="V3765" i="28"/>
  <c r="V3766" i="28"/>
  <c r="V3767" i="28"/>
  <c r="W3767" i="28" s="1"/>
  <c r="V3768" i="28"/>
  <c r="W3768" i="28" s="1"/>
  <c r="V3769" i="28"/>
  <c r="W3769" i="28" s="1"/>
  <c r="V3770" i="28"/>
  <c r="V3771" i="28"/>
  <c r="W3771" i="28" s="1"/>
  <c r="V3772" i="28"/>
  <c r="W3772" i="28" s="1"/>
  <c r="V3773" i="28"/>
  <c r="W3773" i="28" s="1"/>
  <c r="V3774" i="28"/>
  <c r="W3774" i="28" s="1"/>
  <c r="V3775" i="28"/>
  <c r="W3775" i="28" s="1"/>
  <c r="V3776" i="28"/>
  <c r="V3777" i="28"/>
  <c r="W3777" i="28" s="1"/>
  <c r="V3778" i="28"/>
  <c r="V3779" i="28"/>
  <c r="W3779" i="28" s="1"/>
  <c r="V3780" i="28"/>
  <c r="W3780" i="28" s="1"/>
  <c r="V3781" i="28"/>
  <c r="W3781" i="28" s="1"/>
  <c r="V3782" i="28"/>
  <c r="W3782" i="28" s="1"/>
  <c r="V3783" i="28"/>
  <c r="V3784" i="28"/>
  <c r="W3784" i="28" s="1"/>
  <c r="V3785" i="28"/>
  <c r="V3786" i="28"/>
  <c r="W3786" i="28" s="1"/>
  <c r="V3787" i="28"/>
  <c r="W3787" i="28" s="1"/>
  <c r="V3788" i="28"/>
  <c r="W3788" i="28" s="1"/>
  <c r="V3789" i="28"/>
  <c r="W3789" i="28" s="1"/>
  <c r="V3790" i="28"/>
  <c r="W3790" i="28" s="1"/>
  <c r="V3791" i="28"/>
  <c r="V3792" i="28"/>
  <c r="W3792" i="28" s="1"/>
  <c r="V3793" i="28"/>
  <c r="V3794" i="28"/>
  <c r="W3794" i="28" s="1"/>
  <c r="V3795" i="28"/>
  <c r="W3795" i="28" s="1"/>
  <c r="V3796" i="28"/>
  <c r="W3796" i="28" s="1"/>
  <c r="V3797" i="28"/>
  <c r="W3797" i="28" s="1"/>
  <c r="V3798" i="28"/>
  <c r="V3799" i="28"/>
  <c r="W3799" i="28" s="1"/>
  <c r="V3800" i="28"/>
  <c r="W3800" i="28" s="1"/>
  <c r="V3801" i="28"/>
  <c r="W3801" i="28" s="1"/>
  <c r="V3802" i="28"/>
  <c r="W3802" i="28" s="1"/>
  <c r="V3803" i="28"/>
  <c r="V3804" i="28"/>
  <c r="W3804" i="28" s="1"/>
  <c r="V3805" i="28"/>
  <c r="V3806" i="28"/>
  <c r="W3806" i="28" s="1"/>
  <c r="V3807" i="28"/>
  <c r="W3807" i="28" s="1"/>
  <c r="V3808" i="28"/>
  <c r="V3809" i="28"/>
  <c r="W3809" i="28" s="1"/>
  <c r="V3810" i="28"/>
  <c r="V3811" i="28"/>
  <c r="V3812" i="28"/>
  <c r="W3812" i="28" s="1"/>
  <c r="V3813" i="28"/>
  <c r="W3813" i="28" s="1"/>
  <c r="V3814" i="28"/>
  <c r="W3814" i="28" s="1"/>
  <c r="V3815" i="28"/>
  <c r="W3815" i="28" s="1"/>
  <c r="V3816" i="28"/>
  <c r="W3816" i="28" s="1"/>
  <c r="V3817" i="28"/>
  <c r="W3817" i="28" s="1"/>
  <c r="V3818" i="28"/>
  <c r="V3819" i="28"/>
  <c r="W3819" i="28" s="1"/>
  <c r="V3820" i="28"/>
  <c r="W3820" i="28" s="1"/>
  <c r="V3821" i="28"/>
  <c r="W3821" i="28" s="1"/>
  <c r="V3822" i="28"/>
  <c r="V3823" i="28"/>
  <c r="V3824" i="28"/>
  <c r="W3824" i="28" s="1"/>
  <c r="V3825" i="28"/>
  <c r="W3825" i="28" s="1"/>
  <c r="V3826" i="28"/>
  <c r="W3826" i="28" s="1"/>
  <c r="V3827" i="28"/>
  <c r="W3827" i="28" s="1"/>
  <c r="V3828" i="28"/>
  <c r="W3828" i="28" s="1"/>
  <c r="V3829" i="28"/>
  <c r="W3829" i="28" s="1"/>
  <c r="V3830" i="28"/>
  <c r="V3831" i="28"/>
  <c r="W3831" i="28" s="1"/>
  <c r="V3832" i="28"/>
  <c r="W3832" i="28" s="1"/>
  <c r="V3833" i="28"/>
  <c r="W3833" i="28" s="1"/>
  <c r="V3834" i="28"/>
  <c r="W3834" i="28" s="1"/>
  <c r="V3835" i="28"/>
  <c r="W3835" i="28" s="1"/>
  <c r="V3836" i="28"/>
  <c r="W3836" i="28" s="1"/>
  <c r="V3837" i="28"/>
  <c r="W3837" i="28" s="1"/>
  <c r="V3838" i="28"/>
  <c r="W3838" i="28" s="1"/>
  <c r="V3839" i="28"/>
  <c r="W3839" i="28" s="1"/>
  <c r="V3840" i="28"/>
  <c r="W3840" i="28" s="1"/>
  <c r="V3841" i="28"/>
  <c r="W3841" i="28" s="1"/>
  <c r="V3842" i="28"/>
  <c r="W3842" i="28" s="1"/>
  <c r="V3843" i="28"/>
  <c r="V3844" i="28"/>
  <c r="W3844" i="28" s="1"/>
  <c r="W3" i="28"/>
  <c r="W4" i="28"/>
  <c r="W5" i="28"/>
  <c r="W8" i="28"/>
  <c r="W9" i="28"/>
  <c r="W10" i="28"/>
  <c r="W12" i="28"/>
  <c r="W13" i="28"/>
  <c r="W15" i="28"/>
  <c r="W28" i="28"/>
  <c r="W30" i="28"/>
  <c r="W31" i="28"/>
  <c r="W33" i="28"/>
  <c r="W35" i="28"/>
  <c r="W38" i="28"/>
  <c r="W43" i="28"/>
  <c r="W50" i="28"/>
  <c r="W52" i="28"/>
  <c r="W53" i="28"/>
  <c r="W62" i="28"/>
  <c r="W65" i="28"/>
  <c r="W67" i="28"/>
  <c r="W70" i="28"/>
  <c r="W71" i="28"/>
  <c r="W72" i="28"/>
  <c r="W73" i="28"/>
  <c r="W90" i="28"/>
  <c r="W92" i="28"/>
  <c r="W105" i="28"/>
  <c r="W107" i="28"/>
  <c r="W108" i="28"/>
  <c r="W109" i="28"/>
  <c r="W110" i="28"/>
  <c r="W113" i="28"/>
  <c r="W115" i="28"/>
  <c r="W123" i="28"/>
  <c r="W125" i="28"/>
  <c r="W129" i="28"/>
  <c r="W130" i="28"/>
  <c r="W135" i="28"/>
  <c r="W138" i="28"/>
  <c r="W139" i="28"/>
  <c r="W145" i="28"/>
  <c r="W150" i="28"/>
  <c r="W153" i="28"/>
  <c r="W158" i="28"/>
  <c r="W161" i="28"/>
  <c r="W163" i="28"/>
  <c r="W165" i="28"/>
  <c r="W169" i="28"/>
  <c r="W170" i="28"/>
  <c r="W171" i="28"/>
  <c r="W172" i="28"/>
  <c r="W178" i="28"/>
  <c r="W183" i="28"/>
  <c r="W185" i="28"/>
  <c r="W192" i="28"/>
  <c r="W193" i="28"/>
  <c r="W195" i="28"/>
  <c r="W198" i="28"/>
  <c r="W203" i="28"/>
  <c r="W207" i="28"/>
  <c r="W210" i="28"/>
  <c r="W213" i="28"/>
  <c r="W218" i="28"/>
  <c r="W221" i="28"/>
  <c r="W230" i="28"/>
  <c r="W233" i="28"/>
  <c r="W234" i="28"/>
  <c r="W235" i="28"/>
  <c r="W241" i="28"/>
  <c r="W243" i="28"/>
  <c r="W245" i="28"/>
  <c r="W250" i="28"/>
  <c r="W252" i="28"/>
  <c r="W264" i="28"/>
  <c r="W269" i="28"/>
  <c r="W270" i="28"/>
  <c r="W273" i="28"/>
  <c r="W275" i="28"/>
  <c r="W283" i="28"/>
  <c r="W290" i="28"/>
  <c r="W291" i="28"/>
  <c r="W292" i="28"/>
  <c r="W293" i="28"/>
  <c r="W295" i="28"/>
  <c r="W298" i="28"/>
  <c r="W305" i="28"/>
  <c r="W310" i="28"/>
  <c r="W312" i="28"/>
  <c r="W313" i="28"/>
  <c r="W315" i="28"/>
  <c r="W316" i="28"/>
  <c r="W317" i="28"/>
  <c r="W330" i="28"/>
  <c r="W333" i="28"/>
  <c r="W335" i="28"/>
  <c r="W341" i="28"/>
  <c r="W345" i="28"/>
  <c r="W349" i="28"/>
  <c r="W350" i="28"/>
  <c r="W351" i="28"/>
  <c r="W353" i="28"/>
  <c r="W363" i="28"/>
  <c r="W365" i="28"/>
  <c r="W369" i="28"/>
  <c r="W370" i="28"/>
  <c r="W371" i="28"/>
  <c r="W372" i="28"/>
  <c r="W378" i="28"/>
  <c r="W383" i="28"/>
  <c r="W385" i="28"/>
  <c r="W390" i="28"/>
  <c r="W392" i="28"/>
  <c r="W393" i="28"/>
  <c r="W396" i="28"/>
  <c r="W401" i="28"/>
  <c r="W402" i="28"/>
  <c r="W403" i="28"/>
  <c r="W410" i="28"/>
  <c r="W411" i="28"/>
  <c r="W413" i="28"/>
  <c r="W415" i="28"/>
  <c r="W423" i="28"/>
  <c r="W425" i="28"/>
  <c r="W429" i="28"/>
  <c r="W430" i="28"/>
  <c r="W431" i="28"/>
  <c r="W432" i="28"/>
  <c r="W433" i="28"/>
  <c r="W439" i="28"/>
  <c r="W443" i="28"/>
  <c r="W450" i="28"/>
  <c r="W451" i="28"/>
  <c r="W452" i="28"/>
  <c r="W453" i="28"/>
  <c r="W455" i="28"/>
  <c r="W456" i="28"/>
  <c r="W458" i="28"/>
  <c r="W459" i="28"/>
  <c r="W463" i="28"/>
  <c r="W465" i="28"/>
  <c r="W470" i="28"/>
  <c r="W473" i="28"/>
  <c r="W490" i="28"/>
  <c r="W493" i="28"/>
  <c r="W495" i="28"/>
  <c r="W496" i="28"/>
  <c r="W497" i="28"/>
  <c r="W498" i="28"/>
  <c r="W499" i="28"/>
  <c r="W501" i="28"/>
  <c r="W505" i="28"/>
  <c r="W509" i="28"/>
  <c r="W510" i="28"/>
  <c r="W511" i="28"/>
  <c r="W513" i="28"/>
  <c r="W518" i="28"/>
  <c r="W522" i="28"/>
  <c r="W523" i="28"/>
  <c r="W525" i="28"/>
  <c r="W530" i="28"/>
  <c r="W532" i="28"/>
  <c r="W535" i="28"/>
  <c r="W536" i="28"/>
  <c r="W538" i="28"/>
  <c r="W549" i="28"/>
  <c r="W550" i="28"/>
  <c r="W551" i="28"/>
  <c r="W553" i="28"/>
  <c r="W555" i="28"/>
  <c r="W556" i="28"/>
  <c r="W557" i="28"/>
  <c r="W563" i="28"/>
  <c r="W565" i="28"/>
  <c r="W570" i="28"/>
  <c r="W571" i="28"/>
  <c r="W583" i="28"/>
  <c r="W585" i="28"/>
  <c r="W587" i="28"/>
  <c r="W589" i="28"/>
  <c r="W590" i="28"/>
  <c r="W591" i="28"/>
  <c r="W592" i="28"/>
  <c r="W593" i="28"/>
  <c r="W595" i="28"/>
  <c r="W598" i="28"/>
  <c r="W603" i="28"/>
  <c r="W605" i="28"/>
  <c r="W610" i="28"/>
  <c r="W613" i="28"/>
  <c r="W618" i="28"/>
  <c r="W622" i="28"/>
  <c r="W623" i="28"/>
  <c r="W629" i="28"/>
  <c r="W630" i="28"/>
  <c r="W631" i="28"/>
  <c r="W632" i="28"/>
  <c r="W633" i="28"/>
  <c r="W635" i="28"/>
  <c r="W650" i="28"/>
  <c r="W653" i="28"/>
  <c r="W655" i="28"/>
  <c r="W658" i="28"/>
  <c r="W663" i="28"/>
  <c r="W665" i="28"/>
  <c r="W671" i="28"/>
  <c r="W673" i="28"/>
  <c r="W675" i="28"/>
  <c r="W683" i="28"/>
  <c r="W685" i="28"/>
  <c r="W690" i="28"/>
  <c r="W691" i="28"/>
  <c r="W692" i="28"/>
  <c r="W693" i="28"/>
  <c r="W695" i="28"/>
  <c r="W696" i="28"/>
  <c r="W698" i="28"/>
  <c r="W703" i="28"/>
  <c r="W710" i="28"/>
  <c r="W711" i="28"/>
  <c r="W723" i="28"/>
  <c r="W725" i="28"/>
  <c r="W729" i="28"/>
  <c r="W730" i="28"/>
  <c r="W732" i="28"/>
  <c r="W733" i="28"/>
  <c r="W735" i="28"/>
  <c r="W743" i="28"/>
  <c r="W747" i="28"/>
  <c r="W750" i="28"/>
  <c r="W753" i="28"/>
  <c r="W755" i="28"/>
  <c r="W763" i="28"/>
  <c r="W765" i="28"/>
  <c r="W770" i="28"/>
  <c r="W771" i="28"/>
  <c r="W773" i="28"/>
  <c r="W785" i="28"/>
  <c r="W790" i="28"/>
  <c r="W791" i="28"/>
  <c r="W793" i="28"/>
  <c r="W794" i="28"/>
  <c r="W805" i="28"/>
  <c r="W808" i="28"/>
  <c r="W812" i="28"/>
  <c r="W813" i="28"/>
  <c r="W820" i="28"/>
  <c r="W823" i="28"/>
  <c r="W830" i="28"/>
  <c r="W831" i="28"/>
  <c r="W833" i="28"/>
  <c r="W835" i="28"/>
  <c r="W838" i="28"/>
  <c r="W843" i="28"/>
  <c r="W845" i="28"/>
  <c r="W847" i="28"/>
  <c r="W848" i="28"/>
  <c r="W850" i="28"/>
  <c r="W853" i="28"/>
  <c r="W855" i="28"/>
  <c r="W870" i="28"/>
  <c r="W874" i="28"/>
  <c r="W876" i="28"/>
  <c r="W877" i="28"/>
  <c r="W878" i="28"/>
  <c r="W883" i="28"/>
  <c r="W885" i="28"/>
  <c r="W887" i="28"/>
  <c r="W888" i="28"/>
  <c r="W891" i="28"/>
  <c r="W893" i="28"/>
  <c r="W895" i="28"/>
  <c r="W897" i="28"/>
  <c r="W899" i="28"/>
  <c r="W903" i="28"/>
  <c r="W905" i="28"/>
  <c r="W909" i="28"/>
  <c r="W910" i="28"/>
  <c r="W911" i="28"/>
  <c r="W913" i="28"/>
  <c r="W915" i="28"/>
  <c r="W925" i="28"/>
  <c r="W927" i="28"/>
  <c r="W930" i="28"/>
  <c r="W931" i="28"/>
  <c r="W933" i="28"/>
  <c r="W938" i="28"/>
  <c r="W939" i="28"/>
  <c r="W943" i="28"/>
  <c r="W945" i="28"/>
  <c r="W950" i="28"/>
  <c r="W953" i="28"/>
  <c r="W959" i="28"/>
  <c r="W963" i="28"/>
  <c r="W969" i="28"/>
  <c r="W970" i="28"/>
  <c r="W973" i="28"/>
  <c r="W975" i="28"/>
  <c r="W985" i="28"/>
  <c r="W990" i="28"/>
  <c r="W991" i="28"/>
  <c r="W992" i="28"/>
  <c r="W993" i="28"/>
  <c r="W995" i="28"/>
  <c r="W998" i="28"/>
  <c r="W999" i="28"/>
  <c r="W1002" i="28"/>
  <c r="W1003" i="28"/>
  <c r="W1005" i="28"/>
  <c r="W1010" i="28"/>
  <c r="W1013" i="28"/>
  <c r="W1020" i="28"/>
  <c r="W1022" i="28"/>
  <c r="W1023" i="28"/>
  <c r="W1024" i="28"/>
  <c r="W1026" i="28"/>
  <c r="W1027" i="28"/>
  <c r="W1029" i="28"/>
  <c r="W1030" i="28"/>
  <c r="W1033" i="28"/>
  <c r="W1038" i="28"/>
  <c r="W1043" i="28"/>
  <c r="W1050" i="28"/>
  <c r="W1053" i="28"/>
  <c r="W1055" i="28"/>
  <c r="W1058" i="28"/>
  <c r="W1070" i="28"/>
  <c r="W1071" i="28"/>
  <c r="W1073" i="28"/>
  <c r="W1078" i="28"/>
  <c r="W1083" i="28"/>
  <c r="W1085" i="28"/>
  <c r="W1090" i="28"/>
  <c r="W1093" i="28"/>
  <c r="W1103" i="28"/>
  <c r="W1105" i="28"/>
  <c r="W1109" i="28"/>
  <c r="W1110" i="28"/>
  <c r="W1111" i="28"/>
  <c r="W1112" i="28"/>
  <c r="W1113" i="28"/>
  <c r="W1115" i="28"/>
  <c r="W1118" i="28"/>
  <c r="W1130" i="28"/>
  <c r="W1131" i="28"/>
  <c r="W1143" i="28"/>
  <c r="W1145" i="28"/>
  <c r="W1149" i="28"/>
  <c r="W1150" i="28"/>
  <c r="W1153" i="28"/>
  <c r="W1155" i="28"/>
  <c r="W1158" i="28"/>
  <c r="W1159" i="28"/>
  <c r="W1162" i="28"/>
  <c r="W1163" i="28"/>
  <c r="W1170" i="28"/>
  <c r="W1172" i="28"/>
  <c r="W1173" i="28"/>
  <c r="W1190" i="28"/>
  <c r="W1195" i="28"/>
  <c r="W1203" i="28"/>
  <c r="W1205" i="28"/>
  <c r="W1210" i="28"/>
  <c r="W1211" i="28"/>
  <c r="W1213" i="28"/>
  <c r="W1218" i="28"/>
  <c r="W1223" i="28"/>
  <c r="W1225" i="28"/>
  <c r="W1230" i="28"/>
  <c r="W1235" i="28"/>
  <c r="W1250" i="28"/>
  <c r="W1253" i="28"/>
  <c r="W1255" i="28"/>
  <c r="W1258" i="28"/>
  <c r="W1263" i="28"/>
  <c r="W1265" i="28"/>
  <c r="W1269" i="28"/>
  <c r="W1270" i="28"/>
  <c r="W1274" i="28"/>
  <c r="W1275" i="28"/>
  <c r="W1277" i="28"/>
  <c r="W1283" i="28"/>
  <c r="W1285" i="28"/>
  <c r="W1289" i="28"/>
  <c r="W1290" i="28"/>
  <c r="W1293" i="28"/>
  <c r="W1295" i="28"/>
  <c r="W1303" i="28"/>
  <c r="W1305" i="28"/>
  <c r="W1310" i="28"/>
  <c r="W1313" i="28"/>
  <c r="W1315" i="28"/>
  <c r="W1318" i="28"/>
  <c r="W1322" i="28"/>
  <c r="W1323" i="28"/>
  <c r="W1330" i="28"/>
  <c r="W1333" i="28"/>
  <c r="W1336" i="28"/>
  <c r="W1337" i="28"/>
  <c r="W1338" i="28"/>
  <c r="W1339" i="28"/>
  <c r="W1340" i="28"/>
  <c r="W1343" i="28"/>
  <c r="W1345" i="28"/>
  <c r="W1350" i="28"/>
  <c r="W1351" i="28"/>
  <c r="W1353" i="28"/>
  <c r="W1355" i="28"/>
  <c r="W1365" i="28"/>
  <c r="W1370" i="28"/>
  <c r="W1372" i="28"/>
  <c r="W1373" i="28"/>
  <c r="W1375" i="28"/>
  <c r="W1389" i="28"/>
  <c r="W1390" i="28"/>
  <c r="W1391" i="28"/>
  <c r="W1393" i="28"/>
  <c r="W1395" i="28"/>
  <c r="W1398" i="28"/>
  <c r="W1403" i="28"/>
  <c r="W1405" i="28"/>
  <c r="W1410" i="28"/>
  <c r="W1413" i="28"/>
  <c r="W1415" i="28"/>
  <c r="W1416" i="28"/>
  <c r="W1417" i="28"/>
  <c r="W1418" i="28"/>
  <c r="W1419" i="28"/>
  <c r="W1420" i="28"/>
  <c r="W1430" i="28"/>
  <c r="W1432" i="28"/>
  <c r="W1433" i="28"/>
  <c r="W1435" i="28"/>
  <c r="W1438" i="28"/>
  <c r="W1442" i="28"/>
  <c r="W1443" i="28"/>
  <c r="W1444" i="28"/>
  <c r="W1445" i="28"/>
  <c r="W1449" i="28"/>
  <c r="W1450" i="28"/>
  <c r="W1451" i="28"/>
  <c r="W1453" i="28"/>
  <c r="W1455" i="28"/>
  <c r="W1458" i="28"/>
  <c r="W1469" i="28"/>
  <c r="W1471" i="28"/>
  <c r="W1473" i="28"/>
  <c r="W1475" i="28"/>
  <c r="W1478" i="28"/>
  <c r="W1479" i="28"/>
  <c r="W1480" i="28"/>
  <c r="W1483" i="28"/>
  <c r="W1485" i="28"/>
  <c r="W1490" i="28"/>
  <c r="W1491" i="28"/>
  <c r="W1492" i="28"/>
  <c r="W1500" i="28"/>
  <c r="W1503" i="28"/>
  <c r="W1505" i="28"/>
  <c r="W1510" i="28"/>
  <c r="W1518" i="28"/>
  <c r="W1519" i="28"/>
  <c r="W1530" i="28"/>
  <c r="W1531" i="28"/>
  <c r="W1533" i="28"/>
  <c r="W1535" i="28"/>
  <c r="W1536" i="28"/>
  <c r="W1538" i="28"/>
  <c r="W1539" i="28"/>
  <c r="W1543" i="28"/>
  <c r="W1545" i="28"/>
  <c r="W1550" i="28"/>
  <c r="W1555" i="28"/>
  <c r="W1558" i="28"/>
  <c r="W1565" i="28"/>
  <c r="W1567" i="28"/>
  <c r="W1569" i="28"/>
  <c r="W1570" i="28"/>
  <c r="W1571" i="28"/>
  <c r="W1573" i="28"/>
  <c r="W1590" i="28"/>
  <c r="W1591" i="28"/>
  <c r="W1593" i="28"/>
  <c r="W1603" i="28"/>
  <c r="W1605" i="28"/>
  <c r="W1610" i="28"/>
  <c r="W1611" i="28"/>
  <c r="W1613" i="28"/>
  <c r="W1615" i="28"/>
  <c r="W1616" i="28"/>
  <c r="W1618" i="28"/>
  <c r="W1619" i="28"/>
  <c r="W1625" i="28"/>
  <c r="W1630" i="28"/>
  <c r="W1633" i="28"/>
  <c r="W1643" i="28"/>
  <c r="W1645" i="28"/>
  <c r="W1649" i="28"/>
  <c r="W1650" i="28"/>
  <c r="W1653" i="28"/>
  <c r="W1655" i="28"/>
  <c r="W1659" i="28"/>
  <c r="W1660" i="28"/>
  <c r="W1670" i="28"/>
  <c r="W1671" i="28"/>
  <c r="W1673" i="28"/>
  <c r="W1675" i="28"/>
  <c r="W1678" i="28"/>
  <c r="W1683" i="28"/>
  <c r="W1685" i="28"/>
  <c r="W1690" i="28"/>
  <c r="W1693" i="28"/>
  <c r="W1698" i="28"/>
  <c r="W1699" i="28"/>
  <c r="W1705" i="28"/>
  <c r="W1707" i="28"/>
  <c r="W1709" i="28"/>
  <c r="W1710" i="28"/>
  <c r="W1711" i="28"/>
  <c r="W1713" i="28"/>
  <c r="W1715" i="28"/>
  <c r="W1729" i="28"/>
  <c r="W1730" i="28"/>
  <c r="W1731" i="28"/>
  <c r="W1733" i="28"/>
  <c r="W1735" i="28"/>
  <c r="W1736" i="28"/>
  <c r="W1738" i="28"/>
  <c r="W1743" i="28"/>
  <c r="W1747" i="28"/>
  <c r="W1750" i="28"/>
  <c r="W1751" i="28"/>
  <c r="W1753" i="28"/>
  <c r="W1755" i="28"/>
  <c r="W1757" i="28"/>
  <c r="W1758" i="28"/>
  <c r="W1760" i="28"/>
  <c r="W1763" i="28"/>
  <c r="W1765" i="28"/>
  <c r="W1770" i="28"/>
  <c r="W1771" i="28"/>
  <c r="W1773" i="28"/>
  <c r="W1775" i="28"/>
  <c r="W1785" i="28"/>
  <c r="W1790" i="28"/>
  <c r="W1791" i="28"/>
  <c r="W1793" i="28"/>
  <c r="W1795" i="28"/>
  <c r="W1796" i="28"/>
  <c r="W1798" i="28"/>
  <c r="W1811" i="28"/>
  <c r="W1818" i="28"/>
  <c r="W1823" i="28"/>
  <c r="W1830" i="28"/>
  <c r="W1833" i="28"/>
  <c r="W1835" i="28"/>
  <c r="W1842" i="28"/>
  <c r="W1843" i="28"/>
  <c r="W1845" i="28"/>
  <c r="W1850" i="28"/>
  <c r="W1863" i="28"/>
  <c r="W1870" i="28"/>
  <c r="W1876" i="28"/>
  <c r="W1878" i="28"/>
  <c r="W1883" i="28"/>
  <c r="W1890" i="28"/>
  <c r="W1891" i="28"/>
  <c r="W1893" i="28"/>
  <c r="W1895" i="28"/>
  <c r="W1902" i="28"/>
  <c r="W1903" i="28"/>
  <c r="W1905" i="28"/>
  <c r="W1909" i="28"/>
  <c r="W1910" i="28"/>
  <c r="W1913" i="28"/>
  <c r="W1918" i="28"/>
  <c r="W1930" i="28"/>
  <c r="W1933" i="28"/>
  <c r="W1934" i="28"/>
  <c r="W1935" i="28"/>
  <c r="W1938" i="28"/>
  <c r="W1943" i="28"/>
  <c r="W1950" i="28"/>
  <c r="W1951" i="28"/>
  <c r="W1953" i="28"/>
  <c r="W1955" i="28"/>
  <c r="W1963" i="28"/>
  <c r="W1970" i="28"/>
  <c r="W1972" i="28"/>
  <c r="W1973" i="28"/>
  <c r="W1980" i="28"/>
  <c r="W1982" i="28"/>
  <c r="W1983" i="28"/>
  <c r="W1985" i="28"/>
  <c r="W1990" i="28"/>
  <c r="W1991" i="28"/>
  <c r="W1993" i="28"/>
  <c r="W1995" i="28"/>
  <c r="W1998" i="28"/>
  <c r="W2010" i="28"/>
  <c r="W2015" i="28"/>
  <c r="W2016" i="28"/>
  <c r="W2018" i="28"/>
  <c r="W2023" i="28"/>
  <c r="W2025" i="28"/>
  <c r="W2030" i="28"/>
  <c r="W2031" i="28"/>
  <c r="W2033" i="28"/>
  <c r="W2034" i="28"/>
  <c r="W2036" i="28"/>
  <c r="W2038" i="28"/>
  <c r="W2043" i="28"/>
  <c r="W2045" i="28"/>
  <c r="W2049" i="28"/>
  <c r="W2050" i="28"/>
  <c r="W2053" i="28"/>
  <c r="W2058" i="28"/>
  <c r="W2063" i="28"/>
  <c r="W2065" i="28"/>
  <c r="W2070" i="28"/>
  <c r="W2071" i="28"/>
  <c r="W2073" i="28"/>
  <c r="W2075" i="28"/>
  <c r="W2078" i="28"/>
  <c r="W2079" i="28"/>
  <c r="W2082" i="28"/>
  <c r="W2090" i="28"/>
  <c r="W2093" i="28"/>
  <c r="W2098" i="28"/>
  <c r="W2103" i="28"/>
  <c r="W2105" i="28"/>
  <c r="W2110" i="28"/>
  <c r="W2111" i="28"/>
  <c r="W2113" i="28"/>
  <c r="W2118" i="28"/>
  <c r="W2123" i="28"/>
  <c r="W2128" i="28"/>
  <c r="W2130" i="28"/>
  <c r="W2138" i="28"/>
  <c r="W2151" i="28"/>
  <c r="W2153" i="28"/>
  <c r="W2154" i="28"/>
  <c r="W2155" i="28"/>
  <c r="W2158" i="28"/>
  <c r="W2159" i="28"/>
  <c r="W2165" i="28"/>
  <c r="W2167" i="28"/>
  <c r="W2169" i="28"/>
  <c r="W2170" i="28"/>
  <c r="W2171" i="28"/>
  <c r="W2178" i="28"/>
  <c r="W2183" i="28"/>
  <c r="W2185" i="28"/>
  <c r="W2193" i="28"/>
  <c r="W2196" i="28"/>
  <c r="W2198" i="28"/>
  <c r="W2205" i="28"/>
  <c r="W2209" i="28"/>
  <c r="W2210" i="28"/>
  <c r="W2211" i="28"/>
  <c r="W2213" i="28"/>
  <c r="W2215" i="28"/>
  <c r="W2223" i="28"/>
  <c r="W2233" i="28"/>
  <c r="W2238" i="28"/>
  <c r="W2242" i="28"/>
  <c r="W2243" i="28"/>
  <c r="W2244" i="28"/>
  <c r="W2245" i="28"/>
  <c r="W2246" i="28"/>
  <c r="W2250" i="28"/>
  <c r="W2253" i="28"/>
  <c r="W2263" i="28"/>
  <c r="W2265" i="28"/>
  <c r="W2266" i="28"/>
  <c r="W2268" i="28"/>
  <c r="W2269" i="28"/>
  <c r="W2270" i="28"/>
  <c r="W2271" i="28"/>
  <c r="W2273" i="28"/>
  <c r="W2275" i="28"/>
  <c r="W2278" i="28"/>
  <c r="W2285" i="28"/>
  <c r="W2290" i="28"/>
  <c r="W2291" i="28"/>
  <c r="W2292" i="28"/>
  <c r="W2300" i="28"/>
  <c r="W2303" i="28"/>
  <c r="W2305" i="28"/>
  <c r="W2308" i="28"/>
  <c r="W2310" i="28"/>
  <c r="W2311" i="28"/>
  <c r="W2313" i="28"/>
  <c r="W2315" i="28"/>
  <c r="W2318" i="28"/>
  <c r="W2323" i="28"/>
  <c r="W2325" i="28"/>
  <c r="W2329" i="28"/>
  <c r="W2330" i="28"/>
  <c r="W2345" i="28"/>
  <c r="W2350" i="28"/>
  <c r="W2351" i="28"/>
  <c r="W2353" i="28"/>
  <c r="W2356" i="28"/>
  <c r="W2358" i="28"/>
  <c r="W2363" i="28"/>
  <c r="W2365" i="28"/>
  <c r="W2370" i="28"/>
  <c r="W2371" i="28"/>
  <c r="W2373" i="28"/>
  <c r="W2375" i="28"/>
  <c r="W2382" i="28"/>
  <c r="W2383" i="28"/>
  <c r="W2385" i="28"/>
  <c r="W2390" i="28"/>
  <c r="W2393" i="28"/>
  <c r="W2399" i="28"/>
  <c r="W2400" i="28"/>
  <c r="W2402" i="28"/>
  <c r="W2403" i="28"/>
  <c r="W2404" i="28"/>
  <c r="W2410" i="28"/>
  <c r="W2413" i="28"/>
  <c r="W2418" i="28"/>
  <c r="W2423" i="28"/>
  <c r="W2430" i="28"/>
  <c r="W2433" i="28"/>
  <c r="W2437" i="28"/>
  <c r="W2450" i="28"/>
  <c r="W2451" i="28"/>
  <c r="W2453" i="28"/>
  <c r="W2455" i="28"/>
  <c r="W2458" i="28"/>
  <c r="W2470" i="28"/>
  <c r="W2473" i="28"/>
  <c r="W2478" i="28"/>
  <c r="W2483" i="28"/>
  <c r="W2485" i="28"/>
  <c r="W2488" i="28"/>
  <c r="W2490" i="28"/>
  <c r="W2493" i="28"/>
  <c r="W2498" i="28"/>
  <c r="W2503" i="28"/>
  <c r="W2513" i="28"/>
  <c r="W2515" i="28"/>
  <c r="W2516" i="28"/>
  <c r="W2518" i="28"/>
  <c r="W2523" i="28"/>
  <c r="W2525" i="28"/>
  <c r="W2530" i="28"/>
  <c r="W2533" i="28"/>
  <c r="W2543" i="28"/>
  <c r="W2550" i="28"/>
  <c r="W2553" i="28"/>
  <c r="W2558" i="28"/>
  <c r="W2570" i="28"/>
  <c r="W2575" i="28"/>
  <c r="W2578" i="28"/>
  <c r="W2582" i="28"/>
  <c r="W2583" i="28"/>
  <c r="W2585" i="28"/>
  <c r="W2590" i="28"/>
  <c r="W2593" i="28"/>
  <c r="W2595" i="28"/>
  <c r="W2596" i="28"/>
  <c r="W2598" i="28"/>
  <c r="W2603" i="28"/>
  <c r="W2605" i="28"/>
  <c r="W2611" i="28"/>
  <c r="W2613" i="28"/>
  <c r="W2623" i="28"/>
  <c r="W2627" i="28"/>
  <c r="W2628" i="28"/>
  <c r="W2631" i="28"/>
  <c r="W2633" i="28"/>
  <c r="W2638" i="28"/>
  <c r="W2642" i="28"/>
  <c r="W2650" i="28"/>
  <c r="W2658" i="28"/>
  <c r="W2660" i="28"/>
  <c r="W2665" i="28"/>
  <c r="W2671" i="28"/>
  <c r="W2678" i="28"/>
  <c r="W2683" i="28"/>
  <c r="W2685" i="28"/>
  <c r="W2690" i="28"/>
  <c r="W2691" i="28"/>
  <c r="W2695" i="28"/>
  <c r="W2703" i="28"/>
  <c r="W2709" i="28"/>
  <c r="W2716" i="28"/>
  <c r="W2718" i="28"/>
  <c r="W2719" i="28"/>
  <c r="W2722" i="28"/>
  <c r="W2723" i="28"/>
  <c r="W2725" i="28"/>
  <c r="W2731" i="28"/>
  <c r="W2738" i="28"/>
  <c r="W2743" i="28"/>
  <c r="W2745" i="28"/>
  <c r="W2750" i="28"/>
  <c r="W2763" i="28"/>
  <c r="W2765" i="28"/>
  <c r="W2770" i="28"/>
  <c r="W2771" i="28"/>
  <c r="W2772" i="28"/>
  <c r="W2773" i="28"/>
  <c r="W2778" i="28"/>
  <c r="W2783" i="28"/>
  <c r="W2785" i="28"/>
  <c r="W2798" i="28"/>
  <c r="W2803" i="28"/>
  <c r="W2810" i="28"/>
  <c r="W2811" i="28"/>
  <c r="W2813" i="28"/>
  <c r="W2823" i="28"/>
  <c r="W2828" i="28"/>
  <c r="W2829" i="28"/>
  <c r="W2830" i="28"/>
  <c r="W2831" i="28"/>
  <c r="W2835" i="28"/>
  <c r="W2843" i="28"/>
  <c r="W2853" i="28"/>
  <c r="W2854" i="28"/>
  <c r="W2855" i="28"/>
  <c r="W2856" i="28"/>
  <c r="W2857" i="28"/>
  <c r="W2858" i="28"/>
  <c r="W2863" i="28"/>
  <c r="W2870" i="28"/>
  <c r="W2876" i="28"/>
  <c r="W2877" i="28"/>
  <c r="W2882" i="28"/>
  <c r="W2883" i="28"/>
  <c r="W2885" i="28"/>
  <c r="W2887" i="28"/>
  <c r="W2888" i="28"/>
  <c r="W2889" i="28"/>
  <c r="W2890" i="28"/>
  <c r="W2903" i="28"/>
  <c r="W2905" i="28"/>
  <c r="W2913" i="28"/>
  <c r="W2922" i="28"/>
  <c r="W2928" i="28"/>
  <c r="W2930" i="28"/>
  <c r="W2931" i="28"/>
  <c r="W2933" i="28"/>
  <c r="W2936" i="28"/>
  <c r="W2938" i="28"/>
  <c r="W2939" i="28"/>
  <c r="W2943" i="28"/>
  <c r="W2945" i="28"/>
  <c r="W2952" i="28"/>
  <c r="W2958" i="28"/>
  <c r="W2965" i="28"/>
  <c r="W2968" i="28"/>
  <c r="W2970" i="28"/>
  <c r="W2971" i="28"/>
  <c r="W2973" i="28"/>
  <c r="W2978" i="28"/>
  <c r="W2985" i="28"/>
  <c r="W2990" i="28"/>
  <c r="W2993" i="28"/>
  <c r="W3003" i="28"/>
  <c r="W3005" i="28"/>
  <c r="W3007" i="28"/>
  <c r="W3008" i="28"/>
  <c r="W3011" i="28"/>
  <c r="W3012" i="28"/>
  <c r="W3013" i="28"/>
  <c r="W3016" i="28"/>
  <c r="W3018" i="28"/>
  <c r="W3023" i="28"/>
  <c r="W3025" i="28"/>
  <c r="W3029" i="28"/>
  <c r="W3030" i="28"/>
  <c r="W3043" i="28"/>
  <c r="W3045" i="28"/>
  <c r="W3053" i="28"/>
  <c r="W3063" i="28"/>
  <c r="W3070" i="28"/>
  <c r="W3071" i="28"/>
  <c r="W3073" i="28"/>
  <c r="W3078" i="28"/>
  <c r="W3080" i="28"/>
  <c r="W3085" i="28"/>
  <c r="W3091" i="28"/>
  <c r="W3093" i="28"/>
  <c r="W3098" i="28"/>
  <c r="W3100" i="28"/>
  <c r="W3102" i="28"/>
  <c r="W3103" i="28"/>
  <c r="W3105" i="28"/>
  <c r="W3106" i="28"/>
  <c r="W3110" i="28"/>
  <c r="W3123" i="28"/>
  <c r="W3125" i="28"/>
  <c r="W3131" i="28"/>
  <c r="W3133" i="28"/>
  <c r="W3138" i="28"/>
  <c r="W3143" i="28"/>
  <c r="W3149" i="28"/>
  <c r="W3150" i="28"/>
  <c r="W3151" i="28"/>
  <c r="W3153" i="28"/>
  <c r="W3158" i="28"/>
  <c r="W3163" i="28"/>
  <c r="W3171" i="28"/>
  <c r="W3173" i="28"/>
  <c r="W3189" i="28"/>
  <c r="W3191" i="28"/>
  <c r="W3193" i="28"/>
  <c r="W3194" i="28"/>
  <c r="W3198" i="28"/>
  <c r="W3203" i="28"/>
  <c r="W3211" i="28"/>
  <c r="W3218" i="28"/>
  <c r="W3223" i="28"/>
  <c r="W3228" i="28"/>
  <c r="W3229" i="28"/>
  <c r="W3230" i="28"/>
  <c r="W3231" i="28"/>
  <c r="W3233" i="28"/>
  <c r="W3236" i="28"/>
  <c r="W3238" i="28"/>
  <c r="W3243" i="28"/>
  <c r="W3245" i="28"/>
  <c r="W3249" i="28"/>
  <c r="W3263" i="28"/>
  <c r="W3270" i="28"/>
  <c r="W3273" i="28"/>
  <c r="W3278" i="28"/>
  <c r="W3282" i="28"/>
  <c r="W3283" i="28"/>
  <c r="W3284" i="28"/>
  <c r="W3285" i="28"/>
  <c r="W3291" i="28"/>
  <c r="W3293" i="28"/>
  <c r="W3298" i="28"/>
  <c r="W3303" i="28"/>
  <c r="W3305" i="28"/>
  <c r="W3311" i="28"/>
  <c r="W3313" i="28"/>
  <c r="W3314" i="28"/>
  <c r="W3315" i="28"/>
  <c r="W3318" i="28"/>
  <c r="W3322" i="28"/>
  <c r="W3323" i="28"/>
  <c r="W3325" i="28"/>
  <c r="W3327" i="28"/>
  <c r="W3328" i="28"/>
  <c r="W3338" i="28"/>
  <c r="W3350" i="28"/>
  <c r="W3353" i="28"/>
  <c r="W3358" i="28"/>
  <c r="W3363" i="28"/>
  <c r="W3365" i="28"/>
  <c r="W3370" i="28"/>
  <c r="W3371" i="28"/>
  <c r="W3373" i="28"/>
  <c r="W3382" i="28"/>
  <c r="W3383" i="28"/>
  <c r="W3393" i="28"/>
  <c r="W3398" i="28"/>
  <c r="W3409" i="28"/>
  <c r="W3411" i="28"/>
  <c r="W3413" i="28"/>
  <c r="W3423" i="28"/>
  <c r="W3425" i="28"/>
  <c r="W3430" i="28"/>
  <c r="W3431" i="28"/>
  <c r="W3438" i="28"/>
  <c r="W3439" i="28"/>
  <c r="W3443" i="28"/>
  <c r="W3445" i="28"/>
  <c r="W3450" i="28"/>
  <c r="W3453" i="28"/>
  <c r="W3456" i="28"/>
  <c r="W3463" i="28"/>
  <c r="W3470" i="28"/>
  <c r="W3471" i="28"/>
  <c r="W3473" i="28"/>
  <c r="W3483" i="28"/>
  <c r="W3485" i="28"/>
  <c r="W3491" i="28"/>
  <c r="W3498" i="28"/>
  <c r="W3502" i="28"/>
  <c r="W3505" i="28"/>
  <c r="W3509" i="28"/>
  <c r="W3513" i="28"/>
  <c r="W3519" i="28"/>
  <c r="W3522" i="28"/>
  <c r="W3523" i="28"/>
  <c r="W3525" i="28"/>
  <c r="W3531" i="28"/>
  <c r="W3533" i="28"/>
  <c r="W3534" i="28"/>
  <c r="W3549" i="28"/>
  <c r="W3551" i="28"/>
  <c r="W3553" i="28"/>
  <c r="W3556" i="28"/>
  <c r="W3558" i="28"/>
  <c r="W3563" i="28"/>
  <c r="W3565" i="28"/>
  <c r="W3570" i="28"/>
  <c r="W3573" i="28"/>
  <c r="W3583" i="28"/>
  <c r="W3585" i="28"/>
  <c r="W3589" i="28"/>
  <c r="W3590" i="28"/>
  <c r="W3598" i="28"/>
  <c r="W3599" i="28"/>
  <c r="W3605" i="28"/>
  <c r="W3613" i="28"/>
  <c r="W3618" i="28"/>
  <c r="W3623" i="28"/>
  <c r="W3625" i="28"/>
  <c r="W3627" i="28"/>
  <c r="W3629" i="28"/>
  <c r="W3630" i="28"/>
  <c r="W3633" i="28"/>
  <c r="W3643" i="28"/>
  <c r="W3651" i="28"/>
  <c r="W3653" i="28"/>
  <c r="W3656" i="28"/>
  <c r="W3663" i="28"/>
  <c r="W3671" i="28"/>
  <c r="W3672" i="28"/>
  <c r="W3673" i="28"/>
  <c r="W3677" i="28"/>
  <c r="W3678" i="28"/>
  <c r="W3683" i="28"/>
  <c r="W3685" i="28"/>
  <c r="W3691" i="28"/>
  <c r="W3693" i="28"/>
  <c r="W3696" i="28"/>
  <c r="W3698" i="28"/>
  <c r="W3699" i="28"/>
  <c r="W3703" i="28"/>
  <c r="W3707" i="28"/>
  <c r="W3710" i="28"/>
  <c r="W3711" i="28"/>
  <c r="W3713" i="28"/>
  <c r="W3716" i="28"/>
  <c r="W3718" i="28"/>
  <c r="W3723" i="28"/>
  <c r="W3725" i="28"/>
  <c r="W3733" i="28"/>
  <c r="W3738" i="28"/>
  <c r="W3745" i="28"/>
  <c r="W3750" i="28"/>
  <c r="W3751" i="28"/>
  <c r="W3753" i="28"/>
  <c r="W3758" i="28"/>
  <c r="W3762" i="28"/>
  <c r="W3763" i="28"/>
  <c r="W3764" i="28"/>
  <c r="W3765" i="28"/>
  <c r="W3766" i="28"/>
  <c r="W3770" i="28"/>
  <c r="W3776" i="28"/>
  <c r="W3778" i="28"/>
  <c r="W3783" i="28"/>
  <c r="W3785" i="28"/>
  <c r="W3791" i="28"/>
  <c r="W3793" i="28"/>
  <c r="W3798" i="28"/>
  <c r="W3803" i="28"/>
  <c r="W3805" i="28"/>
  <c r="W3808" i="28"/>
  <c r="W3810" i="28"/>
  <c r="W3811" i="28"/>
  <c r="W3818" i="28"/>
  <c r="W3822" i="28"/>
  <c r="W3823" i="28"/>
  <c r="W3830" i="28"/>
  <c r="W3843" i="28"/>
  <c r="S2889" i="28" l="1"/>
  <c r="S3177" i="28"/>
  <c r="S2792" i="28"/>
  <c r="S3431" i="28"/>
  <c r="S3109" i="28"/>
  <c r="S2576" i="28"/>
  <c r="S3746" i="28"/>
  <c r="S3597" i="28"/>
  <c r="S3432" i="28"/>
  <c r="S3198" i="28"/>
  <c r="S2870" i="28"/>
  <c r="S3108" i="28"/>
  <c r="S1752" i="28"/>
  <c r="S3551" i="28"/>
  <c r="S1457" i="28"/>
  <c r="S3582" i="28"/>
  <c r="S3155" i="28"/>
  <c r="S3152" i="28"/>
  <c r="S1458" i="28"/>
  <c r="S2707" i="28"/>
  <c r="S1801" i="28"/>
  <c r="S1112" i="28"/>
  <c r="S968" i="28"/>
  <c r="S589" i="28"/>
  <c r="S506" i="28"/>
  <c r="S396" i="28"/>
  <c r="S3596" i="28"/>
  <c r="S3745" i="28"/>
  <c r="S3526" i="28"/>
  <c r="S3595" i="28"/>
  <c r="S3410" i="28"/>
  <c r="S174" i="28"/>
  <c r="S328" i="28"/>
  <c r="S297" i="28"/>
  <c r="S256" i="28"/>
  <c r="S3695" i="28"/>
  <c r="S3801" i="28"/>
  <c r="S3657" i="28"/>
  <c r="S3471" i="28"/>
  <c r="S3274" i="28"/>
  <c r="S3007" i="28"/>
  <c r="S2681" i="28"/>
  <c r="S2287" i="28"/>
  <c r="S1785" i="28"/>
  <c r="S3346" i="28"/>
  <c r="S3638" i="28"/>
  <c r="S2234" i="28"/>
  <c r="S3783" i="28"/>
  <c r="S3615" i="28"/>
  <c r="S3461" i="28"/>
  <c r="S3260" i="28"/>
  <c r="S2978" i="28"/>
  <c r="S2642" i="28"/>
  <c r="S2231" i="28"/>
  <c r="S1719" i="28"/>
  <c r="S2405" i="28"/>
  <c r="S3462" i="28"/>
  <c r="S2680" i="28"/>
  <c r="S3774" i="28"/>
  <c r="S3611" i="28"/>
  <c r="S3460" i="28"/>
  <c r="S3236" i="28"/>
  <c r="S2977" i="28"/>
  <c r="S2603" i="28"/>
  <c r="S2201" i="28"/>
  <c r="S1710" i="28"/>
  <c r="S1963" i="28"/>
  <c r="S3800" i="28"/>
  <c r="S2982" i="28"/>
  <c r="S3767" i="28"/>
  <c r="S3610" i="28"/>
  <c r="S3435" i="28"/>
  <c r="S3234" i="28"/>
  <c r="S2934" i="28"/>
  <c r="S2583" i="28"/>
  <c r="S2191" i="28"/>
  <c r="S1664" i="28"/>
  <c r="S3369" i="28"/>
  <c r="S3271" i="28"/>
  <c r="S3753" i="28"/>
  <c r="S3609" i="28"/>
  <c r="S3434" i="28"/>
  <c r="S3233" i="28"/>
  <c r="S2895" i="28"/>
  <c r="S2582" i="28"/>
  <c r="S2157" i="28"/>
  <c r="S1571" i="28"/>
  <c r="S3741" i="28"/>
  <c r="S3740" i="28"/>
  <c r="S3392" i="28"/>
  <c r="S2867" i="28"/>
  <c r="S2515" i="28"/>
  <c r="S2040" i="28"/>
  <c r="S1461" i="28"/>
  <c r="S3156" i="28"/>
  <c r="S3734" i="28"/>
  <c r="S3553" i="28"/>
  <c r="S3382" i="28"/>
  <c r="S2837" i="28"/>
  <c r="S2514" i="28"/>
  <c r="S2038" i="28"/>
  <c r="S3733" i="28"/>
  <c r="S3375" i="28"/>
  <c r="S3135" i="28"/>
  <c r="S2835" i="28"/>
  <c r="S2470" i="28"/>
  <c r="S2010" i="28"/>
  <c r="S3700" i="28"/>
  <c r="S3528" i="28"/>
  <c r="S3372" i="28"/>
  <c r="S3116" i="28"/>
  <c r="S2825" i="28"/>
  <c r="S2430" i="28"/>
  <c r="S2001" i="28"/>
  <c r="S1372" i="28"/>
  <c r="S3698" i="28"/>
  <c r="S2242" i="28"/>
  <c r="S3287" i="28"/>
  <c r="S1590" i="28"/>
  <c r="S3742" i="28"/>
  <c r="S3838" i="28"/>
  <c r="S3837" i="28"/>
  <c r="S3325" i="28"/>
  <c r="S3525" i="28"/>
  <c r="S3824" i="28"/>
  <c r="S3821" i="28"/>
  <c r="S3692" i="28"/>
  <c r="S3520" i="28"/>
  <c r="S3341" i="28"/>
  <c r="S3074" i="28"/>
  <c r="S2744" i="28"/>
  <c r="S2391" i="28"/>
  <c r="S1949" i="28"/>
  <c r="S2748" i="28"/>
  <c r="S3807" i="28"/>
  <c r="S3686" i="28"/>
  <c r="S3518" i="28"/>
  <c r="S3340" i="28"/>
  <c r="S3040" i="28"/>
  <c r="S2743" i="28"/>
  <c r="S2375" i="28"/>
  <c r="S1907" i="28"/>
  <c r="S3806" i="28"/>
  <c r="S3665" i="28"/>
  <c r="S3515" i="28"/>
  <c r="S3308" i="28"/>
  <c r="S3024" i="28"/>
  <c r="S2728" i="28"/>
  <c r="S2350" i="28"/>
  <c r="S1823" i="28"/>
  <c r="S3805" i="28"/>
  <c r="S3664" i="28"/>
  <c r="S3509" i="28"/>
  <c r="S3293" i="28"/>
  <c r="S3023" i="28"/>
  <c r="S2346" i="28"/>
  <c r="S1822" i="28"/>
  <c r="S3802" i="28"/>
  <c r="S3658" i="28"/>
  <c r="S3478" i="28"/>
  <c r="S3277" i="28"/>
  <c r="S3020" i="28"/>
  <c r="S2685" i="28"/>
  <c r="S2334" i="28"/>
  <c r="S3835" i="28"/>
  <c r="S3775" i="28"/>
  <c r="S3702" i="28"/>
  <c r="S3640" i="28"/>
  <c r="S3560" i="28"/>
  <c r="S3481" i="28"/>
  <c r="S3411" i="28"/>
  <c r="S3309" i="28"/>
  <c r="S3204" i="28"/>
  <c r="S3075" i="28"/>
  <c r="S2935" i="28"/>
  <c r="S2793" i="28"/>
  <c r="S2648" i="28"/>
  <c r="S2471" i="28"/>
  <c r="S2302" i="28"/>
  <c r="S2109" i="28"/>
  <c r="S1908" i="28"/>
  <c r="S1667" i="28"/>
  <c r="S1402" i="28"/>
  <c r="S3823" i="28"/>
  <c r="S3773" i="28"/>
  <c r="S3699" i="28"/>
  <c r="S3629" i="28"/>
  <c r="S3552" i="28"/>
  <c r="S3472" i="28"/>
  <c r="S3396" i="28"/>
  <c r="S3295" i="28"/>
  <c r="S3184" i="28"/>
  <c r="S3051" i="28"/>
  <c r="S2915" i="28"/>
  <c r="S2755" i="28"/>
  <c r="S2607" i="28"/>
  <c r="S2432" i="28"/>
  <c r="S2244" i="28"/>
  <c r="S2065" i="28"/>
  <c r="S1868" i="28"/>
  <c r="S1608" i="28"/>
  <c r="S1343" i="28"/>
  <c r="S2063" i="28"/>
  <c r="S1853" i="28"/>
  <c r="S1599" i="28"/>
  <c r="S1313" i="28"/>
  <c r="S3820" i="28"/>
  <c r="S3697" i="28"/>
  <c r="S3550" i="28"/>
  <c r="S3391" i="28"/>
  <c r="S3164" i="28"/>
  <c r="S2894" i="28"/>
  <c r="S2602" i="28"/>
  <c r="S2241" i="28"/>
  <c r="S1852" i="28"/>
  <c r="S1307" i="28"/>
  <c r="S3766" i="28"/>
  <c r="S3614" i="28"/>
  <c r="S3465" i="28"/>
  <c r="S3034" i="28"/>
  <c r="S2747" i="28"/>
  <c r="S2418" i="28"/>
  <c r="S2062" i="28"/>
  <c r="S3813" i="28"/>
  <c r="S3765" i="28"/>
  <c r="S3696" i="28"/>
  <c r="S3612" i="28"/>
  <c r="S3549" i="28"/>
  <c r="S3464" i="28"/>
  <c r="S3384" i="28"/>
  <c r="S3278" i="28"/>
  <c r="S3157" i="28"/>
  <c r="S3032" i="28"/>
  <c r="S2892" i="28"/>
  <c r="S2745" i="28"/>
  <c r="S2584" i="28"/>
  <c r="S2414" i="28"/>
  <c r="S2238" i="28"/>
  <c r="S2041" i="28"/>
  <c r="S1845" i="28"/>
  <c r="S1588" i="28"/>
  <c r="S1305" i="28"/>
  <c r="S3804" i="28"/>
  <c r="S3743" i="28"/>
  <c r="S3685" i="28"/>
  <c r="S3608" i="28"/>
  <c r="S3522" i="28"/>
  <c r="S3458" i="28"/>
  <c r="S3371" i="28"/>
  <c r="S3265" i="28"/>
  <c r="S3149" i="28"/>
  <c r="S3012" i="28"/>
  <c r="S2869" i="28"/>
  <c r="S2727" i="28"/>
  <c r="S2575" i="28"/>
  <c r="S2383" i="28"/>
  <c r="S2200" i="28"/>
  <c r="S2009" i="28"/>
  <c r="S1787" i="28"/>
  <c r="S1533" i="28"/>
  <c r="S1257" i="28"/>
  <c r="S3803" i="28"/>
  <c r="S3672" i="28"/>
  <c r="S3605" i="28"/>
  <c r="S3521" i="28"/>
  <c r="S3437" i="28"/>
  <c r="S3370" i="28"/>
  <c r="S3264" i="28"/>
  <c r="S3146" i="28"/>
  <c r="S3011" i="28"/>
  <c r="S2868" i="28"/>
  <c r="S2721" i="28"/>
  <c r="S2551" i="28"/>
  <c r="S2376" i="28"/>
  <c r="S2198" i="28"/>
  <c r="S2002" i="28"/>
  <c r="S1786" i="28"/>
  <c r="S1532" i="28"/>
  <c r="S1252" i="28"/>
  <c r="S3214" i="28"/>
  <c r="S2800" i="28"/>
  <c r="S2392" i="28"/>
  <c r="S3497" i="28"/>
  <c r="S1115" i="28"/>
  <c r="S3781" i="28"/>
  <c r="S3727" i="28"/>
  <c r="S3656" i="28"/>
  <c r="S3574" i="28"/>
  <c r="S3508" i="28"/>
  <c r="S3430" i="28"/>
  <c r="S3337" i="28"/>
  <c r="S3231" i="28"/>
  <c r="S3104" i="28"/>
  <c r="S2961" i="28"/>
  <c r="S2822" i="28"/>
  <c r="S2677" i="28"/>
  <c r="S2496" i="28"/>
  <c r="S2322" i="28"/>
  <c r="S2127" i="28"/>
  <c r="S1945" i="28"/>
  <c r="S1705" i="28"/>
  <c r="S1443" i="28"/>
  <c r="S1165" i="28"/>
  <c r="S3839" i="28"/>
  <c r="S3780" i="28"/>
  <c r="S3726" i="28"/>
  <c r="S3650" i="28"/>
  <c r="S3571" i="28"/>
  <c r="S3507" i="28"/>
  <c r="S3427" i="28"/>
  <c r="S3331" i="28"/>
  <c r="S3226" i="28"/>
  <c r="S3098" i="28"/>
  <c r="S2960" i="28"/>
  <c r="S2821" i="28"/>
  <c r="S2656" i="28"/>
  <c r="S2493" i="28"/>
  <c r="S2321" i="28"/>
  <c r="S2126" i="28"/>
  <c r="S1944" i="28"/>
  <c r="S1704" i="28"/>
  <c r="S1426" i="28"/>
  <c r="S1145" i="28"/>
  <c r="S3778" i="28"/>
  <c r="S3725" i="28"/>
  <c r="S3649" i="28"/>
  <c r="S3569" i="28"/>
  <c r="S3500" i="28"/>
  <c r="S3420" i="28"/>
  <c r="S3328" i="28"/>
  <c r="S3225" i="28"/>
  <c r="S3097" i="28"/>
  <c r="S2959" i="28"/>
  <c r="S2802" i="28"/>
  <c r="S2654" i="28"/>
  <c r="S2492" i="28"/>
  <c r="S2320" i="28"/>
  <c r="S2125" i="28"/>
  <c r="S1943" i="28"/>
  <c r="S1701" i="28"/>
  <c r="S1425" i="28"/>
  <c r="S1144" i="28"/>
  <c r="S3777" i="28"/>
  <c r="S3716" i="28"/>
  <c r="S3642" i="28"/>
  <c r="S3568" i="28"/>
  <c r="S3487" i="28"/>
  <c r="S3418" i="28"/>
  <c r="S3208" i="28"/>
  <c r="S3077" i="28"/>
  <c r="S2942" i="28"/>
  <c r="S2797" i="28"/>
  <c r="S2650" i="28"/>
  <c r="S2473" i="28"/>
  <c r="S2304" i="28"/>
  <c r="S2122" i="28"/>
  <c r="S1920" i="28"/>
  <c r="S1678" i="28"/>
  <c r="S1419" i="28"/>
  <c r="S1113" i="28"/>
  <c r="S3836" i="28"/>
  <c r="S3776" i="28"/>
  <c r="S3704" i="28"/>
  <c r="S3641" i="28"/>
  <c r="S3561" i="28"/>
  <c r="S3482" i="28"/>
  <c r="S3417" i="28"/>
  <c r="S3315" i="28"/>
  <c r="S3207" i="28"/>
  <c r="S3076" i="28"/>
  <c r="S2936" i="28"/>
  <c r="S2794" i="28"/>
  <c r="S2649" i="28"/>
  <c r="S2472" i="28"/>
  <c r="S2303" i="28"/>
  <c r="S2121" i="28"/>
  <c r="S1914" i="28"/>
  <c r="S1668" i="28"/>
  <c r="S1403" i="28"/>
  <c r="S3784" i="28"/>
  <c r="S3754" i="28"/>
  <c r="S3717" i="28"/>
  <c r="S3673" i="28"/>
  <c r="S3630" i="28"/>
  <c r="S3584" i="28"/>
  <c r="S3540" i="28"/>
  <c r="S3493" i="28"/>
  <c r="S3438" i="28"/>
  <c r="S3397" i="28"/>
  <c r="S3347" i="28"/>
  <c r="S3301" i="28"/>
  <c r="S3237" i="28"/>
  <c r="S3185" i="28"/>
  <c r="S3117" i="28"/>
  <c r="S3052" i="28"/>
  <c r="S2983" i="28"/>
  <c r="S2916" i="28"/>
  <c r="S2838" i="28"/>
  <c r="S2771" i="28"/>
  <c r="S2698" i="28"/>
  <c r="S2608" i="28"/>
  <c r="S2533" i="28"/>
  <c r="S2433" i="28"/>
  <c r="S2353" i="28"/>
  <c r="S2262" i="28"/>
  <c r="S2158" i="28"/>
  <c r="S2068" i="28"/>
  <c r="S1977" i="28"/>
  <c r="S1869" i="28"/>
  <c r="S1755" i="28"/>
  <c r="S1609" i="28"/>
  <c r="S1487" i="28"/>
  <c r="S1344" i="28"/>
  <c r="S1183" i="28"/>
  <c r="S1041" i="28"/>
  <c r="S3822" i="28"/>
  <c r="S3782" i="28"/>
  <c r="S3747" i="28"/>
  <c r="S3715" i="28"/>
  <c r="S3671" i="28"/>
  <c r="S3616" i="28"/>
  <c r="S3575" i="28"/>
  <c r="S3527" i="28"/>
  <c r="S3486" i="28"/>
  <c r="S3436" i="28"/>
  <c r="S3393" i="28"/>
  <c r="S3345" i="28"/>
  <c r="S3294" i="28"/>
  <c r="S3235" i="28"/>
  <c r="S3178" i="28"/>
  <c r="S3110" i="28"/>
  <c r="S3050" i="28"/>
  <c r="S2979" i="28"/>
  <c r="S2896" i="28"/>
  <c r="S2836" i="28"/>
  <c r="S2749" i="28"/>
  <c r="S2684" i="28"/>
  <c r="S2604" i="28"/>
  <c r="S2522" i="28"/>
  <c r="S2431" i="28"/>
  <c r="S2349" i="28"/>
  <c r="S2243" i="28"/>
  <c r="S2156" i="28"/>
  <c r="S2064" i="28"/>
  <c r="S1969" i="28"/>
  <c r="S1855" i="28"/>
  <c r="S1720" i="28"/>
  <c r="S1600" i="28"/>
  <c r="S1460" i="28"/>
  <c r="S1342" i="28"/>
  <c r="S1180" i="28"/>
  <c r="S1018" i="28"/>
  <c r="S3814" i="28"/>
  <c r="S3779" i="28"/>
  <c r="S3744" i="28"/>
  <c r="S3701" i="28"/>
  <c r="S3660" i="28"/>
  <c r="S3613" i="28"/>
  <c r="S3570" i="28"/>
  <c r="S3524" i="28"/>
  <c r="S3480" i="28"/>
  <c r="S3433" i="28"/>
  <c r="S3390" i="28"/>
  <c r="S3338" i="28"/>
  <c r="S3280" i="28"/>
  <c r="S3232" i="28"/>
  <c r="S3158" i="28"/>
  <c r="S3107" i="28"/>
  <c r="S3033" i="28"/>
  <c r="S2962" i="28"/>
  <c r="S2893" i="28"/>
  <c r="S2823" i="28"/>
  <c r="S2746" i="28"/>
  <c r="S2678" i="28"/>
  <c r="S2601" i="28"/>
  <c r="S2503" i="28"/>
  <c r="S2417" i="28"/>
  <c r="S2323" i="28"/>
  <c r="S2240" i="28"/>
  <c r="S2145" i="28"/>
  <c r="S2055" i="28"/>
  <c r="S1948" i="28"/>
  <c r="S1846" i="28"/>
  <c r="S1706" i="28"/>
  <c r="S1589" i="28"/>
  <c r="S1444" i="28"/>
  <c r="S1306" i="28"/>
  <c r="S1166" i="28"/>
  <c r="S3374" i="28"/>
  <c r="S3327" i="28"/>
  <c r="S3273" i="28"/>
  <c r="S3215" i="28"/>
  <c r="S3154" i="28"/>
  <c r="S3094" i="28"/>
  <c r="S3022" i="28"/>
  <c r="S2944" i="28"/>
  <c r="S2886" i="28"/>
  <c r="S2801" i="28"/>
  <c r="S2734" i="28"/>
  <c r="S2653" i="28"/>
  <c r="S2578" i="28"/>
  <c r="S2491" i="28"/>
  <c r="S2404" i="28"/>
  <c r="S2308" i="28"/>
  <c r="S2220" i="28"/>
  <c r="S2124" i="28"/>
  <c r="S2037" i="28"/>
  <c r="S1942" i="28"/>
  <c r="S1808" i="28"/>
  <c r="S1700" i="28"/>
  <c r="S1537" i="28"/>
  <c r="S1424" i="28"/>
  <c r="S1270" i="28"/>
  <c r="S1116" i="28"/>
  <c r="S3373" i="28"/>
  <c r="S3326" i="28"/>
  <c r="S3272" i="28"/>
  <c r="S3153" i="28"/>
  <c r="S3078" i="28"/>
  <c r="S3021" i="28"/>
  <c r="S2943" i="28"/>
  <c r="S2885" i="28"/>
  <c r="S2729" i="28"/>
  <c r="S2652" i="28"/>
  <c r="S2577" i="28"/>
  <c r="S2490" i="28"/>
  <c r="S2307" i="28"/>
  <c r="S2218" i="28"/>
  <c r="S2123" i="28"/>
  <c r="S2023" i="28"/>
  <c r="S1921" i="28"/>
  <c r="S1805" i="28"/>
  <c r="S1681" i="28"/>
  <c r="S1536" i="28"/>
  <c r="S1420" i="28"/>
  <c r="S1259" i="28"/>
  <c r="S3719" i="28"/>
  <c r="S3720" i="28"/>
  <c r="S3572" i="28"/>
  <c r="S3394" i="28"/>
  <c r="S3186" i="28"/>
  <c r="S3654" i="28"/>
  <c r="S3352" i="28"/>
  <c r="S3785" i="28"/>
  <c r="S3473" i="28"/>
  <c r="S3834" i="28"/>
  <c r="S3799" i="28"/>
  <c r="S3759" i="28"/>
  <c r="S3724" i="28"/>
  <c r="S3684" i="28"/>
  <c r="S3637" i="28"/>
  <c r="S3589" i="28"/>
  <c r="S3548" i="28"/>
  <c r="S3498" i="28"/>
  <c r="S3457" i="28"/>
  <c r="S3409" i="28"/>
  <c r="S3364" i="28"/>
  <c r="S3307" i="28"/>
  <c r="S3258" i="28"/>
  <c r="S3197" i="28"/>
  <c r="S3134" i="28"/>
  <c r="S3073" i="28"/>
  <c r="S3006" i="28"/>
  <c r="S2933" i="28"/>
  <c r="S2851" i="28"/>
  <c r="S2791" i="28"/>
  <c r="S2706" i="28"/>
  <c r="S2641" i="28"/>
  <c r="S2544" i="28"/>
  <c r="S2467" i="28"/>
  <c r="S2374" i="28"/>
  <c r="S2281" i="28"/>
  <c r="S2190" i="28"/>
  <c r="S2102" i="28"/>
  <c r="S2000" i="28"/>
  <c r="S1906" i="28"/>
  <c r="S1778" i="28"/>
  <c r="S1643" i="28"/>
  <c r="S1528" i="28"/>
  <c r="S1368" i="28"/>
  <c r="S1242" i="28"/>
  <c r="S1051" i="28"/>
  <c r="S3833" i="28"/>
  <c r="S3798" i="28"/>
  <c r="S3758" i="28"/>
  <c r="S3723" i="28"/>
  <c r="S3677" i="28"/>
  <c r="S3636" i="28"/>
  <c r="S3588" i="28"/>
  <c r="S3547" i="28"/>
  <c r="S3454" i="28"/>
  <c r="S3408" i="28"/>
  <c r="S3362" i="28"/>
  <c r="S3306" i="28"/>
  <c r="S3257" i="28"/>
  <c r="S3196" i="28"/>
  <c r="S3133" i="28"/>
  <c r="S3072" i="28"/>
  <c r="S2988" i="28"/>
  <c r="S2932" i="28"/>
  <c r="S2850" i="28"/>
  <c r="S2778" i="28"/>
  <c r="S2705" i="28"/>
  <c r="S2635" i="28"/>
  <c r="S2543" i="28"/>
  <c r="S2461" i="28"/>
  <c r="S2363" i="28"/>
  <c r="S2278" i="28"/>
  <c r="S2187" i="28"/>
  <c r="S2101" i="28"/>
  <c r="S1998" i="28"/>
  <c r="S1877" i="28"/>
  <c r="S1773" i="28"/>
  <c r="S1637" i="28"/>
  <c r="S1515" i="28"/>
  <c r="S1367" i="28"/>
  <c r="S1231" i="28"/>
  <c r="S1045" i="28"/>
  <c r="S3827" i="28"/>
  <c r="S3797" i="28"/>
  <c r="S3757" i="28"/>
  <c r="S3722" i="28"/>
  <c r="S3676" i="28"/>
  <c r="S3635" i="28"/>
  <c r="S3587" i="28"/>
  <c r="S3544" i="28"/>
  <c r="S3496" i="28"/>
  <c r="S3453" i="28"/>
  <c r="S3407" i="28"/>
  <c r="S3361" i="28"/>
  <c r="S3305" i="28"/>
  <c r="S3256" i="28"/>
  <c r="S3190" i="28"/>
  <c r="S3127" i="28"/>
  <c r="S3068" i="28"/>
  <c r="S2987" i="28"/>
  <c r="S2931" i="28"/>
  <c r="S2843" i="28"/>
  <c r="S2774" i="28"/>
  <c r="S2702" i="28"/>
  <c r="S2633" i="28"/>
  <c r="S2542" i="28"/>
  <c r="S2460" i="28"/>
  <c r="S2362" i="28"/>
  <c r="S2277" i="28"/>
  <c r="S2181" i="28"/>
  <c r="S2083" i="28"/>
  <c r="S1997" i="28"/>
  <c r="S1875" i="28"/>
  <c r="S1772" i="28"/>
  <c r="S1636" i="28"/>
  <c r="S1496" i="28"/>
  <c r="S1365" i="28"/>
  <c r="S1226" i="28"/>
  <c r="S1044" i="28"/>
  <c r="S3826" i="28"/>
  <c r="S3796" i="28"/>
  <c r="S3756" i="28"/>
  <c r="S3721" i="28"/>
  <c r="S3675" i="28"/>
  <c r="S3632" i="28"/>
  <c r="S3586" i="28"/>
  <c r="S3542" i="28"/>
  <c r="S3495" i="28"/>
  <c r="S3452" i="28"/>
  <c r="S3406" i="28"/>
  <c r="S3360" i="28"/>
  <c r="S3304" i="28"/>
  <c r="S3242" i="28"/>
  <c r="S3189" i="28"/>
  <c r="S3124" i="28"/>
  <c r="S3067" i="28"/>
  <c r="S2986" i="28"/>
  <c r="S2921" i="28"/>
  <c r="S2842" i="28"/>
  <c r="S2773" i="28"/>
  <c r="S2701" i="28"/>
  <c r="S2625" i="28"/>
  <c r="S2541" i="28"/>
  <c r="S2456" i="28"/>
  <c r="S2355" i="28"/>
  <c r="S2264" i="28"/>
  <c r="S2180" i="28"/>
  <c r="S2082" i="28"/>
  <c r="S1995" i="28"/>
  <c r="S1872" i="28"/>
  <c r="S1758" i="28"/>
  <c r="S1626" i="28"/>
  <c r="S1489" i="28"/>
  <c r="S1364" i="28"/>
  <c r="S1225" i="28"/>
  <c r="S1043" i="28"/>
  <c r="S3825" i="28"/>
  <c r="S3795" i="28"/>
  <c r="S3755" i="28"/>
  <c r="S3718" i="28"/>
  <c r="S3674" i="28"/>
  <c r="S3631" i="28"/>
  <c r="S3585" i="28"/>
  <c r="S3541" i="28"/>
  <c r="S3494" i="28"/>
  <c r="S3451" i="28"/>
  <c r="S3405" i="28"/>
  <c r="S3348" i="28"/>
  <c r="S3302" i="28"/>
  <c r="S3238" i="28"/>
  <c r="S3188" i="28"/>
  <c r="S3118" i="28"/>
  <c r="S3053" i="28"/>
  <c r="S2984" i="28"/>
  <c r="S2917" i="28"/>
  <c r="S2840" i="28"/>
  <c r="S2772" i="28"/>
  <c r="S2700" i="28"/>
  <c r="S2624" i="28"/>
  <c r="S2534" i="28"/>
  <c r="S2434" i="28"/>
  <c r="S2354" i="28"/>
  <c r="S2263" i="28"/>
  <c r="S2178" i="28"/>
  <c r="S2070" i="28"/>
  <c r="S1978" i="28"/>
  <c r="S1870" i="28"/>
  <c r="S1757" i="28"/>
  <c r="S1625" i="28"/>
  <c r="S1488" i="28"/>
  <c r="S1347" i="28"/>
  <c r="S1223" i="28"/>
  <c r="S1042" i="28"/>
  <c r="S3694" i="28"/>
  <c r="S3662" i="28"/>
  <c r="S3634" i="28"/>
  <c r="S3607" i="28"/>
  <c r="S3573" i="28"/>
  <c r="S3546" i="28"/>
  <c r="S3517" i="28"/>
  <c r="S3485" i="28"/>
  <c r="S3456" i="28"/>
  <c r="S3429" i="28"/>
  <c r="S3395" i="28"/>
  <c r="S3368" i="28"/>
  <c r="S3330" i="28"/>
  <c r="S3300" i="28"/>
  <c r="S3262" i="28"/>
  <c r="S3228" i="28"/>
  <c r="S3187" i="28"/>
  <c r="S3148" i="28"/>
  <c r="S3106" i="28"/>
  <c r="S3066" i="28"/>
  <c r="S3019" i="28"/>
  <c r="S2976" i="28"/>
  <c r="S2930" i="28"/>
  <c r="S2872" i="28"/>
  <c r="S2829" i="28"/>
  <c r="S2776" i="28"/>
  <c r="S2733" i="28"/>
  <c r="S2683" i="28"/>
  <c r="S2637" i="28"/>
  <c r="S2581" i="28"/>
  <c r="S2524" i="28"/>
  <c r="S2469" i="28"/>
  <c r="S2412" i="28"/>
  <c r="S2352" i="28"/>
  <c r="S2300" i="28"/>
  <c r="S2236" i="28"/>
  <c r="S2171" i="28"/>
  <c r="S2114" i="28"/>
  <c r="S2054" i="28"/>
  <c r="S1994" i="28"/>
  <c r="S1918" i="28"/>
  <c r="S1849" i="28"/>
  <c r="S1770" i="28"/>
  <c r="S1680" i="28"/>
  <c r="S1598" i="28"/>
  <c r="S1513" i="28"/>
  <c r="S1423" i="28"/>
  <c r="S1341" i="28"/>
  <c r="S1239" i="28"/>
  <c r="S1133" i="28"/>
  <c r="S1037" i="28"/>
  <c r="S903" i="28"/>
  <c r="S3693" i="28"/>
  <c r="S3661" i="28"/>
  <c r="S3633" i="28"/>
  <c r="S3606" i="28"/>
  <c r="S3545" i="28"/>
  <c r="S3516" i="28"/>
  <c r="S3484" i="28"/>
  <c r="S3455" i="28"/>
  <c r="S3428" i="28"/>
  <c r="S3367" i="28"/>
  <c r="S3329" i="28"/>
  <c r="S3296" i="28"/>
  <c r="S3261" i="28"/>
  <c r="S3227" i="28"/>
  <c r="S3147" i="28"/>
  <c r="S3105" i="28"/>
  <c r="S3064" i="28"/>
  <c r="S3018" i="28"/>
  <c r="S2963" i="28"/>
  <c r="S2922" i="28"/>
  <c r="S2871" i="28"/>
  <c r="S2828" i="28"/>
  <c r="S2775" i="28"/>
  <c r="S2730" i="28"/>
  <c r="S2682" i="28"/>
  <c r="S2636" i="28"/>
  <c r="S2580" i="28"/>
  <c r="S2523" i="28"/>
  <c r="S2468" i="28"/>
  <c r="S2411" i="28"/>
  <c r="S2351" i="28"/>
  <c r="S2288" i="28"/>
  <c r="S2235" i="28"/>
  <c r="S2170" i="28"/>
  <c r="S2113" i="28"/>
  <c r="S2042" i="28"/>
  <c r="S1991" i="28"/>
  <c r="S1917" i="28"/>
  <c r="S1847" i="28"/>
  <c r="S1769" i="28"/>
  <c r="S1679" i="28"/>
  <c r="S1597" i="28"/>
  <c r="S1512" i="28"/>
  <c r="S1422" i="28"/>
  <c r="S1321" i="28"/>
  <c r="S1232" i="28"/>
  <c r="S1132" i="28"/>
  <c r="S1021" i="28"/>
  <c r="S891" i="28"/>
  <c r="S3275" i="28"/>
  <c r="S3095" i="28"/>
  <c r="S2890" i="28"/>
  <c r="S2638" i="28"/>
  <c r="S3768" i="28"/>
  <c r="S3644" i="28"/>
  <c r="S3332" i="28"/>
  <c r="S3166" i="28"/>
  <c r="S2964" i="28"/>
  <c r="S2750" i="28"/>
  <c r="S2516" i="28"/>
  <c r="S2211" i="28"/>
  <c r="S1878" i="28"/>
  <c r="S3844" i="28"/>
  <c r="S3819" i="28"/>
  <c r="S3794" i="28"/>
  <c r="S3764" i="28"/>
  <c r="S3739" i="28"/>
  <c r="S3714" i="28"/>
  <c r="S3682" i="28"/>
  <c r="S3655" i="28"/>
  <c r="S3628" i="28"/>
  <c r="S3594" i="28"/>
  <c r="S3567" i="28"/>
  <c r="S3538" i="28"/>
  <c r="S3506" i="28"/>
  <c r="S3477" i="28"/>
  <c r="S3450" i="28"/>
  <c r="S3416" i="28"/>
  <c r="S3389" i="28"/>
  <c r="S3353" i="28"/>
  <c r="S3324" i="28"/>
  <c r="S3286" i="28"/>
  <c r="S3255" i="28"/>
  <c r="S3213" i="28"/>
  <c r="S3174" i="28"/>
  <c r="S3132" i="28"/>
  <c r="S3093" i="28"/>
  <c r="S3048" i="28"/>
  <c r="S3004" i="28"/>
  <c r="S2958" i="28"/>
  <c r="S2914" i="28"/>
  <c r="S2865" i="28"/>
  <c r="S2813" i="28"/>
  <c r="S2770" i="28"/>
  <c r="S2720" i="28"/>
  <c r="S2675" i="28"/>
  <c r="S2617" i="28"/>
  <c r="S2572" i="28"/>
  <c r="S2502" i="28"/>
  <c r="S2450" i="28"/>
  <c r="S2390" i="28"/>
  <c r="S2333" i="28"/>
  <c r="S2276" i="28"/>
  <c r="S2217" i="28"/>
  <c r="S2154" i="28"/>
  <c r="S2088" i="28"/>
  <c r="S2036" i="28"/>
  <c r="S1968" i="28"/>
  <c r="S1905" i="28"/>
  <c r="S1821" i="28"/>
  <c r="S1748" i="28"/>
  <c r="S1663" i="28"/>
  <c r="S1570" i="28"/>
  <c r="S1486" i="28"/>
  <c r="S1401" i="28"/>
  <c r="S1304" i="28"/>
  <c r="S1213" i="28"/>
  <c r="S1105" i="28"/>
  <c r="S985" i="28"/>
  <c r="S881" i="28"/>
  <c r="S3843" i="28"/>
  <c r="S3818" i="28"/>
  <c r="S3793" i="28"/>
  <c r="S3763" i="28"/>
  <c r="S3738" i="28"/>
  <c r="S3713" i="28"/>
  <c r="S3681" i="28"/>
  <c r="S3627" i="28"/>
  <c r="S3593" i="28"/>
  <c r="S3566" i="28"/>
  <c r="S3537" i="28"/>
  <c r="S3505" i="28"/>
  <c r="S3476" i="28"/>
  <c r="S3449" i="28"/>
  <c r="S3415" i="28"/>
  <c r="S3388" i="28"/>
  <c r="S3322" i="28"/>
  <c r="S3285" i="28"/>
  <c r="S3252" i="28"/>
  <c r="S3212" i="28"/>
  <c r="S3173" i="28"/>
  <c r="S3131" i="28"/>
  <c r="S3092" i="28"/>
  <c r="S3047" i="28"/>
  <c r="S3003" i="28"/>
  <c r="S2957" i="28"/>
  <c r="S2907" i="28"/>
  <c r="S2864" i="28"/>
  <c r="S2812" i="28"/>
  <c r="S2769" i="28"/>
  <c r="S2711" i="28"/>
  <c r="S2671" i="28"/>
  <c r="S2616" i="28"/>
  <c r="S2561" i="28"/>
  <c r="S2501" i="28"/>
  <c r="S2449" i="28"/>
  <c r="S2389" i="28"/>
  <c r="S2332" i="28"/>
  <c r="S2275" i="28"/>
  <c r="S2210" i="28"/>
  <c r="S2152" i="28"/>
  <c r="S2087" i="28"/>
  <c r="S2035" i="28"/>
  <c r="S1967" i="28"/>
  <c r="S1900" i="28"/>
  <c r="S1820" i="28"/>
  <c r="S1747" i="28"/>
  <c r="S1649" i="28"/>
  <c r="S1567" i="28"/>
  <c r="S1483" i="28"/>
  <c r="S1400" i="28"/>
  <c r="S1298" i="28"/>
  <c r="S1196" i="28"/>
  <c r="S1104" i="28"/>
  <c r="S982" i="28"/>
  <c r="S880" i="28"/>
  <c r="S3842" i="28"/>
  <c r="S3817" i="28"/>
  <c r="S3787" i="28"/>
  <c r="S3762" i="28"/>
  <c r="S3737" i="28"/>
  <c r="S3707" i="28"/>
  <c r="S3680" i="28"/>
  <c r="S3653" i="28"/>
  <c r="S3620" i="28"/>
  <c r="S3592" i="28"/>
  <c r="S3565" i="28"/>
  <c r="S3531" i="28"/>
  <c r="S3504" i="28"/>
  <c r="S3475" i="28"/>
  <c r="S3442" i="28"/>
  <c r="S3414" i="28"/>
  <c r="S3387" i="28"/>
  <c r="S3351" i="28"/>
  <c r="S3318" i="28"/>
  <c r="S3284" i="28"/>
  <c r="S3251" i="28"/>
  <c r="S3211" i="28"/>
  <c r="S3172" i="28"/>
  <c r="S3130" i="28"/>
  <c r="S3091" i="28"/>
  <c r="S3046" i="28"/>
  <c r="S2997" i="28"/>
  <c r="S2956" i="28"/>
  <c r="S2906" i="28"/>
  <c r="S2863" i="28"/>
  <c r="S2806" i="28"/>
  <c r="S2766" i="28"/>
  <c r="S2710" i="28"/>
  <c r="S2665" i="28"/>
  <c r="S2615" i="28"/>
  <c r="S2560" i="28"/>
  <c r="S2500" i="28"/>
  <c r="S2448" i="28"/>
  <c r="S2388" i="28"/>
  <c r="S2326" i="28"/>
  <c r="S2269" i="28"/>
  <c r="S2209" i="28"/>
  <c r="S2151" i="28"/>
  <c r="S2086" i="28"/>
  <c r="S2032" i="28"/>
  <c r="S1966" i="28"/>
  <c r="S1898" i="28"/>
  <c r="S1811" i="28"/>
  <c r="S1746" i="28"/>
  <c r="S1647" i="28"/>
  <c r="S1566" i="28"/>
  <c r="S1482" i="28"/>
  <c r="S1377" i="28"/>
  <c r="S1297" i="28"/>
  <c r="S1187" i="28"/>
  <c r="S1103" i="28"/>
  <c r="S981" i="28"/>
  <c r="S856" i="28"/>
  <c r="S3841" i="28"/>
  <c r="S3816" i="28"/>
  <c r="S3786" i="28"/>
  <c r="S3761" i="28"/>
  <c r="S3736" i="28"/>
  <c r="S3706" i="28"/>
  <c r="S3679" i="28"/>
  <c r="S3652" i="28"/>
  <c r="S3618" i="28"/>
  <c r="S3591" i="28"/>
  <c r="S3564" i="28"/>
  <c r="S3530" i="28"/>
  <c r="S3502" i="28"/>
  <c r="S3474" i="28"/>
  <c r="S3441" i="28"/>
  <c r="S3413" i="28"/>
  <c r="S3386" i="28"/>
  <c r="S3350" i="28"/>
  <c r="S3317" i="28"/>
  <c r="S3282" i="28"/>
  <c r="S3250" i="28"/>
  <c r="S3210" i="28"/>
  <c r="S3171" i="28"/>
  <c r="S3129" i="28"/>
  <c r="S3085" i="28"/>
  <c r="S3044" i="28"/>
  <c r="S2996" i="28"/>
  <c r="S2955" i="28"/>
  <c r="S2898" i="28"/>
  <c r="S2858" i="28"/>
  <c r="S2805" i="28"/>
  <c r="S2758" i="28"/>
  <c r="S2709" i="28"/>
  <c r="S2664" i="28"/>
  <c r="S2614" i="28"/>
  <c r="S2558" i="28"/>
  <c r="S2498" i="28"/>
  <c r="S2436" i="28"/>
  <c r="S2387" i="28"/>
  <c r="S2325" i="28"/>
  <c r="S2268" i="28"/>
  <c r="S2203" i="28"/>
  <c r="S2148" i="28"/>
  <c r="S2085" i="28"/>
  <c r="S2025" i="28"/>
  <c r="S1965" i="28"/>
  <c r="S1885" i="28"/>
  <c r="S1810" i="28"/>
  <c r="S1738" i="28"/>
  <c r="S1646" i="28"/>
  <c r="S1556" i="28"/>
  <c r="S1481" i="28"/>
  <c r="S1376" i="28"/>
  <c r="S1296" i="28"/>
  <c r="S1186" i="28"/>
  <c r="S1086" i="28"/>
  <c r="S980" i="28"/>
  <c r="S855" i="28"/>
  <c r="S3840" i="28"/>
  <c r="S3815" i="28"/>
  <c r="S3760" i="28"/>
  <c r="S3735" i="28"/>
  <c r="S3705" i="28"/>
  <c r="S3678" i="28"/>
  <c r="S3651" i="28"/>
  <c r="S3617" i="28"/>
  <c r="S3590" i="28"/>
  <c r="S3562" i="28"/>
  <c r="S3529" i="28"/>
  <c r="S3501" i="28"/>
  <c r="S3440" i="28"/>
  <c r="S3412" i="28"/>
  <c r="S3385" i="28"/>
  <c r="S3349" i="28"/>
  <c r="S3316" i="28"/>
  <c r="S3281" i="28"/>
  <c r="S3249" i="28"/>
  <c r="S3209" i="28"/>
  <c r="S3165" i="28"/>
  <c r="S3128" i="28"/>
  <c r="S3084" i="28"/>
  <c r="S3043" i="28"/>
  <c r="S2990" i="28"/>
  <c r="S2952" i="28"/>
  <c r="S2897" i="28"/>
  <c r="S2852" i="28"/>
  <c r="S2804" i="28"/>
  <c r="S2757" i="28"/>
  <c r="S2708" i="28"/>
  <c r="S2663" i="28"/>
  <c r="S2612" i="28"/>
  <c r="S2552" i="28"/>
  <c r="S2497" i="28"/>
  <c r="S2435" i="28"/>
  <c r="S2386" i="28"/>
  <c r="S2324" i="28"/>
  <c r="S2265" i="28"/>
  <c r="S2202" i="28"/>
  <c r="S2147" i="28"/>
  <c r="S2084" i="28"/>
  <c r="S2024" i="28"/>
  <c r="S1964" i="28"/>
  <c r="S1884" i="28"/>
  <c r="S1809" i="28"/>
  <c r="S1721" i="28"/>
  <c r="S1644" i="28"/>
  <c r="S1555" i="28"/>
  <c r="S1478" i="28"/>
  <c r="S1373" i="28"/>
  <c r="S1285" i="28"/>
  <c r="S1184" i="28"/>
  <c r="S1085" i="28"/>
  <c r="S3366" i="28"/>
  <c r="S3344" i="28"/>
  <c r="S3321" i="28"/>
  <c r="S3298" i="28"/>
  <c r="S3276" i="28"/>
  <c r="S3254" i="28"/>
  <c r="S3230" i="28"/>
  <c r="S3206" i="28"/>
  <c r="S3176" i="28"/>
  <c r="S3151" i="28"/>
  <c r="S3126" i="28"/>
  <c r="S3096" i="28"/>
  <c r="S3071" i="28"/>
  <c r="S3042" i="28"/>
  <c r="S3010" i="28"/>
  <c r="S2981" i="28"/>
  <c r="S2954" i="28"/>
  <c r="S2920" i="28"/>
  <c r="S2891" i="28"/>
  <c r="S2861" i="28"/>
  <c r="S2827" i="28"/>
  <c r="S2796" i="28"/>
  <c r="S2768" i="28"/>
  <c r="S2732" i="28"/>
  <c r="S2704" i="28"/>
  <c r="S2674" i="28"/>
  <c r="S2640" i="28"/>
  <c r="S2606" i="28"/>
  <c r="S2574" i="28"/>
  <c r="S2532" i="28"/>
  <c r="S2495" i="28"/>
  <c r="S2458" i="28"/>
  <c r="S2416" i="28"/>
  <c r="S2385" i="28"/>
  <c r="S2348" i="28"/>
  <c r="S2306" i="28"/>
  <c r="S2267" i="28"/>
  <c r="S2233" i="28"/>
  <c r="S2189" i="28"/>
  <c r="S2150" i="28"/>
  <c r="S2112" i="28"/>
  <c r="S2067" i="28"/>
  <c r="S2034" i="28"/>
  <c r="S1993" i="28"/>
  <c r="S1947" i="28"/>
  <c r="S1902" i="28"/>
  <c r="S1851" i="28"/>
  <c r="S1804" i="28"/>
  <c r="S1751" i="28"/>
  <c r="S1699" i="28"/>
  <c r="S1641" i="28"/>
  <c r="S1587" i="28"/>
  <c r="S1530" i="28"/>
  <c r="S1463" i="28"/>
  <c r="S1418" i="28"/>
  <c r="S1346" i="28"/>
  <c r="S1295" i="28"/>
  <c r="S1230" i="28"/>
  <c r="S1168" i="28"/>
  <c r="S1088" i="28"/>
  <c r="S1020" i="28"/>
  <c r="S944" i="28"/>
  <c r="S871" i="28"/>
  <c r="S789" i="28"/>
  <c r="S716" i="28"/>
  <c r="S640" i="28"/>
  <c r="S3365" i="28"/>
  <c r="S3342" i="28"/>
  <c r="S3320" i="28"/>
  <c r="S3297" i="28"/>
  <c r="S3253" i="28"/>
  <c r="S3229" i="28"/>
  <c r="S3205" i="28"/>
  <c r="S3175" i="28"/>
  <c r="S3150" i="28"/>
  <c r="S3125" i="28"/>
  <c r="S3070" i="28"/>
  <c r="S3041" i="28"/>
  <c r="S3008" i="28"/>
  <c r="S2980" i="28"/>
  <c r="S2953" i="28"/>
  <c r="S2918" i="28"/>
  <c r="S2860" i="28"/>
  <c r="S2826" i="28"/>
  <c r="S2795" i="28"/>
  <c r="S2767" i="28"/>
  <c r="S2731" i="28"/>
  <c r="S2703" i="28"/>
  <c r="S2673" i="28"/>
  <c r="S2605" i="28"/>
  <c r="S2573" i="28"/>
  <c r="S2531" i="28"/>
  <c r="S2494" i="28"/>
  <c r="S2457" i="28"/>
  <c r="S2415" i="28"/>
  <c r="S2384" i="28"/>
  <c r="S2347" i="28"/>
  <c r="S2305" i="28"/>
  <c r="S2266" i="28"/>
  <c r="S2232" i="28"/>
  <c r="S2188" i="28"/>
  <c r="S2149" i="28"/>
  <c r="S2110" i="28"/>
  <c r="S2066" i="28"/>
  <c r="S2033" i="28"/>
  <c r="S1992" i="28"/>
  <c r="S1946" i="28"/>
  <c r="S1901" i="28"/>
  <c r="S1850" i="28"/>
  <c r="S1803" i="28"/>
  <c r="S1749" i="28"/>
  <c r="S1698" i="28"/>
  <c r="S1640" i="28"/>
  <c r="S1573" i="28"/>
  <c r="S1529" i="28"/>
  <c r="S1462" i="28"/>
  <c r="S1416" i="28"/>
  <c r="S1345" i="28"/>
  <c r="S1289" i="28"/>
  <c r="S1228" i="28"/>
  <c r="S1167" i="28"/>
  <c r="S1087" i="28"/>
  <c r="S1019" i="28"/>
  <c r="S943" i="28"/>
  <c r="S870" i="28"/>
  <c r="S788" i="28"/>
  <c r="S707" i="28"/>
  <c r="S639" i="28"/>
  <c r="S3659" i="28"/>
  <c r="S3299" i="28"/>
  <c r="S2900" i="28"/>
  <c r="S2425" i="28"/>
  <c r="S3832" i="28"/>
  <c r="S3812" i="28"/>
  <c r="S3792" i="28"/>
  <c r="S3772" i="28"/>
  <c r="S3752" i="28"/>
  <c r="S3732" i="28"/>
  <c r="S3712" i="28"/>
  <c r="S3691" i="28"/>
  <c r="S3670" i="28"/>
  <c r="S3648" i="28"/>
  <c r="S3626" i="28"/>
  <c r="S3604" i="28"/>
  <c r="S3581" i="28"/>
  <c r="S3558" i="28"/>
  <c r="S3536" i="28"/>
  <c r="S3514" i="28"/>
  <c r="S3492" i="28"/>
  <c r="S3470" i="28"/>
  <c r="S3448" i="28"/>
  <c r="S3426" i="28"/>
  <c r="S3404" i="28"/>
  <c r="S3381" i="28"/>
  <c r="S3358" i="28"/>
  <c r="S3336" i="28"/>
  <c r="S3314" i="28"/>
  <c r="S3292" i="28"/>
  <c r="S3270" i="28"/>
  <c r="S3248" i="28"/>
  <c r="S3224" i="28"/>
  <c r="S3195" i="28"/>
  <c r="S3170" i="28"/>
  <c r="S3145" i="28"/>
  <c r="S3115" i="28"/>
  <c r="S3090" i="28"/>
  <c r="S3063" i="28"/>
  <c r="S3031" i="28"/>
  <c r="S3002" i="28"/>
  <c r="S2975" i="28"/>
  <c r="S2941" i="28"/>
  <c r="S2913" i="28"/>
  <c r="S2884" i="28"/>
  <c r="S2849" i="28"/>
  <c r="S2818" i="28"/>
  <c r="S2790" i="28"/>
  <c r="S2754" i="28"/>
  <c r="S2726" i="28"/>
  <c r="S2696" i="28"/>
  <c r="S2662" i="28"/>
  <c r="S2631" i="28"/>
  <c r="S2600" i="28"/>
  <c r="S2557" i="28"/>
  <c r="S2521" i="28"/>
  <c r="S2489" i="28"/>
  <c r="S2447" i="28"/>
  <c r="S2410" i="28"/>
  <c r="S2373" i="28"/>
  <c r="S2331" i="28"/>
  <c r="S2298" i="28"/>
  <c r="S2261" i="28"/>
  <c r="S2215" i="28"/>
  <c r="S2177" i="28"/>
  <c r="S2144" i="28"/>
  <c r="S2100" i="28"/>
  <c r="S2061" i="28"/>
  <c r="S2022" i="28"/>
  <c r="S1974" i="28"/>
  <c r="S1941" i="28"/>
  <c r="S1883" i="28"/>
  <c r="S1836" i="28"/>
  <c r="S1784" i="28"/>
  <c r="S1736" i="28"/>
  <c r="S1677" i="28"/>
  <c r="S1623" i="28"/>
  <c r="S1565" i="28"/>
  <c r="S1511" i="28"/>
  <c r="S1453" i="28"/>
  <c r="S1390" i="28"/>
  <c r="S1338" i="28"/>
  <c r="S1267" i="28"/>
  <c r="S1212" i="28"/>
  <c r="S1142" i="28"/>
  <c r="S1079" i="28"/>
  <c r="S1004" i="28"/>
  <c r="S920" i="28"/>
  <c r="S843" i="28"/>
  <c r="S770" i="28"/>
  <c r="S688" i="28"/>
  <c r="S618" i="28"/>
  <c r="S3831" i="28"/>
  <c r="S3811" i="28"/>
  <c r="S3791" i="28"/>
  <c r="S3771" i="28"/>
  <c r="S3751" i="28"/>
  <c r="S3731" i="28"/>
  <c r="S3711" i="28"/>
  <c r="S3690" i="28"/>
  <c r="S3669" i="28"/>
  <c r="S3647" i="28"/>
  <c r="S3625" i="28"/>
  <c r="S3602" i="28"/>
  <c r="S3580" i="28"/>
  <c r="S3557" i="28"/>
  <c r="S3535" i="28"/>
  <c r="S3513" i="28"/>
  <c r="S3491" i="28"/>
  <c r="S3469" i="28"/>
  <c r="S3447" i="28"/>
  <c r="S3425" i="28"/>
  <c r="S3402" i="28"/>
  <c r="S3380" i="28"/>
  <c r="S3357" i="28"/>
  <c r="S3335" i="28"/>
  <c r="S3313" i="28"/>
  <c r="S3291" i="28"/>
  <c r="S3269" i="28"/>
  <c r="S3247" i="28"/>
  <c r="S3222" i="28"/>
  <c r="S3194" i="28"/>
  <c r="S3169" i="28"/>
  <c r="S3144" i="28"/>
  <c r="S3114" i="28"/>
  <c r="S3089" i="28"/>
  <c r="S3062" i="28"/>
  <c r="S3030" i="28"/>
  <c r="S3001" i="28"/>
  <c r="S2974" i="28"/>
  <c r="S2940" i="28"/>
  <c r="S2912" i="28"/>
  <c r="S2882" i="28"/>
  <c r="S2848" i="28"/>
  <c r="S2817" i="28"/>
  <c r="S2789" i="28"/>
  <c r="S2753" i="28"/>
  <c r="S2725" i="28"/>
  <c r="S2695" i="28"/>
  <c r="S2661" i="28"/>
  <c r="S2629" i="28"/>
  <c r="S2598" i="28"/>
  <c r="S2556" i="28"/>
  <c r="S2520" i="28"/>
  <c r="S2488" i="28"/>
  <c r="S2446" i="28"/>
  <c r="S2409" i="28"/>
  <c r="S2372" i="28"/>
  <c r="S2330" i="28"/>
  <c r="S2297" i="28"/>
  <c r="S2260" i="28"/>
  <c r="S2214" i="28"/>
  <c r="S2176" i="28"/>
  <c r="S2143" i="28"/>
  <c r="S2098" i="28"/>
  <c r="S2060" i="28"/>
  <c r="S2021" i="28"/>
  <c r="S1973" i="28"/>
  <c r="S1930" i="28"/>
  <c r="S1882" i="28"/>
  <c r="S1833" i="28"/>
  <c r="S1783" i="28"/>
  <c r="S1735" i="28"/>
  <c r="S1676" i="28"/>
  <c r="S1622" i="28"/>
  <c r="S1563" i="28"/>
  <c r="S1505" i="28"/>
  <c r="S1452" i="28"/>
  <c r="S1389" i="28"/>
  <c r="S1337" i="28"/>
  <c r="S1265" i="28"/>
  <c r="S1209" i="28"/>
  <c r="S1141" i="28"/>
  <c r="S1078" i="28"/>
  <c r="S1003" i="28"/>
  <c r="S919" i="28"/>
  <c r="S842" i="28"/>
  <c r="S769" i="28"/>
  <c r="S687" i="28"/>
  <c r="S606" i="28"/>
  <c r="S3830" i="28"/>
  <c r="S3810" i="28"/>
  <c r="S3790" i="28"/>
  <c r="S3770" i="28"/>
  <c r="S3750" i="28"/>
  <c r="S3730" i="28"/>
  <c r="S3710" i="28"/>
  <c r="S3689" i="28"/>
  <c r="S3668" i="28"/>
  <c r="S3646" i="28"/>
  <c r="S3624" i="28"/>
  <c r="S3601" i="28"/>
  <c r="S3578" i="28"/>
  <c r="S3556" i="28"/>
  <c r="S3534" i="28"/>
  <c r="S3512" i="28"/>
  <c r="S3490" i="28"/>
  <c r="S3468" i="28"/>
  <c r="S3446" i="28"/>
  <c r="S3424" i="28"/>
  <c r="S3401" i="28"/>
  <c r="S3378" i="28"/>
  <c r="S3356" i="28"/>
  <c r="S3334" i="28"/>
  <c r="S3312" i="28"/>
  <c r="S3290" i="28"/>
  <c r="S3268" i="28"/>
  <c r="S3246" i="28"/>
  <c r="S3218" i="28"/>
  <c r="S3193" i="28"/>
  <c r="S3168" i="28"/>
  <c r="S3138" i="28"/>
  <c r="S3113" i="28"/>
  <c r="S3088" i="28"/>
  <c r="S3056" i="28"/>
  <c r="S3028" i="28"/>
  <c r="S3000" i="28"/>
  <c r="S2967" i="28"/>
  <c r="S2939" i="28"/>
  <c r="S2911" i="28"/>
  <c r="S2875" i="28"/>
  <c r="S2847" i="28"/>
  <c r="S2816" i="28"/>
  <c r="S2783" i="28"/>
  <c r="S2752" i="28"/>
  <c r="S2724" i="28"/>
  <c r="S2688" i="28"/>
  <c r="S2660" i="28"/>
  <c r="S2628" i="28"/>
  <c r="S2587" i="28"/>
  <c r="S2555" i="28"/>
  <c r="S2518" i="28"/>
  <c r="S2476" i="28"/>
  <c r="S2440" i="28"/>
  <c r="S2408" i="28"/>
  <c r="S2366" i="28"/>
  <c r="S2329" i="28"/>
  <c r="S2291" i="28"/>
  <c r="S2247" i="28"/>
  <c r="S2213" i="28"/>
  <c r="S2175" i="28"/>
  <c r="S2130" i="28"/>
  <c r="S2092" i="28"/>
  <c r="S2058" i="28"/>
  <c r="S2013" i="28"/>
  <c r="S1972" i="28"/>
  <c r="S1929" i="28"/>
  <c r="S1881" i="28"/>
  <c r="S1832" i="28"/>
  <c r="S1782" i="28"/>
  <c r="S1730" i="28"/>
  <c r="S1675" i="28"/>
  <c r="S1612" i="28"/>
  <c r="S1562" i="28"/>
  <c r="S1504" i="28"/>
  <c r="S1449" i="28"/>
  <c r="S1388" i="28"/>
  <c r="S1324" i="28"/>
  <c r="S1262" i="28"/>
  <c r="S1208" i="28"/>
  <c r="S1138" i="28"/>
  <c r="S1068" i="28"/>
  <c r="S988" i="28"/>
  <c r="S918" i="28"/>
  <c r="S839" i="28"/>
  <c r="S755" i="28"/>
  <c r="S686" i="28"/>
  <c r="S593" i="28"/>
  <c r="S3829" i="28"/>
  <c r="S3809" i="28"/>
  <c r="S3789" i="28"/>
  <c r="S3769" i="28"/>
  <c r="S3749" i="28"/>
  <c r="S3729" i="28"/>
  <c r="S3709" i="28"/>
  <c r="S3688" i="28"/>
  <c r="S3667" i="28"/>
  <c r="S3645" i="28"/>
  <c r="S3622" i="28"/>
  <c r="S3600" i="28"/>
  <c r="S3577" i="28"/>
  <c r="S3555" i="28"/>
  <c r="S3533" i="28"/>
  <c r="S3511" i="28"/>
  <c r="S3489" i="28"/>
  <c r="S3467" i="28"/>
  <c r="S3445" i="28"/>
  <c r="S3422" i="28"/>
  <c r="S3400" i="28"/>
  <c r="S3377" i="28"/>
  <c r="S3355" i="28"/>
  <c r="S3333" i="28"/>
  <c r="S3311" i="28"/>
  <c r="S3289" i="28"/>
  <c r="S3267" i="28"/>
  <c r="S3245" i="28"/>
  <c r="S3217" i="28"/>
  <c r="S3192" i="28"/>
  <c r="S3167" i="28"/>
  <c r="S3137" i="28"/>
  <c r="S3112" i="28"/>
  <c r="S3087" i="28"/>
  <c r="S3055" i="28"/>
  <c r="S3027" i="28"/>
  <c r="S2999" i="28"/>
  <c r="S2966" i="28"/>
  <c r="S2938" i="28"/>
  <c r="S2910" i="28"/>
  <c r="S2874" i="28"/>
  <c r="S2846" i="28"/>
  <c r="S2815" i="28"/>
  <c r="S2781" i="28"/>
  <c r="S2751" i="28"/>
  <c r="S2723" i="28"/>
  <c r="S2687" i="28"/>
  <c r="S2658" i="28"/>
  <c r="S2627" i="28"/>
  <c r="S2586" i="28"/>
  <c r="S2554" i="28"/>
  <c r="S2517" i="28"/>
  <c r="S2475" i="28"/>
  <c r="S2438" i="28"/>
  <c r="S2407" i="28"/>
  <c r="S2365" i="28"/>
  <c r="S2328" i="28"/>
  <c r="S2290" i="28"/>
  <c r="S2246" i="28"/>
  <c r="S2212" i="28"/>
  <c r="S2173" i="28"/>
  <c r="S2129" i="28"/>
  <c r="S2091" i="28"/>
  <c r="S2057" i="28"/>
  <c r="S2012" i="28"/>
  <c r="S1971" i="28"/>
  <c r="S1928" i="28"/>
  <c r="S1880" i="28"/>
  <c r="S1831" i="28"/>
  <c r="S1781" i="28"/>
  <c r="S1723" i="28"/>
  <c r="S1673" i="28"/>
  <c r="S1611" i="28"/>
  <c r="S1560" i="28"/>
  <c r="S1502" i="28"/>
  <c r="S1446" i="28"/>
  <c r="S1379" i="28"/>
  <c r="S1323" i="28"/>
  <c r="S1261" i="28"/>
  <c r="S1207" i="28"/>
  <c r="S1136" i="28"/>
  <c r="S1067" i="28"/>
  <c r="S987" i="28"/>
  <c r="S906" i="28"/>
  <c r="S838" i="28"/>
  <c r="S748" i="28"/>
  <c r="S685" i="28"/>
  <c r="S590" i="28"/>
  <c r="S3828" i="28"/>
  <c r="S3808" i="28"/>
  <c r="S3788" i="28"/>
  <c r="S3748" i="28"/>
  <c r="S3728" i="28"/>
  <c r="S3708" i="28"/>
  <c r="S3687" i="28"/>
  <c r="S3666" i="28"/>
  <c r="S3621" i="28"/>
  <c r="S3598" i="28"/>
  <c r="S3576" i="28"/>
  <c r="S3554" i="28"/>
  <c r="S3532" i="28"/>
  <c r="S3510" i="28"/>
  <c r="S3488" i="28"/>
  <c r="S3466" i="28"/>
  <c r="S3444" i="28"/>
  <c r="S3421" i="28"/>
  <c r="S3398" i="28"/>
  <c r="S3376" i="28"/>
  <c r="S3354" i="28"/>
  <c r="S3310" i="28"/>
  <c r="S3288" i="28"/>
  <c r="S3266" i="28"/>
  <c r="S3244" i="28"/>
  <c r="S3216" i="28"/>
  <c r="S3191" i="28"/>
  <c r="S3136" i="28"/>
  <c r="S3111" i="28"/>
  <c r="S3086" i="28"/>
  <c r="S3054" i="28"/>
  <c r="S3026" i="28"/>
  <c r="S2998" i="28"/>
  <c r="S2937" i="28"/>
  <c r="S2909" i="28"/>
  <c r="S2873" i="28"/>
  <c r="S2844" i="28"/>
  <c r="S2814" i="28"/>
  <c r="S2780" i="28"/>
  <c r="S2722" i="28"/>
  <c r="S2686" i="28"/>
  <c r="S2657" i="28"/>
  <c r="S2626" i="28"/>
  <c r="S2585" i="28"/>
  <c r="S2553" i="28"/>
  <c r="S2474" i="28"/>
  <c r="S2437" i="28"/>
  <c r="S2406" i="28"/>
  <c r="S2364" i="28"/>
  <c r="S2327" i="28"/>
  <c r="S2289" i="28"/>
  <c r="S2245" i="28"/>
  <c r="S2172" i="28"/>
  <c r="S2128" i="28"/>
  <c r="S2089" i="28"/>
  <c r="S2056" i="28"/>
  <c r="S2011" i="28"/>
  <c r="S1970" i="28"/>
  <c r="S1927" i="28"/>
  <c r="S1824" i="28"/>
  <c r="S1780" i="28"/>
  <c r="S1722" i="28"/>
  <c r="S1672" i="28"/>
  <c r="S1610" i="28"/>
  <c r="S1557" i="28"/>
  <c r="S1500" i="28"/>
  <c r="S1445" i="28"/>
  <c r="S1378" i="28"/>
  <c r="S1322" i="28"/>
  <c r="S1260" i="28"/>
  <c r="S1205" i="28"/>
  <c r="S1135" i="28"/>
  <c r="S1052" i="28"/>
  <c r="S986" i="28"/>
  <c r="S905" i="28"/>
  <c r="S837" i="28"/>
  <c r="S747" i="28"/>
  <c r="S671" i="28"/>
  <c r="S1940" i="28"/>
  <c r="S1904" i="28"/>
  <c r="S1874" i="28"/>
  <c r="S1844" i="28"/>
  <c r="S1807" i="28"/>
  <c r="S1777" i="28"/>
  <c r="S1745" i="28"/>
  <c r="S1703" i="28"/>
  <c r="S1671" i="28"/>
  <c r="S1635" i="28"/>
  <c r="S1595" i="28"/>
  <c r="S1559" i="28"/>
  <c r="S1527" i="28"/>
  <c r="S1485" i="28"/>
  <c r="S1448" i="28"/>
  <c r="S1407" i="28"/>
  <c r="S1370" i="28"/>
  <c r="S1333" i="28"/>
  <c r="S1293" i="28"/>
  <c r="S1255" i="28"/>
  <c r="S1211" i="28"/>
  <c r="S1177" i="28"/>
  <c r="S1120" i="28"/>
  <c r="S1082" i="28"/>
  <c r="S1036" i="28"/>
  <c r="S984" i="28"/>
  <c r="S937" i="28"/>
  <c r="S883" i="28"/>
  <c r="S836" i="28"/>
  <c r="S784" i="28"/>
  <c r="S724" i="28"/>
  <c r="S684" i="28"/>
  <c r="S623" i="28"/>
  <c r="S583" i="28"/>
  <c r="S522" i="28"/>
  <c r="S475" i="28"/>
  <c r="S1931" i="28"/>
  <c r="S1903" i="28"/>
  <c r="S1873" i="28"/>
  <c r="S1837" i="28"/>
  <c r="S1806" i="28"/>
  <c r="S1776" i="28"/>
  <c r="S1739" i="28"/>
  <c r="S1702" i="28"/>
  <c r="S1670" i="28"/>
  <c r="S1628" i="28"/>
  <c r="S1593" i="28"/>
  <c r="S1558" i="28"/>
  <c r="S1516" i="28"/>
  <c r="S1484" i="28"/>
  <c r="S1447" i="28"/>
  <c r="S1406" i="28"/>
  <c r="S1369" i="28"/>
  <c r="S1331" i="28"/>
  <c r="S1291" i="28"/>
  <c r="S1253" i="28"/>
  <c r="S1210" i="28"/>
  <c r="S1176" i="28"/>
  <c r="S1117" i="28"/>
  <c r="S1081" i="28"/>
  <c r="S1032" i="28"/>
  <c r="S983" i="28"/>
  <c r="S936" i="28"/>
  <c r="S882" i="28"/>
  <c r="S821" i="28"/>
  <c r="S783" i="28"/>
  <c r="S723" i="28"/>
  <c r="S683" i="28"/>
  <c r="S622" i="28"/>
  <c r="S573" i="28"/>
  <c r="S521" i="28"/>
  <c r="S473" i="28"/>
  <c r="S2777" i="28"/>
  <c r="S2314" i="28"/>
  <c r="S1764" i="28"/>
  <c r="S3703" i="28"/>
  <c r="S3683" i="28"/>
  <c r="S3663" i="28"/>
  <c r="S3643" i="28"/>
  <c r="S3623" i="28"/>
  <c r="S3603" i="28"/>
  <c r="S3583" i="28"/>
  <c r="S3563" i="28"/>
  <c r="S3543" i="28"/>
  <c r="S3523" i="28"/>
  <c r="S3503" i="28"/>
  <c r="S3483" i="28"/>
  <c r="S3463" i="28"/>
  <c r="S3443" i="28"/>
  <c r="S3423" i="28"/>
  <c r="S3403" i="28"/>
  <c r="S3383" i="28"/>
  <c r="S3363" i="28"/>
  <c r="S3343" i="28"/>
  <c r="S3323" i="28"/>
  <c r="S3303" i="28"/>
  <c r="S3283" i="28"/>
  <c r="S3263" i="28"/>
  <c r="S3243" i="28"/>
  <c r="S3223" i="28"/>
  <c r="S3203" i="28"/>
  <c r="S3183" i="28"/>
  <c r="S3163" i="28"/>
  <c r="S3143" i="28"/>
  <c r="S3123" i="28"/>
  <c r="S3103" i="28"/>
  <c r="S3083" i="28"/>
  <c r="S3061" i="28"/>
  <c r="S3039" i="28"/>
  <c r="S3017" i="28"/>
  <c r="S2995" i="28"/>
  <c r="S2973" i="28"/>
  <c r="S2951" i="28"/>
  <c r="S2928" i="28"/>
  <c r="S2905" i="28"/>
  <c r="S2881" i="28"/>
  <c r="S2857" i="28"/>
  <c r="S2834" i="28"/>
  <c r="S2811" i="28"/>
  <c r="S2788" i="28"/>
  <c r="S2765" i="28"/>
  <c r="S2742" i="28"/>
  <c r="S2717" i="28"/>
  <c r="S2694" i="28"/>
  <c r="S2670" i="28"/>
  <c r="S2647" i="28"/>
  <c r="S2623" i="28"/>
  <c r="S2597" i="28"/>
  <c r="S2566" i="28"/>
  <c r="S2540" i="28"/>
  <c r="S2513" i="28"/>
  <c r="S2482" i="28"/>
  <c r="S2455" i="28"/>
  <c r="S2429" i="28"/>
  <c r="S2397" i="28"/>
  <c r="S2371" i="28"/>
  <c r="S2345" i="28"/>
  <c r="S2313" i="28"/>
  <c r="S2286" i="28"/>
  <c r="S2257" i="28"/>
  <c r="S2225" i="28"/>
  <c r="S2197" i="28"/>
  <c r="S2169" i="28"/>
  <c r="S2136" i="28"/>
  <c r="S2108" i="28"/>
  <c r="S2081" i="28"/>
  <c r="S2047" i="28"/>
  <c r="S2020" i="28"/>
  <c r="S1990" i="28"/>
  <c r="S1954" i="28"/>
  <c r="S1926" i="28"/>
  <c r="S1897" i="28"/>
  <c r="S1862" i="28"/>
  <c r="S1830" i="28"/>
  <c r="S1800" i="28"/>
  <c r="S1763" i="28"/>
  <c r="S1728" i="28"/>
  <c r="S1697" i="28"/>
  <c r="S1655" i="28"/>
  <c r="S1621" i="28"/>
  <c r="S1586" i="28"/>
  <c r="S1544" i="28"/>
  <c r="S1510" i="28"/>
  <c r="S1476" i="28"/>
  <c r="S1436" i="28"/>
  <c r="S1399" i="28"/>
  <c r="S1363" i="28"/>
  <c r="S1320" i="28"/>
  <c r="S1281" i="28"/>
  <c r="S1238" i="28"/>
  <c r="S1204" i="28"/>
  <c r="S1156" i="28"/>
  <c r="S1111" i="28"/>
  <c r="S1066" i="28"/>
  <c r="S1016" i="28"/>
  <c r="S967" i="28"/>
  <c r="S917" i="28"/>
  <c r="S868" i="28"/>
  <c r="S816" i="28"/>
  <c r="S768" i="28"/>
  <c r="S715" i="28"/>
  <c r="S662" i="28"/>
  <c r="S616" i="28"/>
  <c r="S561" i="28"/>
  <c r="S516" i="28"/>
  <c r="S3202" i="28"/>
  <c r="S3182" i="28"/>
  <c r="S3162" i="28"/>
  <c r="S3142" i="28"/>
  <c r="S3122" i="28"/>
  <c r="S3102" i="28"/>
  <c r="S3082" i="28"/>
  <c r="S3060" i="28"/>
  <c r="S3038" i="28"/>
  <c r="S3016" i="28"/>
  <c r="S2994" i="28"/>
  <c r="S2972" i="28"/>
  <c r="S2950" i="28"/>
  <c r="S2927" i="28"/>
  <c r="S2903" i="28"/>
  <c r="S2880" i="28"/>
  <c r="S2856" i="28"/>
  <c r="S2833" i="28"/>
  <c r="S2810" i="28"/>
  <c r="S2787" i="28"/>
  <c r="S2764" i="28"/>
  <c r="S2741" i="28"/>
  <c r="S2716" i="28"/>
  <c r="S2692" i="28"/>
  <c r="S2669" i="28"/>
  <c r="S2646" i="28"/>
  <c r="S2622" i="28"/>
  <c r="S2596" i="28"/>
  <c r="S2565" i="28"/>
  <c r="S2538" i="28"/>
  <c r="S2512" i="28"/>
  <c r="S2481" i="28"/>
  <c r="S2454" i="28"/>
  <c r="S2428" i="28"/>
  <c r="S2396" i="28"/>
  <c r="S2370" i="28"/>
  <c r="S2344" i="28"/>
  <c r="S2312" i="28"/>
  <c r="S2285" i="28"/>
  <c r="S2256" i="28"/>
  <c r="S2224" i="28"/>
  <c r="S2196" i="28"/>
  <c r="S2168" i="28"/>
  <c r="S2135" i="28"/>
  <c r="S2107" i="28"/>
  <c r="S2080" i="28"/>
  <c r="S2046" i="28"/>
  <c r="S2018" i="28"/>
  <c r="S1989" i="28"/>
  <c r="S1953" i="28"/>
  <c r="S1925" i="28"/>
  <c r="S1895" i="28"/>
  <c r="S1861" i="28"/>
  <c r="S1829" i="28"/>
  <c r="S1799" i="28"/>
  <c r="S1762" i="28"/>
  <c r="S1727" i="28"/>
  <c r="S1696" i="28"/>
  <c r="S1653" i="28"/>
  <c r="S1620" i="28"/>
  <c r="S1584" i="28"/>
  <c r="S1542" i="28"/>
  <c r="S1509" i="28"/>
  <c r="S1472" i="28"/>
  <c r="S1433" i="28"/>
  <c r="S1398" i="28"/>
  <c r="S1361" i="28"/>
  <c r="S1319" i="28"/>
  <c r="S1280" i="28"/>
  <c r="S1237" i="28"/>
  <c r="S1202" i="28"/>
  <c r="S1155" i="28"/>
  <c r="S1110" i="28"/>
  <c r="S1065" i="28"/>
  <c r="S1015" i="28"/>
  <c r="S966" i="28"/>
  <c r="S916" i="28"/>
  <c r="S867" i="28"/>
  <c r="S815" i="28"/>
  <c r="S759" i="28"/>
  <c r="S713" i="28"/>
  <c r="S661" i="28"/>
  <c r="S615" i="28"/>
  <c r="S560" i="28"/>
  <c r="S512" i="28"/>
  <c r="S3241" i="28"/>
  <c r="S3221" i="28"/>
  <c r="S3201" i="28"/>
  <c r="S3181" i="28"/>
  <c r="S3161" i="28"/>
  <c r="S3141" i="28"/>
  <c r="S3121" i="28"/>
  <c r="S3101" i="28"/>
  <c r="S3081" i="28"/>
  <c r="S3059" i="28"/>
  <c r="S3037" i="28"/>
  <c r="S3015" i="28"/>
  <c r="S2993" i="28"/>
  <c r="S2971" i="28"/>
  <c r="S2948" i="28"/>
  <c r="S2926" i="28"/>
  <c r="S2902" i="28"/>
  <c r="S2878" i="28"/>
  <c r="S2855" i="28"/>
  <c r="S2832" i="28"/>
  <c r="S2809" i="28"/>
  <c r="S2786" i="28"/>
  <c r="S2763" i="28"/>
  <c r="S2738" i="28"/>
  <c r="S2715" i="28"/>
  <c r="S2691" i="28"/>
  <c r="S2668" i="28"/>
  <c r="S2645" i="28"/>
  <c r="S2621" i="28"/>
  <c r="S2595" i="28"/>
  <c r="S2564" i="28"/>
  <c r="S2537" i="28"/>
  <c r="S2511" i="28"/>
  <c r="S2480" i="28"/>
  <c r="S2453" i="28"/>
  <c r="S2427" i="28"/>
  <c r="S2395" i="28"/>
  <c r="S2369" i="28"/>
  <c r="S2343" i="28"/>
  <c r="S2311" i="28"/>
  <c r="S2284" i="28"/>
  <c r="S2255" i="28"/>
  <c r="S2223" i="28"/>
  <c r="S2194" i="28"/>
  <c r="S2167" i="28"/>
  <c r="S2134" i="28"/>
  <c r="S2106" i="28"/>
  <c r="S2078" i="28"/>
  <c r="S2045" i="28"/>
  <c r="S2017" i="28"/>
  <c r="S1988" i="28"/>
  <c r="S1952" i="28"/>
  <c r="S1924" i="28"/>
  <c r="S1894" i="28"/>
  <c r="S1860" i="28"/>
  <c r="S1828" i="28"/>
  <c r="S1798" i="28"/>
  <c r="S1761" i="28"/>
  <c r="S1726" i="28"/>
  <c r="S1695" i="28"/>
  <c r="S1652" i="28"/>
  <c r="S1618" i="28"/>
  <c r="S1583" i="28"/>
  <c r="S1541" i="28"/>
  <c r="S1508" i="28"/>
  <c r="S1471" i="28"/>
  <c r="S1432" i="28"/>
  <c r="S1397" i="28"/>
  <c r="S1351" i="28"/>
  <c r="S1318" i="28"/>
  <c r="S1279" i="28"/>
  <c r="S1236" i="28"/>
  <c r="S1200" i="28"/>
  <c r="S1153" i="28"/>
  <c r="S1109" i="28"/>
  <c r="S1058" i="28"/>
  <c r="S1011" i="28"/>
  <c r="S965" i="28"/>
  <c r="S915" i="28"/>
  <c r="S859" i="28"/>
  <c r="S813" i="28"/>
  <c r="S758" i="28"/>
  <c r="S712" i="28"/>
  <c r="S660" i="28"/>
  <c r="S609" i="28"/>
  <c r="S559" i="28"/>
  <c r="S510" i="28"/>
  <c r="S3240" i="28"/>
  <c r="S3220" i="28"/>
  <c r="S3200" i="28"/>
  <c r="S3180" i="28"/>
  <c r="S3160" i="28"/>
  <c r="S3140" i="28"/>
  <c r="S3120" i="28"/>
  <c r="S3100" i="28"/>
  <c r="S3080" i="28"/>
  <c r="S3058" i="28"/>
  <c r="S3036" i="28"/>
  <c r="S3014" i="28"/>
  <c r="S2992" i="28"/>
  <c r="S2970" i="28"/>
  <c r="S2947" i="28"/>
  <c r="S2924" i="28"/>
  <c r="S2901" i="28"/>
  <c r="S2877" i="28"/>
  <c r="S2854" i="28"/>
  <c r="S2831" i="28"/>
  <c r="S2808" i="28"/>
  <c r="S2785" i="28"/>
  <c r="S2762" i="28"/>
  <c r="S2737" i="28"/>
  <c r="S2713" i="28"/>
  <c r="S2690" i="28"/>
  <c r="S2667" i="28"/>
  <c r="S2644" i="28"/>
  <c r="S2620" i="28"/>
  <c r="S2594" i="28"/>
  <c r="S2563" i="28"/>
  <c r="S2536" i="28"/>
  <c r="S2510" i="28"/>
  <c r="S2478" i="28"/>
  <c r="S2452" i="28"/>
  <c r="S2426" i="28"/>
  <c r="S2394" i="28"/>
  <c r="S2368" i="28"/>
  <c r="S2342" i="28"/>
  <c r="S2310" i="28"/>
  <c r="S2283" i="28"/>
  <c r="S2254" i="28"/>
  <c r="S2222" i="28"/>
  <c r="S2193" i="28"/>
  <c r="S2166" i="28"/>
  <c r="S2133" i="28"/>
  <c r="S2105" i="28"/>
  <c r="S2077" i="28"/>
  <c r="S2044" i="28"/>
  <c r="S2015" i="28"/>
  <c r="S1987" i="28"/>
  <c r="S1951" i="28"/>
  <c r="S1923" i="28"/>
  <c r="S1892" i="28"/>
  <c r="S1858" i="28"/>
  <c r="S1827" i="28"/>
  <c r="S1797" i="28"/>
  <c r="S1760" i="28"/>
  <c r="S1725" i="28"/>
  <c r="S1693" i="28"/>
  <c r="S1651" i="28"/>
  <c r="S1617" i="28"/>
  <c r="S1581" i="28"/>
  <c r="S1539" i="28"/>
  <c r="S1507" i="28"/>
  <c r="S1470" i="28"/>
  <c r="S1430" i="28"/>
  <c r="S1395" i="28"/>
  <c r="S1349" i="28"/>
  <c r="S1317" i="28"/>
  <c r="S1278" i="28"/>
  <c r="S1235" i="28"/>
  <c r="S1199" i="28"/>
  <c r="S1152" i="28"/>
  <c r="S1108" i="28"/>
  <c r="S1057" i="28"/>
  <c r="S1010" i="28"/>
  <c r="S959" i="28"/>
  <c r="S913" i="28"/>
  <c r="S858" i="28"/>
  <c r="S812" i="28"/>
  <c r="S757" i="28"/>
  <c r="S709" i="28"/>
  <c r="S658" i="28"/>
  <c r="S608" i="28"/>
  <c r="S558" i="28"/>
  <c r="S509" i="28"/>
  <c r="S3639" i="28"/>
  <c r="S3619" i="28"/>
  <c r="S3599" i="28"/>
  <c r="S3579" i="28"/>
  <c r="S3559" i="28"/>
  <c r="S3539" i="28"/>
  <c r="S3519" i="28"/>
  <c r="S3499" i="28"/>
  <c r="S3479" i="28"/>
  <c r="S3459" i="28"/>
  <c r="S3439" i="28"/>
  <c r="S3419" i="28"/>
  <c r="S3399" i="28"/>
  <c r="S3379" i="28"/>
  <c r="S3359" i="28"/>
  <c r="S3339" i="28"/>
  <c r="S3319" i="28"/>
  <c r="S3279" i="28"/>
  <c r="S3259" i="28"/>
  <c r="S3239" i="28"/>
  <c r="S3219" i="28"/>
  <c r="S3199" i="28"/>
  <c r="S3179" i="28"/>
  <c r="S3159" i="28"/>
  <c r="S3139" i="28"/>
  <c r="S3119" i="28"/>
  <c r="S3099" i="28"/>
  <c r="S3079" i="28"/>
  <c r="S3057" i="28"/>
  <c r="S3035" i="28"/>
  <c r="S3013" i="28"/>
  <c r="S2991" i="28"/>
  <c r="S2968" i="28"/>
  <c r="S2946" i="28"/>
  <c r="S2923" i="28"/>
  <c r="S2876" i="28"/>
  <c r="S2853" i="28"/>
  <c r="S2830" i="28"/>
  <c r="S2807" i="28"/>
  <c r="S2784" i="28"/>
  <c r="S2760" i="28"/>
  <c r="S2736" i="28"/>
  <c r="S2712" i="28"/>
  <c r="S2689" i="28"/>
  <c r="S2666" i="28"/>
  <c r="S2643" i="28"/>
  <c r="S2618" i="28"/>
  <c r="S2593" i="28"/>
  <c r="S2562" i="28"/>
  <c r="S2535" i="28"/>
  <c r="S2509" i="28"/>
  <c r="S2477" i="28"/>
  <c r="S2451" i="28"/>
  <c r="S2393" i="28"/>
  <c r="S2367" i="28"/>
  <c r="S2341" i="28"/>
  <c r="S2309" i="28"/>
  <c r="S2282" i="28"/>
  <c r="S2253" i="28"/>
  <c r="S2221" i="28"/>
  <c r="S2192" i="28"/>
  <c r="S2165" i="28"/>
  <c r="S2131" i="28"/>
  <c r="S2104" i="28"/>
  <c r="S2076" i="28"/>
  <c r="S2043" i="28"/>
  <c r="S2014" i="28"/>
  <c r="S1986" i="28"/>
  <c r="S1950" i="28"/>
  <c r="S1922" i="28"/>
  <c r="S1891" i="28"/>
  <c r="S1857" i="28"/>
  <c r="S1826" i="28"/>
  <c r="S1795" i="28"/>
  <c r="S1759" i="28"/>
  <c r="S1724" i="28"/>
  <c r="S1692" i="28"/>
  <c r="S1650" i="28"/>
  <c r="S1613" i="28"/>
  <c r="S1580" i="28"/>
  <c r="S1538" i="28"/>
  <c r="S1506" i="28"/>
  <c r="S1469" i="28"/>
  <c r="S1429" i="28"/>
  <c r="S1391" i="28"/>
  <c r="S1348" i="28"/>
  <c r="S1315" i="28"/>
  <c r="S1271" i="28"/>
  <c r="S1233" i="28"/>
  <c r="S1197" i="28"/>
  <c r="S1151" i="28"/>
  <c r="S1106" i="28"/>
  <c r="S1053" i="28"/>
  <c r="S1009" i="28"/>
  <c r="S958" i="28"/>
  <c r="S912" i="28"/>
  <c r="S857" i="28"/>
  <c r="S809" i="28"/>
  <c r="S756" i="28"/>
  <c r="S708" i="28"/>
  <c r="S657" i="28"/>
  <c r="S607" i="28"/>
  <c r="S548" i="28"/>
  <c r="S979" i="28"/>
  <c r="S941" i="28"/>
  <c r="S910" i="28"/>
  <c r="S879" i="28"/>
  <c r="S841" i="28"/>
  <c r="S811" i="28"/>
  <c r="S779" i="28"/>
  <c r="S744" i="28"/>
  <c r="S711" i="28"/>
  <c r="S682" i="28"/>
  <c r="S644" i="28"/>
  <c r="S611" i="28"/>
  <c r="S582" i="28"/>
  <c r="S544" i="28"/>
  <c r="S515" i="28"/>
  <c r="S482" i="28"/>
  <c r="S446" i="28"/>
  <c r="S1421" i="28"/>
  <c r="S1393" i="28"/>
  <c r="S1366" i="28"/>
  <c r="S1340" i="28"/>
  <c r="S1309" i="28"/>
  <c r="S1282" i="28"/>
  <c r="S1256" i="28"/>
  <c r="S1229" i="28"/>
  <c r="S1201" i="28"/>
  <c r="S1169" i="28"/>
  <c r="S1137" i="28"/>
  <c r="S1107" i="28"/>
  <c r="S1069" i="28"/>
  <c r="S1040" i="28"/>
  <c r="S1007" i="28"/>
  <c r="S969" i="28"/>
  <c r="S940" i="28"/>
  <c r="S909" i="28"/>
  <c r="S872" i="28"/>
  <c r="S840" i="28"/>
  <c r="S810" i="28"/>
  <c r="S772" i="28"/>
  <c r="S742" i="28"/>
  <c r="S710" i="28"/>
  <c r="S672" i="28"/>
  <c r="S643" i="28"/>
  <c r="S610" i="28"/>
  <c r="S576" i="28"/>
  <c r="S543" i="28"/>
  <c r="S513" i="28"/>
  <c r="S476" i="28"/>
  <c r="S443" i="28"/>
  <c r="S413" i="28"/>
  <c r="S1893" i="28"/>
  <c r="S1568" i="28"/>
  <c r="S3069" i="28"/>
  <c r="S3049" i="28"/>
  <c r="S3029" i="28"/>
  <c r="S3009" i="28"/>
  <c r="S2989" i="28"/>
  <c r="S2969" i="28"/>
  <c r="S2949" i="28"/>
  <c r="S2929" i="28"/>
  <c r="S2908" i="28"/>
  <c r="S2887" i="28"/>
  <c r="S2866" i="28"/>
  <c r="S2845" i="28"/>
  <c r="S2824" i="28"/>
  <c r="S2803" i="28"/>
  <c r="S2782" i="28"/>
  <c r="S2761" i="28"/>
  <c r="S2740" i="28"/>
  <c r="S2718" i="28"/>
  <c r="S2697" i="28"/>
  <c r="S2676" i="28"/>
  <c r="S2655" i="28"/>
  <c r="S2634" i="28"/>
  <c r="S2613" i="28"/>
  <c r="S2592" i="28"/>
  <c r="S2571" i="28"/>
  <c r="S2550" i="28"/>
  <c r="S2529" i="28"/>
  <c r="S2508" i="28"/>
  <c r="S2487" i="28"/>
  <c r="S2466" i="28"/>
  <c r="S2445" i="28"/>
  <c r="S2424" i="28"/>
  <c r="S2403" i="28"/>
  <c r="S2382" i="28"/>
  <c r="S2361" i="28"/>
  <c r="S2340" i="28"/>
  <c r="S2318" i="28"/>
  <c r="S2296" i="28"/>
  <c r="S2274" i="28"/>
  <c r="S2252" i="28"/>
  <c r="S2230" i="28"/>
  <c r="S2208" i="28"/>
  <c r="S2186" i="28"/>
  <c r="S2164" i="28"/>
  <c r="S2142" i="28"/>
  <c r="S2120" i="28"/>
  <c r="S2097" i="28"/>
  <c r="S2075" i="28"/>
  <c r="S2053" i="28"/>
  <c r="S2031" i="28"/>
  <c r="S2008" i="28"/>
  <c r="S1985" i="28"/>
  <c r="S1962" i="28"/>
  <c r="S1937" i="28"/>
  <c r="S1913" i="28"/>
  <c r="S1890" i="28"/>
  <c r="S1867" i="28"/>
  <c r="S1843" i="28"/>
  <c r="S1819" i="28"/>
  <c r="S1793" i="28"/>
  <c r="S1768" i="28"/>
  <c r="S1744" i="28"/>
  <c r="S1718" i="28"/>
  <c r="S1691" i="28"/>
  <c r="S1660" i="28"/>
  <c r="S1633" i="28"/>
  <c r="S1607" i="28"/>
  <c r="S1579" i="28"/>
  <c r="S1552" i="28"/>
  <c r="S1525" i="28"/>
  <c r="S1495" i="28"/>
  <c r="S1468" i="28"/>
  <c r="S1442" i="28"/>
  <c r="S1415" i="28"/>
  <c r="S1387" i="28"/>
  <c r="S1360" i="28"/>
  <c r="S1330" i="28"/>
  <c r="S1303" i="28"/>
  <c r="S1277" i="28"/>
  <c r="S1250" i="28"/>
  <c r="S1222" i="28"/>
  <c r="S1192" i="28"/>
  <c r="S1163" i="28"/>
  <c r="S1131" i="28"/>
  <c r="S1093" i="28"/>
  <c r="S1064" i="28"/>
  <c r="S1031" i="28"/>
  <c r="S997" i="28"/>
  <c r="S964" i="28"/>
  <c r="S935" i="28"/>
  <c r="S897" i="28"/>
  <c r="S864" i="28"/>
  <c r="S835" i="28"/>
  <c r="S797" i="28"/>
  <c r="S767" i="28"/>
  <c r="S735" i="28"/>
  <c r="S699" i="28"/>
  <c r="S667" i="28"/>
  <c r="S637" i="28"/>
  <c r="S600" i="28"/>
  <c r="S567" i="28"/>
  <c r="S538" i="28"/>
  <c r="S500" i="28"/>
  <c r="S470" i="28"/>
  <c r="S438" i="28"/>
  <c r="S400" i="28"/>
  <c r="S2591" i="28"/>
  <c r="S2570" i="28"/>
  <c r="S2549" i="28"/>
  <c r="S2528" i="28"/>
  <c r="S2507" i="28"/>
  <c r="S2486" i="28"/>
  <c r="S2465" i="28"/>
  <c r="S2444" i="28"/>
  <c r="S2423" i="28"/>
  <c r="S2402" i="28"/>
  <c r="S2381" i="28"/>
  <c r="S2360" i="28"/>
  <c r="S2338" i="28"/>
  <c r="S2317" i="28"/>
  <c r="S2295" i="28"/>
  <c r="S2273" i="28"/>
  <c r="S2251" i="28"/>
  <c r="S2229" i="28"/>
  <c r="S2207" i="28"/>
  <c r="S2185" i="28"/>
  <c r="S2163" i="28"/>
  <c r="S2141" i="28"/>
  <c r="S2118" i="28"/>
  <c r="S2096" i="28"/>
  <c r="S2074" i="28"/>
  <c r="S2052" i="28"/>
  <c r="S2030" i="28"/>
  <c r="S2007" i="28"/>
  <c r="S1984" i="28"/>
  <c r="S1960" i="28"/>
  <c r="S1935" i="28"/>
  <c r="S1912" i="28"/>
  <c r="S1889" i="28"/>
  <c r="S1866" i="28"/>
  <c r="S1842" i="28"/>
  <c r="S1818" i="28"/>
  <c r="S1791" i="28"/>
  <c r="S1767" i="28"/>
  <c r="S1743" i="28"/>
  <c r="S1717" i="28"/>
  <c r="S1688" i="28"/>
  <c r="S1659" i="28"/>
  <c r="S1632" i="28"/>
  <c r="S1605" i="28"/>
  <c r="S1578" i="28"/>
  <c r="S1551" i="28"/>
  <c r="S1524" i="28"/>
  <c r="S1493" i="28"/>
  <c r="S1467" i="28"/>
  <c r="S1441" i="28"/>
  <c r="S1412" i="28"/>
  <c r="S1386" i="28"/>
  <c r="S1357" i="28"/>
  <c r="S1328" i="28"/>
  <c r="S1302" i="28"/>
  <c r="S1276" i="28"/>
  <c r="S1249" i="28"/>
  <c r="S1220" i="28"/>
  <c r="S1191" i="28"/>
  <c r="S1162" i="28"/>
  <c r="S1130" i="28"/>
  <c r="S1092" i="28"/>
  <c r="S1063" i="28"/>
  <c r="S1030" i="28"/>
  <c r="S995" i="28"/>
  <c r="S963" i="28"/>
  <c r="S933" i="28"/>
  <c r="S896" i="28"/>
  <c r="S863" i="28"/>
  <c r="S833" i="28"/>
  <c r="S796" i="28"/>
  <c r="S766" i="28"/>
  <c r="S733" i="28"/>
  <c r="S696" i="28"/>
  <c r="S666" i="28"/>
  <c r="S636" i="28"/>
  <c r="S599" i="28"/>
  <c r="S566" i="28"/>
  <c r="S537" i="28"/>
  <c r="S499" i="28"/>
  <c r="S468" i="28"/>
  <c r="S437" i="28"/>
  <c r="S399" i="28"/>
  <c r="S2632" i="28"/>
  <c r="S2611" i="28"/>
  <c r="S2590" i="28"/>
  <c r="S2569" i="28"/>
  <c r="S2548" i="28"/>
  <c r="S2527" i="28"/>
  <c r="S2506" i="28"/>
  <c r="S2485" i="28"/>
  <c r="S2464" i="28"/>
  <c r="S2443" i="28"/>
  <c r="S2422" i="28"/>
  <c r="S2401" i="28"/>
  <c r="S2380" i="28"/>
  <c r="S2358" i="28"/>
  <c r="S2337" i="28"/>
  <c r="S2316" i="28"/>
  <c r="S2294" i="28"/>
  <c r="S2272" i="28"/>
  <c r="S2250" i="28"/>
  <c r="S2228" i="28"/>
  <c r="S2206" i="28"/>
  <c r="S2184" i="28"/>
  <c r="S2162" i="28"/>
  <c r="S2140" i="28"/>
  <c r="S2117" i="28"/>
  <c r="S2095" i="28"/>
  <c r="S2073" i="28"/>
  <c r="S2051" i="28"/>
  <c r="S2029" i="28"/>
  <c r="S2006" i="28"/>
  <c r="S1982" i="28"/>
  <c r="S1958" i="28"/>
  <c r="S1934" i="28"/>
  <c r="S1911" i="28"/>
  <c r="S1888" i="28"/>
  <c r="S1865" i="28"/>
  <c r="S1841" i="28"/>
  <c r="S1816" i="28"/>
  <c r="S1790" i="28"/>
  <c r="S1766" i="28"/>
  <c r="S1742" i="28"/>
  <c r="S1716" i="28"/>
  <c r="S1686" i="28"/>
  <c r="S1658" i="28"/>
  <c r="S1631" i="28"/>
  <c r="S1604" i="28"/>
  <c r="S1577" i="28"/>
  <c r="S1550" i="28"/>
  <c r="S1520" i="28"/>
  <c r="S1492" i="28"/>
  <c r="S1466" i="28"/>
  <c r="S1440" i="28"/>
  <c r="S1411" i="28"/>
  <c r="S1384" i="28"/>
  <c r="S1356" i="28"/>
  <c r="S1327" i="28"/>
  <c r="S1301" i="28"/>
  <c r="S1275" i="28"/>
  <c r="S1247" i="28"/>
  <c r="S1219" i="28"/>
  <c r="S1190" i="28"/>
  <c r="S1159" i="28"/>
  <c r="S1129" i="28"/>
  <c r="S1091" i="28"/>
  <c r="S1062" i="28"/>
  <c r="S1029" i="28"/>
  <c r="S993" i="28"/>
  <c r="S962" i="28"/>
  <c r="S931" i="28"/>
  <c r="S895" i="28"/>
  <c r="S862" i="28"/>
  <c r="S832" i="28"/>
  <c r="S795" i="28"/>
  <c r="S765" i="28"/>
  <c r="S732" i="28"/>
  <c r="S695" i="28"/>
  <c r="S665" i="28"/>
  <c r="S632" i="28"/>
  <c r="S598" i="28"/>
  <c r="S565" i="28"/>
  <c r="S536" i="28"/>
  <c r="S498" i="28"/>
  <c r="S467" i="28"/>
  <c r="S436" i="28"/>
  <c r="S398" i="28"/>
  <c r="S2610" i="28"/>
  <c r="S2589" i="28"/>
  <c r="S2568" i="28"/>
  <c r="S2547" i="28"/>
  <c r="S2526" i="28"/>
  <c r="S2505" i="28"/>
  <c r="S2484" i="28"/>
  <c r="S2463" i="28"/>
  <c r="S2442" i="28"/>
  <c r="S2421" i="28"/>
  <c r="S2400" i="28"/>
  <c r="S2378" i="28"/>
  <c r="S2357" i="28"/>
  <c r="S2336" i="28"/>
  <c r="S2315" i="28"/>
  <c r="S2293" i="28"/>
  <c r="S2271" i="28"/>
  <c r="S2249" i="28"/>
  <c r="S2227" i="28"/>
  <c r="S2205" i="28"/>
  <c r="S2183" i="28"/>
  <c r="S2161" i="28"/>
  <c r="S2138" i="28"/>
  <c r="S2116" i="28"/>
  <c r="S2094" i="28"/>
  <c r="S2072" i="28"/>
  <c r="S2050" i="28"/>
  <c r="S2028" i="28"/>
  <c r="S2004" i="28"/>
  <c r="S1981" i="28"/>
  <c r="S1957" i="28"/>
  <c r="S1933" i="28"/>
  <c r="S1910" i="28"/>
  <c r="S1887" i="28"/>
  <c r="S1864" i="28"/>
  <c r="S1840" i="28"/>
  <c r="S1815" i="28"/>
  <c r="S1789" i="28"/>
  <c r="S1765" i="28"/>
  <c r="S1741" i="28"/>
  <c r="S1715" i="28"/>
  <c r="S1683" i="28"/>
  <c r="S1657" i="28"/>
  <c r="S1630" i="28"/>
  <c r="S1602" i="28"/>
  <c r="S1576" i="28"/>
  <c r="S1548" i="28"/>
  <c r="S1518" i="28"/>
  <c r="S1491" i="28"/>
  <c r="S1465" i="28"/>
  <c r="S1439" i="28"/>
  <c r="S1410" i="28"/>
  <c r="S1383" i="28"/>
  <c r="S1355" i="28"/>
  <c r="S1326" i="28"/>
  <c r="S1300" i="28"/>
  <c r="S1273" i="28"/>
  <c r="S1246" i="28"/>
  <c r="S1216" i="28"/>
  <c r="S1189" i="28"/>
  <c r="S1158" i="28"/>
  <c r="S1128" i="28"/>
  <c r="S1090" i="28"/>
  <c r="S1061" i="28"/>
  <c r="S1028" i="28"/>
  <c r="S990" i="28"/>
  <c r="S961" i="28"/>
  <c r="S930" i="28"/>
  <c r="S893" i="28"/>
  <c r="S861" i="28"/>
  <c r="S831" i="28"/>
  <c r="S793" i="28"/>
  <c r="S763" i="28"/>
  <c r="S731" i="28"/>
  <c r="S693" i="28"/>
  <c r="S664" i="28"/>
  <c r="S631" i="28"/>
  <c r="S597" i="28"/>
  <c r="S564" i="28"/>
  <c r="S535" i="28"/>
  <c r="S497" i="28"/>
  <c r="S464" i="28"/>
  <c r="S435" i="28"/>
  <c r="S397" i="28"/>
  <c r="S3065" i="28"/>
  <c r="S3045" i="28"/>
  <c r="S3025" i="28"/>
  <c r="S3005" i="28"/>
  <c r="S2985" i="28"/>
  <c r="S2965" i="28"/>
  <c r="S2945" i="28"/>
  <c r="S2925" i="28"/>
  <c r="S2904" i="28"/>
  <c r="S2883" i="28"/>
  <c r="S2862" i="28"/>
  <c r="S2841" i="28"/>
  <c r="S2820" i="28"/>
  <c r="S2798" i="28"/>
  <c r="S2756" i="28"/>
  <c r="S2735" i="28"/>
  <c r="S2714" i="28"/>
  <c r="S2693" i="28"/>
  <c r="S2672" i="28"/>
  <c r="S2651" i="28"/>
  <c r="S2630" i="28"/>
  <c r="S2609" i="28"/>
  <c r="S2588" i="28"/>
  <c r="S2567" i="28"/>
  <c r="S2546" i="28"/>
  <c r="S2525" i="28"/>
  <c r="S2504" i="28"/>
  <c r="S2483" i="28"/>
  <c r="S2462" i="28"/>
  <c r="S2441" i="28"/>
  <c r="S2420" i="28"/>
  <c r="S2398" i="28"/>
  <c r="S2377" i="28"/>
  <c r="S2356" i="28"/>
  <c r="S2335" i="28"/>
  <c r="S2292" i="28"/>
  <c r="S2270" i="28"/>
  <c r="S2248" i="28"/>
  <c r="S2226" i="28"/>
  <c r="S2204" i="28"/>
  <c r="S2182" i="28"/>
  <c r="S2160" i="28"/>
  <c r="S2137" i="28"/>
  <c r="S2115" i="28"/>
  <c r="S2093" i="28"/>
  <c r="S2071" i="28"/>
  <c r="S2049" i="28"/>
  <c r="S2026" i="28"/>
  <c r="S2003" i="28"/>
  <c r="S1980" i="28"/>
  <c r="S1955" i="28"/>
  <c r="S1932" i="28"/>
  <c r="S1909" i="28"/>
  <c r="S1886" i="28"/>
  <c r="S1863" i="28"/>
  <c r="S1839" i="28"/>
  <c r="S1812" i="28"/>
  <c r="S1788" i="28"/>
  <c r="S1740" i="28"/>
  <c r="S1712" i="28"/>
  <c r="S1682" i="28"/>
  <c r="S1656" i="28"/>
  <c r="S1629" i="28"/>
  <c r="S1601" i="28"/>
  <c r="S1575" i="28"/>
  <c r="S1547" i="28"/>
  <c r="S1517" i="28"/>
  <c r="S1490" i="28"/>
  <c r="S1464" i="28"/>
  <c r="S1437" i="28"/>
  <c r="S1409" i="28"/>
  <c r="S1380" i="28"/>
  <c r="S1352" i="28"/>
  <c r="S1325" i="28"/>
  <c r="S1299" i="28"/>
  <c r="S1272" i="28"/>
  <c r="S1243" i="28"/>
  <c r="S1215" i="28"/>
  <c r="S1188" i="28"/>
  <c r="S1157" i="28"/>
  <c r="S1127" i="28"/>
  <c r="S1089" i="28"/>
  <c r="S1060" i="28"/>
  <c r="S1027" i="28"/>
  <c r="S989" i="28"/>
  <c r="S960" i="28"/>
  <c r="S927" i="28"/>
  <c r="S892" i="28"/>
  <c r="S860" i="28"/>
  <c r="S830" i="28"/>
  <c r="S792" i="28"/>
  <c r="S762" i="28"/>
  <c r="S730" i="28"/>
  <c r="S692" i="28"/>
  <c r="S663" i="28"/>
  <c r="S630" i="28"/>
  <c r="S595" i="28"/>
  <c r="S563" i="28"/>
  <c r="S533" i="28"/>
  <c r="S496" i="28"/>
  <c r="S463" i="28"/>
  <c r="S433" i="28"/>
  <c r="S886" i="28"/>
  <c r="S340" i="28"/>
  <c r="S1737" i="28"/>
  <c r="S1713" i="28"/>
  <c r="S1689" i="28"/>
  <c r="S1665" i="28"/>
  <c r="S1642" i="28"/>
  <c r="S1619" i="28"/>
  <c r="S1596" i="28"/>
  <c r="S1572" i="28"/>
  <c r="S1549" i="28"/>
  <c r="S1526" i="28"/>
  <c r="S1503" i="28"/>
  <c r="S1479" i="28"/>
  <c r="S1455" i="28"/>
  <c r="S1431" i="28"/>
  <c r="S1408" i="28"/>
  <c r="S1385" i="28"/>
  <c r="S1362" i="28"/>
  <c r="S1339" i="28"/>
  <c r="S1316" i="28"/>
  <c r="S1292" i="28"/>
  <c r="S1268" i="28"/>
  <c r="S1244" i="28"/>
  <c r="S1221" i="28"/>
  <c r="S1198" i="28"/>
  <c r="S1175" i="28"/>
  <c r="S1150" i="28"/>
  <c r="S1126" i="28"/>
  <c r="S1102" i="28"/>
  <c r="S1075" i="28"/>
  <c r="S1050" i="28"/>
  <c r="S1026" i="28"/>
  <c r="S1002" i="28"/>
  <c r="S978" i="28"/>
  <c r="S952" i="28"/>
  <c r="S926" i="28"/>
  <c r="S902" i="28"/>
  <c r="S878" i="28"/>
  <c r="S853" i="28"/>
  <c r="S829" i="28"/>
  <c r="S804" i="28"/>
  <c r="S778" i="28"/>
  <c r="S753" i="28"/>
  <c r="S729" i="28"/>
  <c r="S705" i="28"/>
  <c r="S681" i="28"/>
  <c r="S653" i="28"/>
  <c r="S629" i="28"/>
  <c r="S605" i="28"/>
  <c r="S581" i="28"/>
  <c r="S557" i="28"/>
  <c r="S531" i="28"/>
  <c r="S505" i="28"/>
  <c r="S481" i="28"/>
  <c r="S457" i="28"/>
  <c r="S432" i="28"/>
  <c r="S408" i="28"/>
  <c r="S383" i="28"/>
  <c r="S357" i="28"/>
  <c r="S332" i="28"/>
  <c r="S1173" i="28"/>
  <c r="S1149" i="28"/>
  <c r="S1125" i="28"/>
  <c r="S1100" i="28"/>
  <c r="S1073" i="28"/>
  <c r="S1049" i="28"/>
  <c r="S1025" i="28"/>
  <c r="S1001" i="28"/>
  <c r="S977" i="28"/>
  <c r="S951" i="28"/>
  <c r="S925" i="28"/>
  <c r="S901" i="28"/>
  <c r="S877" i="28"/>
  <c r="S852" i="28"/>
  <c r="S828" i="28"/>
  <c r="S801" i="28"/>
  <c r="S777" i="28"/>
  <c r="S752" i="28"/>
  <c r="S728" i="28"/>
  <c r="S704" i="28"/>
  <c r="S679" i="28"/>
  <c r="S652" i="28"/>
  <c r="S628" i="28"/>
  <c r="S604" i="28"/>
  <c r="S580" i="28"/>
  <c r="S556" i="28"/>
  <c r="S530" i="28"/>
  <c r="S504" i="28"/>
  <c r="S480" i="28"/>
  <c r="S456" i="28"/>
  <c r="S431" i="28"/>
  <c r="S407" i="28"/>
  <c r="S380" i="28"/>
  <c r="S356" i="28"/>
  <c r="S331" i="28"/>
  <c r="S1172" i="28"/>
  <c r="S1148" i="28"/>
  <c r="S1124" i="28"/>
  <c r="S1099" i="28"/>
  <c r="S1072" i="28"/>
  <c r="S1048" i="28"/>
  <c r="S1024" i="28"/>
  <c r="S1000" i="28"/>
  <c r="S976" i="28"/>
  <c r="S948" i="28"/>
  <c r="S924" i="28"/>
  <c r="S900" i="28"/>
  <c r="S876" i="28"/>
  <c r="S851" i="28"/>
  <c r="S826" i="28"/>
  <c r="S800" i="28"/>
  <c r="S776" i="28"/>
  <c r="S751" i="28"/>
  <c r="S727" i="28"/>
  <c r="S703" i="28"/>
  <c r="S678" i="28"/>
  <c r="S651" i="28"/>
  <c r="S627" i="28"/>
  <c r="S603" i="28"/>
  <c r="S579" i="28"/>
  <c r="S555" i="28"/>
  <c r="S527" i="28"/>
  <c r="S503" i="28"/>
  <c r="S479" i="28"/>
  <c r="S455" i="28"/>
  <c r="S430" i="28"/>
  <c r="S405" i="28"/>
  <c r="S379" i="28"/>
  <c r="S355" i="28"/>
  <c r="S330" i="28"/>
  <c r="S1733" i="28"/>
  <c r="S1709" i="28"/>
  <c r="S1685" i="28"/>
  <c r="S1662" i="28"/>
  <c r="S1639" i="28"/>
  <c r="S1616" i="28"/>
  <c r="S1592" i="28"/>
  <c r="S1569" i="28"/>
  <c r="S1546" i="28"/>
  <c r="S1523" i="28"/>
  <c r="S1499" i="28"/>
  <c r="S1475" i="28"/>
  <c r="S1451" i="28"/>
  <c r="S1428" i="28"/>
  <c r="S1405" i="28"/>
  <c r="S1382" i="28"/>
  <c r="S1359" i="28"/>
  <c r="S1336" i="28"/>
  <c r="S1312" i="28"/>
  <c r="S1288" i="28"/>
  <c r="S1264" i="28"/>
  <c r="S1241" i="28"/>
  <c r="S1218" i="28"/>
  <c r="S1195" i="28"/>
  <c r="S1171" i="28"/>
  <c r="S1147" i="28"/>
  <c r="S1123" i="28"/>
  <c r="S1096" i="28"/>
  <c r="S1071" i="28"/>
  <c r="S1047" i="28"/>
  <c r="S1023" i="28"/>
  <c r="S999" i="28"/>
  <c r="S973" i="28"/>
  <c r="S947" i="28"/>
  <c r="S923" i="28"/>
  <c r="S899" i="28"/>
  <c r="S875" i="28"/>
  <c r="S850" i="28"/>
  <c r="S825" i="28"/>
  <c r="S799" i="28"/>
  <c r="S775" i="28"/>
  <c r="S750" i="28"/>
  <c r="S726" i="28"/>
  <c r="S702" i="28"/>
  <c r="S675" i="28"/>
  <c r="S650" i="28"/>
  <c r="S626" i="28"/>
  <c r="S602" i="28"/>
  <c r="S578" i="28"/>
  <c r="S552" i="28"/>
  <c r="S526" i="28"/>
  <c r="S502" i="28"/>
  <c r="S478" i="28"/>
  <c r="S453" i="28"/>
  <c r="S429" i="28"/>
  <c r="S404" i="28"/>
  <c r="S378" i="28"/>
  <c r="S353" i="28"/>
  <c r="S329" i="28"/>
  <c r="S2301" i="28"/>
  <c r="S2280" i="28"/>
  <c r="S2258" i="28"/>
  <c r="S2237" i="28"/>
  <c r="S2216" i="28"/>
  <c r="S2195" i="28"/>
  <c r="S2174" i="28"/>
  <c r="S2153" i="28"/>
  <c r="S2132" i="28"/>
  <c r="S2111" i="28"/>
  <c r="S2090" i="28"/>
  <c r="S2069" i="28"/>
  <c r="S2048" i="28"/>
  <c r="S2027" i="28"/>
  <c r="S2005" i="28"/>
  <c r="S1983" i="28"/>
  <c r="S1961" i="28"/>
  <c r="S1938" i="28"/>
  <c r="S1915" i="28"/>
  <c r="S1871" i="28"/>
  <c r="S1848" i="28"/>
  <c r="S1825" i="28"/>
  <c r="S1802" i="28"/>
  <c r="S1779" i="28"/>
  <c r="S1756" i="28"/>
  <c r="S1731" i="28"/>
  <c r="S1707" i="28"/>
  <c r="S1684" i="28"/>
  <c r="S1661" i="28"/>
  <c r="S1638" i="28"/>
  <c r="S1615" i="28"/>
  <c r="S1591" i="28"/>
  <c r="S1545" i="28"/>
  <c r="S1521" i="28"/>
  <c r="S1497" i="28"/>
  <c r="S1473" i="28"/>
  <c r="S1450" i="28"/>
  <c r="S1427" i="28"/>
  <c r="S1404" i="28"/>
  <c r="S1381" i="28"/>
  <c r="S1358" i="28"/>
  <c r="S1335" i="28"/>
  <c r="S1310" i="28"/>
  <c r="S1286" i="28"/>
  <c r="S1263" i="28"/>
  <c r="S1240" i="28"/>
  <c r="S1217" i="28"/>
  <c r="S1193" i="28"/>
  <c r="S1170" i="28"/>
  <c r="S1146" i="28"/>
  <c r="S1121" i="28"/>
  <c r="S1095" i="28"/>
  <c r="S1070" i="28"/>
  <c r="S1046" i="28"/>
  <c r="S1022" i="28"/>
  <c r="S998" i="28"/>
  <c r="S972" i="28"/>
  <c r="S946" i="28"/>
  <c r="S922" i="28"/>
  <c r="S898" i="28"/>
  <c r="S873" i="28"/>
  <c r="S849" i="28"/>
  <c r="S822" i="28"/>
  <c r="S798" i="28"/>
  <c r="S773" i="28"/>
  <c r="S749" i="28"/>
  <c r="S725" i="28"/>
  <c r="S700" i="28"/>
  <c r="S673" i="28"/>
  <c r="S649" i="28"/>
  <c r="S625" i="28"/>
  <c r="S601" i="28"/>
  <c r="S577" i="28"/>
  <c r="S551" i="28"/>
  <c r="S525" i="28"/>
  <c r="S501" i="28"/>
  <c r="S477" i="28"/>
  <c r="S452" i="28"/>
  <c r="S428" i="28"/>
  <c r="S401" i="28"/>
  <c r="S377" i="28"/>
  <c r="S352" i="28"/>
  <c r="S1134" i="28"/>
  <c r="S2919" i="28"/>
  <c r="S2899" i="28"/>
  <c r="S2879" i="28"/>
  <c r="S2859" i="28"/>
  <c r="S2839" i="28"/>
  <c r="S2819" i="28"/>
  <c r="S2799" i="28"/>
  <c r="S2779" i="28"/>
  <c r="S2759" i="28"/>
  <c r="S2739" i="28"/>
  <c r="S2719" i="28"/>
  <c r="S2699" i="28"/>
  <c r="S2679" i="28"/>
  <c r="S2659" i="28"/>
  <c r="S2639" i="28"/>
  <c r="S2619" i="28"/>
  <c r="S2599" i="28"/>
  <c r="S2579" i="28"/>
  <c r="S2559" i="28"/>
  <c r="S2539" i="28"/>
  <c r="S2519" i="28"/>
  <c r="S2499" i="28"/>
  <c r="S2479" i="28"/>
  <c r="S2459" i="28"/>
  <c r="S2439" i="28"/>
  <c r="S2419" i="28"/>
  <c r="S2399" i="28"/>
  <c r="S2379" i="28"/>
  <c r="S2359" i="28"/>
  <c r="S2339" i="28"/>
  <c r="S2319" i="28"/>
  <c r="S2299" i="28"/>
  <c r="S2279" i="28"/>
  <c r="S2259" i="28"/>
  <c r="S2239" i="28"/>
  <c r="S2219" i="28"/>
  <c r="S2199" i="28"/>
  <c r="S2179" i="28"/>
  <c r="S2159" i="28"/>
  <c r="S2139" i="28"/>
  <c r="S2119" i="28"/>
  <c r="S2099" i="28"/>
  <c r="S2079" i="28"/>
  <c r="S2059" i="28"/>
  <c r="S2039" i="28"/>
  <c r="S2019" i="28"/>
  <c r="S1999" i="28"/>
  <c r="S1979" i="28"/>
  <c r="S1959" i="28"/>
  <c r="S1939" i="28"/>
  <c r="S1919" i="28"/>
  <c r="S1899" i="28"/>
  <c r="S1879" i="28"/>
  <c r="S1859" i="28"/>
  <c r="S1838" i="28"/>
  <c r="S1817" i="28"/>
  <c r="S1796" i="28"/>
  <c r="S1775" i="28"/>
  <c r="S1753" i="28"/>
  <c r="S1732" i="28"/>
  <c r="S1711" i="28"/>
  <c r="S1690" i="28"/>
  <c r="S1669" i="28"/>
  <c r="S1648" i="28"/>
  <c r="S1627" i="28"/>
  <c r="S1606" i="28"/>
  <c r="S1585" i="28"/>
  <c r="S1564" i="28"/>
  <c r="S1543" i="28"/>
  <c r="S1522" i="28"/>
  <c r="S1501" i="28"/>
  <c r="S1480" i="28"/>
  <c r="S1459" i="28"/>
  <c r="S1438" i="28"/>
  <c r="S1417" i="28"/>
  <c r="S1396" i="28"/>
  <c r="S1375" i="28"/>
  <c r="S1353" i="28"/>
  <c r="S1332" i="28"/>
  <c r="S1311" i="28"/>
  <c r="S1290" i="28"/>
  <c r="S1269" i="28"/>
  <c r="S1248" i="28"/>
  <c r="S1227" i="28"/>
  <c r="S1206" i="28"/>
  <c r="S1185" i="28"/>
  <c r="S1164" i="28"/>
  <c r="S1143" i="28"/>
  <c r="S1122" i="28"/>
  <c r="S1101" i="28"/>
  <c r="S1080" i="28"/>
  <c r="S1059" i="28"/>
  <c r="S1038" i="28"/>
  <c r="S1017" i="28"/>
  <c r="S996" i="28"/>
  <c r="S975" i="28"/>
  <c r="S953" i="28"/>
  <c r="S932" i="28"/>
  <c r="S911" i="28"/>
  <c r="S890" i="28"/>
  <c r="S869" i="28"/>
  <c r="S848" i="28"/>
  <c r="S827" i="28"/>
  <c r="S806" i="28"/>
  <c r="S785" i="28"/>
  <c r="S764" i="28"/>
  <c r="S743" i="28"/>
  <c r="S722" i="28"/>
  <c r="S701" i="28"/>
  <c r="S680" i="28"/>
  <c r="S659" i="28"/>
  <c r="S638" i="28"/>
  <c r="S617" i="28"/>
  <c r="S596" i="28"/>
  <c r="S575" i="28"/>
  <c r="S553" i="28"/>
  <c r="S532" i="28"/>
  <c r="S511" i="28"/>
  <c r="S490" i="28"/>
  <c r="S469" i="28"/>
  <c r="S448" i="28"/>
  <c r="S427" i="28"/>
  <c r="S406" i="28"/>
  <c r="S385" i="28"/>
  <c r="S364" i="28"/>
  <c r="S343" i="28"/>
  <c r="S322" i="28"/>
  <c r="S301" i="28"/>
  <c r="S280" i="28"/>
  <c r="S259" i="28"/>
  <c r="S2016" i="28"/>
  <c r="S1996" i="28"/>
  <c r="S1976" i="28"/>
  <c r="S1956" i="28"/>
  <c r="S1936" i="28"/>
  <c r="S1916" i="28"/>
  <c r="S1896" i="28"/>
  <c r="S1876" i="28"/>
  <c r="S1856" i="28"/>
  <c r="S1835" i="28"/>
  <c r="S1813" i="28"/>
  <c r="S1792" i="28"/>
  <c r="S1771" i="28"/>
  <c r="S1750" i="28"/>
  <c r="S1729" i="28"/>
  <c r="S1708" i="28"/>
  <c r="S1687" i="28"/>
  <c r="S1666" i="28"/>
  <c r="S1645" i="28"/>
  <c r="S1624" i="28"/>
  <c r="S1603" i="28"/>
  <c r="S1582" i="28"/>
  <c r="S1561" i="28"/>
  <c r="S1540" i="28"/>
  <c r="S1519" i="28"/>
  <c r="S1498" i="28"/>
  <c r="S1477" i="28"/>
  <c r="S1456" i="28"/>
  <c r="S1435" i="28"/>
  <c r="S1413" i="28"/>
  <c r="S1392" i="28"/>
  <c r="S1371" i="28"/>
  <c r="S1350" i="28"/>
  <c r="S1329" i="28"/>
  <c r="S1308" i="28"/>
  <c r="S1287" i="28"/>
  <c r="S1266" i="28"/>
  <c r="S1245" i="28"/>
  <c r="S1224" i="28"/>
  <c r="S1203" i="28"/>
  <c r="S1182" i="28"/>
  <c r="S1161" i="28"/>
  <c r="S1140" i="28"/>
  <c r="S1119" i="28"/>
  <c r="S1098" i="28"/>
  <c r="S1077" i="28"/>
  <c r="S1056" i="28"/>
  <c r="S1035" i="28"/>
  <c r="S1013" i="28"/>
  <c r="S992" i="28"/>
  <c r="S971" i="28"/>
  <c r="S950" i="28"/>
  <c r="S929" i="28"/>
  <c r="S908" i="28"/>
  <c r="S887" i="28"/>
  <c r="S866" i="28"/>
  <c r="S845" i="28"/>
  <c r="S824" i="28"/>
  <c r="S803" i="28"/>
  <c r="S782" i="28"/>
  <c r="S761" i="28"/>
  <c r="S740" i="28"/>
  <c r="S719" i="28"/>
  <c r="S698" i="28"/>
  <c r="S677" i="28"/>
  <c r="S656" i="28"/>
  <c r="S635" i="28"/>
  <c r="S613" i="28"/>
  <c r="S592" i="28"/>
  <c r="S571" i="28"/>
  <c r="S550" i="28"/>
  <c r="S529" i="28"/>
  <c r="S508" i="28"/>
  <c r="S487" i="28"/>
  <c r="S466" i="28"/>
  <c r="S445" i="28"/>
  <c r="S424" i="28"/>
  <c r="S403" i="28"/>
  <c r="S382" i="28"/>
  <c r="S361" i="28"/>
  <c r="S319" i="28"/>
  <c r="S298" i="28"/>
  <c r="S277" i="28"/>
  <c r="S1160" i="28"/>
  <c r="S1139" i="28"/>
  <c r="S1118" i="28"/>
  <c r="S1097" i="28"/>
  <c r="S1076" i="28"/>
  <c r="S1055" i="28"/>
  <c r="S1033" i="28"/>
  <c r="S1012" i="28"/>
  <c r="S991" i="28"/>
  <c r="S970" i="28"/>
  <c r="S949" i="28"/>
  <c r="S928" i="28"/>
  <c r="S907" i="28"/>
  <c r="S865" i="28"/>
  <c r="S844" i="28"/>
  <c r="S823" i="28"/>
  <c r="S802" i="28"/>
  <c r="S781" i="28"/>
  <c r="S760" i="28"/>
  <c r="S739" i="28"/>
  <c r="S718" i="28"/>
  <c r="S697" i="28"/>
  <c r="S676" i="28"/>
  <c r="S655" i="28"/>
  <c r="S633" i="28"/>
  <c r="S612" i="28"/>
  <c r="S591" i="28"/>
  <c r="S570" i="28"/>
  <c r="S549" i="28"/>
  <c r="S528" i="28"/>
  <c r="S507" i="28"/>
  <c r="S486" i="28"/>
  <c r="S465" i="28"/>
  <c r="S444" i="28"/>
  <c r="S423" i="28"/>
  <c r="S402" i="28"/>
  <c r="S381" i="28"/>
  <c r="S360" i="28"/>
  <c r="S339" i="28"/>
  <c r="S318" i="28"/>
  <c r="S1854" i="28"/>
  <c r="S1834" i="28"/>
  <c r="S1814" i="28"/>
  <c r="S1794" i="28"/>
  <c r="S1774" i="28"/>
  <c r="S1754" i="28"/>
  <c r="S1734" i="28"/>
  <c r="S1714" i="28"/>
  <c r="S1694" i="28"/>
  <c r="S1674" i="28"/>
  <c r="S1654" i="28"/>
  <c r="S1634" i="28"/>
  <c r="S1614" i="28"/>
  <c r="S1594" i="28"/>
  <c r="S1574" i="28"/>
  <c r="S1554" i="28"/>
  <c r="S1534" i="28"/>
  <c r="S1514" i="28"/>
  <c r="S1494" i="28"/>
  <c r="S1474" i="28"/>
  <c r="S1454" i="28"/>
  <c r="S1434" i="28"/>
  <c r="S1414" i="28"/>
  <c r="S1394" i="28"/>
  <c r="S1374" i="28"/>
  <c r="S1354" i="28"/>
  <c r="S1334" i="28"/>
  <c r="S1314" i="28"/>
  <c r="S1294" i="28"/>
  <c r="S1274" i="28"/>
  <c r="S1254" i="28"/>
  <c r="S1234" i="28"/>
  <c r="S1214" i="28"/>
  <c r="S1194" i="28"/>
  <c r="S1174" i="28"/>
  <c r="S1154" i="28"/>
  <c r="S1114" i="28"/>
  <c r="S1094" i="28"/>
  <c r="S1074" i="28"/>
  <c r="S1054" i="28"/>
  <c r="S1034" i="28"/>
  <c r="S1014" i="28"/>
  <c r="S994" i="28"/>
  <c r="S974" i="28"/>
  <c r="S954" i="28"/>
  <c r="S934" i="28"/>
  <c r="S914" i="28"/>
  <c r="S894" i="28"/>
  <c r="S874" i="28"/>
  <c r="S854" i="28"/>
  <c r="S834" i="28"/>
  <c r="S814" i="28"/>
  <c r="S794" i="28"/>
  <c r="S774" i="28"/>
  <c r="S754" i="28"/>
  <c r="S734" i="28"/>
  <c r="S714" i="28"/>
  <c r="S694" i="28"/>
  <c r="S674" i="28"/>
  <c r="S654" i="28"/>
  <c r="S634" i="28"/>
  <c r="S614" i="28"/>
  <c r="S594" i="28"/>
  <c r="S574" i="28"/>
  <c r="S554" i="28"/>
  <c r="S534" i="28"/>
  <c r="S514" i="28"/>
  <c r="S494" i="28"/>
  <c r="S474" i="28"/>
  <c r="S454" i="28"/>
  <c r="S434" i="28"/>
  <c r="S414" i="28"/>
  <c r="S394" i="28"/>
  <c r="S374" i="28"/>
  <c r="S354" i="28"/>
  <c r="S334" i="28"/>
  <c r="S314" i="28"/>
  <c r="S294" i="28"/>
  <c r="S274" i="28"/>
  <c r="S254" i="28"/>
  <c r="S234" i="28"/>
  <c r="S214" i="28"/>
  <c r="S194" i="28"/>
  <c r="Z2" i="28"/>
  <c r="Z3" i="28" s="1"/>
  <c r="Z4" i="28" s="1"/>
  <c r="Z5" i="28" s="1"/>
  <c r="Z6" i="28" s="1"/>
  <c r="Z7" i="28" s="1"/>
  <c r="Z8" i="28" s="1"/>
  <c r="Z9" i="28" s="1"/>
  <c r="Z10" i="28" s="1"/>
  <c r="Z11" i="28" s="1"/>
  <c r="Z12" i="28" s="1"/>
  <c r="Z13" i="28" s="1"/>
  <c r="Z14" i="28" s="1"/>
  <c r="Z15" i="28" s="1"/>
  <c r="Z16" i="28" s="1"/>
  <c r="Z17" i="28" s="1"/>
  <c r="Z18" i="28" s="1"/>
  <c r="Z19" i="28" s="1"/>
  <c r="Z20" i="28" s="1"/>
  <c r="Z21" i="28" s="1"/>
  <c r="Z22" i="28" s="1"/>
  <c r="Z23" i="28" s="1"/>
  <c r="Z24" i="28" s="1"/>
  <c r="Z25" i="28" s="1"/>
  <c r="Z26" i="28" s="1"/>
  <c r="Z27" i="28" s="1"/>
  <c r="Z28" i="28" s="1"/>
  <c r="Z29" i="28" s="1"/>
  <c r="Z30" i="28" s="1"/>
  <c r="Z31" i="28" s="1"/>
  <c r="Z32" i="28" s="1"/>
  <c r="Z33" i="28" s="1"/>
  <c r="Z34" i="28" s="1"/>
  <c r="Z35" i="28" s="1"/>
  <c r="Z36" i="28" s="1"/>
  <c r="Z37" i="28" s="1"/>
  <c r="Z38" i="28" s="1"/>
  <c r="Z39" i="28" s="1"/>
  <c r="Z40" i="28" s="1"/>
  <c r="Z41" i="28" s="1"/>
  <c r="Z42" i="28" s="1"/>
  <c r="Z43" i="28" s="1"/>
  <c r="Z44" i="28" s="1"/>
  <c r="Z45" i="28" s="1"/>
  <c r="Z46" i="28" s="1"/>
  <c r="AN20" i="28"/>
  <c r="AB3" i="28"/>
  <c r="AB4" i="28" s="1"/>
  <c r="AB5" i="28" s="1"/>
  <c r="AB6" i="28" s="1"/>
  <c r="AB7" i="28" s="1"/>
  <c r="AB8" i="28" s="1"/>
  <c r="AB9" i="28" s="1"/>
  <c r="AB10" i="28" s="1"/>
  <c r="AB11" i="28" s="1"/>
  <c r="AB12" i="28" s="1"/>
  <c r="AB13" i="28" s="1"/>
  <c r="AB14" i="28" s="1"/>
  <c r="AB15" i="28" s="1"/>
  <c r="AB16" i="28" s="1"/>
  <c r="AB17" i="28" s="1"/>
  <c r="AB18" i="28" s="1"/>
  <c r="AB19" i="28" s="1"/>
  <c r="AB20" i="28" s="1"/>
  <c r="AB21" i="28" s="1"/>
  <c r="AB22" i="28" s="1"/>
  <c r="AB23" i="28" s="1"/>
  <c r="AB24" i="28" s="1"/>
  <c r="AB25" i="28" s="1"/>
  <c r="AB26" i="28" s="1"/>
  <c r="AB27" i="28" s="1"/>
  <c r="AB28" i="28" s="1"/>
  <c r="AB29" i="28" s="1"/>
  <c r="AB30" i="28" s="1"/>
  <c r="AB31" i="28" s="1"/>
  <c r="AB32" i="28" s="1"/>
  <c r="AB33" i="28" s="1"/>
  <c r="AB34" i="28" s="1"/>
  <c r="AB35" i="28" s="1"/>
  <c r="AB36" i="28" s="1"/>
  <c r="AB37" i="28" s="1"/>
  <c r="AB38" i="28" s="1"/>
  <c r="AB39" i="28" s="1"/>
  <c r="AB40" i="28" s="1"/>
  <c r="AB41" i="28" s="1"/>
  <c r="AB42" i="28" s="1"/>
  <c r="AB43" i="28" s="1"/>
  <c r="AB44" i="28" s="1"/>
  <c r="AB45" i="28" s="1"/>
  <c r="AB46" i="28" s="1"/>
  <c r="AB47" i="28" s="1"/>
  <c r="AB48" i="28" s="1"/>
  <c r="AB49" i="28" s="1"/>
  <c r="AB50" i="28" s="1"/>
  <c r="Z47" i="28" l="1"/>
  <c r="AA46" i="28"/>
  <c r="AC46" i="28" s="1"/>
  <c r="AA4" i="28"/>
  <c r="AC4" i="28" s="1"/>
  <c r="AA10" i="28"/>
  <c r="AC10" i="28" s="1"/>
  <c r="AA3" i="28"/>
  <c r="AC3" i="28" s="1"/>
  <c r="AA11" i="28"/>
  <c r="AC11" i="28" s="1"/>
  <c r="AA7" i="28"/>
  <c r="AC7" i="28" s="1"/>
  <c r="AA15" i="28"/>
  <c r="AC15" i="28" s="1"/>
  <c r="AA19" i="28"/>
  <c r="AC19" i="28" s="1"/>
  <c r="AA23" i="28"/>
  <c r="AC23" i="28" s="1"/>
  <c r="AA27" i="28"/>
  <c r="AC27" i="28" s="1"/>
  <c r="AA31" i="28"/>
  <c r="AC31" i="28" s="1"/>
  <c r="AA35" i="28"/>
  <c r="AC35" i="28" s="1"/>
  <c r="AA39" i="28"/>
  <c r="AC39" i="28" s="1"/>
  <c r="AA43" i="28"/>
  <c r="AC43" i="28" s="1"/>
  <c r="AA41" i="28"/>
  <c r="AC41" i="28" s="1"/>
  <c r="AA8" i="28"/>
  <c r="AC8" i="28" s="1"/>
  <c r="AA12" i="28"/>
  <c r="AC12" i="28" s="1"/>
  <c r="AA16" i="28"/>
  <c r="AC16" i="28" s="1"/>
  <c r="AA20" i="28"/>
  <c r="AC20" i="28" s="1"/>
  <c r="AA24" i="28"/>
  <c r="AC24" i="28" s="1"/>
  <c r="AA28" i="28"/>
  <c r="AC28" i="28" s="1"/>
  <c r="AA32" i="28"/>
  <c r="AC32" i="28" s="1"/>
  <c r="AA36" i="28"/>
  <c r="AC36" i="28" s="1"/>
  <c r="AA40" i="28"/>
  <c r="AC40" i="28" s="1"/>
  <c r="AA5" i="28"/>
  <c r="AC5" i="28" s="1"/>
  <c r="AA9" i="28"/>
  <c r="AC9" i="28" s="1"/>
  <c r="AA13" i="28"/>
  <c r="AC13" i="28" s="1"/>
  <c r="AA17" i="28"/>
  <c r="AC17" i="28" s="1"/>
  <c r="AA21" i="28"/>
  <c r="AC21" i="28" s="1"/>
  <c r="AA25" i="28"/>
  <c r="AC25" i="28" s="1"/>
  <c r="AA29" i="28"/>
  <c r="AC29" i="28" s="1"/>
  <c r="AA33" i="28"/>
  <c r="AC33" i="28" s="1"/>
  <c r="AA37" i="28"/>
  <c r="AC37" i="28" s="1"/>
  <c r="AA45" i="28"/>
  <c r="AC45" i="28" s="1"/>
  <c r="AA18" i="28"/>
  <c r="AC18" i="28" s="1"/>
  <c r="AA22" i="28"/>
  <c r="AC22" i="28" s="1"/>
  <c r="AA26" i="28"/>
  <c r="AC26" i="28" s="1"/>
  <c r="AA30" i="28"/>
  <c r="AC30" i="28" s="1"/>
  <c r="AA34" i="28"/>
  <c r="AC34" i="28" s="1"/>
  <c r="AA38" i="28"/>
  <c r="AC38" i="28" s="1"/>
  <c r="AA42" i="28"/>
  <c r="AC42" i="28" s="1"/>
  <c r="AA2" i="28"/>
  <c r="AC2" i="28" s="1"/>
  <c r="AA44" i="28"/>
  <c r="AC44" i="28" s="1"/>
  <c r="AA14" i="28"/>
  <c r="AC14" i="28" s="1"/>
  <c r="AA6" i="28"/>
  <c r="AC6" i="28" s="1"/>
  <c r="B227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B1565" i="7"/>
  <c r="B1566" i="7"/>
  <c r="B1567" i="7"/>
  <c r="B1568" i="7"/>
  <c r="B1569" i="7"/>
  <c r="B1570" i="7"/>
  <c r="B1571" i="7"/>
  <c r="B1572" i="7"/>
  <c r="B1573" i="7"/>
  <c r="B1574" i="7"/>
  <c r="B1575" i="7"/>
  <c r="B1576" i="7"/>
  <c r="B1577" i="7"/>
  <c r="B1578" i="7"/>
  <c r="B1579" i="7"/>
  <c r="B1580" i="7"/>
  <c r="B1581" i="7"/>
  <c r="B1582" i="7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B1602" i="7"/>
  <c r="B1603" i="7"/>
  <c r="B1604" i="7"/>
  <c r="B1605" i="7"/>
  <c r="B1606" i="7"/>
  <c r="B1607" i="7"/>
  <c r="B1608" i="7"/>
  <c r="B1609" i="7"/>
  <c r="B1610" i="7"/>
  <c r="B1611" i="7"/>
  <c r="B1612" i="7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B1630" i="7"/>
  <c r="B1631" i="7"/>
  <c r="B1632" i="7"/>
  <c r="B1633" i="7"/>
  <c r="B1634" i="7"/>
  <c r="B1635" i="7"/>
  <c r="B1636" i="7"/>
  <c r="B1637" i="7"/>
  <c r="B1638" i="7"/>
  <c r="B1639" i="7"/>
  <c r="B1640" i="7"/>
  <c r="B1641" i="7"/>
  <c r="B1642" i="7"/>
  <c r="B1643" i="7"/>
  <c r="B1644" i="7"/>
  <c r="B1645" i="7"/>
  <c r="B1646" i="7"/>
  <c r="B1647" i="7"/>
  <c r="B1648" i="7"/>
  <c r="B1649" i="7"/>
  <c r="B1650" i="7"/>
  <c r="B1651" i="7"/>
  <c r="B1652" i="7"/>
  <c r="B1653" i="7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B1685" i="7"/>
  <c r="B1686" i="7"/>
  <c r="B1687" i="7"/>
  <c r="B1688" i="7"/>
  <c r="B1689" i="7"/>
  <c r="B1690" i="7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B1703" i="7"/>
  <c r="B1704" i="7"/>
  <c r="B1705" i="7"/>
  <c r="B1706" i="7"/>
  <c r="B1707" i="7"/>
  <c r="B1708" i="7"/>
  <c r="B1709" i="7"/>
  <c r="B1710" i="7"/>
  <c r="B1711" i="7"/>
  <c r="B1712" i="7"/>
  <c r="B1713" i="7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B1769" i="7"/>
  <c r="B1770" i="7"/>
  <c r="B1771" i="7"/>
  <c r="B1772" i="7"/>
  <c r="B1773" i="7"/>
  <c r="B1774" i="7"/>
  <c r="B1775" i="7"/>
  <c r="B1776" i="7"/>
  <c r="B1777" i="7"/>
  <c r="B1778" i="7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B1850" i="7"/>
  <c r="B1851" i="7"/>
  <c r="B1852" i="7"/>
  <c r="B1853" i="7"/>
  <c r="B1854" i="7"/>
  <c r="B1855" i="7"/>
  <c r="B1856" i="7"/>
  <c r="B1857" i="7"/>
  <c r="B1858" i="7"/>
  <c r="B1859" i="7"/>
  <c r="B1860" i="7"/>
  <c r="B1861" i="7"/>
  <c r="B1862" i="7"/>
  <c r="B1863" i="7"/>
  <c r="B1864" i="7"/>
  <c r="B1865" i="7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B1882" i="7"/>
  <c r="B1883" i="7"/>
  <c r="B1884" i="7"/>
  <c r="B1885" i="7"/>
  <c r="B1886" i="7"/>
  <c r="B1887" i="7"/>
  <c r="B1888" i="7"/>
  <c r="B1889" i="7"/>
  <c r="B1890" i="7"/>
  <c r="B1891" i="7"/>
  <c r="B1892" i="7"/>
  <c r="B1893" i="7"/>
  <c r="B1894" i="7"/>
  <c r="B1895" i="7"/>
  <c r="B1896" i="7"/>
  <c r="B1897" i="7"/>
  <c r="B1898" i="7"/>
  <c r="B1899" i="7"/>
  <c r="B1900" i="7"/>
  <c r="B1901" i="7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B1917" i="7"/>
  <c r="B1918" i="7"/>
  <c r="B1919" i="7"/>
  <c r="B1920" i="7"/>
  <c r="B1921" i="7"/>
  <c r="B1922" i="7"/>
  <c r="B1923" i="7"/>
  <c r="B1924" i="7"/>
  <c r="B1925" i="7"/>
  <c r="B1926" i="7"/>
  <c r="B1927" i="7"/>
  <c r="B1928" i="7"/>
  <c r="B1929" i="7"/>
  <c r="B1930" i="7"/>
  <c r="B1931" i="7"/>
  <c r="B1932" i="7"/>
  <c r="B1933" i="7"/>
  <c r="B1934" i="7"/>
  <c r="B1935" i="7"/>
  <c r="B1936" i="7"/>
  <c r="B1937" i="7"/>
  <c r="B1938" i="7"/>
  <c r="B1939" i="7"/>
  <c r="B1940" i="7"/>
  <c r="B1941" i="7"/>
  <c r="B1942" i="7"/>
  <c r="B1943" i="7"/>
  <c r="B1944" i="7"/>
  <c r="B1945" i="7"/>
  <c r="B1946" i="7"/>
  <c r="B1947" i="7"/>
  <c r="B1948" i="7"/>
  <c r="B1949" i="7"/>
  <c r="B1950" i="7"/>
  <c r="B1951" i="7"/>
  <c r="B1952" i="7"/>
  <c r="B1953" i="7"/>
  <c r="B1954" i="7"/>
  <c r="B1955" i="7"/>
  <c r="B1956" i="7"/>
  <c r="B1957" i="7"/>
  <c r="B1958" i="7"/>
  <c r="B1959" i="7"/>
  <c r="B1960" i="7"/>
  <c r="B1961" i="7"/>
  <c r="B1962" i="7"/>
  <c r="B1963" i="7"/>
  <c r="B1964" i="7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B1978" i="7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7" i="7"/>
  <c r="B2008" i="7"/>
  <c r="B2009" i="7"/>
  <c r="B2010" i="7"/>
  <c r="B2011" i="7"/>
  <c r="B2012" i="7"/>
  <c r="B2013" i="7"/>
  <c r="B2014" i="7"/>
  <c r="B2015" i="7"/>
  <c r="B2016" i="7"/>
  <c r="B2017" i="7"/>
  <c r="B2018" i="7"/>
  <c r="B2019" i="7"/>
  <c r="B2020" i="7"/>
  <c r="B2021" i="7"/>
  <c r="B2022" i="7"/>
  <c r="B2023" i="7"/>
  <c r="B2024" i="7"/>
  <c r="B2025" i="7"/>
  <c r="B2026" i="7"/>
  <c r="B2027" i="7"/>
  <c r="B2028" i="7"/>
  <c r="B2029" i="7"/>
  <c r="B2030" i="7"/>
  <c r="B2031" i="7"/>
  <c r="B2032" i="7"/>
  <c r="B2033" i="7"/>
  <c r="B2034" i="7"/>
  <c r="B2035" i="7"/>
  <c r="B2036" i="7"/>
  <c r="B2037" i="7"/>
  <c r="B2038" i="7"/>
  <c r="B2039" i="7"/>
  <c r="B2040" i="7"/>
  <c r="B2041" i="7"/>
  <c r="B2042" i="7"/>
  <c r="B2043" i="7"/>
  <c r="B2044" i="7"/>
  <c r="B2045" i="7"/>
  <c r="B2046" i="7"/>
  <c r="B2047" i="7"/>
  <c r="B2048" i="7"/>
  <c r="B2049" i="7"/>
  <c r="B2050" i="7"/>
  <c r="B2051" i="7"/>
  <c r="B2052" i="7"/>
  <c r="B2053" i="7"/>
  <c r="B2054" i="7"/>
  <c r="B2055" i="7"/>
  <c r="B2056" i="7"/>
  <c r="B2057" i="7"/>
  <c r="B2058" i="7"/>
  <c r="B2059" i="7"/>
  <c r="B2060" i="7"/>
  <c r="B2061" i="7"/>
  <c r="B2062" i="7"/>
  <c r="B2063" i="7"/>
  <c r="B2064" i="7"/>
  <c r="B2065" i="7"/>
  <c r="B2066" i="7"/>
  <c r="B2067" i="7"/>
  <c r="B2068" i="7"/>
  <c r="B2069" i="7"/>
  <c r="B2070" i="7"/>
  <c r="B2071" i="7"/>
  <c r="B2072" i="7"/>
  <c r="B2073" i="7"/>
  <c r="B2074" i="7"/>
  <c r="B2075" i="7"/>
  <c r="B2076" i="7"/>
  <c r="B2077" i="7"/>
  <c r="B2078" i="7"/>
  <c r="B2079" i="7"/>
  <c r="B2080" i="7"/>
  <c r="B2081" i="7"/>
  <c r="B2082" i="7"/>
  <c r="B2083" i="7"/>
  <c r="B2084" i="7"/>
  <c r="B2085" i="7"/>
  <c r="B2086" i="7"/>
  <c r="B2087" i="7"/>
  <c r="B2088" i="7"/>
  <c r="B2089" i="7"/>
  <c r="B2090" i="7"/>
  <c r="B2091" i="7"/>
  <c r="B2092" i="7"/>
  <c r="B2093" i="7"/>
  <c r="B2094" i="7"/>
  <c r="B2095" i="7"/>
  <c r="B2096" i="7"/>
  <c r="B2097" i="7"/>
  <c r="B2098" i="7"/>
  <c r="B2099" i="7"/>
  <c r="B2100" i="7"/>
  <c r="B2101" i="7"/>
  <c r="B2102" i="7"/>
  <c r="B2103" i="7"/>
  <c r="B2104" i="7"/>
  <c r="B2105" i="7"/>
  <c r="B2106" i="7"/>
  <c r="B2107" i="7"/>
  <c r="B2108" i="7"/>
  <c r="B2109" i="7"/>
  <c r="B2110" i="7"/>
  <c r="B2111" i="7"/>
  <c r="B2112" i="7"/>
  <c r="B2113" i="7"/>
  <c r="B2114" i="7"/>
  <c r="B2115" i="7"/>
  <c r="B2116" i="7"/>
  <c r="B2117" i="7"/>
  <c r="B2118" i="7"/>
  <c r="B2119" i="7"/>
  <c r="B2120" i="7"/>
  <c r="B2121" i="7"/>
  <c r="B2122" i="7"/>
  <c r="B2123" i="7"/>
  <c r="B2124" i="7"/>
  <c r="B2125" i="7"/>
  <c r="B2126" i="7"/>
  <c r="B2127" i="7"/>
  <c r="B2128" i="7"/>
  <c r="B2129" i="7"/>
  <c r="B2130" i="7"/>
  <c r="B2131" i="7"/>
  <c r="B2132" i="7"/>
  <c r="B2133" i="7"/>
  <c r="B2134" i="7"/>
  <c r="B2135" i="7"/>
  <c r="B2136" i="7"/>
  <c r="B2137" i="7"/>
  <c r="B2138" i="7"/>
  <c r="B2139" i="7"/>
  <c r="B2140" i="7"/>
  <c r="B2141" i="7"/>
  <c r="B2142" i="7"/>
  <c r="B2143" i="7"/>
  <c r="B2144" i="7"/>
  <c r="B2145" i="7"/>
  <c r="B2146" i="7"/>
  <c r="B2147" i="7"/>
  <c r="B2148" i="7"/>
  <c r="B2149" i="7"/>
  <c r="B2150" i="7"/>
  <c r="B2151" i="7"/>
  <c r="B2152" i="7"/>
  <c r="B2153" i="7"/>
  <c r="B2154" i="7"/>
  <c r="B2155" i="7"/>
  <c r="B2156" i="7"/>
  <c r="B2157" i="7"/>
  <c r="B2158" i="7"/>
  <c r="B2159" i="7"/>
  <c r="B2160" i="7"/>
  <c r="B2161" i="7"/>
  <c r="B2162" i="7"/>
  <c r="B2163" i="7"/>
  <c r="B2164" i="7"/>
  <c r="B2165" i="7"/>
  <c r="B2166" i="7"/>
  <c r="B2167" i="7"/>
  <c r="B2168" i="7"/>
  <c r="B2169" i="7"/>
  <c r="B2170" i="7"/>
  <c r="B2171" i="7"/>
  <c r="B2172" i="7"/>
  <c r="B2173" i="7"/>
  <c r="B2174" i="7"/>
  <c r="B2175" i="7"/>
  <c r="B2176" i="7"/>
  <c r="B2177" i="7"/>
  <c r="B2178" i="7"/>
  <c r="B2179" i="7"/>
  <c r="B2180" i="7"/>
  <c r="B2181" i="7"/>
  <c r="B2182" i="7"/>
  <c r="B2183" i="7"/>
  <c r="B2184" i="7"/>
  <c r="B2185" i="7"/>
  <c r="B2186" i="7"/>
  <c r="B2187" i="7"/>
  <c r="B2188" i="7"/>
  <c r="B2189" i="7"/>
  <c r="B2190" i="7"/>
  <c r="B2191" i="7"/>
  <c r="B2192" i="7"/>
  <c r="B2193" i="7"/>
  <c r="B2194" i="7"/>
  <c r="B2195" i="7"/>
  <c r="B2196" i="7"/>
  <c r="B2197" i="7"/>
  <c r="B2198" i="7"/>
  <c r="B2199" i="7"/>
  <c r="B2200" i="7"/>
  <c r="B2201" i="7"/>
  <c r="B2202" i="7"/>
  <c r="B2203" i="7"/>
  <c r="B2204" i="7"/>
  <c r="B2205" i="7"/>
  <c r="B2206" i="7"/>
  <c r="B2207" i="7"/>
  <c r="B2208" i="7"/>
  <c r="B2209" i="7"/>
  <c r="B2210" i="7"/>
  <c r="B2211" i="7"/>
  <c r="B2212" i="7"/>
  <c r="B2213" i="7"/>
  <c r="B2214" i="7"/>
  <c r="B2215" i="7"/>
  <c r="B2216" i="7"/>
  <c r="B2217" i="7"/>
  <c r="B2218" i="7"/>
  <c r="B2219" i="7"/>
  <c r="B2220" i="7"/>
  <c r="B2221" i="7"/>
  <c r="B2222" i="7"/>
  <c r="B2223" i="7"/>
  <c r="B2224" i="7"/>
  <c r="B2225" i="7"/>
  <c r="B2226" i="7"/>
  <c r="B2227" i="7"/>
  <c r="B2228" i="7"/>
  <c r="B2229" i="7"/>
  <c r="B2230" i="7"/>
  <c r="B2231" i="7"/>
  <c r="B2232" i="7"/>
  <c r="B2233" i="7"/>
  <c r="B2234" i="7"/>
  <c r="B2235" i="7"/>
  <c r="B2236" i="7"/>
  <c r="B2237" i="7"/>
  <c r="B2238" i="7"/>
  <c r="B2239" i="7"/>
  <c r="B2240" i="7"/>
  <c r="B2241" i="7"/>
  <c r="B2242" i="7"/>
  <c r="B2243" i="7"/>
  <c r="B2244" i="7"/>
  <c r="B2245" i="7"/>
  <c r="B2246" i="7"/>
  <c r="B2247" i="7"/>
  <c r="B2248" i="7"/>
  <c r="B2249" i="7"/>
  <c r="B2250" i="7"/>
  <c r="B2251" i="7"/>
  <c r="B2252" i="7"/>
  <c r="B2253" i="7"/>
  <c r="B2254" i="7"/>
  <c r="B2255" i="7"/>
  <c r="B2256" i="7"/>
  <c r="B2257" i="7"/>
  <c r="B2258" i="7"/>
  <c r="B2259" i="7"/>
  <c r="B2260" i="7"/>
  <c r="B2261" i="7"/>
  <c r="B2262" i="7"/>
  <c r="B2263" i="7"/>
  <c r="B2264" i="7"/>
  <c r="B2265" i="7"/>
  <c r="B2266" i="7"/>
  <c r="B2267" i="7"/>
  <c r="B2268" i="7"/>
  <c r="B2269" i="7"/>
  <c r="B2270" i="7"/>
  <c r="B2271" i="7"/>
  <c r="AE46" i="28" l="1"/>
  <c r="AD46" i="28"/>
  <c r="Z48" i="28"/>
  <c r="AA47" i="28"/>
  <c r="AE2" i="28"/>
  <c r="AD44" i="28"/>
  <c r="AE44" i="28"/>
  <c r="AD29" i="28"/>
  <c r="AE29" i="28"/>
  <c r="AD41" i="28"/>
  <c r="AE41" i="28"/>
  <c r="AD31" i="28"/>
  <c r="AE31" i="28"/>
  <c r="AD30" i="28"/>
  <c r="AE30" i="28"/>
  <c r="AD45" i="28"/>
  <c r="AE45" i="28"/>
  <c r="AD25" i="28"/>
  <c r="AE25" i="28"/>
  <c r="AD9" i="28"/>
  <c r="AE9" i="28"/>
  <c r="AD32" i="28"/>
  <c r="AE32" i="28"/>
  <c r="AD16" i="28"/>
  <c r="AE16" i="28"/>
  <c r="AD43" i="28"/>
  <c r="AE43" i="28"/>
  <c r="AD27" i="28"/>
  <c r="AE27" i="28"/>
  <c r="AD7" i="28"/>
  <c r="AE7" i="28"/>
  <c r="AD4" i="28"/>
  <c r="AE4" i="28"/>
  <c r="AD34" i="28"/>
  <c r="AE34" i="28"/>
  <c r="AD18" i="28"/>
  <c r="AE18" i="28"/>
  <c r="AD36" i="28"/>
  <c r="AE36" i="28"/>
  <c r="AD10" i="28"/>
  <c r="AE10" i="28"/>
  <c r="AD26" i="28"/>
  <c r="AE26" i="28"/>
  <c r="AD37" i="28"/>
  <c r="AE37" i="28"/>
  <c r="AD21" i="28"/>
  <c r="AE21" i="28"/>
  <c r="AD5" i="28"/>
  <c r="AE5" i="28"/>
  <c r="AD28" i="28"/>
  <c r="AE28" i="28"/>
  <c r="AD12" i="28"/>
  <c r="AE12" i="28"/>
  <c r="AD39" i="28"/>
  <c r="AE39" i="28"/>
  <c r="AD23" i="28"/>
  <c r="AE23" i="28"/>
  <c r="AD11" i="28"/>
  <c r="AE11" i="28"/>
  <c r="AD13" i="28"/>
  <c r="AE13" i="28"/>
  <c r="AD20" i="28"/>
  <c r="AE20" i="28"/>
  <c r="AD15" i="28"/>
  <c r="AE15" i="28"/>
  <c r="AD6" i="28"/>
  <c r="AE6" i="28"/>
  <c r="AD42" i="28"/>
  <c r="AE42" i="28"/>
  <c r="AD14" i="28"/>
  <c r="AE14" i="28"/>
  <c r="AD38" i="28"/>
  <c r="AE38" i="28"/>
  <c r="AD22" i="28"/>
  <c r="AE22" i="28"/>
  <c r="AD33" i="28"/>
  <c r="AE33" i="28"/>
  <c r="AD17" i="28"/>
  <c r="AE17" i="28"/>
  <c r="AD40" i="28"/>
  <c r="AE40" i="28"/>
  <c r="AD24" i="28"/>
  <c r="AE24" i="28"/>
  <c r="AD8" i="28"/>
  <c r="AE8" i="28"/>
  <c r="AD35" i="28"/>
  <c r="AE35" i="28"/>
  <c r="AD19" i="28"/>
  <c r="AE19" i="28"/>
  <c r="AD3" i="28"/>
  <c r="AE3" i="28"/>
  <c r="AD2" i="28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F307" i="7"/>
  <c r="B307" i="7"/>
  <c r="F306" i="7"/>
  <c r="B306" i="7"/>
  <c r="F305" i="7"/>
  <c r="B305" i="7"/>
  <c r="F304" i="7"/>
  <c r="B304" i="7"/>
  <c r="F303" i="7"/>
  <c r="B303" i="7"/>
  <c r="F302" i="7"/>
  <c r="B302" i="7"/>
  <c r="F301" i="7"/>
  <c r="B301" i="7"/>
  <c r="F300" i="7"/>
  <c r="B300" i="7"/>
  <c r="F299" i="7"/>
  <c r="B299" i="7"/>
  <c r="F298" i="7"/>
  <c r="B298" i="7"/>
  <c r="F297" i="7"/>
  <c r="B297" i="7"/>
  <c r="F296" i="7"/>
  <c r="B296" i="7"/>
  <c r="F295" i="7"/>
  <c r="B295" i="7"/>
  <c r="F294" i="7"/>
  <c r="B294" i="7"/>
  <c r="F293" i="7"/>
  <c r="B293" i="7"/>
  <c r="F292" i="7"/>
  <c r="B292" i="7"/>
  <c r="F291" i="7"/>
  <c r="B291" i="7"/>
  <c r="F290" i="7"/>
  <c r="B290" i="7"/>
  <c r="F289" i="7"/>
  <c r="B289" i="7"/>
  <c r="F288" i="7"/>
  <c r="B288" i="7"/>
  <c r="F287" i="7"/>
  <c r="B287" i="7"/>
  <c r="F286" i="7"/>
  <c r="B286" i="7"/>
  <c r="F285" i="7"/>
  <c r="B285" i="7"/>
  <c r="F284" i="7"/>
  <c r="B284" i="7"/>
  <c r="F283" i="7"/>
  <c r="B283" i="7"/>
  <c r="F282" i="7"/>
  <c r="B282" i="7"/>
  <c r="F281" i="7"/>
  <c r="B281" i="7"/>
  <c r="F280" i="7"/>
  <c r="B280" i="7"/>
  <c r="F279" i="7"/>
  <c r="B279" i="7"/>
  <c r="F278" i="7"/>
  <c r="B278" i="7"/>
  <c r="F277" i="7"/>
  <c r="B277" i="7"/>
  <c r="F276" i="7"/>
  <c r="B276" i="7"/>
  <c r="F275" i="7"/>
  <c r="B275" i="7"/>
  <c r="F274" i="7"/>
  <c r="B274" i="7"/>
  <c r="F273" i="7"/>
  <c r="B273" i="7"/>
  <c r="F272" i="7"/>
  <c r="B272" i="7"/>
  <c r="F271" i="7"/>
  <c r="B271" i="7"/>
  <c r="F270" i="7"/>
  <c r="B270" i="7"/>
  <c r="F269" i="7"/>
  <c r="B269" i="7"/>
  <c r="F268" i="7"/>
  <c r="B268" i="7"/>
  <c r="F267" i="7"/>
  <c r="B267" i="7"/>
  <c r="F266" i="7"/>
  <c r="B266" i="7"/>
  <c r="F265" i="7"/>
  <c r="B265" i="7"/>
  <c r="F264" i="7"/>
  <c r="B264" i="7"/>
  <c r="F263" i="7"/>
  <c r="B263" i="7"/>
  <c r="F262" i="7"/>
  <c r="B262" i="7"/>
  <c r="F261" i="7"/>
  <c r="B261" i="7"/>
  <c r="F260" i="7"/>
  <c r="B260" i="7"/>
  <c r="F259" i="7"/>
  <c r="B259" i="7"/>
  <c r="F258" i="7"/>
  <c r="B258" i="7"/>
  <c r="F257" i="7"/>
  <c r="B257" i="7"/>
  <c r="F256" i="7"/>
  <c r="B256" i="7"/>
  <c r="F255" i="7"/>
  <c r="B255" i="7"/>
  <c r="F254" i="7"/>
  <c r="B254" i="7"/>
  <c r="F253" i="7"/>
  <c r="B253" i="7"/>
  <c r="F252" i="7"/>
  <c r="B252" i="7"/>
  <c r="F251" i="7"/>
  <c r="B251" i="7"/>
  <c r="F250" i="7"/>
  <c r="B250" i="7"/>
  <c r="F249" i="7"/>
  <c r="B249" i="7"/>
  <c r="F248" i="7"/>
  <c r="B248" i="7"/>
  <c r="F247" i="7"/>
  <c r="B247" i="7"/>
  <c r="F246" i="7"/>
  <c r="B246" i="7"/>
  <c r="F245" i="7"/>
  <c r="B245" i="7"/>
  <c r="F244" i="7"/>
  <c r="B244" i="7"/>
  <c r="F243" i="7"/>
  <c r="B243" i="7"/>
  <c r="F242" i="7"/>
  <c r="B242" i="7"/>
  <c r="F241" i="7"/>
  <c r="B241" i="7"/>
  <c r="F240" i="7"/>
  <c r="B240" i="7"/>
  <c r="F239" i="7"/>
  <c r="B239" i="7"/>
  <c r="F238" i="7"/>
  <c r="B238" i="7"/>
  <c r="F237" i="7"/>
  <c r="B237" i="7"/>
  <c r="F236" i="7"/>
  <c r="B236" i="7"/>
  <c r="F235" i="7"/>
  <c r="B235" i="7"/>
  <c r="F234" i="7"/>
  <c r="B234" i="7"/>
  <c r="F233" i="7"/>
  <c r="B233" i="7"/>
  <c r="F232" i="7"/>
  <c r="B232" i="7"/>
  <c r="F231" i="7"/>
  <c r="B231" i="7"/>
  <c r="F230" i="7"/>
  <c r="B230" i="7"/>
  <c r="F229" i="7"/>
  <c r="B229" i="7"/>
  <c r="F228" i="7"/>
  <c r="B228" i="7"/>
  <c r="F227" i="7"/>
  <c r="B227" i="7"/>
  <c r="F226" i="7"/>
  <c r="B226" i="7"/>
  <c r="F225" i="7"/>
  <c r="B225" i="7"/>
  <c r="F224" i="7"/>
  <c r="B224" i="7"/>
  <c r="F223" i="7"/>
  <c r="B223" i="7"/>
  <c r="F222" i="7"/>
  <c r="B222" i="7"/>
  <c r="F221" i="7"/>
  <c r="B221" i="7"/>
  <c r="F220" i="7"/>
  <c r="B220" i="7"/>
  <c r="F219" i="7"/>
  <c r="B219" i="7"/>
  <c r="F218" i="7"/>
  <c r="B218" i="7"/>
  <c r="F217" i="7"/>
  <c r="B217" i="7"/>
  <c r="F216" i="7"/>
  <c r="B216" i="7"/>
  <c r="F215" i="7"/>
  <c r="B215" i="7"/>
  <c r="F214" i="7"/>
  <c r="B214" i="7"/>
  <c r="F213" i="7"/>
  <c r="B213" i="7"/>
  <c r="F212" i="7"/>
  <c r="B212" i="7"/>
  <c r="F211" i="7"/>
  <c r="B211" i="7"/>
  <c r="F210" i="7"/>
  <c r="B210" i="7"/>
  <c r="F209" i="7"/>
  <c r="B209" i="7"/>
  <c r="F208" i="7"/>
  <c r="B208" i="7"/>
  <c r="F207" i="7"/>
  <c r="B207" i="7"/>
  <c r="F206" i="7"/>
  <c r="B206" i="7"/>
  <c r="F205" i="7"/>
  <c r="B205" i="7"/>
  <c r="F204" i="7"/>
  <c r="B204" i="7"/>
  <c r="F203" i="7"/>
  <c r="B203" i="7"/>
  <c r="F202" i="7"/>
  <c r="B202" i="7"/>
  <c r="F201" i="7"/>
  <c r="B201" i="7"/>
  <c r="F200" i="7"/>
  <c r="B200" i="7"/>
  <c r="F199" i="7"/>
  <c r="B199" i="7"/>
  <c r="F198" i="7"/>
  <c r="B198" i="7"/>
  <c r="F197" i="7"/>
  <c r="B197" i="7"/>
  <c r="F196" i="7"/>
  <c r="B196" i="7"/>
  <c r="F195" i="7"/>
  <c r="B195" i="7"/>
  <c r="F194" i="7"/>
  <c r="B194" i="7"/>
  <c r="F193" i="7"/>
  <c r="B193" i="7"/>
  <c r="F192" i="7"/>
  <c r="B192" i="7"/>
  <c r="F191" i="7"/>
  <c r="B191" i="7"/>
  <c r="F190" i="7"/>
  <c r="B190" i="7"/>
  <c r="F189" i="7"/>
  <c r="B189" i="7"/>
  <c r="F188" i="7"/>
  <c r="B188" i="7"/>
  <c r="F187" i="7"/>
  <c r="B187" i="7"/>
  <c r="F186" i="7"/>
  <c r="B186" i="7"/>
  <c r="F185" i="7"/>
  <c r="B185" i="7"/>
  <c r="F184" i="7"/>
  <c r="B184" i="7"/>
  <c r="F183" i="7"/>
  <c r="B183" i="7"/>
  <c r="F182" i="7"/>
  <c r="B182" i="7"/>
  <c r="F181" i="7"/>
  <c r="B181" i="7"/>
  <c r="F180" i="7"/>
  <c r="B180" i="7"/>
  <c r="F179" i="7"/>
  <c r="B179" i="7"/>
  <c r="F178" i="7"/>
  <c r="B178" i="7"/>
  <c r="F177" i="7"/>
  <c r="B177" i="7"/>
  <c r="F176" i="7"/>
  <c r="B176" i="7"/>
  <c r="F175" i="7"/>
  <c r="B175" i="7"/>
  <c r="F174" i="7"/>
  <c r="B174" i="7"/>
  <c r="F173" i="7"/>
  <c r="B173" i="7"/>
  <c r="F172" i="7"/>
  <c r="B172" i="7"/>
  <c r="F171" i="7"/>
  <c r="B171" i="7"/>
  <c r="F170" i="7"/>
  <c r="B170" i="7"/>
  <c r="F169" i="7"/>
  <c r="B169" i="7"/>
  <c r="F168" i="7"/>
  <c r="B168" i="7"/>
  <c r="F167" i="7"/>
  <c r="B167" i="7"/>
  <c r="F166" i="7"/>
  <c r="B166" i="7"/>
  <c r="F165" i="7"/>
  <c r="B165" i="7"/>
  <c r="F164" i="7"/>
  <c r="B164" i="7"/>
  <c r="F163" i="7"/>
  <c r="B163" i="7"/>
  <c r="F162" i="7"/>
  <c r="B162" i="7"/>
  <c r="F161" i="7"/>
  <c r="B161" i="7"/>
  <c r="F160" i="7"/>
  <c r="B160" i="7"/>
  <c r="F159" i="7"/>
  <c r="B159" i="7"/>
  <c r="F158" i="7"/>
  <c r="B158" i="7"/>
  <c r="F157" i="7"/>
  <c r="B157" i="7"/>
  <c r="F156" i="7"/>
  <c r="B156" i="7"/>
  <c r="F155" i="7"/>
  <c r="B155" i="7"/>
  <c r="F154" i="7"/>
  <c r="B154" i="7"/>
  <c r="F153" i="7"/>
  <c r="B153" i="7"/>
  <c r="F152" i="7"/>
  <c r="B152" i="7"/>
  <c r="F151" i="7"/>
  <c r="B151" i="7"/>
  <c r="F150" i="7"/>
  <c r="B150" i="7"/>
  <c r="F149" i="7"/>
  <c r="B149" i="7"/>
  <c r="F148" i="7"/>
  <c r="B148" i="7"/>
  <c r="F147" i="7"/>
  <c r="B147" i="7"/>
  <c r="F146" i="7"/>
  <c r="B146" i="7"/>
  <c r="F145" i="7"/>
  <c r="B145" i="7"/>
  <c r="F144" i="7"/>
  <c r="B144" i="7"/>
  <c r="F143" i="7"/>
  <c r="B143" i="7"/>
  <c r="F142" i="7"/>
  <c r="B142" i="7"/>
  <c r="F141" i="7"/>
  <c r="B141" i="7"/>
  <c r="F140" i="7"/>
  <c r="B140" i="7"/>
  <c r="F139" i="7"/>
  <c r="B139" i="7"/>
  <c r="F138" i="7"/>
  <c r="B138" i="7"/>
  <c r="F137" i="7"/>
  <c r="B137" i="7"/>
  <c r="F136" i="7"/>
  <c r="B136" i="7"/>
  <c r="F135" i="7"/>
  <c r="B135" i="7"/>
  <c r="F134" i="7"/>
  <c r="B134" i="7"/>
  <c r="F133" i="7"/>
  <c r="B133" i="7"/>
  <c r="F132" i="7"/>
  <c r="B132" i="7"/>
  <c r="F131" i="7"/>
  <c r="B131" i="7"/>
  <c r="F130" i="7"/>
  <c r="B130" i="7"/>
  <c r="F129" i="7"/>
  <c r="B129" i="7"/>
  <c r="F128" i="7"/>
  <c r="B128" i="7"/>
  <c r="F127" i="7"/>
  <c r="B127" i="7"/>
  <c r="F126" i="7"/>
  <c r="B126" i="7"/>
  <c r="F125" i="7"/>
  <c r="B125" i="7"/>
  <c r="F124" i="7"/>
  <c r="B124" i="7"/>
  <c r="F123" i="7"/>
  <c r="B123" i="7"/>
  <c r="F122" i="7"/>
  <c r="B122" i="7"/>
  <c r="F121" i="7"/>
  <c r="B121" i="7"/>
  <c r="F120" i="7"/>
  <c r="B120" i="7"/>
  <c r="F119" i="7"/>
  <c r="B119" i="7"/>
  <c r="F118" i="7"/>
  <c r="B118" i="7"/>
  <c r="F117" i="7"/>
  <c r="B117" i="7"/>
  <c r="F116" i="7"/>
  <c r="B116" i="7"/>
  <c r="F115" i="7"/>
  <c r="B115" i="7"/>
  <c r="F114" i="7"/>
  <c r="B114" i="7"/>
  <c r="F113" i="7"/>
  <c r="B113" i="7"/>
  <c r="F112" i="7"/>
  <c r="B112" i="7"/>
  <c r="F111" i="7"/>
  <c r="B111" i="7"/>
  <c r="F110" i="7"/>
  <c r="B110" i="7"/>
  <c r="F109" i="7"/>
  <c r="B109" i="7"/>
  <c r="F108" i="7"/>
  <c r="B108" i="7"/>
  <c r="F107" i="7"/>
  <c r="B107" i="7"/>
  <c r="F106" i="7"/>
  <c r="B106" i="7"/>
  <c r="F105" i="7"/>
  <c r="B105" i="7"/>
  <c r="F104" i="7"/>
  <c r="B104" i="7"/>
  <c r="F103" i="7"/>
  <c r="B103" i="7"/>
  <c r="F102" i="7"/>
  <c r="B102" i="7"/>
  <c r="F101" i="7"/>
  <c r="B101" i="7"/>
  <c r="F100" i="7"/>
  <c r="B100" i="7"/>
  <c r="F99" i="7"/>
  <c r="B99" i="7"/>
  <c r="F98" i="7"/>
  <c r="B98" i="7"/>
  <c r="F97" i="7"/>
  <c r="B97" i="7"/>
  <c r="F96" i="7"/>
  <c r="B96" i="7"/>
  <c r="F95" i="7"/>
  <c r="B95" i="7"/>
  <c r="F94" i="7"/>
  <c r="B94" i="7"/>
  <c r="F93" i="7"/>
  <c r="B93" i="7"/>
  <c r="F92" i="7"/>
  <c r="B92" i="7"/>
  <c r="F91" i="7"/>
  <c r="B91" i="7"/>
  <c r="F90" i="7"/>
  <c r="B90" i="7"/>
  <c r="F89" i="7"/>
  <c r="B89" i="7"/>
  <c r="F88" i="7"/>
  <c r="B88" i="7"/>
  <c r="F87" i="7"/>
  <c r="B87" i="7"/>
  <c r="F86" i="7"/>
  <c r="B86" i="7"/>
  <c r="F85" i="7"/>
  <c r="B85" i="7"/>
  <c r="F84" i="7"/>
  <c r="B84" i="7"/>
  <c r="F83" i="7"/>
  <c r="B83" i="7"/>
  <c r="F82" i="7"/>
  <c r="B82" i="7"/>
  <c r="F81" i="7"/>
  <c r="B81" i="7"/>
  <c r="F80" i="7"/>
  <c r="B80" i="7"/>
  <c r="F79" i="7"/>
  <c r="B79" i="7"/>
  <c r="F78" i="7"/>
  <c r="B78" i="7"/>
  <c r="F77" i="7"/>
  <c r="B77" i="7"/>
  <c r="F76" i="7"/>
  <c r="B76" i="7"/>
  <c r="F75" i="7"/>
  <c r="B75" i="7"/>
  <c r="F74" i="7"/>
  <c r="B74" i="7"/>
  <c r="F73" i="7"/>
  <c r="B73" i="7"/>
  <c r="F72" i="7"/>
  <c r="B72" i="7"/>
  <c r="F71" i="7"/>
  <c r="B71" i="7"/>
  <c r="F70" i="7"/>
  <c r="B70" i="7"/>
  <c r="F69" i="7"/>
  <c r="B69" i="7"/>
  <c r="F68" i="7"/>
  <c r="B68" i="7"/>
  <c r="F67" i="7"/>
  <c r="B67" i="7"/>
  <c r="F66" i="7"/>
  <c r="B66" i="7"/>
  <c r="F65" i="7"/>
  <c r="B65" i="7"/>
  <c r="F64" i="7"/>
  <c r="B64" i="7"/>
  <c r="F63" i="7"/>
  <c r="B63" i="7"/>
  <c r="F62" i="7"/>
  <c r="B62" i="7"/>
  <c r="F61" i="7"/>
  <c r="B61" i="7"/>
  <c r="F60" i="7"/>
  <c r="B60" i="7"/>
  <c r="F59" i="7"/>
  <c r="B59" i="7"/>
  <c r="F58" i="7"/>
  <c r="B58" i="7"/>
  <c r="F57" i="7"/>
  <c r="B57" i="7"/>
  <c r="F56" i="7"/>
  <c r="B56" i="7"/>
  <c r="F55" i="7"/>
  <c r="B55" i="7"/>
  <c r="F54" i="7"/>
  <c r="B54" i="7"/>
  <c r="F53" i="7"/>
  <c r="B53" i="7"/>
  <c r="F52" i="7"/>
  <c r="B52" i="7"/>
  <c r="F51" i="7"/>
  <c r="B51" i="7"/>
  <c r="F50" i="7"/>
  <c r="B50" i="7"/>
  <c r="F49" i="7"/>
  <c r="B49" i="7"/>
  <c r="F48" i="7"/>
  <c r="B48" i="7"/>
  <c r="F47" i="7"/>
  <c r="B47" i="7"/>
  <c r="F46" i="7"/>
  <c r="B46" i="7"/>
  <c r="F45" i="7"/>
  <c r="B45" i="7"/>
  <c r="F44" i="7"/>
  <c r="B44" i="7"/>
  <c r="F43" i="7"/>
  <c r="B43" i="7"/>
  <c r="F42" i="7"/>
  <c r="B42" i="7"/>
  <c r="F41" i="7"/>
  <c r="B41" i="7"/>
  <c r="F40" i="7"/>
  <c r="B40" i="7"/>
  <c r="F39" i="7"/>
  <c r="B39" i="7"/>
  <c r="F38" i="7"/>
  <c r="B38" i="7"/>
  <c r="F37" i="7"/>
  <c r="B37" i="7"/>
  <c r="F36" i="7"/>
  <c r="B36" i="7"/>
  <c r="F35" i="7"/>
  <c r="B35" i="7"/>
  <c r="F34" i="7"/>
  <c r="B34" i="7"/>
  <c r="F33" i="7"/>
  <c r="B33" i="7"/>
  <c r="F32" i="7"/>
  <c r="B32" i="7"/>
  <c r="F31" i="7"/>
  <c r="B31" i="7"/>
  <c r="F30" i="7"/>
  <c r="B30" i="7"/>
  <c r="F29" i="7"/>
  <c r="B29" i="7"/>
  <c r="F28" i="7"/>
  <c r="B28" i="7"/>
  <c r="F27" i="7"/>
  <c r="B27" i="7"/>
  <c r="F26" i="7"/>
  <c r="B26" i="7"/>
  <c r="F25" i="7"/>
  <c r="B25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F17" i="7"/>
  <c r="B17" i="7"/>
  <c r="F16" i="7"/>
  <c r="B16" i="7"/>
  <c r="F15" i="7"/>
  <c r="B15" i="7"/>
  <c r="F14" i="7"/>
  <c r="B14" i="7"/>
  <c r="F13" i="7"/>
  <c r="B13" i="7"/>
  <c r="F12" i="7"/>
  <c r="B12" i="7"/>
  <c r="F11" i="7"/>
  <c r="B11" i="7"/>
  <c r="F10" i="7"/>
  <c r="B10" i="7"/>
  <c r="F9" i="7"/>
  <c r="B9" i="7"/>
  <c r="F8" i="7"/>
  <c r="B8" i="7"/>
  <c r="F7" i="7"/>
  <c r="B7" i="7"/>
  <c r="F6" i="7"/>
  <c r="B6" i="7"/>
  <c r="F5" i="7"/>
  <c r="B5" i="7"/>
  <c r="F4" i="7"/>
  <c r="B4" i="7"/>
  <c r="F3" i="7"/>
  <c r="B3" i="7"/>
  <c r="F2" i="7"/>
  <c r="B2" i="7"/>
  <c r="T1" i="21"/>
  <c r="R1" i="21"/>
  <c r="R3" i="21" s="1"/>
  <c r="R4" i="21" s="1"/>
  <c r="AA48" i="28" l="1"/>
  <c r="Z49" i="28"/>
  <c r="AD47" i="28"/>
  <c r="AE47" i="28"/>
  <c r="AC47" i="28"/>
  <c r="Z50" i="28" l="1"/>
  <c r="AA50" i="28" s="1"/>
  <c r="AA49" i="28"/>
  <c r="AD48" i="28"/>
  <c r="AE48" i="28"/>
  <c r="AC48" i="28"/>
  <c r="AD49" i="28" l="1"/>
  <c r="AE49" i="28"/>
  <c r="AC49" i="28"/>
  <c r="AE50" i="28"/>
  <c r="AD50" i="28"/>
  <c r="AC50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SINE" type="1" refreshedVersion="8" savePassword="1" background="1" refreshOnLoad="1" saveData="1">
    <dbPr connection="DRIVER=SQL Server Native Client 11.0;SERVER=192.168.0.45,1433;UID=gstmtprint;PWD=GStmt321$;APP=Microsoft Office 2010;WSID=MLADEN-PC;DATABASE=SBO_GS-TMT_GOLIVE_JAN;" command="select code as 'Kod Masine', [name] as 'Naziv Masine' _x000d__x000a__x000d__x000a_from [dbo].[@BXPWORKCENTER]"/>
  </connection>
  <connection id="2" xr16:uid="{87834944-3328-49C2-B2E6-2864F768A721}" keepAlive="1" name="Query - DatumSAS" description="Connection to the 'DatumSAS' query in the workbook." type="5" refreshedVersion="7" background="1" saveData="1">
    <dbPr connection="Provider=Microsoft.Mashup.OleDb.1;Data Source=$Workbook$;Location=DatumSAS;Extended Properties=&quot;&quot;" command="SELECT * FROM [DatumSAS]"/>
  </connection>
  <connection id="3" xr16:uid="{A003C189-6BBD-4D5D-93BD-AB52BD91DADE}" keepAlive="1" name="Query - PlanMasine" description="Connection to the 'PlanMasine' query in the workbook." type="5" refreshedVersion="8" background="1" refreshOnLoad="1" saveData="1">
    <dbPr connection="Provider=Microsoft.Mashup.OleDb.1;Data Source=$Workbook$;Location=PlanMasine;Extended Properties=&quot;&quot;" command="SELECT * FROM [PlanMasine]"/>
  </connection>
  <connection id="4" xr16:uid="{8DD04327-7540-4BB0-B124-9BDAA73300D5}" keepAlive="1" name="Query - ZADAVANJE" description="Connection to the 'ZADAVANJE' query in the workbook." type="5" refreshedVersion="7" background="1" refreshOnLoad="1" saveData="1">
    <dbPr connection="Provider=Microsoft.Mashup.OleDb.1;Data Source=$Workbook$;Location=ZADAVANJE;Extended Properties=&quot;&quot;" command="SELECT * FROM [ZADAVANJE]"/>
  </connection>
</connections>
</file>

<file path=xl/sharedStrings.xml><?xml version="1.0" encoding="utf-8"?>
<sst xmlns="http://schemas.openxmlformats.org/spreadsheetml/2006/main" count="42498" uniqueCount="3046">
  <si>
    <t>RN</t>
  </si>
  <si>
    <t>Kod Masine</t>
  </si>
  <si>
    <t>Naziv Masine</t>
  </si>
  <si>
    <t>MGM100</t>
  </si>
  <si>
    <t>"MGM" Omnicut 3100</t>
  </si>
  <si>
    <t>SAV100</t>
  </si>
  <si>
    <t>G700</t>
  </si>
  <si>
    <t>G1100</t>
  </si>
  <si>
    <t>H1400</t>
  </si>
  <si>
    <t>Bravarsko radno mjesto 1.1</t>
  </si>
  <si>
    <t>H1500</t>
  </si>
  <si>
    <t>Bravarsko Radno mjesto 1.5</t>
  </si>
  <si>
    <t>H1600</t>
  </si>
  <si>
    <t>Bravarsko radno mjesto 2.1</t>
  </si>
  <si>
    <t>BR200</t>
  </si>
  <si>
    <t>BR100</t>
  </si>
  <si>
    <t>Brusilica "Smederevo"</t>
  </si>
  <si>
    <t>BR300</t>
  </si>
  <si>
    <t>Brusilica kruzna AFD3000AF</t>
  </si>
  <si>
    <t>BU100</t>
  </si>
  <si>
    <t>BU200</t>
  </si>
  <si>
    <t>Buš "Pobeda" RB-70x1600/2</t>
  </si>
  <si>
    <t>BU300</t>
  </si>
  <si>
    <t>Buš "Pobeda" RB-70x1600/3</t>
  </si>
  <si>
    <t>G1000</t>
  </si>
  <si>
    <t>G1400</t>
  </si>
  <si>
    <t>G1300</t>
  </si>
  <si>
    <t>CNC Glodalica  "MAHO" MH1200S</t>
  </si>
  <si>
    <t>G1500</t>
  </si>
  <si>
    <t>CNC Glodalica  "MAHO" MH1600S</t>
  </si>
  <si>
    <t>G1600</t>
  </si>
  <si>
    <t>CNC Glodalica "Haas TM3"</t>
  </si>
  <si>
    <t>BU400</t>
  </si>
  <si>
    <t>CNC Glodalica "Kunzmann"</t>
  </si>
  <si>
    <t>G1200</t>
  </si>
  <si>
    <t>CNC Glodalica "MAHO MH 600 E2"</t>
  </si>
  <si>
    <t>G1700</t>
  </si>
  <si>
    <t>Str500</t>
  </si>
  <si>
    <t>F100</t>
  </si>
  <si>
    <t>Farbaona</t>
  </si>
  <si>
    <t>500</t>
  </si>
  <si>
    <t>Glod "Köllmann" PT500</t>
  </si>
  <si>
    <t>G500</t>
  </si>
  <si>
    <t>Glod "Köllmann" PT500'</t>
  </si>
  <si>
    <t>G300</t>
  </si>
  <si>
    <t>Glod "Prvomajska" ALG-200B/1</t>
  </si>
  <si>
    <t>G400</t>
  </si>
  <si>
    <t>Glod "Prvomajska" ALG-200B/2</t>
  </si>
  <si>
    <t>G100</t>
  </si>
  <si>
    <t>Glod "Prvomajska" GHK-3N</t>
  </si>
  <si>
    <t>G800</t>
  </si>
  <si>
    <t>Glod "Prvomajska" GUK-2N</t>
  </si>
  <si>
    <t>G200</t>
  </si>
  <si>
    <t>Glod "Prvomajska" GVK-3N</t>
  </si>
  <si>
    <t>G600</t>
  </si>
  <si>
    <t>G900</t>
  </si>
  <si>
    <t>H1300</t>
  </si>
  <si>
    <t>Heftačko mj. 10</t>
  </si>
  <si>
    <t>H1100</t>
  </si>
  <si>
    <t>Heftačko mj. 11 Veliki sklop.</t>
  </si>
  <si>
    <t>H1200</t>
  </si>
  <si>
    <t>Heftačko mj. 12 Betstender</t>
  </si>
  <si>
    <t>H200</t>
  </si>
  <si>
    <t>Heftačko mj. 2 Knorr B.</t>
  </si>
  <si>
    <t>H300</t>
  </si>
  <si>
    <t>Heftačko mj. 3  Hinterwagen</t>
  </si>
  <si>
    <t>H400</t>
  </si>
  <si>
    <t>Heftačko mj. 4 Konsole</t>
  </si>
  <si>
    <t>H500</t>
  </si>
  <si>
    <t>Heftačko mj. 5 Fuehrungsbett</t>
  </si>
  <si>
    <t>H600</t>
  </si>
  <si>
    <t>Heftačko mj. 6 Staender</t>
  </si>
  <si>
    <t>H700</t>
  </si>
  <si>
    <t>Heftačko mj. 7 Kreuzschliten</t>
  </si>
  <si>
    <t>HB100</t>
  </si>
  <si>
    <t>Heftačko mjesto - Zavarivač</t>
  </si>
  <si>
    <t>H100</t>
  </si>
  <si>
    <t>Heftačko mjesto 1</t>
  </si>
  <si>
    <t>H800N</t>
  </si>
  <si>
    <t>Heftacko mjesto neograniceno</t>
  </si>
  <si>
    <t>BU500</t>
  </si>
  <si>
    <t>IZ100</t>
  </si>
  <si>
    <t>Izdavanje poluproizvoda</t>
  </si>
  <si>
    <t>P400</t>
  </si>
  <si>
    <t>Jedinica za plastificiranje</t>
  </si>
  <si>
    <t>K100</t>
  </si>
  <si>
    <t>Kontrola kvaliteta</t>
  </si>
  <si>
    <t>PJES100</t>
  </si>
  <si>
    <t>masina za pjeskarenje</t>
  </si>
  <si>
    <t>MzR100</t>
  </si>
  <si>
    <t>Mjesto za rad 1</t>
  </si>
  <si>
    <t>Pol100</t>
  </si>
  <si>
    <t>Ne koristi se!</t>
  </si>
  <si>
    <t>Pla100</t>
  </si>
  <si>
    <t>Ne koristi se!!</t>
  </si>
  <si>
    <t>OC100</t>
  </si>
  <si>
    <t>P300</t>
  </si>
  <si>
    <t>Peć za polimerizaciju praha</t>
  </si>
  <si>
    <t>P100</t>
  </si>
  <si>
    <t>Peć za žarenje</t>
  </si>
  <si>
    <t>PO100</t>
  </si>
  <si>
    <t>Pomoćni radnici</t>
  </si>
  <si>
    <t>PO200</t>
  </si>
  <si>
    <t>Pomoćni radnici (bicikl)</t>
  </si>
  <si>
    <t>G1800</t>
  </si>
  <si>
    <t>Radijalna busilica Kikinda RB-40</t>
  </si>
  <si>
    <t>WCDO</t>
  </si>
  <si>
    <t>RC dodatno vrijeme</t>
  </si>
  <si>
    <t>RE200</t>
  </si>
  <si>
    <t>Rendisaljka Minganti SM100</t>
  </si>
  <si>
    <t>RE100</t>
  </si>
  <si>
    <t>Rendisaljka Minganti SM360</t>
  </si>
  <si>
    <t>RO100</t>
  </si>
  <si>
    <t>Rol Masina</t>
  </si>
  <si>
    <t>S100</t>
  </si>
  <si>
    <t>Sekator</t>
  </si>
  <si>
    <t>Str200</t>
  </si>
  <si>
    <t>Strug "Böhringer" D-530/2000</t>
  </si>
  <si>
    <t>Str100</t>
  </si>
  <si>
    <t>Strug "Böhringer" DE-480/1500</t>
  </si>
  <si>
    <t>Str400</t>
  </si>
  <si>
    <t>Strug "Prvomajska" ADA/PA</t>
  </si>
  <si>
    <t>Str300</t>
  </si>
  <si>
    <t>Strug "Prvomajska" PA900R</t>
  </si>
  <si>
    <t>TE100</t>
  </si>
  <si>
    <t>TE200</t>
  </si>
  <si>
    <t>Test Horizontalna HB 280 B</t>
  </si>
  <si>
    <t>R100</t>
  </si>
  <si>
    <t>Testera MEBA 335GA</t>
  </si>
  <si>
    <t>U100</t>
  </si>
  <si>
    <t>Usluga</t>
  </si>
  <si>
    <t>Z100</t>
  </si>
  <si>
    <t>Zavarivačko mjesto 1</t>
  </si>
  <si>
    <t>Z1000</t>
  </si>
  <si>
    <t>Zavarivačko mjesto 10</t>
  </si>
  <si>
    <t>Z1100</t>
  </si>
  <si>
    <t>Zavarivačko mjesto 11</t>
  </si>
  <si>
    <t>Z1200</t>
  </si>
  <si>
    <t>Zavarivačko mjesto 12</t>
  </si>
  <si>
    <t>Z1300</t>
  </si>
  <si>
    <t>Zavarivačko mjesto 13</t>
  </si>
  <si>
    <t>Z1400</t>
  </si>
  <si>
    <t>Zavarivačko mjesto 14</t>
  </si>
  <si>
    <t>Z1500</t>
  </si>
  <si>
    <t>Zavarivačko mjesto 15</t>
  </si>
  <si>
    <t>Z1600</t>
  </si>
  <si>
    <t>Zavarivačko mjesto 16 (bicikl)</t>
  </si>
  <si>
    <t>Z200</t>
  </si>
  <si>
    <t>Zavarivacko mjesto 2</t>
  </si>
  <si>
    <t>Z300</t>
  </si>
  <si>
    <t>Zavarivačko mjesto 3</t>
  </si>
  <si>
    <t>Z400</t>
  </si>
  <si>
    <t>Zavarivačko mjesto 4</t>
  </si>
  <si>
    <t>Z500</t>
  </si>
  <si>
    <t>Zavarivačko mjesto 5</t>
  </si>
  <si>
    <t>Z600</t>
  </si>
  <si>
    <t>Zavarivačko mjesto 6</t>
  </si>
  <si>
    <t>Z700</t>
  </si>
  <si>
    <t>Zavarivačko mjesto 7</t>
  </si>
  <si>
    <t>Z800</t>
  </si>
  <si>
    <t>Zavarivačko mjesto 8</t>
  </si>
  <si>
    <t>Z900</t>
  </si>
  <si>
    <t>Zavarivačko mjesto 9</t>
  </si>
  <si>
    <t>Z1700</t>
  </si>
  <si>
    <t>Zavarivacko radno mjesto 1.2</t>
  </si>
  <si>
    <t>Z1800</t>
  </si>
  <si>
    <t>Zavarivacko radno mjesto 2.2</t>
  </si>
  <si>
    <t>Z1900</t>
  </si>
  <si>
    <t>Zavarivacko radno mjesto 2.3</t>
  </si>
  <si>
    <t>SAV200</t>
  </si>
  <si>
    <t>ZOPF ZB60/3 H</t>
  </si>
  <si>
    <t>Konsole (G526-1100-0100-01-2)-W008</t>
  </si>
  <si>
    <t>LBH HW088 WP11449089 P80</t>
  </si>
  <si>
    <t>Fuehrungsbett (R-G326-1100-0104-01-1)-W002</t>
  </si>
  <si>
    <t>LBH HW088 i 464 WP11449093 P120</t>
  </si>
  <si>
    <t>Kreuzschlitten (R-G350-1200-0010-03-1)-W004</t>
  </si>
  <si>
    <t>Kreuzschlitten (R-G350-1200-0010-03-1)-W020</t>
  </si>
  <si>
    <t>WUH Stutze STANDARD cijev tip 01 L=2312</t>
  </si>
  <si>
    <t>WUH Extruderrahmen 30188339- P2 cijev 140x140x10 x1</t>
  </si>
  <si>
    <t>SALV Grundrahmen (P4L-2116/P2L-21)-46M06432A201</t>
  </si>
  <si>
    <t>Datum</t>
  </si>
  <si>
    <t>Dan</t>
  </si>
  <si>
    <t>KPL</t>
  </si>
  <si>
    <t>KPLQ</t>
  </si>
  <si>
    <t>NAZIV</t>
  </si>
  <si>
    <t>Norma</t>
  </si>
  <si>
    <t>Q</t>
  </si>
  <si>
    <t>ZQ</t>
  </si>
  <si>
    <t>CQ</t>
  </si>
  <si>
    <t>WC</t>
  </si>
  <si>
    <t>WCNAME</t>
  </si>
  <si>
    <t>MTO</t>
  </si>
  <si>
    <t>Isporuka</t>
  </si>
  <si>
    <t>TIME</t>
  </si>
  <si>
    <t>Datum SAS</t>
  </si>
  <si>
    <t>STATUS</t>
  </si>
  <si>
    <t>START:</t>
  </si>
  <si>
    <t>TRAJANJE</t>
  </si>
  <si>
    <t>PAUZA</t>
  </si>
  <si>
    <t>-</t>
  </si>
  <si>
    <t>END TIME</t>
  </si>
  <si>
    <t>NORMA/J</t>
  </si>
  <si>
    <t>DATUM:</t>
  </si>
  <si>
    <t>VRIJEME:</t>
  </si>
  <si>
    <t>SAP</t>
  </si>
  <si>
    <t>Nova godina</t>
  </si>
  <si>
    <t>Međunarodni praznik rada</t>
  </si>
  <si>
    <t>PROMJENA</t>
  </si>
  <si>
    <t>KASNI</t>
  </si>
  <si>
    <t>START</t>
  </si>
  <si>
    <t>KOMBINACIJA</t>
  </si>
  <si>
    <t>NAZIV POZICIJE</t>
  </si>
  <si>
    <t>S2</t>
  </si>
  <si>
    <t>S3</t>
  </si>
  <si>
    <t>S1</t>
  </si>
  <si>
    <t>HITNO</t>
  </si>
  <si>
    <t>G1900</t>
  </si>
  <si>
    <t>KB Alstom (C202184) P3</t>
  </si>
  <si>
    <t>Kampf Rahmenunterbau 882008068-Podsklop PS3x1</t>
  </si>
  <si>
    <t>Kampf Rahmenunterbau 882007909 - Podsklop PS1 x1</t>
  </si>
  <si>
    <t>Kampf Rahmenunterbau 882007909 - Podsklop PS3 x1</t>
  </si>
  <si>
    <t>Kampf Rahmenunterbau 882008068-Podsklop PS2x1</t>
  </si>
  <si>
    <t>Traeger (R-G526-1900-0000-04-1)-W007</t>
  </si>
  <si>
    <t>Traeger (R-G526-1900-0000-04-1)-W015</t>
  </si>
  <si>
    <t>Traeger (R-G526-1900-0000-04-1)-W014</t>
  </si>
  <si>
    <t>Traeger (G516-1900-0000-03-6)-W002</t>
  </si>
  <si>
    <t>SALV Haltewange (P4L-3220 ST)-46M06252A418-P240</t>
  </si>
  <si>
    <t>SALV Haltewange (P4L-3220 ST)-46M06252A401-P100</t>
  </si>
  <si>
    <t>Kampf Hebel 882058723-P2 cijev 100x100x10 x1</t>
  </si>
  <si>
    <t>WUH Stutze STANDARD cijev tip 04 L=2312</t>
  </si>
  <si>
    <t>SALV Grundrahmen (P4L_3216)-46M06221A362</t>
  </si>
  <si>
    <t>SALV Grundrahmen (P4L_3216)-46M06221A305</t>
  </si>
  <si>
    <t>SALV Grundrahmen (P4L_3216)-46M06221A361</t>
  </si>
  <si>
    <t>SALV Grundgestell P2P/2116 Schweist (46M05808A304)-P040</t>
  </si>
  <si>
    <t>SALV Grundgestell P2P/2116 Schweist (46M05808A305)-P050</t>
  </si>
  <si>
    <t>SALV Haltewange (P4L-3216)-46M06268A401</t>
  </si>
  <si>
    <t>Kampf Rahmenunterbau 882008068-Podsklop PS1x1</t>
  </si>
  <si>
    <t>Konsole (G552-1100-0003-01-2)-W018</t>
  </si>
  <si>
    <t>Konsole (G552-1100-0003-01-2)-W019</t>
  </si>
  <si>
    <t>Konsole (G552-1100-0003-01-2)-W001</t>
  </si>
  <si>
    <t>SALV Biegewange (46M06888A303)-P030</t>
  </si>
  <si>
    <t>SALV Biegewange (46M06888A304)-P040</t>
  </si>
  <si>
    <t>Fuehrungsbett (R-G516-1100-0002-01-1)-W096</t>
  </si>
  <si>
    <t>Konsole (G552-1100-0003-01-2)-W005</t>
  </si>
  <si>
    <t>WuH Extruderrahmen 30266290-P1A cijev 120x120x10 (1x)</t>
  </si>
  <si>
    <t>WuH Extruderrahmen 30266290-P1B cijev 120x120x10 (1x)</t>
  </si>
  <si>
    <t>Konsole (G516-1100-0003-01-2)-W028</t>
  </si>
  <si>
    <t>Konsole (G516-1100-0003-01-2)-W019</t>
  </si>
  <si>
    <t>Konsole (G516-1100-0003-01-2)-W001</t>
  </si>
  <si>
    <t>SALV Grundrahmen (P4L_3216)-46M06221A304</t>
  </si>
  <si>
    <t>SALV Biegewange (46M04945A203)-P030</t>
  </si>
  <si>
    <t>SALV Haltewange (P4L-3216)-46M06268A304</t>
  </si>
  <si>
    <t>SALV Haltewange (P4L-3220 ST)-46M06252A413-P190</t>
  </si>
  <si>
    <t>Kreuzschlitten (R-G350-1200-0010-03-1)-W029</t>
  </si>
  <si>
    <t>SALV Grundrahmen (P4L-3216/20) - 46M06738A304</t>
  </si>
  <si>
    <t>SALV Grundrahmen (P4L-3216/20) - 46M06738A305</t>
  </si>
  <si>
    <t>Fuehrungsbett (R-G751-1100-0100-01-1)-W084</t>
  </si>
  <si>
    <t>Haltewange PZ 46M06891A401</t>
  </si>
  <si>
    <t>SALV Biegewange (46M06888A201)-P010</t>
  </si>
  <si>
    <t>SALV Biegewange (46M06888A202)-P020</t>
  </si>
  <si>
    <t>SALV Grundgestell MNP P4L-3816/3220 FT (46M06441A304)-P40</t>
  </si>
  <si>
    <t>SALV Grundgestell MNP P4L-3816/3220 FT (46M06441A305)-P50</t>
  </si>
  <si>
    <t>SALV Haltewange (P4L-2516/20)-46M06468A322-P070</t>
  </si>
  <si>
    <t>SALV Haltewange (P4L-2516/20)-46M06468A401-P100</t>
  </si>
  <si>
    <t>G2000</t>
  </si>
  <si>
    <t>WuH Extruderrahmen 30288073-P2</t>
  </si>
  <si>
    <t>BU600</t>
  </si>
  <si>
    <t>Baileigh-Industrial</t>
  </si>
  <si>
    <t>Str700</t>
  </si>
  <si>
    <t>CNC strug "NILES N30"</t>
  </si>
  <si>
    <t>SAV300</t>
  </si>
  <si>
    <t>JUTEC 3000(stroj za savijanje cijevi)</t>
  </si>
  <si>
    <t>P500</t>
  </si>
  <si>
    <t>Pec za stabilizaciju PS32020</t>
  </si>
  <si>
    <t>BR400</t>
  </si>
  <si>
    <t>Stroj za izbrusivanje cijevi Φ20-Φ76</t>
  </si>
  <si>
    <t>SAC100</t>
  </si>
  <si>
    <t>Stroj za sacmarenje "TST GOSTOL P-2000X600/8"</t>
  </si>
  <si>
    <t>Str600</t>
  </si>
  <si>
    <t>Strug "TNP 160"</t>
  </si>
  <si>
    <t>WUH Stutze 30250325-320 cijev L=2966 P1 (Rev. 04)</t>
  </si>
  <si>
    <t>WUH Stutze 30250327-321 cijev L=2966</t>
  </si>
  <si>
    <t>KVAR MASINE</t>
  </si>
  <si>
    <t>DATUM</t>
  </si>
  <si>
    <t>UZROK</t>
  </si>
  <si>
    <t>prihvat alata i harmonika</t>
  </si>
  <si>
    <t>OD</t>
  </si>
  <si>
    <t>DO</t>
  </si>
  <si>
    <t>glava nece da uklopi</t>
  </si>
  <si>
    <t>blokada glave,lezajevi popucali</t>
  </si>
  <si>
    <t>od 09.11.19.</t>
  </si>
  <si>
    <t>obrtaji glave nece da rade</t>
  </si>
  <si>
    <t>pad napona</t>
  </si>
  <si>
    <t>ZASTOJ</t>
  </si>
  <si>
    <t>BRV100</t>
  </si>
  <si>
    <t>BRV200</t>
  </si>
  <si>
    <t>BRV300</t>
  </si>
  <si>
    <t>Bravarsko radno mjesto LBH 1.3</t>
  </si>
  <si>
    <t>Z2100</t>
  </si>
  <si>
    <t>Robot za zavarivanje</t>
  </si>
  <si>
    <t>Z2200</t>
  </si>
  <si>
    <t>Zavarivacko mjesto LBH 1.1</t>
  </si>
  <si>
    <t>odrzavanje radi neke provjere masine</t>
  </si>
  <si>
    <t>ulje curilo ispod masine</t>
  </si>
  <si>
    <t>DOP Streifenkorb Muell (042980)-P2 (kup.)</t>
  </si>
  <si>
    <t>Konsole (G316-1100-0003-01-2)-W021</t>
  </si>
  <si>
    <t>Traeger (R-G526-1900-0000-04-1)-W006</t>
  </si>
  <si>
    <t>Traeger (R-G526-1900-0000-04-1)-W008</t>
  </si>
  <si>
    <t>Traeger (R-G526-1900-0000-04-1)-W016</t>
  </si>
  <si>
    <t>SALV Biegewange (46M04945A201)-P010</t>
  </si>
  <si>
    <t>zaprljana mjerna letva</t>
  </si>
  <si>
    <t>Konsole (R-EMMH-0090-114-01-02-1)-W003</t>
  </si>
  <si>
    <t>LBH VW249 Rückenblech 12418246 P140</t>
  </si>
  <si>
    <t>n</t>
  </si>
  <si>
    <t>Kampf Rahmenunterbau 882007909 - Podsklop PS2 x1</t>
  </si>
  <si>
    <t>r</t>
  </si>
  <si>
    <t>SALV Grundrahmen (P4L-3216/20) - 46M06738A301</t>
  </si>
  <si>
    <t>Konsole (G500S-1100-0100-01-2)-W008</t>
  </si>
  <si>
    <t>Konsole (G500S-1100-0100-01-2)-W007</t>
  </si>
  <si>
    <t>Konsole (G525-1100-0000-01-2)-W004a</t>
  </si>
  <si>
    <t>Konsole (R-EMMH-0030-001-04-02-1)-W010</t>
  </si>
  <si>
    <t>NERADNO</t>
  </si>
  <si>
    <t>Stuetze (LG4S1-111-230-20-3150-03-BG)-PS Kpl</t>
  </si>
  <si>
    <t>rev11</t>
  </si>
  <si>
    <t>rev12</t>
  </si>
  <si>
    <t>rev 13</t>
  </si>
  <si>
    <t>rev14</t>
  </si>
  <si>
    <t>rev15</t>
  </si>
  <si>
    <t>rev16</t>
  </si>
  <si>
    <t>rev17</t>
  </si>
  <si>
    <t>rev18</t>
  </si>
  <si>
    <t>rev19</t>
  </si>
  <si>
    <t>rev20</t>
  </si>
  <si>
    <t>rev21</t>
  </si>
  <si>
    <t>rev22</t>
  </si>
  <si>
    <t>Konsole (G326-1100-0101-01-2)-W008</t>
  </si>
  <si>
    <t>Konsole (G520F-1100-0100-01-2)-W004a</t>
  </si>
  <si>
    <t>Konsole (G520F-1100-0100-01-2)-W008</t>
  </si>
  <si>
    <t>Item</t>
  </si>
  <si>
    <t>WuH Extruderrahmen 30288071-P5 cijev 140x140x10 (1x)</t>
  </si>
  <si>
    <t>WuH Extruderrahmen 30181511-P2</t>
  </si>
  <si>
    <t>WUH Stutze STANDARD cijev tip 01 L=2966</t>
  </si>
  <si>
    <t>Staender (R-G500S-1700-1000-01-1)-W001</t>
  </si>
  <si>
    <t>Staender (R-G500S-1700-2000-01-1)-W001</t>
  </si>
  <si>
    <t>Kampf Grundkorper 882110451-P1 #65x1</t>
  </si>
  <si>
    <t>KB Alstom (C202184) P2</t>
  </si>
  <si>
    <t>Kampf Schwenkarm 882065465-P1 cijev 200x100x10 (1x)</t>
  </si>
  <si>
    <t>SALV Haltewange (P4L-3220 ST)-46M06252A304-P010</t>
  </si>
  <si>
    <t>Kampf Trager 882058830-P1 cijev 60x60x5 x1</t>
  </si>
  <si>
    <t>Traeger (G751-1720-0001-01-5)-W001</t>
  </si>
  <si>
    <t>WuH Extruderrahmen 30299036-P1A x1</t>
  </si>
  <si>
    <t>WuH Extruderrahmen 30299036-P1B x1</t>
  </si>
  <si>
    <t>Staender (R-G515-1100-0600-01-3)-W157</t>
  </si>
  <si>
    <t>Staender (R-G515-1100-0600-01-3)-W090</t>
  </si>
  <si>
    <t>DOP Streifenkorb Muell (042980)-p1</t>
  </si>
  <si>
    <t>ITEM</t>
  </si>
  <si>
    <t>Thumbs</t>
  </si>
  <si>
    <t>SMF W01-0102755 P3 #10 x2</t>
  </si>
  <si>
    <t>SMF W01-0102524 P5 #10 x2</t>
  </si>
  <si>
    <t>SMF W01-0102621 P3 #10 x3</t>
  </si>
  <si>
    <t>SMF W01-0102761 P5 #10 x3</t>
  </si>
  <si>
    <t>NOVA MAŠINA</t>
  </si>
  <si>
    <t>DATUM PROMJENE</t>
  </si>
  <si>
    <t>Konsole (R-GM5239/01-60-62/1-1)-W003</t>
  </si>
  <si>
    <t>Konsole (R-GM5239/01-60-62/1-1)-W005</t>
  </si>
  <si>
    <t>Konsole (R-EMMH-0080-014-02-02-1)-W034</t>
  </si>
  <si>
    <t>Konsole (R-GM7010/01-1050-141/1-1)-W001</t>
  </si>
  <si>
    <t>BC Untergestell 6427915 P1 x3</t>
  </si>
  <si>
    <t>WUH Schiene 30202546 P5</t>
  </si>
  <si>
    <t>H4</t>
  </si>
  <si>
    <t>Stuetze (LG4S1-141-530-21-3640-04-BG)-PS Kpl</t>
  </si>
  <si>
    <t>Rahmen (GM4999/01-0040-1/1-1)-W005</t>
  </si>
  <si>
    <t>Grundgestell (GM5052/01-1010-1-1/1-1-1)-W001</t>
  </si>
  <si>
    <t>Grundgestell (GM5052/01-1010-1-1/1-1-1)-W002</t>
  </si>
  <si>
    <t>Dan nezavisnosti Bosne i Hercegovine</t>
  </si>
  <si>
    <t>Veliki petak i Uskrs (za rimokatolike)</t>
  </si>
  <si>
    <t>Veliki petak i Vaskrs (za pravoslavce)</t>
  </si>
  <si>
    <t>Ramazanski bajram (za pripadnike islamske vjeroispovijesti)</t>
  </si>
  <si>
    <t>Kurban-bajram (za pripadnike islamske vjeroispovijesti)</t>
  </si>
  <si>
    <t>Dan državnosti Bosne i Hercegovine</t>
  </si>
  <si>
    <t>Badnji dan i Božić (za katolike)</t>
  </si>
  <si>
    <t>kvar na hidraulici</t>
  </si>
  <si>
    <t>ALATI</t>
  </si>
  <si>
    <t>ANDRITZ</t>
  </si>
  <si>
    <t>ATS</t>
  </si>
  <si>
    <t>BHS</t>
  </si>
  <si>
    <t>BICIKLA</t>
  </si>
  <si>
    <t>BOBST</t>
  </si>
  <si>
    <t>BOBST MEX</t>
  </si>
  <si>
    <t>BOMBARDIER</t>
  </si>
  <si>
    <t>CHIRON</t>
  </si>
  <si>
    <t>CINCINNATI</t>
  </si>
  <si>
    <t>DIOSNA</t>
  </si>
  <si>
    <t>Doppstadt</t>
  </si>
  <si>
    <t>EFCO</t>
  </si>
  <si>
    <t>ENEK B&amp;E</t>
  </si>
  <si>
    <t>EROWA</t>
  </si>
  <si>
    <t>FFT</t>
  </si>
  <si>
    <t>GOEBEL-IMS</t>
  </si>
  <si>
    <t>GROB</t>
  </si>
  <si>
    <t>HELLER</t>
  </si>
  <si>
    <t>HF MIXING GROUP</t>
  </si>
  <si>
    <t>HF NaJUS</t>
  </si>
  <si>
    <t>HIDROENERGIJA</t>
  </si>
  <si>
    <t>KAMPF</t>
  </si>
  <si>
    <t>KNORR BREMSSE</t>
  </si>
  <si>
    <t>KOIKE</t>
  </si>
  <si>
    <t>LIEBHER</t>
  </si>
  <si>
    <t>MESSER</t>
  </si>
  <si>
    <t>MGM</t>
  </si>
  <si>
    <t>MITTAL ZENICA</t>
  </si>
  <si>
    <t>ODRZAVANJE</t>
  </si>
  <si>
    <t>PHLEGON-SOLAR</t>
  </si>
  <si>
    <t>PMP Jelsingrad</t>
  </si>
  <si>
    <t>POBJEDA TEŠANJ</t>
  </si>
  <si>
    <t>SALVAGNINI</t>
  </si>
  <si>
    <t>SATO</t>
  </si>
  <si>
    <t>SAWO</t>
  </si>
  <si>
    <t>SCC INDUSTRY</t>
  </si>
  <si>
    <t>SCHEFFER</t>
  </si>
  <si>
    <t>SIEMENS</t>
  </si>
  <si>
    <t>SMED</t>
  </si>
  <si>
    <t>SPRINGER</t>
  </si>
  <si>
    <t>TEH-CUT</t>
  </si>
  <si>
    <t>Thyssen</t>
  </si>
  <si>
    <t>VAG</t>
  </si>
  <si>
    <t>WUH</t>
  </si>
  <si>
    <t>ZIENSER</t>
  </si>
  <si>
    <t>kvar na elektroinstalacijama(Visic dolazio od kuce)</t>
  </si>
  <si>
    <t>PROVJERA</t>
  </si>
  <si>
    <t>PRIORITET</t>
  </si>
  <si>
    <t>KPL-POZ</t>
  </si>
  <si>
    <t>POMJERANJE TERMINA</t>
  </si>
  <si>
    <t>PREMA DATUMU ISPORUKE</t>
  </si>
  <si>
    <t>URAČUNAJ POMJERANJE TERMINA</t>
  </si>
  <si>
    <t>rev29</t>
  </si>
  <si>
    <t>rev28</t>
  </si>
  <si>
    <t>Kreuzschlitten (R-G350-1200-0010-03-1)-W022</t>
  </si>
  <si>
    <t>Kreuzschlitten (R-G350-1200-0010-03-1)-W050</t>
  </si>
  <si>
    <t>HELLER Staender 00.980720 - P020</t>
  </si>
  <si>
    <t>LBH VW933 Deckblech 12870954  P170</t>
  </si>
  <si>
    <t>WuH Extruderrahmen 30292067-P2 #8 x1</t>
  </si>
  <si>
    <t>SALV Biegewange (46M05140A204)-P40</t>
  </si>
  <si>
    <t>SALV Grundrahmen (P4L-2116/P2L-21)-46M06432A302</t>
  </si>
  <si>
    <t>SALV Grundrahmen (P4L-2116/P2L-21)-46M06432A305</t>
  </si>
  <si>
    <t>not aus zablokirao</t>
  </si>
  <si>
    <t>hidraulika</t>
  </si>
  <si>
    <t>WuH Extruderrahmen 30288073-P3</t>
  </si>
  <si>
    <t>Fuehrungsbett (R-G150-1100-0000-01-1)-W103</t>
  </si>
  <si>
    <t>Fuehrungsbett (R-G150-1100-0000-01-1)-W130</t>
  </si>
  <si>
    <t>SALV Biegewange P2L-P4L-2120 (46M07219A0)-303</t>
  </si>
  <si>
    <t>Fuehrungsbett (R-G352-1100-0003-01-1)- W023</t>
  </si>
  <si>
    <t>Fuehrungsbett (R-G352-1100-0003-01-1)- W116</t>
  </si>
  <si>
    <t>Fuehrungsbett (R-G352-1100-0003-01-1)- W120</t>
  </si>
  <si>
    <t>glava</t>
  </si>
  <si>
    <t>mjerna letva</t>
  </si>
  <si>
    <t>harmonika</t>
  </si>
  <si>
    <t>skidanje i obrada stola</t>
  </si>
  <si>
    <t>KLTNBCH Msockel 0-8701-001701 -P10 #6x1</t>
  </si>
  <si>
    <t>KLTNBCH Msockel 0-8701-001701 -P15 #6x1</t>
  </si>
  <si>
    <t>SALV Grundgestell MNP PxL-2520 46M07319A304 P015</t>
  </si>
  <si>
    <t>SALV Grundgestell MNP PxL-2520 46M07319A305 P020</t>
  </si>
  <si>
    <t>GH Rahmen 3204435  - P3.1</t>
  </si>
  <si>
    <t>GH Rahmen 3204435  - P25</t>
  </si>
  <si>
    <t>GH Rahmen 3204435  - P28</t>
  </si>
  <si>
    <t>GH Rahmen 3204435  - P48</t>
  </si>
  <si>
    <t>Halter (LG402Z100-10-1-1)-W001</t>
  </si>
  <si>
    <t>Kampf Wanne 882002084 #3 x2 (bez povrsinske zastite)</t>
  </si>
  <si>
    <t>Nhauser Rotor 1142303 D600 P2.4-2#50 x1</t>
  </si>
  <si>
    <t>Nhauser Rotor 1142303 D600 P2.4-1#50 x1</t>
  </si>
  <si>
    <t>566726-566756</t>
  </si>
  <si>
    <t>568559-568587</t>
  </si>
  <si>
    <t>CHIRON Quertraeger 1615433 - P005</t>
  </si>
  <si>
    <t>572829-572897</t>
  </si>
  <si>
    <t>573785-573812</t>
  </si>
  <si>
    <t>573406-573408</t>
  </si>
  <si>
    <t>572712-572780</t>
  </si>
  <si>
    <t>574236-574338</t>
  </si>
  <si>
    <t>574378-574482</t>
  </si>
  <si>
    <t>574378-574485</t>
  </si>
  <si>
    <t>576967-576973</t>
  </si>
  <si>
    <t>576967-576985</t>
  </si>
  <si>
    <t>577104-577091</t>
  </si>
  <si>
    <t>578345-578375</t>
  </si>
  <si>
    <t>579194-579200</t>
  </si>
  <si>
    <t>579194-579201</t>
  </si>
  <si>
    <t>578943-578969</t>
  </si>
  <si>
    <t>Konsole (G550a-1100-0001-01-2)-W017</t>
  </si>
  <si>
    <t>Konsole (G550a-1100-0001-01-2)-W003</t>
  </si>
  <si>
    <t>Konsole (G550a-1100-0001-01-2)-W014</t>
  </si>
  <si>
    <t>Konsole (G550a-1100-0001-01-2)-W018</t>
  </si>
  <si>
    <t>582295-582270</t>
  </si>
  <si>
    <t>582295-582272</t>
  </si>
  <si>
    <t>582295-582274</t>
  </si>
  <si>
    <t>582295-582283</t>
  </si>
  <si>
    <t>Staender (R-PSSR-401-0200-0000-02-1) - W002</t>
  </si>
  <si>
    <t>Fuehrungsbett (R-G517-1100-0001-01-1)- W090</t>
  </si>
  <si>
    <t>Fuehrungsbett (R-G517-1100-0001-01-1)- W096</t>
  </si>
  <si>
    <t>Fuehrungsbett (R-G517-1100-0001-01-1)- W116</t>
  </si>
  <si>
    <t>589034-589036</t>
  </si>
  <si>
    <t>588284-588289</t>
  </si>
  <si>
    <t>583865-583866</t>
  </si>
  <si>
    <t>583865-583867</t>
  </si>
  <si>
    <t>583865-583880</t>
  </si>
  <si>
    <t>583865-583892</t>
  </si>
  <si>
    <t>589885-589886</t>
  </si>
  <si>
    <t>589885-589887</t>
  </si>
  <si>
    <t>589861-589862</t>
  </si>
  <si>
    <t>589861-589863</t>
  </si>
  <si>
    <t xml:space="preserve">lezajevi </t>
  </si>
  <si>
    <t>MJR100</t>
  </si>
  <si>
    <t>Mjerna masina DEA 4207</t>
  </si>
  <si>
    <t>ZNS100</t>
  </si>
  <si>
    <t>Kreuzschlitten (R-SFM1000-5315/01-01-1-3)- W001</t>
  </si>
  <si>
    <t>Kreuzschlitten (R-SFM1000-5315/01-01-1-3)- W028</t>
  </si>
  <si>
    <t>CNC strug "DOOSAN PUMA 2600M"</t>
  </si>
  <si>
    <t>Testera  MEBA 335GA</t>
  </si>
  <si>
    <t>Zinser plasma cutting 2425</t>
  </si>
  <si>
    <t>AL_BUS_KON_G720F-1100-0100-01-2_P1</t>
  </si>
  <si>
    <t>AL_BUS_KON_G720F-1100-0100-01-2_P3</t>
  </si>
  <si>
    <t>AL_BUS_KON_G720F-1100-0100-01-2_P12</t>
  </si>
  <si>
    <t>vreteno</t>
  </si>
  <si>
    <t xml:space="preserve"> greska po Z osi</t>
  </si>
  <si>
    <t>607069-607073</t>
  </si>
  <si>
    <t>607069-607075</t>
  </si>
  <si>
    <t>607069-607084</t>
  </si>
  <si>
    <t>592828-592858</t>
  </si>
  <si>
    <t>592025-592018</t>
  </si>
  <si>
    <t>600339-600340</t>
  </si>
  <si>
    <t>600339-600364</t>
  </si>
  <si>
    <t>593632-593659</t>
  </si>
  <si>
    <t>593633-593659</t>
  </si>
  <si>
    <t>593631-593659</t>
  </si>
  <si>
    <t>593634-593659</t>
  </si>
  <si>
    <t>593631-593660</t>
  </si>
  <si>
    <t>593633-593660</t>
  </si>
  <si>
    <t>593632-593660</t>
  </si>
  <si>
    <t>593634-593660</t>
  </si>
  <si>
    <t>593634-593665</t>
  </si>
  <si>
    <t>593631-593665</t>
  </si>
  <si>
    <t>593632-593665</t>
  </si>
  <si>
    <t>593633-593665</t>
  </si>
  <si>
    <t>594814-594844</t>
  </si>
  <si>
    <t>594897-594927</t>
  </si>
  <si>
    <t>598380-598469</t>
  </si>
  <si>
    <t>598380-598475</t>
  </si>
  <si>
    <t>598380-598495</t>
  </si>
  <si>
    <t>598716-598717</t>
  </si>
  <si>
    <t>597699-597700</t>
  </si>
  <si>
    <t>597699-597703</t>
  </si>
  <si>
    <t>597484-597485</t>
  </si>
  <si>
    <t>597484-597488</t>
  </si>
  <si>
    <t>590564-590553</t>
  </si>
  <si>
    <t>593781-593795</t>
  </si>
  <si>
    <t>593780-593795</t>
  </si>
  <si>
    <t>595287-595308</t>
  </si>
  <si>
    <t>595287-595379</t>
  </si>
  <si>
    <t>595287-595382</t>
  </si>
  <si>
    <t>598937-598967</t>
  </si>
  <si>
    <t>591226-591319</t>
  </si>
  <si>
    <t>597178-597198</t>
  </si>
  <si>
    <t>596107-596141</t>
  </si>
  <si>
    <t>596108-596141</t>
  </si>
  <si>
    <t>596109-596141</t>
  </si>
  <si>
    <t>596110-596141</t>
  </si>
  <si>
    <t>596160-596161</t>
  </si>
  <si>
    <t>596160-596162</t>
  </si>
  <si>
    <t>596160-596163</t>
  </si>
  <si>
    <t>596160-596164</t>
  </si>
  <si>
    <t>596160-596165</t>
  </si>
  <si>
    <t>Abkant presa "HACO"</t>
  </si>
  <si>
    <t>LBH HW959 WP11449089 P80</t>
  </si>
  <si>
    <t>LBH HW921 WP11348479 P60</t>
  </si>
  <si>
    <t>LBH HW921 WP11348480 P110</t>
  </si>
  <si>
    <t>Datum PS</t>
  </si>
  <si>
    <t>596913-596916</t>
  </si>
  <si>
    <t>548405-614067</t>
  </si>
  <si>
    <t>TEST</t>
  </si>
  <si>
    <t>SUMA H</t>
  </si>
  <si>
    <t>G2100</t>
  </si>
  <si>
    <t>CNC Glodalica Grob BZ800</t>
  </si>
  <si>
    <t>Kreuzschlitten (R-G350-1200-0010-03-1)-W033</t>
  </si>
  <si>
    <t>Kreuzschlitten (R-G350-1200-0010-03-1)-W043</t>
  </si>
  <si>
    <t>Konsole (G550a-1100-0001-01-2)-W013</t>
  </si>
  <si>
    <t>Konsole (G250-1100-0000-01-2)-W017</t>
  </si>
  <si>
    <t>Konsole (G250-1100-0000-01-2)-W003</t>
  </si>
  <si>
    <t>Konsole (G250-1100-0000-01-2)-W015</t>
  </si>
  <si>
    <t>Konsole (G250-1100-0000-01-2)-W014</t>
  </si>
  <si>
    <t>Konsole (G250-1100-0000-01-2)-W018</t>
  </si>
  <si>
    <t>Konsole (G250-1100-0000-01-2)-W007</t>
  </si>
  <si>
    <t>Konsole (G350a-1100-0001-01-2)-W017</t>
  </si>
  <si>
    <t>Konsole (G350a-1100-0001-01-2)-W018</t>
  </si>
  <si>
    <t>Staender (R-PLSP630-0200-0000-02-1)-W002</t>
  </si>
  <si>
    <t>Brusilica za ravno brusenje</t>
  </si>
  <si>
    <t>Buš "Pobeda" RB-70x1600/1(Logistika)</t>
  </si>
  <si>
    <t>CNC Bohrwerk FERMAT WFT11</t>
  </si>
  <si>
    <t>CNC Bohrwerk TOS WHN</t>
  </si>
  <si>
    <t>CNC Glodalica Kekeisen 2500</t>
  </si>
  <si>
    <t>CNC Glodalica Kekeisen 4000</t>
  </si>
  <si>
    <t>CNC Glodalica Kekeisen 6000</t>
  </si>
  <si>
    <t>CNC obradni centar "Burkhardt&amp;Weber" MC80</t>
  </si>
  <si>
    <t>CNC trovretena glodalica "Wachtberger" FZ2</t>
  </si>
  <si>
    <t>Hydroptic-GA (m. koordinatka)</t>
  </si>
  <si>
    <t>Koordinatka "TOS" WKV 100 (v.koordinatka)</t>
  </si>
  <si>
    <t>NC Bohrwerk "Wotan" B-130-ST</t>
  </si>
  <si>
    <t>NC Bohrwerk BH-90</t>
  </si>
  <si>
    <t>LBH HW196 WP13402197 P80#15 x1</t>
  </si>
  <si>
    <t>KLTNBCH Gehause 0-5301-000600-601-P11 #20x1</t>
  </si>
  <si>
    <t>KLTNBCH Gehause 0-5301-000601-P2 #40x1</t>
  </si>
  <si>
    <t>SALV Grundgestell MNP P4L-3220-4020 46M07347A304 P015</t>
  </si>
  <si>
    <t>Konsole (G440-1100-0000-01-2)-W027</t>
  </si>
  <si>
    <t>SALV Haltewange P4L-4020 46M07142A304-P005</t>
  </si>
  <si>
    <t>RAČUNAJ PO BROJU DANA</t>
  </si>
  <si>
    <t>G2200</t>
  </si>
  <si>
    <t>CNC Glodalica Kekeisen 3000</t>
  </si>
  <si>
    <t>M100</t>
  </si>
  <si>
    <t>Montazno mjesto</t>
  </si>
  <si>
    <t>M200</t>
  </si>
  <si>
    <t>Montazno mjesto farbaona H3</t>
  </si>
  <si>
    <t>M400</t>
  </si>
  <si>
    <t>Montazno mjesto masinska obrada H2</t>
  </si>
  <si>
    <t>M300</t>
  </si>
  <si>
    <t>Montazno mjesto zavarene konstrukcije H1</t>
  </si>
  <si>
    <t>SMF EINSPEISKOPF W01-0173815 P2.2</t>
  </si>
  <si>
    <t>SALV Grundgestell P2P/2116 Schweist (46M05808A305)-P020</t>
  </si>
  <si>
    <t>Kampf Stander 882142402 P9 cijev 100x60x5 x1</t>
  </si>
  <si>
    <t>Fuehrungsbett (R-G350a-1100-0001-01-1)- W100</t>
  </si>
  <si>
    <t>Fuehrungsbett (R-G350a-1100-0001-01-1)- W135</t>
  </si>
  <si>
    <t>Fuehrungsbett (R-G350a-1100-0001-01-1)- W145</t>
  </si>
  <si>
    <t>Stuetze (GM5112/01-2301-60/1-3)-W001</t>
  </si>
  <si>
    <t>Konsole (G840-1100-0000-01-2)-W001</t>
  </si>
  <si>
    <t>Konsole (G840-1100-0000-01-2)-W004</t>
  </si>
  <si>
    <t>KOSTWEIN Foundation bracket (2-KO16671)_P30</t>
  </si>
  <si>
    <t>SALV Biegewange P2L-P4L-2120 (46M07219A0)-304</t>
  </si>
  <si>
    <t>700381-700432</t>
  </si>
  <si>
    <t>700382-700432</t>
  </si>
  <si>
    <t>691991-692001</t>
  </si>
  <si>
    <t>704362-704330</t>
  </si>
  <si>
    <t>704363-704330</t>
  </si>
  <si>
    <t>704364-704330</t>
  </si>
  <si>
    <t>703848-703845</t>
  </si>
  <si>
    <t>704415-704423</t>
  </si>
  <si>
    <t>704365-704330</t>
  </si>
  <si>
    <t>706439-706466</t>
  </si>
  <si>
    <t>706440-706466</t>
  </si>
  <si>
    <t>704260-704219</t>
  </si>
  <si>
    <t>706786-706793</t>
  </si>
  <si>
    <t>706787-706793</t>
  </si>
  <si>
    <t>704259-704219</t>
  </si>
  <si>
    <t>712933-712942</t>
  </si>
  <si>
    <t>707930-707948</t>
  </si>
  <si>
    <t>706389-706400</t>
  </si>
  <si>
    <t>717212-717215</t>
  </si>
  <si>
    <t>716302-716298</t>
  </si>
  <si>
    <t>716390-716384</t>
  </si>
  <si>
    <t>713280-713247</t>
  </si>
  <si>
    <t>SALV Grundgestell P2P/2116 Schweist (46M05808A304)-P015</t>
  </si>
  <si>
    <t>706438-706466</t>
  </si>
  <si>
    <t>706391-706400</t>
  </si>
  <si>
    <t>706390-706400</t>
  </si>
  <si>
    <t>713811-713813</t>
  </si>
  <si>
    <t>BC Untergestell 6623153 P3.2 x1</t>
  </si>
  <si>
    <t>BC Untergestell 6623153 P3.3 x1</t>
  </si>
  <si>
    <t>718037-718040</t>
  </si>
  <si>
    <t>718037-718041</t>
  </si>
  <si>
    <t>Fuehrungsbett (R-G316-1100-0001-01-1)-W023</t>
  </si>
  <si>
    <t>Fuehrungsbett (R-G316-1100-0001-01-1)-W031</t>
  </si>
  <si>
    <t>719120-719123</t>
  </si>
  <si>
    <t>713678-713680</t>
  </si>
  <si>
    <t>SALV Biegewange P2L-P4L-2120 (46M07219A0)-202</t>
  </si>
  <si>
    <t>719997-720130</t>
  </si>
  <si>
    <t>713279-713247</t>
  </si>
  <si>
    <t>721788-721754</t>
  </si>
  <si>
    <t>721786-721754</t>
  </si>
  <si>
    <t>721789-721754</t>
  </si>
  <si>
    <t>729238-729279</t>
  </si>
  <si>
    <t>714508-714525</t>
  </si>
  <si>
    <t>726974-726975</t>
  </si>
  <si>
    <t>726974-726978</t>
  </si>
  <si>
    <t>722587-722562</t>
  </si>
  <si>
    <t>722587-722566</t>
  </si>
  <si>
    <t>722587-722575</t>
  </si>
  <si>
    <t>724083-724050</t>
  </si>
  <si>
    <t>732961-732976</t>
  </si>
  <si>
    <t>732961-732988</t>
  </si>
  <si>
    <t>732961-733001</t>
  </si>
  <si>
    <t>732961-733017</t>
  </si>
  <si>
    <t>732961-733018</t>
  </si>
  <si>
    <t>KOSTWEIN Traverse GM Y5130341 P1</t>
  </si>
  <si>
    <t>Staender (R-G720F-1700-2000-02-1)-W019</t>
  </si>
  <si>
    <t>Staender (R-G720F-1700-2000-02-1)-W010B</t>
  </si>
  <si>
    <t>728732-728733</t>
  </si>
  <si>
    <t>724613-724746</t>
  </si>
  <si>
    <t>724613-724756</t>
  </si>
  <si>
    <t>724082-724050</t>
  </si>
  <si>
    <t>723484-723539</t>
  </si>
  <si>
    <t>723484-723541</t>
  </si>
  <si>
    <t>723484-723554</t>
  </si>
  <si>
    <t>731547-731556</t>
  </si>
  <si>
    <t>731547-731557</t>
  </si>
  <si>
    <t>736052-736053</t>
  </si>
  <si>
    <t>723485-723539</t>
  </si>
  <si>
    <t>723485-723541</t>
  </si>
  <si>
    <t>723485-723554</t>
  </si>
  <si>
    <t>731488-731463</t>
  </si>
  <si>
    <t>731488-731481</t>
  </si>
  <si>
    <t>728497-728501</t>
  </si>
  <si>
    <t>721787-721754</t>
  </si>
  <si>
    <t>731292-731274</t>
  </si>
  <si>
    <t>731262-731258</t>
  </si>
  <si>
    <t>730015-730018</t>
  </si>
  <si>
    <t>731090-731086</t>
  </si>
  <si>
    <t>732872-732877</t>
  </si>
  <si>
    <t>723486-723539</t>
  </si>
  <si>
    <t>723486-723541</t>
  </si>
  <si>
    <t>723486-723554</t>
  </si>
  <si>
    <t>731120-731095</t>
  </si>
  <si>
    <t>731120-731098</t>
  </si>
  <si>
    <t>731120-731102</t>
  </si>
  <si>
    <t>731120-731107</t>
  </si>
  <si>
    <t>731120-731108</t>
  </si>
  <si>
    <t>727423-727391</t>
  </si>
  <si>
    <t>746641-746642</t>
  </si>
  <si>
    <t>F600</t>
  </si>
  <si>
    <t>Komora za hemijsku pripremu</t>
  </si>
  <si>
    <t>PJES300</t>
  </si>
  <si>
    <t>Komora za sačmarenje GOSTOL (10.000x5.000x4.000)</t>
  </si>
  <si>
    <t>F500</t>
  </si>
  <si>
    <t>Otvorena komora za farbanje</t>
  </si>
  <si>
    <t>PAK100</t>
  </si>
  <si>
    <t>Pakovanje</t>
  </si>
  <si>
    <t>PJES200</t>
  </si>
  <si>
    <t>Pjeskara AKZ</t>
  </si>
  <si>
    <t>PJES400</t>
  </si>
  <si>
    <t>Priprema za sačmarenje</t>
  </si>
  <si>
    <t>SUS100</t>
  </si>
  <si>
    <t>F300</t>
  </si>
  <si>
    <t>Termolakirnica - Blowtherm 1/1  (7.000x5.000x5.400)</t>
  </si>
  <si>
    <t>F200</t>
  </si>
  <si>
    <t>Termolakirnica - Blowtherm 1/2  (16.800x5.000x5.400)</t>
  </si>
  <si>
    <t>F400</t>
  </si>
  <si>
    <t>Termolakirnica - Blowtherm 1/3 (16.700x5.000x4.000)</t>
  </si>
  <si>
    <t>727424-727391</t>
  </si>
  <si>
    <t>738666-738643</t>
  </si>
  <si>
    <t>734365-734391</t>
  </si>
  <si>
    <t>734365-734396</t>
  </si>
  <si>
    <t>734362-734391</t>
  </si>
  <si>
    <t>734362-734396</t>
  </si>
  <si>
    <t>733963-733965</t>
  </si>
  <si>
    <t>733963-733966</t>
  </si>
  <si>
    <t>738768-738764</t>
  </si>
  <si>
    <t>722395-722422</t>
  </si>
  <si>
    <t>740159-740263</t>
  </si>
  <si>
    <t>737564-737560</t>
  </si>
  <si>
    <t>G2400</t>
  </si>
  <si>
    <t>CNC Glodalica Kekeisen 10000</t>
  </si>
  <si>
    <t>G2300</t>
  </si>
  <si>
    <t>CNC Glodalica Kekeisen 3000-2 Logistika</t>
  </si>
  <si>
    <t>741823-741844</t>
  </si>
  <si>
    <t>741823-741913</t>
  </si>
  <si>
    <t>743905-743995</t>
  </si>
  <si>
    <t>739834-739932</t>
  </si>
  <si>
    <t>733528-733525</t>
  </si>
  <si>
    <t>742608-742627</t>
  </si>
  <si>
    <t>742608-742676</t>
  </si>
  <si>
    <t>741682-741666</t>
  </si>
  <si>
    <t>735558-735521</t>
  </si>
  <si>
    <t>735557-735521</t>
  </si>
  <si>
    <t>744565-744661</t>
  </si>
  <si>
    <t>SALV Grundrahmen ( P4L-4016) -46M07136A301_P005</t>
  </si>
  <si>
    <t>735555-735521</t>
  </si>
  <si>
    <t>735559-735521</t>
  </si>
  <si>
    <t>735560-735521</t>
  </si>
  <si>
    <t>747802-747899</t>
  </si>
  <si>
    <t>747802-747933</t>
  </si>
  <si>
    <t>738890-738854</t>
  </si>
  <si>
    <t>738889-738854</t>
  </si>
  <si>
    <t>Nhauser Fahrwerk Z4A04-01-00 - P7 #12x1</t>
  </si>
  <si>
    <t>Nhauser Fahrwerk Z4A04-01-00 - P8 #12x1</t>
  </si>
  <si>
    <t>Nhauser Fahrwerk Z4A04-01-00 - P14 #8x2</t>
  </si>
  <si>
    <t>Nhauser Fahrwerk Z4A04-01-00 - P15 #12x2</t>
  </si>
  <si>
    <t>757745-757741</t>
  </si>
  <si>
    <t>753644-753611</t>
  </si>
  <si>
    <t>WuH Extruderr. 30263135-30332171-P3 cijev 160x160x12,5 (1x)</t>
  </si>
  <si>
    <t>ZECK Grundrahmen 991200030298 P13</t>
  </si>
  <si>
    <t>Rahmen (GH-TW503-10120-0000-01-1)-W029</t>
  </si>
  <si>
    <t>SUS200</t>
  </si>
  <si>
    <t>Susenje otvorena komora</t>
  </si>
  <si>
    <t>Susenje termolakirnica</t>
  </si>
  <si>
    <t>745046-745043</t>
  </si>
  <si>
    <t>737563-737560</t>
  </si>
  <si>
    <t>753329-753290</t>
  </si>
  <si>
    <t>753329-753295</t>
  </si>
  <si>
    <t>753337-753290</t>
  </si>
  <si>
    <t>753337-753295</t>
  </si>
  <si>
    <t>753332-753290</t>
  </si>
  <si>
    <t>753332-753295</t>
  </si>
  <si>
    <t>753341-753290</t>
  </si>
  <si>
    <t>753341-753295</t>
  </si>
  <si>
    <t>KLTNBCH Spannstock 0-5301-000701-00 P23#8 x1</t>
  </si>
  <si>
    <t>KLTNBCH Spannstock 0-5301-000701-00 P24#8 x1</t>
  </si>
  <si>
    <t>SMF Grundrahmen W01-0199117 P2.7</t>
  </si>
  <si>
    <t>SMF Grundrahmen W01-0098029 (DU1)- P6</t>
  </si>
  <si>
    <t>753059-753087</t>
  </si>
  <si>
    <t>753057-753087</t>
  </si>
  <si>
    <t>749061-749063</t>
  </si>
  <si>
    <t>753055-753087</t>
  </si>
  <si>
    <t>753336-753290</t>
  </si>
  <si>
    <t>753336-753295</t>
  </si>
  <si>
    <t>753330-753290</t>
  </si>
  <si>
    <t>753330-753295</t>
  </si>
  <si>
    <t>750535-750538</t>
  </si>
  <si>
    <t>750535-750539</t>
  </si>
  <si>
    <t>753331-753290</t>
  </si>
  <si>
    <t>753331-753295</t>
  </si>
  <si>
    <t>753646-753611</t>
  </si>
  <si>
    <t>753342-753290</t>
  </si>
  <si>
    <t>753342-753295</t>
  </si>
  <si>
    <t>753335-753290</t>
  </si>
  <si>
    <t>753335-753295</t>
  </si>
  <si>
    <t>753339-753290</t>
  </si>
  <si>
    <t>753339-753295</t>
  </si>
  <si>
    <t>761801-761808</t>
  </si>
  <si>
    <t>761801-761809</t>
  </si>
  <si>
    <t>761801-761815</t>
  </si>
  <si>
    <t>761801-761816</t>
  </si>
  <si>
    <t>753647-753611</t>
  </si>
  <si>
    <t>753705-753672</t>
  </si>
  <si>
    <t>753590-753551</t>
  </si>
  <si>
    <t>753590-753556</t>
  </si>
  <si>
    <t>753648-753611</t>
  </si>
  <si>
    <t>753333-753290</t>
  </si>
  <si>
    <t>753333-753295</t>
  </si>
  <si>
    <t>753704-753672</t>
  </si>
  <si>
    <t>753460-753421</t>
  </si>
  <si>
    <t>753460-753426</t>
  </si>
  <si>
    <t>753759-753724</t>
  </si>
  <si>
    <t>753761-753724</t>
  </si>
  <si>
    <t>735313-735314</t>
  </si>
  <si>
    <t>753402-753357</t>
  </si>
  <si>
    <t>753402-753362</t>
  </si>
  <si>
    <t>756206-756209</t>
  </si>
  <si>
    <t>753058-753087</t>
  </si>
  <si>
    <t>762706-762715</t>
  </si>
  <si>
    <t>753401-753357</t>
  </si>
  <si>
    <t>753401-753362</t>
  </si>
  <si>
    <t>753398-753357</t>
  </si>
  <si>
    <t>753398-753362</t>
  </si>
  <si>
    <t>755654-755655</t>
  </si>
  <si>
    <t>753403-753357</t>
  </si>
  <si>
    <t>753403-753362</t>
  </si>
  <si>
    <t>753708-753672</t>
  </si>
  <si>
    <t>753406-753357</t>
  </si>
  <si>
    <t>753406-753362</t>
  </si>
  <si>
    <t>753465-753421</t>
  </si>
  <si>
    <t>753465-753426</t>
  </si>
  <si>
    <t>753464-753421</t>
  </si>
  <si>
    <t>753464-753426</t>
  </si>
  <si>
    <t>753471-753421</t>
  </si>
  <si>
    <t>753471-753426</t>
  </si>
  <si>
    <t>753056-753087</t>
  </si>
  <si>
    <t>753340-753290</t>
  </si>
  <si>
    <t>753340-753295</t>
  </si>
  <si>
    <t>753707-753672</t>
  </si>
  <si>
    <t>753399-753357</t>
  </si>
  <si>
    <t>753399-753362</t>
  </si>
  <si>
    <t>762274-762298</t>
  </si>
  <si>
    <t>753461-753421</t>
  </si>
  <si>
    <t>753461-753426</t>
  </si>
  <si>
    <t>753466-753421</t>
  </si>
  <si>
    <t>753466-753426</t>
  </si>
  <si>
    <t>753757-753724</t>
  </si>
  <si>
    <t>753710-753672</t>
  </si>
  <si>
    <t>753711-753672</t>
  </si>
  <si>
    <t>762111-762114</t>
  </si>
  <si>
    <t>753468-753421</t>
  </si>
  <si>
    <t>753468-753426</t>
  </si>
  <si>
    <t>753756-753724</t>
  </si>
  <si>
    <t>767395-767426</t>
  </si>
  <si>
    <t>769310-769331</t>
  </si>
  <si>
    <t>766284-766290</t>
  </si>
  <si>
    <t>753338-753290</t>
  </si>
  <si>
    <t>753338-753295</t>
  </si>
  <si>
    <t>753334-753290</t>
  </si>
  <si>
    <t>753334-753295</t>
  </si>
  <si>
    <t>753397-753357</t>
  </si>
  <si>
    <t>753397-753362</t>
  </si>
  <si>
    <t>753396-753357</t>
  </si>
  <si>
    <t>753396-753362</t>
  </si>
  <si>
    <t>753404-753357</t>
  </si>
  <si>
    <t>753404-753362</t>
  </si>
  <si>
    <t>753706-753672</t>
  </si>
  <si>
    <t>761799-761808</t>
  </si>
  <si>
    <t>761799-761809</t>
  </si>
  <si>
    <t>761799-761815</t>
  </si>
  <si>
    <t>761799-761816</t>
  </si>
  <si>
    <t>753400-753357</t>
  </si>
  <si>
    <t>753400-753362</t>
  </si>
  <si>
    <t>753709-753672</t>
  </si>
  <si>
    <t>753405-753357</t>
  </si>
  <si>
    <t>753405-753362</t>
  </si>
  <si>
    <t>753462-753421</t>
  </si>
  <si>
    <t>753462-753426</t>
  </si>
  <si>
    <t>753760-753724</t>
  </si>
  <si>
    <t>753467-753421</t>
  </si>
  <si>
    <t>753467-753426</t>
  </si>
  <si>
    <t>753712-753672</t>
  </si>
  <si>
    <t>767392-767426</t>
  </si>
  <si>
    <t>767394-767426</t>
  </si>
  <si>
    <t>753463-753421</t>
  </si>
  <si>
    <t>753463-753426</t>
  </si>
  <si>
    <t>753469-753421</t>
  </si>
  <si>
    <t>753469-753426</t>
  </si>
  <si>
    <t>753470-753421</t>
  </si>
  <si>
    <t>753470-753426</t>
  </si>
  <si>
    <t>753594-753551</t>
  </si>
  <si>
    <t>767397-767426</t>
  </si>
  <si>
    <t>767396-767426</t>
  </si>
  <si>
    <t>767393-767426</t>
  </si>
  <si>
    <t>767398-767426</t>
  </si>
  <si>
    <t>753594-753556</t>
  </si>
  <si>
    <t>753595-753551</t>
  </si>
  <si>
    <t>753595-753556</t>
  </si>
  <si>
    <t>753591-753551</t>
  </si>
  <si>
    <t>753591-753556</t>
  </si>
  <si>
    <t>753592-753556</t>
  </si>
  <si>
    <t>753592-753551</t>
  </si>
  <si>
    <t>753596-753556</t>
  </si>
  <si>
    <t>753596-753551</t>
  </si>
  <si>
    <t>753597-753556</t>
  </si>
  <si>
    <t>753597-753551</t>
  </si>
  <si>
    <t>753598-753551</t>
  </si>
  <si>
    <t>753598-753556</t>
  </si>
  <si>
    <t>SALV Biegewange (46M05127)- 46M05127A203-P030</t>
  </si>
  <si>
    <t>768973-768986</t>
  </si>
  <si>
    <t>LINDNER Seitenteil-Geh Desni 336465 - P350</t>
  </si>
  <si>
    <t>LINDNER Seitenteil-Geh Desni 336465 - P80</t>
  </si>
  <si>
    <t>LINDNER Seitenteil-Geh Desni 336465 - P30</t>
  </si>
  <si>
    <t>LINDNER Seitenteil-Geh Lijevi 336466 - P150</t>
  </si>
  <si>
    <t>Kampf Rahmen 882048771-P3 cijev 60x40x4 (1x)</t>
  </si>
  <si>
    <t>Kampf Konsole 882104758-P3 #40x2</t>
  </si>
  <si>
    <t>764940-764932</t>
  </si>
  <si>
    <t>775054-775069</t>
  </si>
  <si>
    <t>775014-775048</t>
  </si>
  <si>
    <t>775102-775106</t>
  </si>
  <si>
    <t>774471-774474</t>
  </si>
  <si>
    <t>SMF Ausboxerfeld W01-0208309-P1.17</t>
  </si>
  <si>
    <t>SALV Haltewange (P4L-2516/20)-46M06468A322-P035</t>
  </si>
  <si>
    <t>LBH VW933 Lasche mitte 12810642 P50.10</t>
  </si>
  <si>
    <t>Konsole (G327-1100-0100-01-2)-W024</t>
  </si>
  <si>
    <t>781390-781413</t>
  </si>
  <si>
    <t>781390-781414</t>
  </si>
  <si>
    <t>777044-777074</t>
  </si>
  <si>
    <t>785459-785488</t>
  </si>
  <si>
    <t>779850-779946</t>
  </si>
  <si>
    <t>779850-779943</t>
  </si>
  <si>
    <t>779985-780078</t>
  </si>
  <si>
    <t>786962-786976</t>
  </si>
  <si>
    <t>786963-786976</t>
  </si>
  <si>
    <t>786964-786976</t>
  </si>
  <si>
    <t>783245-783251</t>
  </si>
  <si>
    <t>783245-783250</t>
  </si>
  <si>
    <t>784793-784827</t>
  </si>
  <si>
    <t>Column1</t>
  </si>
  <si>
    <t>ZAVRŠETAK MAŠINSKE</t>
  </si>
  <si>
    <t>Column2</t>
  </si>
  <si>
    <t>Column3</t>
  </si>
  <si>
    <t>SEDMICA</t>
  </si>
  <si>
    <t>SUMA SATI</t>
  </si>
  <si>
    <t>POPUNJENO</t>
  </si>
  <si>
    <t>FALI</t>
  </si>
  <si>
    <t>PREKO</t>
  </si>
  <si>
    <t>KAPACITET</t>
  </si>
  <si>
    <t>SMF Antriebstation W01-0207977 P2.4</t>
  </si>
  <si>
    <t>LINDNER Seitenteil-Geh Lijevi 336466 - P80</t>
  </si>
  <si>
    <t>LINDNER Seitenteil-Geh Lijevi 336466 - P250</t>
  </si>
  <si>
    <t>LINDNER Seitenteil-Geh Lijevi 336466 - P120</t>
  </si>
  <si>
    <t>SALV Haltewange (P4L-2120/P2L-21)-46M06606A323-P070</t>
  </si>
  <si>
    <t>Fuehrungsbett (R-G552-1100-0004-01-1)-W100</t>
  </si>
  <si>
    <t>Fuehrungsbett (R-G752-1100-0100-01-1) - W084</t>
  </si>
  <si>
    <t>Stuetze (R-GH-B512-5100-0000-01-1)-W006</t>
  </si>
  <si>
    <t>Rahmen (GH-TW503-10130-0000-01-1)-W003</t>
  </si>
  <si>
    <t>Rahmen (GH-TW503-10130-0000-01-1)-W009</t>
  </si>
  <si>
    <t>GH Rahmen 3351315 P24</t>
  </si>
  <si>
    <t>GH Rahmen 3351315 P52</t>
  </si>
  <si>
    <t>GH Rahmen 3351315 P18</t>
  </si>
  <si>
    <t>GH Rahmen 3351315 P41</t>
  </si>
  <si>
    <t>GH Rahmen 3351315 P44</t>
  </si>
  <si>
    <t>GH Rahmen 3351315 P28</t>
  </si>
  <si>
    <t>GH Rahmen 3351315 P73</t>
  </si>
  <si>
    <t>GH Rahmen 3351315 P8.2</t>
  </si>
  <si>
    <t>GH Rahmen 3351315 P1.13</t>
  </si>
  <si>
    <t>GH Rahmen 3351315 P72</t>
  </si>
  <si>
    <t>Staender (R-G327-1700-2000-01-1)-W036</t>
  </si>
  <si>
    <t>Staender (R-G327-1700-2000-01-1)-W035</t>
  </si>
  <si>
    <t>Staender (R-G327-1700-1000-01-1)-W035</t>
  </si>
  <si>
    <t>Staender (R-G327-1700-1000-01-1)-W029</t>
  </si>
  <si>
    <t>Staender (R-G327-1700-1000-01-1)-W036</t>
  </si>
  <si>
    <t>Fuehrungsbett (R-G327-1100-0100-01-1)-W055</t>
  </si>
  <si>
    <t>Fuehrungsbett (R-G327-1100-0100-01-1)-W075</t>
  </si>
  <si>
    <t>791615-791643</t>
  </si>
  <si>
    <t>775664-775732</t>
  </si>
  <si>
    <t>775664-775740</t>
  </si>
  <si>
    <t>775664-775729</t>
  </si>
  <si>
    <t>775664-775713</t>
  </si>
  <si>
    <t>775664-775707</t>
  </si>
  <si>
    <t>775664-775795</t>
  </si>
  <si>
    <t>775664-775675</t>
  </si>
  <si>
    <t>775664-775794</t>
  </si>
  <si>
    <t>775664-775698</t>
  </si>
  <si>
    <t>775809-775820</t>
  </si>
  <si>
    <t>775809-775874</t>
  </si>
  <si>
    <t>775809-775843</t>
  </si>
  <si>
    <t>775809-775852</t>
  </si>
  <si>
    <t>775809-775877</t>
  </si>
  <si>
    <t>775809-775940</t>
  </si>
  <si>
    <t>775809-775858</t>
  </si>
  <si>
    <t>775809-775885</t>
  </si>
  <si>
    <t>775809-775939</t>
  </si>
  <si>
    <t>775809-775862</t>
  </si>
  <si>
    <t>LINDNER Seitenteil-Geh Desni 336465 - P140</t>
  </si>
  <si>
    <t>LINDNER Seitenteil-Geh Desni 336465 - P120</t>
  </si>
  <si>
    <t>LINDNER Seitenteil-Geh Lijevi 336466 - P30</t>
  </si>
  <si>
    <t>LINDNER Seitenteil-Geh Lijevi 336466 - P140</t>
  </si>
  <si>
    <t>LINDNER Seitenteil-Geh Lijevi 336466 - P350</t>
  </si>
  <si>
    <t>784431-784455</t>
  </si>
  <si>
    <t>787925-787928</t>
  </si>
  <si>
    <t>787936-787939</t>
  </si>
  <si>
    <t>787947-787950</t>
  </si>
  <si>
    <t>787958-787961</t>
  </si>
  <si>
    <t>LINDNER Gegenmesseraufnahme 364197 - P90 #5 x1</t>
  </si>
  <si>
    <t>SALV Haltewange (P4L-2516/20)-46M06468A418-P120</t>
  </si>
  <si>
    <t>SALV Grundgestell MNP PxL-2520 46M07319A408 P040</t>
  </si>
  <si>
    <t>790095-790121</t>
  </si>
  <si>
    <t>790094-790121</t>
  </si>
  <si>
    <t>Traeger (R-G327-1900-0000-01-3)-W009</t>
  </si>
  <si>
    <t>776972-776974</t>
  </si>
  <si>
    <t>779098-779155</t>
  </si>
  <si>
    <t>LBH HW001 WP12411466 P80</t>
  </si>
  <si>
    <t>791338-791341</t>
  </si>
  <si>
    <t>784833-784845</t>
  </si>
  <si>
    <t>790788-790796</t>
  </si>
  <si>
    <t>791387-791396</t>
  </si>
  <si>
    <t>792563-792584</t>
  </si>
  <si>
    <t>792688-792709</t>
  </si>
  <si>
    <t>788744-788732</t>
  </si>
  <si>
    <t>789672-789659</t>
  </si>
  <si>
    <t>791437-791512</t>
  </si>
  <si>
    <t>791526-791601</t>
  </si>
  <si>
    <t>791526-791581</t>
  </si>
  <si>
    <t>Konsole (G327-1100-0100-01-2)-W008</t>
  </si>
  <si>
    <t>797623-797632</t>
  </si>
  <si>
    <t>798704-798685</t>
  </si>
  <si>
    <t>782246-782282</t>
  </si>
  <si>
    <t>782246-782283</t>
  </si>
  <si>
    <t>789882-789860</t>
  </si>
  <si>
    <t>789882-789872</t>
  </si>
  <si>
    <t>796355-796358</t>
  </si>
  <si>
    <t>798705-798685</t>
  </si>
  <si>
    <t>782292-782327</t>
  </si>
  <si>
    <t>782292-782328</t>
  </si>
  <si>
    <t>786415-786519</t>
  </si>
  <si>
    <t>780545-780542</t>
  </si>
  <si>
    <t>793029-793064</t>
  </si>
  <si>
    <t>LINDNER Gegenmesseraufnahme 248725-P80B #20 x2</t>
  </si>
  <si>
    <t>LINDNER Gegenmesseraufnahme 248725-P80A #20 x2</t>
  </si>
  <si>
    <t>LINDNER Gegenmesseraufnahme 248725-P30 #20 x1</t>
  </si>
  <si>
    <t>796925-796938</t>
  </si>
  <si>
    <t>797769-797798</t>
  </si>
  <si>
    <t>LINDNER Seitenteil-Geh Desni 336465 - P40</t>
  </si>
  <si>
    <t>LINDNER Seitenteil-Geh Desni 336465 - P150</t>
  </si>
  <si>
    <t>LINDNER Seitenteil-Geh Desni 336465 - P250</t>
  </si>
  <si>
    <t>LINDNER Seitenteil-Geh Desni 336465 - P380</t>
  </si>
  <si>
    <t>LINDNER Seitenteil-Geh Lijevi 336466 - P380</t>
  </si>
  <si>
    <t>GH Rahmen 3204435  - P103</t>
  </si>
  <si>
    <t>798368-798379</t>
  </si>
  <si>
    <t>800486-800476</t>
  </si>
  <si>
    <t>Stuetze (MEA800-600-340-1)-W001</t>
  </si>
  <si>
    <t>807981-807982</t>
  </si>
  <si>
    <t>800562-800557</t>
  </si>
  <si>
    <t>SALV Biegewange P2L-P4L-2120 (46M07219A0)-201</t>
  </si>
  <si>
    <t>800697-800692</t>
  </si>
  <si>
    <t>798370-798379</t>
  </si>
  <si>
    <t>795995-796070</t>
  </si>
  <si>
    <t>AL_MANIPULATOR_LBH_SAMARI_PS.07</t>
  </si>
  <si>
    <t>808724-808708</t>
  </si>
  <si>
    <t>808724-808707</t>
  </si>
  <si>
    <t>Traeger (R-G521F-1900-0001-01-2) W003</t>
  </si>
  <si>
    <t>811142-811246</t>
  </si>
  <si>
    <t>Konsole (G350a-1100-0001-01-2)-W003</t>
  </si>
  <si>
    <t>Konsole (G440-1100-0002-01-2)-W001</t>
  </si>
  <si>
    <t>Konsole (G440-1100-0002-01-2)-W037</t>
  </si>
  <si>
    <t>Konsole (G440-1100-0002-01-2)-W015</t>
  </si>
  <si>
    <t>Konsole (G440-1100-0002-01-2)-W008</t>
  </si>
  <si>
    <t>Konsole (G440-1100-0002-01-2)-W006</t>
  </si>
  <si>
    <t>Konsole (G440-1100-0002-01-2)-W004</t>
  </si>
  <si>
    <t>Konsole (G440-1100-0002-01-2)-W002</t>
  </si>
  <si>
    <t>Maschinenbett (PSS630-L-0010-0004-01-1)-W021</t>
  </si>
  <si>
    <t>Maschinenbett (PSS630-L-0010-0004-01-1)-W014</t>
  </si>
  <si>
    <t>Maschinenbett (PSS630-L-0010-0004-01-1)-W011</t>
  </si>
  <si>
    <t>Konsole (G704-1100-0100-03-2)-W004a</t>
  </si>
  <si>
    <t>Konsole (G704-1100-0100-03-2)-W004b</t>
  </si>
  <si>
    <t>Konsole (R-GH-B512-1200-0000-01-1)-W003</t>
  </si>
  <si>
    <t>Konsole (G601F-1100-0000-01-2)-W019</t>
  </si>
  <si>
    <t>MJR200</t>
  </si>
  <si>
    <t>Mjerna ruka FARO PRIME</t>
  </si>
  <si>
    <t>MJR300</t>
  </si>
  <si>
    <t>Mjerna ruka FARO QUANTUM</t>
  </si>
  <si>
    <t>Maschinenbett (PSS630-L-0010-0000-04-1)-W043</t>
  </si>
  <si>
    <t>Maschinenbett (PSS630-L-0010-0000-04-1)-W034</t>
  </si>
  <si>
    <t>Maschinenbett (PSS630-L-0010-0000-04-1)-W010</t>
  </si>
  <si>
    <t>Maschinenbett (PSS630-L-0010-0000-04-1)-W013</t>
  </si>
  <si>
    <t>Maschinenbett (PSS630-L-0010-0000-04-1)-W009</t>
  </si>
  <si>
    <t>Maschinenbett (PSS630-L-0010-0000-04-1)-W038</t>
  </si>
  <si>
    <t>Maschinenbett (PSS630-L-0010-0000-04-1)-W037</t>
  </si>
  <si>
    <t>Maschinenbett (PSS630-L-0010-0000-04-1)-W042</t>
  </si>
  <si>
    <t>Maschinenbett (PSS630-L-0010-0000-04-1)-W039</t>
  </si>
  <si>
    <t>Konsole (GH-B504-1200-0000-01-1)-W017</t>
  </si>
  <si>
    <t>Konsole (GH-B504-1200-0000-01-1)-W008</t>
  </si>
  <si>
    <t>822782-822786</t>
  </si>
  <si>
    <t>822782-822787</t>
  </si>
  <si>
    <t>808696-808677</t>
  </si>
  <si>
    <t>809145-809139</t>
  </si>
  <si>
    <t>Staender (R-G900F-1200-2000-01-1)-W064</t>
  </si>
  <si>
    <t>Staender (R-G900F-1200-2000-01-1)-W004</t>
  </si>
  <si>
    <t>Staender (R-G900F-1200-1000-01-1)-W004</t>
  </si>
  <si>
    <t>Staender (R-G900F-1200-1000-01-1)-W064</t>
  </si>
  <si>
    <t>SMF Bleiauskleidung W01-0212126 P3</t>
  </si>
  <si>
    <t>SMF Bleiauskleidung W01-0212126 P2</t>
  </si>
  <si>
    <t>Stuetze (G327-1900-0000-01-4)-W001</t>
  </si>
  <si>
    <t>Stuetze (L4MS300-GM7101/1-02-1)-W005</t>
  </si>
  <si>
    <t>822642-822672</t>
  </si>
  <si>
    <t>824613-824614</t>
  </si>
  <si>
    <t>822644-822672</t>
  </si>
  <si>
    <t>822677-822672</t>
  </si>
  <si>
    <t>822643-822672</t>
  </si>
  <si>
    <t>Konsole (G720F-1100-0100-01-2)-W013</t>
  </si>
  <si>
    <t>Konsole (G720F-1100-0100-01-2)-W024</t>
  </si>
  <si>
    <t>Konsole (G720F-1100-0100-01-2)-W008</t>
  </si>
  <si>
    <t>Konsole (G720F-1100-0100-01-2)-W004</t>
  </si>
  <si>
    <t>811956-811963</t>
  </si>
  <si>
    <t>824532-824534</t>
  </si>
  <si>
    <t>824532-824535</t>
  </si>
  <si>
    <t>805234-805243</t>
  </si>
  <si>
    <t>805234-805244</t>
  </si>
  <si>
    <t>806601-806656</t>
  </si>
  <si>
    <t>806601-806680</t>
  </si>
  <si>
    <t>806601-806654</t>
  </si>
  <si>
    <t>806599-806656</t>
  </si>
  <si>
    <t>806599-806654</t>
  </si>
  <si>
    <t>806599-806680</t>
  </si>
  <si>
    <t>806600-806680</t>
  </si>
  <si>
    <t>806600-806656</t>
  </si>
  <si>
    <t>806600-806654</t>
  </si>
  <si>
    <t>814073-814169</t>
  </si>
  <si>
    <t>815856-815877</t>
  </si>
  <si>
    <t>818261-818264</t>
  </si>
  <si>
    <t>821021-820998</t>
  </si>
  <si>
    <t>821258-821246</t>
  </si>
  <si>
    <t>824636-824641</t>
  </si>
  <si>
    <t>800983-800973</t>
  </si>
  <si>
    <t>800983-800970</t>
  </si>
  <si>
    <t>810872-810965</t>
  </si>
  <si>
    <t>811007-811100</t>
  </si>
  <si>
    <t>820512-820516</t>
  </si>
  <si>
    <t>820994-820971</t>
  </si>
  <si>
    <t>821386-821405</t>
  </si>
  <si>
    <t>821816-821820</t>
  </si>
  <si>
    <t>821817-821820</t>
  </si>
  <si>
    <t>821818-821820</t>
  </si>
  <si>
    <t>821819-821820</t>
  </si>
  <si>
    <t>821911-821936</t>
  </si>
  <si>
    <t>821911-821937</t>
  </si>
  <si>
    <t>821911-821942</t>
  </si>
  <si>
    <t>820443-820454</t>
  </si>
  <si>
    <t>820443-820464</t>
  </si>
  <si>
    <t>820443-820457</t>
  </si>
  <si>
    <t>820725-820731</t>
  </si>
  <si>
    <t>820725-820727</t>
  </si>
  <si>
    <t>820725-820729</t>
  </si>
  <si>
    <t>820725-820726</t>
  </si>
  <si>
    <t>820725-820761</t>
  </si>
  <si>
    <t>820725-820739</t>
  </si>
  <si>
    <t>820725-820733</t>
  </si>
  <si>
    <t>820843-820850</t>
  </si>
  <si>
    <t>820843-820859</t>
  </si>
  <si>
    <t>821909-821936</t>
  </si>
  <si>
    <t>821909-821942</t>
  </si>
  <si>
    <t>821909-821937</t>
  </si>
  <si>
    <t>821910-821937</t>
  </si>
  <si>
    <t>821910-821936</t>
  </si>
  <si>
    <t>821910-821942</t>
  </si>
  <si>
    <t>824644-824648</t>
  </si>
  <si>
    <t>824644-824708</t>
  </si>
  <si>
    <t>824715-824779</t>
  </si>
  <si>
    <t>824715-824719</t>
  </si>
  <si>
    <t>820475-820489</t>
  </si>
  <si>
    <t>820475-820496</t>
  </si>
  <si>
    <t>820475-820486</t>
  </si>
  <si>
    <t>821908-821936</t>
  </si>
  <si>
    <t>821908-821942</t>
  </si>
  <si>
    <t>821908-821937</t>
  </si>
  <si>
    <t>822279-822321</t>
  </si>
  <si>
    <t>822279-822288</t>
  </si>
  <si>
    <t>822279-822289</t>
  </si>
  <si>
    <t>822279-822317</t>
  </si>
  <si>
    <t>822279-822316</t>
  </si>
  <si>
    <t>822279-822313</t>
  </si>
  <si>
    <t>822279-822318</t>
  </si>
  <si>
    <t>822279-822292</t>
  </si>
  <si>
    <t>822328-822341</t>
  </si>
  <si>
    <t>822328-822338</t>
  </si>
  <si>
    <t>822328-822337</t>
  </si>
  <si>
    <t>822328-822362</t>
  </si>
  <si>
    <t>822328-822367</t>
  </si>
  <si>
    <t>822328-822366</t>
  </si>
  <si>
    <t>822328-822365</t>
  </si>
  <si>
    <t>822328-822371</t>
  </si>
  <si>
    <t>822328-822370</t>
  </si>
  <si>
    <t>820584-820567</t>
  </si>
  <si>
    <t>820584-820565</t>
  </si>
  <si>
    <t>820584-820579</t>
  </si>
  <si>
    <t>820584-820568</t>
  </si>
  <si>
    <t>821372-821359</t>
  </si>
  <si>
    <t>821372-821362</t>
  </si>
  <si>
    <t>821372-821350</t>
  </si>
  <si>
    <t>815765-815795</t>
  </si>
  <si>
    <t>818363-818392</t>
  </si>
  <si>
    <t>818363-818398</t>
  </si>
  <si>
    <t>821144-821134</t>
  </si>
  <si>
    <t>821198-821187</t>
  </si>
  <si>
    <t>821198-821188</t>
  </si>
  <si>
    <t>830028-830005</t>
  </si>
  <si>
    <t>830028-830001</t>
  </si>
  <si>
    <t>816978-816990</t>
  </si>
  <si>
    <t>816978-816982</t>
  </si>
  <si>
    <t>816978-817012</t>
  </si>
  <si>
    <t>816978-817015</t>
  </si>
  <si>
    <t>816978-817002</t>
  </si>
  <si>
    <t>834063-834066</t>
  </si>
  <si>
    <t>834063-834071</t>
  </si>
  <si>
    <t>834063-834077</t>
  </si>
  <si>
    <t>834063-834087</t>
  </si>
  <si>
    <t>834063-834097</t>
  </si>
  <si>
    <t>834063-834075</t>
  </si>
  <si>
    <t>834063-834078</t>
  </si>
  <si>
    <t>834147-834162</t>
  </si>
  <si>
    <t>834147-834171</t>
  </si>
  <si>
    <t>834147-834181</t>
  </si>
  <si>
    <t>834147-834150</t>
  </si>
  <si>
    <t>834147-834184</t>
  </si>
  <si>
    <t>834147-834159</t>
  </si>
  <si>
    <t>834147-834155</t>
  </si>
  <si>
    <t>834147-834161</t>
  </si>
  <si>
    <t>Konsole (G900F-1100-0000-01-2)-W011</t>
  </si>
  <si>
    <t>817020-817054</t>
  </si>
  <si>
    <t>817020-817057</t>
  </si>
  <si>
    <t>817020-817044</t>
  </si>
  <si>
    <t>BRV1100</t>
  </si>
  <si>
    <t>Rad Bravar - H4</t>
  </si>
  <si>
    <t>BRV400</t>
  </si>
  <si>
    <t>Rad Bravarsko radno mjesto 11</t>
  </si>
  <si>
    <t>BRV500</t>
  </si>
  <si>
    <t>Rad Bravarsko radno mjesto 12</t>
  </si>
  <si>
    <t>BRV600</t>
  </si>
  <si>
    <t>Rad Bravarsko radno mjesto 13</t>
  </si>
  <si>
    <t>BRV1200</t>
  </si>
  <si>
    <t>Rad Bravarsko radno mjesto 21</t>
  </si>
  <si>
    <t>BRV1400</t>
  </si>
  <si>
    <t>Rad Bravarsko radno mjesto 22</t>
  </si>
  <si>
    <t>BRV700</t>
  </si>
  <si>
    <t>Rad Bravarsko radno mjesto 23</t>
  </si>
  <si>
    <t>BRV800</t>
  </si>
  <si>
    <t>Rad Bravarsko radno mjesto 24</t>
  </si>
  <si>
    <t>BRV900</t>
  </si>
  <si>
    <t>Rad Bravarsko radno mjesto 31</t>
  </si>
  <si>
    <t>BRV1000</t>
  </si>
  <si>
    <t>Rad Bravarsko radno mjesto 32</t>
  </si>
  <si>
    <t>BRV1300</t>
  </si>
  <si>
    <t>Rad Bravarsko radno mjesto 8</t>
  </si>
  <si>
    <t>Rad Bravarsko radno mjesto LBH 1.1</t>
  </si>
  <si>
    <t>Rad Bravarsko radno mjesto LBH 1.2</t>
  </si>
  <si>
    <t>Z2800</t>
  </si>
  <si>
    <t>Rad Zavarivacko mjesto LBH 1.1</t>
  </si>
  <si>
    <t>Z2900</t>
  </si>
  <si>
    <t>Rad Zavarivacko mjesto LBH 2 + robot</t>
  </si>
  <si>
    <t>Z3000</t>
  </si>
  <si>
    <t>Rad Zavarivačko radno mjesto 21</t>
  </si>
  <si>
    <t>Z3100</t>
  </si>
  <si>
    <t>Rad Zavarivačko radno mjesto 22</t>
  </si>
  <si>
    <t>t404</t>
  </si>
  <si>
    <t>WC Test</t>
  </si>
  <si>
    <t>Z2300</t>
  </si>
  <si>
    <t>Zavarivačko mjesto 22</t>
  </si>
  <si>
    <t>Z2400</t>
  </si>
  <si>
    <t>Zavarivačko mjesto 23</t>
  </si>
  <si>
    <t>Z2500</t>
  </si>
  <si>
    <t>Zavarivačko mjesto 24</t>
  </si>
  <si>
    <t>Z2600</t>
  </si>
  <si>
    <t>Zavarivačko mjesto 31</t>
  </si>
  <si>
    <t>Z2700</t>
  </si>
  <si>
    <t>Zavarivačko radno mjesto 32</t>
  </si>
  <si>
    <t>LBH HW001 WP12411468 P150</t>
  </si>
  <si>
    <t>DMG Rahmen 2991290 - P4</t>
  </si>
  <si>
    <t>DMG Rahmen 2991290 - P11</t>
  </si>
  <si>
    <t>DMG Rahmen 2991290 - P2</t>
  </si>
  <si>
    <t>DMG Rahmen 2991290 - P8</t>
  </si>
  <si>
    <t>GH Rahmen 3204435  - P12</t>
  </si>
  <si>
    <t>DMG Rahmen 3664822 P11 x1</t>
  </si>
  <si>
    <t>DMG Rahmen 3664822 P27 x1</t>
  </si>
  <si>
    <t>BOBST Foot SAM0421P04371-ukruta 1</t>
  </si>
  <si>
    <t>G2700</t>
  </si>
  <si>
    <t>CNC Glodalica "DMG" DMF 360L</t>
  </si>
  <si>
    <t>G2800</t>
  </si>
  <si>
    <t>CNC Glodalica "SHW" US5</t>
  </si>
  <si>
    <t>ZNS200</t>
  </si>
  <si>
    <t>Fiber laser BODOR P6 Rama</t>
  </si>
  <si>
    <t>IZ200</t>
  </si>
  <si>
    <t>Izdavanje poluproizvoda Rama</t>
  </si>
  <si>
    <t>K200</t>
  </si>
  <si>
    <t>Kontrola AKZ</t>
  </si>
  <si>
    <t>K1200</t>
  </si>
  <si>
    <t>Kontrola AKZ Rama</t>
  </si>
  <si>
    <t>K300</t>
  </si>
  <si>
    <t>Kontrola dimenzija ZK</t>
  </si>
  <si>
    <t>K1100</t>
  </si>
  <si>
    <t>Kontrola dimenzija ZK Rama</t>
  </si>
  <si>
    <t>K400</t>
  </si>
  <si>
    <t>Kontrola međufazna</t>
  </si>
  <si>
    <t>K1300</t>
  </si>
  <si>
    <t>Kontrola međufazna Rama</t>
  </si>
  <si>
    <t>K500</t>
  </si>
  <si>
    <t>Kontrola MT</t>
  </si>
  <si>
    <t>K1700</t>
  </si>
  <si>
    <t>Kontrola MT Rama</t>
  </si>
  <si>
    <t>K600</t>
  </si>
  <si>
    <t>Kontrola preciznim mjernim instrumentima</t>
  </si>
  <si>
    <t>K1400</t>
  </si>
  <si>
    <t>Kontrola preciznim mjernim instrumentima Rama</t>
  </si>
  <si>
    <t>K700</t>
  </si>
  <si>
    <t>Kontrola PT</t>
  </si>
  <si>
    <t>K1600</t>
  </si>
  <si>
    <t>Kontrola PT Rama</t>
  </si>
  <si>
    <t>K800</t>
  </si>
  <si>
    <t>Kontrola UT</t>
  </si>
  <si>
    <t>K1800</t>
  </si>
  <si>
    <t>Kontrola UT Rama</t>
  </si>
  <si>
    <t>K900</t>
  </si>
  <si>
    <t>Kontrola zavarivanja</t>
  </si>
  <si>
    <t>K1500</t>
  </si>
  <si>
    <t>Kontrola zavarivanja Rama</t>
  </si>
  <si>
    <t>PJES600</t>
  </si>
  <si>
    <t>Priprema za sačmarenje Rama</t>
  </si>
  <si>
    <t>ZNS400</t>
  </si>
  <si>
    <t>Rad Abkan presa HACO Rama</t>
  </si>
  <si>
    <t>BR1500</t>
  </si>
  <si>
    <t>Rad Brav - Zenica M1.1</t>
  </si>
  <si>
    <t>BRV1600</t>
  </si>
  <si>
    <t>Rad Brav - Zenica M2.2</t>
  </si>
  <si>
    <t>BRV1700</t>
  </si>
  <si>
    <t>Rad Brav - Zenica V1.1</t>
  </si>
  <si>
    <t>BRV1800</t>
  </si>
  <si>
    <t>Rad Brav - Zenica V2.2</t>
  </si>
  <si>
    <t>BRV1900</t>
  </si>
  <si>
    <t>Rad Bravarsko radno mjesto 1 Rama</t>
  </si>
  <si>
    <t>BRV2000</t>
  </si>
  <si>
    <t>Rad Bravarsko radno mjesto 2 Rama</t>
  </si>
  <si>
    <t>BRV2100</t>
  </si>
  <si>
    <t>Rad Bravarsko radno mjesto 3 Rama</t>
  </si>
  <si>
    <t>BRV2200</t>
  </si>
  <si>
    <t>Rad Bravarsko radno mjesto 4 Rama</t>
  </si>
  <si>
    <t>PO800</t>
  </si>
  <si>
    <t>Rad BruCis - Brusac</t>
  </si>
  <si>
    <t>PO700</t>
  </si>
  <si>
    <t>Rad BruCis - LBH</t>
  </si>
  <si>
    <t>PO600</t>
  </si>
  <si>
    <t>Rad BruCis - Zenica Brusac</t>
  </si>
  <si>
    <t>BR500</t>
  </si>
  <si>
    <t>Rad brušenje 1 Rama</t>
  </si>
  <si>
    <t>PO900</t>
  </si>
  <si>
    <t>Rad čišćenje nakon rezanja Rama</t>
  </si>
  <si>
    <t>PO500</t>
  </si>
  <si>
    <t>Rad čišćenje nakon sječenja</t>
  </si>
  <si>
    <t>PO400</t>
  </si>
  <si>
    <t>Rad čišćenje pozicija</t>
  </si>
  <si>
    <t>BU700</t>
  </si>
  <si>
    <t>Rad CNC DMG Rama</t>
  </si>
  <si>
    <t>BU900</t>
  </si>
  <si>
    <t>Rad CNC Fermat Rama</t>
  </si>
  <si>
    <t>G2600</t>
  </si>
  <si>
    <t>Rad CNC rezac Zenica</t>
  </si>
  <si>
    <t>Z3600</t>
  </si>
  <si>
    <t>Rad EPP zavarivanje</t>
  </si>
  <si>
    <t>F700</t>
  </si>
  <si>
    <t>Rad Farbanje - Metalofarbari I Zenica</t>
  </si>
  <si>
    <t>PO300</t>
  </si>
  <si>
    <t>Rad Grishajm - Cistac</t>
  </si>
  <si>
    <t>BU800</t>
  </si>
  <si>
    <t>Rad Haas Rama</t>
  </si>
  <si>
    <t>MzR200</t>
  </si>
  <si>
    <t>Rad Ispravljanje termickom obradom</t>
  </si>
  <si>
    <t>MzR300</t>
  </si>
  <si>
    <t>Rad Ispravljanje termičkom obradom Rama</t>
  </si>
  <si>
    <t>SAC200</t>
  </si>
  <si>
    <t>Rad komora za sačmarenje Rama</t>
  </si>
  <si>
    <t>K1000</t>
  </si>
  <si>
    <t>Rad Kontrola ispitivanje na nepropusnost</t>
  </si>
  <si>
    <t>F900</t>
  </si>
  <si>
    <t>Rad lakiranje termolakirnica - Blowtherm 1 Rama</t>
  </si>
  <si>
    <t>F800</t>
  </si>
  <si>
    <t>Rad lakiranje termolakirnica - Blowtherm 1/2 Rama</t>
  </si>
  <si>
    <t>L100</t>
  </si>
  <si>
    <t>Rad lasersko rezanje Rama</t>
  </si>
  <si>
    <t>M500</t>
  </si>
  <si>
    <t>Rad montaža Rama</t>
  </si>
  <si>
    <t>PAK200</t>
  </si>
  <si>
    <t>Rad pakovanje Rama</t>
  </si>
  <si>
    <t>PJES500</t>
  </si>
  <si>
    <t>Rad Pjeskarenje - Zenica</t>
  </si>
  <si>
    <t>ZNS300</t>
  </si>
  <si>
    <t>Rad plazma rezanje Rama</t>
  </si>
  <si>
    <t>G2500</t>
  </si>
  <si>
    <t>Rad Raboma Zenica</t>
  </si>
  <si>
    <t>S300</t>
  </si>
  <si>
    <t>Rad sekator Rama</t>
  </si>
  <si>
    <t>S200</t>
  </si>
  <si>
    <t>Rad Sekator Zenica</t>
  </si>
  <si>
    <t>SUS300</t>
  </si>
  <si>
    <t>Rad sušenje termolakirnica Rama</t>
  </si>
  <si>
    <t>T200</t>
  </si>
  <si>
    <t>Rad Testera Zenica</t>
  </si>
  <si>
    <t>Z3200</t>
  </si>
  <si>
    <t>Rad Zav - Zenica M1.1</t>
  </si>
  <si>
    <t>Z3300</t>
  </si>
  <si>
    <t>Rad Zav - Zenica M2.2</t>
  </si>
  <si>
    <t>Z3400</t>
  </si>
  <si>
    <t>Rad Zav - Zenica V1.1</t>
  </si>
  <si>
    <t>Z3500</t>
  </si>
  <si>
    <t>Rad Zav - Zenica V2.2</t>
  </si>
  <si>
    <t>Z4200</t>
  </si>
  <si>
    <t>Rad Zavarivačko mjesto Robot 1 Rama</t>
  </si>
  <si>
    <t>Z3700</t>
  </si>
  <si>
    <t>Rad Zavarivačko radno mjesto 1 Rama</t>
  </si>
  <si>
    <t>Z3800</t>
  </si>
  <si>
    <t>Rad Zavarivačko radno mjesto 2 Rama</t>
  </si>
  <si>
    <t>Z3900</t>
  </si>
  <si>
    <t>Rad Zavarivačko radno mjesto 3 Rama</t>
  </si>
  <si>
    <t>Z4000</t>
  </si>
  <si>
    <t>Rad Zavarivačko radno mjesto 4 Rama</t>
  </si>
  <si>
    <t>Z4100</t>
  </si>
  <si>
    <t>Rad Zavarivačko radno mjesto 5 Rama</t>
  </si>
  <si>
    <t>SALV Haltewange (P4L-3220 ST)-46M06252A324-P045</t>
  </si>
  <si>
    <t>Rahmen (R-GM7201/00-00-100/1-1-1)-W034</t>
  </si>
  <si>
    <t>WuH Extrr 30292067-P2 #8 x1</t>
  </si>
  <si>
    <t>SALV Haltewange (P4L-2120/P2L-21)-46M06606A401-P110</t>
  </si>
  <si>
    <t>Maschinenbett (PSS630-L-0010-0001-03-1)-W037</t>
  </si>
  <si>
    <t>Maschinenbett (PSS630-L-0010-0001-03-1)-W038</t>
  </si>
  <si>
    <t>MTO_20240627095703</t>
  </si>
  <si>
    <t>KLTNBCH Maschinenbett 0-7901-028104-00 P120</t>
  </si>
  <si>
    <t>ZNS500</t>
  </si>
  <si>
    <t>Rad Autogeno rezanje Rama</t>
  </si>
  <si>
    <t>BRV2300</t>
  </si>
  <si>
    <t>Rad Bravar - mašinska Rama</t>
  </si>
  <si>
    <t>BRV2400</t>
  </si>
  <si>
    <t>Rad Mašina za urezivanje navoja Rama</t>
  </si>
  <si>
    <t>920314-920292</t>
  </si>
  <si>
    <t>920314-920301</t>
  </si>
  <si>
    <t>920314-920304</t>
  </si>
  <si>
    <t>922744-922755</t>
  </si>
  <si>
    <t>922744-922772</t>
  </si>
  <si>
    <t>Maschinenbett (PSS630-L-0010-0001-03-1)-W017</t>
  </si>
  <si>
    <t>Maschinenbett (PSS630-L-0010-0001-03-1)-W021</t>
  </si>
  <si>
    <t>Maschinenbett (PSS630-L-0010-0001-03-1)-W026</t>
  </si>
  <si>
    <t>929677-929637</t>
  </si>
  <si>
    <t>929678-929637</t>
  </si>
  <si>
    <t>929679-929637</t>
  </si>
  <si>
    <t>924615-924623</t>
  </si>
  <si>
    <t>930835-930796</t>
  </si>
  <si>
    <t>930836-930796</t>
  </si>
  <si>
    <t>930837-930796</t>
  </si>
  <si>
    <t>923637-923627</t>
  </si>
  <si>
    <t>923581-923570</t>
  </si>
  <si>
    <t>923581-923571</t>
  </si>
  <si>
    <t>SALV Haltewange (P4L-2516/20)-46M06468A417-P115</t>
  </si>
  <si>
    <t>Fuehrungsbett (R-G552-1100-0004-01-1)-W042</t>
  </si>
  <si>
    <t>AL_HEF_KW_9326_NADOGRADNJE_PS3</t>
  </si>
  <si>
    <t>LINDNER Seitenteil-Geh Lijevi 336466 - P110</t>
  </si>
  <si>
    <t>Konsole (G516-1100-0003-01-2)-W005</t>
  </si>
  <si>
    <t>Fuehrungsbett (R-G552-1100-0004-01-1)-W113</t>
  </si>
  <si>
    <t>Kreuzschlitten (R-G751-1200-0010-01-1)-W039</t>
  </si>
  <si>
    <t>KRAMER Rahmen 9326_(311) - P012</t>
  </si>
  <si>
    <t>KRAMER Rahmen 9326_(311) - P011</t>
  </si>
  <si>
    <t>KRAMER Rahmen 9326_(311) - P014</t>
  </si>
  <si>
    <t>KRAMER Rahmen 6109_(176) - P040</t>
  </si>
  <si>
    <t>KRAMER Rahmen 6109_(176) - P030</t>
  </si>
  <si>
    <t>KRAMER Rahmen 6109_(176) - P050</t>
  </si>
  <si>
    <t>KRAMER Rahmen 3102_(565) - P110</t>
  </si>
  <si>
    <t>KRAMER Rahmen 3102_(565) - P140</t>
  </si>
  <si>
    <t>KRAMER Rahmen 3102_(565) - P150</t>
  </si>
  <si>
    <t>KRAMER Rahmen 3102_(565) - P190</t>
  </si>
  <si>
    <t>MTO_20240905142216</t>
  </si>
  <si>
    <t>Maschinenbett (PSS630-L-0010-0001-03-1)-W034</t>
  </si>
  <si>
    <t>924162-924179</t>
  </si>
  <si>
    <t>939366-939332</t>
  </si>
  <si>
    <t>939367-939332</t>
  </si>
  <si>
    <t>939411-939398</t>
  </si>
  <si>
    <t>928782-928795</t>
  </si>
  <si>
    <t>928782-928806</t>
  </si>
  <si>
    <t>938108-944215</t>
  </si>
  <si>
    <t>941614-941578</t>
  </si>
  <si>
    <t>941615-941578</t>
  </si>
  <si>
    <t>941616-941578</t>
  </si>
  <si>
    <t>941617-941578</t>
  </si>
  <si>
    <t>942213-942171</t>
  </si>
  <si>
    <t>942214-942171</t>
  </si>
  <si>
    <t>942215-942171</t>
  </si>
  <si>
    <t>942216-942171</t>
  </si>
  <si>
    <t>938109-944215</t>
  </si>
  <si>
    <t>938107-944215</t>
  </si>
  <si>
    <t>937738-937741</t>
  </si>
  <si>
    <t>928571-928558</t>
  </si>
  <si>
    <t>928571-928549</t>
  </si>
  <si>
    <t>940925-940940</t>
  </si>
  <si>
    <t>940925-940941</t>
  </si>
  <si>
    <t>943272-943238</t>
  </si>
  <si>
    <t>943272-943233</t>
  </si>
  <si>
    <t>943327-943293</t>
  </si>
  <si>
    <t>943327-943288</t>
  </si>
  <si>
    <t>943385-943350</t>
  </si>
  <si>
    <t>943385-943345</t>
  </si>
  <si>
    <t>943386-943350</t>
  </si>
  <si>
    <t>943386-943345</t>
  </si>
  <si>
    <t>943481-943446</t>
  </si>
  <si>
    <t>943482-943446</t>
  </si>
  <si>
    <t>943483-943446</t>
  </si>
  <si>
    <t>920662-920655</t>
  </si>
  <si>
    <t>937711-937689</t>
  </si>
  <si>
    <t>937711-937698</t>
  </si>
  <si>
    <t>928627-928608</t>
  </si>
  <si>
    <t>940580-940576</t>
  </si>
  <si>
    <t>923810-923806</t>
  </si>
  <si>
    <t>941124-941148</t>
  </si>
  <si>
    <t>941124-941135</t>
  </si>
  <si>
    <t>941124-941158</t>
  </si>
  <si>
    <t>930336-944616</t>
  </si>
  <si>
    <t>942461-942577</t>
  </si>
  <si>
    <t>943652-943689</t>
  </si>
  <si>
    <t>930337-944616</t>
  </si>
  <si>
    <t>930335-944616</t>
  </si>
  <si>
    <t>938418-938447</t>
  </si>
  <si>
    <t>938420-938447</t>
  </si>
  <si>
    <t>938417-938447</t>
  </si>
  <si>
    <t>938419-938447</t>
  </si>
  <si>
    <t>940284-940299</t>
  </si>
  <si>
    <t>940284-940298</t>
  </si>
  <si>
    <t>940284-940300</t>
  </si>
  <si>
    <t>942313-942355</t>
  </si>
  <si>
    <t>Stuetze (GH-WT503-3100-0000-04-20)-W012</t>
  </si>
  <si>
    <t>Stuetze (GH-WT503-3100-0000-04-20)-W011</t>
  </si>
  <si>
    <t>946101-946067</t>
  </si>
  <si>
    <t>946101-946062</t>
  </si>
  <si>
    <t>946102-946062</t>
  </si>
  <si>
    <t>946102-946067</t>
  </si>
  <si>
    <t>946148-946115</t>
  </si>
  <si>
    <t>946149-946115</t>
  </si>
  <si>
    <t>940345-940351</t>
  </si>
  <si>
    <t>940345-940350</t>
  </si>
  <si>
    <t>940345-940352</t>
  </si>
  <si>
    <t>940646-940668</t>
  </si>
  <si>
    <t>940646-940664</t>
  </si>
  <si>
    <t>940646-940663</t>
  </si>
  <si>
    <t>940646-940660</t>
  </si>
  <si>
    <t>934412-934423</t>
  </si>
  <si>
    <t>KRAMER Rahmen 6334_(309) - P070</t>
  </si>
  <si>
    <t>ZECK Unterrahmen-geschweisst 504-003-01-00-00-P12</t>
  </si>
  <si>
    <t>ZECK Unterrahmen-geschweisst 504-003-01-00-00-P13</t>
  </si>
  <si>
    <t>ZECK Unterrahmen-geschweisst 504-003-01-00-00-P3</t>
  </si>
  <si>
    <t>MTO_20240304080112</t>
  </si>
  <si>
    <t>931714-947809</t>
  </si>
  <si>
    <t>931703-947809</t>
  </si>
  <si>
    <t>931712-947809</t>
  </si>
  <si>
    <t>931713-947809</t>
  </si>
  <si>
    <t>931706-947809</t>
  </si>
  <si>
    <t>931707-947809</t>
  </si>
  <si>
    <t>931709-947809</t>
  </si>
  <si>
    <t>931708-947809</t>
  </si>
  <si>
    <t>931705-947809</t>
  </si>
  <si>
    <t>931704-947809</t>
  </si>
  <si>
    <t>931710-947809</t>
  </si>
  <si>
    <t>931711-947809</t>
  </si>
  <si>
    <t>950491-950506</t>
  </si>
  <si>
    <t>950491-950507</t>
  </si>
  <si>
    <t>950491-950495</t>
  </si>
  <si>
    <t>947500-947479</t>
  </si>
  <si>
    <t>LBH SchnellW 965 i 256 P70 (14258037)</t>
  </si>
  <si>
    <t>947893-947906</t>
  </si>
  <si>
    <t>947894-947906</t>
  </si>
  <si>
    <t>Spindelkasten (R-G900F-1300-2000-02-1)-W001</t>
  </si>
  <si>
    <t>Spindelkasten (R-G900F-1300-2000-02-1)-W009</t>
  </si>
  <si>
    <t>AL_PALETA - GrundGestell GW-J300 - Dodaci_KPL</t>
  </si>
  <si>
    <t>KRAMER Rahmen 6188_(696) - P060</t>
  </si>
  <si>
    <t>LINDNER Gegenmesseraufnahme 364197 - P30 #25 x1</t>
  </si>
  <si>
    <t>Traeger (G720F-1900-0000-01-5)-W001</t>
  </si>
  <si>
    <t>Traeger (R-G327-1900-0000-01-1)-W007</t>
  </si>
  <si>
    <t>Stuetze (GM7223/01-1065-2/1-2)-W001</t>
  </si>
  <si>
    <t>BOBST Foot SAM0421P04371-P6 #60 x1</t>
  </si>
  <si>
    <t>Kampf Schwenksaule 882165077-P3 #12x1</t>
  </si>
  <si>
    <t>BC Grundrahmen 6659400 - P4</t>
  </si>
  <si>
    <t>WuH Extrr 30288073-P2</t>
  </si>
  <si>
    <t>KRAMER Rahmen 6188_(696) - P070</t>
  </si>
  <si>
    <t>LINDNER_Lagerwand_Oberteil_P140</t>
  </si>
  <si>
    <t>LINDNER_Lagerwand_Unterteil_P310</t>
  </si>
  <si>
    <t>LINDNER_Lagerwand_Unterteil_P190</t>
  </si>
  <si>
    <t>Schuler Stutze B5-069.943 P2 x1</t>
  </si>
  <si>
    <t>Schuler Stutze B5-068.955 P1 x1</t>
  </si>
  <si>
    <t>Schuler Stutze B5-068.955 P2 x1</t>
  </si>
  <si>
    <t>KRAMER Rahmen 8088_(725)_ex.6109 - P050</t>
  </si>
  <si>
    <t>Fuehrungsbett (R-GM5386/01-01-1/1-1)-W011</t>
  </si>
  <si>
    <t>Fuehrungsbett (R-GM5386/01-01-1/1-1)-W032</t>
  </si>
  <si>
    <t>Fuehrungsbett (R-GM5386/01-01-1/1-1)-W039</t>
  </si>
  <si>
    <t>Fuehrungsbett (R-GM5386/01-01-1/1-1)-W001</t>
  </si>
  <si>
    <t>Fuehrungsbett (R-GM5386/01-01-1/1-1)-W040</t>
  </si>
  <si>
    <t>Schuler B5-069.049 P11 #30 x2</t>
  </si>
  <si>
    <t>Basiseinheit (GM7240/04-4020-95/1-1/1-1)-W003</t>
  </si>
  <si>
    <t>Staender (R-G500S-1700-1000-01-1)-W038</t>
  </si>
  <si>
    <t>Staender (R-G500S-1700-2000-01-1)-W038</t>
  </si>
  <si>
    <t>Traeger (R-G327-1900-0000-03-3) - W023</t>
  </si>
  <si>
    <t>Traeger (R-G327-1900-0000-03-3) - W024</t>
  </si>
  <si>
    <t>Traeger (R-G327-1900-0000-03-3) - W025</t>
  </si>
  <si>
    <t>Traeger (R-G327-1900-0000-03-3) - W026</t>
  </si>
  <si>
    <t>Traeger (R-G327-1900-0000-03-3) - W009</t>
  </si>
  <si>
    <t>Traeger (R-G327-1900-0000-03-3) - W007</t>
  </si>
  <si>
    <t>Traeger (R-G327-1900-0000-03-3) - W001</t>
  </si>
  <si>
    <t>Traeger (R-G327-1900-0000-03-3) - W003</t>
  </si>
  <si>
    <t>Traeger (R-G327-1900-0000-03-3) - W004</t>
  </si>
  <si>
    <t>Traeger (R-G327-1900-0000-03-3) - W008</t>
  </si>
  <si>
    <t>Grundgestell (G040-1850-0000-01-1)-W006</t>
  </si>
  <si>
    <t>Grundgestell (G040-1850-0000-01-1)-W005</t>
  </si>
  <si>
    <t>DMG Rahmen 3084924 P24 x1</t>
  </si>
  <si>
    <t>954371-985607</t>
  </si>
  <si>
    <t>954371-985606</t>
  </si>
  <si>
    <t>970591-970569</t>
  </si>
  <si>
    <t>964942-964938</t>
  </si>
  <si>
    <t>978188-978188</t>
  </si>
  <si>
    <t>971217-982814</t>
  </si>
  <si>
    <t>971218-982814</t>
  </si>
  <si>
    <t>971219-982814</t>
  </si>
  <si>
    <t>971220-982814</t>
  </si>
  <si>
    <t>972196-972174</t>
  </si>
  <si>
    <t>963143-963161</t>
  </si>
  <si>
    <t>963145-963161</t>
  </si>
  <si>
    <t>963146-963161</t>
  </si>
  <si>
    <t>963153-963161</t>
  </si>
  <si>
    <t>970676-970654</t>
  </si>
  <si>
    <t>970704-970682</t>
  </si>
  <si>
    <t>963148-963161</t>
  </si>
  <si>
    <t>963150-963161</t>
  </si>
  <si>
    <t>963151-963161</t>
  </si>
  <si>
    <t>966294-966291</t>
  </si>
  <si>
    <t>959672-968927</t>
  </si>
  <si>
    <t>963147-963161</t>
  </si>
  <si>
    <t>963149-963161</t>
  </si>
  <si>
    <t>963152-963161</t>
  </si>
  <si>
    <t>963154-963161</t>
  </si>
  <si>
    <t>978120-983312</t>
  </si>
  <si>
    <t>966295-966291</t>
  </si>
  <si>
    <t>977455-977466</t>
  </si>
  <si>
    <t>975660-975661</t>
  </si>
  <si>
    <t>975781-975788</t>
  </si>
  <si>
    <t>970778-970756</t>
  </si>
  <si>
    <t>970833-970811</t>
  </si>
  <si>
    <t>974635-974639</t>
  </si>
  <si>
    <t>974635-974637</t>
  </si>
  <si>
    <t>974635-974643</t>
  </si>
  <si>
    <t>982330-982316</t>
  </si>
  <si>
    <t>978807-978827</t>
  </si>
  <si>
    <t>982004-982006</t>
  </si>
  <si>
    <t>982004-982012</t>
  </si>
  <si>
    <t>982004-982008</t>
  </si>
  <si>
    <t>965337-965339</t>
  </si>
  <si>
    <t>980384-980414</t>
  </si>
  <si>
    <t>AL_GLO_KW 6334 - P140 + P150_P01</t>
  </si>
  <si>
    <t>985788-985789</t>
  </si>
  <si>
    <t>Fuehrungsbett (R-G552-1100-0004-01-1)-W043</t>
  </si>
  <si>
    <t>Fuehrungsbett (R-G552-1100-0004-01-1)-W047</t>
  </si>
  <si>
    <t>984511-984525</t>
  </si>
  <si>
    <t>984508-984525</t>
  </si>
  <si>
    <t>982100-982124</t>
  </si>
  <si>
    <t>KRAMER Rahmen 6188_(696) - P600</t>
  </si>
  <si>
    <t>AL_KONTR-HEF_LBH Umlenkhebel_P9</t>
  </si>
  <si>
    <t>988970-988980</t>
  </si>
  <si>
    <t>966295-989338</t>
  </si>
  <si>
    <t>Gestell (GM7234/01-1040-1-2/1)-W003</t>
  </si>
  <si>
    <t>Gestell (GM7234/01-1040-1-2/1)-W009</t>
  </si>
  <si>
    <t>Gestell (GM7234/01-1040-1-2/1)-W012</t>
  </si>
  <si>
    <t>989581-989584</t>
  </si>
  <si>
    <t>989581-989590</t>
  </si>
  <si>
    <t>989581-989592</t>
  </si>
  <si>
    <t>984734-984739</t>
  </si>
  <si>
    <t>984734-984740</t>
  </si>
  <si>
    <t>986923-986970</t>
  </si>
  <si>
    <t>986923-986966</t>
  </si>
  <si>
    <t>986923-986965</t>
  </si>
  <si>
    <t>984494-984500</t>
  </si>
  <si>
    <t>984495-984500</t>
  </si>
  <si>
    <t>984496-984500</t>
  </si>
  <si>
    <t>984497-984500</t>
  </si>
  <si>
    <t>AL_ZASTITE - MASINSKA RADIONA_P10</t>
  </si>
  <si>
    <t>990679-990692</t>
  </si>
  <si>
    <t>980385-980414</t>
  </si>
  <si>
    <t>980386-980415</t>
  </si>
  <si>
    <t>980386-980414</t>
  </si>
  <si>
    <t>980387-980415</t>
  </si>
  <si>
    <t>980387-980414</t>
  </si>
  <si>
    <t>980388-980414</t>
  </si>
  <si>
    <t>980389-980415</t>
  </si>
  <si>
    <t>980389-980414</t>
  </si>
  <si>
    <t>980390-980414</t>
  </si>
  <si>
    <t>980390-980415</t>
  </si>
  <si>
    <t>980391-980414</t>
  </si>
  <si>
    <t>980391-980415</t>
  </si>
  <si>
    <t>980392-980414</t>
  </si>
  <si>
    <t>980393-980414</t>
  </si>
  <si>
    <t>980394-980414</t>
  </si>
  <si>
    <t>980395-980415</t>
  </si>
  <si>
    <t>980395-980414</t>
  </si>
  <si>
    <t>KRAMER Rahmen 4924_(793)_ex.3102 - P190</t>
  </si>
  <si>
    <t>KRAMER Rahmen 4924_(793)_ex.3102 - P110</t>
  </si>
  <si>
    <t>KRAMER Rahmen 4924_(793)_ex.3102 - P080</t>
  </si>
  <si>
    <t>KRAMER Rahmen 3007_(452)_ex.6334 - P070</t>
  </si>
  <si>
    <t>KRAMER Rahmen 3007_(452)_ex.6334 - P170</t>
  </si>
  <si>
    <t>988237-988330</t>
  </si>
  <si>
    <t>SALV Haltewange PX 46M07732A323_P035</t>
  </si>
  <si>
    <t>SALV Haltewange PX 46M07732A304_P005</t>
  </si>
  <si>
    <t>SALV Haltewange PX 46M07732A324_P040</t>
  </si>
  <si>
    <t>SALV Haltewange PX 46M07732A421_P110</t>
  </si>
  <si>
    <t>SALV Haltewange PX 46M07732A428_P120</t>
  </si>
  <si>
    <t>SALV Haltewange P4L-4020 46M07142A321-P030</t>
  </si>
  <si>
    <t>SALV Haltewange P4L-4020 46M07142A322-P035</t>
  </si>
  <si>
    <t>SALV Haltewange P4L-4020 46M07142A324-P045</t>
  </si>
  <si>
    <t>SALV Haltewange P4L-4020 46M07142A323-P040</t>
  </si>
  <si>
    <t>991858-991862</t>
  </si>
  <si>
    <t>993270-993293</t>
  </si>
  <si>
    <t>993270-993279</t>
  </si>
  <si>
    <t>993270-993278</t>
  </si>
  <si>
    <t>993270-993272</t>
  </si>
  <si>
    <t>993270-993295</t>
  </si>
  <si>
    <t>993302-993310</t>
  </si>
  <si>
    <t>993302-993308</t>
  </si>
  <si>
    <t>993302-993303</t>
  </si>
  <si>
    <t>993302-993311</t>
  </si>
  <si>
    <t>993302-993309</t>
  </si>
  <si>
    <t>NIEHOFF Gehause 466136-4 P80</t>
  </si>
  <si>
    <t>GH Rahmen 3204435  - P11</t>
  </si>
  <si>
    <t>GH Rahmen 3204435  - P15</t>
  </si>
  <si>
    <t>KRAMER Rahmen 9326_(311) - P010</t>
  </si>
  <si>
    <t>MTO_20250228120656</t>
  </si>
  <si>
    <t>MTO_20250303072324</t>
  </si>
  <si>
    <t>MTO_20250228113542</t>
  </si>
  <si>
    <t>1000263-1000273</t>
  </si>
  <si>
    <t>1000263-1000305</t>
  </si>
  <si>
    <t>G2900</t>
  </si>
  <si>
    <t>CNC Glodalica Unisign Uniport 4</t>
  </si>
  <si>
    <t>AL_ZAV_HINTERWAGEN - RAMA_PS.03</t>
  </si>
  <si>
    <t>AL_ZAV_HINTERWAGEN - RAMA_PS.15</t>
  </si>
  <si>
    <t>Halter (G900F-1160-2022-20-03-26)-W002</t>
  </si>
  <si>
    <t>KB Ram_KP0732315_Tajvan - P2</t>
  </si>
  <si>
    <t>MTO_20250414102454</t>
  </si>
  <si>
    <t>MTO_20250414113029</t>
  </si>
  <si>
    <t>MTO_20250318111506</t>
  </si>
  <si>
    <t>MTO_20250318130249</t>
  </si>
  <si>
    <t>Schuler Stutze B5-069.943 P1 x1</t>
  </si>
  <si>
    <t>MTO_20250409122114</t>
  </si>
  <si>
    <t>MTO_20250409122923</t>
  </si>
  <si>
    <t>MTO_20250419105317</t>
  </si>
  <si>
    <t>MTO_20250424140749</t>
  </si>
  <si>
    <t>Schuler B5-059.093 P28 #10</t>
  </si>
  <si>
    <t>MTO_20250514094043</t>
  </si>
  <si>
    <t>Schuler B5-059.093 P2 #10</t>
  </si>
  <si>
    <t>Schuler B5-059.093 P1 #10</t>
  </si>
  <si>
    <t>MTO_20250516144835</t>
  </si>
  <si>
    <t>MTO_20250318113511</t>
  </si>
  <si>
    <t>MTO_20250404094728</t>
  </si>
  <si>
    <t>MTO_20250318120415</t>
  </si>
  <si>
    <t>MTO_20250319095924</t>
  </si>
  <si>
    <t>MTO_20250421093122</t>
  </si>
  <si>
    <t>MTO_20250513091502</t>
  </si>
  <si>
    <t>MTO_20250417071232</t>
  </si>
  <si>
    <t>MTO_20250424100901</t>
  </si>
  <si>
    <t>MTO_20250424102014</t>
  </si>
  <si>
    <t>MTO_20250516110135</t>
  </si>
  <si>
    <t>MTO_20250516111501</t>
  </si>
  <si>
    <t>MTO_20250516112845</t>
  </si>
  <si>
    <t>MTO_20250415081414</t>
  </si>
  <si>
    <t>Konsole (G640-1100-0003-01-2)-W032</t>
  </si>
  <si>
    <t>MTO_20250416093615</t>
  </si>
  <si>
    <t>MTO_20250421095417</t>
  </si>
  <si>
    <t>MTO_20250513092613</t>
  </si>
  <si>
    <t>MTO_20250428090119</t>
  </si>
  <si>
    <t>MTO_20250425132948</t>
  </si>
  <si>
    <t>MTO_20250516081931</t>
  </si>
  <si>
    <t>MTO_20250507102726</t>
  </si>
  <si>
    <t>MTO_20250417072958</t>
  </si>
  <si>
    <t>MTO_20250507082523</t>
  </si>
  <si>
    <t>MTO_20250507083403</t>
  </si>
  <si>
    <t>MTO_20250507113723</t>
  </si>
  <si>
    <t>MTO_20250520135737</t>
  </si>
  <si>
    <t>MTO_20250507123933</t>
  </si>
  <si>
    <t>MTO_20250507093938</t>
  </si>
  <si>
    <t>MTO_20250507114432</t>
  </si>
  <si>
    <t>MTO_20250507115720</t>
  </si>
  <si>
    <t>MTO_20250507081144</t>
  </si>
  <si>
    <t>Fuehrungsbett (R-G351-1100-0000-01-1)-W135</t>
  </si>
  <si>
    <t>Fuehrungsbett (R-G351-1100-0000-01-1)-W145</t>
  </si>
  <si>
    <t>MTO_20250415090733</t>
  </si>
  <si>
    <t>1004892-1004848</t>
  </si>
  <si>
    <t>1004892-1004889</t>
  </si>
  <si>
    <t>1007871-1007873</t>
  </si>
  <si>
    <t>KRAMER Rahmen 9334_(318) - P050</t>
  </si>
  <si>
    <t>MTO_20250523151408</t>
  </si>
  <si>
    <t>KRAMER Rahmen 9334_(318) - P064</t>
  </si>
  <si>
    <t>MTO_20250523151920</t>
  </si>
  <si>
    <t>KRAMER Rahmen 9334_(318) - P012</t>
  </si>
  <si>
    <t>MTO_20250523153324</t>
  </si>
  <si>
    <t>KRAMER Rahmen 9334_(318) - P025</t>
  </si>
  <si>
    <t>KRAMER Rahmen 9334_(318) - P031</t>
  </si>
  <si>
    <t>MTO_20250520133012</t>
  </si>
  <si>
    <t>MTO_20250522083154</t>
  </si>
  <si>
    <t>MTO_20250522112421</t>
  </si>
  <si>
    <t>MTO_20250522111618</t>
  </si>
  <si>
    <t>MTO_20250521083509</t>
  </si>
  <si>
    <t>MTO_20250522123031</t>
  </si>
  <si>
    <t>MTO_20250522093252</t>
  </si>
  <si>
    <t>MTO_20250522130401</t>
  </si>
  <si>
    <t>MTO_20250522113618</t>
  </si>
  <si>
    <t>MTO_20250522112943</t>
  </si>
  <si>
    <t>MTO_20250522122600</t>
  </si>
  <si>
    <t>MTO_20250522121926</t>
  </si>
  <si>
    <t>MTO_20250522132443</t>
  </si>
  <si>
    <t>MTO_20250522133530</t>
  </si>
  <si>
    <t>MTO_20250522135713</t>
  </si>
  <si>
    <t>MTO_20250523082442</t>
  </si>
  <si>
    <t>MTO_20250523083824</t>
  </si>
  <si>
    <t>MTO_20250526080337</t>
  </si>
  <si>
    <t>MTO_20250522125019</t>
  </si>
  <si>
    <t>MTO_20250522123648</t>
  </si>
  <si>
    <t>MTO_20250526112912</t>
  </si>
  <si>
    <t>MTO_20250522125556</t>
  </si>
  <si>
    <t>MTO_20250527113238</t>
  </si>
  <si>
    <t>GH Rahmen 3204435  - P14</t>
  </si>
  <si>
    <t>GH Rahmen 3204435  - P124</t>
  </si>
  <si>
    <t>MTO_20250530092711</t>
  </si>
  <si>
    <t>Stuetze (GM7234/01-1010-51/1-1-1-1)-W005</t>
  </si>
  <si>
    <t>MTO_20250523095042</t>
  </si>
  <si>
    <t>MTO_20250523100003</t>
  </si>
  <si>
    <t>MTO_20250602143436</t>
  </si>
  <si>
    <t>Konsole (GM7234/03-3010-38/1-1)-W003</t>
  </si>
  <si>
    <t>MTO_20250530074536</t>
  </si>
  <si>
    <t>MTO_20250530075000</t>
  </si>
  <si>
    <t>MTO_20250602134515</t>
  </si>
  <si>
    <t>MTO_20250602133702</t>
  </si>
  <si>
    <t>MTO_20250602135910</t>
  </si>
  <si>
    <t>MTO_20250602141554</t>
  </si>
  <si>
    <t>KRAMER Rahmen 3258_(937) - P310</t>
  </si>
  <si>
    <t>MTO_20250324115125</t>
  </si>
  <si>
    <t>KRAMER Rahmen 3258_(937) - P120</t>
  </si>
  <si>
    <t>KRAMER Rahmen 3258_(937) - P430</t>
  </si>
  <si>
    <t>KRAMER Rahmen 9334_(318) - P045</t>
  </si>
  <si>
    <t>GH Rahmen SXN-L4_381631 P26</t>
  </si>
  <si>
    <t>GH Rahmen SXN-L4_381143 P21</t>
  </si>
  <si>
    <t>GH Rahmen SXN-L4_387814 P19</t>
  </si>
  <si>
    <t>KRAMER Rahmen 8088_(725)_ex.6109 - P300</t>
  </si>
  <si>
    <t>GH_Rahmen Ladeflache_4117916 P1.26</t>
  </si>
  <si>
    <t>GH_Heck_4166444 P7</t>
  </si>
  <si>
    <t>GH_Heck_3749505 P6</t>
  </si>
  <si>
    <t>GH_Heck_3894330 P2</t>
  </si>
  <si>
    <t>GH_Heck_4161982 P1</t>
  </si>
  <si>
    <t>GH_Rahmen Ladeflache_4117915 P1.25</t>
  </si>
  <si>
    <t>GH_Rahmen Ladeflache_4028271 P1.18</t>
  </si>
  <si>
    <t>GH_Rahmen Ladeflache_4028270 P1.17</t>
  </si>
  <si>
    <t>GH_Rahmen Ladeflache_4116055 P1.16</t>
  </si>
  <si>
    <t>GH_Rahmen Ladeflache_4116054 P1.15</t>
  </si>
  <si>
    <t>GH_Rungentasche_3580510 P2</t>
  </si>
  <si>
    <t>GH_Rahmen Ladeflache_4117908 P1.8</t>
  </si>
  <si>
    <t>GH_Rungentasche2_3519663 P2</t>
  </si>
  <si>
    <t>GH_Rahmen Ladeflache_4117911 P1.7</t>
  </si>
  <si>
    <t>GH_Rahmen Ladeflache_4117910 P1.6</t>
  </si>
  <si>
    <t>GH_Rahmen Ladeflache_4404895 P1.5</t>
  </si>
  <si>
    <t>GH_Rahmen Ladeflache_4404894 P1.4</t>
  </si>
  <si>
    <t>GH_Rahmen Ladeflache_4392872 P1.3</t>
  </si>
  <si>
    <t>GH_Rahmen Ladeflache_4392871 P1.2</t>
  </si>
  <si>
    <t>GH_Rahmen Ladeflache_3921298 P1.1</t>
  </si>
  <si>
    <t>GH_Rohre_4392925 P9</t>
  </si>
  <si>
    <t>GH_Rohre_4392928 P3</t>
  </si>
  <si>
    <t>GH_Rahmen Ladeflache_4117909 P1.9</t>
  </si>
  <si>
    <t>GH_Rahmen Ladeflache_3351120 P2.12</t>
  </si>
  <si>
    <t>GH_Rahmen Ladeflache_3588127 P2.10</t>
  </si>
  <si>
    <t>GH_Rahmen Ladeflache_3360529 P2.14</t>
  </si>
  <si>
    <t>GH_Rahmen Ladeflache_3238473 P2.20</t>
  </si>
  <si>
    <t>GH_Rahmen Ladeflache_3238472 P2.19</t>
  </si>
  <si>
    <t>GH_Rahmen Ladeflache_4471893 P2.6</t>
  </si>
  <si>
    <t>GH_Rahmen Ladeflache_4471897 P2.5</t>
  </si>
  <si>
    <t>GH_Rahmen Ladeflache_4471891 P2.4</t>
  </si>
  <si>
    <t>GH_Rahmen Ladeflache_3351121 P2.13</t>
  </si>
  <si>
    <t>GH_Rahmen Ladeflache_5026102 P2.2</t>
  </si>
  <si>
    <t>GH_Rahmen Ladeflache_5026104 P2.1</t>
  </si>
  <si>
    <t>GH_Rahmen Ladeflache_3428322 P2.22</t>
  </si>
  <si>
    <t>GH_Rahmen Ladeflache_3208917 P2.17</t>
  </si>
  <si>
    <t>GH_Rahmen Ladeflache_3360530 P2.15</t>
  </si>
  <si>
    <t>GH_Rahmen Ladeflache_4471885 P2.3</t>
  </si>
  <si>
    <t>GH Rahmen Vordergestell 4408978 P016</t>
  </si>
  <si>
    <t>MTO_20250421122004</t>
  </si>
  <si>
    <t>GH Rahmen Vordergestell 4377385 P001</t>
  </si>
  <si>
    <t>GH Rahmen Vordergestell 4377386 P002</t>
  </si>
  <si>
    <t>GH Rahmen Vordergestell 4410615 P003</t>
  </si>
  <si>
    <t>GH Rahmen Vordergestell 4365120 P004</t>
  </si>
  <si>
    <t>GH Rahmen Vordergestell 4365092 P005</t>
  </si>
  <si>
    <t>GH Rahmen Vordergestell 4365130 P006</t>
  </si>
  <si>
    <t>AL_UKRUTA_KP0732315 (Tajvan)_P01</t>
  </si>
  <si>
    <t>MTO_20250520092607</t>
  </si>
  <si>
    <t>KRAMER Rahmen 3007_(452)_ex.6334 - P340</t>
  </si>
  <si>
    <t>KRAMER Rahmen 3007_(452)_ex.6334 - P230</t>
  </si>
  <si>
    <t>KRAMER Rahmen 3007_(452)_ex.6334 - P090</t>
  </si>
  <si>
    <t>KRAMER Rahmen 3007_(452)_ex.6334 - P060</t>
  </si>
  <si>
    <t>Staender (R-G752-1100-0100-01-4)-K W008</t>
  </si>
  <si>
    <t>Staender (R-G752-1100-0100-01-4)-K W010</t>
  </si>
  <si>
    <t>Staender (R-G752-1100-0100-01-4)-K W172</t>
  </si>
  <si>
    <t>GH_Rahmen Ladeflache_5026098 P2.5</t>
  </si>
  <si>
    <t>MTO_20250425094524</t>
  </si>
  <si>
    <t>GH_Tasche_4069116 P2</t>
  </si>
  <si>
    <t>GH_Rahmen Ladeflache_5026100 P2.6</t>
  </si>
  <si>
    <t>GH_Baggermulde_4514175 P1</t>
  </si>
  <si>
    <t>KB Ram_II83673_L008_Astana-P5</t>
  </si>
  <si>
    <t>KB Ram_II83673_L008_Astana-P6</t>
  </si>
  <si>
    <t>KB Ram_II83673_L008_Astana-P7</t>
  </si>
  <si>
    <t>KB Ram_II83673_L008_Astana-P9</t>
  </si>
  <si>
    <t>KB Ram_II83673_L008_Astana-P10</t>
  </si>
  <si>
    <t>KB Ram_II83673_L008_Astana-P11</t>
  </si>
  <si>
    <t>KB Ram_II83673_L008_Astana-P12</t>
  </si>
  <si>
    <t>KB Ram_II83673_L008_Astana-P4</t>
  </si>
  <si>
    <t>KB Ram_II83673_L008_Astana-P2</t>
  </si>
  <si>
    <t>KB Ram_II83673_L008_Astana-P1</t>
  </si>
  <si>
    <t>KB Ram_II83673_L008_Astana-P13</t>
  </si>
  <si>
    <t>KB Ram_II83673_L008_Astana-P8</t>
  </si>
  <si>
    <t>KB Ram_II83673_L008_Astana-P3</t>
  </si>
  <si>
    <t>KB Kazahstan C163389 P32 x7</t>
  </si>
  <si>
    <t>KB Kazahstan C163389 P7 x1</t>
  </si>
  <si>
    <t>KB Kazahstan C163389 P9 x1</t>
  </si>
  <si>
    <t>KB Kazahstan C163389 P2 x1</t>
  </si>
  <si>
    <t>KB Kazahstan C163389 P1 x1</t>
  </si>
  <si>
    <t>KB Kazahstan C163389 P17 x1</t>
  </si>
  <si>
    <t>KB Kazahstan C163389 P3 x1</t>
  </si>
  <si>
    <t>KB Kazahstan C163389 P18 x1</t>
  </si>
  <si>
    <t>KB Kazahstan C163389 P33 x1</t>
  </si>
  <si>
    <t>KB Kazahstan C163389 P26 x2</t>
  </si>
  <si>
    <t>KB Kazahstan C163389 P11 x1</t>
  </si>
  <si>
    <t>KB Kazahstan C163389 P6 x2</t>
  </si>
  <si>
    <t>KB Kazahstan C163389 P30 x1</t>
  </si>
  <si>
    <t>KB Kazahstan C163389 P8 x1</t>
  </si>
  <si>
    <t>KB Kazahstan C163389 P10 x1</t>
  </si>
  <si>
    <t>KB Kazahstan C163389 P31 x1</t>
  </si>
  <si>
    <t>KB Kazahstan C163389 P28 x1</t>
  </si>
  <si>
    <t>KB Kazahstan C163389 P16 x2</t>
  </si>
  <si>
    <t>KRAMER Rahmen 3007_(452)_ex.6334 - P120</t>
  </si>
  <si>
    <t>KRAMER Rahmen 3007_(452)_ex.6334 - P130</t>
  </si>
  <si>
    <t>KRAMER Rahmen 3007_(452)_ex.6334 - P290</t>
  </si>
  <si>
    <t>KRAMER Rahmen 3007_(452)_ex.6334 - P020</t>
  </si>
  <si>
    <t>KRAMER Rahmen 3007_(452)_ex.6334 - P390</t>
  </si>
  <si>
    <t>KRAMER Rahmen 2207_(120) - P460</t>
  </si>
  <si>
    <t>MTO_20250411131301</t>
  </si>
  <si>
    <t>KRAMER Rahmen 2207_(120) - P450</t>
  </si>
  <si>
    <t>KRAMER Rahmen 2207_(120) - P270</t>
  </si>
  <si>
    <t>KRAMER Rahmen 2207_(120) - P120</t>
  </si>
  <si>
    <t>KRAMER Rahmen 2207_(120) - P110</t>
  </si>
  <si>
    <t>KRAMER Rahmen 2207_(120) - P150</t>
  </si>
  <si>
    <t>KRAMER Rahmen 2207_(120) - P070</t>
  </si>
  <si>
    <t>KB Kazahstan C163389 P38 x1</t>
  </si>
  <si>
    <t>MTO_20250414104327</t>
  </si>
  <si>
    <t>Traeger (G516-1900-0000-06-2)-W019</t>
  </si>
  <si>
    <t>Fuehrungsbett (R-G752-1100-0100-01-1) - W006</t>
  </si>
  <si>
    <t>Fuehrungsbett (R-G752-1100-0100-01-1) - W004</t>
  </si>
  <si>
    <t>Fuehrungsbett (R-G752-1100-0100-01-1) - W127</t>
  </si>
  <si>
    <t>Fuehrungsbett (R-G752-1100-0100-01-1) - W008</t>
  </si>
  <si>
    <t>Fuehrungsbett (R-G752-1100-0100-01-1) - W156</t>
  </si>
  <si>
    <t>AL_STALAZA REZNIH ALATA - KEKEISEN_P01</t>
  </si>
  <si>
    <t>MTO_20250416133731</t>
  </si>
  <si>
    <t>Staender (R-G752-1100-0100-01-4)-K W173</t>
  </si>
  <si>
    <t>MTO_20250421124021</t>
  </si>
  <si>
    <t>GH Rahmen Vordergestell 3930424 P007</t>
  </si>
  <si>
    <t>GH Rahmen 3204435  - P204</t>
  </si>
  <si>
    <t>GH Rahmen 3204435  - P101</t>
  </si>
  <si>
    <t>GH Rahmen 3204435  - P203</t>
  </si>
  <si>
    <t>GH Rahmen 3204435  - P200</t>
  </si>
  <si>
    <t>GH Rahmen 3204435  - P202</t>
  </si>
  <si>
    <t>GH Rahmen 3204435  - P205</t>
  </si>
  <si>
    <t>GH Rahmen 3204435  - P4</t>
  </si>
  <si>
    <t>GH Rahmen 3204435  - P201</t>
  </si>
  <si>
    <t>GH Rahmen 3204435  - P13</t>
  </si>
  <si>
    <t>GH Rahmen 3204435  - P5</t>
  </si>
  <si>
    <t>GH Rahmen 3204435  - P1.16</t>
  </si>
  <si>
    <t>GH_Fuhrungsrohr_3517463 P2</t>
  </si>
  <si>
    <t>MTO_20250425101457</t>
  </si>
  <si>
    <t>GH_Rahmen Ladeflache_5392020 P2.6</t>
  </si>
  <si>
    <t>GH_Rahmen Ladeflache_5392021 P2.5</t>
  </si>
  <si>
    <t>GH_Fuhrungsrohr_3517462 P1</t>
  </si>
  <si>
    <t>GH Umlenkhebel 428899 P2</t>
  </si>
  <si>
    <t>GH Umlenkhebel 428899 P8</t>
  </si>
  <si>
    <t>GH Umlenkhebel 428899 P15</t>
  </si>
  <si>
    <t>Maschinenbett (PSSL-040-2700-0010-0003-01-1)-W022</t>
  </si>
  <si>
    <t>GH Zugeinrichtung 810321 - P7</t>
  </si>
  <si>
    <t>KRAMER Rahmen 3007_(452)_ex.6334 - P460</t>
  </si>
  <si>
    <t>KRAMER Rahmen 6188_(696) - P150</t>
  </si>
  <si>
    <t>MTO_20250318124636</t>
  </si>
  <si>
    <t>KRAMER Rahmen 6188_(696) - P170</t>
  </si>
  <si>
    <t>KRAMER Rahmen 6188_(696) - P330</t>
  </si>
  <si>
    <t>KRAMER Rahmen 6188_(696) - P560</t>
  </si>
  <si>
    <t>KRAMER Rahmen 6188_(696) - P570</t>
  </si>
  <si>
    <t>KRAMER Rahmen 6188_(696) - P050</t>
  </si>
  <si>
    <t>KRAMER Rahmen 6188_(696) - P110</t>
  </si>
  <si>
    <t>KB Ram_KP1530650-L12-570_Egypt-P4</t>
  </si>
  <si>
    <t>MTO_20250414101708</t>
  </si>
  <si>
    <t>KB Ram_KP1530650-L12-570_Egypt-P2</t>
  </si>
  <si>
    <t>KB Ram_KP1530650-L12-570_Egypt-P1</t>
  </si>
  <si>
    <t>KB Ram_KP1530650-L12-570_Egypt-P3</t>
  </si>
  <si>
    <t>KB Ram_KP1530650-L12-570_Egypt-P6</t>
  </si>
  <si>
    <t>KB Ram_KP1530650-L12-570_Egypt-P7</t>
  </si>
  <si>
    <t>KB Ram_KP1530650-L12-570_Egypt-P11</t>
  </si>
  <si>
    <t>KB Ram_KP1530650-L12-570_Egypt-P19</t>
  </si>
  <si>
    <t>KB Ram_KP1530650-L12-570_Egypt-P16</t>
  </si>
  <si>
    <t>KB Ram_KP1530650-L12-570_Egypt-P12</t>
  </si>
  <si>
    <t>KB Ram_KP1530650-L12-570_Egypt-P5</t>
  </si>
  <si>
    <t>Maschinenbett (PSSL-040-2700-0010-0000-02-1)-W016B</t>
  </si>
  <si>
    <t>MTO_20250507071402</t>
  </si>
  <si>
    <t>Maschinenbett (PSSL-040-2700-0010-0000-02-1)-W016A</t>
  </si>
  <si>
    <t>Stuetze (LG4S1-100-10-03-1)-W004</t>
  </si>
  <si>
    <t>Stuetze (LG4S1-100-10-03-1)-W006</t>
  </si>
  <si>
    <t>Maschinenbett (PSSL-040-2700-0010-0001-02-1)-W022A</t>
  </si>
  <si>
    <t>MTO_20250519123333</t>
  </si>
  <si>
    <t>Maschinenbett (PSSL-040-2700-0010-0001-02-1)-W022B</t>
  </si>
  <si>
    <t>Traeger (G752-1720-0000-01-5)-W004</t>
  </si>
  <si>
    <t>MTO_20250505093601</t>
  </si>
  <si>
    <t>MTO_20250523150515</t>
  </si>
  <si>
    <t>MTO_20250523151032</t>
  </si>
  <si>
    <t>KRAMER Rahmen 9334_(318) - P052</t>
  </si>
  <si>
    <t>KRAMER Rahmen 9334_(318) - P060</t>
  </si>
  <si>
    <t>KRAMER Rahmen 9334_(318) - P051</t>
  </si>
  <si>
    <t>KRAMER Rahmen 9334_(318) - P066</t>
  </si>
  <si>
    <t>KRAMER Rahmen 9334_(318) - P029</t>
  </si>
  <si>
    <t>MTO_20250523152339</t>
  </si>
  <si>
    <t>KRAMER Rahmen 9334_(318) - P030</t>
  </si>
  <si>
    <t>MTO_20250523152750</t>
  </si>
  <si>
    <t>MTO_20250521091438</t>
  </si>
  <si>
    <t>KRAMER Rahmen 9326_(311) - P062</t>
  </si>
  <si>
    <t>KRAMER Rahmen 9326_(311) - P042</t>
  </si>
  <si>
    <t>KRAMER Rahmen 9326_(311) - P050</t>
  </si>
  <si>
    <t>KRAMER Rahmen 9326_(311) - P045</t>
  </si>
  <si>
    <t>KRAMER Rahmen 9326_(311) - P001</t>
  </si>
  <si>
    <t>KRAMER Rahmen 9326_(311) - P032</t>
  </si>
  <si>
    <t>KRAMER Rahmen 9326_(311) - P018</t>
  </si>
  <si>
    <t>KRAMER Rahmen 9326_(311) - P026</t>
  </si>
  <si>
    <t>KRAMER Rahmen 9326_(311) - P020</t>
  </si>
  <si>
    <t>KRAMER Rahmen 4924_(793)_ex.3102 - P070</t>
  </si>
  <si>
    <t>KRAMER Rahmen 4924_(793)_ex.3102 - P120</t>
  </si>
  <si>
    <t>KRAMER Rahmen 4924_(793)_ex.3102 - P350</t>
  </si>
  <si>
    <t>KRAMER Rahmen 4924_(793)_ex.3102 - P450</t>
  </si>
  <si>
    <t>KRAMER Rahmen 4924_(793)_ex.3102 - P490</t>
  </si>
  <si>
    <t>KRAMER Rahmen 4924_(793)_ex.3102 - P270</t>
  </si>
  <si>
    <t>KB Ram_KP0732315_Tajvan - P14</t>
  </si>
  <si>
    <t>KB Ram_KP0732315_Tajvan - P16</t>
  </si>
  <si>
    <t>KB Ram_KP0732315_Tajvan - P12</t>
  </si>
  <si>
    <t>KB Ram_KP0732315_Tajvan - P11</t>
  </si>
  <si>
    <t>KB Ram_KP0732315_Tajvan - P7</t>
  </si>
  <si>
    <t>KB Ram_KP0732315_Tajvan - P4</t>
  </si>
  <si>
    <t>KB Ram_KP0732315_Tajvan - P3</t>
  </si>
  <si>
    <t>KB Ram_KP0732315_Tajvan - P1</t>
  </si>
  <si>
    <t>KB Ram_KP0732315_Tajvan - P10</t>
  </si>
  <si>
    <t>KB Ram_KP0732315_Tajvan - P20</t>
  </si>
  <si>
    <t>Fuehrungsbett (R-G352-1100-0003-01-1)- W059</t>
  </si>
  <si>
    <t>Fuehrungsbett (R-G352-1100-0003-01-1)- W055</t>
  </si>
  <si>
    <t>KRAMER Rahmen 6188_(696) - P250</t>
  </si>
  <si>
    <t>KRAMER Rahmen 6188_(696) - P460</t>
  </si>
  <si>
    <t>KRAMER Rahmen 6188_(696) - P410</t>
  </si>
  <si>
    <t>KRAMER Rahmen 6188_(696) - P100</t>
  </si>
  <si>
    <t>KRAMER Rahmen 6188_(696) - P450</t>
  </si>
  <si>
    <t>Traeger (G516-1900-0000-03-1)-W002</t>
  </si>
  <si>
    <t>MTO_20250507084304</t>
  </si>
  <si>
    <t>MTO_20250507085000</t>
  </si>
  <si>
    <t>Traeger (G516-1900-0000-03-6)-W005</t>
  </si>
  <si>
    <t>NIEHOFF Gehause 466136-4 P225</t>
  </si>
  <si>
    <t>NIEHOFF Gehause 466136-4 P75</t>
  </si>
  <si>
    <t>MTO_20250520074004</t>
  </si>
  <si>
    <t>KRAMER Rahmen 3007_(452)_ex.6334 - P410</t>
  </si>
  <si>
    <t>KRAMER Rahmen 3007_(452)_ex.6334 - P500</t>
  </si>
  <si>
    <t>DMD Grundgestell 4331700-PS1-P1.13 #3 x1</t>
  </si>
  <si>
    <t>DMD Grundgestell 4331700-PS1-P1.12 #3 x1</t>
  </si>
  <si>
    <t>DMD Grundgestell 4331700-PS1-P1.7 #2 x1</t>
  </si>
  <si>
    <t>DMD Grundgestell 4331700-PS1-P1.6 #2 x1</t>
  </si>
  <si>
    <t>DMD Grundgestell 4331700-PS1-P1.8 #2 x1</t>
  </si>
  <si>
    <t>DMD Grundgestell 4331700-PS1-P1.1 #8 x1</t>
  </si>
  <si>
    <t>KRAMER Rahmen 3007_(452)_ex.6334 - P360</t>
  </si>
  <si>
    <t>KRAMER Rahmen 3007_(452)_ex.6334 - P350</t>
  </si>
  <si>
    <t>KRAMER Rahmen 3007_(452)_ex.6334 - P320</t>
  </si>
  <si>
    <t>KRAMER Rahmen 3007_(452)_ex.6334 - P330</t>
  </si>
  <si>
    <t>KB KP0106285_L22_153_Francuska P12 #4 x1</t>
  </si>
  <si>
    <t>MTO_20250414120938</t>
  </si>
  <si>
    <t>KB KP0106285_L22_153_Francuska P14 #4 x1</t>
  </si>
  <si>
    <t>KB KP0106285_L22_153_Francuska P15 #6 x1</t>
  </si>
  <si>
    <t>KB KP0106285_L22_153_Francuska P2 #6 x1</t>
  </si>
  <si>
    <t>KB KP0106285_L22_153_Francuska P1 #6 x1</t>
  </si>
  <si>
    <t>KB KP0106285_L22_153_Francuska P16 #6 x1</t>
  </si>
  <si>
    <t>KB KP0106285_L22_153_Francuska P17 #4 x1</t>
  </si>
  <si>
    <t>KB KP0106285_L22_153_Francuska P18 #4 x1</t>
  </si>
  <si>
    <t>KB KP0106285_L22_153_Francuska P22 #4 x4</t>
  </si>
  <si>
    <t>KB KP0106285_L22_153_Francuska P24 #4 x1</t>
  </si>
  <si>
    <t>KB KP0106285_L22_153_Francuska P27 #4 x1</t>
  </si>
  <si>
    <t>KB KP0106285_L22_153_Francuska P34 #4 x1</t>
  </si>
  <si>
    <t>KB KP0106285_L22_153_Francuska P4 #6 x2</t>
  </si>
  <si>
    <t>KB KP0106285_L22_153_Francuska P8 #4 x1</t>
  </si>
  <si>
    <t>KB KP0106285_L22_153_Francuska P9 #6 x1</t>
  </si>
  <si>
    <t>KB KP0106285_L22_153_Francuska P10 #6 x1</t>
  </si>
  <si>
    <t>KB KP0106285_L22_153_Francuska P13 #4 x1</t>
  </si>
  <si>
    <t>KB KP0106285_L22_153_Francuska P11 #4 x1</t>
  </si>
  <si>
    <t>SE TANK N02 92 341 - P001</t>
  </si>
  <si>
    <t>SE TANK N02 92 341 - P146</t>
  </si>
  <si>
    <t>SE TANK N02 92 341 - P310</t>
  </si>
  <si>
    <t>SE TANK N02 92 341 - P140</t>
  </si>
  <si>
    <t>SE TANK N02 92 341 - P130</t>
  </si>
  <si>
    <t>SE TANK N02 92 341 - P085</t>
  </si>
  <si>
    <t>SE TANK N02 92 341 - P049</t>
  </si>
  <si>
    <t>SE TANK N02 92 341 - P067</t>
  </si>
  <si>
    <t>SE TANK N02 92 341 - P047</t>
  </si>
  <si>
    <t>SE TANK N02 92 341 - P046</t>
  </si>
  <si>
    <t>SE TANK N02 92 341 - P041</t>
  </si>
  <si>
    <t>SE TANK N02 92 341 - P040</t>
  </si>
  <si>
    <t>SE TANK N02 92 341 - P015</t>
  </si>
  <si>
    <t>SE TANK N02 92 341 - P012</t>
  </si>
  <si>
    <t>SE TANK N02 92 341 - P010</t>
  </si>
  <si>
    <t>SE TANK N02 92 341 - P006</t>
  </si>
  <si>
    <t>KRAMER Rahmen 9334_(318) - P032</t>
  </si>
  <si>
    <t>KRAMER Rahmen 9334_(318) - P022</t>
  </si>
  <si>
    <t>KRAMER Rahmen 9334_(318) - P023</t>
  </si>
  <si>
    <t>KRAMER Rahmen 9334_(318) - P041</t>
  </si>
  <si>
    <t>KRAMER Rahmen 9334_(318) - P013</t>
  </si>
  <si>
    <t>KRAMER Rahmen 9334_(318) - P020</t>
  </si>
  <si>
    <t>KRAMER Rahmen 9334_(318) - P024</t>
  </si>
  <si>
    <t>KRAMER Rahmen 9334_(318) - P009</t>
  </si>
  <si>
    <t>KRAMER Rahmen 9334_(318) - P038</t>
  </si>
  <si>
    <t>KRAMER Rahmen 9334_(318) - P026</t>
  </si>
  <si>
    <t>KRAMER Rahmen 9334_(318) - P021</t>
  </si>
  <si>
    <t>KRAMER Rahmen 9334_(318) - P028</t>
  </si>
  <si>
    <t>KRAMER Rahmen 9334_(318) - P027</t>
  </si>
  <si>
    <t>SE COVER N02 92 342 - P030</t>
  </si>
  <si>
    <t>MTO_20250527102452</t>
  </si>
  <si>
    <t>SE COVER N02 92 342 - P031</t>
  </si>
  <si>
    <t>SE COVER N02 92 342 - P040</t>
  </si>
  <si>
    <t>SE COVER N02 92 342 - P001</t>
  </si>
  <si>
    <t>SE COVER N02 92 342 - P005</t>
  </si>
  <si>
    <t>SE CONSERVATOR N02 91 699 - P002</t>
  </si>
  <si>
    <t>MTO_20250529112709</t>
  </si>
  <si>
    <t>SE CONSERVATOR N02 91 699 - P003</t>
  </si>
  <si>
    <t>SE CONSERVATOR N02 91 699 - P008</t>
  </si>
  <si>
    <t>Konsole (G552-1100-0003-01-2)-W011</t>
  </si>
  <si>
    <t>Konsole (G552-1100-0003-01-2)-W017</t>
  </si>
  <si>
    <t>MTO_20250505094313</t>
  </si>
  <si>
    <t>STADLER Traeger Zugsicherung 12735649 P4</t>
  </si>
  <si>
    <t>STADLER Traeger Zugsicherung 12735649 P6</t>
  </si>
  <si>
    <t>STADLER Traeger Zugsicherung 12735649 P2.1</t>
  </si>
  <si>
    <t>STADLER Traeger Zugsicherung 12735649 P8</t>
  </si>
  <si>
    <t>STADLER Traeger Zugsicherung 12735650 P5</t>
  </si>
  <si>
    <t>STADLER Traeger Zugsicherung 12735650 P3</t>
  </si>
  <si>
    <t>STADLER Traeger Zugsicherung 12735651 P5</t>
  </si>
  <si>
    <t>STADLER Traeger Zugsicherung 12735651 P3</t>
  </si>
  <si>
    <t>MTO_20250529073246</t>
  </si>
  <si>
    <t>MTO_20250529080624</t>
  </si>
  <si>
    <t>MTO_20250414115043</t>
  </si>
  <si>
    <t>Fuehrungsbett (R-G352-1100-0003-01-1)- W045</t>
  </si>
  <si>
    <t>Fuehrungsbett (R-G352-1100-0003-01-1)- W058</t>
  </si>
  <si>
    <t>Fuehrungsbett (R-G352-1100-0003-01-1)- W096</t>
  </si>
  <si>
    <t>Fuehrungsbett (R-G352-1100-0003-01-1)- W052</t>
  </si>
  <si>
    <t>Konsole (G900F-1100-0100-01-2)-W004</t>
  </si>
  <si>
    <t>Konsole (G900F-1100-0100-01-2)-W046</t>
  </si>
  <si>
    <t>Konsole (G900F-1100-0100-01-2)-W009</t>
  </si>
  <si>
    <t>KRAMER Rahmen 2207_(120) - P140</t>
  </si>
  <si>
    <t>KRAMER Rahmen 2207_(120) - P420</t>
  </si>
  <si>
    <t>KRAMER Rahmen 2207_(120) - P310</t>
  </si>
  <si>
    <t>KRAMER Rahmen 2207_(120) - P290</t>
  </si>
  <si>
    <t>KRAMER Rahmen 2207_(120) - P060</t>
  </si>
  <si>
    <t>KRAMER Rahmen 6188_(696) - P470</t>
  </si>
  <si>
    <t>KRAMER Rahmen 6188_(696) - P510</t>
  </si>
  <si>
    <t>KRAMER Rahmen 6188_(696) - P540</t>
  </si>
  <si>
    <t>KRAMER Rahmen 6188_(696) - P400</t>
  </si>
  <si>
    <t>KRAMER Rahmen 6188_(696) - P180</t>
  </si>
  <si>
    <t>KRAMER Rahmen 6188_(696) - P120</t>
  </si>
  <si>
    <t>KRAMER Rahmen 6188_(696) - P590</t>
  </si>
  <si>
    <t>KRAMER Rahmen 6188_(696) - P420</t>
  </si>
  <si>
    <t>KRAMER Rahmen 6188_(696) - P080</t>
  </si>
  <si>
    <t>MTO_20250425102759</t>
  </si>
  <si>
    <t>Konsole (G751-1100-0001-01-2)-W014</t>
  </si>
  <si>
    <t>MTO_20250430074220</t>
  </si>
  <si>
    <t>Konsole (G552-1100-0003-01-2)-W041</t>
  </si>
  <si>
    <t>MTO_20250519113129</t>
  </si>
  <si>
    <t>GH Rahmen Vordergestell 4041572 P011</t>
  </si>
  <si>
    <t>GH Rahmen Vordergestell 4060942 P012</t>
  </si>
  <si>
    <t>MTO_20250520083538</t>
  </si>
  <si>
    <t>MTO_20250520132525</t>
  </si>
  <si>
    <t>MTO_20250414121640</t>
  </si>
  <si>
    <t>KRAMER Rahmen 9326_(311) - P049</t>
  </si>
  <si>
    <t>MTO_20250428085012</t>
  </si>
  <si>
    <t>KRAMER Rahmen 9326_(311) - P048</t>
  </si>
  <si>
    <t>KRAMER Rahmen 9326_(311) - P051</t>
  </si>
  <si>
    <t>KRAMER Rahmen 9326_(311) - P053</t>
  </si>
  <si>
    <t>KRAMER Rahmen 9326_(311) - P061</t>
  </si>
  <si>
    <t>KRAMER Rahmen 9326_(311) - P021</t>
  </si>
  <si>
    <t>KRAMER Rahmen 9326_(311) - P002</t>
  </si>
  <si>
    <t>KRAMER Rahmen 9326_(311) - P034</t>
  </si>
  <si>
    <t>KRAMER Rahmen 9326_(311) - P009</t>
  </si>
  <si>
    <t>Konsole (G516-1100-0003-01-2)-W011</t>
  </si>
  <si>
    <t>DMG Rahmen 3943762-P15 #5 x1</t>
  </si>
  <si>
    <t>MTO_20250603091526</t>
  </si>
  <si>
    <t>DMG Rahmen 3943762-P24 #4 x1</t>
  </si>
  <si>
    <t>DMG Rahmen 3943762-P23 #4 x1</t>
  </si>
  <si>
    <t>Konsole (G516-1100-0003-01-2)-W013</t>
  </si>
  <si>
    <t>Fuehrungsbett (R-G752-1100-0100-01-1) - W058</t>
  </si>
  <si>
    <t>Fuehrungsbett (R-G752-1100-0100-01-1) - W111</t>
  </si>
  <si>
    <t>Fuehrungsbett (R-G752-1100-0100-01-1) - W107</t>
  </si>
  <si>
    <t>Fuehrungsbett (R-G752-1100-0100-01-1) - W126</t>
  </si>
  <si>
    <t>Fuehrungsbett (R-G351-1100-0000-01-1)-W059</t>
  </si>
  <si>
    <t>Fuehrungsbett (R-G351-1100-0000-01-1)-W055</t>
  </si>
  <si>
    <t>Fuehrungsbett (R-G351-1100-0000-01-1)-W058</t>
  </si>
  <si>
    <t>Fuehrungsbett (R-G351-1100-0000-01-1)-W052</t>
  </si>
  <si>
    <t>Fuehrungsbett (R-G516-1100-0002-01-1)-W085</t>
  </si>
  <si>
    <t>Fuehrungsbett (R-G516-1100-0002-01-1)-W067</t>
  </si>
  <si>
    <t>Fuehrungsbett (R-G516-1100-0002-01-1)-W060</t>
  </si>
  <si>
    <t>Konsole (G316-1100-0003-01-2)-W031</t>
  </si>
  <si>
    <t>Konsole (G316-1100-0003-01-2)-W034</t>
  </si>
  <si>
    <t>Konsole (G316-1100-0003-01-2)-W006</t>
  </si>
  <si>
    <t>Konsole (G316-1100-0003-01-2)-W025</t>
  </si>
  <si>
    <t>Konsole (G316-1100-0003-01-2)-W018</t>
  </si>
  <si>
    <t>Konsole (G900F-1100-0100-01-2)-W051</t>
  </si>
  <si>
    <t>Konsole (G900F-1100-0100-01-2)-W053</t>
  </si>
  <si>
    <t>Konsole (G900F-1100-0100-01-2)-W003</t>
  </si>
  <si>
    <t>Konsole (G900F-1100-0100-01-2)-W010</t>
  </si>
  <si>
    <t>Konsole (G900F-1100-0100-01-2)-W012</t>
  </si>
  <si>
    <t>Konsole (G900F-1100-0100-01-2)-W050</t>
  </si>
  <si>
    <t>Konsole (G900F-1100-0100-01-2)-W013</t>
  </si>
  <si>
    <t>Konsole (G900F-1100-0100-01-2)-W016</t>
  </si>
  <si>
    <t>Konsole (G900F-1100-0100-01-2)-W017</t>
  </si>
  <si>
    <t>Konsole (G900F-1100-0100-01-2)-W021</t>
  </si>
  <si>
    <t>Konsole (G900F-1100-0100-01-2)-W022</t>
  </si>
  <si>
    <t>Konsole (G900F-1100-0100-01-2)-W023</t>
  </si>
  <si>
    <t>Konsole (G900F-1100-0100-01-2)-W029</t>
  </si>
  <si>
    <t>MTO_20250521072323</t>
  </si>
  <si>
    <t>KRAMER Rahmen 4924_(793)_ex.3102 - P500</t>
  </si>
  <si>
    <t>KRAMER Rahmen 4924_(793)_ex.3102 - P400</t>
  </si>
  <si>
    <t>KRAMER Rahmen 8088_(725)_ex.6109 - P250</t>
  </si>
  <si>
    <t>MTO_20250521093841</t>
  </si>
  <si>
    <t>KRAMER Rahmen 8088_(725)_ex.6109 - P150</t>
  </si>
  <si>
    <t>KRAMER Rahmen 8088_(725)_ex.6109 - P080</t>
  </si>
  <si>
    <t>KRAMER Rahmen 8088_(725)_ex.6109 - P240</t>
  </si>
  <si>
    <t>KRAMER Rahmen 8088_(725)_ex.6109 - P230</t>
  </si>
  <si>
    <t>KRAMER Rahmen 8088_(725)_ex.6109 - P220</t>
  </si>
  <si>
    <t>KRAMER Rahmen 8088_(725)_ex.6109 - P130</t>
  </si>
  <si>
    <t>KRAMER Rahmen 8088_(725)_ex.6109 - P090</t>
  </si>
  <si>
    <t>KRAMER Rahmen 8088_(725)_ex.6109 - P030</t>
  </si>
  <si>
    <t>KRAMER Rahmen 8088_(725)_ex.6109 - P110</t>
  </si>
  <si>
    <t>KRAMER Rahmen 8088_(725)_ex.6109 - P040</t>
  </si>
  <si>
    <t>KRAMER Rahmen 8088_(725)_ex.6109 - P120</t>
  </si>
  <si>
    <t>Traeger (G516-1900-0000-06-2)-W007</t>
  </si>
  <si>
    <t>MTO_20250529072222</t>
  </si>
  <si>
    <t>MTO_20250529074233</t>
  </si>
  <si>
    <t>MTO_20250522080150</t>
  </si>
  <si>
    <t>KB Ram_KP0979415_L020_Ratp_MF19 - P2</t>
  </si>
  <si>
    <t>KB Ram_KP0979415_L020_Ratp_MF19 - P18</t>
  </si>
  <si>
    <t>KB Ram_KP0979415_L020_Ratp_MF19 - P17</t>
  </si>
  <si>
    <t>KB Ram_KP0979415_L020_Ratp_MF19 - P16</t>
  </si>
  <si>
    <t>KB Ram_KP0979415_L020_Ratp_MF19 - P3</t>
  </si>
  <si>
    <t>KB Ram_KP0979415_L020_Ratp_MF19 - P10</t>
  </si>
  <si>
    <t>KB Ram_KP0979415_L020_Ratp_MF19 - P4</t>
  </si>
  <si>
    <t>KB Ram_KP0979415_L020_Ratp_MF19 - P9</t>
  </si>
  <si>
    <t>KB Ram_KP0979415_L020_Ratp_MF19 - P19</t>
  </si>
  <si>
    <t>KB Ram_II71122_L12-570_VELARO-(C141730) P6</t>
  </si>
  <si>
    <t>MTO_20250529081941</t>
  </si>
  <si>
    <t>KB Ram_II71122_L12-570_VELARO-(C141730) P11</t>
  </si>
  <si>
    <t>KB Ram_II71122_L12-570_VELARO-(C141730) P4</t>
  </si>
  <si>
    <t>KB Ram_II71122_L12-570_VELARO-(C141730) P7</t>
  </si>
  <si>
    <t>KB Ram_II71122_L12-570_VELARO-(C141730) P3</t>
  </si>
  <si>
    <t>KB Ram_II71122_L12-570_VELARO-(C141730) P2</t>
  </si>
  <si>
    <t>KB Ram_II71122_L12-570_VELARO-(C141730) P8</t>
  </si>
  <si>
    <t>KB Ram_II71122_L12-570_VELARO-(C141730) P1</t>
  </si>
  <si>
    <t>KB Ram_II71122_L12-570_VELARO-(C141730) P9</t>
  </si>
  <si>
    <t>KB Ram_II71122_L12-570_VELARO-(C141730) P10</t>
  </si>
  <si>
    <t>KB Ram_II71122_L12-570_VELARO-(C141730) P13</t>
  </si>
  <si>
    <t>KB Ram_II71122_L12-570_VELARO-(C141730) P5</t>
  </si>
  <si>
    <t>KB Ram_II71122_L12-570_VELARO-(C141730) P17</t>
  </si>
  <si>
    <t>MTO_20250414122917</t>
  </si>
  <si>
    <t>MTO_20250414124756</t>
  </si>
  <si>
    <t>KRAMER Rahmen 3258_(937) - P200</t>
  </si>
  <si>
    <t>MTO_20250428072513</t>
  </si>
  <si>
    <t>KRAMER Rahmen 3258_(937) - P070</t>
  </si>
  <si>
    <t>KRAMER Rahmen 3258_(937) - P340</t>
  </si>
  <si>
    <t>KRAMER Rahmen 3258_(937) - P110</t>
  </si>
  <si>
    <t>KRAMER Rahmen 3258_(937) - P130</t>
  </si>
  <si>
    <t>KRAMER Rahmen 3258_(937) - P140</t>
  </si>
  <si>
    <t>KRAMER Rahmen 3258_(937) - P190</t>
  </si>
  <si>
    <t>KRAMER Rahmen 3258_(937) - P020</t>
  </si>
  <si>
    <t>KRAMER Rahmen 3258_(937) - P150</t>
  </si>
  <si>
    <t>KRAMER Rahmen 3258_(937) - P080</t>
  </si>
  <si>
    <t>KRAMER Rahmen 3258_(937) - P060</t>
  </si>
  <si>
    <t>KRAMER Rahmen 3258_(937) - P030</t>
  </si>
  <si>
    <t>KRAMER Rahmen 3258_(937) - P210</t>
  </si>
  <si>
    <t>Konsole (G552-1100-0003-01-2)-W013</t>
  </si>
  <si>
    <t>MTO_20250529075123</t>
  </si>
  <si>
    <t>GH Rahmen SXN-L4_802987 P2.32</t>
  </si>
  <si>
    <t>MTO_20250530070835</t>
  </si>
  <si>
    <t>GH Rahmen SXN-L4_5068218 P2.1.8</t>
  </si>
  <si>
    <t>GH Rahmen SXN-L4_802982 P2.29</t>
  </si>
  <si>
    <t>GH Rahmen SXN-L4_4700616 P2.31</t>
  </si>
  <si>
    <t>GH Rahmen SXN-L4_4700615 P2.30</t>
  </si>
  <si>
    <t>GH Rahmen SXN-L4_812661 P29</t>
  </si>
  <si>
    <t>GH Rahmen SXN-L4_3827151 P2.39</t>
  </si>
  <si>
    <t>GH Rahmen SXN-L4_3437441 P2.26</t>
  </si>
  <si>
    <t>GH Rahmen SXN-L4_902115 P27</t>
  </si>
  <si>
    <t>GH Rahmen SXN-L4_802980 P2.22</t>
  </si>
  <si>
    <t>GH Rahmen SXN-L4_904936 P2.18</t>
  </si>
  <si>
    <t>GH Rahmen SXN-L4_802976 P2.17</t>
  </si>
  <si>
    <t>GH Rahmen SXN-L4_3827152 P2.40</t>
  </si>
  <si>
    <t>GH Rahmen SXN-L4_3635215 P2.52</t>
  </si>
  <si>
    <t>GH Rahmen SXN-L4_818290 P2.44</t>
  </si>
  <si>
    <t>GH Rahmen SXN-L4_3834963 P30</t>
  </si>
  <si>
    <t>GH Rahmen SXN-L4_381629 P18</t>
  </si>
  <si>
    <t>GH Rahmen SXN-L4_393542 P20</t>
  </si>
  <si>
    <t>GH Rahmen SXN-L4_381626 P22</t>
  </si>
  <si>
    <t>GH Rahmen SXN-L4_381628 P23</t>
  </si>
  <si>
    <t>GH Rahmen SXN-L4_4706330 P24</t>
  </si>
  <si>
    <t>GH Rahmen SXN-L4_381627 P25</t>
  </si>
  <si>
    <t>GH Rahmen SXN-L4_3825258 P2.43</t>
  </si>
  <si>
    <t>GH Rahmen SXN-L4_3818699 P1.11</t>
  </si>
  <si>
    <t>GH Rahmen SXN-L4_812660 P28</t>
  </si>
  <si>
    <t>GH Rahmen SXN-L4_316934 P15</t>
  </si>
  <si>
    <t>GH Rahmen SXN-L4_100537 - P7.2</t>
  </si>
  <si>
    <t>GH Rahmen SXN-L4_391298 P6</t>
  </si>
  <si>
    <t>GH Rahmen SXN-L4_101284 P4.2</t>
  </si>
  <si>
    <t>GH Rahmen SXN-L4_3441306 P2.50</t>
  </si>
  <si>
    <t>GH Rahmen SXN-L4_3633775 P2.47</t>
  </si>
  <si>
    <t>GH Rahmen SXN-L4_378358 P2.46</t>
  </si>
  <si>
    <t>GH Rahmen SXN-L4_1901020 P2.45</t>
  </si>
  <si>
    <t>GH Rahmen SXN-L4_100537 P1.1.1</t>
  </si>
  <si>
    <t>GH Rahmen SXN-L4_802981 P2.25</t>
  </si>
  <si>
    <t>Traeger (R-G526-1900-0000-04-1)-W017</t>
  </si>
  <si>
    <t>KB Cover_KP5655578-L013-P1</t>
  </si>
  <si>
    <t>MTO_20250529083610</t>
  </si>
  <si>
    <t>KB Cover_KP5655578-L013-P2</t>
  </si>
  <si>
    <t>Konsole (G751-1100-0001-01-2)-W013</t>
  </si>
  <si>
    <t>MTO_20250520112919</t>
  </si>
  <si>
    <t>Konsole (G751-1100-0001-01-2)-W015</t>
  </si>
  <si>
    <t>Konsole (G751-1100-0001-01-2)-W006</t>
  </si>
  <si>
    <t>Konsole (G316-1100-0003-01-2)-W007</t>
  </si>
  <si>
    <t>MTO_20250523120958</t>
  </si>
  <si>
    <t>KB Ram_KP0710290_L017_Talgo-P10</t>
  </si>
  <si>
    <t>MTO_20250319145654</t>
  </si>
  <si>
    <t>KB Ram_KP0710290_L017_Talgo-P11</t>
  </si>
  <si>
    <t>KB Ram_KP0710290_L017_Talgo-P20</t>
  </si>
  <si>
    <t>KB Ram_KP0710290_L017_Talgo-P21</t>
  </si>
  <si>
    <t>KB Ram_KP0710290_L017_Talgo-P22</t>
  </si>
  <si>
    <t>KB Ram_KP0710290_L017_Talgo-P23</t>
  </si>
  <si>
    <t>KB Ram_KP0710290_L017_Talgo-P19</t>
  </si>
  <si>
    <t>KB Ram_KP0710290_L017_Talgo-P8</t>
  </si>
  <si>
    <t>KB Ram_KP0710290_L017_Talgo-P4</t>
  </si>
  <si>
    <t>KB Ram_KP0710290_L017_Talgo-P7</t>
  </si>
  <si>
    <t>KB Ram_KP0710290_L017_Talgo-P9</t>
  </si>
  <si>
    <t>KB Ram_KP0710290_L017_Talgo-P6</t>
  </si>
  <si>
    <t>KB Ram_KP0710290_L017_Talgo-P5</t>
  </si>
  <si>
    <t>KRAMER Rahmen 2207_(120) - P240</t>
  </si>
  <si>
    <t>KRAMER Rahmen 2207_(120) - P230</t>
  </si>
  <si>
    <t>KRAMER Rahmen 2207_(120) - P210</t>
  </si>
  <si>
    <t>KRAMER Rahmen 2207_(120) - P250</t>
  </si>
  <si>
    <t>DMG MORI Rahmen 3699230-P15 #5 x1</t>
  </si>
  <si>
    <t>MTO_20250424081946</t>
  </si>
  <si>
    <t>Fuehrungsbett (R-G516-1100-0002-01-1)-W066</t>
  </si>
  <si>
    <t>KRAMER Rahmen 4924_(793)_ex.3102 - P020</t>
  </si>
  <si>
    <t>KRAMER Rahmen 4924_(793)_ex.3102 - P140</t>
  </si>
  <si>
    <t>KRAMER Rahmen 4924_(793)_ex.3102 - P050</t>
  </si>
  <si>
    <t>KRAMER Rahmen 4924_(793)_ex.3102 - P250</t>
  </si>
  <si>
    <t>KRAMER Rahmen 4924_(793)_ex.3102 - P150</t>
  </si>
  <si>
    <t>KRAMER Rahmen 4924_(793)_ex.3102 - P310</t>
  </si>
  <si>
    <t>KRAMER Rahmen 4924_(793)_ex.3102 - P060</t>
  </si>
  <si>
    <t>KRAMER Rahmen 4924_(793)_ex.3102 - P010</t>
  </si>
  <si>
    <t>KRAMER Rahmen 4924_(793)_ex.3102 - P320</t>
  </si>
  <si>
    <t>Fuehrungsbett (R-G516-1100-0002-01-1)-W063</t>
  </si>
  <si>
    <t>MTO_20250522084946</t>
  </si>
  <si>
    <t>Fuehrungsbett (R-G352-1100-0003-01-1)- W158</t>
  </si>
  <si>
    <t>Fuehrungsbett (R-G352-1100-0003-01-1)- W006</t>
  </si>
  <si>
    <t>MTO_20250526081355</t>
  </si>
  <si>
    <t>MTO_20250526083722</t>
  </si>
  <si>
    <t>MTO_20250529084334</t>
  </si>
  <si>
    <t>MTO_20250529084916</t>
  </si>
  <si>
    <t>MTO_20250529090311</t>
  </si>
  <si>
    <t>MTO_20250602134923</t>
  </si>
  <si>
    <t>MTO_20250602140926</t>
  </si>
  <si>
    <t>MTO_20250523112859</t>
  </si>
  <si>
    <t>MTO_20250523113909</t>
  </si>
  <si>
    <t>MTO_20250526113505</t>
  </si>
  <si>
    <t>MTO_20250526113916</t>
  </si>
  <si>
    <t>MTO_20250529085740</t>
  </si>
  <si>
    <t>MTO_20250522114619</t>
  </si>
  <si>
    <t>Konsole (G751-1100-0001-01-2)-W016</t>
  </si>
  <si>
    <t>MTO_20250425111933</t>
  </si>
  <si>
    <t>MTO_20250519115211</t>
  </si>
  <si>
    <t>MTO_20250522090839</t>
  </si>
  <si>
    <t>Maschinenbett (PSSL-040-2700-0010-0000-02-1)-W048</t>
  </si>
  <si>
    <t>Maschinenbett (PSSL-040-2700-0010-0000-02-1)-W011</t>
  </si>
  <si>
    <t>MTO_20250522092033</t>
  </si>
  <si>
    <t>MTO_20250522120429</t>
  </si>
  <si>
    <t>MTO_20250526085338</t>
  </si>
  <si>
    <t>GH Rahmen 3204435  - P33</t>
  </si>
  <si>
    <t>GH Rahmen 3204435  - P105</t>
  </si>
  <si>
    <t>GH Rahmen 3204435  - P35</t>
  </si>
  <si>
    <t>GH Rahmen 3204435  - P118</t>
  </si>
  <si>
    <t>GH Rahmen 3204435  - P106</t>
  </si>
  <si>
    <t>GH Rahmen 3204435  - P31</t>
  </si>
  <si>
    <t>GH Rahmen 3204435  - P111</t>
  </si>
  <si>
    <t>GH Rahmen 3204435  - P10</t>
  </si>
  <si>
    <t>GH Rahmen 3204435  - P112</t>
  </si>
  <si>
    <t>GH Rahmen 3204435  - P113</t>
  </si>
  <si>
    <t>GH Rahmen 3204435  - P30</t>
  </si>
  <si>
    <t>GH Rahmen 3204435  - P36</t>
  </si>
  <si>
    <t>GH Rahmen 3204435  - P9</t>
  </si>
  <si>
    <t>GH Rahmen 3204435  - P38</t>
  </si>
  <si>
    <t>GH Rahmen 3204435  - P1.2</t>
  </si>
  <si>
    <t>GH Rahmen 3204435  - P39</t>
  </si>
  <si>
    <t>GH Rahmen 3204435  - P115</t>
  </si>
  <si>
    <t>GH Rahmen 3204435  - P50.1</t>
  </si>
  <si>
    <t>GH Rahmen 3204435  - P51.1</t>
  </si>
  <si>
    <t>GH Rahmen 3204435  - P123</t>
  </si>
  <si>
    <t>GH Rahmen 3204435  - P51.3</t>
  </si>
  <si>
    <t>GH Rahmen 3204435  - P1.5</t>
  </si>
  <si>
    <t>MTO_20250529091353</t>
  </si>
  <si>
    <t>MTO_20250529092621</t>
  </si>
  <si>
    <t>MTO_20250529093758</t>
  </si>
  <si>
    <t>Rahmen (GM7234/04-4110-1/1-1)-W009</t>
  </si>
  <si>
    <t>MTO_20250530084014</t>
  </si>
  <si>
    <t>Rahmen (GM7234/04-4110-1/1-1)-W005</t>
  </si>
  <si>
    <t>Rahmen (GM7234/04-4110-1/1-1)-W006</t>
  </si>
  <si>
    <t>Rahmen (GM7234/04-4110-1/1-1)-W007</t>
  </si>
  <si>
    <t>Rahmen (GM7234/04-4110-1/1-1)-W004</t>
  </si>
  <si>
    <t>MTO_20250526122527</t>
  </si>
  <si>
    <t>KRAMER Rahmen 3258_(937) - P250</t>
  </si>
  <si>
    <t>MTO_20250428074943</t>
  </si>
  <si>
    <t>MTO_20250522131927</t>
  </si>
  <si>
    <t>Maschinenbett (PSS630-L-0010-0000-04-1)-W017B</t>
  </si>
  <si>
    <t>Staender (R-G752-1100-0100-01-4)-K W175</t>
  </si>
  <si>
    <t>Fuehrungsbett (R-G752-1100-0100-01-1) - W105</t>
  </si>
  <si>
    <t>Fuehrungsbett (R-G752-1100-0100-01-1) - W096</t>
  </si>
  <si>
    <t>Fuehrungsbett (R-G752-1100-0100-01-1) - W070</t>
  </si>
  <si>
    <t>Fuehrungsbett (R-G752-1100-0100-01-1) - W106</t>
  </si>
  <si>
    <t>Fuehrungsbett (R-G350a-1100-0001-01-1)- W134</t>
  </si>
  <si>
    <t>Fuehrungsbett (R-G350a-1100-0001-01-1)- W054</t>
  </si>
  <si>
    <t>Fuehrungsbett (R-G350a-1100-0001-01-1)- W051</t>
  </si>
  <si>
    <t>1008153-1008193</t>
  </si>
  <si>
    <t>1008153-1008174</t>
  </si>
  <si>
    <t>1008153-1028248</t>
  </si>
  <si>
    <t>1008158-1008174</t>
  </si>
  <si>
    <t>1008158-1028248</t>
  </si>
  <si>
    <t>1008158-1008193</t>
  </si>
  <si>
    <t>1008162-1008193</t>
  </si>
  <si>
    <t>1008162-1028248</t>
  </si>
  <si>
    <t>1008162-1008174</t>
  </si>
  <si>
    <t>1003767-1003799</t>
  </si>
  <si>
    <t>1003767-1003797</t>
  </si>
  <si>
    <t>1015406-1015441</t>
  </si>
  <si>
    <t>1015406-1015431</t>
  </si>
  <si>
    <t>1015406-1015423</t>
  </si>
  <si>
    <t>1015407-1015431</t>
  </si>
  <si>
    <t>1015407-1015423</t>
  </si>
  <si>
    <t>1015407-1015441</t>
  </si>
  <si>
    <t>1015408-1015423</t>
  </si>
  <si>
    <t>1015408-1015441</t>
  </si>
  <si>
    <t>1015408-1015431</t>
  </si>
  <si>
    <t>1015409-1015431</t>
  </si>
  <si>
    <t>1015409-1015423</t>
  </si>
  <si>
    <t>1015409-1015441</t>
  </si>
  <si>
    <t>1015410-1015431</t>
  </si>
  <si>
    <t>1015410-1015441</t>
  </si>
  <si>
    <t>1015410-1015423</t>
  </si>
  <si>
    <t>1015411-1015431</t>
  </si>
  <si>
    <t>1015411-1015423</t>
  </si>
  <si>
    <t>1015411-1015441</t>
  </si>
  <si>
    <t>1015412-1015423</t>
  </si>
  <si>
    <t>1015412-1015431</t>
  </si>
  <si>
    <t>1015412-1015441</t>
  </si>
  <si>
    <t>1015413-1015423</t>
  </si>
  <si>
    <t>1015413-1015431</t>
  </si>
  <si>
    <t>1015413-1015441</t>
  </si>
  <si>
    <t>1015414-1015441</t>
  </si>
  <si>
    <t>1015414-1015423</t>
  </si>
  <si>
    <t>MTO_20250604091650</t>
  </si>
  <si>
    <t>MTO_20250604092259</t>
  </si>
  <si>
    <t>MTO_20250604093036</t>
  </si>
  <si>
    <t>MTO_20250604093849</t>
  </si>
  <si>
    <t>SCHEFFER SCT-0425542-00 P13 #3 x1</t>
  </si>
  <si>
    <t>MTO_20250609114319</t>
  </si>
  <si>
    <t>SCHEFFER SCT-0425542-00 P9 #8 x1</t>
  </si>
  <si>
    <t>DMG Rahmen 2989961 P10 x1</t>
  </si>
  <si>
    <t>MTO_20250605132923</t>
  </si>
  <si>
    <t>MTO_20250616151512</t>
  </si>
  <si>
    <t>MTO_20250616151748</t>
  </si>
  <si>
    <t>MTO_20250605134442</t>
  </si>
  <si>
    <t>DMG Rahmen 3699230-P23 #4 x1</t>
  </si>
  <si>
    <t>DMG Rahmen 3699230-P24 #4 x1</t>
  </si>
  <si>
    <t>WuH Extruderrahmen 30181511 - P6</t>
  </si>
  <si>
    <t>MTO_20250609075530</t>
  </si>
  <si>
    <t>WuH Extruderrahmen 30181511-P3</t>
  </si>
  <si>
    <t>WuH Extrr 30260113-P19 #5x1</t>
  </si>
  <si>
    <t>MTO_20250609082003</t>
  </si>
  <si>
    <t>WuH Extrr 30260113-P21x1 Lochblech #1.5</t>
  </si>
  <si>
    <t>WuH Extrr 30260113-P18 #5 x1</t>
  </si>
  <si>
    <t>MTO_20250609081029</t>
  </si>
  <si>
    <t>WuH Extrr 30288073-P3</t>
  </si>
  <si>
    <t>WuH Extrr 30288073-P7</t>
  </si>
  <si>
    <t>KB Ram_KP1773536-L019_Maya-P2</t>
  </si>
  <si>
    <t>MTO_20250613142206</t>
  </si>
  <si>
    <t>KB Ram_KP1773536-L019_Maya-P7</t>
  </si>
  <si>
    <t>KB Ram_KP1773536-L019_Maya-P4</t>
  </si>
  <si>
    <t>KB Ram_KP1773536-L019_Maya-P5</t>
  </si>
  <si>
    <t>KB Ram_KP1773536-L019_Maya-P6</t>
  </si>
  <si>
    <t>KB Ram_KP1773536-L019_Maya-P13</t>
  </si>
  <si>
    <t>KB Ram_KP1773536-L019_Maya-P12</t>
  </si>
  <si>
    <t>KB Ram_KP1773536-L019_Maya-P11</t>
  </si>
  <si>
    <t>KB Ram_KP1773536-L019_Maya-P10</t>
  </si>
  <si>
    <t>KB Ram_KP1773536-L019_Maya-P14</t>
  </si>
  <si>
    <t>KB Ram_KP1773536-L019_Maya-P8</t>
  </si>
  <si>
    <t>KB Ram_KP1773536-L019_Maya-P3</t>
  </si>
  <si>
    <t>KB Ram_KP1773536-L019_Maya-P9</t>
  </si>
  <si>
    <t>KB Ram_KP1773536-L019_Maya-P1</t>
  </si>
  <si>
    <t>KB Ram_KP1773536-L019_Maya-P17</t>
  </si>
  <si>
    <t>KB Ram_KP1773536-L019_Maya-P16</t>
  </si>
  <si>
    <t>KB Ram_KP1773536-L019_Maya-P18</t>
  </si>
  <si>
    <t>KB Ram_KP1773536-L019_Maya-P15</t>
  </si>
  <si>
    <t>WuH Extrr 30292067-P6 #5 x1</t>
  </si>
  <si>
    <t>MTO_20250609084022</t>
  </si>
  <si>
    <t>WuH Extrr 30292067-P3 #12x1</t>
  </si>
  <si>
    <t>MTO_20250605093855</t>
  </si>
  <si>
    <t>MTO_20250611090606</t>
  </si>
  <si>
    <t>DMG Rahmen 3084924 P27b x1</t>
  </si>
  <si>
    <t>MTO_20250611114717</t>
  </si>
  <si>
    <t>DMG Rahmen 3084924 P27a x1</t>
  </si>
  <si>
    <t>DMG Rahmen 3084924 P13 x1</t>
  </si>
  <si>
    <t>Stuetze (PSS630-L-0030-0000-02-1)-W003</t>
  </si>
  <si>
    <t>MTO_20250610134013</t>
  </si>
  <si>
    <t>GH_Rahmen Ladeflache_5081727 P37</t>
  </si>
  <si>
    <t>MTO_20250603092329</t>
  </si>
  <si>
    <t>GH_Rahmen Ladeflache_4551576 P28</t>
  </si>
  <si>
    <t>GH_Rahmen Ladeflache_4507631 P29</t>
  </si>
  <si>
    <t>GH_Rahmen Ladeflache_4507630 P30</t>
  </si>
  <si>
    <t>GH_Rahmen Ladeflache_4527135 P35</t>
  </si>
  <si>
    <t>GH_Rahmen Ladeflache_4527195 P36</t>
  </si>
  <si>
    <t>GH_Rahmen Ladeflache_5106382 P38</t>
  </si>
  <si>
    <t>GH_Rahmen Ladeflache_4551609 P40</t>
  </si>
  <si>
    <t>GH_Rahmen Ladeflache_900363 P49</t>
  </si>
  <si>
    <t>GH_Rahmen Ladeflache_381143 P48</t>
  </si>
  <si>
    <t>GH_Rahmen Ladeflache_4551575 P27</t>
  </si>
  <si>
    <t>GH_Rahmen Ladeflache_4529722 P50</t>
  </si>
  <si>
    <t>GH_Rahmen Ladeflache_381626 P53</t>
  </si>
  <si>
    <t>GH_Rahmen Ladeflache_381629 P54</t>
  </si>
  <si>
    <t>GH_Rahmen Ladeflache_381630 P55</t>
  </si>
  <si>
    <t>GH_Rahmen Ladeflache_393893 P47</t>
  </si>
  <si>
    <t>GH_Rahmen Ladeflache_4517995 P19</t>
  </si>
  <si>
    <t>GH_Rahmen Ladeflache_393303 P18</t>
  </si>
  <si>
    <t>GH_Rahmen Ladeflache_4529785 P17</t>
  </si>
  <si>
    <t>GH_Rahmen Ladeflache_4486285 P7</t>
  </si>
  <si>
    <t>GH_Rahmen Ladeflache_4490244 P8</t>
  </si>
  <si>
    <t>GH_Rahmen Ladeflache_4486358 P9</t>
  </si>
  <si>
    <t>GH_Rahmen Ladeflache_4507660 P11</t>
  </si>
  <si>
    <t>GH_Rahmen Ladeflache_4507645 P12</t>
  </si>
  <si>
    <t>GH_Rahmen Ladeflache_4507690 P13</t>
  </si>
  <si>
    <t>GH_Rahmen Ladeflache_4507691 P14</t>
  </si>
  <si>
    <t>GH_Rahmen Ladeflache_4507661 P15</t>
  </si>
  <si>
    <t>GH_Rahmen Ladeflache_4507646 P16</t>
  </si>
  <si>
    <t>GH_Rahmen Ladeflache_4490250 P10</t>
  </si>
  <si>
    <t>GH_Mitteltrager_3850211 P14</t>
  </si>
  <si>
    <t>MTO_20250610073542</t>
  </si>
  <si>
    <t>GH_Stirnblech_4495042 P1</t>
  </si>
  <si>
    <t>GH_Stirnblech_4495045 P5</t>
  </si>
  <si>
    <t>GH_Mitteltrager_4482525 P2</t>
  </si>
  <si>
    <t>GH_Mitteltrager_3850210 P4</t>
  </si>
  <si>
    <t>GH_Mitteltrager_4482526 P13</t>
  </si>
  <si>
    <t>GH_Lagerrohre_4531700 P1</t>
  </si>
  <si>
    <t>GH_Stirnblech_384612 P6</t>
  </si>
  <si>
    <t>GH_Schwanenhals Oberteil_4482330 P2</t>
  </si>
  <si>
    <t>GH_Schwanenhals Oberteil_381143 P21</t>
  </si>
  <si>
    <t>GH_Schwanenhals Oberteil_907677 P15</t>
  </si>
  <si>
    <t>GH_Schwanenhals Oberteil_381627 P22</t>
  </si>
  <si>
    <t>GH_Schwanenhals Oberteil_907674 P14</t>
  </si>
  <si>
    <t>GH_Schwanenhals Oberteil_907673 P13</t>
  </si>
  <si>
    <t>GH_Schwanenhals Oberteil_387813 P23</t>
  </si>
  <si>
    <t>GH_Schwanenhals Oberteil_902115 P24</t>
  </si>
  <si>
    <t>GH_Schwanenhals Oberteil_3074838 P12</t>
  </si>
  <si>
    <t>GH_Schwanenhals Oberteil_907665 P10</t>
  </si>
  <si>
    <t>GH_Schwanenhals Oberteil_381626 P25</t>
  </si>
  <si>
    <t>GH_Schwanenhals Oberteil_907664 P9</t>
  </si>
  <si>
    <t>GH_Schwanenhals Oberteil_3568370 P8</t>
  </si>
  <si>
    <t>GH_Schwanenhals Oberteil_381629 P26</t>
  </si>
  <si>
    <t>GH_Schwanenhals Oberteil_381628 P27</t>
  </si>
  <si>
    <t>GH_Schwanenhals Oberteil_381842 P30</t>
  </si>
  <si>
    <t>GH_Schwanenhals Oberteil_3568330 P7</t>
  </si>
  <si>
    <t>GH_Schwanenhals Oberteil_3854700 P6</t>
  </si>
  <si>
    <t>GH_Schwanenhals Oberteil_3854695 P5</t>
  </si>
  <si>
    <t>GH_Schwanenhals Oberteil_4482341 P4</t>
  </si>
  <si>
    <t>GH_Schwanenhals Oberteil_4482340 P3</t>
  </si>
  <si>
    <t>GH_Schwanenhals Oberteil_3881749 P1</t>
  </si>
  <si>
    <t>GH_Schwanenhals Oberteil_101710 P20</t>
  </si>
  <si>
    <t>GH_Schwanenhals Oberteil_907678 P16</t>
  </si>
  <si>
    <t>MTO_20250612145403</t>
  </si>
  <si>
    <t>Konsole (PLSP630-0600-0000-03-1)-W004</t>
  </si>
  <si>
    <t>MTO_20250613084914</t>
  </si>
  <si>
    <t>Konsole (PLSP630-0600-0000-03-1)-W009</t>
  </si>
  <si>
    <t>MTO_20250613092227</t>
  </si>
  <si>
    <t>Gestell (G316-1985-0001-04-10-2)-W007</t>
  </si>
  <si>
    <t>MTO_20250613095742</t>
  </si>
  <si>
    <t>Gestell (G316-1985-0001-04-10-2)-W004</t>
  </si>
  <si>
    <t>GH_Fuhrungsrohr_4623149 P2</t>
  </si>
  <si>
    <t>MTO_20250616071415</t>
  </si>
  <si>
    <t>GH_Rahmen Ladeflache_4492353 P22</t>
  </si>
  <si>
    <t>GH_Rahmen Ladeflache_4514420 P21</t>
  </si>
  <si>
    <t>GH_Rahmen Ladeflache_4489719 P4</t>
  </si>
  <si>
    <t>GH_Rahmen Ladeflache_4489716 P2</t>
  </si>
  <si>
    <t>GH_Rahmen Ladeflache_4485481 P3</t>
  </si>
  <si>
    <t>GH_Rahmen Ladeflache_4492306 P16</t>
  </si>
  <si>
    <t>GH_Rahmen Ladeflache_4485445 P1</t>
  </si>
  <si>
    <t>GH_Rahmen Ladeflache_381143 P33</t>
  </si>
  <si>
    <t>GH_Rahmen Ladeflache_4551170 P41</t>
  </si>
  <si>
    <t>GH_Rahmen Ladeflache_900363 P44</t>
  </si>
  <si>
    <t>GH_Rahmen Ladeflache_4526650 P45</t>
  </si>
  <si>
    <t>GH_Rahmen Ladeflache_4498550 P12</t>
  </si>
  <si>
    <t>GH_Rahmen Ladeflache_340498 P46</t>
  </si>
  <si>
    <t>GH_Rahmen Ladeflache_395136 P13</t>
  </si>
  <si>
    <t>GH_Rahmen Ladeflache_4527636 P15</t>
  </si>
  <si>
    <t>GH_Rahmen Ladeflache_381626 P34</t>
  </si>
  <si>
    <t>GH_Fuhrungsrohr_4623103 P1</t>
  </si>
  <si>
    <t>GH_Rahmen Ladeflache_381628 P36</t>
  </si>
  <si>
    <t>GH_Rahmen Ladeflache_4499020 P6</t>
  </si>
  <si>
    <t>GH_Fuhrungsrohr_4623117 P2</t>
  </si>
  <si>
    <t>GH_Rahmen Ladeflache_381627 P35</t>
  </si>
  <si>
    <t>GH_Fuhrungsrohr_4623064 P1</t>
  </si>
  <si>
    <t>GH_Rahmen Ladeflache_4499021 P7</t>
  </si>
  <si>
    <t>GH_Rahmen Ladeflache_381630 P37</t>
  </si>
  <si>
    <t>GH_Aussenrohre_4490497 P4</t>
  </si>
  <si>
    <t>GH_Rahmen Ladeflache_4498549 P11</t>
  </si>
  <si>
    <t>MTO_20250612080158</t>
  </si>
  <si>
    <t>Grundeinheit (R-MSM11110-1060-S09-1)-W010</t>
  </si>
  <si>
    <t>MTO_20250613102807</t>
  </si>
  <si>
    <t>Grundeinheit (R-MSM11110-1060-S09-1)-W009B</t>
  </si>
  <si>
    <t>Grundeinheit (R-MSM11110-1060-S09-1)-W069</t>
  </si>
  <si>
    <t>Grundeinheit (R-MSM11110-1060-S09-1)-W009A</t>
  </si>
  <si>
    <t>Grundeinheit (R-MSM11110-1060-S09-1)-W043</t>
  </si>
  <si>
    <t>MTO_20250613111804</t>
  </si>
  <si>
    <t>DMG Rahmen 2892830 P10 #8 x1</t>
  </si>
  <si>
    <t>MTO_20250612141547</t>
  </si>
  <si>
    <t>MTO_20250613101205</t>
  </si>
  <si>
    <t>MTO_20250613100410</t>
  </si>
  <si>
    <t>MTO_20250613112458</t>
  </si>
  <si>
    <t>MTO_20250613113721</t>
  </si>
  <si>
    <t>1025304-1025307</t>
  </si>
  <si>
    <t>1025304-1025306</t>
  </si>
  <si>
    <t>1025304-1025305</t>
  </si>
  <si>
    <t>1025304-1025316</t>
  </si>
  <si>
    <t>1025304-1025315</t>
  </si>
  <si>
    <t>1025304-1025314</t>
  </si>
  <si>
    <t>1025304-1025317</t>
  </si>
  <si>
    <t>1025304-1025312</t>
  </si>
  <si>
    <t>1025304-1025311</t>
  </si>
  <si>
    <t>1025304-1025310</t>
  </si>
  <si>
    <t>1025304-1025308</t>
  </si>
  <si>
    <t>1025304-1025309</t>
  </si>
  <si>
    <t>1025304-1025313</t>
  </si>
  <si>
    <t>1016578-1016575</t>
  </si>
  <si>
    <t>1019282-1019283</t>
  </si>
  <si>
    <t>1021655-1021693</t>
  </si>
  <si>
    <t>1028203-1028205</t>
  </si>
  <si>
    <t>1028203-1028204</t>
  </si>
  <si>
    <t>1028203-1028231</t>
  </si>
  <si>
    <t>1028669-1028679</t>
  </si>
  <si>
    <t>1003849-1034952</t>
  </si>
  <si>
    <t>1003849-1003884</t>
  </si>
  <si>
    <t>1003849-1003919</t>
  </si>
  <si>
    <t>1003849-1003905</t>
  </si>
  <si>
    <t>1003849-1003879</t>
  </si>
  <si>
    <t>1003853-1034952</t>
  </si>
  <si>
    <t>1003853-1003879</t>
  </si>
  <si>
    <t>1003853-1003884</t>
  </si>
  <si>
    <t>1003853-1003905</t>
  </si>
  <si>
    <t>1003853-1003919</t>
  </si>
  <si>
    <t>1003854-1003879</t>
  </si>
  <si>
    <t>1003854-1003884</t>
  </si>
  <si>
    <t>1003854-1003905</t>
  </si>
  <si>
    <t>1003854-1003919</t>
  </si>
  <si>
    <t>1003854-1034952</t>
  </si>
  <si>
    <t>1003855-1003905</t>
  </si>
  <si>
    <t>1003855-1003884</t>
  </si>
  <si>
    <t>1003855-1003879</t>
  </si>
  <si>
    <t>1003855-1034952</t>
  </si>
  <si>
    <t>1003855-1003919</t>
  </si>
  <si>
    <t>1003856-1003919</t>
  </si>
  <si>
    <t>1003856-1003879</t>
  </si>
  <si>
    <t>1003856-1003884</t>
  </si>
  <si>
    <t>1003856-1003905</t>
  </si>
  <si>
    <t>1003856-1034952</t>
  </si>
  <si>
    <t>1003857-1034952</t>
  </si>
  <si>
    <t>1003857-1003884</t>
  </si>
  <si>
    <t>1003857-1003905</t>
  </si>
  <si>
    <t>1003857-1003879</t>
  </si>
  <si>
    <t>1003857-1003919</t>
  </si>
  <si>
    <t>1003858-1003879</t>
  </si>
  <si>
    <t>1003858-1003884</t>
  </si>
  <si>
    <t>1003858-1003905</t>
  </si>
  <si>
    <t>1003858-1003919</t>
  </si>
  <si>
    <t>1003858-1034952</t>
  </si>
  <si>
    <t>1003859-1003879</t>
  </si>
  <si>
    <t>1003859-1003919</t>
  </si>
  <si>
    <t>1003859-1034952</t>
  </si>
  <si>
    <t>1003859-1003884</t>
  </si>
  <si>
    <t>1003859-1003905</t>
  </si>
  <si>
    <t>1003860-1003879</t>
  </si>
  <si>
    <t>1003860-1003905</t>
  </si>
  <si>
    <t>1003860-1003919</t>
  </si>
  <si>
    <t>1003860-1034952</t>
  </si>
  <si>
    <t>1003860-1003884</t>
  </si>
  <si>
    <t>1004035-1004050</t>
  </si>
  <si>
    <t>1004035-1004054</t>
  </si>
  <si>
    <t>1004035-1004056</t>
  </si>
  <si>
    <t>1004035-1004069</t>
  </si>
  <si>
    <t>1004035-1034412</t>
  </si>
  <si>
    <t>1004035-1004045</t>
  </si>
  <si>
    <t>1004035-1034428</t>
  </si>
  <si>
    <t>1004035-1034424</t>
  </si>
  <si>
    <t>1004035-1034422</t>
  </si>
  <si>
    <t>1004035-1034418</t>
  </si>
  <si>
    <t>1004035-1034414</t>
  </si>
  <si>
    <t>1004036-1004054</t>
  </si>
  <si>
    <t>1004036-1034422</t>
  </si>
  <si>
    <t>1004036-1004050</t>
  </si>
  <si>
    <t>1004036-1034418</t>
  </si>
  <si>
    <t>1004036-1034414</t>
  </si>
  <si>
    <t>1004036-1004056</t>
  </si>
  <si>
    <t>1004036-1004069</t>
  </si>
  <si>
    <t>1004036-1034424</t>
  </si>
  <si>
    <t>1004036-1004045</t>
  </si>
  <si>
    <t>1004036-1034412</t>
  </si>
  <si>
    <t>1004036-1034428</t>
  </si>
  <si>
    <t>1004037-1034428</t>
  </si>
  <si>
    <t>1004037-1034418</t>
  </si>
  <si>
    <t>1004037-1034422</t>
  </si>
  <si>
    <t>1004037-1034414</t>
  </si>
  <si>
    <t>1004037-1034412</t>
  </si>
  <si>
    <t>1004037-1004069</t>
  </si>
  <si>
    <t>1004037-1004056</t>
  </si>
  <si>
    <t>1004037-1004054</t>
  </si>
  <si>
    <t>1004037-1004050</t>
  </si>
  <si>
    <t>1004037-1004045</t>
  </si>
  <si>
    <t>1004037-1034424</t>
  </si>
  <si>
    <t>1004038-1034418</t>
  </si>
  <si>
    <t>1004038-1034412</t>
  </si>
  <si>
    <t>1004038-1034424</t>
  </si>
  <si>
    <t>1004038-1004045</t>
  </si>
  <si>
    <t>1004038-1004050</t>
  </si>
  <si>
    <t>1004038-1004054</t>
  </si>
  <si>
    <t>1004038-1034428</t>
  </si>
  <si>
    <t>1004038-1004069</t>
  </si>
  <si>
    <t>1004038-1004056</t>
  </si>
  <si>
    <t>1004038-1034422</t>
  </si>
  <si>
    <t>1004038-1034414</t>
  </si>
  <si>
    <t>1004039-1004056</t>
  </si>
  <si>
    <t>1004039-1004054</t>
  </si>
  <si>
    <t>1004039-1004050</t>
  </si>
  <si>
    <t>1004039-1004045</t>
  </si>
  <si>
    <t>1004039-1004069</t>
  </si>
  <si>
    <t>1004039-1034428</t>
  </si>
  <si>
    <t>1004039-1034424</t>
  </si>
  <si>
    <t>1004039-1034422</t>
  </si>
  <si>
    <t>1004039-1034418</t>
  </si>
  <si>
    <t>1004039-1034414</t>
  </si>
  <si>
    <t>1004039-1034412</t>
  </si>
  <si>
    <t>1004040-1004054</t>
  </si>
  <si>
    <t>1004040-1004050</t>
  </si>
  <si>
    <t>1004040-1004056</t>
  </si>
  <si>
    <t>1004040-1004069</t>
  </si>
  <si>
    <t>1004040-1034412</t>
  </si>
  <si>
    <t>1004040-1034414</t>
  </si>
  <si>
    <t>1004040-1034418</t>
  </si>
  <si>
    <t>1004040-1034422</t>
  </si>
  <si>
    <t>1004040-1034424</t>
  </si>
  <si>
    <t>1004040-1034428</t>
  </si>
  <si>
    <t>1004040-1004045</t>
  </si>
  <si>
    <t>1016382-1016387</t>
  </si>
  <si>
    <t>1016382-1016388</t>
  </si>
  <si>
    <t>1016382-1016389</t>
  </si>
  <si>
    <t>1016382-1016390</t>
  </si>
  <si>
    <t>1016382-1016403</t>
  </si>
  <si>
    <t>1016382-1016395</t>
  </si>
  <si>
    <t>1016382-1016396</t>
  </si>
  <si>
    <t>1016382-1016400</t>
  </si>
  <si>
    <t>1016382-1016391</t>
  </si>
  <si>
    <t>1016382-1016386</t>
  </si>
  <si>
    <t>1016382-1016385</t>
  </si>
  <si>
    <t>1016383-1016385</t>
  </si>
  <si>
    <t>1016383-1016386</t>
  </si>
  <si>
    <t>1016383-1016387</t>
  </si>
  <si>
    <t>1016383-1016388</t>
  </si>
  <si>
    <t>1016383-1016389</t>
  </si>
  <si>
    <t>1016383-1016390</t>
  </si>
  <si>
    <t>1016383-1016391</t>
  </si>
  <si>
    <t>1016383-1016395</t>
  </si>
  <si>
    <t>1016383-1016396</t>
  </si>
  <si>
    <t>1016383-1016400</t>
  </si>
  <si>
    <t>1016383-1016403</t>
  </si>
  <si>
    <t>1025566-1025582</t>
  </si>
  <si>
    <t>1028961-1028978</t>
  </si>
  <si>
    <t>1028961-1028979</t>
  </si>
  <si>
    <t>1029577-1029579</t>
  </si>
  <si>
    <t>1004126-1004168</t>
  </si>
  <si>
    <t>1004126-1004146</t>
  </si>
  <si>
    <t>1004126-1004154</t>
  </si>
  <si>
    <t>1004126-1004160</t>
  </si>
  <si>
    <t>1004126-1004162</t>
  </si>
  <si>
    <t>1004126-1004173</t>
  </si>
  <si>
    <t>1004126-1034950</t>
  </si>
  <si>
    <t>1004127-1034950</t>
  </si>
  <si>
    <t>1004127-1004168</t>
  </si>
  <si>
    <t>1004127-1004173</t>
  </si>
  <si>
    <t>1004127-1004160</t>
  </si>
  <si>
    <t>1004127-1004146</t>
  </si>
  <si>
    <t>1004127-1004154</t>
  </si>
  <si>
    <t>1004127-1004162</t>
  </si>
  <si>
    <t>1004128-1004173</t>
  </si>
  <si>
    <t>1004128-1004146</t>
  </si>
  <si>
    <t>1004128-1004154</t>
  </si>
  <si>
    <t>1004128-1004160</t>
  </si>
  <si>
    <t>1004128-1034950</t>
  </si>
  <si>
    <t>1004128-1004162</t>
  </si>
  <si>
    <t>1004128-1004168</t>
  </si>
  <si>
    <t>1004129-1034950</t>
  </si>
  <si>
    <t>1004129-1004154</t>
  </si>
  <si>
    <t>1004129-1004160</t>
  </si>
  <si>
    <t>1004129-1004162</t>
  </si>
  <si>
    <t>1004129-1004168</t>
  </si>
  <si>
    <t>1004129-1004173</t>
  </si>
  <si>
    <t>1004129-1004146</t>
  </si>
  <si>
    <t>1004130-1034950</t>
  </si>
  <si>
    <t>1004130-1004173</t>
  </si>
  <si>
    <t>1004130-1004168</t>
  </si>
  <si>
    <t>1004130-1004162</t>
  </si>
  <si>
    <t>1004130-1004160</t>
  </si>
  <si>
    <t>1004130-1004154</t>
  </si>
  <si>
    <t>1004130-1004146</t>
  </si>
  <si>
    <t>1004131-1004160</t>
  </si>
  <si>
    <t>1004131-1004162</t>
  </si>
  <si>
    <t>1004131-1004168</t>
  </si>
  <si>
    <t>1004131-1004146</t>
  </si>
  <si>
    <t>1004131-1034950</t>
  </si>
  <si>
    <t>1004131-1004154</t>
  </si>
  <si>
    <t>1004131-1004173</t>
  </si>
  <si>
    <t>1004132-1004146</t>
  </si>
  <si>
    <t>1004132-1004154</t>
  </si>
  <si>
    <t>1004132-1034950</t>
  </si>
  <si>
    <t>1004132-1004173</t>
  </si>
  <si>
    <t>1004132-1004168</t>
  </si>
  <si>
    <t>1004132-1004162</t>
  </si>
  <si>
    <t>1004132-1004160</t>
  </si>
  <si>
    <t>1004133-1004154</t>
  </si>
  <si>
    <t>1004133-1034950</t>
  </si>
  <si>
    <t>1004133-1004173</t>
  </si>
  <si>
    <t>1004133-1004168</t>
  </si>
  <si>
    <t>1004133-1004146</t>
  </si>
  <si>
    <t>1004133-1004162</t>
  </si>
  <si>
    <t>1004133-1004160</t>
  </si>
  <si>
    <t>1004134-1004160</t>
  </si>
  <si>
    <t>1004134-1004162</t>
  </si>
  <si>
    <t>1004134-1004168</t>
  </si>
  <si>
    <t>1004134-1004173</t>
  </si>
  <si>
    <t>1004134-1034950</t>
  </si>
  <si>
    <t>1004134-1004146</t>
  </si>
  <si>
    <t>1004134-1004154</t>
  </si>
  <si>
    <t>1004135-1034950</t>
  </si>
  <si>
    <t>1004135-1004154</t>
  </si>
  <si>
    <t>1004135-1004160</t>
  </si>
  <si>
    <t>1004135-1004173</t>
  </si>
  <si>
    <t>1004135-1004146</t>
  </si>
  <si>
    <t>1004135-1004162</t>
  </si>
  <si>
    <t>1004135-1004168</t>
  </si>
  <si>
    <t>1004136-1004162</t>
  </si>
  <si>
    <t>1004136-1034950</t>
  </si>
  <si>
    <t>1004136-1004173</t>
  </si>
  <si>
    <t>1004136-1004146</t>
  </si>
  <si>
    <t>1004136-1004154</t>
  </si>
  <si>
    <t>1004136-1004160</t>
  </si>
  <si>
    <t>1004136-1004168</t>
  </si>
  <si>
    <t>1004137-1004146</t>
  </si>
  <si>
    <t>1004137-1004154</t>
  </si>
  <si>
    <t>1004137-1004160</t>
  </si>
  <si>
    <t>1004137-1004173</t>
  </si>
  <si>
    <t>1004137-1004168</t>
  </si>
  <si>
    <t>1004137-1004162</t>
  </si>
  <si>
    <t>1004137-1034950</t>
  </si>
  <si>
    <t>1004624-1004704</t>
  </si>
  <si>
    <t>1004624-1004653</t>
  </si>
  <si>
    <t>1004624-1004645</t>
  </si>
  <si>
    <t>1004624-1004651</t>
  </si>
  <si>
    <t>1004624-1004664</t>
  </si>
  <si>
    <t>1004624-1004676</t>
  </si>
  <si>
    <t>1004624-1004686</t>
  </si>
  <si>
    <t>1004624-1004699</t>
  </si>
  <si>
    <t>1004625-1004653</t>
  </si>
  <si>
    <t>1004625-1004664</t>
  </si>
  <si>
    <t>1004625-1004676</t>
  </si>
  <si>
    <t>1004625-1004686</t>
  </si>
  <si>
    <t>1004625-1004699</t>
  </si>
  <si>
    <t>1004625-1004704</t>
  </si>
  <si>
    <t>1004625-1004645</t>
  </si>
  <si>
    <t>1004625-1004651</t>
  </si>
  <si>
    <t>1004626-1004699</t>
  </si>
  <si>
    <t>1004626-1004686</t>
  </si>
  <si>
    <t>1004626-1004676</t>
  </si>
  <si>
    <t>1004626-1004664</t>
  </si>
  <si>
    <t>1004626-1004653</t>
  </si>
  <si>
    <t>1004626-1004651</t>
  </si>
  <si>
    <t>1004626-1004645</t>
  </si>
  <si>
    <t>1004626-1004704</t>
  </si>
  <si>
    <t>1004627-1004704</t>
  </si>
  <si>
    <t>1004627-1004645</t>
  </si>
  <si>
    <t>1004627-1004651</t>
  </si>
  <si>
    <t>1004627-1004653</t>
  </si>
  <si>
    <t>1004627-1004664</t>
  </si>
  <si>
    <t>1004627-1004676</t>
  </si>
  <si>
    <t>1004627-1004686</t>
  </si>
  <si>
    <t>1004627-1004699</t>
  </si>
  <si>
    <t>1004628-1004645</t>
  </si>
  <si>
    <t>1004628-1004651</t>
  </si>
  <si>
    <t>1004628-1004704</t>
  </si>
  <si>
    <t>1004628-1004676</t>
  </si>
  <si>
    <t>1004628-1004664</t>
  </si>
  <si>
    <t>1004628-1004686</t>
  </si>
  <si>
    <t>1004628-1004699</t>
  </si>
  <si>
    <t>1004628-1004653</t>
  </si>
  <si>
    <t>1004629-1004664</t>
  </si>
  <si>
    <t>1004629-1004676</t>
  </si>
  <si>
    <t>1004629-1004651</t>
  </si>
  <si>
    <t>1004629-1004645</t>
  </si>
  <si>
    <t>1004629-1004653</t>
  </si>
  <si>
    <t>1004629-1004704</t>
  </si>
  <si>
    <t>1004629-1004699</t>
  </si>
  <si>
    <t>1004629-1004686</t>
  </si>
  <si>
    <t>1015414-1015431</t>
  </si>
  <si>
    <t>1015415-1015431</t>
  </si>
  <si>
    <t>1015415-1015441</t>
  </si>
  <si>
    <t>1015415-1015423</t>
  </si>
  <si>
    <t>1015416-1015423</t>
  </si>
  <si>
    <t>1015416-1015441</t>
  </si>
  <si>
    <t>1015416-1015431</t>
  </si>
  <si>
    <t>1015417-1015423</t>
  </si>
  <si>
    <t>1015417-1015441</t>
  </si>
  <si>
    <t>1015417-1015431</t>
  </si>
  <si>
    <t>1016441-1016442</t>
  </si>
  <si>
    <t>1016441-1016443</t>
  </si>
  <si>
    <t>1016441-1016445</t>
  </si>
  <si>
    <t>1016441-1016448</t>
  </si>
  <si>
    <t>1016441-1016457</t>
  </si>
  <si>
    <t>1016441-1016451</t>
  </si>
  <si>
    <t>1016441-1016452</t>
  </si>
  <si>
    <t>1016441-1016453</t>
  </si>
  <si>
    <t>1016441-1016444</t>
  </si>
  <si>
    <t>1016441-1016461</t>
  </si>
  <si>
    <t>1016441-1016455</t>
  </si>
  <si>
    <t>1016620-1016625</t>
  </si>
  <si>
    <t>1016620-1016624</t>
  </si>
  <si>
    <t>1016620-1016623</t>
  </si>
  <si>
    <t>1016620-1016632</t>
  </si>
  <si>
    <t>1016620-1016642</t>
  </si>
  <si>
    <t>1016620-1016638</t>
  </si>
  <si>
    <t>1016620-1016636</t>
  </si>
  <si>
    <t>1016620-1016634</t>
  </si>
  <si>
    <t>1016620-1016633</t>
  </si>
  <si>
    <t>1016620-1016629</t>
  </si>
  <si>
    <t>1016620-1016626</t>
  </si>
  <si>
    <t>1016621-1016636</t>
  </si>
  <si>
    <t>1016621-1016638</t>
  </si>
  <si>
    <t>1016621-1016626</t>
  </si>
  <si>
    <t>1016621-1016642</t>
  </si>
  <si>
    <t>1016621-1016634</t>
  </si>
  <si>
    <t>1016621-1016633</t>
  </si>
  <si>
    <t>1016621-1016623</t>
  </si>
  <si>
    <t>1016621-1016632</t>
  </si>
  <si>
    <t>1016621-1016624</t>
  </si>
  <si>
    <t>1016621-1016629</t>
  </si>
  <si>
    <t>1016621-1016625</t>
  </si>
  <si>
    <t>1016622-1016638</t>
  </si>
  <si>
    <t>1016622-1016636</t>
  </si>
  <si>
    <t>1016622-1016634</t>
  </si>
  <si>
    <t>1016622-1016633</t>
  </si>
  <si>
    <t>1016622-1016632</t>
  </si>
  <si>
    <t>1016622-1016626</t>
  </si>
  <si>
    <t>1016622-1016642</t>
  </si>
  <si>
    <t>1016622-1016623</t>
  </si>
  <si>
    <t>1016622-1016624</t>
  </si>
  <si>
    <t>1016622-1016625</t>
  </si>
  <si>
    <t>1016622-1016629</t>
  </si>
  <si>
    <t>1021990-1021918</t>
  </si>
  <si>
    <t>1021990-1021953</t>
  </si>
  <si>
    <t>1021990-1021914</t>
  </si>
  <si>
    <t>1021990-1021909</t>
  </si>
  <si>
    <t>1021990-1021951</t>
  </si>
  <si>
    <t>1021990-1021927</t>
  </si>
  <si>
    <t>1021990-1021920</t>
  </si>
  <si>
    <t>1021990-1021950</t>
  </si>
  <si>
    <t>1021990-1021933</t>
  </si>
  <si>
    <t>1021991-1021953</t>
  </si>
  <si>
    <t>1021991-1021920</t>
  </si>
  <si>
    <t>1021991-1021927</t>
  </si>
  <si>
    <t>1021991-1021951</t>
  </si>
  <si>
    <t>1021991-1021950</t>
  </si>
  <si>
    <t>1021991-1021918</t>
  </si>
  <si>
    <t>1021991-1021909</t>
  </si>
  <si>
    <t>1021991-1021914</t>
  </si>
  <si>
    <t>1021991-1021933</t>
  </si>
  <si>
    <t>1021992-1021933</t>
  </si>
  <si>
    <t>1021992-1021950</t>
  </si>
  <si>
    <t>1021992-1021918</t>
  </si>
  <si>
    <t>1021992-1021909</t>
  </si>
  <si>
    <t>1021992-1021951</t>
  </si>
  <si>
    <t>1021992-1021914</t>
  </si>
  <si>
    <t>1021992-1021927</t>
  </si>
  <si>
    <t>1021992-1021920</t>
  </si>
  <si>
    <t>1021992-1021953</t>
  </si>
  <si>
    <t>1021993-1021914</t>
  </si>
  <si>
    <t>1021993-1021918</t>
  </si>
  <si>
    <t>1021993-1021933</t>
  </si>
  <si>
    <t>1021993-1021953</t>
  </si>
  <si>
    <t>1021993-1021920</t>
  </si>
  <si>
    <t>1021993-1021927</t>
  </si>
  <si>
    <t>1021993-1021951</t>
  </si>
  <si>
    <t>1021993-1021909</t>
  </si>
  <si>
    <t>1021993-1021950</t>
  </si>
  <si>
    <t>1021994-1021920</t>
  </si>
  <si>
    <t>1021994-1021933</t>
  </si>
  <si>
    <t>1021994-1021909</t>
  </si>
  <si>
    <t>1021994-1021953</t>
  </si>
  <si>
    <t>1021994-1021927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</si>
</sst>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hh]:mm"/>
    <numFmt numFmtId="165" formatCode="[h]:mm"/>
    <numFmt numFmtId="166" formatCode="dd/mm/yyyy\ \ \ \ h:mm"/>
    <numFmt numFmtId="167" formatCode="[hh]:mm\ &quot;h&quot;"/>
    <numFmt numFmtId="168" formatCode="[$-F400]h:mm:ss\ AM/PM"/>
    <numFmt numFmtId="169" formatCode="dd\-mm\-yyyy\,\ hh:mm:ss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92D05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20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48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FFFF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theme="4"/>
      </patternFill>
    </fill>
    <fill>
      <patternFill patternType="solid">
        <fgColor rgb="FFFFA5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horizontal="center"/>
    </xf>
    <xf numFmtId="0" fontId="0" fillId="7" borderId="0" xfId="0" applyFill="1"/>
    <xf numFmtId="0" fontId="0" fillId="5" borderId="0" xfId="0" applyFill="1"/>
    <xf numFmtId="1" fontId="0" fillId="5" borderId="0" xfId="0" applyNumberFormat="1" applyFill="1"/>
    <xf numFmtId="14" fontId="0" fillId="5" borderId="0" xfId="0" applyNumberFormat="1" applyFill="1" applyAlignment="1">
      <alignment horizontal="right"/>
    </xf>
    <xf numFmtId="22" fontId="2" fillId="5" borderId="0" xfId="0" applyNumberFormat="1" applyFont="1" applyFill="1" applyAlignment="1">
      <alignment horizontal="right"/>
    </xf>
    <xf numFmtId="0" fontId="8" fillId="0" borderId="0" xfId="0" applyFont="1"/>
    <xf numFmtId="166" fontId="7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0" fontId="0" fillId="5" borderId="1" xfId="0" applyFill="1" applyBorder="1" applyAlignment="1">
      <alignment vertical="center"/>
    </xf>
    <xf numFmtId="166" fontId="0" fillId="5" borderId="1" xfId="0" applyNumberFormat="1" applyFill="1" applyBorder="1" applyAlignment="1">
      <alignment horizontal="center" vertical="center"/>
    </xf>
    <xf numFmtId="167" fontId="0" fillId="0" borderId="0" xfId="0" applyNumberFormat="1"/>
    <xf numFmtId="0" fontId="3" fillId="0" borderId="0" xfId="0" applyFont="1"/>
    <xf numFmtId="14" fontId="3" fillId="0" borderId="0" xfId="0" applyNumberFormat="1" applyFont="1"/>
    <xf numFmtId="2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8" fontId="0" fillId="0" borderId="0" xfId="0" applyNumberFormat="1"/>
    <xf numFmtId="165" fontId="3" fillId="0" borderId="0" xfId="0" applyNumberFormat="1" applyFont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horizontal="right"/>
    </xf>
    <xf numFmtId="22" fontId="2" fillId="5" borderId="0" xfId="0" applyNumberFormat="1" applyFont="1" applyFill="1"/>
    <xf numFmtId="3" fontId="0" fillId="0" borderId="0" xfId="0" applyNumberFormat="1" applyAlignment="1">
      <alignment horizontal="center"/>
    </xf>
    <xf numFmtId="168" fontId="2" fillId="5" borderId="0" xfId="0" applyNumberFormat="1" applyFont="1" applyFill="1" applyAlignment="1">
      <alignment horizontal="right"/>
    </xf>
    <xf numFmtId="20" fontId="0" fillId="5" borderId="0" xfId="0" applyNumberFormat="1" applyFill="1" applyAlignment="1">
      <alignment horizontal="center"/>
    </xf>
    <xf numFmtId="20" fontId="0" fillId="5" borderId="0" xfId="0" applyNumberFormat="1" applyFill="1"/>
    <xf numFmtId="167" fontId="0" fillId="5" borderId="0" xfId="0" applyNumberFormat="1" applyFill="1" applyAlignment="1">
      <alignment horizontal="center"/>
    </xf>
    <xf numFmtId="46" fontId="0" fillId="0" borderId="0" xfId="0" applyNumberFormat="1" applyAlignment="1">
      <alignment horizontal="center"/>
    </xf>
    <xf numFmtId="3" fontId="2" fillId="5" borderId="0" xfId="0" applyNumberFormat="1" applyFont="1" applyFill="1" applyAlignment="1">
      <alignment horizontal="center"/>
    </xf>
    <xf numFmtId="46" fontId="9" fillId="0" borderId="0" xfId="1" applyNumberFormat="1" applyFill="1" applyBorder="1" applyAlignment="1">
      <alignment horizontal="right"/>
    </xf>
    <xf numFmtId="0" fontId="9" fillId="0" borderId="0" xfId="1" applyAlignment="1">
      <alignment horizontal="right"/>
    </xf>
    <xf numFmtId="169" fontId="0" fillId="0" borderId="0" xfId="0" applyNumberFormat="1"/>
    <xf numFmtId="0" fontId="7" fillId="0" borderId="0" xfId="0" applyFont="1" applyAlignment="1">
      <alignment horizontal="center"/>
    </xf>
    <xf numFmtId="14" fontId="0" fillId="8" borderId="0" xfId="0" applyNumberFormat="1" applyFill="1"/>
    <xf numFmtId="0" fontId="0" fillId="8" borderId="0" xfId="0" applyFill="1" applyAlignment="1">
      <alignment horizontal="center"/>
    </xf>
    <xf numFmtId="20" fontId="0" fillId="8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1" applyFont="1" applyFill="1" applyBorder="1" applyAlignment="1">
      <alignment horizontal="right"/>
    </xf>
    <xf numFmtId="0" fontId="9" fillId="0" borderId="0" xfId="1" applyBorder="1" applyAlignment="1">
      <alignment horizontal="right"/>
    </xf>
    <xf numFmtId="0" fontId="9" fillId="0" borderId="0" xfId="1" applyFill="1" applyBorder="1" applyAlignment="1">
      <alignment horizontal="right"/>
    </xf>
    <xf numFmtId="0" fontId="11" fillId="5" borderId="0" xfId="0" applyFont="1" applyFill="1" applyAlignment="1">
      <alignment horizontal="right"/>
    </xf>
    <xf numFmtId="164" fontId="12" fillId="5" borderId="0" xfId="0" applyNumberFormat="1" applyFont="1" applyFill="1" applyAlignment="1">
      <alignment horizontal="left" vertical="center"/>
    </xf>
    <xf numFmtId="0" fontId="9" fillId="5" borderId="0" xfId="1" applyFill="1" applyBorder="1"/>
    <xf numFmtId="14" fontId="2" fillId="5" borderId="0" xfId="0" applyNumberFormat="1" applyFont="1" applyFill="1" applyAlignment="1">
      <alignment horizontal="right"/>
    </xf>
    <xf numFmtId="0" fontId="3" fillId="0" borderId="0" xfId="1" applyFont="1" applyFill="1" applyBorder="1"/>
    <xf numFmtId="1" fontId="2" fillId="5" borderId="0" xfId="0" applyNumberFormat="1" applyFont="1" applyFill="1" applyAlignment="1">
      <alignment horizontal="center" vertical="center"/>
    </xf>
    <xf numFmtId="2" fontId="0" fillId="0" borderId="0" xfId="0" applyNumberFormat="1"/>
    <xf numFmtId="0" fontId="1" fillId="3" borderId="0" xfId="0" applyFont="1" applyFill="1" applyAlignment="1">
      <alignment vertical="top"/>
    </xf>
    <xf numFmtId="0" fontId="5" fillId="4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0" fontId="5" fillId="4" borderId="0" xfId="0" applyNumberFormat="1" applyFont="1" applyFill="1" applyAlignment="1">
      <alignment horizontal="center" vertical="top"/>
    </xf>
    <xf numFmtId="3" fontId="5" fillId="4" borderId="0" xfId="0" applyNumberFormat="1" applyFont="1" applyFill="1" applyAlignment="1">
      <alignment horizontal="center" vertical="top"/>
    </xf>
    <xf numFmtId="22" fontId="3" fillId="0" borderId="0" xfId="0" applyNumberFormat="1" applyFont="1"/>
    <xf numFmtId="3" fontId="3" fillId="0" borderId="0" xfId="0" applyNumberFormat="1" applyFont="1" applyAlignment="1">
      <alignment horizontal="center"/>
    </xf>
    <xf numFmtId="20" fontId="3" fillId="0" borderId="0" xfId="0" applyNumberFormat="1" applyFont="1"/>
    <xf numFmtId="14" fontId="3" fillId="0" borderId="0" xfId="0" applyNumberFormat="1" applyFont="1" applyAlignment="1">
      <alignment horizontal="right"/>
    </xf>
    <xf numFmtId="1" fontId="1" fillId="3" borderId="0" xfId="0" applyNumberFormat="1" applyFont="1" applyFill="1" applyAlignment="1">
      <alignment vertical="top"/>
    </xf>
    <xf numFmtId="14" fontId="1" fillId="3" borderId="0" xfId="0" applyNumberFormat="1" applyFont="1" applyFill="1" applyAlignment="1">
      <alignment horizontal="center" vertical="top"/>
    </xf>
    <xf numFmtId="20" fontId="1" fillId="3" borderId="0" xfId="0" applyNumberFormat="1" applyFont="1" applyFill="1" applyAlignment="1">
      <alignment vertical="top"/>
    </xf>
    <xf numFmtId="14" fontId="1" fillId="3" borderId="0" xfId="0" applyNumberFormat="1" applyFont="1" applyFill="1" applyAlignment="1">
      <alignment horizontal="right" vertical="top"/>
    </xf>
    <xf numFmtId="22" fontId="6" fillId="6" borderId="0" xfId="0" applyNumberFormat="1" applyFont="1" applyFill="1" applyAlignment="1">
      <alignment horizontal="center" vertical="center"/>
    </xf>
    <xf numFmtId="22" fontId="4" fillId="2" borderId="0" xfId="0" applyNumberFormat="1" applyFont="1" applyFill="1" applyAlignment="1">
      <alignment horizontal="center" vertical="top"/>
    </xf>
    <xf numFmtId="22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0" fillId="0" borderId="0" xfId="0" applyAlignment="1">
      <alignment horizontal="center"/>
    </xf>
    <xf numFmtId="0" fontId="3" fillId="0" borderId="0" xfId="0" applyFont="1" applyFill="1"/>
    <xf numFmtId="14" fontId="3" fillId="0" borderId="0" xfId="0" applyNumberFormat="1" applyFont="1" applyFill="1"/>
    <xf numFmtId="165" fontId="3" fillId="0" borderId="0" xfId="0" applyNumberFormat="1" applyFont="1" applyFill="1"/>
    <xf numFmtId="22" fontId="3" fillId="0" borderId="0" xfId="0" applyNumberFormat="1" applyFont="1" applyFill="1"/>
    <xf numFmtId="22" fontId="3" fillId="0" borderId="0" xfId="0" applyNumberFormat="1" applyFont="1" applyFill="1" applyAlignment="1">
      <alignment horizontal="right"/>
    </xf>
    <xf numFmtId="20" fontId="3" fillId="0" borderId="0" xfId="0" applyNumberFormat="1" applyFont="1" applyFill="1" applyAlignment="1">
      <alignment horizontal="center"/>
    </xf>
    <xf numFmtId="3" fontId="3" fillId="0" borderId="0" xfId="0" applyNumberFormat="1" applyFont="1" applyFill="1" applyAlignment="1">
      <alignment horizontal="center"/>
    </xf>
    <xf numFmtId="1" fontId="3" fillId="0" borderId="0" xfId="0" applyNumberFormat="1" applyFont="1" applyFill="1"/>
  </cellXfs>
  <cellStyles count="2">
    <cellStyle name="Hyperlink" xfId="1" builtinId="8"/>
    <cellStyle name="Normal" xfId="0" builtinId="0"/>
  </cellStyles>
  <dxfs count="105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numFmt numFmtId="19" formatCode="d/m/yyyy"/>
    </dxf>
    <dxf>
      <numFmt numFmtId="19" formatCode="d/m/yyyy"/>
    </dxf>
    <dxf>
      <numFmt numFmtId="165" formatCode="[h]:mm"/>
    </dxf>
    <dxf>
      <numFmt numFmtId="1" formatCode="0"/>
    </dxf>
    <dxf>
      <numFmt numFmtId="19" formatCode="d/m/yyyy"/>
    </dxf>
    <dxf>
      <numFmt numFmtId="165" formatCode="[h]:mm"/>
    </dxf>
    <dxf>
      <numFmt numFmtId="19" formatCode="d/m/yyyy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5" formatCode="[h]:mm"/>
      <fill>
        <patternFill patternType="none">
          <fgColor indexed="64"/>
          <bgColor indexed="65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5" formatCode="[h]:mm"/>
      <fill>
        <patternFill patternType="none">
          <fgColor theme="9" tint="0.79998168889431442"/>
          <bgColor auto="1"/>
        </patternFill>
      </fill>
    </dxf>
    <dxf>
      <numFmt numFmtId="2" formatCode="0.00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r-BA"/>
              <a:t>K2500 - 1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QUERY!$AC$1</c:f>
              <c:strCache>
                <c:ptCount val="1"/>
                <c:pt idx="0">
                  <c:v>POPUNJENO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67-479E-AA48-B027132205F6}"/>
              </c:ext>
            </c:extLst>
          </c:dPt>
          <c:cat>
            <c:numRef>
              <c:f>QUERY!$Z$2:$Z$50</c:f>
              <c:numCache>
                <c:formatCode>0.00</c:formatCode>
                <c:ptCount val="49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</c:numCache>
            </c:numRef>
          </c:cat>
          <c:val>
            <c:numRef>
              <c:f>QUERY!$AC$2:$AC$50</c:f>
              <c:numCache>
                <c:formatCode>[h]:mm</c:formatCode>
                <c:ptCount val="49"/>
                <c:pt idx="0">
                  <c:v>2.4074074074074078E-2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9.2361111111111116E-2</c:v>
                </c:pt>
                <c:pt idx="6">
                  <c:v>0.16458333333333333</c:v>
                </c:pt>
                <c:pt idx="7">
                  <c:v>1.3734953703703727</c:v>
                </c:pt>
                <c:pt idx="8">
                  <c:v>2.890972222222246</c:v>
                </c:pt>
                <c:pt idx="9">
                  <c:v>2.2621527777777852</c:v>
                </c:pt>
                <c:pt idx="10">
                  <c:v>2.9159722222222344</c:v>
                </c:pt>
                <c:pt idx="11">
                  <c:v>3.3902777777777966</c:v>
                </c:pt>
                <c:pt idx="12">
                  <c:v>2.8437500000000013</c:v>
                </c:pt>
                <c:pt idx="13">
                  <c:v>1.2166666666666663</c:v>
                </c:pt>
                <c:pt idx="14">
                  <c:v>0.11458333333333334</c:v>
                </c:pt>
                <c:pt idx="15">
                  <c:v>6.25E-2</c:v>
                </c:pt>
                <c:pt idx="16">
                  <c:v>5.5555555555555559E-2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7-479E-AA48-B027132205F6}"/>
            </c:ext>
          </c:extLst>
        </c:ser>
        <c:ser>
          <c:idx val="0"/>
          <c:order val="2"/>
          <c:tx>
            <c:strRef>
              <c:f>QUERY!$AD$1</c:f>
              <c:strCache>
                <c:ptCount val="1"/>
                <c:pt idx="0">
                  <c:v>FALI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QUERY!$Z$2:$Z$50</c:f>
              <c:numCache>
                <c:formatCode>0.00</c:formatCode>
                <c:ptCount val="49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</c:numCache>
            </c:numRef>
          </c:cat>
          <c:val>
            <c:numRef>
              <c:f>QUERY!$AD$2:$AD$50</c:f>
              <c:numCache>
                <c:formatCode>[h]:mm</c:formatCode>
                <c:ptCount val="49"/>
                <c:pt idx="0">
                  <c:v>5.9759259259259263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5.9076388888888891</c:v>
                </c:pt>
                <c:pt idx="6">
                  <c:v>5.8354166666666663</c:v>
                </c:pt>
                <c:pt idx="7">
                  <c:v>4.6265046296296273</c:v>
                </c:pt>
                <c:pt idx="8">
                  <c:v>3.109027777777754</c:v>
                </c:pt>
                <c:pt idx="9">
                  <c:v>3.7378472222222148</c:v>
                </c:pt>
                <c:pt idx="10">
                  <c:v>3.0840277777777656</c:v>
                </c:pt>
                <c:pt idx="11">
                  <c:v>2.6097222222222034</c:v>
                </c:pt>
                <c:pt idx="12">
                  <c:v>3.1562499999999987</c:v>
                </c:pt>
                <c:pt idx="13">
                  <c:v>4.7833333333333332</c:v>
                </c:pt>
                <c:pt idx="14">
                  <c:v>5.885416666666667</c:v>
                </c:pt>
                <c:pt idx="15">
                  <c:v>5.9375</c:v>
                </c:pt>
                <c:pt idx="16">
                  <c:v>5.9444444444444446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67-479E-AA48-B027132205F6}"/>
            </c:ext>
          </c:extLst>
        </c:ser>
        <c:ser>
          <c:idx val="3"/>
          <c:order val="3"/>
          <c:tx>
            <c:strRef>
              <c:f>QUERY!$AE$1</c:f>
              <c:strCache>
                <c:ptCount val="1"/>
                <c:pt idx="0">
                  <c:v>PREKO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QUERY!$Z$2:$Z$50</c:f>
              <c:numCache>
                <c:formatCode>0.00</c:formatCode>
                <c:ptCount val="49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</c:numCache>
            </c:numRef>
          </c:cat>
          <c:val>
            <c:numRef>
              <c:f>QUERY!$AE$2:$AE$50</c:f>
              <c:numCache>
                <c:formatCode>[h]:mm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67-479E-AA48-B0271322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45830671"/>
        <c:axId val="645831151"/>
      </c:barChart>
      <c:lineChart>
        <c:grouping val="standard"/>
        <c:varyColors val="0"/>
        <c:ser>
          <c:idx val="2"/>
          <c:order val="1"/>
          <c:tx>
            <c:strRef>
              <c:f>QUERY!$AB$1</c:f>
              <c:strCache>
                <c:ptCount val="1"/>
                <c:pt idx="0">
                  <c:v>KAPACITET</c:v>
                </c:pt>
              </c:strCache>
            </c:strRef>
          </c:tx>
          <c:spPr>
            <a:ln w="25400" cap="rnd">
              <a:noFill/>
              <a:prstDash val="sysDot"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cat>
            <c:numRef>
              <c:f>QUERY!$Z$2:$Z$15</c:f>
              <c:numCache>
                <c:formatCode>0.00</c:formatCode>
                <c:ptCount val="14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</c:numCache>
            </c:numRef>
          </c:cat>
          <c:val>
            <c:numRef>
              <c:f>QUERY!$AB$2:$AB$50</c:f>
              <c:numCache>
                <c:formatCode>[h]:mm</c:formatCode>
                <c:ptCount val="49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79E-AA48-B0271322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30671"/>
        <c:axId val="645831151"/>
      </c:lineChart>
      <c:catAx>
        <c:axId val="645830671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645831151"/>
        <c:crosses val="autoZero"/>
        <c:auto val="1"/>
        <c:lblAlgn val="ctr"/>
        <c:lblOffset val="100"/>
        <c:noMultiLvlLbl val="0"/>
      </c:catAx>
      <c:valAx>
        <c:axId val="645831151"/>
        <c:scaling>
          <c:orientation val="minMax"/>
        </c:scaling>
        <c:delete val="0"/>
        <c:axPos val="l"/>
        <c:numFmt formatCode="[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64583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517665768387968"/>
          <c:y val="5.0763825629735936E-2"/>
          <c:w val="0.77834682800171007"/>
          <c:h val="0.94923617437026409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cat>
            <c:strRef>
              <c:f>GANT!$B$1:$B$33</c:f>
              <c:strCache>
                <c:ptCount val="33"/>
                <c:pt idx="0">
                  <c:v>Konsole (G520F-1100-0100-01-2)-W008</c:v>
                </c:pt>
                <c:pt idx="1">
                  <c:v>Konsole (R-EMMH-0080-014-02-02-1)-W034</c:v>
                </c:pt>
                <c:pt idx="2">
                  <c:v>Konsole (G552-1100-0003-01-2)-W005</c:v>
                </c:pt>
                <c:pt idx="3">
                  <c:v>SMF W01-0102755 P3 #10 x2</c:v>
                </c:pt>
                <c:pt idx="4">
                  <c:v>SMF W01-0102761 P5 #10 x3</c:v>
                </c:pt>
                <c:pt idx="5">
                  <c:v>PAUZA</c:v>
                </c:pt>
                <c:pt idx="6">
                  <c:v>SMF W01-0102761 P5 #10 x3</c:v>
                </c:pt>
                <c:pt idx="7">
                  <c:v>SMF W01-0102524 P5 #10 x2</c:v>
                </c:pt>
                <c:pt idx="8">
                  <c:v>SMF W01-0102621 P3 #10 x3</c:v>
                </c:pt>
                <c:pt idx="9">
                  <c:v>Konsole (R-GM5239/01-60-62/1-1)-W003</c:v>
                </c:pt>
                <c:pt idx="10">
                  <c:v>Konsole (R-GM5239/01-60-62/1-1)-W005</c:v>
                </c:pt>
                <c:pt idx="11">
                  <c:v>Konsole (G516-1100-0003-01-2)-W028</c:v>
                </c:pt>
                <c:pt idx="12">
                  <c:v>Konsole (G516-1100-0003-01-2)-W019</c:v>
                </c:pt>
                <c:pt idx="13">
                  <c:v>Konsole (G516-1100-0003-01-2)-W001</c:v>
                </c:pt>
                <c:pt idx="14">
                  <c:v>Konsole (G526-1100-0100-01-2)-W008</c:v>
                </c:pt>
                <c:pt idx="15">
                  <c:v>Konsole (G526-1100-0100-01-2)-W008</c:v>
                </c:pt>
                <c:pt idx="16">
                  <c:v>WuH Extruderrahmen 30288073-P2</c:v>
                </c:pt>
                <c:pt idx="17">
                  <c:v>PAUZA</c:v>
                </c:pt>
                <c:pt idx="18">
                  <c:v>WuH Extruderrahmen 30288073-P2</c:v>
                </c:pt>
                <c:pt idx="19">
                  <c:v>Konsole (G552-1100-0003-01-2)-W005</c:v>
                </c:pt>
                <c:pt idx="20">
                  <c:v>KB Alstom (C202184) P2</c:v>
                </c:pt>
                <c:pt idx="21">
                  <c:v>KB Alstom (C202184) P2</c:v>
                </c:pt>
                <c:pt idx="22">
                  <c:v>KB Alstom (C202184) P2</c:v>
                </c:pt>
                <c:pt idx="23">
                  <c:v>KB Alstom (C202184) P3</c:v>
                </c:pt>
                <c:pt idx="24">
                  <c:v>KB Alstom (C202184) P3</c:v>
                </c:pt>
                <c:pt idx="25">
                  <c:v>KB Alstom (C202184) P3</c:v>
                </c:pt>
                <c:pt idx="26">
                  <c:v>Kampf Hebel 882058723-P2 cijev 100x100x10 x1</c:v>
                </c:pt>
                <c:pt idx="27">
                  <c:v>Kampf Trager 882058830-P1 cijev 60x60x5 x1</c:v>
                </c:pt>
                <c:pt idx="28">
                  <c:v>Konsole (G526-1100-0100-01-2)-W008</c:v>
                </c:pt>
                <c:pt idx="29">
                  <c:v>Konsole (G526-1100-0100-01-2)-W008</c:v>
                </c:pt>
                <c:pt idx="30">
                  <c:v>PAUZA</c:v>
                </c:pt>
                <c:pt idx="31">
                  <c:v>Konsole (G526-1100-0100-01-2)-W008</c:v>
                </c:pt>
                <c:pt idx="32">
                  <c:v>LBH HW088 i 464 WP11449093 P120</c:v>
                </c:pt>
              </c:strCache>
            </c:strRef>
          </c:cat>
          <c:val>
            <c:numRef>
              <c:f>GANT!$C$1:$C$33</c:f>
              <c:numCache>
                <c:formatCode>m/d/yyyy\ h:mm</c:formatCode>
                <c:ptCount val="33"/>
                <c:pt idx="0">
                  <c:v>43923.291666666664</c:v>
                </c:pt>
                <c:pt idx="1">
                  <c:v>43923.305555555555</c:v>
                </c:pt>
                <c:pt idx="2">
                  <c:v>43923.319444444445</c:v>
                </c:pt>
                <c:pt idx="3">
                  <c:v>43923.326388888891</c:v>
                </c:pt>
                <c:pt idx="4">
                  <c:v>43923.409722222226</c:v>
                </c:pt>
                <c:pt idx="5">
                  <c:v>43923.416666666664</c:v>
                </c:pt>
                <c:pt idx="6">
                  <c:v>43923.4375</c:v>
                </c:pt>
                <c:pt idx="7">
                  <c:v>43923.451388888891</c:v>
                </c:pt>
                <c:pt idx="8">
                  <c:v>43923.534722222226</c:v>
                </c:pt>
                <c:pt idx="9">
                  <c:v>43923.555555555562</c:v>
                </c:pt>
                <c:pt idx="10">
                  <c:v>43923.576388888898</c:v>
                </c:pt>
                <c:pt idx="11">
                  <c:v>43923.597222222234</c:v>
                </c:pt>
                <c:pt idx="12">
                  <c:v>43923.605555555565</c:v>
                </c:pt>
                <c:pt idx="13">
                  <c:v>43923.622916666674</c:v>
                </c:pt>
                <c:pt idx="14">
                  <c:v>43923.636805555565</c:v>
                </c:pt>
                <c:pt idx="15">
                  <c:v>43923.654166666674</c:v>
                </c:pt>
                <c:pt idx="16">
                  <c:v>43923.688888888893</c:v>
                </c:pt>
                <c:pt idx="17">
                  <c:v>43923.75</c:v>
                </c:pt>
                <c:pt idx="18">
                  <c:v>43923.770833333336</c:v>
                </c:pt>
                <c:pt idx="19">
                  <c:v>43923.890277777777</c:v>
                </c:pt>
                <c:pt idx="20">
                  <c:v>43923.904166666667</c:v>
                </c:pt>
                <c:pt idx="21">
                  <c:v>43923.914583333331</c:v>
                </c:pt>
                <c:pt idx="22">
                  <c:v>43923.924999999996</c:v>
                </c:pt>
                <c:pt idx="23">
                  <c:v>43923.93541666666</c:v>
                </c:pt>
                <c:pt idx="24">
                  <c:v>43923.96666666666</c:v>
                </c:pt>
                <c:pt idx="25">
                  <c:v>43923.99791666666</c:v>
                </c:pt>
                <c:pt idx="26">
                  <c:v>43924.02916666666</c:v>
                </c:pt>
                <c:pt idx="27">
                  <c:v>43924.036111111105</c:v>
                </c:pt>
                <c:pt idx="28">
                  <c:v>43924.053472222215</c:v>
                </c:pt>
                <c:pt idx="29">
                  <c:v>43924.070833333324</c:v>
                </c:pt>
                <c:pt idx="30">
                  <c:v>43924.083333333336</c:v>
                </c:pt>
                <c:pt idx="31">
                  <c:v>43924.104166666672</c:v>
                </c:pt>
                <c:pt idx="32">
                  <c:v>43924.109027777784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6-47D5-A293-36165A051E4E}"/>
            </c:ext>
          </c:extLst>
        </c:ser>
        <c:ser>
          <c:idx val="1"/>
          <c:order val="1"/>
          <c:invertIfNegative val="0"/>
          <c:cat>
            <c:strRef>
              <c:f>GANT!$B$1:$B$33</c:f>
              <c:strCache>
                <c:ptCount val="33"/>
                <c:pt idx="0">
                  <c:v>Konsole (G520F-1100-0100-01-2)-W008</c:v>
                </c:pt>
                <c:pt idx="1">
                  <c:v>Konsole (R-EMMH-0080-014-02-02-1)-W034</c:v>
                </c:pt>
                <c:pt idx="2">
                  <c:v>Konsole (G552-1100-0003-01-2)-W005</c:v>
                </c:pt>
                <c:pt idx="3">
                  <c:v>SMF W01-0102755 P3 #10 x2</c:v>
                </c:pt>
                <c:pt idx="4">
                  <c:v>SMF W01-0102761 P5 #10 x3</c:v>
                </c:pt>
                <c:pt idx="5">
                  <c:v>PAUZA</c:v>
                </c:pt>
                <c:pt idx="6">
                  <c:v>SMF W01-0102761 P5 #10 x3</c:v>
                </c:pt>
                <c:pt idx="7">
                  <c:v>SMF W01-0102524 P5 #10 x2</c:v>
                </c:pt>
                <c:pt idx="8">
                  <c:v>SMF W01-0102621 P3 #10 x3</c:v>
                </c:pt>
                <c:pt idx="9">
                  <c:v>Konsole (R-GM5239/01-60-62/1-1)-W003</c:v>
                </c:pt>
                <c:pt idx="10">
                  <c:v>Konsole (R-GM5239/01-60-62/1-1)-W005</c:v>
                </c:pt>
                <c:pt idx="11">
                  <c:v>Konsole (G516-1100-0003-01-2)-W028</c:v>
                </c:pt>
                <c:pt idx="12">
                  <c:v>Konsole (G516-1100-0003-01-2)-W019</c:v>
                </c:pt>
                <c:pt idx="13">
                  <c:v>Konsole (G516-1100-0003-01-2)-W001</c:v>
                </c:pt>
                <c:pt idx="14">
                  <c:v>Konsole (G526-1100-0100-01-2)-W008</c:v>
                </c:pt>
                <c:pt idx="15">
                  <c:v>Konsole (G526-1100-0100-01-2)-W008</c:v>
                </c:pt>
                <c:pt idx="16">
                  <c:v>WuH Extruderrahmen 30288073-P2</c:v>
                </c:pt>
                <c:pt idx="17">
                  <c:v>PAUZA</c:v>
                </c:pt>
                <c:pt idx="18">
                  <c:v>WuH Extruderrahmen 30288073-P2</c:v>
                </c:pt>
                <c:pt idx="19">
                  <c:v>Konsole (G552-1100-0003-01-2)-W005</c:v>
                </c:pt>
                <c:pt idx="20">
                  <c:v>KB Alstom (C202184) P2</c:v>
                </c:pt>
                <c:pt idx="21">
                  <c:v>KB Alstom (C202184) P2</c:v>
                </c:pt>
                <c:pt idx="22">
                  <c:v>KB Alstom (C202184) P2</c:v>
                </c:pt>
                <c:pt idx="23">
                  <c:v>KB Alstom (C202184) P3</c:v>
                </c:pt>
                <c:pt idx="24">
                  <c:v>KB Alstom (C202184) P3</c:v>
                </c:pt>
                <c:pt idx="25">
                  <c:v>KB Alstom (C202184) P3</c:v>
                </c:pt>
                <c:pt idx="26">
                  <c:v>Kampf Hebel 882058723-P2 cijev 100x100x10 x1</c:v>
                </c:pt>
                <c:pt idx="27">
                  <c:v>Kampf Trager 882058830-P1 cijev 60x60x5 x1</c:v>
                </c:pt>
                <c:pt idx="28">
                  <c:v>Konsole (G526-1100-0100-01-2)-W008</c:v>
                </c:pt>
                <c:pt idx="29">
                  <c:v>Konsole (G526-1100-0100-01-2)-W008</c:v>
                </c:pt>
                <c:pt idx="30">
                  <c:v>PAUZA</c:v>
                </c:pt>
                <c:pt idx="31">
                  <c:v>Konsole (G526-1100-0100-01-2)-W008</c:v>
                </c:pt>
                <c:pt idx="32">
                  <c:v>LBH HW088 i 464 WP11449093 P120</c:v>
                </c:pt>
              </c:strCache>
            </c:strRef>
          </c:cat>
          <c:val>
            <c:numRef>
              <c:f>GANT!$D$1:$D$33</c:f>
              <c:numCache>
                <c:formatCode>General</c:formatCode>
                <c:ptCount val="33"/>
                <c:pt idx="0">
                  <c:v>1.3888888888888888E-2</c:v>
                </c:pt>
                <c:pt idx="1">
                  <c:v>1.3888888888888888E-2</c:v>
                </c:pt>
                <c:pt idx="2">
                  <c:v>6.9444444444444441E-3</c:v>
                </c:pt>
                <c:pt idx="3">
                  <c:v>8.3333333333333329E-2</c:v>
                </c:pt>
                <c:pt idx="4">
                  <c:v>6.9444444379769266E-3</c:v>
                </c:pt>
                <c:pt idx="5">
                  <c:v>2.0833333333333356E-2</c:v>
                </c:pt>
                <c:pt idx="6">
                  <c:v>1.3888888888888888E-2</c:v>
                </c:pt>
                <c:pt idx="7">
                  <c:v>8.3333333333333329E-2</c:v>
                </c:pt>
                <c:pt idx="8">
                  <c:v>2.0833333333333332E-2</c:v>
                </c:pt>
                <c:pt idx="9">
                  <c:v>2.0833333333333332E-2</c:v>
                </c:pt>
                <c:pt idx="10">
                  <c:v>2.0833333333333332E-2</c:v>
                </c:pt>
                <c:pt idx="11">
                  <c:v>8.3333333333333332E-3</c:v>
                </c:pt>
                <c:pt idx="12">
                  <c:v>1.7361111111111112E-2</c:v>
                </c:pt>
                <c:pt idx="13">
                  <c:v>1.3888888888888888E-2</c:v>
                </c:pt>
                <c:pt idx="14">
                  <c:v>1.7361111111111112E-2</c:v>
                </c:pt>
                <c:pt idx="15">
                  <c:v>3.4722222222222224E-2</c:v>
                </c:pt>
                <c:pt idx="16">
                  <c:v>6.1111111106583849E-2</c:v>
                </c:pt>
                <c:pt idx="17">
                  <c:v>2.0833333333333356E-2</c:v>
                </c:pt>
                <c:pt idx="18">
                  <c:v>0.11944444444444445</c:v>
                </c:pt>
                <c:pt idx="19">
                  <c:v>1.3888888888888888E-2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3.125E-2</c:v>
                </c:pt>
                <c:pt idx="24">
                  <c:v>3.125E-2</c:v>
                </c:pt>
                <c:pt idx="25">
                  <c:v>3.125E-2</c:v>
                </c:pt>
                <c:pt idx="26">
                  <c:v>6.9444444444444441E-3</c:v>
                </c:pt>
                <c:pt idx="27">
                  <c:v>1.7361111111111112E-2</c:v>
                </c:pt>
                <c:pt idx="28">
                  <c:v>1.7361111111111112E-2</c:v>
                </c:pt>
                <c:pt idx="29">
                  <c:v>1.2500000011641532E-2</c:v>
                </c:pt>
                <c:pt idx="30">
                  <c:v>2.0833333333333356E-2</c:v>
                </c:pt>
                <c:pt idx="31">
                  <c:v>4.8611111111111112E-3</c:v>
                </c:pt>
                <c:pt idx="32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6-47D5-A293-36165A051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6"/>
        <c:overlap val="100"/>
        <c:axId val="135058944"/>
        <c:axId val="135060480"/>
      </c:barChart>
      <c:catAx>
        <c:axId val="13505894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135060480"/>
        <c:crosses val="autoZero"/>
        <c:auto val="1"/>
        <c:lblAlgn val="ctr"/>
        <c:lblOffset val="100"/>
        <c:noMultiLvlLbl val="0"/>
      </c:catAx>
      <c:valAx>
        <c:axId val="135060480"/>
        <c:scaling>
          <c:orientation val="minMax"/>
          <c:min val="43923.25"/>
        </c:scaling>
        <c:delete val="0"/>
        <c:axPos val="t"/>
        <c:majorGridlines/>
        <c:numFmt formatCode="m/d/yyyy\ h:mm" sourceLinked="0"/>
        <c:majorTickMark val="out"/>
        <c:minorTickMark val="none"/>
        <c:tickLblPos val="nextTo"/>
        <c:crossAx val="135058944"/>
        <c:crosses val="autoZero"/>
        <c:crossBetween val="between"/>
        <c:majorUnit val="0.25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$K$1" lockText="1" noThreeD="1"/>
</file>

<file path=xl/ctrlProps/ctrlProp8.xml><?xml version="1.0" encoding="utf-8"?>
<formControlPr xmlns="http://schemas.microsoft.com/office/spreadsheetml/2009/9/main" objectType="CheckBox" fmlaLink="$K$2" lockText="1" noThreeD="1"/>
</file>

<file path=xl/ctrlProps/ctrlProp9.xml><?xml version="1.0" encoding="utf-8"?>
<formControlPr xmlns="http://schemas.microsoft.com/office/spreadsheetml/2009/9/main" objectType="Spin" dx="22" fmlaLink="$O$2" max="30" min="2" page="10" val="20"/>
</file>

<file path=xl/ctrlProps/ctrlProp10.xml><?xml version="1.0" encoding="utf-8"?>
<formControlPr xmlns="http://schemas.microsoft.com/office/spreadsheetml/2009/9/main" objectType="CheckBox" checked="Checked" fmlaLink="$K$3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141310</xdr:colOff>
      <xdr:row>3</xdr:row>
      <xdr:rowOff>53809</xdr:rowOff>
    </xdr:from>
    <xdr:to>
      <xdr:col>17</xdr:col>
      <xdr:colOff>1243279</xdr:colOff>
      <xdr:row>3</xdr:row>
      <xdr:rowOff>274793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85395" y="844724"/>
          <a:ext cx="1101969" cy="220984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hr-BA" sz="2000" b="1"/>
            <a:t>    KRAJ</a:t>
          </a:r>
          <a:endParaRPr lang="hr-BA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4</xdr:col>
          <xdr:colOff>228600</xdr:colOff>
          <xdr:row>1</xdr:row>
          <xdr:rowOff>9525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UKLONI S LISTE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38100</xdr:rowOff>
        </xdr:from>
        <xdr:to>
          <xdr:col>4</xdr:col>
          <xdr:colOff>228600</xdr:colOff>
          <xdr:row>1</xdr:row>
          <xdr:rowOff>257175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KPL ZAVRSEN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19050</xdr:rowOff>
        </xdr:from>
        <xdr:to>
          <xdr:col>4</xdr:col>
          <xdr:colOff>228600</xdr:colOff>
          <xdr:row>2</xdr:row>
          <xdr:rowOff>238125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NOVI REDOSLIJED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0</xdr:row>
          <xdr:rowOff>171450</xdr:rowOff>
        </xdr:from>
        <xdr:to>
          <xdr:col>5</xdr:col>
          <xdr:colOff>1771650</xdr:colOff>
          <xdr:row>2</xdr:row>
          <xdr:rowOff>104775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AŽURIRAJ PLAN!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1</xdr:row>
          <xdr:rowOff>19050</xdr:rowOff>
        </xdr:from>
        <xdr:to>
          <xdr:col>20</xdr:col>
          <xdr:colOff>485775</xdr:colOff>
          <xdr:row>2</xdr:row>
          <xdr:rowOff>200025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bs-Latn-B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CRTEŽ!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2095500</xdr:colOff>
          <xdr:row>0</xdr:row>
          <xdr:rowOff>180975</xdr:rowOff>
        </xdr:from>
        <xdr:to>
          <xdr:col>5</xdr:col>
          <xdr:colOff>3152775</xdr:colOff>
          <xdr:row>2</xdr:row>
          <xdr:rowOff>66675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0</xdr:row>
          <xdr:rowOff>0</xdr:rowOff>
        </xdr:from>
        <xdr:to>
          <xdr:col>10</xdr:col>
          <xdr:colOff>647700</xdr:colOff>
          <xdr:row>1</xdr:row>
          <xdr:rowOff>9525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0</xdr:row>
          <xdr:rowOff>257175</xdr:rowOff>
        </xdr:from>
        <xdr:to>
          <xdr:col>10</xdr:col>
          <xdr:colOff>619125</xdr:colOff>
          <xdr:row>1</xdr:row>
          <xdr:rowOff>257175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0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0</xdr:row>
          <xdr:rowOff>133350</xdr:rowOff>
        </xdr:from>
        <xdr:to>
          <xdr:col>15</xdr:col>
          <xdr:colOff>542925</xdr:colOff>
          <xdr:row>2</xdr:row>
          <xdr:rowOff>171450</xdr:rowOff>
        </xdr:to>
        <xdr:sp macro="" textlink="">
          <xdr:nvSpPr>
            <xdr:cNvPr id="15373" name="Spinner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1</xdr:row>
          <xdr:rowOff>228600</xdr:rowOff>
        </xdr:from>
        <xdr:to>
          <xdr:col>10</xdr:col>
          <xdr:colOff>647700</xdr:colOff>
          <xdr:row>2</xdr:row>
          <xdr:rowOff>238125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0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400050</xdr:colOff>
      <xdr:row>1</xdr:row>
      <xdr:rowOff>80962</xdr:rowOff>
    </xdr:from>
    <xdr:to>
      <xdr:col>49</xdr:col>
      <xdr:colOff>381000</xdr:colOff>
      <xdr:row>15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166968</xdr:colOff>
      <xdr:row>0</xdr:row>
      <xdr:rowOff>130922</xdr:rowOff>
    </xdr:from>
    <xdr:to>
      <xdr:col>0</xdr:col>
      <xdr:colOff>465791</xdr:colOff>
      <xdr:row>0</xdr:row>
      <xdr:rowOff>523128</xdr:rowOff>
    </xdr:to>
    <xdr:sp macro="[0]!Dole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6968" y="130922"/>
          <a:ext cx="298823" cy="392206"/>
        </a:xfrm>
        <a:prstGeom prst="down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xdr:twoCellAnchor>
    <xdr:from>
      <xdr:col>0</xdr:col>
      <xdr:colOff>609600</xdr:colOff>
      <xdr:row>0</xdr:row>
      <xdr:rowOff>114300</xdr:rowOff>
    </xdr:from>
    <xdr:to>
      <xdr:col>0</xdr:col>
      <xdr:colOff>908423</xdr:colOff>
      <xdr:row>0</xdr:row>
      <xdr:rowOff>506506</xdr:rowOff>
    </xdr:to>
    <xdr:sp macro="[0]!Gore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rot="10800000">
          <a:off x="609600" y="114300"/>
          <a:ext cx="298823" cy="392206"/>
        </a:xfrm>
        <a:prstGeom prst="down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180975</xdr:rowOff>
        </xdr:from>
        <xdr:to>
          <xdr:col>1</xdr:col>
          <xdr:colOff>952500</xdr:colOff>
          <xdr:row>0</xdr:row>
          <xdr:rowOff>504825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s-Latn-B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SVE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171450</xdr:rowOff>
        </xdr:from>
        <xdr:to>
          <xdr:col>2</xdr:col>
          <xdr:colOff>942975</xdr:colOff>
          <xdr:row>0</xdr:row>
          <xdr:rowOff>485775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s-Latn-B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RED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21851</xdr:colOff>
      <xdr:row>0</xdr:row>
      <xdr:rowOff>46223</xdr:rowOff>
    </xdr:from>
    <xdr:to>
      <xdr:col>22</xdr:col>
      <xdr:colOff>571500</xdr:colOff>
      <xdr:row>47</xdr:row>
      <xdr:rowOff>112059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0.79434</cdr:x>
      <cdr:y>0.77013</cdr:y>
    </cdr:from>
    <cdr:to>
      <cdr:x>0.8498</cdr:x>
      <cdr:y>0.92025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096875" y="469106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bs-Latn-BA" sz="1100"/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FC66DDE7-B628-4987-9C93-23ED9E92D96C}" autoFormatId="16" applyNumberFormats="0" applyBorderFormats="0" applyFontFormats="0" applyPatternFormats="0" applyAlignmentFormats="0" applyWidthHeightFormats="0">
  <queryTableRefresh nextId="32" unboundColumnsRight="7">
    <queryTableFields count="23">
      <queryTableField id="1" name="KPL" tableColumnId="1"/>
      <queryTableField id="2" name="KPLQ" tableColumnId="2"/>
      <queryTableField id="3" name="RN" tableColumnId="3"/>
      <queryTableField id="4" name="NAZIV" tableColumnId="4"/>
      <queryTableField id="5" name="Norma" tableColumnId="5"/>
      <queryTableField id="6" name="Q" tableColumnId="6"/>
      <queryTableField id="7" name="ZQ" tableColumnId="7"/>
      <queryTableField id="8" name="CQ" tableColumnId="8"/>
      <queryTableField id="9" name="WC" tableColumnId="9"/>
      <queryTableField id="10" name="WCNAME" tableColumnId="10"/>
      <queryTableField id="11" name="MTO" tableColumnId="11"/>
      <queryTableField id="12" name="Isporuka" tableColumnId="12"/>
      <queryTableField id="19" dataBound="0" tableColumnId="18"/>
      <queryTableField id="17" name="Datum SAS" tableColumnId="17"/>
      <queryTableField id="21" dataBound="0" tableColumnId="20"/>
      <queryTableField id="13" name="Item" tableColumnId="13"/>
      <queryTableField id="25" dataBound="0" tableColumnId="22"/>
      <queryTableField id="26" dataBound="0" tableColumnId="23"/>
      <queryTableField id="27" dataBound="0" tableColumnId="15"/>
      <queryTableField id="28" dataBound="0" tableColumnId="14"/>
      <queryTableField id="29" dataBound="0" tableColumnId="16"/>
      <queryTableField id="30" dataBound="0" tableColumnId="19"/>
      <queryTableField id="31" dataBound="0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laden" refreshOnLoad="1" connectionId="1" xr16:uid="{00000000-0016-0000-0500-000001000000}" autoFormatId="16" applyNumberFormats="0" applyBorderFormats="0" applyFontFormats="0" applyPatternFormats="0" applyAlignmentFormats="0" applyWidthHeightFormats="0">
  <queryTableRefresh nextId="5">
    <queryTableFields count="2">
      <queryTableField id="1" name="Kod Masine" tableColumnId="1"/>
      <queryTableField id="2" name="Naziv Masi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BDCF1F-EA8E-4E3C-BB27-1CD2764FB8FB}" name="PlanMasine" displayName="PlanMasine" ref="A1:W3844" tableType="queryTable" totalsRowShown="0">
  <autoFilter ref="A1:W3844" xr:uid="{FEBDCF1F-EA8E-4E3C-BB27-1CD2764FB8FB}"/>
  <tableColumns count="23">
    <tableColumn id="1" xr3:uid="{C4B5237E-7E2D-433B-9A53-7F0D8BADA91F}" uniqueName="1" name="KPL" queryTableFieldId="1"/>
    <tableColumn id="2" xr3:uid="{8DC7C49D-2320-4B7D-A5D1-7070155856D3}" uniqueName="2" name="KPLQ" queryTableFieldId="2"/>
    <tableColumn id="3" xr3:uid="{B5E2706E-A66D-4B5A-8B6F-BB4B83775048}" uniqueName="3" name="RN" queryTableFieldId="3"/>
    <tableColumn id="4" xr3:uid="{FA618843-05A4-4DE1-8F31-8E62F1D93FCF}" uniqueName="4" name="NAZIV" queryTableFieldId="4" dataDxfId="104"/>
    <tableColumn id="5" xr3:uid="{6F841F15-D18C-4585-9522-BB98C98EAA49}" uniqueName="5" name="Norma" queryTableFieldId="5"/>
    <tableColumn id="6" xr3:uid="{76FAD6DA-BD61-4B9B-A28D-8A9F76F5BCA9}" uniqueName="6" name="Q" queryTableFieldId="6"/>
    <tableColumn id="7" xr3:uid="{3A6C5AF5-62DB-4906-823B-13B525832DB8}" uniqueName="7" name="ZQ" queryTableFieldId="7"/>
    <tableColumn id="8" xr3:uid="{A2FBC44C-7FDF-450C-9A03-7E7707AF7C99}" uniqueName="8" name="CQ" queryTableFieldId="8"/>
    <tableColumn id="9" xr3:uid="{0DBC0FA1-37E8-48DF-925C-879416046E70}" uniqueName="9" name="WC" queryTableFieldId="9" dataDxfId="103"/>
    <tableColumn id="10" xr3:uid="{2413A986-08C6-4D19-8FF2-64FFDED1AD5B}" uniqueName="10" name="WCNAME" queryTableFieldId="10" dataDxfId="102"/>
    <tableColumn id="11" xr3:uid="{E3CB24DD-5ED1-4296-AA9D-9B92872868D9}" uniqueName="11" name="MTO" queryTableFieldId="11" dataDxfId="101"/>
    <tableColumn id="12" xr3:uid="{D245EDB7-25C3-4085-903B-E34DCC2DD9FB}" uniqueName="12" name="Isporuka" queryTableFieldId="12" dataDxfId="11"/>
    <tableColumn id="18" xr3:uid="{327A7CA2-10C7-4EC6-A169-77B365599871}" uniqueName="18" name="TIME" queryTableFieldId="19" dataDxfId="10">
      <calculatedColumnFormula>IF(COUNTIF(C:C,PlanMasine[[#This Row],[RN]])&gt;1,(PlanMasine[[#This Row],[Norma]]/1440)/PlanMasine[[#This Row],[Q]]*(PlanMasine[[#This Row],[Q]]/SUMIF(C:C,PlanMasine[[#This Row],[RN]],B:B)*PlanMasine[[#This Row],[KPLQ]]),PlanMasine[[#This Row],[Norma]]/1440)</calculatedColumnFormula>
    </tableColumn>
    <tableColumn id="17" xr3:uid="{970BD3F9-5A1A-4816-90E6-2DAD10190F03}" uniqueName="17" name="Datum SAS" queryTableFieldId="17" dataDxfId="9"/>
    <tableColumn id="20" xr3:uid="{DD8048CC-F436-406E-932B-320AFC6D827E}" uniqueName="20" name="NORMA/J" queryTableFieldId="21" dataDxfId="8">
      <calculatedColumnFormula>IFERROR((PlanMasine[[#This Row],[Norma]]/PlanMasine[[#This Row],[Q]])*(PlanMasine[[#This Row],[Q]]/SUMIF(C:C,PlanMasine[[#This Row],[RN]],B:B)*PlanMasine[[#This Row],[KPLQ]]),0)</calculatedColumnFormula>
    </tableColumn>
    <tableColumn id="13" xr3:uid="{A79B4A5B-AB75-4766-AB62-47A64409E2B7}" uniqueName="13" name="Item" queryTableFieldId="13" dataDxfId="100"/>
    <tableColumn id="22" xr3:uid="{4868188B-B223-4575-BEEE-B8F6E228B3E4}" uniqueName="22" name="PROMJENA" queryTableFieldId="25" dataDxfId="99">
      <calculatedColumnFormula>COUNTIF(PROMJENA!A:A,PlanMasine[[#This Row],[KPL]]&amp;"-"&amp;PlanMasine[[#This Row],[RN]])</calculatedColumnFormula>
    </tableColumn>
    <tableColumn id="23" xr3:uid="{CCC933C9-D95E-412B-87C4-23D29EE2933F}" uniqueName="23" name="HITNO" queryTableFieldId="26" dataDxfId="98">
      <calculatedColumnFormula>IFERROR(INDEX(REDOSLIJED!A:A,MATCH(PlanMasine[[#This Row],[KPL]],REDOSLIJED!B:B,0)),MAX(REDOSLIJED!A:A)+1)</calculatedColumnFormula>
    </tableColumn>
    <tableColumn id="15" xr3:uid="{CBD81D72-8803-4598-ADF8-48999BB00BBB}" uniqueName="15" name="SUMA H" queryTableFieldId="27" dataDxfId="7">
      <calculatedColumnFormula>SUM($M$2:M2)</calculatedColumnFormula>
    </tableColumn>
    <tableColumn id="14" xr3:uid="{213193D9-955B-47D0-84F0-91A4F3B17DAB}" uniqueName="14" name="ZAVRŠETAK MAŠINSKE" queryTableFieldId="28" dataDxfId="6">
      <calculatedColumnFormula>PlanMasine[[#This Row],[Datum SAS]]-1</calculatedColumnFormula>
    </tableColumn>
    <tableColumn id="16" xr3:uid="{0A30C237-95D0-45BA-ADA9-982009130A96}" uniqueName="16" name="Column1" queryTableFieldId="29" dataDxfId="97">
      <calculatedColumnFormula>WEEKDAY(PlanMasine[[#This Row],[ZAVRŠETAK MAŠINSKE]],2)</calculatedColumnFormula>
    </tableColumn>
    <tableColumn id="19" xr3:uid="{8BF82ED5-57D5-47F2-AF78-E2C1D7224B77}" uniqueName="19" name="Column2" queryTableFieldId="30" dataDxfId="5">
      <calculatedColumnFormula>IF(WEEKDAY(PlanMasine[[#This Row],[Datum SAS]]-1,2)=7,PlanMasine[[#This Row],[Datum SAS]]-3,PlanMasine[[#This Row],[Datum SAS]]-1)</calculatedColumnFormula>
    </tableColumn>
    <tableColumn id="21" xr3:uid="{B70B1A15-C7F1-44E2-AB07-1F3D0FBBACAA}" uniqueName="21" name="Column3" queryTableFieldId="31" dataDxfId="96">
      <calculatedColumnFormula>WEEKNUM(PlanMasine[[#This Row],[Column2]],1)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B2A3-B65F-4AF0-A3A1-FFB4465F2B63}" name="Table2" displayName="Table2" ref="Z1:AE50" totalsRowShown="0" headerRowDxfId="95" dataDxfId="94">
  <autoFilter ref="Z1:AE50" xr:uid="{C95EB2A3-B65F-4AF0-A3A1-FFB4465F2B63}"/>
  <tableColumns count="6">
    <tableColumn id="1" xr3:uid="{C71FDB65-AFA5-446E-9955-11E5393DEEA3}" name="SEDMICA" dataDxfId="93">
      <calculatedColumnFormula>Z1+1</calculatedColumnFormula>
    </tableColumn>
    <tableColumn id="2" xr3:uid="{9AE80149-27FC-42A7-8A01-BD3B75EF7E46}" name="SUMA SATI" dataDxfId="92">
      <calculatedColumnFormula>SUMIF(W:W,Z2,M:M)</calculatedColumnFormula>
    </tableColumn>
    <tableColumn id="3" xr3:uid="{2993B1D9-6F4D-4E6D-85CA-F22B16E751B6}" name="KAPACITET" dataDxfId="91">
      <calculatedColumnFormula>7*24</calculatedColumnFormula>
    </tableColumn>
    <tableColumn id="6" xr3:uid="{E3EFB717-B66A-4561-9280-1CD3356D9301}" name="POPUNJENO" dataDxfId="90">
      <calculatedColumnFormula>IF(Table2[[#This Row],[KAPACITET]]&gt;Table2[[#This Row],[SUMA SATI]],Table2[[#This Row],[SUMA SATI]],Table2[[#This Row],[KAPACITET]])</calculatedColumnFormula>
    </tableColumn>
    <tableColumn id="4" xr3:uid="{8ADDE6FD-AE5C-4541-9B14-E860F0D89A80}" name="FALI" dataDxfId="89">
      <calculatedColumnFormula>IF(Table2[[#This Row],[SUMA SATI]]&gt;0,IF(Table2[[#This Row],[KAPACITET]]-Table2[[#This Row],[SUMA SATI]]&gt;0,Table2[[#This Row],[KAPACITET]]-Table2[[#This Row],[SUMA SATI]],""),"")</calculatedColumnFormula>
    </tableColumn>
    <tableColumn id="5" xr3:uid="{3C7A44AB-3D2E-45B1-9455-7BCCEAA598A5}" name="PREKO" dataDxfId="88">
      <calculatedColumnFormula>IF(Table2[[#This Row],[SUMA SATI]]&gt;0,IF(Table2[[#This Row],[KAPACITET]]-Table2[[#This Row],[SUMA SATI]]&lt;0,Table2[[#This Row],[SUMA SATI]]-Table2[[#This Row],[KAPACITET]],""),"")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_Query_from_Mladen" displayName="Table_Query_from_Mladen" ref="A1:B224" tableType="queryTable" totalsRowShown="0">
  <autoFilter ref="A1:B224" xr:uid="{00000000-0009-0000-0100-000001000000}"/>
  <tableColumns count="2">
    <tableColumn id="1" xr3:uid="{00000000-0010-0000-0100-000001000000}" uniqueName="1" name="Kod Masine" queryTableFieldId="1"/>
    <tableColumn id="2" xr3:uid="{00000000-0010-0000-0100-000002000000}" uniqueName="2" name="Naziv Masine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C:\Users\mkarivan\Desktop\New%20folder\PDF-MASINE\G1000-Mali_Kekeisen\153478.pdf" TargetMode="External"/><Relationship Id="rId21" Type="http://schemas.openxmlformats.org/officeDocument/2006/relationships/hyperlink" Target="file:///C:\Users\mkarivan\Desktop\New%20folder\PDF-MASINE\G1000-Mali_Kekeisen\130073.pdf" TargetMode="External"/><Relationship Id="rId42" Type="http://schemas.openxmlformats.org/officeDocument/2006/relationships/hyperlink" Target="file:///C:\Users\mkarivan\Desktop\New%20folder\PDF-MASINE\G1000-Mali_Kekeisen\137922.pdf" TargetMode="External"/><Relationship Id="rId63" Type="http://schemas.openxmlformats.org/officeDocument/2006/relationships/hyperlink" Target="file:///C:\Users\mkarivan\Desktop\New%20folder\PDF-MASINE\G1000-Mali_Kekeisen\139624.pdf" TargetMode="External"/><Relationship Id="rId84" Type="http://schemas.openxmlformats.org/officeDocument/2006/relationships/hyperlink" Target="file:///C:\Users\mkarivan\Desktop\New%20folder\PDF-MASINE\G1000-Mali_Kekeisen\147117.pdf" TargetMode="External"/><Relationship Id="rId138" Type="http://schemas.openxmlformats.org/officeDocument/2006/relationships/hyperlink" Target="file:///C:\Users\mkarivan\Desktop\New%20folder\PDF-MASINE\G1000-Mali_Kekeisen\155384.pdf" TargetMode="External"/><Relationship Id="rId159" Type="http://schemas.openxmlformats.org/officeDocument/2006/relationships/hyperlink" Target="file:///C:\Users\mkarivan\Desktop\New%20folder\PDF-MASINE\G1000-Mali_Kekeisen\164048.PDF" TargetMode="External"/><Relationship Id="rId170" Type="http://schemas.openxmlformats.org/officeDocument/2006/relationships/hyperlink" Target="file:///C:\Users\mkarivan\Desktop\New%20folder\PDF-MASINE\G1000-Mali_Kekeisen\165268.PDF" TargetMode="External"/><Relationship Id="rId191" Type="http://schemas.openxmlformats.org/officeDocument/2006/relationships/hyperlink" Target="file:///C:\Users\mkarivan\Desktop\New%20folder\PDF-MASINE\G1000-Mali_Kekeisen\176366%20KLTNBCH%20Sockel%200-6501-030000%20P21" TargetMode="External"/><Relationship Id="rId205" Type="http://schemas.openxmlformats.org/officeDocument/2006/relationships/hyperlink" Target="file:///C:\Users\mkarivan\Desktop\New%20folder\PDF-MASINE\G1000-Mali_Kekeisen\176380%20KLTNBCH%20Sockel%200-6501-030000%20P44" TargetMode="External"/><Relationship Id="rId226" Type="http://schemas.openxmlformats.org/officeDocument/2006/relationships/ctrlProp" Target="../ctrlProps/ctrlProp1.xml"/><Relationship Id="rId107" Type="http://schemas.openxmlformats.org/officeDocument/2006/relationships/hyperlink" Target="file:///C:\Users\mkarivan\Desktop\New%20folder\PDF-MASINE\G1000-Mali_Kekeisen\152694.PDF" TargetMode="External"/><Relationship Id="rId11" Type="http://schemas.openxmlformats.org/officeDocument/2006/relationships/hyperlink" Target="file:///C:\Users\mkarivan\Desktop\New%20folder\PDF-MASINE\G1000-Mali_Kekeisen\116382.pdf" TargetMode="External"/><Relationship Id="rId32" Type="http://schemas.openxmlformats.org/officeDocument/2006/relationships/hyperlink" Target="file:///C:\Users\mkarivan\Desktop\New%20folder\PDF-MASINE\G1000-Mali_Kekeisen\137101.pdf" TargetMode="External"/><Relationship Id="rId53" Type="http://schemas.openxmlformats.org/officeDocument/2006/relationships/hyperlink" Target="file:///C:\Users\mkarivan\Desktop\New%20folder\PDF-MASINE\G1000-Mali_Kekeisen\139605.pdf" TargetMode="External"/><Relationship Id="rId74" Type="http://schemas.openxmlformats.org/officeDocument/2006/relationships/hyperlink" Target="file:///C:\Users\mkarivan\Desktop\New%20folder\PDF-MASINE\G1000-Mali_Kekeisen\141939.pdf" TargetMode="External"/><Relationship Id="rId128" Type="http://schemas.openxmlformats.org/officeDocument/2006/relationships/hyperlink" Target="file:///C:\Users\mkarivan\Desktop\New%20folder\PDF-MASINE\G1000-Mali_Kekeisen\154384.PDF" TargetMode="External"/><Relationship Id="rId149" Type="http://schemas.openxmlformats.org/officeDocument/2006/relationships/hyperlink" Target="file:///C:\Users\mkarivan\Desktop\New%20folder\PDF-MASINE\G1000-Mali_Kekeisen\160127.PDF" TargetMode="External"/><Relationship Id="rId5" Type="http://schemas.openxmlformats.org/officeDocument/2006/relationships/hyperlink" Target="file:///C:\Users\mkarivan\Desktop\New%20folder\PDF-MASINE\G1000-Mali_Kekeisen\110918.PDF" TargetMode="External"/><Relationship Id="rId95" Type="http://schemas.openxmlformats.org/officeDocument/2006/relationships/hyperlink" Target="file:///C:\Users\mkarivan\Desktop\New%20folder\PDF-MASINE\G1000-Mali_Kekeisen\150587.pdf" TargetMode="External"/><Relationship Id="rId160" Type="http://schemas.openxmlformats.org/officeDocument/2006/relationships/hyperlink" Target="file:///C:\Users\mkarivan\Desktop\New%20folder\PDF-MASINE\G1000-Mali_Kekeisen\164049.PDF" TargetMode="External"/><Relationship Id="rId181" Type="http://schemas.openxmlformats.org/officeDocument/2006/relationships/hyperlink" Target="file:///C:\Users\mkarivan\Desktop\New%20folder\PDF-MASINE\G1000-Mali_Kekeisen\176356%20KLTNBCH%20Sockel%200-6501-030000%20P6%20x2.pdf" TargetMode="External"/><Relationship Id="rId216" Type="http://schemas.openxmlformats.org/officeDocument/2006/relationships/hyperlink" Target="file:///C:\Users\mkarivan\Desktop\New%20folder\PDF-MASINE\G1000-Mali_Kekeisen\176475%20KLTNBCH%20Sockel%200-6501-030000%20P52" TargetMode="External"/><Relationship Id="rId22" Type="http://schemas.openxmlformats.org/officeDocument/2006/relationships/hyperlink" Target="file:///C:\Users\mkarivan\Desktop\New%20folder\PDF-MASINE\G1000-Mali_Kekeisen\130076.pdf" TargetMode="External"/><Relationship Id="rId43" Type="http://schemas.openxmlformats.org/officeDocument/2006/relationships/hyperlink" Target="file:///C:\Users\mkarivan\Desktop\New%20folder\PDF-MASINE\G1000-Mali_Kekeisen\137923.pdf" TargetMode="External"/><Relationship Id="rId64" Type="http://schemas.openxmlformats.org/officeDocument/2006/relationships/hyperlink" Target="file:///C:\Users\mkarivan\Desktop\New%20folder\PDF-MASINE\G1000-Mali_Kekeisen\139631.pdf" TargetMode="External"/><Relationship Id="rId118" Type="http://schemas.openxmlformats.org/officeDocument/2006/relationships/hyperlink" Target="file:///C:\Users\mkarivan\Desktop\New%20folder\PDF-MASINE\G1000-Mali_Kekeisen\153757.pdf" TargetMode="External"/><Relationship Id="rId139" Type="http://schemas.openxmlformats.org/officeDocument/2006/relationships/hyperlink" Target="file:///C:\Users\mkarivan\Desktop\New%20folder\PDF-MASINE\G1000-Mali_Kekeisen\155678.pdf" TargetMode="External"/><Relationship Id="rId85" Type="http://schemas.openxmlformats.org/officeDocument/2006/relationships/hyperlink" Target="file:///C:\Users\mkarivan\Desktop\New%20folder\PDF-MASINE\G1000-Mali_Kekeisen\147118.pdf" TargetMode="External"/><Relationship Id="rId150" Type="http://schemas.openxmlformats.org/officeDocument/2006/relationships/hyperlink" Target="file:///C:\Users\mkarivan\Desktop\New%20folder\PDF-MASINE\G1000-Mali_Kekeisen\160540.PDF" TargetMode="External"/><Relationship Id="rId171" Type="http://schemas.openxmlformats.org/officeDocument/2006/relationships/hyperlink" Target="file:///C:\Users\mkarivan\Desktop\New%20folder\PDF-MASINE\G1000-Mali_Kekeisen\165329.PDF" TargetMode="External"/><Relationship Id="rId192" Type="http://schemas.openxmlformats.org/officeDocument/2006/relationships/hyperlink" Target="file:///C:\Users\mkarivan\Desktop\New%20folder\PDF-MASINE\G1000-Mali_Kekeisen\176367%20KLTNBCH%20Sockel%200-6501-030000%20P22" TargetMode="External"/><Relationship Id="rId206" Type="http://schemas.openxmlformats.org/officeDocument/2006/relationships/hyperlink" Target="file:///C:\Users\mkarivan\Desktop\New%20folder\PDF-MASINE\G1000-Mali_Kekeisen\176381%20KLTNBCH%20Sockel%200-6501-030000%20P45" TargetMode="External"/><Relationship Id="rId227" Type="http://schemas.openxmlformats.org/officeDocument/2006/relationships/ctrlProp" Target="../ctrlProps/ctrlProp2.xml"/><Relationship Id="rId12" Type="http://schemas.openxmlformats.org/officeDocument/2006/relationships/hyperlink" Target="file:///C:\Users\mkarivan\Desktop\New%20folder\PDF-MASINE\G1000-Mali_Kekeisen\117525.pdf" TargetMode="External"/><Relationship Id="rId33" Type="http://schemas.openxmlformats.org/officeDocument/2006/relationships/hyperlink" Target="file:///C:\Users\mkarivan\Desktop\New%20folder\PDF-MASINE\G1000-Mali_Kekeisen\137102.pdf" TargetMode="External"/><Relationship Id="rId108" Type="http://schemas.openxmlformats.org/officeDocument/2006/relationships/hyperlink" Target="file:///C:\Users\mkarivan\Desktop\New%20folder\PDF-MASINE\G1000-Mali_Kekeisen\152924.pdf" TargetMode="External"/><Relationship Id="rId129" Type="http://schemas.openxmlformats.org/officeDocument/2006/relationships/hyperlink" Target="file:///C:\Users\mkarivan\Desktop\New%20folder\PDF-MASINE\G1000-Mali_Kekeisen\154386.PDF" TargetMode="External"/><Relationship Id="rId54" Type="http://schemas.openxmlformats.org/officeDocument/2006/relationships/hyperlink" Target="file:///C:\Users\mkarivan\Desktop\New%20folder\PDF-MASINE\G1000-Mali_Kekeisen\139606.pdf" TargetMode="External"/><Relationship Id="rId75" Type="http://schemas.openxmlformats.org/officeDocument/2006/relationships/hyperlink" Target="file:///C:\Users\mkarivan\Desktop\New%20folder\PDF-MASINE\G1000-Mali_Kekeisen\141955.PDF" TargetMode="External"/><Relationship Id="rId96" Type="http://schemas.openxmlformats.org/officeDocument/2006/relationships/hyperlink" Target="file:///C:\Users\mkarivan\Desktop\New%20folder\PDF-MASINE\G1000-Mali_Kekeisen\150623.pdf" TargetMode="External"/><Relationship Id="rId140" Type="http://schemas.openxmlformats.org/officeDocument/2006/relationships/hyperlink" Target="file:///C:\Users\mkarivan\Desktop\New%20folder\PDF-MASINE\G1000-Mali_Kekeisen\155680.PDF" TargetMode="External"/><Relationship Id="rId161" Type="http://schemas.openxmlformats.org/officeDocument/2006/relationships/hyperlink" Target="file:///C:\Users\mkarivan\Desktop\New%20folder\PDF-MASINE\G1000-Mali_Kekeisen\164096.PDF" TargetMode="External"/><Relationship Id="rId182" Type="http://schemas.openxmlformats.org/officeDocument/2006/relationships/hyperlink" Target="file:///C:\Users\mkarivan\Desktop\New%20folder\PDF-MASINE\G1000-Mali_Kekeisen\176357%20KLTNBCH%20Sockel%200-6501-030000%20P7%20x1.pdf" TargetMode="External"/><Relationship Id="rId217" Type="http://schemas.openxmlformats.org/officeDocument/2006/relationships/hyperlink" Target="file:///C:\Users\mkarivan\Desktop\New%20folder\PDF-MASINE\G1000-Mali_Kekeisen\176484%20KLTNBCH%20Sockel%200-6501-030000%20P47" TargetMode="External"/><Relationship Id="rId6" Type="http://schemas.openxmlformats.org/officeDocument/2006/relationships/hyperlink" Target="file:///C:\Users\mkarivan\Desktop\New%20folder\PDF-MASINE\G1000-Mali_Kekeisen\110954.pdf" TargetMode="External"/><Relationship Id="rId23" Type="http://schemas.openxmlformats.org/officeDocument/2006/relationships/hyperlink" Target="file:///C:\Users\mkarivan\Desktop\New%20folder\PDF-MASINE\G1000-Mali_Kekeisen\130078.pdf" TargetMode="External"/><Relationship Id="rId119" Type="http://schemas.openxmlformats.org/officeDocument/2006/relationships/hyperlink" Target="file:///C:\Users\mkarivan\Desktop\New%20folder\PDF-MASINE\G1000-Mali_Kekeisen\153758.pdf" TargetMode="External"/><Relationship Id="rId44" Type="http://schemas.openxmlformats.org/officeDocument/2006/relationships/hyperlink" Target="file:///C:\Users\mkarivan\Desktop\New%20folder\PDF-MASINE\G1000-Mali_Kekeisen\137924.pdf" TargetMode="External"/><Relationship Id="rId65" Type="http://schemas.openxmlformats.org/officeDocument/2006/relationships/hyperlink" Target="file:///C:\Users\mkarivan\Desktop\New%20folder\PDF-MASINE\G1000-Mali_Kekeisen\139758.PDF" TargetMode="External"/><Relationship Id="rId86" Type="http://schemas.openxmlformats.org/officeDocument/2006/relationships/hyperlink" Target="file:///C:\Users\mkarivan\Desktop\New%20folder\PDF-MASINE\G1000-Mali_Kekeisen\147119.pdf" TargetMode="External"/><Relationship Id="rId130" Type="http://schemas.openxmlformats.org/officeDocument/2006/relationships/hyperlink" Target="file:///C:\Users\mkarivan\Desktop\New%20folder\PDF-MASINE\G1000-Mali_Kekeisen\154387.pdf" TargetMode="External"/><Relationship Id="rId151" Type="http://schemas.openxmlformats.org/officeDocument/2006/relationships/hyperlink" Target="file:///C:\Users\mkarivan\Desktop\New%20folder\PDF-MASINE\G1000-Mali_Kekeisen\160891.pdf" TargetMode="External"/><Relationship Id="rId172" Type="http://schemas.openxmlformats.org/officeDocument/2006/relationships/hyperlink" Target="file:///C:\Users\mkarivan\Desktop\New%20folder\PDF-MASINE\G1000-Mali_Kekeisen\165748.pdf" TargetMode="External"/><Relationship Id="rId193" Type="http://schemas.openxmlformats.org/officeDocument/2006/relationships/hyperlink" Target="file:///C:\Users\mkarivan\Desktop\New%20folder\PDF-MASINE\G1000-Mali_Kekeisen\176368%20KLTNBCH%20Sockel%200-6501-030000%20P23" TargetMode="External"/><Relationship Id="rId207" Type="http://schemas.openxmlformats.org/officeDocument/2006/relationships/hyperlink" Target="file:///C:\Users\mkarivan\Desktop\New%20folder\PDF-MASINE\G1000-Mali_Kekeisen\176382%20KLTNBCH%20Sockel%200-6501-030000%20P46" TargetMode="External"/><Relationship Id="rId228" Type="http://schemas.openxmlformats.org/officeDocument/2006/relationships/ctrlProp" Target="../ctrlProps/ctrlProp3.xml"/><Relationship Id="rId13" Type="http://schemas.openxmlformats.org/officeDocument/2006/relationships/hyperlink" Target="file:///C:\Users\mkarivan\Desktop\New%20folder\PDF-MASINE\G1000-Mali_Kekeisen\118355.pdf" TargetMode="External"/><Relationship Id="rId109" Type="http://schemas.openxmlformats.org/officeDocument/2006/relationships/hyperlink" Target="file:///C:\Users\mkarivan\Desktop\New%20folder\PDF-MASINE\G1000-Mali_Kekeisen\152925.pdf" TargetMode="External"/><Relationship Id="rId34" Type="http://schemas.openxmlformats.org/officeDocument/2006/relationships/hyperlink" Target="file:///C:\Users\mkarivan\Desktop\New%20folder\PDF-MASINE\G1000-Mali_Kekeisen\137105.pdf" TargetMode="External"/><Relationship Id="rId55" Type="http://schemas.openxmlformats.org/officeDocument/2006/relationships/hyperlink" Target="file:///C:\Users\mkarivan\Desktop\New%20folder\PDF-MASINE\G1000-Mali_Kekeisen\139607.pdf" TargetMode="External"/><Relationship Id="rId76" Type="http://schemas.openxmlformats.org/officeDocument/2006/relationships/hyperlink" Target="file:///C:\Users\mkarivan\Desktop\New%20folder\PDF-MASINE\G1000-Mali_Kekeisen\142010.PDF" TargetMode="External"/><Relationship Id="rId97" Type="http://schemas.openxmlformats.org/officeDocument/2006/relationships/hyperlink" Target="file:///C:\Users\mkarivan\Desktop\New%20folder\PDF-MASINE\G1000-Mali_Kekeisen\150624.pdf" TargetMode="External"/><Relationship Id="rId120" Type="http://schemas.openxmlformats.org/officeDocument/2006/relationships/hyperlink" Target="file:///C:\Users\mkarivan\Desktop\New%20folder\PDF-MASINE\G1000-Mali_Kekeisen\153759.pdf" TargetMode="External"/><Relationship Id="rId141" Type="http://schemas.openxmlformats.org/officeDocument/2006/relationships/hyperlink" Target="file:///C:\Users\mkarivan\Desktop\New%20folder\PDF-MASINE\G1000-Mali_Kekeisen\155681.PDF" TargetMode="External"/><Relationship Id="rId7" Type="http://schemas.openxmlformats.org/officeDocument/2006/relationships/hyperlink" Target="file:///C:\Users\mkarivan\Desktop\New%20folder\PDF-MASINE\G1000-Mali_Kekeisen\110958.PDF" TargetMode="External"/><Relationship Id="rId162" Type="http://schemas.openxmlformats.org/officeDocument/2006/relationships/hyperlink" Target="file:///C:\Users\mkarivan\Desktop\New%20folder\PDF-MASINE\G1000-Mali_Kekeisen\164099.pdf" TargetMode="External"/><Relationship Id="rId183" Type="http://schemas.openxmlformats.org/officeDocument/2006/relationships/hyperlink" Target="file:///C:\Users\mkarivan\Desktop\New%20folder\PDF-MASINE\G1000-Mali_Kekeisen\176358%20KLTNBCH%20Sockel%200-6501-030000%20P9" TargetMode="External"/><Relationship Id="rId218" Type="http://schemas.openxmlformats.org/officeDocument/2006/relationships/hyperlink" Target="file:///C:\Users\mkarivan\Desktop\New%20folder\PDF-MASINE\G1000-Mali_Kekeisen\176496%20KLTNBCH%20Sockel%200-6501-030000%20PS6%20(P4+P5).pdf" TargetMode="External"/><Relationship Id="rId24" Type="http://schemas.openxmlformats.org/officeDocument/2006/relationships/hyperlink" Target="file:///C:\Users\mkarivan\Desktop\New%20folder\PDF-MASINE\G1000-Mali_Kekeisen\131357%20Grundgestell%2046m06395a304_drw.pdf" TargetMode="External"/><Relationship Id="rId45" Type="http://schemas.openxmlformats.org/officeDocument/2006/relationships/hyperlink" Target="file:///C:\Users\mkarivan\Desktop\New%20folder\PDF-MASINE\G1000-Mali_Kekeisen\137925.pdf" TargetMode="External"/><Relationship Id="rId66" Type="http://schemas.openxmlformats.org/officeDocument/2006/relationships/hyperlink" Target="file:///C:\Users\mkarivan\Desktop\New%20folder\PDF-MASINE\G1000-Mali_Kekeisen\140479.pdf" TargetMode="External"/><Relationship Id="rId87" Type="http://schemas.openxmlformats.org/officeDocument/2006/relationships/hyperlink" Target="file:///C:\Users\mkarivan\Desktop\New%20folder\PDF-MASINE\G1000-Mali_Kekeisen\148629.pdf" TargetMode="External"/><Relationship Id="rId110" Type="http://schemas.openxmlformats.org/officeDocument/2006/relationships/hyperlink" Target="file:///C:\Users\mkarivan\Desktop\New%20folder\PDF-MASINE\G1000-Mali_Kekeisen\152930.pdf" TargetMode="External"/><Relationship Id="rId131" Type="http://schemas.openxmlformats.org/officeDocument/2006/relationships/hyperlink" Target="file:///C:\Users\mkarivan\Desktop\New%20folder\PDF-MASINE\G1000-Mali_Kekeisen\154396.PDF" TargetMode="External"/><Relationship Id="rId152" Type="http://schemas.openxmlformats.org/officeDocument/2006/relationships/hyperlink" Target="file:///C:\Users\mkarivan\Desktop\New%20folder\PDF-MASINE\G1000-Mali_Kekeisen\161908.pdf" TargetMode="External"/><Relationship Id="rId173" Type="http://schemas.openxmlformats.org/officeDocument/2006/relationships/hyperlink" Target="file:///C:\Users\mkarivan\Desktop\New%20folder\PDF-MASINE\G1000-Mali_Kekeisen\165750.pdf" TargetMode="External"/><Relationship Id="rId194" Type="http://schemas.openxmlformats.org/officeDocument/2006/relationships/hyperlink" Target="file:///C:\Users\mkarivan\Desktop\New%20folder\PDF-MASINE\G1000-Mali_Kekeisen\176369%20KLTNBCH%20Sockel%200-6501-030000%20P24" TargetMode="External"/><Relationship Id="rId208" Type="http://schemas.openxmlformats.org/officeDocument/2006/relationships/hyperlink" Target="file:///C:\Users\mkarivan\Desktop\New%20folder\PDF-MASINE\G1000-Mali_Kekeisen\176382%20KLTNBCH%20Sockel%200-6501-030000%20P46" TargetMode="External"/><Relationship Id="rId229" Type="http://schemas.openxmlformats.org/officeDocument/2006/relationships/ctrlProp" Target="../ctrlProps/ctrlProp4.xml"/><Relationship Id="rId14" Type="http://schemas.openxmlformats.org/officeDocument/2006/relationships/hyperlink" Target="file:///C:\Users\mkarivan\Desktop\New%20folder\PDF-MASINE\G1000-Mali_Kekeisen\118792.pdf" TargetMode="External"/><Relationship Id="rId35" Type="http://schemas.openxmlformats.org/officeDocument/2006/relationships/hyperlink" Target="file:///C:\Users\mkarivan\Desktop\New%20folder\PDF-MASINE\G1000-Mali_Kekeisen\137252.PDF" TargetMode="External"/><Relationship Id="rId56" Type="http://schemas.openxmlformats.org/officeDocument/2006/relationships/hyperlink" Target="file:///C:\Users\mkarivan\Desktop\New%20folder\PDF-MASINE\G1000-Mali_Kekeisen\139608.pdf" TargetMode="External"/><Relationship Id="rId77" Type="http://schemas.openxmlformats.org/officeDocument/2006/relationships/hyperlink" Target="file:///C:\Users\mkarivan\Desktop\New%20folder\PDF-MASINE\G1000-Mali_Kekeisen\142995.PDF" TargetMode="External"/><Relationship Id="rId100" Type="http://schemas.openxmlformats.org/officeDocument/2006/relationships/hyperlink" Target="file:///C:\Users\mkarivan\Desktop\New%20folder\PDF-MASINE\G1000-Mali_Kekeisen\151167.pdf" TargetMode="External"/><Relationship Id="rId8" Type="http://schemas.openxmlformats.org/officeDocument/2006/relationships/hyperlink" Target="file:///C:\Users\mkarivan\Desktop\New%20folder\PDF-MASINE\G1000-Mali_Kekeisen\110967.PDF" TargetMode="External"/><Relationship Id="rId98" Type="http://schemas.openxmlformats.org/officeDocument/2006/relationships/hyperlink" Target="file:///C:\Users\mkarivan\Desktop\New%20folder\PDF-MASINE\G1000-Mali_Kekeisen\150633.pdf" TargetMode="External"/><Relationship Id="rId121" Type="http://schemas.openxmlformats.org/officeDocument/2006/relationships/hyperlink" Target="file:///C:\Users\mkarivan\Desktop\New%20folder\PDF-MASINE\G1000-Mali_Kekeisen\153777.pdf" TargetMode="External"/><Relationship Id="rId142" Type="http://schemas.openxmlformats.org/officeDocument/2006/relationships/hyperlink" Target="file:///C:\Users\mkarivan\Desktop\New%20folder\PDF-MASINE\G1000-Mali_Kekeisen\155692.pdf" TargetMode="External"/><Relationship Id="rId163" Type="http://schemas.openxmlformats.org/officeDocument/2006/relationships/hyperlink" Target="file:///C:\Users\mkarivan\Desktop\New%20folder\PDF-MASINE\G1000-Mali_Kekeisen\164360.pdf" TargetMode="External"/><Relationship Id="rId184" Type="http://schemas.openxmlformats.org/officeDocument/2006/relationships/hyperlink" Target="file:///C:\Users\mkarivan\Desktop\New%20folder\PDF-MASINE\G1000-Mali_Kekeisen\176359%20KLTNBCH%20Sockel%200-6501-030000%20P10" TargetMode="External"/><Relationship Id="rId219" Type="http://schemas.openxmlformats.org/officeDocument/2006/relationships/hyperlink" Target="file:///C:\Users\mkarivan\Desktop\New%20folder\PDF-MASINE\G1000-Mali_Kekeisen\176505%20KLTNBCH%20Sockel%200-6501-030000%20P100%20Gewindebolzen%20M8x15.pdf" TargetMode="External"/><Relationship Id="rId230" Type="http://schemas.openxmlformats.org/officeDocument/2006/relationships/ctrlProp" Target="../ctrlProps/ctrlProp5.xml"/><Relationship Id="rId25" Type="http://schemas.openxmlformats.org/officeDocument/2006/relationships/hyperlink" Target="file:///C:\Users\mkarivan\Desktop\New%20folder\PDF-MASINE\G1000-Mali_Kekeisen\131358%20Grundgestell%2046m06395a305_drw.pdf" TargetMode="External"/><Relationship Id="rId46" Type="http://schemas.openxmlformats.org/officeDocument/2006/relationships/hyperlink" Target="file:///C:\Users\mkarivan\Desktop\New%20folder\PDF-MASINE\G1000-Mali_Kekeisen\137927.pdf" TargetMode="External"/><Relationship Id="rId67" Type="http://schemas.openxmlformats.org/officeDocument/2006/relationships/hyperlink" Target="file:///C:\Users\mkarivan\Desktop\New%20folder\PDF-MASINE\G1000-Mali_Kekeisen\140483.pdf" TargetMode="External"/><Relationship Id="rId20" Type="http://schemas.openxmlformats.org/officeDocument/2006/relationships/hyperlink" Target="file:///C:\Users\mkarivan\Desktop\New%20folder\PDF-MASINE\G1000-Mali_Kekeisen\124351.PDF" TargetMode="External"/><Relationship Id="rId41" Type="http://schemas.openxmlformats.org/officeDocument/2006/relationships/hyperlink" Target="file:///C:\Users\mkarivan\Desktop\New%20folder\PDF-MASINE\G1000-Mali_Kekeisen\137918.pdf" TargetMode="External"/><Relationship Id="rId62" Type="http://schemas.openxmlformats.org/officeDocument/2006/relationships/hyperlink" Target="file:///C:\Users\mkarivan\Desktop\New%20folder\PDF-MASINE\G1000-Mali_Kekeisen\139619.pdf" TargetMode="External"/><Relationship Id="rId83" Type="http://schemas.openxmlformats.org/officeDocument/2006/relationships/hyperlink" Target="file:///C:\Users\mkarivan\Desktop\New%20folder\PDF-MASINE\G1000-Mali_Kekeisen\147116.pdf" TargetMode="External"/><Relationship Id="rId88" Type="http://schemas.openxmlformats.org/officeDocument/2006/relationships/hyperlink" Target="file:///C:\Users\mkarivan\Desktop\New%20folder\PDF-MASINE\G1000-Mali_Kekeisen\149612.pdf" TargetMode="External"/><Relationship Id="rId111" Type="http://schemas.openxmlformats.org/officeDocument/2006/relationships/hyperlink" Target="file:///C:\Users\mkarivan\Desktop\New%20folder\PDF-MASINE\G1000-Mali_Kekeisen\152933.pdf" TargetMode="External"/><Relationship Id="rId132" Type="http://schemas.openxmlformats.org/officeDocument/2006/relationships/hyperlink" Target="file:///C:\Users\mkarivan\Desktop\New%20folder\PDF-MASINE\G1000-Mali_Kekeisen\154635.PDF" TargetMode="External"/><Relationship Id="rId153" Type="http://schemas.openxmlformats.org/officeDocument/2006/relationships/hyperlink" Target="file:///C:\Users\mkarivan\Desktop\New%20folder\PDF-MASINE\G1000-Mali_Kekeisen\163351.PDF" TargetMode="External"/><Relationship Id="rId174" Type="http://schemas.openxmlformats.org/officeDocument/2006/relationships/hyperlink" Target="file:///C:\Users\mkarivan\Desktop\New%20folder\PDF-MASINE\G1000-Mali_Kekeisen\165755.pdf" TargetMode="External"/><Relationship Id="rId179" Type="http://schemas.openxmlformats.org/officeDocument/2006/relationships/hyperlink" Target="file:///C:\Users\mkarivan\Desktop\New%20folder\PDF-MASINE\G1000-Mali_Kekeisen\176354%20KLTNBCH%20Sockel%200-6501-030000%20P4%20x1.pdf" TargetMode="External"/><Relationship Id="rId195" Type="http://schemas.openxmlformats.org/officeDocument/2006/relationships/hyperlink" Target="file:///C:\Users\mkarivan\Desktop\New%20folder\PDF-MASINE\G1000-Mali_Kekeisen\176370%20KLTNBCH%20Sockel%200-6501-030000%20P30" TargetMode="External"/><Relationship Id="rId209" Type="http://schemas.openxmlformats.org/officeDocument/2006/relationships/hyperlink" Target="file:///C:\Users\mkarivan\Desktop\New%20folder\PDF-MASINE\G1000-Mali_Kekeisen\176383%20KLTNBCH%20Sockel%200-6501-030000%20P48" TargetMode="External"/><Relationship Id="rId190" Type="http://schemas.openxmlformats.org/officeDocument/2006/relationships/hyperlink" Target="file:///C:\Users\mkarivan\Desktop\New%20folder\PDF-MASINE\G1000-Mali_Kekeisen\176365%20KLTNBCH%20Sockel%200-6501-030000%20P20" TargetMode="External"/><Relationship Id="rId204" Type="http://schemas.openxmlformats.org/officeDocument/2006/relationships/hyperlink" Target="file:///C:\Users\mkarivan\Desktop\New%20folder\PDF-MASINE\G1000-Mali_Kekeisen\176379%20KLTNBCH%20Sockel%200-6501-030000%20P43" TargetMode="External"/><Relationship Id="rId220" Type="http://schemas.openxmlformats.org/officeDocument/2006/relationships/hyperlink" Target="file:///C:\Users\mkarivan\Desktop\New%20folder\PDF-MASINE\G1000-Mali_Kekeisen\176518%20KLTNBCH%20Sockel%200-6501-030000%20&#352;ablon%20za%20postavljanje%20P100-1" TargetMode="External"/><Relationship Id="rId225" Type="http://schemas.openxmlformats.org/officeDocument/2006/relationships/vmlDrawing" Target="../drawings/vmlDrawing1.vml"/><Relationship Id="rId15" Type="http://schemas.openxmlformats.org/officeDocument/2006/relationships/hyperlink" Target="file:///C:\Users\mkarivan\Desktop\New%20folder\PDF-MASINE\G1000-Mali_Kekeisen\120832.pdf" TargetMode="External"/><Relationship Id="rId36" Type="http://schemas.openxmlformats.org/officeDocument/2006/relationships/hyperlink" Target="file:///C:\Users\mkarivan\Desktop\New%20folder\PDF-MASINE\G1000-Mali_Kekeisen\137868.pdf" TargetMode="External"/><Relationship Id="rId57" Type="http://schemas.openxmlformats.org/officeDocument/2006/relationships/hyperlink" Target="file:///C:\Users\mkarivan\Desktop\New%20folder\PDF-MASINE\G1000-Mali_Kekeisen\139609.pdf" TargetMode="External"/><Relationship Id="rId106" Type="http://schemas.openxmlformats.org/officeDocument/2006/relationships/hyperlink" Target="file:///C:\Users\mkarivan\Desktop\New%20folder\PDF-MASINE\G1000-Mali_Kekeisen\152571.PDF" TargetMode="External"/><Relationship Id="rId127" Type="http://schemas.openxmlformats.org/officeDocument/2006/relationships/hyperlink" Target="file:///C:\Users\mkarivan\Desktop\New%20folder\PDF-MASINE\G1000-Mali_Kekeisen\154383.PDF" TargetMode="External"/><Relationship Id="rId10" Type="http://schemas.openxmlformats.org/officeDocument/2006/relationships/hyperlink" Target="file:///C:\Users\mkarivan\Desktop\New%20folder\PDF-MASINE\G1000-Mali_Kekeisen\111871.pdf" TargetMode="External"/><Relationship Id="rId31" Type="http://schemas.openxmlformats.org/officeDocument/2006/relationships/hyperlink" Target="file:///C:\Users\mkarivan\Desktop\New%20folder\PDF-MASINE\G1000-Mali_Kekeisen\131783.pdf" TargetMode="External"/><Relationship Id="rId52" Type="http://schemas.openxmlformats.org/officeDocument/2006/relationships/hyperlink" Target="file:///C:\Users\mkarivan\Desktop\New%20folder\PDF-MASINE\G1000-Mali_Kekeisen\139273.PDF" TargetMode="External"/><Relationship Id="rId73" Type="http://schemas.openxmlformats.org/officeDocument/2006/relationships/hyperlink" Target="file:///C:\Users\mkarivan\Desktop\New%20folder\PDF-MASINE\G1000-Mali_Kekeisen\141617.PDF" TargetMode="External"/><Relationship Id="rId78" Type="http://schemas.openxmlformats.org/officeDocument/2006/relationships/hyperlink" Target="file:///C:\Users\mkarivan\Desktop\New%20folder\PDF-MASINE\G1000-Mali_Kekeisen\143008.PDF" TargetMode="External"/><Relationship Id="rId94" Type="http://schemas.openxmlformats.org/officeDocument/2006/relationships/hyperlink" Target="file:///C:\Users\mkarivan\Desktop\New%20folder\PDF-MASINE\G1000-Mali_Kekeisen\150279.pdf" TargetMode="External"/><Relationship Id="rId99" Type="http://schemas.openxmlformats.org/officeDocument/2006/relationships/hyperlink" Target="file:///C:\Users\mkarivan\Desktop\New%20folder\PDF-MASINE\G1000-Mali_Kekeisen\150893.pdf" TargetMode="External"/><Relationship Id="rId101" Type="http://schemas.openxmlformats.org/officeDocument/2006/relationships/hyperlink" Target="file:///C:\Users\mkarivan\Desktop\New%20folder\PDF-MASINE\G1000-Mali_Kekeisen\151168.pdf" TargetMode="External"/><Relationship Id="rId122" Type="http://schemas.openxmlformats.org/officeDocument/2006/relationships/hyperlink" Target="file:///C:\Users\mkarivan\Desktop\New%20folder\PDF-MASINE\G1000-Mali_Kekeisen\153780.pdf" TargetMode="External"/><Relationship Id="rId143" Type="http://schemas.openxmlformats.org/officeDocument/2006/relationships/hyperlink" Target="file:///C:\Users\mkarivan\Desktop\New%20folder\PDF-MASINE\G1000-Mali_Kekeisen\156913.PDF" TargetMode="External"/><Relationship Id="rId148" Type="http://schemas.openxmlformats.org/officeDocument/2006/relationships/hyperlink" Target="file:///C:\Users\mkarivan\Desktop\New%20folder\PDF-MASINE\G1000-Mali_Kekeisen\160120.PDF" TargetMode="External"/><Relationship Id="rId164" Type="http://schemas.openxmlformats.org/officeDocument/2006/relationships/hyperlink" Target="file:///C:\Users\mkarivan\Desktop\New%20folder\PDF-MASINE\G1000-Mali_Kekeisen\164667.PDF" TargetMode="External"/><Relationship Id="rId169" Type="http://schemas.openxmlformats.org/officeDocument/2006/relationships/hyperlink" Target="file:///C:\Users\mkarivan\Desktop\New%20folder\PDF-MASINE\G1000-Mali_Kekeisen\165258.PDF" TargetMode="External"/><Relationship Id="rId185" Type="http://schemas.openxmlformats.org/officeDocument/2006/relationships/hyperlink" Target="file:///C:\Users\mkarivan\Desktop\New%20folder\PDF-MASINE\G1000-Mali_Kekeisen\176360%20KLTNBCH%20Sockel%200-6501-030000%20P15" TargetMode="External"/><Relationship Id="rId4" Type="http://schemas.openxmlformats.org/officeDocument/2006/relationships/hyperlink" Target="file:///C:\Users\mkarivan\Desktop\New%20folder\PDF-MASINE\G1000-Mali_Kekeisen\106000.pdf" TargetMode="External"/><Relationship Id="rId9" Type="http://schemas.openxmlformats.org/officeDocument/2006/relationships/hyperlink" Target="file:///C:\Users\mkarivan\Desktop\New%20folder\PDF-MASINE\G1000-Mali_Kekeisen\110968.PDF" TargetMode="External"/><Relationship Id="rId180" Type="http://schemas.openxmlformats.org/officeDocument/2006/relationships/hyperlink" Target="file:///C:\Users\mkarivan\Desktop\New%20folder\PDF-MASINE\G1000-Mali_Kekeisen\176355%20KLTNBCH%20Sockel%200-6501-030000%20P5%20x2.pdf" TargetMode="External"/><Relationship Id="rId210" Type="http://schemas.openxmlformats.org/officeDocument/2006/relationships/hyperlink" Target="file:///C:\Users\mkarivan\Desktop\New%20folder\PDF-MASINE\G1000-Mali_Kekeisen\176384%20KLTNBCH%20Sockel%200-6501-030000%20P49" TargetMode="External"/><Relationship Id="rId215" Type="http://schemas.openxmlformats.org/officeDocument/2006/relationships/hyperlink" Target="file:///C:\Users\mkarivan\Desktop\New%20folder\PDF-MASINE\G1000-Mali_Kekeisen\176389%20KLTNBCH%20Sockel%200-6501-030000%20P54" TargetMode="External"/><Relationship Id="rId26" Type="http://schemas.openxmlformats.org/officeDocument/2006/relationships/hyperlink" Target="file:///C:\Users\mkarivan\Desktop\New%20folder\PDF-MASINE\G1000-Mali_Kekeisen\131372.pdf" TargetMode="External"/><Relationship Id="rId231" Type="http://schemas.openxmlformats.org/officeDocument/2006/relationships/ctrlProp" Target="../ctrlProps/ctrlProp6.xml"/><Relationship Id="rId47" Type="http://schemas.openxmlformats.org/officeDocument/2006/relationships/hyperlink" Target="file:///C:\Users\mkarivan\Desktop\New%20folder\PDF-MASINE\G1000-Mali_Kekeisen\137928.pdf" TargetMode="External"/><Relationship Id="rId68" Type="http://schemas.openxmlformats.org/officeDocument/2006/relationships/hyperlink" Target="file:///C:\Users\mkarivan\Desktop\New%20folder\PDF-MASINE\G1000-Mali_Kekeisen\140486.pdf" TargetMode="External"/><Relationship Id="rId89" Type="http://schemas.openxmlformats.org/officeDocument/2006/relationships/hyperlink" Target="file:///C:\Users\mkarivan\Desktop\New%20folder\PDF-MASINE\G1000-Mali_Kekeisen\150155.pdf" TargetMode="External"/><Relationship Id="rId112" Type="http://schemas.openxmlformats.org/officeDocument/2006/relationships/hyperlink" Target="file:///C:\Users\mkarivan\Desktop\New%20folder\PDF-MASINE\G1000-Mali_Kekeisen\153086.PDF" TargetMode="External"/><Relationship Id="rId133" Type="http://schemas.openxmlformats.org/officeDocument/2006/relationships/hyperlink" Target="file:///C:\Users\mkarivan\Desktop\New%20folder\PDF-MASINE\G1000-Mali_Kekeisen\154636.PDF" TargetMode="External"/><Relationship Id="rId154" Type="http://schemas.openxmlformats.org/officeDocument/2006/relationships/hyperlink" Target="file:///C:\Users\mkarivan\Desktop\New%20folder\PDF-MASINE\G1000-Mali_Kekeisen\163410.PDF" TargetMode="External"/><Relationship Id="rId175" Type="http://schemas.openxmlformats.org/officeDocument/2006/relationships/hyperlink" Target="file:///C:\Users\mkarivan\Desktop\New%20folder\PDF-MASINE\G1000-Mali_Kekeisen\175789%20KLTNBCH%20Sockel%200-6501-030000-00%20S%20kpl.pdf" TargetMode="External"/><Relationship Id="rId196" Type="http://schemas.openxmlformats.org/officeDocument/2006/relationships/hyperlink" Target="file:///C:\Users\mkarivan\Desktop\New%20folder\PDF-MASINE\G1000-Mali_Kekeisen\176371%20KLTNBCH%20Sockel%200-6501-030000%20P31" TargetMode="External"/><Relationship Id="rId200" Type="http://schemas.openxmlformats.org/officeDocument/2006/relationships/hyperlink" Target="file:///C:\Users\mkarivan\Desktop\New%20folder\PDF-MASINE\G1000-Mali_Kekeisen\176375%20KLTNBCH%20Sockel%200-6501-030000%20P35" TargetMode="External"/><Relationship Id="rId16" Type="http://schemas.openxmlformats.org/officeDocument/2006/relationships/hyperlink" Target="file:///C:\Users\mkarivan\Desktop\New%20folder\PDF-MASINE\G1000-Mali_Kekeisen\122922.pdf" TargetMode="External"/><Relationship Id="rId221" Type="http://schemas.openxmlformats.org/officeDocument/2006/relationships/hyperlink" Target="file:///C:\Users\mkarivan\Desktop\New%20folder\PDF-MASINE\G1000-Mali_Kekeisen\176519%20KLTNBCH%20Sockel%200-6501-030000%20&#352;ablon%20za%20postavljanje%20P100-2" TargetMode="External"/><Relationship Id="rId37" Type="http://schemas.openxmlformats.org/officeDocument/2006/relationships/hyperlink" Target="file:///C:\Users\mkarivan\Desktop\New%20folder\PDF-MASINE\G1000-Mali_Kekeisen\137873.pdf" TargetMode="External"/><Relationship Id="rId58" Type="http://schemas.openxmlformats.org/officeDocument/2006/relationships/hyperlink" Target="file:///C:\Users\mkarivan\Desktop\New%20folder\PDF-MASINE\G1000-Mali_Kekeisen\139610.pdf" TargetMode="External"/><Relationship Id="rId79" Type="http://schemas.openxmlformats.org/officeDocument/2006/relationships/hyperlink" Target="file:///C:\Users\mkarivan\Desktop\New%20folder\PDF-MASINE\G1000-Mali_Kekeisen\144305.pdf" TargetMode="External"/><Relationship Id="rId102" Type="http://schemas.openxmlformats.org/officeDocument/2006/relationships/hyperlink" Target="file:///C:\Users\mkarivan\Desktop\New%20folder\PDF-MASINE\G1000-Mali_Kekeisen\151173.pdf" TargetMode="External"/><Relationship Id="rId123" Type="http://schemas.openxmlformats.org/officeDocument/2006/relationships/hyperlink" Target="file:///C:\Users\mkarivan\Desktop\New%20folder\PDF-MASINE\G1000-Mali_Kekeisen\153783.pdf" TargetMode="External"/><Relationship Id="rId144" Type="http://schemas.openxmlformats.org/officeDocument/2006/relationships/hyperlink" Target="file:///C:\Users\mkarivan\Desktop\New%20folder\PDF-MASINE\G1000-Mali_Kekeisen\157680.PDF" TargetMode="External"/><Relationship Id="rId90" Type="http://schemas.openxmlformats.org/officeDocument/2006/relationships/hyperlink" Target="file:///C:\Users\mkarivan\Desktop\New%20folder\PDF-MASINE\G1000-Mali_Kekeisen\150158.pdf" TargetMode="External"/><Relationship Id="rId165" Type="http://schemas.openxmlformats.org/officeDocument/2006/relationships/hyperlink" Target="file:///C:\Users\mkarivan\Desktop\New%20folder\PDF-MASINE\G1000-Mali_Kekeisen\164711.PDF" TargetMode="External"/><Relationship Id="rId186" Type="http://schemas.openxmlformats.org/officeDocument/2006/relationships/hyperlink" Target="file:///C:\Users\mkarivan\Desktop\New%20folder\PDF-MASINE\G1000-Mali_Kekeisen\176361%20KLTNBCH%20Sockel%200-6501-030000%20P16" TargetMode="External"/><Relationship Id="rId211" Type="http://schemas.openxmlformats.org/officeDocument/2006/relationships/hyperlink" Target="file:///C:\Users\mkarivan\Desktop\New%20folder\PDF-MASINE\G1000-Mali_Kekeisen\176385%20KLTNBCH%20Sockel%200-6501-030000%20P50" TargetMode="External"/><Relationship Id="rId232" Type="http://schemas.openxmlformats.org/officeDocument/2006/relationships/ctrlProp" Target="../ctrlProps/ctrlProp7.xml"/><Relationship Id="rId27" Type="http://schemas.openxmlformats.org/officeDocument/2006/relationships/hyperlink" Target="file:///C:\Users\mkarivan\Desktop\New%20folder\PDF-MASINE\G1000-Mali_Kekeisen\131373.pdf" TargetMode="External"/><Relationship Id="rId48" Type="http://schemas.openxmlformats.org/officeDocument/2006/relationships/hyperlink" Target="file:///C:\Users\mkarivan\Desktop\New%20folder\PDF-MASINE\G1000-Mali_Kekeisen\137939.pdf" TargetMode="External"/><Relationship Id="rId69" Type="http://schemas.openxmlformats.org/officeDocument/2006/relationships/hyperlink" Target="file:///C:\Users\mkarivan\Desktop\New%20folder\PDF-MASINE\G1000-Mali_Kekeisen\141387.pdf" TargetMode="External"/><Relationship Id="rId113" Type="http://schemas.openxmlformats.org/officeDocument/2006/relationships/hyperlink" Target="file:///C:\Users\mkarivan\Desktop\New%20folder\PDF-MASINE\G1000-Mali_Kekeisen\153087.PDF" TargetMode="External"/><Relationship Id="rId134" Type="http://schemas.openxmlformats.org/officeDocument/2006/relationships/hyperlink" Target="file:///C:\Users\mkarivan\Desktop\New%20folder\PDF-MASINE\G1000-Mali_Kekeisen\154763.pdf" TargetMode="External"/><Relationship Id="rId80" Type="http://schemas.openxmlformats.org/officeDocument/2006/relationships/hyperlink" Target="file:///C:\Users\mkarivan\Desktop\New%20folder\PDF-MASINE\G1000-Mali_Kekeisen\144330.pdf" TargetMode="External"/><Relationship Id="rId155" Type="http://schemas.openxmlformats.org/officeDocument/2006/relationships/hyperlink" Target="file:///C:\Users\mkarivan\Desktop\New%20folder\PDF-MASINE\G1000-Mali_Kekeisen\163521.PDF" TargetMode="External"/><Relationship Id="rId176" Type="http://schemas.openxmlformats.org/officeDocument/2006/relationships/hyperlink" Target="file:///C:\Users\mkarivan\Desktop\New%20folder\PDF-MASINE\G1000-Mali_Kekeisen\176350%20KLTNBCH%20Sockel%200-6501-030000%20P1" TargetMode="External"/><Relationship Id="rId197" Type="http://schemas.openxmlformats.org/officeDocument/2006/relationships/hyperlink" Target="file:///C:\Users\mkarivan\Desktop\New%20folder\PDF-MASINE\G1000-Mali_Kekeisen\176372%20KLTNBCH%20Sockel%200-6501-030000%20P32" TargetMode="External"/><Relationship Id="rId201" Type="http://schemas.openxmlformats.org/officeDocument/2006/relationships/hyperlink" Target="file:///C:\Users\mkarivan\Desktop\New%20folder\PDF-MASINE\G1000-Mali_Kekeisen\176376%20%20KLTNBCH%20Sockel%200-6501-030000%20P40" TargetMode="External"/><Relationship Id="rId222" Type="http://schemas.openxmlformats.org/officeDocument/2006/relationships/hyperlink" Target="file:///C:\Users\mkarivan\Desktop\New%20folder\PDF-MASINE\G1000-Mali_Kekeisen\Thumbs.db" TargetMode="External"/><Relationship Id="rId17" Type="http://schemas.openxmlformats.org/officeDocument/2006/relationships/hyperlink" Target="file:///C:\Users\mkarivan\Desktop\New%20folder\PDF-MASINE\G1000-Mali_Kekeisen\122924.pdf" TargetMode="External"/><Relationship Id="rId38" Type="http://schemas.openxmlformats.org/officeDocument/2006/relationships/hyperlink" Target="file:///C:\Users\mkarivan\Desktop\New%20folder\PDF-MASINE\G1000-Mali_Kekeisen\137880.pdf" TargetMode="External"/><Relationship Id="rId59" Type="http://schemas.openxmlformats.org/officeDocument/2006/relationships/hyperlink" Target="file:///C:\Users\mkarivan\Desktop\New%20folder\PDF-MASINE\G1000-Mali_Kekeisen\139611.pdf" TargetMode="External"/><Relationship Id="rId103" Type="http://schemas.openxmlformats.org/officeDocument/2006/relationships/hyperlink" Target="file:///C:\Users\mkarivan\Desktop\New%20folder\PDF-MASINE\G1000-Mali_Kekeisen\151177.pdf" TargetMode="External"/><Relationship Id="rId124" Type="http://schemas.openxmlformats.org/officeDocument/2006/relationships/hyperlink" Target="file:///C:\Users\mkarivan\Desktop\New%20folder\PDF-MASINE\G1000-Mali_Kekeisen\153784.pdf" TargetMode="External"/><Relationship Id="rId70" Type="http://schemas.openxmlformats.org/officeDocument/2006/relationships/hyperlink" Target="file:///C:\Users\mkarivan\Desktop\New%20folder\PDF-MASINE\G1000-Mali_Kekeisen\141400.pdf" TargetMode="External"/><Relationship Id="rId91" Type="http://schemas.openxmlformats.org/officeDocument/2006/relationships/hyperlink" Target="file:///C:\Users\mkarivan\Desktop\New%20folder\PDF-MASINE\G1000-Mali_Kekeisen\150159.pdf" TargetMode="External"/><Relationship Id="rId145" Type="http://schemas.openxmlformats.org/officeDocument/2006/relationships/hyperlink" Target="file:///C:\Users\mkarivan\Desktop\New%20folder\PDF-MASINE\G1000-Mali_Kekeisen\159010.pdf" TargetMode="External"/><Relationship Id="rId166" Type="http://schemas.openxmlformats.org/officeDocument/2006/relationships/hyperlink" Target="file:///C:\Users\mkarivan\Desktop\New%20folder\PDF-MASINE\G1000-Mali_Kekeisen\164712.PDF" TargetMode="External"/><Relationship Id="rId187" Type="http://schemas.openxmlformats.org/officeDocument/2006/relationships/hyperlink" Target="file:///C:\Users\mkarivan\Desktop\New%20folder\PDF-MASINE\G1000-Mali_Kekeisen\176362%20%20KLTNBCH%20Sockel%200-6501-030000%20P17" TargetMode="External"/><Relationship Id="rId1" Type="http://schemas.openxmlformats.org/officeDocument/2006/relationships/hyperlink" Target="file:///C:\Users\mkarivan\Desktop\New%20folder\PDF-MASINE\G1000-Mali_Kekeisen\101174.pdf" TargetMode="External"/><Relationship Id="rId212" Type="http://schemas.openxmlformats.org/officeDocument/2006/relationships/hyperlink" Target="file:///C:\Users\mkarivan\Desktop\New%20folder\PDF-MASINE\G1000-Mali_Kekeisen\176386%20KLTNBCH%20Sockel%200-6501-030000%20P53" TargetMode="External"/><Relationship Id="rId233" Type="http://schemas.openxmlformats.org/officeDocument/2006/relationships/ctrlProp" Target="../ctrlProps/ctrlProp8.xml"/><Relationship Id="rId28" Type="http://schemas.openxmlformats.org/officeDocument/2006/relationships/hyperlink" Target="file:///C:\Users\mkarivan\Desktop\New%20folder\PDF-MASINE\G1000-Mali_Kekeisen\131411.pdf" TargetMode="External"/><Relationship Id="rId49" Type="http://schemas.openxmlformats.org/officeDocument/2006/relationships/hyperlink" Target="file:///C:\Users\mkarivan\Desktop\New%20folder\PDF-MASINE\G1000-Mali_Kekeisen\137940.pdf" TargetMode="External"/><Relationship Id="rId114" Type="http://schemas.openxmlformats.org/officeDocument/2006/relationships/hyperlink" Target="file:///C:\Users\mkarivan\Desktop\New%20folder\PDF-MASINE\G1000-Mali_Kekeisen\153137.pdf" TargetMode="External"/><Relationship Id="rId60" Type="http://schemas.openxmlformats.org/officeDocument/2006/relationships/hyperlink" Target="file:///C:\Users\mkarivan\Desktop\New%20folder\PDF-MASINE\G1000-Mali_Kekeisen\139615.pdf" TargetMode="External"/><Relationship Id="rId81" Type="http://schemas.openxmlformats.org/officeDocument/2006/relationships/hyperlink" Target="file:///C:\Users\mkarivan\Desktop\New%20folder\PDF-MASINE\G1000-Mali_Kekeisen\144717.pdf" TargetMode="External"/><Relationship Id="rId135" Type="http://schemas.openxmlformats.org/officeDocument/2006/relationships/hyperlink" Target="file:///C:\Users\mkarivan\Desktop\New%20folder\PDF-MASINE\G1000-Mali_Kekeisen\154885.pdf" TargetMode="External"/><Relationship Id="rId156" Type="http://schemas.openxmlformats.org/officeDocument/2006/relationships/hyperlink" Target="file:///C:\Users\mkarivan\Desktop\New%20folder\PDF-MASINE\G1000-Mali_Kekeisen\164036.PDF" TargetMode="External"/><Relationship Id="rId177" Type="http://schemas.openxmlformats.org/officeDocument/2006/relationships/hyperlink" Target="file:///C:\Users\mkarivan\Desktop\New%20folder\PDF-MASINE\G1000-Mali_Kekeisen\176351%20KLTNBCH%20Sockel%200-6501-030000%20P2" TargetMode="External"/><Relationship Id="rId198" Type="http://schemas.openxmlformats.org/officeDocument/2006/relationships/hyperlink" Target="file:///C:\Users\mkarivan\Desktop\New%20folder\PDF-MASINE\G1000-Mali_Kekeisen\176373%20KLTNBCH%20Sockel%200-6501-030000%20P33" TargetMode="External"/><Relationship Id="rId202" Type="http://schemas.openxmlformats.org/officeDocument/2006/relationships/hyperlink" Target="file:///C:\Users\mkarivan\Desktop\New%20folder\PDF-MASINE\G1000-Mali_Kekeisen\176377%20KLTNBCH%20Sockel%200-6501-030000%20P41" TargetMode="External"/><Relationship Id="rId223" Type="http://schemas.openxmlformats.org/officeDocument/2006/relationships/printerSettings" Target="../printerSettings/printerSettings1.bin"/><Relationship Id="rId18" Type="http://schemas.openxmlformats.org/officeDocument/2006/relationships/hyperlink" Target="file:///C:\Users\mkarivan\Desktop\New%20folder\PDF-MASINE\G1000-Mali_Kekeisen\122925.pdf" TargetMode="External"/><Relationship Id="rId39" Type="http://schemas.openxmlformats.org/officeDocument/2006/relationships/hyperlink" Target="file:///C:\Users\mkarivan\Desktop\New%20folder\PDF-MASINE\G1000-Mali_Kekeisen\137881.pdf" TargetMode="External"/><Relationship Id="rId50" Type="http://schemas.openxmlformats.org/officeDocument/2006/relationships/hyperlink" Target="file:///C:\Users\mkarivan\Desktop\New%20folder\PDF-MASINE\G1000-Mali_Kekeisen\137941.pdf" TargetMode="External"/><Relationship Id="rId104" Type="http://schemas.openxmlformats.org/officeDocument/2006/relationships/hyperlink" Target="file:///C:\Users\mkarivan\Desktop\New%20folder\PDF-MASINE\G1000-Mali_Kekeisen\151241.pdf" TargetMode="External"/><Relationship Id="rId125" Type="http://schemas.openxmlformats.org/officeDocument/2006/relationships/hyperlink" Target="file:///C:\Users\mkarivan\Desktop\New%20folder\PDF-MASINE\G1000-Mali_Kekeisen\154137.PDF" TargetMode="External"/><Relationship Id="rId146" Type="http://schemas.openxmlformats.org/officeDocument/2006/relationships/hyperlink" Target="file:///C:\Users\mkarivan\Desktop\New%20folder\PDF-MASINE\G1000-Mali_Kekeisen\159011.pdf" TargetMode="External"/><Relationship Id="rId167" Type="http://schemas.openxmlformats.org/officeDocument/2006/relationships/hyperlink" Target="file:///C:\Users\mkarivan\Desktop\New%20folder\PDF-MASINE\G1000-Mali_Kekeisen\165175.PDF" TargetMode="External"/><Relationship Id="rId188" Type="http://schemas.openxmlformats.org/officeDocument/2006/relationships/hyperlink" Target="file:///C:\Users\mkarivan\Desktop\New%20folder\PDF-MASINE\G1000-Mali_Kekeisen\176363%20KLTNBCH%20Sockel%200-6501-030000%20P18" TargetMode="External"/><Relationship Id="rId71" Type="http://schemas.openxmlformats.org/officeDocument/2006/relationships/hyperlink" Target="file:///C:\Users\mkarivan\Desktop\New%20folder\PDF-MASINE\G1000-Mali_Kekeisen\141577.pdf" TargetMode="External"/><Relationship Id="rId92" Type="http://schemas.openxmlformats.org/officeDocument/2006/relationships/hyperlink" Target="file:///C:\Users\mkarivan\Desktop\New%20folder\PDF-MASINE\G1000-Mali_Kekeisen\150174.pdf" TargetMode="External"/><Relationship Id="rId213" Type="http://schemas.openxmlformats.org/officeDocument/2006/relationships/hyperlink" Target="file:///C:\Users\mkarivan\Desktop\New%20folder\PDF-MASINE\G1000-Mali_Kekeisen\176387%20KLTNBCH%20Sockel%200-6501-030000%20P51" TargetMode="External"/><Relationship Id="rId234" Type="http://schemas.openxmlformats.org/officeDocument/2006/relationships/ctrlProp" Target="../ctrlProps/ctrlProp9.xml"/><Relationship Id="rId2" Type="http://schemas.openxmlformats.org/officeDocument/2006/relationships/hyperlink" Target="file:///C:\Users\mkarivan\Desktop\New%20folder\PDF-MASINE\G1000-Mali_Kekeisen\105997.pdf" TargetMode="External"/><Relationship Id="rId29" Type="http://schemas.openxmlformats.org/officeDocument/2006/relationships/hyperlink" Target="file:///C:\Users\mkarivan\Desktop\New%20folder\PDF-MASINE\G1000-Mali_Kekeisen\131412.pdf" TargetMode="External"/><Relationship Id="rId40" Type="http://schemas.openxmlformats.org/officeDocument/2006/relationships/hyperlink" Target="file:///C:\Users\mkarivan\Desktop\New%20folder\PDF-MASINE\G1000-Mali_Kekeisen\137917.pdf" TargetMode="External"/><Relationship Id="rId115" Type="http://schemas.openxmlformats.org/officeDocument/2006/relationships/hyperlink" Target="file:///C:\Users\mkarivan\Desktop\New%20folder\PDF-MASINE\G1000-Mali_Kekeisen\153476.pdf" TargetMode="External"/><Relationship Id="rId136" Type="http://schemas.openxmlformats.org/officeDocument/2006/relationships/hyperlink" Target="file:///C:\Users\mkarivan\Desktop\New%20folder\PDF-MASINE\G1000-Mali_Kekeisen\155372.PDF" TargetMode="External"/><Relationship Id="rId157" Type="http://schemas.openxmlformats.org/officeDocument/2006/relationships/hyperlink" Target="file:///C:\Users\mkarivan\Desktop\New%20folder\PDF-MASINE\G1000-Mali_Kekeisen\164039.pdf" TargetMode="External"/><Relationship Id="rId178" Type="http://schemas.openxmlformats.org/officeDocument/2006/relationships/hyperlink" Target="file:///C:\Users\mkarivan\Desktop\New%20folder\PDF-MASINE\G1000-Mali_Kekeisen\176353%20KLTNBCH%20Sockel%200-6501-030000%20P3" TargetMode="External"/><Relationship Id="rId61" Type="http://schemas.openxmlformats.org/officeDocument/2006/relationships/hyperlink" Target="file:///C:\Users\mkarivan\Desktop\New%20folder\PDF-MASINE\G1000-Mali_Kekeisen\139618.pdf" TargetMode="External"/><Relationship Id="rId82" Type="http://schemas.openxmlformats.org/officeDocument/2006/relationships/hyperlink" Target="file:///C:\Users\mkarivan\Desktop\New%20folder\PDF-MASINE\G1000-Mali_Kekeisen\145988.PDF" TargetMode="External"/><Relationship Id="rId199" Type="http://schemas.openxmlformats.org/officeDocument/2006/relationships/hyperlink" Target="file:///C:\Users\mkarivan\Desktop\New%20folder\PDF-MASINE\G1000-Mali_Kekeisen\176374%20KLTNBCH%20Sockel%200-6501-030000%20P34" TargetMode="External"/><Relationship Id="rId203" Type="http://schemas.openxmlformats.org/officeDocument/2006/relationships/hyperlink" Target="file:///C:\Users\mkarivan\Desktop\New%20folder\PDF-MASINE\G1000-Mali_Kekeisen\176378%20KLTNBCH%20Sockel%200-6501-030000%20P42" TargetMode="External"/><Relationship Id="rId19" Type="http://schemas.openxmlformats.org/officeDocument/2006/relationships/hyperlink" Target="file:///C:\Users\mkarivan\Desktop\New%20folder\PDF-MASINE\G1000-Mali_Kekeisen\124294.pdf" TargetMode="External"/><Relationship Id="rId224" Type="http://schemas.openxmlformats.org/officeDocument/2006/relationships/drawing" Target="../drawings/drawing1.xml"/><Relationship Id="rId30" Type="http://schemas.openxmlformats.org/officeDocument/2006/relationships/hyperlink" Target="file:///C:\Users\mkarivan\Desktop\New%20folder\PDF-MASINE\G1000-Mali_Kekeisen\131782.pdf" TargetMode="External"/><Relationship Id="rId105" Type="http://schemas.openxmlformats.org/officeDocument/2006/relationships/hyperlink" Target="file:///C:\Users\mkarivan\Desktop\New%20folder\PDF-MASINE\G1000-Mali_Kekeisen\151297.pdf" TargetMode="External"/><Relationship Id="rId126" Type="http://schemas.openxmlformats.org/officeDocument/2006/relationships/hyperlink" Target="file:///C:\Users\mkarivan\Desktop\New%20folder\PDF-MASINE\G1000-Mali_Kekeisen\154382.PDF" TargetMode="External"/><Relationship Id="rId147" Type="http://schemas.openxmlformats.org/officeDocument/2006/relationships/hyperlink" Target="file:///C:\Users\mkarivan\Desktop\New%20folder\PDF-MASINE\G1000-Mali_Kekeisen\160066.PDF" TargetMode="External"/><Relationship Id="rId168" Type="http://schemas.openxmlformats.org/officeDocument/2006/relationships/hyperlink" Target="file:///C:\Users\mkarivan\Desktop\New%20folder\PDF-MASINE\G1000-Mali_Kekeisen\165248.PDF" TargetMode="External"/><Relationship Id="rId51" Type="http://schemas.openxmlformats.org/officeDocument/2006/relationships/hyperlink" Target="file:///C:\Users\mkarivan\Desktop\New%20folder\PDF-MASINE\G1000-Mali_Kekeisen\138053.PDF" TargetMode="External"/><Relationship Id="rId72" Type="http://schemas.openxmlformats.org/officeDocument/2006/relationships/hyperlink" Target="file:///C:\Users\mkarivan\Desktop\New%20folder\PDF-MASINE\G1000-Mali_Kekeisen\141616.PDF" TargetMode="External"/><Relationship Id="rId93" Type="http://schemas.openxmlformats.org/officeDocument/2006/relationships/hyperlink" Target="file:///C:\Users\mkarivan\Desktop\New%20folder\PDF-MASINE\G1000-Mali_Kekeisen\150175.pdf" TargetMode="External"/><Relationship Id="rId189" Type="http://schemas.openxmlformats.org/officeDocument/2006/relationships/hyperlink" Target="file:///C:\Users\mkarivan\Desktop\New%20folder\PDF-MASINE\G1000-Mali_Kekeisen\176364%20KLTNBCH%20Sockel%200-6501-030000%20P19" TargetMode="External"/><Relationship Id="rId3" Type="http://schemas.openxmlformats.org/officeDocument/2006/relationships/hyperlink" Target="file:///C:\Users\mkarivan\Desktop\New%20folder\PDF-MASINE\G1000-Mali_Kekeisen\105998.pdf" TargetMode="External"/><Relationship Id="rId214" Type="http://schemas.openxmlformats.org/officeDocument/2006/relationships/hyperlink" Target="file:///C:\Users\mkarivan\Desktop\New%20folder\PDF-MASINE\G1000-Mali_Kekeisen\176388%20KLTNBCH%20Sockel%200-6501-030000%20P55" TargetMode="External"/><Relationship Id="rId235" Type="http://schemas.openxmlformats.org/officeDocument/2006/relationships/ctrlProp" Target="../ctrlProps/ctrlProp10.xml"/><Relationship Id="rId116" Type="http://schemas.openxmlformats.org/officeDocument/2006/relationships/hyperlink" Target="file:///C:\Users\mkarivan\Desktop\New%20folder\PDF-MASINE\G1000-Mali_Kekeisen\153477.pdf" TargetMode="External"/><Relationship Id="rId137" Type="http://schemas.openxmlformats.org/officeDocument/2006/relationships/hyperlink" Target="file:///C:\Users\mkarivan\Desktop\New%20folder\PDF-MASINE\G1000-Mali_Kekeisen\155381.PDF" TargetMode="External"/><Relationship Id="rId158" Type="http://schemas.openxmlformats.org/officeDocument/2006/relationships/hyperlink" Target="file:///C:\Users\mkarivan\Desktop\New%20folder\PDF-MASINE\G1000-Mali_Kekeisen\164043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pageSetUpPr fitToPage="1"/>
  </sheetPr>
  <dimension ref="A1:XFC554"/>
  <sheetViews>
    <sheetView tabSelected="1" zoomScale="105" zoomScaleNormal="105" workbookViewId="0">
      <pane ySplit="4" topLeftCell="A5" activePane="bottomLeft" state="frozen"/>
      <selection pane="bottomLeft"/>
    </sheetView>
  </sheetViews>
  <sheetFormatPr defaultColWidth="0" defaultRowHeight="15" x14ac:dyDescent="0.25"/>
  <cols>
    <col min="1" max="1" width="5.5703125" bestFit="1" customWidth="1"/>
    <col min="2" max="2" width="7.7109375" hidden="1" customWidth="1"/>
    <col min="3" max="3" width="10.28515625" bestFit="1" customWidth="1"/>
    <col min="4" max="4" width="6.85546875" customWidth="1"/>
    <col min="5" max="5" width="10.28515625" bestFit="1" customWidth="1"/>
    <col min="6" max="6" width="59.5703125" bestFit="1" customWidth="1"/>
    <col min="7" max="7" width="7.5703125" customWidth="1"/>
    <col min="8" max="8" width="4" customWidth="1"/>
    <col min="9" max="10" width="10" hidden="1" customWidth="1"/>
    <col min="11" max="11" width="10" style="6" bestFit="1" customWidth="1"/>
    <col min="12" max="12" width="29.5703125" customWidth="1"/>
    <col min="13" max="13" width="20.42578125" hidden="1" customWidth="1"/>
    <col min="14" max="14" width="12.85546875" style="3" customWidth="1"/>
    <col min="15" max="15" width="9.85546875" style="8" bestFit="1" customWidth="1"/>
    <col min="16" max="16" width="10.85546875" style="30" bestFit="1" customWidth="1"/>
    <col min="17" max="17" width="21.5703125" style="2" customWidth="1"/>
    <col min="18" max="18" width="23.85546875" style="2" bestFit="1" customWidth="1"/>
    <col min="19" max="19" width="9.85546875" style="8" bestFit="1" customWidth="1"/>
    <col min="20" max="20" width="11" style="32" bestFit="1" customWidth="1"/>
    <col min="21" max="21" width="9" customWidth="1"/>
    <col min="22" max="26" width="1.7109375" hidden="1" customWidth="1"/>
    <col min="27" max="27" width="1.7109375" style="6" hidden="1" customWidth="1"/>
    <col min="28" max="58" width="7.7109375" hidden="1"/>
    <col min="59" max="16383" width="9.140625" hidden="1"/>
    <col min="16384" max="16384" width="1.7109375" hidden="1"/>
  </cols>
  <sheetData>
    <row r="1" spans="1:27" s="37" customFormat="1" ht="21" x14ac:dyDescent="0.35">
      <c r="A1" s="12"/>
      <c r="B1" s="12"/>
      <c r="C1" s="12"/>
      <c r="D1" s="12"/>
      <c r="E1" s="12"/>
      <c r="F1" s="12"/>
      <c r="G1" s="12"/>
      <c r="H1" s="12"/>
      <c r="I1" s="12"/>
      <c r="J1" s="13"/>
      <c r="K1" s="50" t="b">
        <v>0</v>
      </c>
      <c r="L1" s="51" t="s">
        <v>433</v>
      </c>
      <c r="M1" s="12"/>
      <c r="N1" s="14"/>
      <c r="O1" s="35"/>
      <c r="P1" s="14"/>
      <c r="Q1" s="31" t="s">
        <v>202</v>
      </c>
      <c r="R1" s="53">
        <f ca="1">TODAY()</f>
        <v>45825</v>
      </c>
      <c r="S1" s="34"/>
      <c r="T1" s="36">
        <f>SUMIF(N:N,"&gt;0",O:O)</f>
        <v>1.4921180556270246</v>
      </c>
      <c r="U1" s="12"/>
      <c r="AA1" s="39">
        <v>101174</v>
      </c>
    </row>
    <row r="2" spans="1:27" ht="21" x14ac:dyDescent="0.35">
      <c r="A2" s="52"/>
      <c r="B2" s="12"/>
      <c r="C2" s="12"/>
      <c r="D2" s="12"/>
      <c r="E2" s="12"/>
      <c r="F2" s="12"/>
      <c r="G2" s="12"/>
      <c r="H2" s="12"/>
      <c r="I2" s="12"/>
      <c r="J2" s="13"/>
      <c r="K2" s="50" t="b">
        <v>0</v>
      </c>
      <c r="L2" s="51" t="s">
        <v>434</v>
      </c>
      <c r="M2" s="12"/>
      <c r="N2" s="14"/>
      <c r="O2" s="55">
        <v>20</v>
      </c>
      <c r="P2" s="14"/>
      <c r="Q2" s="31" t="s">
        <v>203</v>
      </c>
      <c r="R2" s="33">
        <v>0.29166666666666669</v>
      </c>
      <c r="S2" s="34"/>
      <c r="T2" s="36"/>
      <c r="U2" s="12"/>
      <c r="AA2" s="40">
        <v>105997</v>
      </c>
    </row>
    <row r="3" spans="1:27" ht="21" x14ac:dyDescent="0.35">
      <c r="A3" s="52"/>
      <c r="B3" s="12"/>
      <c r="C3" s="12"/>
      <c r="D3" s="12"/>
      <c r="E3" s="12"/>
      <c r="F3" s="12"/>
      <c r="G3" s="12"/>
      <c r="H3" s="12"/>
      <c r="I3" s="12"/>
      <c r="J3" s="13"/>
      <c r="K3" s="50" t="b">
        <v>1</v>
      </c>
      <c r="L3" s="51" t="s">
        <v>612</v>
      </c>
      <c r="M3" s="12"/>
      <c r="N3" s="14"/>
      <c r="O3" s="35"/>
      <c r="P3" s="14"/>
      <c r="Q3" s="31" t="s">
        <v>196</v>
      </c>
      <c r="R3" s="15">
        <f ca="1">R1+R2</f>
        <v>45825.291666666664</v>
      </c>
      <c r="S3" s="34"/>
      <c r="T3" s="38"/>
      <c r="U3" s="12"/>
      <c r="AA3" s="40">
        <v>105998</v>
      </c>
    </row>
    <row r="4" spans="1:27" ht="26.25" x14ac:dyDescent="0.25">
      <c r="A4" s="57" t="s">
        <v>204</v>
      </c>
      <c r="B4" s="58" t="s">
        <v>195</v>
      </c>
      <c r="C4" s="57" t="s">
        <v>182</v>
      </c>
      <c r="D4" s="57" t="s">
        <v>183</v>
      </c>
      <c r="E4" s="57" t="s">
        <v>0</v>
      </c>
      <c r="F4" s="57" t="s">
        <v>184</v>
      </c>
      <c r="G4" s="57" t="s">
        <v>185</v>
      </c>
      <c r="H4" s="57" t="s">
        <v>186</v>
      </c>
      <c r="I4" s="57" t="s">
        <v>187</v>
      </c>
      <c r="J4" s="66" t="s">
        <v>188</v>
      </c>
      <c r="K4" s="57" t="s">
        <v>189</v>
      </c>
      <c r="L4" s="57" t="s">
        <v>190</v>
      </c>
      <c r="M4" s="57" t="s">
        <v>191</v>
      </c>
      <c r="N4" s="67" t="s">
        <v>192</v>
      </c>
      <c r="O4" s="68" t="s">
        <v>197</v>
      </c>
      <c r="P4" s="69" t="s">
        <v>574</v>
      </c>
      <c r="Q4" s="70" t="s">
        <v>209</v>
      </c>
      <c r="R4" s="71">
        <f ca="1">R3</f>
        <v>45825.291666666664</v>
      </c>
      <c r="S4" s="60" t="s">
        <v>200</v>
      </c>
      <c r="T4" s="61" t="s">
        <v>208</v>
      </c>
      <c r="U4" s="59" t="s">
        <v>355</v>
      </c>
      <c r="AA4" s="48">
        <v>106000</v>
      </c>
    </row>
    <row r="5" spans="1:27" s="23" customFormat="1" x14ac:dyDescent="0.25">
      <c r="A5" s="54">
        <v>0</v>
      </c>
      <c r="B5" s="75"/>
      <c r="C5" s="23">
        <v>1008153</v>
      </c>
      <c r="D5" s="23">
        <v>1</v>
      </c>
      <c r="E5" s="23">
        <v>1008174</v>
      </c>
      <c r="F5" s="23" t="s">
        <v>1865</v>
      </c>
      <c r="G5" s="5">
        <v>8</v>
      </c>
      <c r="H5" s="23">
        <v>12</v>
      </c>
      <c r="I5" s="23">
        <v>0</v>
      </c>
      <c r="J5" s="23">
        <v>0</v>
      </c>
      <c r="K5" s="23" t="s">
        <v>5</v>
      </c>
      <c r="L5" s="23" t="s">
        <v>570</v>
      </c>
      <c r="M5" s="23" t="s">
        <v>1864</v>
      </c>
      <c r="N5" s="24">
        <v>45813</v>
      </c>
      <c r="O5" s="28">
        <v>5.5555555555555558E-3</v>
      </c>
      <c r="P5" s="3">
        <v>45763</v>
      </c>
      <c r="Q5" s="78">
        <v>45825.291666666664</v>
      </c>
      <c r="R5" s="79">
        <v>45825.297222222223</v>
      </c>
      <c r="S5" s="80">
        <v>0.29722222222222222</v>
      </c>
      <c r="T5" s="81">
        <v>-62</v>
      </c>
      <c r="U5" s="47">
        <f>IFERROR(INDEX(NOVO!O:O,MATCH(PRINT!E5,NOVO!C:C,0)),"")</f>
        <v>215947</v>
      </c>
      <c r="AA5" s="49">
        <v>110918</v>
      </c>
    </row>
    <row r="6" spans="1:27" s="23" customFormat="1" x14ac:dyDescent="0.25">
      <c r="A6" s="54">
        <v>0</v>
      </c>
      <c r="B6" s="75"/>
      <c r="C6" s="23">
        <v>1008153</v>
      </c>
      <c r="D6" s="23">
        <v>1</v>
      </c>
      <c r="E6" s="23">
        <v>1008193</v>
      </c>
      <c r="F6" s="23" t="s">
        <v>1863</v>
      </c>
      <c r="G6" s="5">
        <v>8</v>
      </c>
      <c r="H6" s="23">
        <v>12</v>
      </c>
      <c r="I6" s="23">
        <v>0</v>
      </c>
      <c r="J6" s="23">
        <v>0</v>
      </c>
      <c r="K6" s="23" t="s">
        <v>5</v>
      </c>
      <c r="L6" s="23" t="s">
        <v>570</v>
      </c>
      <c r="M6" s="23" t="s">
        <v>1864</v>
      </c>
      <c r="N6" s="24">
        <v>45813</v>
      </c>
      <c r="O6" s="28">
        <v>5.5555555555555558E-3</v>
      </c>
      <c r="P6" s="3">
        <v>45763</v>
      </c>
      <c r="Q6" s="78">
        <v>45825.297222222223</v>
      </c>
      <c r="R6" s="79">
        <v>45825.302777777782</v>
      </c>
      <c r="S6" s="80">
        <v>0.30277777777777776</v>
      </c>
      <c r="T6" s="81">
        <v>-62.000000000007276</v>
      </c>
      <c r="U6" s="47">
        <f>IFERROR(INDEX(NOVO!O:O,MATCH(PRINT!E6,NOVO!C:C,0)),"")</f>
        <v>215966</v>
      </c>
      <c r="AA6" s="49">
        <v>110954</v>
      </c>
    </row>
    <row r="7" spans="1:27" s="23" customFormat="1" x14ac:dyDescent="0.25">
      <c r="A7" s="54">
        <v>0</v>
      </c>
      <c r="B7" s="75"/>
      <c r="C7" s="23">
        <v>1008153</v>
      </c>
      <c r="D7" s="23">
        <v>1</v>
      </c>
      <c r="E7" s="23">
        <v>1028248</v>
      </c>
      <c r="F7" s="23" t="s">
        <v>1866</v>
      </c>
      <c r="G7" s="5">
        <v>1</v>
      </c>
      <c r="H7" s="23">
        <v>2</v>
      </c>
      <c r="I7" s="23">
        <v>0</v>
      </c>
      <c r="J7" s="23">
        <v>0</v>
      </c>
      <c r="K7" s="23" t="s">
        <v>5</v>
      </c>
      <c r="L7" s="23" t="s">
        <v>570</v>
      </c>
      <c r="M7" s="23" t="s">
        <v>1864</v>
      </c>
      <c r="N7" s="24">
        <v>45813</v>
      </c>
      <c r="O7" s="28">
        <v>9.2592592592592596E-4</v>
      </c>
      <c r="P7" s="3">
        <v>45763</v>
      </c>
      <c r="Q7" s="78">
        <v>45825.302777777782</v>
      </c>
      <c r="R7" s="79">
        <v>45825.303703703707</v>
      </c>
      <c r="S7" s="80">
        <v>0.3034722222222222</v>
      </c>
      <c r="T7" s="81">
        <v>-62.000231481484661</v>
      </c>
      <c r="U7" s="47">
        <f>IFERROR(INDEX(NOVO!O:O,MATCH(PRINT!E7,NOVO!C:C,0)),"")</f>
        <v>215978</v>
      </c>
      <c r="AA7" s="49">
        <v>110958</v>
      </c>
    </row>
    <row r="8" spans="1:27" s="23" customFormat="1" x14ac:dyDescent="0.25">
      <c r="A8" s="54">
        <v>0</v>
      </c>
      <c r="B8" s="75"/>
      <c r="C8" s="23">
        <v>1008158</v>
      </c>
      <c r="D8" s="23">
        <v>1</v>
      </c>
      <c r="E8" s="23">
        <v>1008193</v>
      </c>
      <c r="F8" s="23" t="s">
        <v>1863</v>
      </c>
      <c r="G8" s="5">
        <v>8</v>
      </c>
      <c r="H8" s="23">
        <v>12</v>
      </c>
      <c r="I8" s="23">
        <v>0</v>
      </c>
      <c r="J8" s="23">
        <v>0</v>
      </c>
      <c r="K8" s="23" t="s">
        <v>5</v>
      </c>
      <c r="L8" s="23" t="s">
        <v>570</v>
      </c>
      <c r="M8" s="23" t="s">
        <v>1864</v>
      </c>
      <c r="N8" s="24">
        <v>45813</v>
      </c>
      <c r="O8" s="28">
        <v>5.5555555555555558E-3</v>
      </c>
      <c r="P8" s="3">
        <v>45763</v>
      </c>
      <c r="Q8" s="78">
        <v>45825.303703703707</v>
      </c>
      <c r="R8" s="79">
        <v>45825.309259259266</v>
      </c>
      <c r="S8" s="80">
        <v>0.30902777777777779</v>
      </c>
      <c r="T8" s="81">
        <v>-62.000231481484661</v>
      </c>
      <c r="U8" s="47">
        <f>IFERROR(INDEX(NOVO!O:O,MATCH(PRINT!E8,NOVO!C:C,0)),"")</f>
        <v>215966</v>
      </c>
      <c r="AA8" s="49">
        <v>110967</v>
      </c>
    </row>
    <row r="9" spans="1:27" s="23" customFormat="1" x14ac:dyDescent="0.25">
      <c r="A9" s="54">
        <v>0</v>
      </c>
      <c r="B9" s="75"/>
      <c r="C9" s="23">
        <v>1008158</v>
      </c>
      <c r="D9" s="23">
        <v>1</v>
      </c>
      <c r="E9" s="23">
        <v>1008174</v>
      </c>
      <c r="F9" s="23" t="s">
        <v>1865</v>
      </c>
      <c r="G9" s="5">
        <v>8</v>
      </c>
      <c r="H9" s="23">
        <v>12</v>
      </c>
      <c r="I9" s="23">
        <v>0</v>
      </c>
      <c r="J9" s="23">
        <v>0</v>
      </c>
      <c r="K9" s="23" t="s">
        <v>5</v>
      </c>
      <c r="L9" s="23" t="s">
        <v>570</v>
      </c>
      <c r="M9" s="23" t="s">
        <v>1864</v>
      </c>
      <c r="N9" s="24">
        <v>45813</v>
      </c>
      <c r="O9" s="28">
        <v>5.5555555555555558E-3</v>
      </c>
      <c r="P9" s="3">
        <v>45763</v>
      </c>
      <c r="Q9" s="78">
        <v>45825.309259259266</v>
      </c>
      <c r="R9" s="79">
        <v>45825.314814814825</v>
      </c>
      <c r="S9" s="80">
        <v>0.31458333333333333</v>
      </c>
      <c r="T9" s="81">
        <v>-62.000231481491937</v>
      </c>
      <c r="U9" s="47">
        <f>IFERROR(INDEX(NOVO!O:O,MATCH(PRINT!E9,NOVO!C:C,0)),"")</f>
        <v>215947</v>
      </c>
      <c r="AA9" s="49">
        <v>110968</v>
      </c>
    </row>
    <row r="10" spans="1:27" s="23" customFormat="1" x14ac:dyDescent="0.25">
      <c r="A10" s="54">
        <v>0</v>
      </c>
      <c r="B10" s="75"/>
      <c r="C10" s="23">
        <v>1008158</v>
      </c>
      <c r="D10" s="23">
        <v>1</v>
      </c>
      <c r="E10" s="23">
        <v>1028248</v>
      </c>
      <c r="F10" s="23" t="s">
        <v>1866</v>
      </c>
      <c r="G10" s="5">
        <v>1</v>
      </c>
      <c r="H10" s="23">
        <v>2</v>
      </c>
      <c r="I10" s="23">
        <v>0</v>
      </c>
      <c r="J10" s="23">
        <v>0</v>
      </c>
      <c r="K10" s="23" t="s">
        <v>5</v>
      </c>
      <c r="L10" s="23" t="s">
        <v>570</v>
      </c>
      <c r="M10" s="23" t="s">
        <v>1864</v>
      </c>
      <c r="N10" s="24">
        <v>45813</v>
      </c>
      <c r="O10" s="28">
        <v>9.2592592592592596E-4</v>
      </c>
      <c r="P10" s="3">
        <v>45763</v>
      </c>
      <c r="Q10" s="78">
        <v>45825.314814814825</v>
      </c>
      <c r="R10" s="79">
        <v>45825.315740740749</v>
      </c>
      <c r="S10" s="80">
        <v>0.31527777777777777</v>
      </c>
      <c r="T10" s="81">
        <v>-62.000462962969323</v>
      </c>
      <c r="U10" s="47">
        <f>IFERROR(INDEX(NOVO!O:O,MATCH(PRINT!E10,NOVO!C:C,0)),"")</f>
        <v>215978</v>
      </c>
      <c r="AA10" s="49">
        <v>111871</v>
      </c>
    </row>
    <row r="11" spans="1:27" s="23" customFormat="1" x14ac:dyDescent="0.25">
      <c r="A11" s="54">
        <v>0</v>
      </c>
      <c r="B11" s="75"/>
      <c r="C11" s="23">
        <v>1025304</v>
      </c>
      <c r="D11" s="23">
        <v>1</v>
      </c>
      <c r="E11" s="23">
        <v>1025307</v>
      </c>
      <c r="F11" s="23" t="s">
        <v>1944</v>
      </c>
      <c r="G11" s="5">
        <v>10</v>
      </c>
      <c r="H11" s="23">
        <v>1</v>
      </c>
      <c r="I11" s="23">
        <v>0</v>
      </c>
      <c r="J11" s="23">
        <v>0</v>
      </c>
      <c r="K11" s="23" t="s">
        <v>5</v>
      </c>
      <c r="L11" s="23" t="s">
        <v>570</v>
      </c>
      <c r="M11" s="23" t="s">
        <v>2040</v>
      </c>
      <c r="N11" s="24">
        <v>45817</v>
      </c>
      <c r="O11" s="28">
        <v>6.9444444444444441E-3</v>
      </c>
      <c r="P11" s="3">
        <v>45797</v>
      </c>
      <c r="Q11" s="78">
        <v>45825.315740740749</v>
      </c>
      <c r="R11" s="79">
        <v>45825.322685185194</v>
      </c>
      <c r="S11" s="80">
        <v>0.32222222222222224</v>
      </c>
      <c r="T11" s="81">
        <v>-28.000462962969323</v>
      </c>
      <c r="U11" s="47">
        <f>IFERROR(INDEX(NOVO!O:O,MATCH(PRINT!E11,NOVO!C:C,0)),"")</f>
        <v>204305</v>
      </c>
      <c r="AA11" s="49">
        <v>116382</v>
      </c>
    </row>
    <row r="12" spans="1:27" s="23" customFormat="1" x14ac:dyDescent="0.25">
      <c r="A12" s="54">
        <v>0</v>
      </c>
      <c r="B12" s="75"/>
      <c r="C12" s="23">
        <v>1025304</v>
      </c>
      <c r="D12" s="23">
        <v>1</v>
      </c>
      <c r="E12" s="23">
        <v>1025306</v>
      </c>
      <c r="F12" s="23" t="s">
        <v>1940</v>
      </c>
      <c r="G12" s="5">
        <v>15</v>
      </c>
      <c r="H12" s="23">
        <v>1</v>
      </c>
      <c r="I12" s="23">
        <v>0</v>
      </c>
      <c r="J12" s="23">
        <v>0</v>
      </c>
      <c r="K12" s="23" t="s">
        <v>5</v>
      </c>
      <c r="L12" s="23" t="s">
        <v>570</v>
      </c>
      <c r="M12" s="23" t="s">
        <v>2040</v>
      </c>
      <c r="N12" s="24">
        <v>45817</v>
      </c>
      <c r="O12" s="28">
        <v>1.0416666666666666E-2</v>
      </c>
      <c r="P12" s="3">
        <v>45797</v>
      </c>
      <c r="Q12" s="78">
        <v>45825.322685185194</v>
      </c>
      <c r="R12" s="79">
        <v>45825.333101851858</v>
      </c>
      <c r="S12" s="80">
        <v>0.33263888888888887</v>
      </c>
      <c r="T12" s="81">
        <v>-28.000462962969323</v>
      </c>
      <c r="U12" s="47">
        <f>IFERROR(INDEX(NOVO!O:O,MATCH(PRINT!E12,NOVO!C:C,0)),"")</f>
        <v>204304</v>
      </c>
      <c r="AA12" s="49">
        <v>117525</v>
      </c>
    </row>
    <row r="13" spans="1:27" s="23" customFormat="1" x14ac:dyDescent="0.25">
      <c r="A13" s="54">
        <v>0</v>
      </c>
      <c r="B13" s="75"/>
      <c r="C13" s="23">
        <v>1025304</v>
      </c>
      <c r="D13" s="23">
        <v>1</v>
      </c>
      <c r="E13" s="23">
        <v>1025305</v>
      </c>
      <c r="F13" s="23" t="s">
        <v>1941</v>
      </c>
      <c r="G13" s="5">
        <v>15</v>
      </c>
      <c r="H13" s="23">
        <v>1</v>
      </c>
      <c r="I13" s="23">
        <v>0</v>
      </c>
      <c r="J13" s="23">
        <v>0</v>
      </c>
      <c r="K13" s="23" t="s">
        <v>5</v>
      </c>
      <c r="L13" s="23" t="s">
        <v>570</v>
      </c>
      <c r="M13" s="23" t="s">
        <v>2040</v>
      </c>
      <c r="N13" s="24">
        <v>45817</v>
      </c>
      <c r="O13" s="28">
        <v>1.0416666666666666E-2</v>
      </c>
      <c r="P13" s="3">
        <v>45797</v>
      </c>
      <c r="Q13" s="78">
        <v>45825.333101851858</v>
      </c>
      <c r="R13" s="79">
        <v>45825.343518518523</v>
      </c>
      <c r="S13" s="80">
        <v>0.34305555555555556</v>
      </c>
      <c r="T13" s="81">
        <v>-28.000462962969323</v>
      </c>
      <c r="U13" s="47">
        <f>IFERROR(INDEX(NOVO!O:O,MATCH(PRINT!E13,NOVO!C:C,0)),"")</f>
        <v>204303</v>
      </c>
      <c r="AA13" s="49">
        <v>118355</v>
      </c>
    </row>
    <row r="14" spans="1:27" s="23" customFormat="1" x14ac:dyDescent="0.25">
      <c r="A14" s="54">
        <v>0</v>
      </c>
      <c r="B14" s="75"/>
      <c r="C14" s="23">
        <v>1025304</v>
      </c>
      <c r="D14" s="23">
        <v>1</v>
      </c>
      <c r="E14" s="23">
        <v>1025316</v>
      </c>
      <c r="F14" s="23" t="s">
        <v>1938</v>
      </c>
      <c r="G14" s="5">
        <v>16</v>
      </c>
      <c r="H14" s="23">
        <v>2</v>
      </c>
      <c r="I14" s="23">
        <v>0</v>
      </c>
      <c r="J14" s="23">
        <v>0</v>
      </c>
      <c r="K14" s="23" t="s">
        <v>5</v>
      </c>
      <c r="L14" s="23" t="s">
        <v>570</v>
      </c>
      <c r="M14" s="23" t="s">
        <v>2040</v>
      </c>
      <c r="N14" s="24">
        <v>45817</v>
      </c>
      <c r="O14" s="28">
        <v>1.1111111111111112E-2</v>
      </c>
      <c r="P14" s="3">
        <v>45797</v>
      </c>
      <c r="Q14" s="78">
        <v>45825.343518518523</v>
      </c>
      <c r="R14" s="79">
        <v>45825.354629629634</v>
      </c>
      <c r="S14" s="80">
        <v>0.35416666666666669</v>
      </c>
      <c r="T14" s="81">
        <v>-28.000462962969323</v>
      </c>
      <c r="U14" s="47">
        <f>IFERROR(INDEX(NOVO!O:O,MATCH(PRINT!E14,NOVO!C:C,0)),"")</f>
        <v>204314</v>
      </c>
      <c r="AA14" s="49">
        <v>118792</v>
      </c>
    </row>
    <row r="15" spans="1:27" s="23" customFormat="1" x14ac:dyDescent="0.25">
      <c r="A15" s="54">
        <v>0</v>
      </c>
      <c r="B15" s="75"/>
      <c r="C15" s="23">
        <v>1025304</v>
      </c>
      <c r="D15" s="23">
        <v>1</v>
      </c>
      <c r="E15" s="23">
        <v>1025315</v>
      </c>
      <c r="F15" s="23" t="s">
        <v>1937</v>
      </c>
      <c r="G15" s="5">
        <v>8</v>
      </c>
      <c r="H15" s="23">
        <v>1</v>
      </c>
      <c r="I15" s="23">
        <v>0</v>
      </c>
      <c r="J15" s="23">
        <v>0</v>
      </c>
      <c r="K15" s="23" t="s">
        <v>5</v>
      </c>
      <c r="L15" s="23" t="s">
        <v>570</v>
      </c>
      <c r="M15" s="23" t="s">
        <v>2040</v>
      </c>
      <c r="N15" s="24">
        <v>45817</v>
      </c>
      <c r="O15" s="28">
        <v>5.5555555555555558E-3</v>
      </c>
      <c r="P15" s="3">
        <v>45797</v>
      </c>
      <c r="Q15" s="78">
        <v>45825.354629629634</v>
      </c>
      <c r="R15" s="79">
        <v>45825.360185185193</v>
      </c>
      <c r="S15" s="80">
        <v>0.35972222222222222</v>
      </c>
      <c r="T15" s="81">
        <v>-28.000462962969323</v>
      </c>
      <c r="U15" s="47">
        <f>IFERROR(INDEX(NOVO!O:O,MATCH(PRINT!E15,NOVO!C:C,0)),"")</f>
        <v>204313</v>
      </c>
      <c r="AA15" s="49">
        <v>120832</v>
      </c>
    </row>
    <row r="16" spans="1:27" s="23" customFormat="1" x14ac:dyDescent="0.25">
      <c r="A16" s="54">
        <v>0</v>
      </c>
      <c r="B16" s="75"/>
      <c r="C16" s="23">
        <v>1025304</v>
      </c>
      <c r="D16" s="23">
        <v>1</v>
      </c>
      <c r="E16" s="23">
        <v>1025314</v>
      </c>
      <c r="F16" s="23" t="s">
        <v>1936</v>
      </c>
      <c r="G16" s="5">
        <v>5</v>
      </c>
      <c r="H16" s="23">
        <v>1</v>
      </c>
      <c r="I16" s="23">
        <v>0</v>
      </c>
      <c r="J16" s="23">
        <v>0</v>
      </c>
      <c r="K16" s="23" t="s">
        <v>5</v>
      </c>
      <c r="L16" s="23" t="s">
        <v>570</v>
      </c>
      <c r="M16" s="23" t="s">
        <v>2040</v>
      </c>
      <c r="N16" s="24">
        <v>45817</v>
      </c>
      <c r="O16" s="28">
        <v>3.472222222222222E-3</v>
      </c>
      <c r="P16" s="3">
        <v>45797</v>
      </c>
      <c r="Q16" s="78">
        <v>45825.360185185193</v>
      </c>
      <c r="R16" s="79">
        <v>45825.363657407412</v>
      </c>
      <c r="S16" s="80">
        <v>0.36319444444444443</v>
      </c>
      <c r="T16" s="81">
        <v>-28.000462962969323</v>
      </c>
      <c r="U16" s="47">
        <f>IFERROR(INDEX(NOVO!O:O,MATCH(PRINT!E16,NOVO!C:C,0)),"")</f>
        <v>204312</v>
      </c>
      <c r="AA16" s="49">
        <v>122922</v>
      </c>
    </row>
    <row r="17" spans="1:27" s="23" customFormat="1" x14ac:dyDescent="0.25">
      <c r="A17" s="54">
        <v>0</v>
      </c>
      <c r="B17" s="75"/>
      <c r="C17" s="23">
        <v>1025304</v>
      </c>
      <c r="D17" s="23">
        <v>1</v>
      </c>
      <c r="E17" s="23">
        <v>1025317</v>
      </c>
      <c r="F17" s="23" t="s">
        <v>1942</v>
      </c>
      <c r="G17" s="5">
        <v>6</v>
      </c>
      <c r="H17" s="23">
        <v>1</v>
      </c>
      <c r="I17" s="23">
        <v>0</v>
      </c>
      <c r="J17" s="23">
        <v>0</v>
      </c>
      <c r="K17" s="23" t="s">
        <v>5</v>
      </c>
      <c r="L17" s="23" t="s">
        <v>570</v>
      </c>
      <c r="M17" s="23" t="s">
        <v>2040</v>
      </c>
      <c r="N17" s="24">
        <v>45817</v>
      </c>
      <c r="O17" s="28">
        <v>4.1666666666666666E-3</v>
      </c>
      <c r="P17" s="3">
        <v>45797</v>
      </c>
      <c r="Q17" s="78">
        <v>45825.363657407412</v>
      </c>
      <c r="R17" s="79">
        <v>45825.367824074077</v>
      </c>
      <c r="S17" s="80">
        <v>0.36736111111111114</v>
      </c>
      <c r="T17" s="81">
        <v>-28.000462962969323</v>
      </c>
      <c r="U17" s="47">
        <f>IFERROR(INDEX(NOVO!O:O,MATCH(PRINT!E17,NOVO!C:C,0)),"")</f>
        <v>204315</v>
      </c>
      <c r="AA17" s="49">
        <v>122924</v>
      </c>
    </row>
    <row r="18" spans="1:27" s="23" customFormat="1" x14ac:dyDescent="0.25">
      <c r="A18" s="54">
        <v>0</v>
      </c>
      <c r="B18" s="75"/>
      <c r="C18" s="23">
        <v>1025304</v>
      </c>
      <c r="D18" s="23">
        <v>1</v>
      </c>
      <c r="E18" s="23">
        <v>1025312</v>
      </c>
      <c r="F18" s="23" t="s">
        <v>1943</v>
      </c>
      <c r="G18" s="5">
        <v>6</v>
      </c>
      <c r="H18" s="23">
        <v>1</v>
      </c>
      <c r="I18" s="23">
        <v>0</v>
      </c>
      <c r="J18" s="23">
        <v>0</v>
      </c>
      <c r="K18" s="23" t="s">
        <v>5</v>
      </c>
      <c r="L18" s="23" t="s">
        <v>570</v>
      </c>
      <c r="M18" s="23" t="s">
        <v>2040</v>
      </c>
      <c r="N18" s="24">
        <v>45817</v>
      </c>
      <c r="O18" s="28">
        <v>4.1666666666666666E-3</v>
      </c>
      <c r="P18" s="3">
        <v>45797</v>
      </c>
      <c r="Q18" s="78">
        <v>45825.367824074077</v>
      </c>
      <c r="R18" s="79">
        <v>45825.371990740743</v>
      </c>
      <c r="S18" s="80">
        <v>0.37152777777777779</v>
      </c>
      <c r="T18" s="81">
        <v>-28.000462962962047</v>
      </c>
      <c r="U18" s="47">
        <f>IFERROR(INDEX(NOVO!O:O,MATCH(PRINT!E18,NOVO!C:C,0)),"")</f>
        <v>204310</v>
      </c>
      <c r="AA18" s="49">
        <v>122925</v>
      </c>
    </row>
    <row r="19" spans="1:27" s="23" customFormat="1" x14ac:dyDescent="0.25">
      <c r="A19" s="54">
        <v>0</v>
      </c>
      <c r="B19" s="75"/>
      <c r="C19" s="23">
        <v>1025304</v>
      </c>
      <c r="D19" s="23">
        <v>1</v>
      </c>
      <c r="E19" s="23">
        <v>1025311</v>
      </c>
      <c r="F19" s="23" t="s">
        <v>1934</v>
      </c>
      <c r="G19" s="5">
        <v>8</v>
      </c>
      <c r="H19" s="23">
        <v>1</v>
      </c>
      <c r="I19" s="23">
        <v>0</v>
      </c>
      <c r="J19" s="23">
        <v>0</v>
      </c>
      <c r="K19" s="23" t="s">
        <v>5</v>
      </c>
      <c r="L19" s="23" t="s">
        <v>570</v>
      </c>
      <c r="M19" s="23" t="s">
        <v>2040</v>
      </c>
      <c r="N19" s="24">
        <v>45817</v>
      </c>
      <c r="O19" s="28">
        <v>5.5555555555555558E-3</v>
      </c>
      <c r="P19" s="3">
        <v>45797</v>
      </c>
      <c r="Q19" s="78">
        <v>45825.371990740743</v>
      </c>
      <c r="R19" s="79">
        <v>45825.377546296302</v>
      </c>
      <c r="S19" s="80">
        <v>0.37708333333333333</v>
      </c>
      <c r="T19" s="81">
        <v>-28.000462962969323</v>
      </c>
      <c r="U19" s="47">
        <f>IFERROR(INDEX(NOVO!O:O,MATCH(PRINT!E19,NOVO!C:C,0)),"")</f>
        <v>204309</v>
      </c>
      <c r="AA19" s="49">
        <v>124294</v>
      </c>
    </row>
    <row r="20" spans="1:27" s="23" customFormat="1" x14ac:dyDescent="0.25">
      <c r="A20" s="54">
        <v>0</v>
      </c>
      <c r="B20" s="75"/>
      <c r="C20" s="23">
        <v>1025304</v>
      </c>
      <c r="D20" s="23">
        <v>1</v>
      </c>
      <c r="E20" s="23">
        <v>1025310</v>
      </c>
      <c r="F20" s="23" t="s">
        <v>1933</v>
      </c>
      <c r="G20" s="5">
        <v>10</v>
      </c>
      <c r="H20" s="23">
        <v>1</v>
      </c>
      <c r="I20" s="23">
        <v>0</v>
      </c>
      <c r="J20" s="23">
        <v>0</v>
      </c>
      <c r="K20" s="23" t="s">
        <v>5</v>
      </c>
      <c r="L20" s="23" t="s">
        <v>570</v>
      </c>
      <c r="M20" s="23" t="s">
        <v>2040</v>
      </c>
      <c r="N20" s="24">
        <v>45817</v>
      </c>
      <c r="O20" s="28">
        <v>6.9444444444444441E-3</v>
      </c>
      <c r="P20" s="3">
        <v>45797</v>
      </c>
      <c r="Q20" s="78">
        <v>45825.377546296302</v>
      </c>
      <c r="R20" s="79">
        <v>45825.384490740747</v>
      </c>
      <c r="S20" s="80">
        <v>0.3840277777777778</v>
      </c>
      <c r="T20" s="81">
        <v>-28.000462962969323</v>
      </c>
      <c r="U20" s="47">
        <f>IFERROR(INDEX(NOVO!O:O,MATCH(PRINT!E20,NOVO!C:C,0)),"")</f>
        <v>204308</v>
      </c>
      <c r="AA20" s="49">
        <v>124351</v>
      </c>
    </row>
    <row r="21" spans="1:27" s="23" customFormat="1" x14ac:dyDescent="0.25">
      <c r="A21" s="54">
        <v>0</v>
      </c>
      <c r="B21" s="75"/>
      <c r="C21" s="23">
        <v>1025304</v>
      </c>
      <c r="D21" s="23">
        <v>1</v>
      </c>
      <c r="E21" s="23">
        <v>1025308</v>
      </c>
      <c r="F21" s="23" t="s">
        <v>1939</v>
      </c>
      <c r="G21" s="5">
        <v>12</v>
      </c>
      <c r="H21" s="23">
        <v>1</v>
      </c>
      <c r="I21" s="23">
        <v>0</v>
      </c>
      <c r="J21" s="23">
        <v>0</v>
      </c>
      <c r="K21" s="23" t="s">
        <v>5</v>
      </c>
      <c r="L21" s="23" t="s">
        <v>570</v>
      </c>
      <c r="M21" s="23" t="s">
        <v>2040</v>
      </c>
      <c r="N21" s="24">
        <v>45817</v>
      </c>
      <c r="O21" s="28">
        <v>8.3333333333333332E-3</v>
      </c>
      <c r="P21" s="3">
        <v>45797</v>
      </c>
      <c r="Q21" s="78">
        <v>45825.384490740747</v>
      </c>
      <c r="R21" s="79">
        <v>45825.392824074079</v>
      </c>
      <c r="S21" s="80">
        <v>0.3923611111111111</v>
      </c>
      <c r="T21" s="81">
        <v>-28.000462962969323</v>
      </c>
      <c r="U21" s="47">
        <f>IFERROR(INDEX(NOVO!O:O,MATCH(PRINT!E21,NOVO!C:C,0)),"")</f>
        <v>204306</v>
      </c>
      <c r="AA21" s="49">
        <v>130073</v>
      </c>
    </row>
    <row r="22" spans="1:27" s="23" customFormat="1" x14ac:dyDescent="0.25">
      <c r="A22" s="54">
        <v>0</v>
      </c>
      <c r="B22" s="75"/>
      <c r="C22" s="23">
        <v>1025304</v>
      </c>
      <c r="D22" s="23">
        <v>1</v>
      </c>
      <c r="E22" s="23">
        <v>1025309</v>
      </c>
      <c r="F22" s="23" t="s">
        <v>1932</v>
      </c>
      <c r="G22" s="5">
        <v>10</v>
      </c>
      <c r="H22" s="23">
        <v>1</v>
      </c>
      <c r="I22" s="23">
        <v>0</v>
      </c>
      <c r="J22" s="23">
        <v>0</v>
      </c>
      <c r="K22" s="23" t="s">
        <v>5</v>
      </c>
      <c r="L22" s="23" t="s">
        <v>570</v>
      </c>
      <c r="M22" s="23" t="s">
        <v>2040</v>
      </c>
      <c r="N22" s="24">
        <v>45817</v>
      </c>
      <c r="O22" s="28">
        <v>6.9444444444444441E-3</v>
      </c>
      <c r="P22" s="3">
        <v>45797</v>
      </c>
      <c r="Q22" s="78">
        <v>45825.392824074079</v>
      </c>
      <c r="R22" s="79">
        <v>45825.399768518524</v>
      </c>
      <c r="S22" s="80">
        <v>0.39930555555555558</v>
      </c>
      <c r="T22" s="81">
        <v>-28.000462962969323</v>
      </c>
      <c r="U22" s="47">
        <f>IFERROR(INDEX(NOVO!O:O,MATCH(PRINT!E22,NOVO!C:C,0)),"")</f>
        <v>204307</v>
      </c>
      <c r="AA22" s="49">
        <v>130076</v>
      </c>
    </row>
    <row r="23" spans="1:27" s="23" customFormat="1" x14ac:dyDescent="0.25">
      <c r="A23" s="54">
        <v>0</v>
      </c>
      <c r="B23" s="75"/>
      <c r="C23" s="23">
        <v>1025304</v>
      </c>
      <c r="D23" s="23">
        <v>1</v>
      </c>
      <c r="E23" s="23">
        <v>1025313</v>
      </c>
      <c r="F23" s="23" t="s">
        <v>1935</v>
      </c>
      <c r="G23" s="5">
        <v>12</v>
      </c>
      <c r="H23" s="23">
        <v>2</v>
      </c>
      <c r="I23" s="23">
        <v>0</v>
      </c>
      <c r="J23" s="23">
        <v>0</v>
      </c>
      <c r="K23" s="23" t="s">
        <v>5</v>
      </c>
      <c r="L23" s="23" t="s">
        <v>570</v>
      </c>
      <c r="M23" s="23" t="s">
        <v>2040</v>
      </c>
      <c r="N23" s="24">
        <v>45817</v>
      </c>
      <c r="O23" s="28">
        <v>8.3333333333333332E-3</v>
      </c>
      <c r="P23" s="3">
        <v>45797</v>
      </c>
      <c r="Q23" s="78">
        <v>45825.399768518524</v>
      </c>
      <c r="R23" s="79">
        <v>45825.408101851855</v>
      </c>
      <c r="S23" s="80">
        <v>0.40763888888888888</v>
      </c>
      <c r="T23" s="81">
        <v>-28.000462962969323</v>
      </c>
      <c r="U23" s="47">
        <f>IFERROR(INDEX(NOVO!O:O,MATCH(PRINT!E23,NOVO!C:C,0)),"")</f>
        <v>204311</v>
      </c>
      <c r="AA23" s="49">
        <v>130078</v>
      </c>
    </row>
    <row r="24" spans="1:27" s="23" customFormat="1" x14ac:dyDescent="0.25">
      <c r="A24" s="54">
        <v>0</v>
      </c>
      <c r="B24" s="75"/>
      <c r="C24" s="23">
        <v>1003767</v>
      </c>
      <c r="D24" s="23">
        <v>1</v>
      </c>
      <c r="E24" s="23">
        <v>1003799</v>
      </c>
      <c r="F24" s="23" t="s">
        <v>1964</v>
      </c>
      <c r="G24" s="5">
        <v>12</v>
      </c>
      <c r="H24" s="23">
        <v>12</v>
      </c>
      <c r="I24" s="23">
        <v>0</v>
      </c>
      <c r="J24" s="23">
        <v>0</v>
      </c>
      <c r="K24" s="23" t="s">
        <v>5</v>
      </c>
      <c r="L24" s="23" t="s">
        <v>570</v>
      </c>
      <c r="M24" s="23" t="s">
        <v>1769</v>
      </c>
      <c r="N24" s="24">
        <v>45820</v>
      </c>
      <c r="O24" s="28">
        <v>8.5648148087784648E-3</v>
      </c>
      <c r="P24" s="3">
        <v>45810</v>
      </c>
      <c r="Q24" s="78">
        <v>45825.408101851855</v>
      </c>
      <c r="R24" s="79">
        <v>45825.416666666664</v>
      </c>
      <c r="S24" s="80">
        <v>0.41666666666666669</v>
      </c>
      <c r="T24" s="81">
        <v>-15</v>
      </c>
      <c r="U24" s="47">
        <f>IFERROR(INDEX(NOVO!O:O,MATCH(PRINT!E24,NOVO!C:C,0)),"")</f>
        <v>227561</v>
      </c>
      <c r="AA24" s="49">
        <v>131357</v>
      </c>
    </row>
    <row r="25" spans="1:27" s="23" customFormat="1" x14ac:dyDescent="0.25">
      <c r="A25" s="54"/>
      <c r="B25" s="75"/>
      <c r="G25" s="5"/>
      <c r="N25" s="24" t="s">
        <v>198</v>
      </c>
      <c r="O25" s="28">
        <v>2.0833333333333332E-2</v>
      </c>
      <c r="P25" s="3">
        <v>45810</v>
      </c>
      <c r="Q25" s="78">
        <v>45825.416666666664</v>
      </c>
      <c r="R25" s="79">
        <v>45825.4375</v>
      </c>
      <c r="S25" s="80">
        <v>0.4375</v>
      </c>
      <c r="T25" s="81">
        <v>-15</v>
      </c>
      <c r="U25" s="47" t="str">
        <f>IFERROR(INDEX(NOVO!O:O,MATCH(PRINT!E25,NOVO!C:C,0)),"")</f>
        <v/>
      </c>
      <c r="AA25" s="49">
        <v>131358</v>
      </c>
    </row>
    <row r="26" spans="1:27" s="23" customFormat="1" x14ac:dyDescent="0.25">
      <c r="A26" s="54">
        <v>0</v>
      </c>
      <c r="B26" s="75"/>
      <c r="C26" s="23">
        <v>1003767</v>
      </c>
      <c r="D26" s="23">
        <v>1</v>
      </c>
      <c r="E26" s="23">
        <v>1003799</v>
      </c>
      <c r="F26" s="23" t="s">
        <v>1964</v>
      </c>
      <c r="G26" s="5">
        <v>35</v>
      </c>
      <c r="H26" s="23">
        <v>12</v>
      </c>
      <c r="I26" s="23">
        <v>0</v>
      </c>
      <c r="J26" s="23">
        <v>0</v>
      </c>
      <c r="K26" s="23" t="s">
        <v>5</v>
      </c>
      <c r="L26" s="23" t="s">
        <v>570</v>
      </c>
      <c r="M26" s="23" t="s">
        <v>1769</v>
      </c>
      <c r="N26" s="24">
        <v>45820</v>
      </c>
      <c r="O26" s="28">
        <v>2.476851851851852E-2</v>
      </c>
      <c r="P26" s="3">
        <v>45810</v>
      </c>
      <c r="Q26" s="78">
        <v>45825.4375</v>
      </c>
      <c r="R26" s="79">
        <v>45825.462268518517</v>
      </c>
      <c r="S26" s="80">
        <v>0.46180555555555558</v>
      </c>
      <c r="T26" s="81">
        <v>-15.000462962962047</v>
      </c>
      <c r="U26" s="47">
        <f>IFERROR(INDEX(NOVO!O:O,MATCH(PRINT!E26,NOVO!C:C,0)),"")</f>
        <v>227561</v>
      </c>
      <c r="AA26" s="49">
        <v>131372</v>
      </c>
    </row>
    <row r="27" spans="1:27" s="23" customFormat="1" x14ac:dyDescent="0.25">
      <c r="A27" s="54">
        <v>0</v>
      </c>
      <c r="B27" s="75"/>
      <c r="C27" s="23">
        <v>1003767</v>
      </c>
      <c r="D27" s="23">
        <v>1</v>
      </c>
      <c r="E27" s="23">
        <v>1003797</v>
      </c>
      <c r="F27" s="23" t="s">
        <v>1963</v>
      </c>
      <c r="G27" s="5">
        <v>48</v>
      </c>
      <c r="H27" s="23">
        <v>12</v>
      </c>
      <c r="I27" s="23">
        <v>0</v>
      </c>
      <c r="J27" s="23">
        <v>0</v>
      </c>
      <c r="K27" s="23" t="s">
        <v>5</v>
      </c>
      <c r="L27" s="23" t="s">
        <v>570</v>
      </c>
      <c r="M27" s="23" t="s">
        <v>1769</v>
      </c>
      <c r="N27" s="24">
        <v>45820</v>
      </c>
      <c r="O27" s="28">
        <v>3.3333333333333333E-2</v>
      </c>
      <c r="P27" s="3">
        <v>45810</v>
      </c>
      <c r="Q27" s="78">
        <v>45825.462268518517</v>
      </c>
      <c r="R27" s="79">
        <v>45825.49560185185</v>
      </c>
      <c r="S27" s="80">
        <v>0.49513888888888891</v>
      </c>
      <c r="T27" s="81">
        <v>-15.000462962962047</v>
      </c>
      <c r="U27" s="47">
        <f>IFERROR(INDEX(NOVO!O:O,MATCH(PRINT!E27,NOVO!C:C,0)),"")</f>
        <v>227559</v>
      </c>
      <c r="AA27" s="49">
        <v>131373</v>
      </c>
    </row>
    <row r="28" spans="1:27" s="23" customFormat="1" x14ac:dyDescent="0.25">
      <c r="A28" s="54">
        <v>0</v>
      </c>
      <c r="B28" s="75"/>
      <c r="C28" s="23">
        <v>1016578</v>
      </c>
      <c r="D28" s="23">
        <v>1</v>
      </c>
      <c r="E28" s="23">
        <v>1016575</v>
      </c>
      <c r="F28" s="23" t="s">
        <v>1976</v>
      </c>
      <c r="G28" s="5">
        <v>1</v>
      </c>
      <c r="H28" s="23">
        <v>4</v>
      </c>
      <c r="I28" s="23">
        <v>0</v>
      </c>
      <c r="J28" s="23">
        <v>0</v>
      </c>
      <c r="K28" s="23" t="s">
        <v>5</v>
      </c>
      <c r="L28" s="23" t="s">
        <v>570</v>
      </c>
      <c r="M28" s="23" t="s">
        <v>1977</v>
      </c>
      <c r="N28" s="24">
        <v>45824</v>
      </c>
      <c r="O28" s="28">
        <v>6.9444444444444447E-4</v>
      </c>
      <c r="P28" s="3">
        <v>45810</v>
      </c>
      <c r="Q28" s="78">
        <v>45825.49560185185</v>
      </c>
      <c r="R28" s="79">
        <v>45825.496296296296</v>
      </c>
      <c r="S28" s="80">
        <v>0.49583333333333335</v>
      </c>
      <c r="T28" s="81">
        <v>-15.000462962962047</v>
      </c>
      <c r="U28" s="47">
        <f>IFERROR(INDEX(NOVO!O:O,MATCH(PRINT!E28,NOVO!C:C,0)),"")</f>
        <v>120880</v>
      </c>
      <c r="AA28" s="49">
        <v>131411</v>
      </c>
    </row>
    <row r="29" spans="1:27" s="23" customFormat="1" x14ac:dyDescent="0.25">
      <c r="A29" s="54">
        <v>0</v>
      </c>
      <c r="B29" s="75"/>
      <c r="C29" s="23">
        <v>1019282</v>
      </c>
      <c r="D29" s="23">
        <v>2</v>
      </c>
      <c r="E29" s="23">
        <v>1019283</v>
      </c>
      <c r="F29" s="23" t="s">
        <v>1984</v>
      </c>
      <c r="G29" s="5">
        <v>100</v>
      </c>
      <c r="H29" s="23">
        <v>20</v>
      </c>
      <c r="I29" s="23">
        <v>0</v>
      </c>
      <c r="J29" s="23">
        <v>0</v>
      </c>
      <c r="K29" s="23" t="s">
        <v>5</v>
      </c>
      <c r="L29" s="23" t="s">
        <v>570</v>
      </c>
      <c r="M29" s="23" t="s">
        <v>1985</v>
      </c>
      <c r="N29" s="24">
        <v>45791</v>
      </c>
      <c r="O29" s="28">
        <v>6.9444444444444448E-2</v>
      </c>
      <c r="P29" s="3">
        <v>45810</v>
      </c>
      <c r="Q29" s="78">
        <v>45825.496296296296</v>
      </c>
      <c r="R29" s="79">
        <v>45825.565740740742</v>
      </c>
      <c r="S29" s="80">
        <v>0.56527777777777777</v>
      </c>
      <c r="T29" s="81">
        <v>-15.000462962962047</v>
      </c>
      <c r="U29" s="47">
        <f>IFERROR(INDEX(NOVO!O:O,MATCH(PRINT!E29,NOVO!C:C,0)),"")</f>
        <v>228021</v>
      </c>
      <c r="AA29" s="49">
        <v>131412</v>
      </c>
    </row>
    <row r="30" spans="1:27" s="23" customFormat="1" x14ac:dyDescent="0.25">
      <c r="A30" s="54">
        <v>0</v>
      </c>
      <c r="B30" s="75"/>
      <c r="C30" s="23">
        <v>1021655</v>
      </c>
      <c r="D30" s="23">
        <v>1</v>
      </c>
      <c r="E30" s="23">
        <v>1021693</v>
      </c>
      <c r="F30" s="23" t="s">
        <v>1986</v>
      </c>
      <c r="G30" s="5">
        <v>3</v>
      </c>
      <c r="H30" s="23">
        <v>1</v>
      </c>
      <c r="I30" s="23">
        <v>0</v>
      </c>
      <c r="J30" s="23">
        <v>0</v>
      </c>
      <c r="K30" s="23" t="s">
        <v>5</v>
      </c>
      <c r="L30" s="23" t="s">
        <v>570</v>
      </c>
      <c r="M30" s="23" t="s">
        <v>1774</v>
      </c>
      <c r="N30" s="24">
        <v>45825</v>
      </c>
      <c r="O30" s="28">
        <v>2.0833333333333333E-3</v>
      </c>
      <c r="P30" s="3">
        <v>45810</v>
      </c>
      <c r="Q30" s="78">
        <v>45825.565740740742</v>
      </c>
      <c r="R30" s="79">
        <v>45825.567824074074</v>
      </c>
      <c r="S30" s="80">
        <v>0.56736111111111109</v>
      </c>
      <c r="T30" s="81">
        <v>-15.000462962962047</v>
      </c>
      <c r="U30" s="47">
        <f>IFERROR(INDEX(NOVO!O:O,MATCH(PRINT!E30,NOVO!C:C,0)),"")</f>
        <v>179953</v>
      </c>
      <c r="AA30" s="49">
        <v>131782</v>
      </c>
    </row>
    <row r="31" spans="1:27" s="23" customFormat="1" x14ac:dyDescent="0.25">
      <c r="A31" s="54">
        <v>0</v>
      </c>
      <c r="B31" s="75"/>
      <c r="C31" s="23">
        <v>1028203</v>
      </c>
      <c r="D31" s="23">
        <v>1</v>
      </c>
      <c r="E31" s="23">
        <v>1028205</v>
      </c>
      <c r="F31" s="23" t="s">
        <v>1778</v>
      </c>
      <c r="G31" s="5">
        <v>5</v>
      </c>
      <c r="H31" s="23">
        <v>1</v>
      </c>
      <c r="I31" s="23">
        <v>0</v>
      </c>
      <c r="J31" s="23">
        <v>0</v>
      </c>
      <c r="K31" s="23" t="s">
        <v>5</v>
      </c>
      <c r="L31" s="23" t="s">
        <v>570</v>
      </c>
      <c r="M31" s="23" t="s">
        <v>1777</v>
      </c>
      <c r="N31" s="24">
        <v>45834</v>
      </c>
      <c r="O31" s="28">
        <v>3.472222222222222E-3</v>
      </c>
      <c r="P31" s="3">
        <v>45810</v>
      </c>
      <c r="Q31" s="78">
        <v>45825.567824074074</v>
      </c>
      <c r="R31" s="79">
        <v>45825.571296296293</v>
      </c>
      <c r="S31" s="80">
        <v>0.5708333333333333</v>
      </c>
      <c r="T31" s="81">
        <v>-15.000462962962047</v>
      </c>
      <c r="U31" s="47">
        <f>IFERROR(INDEX(NOVO!O:O,MATCH(PRINT!E31,NOVO!C:C,0)),"")</f>
        <v>226149</v>
      </c>
      <c r="AA31" s="49">
        <v>131783</v>
      </c>
    </row>
    <row r="32" spans="1:27" s="23" customFormat="1" x14ac:dyDescent="0.25">
      <c r="A32" s="54">
        <v>0</v>
      </c>
      <c r="B32" s="75"/>
      <c r="C32" s="23">
        <v>1028203</v>
      </c>
      <c r="D32" s="23">
        <v>1</v>
      </c>
      <c r="E32" s="23">
        <v>1028204</v>
      </c>
      <c r="F32" s="23" t="s">
        <v>1779</v>
      </c>
      <c r="G32" s="5">
        <v>10</v>
      </c>
      <c r="H32" s="23">
        <v>1</v>
      </c>
      <c r="I32" s="23">
        <v>0</v>
      </c>
      <c r="J32" s="23">
        <v>0</v>
      </c>
      <c r="K32" s="23" t="s">
        <v>5</v>
      </c>
      <c r="L32" s="23" t="s">
        <v>570</v>
      </c>
      <c r="M32" s="23" t="s">
        <v>1777</v>
      </c>
      <c r="N32" s="24">
        <v>45834</v>
      </c>
      <c r="O32" s="28">
        <v>6.9444444444444441E-3</v>
      </c>
      <c r="P32" s="3">
        <v>45810</v>
      </c>
      <c r="Q32" s="78">
        <v>45825.571296296293</v>
      </c>
      <c r="R32" s="79">
        <v>45825.578240740739</v>
      </c>
      <c r="S32" s="80">
        <v>0.57777777777777772</v>
      </c>
      <c r="T32" s="81">
        <v>-15.000462962962047</v>
      </c>
      <c r="U32" s="47">
        <f>IFERROR(INDEX(NOVO!O:O,MATCH(PRINT!E32,NOVO!C:C,0)),"")</f>
        <v>226148</v>
      </c>
      <c r="AA32" s="49">
        <v>137101</v>
      </c>
    </row>
    <row r="33" spans="1:27" s="23" customFormat="1" x14ac:dyDescent="0.25">
      <c r="A33" s="54">
        <v>0</v>
      </c>
      <c r="B33" s="75"/>
      <c r="C33" s="23">
        <v>1028203</v>
      </c>
      <c r="D33" s="23">
        <v>1</v>
      </c>
      <c r="E33" s="23">
        <v>1028231</v>
      </c>
      <c r="F33" s="23" t="s">
        <v>1776</v>
      </c>
      <c r="G33" s="5">
        <v>10</v>
      </c>
      <c r="H33" s="23">
        <v>1</v>
      </c>
      <c r="I33" s="23">
        <v>0</v>
      </c>
      <c r="J33" s="23">
        <v>0</v>
      </c>
      <c r="K33" s="23" t="s">
        <v>5</v>
      </c>
      <c r="L33" s="23" t="s">
        <v>570</v>
      </c>
      <c r="M33" s="23" t="s">
        <v>1777</v>
      </c>
      <c r="N33" s="24">
        <v>45834</v>
      </c>
      <c r="O33" s="28">
        <v>6.9444444444444441E-3</v>
      </c>
      <c r="P33" s="3">
        <v>45810</v>
      </c>
      <c r="Q33" s="78">
        <v>45825.578240740739</v>
      </c>
      <c r="R33" s="79">
        <v>45825.585185185184</v>
      </c>
      <c r="S33" s="80">
        <v>0.58472222222222225</v>
      </c>
      <c r="T33" s="81">
        <v>-15.000462962962047</v>
      </c>
      <c r="U33" s="47">
        <f>IFERROR(INDEX(NOVO!O:O,MATCH(PRINT!E33,NOVO!C:C,0)),"")</f>
        <v>226174</v>
      </c>
      <c r="AA33" s="49">
        <v>137102</v>
      </c>
    </row>
    <row r="34" spans="1:27" s="23" customFormat="1" x14ac:dyDescent="0.25">
      <c r="A34" s="54">
        <v>0</v>
      </c>
      <c r="B34" s="75"/>
      <c r="C34" s="23">
        <v>1028669</v>
      </c>
      <c r="D34" s="23">
        <v>6</v>
      </c>
      <c r="E34" s="23">
        <v>1028679</v>
      </c>
      <c r="F34" s="23" t="s">
        <v>2009</v>
      </c>
      <c r="G34" s="5">
        <v>12</v>
      </c>
      <c r="H34" s="23">
        <v>6</v>
      </c>
      <c r="I34" s="23">
        <v>0</v>
      </c>
      <c r="J34" s="23">
        <v>0</v>
      </c>
      <c r="K34" s="23" t="s">
        <v>5</v>
      </c>
      <c r="L34" s="23" t="s">
        <v>570</v>
      </c>
      <c r="M34" s="23" t="s">
        <v>1780</v>
      </c>
      <c r="N34" s="24">
        <v>45838</v>
      </c>
      <c r="O34" s="28">
        <v>8.3333333333333332E-3</v>
      </c>
      <c r="P34" s="3">
        <v>45810</v>
      </c>
      <c r="Q34" s="78">
        <v>45825.585185185184</v>
      </c>
      <c r="R34" s="79">
        <v>45825.593518518515</v>
      </c>
      <c r="S34" s="80">
        <v>0.59305555555555556</v>
      </c>
      <c r="T34" s="81">
        <v>-15.000462962962047</v>
      </c>
      <c r="U34" s="47">
        <f>IFERROR(INDEX(NOVO!O:O,MATCH(PRINT!E34,NOVO!C:C,0)),"")</f>
        <v>216460</v>
      </c>
      <c r="AA34" s="49">
        <v>137105</v>
      </c>
    </row>
    <row r="35" spans="1:27" s="23" customFormat="1" x14ac:dyDescent="0.25">
      <c r="A35" s="54">
        <v>0</v>
      </c>
      <c r="B35" s="75"/>
      <c r="C35" s="23">
        <v>1003849</v>
      </c>
      <c r="D35" s="23">
        <v>1</v>
      </c>
      <c r="E35" s="23">
        <v>1034952</v>
      </c>
      <c r="F35" s="23" t="s">
        <v>2100</v>
      </c>
      <c r="G35" s="5">
        <v>0</v>
      </c>
      <c r="H35" s="23">
        <v>2</v>
      </c>
      <c r="I35" s="23">
        <v>0</v>
      </c>
      <c r="J35" s="23">
        <v>0</v>
      </c>
      <c r="K35" s="23" t="s">
        <v>5</v>
      </c>
      <c r="L35" s="23" t="s">
        <v>570</v>
      </c>
      <c r="M35" s="23" t="s">
        <v>1781</v>
      </c>
      <c r="N35" s="24">
        <v>45826</v>
      </c>
      <c r="O35" s="28">
        <v>3.1250000000000001E-4</v>
      </c>
      <c r="P35" s="3">
        <v>45811</v>
      </c>
      <c r="Q35" s="78">
        <v>45825.593518518515</v>
      </c>
      <c r="R35" s="79">
        <v>45825.593831018516</v>
      </c>
      <c r="S35" s="80">
        <v>0.59375</v>
      </c>
      <c r="T35" s="81">
        <v>-14.00008101851563</v>
      </c>
      <c r="U35" s="47">
        <f>IFERROR(INDEX(NOVO!O:O,MATCH(PRINT!E35,NOVO!C:C,0)),"")</f>
        <v>227590</v>
      </c>
      <c r="AA35" s="49">
        <v>137252</v>
      </c>
    </row>
    <row r="36" spans="1:27" s="23" customFormat="1" x14ac:dyDescent="0.25">
      <c r="A36" s="54">
        <v>0</v>
      </c>
      <c r="B36" s="75"/>
      <c r="C36" s="23">
        <v>1003849</v>
      </c>
      <c r="D36" s="23">
        <v>1</v>
      </c>
      <c r="E36" s="23">
        <v>1003884</v>
      </c>
      <c r="F36" s="23" t="s">
        <v>1922</v>
      </c>
      <c r="G36" s="5">
        <v>5</v>
      </c>
      <c r="H36" s="23">
        <v>12</v>
      </c>
      <c r="I36" s="23">
        <v>0</v>
      </c>
      <c r="J36" s="23">
        <v>0</v>
      </c>
      <c r="K36" s="23" t="s">
        <v>5</v>
      </c>
      <c r="L36" s="23" t="s">
        <v>570</v>
      </c>
      <c r="M36" s="23" t="s">
        <v>1781</v>
      </c>
      <c r="N36" s="24">
        <v>45826</v>
      </c>
      <c r="O36" s="28">
        <v>3.7037037037037038E-3</v>
      </c>
      <c r="P36" s="3">
        <v>45811</v>
      </c>
      <c r="Q36" s="78">
        <v>45825.593831018516</v>
      </c>
      <c r="R36" s="79">
        <v>45825.597534722219</v>
      </c>
      <c r="S36" s="80">
        <v>0.59722222222222221</v>
      </c>
      <c r="T36" s="81">
        <v>-14.000312500000291</v>
      </c>
      <c r="U36" s="47">
        <f>IFERROR(INDEX(NOVO!O:O,MATCH(PRINT!E36,NOVO!C:C,0)),"")</f>
        <v>227553</v>
      </c>
      <c r="AA36" s="49">
        <v>137868</v>
      </c>
    </row>
    <row r="37" spans="1:27" s="23" customFormat="1" x14ac:dyDescent="0.25">
      <c r="A37" s="54">
        <v>0</v>
      </c>
      <c r="B37" s="75"/>
      <c r="C37" s="23">
        <v>1003849</v>
      </c>
      <c r="D37" s="23">
        <v>1</v>
      </c>
      <c r="E37" s="23">
        <v>1003919</v>
      </c>
      <c r="F37" s="23" t="s">
        <v>1920</v>
      </c>
      <c r="G37" s="5">
        <v>1</v>
      </c>
      <c r="H37" s="23">
        <v>12</v>
      </c>
      <c r="I37" s="23">
        <v>0</v>
      </c>
      <c r="J37" s="23">
        <v>0</v>
      </c>
      <c r="K37" s="23" t="s">
        <v>5</v>
      </c>
      <c r="L37" s="23" t="s">
        <v>570</v>
      </c>
      <c r="M37" s="23" t="s">
        <v>1781</v>
      </c>
      <c r="N37" s="24">
        <v>45826</v>
      </c>
      <c r="O37" s="28">
        <v>9.2592592592592596E-4</v>
      </c>
      <c r="P37" s="3">
        <v>45811</v>
      </c>
      <c r="Q37" s="78">
        <v>45825.597534722219</v>
      </c>
      <c r="R37" s="79">
        <v>45825.598460648143</v>
      </c>
      <c r="S37" s="80">
        <v>0.59791666666666665</v>
      </c>
      <c r="T37" s="81">
        <v>-14.000543981477676</v>
      </c>
      <c r="U37" s="47">
        <f>IFERROR(INDEX(NOVO!O:O,MATCH(PRINT!E37,NOVO!C:C,0)),"")</f>
        <v>227588</v>
      </c>
      <c r="AA37" s="49">
        <v>137873</v>
      </c>
    </row>
    <row r="38" spans="1:27" s="23" customFormat="1" x14ac:dyDescent="0.25">
      <c r="A38" s="54">
        <v>0</v>
      </c>
      <c r="B38" s="75"/>
      <c r="C38" s="23">
        <v>1003849</v>
      </c>
      <c r="D38" s="23">
        <v>1</v>
      </c>
      <c r="E38" s="23">
        <v>1003905</v>
      </c>
      <c r="F38" s="23" t="s">
        <v>1921</v>
      </c>
      <c r="G38" s="5">
        <v>2</v>
      </c>
      <c r="H38" s="23">
        <v>12</v>
      </c>
      <c r="I38" s="23">
        <v>0</v>
      </c>
      <c r="J38" s="23">
        <v>0</v>
      </c>
      <c r="K38" s="23" t="s">
        <v>5</v>
      </c>
      <c r="L38" s="23" t="s">
        <v>570</v>
      </c>
      <c r="M38" s="23" t="s">
        <v>1781</v>
      </c>
      <c r="N38" s="24">
        <v>45826</v>
      </c>
      <c r="O38" s="28">
        <v>1.3888888888888889E-3</v>
      </c>
      <c r="P38" s="3">
        <v>45811</v>
      </c>
      <c r="Q38" s="78">
        <v>45825.598460648143</v>
      </c>
      <c r="R38" s="79">
        <v>45825.59984953703</v>
      </c>
      <c r="S38" s="80">
        <v>0.59930555555555554</v>
      </c>
      <c r="T38" s="81">
        <v>-14.0005439814704</v>
      </c>
      <c r="U38" s="47">
        <f>IFERROR(INDEX(NOVO!O:O,MATCH(PRINT!E38,NOVO!C:C,0)),"")</f>
        <v>227574</v>
      </c>
      <c r="AA38" s="49">
        <v>137880</v>
      </c>
    </row>
    <row r="39" spans="1:27" s="23" customFormat="1" x14ac:dyDescent="0.25">
      <c r="A39" s="54">
        <v>0</v>
      </c>
      <c r="B39" s="75"/>
      <c r="C39" s="23">
        <v>1003849</v>
      </c>
      <c r="D39" s="23">
        <v>1</v>
      </c>
      <c r="E39" s="23">
        <v>1003879</v>
      </c>
      <c r="F39" s="23" t="s">
        <v>1923</v>
      </c>
      <c r="G39" s="5">
        <v>4</v>
      </c>
      <c r="H39" s="23">
        <v>12</v>
      </c>
      <c r="I39" s="23">
        <v>0</v>
      </c>
      <c r="J39" s="23">
        <v>0</v>
      </c>
      <c r="K39" s="23" t="s">
        <v>5</v>
      </c>
      <c r="L39" s="23" t="s">
        <v>570</v>
      </c>
      <c r="M39" s="23" t="s">
        <v>1781</v>
      </c>
      <c r="N39" s="24">
        <v>45826</v>
      </c>
      <c r="O39" s="28">
        <v>2.7777777777777779E-3</v>
      </c>
      <c r="P39" s="3">
        <v>45811</v>
      </c>
      <c r="Q39" s="78">
        <v>45825.59984953703</v>
      </c>
      <c r="R39" s="79">
        <v>45825.602627314809</v>
      </c>
      <c r="S39" s="80">
        <v>0.6020833333333333</v>
      </c>
      <c r="T39" s="81">
        <v>-14.000543981477676</v>
      </c>
      <c r="U39" s="47">
        <f>IFERROR(INDEX(NOVO!O:O,MATCH(PRINT!E39,NOVO!C:C,0)),"")</f>
        <v>227547</v>
      </c>
      <c r="AA39" s="49">
        <v>137881</v>
      </c>
    </row>
    <row r="40" spans="1:27" s="23" customFormat="1" x14ac:dyDescent="0.25">
      <c r="A40" s="54">
        <v>0</v>
      </c>
      <c r="B40" s="75"/>
      <c r="C40" s="23">
        <v>1003853</v>
      </c>
      <c r="D40" s="23">
        <v>1</v>
      </c>
      <c r="E40" s="23">
        <v>1034952</v>
      </c>
      <c r="F40" s="23" t="s">
        <v>2100</v>
      </c>
      <c r="G40" s="5">
        <v>0</v>
      </c>
      <c r="H40" s="23">
        <v>2</v>
      </c>
      <c r="I40" s="23">
        <v>0</v>
      </c>
      <c r="J40" s="23">
        <v>0</v>
      </c>
      <c r="K40" s="23" t="s">
        <v>5</v>
      </c>
      <c r="L40" s="23" t="s">
        <v>570</v>
      </c>
      <c r="M40" s="23" t="s">
        <v>1781</v>
      </c>
      <c r="N40" s="24">
        <v>45826</v>
      </c>
      <c r="O40" s="28">
        <v>3.1250000000000001E-4</v>
      </c>
      <c r="P40" s="3">
        <v>45811</v>
      </c>
      <c r="Q40" s="78">
        <v>45825.602627314809</v>
      </c>
      <c r="R40" s="79">
        <v>45825.602939814809</v>
      </c>
      <c r="S40" s="80">
        <v>0.60277777777777775</v>
      </c>
      <c r="T40" s="81">
        <v>-14.000162037031259</v>
      </c>
      <c r="U40" s="47">
        <f>IFERROR(INDEX(NOVO!O:O,MATCH(PRINT!E40,NOVO!C:C,0)),"")</f>
        <v>227590</v>
      </c>
      <c r="AA40" s="49">
        <v>137917</v>
      </c>
    </row>
    <row r="41" spans="1:27" s="23" customFormat="1" x14ac:dyDescent="0.25">
      <c r="A41" s="54">
        <v>0</v>
      </c>
      <c r="B41" s="75"/>
      <c r="C41" s="23">
        <v>1003853</v>
      </c>
      <c r="D41" s="23">
        <v>1</v>
      </c>
      <c r="E41" s="23">
        <v>1003879</v>
      </c>
      <c r="F41" s="23" t="s">
        <v>1923</v>
      </c>
      <c r="G41" s="5">
        <v>4</v>
      </c>
      <c r="H41" s="23">
        <v>12</v>
      </c>
      <c r="I41" s="23">
        <v>0</v>
      </c>
      <c r="J41" s="23">
        <v>0</v>
      </c>
      <c r="K41" s="23" t="s">
        <v>5</v>
      </c>
      <c r="L41" s="23" t="s">
        <v>570</v>
      </c>
      <c r="M41" s="23" t="s">
        <v>1781</v>
      </c>
      <c r="N41" s="24">
        <v>45826</v>
      </c>
      <c r="O41" s="28">
        <v>2.7777777777777779E-3</v>
      </c>
      <c r="P41" s="3">
        <v>45811</v>
      </c>
      <c r="Q41" s="78">
        <v>45825.602939814809</v>
      </c>
      <c r="R41" s="79">
        <v>45825.605717592589</v>
      </c>
      <c r="S41" s="80">
        <v>0.60555555555555551</v>
      </c>
      <c r="T41" s="81">
        <v>-14.000162037031259</v>
      </c>
      <c r="U41" s="47">
        <f>IFERROR(INDEX(NOVO!O:O,MATCH(PRINT!E41,NOVO!C:C,0)),"")</f>
        <v>227547</v>
      </c>
      <c r="AA41" s="49">
        <v>137918</v>
      </c>
    </row>
    <row r="42" spans="1:27" s="23" customFormat="1" x14ac:dyDescent="0.25">
      <c r="A42" s="54">
        <v>0</v>
      </c>
      <c r="B42" s="75"/>
      <c r="C42" s="23">
        <v>1003853</v>
      </c>
      <c r="D42" s="23">
        <v>1</v>
      </c>
      <c r="E42" s="23">
        <v>1003884</v>
      </c>
      <c r="F42" s="23" t="s">
        <v>1922</v>
      </c>
      <c r="G42" s="5">
        <v>5</v>
      </c>
      <c r="H42" s="23">
        <v>12</v>
      </c>
      <c r="I42" s="23">
        <v>0</v>
      </c>
      <c r="J42" s="23">
        <v>0</v>
      </c>
      <c r="K42" s="23" t="s">
        <v>5</v>
      </c>
      <c r="L42" s="23" t="s">
        <v>570</v>
      </c>
      <c r="M42" s="23" t="s">
        <v>1781</v>
      </c>
      <c r="N42" s="24">
        <v>45826</v>
      </c>
      <c r="O42" s="28">
        <v>3.7037037037037038E-3</v>
      </c>
      <c r="P42" s="3">
        <v>45811</v>
      </c>
      <c r="Q42" s="78">
        <v>45825.605717592589</v>
      </c>
      <c r="R42" s="79">
        <v>45825.609421296293</v>
      </c>
      <c r="S42" s="80">
        <v>0.60902777777777772</v>
      </c>
      <c r="T42" s="81">
        <v>-14.000393518515921</v>
      </c>
      <c r="U42" s="47">
        <f>IFERROR(INDEX(NOVO!O:O,MATCH(PRINT!E42,NOVO!C:C,0)),"")</f>
        <v>227553</v>
      </c>
      <c r="AA42" s="49">
        <v>137922</v>
      </c>
    </row>
    <row r="43" spans="1:27" s="23" customFormat="1" x14ac:dyDescent="0.25">
      <c r="A43" s="54">
        <v>0</v>
      </c>
      <c r="B43" s="75"/>
      <c r="C43" s="23">
        <v>1003853</v>
      </c>
      <c r="D43" s="23">
        <v>1</v>
      </c>
      <c r="E43" s="23">
        <v>1003905</v>
      </c>
      <c r="F43" s="23" t="s">
        <v>1921</v>
      </c>
      <c r="G43" s="5">
        <v>2</v>
      </c>
      <c r="H43" s="23">
        <v>12</v>
      </c>
      <c r="I43" s="23">
        <v>0</v>
      </c>
      <c r="J43" s="23">
        <v>0</v>
      </c>
      <c r="K43" s="23" t="s">
        <v>5</v>
      </c>
      <c r="L43" s="23" t="s">
        <v>570</v>
      </c>
      <c r="M43" s="23" t="s">
        <v>1781</v>
      </c>
      <c r="N43" s="24">
        <v>45826</v>
      </c>
      <c r="O43" s="28">
        <v>1.3888888888888889E-3</v>
      </c>
      <c r="P43" s="3">
        <v>45811</v>
      </c>
      <c r="Q43" s="78">
        <v>45825.609421296293</v>
      </c>
      <c r="R43" s="79">
        <v>45825.610810185179</v>
      </c>
      <c r="S43" s="80">
        <v>0.61041666666666672</v>
      </c>
      <c r="T43" s="81">
        <v>-14.000393518508645</v>
      </c>
      <c r="U43" s="47">
        <f>IFERROR(INDEX(NOVO!O:O,MATCH(PRINT!E43,NOVO!C:C,0)),"")</f>
        <v>227574</v>
      </c>
      <c r="AA43" s="49">
        <v>137923</v>
      </c>
    </row>
    <row r="44" spans="1:27" s="23" customFormat="1" x14ac:dyDescent="0.25">
      <c r="A44" s="54">
        <v>0</v>
      </c>
      <c r="B44" s="75"/>
      <c r="C44" s="23">
        <v>1003853</v>
      </c>
      <c r="D44" s="23">
        <v>1</v>
      </c>
      <c r="E44" s="23">
        <v>1003919</v>
      </c>
      <c r="F44" s="23" t="s">
        <v>1920</v>
      </c>
      <c r="G44" s="5">
        <v>1</v>
      </c>
      <c r="H44" s="23">
        <v>12</v>
      </c>
      <c r="I44" s="23">
        <v>0</v>
      </c>
      <c r="J44" s="23">
        <v>0</v>
      </c>
      <c r="K44" s="23" t="s">
        <v>5</v>
      </c>
      <c r="L44" s="23" t="s">
        <v>570</v>
      </c>
      <c r="M44" s="23" t="s">
        <v>1781</v>
      </c>
      <c r="N44" s="24">
        <v>45826</v>
      </c>
      <c r="O44" s="28">
        <v>9.2592592592592596E-4</v>
      </c>
      <c r="P44" s="3">
        <v>45811</v>
      </c>
      <c r="Q44" s="78">
        <v>45825.610810185179</v>
      </c>
      <c r="R44" s="79">
        <v>45825.611736111103</v>
      </c>
      <c r="S44" s="80">
        <v>0.61111111111111116</v>
      </c>
      <c r="T44" s="81">
        <v>-14.000624999993306</v>
      </c>
      <c r="U44" s="47">
        <f>IFERROR(INDEX(NOVO!O:O,MATCH(PRINT!E44,NOVO!C:C,0)),"")</f>
        <v>227588</v>
      </c>
      <c r="AA44" s="49">
        <v>137924</v>
      </c>
    </row>
    <row r="45" spans="1:27" s="23" customFormat="1" x14ac:dyDescent="0.25">
      <c r="A45" s="54">
        <v>0</v>
      </c>
      <c r="B45" s="75"/>
      <c r="C45" s="23">
        <v>1003854</v>
      </c>
      <c r="D45" s="23">
        <v>1</v>
      </c>
      <c r="E45" s="23">
        <v>1003879</v>
      </c>
      <c r="F45" s="23" t="s">
        <v>1923</v>
      </c>
      <c r="G45" s="5">
        <v>4</v>
      </c>
      <c r="H45" s="23">
        <v>12</v>
      </c>
      <c r="I45" s="23">
        <v>0</v>
      </c>
      <c r="J45" s="23">
        <v>0</v>
      </c>
      <c r="K45" s="23" t="s">
        <v>5</v>
      </c>
      <c r="L45" s="23" t="s">
        <v>570</v>
      </c>
      <c r="M45" s="23" t="s">
        <v>1781</v>
      </c>
      <c r="N45" s="24">
        <v>45826</v>
      </c>
      <c r="O45" s="28">
        <v>2.7777777777777779E-3</v>
      </c>
      <c r="P45" s="3">
        <v>45811</v>
      </c>
      <c r="Q45" s="78">
        <v>45825.611736111103</v>
      </c>
      <c r="R45" s="79">
        <v>45825.614513888882</v>
      </c>
      <c r="S45" s="80">
        <v>0.61388888888888893</v>
      </c>
      <c r="T45" s="81">
        <v>-14.000624999993306</v>
      </c>
      <c r="U45" s="47">
        <f>IFERROR(INDEX(NOVO!O:O,MATCH(PRINT!E45,NOVO!C:C,0)),"")</f>
        <v>227547</v>
      </c>
      <c r="AA45" s="49">
        <v>137925</v>
      </c>
    </row>
    <row r="46" spans="1:27" s="23" customFormat="1" x14ac:dyDescent="0.25">
      <c r="A46" s="54">
        <v>0</v>
      </c>
      <c r="B46" s="75"/>
      <c r="C46" s="23">
        <v>1003854</v>
      </c>
      <c r="D46" s="23">
        <v>1</v>
      </c>
      <c r="E46" s="23">
        <v>1003884</v>
      </c>
      <c r="F46" s="23" t="s">
        <v>1922</v>
      </c>
      <c r="G46" s="5">
        <v>5</v>
      </c>
      <c r="H46" s="23">
        <v>12</v>
      </c>
      <c r="I46" s="23">
        <v>0</v>
      </c>
      <c r="J46" s="23">
        <v>0</v>
      </c>
      <c r="K46" s="23" t="s">
        <v>5</v>
      </c>
      <c r="L46" s="23" t="s">
        <v>570</v>
      </c>
      <c r="M46" s="23" t="s">
        <v>1781</v>
      </c>
      <c r="N46" s="24">
        <v>45826</v>
      </c>
      <c r="O46" s="28">
        <v>3.7037037037037038E-3</v>
      </c>
      <c r="P46" s="3">
        <v>45811</v>
      </c>
      <c r="Q46" s="78">
        <v>45825.614513888882</v>
      </c>
      <c r="R46" s="79">
        <v>45825.618217592586</v>
      </c>
      <c r="S46" s="80">
        <v>0.61805555555555558</v>
      </c>
      <c r="T46" s="81">
        <v>-14.000162037031259</v>
      </c>
      <c r="U46" s="47">
        <f>IFERROR(INDEX(NOVO!O:O,MATCH(PRINT!E46,NOVO!C:C,0)),"")</f>
        <v>227553</v>
      </c>
      <c r="AA46" s="49">
        <v>137927</v>
      </c>
    </row>
    <row r="47" spans="1:27" s="23" customFormat="1" x14ac:dyDescent="0.25">
      <c r="A47" s="54">
        <v>0</v>
      </c>
      <c r="B47" s="75"/>
      <c r="C47" s="23">
        <v>1003854</v>
      </c>
      <c r="D47" s="23">
        <v>1</v>
      </c>
      <c r="E47" s="23">
        <v>1003905</v>
      </c>
      <c r="F47" s="23" t="s">
        <v>1921</v>
      </c>
      <c r="G47" s="5">
        <v>2</v>
      </c>
      <c r="H47" s="23">
        <v>12</v>
      </c>
      <c r="I47" s="23">
        <v>0</v>
      </c>
      <c r="J47" s="23">
        <v>0</v>
      </c>
      <c r="K47" s="23" t="s">
        <v>5</v>
      </c>
      <c r="L47" s="23" t="s">
        <v>570</v>
      </c>
      <c r="M47" s="23" t="s">
        <v>1781</v>
      </c>
      <c r="N47" s="24">
        <v>45826</v>
      </c>
      <c r="O47" s="28">
        <v>1.3888888888888889E-3</v>
      </c>
      <c r="P47" s="3">
        <v>45811</v>
      </c>
      <c r="Q47" s="78">
        <v>45825.618217592586</v>
      </c>
      <c r="R47" s="79">
        <v>45825.619606481472</v>
      </c>
      <c r="S47" s="80">
        <v>0.61944444444444446</v>
      </c>
      <c r="T47" s="81">
        <v>-14.000162037031259</v>
      </c>
      <c r="U47" s="47">
        <f>IFERROR(INDEX(NOVO!O:O,MATCH(PRINT!E47,NOVO!C:C,0)),"")</f>
        <v>227574</v>
      </c>
      <c r="AA47" s="49">
        <v>137928</v>
      </c>
    </row>
    <row r="48" spans="1:27" s="23" customFormat="1" x14ac:dyDescent="0.25">
      <c r="A48" s="54">
        <v>0</v>
      </c>
      <c r="B48" s="75"/>
      <c r="C48" s="23">
        <v>1003854</v>
      </c>
      <c r="D48" s="23">
        <v>1</v>
      </c>
      <c r="E48" s="23">
        <v>1003919</v>
      </c>
      <c r="F48" s="23" t="s">
        <v>1920</v>
      </c>
      <c r="G48" s="5">
        <v>1</v>
      </c>
      <c r="H48" s="23">
        <v>12</v>
      </c>
      <c r="I48" s="23">
        <v>0</v>
      </c>
      <c r="J48" s="23">
        <v>0</v>
      </c>
      <c r="K48" s="23" t="s">
        <v>5</v>
      </c>
      <c r="L48" s="23" t="s">
        <v>570</v>
      </c>
      <c r="M48" s="23" t="s">
        <v>1781</v>
      </c>
      <c r="N48" s="24">
        <v>45826</v>
      </c>
      <c r="O48" s="28">
        <v>9.2592592592592596E-4</v>
      </c>
      <c r="P48" s="3">
        <v>45811</v>
      </c>
      <c r="Q48" s="78">
        <v>45825.619606481472</v>
      </c>
      <c r="R48" s="79">
        <v>45825.620532407396</v>
      </c>
      <c r="S48" s="80">
        <v>0.62013888888888891</v>
      </c>
      <c r="T48" s="81">
        <v>-14.000393518508645</v>
      </c>
      <c r="U48" s="47">
        <f>IFERROR(INDEX(NOVO!O:O,MATCH(PRINT!E48,NOVO!C:C,0)),"")</f>
        <v>227588</v>
      </c>
      <c r="AA48" s="49">
        <v>137939</v>
      </c>
    </row>
    <row r="49" spans="1:27" s="23" customFormat="1" x14ac:dyDescent="0.25">
      <c r="A49" s="54">
        <v>0</v>
      </c>
      <c r="B49" s="75"/>
      <c r="C49" s="23">
        <v>1003854</v>
      </c>
      <c r="D49" s="23">
        <v>1</v>
      </c>
      <c r="E49" s="23">
        <v>1034952</v>
      </c>
      <c r="F49" s="23" t="s">
        <v>2100</v>
      </c>
      <c r="G49" s="5">
        <v>0</v>
      </c>
      <c r="H49" s="23">
        <v>2</v>
      </c>
      <c r="I49" s="23">
        <v>0</v>
      </c>
      <c r="J49" s="23">
        <v>0</v>
      </c>
      <c r="K49" s="23" t="s">
        <v>5</v>
      </c>
      <c r="L49" s="23" t="s">
        <v>570</v>
      </c>
      <c r="M49" s="23" t="s">
        <v>1781</v>
      </c>
      <c r="N49" s="24">
        <v>45826</v>
      </c>
      <c r="O49" s="28">
        <v>3.1250000000000001E-4</v>
      </c>
      <c r="P49" s="3">
        <v>45811</v>
      </c>
      <c r="Q49" s="78">
        <v>45825.620532407396</v>
      </c>
      <c r="R49" s="79">
        <v>45825.620844907397</v>
      </c>
      <c r="S49" s="80">
        <v>0.62083333333333335</v>
      </c>
      <c r="T49" s="81">
        <v>-14.000011574062228</v>
      </c>
      <c r="U49" s="47">
        <f>IFERROR(INDEX(NOVO!O:O,MATCH(PRINT!E49,NOVO!C:C,0)),"")</f>
        <v>227590</v>
      </c>
      <c r="AA49" s="49">
        <v>137940</v>
      </c>
    </row>
    <row r="50" spans="1:27" s="23" customFormat="1" x14ac:dyDescent="0.25">
      <c r="A50" s="54">
        <v>0</v>
      </c>
      <c r="B50" s="75"/>
      <c r="C50" s="23">
        <v>1003855</v>
      </c>
      <c r="D50" s="23">
        <v>1</v>
      </c>
      <c r="E50" s="23">
        <v>1003905</v>
      </c>
      <c r="F50" s="23" t="s">
        <v>1921</v>
      </c>
      <c r="G50" s="5">
        <v>2</v>
      </c>
      <c r="H50" s="23">
        <v>12</v>
      </c>
      <c r="I50" s="23">
        <v>0</v>
      </c>
      <c r="J50" s="23">
        <v>0</v>
      </c>
      <c r="K50" s="23" t="s">
        <v>5</v>
      </c>
      <c r="L50" s="23" t="s">
        <v>570</v>
      </c>
      <c r="M50" s="23" t="s">
        <v>1781</v>
      </c>
      <c r="N50" s="24">
        <v>45826</v>
      </c>
      <c r="O50" s="28">
        <v>1.3888888888888889E-3</v>
      </c>
      <c r="P50" s="3">
        <v>45811</v>
      </c>
      <c r="Q50" s="78">
        <v>45825.620844907397</v>
      </c>
      <c r="R50" s="79">
        <v>45825.622233796283</v>
      </c>
      <c r="S50" s="80">
        <v>0.62222222222222223</v>
      </c>
      <c r="T50" s="81">
        <v>-14.000011574062228</v>
      </c>
      <c r="U50" s="47">
        <f>IFERROR(INDEX(NOVO!O:O,MATCH(PRINT!E50,NOVO!C:C,0)),"")</f>
        <v>227574</v>
      </c>
      <c r="AA50" s="49">
        <v>137941</v>
      </c>
    </row>
    <row r="51" spans="1:27" s="23" customFormat="1" x14ac:dyDescent="0.25">
      <c r="A51" s="54">
        <v>0</v>
      </c>
      <c r="B51" s="75"/>
      <c r="C51" s="23">
        <v>1003855</v>
      </c>
      <c r="D51" s="23">
        <v>1</v>
      </c>
      <c r="E51" s="23">
        <v>1003884</v>
      </c>
      <c r="F51" s="23" t="s">
        <v>1922</v>
      </c>
      <c r="G51" s="5">
        <v>5</v>
      </c>
      <c r="H51" s="23">
        <v>12</v>
      </c>
      <c r="I51" s="23">
        <v>0</v>
      </c>
      <c r="J51" s="23">
        <v>0</v>
      </c>
      <c r="K51" s="23" t="s">
        <v>5</v>
      </c>
      <c r="L51" s="23" t="s">
        <v>570</v>
      </c>
      <c r="M51" s="23" t="s">
        <v>1781</v>
      </c>
      <c r="N51" s="24">
        <v>45826</v>
      </c>
      <c r="O51" s="28">
        <v>3.7037037037037038E-3</v>
      </c>
      <c r="P51" s="3">
        <v>45811</v>
      </c>
      <c r="Q51" s="78">
        <v>45825.622233796283</v>
      </c>
      <c r="R51" s="79">
        <v>45825.625937499986</v>
      </c>
      <c r="S51" s="80">
        <v>0.62569444444444444</v>
      </c>
      <c r="T51" s="81">
        <v>-14.000243055539613</v>
      </c>
      <c r="U51" s="47">
        <f>IFERROR(INDEX(NOVO!O:O,MATCH(PRINT!E51,NOVO!C:C,0)),"")</f>
        <v>227553</v>
      </c>
      <c r="AA51" s="49">
        <v>138053</v>
      </c>
    </row>
    <row r="52" spans="1:27" s="23" customFormat="1" x14ac:dyDescent="0.25">
      <c r="A52" s="54">
        <v>0</v>
      </c>
      <c r="B52" s="75"/>
      <c r="C52" s="23">
        <v>1003855</v>
      </c>
      <c r="D52" s="23">
        <v>1</v>
      </c>
      <c r="E52" s="23">
        <v>1003879</v>
      </c>
      <c r="F52" s="23" t="s">
        <v>1923</v>
      </c>
      <c r="G52" s="5">
        <v>4</v>
      </c>
      <c r="H52" s="23">
        <v>12</v>
      </c>
      <c r="I52" s="23">
        <v>0</v>
      </c>
      <c r="J52" s="23">
        <v>0</v>
      </c>
      <c r="K52" s="23" t="s">
        <v>5</v>
      </c>
      <c r="L52" s="23" t="s">
        <v>570</v>
      </c>
      <c r="M52" s="23" t="s">
        <v>1781</v>
      </c>
      <c r="N52" s="24">
        <v>45826</v>
      </c>
      <c r="O52" s="28">
        <v>2.7777777777777779E-3</v>
      </c>
      <c r="P52" s="3">
        <v>45811</v>
      </c>
      <c r="Q52" s="78">
        <v>45825.625937499986</v>
      </c>
      <c r="R52" s="79">
        <v>45825.628715277766</v>
      </c>
      <c r="S52" s="80">
        <v>0.62847222222222221</v>
      </c>
      <c r="T52" s="81">
        <v>-14.000243055546889</v>
      </c>
      <c r="U52" s="47">
        <f>IFERROR(INDEX(NOVO!O:O,MATCH(PRINT!E52,NOVO!C:C,0)),"")</f>
        <v>227547</v>
      </c>
      <c r="AA52" s="49">
        <v>139273</v>
      </c>
    </row>
    <row r="53" spans="1:27" s="23" customFormat="1" x14ac:dyDescent="0.25">
      <c r="A53" s="54">
        <v>0</v>
      </c>
      <c r="B53" s="75"/>
      <c r="C53" s="23">
        <v>1003855</v>
      </c>
      <c r="D53" s="23">
        <v>1</v>
      </c>
      <c r="E53" s="23">
        <v>1034952</v>
      </c>
      <c r="F53" s="23" t="s">
        <v>2100</v>
      </c>
      <c r="G53" s="5">
        <v>0</v>
      </c>
      <c r="H53" s="23">
        <v>2</v>
      </c>
      <c r="I53" s="23">
        <v>0</v>
      </c>
      <c r="J53" s="23">
        <v>0</v>
      </c>
      <c r="K53" s="23" t="s">
        <v>5</v>
      </c>
      <c r="L53" s="23" t="s">
        <v>570</v>
      </c>
      <c r="M53" s="23" t="s">
        <v>1781</v>
      </c>
      <c r="N53" s="24">
        <v>45826</v>
      </c>
      <c r="O53" s="28">
        <v>3.1250000000000001E-4</v>
      </c>
      <c r="P53" s="3">
        <v>45811</v>
      </c>
      <c r="Q53" s="78">
        <v>45825.628715277766</v>
      </c>
      <c r="R53" s="79">
        <v>45825.629027777766</v>
      </c>
      <c r="S53" s="80">
        <v>0.62847222222222221</v>
      </c>
      <c r="T53" s="81">
        <v>-14.00055555554718</v>
      </c>
      <c r="U53" s="47">
        <f>IFERROR(INDEX(NOVO!O:O,MATCH(PRINT!E53,NOVO!C:C,0)),"")</f>
        <v>227590</v>
      </c>
      <c r="AA53" s="49">
        <v>139605</v>
      </c>
    </row>
    <row r="54" spans="1:27" s="23" customFormat="1" x14ac:dyDescent="0.25">
      <c r="A54" s="54">
        <v>0</v>
      </c>
      <c r="B54" s="75"/>
      <c r="C54" s="23">
        <v>1003855</v>
      </c>
      <c r="D54" s="23">
        <v>1</v>
      </c>
      <c r="E54" s="23">
        <v>1003919</v>
      </c>
      <c r="F54" s="23" t="s">
        <v>1920</v>
      </c>
      <c r="G54" s="5">
        <v>1</v>
      </c>
      <c r="H54" s="23">
        <v>12</v>
      </c>
      <c r="I54" s="23">
        <v>0</v>
      </c>
      <c r="J54" s="23">
        <v>0</v>
      </c>
      <c r="K54" s="23" t="s">
        <v>5</v>
      </c>
      <c r="L54" s="23" t="s">
        <v>570</v>
      </c>
      <c r="M54" s="23" t="s">
        <v>1781</v>
      </c>
      <c r="N54" s="24">
        <v>45826</v>
      </c>
      <c r="O54" s="28">
        <v>9.2592592592592596E-4</v>
      </c>
      <c r="P54" s="3">
        <v>45811</v>
      </c>
      <c r="Q54" s="78">
        <v>45825.629027777766</v>
      </c>
      <c r="R54" s="79">
        <v>45825.62995370369</v>
      </c>
      <c r="S54" s="80">
        <v>0.62986111111111109</v>
      </c>
      <c r="T54" s="81">
        <v>-14.000092592577857</v>
      </c>
      <c r="U54" s="47">
        <f>IFERROR(INDEX(NOVO!O:O,MATCH(PRINT!E54,NOVO!C:C,0)),"")</f>
        <v>227588</v>
      </c>
      <c r="AA54" s="49">
        <v>139606</v>
      </c>
    </row>
    <row r="55" spans="1:27" s="23" customFormat="1" x14ac:dyDescent="0.25">
      <c r="A55" s="54">
        <v>0</v>
      </c>
      <c r="B55" s="75"/>
      <c r="C55" s="23">
        <v>1003856</v>
      </c>
      <c r="D55" s="23">
        <v>1</v>
      </c>
      <c r="E55" s="23">
        <v>1003919</v>
      </c>
      <c r="F55" s="23" t="s">
        <v>1920</v>
      </c>
      <c r="G55" s="5">
        <v>1</v>
      </c>
      <c r="H55" s="23">
        <v>12</v>
      </c>
      <c r="I55" s="23">
        <v>0</v>
      </c>
      <c r="J55" s="23">
        <v>0</v>
      </c>
      <c r="K55" s="23" t="s">
        <v>5</v>
      </c>
      <c r="L55" s="23" t="s">
        <v>570</v>
      </c>
      <c r="M55" s="23" t="s">
        <v>1781</v>
      </c>
      <c r="N55" s="24">
        <v>45826</v>
      </c>
      <c r="O55" s="28">
        <v>9.2592592592592596E-4</v>
      </c>
      <c r="P55" s="3">
        <v>45811</v>
      </c>
      <c r="Q55" s="78">
        <v>45825.62995370369</v>
      </c>
      <c r="R55" s="79">
        <v>45825.630879629614</v>
      </c>
      <c r="S55" s="80">
        <v>0.63055555555555554</v>
      </c>
      <c r="T55" s="81">
        <v>-14.000324074055243</v>
      </c>
      <c r="U55" s="47">
        <f>IFERROR(INDEX(NOVO!O:O,MATCH(PRINT!E55,NOVO!C:C,0)),"")</f>
        <v>227588</v>
      </c>
      <c r="AA55" s="49">
        <v>139607</v>
      </c>
    </row>
    <row r="56" spans="1:27" s="23" customFormat="1" x14ac:dyDescent="0.25">
      <c r="A56" s="54">
        <v>0</v>
      </c>
      <c r="B56" s="75"/>
      <c r="C56" s="23">
        <v>1003856</v>
      </c>
      <c r="D56" s="23">
        <v>1</v>
      </c>
      <c r="E56" s="23">
        <v>1003879</v>
      </c>
      <c r="F56" s="23" t="s">
        <v>1923</v>
      </c>
      <c r="G56" s="5">
        <v>4</v>
      </c>
      <c r="H56" s="23">
        <v>12</v>
      </c>
      <c r="I56" s="23">
        <v>0</v>
      </c>
      <c r="J56" s="23">
        <v>0</v>
      </c>
      <c r="K56" s="23" t="s">
        <v>5</v>
      </c>
      <c r="L56" s="23" t="s">
        <v>570</v>
      </c>
      <c r="M56" s="23" t="s">
        <v>1781</v>
      </c>
      <c r="N56" s="24">
        <v>45826</v>
      </c>
      <c r="O56" s="28">
        <v>2.7777777777777779E-3</v>
      </c>
      <c r="P56" s="3">
        <v>45811</v>
      </c>
      <c r="Q56" s="78">
        <v>45825.630879629614</v>
      </c>
      <c r="R56" s="79">
        <v>45825.633657407394</v>
      </c>
      <c r="S56" s="80">
        <v>0.6333333333333333</v>
      </c>
      <c r="T56" s="81">
        <v>-14.000324074062519</v>
      </c>
      <c r="U56" s="47">
        <f>IFERROR(INDEX(NOVO!O:O,MATCH(PRINT!E56,NOVO!C:C,0)),"")</f>
        <v>227547</v>
      </c>
      <c r="AA56" s="49">
        <v>139608</v>
      </c>
    </row>
    <row r="57" spans="1:27" s="23" customFormat="1" x14ac:dyDescent="0.25">
      <c r="A57" s="54">
        <v>0</v>
      </c>
      <c r="B57" s="75"/>
      <c r="C57" s="23">
        <v>1003856</v>
      </c>
      <c r="D57" s="23">
        <v>1</v>
      </c>
      <c r="E57" s="23">
        <v>1003884</v>
      </c>
      <c r="F57" s="23" t="s">
        <v>1922</v>
      </c>
      <c r="G57" s="5">
        <v>5</v>
      </c>
      <c r="H57" s="23">
        <v>12</v>
      </c>
      <c r="I57" s="23">
        <v>0</v>
      </c>
      <c r="J57" s="23">
        <v>0</v>
      </c>
      <c r="K57" s="23" t="s">
        <v>5</v>
      </c>
      <c r="L57" s="23" t="s">
        <v>570</v>
      </c>
      <c r="M57" s="23" t="s">
        <v>1781</v>
      </c>
      <c r="N57" s="24">
        <v>45826</v>
      </c>
      <c r="O57" s="28">
        <v>3.7037037037037038E-3</v>
      </c>
      <c r="P57" s="3">
        <v>45811</v>
      </c>
      <c r="Q57" s="78">
        <v>45825.633657407394</v>
      </c>
      <c r="R57" s="79">
        <v>45825.637361111098</v>
      </c>
      <c r="S57" s="80">
        <v>0.63680555555555551</v>
      </c>
      <c r="T57" s="81">
        <v>-14.000555555539904</v>
      </c>
      <c r="U57" s="47">
        <f>IFERROR(INDEX(NOVO!O:O,MATCH(PRINT!E57,NOVO!C:C,0)),"")</f>
        <v>227553</v>
      </c>
      <c r="AA57" s="49">
        <v>139609</v>
      </c>
    </row>
    <row r="58" spans="1:27" s="23" customFormat="1" x14ac:dyDescent="0.25">
      <c r="A58" s="54">
        <v>0</v>
      </c>
      <c r="B58" s="75"/>
      <c r="C58" s="23">
        <v>1003856</v>
      </c>
      <c r="D58" s="23">
        <v>1</v>
      </c>
      <c r="E58" s="23">
        <v>1003905</v>
      </c>
      <c r="F58" s="23" t="s">
        <v>1921</v>
      </c>
      <c r="G58" s="5">
        <v>2</v>
      </c>
      <c r="H58" s="23">
        <v>12</v>
      </c>
      <c r="I58" s="23">
        <v>0</v>
      </c>
      <c r="J58" s="23">
        <v>0</v>
      </c>
      <c r="K58" s="23" t="s">
        <v>5</v>
      </c>
      <c r="L58" s="23" t="s">
        <v>570</v>
      </c>
      <c r="M58" s="23" t="s">
        <v>1781</v>
      </c>
      <c r="N58" s="24">
        <v>45826</v>
      </c>
      <c r="O58" s="28">
        <v>1.3888888888888889E-3</v>
      </c>
      <c r="P58" s="3">
        <v>45811</v>
      </c>
      <c r="Q58" s="78">
        <v>45825.637361111098</v>
      </c>
      <c r="R58" s="79">
        <v>45825.638749999984</v>
      </c>
      <c r="S58" s="80">
        <v>0.6381944444444444</v>
      </c>
      <c r="T58" s="81">
        <v>-14.000555555539904</v>
      </c>
      <c r="U58" s="47">
        <f>IFERROR(INDEX(NOVO!O:O,MATCH(PRINT!E58,NOVO!C:C,0)),"")</f>
        <v>227574</v>
      </c>
      <c r="AA58" s="49">
        <v>139610</v>
      </c>
    </row>
    <row r="59" spans="1:27" s="23" customFormat="1" x14ac:dyDescent="0.25">
      <c r="A59" s="54">
        <v>0</v>
      </c>
      <c r="B59" s="75"/>
      <c r="C59" s="23">
        <v>1003856</v>
      </c>
      <c r="D59" s="23">
        <v>1</v>
      </c>
      <c r="E59" s="23">
        <v>1034952</v>
      </c>
      <c r="F59" s="23" t="s">
        <v>2100</v>
      </c>
      <c r="G59" s="5">
        <v>0</v>
      </c>
      <c r="H59" s="23">
        <v>2</v>
      </c>
      <c r="I59" s="23">
        <v>0</v>
      </c>
      <c r="J59" s="23">
        <v>0</v>
      </c>
      <c r="K59" s="23" t="s">
        <v>5</v>
      </c>
      <c r="L59" s="23" t="s">
        <v>570</v>
      </c>
      <c r="M59" s="23" t="s">
        <v>1781</v>
      </c>
      <c r="N59" s="24">
        <v>45826</v>
      </c>
      <c r="O59" s="28">
        <v>3.1250000000000001E-4</v>
      </c>
      <c r="P59" s="3">
        <v>45811</v>
      </c>
      <c r="Q59" s="78">
        <v>45825.638749999984</v>
      </c>
      <c r="R59" s="79">
        <v>45825.639062499984</v>
      </c>
      <c r="S59" s="80">
        <v>0.63888888888888884</v>
      </c>
      <c r="T59" s="81">
        <v>-14.000173611093487</v>
      </c>
      <c r="U59" s="47">
        <f>IFERROR(INDEX(NOVO!O:O,MATCH(PRINT!E59,NOVO!C:C,0)),"")</f>
        <v>227590</v>
      </c>
      <c r="AA59" s="49">
        <v>139611</v>
      </c>
    </row>
    <row r="60" spans="1:27" s="23" customFormat="1" x14ac:dyDescent="0.25">
      <c r="A60" s="54">
        <v>0</v>
      </c>
      <c r="B60" s="75"/>
      <c r="C60" s="23">
        <v>1003857</v>
      </c>
      <c r="D60" s="23">
        <v>1</v>
      </c>
      <c r="E60" s="23">
        <v>1034952</v>
      </c>
      <c r="F60" s="23" t="s">
        <v>2100</v>
      </c>
      <c r="G60" s="5">
        <v>0</v>
      </c>
      <c r="H60" s="23">
        <v>2</v>
      </c>
      <c r="I60" s="23">
        <v>0</v>
      </c>
      <c r="J60" s="23">
        <v>0</v>
      </c>
      <c r="K60" s="23" t="s">
        <v>5</v>
      </c>
      <c r="L60" s="23" t="s">
        <v>570</v>
      </c>
      <c r="M60" s="23" t="s">
        <v>1781</v>
      </c>
      <c r="N60" s="24">
        <v>45826</v>
      </c>
      <c r="O60" s="28">
        <v>3.1250000000000001E-4</v>
      </c>
      <c r="P60" s="3">
        <v>45811</v>
      </c>
      <c r="Q60" s="78">
        <v>45825.639062499984</v>
      </c>
      <c r="R60" s="79">
        <v>45825.639374999984</v>
      </c>
      <c r="S60" s="80">
        <v>0.63888888888888884</v>
      </c>
      <c r="T60" s="81">
        <v>-14.000486111093778</v>
      </c>
      <c r="U60" s="47">
        <f>IFERROR(INDEX(NOVO!O:O,MATCH(PRINT!E60,NOVO!C:C,0)),"")</f>
        <v>227590</v>
      </c>
      <c r="AA60" s="49">
        <v>139615</v>
      </c>
    </row>
    <row r="61" spans="1:27" s="23" customFormat="1" x14ac:dyDescent="0.25">
      <c r="A61" s="54">
        <v>0</v>
      </c>
      <c r="B61" s="75"/>
      <c r="C61" s="23">
        <v>1003857</v>
      </c>
      <c r="D61" s="23">
        <v>1</v>
      </c>
      <c r="E61" s="23">
        <v>1003884</v>
      </c>
      <c r="F61" s="23" t="s">
        <v>1922</v>
      </c>
      <c r="G61" s="5">
        <v>5</v>
      </c>
      <c r="H61" s="23">
        <v>12</v>
      </c>
      <c r="I61" s="23">
        <v>0</v>
      </c>
      <c r="J61" s="23">
        <v>0</v>
      </c>
      <c r="K61" s="23" t="s">
        <v>5</v>
      </c>
      <c r="L61" s="23" t="s">
        <v>570</v>
      </c>
      <c r="M61" s="23" t="s">
        <v>1781</v>
      </c>
      <c r="N61" s="24">
        <v>45826</v>
      </c>
      <c r="O61" s="28">
        <v>3.7037037037037038E-3</v>
      </c>
      <c r="P61" s="3">
        <v>45811</v>
      </c>
      <c r="Q61" s="78">
        <v>45825.639374999984</v>
      </c>
      <c r="R61" s="79">
        <v>45825.643078703688</v>
      </c>
      <c r="S61" s="80">
        <v>0.6430555555555556</v>
      </c>
      <c r="T61" s="81">
        <v>-14.000023148131731</v>
      </c>
      <c r="U61" s="47">
        <f>IFERROR(INDEX(NOVO!O:O,MATCH(PRINT!E61,NOVO!C:C,0)),"")</f>
        <v>227553</v>
      </c>
      <c r="AA61" s="49">
        <v>139618</v>
      </c>
    </row>
    <row r="62" spans="1:27" s="23" customFormat="1" x14ac:dyDescent="0.25">
      <c r="A62" s="54">
        <v>0</v>
      </c>
      <c r="B62" s="75"/>
      <c r="C62" s="23">
        <v>1003857</v>
      </c>
      <c r="D62" s="23">
        <v>1</v>
      </c>
      <c r="E62" s="23">
        <v>1003905</v>
      </c>
      <c r="F62" s="23" t="s">
        <v>1921</v>
      </c>
      <c r="G62" s="5">
        <v>2</v>
      </c>
      <c r="H62" s="23">
        <v>12</v>
      </c>
      <c r="I62" s="23">
        <v>0</v>
      </c>
      <c r="J62" s="23">
        <v>0</v>
      </c>
      <c r="K62" s="23" t="s">
        <v>5</v>
      </c>
      <c r="L62" s="23" t="s">
        <v>570</v>
      </c>
      <c r="M62" s="23" t="s">
        <v>1781</v>
      </c>
      <c r="N62" s="24">
        <v>45826</v>
      </c>
      <c r="O62" s="28">
        <v>1.3888888888888889E-3</v>
      </c>
      <c r="P62" s="3">
        <v>45811</v>
      </c>
      <c r="Q62" s="78">
        <v>45825.643078703688</v>
      </c>
      <c r="R62" s="79">
        <v>45825.644467592574</v>
      </c>
      <c r="S62" s="80">
        <v>0.64444444444444449</v>
      </c>
      <c r="T62" s="81">
        <v>-14.000023148131731</v>
      </c>
      <c r="U62" s="47">
        <f>IFERROR(INDEX(NOVO!O:O,MATCH(PRINT!E62,NOVO!C:C,0)),"")</f>
        <v>227574</v>
      </c>
      <c r="AA62" s="49">
        <v>139619</v>
      </c>
    </row>
    <row r="63" spans="1:27" s="23" customFormat="1" x14ac:dyDescent="0.25">
      <c r="A63" s="54">
        <v>0</v>
      </c>
      <c r="B63" s="75"/>
      <c r="C63" s="23">
        <v>1003857</v>
      </c>
      <c r="D63" s="23">
        <v>1</v>
      </c>
      <c r="E63" s="23">
        <v>1003879</v>
      </c>
      <c r="F63" s="23" t="s">
        <v>1923</v>
      </c>
      <c r="G63" s="5">
        <v>4</v>
      </c>
      <c r="H63" s="23">
        <v>12</v>
      </c>
      <c r="I63" s="23">
        <v>0</v>
      </c>
      <c r="J63" s="23">
        <v>0</v>
      </c>
      <c r="K63" s="23" t="s">
        <v>5</v>
      </c>
      <c r="L63" s="23" t="s">
        <v>570</v>
      </c>
      <c r="M63" s="23" t="s">
        <v>1781</v>
      </c>
      <c r="N63" s="24">
        <v>45826</v>
      </c>
      <c r="O63" s="28">
        <v>2.7777777777777779E-3</v>
      </c>
      <c r="P63" s="3">
        <v>45811</v>
      </c>
      <c r="Q63" s="78">
        <v>45825.644467592574</v>
      </c>
      <c r="R63" s="79">
        <v>45825.647245370354</v>
      </c>
      <c r="S63" s="80">
        <v>0.64722222222222225</v>
      </c>
      <c r="T63" s="81">
        <v>-14.000023148131731</v>
      </c>
      <c r="U63" s="47">
        <f>IFERROR(INDEX(NOVO!O:O,MATCH(PRINT!E63,NOVO!C:C,0)),"")</f>
        <v>227547</v>
      </c>
      <c r="AA63" s="49">
        <v>139624</v>
      </c>
    </row>
    <row r="64" spans="1:27" s="23" customFormat="1" x14ac:dyDescent="0.25">
      <c r="A64" s="54">
        <v>0</v>
      </c>
      <c r="B64" s="75"/>
      <c r="C64" s="23">
        <v>1003857</v>
      </c>
      <c r="D64" s="23">
        <v>1</v>
      </c>
      <c r="E64" s="23">
        <v>1003919</v>
      </c>
      <c r="F64" s="23" t="s">
        <v>1920</v>
      </c>
      <c r="G64" s="5">
        <v>1</v>
      </c>
      <c r="H64" s="23">
        <v>12</v>
      </c>
      <c r="I64" s="23">
        <v>0</v>
      </c>
      <c r="J64" s="23">
        <v>0</v>
      </c>
      <c r="K64" s="23" t="s">
        <v>5</v>
      </c>
      <c r="L64" s="23" t="s">
        <v>570</v>
      </c>
      <c r="M64" s="23" t="s">
        <v>1781</v>
      </c>
      <c r="N64" s="24">
        <v>45826</v>
      </c>
      <c r="O64" s="28">
        <v>9.2592592592592596E-4</v>
      </c>
      <c r="P64" s="3">
        <v>45811</v>
      </c>
      <c r="Q64" s="78">
        <v>45825.647245370354</v>
      </c>
      <c r="R64" s="79">
        <v>45825.648171296278</v>
      </c>
      <c r="S64" s="80">
        <v>0.6479166666666667</v>
      </c>
      <c r="T64" s="81">
        <v>-14.000254629609117</v>
      </c>
      <c r="U64" s="47">
        <f>IFERROR(INDEX(NOVO!O:O,MATCH(PRINT!E64,NOVO!C:C,0)),"")</f>
        <v>227588</v>
      </c>
      <c r="AA64" s="49">
        <v>139631</v>
      </c>
    </row>
    <row r="65" spans="1:27" s="23" customFormat="1" x14ac:dyDescent="0.25">
      <c r="A65" s="54">
        <v>0</v>
      </c>
      <c r="B65" s="75"/>
      <c r="C65" s="23">
        <v>1003858</v>
      </c>
      <c r="D65" s="23">
        <v>1</v>
      </c>
      <c r="E65" s="23">
        <v>1003879</v>
      </c>
      <c r="F65" s="23" t="s">
        <v>1923</v>
      </c>
      <c r="G65" s="5">
        <v>4</v>
      </c>
      <c r="H65" s="23">
        <v>12</v>
      </c>
      <c r="I65" s="23">
        <v>0</v>
      </c>
      <c r="J65" s="23">
        <v>0</v>
      </c>
      <c r="K65" s="23" t="s">
        <v>5</v>
      </c>
      <c r="L65" s="23" t="s">
        <v>570</v>
      </c>
      <c r="M65" s="23" t="s">
        <v>1781</v>
      </c>
      <c r="N65" s="24">
        <v>45826</v>
      </c>
      <c r="O65" s="28">
        <v>2.7777777777777779E-3</v>
      </c>
      <c r="P65" s="3">
        <v>45811</v>
      </c>
      <c r="Q65" s="78">
        <v>45825.648171296278</v>
      </c>
      <c r="R65" s="79">
        <v>45825.650949074057</v>
      </c>
      <c r="S65" s="80">
        <v>0.65069444444444446</v>
      </c>
      <c r="T65" s="81">
        <v>-14.000254629616393</v>
      </c>
      <c r="U65" s="47">
        <f>IFERROR(INDEX(NOVO!O:O,MATCH(PRINT!E65,NOVO!C:C,0)),"")</f>
        <v>227547</v>
      </c>
      <c r="AA65" s="49">
        <v>139758</v>
      </c>
    </row>
    <row r="66" spans="1:27" s="23" customFormat="1" x14ac:dyDescent="0.25">
      <c r="A66" s="54">
        <v>0</v>
      </c>
      <c r="B66" s="75"/>
      <c r="C66" s="23">
        <v>1003858</v>
      </c>
      <c r="D66" s="23">
        <v>1</v>
      </c>
      <c r="E66" s="23">
        <v>1003884</v>
      </c>
      <c r="F66" s="23" t="s">
        <v>1922</v>
      </c>
      <c r="G66" s="5">
        <v>5</v>
      </c>
      <c r="H66" s="23">
        <v>12</v>
      </c>
      <c r="I66" s="23">
        <v>0</v>
      </c>
      <c r="J66" s="23">
        <v>0</v>
      </c>
      <c r="K66" s="23" t="s">
        <v>5</v>
      </c>
      <c r="L66" s="23" t="s">
        <v>570</v>
      </c>
      <c r="M66" s="23" t="s">
        <v>1781</v>
      </c>
      <c r="N66" s="24">
        <v>45826</v>
      </c>
      <c r="O66" s="28">
        <v>3.7037037037037038E-3</v>
      </c>
      <c r="P66" s="3">
        <v>45811</v>
      </c>
      <c r="Q66" s="78">
        <v>45825.650949074057</v>
      </c>
      <c r="R66" s="79">
        <v>45825.654652777761</v>
      </c>
      <c r="S66" s="80">
        <v>0.65416666666666667</v>
      </c>
      <c r="T66" s="81">
        <v>-14.000486111093778</v>
      </c>
      <c r="U66" s="47">
        <f>IFERROR(INDEX(NOVO!O:O,MATCH(PRINT!E66,NOVO!C:C,0)),"")</f>
        <v>227553</v>
      </c>
      <c r="AA66" s="49">
        <v>140479</v>
      </c>
    </row>
    <row r="67" spans="1:27" s="23" customFormat="1" x14ac:dyDescent="0.25">
      <c r="A67" s="54">
        <v>0</v>
      </c>
      <c r="B67" s="75"/>
      <c r="C67" s="23">
        <v>1003858</v>
      </c>
      <c r="D67" s="23">
        <v>1</v>
      </c>
      <c r="E67" s="23">
        <v>1003905</v>
      </c>
      <c r="F67" s="23" t="s">
        <v>1921</v>
      </c>
      <c r="G67" s="5">
        <v>2</v>
      </c>
      <c r="H67" s="23">
        <v>12</v>
      </c>
      <c r="I67" s="23">
        <v>0</v>
      </c>
      <c r="J67" s="23">
        <v>0</v>
      </c>
      <c r="K67" s="23" t="s">
        <v>5</v>
      </c>
      <c r="L67" s="23" t="s">
        <v>570</v>
      </c>
      <c r="M67" s="23" t="s">
        <v>1781</v>
      </c>
      <c r="N67" s="24">
        <v>45826</v>
      </c>
      <c r="O67" s="28">
        <v>1.3888888888888889E-3</v>
      </c>
      <c r="P67" s="3">
        <v>45811</v>
      </c>
      <c r="Q67" s="78">
        <v>45825.654652777761</v>
      </c>
      <c r="R67" s="79">
        <v>45825.656041666647</v>
      </c>
      <c r="S67" s="80">
        <v>0.65555555555555556</v>
      </c>
      <c r="T67" s="81">
        <v>-14.000486111093778</v>
      </c>
      <c r="U67" s="47">
        <f>IFERROR(INDEX(NOVO!O:O,MATCH(PRINT!E67,NOVO!C:C,0)),"")</f>
        <v>227574</v>
      </c>
      <c r="AA67" s="49">
        <v>140483</v>
      </c>
    </row>
    <row r="68" spans="1:27" s="23" customFormat="1" x14ac:dyDescent="0.25">
      <c r="A68" s="54">
        <v>0</v>
      </c>
      <c r="B68" s="75"/>
      <c r="C68" s="23">
        <v>1003858</v>
      </c>
      <c r="D68" s="23">
        <v>1</v>
      </c>
      <c r="E68" s="23">
        <v>1003919</v>
      </c>
      <c r="F68" s="23" t="s">
        <v>1920</v>
      </c>
      <c r="G68" s="5">
        <v>1</v>
      </c>
      <c r="H68" s="23">
        <v>12</v>
      </c>
      <c r="I68" s="23">
        <v>0</v>
      </c>
      <c r="J68" s="23">
        <v>0</v>
      </c>
      <c r="K68" s="23" t="s">
        <v>5</v>
      </c>
      <c r="L68" s="23" t="s">
        <v>570</v>
      </c>
      <c r="M68" s="23" t="s">
        <v>1781</v>
      </c>
      <c r="N68" s="24">
        <v>45826</v>
      </c>
      <c r="O68" s="28">
        <v>9.2592592592592596E-4</v>
      </c>
      <c r="P68" s="3">
        <v>45811</v>
      </c>
      <c r="Q68" s="78">
        <v>45825.656041666647</v>
      </c>
      <c r="R68" s="79">
        <v>45825.656967592571</v>
      </c>
      <c r="S68" s="80">
        <v>0.65694444444444444</v>
      </c>
      <c r="T68" s="81">
        <v>-14.000023148124455</v>
      </c>
      <c r="U68" s="47">
        <f>IFERROR(INDEX(NOVO!O:O,MATCH(PRINT!E68,NOVO!C:C,0)),"")</f>
        <v>227588</v>
      </c>
      <c r="AA68" s="49">
        <v>140486</v>
      </c>
    </row>
    <row r="69" spans="1:27" s="23" customFormat="1" x14ac:dyDescent="0.25">
      <c r="A69" s="54">
        <v>0</v>
      </c>
      <c r="B69" s="75"/>
      <c r="C69" s="23">
        <v>1003858</v>
      </c>
      <c r="D69" s="23">
        <v>1</v>
      </c>
      <c r="E69" s="23">
        <v>1034952</v>
      </c>
      <c r="F69" s="23" t="s">
        <v>2100</v>
      </c>
      <c r="G69" s="5">
        <v>0</v>
      </c>
      <c r="H69" s="23">
        <v>2</v>
      </c>
      <c r="I69" s="23">
        <v>0</v>
      </c>
      <c r="J69" s="23">
        <v>0</v>
      </c>
      <c r="K69" s="23" t="s">
        <v>5</v>
      </c>
      <c r="L69" s="23" t="s">
        <v>570</v>
      </c>
      <c r="M69" s="23" t="s">
        <v>1781</v>
      </c>
      <c r="N69" s="24">
        <v>45826</v>
      </c>
      <c r="O69" s="28">
        <v>3.1250000000000001E-4</v>
      </c>
      <c r="P69" s="3">
        <v>45811</v>
      </c>
      <c r="Q69" s="78">
        <v>45825.656967592571</v>
      </c>
      <c r="R69" s="79">
        <v>45825.657280092571</v>
      </c>
      <c r="S69" s="80">
        <v>0.65694444444444444</v>
      </c>
      <c r="T69" s="81">
        <v>-14.000335648124747</v>
      </c>
      <c r="U69" s="47">
        <f>IFERROR(INDEX(NOVO!O:O,MATCH(PRINT!E69,NOVO!C:C,0)),"")</f>
        <v>227590</v>
      </c>
      <c r="AA69" s="49">
        <v>141387</v>
      </c>
    </row>
    <row r="70" spans="1:27" s="23" customFormat="1" x14ac:dyDescent="0.25">
      <c r="A70" s="54">
        <v>0</v>
      </c>
      <c r="B70" s="75"/>
      <c r="C70" s="23">
        <v>1003859</v>
      </c>
      <c r="D70" s="23">
        <v>1</v>
      </c>
      <c r="E70" s="23">
        <v>1003879</v>
      </c>
      <c r="F70" s="23" t="s">
        <v>1923</v>
      </c>
      <c r="G70" s="5">
        <v>4</v>
      </c>
      <c r="H70" s="23">
        <v>12</v>
      </c>
      <c r="I70" s="23">
        <v>0</v>
      </c>
      <c r="J70" s="23">
        <v>0</v>
      </c>
      <c r="K70" s="23" t="s">
        <v>5</v>
      </c>
      <c r="L70" s="23" t="s">
        <v>570</v>
      </c>
      <c r="M70" s="23" t="s">
        <v>1781</v>
      </c>
      <c r="N70" s="24">
        <v>45826</v>
      </c>
      <c r="O70" s="28">
        <v>2.7777777777777779E-3</v>
      </c>
      <c r="P70" s="3">
        <v>45811</v>
      </c>
      <c r="Q70" s="78">
        <v>45825.657280092571</v>
      </c>
      <c r="R70" s="79">
        <v>45825.660057870351</v>
      </c>
      <c r="S70" s="80">
        <v>0.65972222222222221</v>
      </c>
      <c r="T70" s="81">
        <v>-14.000335648132022</v>
      </c>
      <c r="U70" s="47">
        <f>IFERROR(INDEX(NOVO!O:O,MATCH(PRINT!E70,NOVO!C:C,0)),"")</f>
        <v>227547</v>
      </c>
      <c r="AA70" s="49">
        <v>141400</v>
      </c>
    </row>
    <row r="71" spans="1:27" s="23" customFormat="1" x14ac:dyDescent="0.25">
      <c r="A71" s="54">
        <v>0</v>
      </c>
      <c r="B71" s="75"/>
      <c r="C71" s="23">
        <v>1003859</v>
      </c>
      <c r="D71" s="23">
        <v>1</v>
      </c>
      <c r="E71" s="23">
        <v>1003919</v>
      </c>
      <c r="F71" s="23" t="s">
        <v>1920</v>
      </c>
      <c r="G71" s="5">
        <v>1</v>
      </c>
      <c r="H71" s="23">
        <v>12</v>
      </c>
      <c r="I71" s="23">
        <v>0</v>
      </c>
      <c r="J71" s="23">
        <v>0</v>
      </c>
      <c r="K71" s="23" t="s">
        <v>5</v>
      </c>
      <c r="L71" s="23" t="s">
        <v>570</v>
      </c>
      <c r="M71" s="23" t="s">
        <v>1781</v>
      </c>
      <c r="N71" s="24">
        <v>45826</v>
      </c>
      <c r="O71" s="28">
        <v>9.2592592592592596E-4</v>
      </c>
      <c r="P71" s="3">
        <v>45811</v>
      </c>
      <c r="Q71" s="78">
        <v>45825.660057870351</v>
      </c>
      <c r="R71" s="79">
        <v>45825.660983796275</v>
      </c>
      <c r="S71" s="80">
        <v>0.66041666666666665</v>
      </c>
      <c r="T71" s="81">
        <v>-14.000567129609408</v>
      </c>
      <c r="U71" s="47">
        <f>IFERROR(INDEX(NOVO!O:O,MATCH(PRINT!E71,NOVO!C:C,0)),"")</f>
        <v>227588</v>
      </c>
      <c r="AA71" s="49">
        <v>141577</v>
      </c>
    </row>
    <row r="72" spans="1:27" s="23" customFormat="1" x14ac:dyDescent="0.25">
      <c r="A72" s="54">
        <v>0</v>
      </c>
      <c r="B72" s="75"/>
      <c r="C72" s="23">
        <v>1003859</v>
      </c>
      <c r="D72" s="23">
        <v>1</v>
      </c>
      <c r="E72" s="23">
        <v>1034952</v>
      </c>
      <c r="F72" s="23" t="s">
        <v>2100</v>
      </c>
      <c r="G72" s="5">
        <v>0</v>
      </c>
      <c r="H72" s="23">
        <v>2</v>
      </c>
      <c r="I72" s="23">
        <v>0</v>
      </c>
      <c r="J72" s="23">
        <v>0</v>
      </c>
      <c r="K72" s="23" t="s">
        <v>5</v>
      </c>
      <c r="L72" s="23" t="s">
        <v>570</v>
      </c>
      <c r="M72" s="23" t="s">
        <v>1781</v>
      </c>
      <c r="N72" s="24">
        <v>45826</v>
      </c>
      <c r="O72" s="28">
        <v>3.1250000000000001E-4</v>
      </c>
      <c r="P72" s="3">
        <v>45811</v>
      </c>
      <c r="Q72" s="78">
        <v>45825.660983796275</v>
      </c>
      <c r="R72" s="79">
        <v>45825.661296296275</v>
      </c>
      <c r="S72" s="80">
        <v>0.66111111111111109</v>
      </c>
      <c r="T72" s="81">
        <v>-14.000185185162991</v>
      </c>
      <c r="U72" s="47">
        <f>IFERROR(INDEX(NOVO!O:O,MATCH(PRINT!E72,NOVO!C:C,0)),"")</f>
        <v>227590</v>
      </c>
      <c r="AA72" s="49">
        <v>141616</v>
      </c>
    </row>
    <row r="73" spans="1:27" s="23" customFormat="1" x14ac:dyDescent="0.25">
      <c r="A73" s="54">
        <v>0</v>
      </c>
      <c r="B73" s="75"/>
      <c r="C73" s="23">
        <v>1003859</v>
      </c>
      <c r="D73" s="23">
        <v>1</v>
      </c>
      <c r="E73" s="23">
        <v>1003884</v>
      </c>
      <c r="F73" s="23" t="s">
        <v>1922</v>
      </c>
      <c r="G73" s="5">
        <v>5</v>
      </c>
      <c r="H73" s="23">
        <v>12</v>
      </c>
      <c r="I73" s="23">
        <v>0</v>
      </c>
      <c r="J73" s="23">
        <v>0</v>
      </c>
      <c r="K73" s="23" t="s">
        <v>5</v>
      </c>
      <c r="L73" s="23" t="s">
        <v>570</v>
      </c>
      <c r="M73" s="23" t="s">
        <v>1781</v>
      </c>
      <c r="N73" s="24">
        <v>45826</v>
      </c>
      <c r="O73" s="28">
        <v>3.7037037037037038E-3</v>
      </c>
      <c r="P73" s="3">
        <v>45811</v>
      </c>
      <c r="Q73" s="78">
        <v>45825.661296296275</v>
      </c>
      <c r="R73" s="79">
        <v>45825.664999999979</v>
      </c>
      <c r="S73" s="80">
        <v>0.6645833333333333</v>
      </c>
      <c r="T73" s="81">
        <v>-14.000416666647652</v>
      </c>
      <c r="U73" s="47">
        <f>IFERROR(INDEX(NOVO!O:O,MATCH(PRINT!E73,NOVO!C:C,0)),"")</f>
        <v>227553</v>
      </c>
      <c r="AA73" s="49">
        <v>141617</v>
      </c>
    </row>
    <row r="74" spans="1:27" s="23" customFormat="1" x14ac:dyDescent="0.25">
      <c r="A74" s="54">
        <v>0</v>
      </c>
      <c r="B74" s="75"/>
      <c r="C74" s="23">
        <v>1003859</v>
      </c>
      <c r="D74" s="23">
        <v>1</v>
      </c>
      <c r="E74" s="23">
        <v>1003905</v>
      </c>
      <c r="F74" s="23" t="s">
        <v>1921</v>
      </c>
      <c r="G74" s="5">
        <v>2</v>
      </c>
      <c r="H74" s="23">
        <v>12</v>
      </c>
      <c r="I74" s="23">
        <v>0</v>
      </c>
      <c r="J74" s="23">
        <v>0</v>
      </c>
      <c r="K74" s="23" t="s">
        <v>5</v>
      </c>
      <c r="L74" s="23" t="s">
        <v>570</v>
      </c>
      <c r="M74" s="23" t="s">
        <v>1781</v>
      </c>
      <c r="N74" s="24">
        <v>45826</v>
      </c>
      <c r="O74" s="28">
        <v>1.3888888888888889E-3</v>
      </c>
      <c r="P74" s="3">
        <v>45811</v>
      </c>
      <c r="Q74" s="78">
        <v>45825.664999999979</v>
      </c>
      <c r="R74" s="79">
        <v>45825.666388888865</v>
      </c>
      <c r="S74" s="80">
        <v>0.66597222222222219</v>
      </c>
      <c r="T74" s="81">
        <v>-14.000416666640376</v>
      </c>
      <c r="U74" s="47">
        <f>IFERROR(INDEX(NOVO!O:O,MATCH(PRINT!E74,NOVO!C:C,0)),"")</f>
        <v>227574</v>
      </c>
      <c r="AA74" s="49">
        <v>141939</v>
      </c>
    </row>
    <row r="75" spans="1:27" s="23" customFormat="1" x14ac:dyDescent="0.25">
      <c r="A75" s="54">
        <v>0</v>
      </c>
      <c r="B75" s="75"/>
      <c r="C75" s="23">
        <v>1003860</v>
      </c>
      <c r="D75" s="23">
        <v>1</v>
      </c>
      <c r="E75" s="23">
        <v>1003879</v>
      </c>
      <c r="F75" s="23" t="s">
        <v>1923</v>
      </c>
      <c r="G75" s="5">
        <v>4</v>
      </c>
      <c r="H75" s="23">
        <v>12</v>
      </c>
      <c r="I75" s="23">
        <v>0</v>
      </c>
      <c r="J75" s="23">
        <v>0</v>
      </c>
      <c r="K75" s="23" t="s">
        <v>5</v>
      </c>
      <c r="L75" s="23" t="s">
        <v>570</v>
      </c>
      <c r="M75" s="23" t="s">
        <v>1781</v>
      </c>
      <c r="N75" s="24">
        <v>45826</v>
      </c>
      <c r="O75" s="28">
        <v>2.7777777777777779E-3</v>
      </c>
      <c r="P75" s="3">
        <v>45811</v>
      </c>
      <c r="Q75" s="78">
        <v>45825.666388888865</v>
      </c>
      <c r="R75" s="79">
        <v>45825.669166666645</v>
      </c>
      <c r="S75" s="80">
        <v>0.66874999999999996</v>
      </c>
      <c r="T75" s="81">
        <v>-14.000416666647652</v>
      </c>
      <c r="U75" s="47">
        <f>IFERROR(INDEX(NOVO!O:O,MATCH(PRINT!E75,NOVO!C:C,0)),"")</f>
        <v>227547</v>
      </c>
      <c r="AA75" s="49">
        <v>141955</v>
      </c>
    </row>
    <row r="76" spans="1:27" s="23" customFormat="1" x14ac:dyDescent="0.25">
      <c r="A76" s="54">
        <v>0</v>
      </c>
      <c r="B76" s="75"/>
      <c r="C76" s="23">
        <v>1003860</v>
      </c>
      <c r="D76" s="23">
        <v>1</v>
      </c>
      <c r="E76" s="23">
        <v>1003905</v>
      </c>
      <c r="F76" s="23" t="s">
        <v>1921</v>
      </c>
      <c r="G76" s="5">
        <v>2</v>
      </c>
      <c r="H76" s="23">
        <v>12</v>
      </c>
      <c r="I76" s="23">
        <v>0</v>
      </c>
      <c r="J76" s="23">
        <v>0</v>
      </c>
      <c r="K76" s="23" t="s">
        <v>5</v>
      </c>
      <c r="L76" s="23" t="s">
        <v>570</v>
      </c>
      <c r="M76" s="23" t="s">
        <v>1781</v>
      </c>
      <c r="N76" s="24">
        <v>45826</v>
      </c>
      <c r="O76" s="28">
        <v>1.3888888888888889E-3</v>
      </c>
      <c r="P76" s="3">
        <v>45811</v>
      </c>
      <c r="Q76" s="78">
        <v>45825.669166666645</v>
      </c>
      <c r="R76" s="79">
        <v>45825.670555555531</v>
      </c>
      <c r="S76" s="80">
        <v>0.67013888888888884</v>
      </c>
      <c r="T76" s="81">
        <v>-14.000416666640376</v>
      </c>
      <c r="U76" s="47">
        <f>IFERROR(INDEX(NOVO!O:O,MATCH(PRINT!E76,NOVO!C:C,0)),"")</f>
        <v>227574</v>
      </c>
      <c r="AA76" s="49">
        <v>142010</v>
      </c>
    </row>
    <row r="77" spans="1:27" s="23" customFormat="1" x14ac:dyDescent="0.25">
      <c r="A77" s="54">
        <v>0</v>
      </c>
      <c r="B77" s="75"/>
      <c r="C77" s="23">
        <v>1003860</v>
      </c>
      <c r="D77" s="23">
        <v>1</v>
      </c>
      <c r="E77" s="23">
        <v>1003919</v>
      </c>
      <c r="F77" s="23" t="s">
        <v>1920</v>
      </c>
      <c r="G77" s="5">
        <v>1</v>
      </c>
      <c r="H77" s="23">
        <v>12</v>
      </c>
      <c r="I77" s="23">
        <v>0</v>
      </c>
      <c r="J77" s="23">
        <v>0</v>
      </c>
      <c r="K77" s="23" t="s">
        <v>5</v>
      </c>
      <c r="L77" s="23" t="s">
        <v>570</v>
      </c>
      <c r="M77" s="23" t="s">
        <v>1781</v>
      </c>
      <c r="N77" s="24">
        <v>45826</v>
      </c>
      <c r="O77" s="28">
        <v>9.2592592592592596E-4</v>
      </c>
      <c r="P77" s="3">
        <v>45811</v>
      </c>
      <c r="Q77" s="78">
        <v>45825.670555555531</v>
      </c>
      <c r="R77" s="79">
        <v>45825.671481481455</v>
      </c>
      <c r="S77" s="80">
        <v>0.67083333333333328</v>
      </c>
      <c r="T77" s="81">
        <v>-14.000648148125038</v>
      </c>
      <c r="U77" s="47">
        <f>IFERROR(INDEX(NOVO!O:O,MATCH(PRINT!E77,NOVO!C:C,0)),"")</f>
        <v>227588</v>
      </c>
      <c r="AA77" s="49">
        <v>142995</v>
      </c>
    </row>
    <row r="78" spans="1:27" s="23" customFormat="1" x14ac:dyDescent="0.25">
      <c r="A78" s="54">
        <v>0</v>
      </c>
      <c r="B78" s="75"/>
      <c r="C78" s="23">
        <v>1003860</v>
      </c>
      <c r="D78" s="23">
        <v>1</v>
      </c>
      <c r="E78" s="23">
        <v>1034952</v>
      </c>
      <c r="F78" s="23" t="s">
        <v>2100</v>
      </c>
      <c r="G78" s="5">
        <v>0</v>
      </c>
      <c r="H78" s="23">
        <v>2</v>
      </c>
      <c r="I78" s="23">
        <v>0</v>
      </c>
      <c r="J78" s="23">
        <v>0</v>
      </c>
      <c r="K78" s="23" t="s">
        <v>5</v>
      </c>
      <c r="L78" s="23" t="s">
        <v>570</v>
      </c>
      <c r="M78" s="23" t="s">
        <v>1781</v>
      </c>
      <c r="N78" s="24">
        <v>45826</v>
      </c>
      <c r="O78" s="28">
        <v>3.1250000000000001E-4</v>
      </c>
      <c r="P78" s="3">
        <v>45811</v>
      </c>
      <c r="Q78" s="78">
        <v>45825.671481481455</v>
      </c>
      <c r="R78" s="79">
        <v>45825.671793981455</v>
      </c>
      <c r="S78" s="80">
        <v>0.67152777777777772</v>
      </c>
      <c r="T78" s="81">
        <v>-14.000266203678621</v>
      </c>
      <c r="U78" s="47">
        <f>IFERROR(INDEX(NOVO!O:O,MATCH(PRINT!E78,NOVO!C:C,0)),"")</f>
        <v>227590</v>
      </c>
      <c r="AA78" s="49">
        <v>143008</v>
      </c>
    </row>
    <row r="79" spans="1:27" s="23" customFormat="1" x14ac:dyDescent="0.25">
      <c r="A79" s="54">
        <v>0</v>
      </c>
      <c r="B79" s="75"/>
      <c r="C79" s="23">
        <v>1003860</v>
      </c>
      <c r="D79" s="23">
        <v>1</v>
      </c>
      <c r="E79" s="23">
        <v>1003884</v>
      </c>
      <c r="F79" s="23" t="s">
        <v>1922</v>
      </c>
      <c r="G79" s="5">
        <v>5</v>
      </c>
      <c r="H79" s="23">
        <v>12</v>
      </c>
      <c r="I79" s="23">
        <v>0</v>
      </c>
      <c r="J79" s="23">
        <v>0</v>
      </c>
      <c r="K79" s="23" t="s">
        <v>5</v>
      </c>
      <c r="L79" s="23" t="s">
        <v>570</v>
      </c>
      <c r="M79" s="23" t="s">
        <v>1781</v>
      </c>
      <c r="N79" s="24">
        <v>45826</v>
      </c>
      <c r="O79" s="28">
        <v>3.7037037037037038E-3</v>
      </c>
      <c r="P79" s="3">
        <v>45811</v>
      </c>
      <c r="Q79" s="78">
        <v>45825.671793981455</v>
      </c>
      <c r="R79" s="79">
        <v>45825.675497685159</v>
      </c>
      <c r="S79" s="80">
        <v>0.67500000000000004</v>
      </c>
      <c r="T79" s="81">
        <v>-14.000497685156006</v>
      </c>
      <c r="U79" s="47">
        <f>IFERROR(INDEX(NOVO!O:O,MATCH(PRINT!E79,NOVO!C:C,0)),"")</f>
        <v>227553</v>
      </c>
      <c r="AA79" s="49">
        <v>144305</v>
      </c>
    </row>
    <row r="80" spans="1:27" s="23" customFormat="1" x14ac:dyDescent="0.25">
      <c r="A80" s="54">
        <v>0</v>
      </c>
      <c r="B80" s="75"/>
      <c r="C80" s="23">
        <v>1004035</v>
      </c>
      <c r="D80" s="23">
        <v>1</v>
      </c>
      <c r="E80" s="23">
        <v>1004050</v>
      </c>
      <c r="F80" s="23" t="s">
        <v>2018</v>
      </c>
      <c r="G80" s="5">
        <v>5</v>
      </c>
      <c r="H80" s="23">
        <v>6</v>
      </c>
      <c r="I80" s="23">
        <v>0</v>
      </c>
      <c r="J80" s="23">
        <v>0</v>
      </c>
      <c r="K80" s="23" t="s">
        <v>5</v>
      </c>
      <c r="L80" s="23" t="s">
        <v>570</v>
      </c>
      <c r="M80" s="23" t="s">
        <v>2012</v>
      </c>
      <c r="N80" s="24">
        <v>45826</v>
      </c>
      <c r="O80" s="28">
        <v>3.472222222222222E-3</v>
      </c>
      <c r="P80" s="3">
        <v>45811</v>
      </c>
      <c r="Q80" s="78">
        <v>45825.675497685159</v>
      </c>
      <c r="R80" s="79">
        <v>45825.678969907378</v>
      </c>
      <c r="S80" s="80">
        <v>0.67847222222222225</v>
      </c>
      <c r="T80" s="81">
        <v>-14.000497685156006</v>
      </c>
      <c r="U80" s="47">
        <f>IFERROR(INDEX(NOVO!O:O,MATCH(PRINT!E80,NOVO!C:C,0)),"")</f>
        <v>215463</v>
      </c>
      <c r="AA80" s="49">
        <v>144330</v>
      </c>
    </row>
    <row r="81" spans="1:27" s="23" customFormat="1" x14ac:dyDescent="0.25">
      <c r="A81" s="54">
        <v>0</v>
      </c>
      <c r="B81" s="75"/>
      <c r="C81" s="23">
        <v>1004035</v>
      </c>
      <c r="D81" s="23">
        <v>1</v>
      </c>
      <c r="E81" s="23">
        <v>1004054</v>
      </c>
      <c r="F81" s="23" t="s">
        <v>2011</v>
      </c>
      <c r="G81" s="5">
        <v>1</v>
      </c>
      <c r="H81" s="23">
        <v>6</v>
      </c>
      <c r="I81" s="23">
        <v>0</v>
      </c>
      <c r="J81" s="23">
        <v>0</v>
      </c>
      <c r="K81" s="23" t="s">
        <v>5</v>
      </c>
      <c r="L81" s="23" t="s">
        <v>570</v>
      </c>
      <c r="M81" s="23" t="s">
        <v>2012</v>
      </c>
      <c r="N81" s="24">
        <v>45826</v>
      </c>
      <c r="O81" s="28">
        <v>1.0416666666666667E-3</v>
      </c>
      <c r="P81" s="3">
        <v>45811</v>
      </c>
      <c r="Q81" s="78">
        <v>45825.678969907378</v>
      </c>
      <c r="R81" s="79">
        <v>45825.680011574048</v>
      </c>
      <c r="S81" s="80">
        <v>0.67986111111111114</v>
      </c>
      <c r="T81" s="81">
        <v>-14.000150462939928</v>
      </c>
      <c r="U81" s="47">
        <f>IFERROR(INDEX(NOVO!O:O,MATCH(PRINT!E81,NOVO!C:C,0)),"")</f>
        <v>215467</v>
      </c>
      <c r="AA81" s="49">
        <v>144717</v>
      </c>
    </row>
    <row r="82" spans="1:27" s="23" customFormat="1" x14ac:dyDescent="0.25">
      <c r="A82" s="54">
        <v>0</v>
      </c>
      <c r="B82" s="75"/>
      <c r="C82" s="23">
        <v>1004035</v>
      </c>
      <c r="D82" s="23">
        <v>1</v>
      </c>
      <c r="E82" s="23">
        <v>1004056</v>
      </c>
      <c r="F82" s="23" t="s">
        <v>2013</v>
      </c>
      <c r="G82" s="5">
        <v>5</v>
      </c>
      <c r="H82" s="23">
        <v>6</v>
      </c>
      <c r="I82" s="23">
        <v>0</v>
      </c>
      <c r="J82" s="23">
        <v>0</v>
      </c>
      <c r="K82" s="23" t="s">
        <v>5</v>
      </c>
      <c r="L82" s="23" t="s">
        <v>570</v>
      </c>
      <c r="M82" s="23" t="s">
        <v>2012</v>
      </c>
      <c r="N82" s="24">
        <v>45826</v>
      </c>
      <c r="O82" s="28">
        <v>3.472222222222222E-3</v>
      </c>
      <c r="P82" s="3">
        <v>45811</v>
      </c>
      <c r="Q82" s="78">
        <v>45825.680011574048</v>
      </c>
      <c r="R82" s="79">
        <v>45825.683483796267</v>
      </c>
      <c r="S82" s="80">
        <v>0.68333333333333335</v>
      </c>
      <c r="T82" s="81">
        <v>-14.000150462932652</v>
      </c>
      <c r="U82" s="47">
        <f>IFERROR(INDEX(NOVO!O:O,MATCH(PRINT!E82,NOVO!C:C,0)),"")</f>
        <v>215469</v>
      </c>
      <c r="AA82" s="49">
        <v>145988</v>
      </c>
    </row>
    <row r="83" spans="1:27" s="23" customFormat="1" x14ac:dyDescent="0.25">
      <c r="A83" s="54">
        <v>0</v>
      </c>
      <c r="B83" s="75"/>
      <c r="C83" s="23">
        <v>1004035</v>
      </c>
      <c r="D83" s="23">
        <v>1</v>
      </c>
      <c r="E83" s="23">
        <v>1004069</v>
      </c>
      <c r="F83" s="23" t="s">
        <v>2014</v>
      </c>
      <c r="G83" s="5">
        <v>1</v>
      </c>
      <c r="H83" s="23">
        <v>6</v>
      </c>
      <c r="I83" s="23">
        <v>0</v>
      </c>
      <c r="J83" s="23">
        <v>0</v>
      </c>
      <c r="K83" s="23" t="s">
        <v>5</v>
      </c>
      <c r="L83" s="23" t="s">
        <v>570</v>
      </c>
      <c r="M83" s="23" t="s">
        <v>2012</v>
      </c>
      <c r="N83" s="24">
        <v>45826</v>
      </c>
      <c r="O83" s="28">
        <v>1.0416666666666667E-3</v>
      </c>
      <c r="P83" s="3">
        <v>45811</v>
      </c>
      <c r="Q83" s="78">
        <v>45825.683483796267</v>
      </c>
      <c r="R83" s="79">
        <v>45825.684525462937</v>
      </c>
      <c r="S83" s="80">
        <v>0.68402777777777779</v>
      </c>
      <c r="T83" s="81">
        <v>-14.000497685156006</v>
      </c>
      <c r="U83" s="47">
        <f>IFERROR(INDEX(NOVO!O:O,MATCH(PRINT!E83,NOVO!C:C,0)),"")</f>
        <v>215484</v>
      </c>
      <c r="AA83" s="49">
        <v>147116</v>
      </c>
    </row>
    <row r="84" spans="1:27" s="23" customFormat="1" x14ac:dyDescent="0.25">
      <c r="A84" s="54">
        <v>0</v>
      </c>
      <c r="B84" s="75"/>
      <c r="C84" s="23">
        <v>1004035</v>
      </c>
      <c r="D84" s="23">
        <v>1</v>
      </c>
      <c r="E84" s="23">
        <v>1034412</v>
      </c>
      <c r="F84" s="23" t="s">
        <v>2015</v>
      </c>
      <c r="G84" s="5">
        <v>1</v>
      </c>
      <c r="H84" s="23">
        <v>6</v>
      </c>
      <c r="I84" s="23">
        <v>0</v>
      </c>
      <c r="J84" s="23">
        <v>0</v>
      </c>
      <c r="K84" s="23" t="s">
        <v>5</v>
      </c>
      <c r="L84" s="23" t="s">
        <v>570</v>
      </c>
      <c r="M84" s="23" t="s">
        <v>2012</v>
      </c>
      <c r="N84" s="24">
        <v>45826</v>
      </c>
      <c r="O84" s="28">
        <v>1.0416666666666667E-3</v>
      </c>
      <c r="P84" s="3">
        <v>45811</v>
      </c>
      <c r="Q84" s="78">
        <v>45825.684525462937</v>
      </c>
      <c r="R84" s="79">
        <v>45825.685567129607</v>
      </c>
      <c r="S84" s="80">
        <v>0.68541666666666667</v>
      </c>
      <c r="T84" s="81">
        <v>-14.000150462939928</v>
      </c>
      <c r="U84" s="47">
        <f>IFERROR(INDEX(NOVO!O:O,MATCH(PRINT!E84,NOVO!C:C,0)),"")</f>
        <v>215503</v>
      </c>
      <c r="AA84" s="49">
        <v>147117</v>
      </c>
    </row>
    <row r="85" spans="1:27" s="23" customFormat="1" x14ac:dyDescent="0.25">
      <c r="A85" s="54">
        <v>0</v>
      </c>
      <c r="B85" s="75"/>
      <c r="C85" s="23">
        <v>1004035</v>
      </c>
      <c r="D85" s="23">
        <v>1</v>
      </c>
      <c r="E85" s="23">
        <v>1004045</v>
      </c>
      <c r="F85" s="23" t="s">
        <v>2017</v>
      </c>
      <c r="G85" s="5">
        <v>3</v>
      </c>
      <c r="H85" s="23">
        <v>6</v>
      </c>
      <c r="I85" s="23">
        <v>0</v>
      </c>
      <c r="J85" s="23">
        <v>0</v>
      </c>
      <c r="K85" s="23" t="s">
        <v>5</v>
      </c>
      <c r="L85" s="23" t="s">
        <v>570</v>
      </c>
      <c r="M85" s="23" t="s">
        <v>2012</v>
      </c>
      <c r="N85" s="24">
        <v>45826</v>
      </c>
      <c r="O85" s="28">
        <v>2.0833333333333333E-3</v>
      </c>
      <c r="P85" s="3">
        <v>45811</v>
      </c>
      <c r="Q85" s="78">
        <v>45825.685567129607</v>
      </c>
      <c r="R85" s="79">
        <v>45825.68765046294</v>
      </c>
      <c r="S85" s="80">
        <v>0.6875</v>
      </c>
      <c r="T85" s="81">
        <v>-14.000150462939928</v>
      </c>
      <c r="U85" s="47">
        <f>IFERROR(INDEX(NOVO!O:O,MATCH(PRINT!E85,NOVO!C:C,0)),"")</f>
        <v>215458</v>
      </c>
      <c r="AA85" s="49">
        <v>147118</v>
      </c>
    </row>
    <row r="86" spans="1:27" s="23" customFormat="1" x14ac:dyDescent="0.25">
      <c r="A86" s="54">
        <v>0</v>
      </c>
      <c r="B86" s="75"/>
      <c r="C86" s="23">
        <v>1004035</v>
      </c>
      <c r="D86" s="23">
        <v>1</v>
      </c>
      <c r="E86" s="23">
        <v>1034428</v>
      </c>
      <c r="F86" s="23" t="s">
        <v>1688</v>
      </c>
      <c r="G86" s="5">
        <v>1</v>
      </c>
      <c r="H86" s="23">
        <v>1</v>
      </c>
      <c r="I86" s="23">
        <v>0</v>
      </c>
      <c r="J86" s="23">
        <v>0</v>
      </c>
      <c r="K86" s="23" t="s">
        <v>5</v>
      </c>
      <c r="L86" s="23" t="s">
        <v>570</v>
      </c>
      <c r="M86" s="23" t="s">
        <v>2012</v>
      </c>
      <c r="N86" s="24">
        <v>45826</v>
      </c>
      <c r="O86" s="28">
        <v>1.1574074074074073E-3</v>
      </c>
      <c r="P86" s="3">
        <v>45811</v>
      </c>
      <c r="Q86" s="78">
        <v>45825.68765046294</v>
      </c>
      <c r="R86" s="79">
        <v>45825.688807870349</v>
      </c>
      <c r="S86" s="80">
        <v>0.68819444444444444</v>
      </c>
      <c r="T86" s="81">
        <v>-14.000613425901975</v>
      </c>
      <c r="U86" s="47">
        <f>IFERROR(INDEX(NOVO!O:O,MATCH(PRINT!E86,NOVO!C:C,0)),"")</f>
        <v>215507</v>
      </c>
      <c r="AA86" s="49">
        <v>147119</v>
      </c>
    </row>
    <row r="87" spans="1:27" s="23" customFormat="1" x14ac:dyDescent="0.25">
      <c r="A87" s="54">
        <v>0</v>
      </c>
      <c r="B87" s="75"/>
      <c r="C87" s="23">
        <v>1004035</v>
      </c>
      <c r="D87" s="23">
        <v>1</v>
      </c>
      <c r="E87" s="23">
        <v>1034424</v>
      </c>
      <c r="F87" s="23" t="s">
        <v>2016</v>
      </c>
      <c r="G87" s="5">
        <v>0</v>
      </c>
      <c r="H87" s="23">
        <v>2</v>
      </c>
      <c r="I87" s="23">
        <v>0</v>
      </c>
      <c r="J87" s="23">
        <v>0</v>
      </c>
      <c r="K87" s="23" t="s">
        <v>5</v>
      </c>
      <c r="L87" s="23" t="s">
        <v>570</v>
      </c>
      <c r="M87" s="23" t="s">
        <v>2012</v>
      </c>
      <c r="N87" s="24">
        <v>45826</v>
      </c>
      <c r="O87" s="28">
        <v>5.7870370370370367E-4</v>
      </c>
      <c r="P87" s="3">
        <v>45811</v>
      </c>
      <c r="Q87" s="78">
        <v>45825.688807870349</v>
      </c>
      <c r="R87" s="79">
        <v>45825.689386574049</v>
      </c>
      <c r="S87" s="80">
        <v>0.68888888888888888</v>
      </c>
      <c r="T87" s="81">
        <v>-14.000497685163282</v>
      </c>
      <c r="U87" s="47">
        <f>IFERROR(INDEX(NOVO!O:O,MATCH(PRINT!E87,NOVO!C:C,0)),"")</f>
        <v>215504</v>
      </c>
      <c r="AA87" s="49">
        <v>148629</v>
      </c>
    </row>
    <row r="88" spans="1:27" s="23" customFormat="1" x14ac:dyDescent="0.25">
      <c r="A88" s="54">
        <v>0</v>
      </c>
      <c r="B88" s="75"/>
      <c r="C88" s="23">
        <v>1004035</v>
      </c>
      <c r="D88" s="23">
        <v>1</v>
      </c>
      <c r="E88" s="23">
        <v>1034422</v>
      </c>
      <c r="F88" s="23" t="s">
        <v>2015</v>
      </c>
      <c r="G88" s="5">
        <v>0</v>
      </c>
      <c r="H88" s="23">
        <v>2</v>
      </c>
      <c r="I88" s="23">
        <v>0</v>
      </c>
      <c r="J88" s="23">
        <v>0</v>
      </c>
      <c r="K88" s="23" t="s">
        <v>5</v>
      </c>
      <c r="L88" s="23" t="s">
        <v>570</v>
      </c>
      <c r="M88" s="23" t="s">
        <v>2012</v>
      </c>
      <c r="N88" s="24">
        <v>45826</v>
      </c>
      <c r="O88" s="28">
        <v>3.4722222222222224E-4</v>
      </c>
      <c r="P88" s="3">
        <v>45811</v>
      </c>
      <c r="Q88" s="78">
        <v>45825.689386574049</v>
      </c>
      <c r="R88" s="79">
        <v>45825.689733796273</v>
      </c>
      <c r="S88" s="80">
        <v>0.68958333333333333</v>
      </c>
      <c r="T88" s="81">
        <v>-14.000150462939928</v>
      </c>
      <c r="U88" s="47">
        <f>IFERROR(INDEX(NOVO!O:O,MATCH(PRINT!E88,NOVO!C:C,0)),"")</f>
        <v>215503</v>
      </c>
      <c r="AA88" s="49">
        <v>149612</v>
      </c>
    </row>
    <row r="89" spans="1:27" s="23" customFormat="1" x14ac:dyDescent="0.25">
      <c r="A89" s="54">
        <v>0</v>
      </c>
      <c r="B89" s="75"/>
      <c r="C89" s="23">
        <v>1004035</v>
      </c>
      <c r="D89" s="23">
        <v>1</v>
      </c>
      <c r="E89" s="23">
        <v>1034418</v>
      </c>
      <c r="F89" s="23" t="s">
        <v>1688</v>
      </c>
      <c r="G89" s="5">
        <v>5</v>
      </c>
      <c r="H89" s="23">
        <v>3</v>
      </c>
      <c r="I89" s="23">
        <v>0</v>
      </c>
      <c r="J89" s="23">
        <v>0</v>
      </c>
      <c r="K89" s="23" t="s">
        <v>5</v>
      </c>
      <c r="L89" s="23" t="s">
        <v>570</v>
      </c>
      <c r="M89" s="23" t="s">
        <v>2012</v>
      </c>
      <c r="N89" s="24">
        <v>45826</v>
      </c>
      <c r="O89" s="28">
        <v>3.472222222222222E-3</v>
      </c>
      <c r="P89" s="3">
        <v>45811</v>
      </c>
      <c r="Q89" s="78">
        <v>45825.689733796273</v>
      </c>
      <c r="R89" s="79">
        <v>45825.693206018492</v>
      </c>
      <c r="S89" s="80">
        <v>0.69305555555555554</v>
      </c>
      <c r="T89" s="81">
        <v>-14.000150462932652</v>
      </c>
      <c r="U89" s="47">
        <f>IFERROR(INDEX(NOVO!O:O,MATCH(PRINT!E89,NOVO!C:C,0)),"")</f>
        <v>215507</v>
      </c>
      <c r="AA89" s="49">
        <v>150155</v>
      </c>
    </row>
    <row r="90" spans="1:27" s="23" customFormat="1" x14ac:dyDescent="0.25">
      <c r="A90" s="54">
        <v>0</v>
      </c>
      <c r="B90" s="75"/>
      <c r="C90" s="23">
        <v>1004035</v>
      </c>
      <c r="D90" s="23">
        <v>1</v>
      </c>
      <c r="E90" s="23">
        <v>1034414</v>
      </c>
      <c r="F90" s="23" t="s">
        <v>2016</v>
      </c>
      <c r="G90" s="5">
        <v>2</v>
      </c>
      <c r="H90" s="23">
        <v>6</v>
      </c>
      <c r="I90" s="23">
        <v>0</v>
      </c>
      <c r="J90" s="23">
        <v>0</v>
      </c>
      <c r="K90" s="23" t="s">
        <v>5</v>
      </c>
      <c r="L90" s="23" t="s">
        <v>570</v>
      </c>
      <c r="M90" s="23" t="s">
        <v>2012</v>
      </c>
      <c r="N90" s="24">
        <v>45826</v>
      </c>
      <c r="O90" s="28">
        <v>1.736111111111111E-3</v>
      </c>
      <c r="P90" s="3">
        <v>45811</v>
      </c>
      <c r="Q90" s="78">
        <v>45825.693206018492</v>
      </c>
      <c r="R90" s="79">
        <v>45825.694942129601</v>
      </c>
      <c r="S90" s="80">
        <v>0.69444444444444442</v>
      </c>
      <c r="T90" s="81">
        <v>-14.000497685156006</v>
      </c>
      <c r="U90" s="47">
        <f>IFERROR(INDEX(NOVO!O:O,MATCH(PRINT!E90,NOVO!C:C,0)),"")</f>
        <v>215504</v>
      </c>
      <c r="AA90" s="49">
        <v>150158</v>
      </c>
    </row>
    <row r="91" spans="1:27" s="23" customFormat="1" x14ac:dyDescent="0.25">
      <c r="A91" s="54">
        <v>0</v>
      </c>
      <c r="B91" s="75"/>
      <c r="C91" s="23">
        <v>1004036</v>
      </c>
      <c r="D91" s="23">
        <v>1</v>
      </c>
      <c r="E91" s="23">
        <v>1004054</v>
      </c>
      <c r="F91" s="23" t="s">
        <v>2011</v>
      </c>
      <c r="G91" s="5">
        <v>1</v>
      </c>
      <c r="H91" s="23">
        <v>6</v>
      </c>
      <c r="I91" s="23">
        <v>0</v>
      </c>
      <c r="J91" s="23">
        <v>0</v>
      </c>
      <c r="K91" s="23" t="s">
        <v>5</v>
      </c>
      <c r="L91" s="23" t="s">
        <v>570</v>
      </c>
      <c r="M91" s="23" t="s">
        <v>2012</v>
      </c>
      <c r="N91" s="24">
        <v>45826</v>
      </c>
      <c r="O91" s="28">
        <v>1.0416666666666667E-3</v>
      </c>
      <c r="P91" s="3">
        <v>45811</v>
      </c>
      <c r="Q91" s="78">
        <v>45825.694942129601</v>
      </c>
      <c r="R91" s="79">
        <v>45825.695983796271</v>
      </c>
      <c r="S91" s="80">
        <v>0.6958333333333333</v>
      </c>
      <c r="T91" s="81">
        <v>-14.000150462939928</v>
      </c>
      <c r="U91" s="47">
        <f>IFERROR(INDEX(NOVO!O:O,MATCH(PRINT!E91,NOVO!C:C,0)),"")</f>
        <v>215467</v>
      </c>
      <c r="AA91" s="49">
        <v>150159</v>
      </c>
    </row>
    <row r="92" spans="1:27" s="23" customFormat="1" x14ac:dyDescent="0.25">
      <c r="A92" s="54">
        <v>0</v>
      </c>
      <c r="B92" s="75"/>
      <c r="C92" s="23">
        <v>1004036</v>
      </c>
      <c r="D92" s="23">
        <v>1</v>
      </c>
      <c r="E92" s="23">
        <v>1034422</v>
      </c>
      <c r="F92" s="23" t="s">
        <v>2015</v>
      </c>
      <c r="G92" s="5">
        <v>0</v>
      </c>
      <c r="H92" s="23">
        <v>2</v>
      </c>
      <c r="I92" s="23">
        <v>0</v>
      </c>
      <c r="J92" s="23">
        <v>0</v>
      </c>
      <c r="K92" s="23" t="s">
        <v>5</v>
      </c>
      <c r="L92" s="23" t="s">
        <v>570</v>
      </c>
      <c r="M92" s="23" t="s">
        <v>2012</v>
      </c>
      <c r="N92" s="24">
        <v>45826</v>
      </c>
      <c r="O92" s="28">
        <v>3.4722222222222224E-4</v>
      </c>
      <c r="P92" s="3">
        <v>45811</v>
      </c>
      <c r="Q92" s="78">
        <v>45825.695983796271</v>
      </c>
      <c r="R92" s="79">
        <v>45825.696331018495</v>
      </c>
      <c r="S92" s="80">
        <v>0.6958333333333333</v>
      </c>
      <c r="T92" s="81">
        <v>-14.000497685163282</v>
      </c>
      <c r="U92" s="47">
        <f>IFERROR(INDEX(NOVO!O:O,MATCH(PRINT!E92,NOVO!C:C,0)),"")</f>
        <v>215503</v>
      </c>
      <c r="AA92" s="49">
        <v>150174</v>
      </c>
    </row>
    <row r="93" spans="1:27" s="23" customFormat="1" x14ac:dyDescent="0.25">
      <c r="A93" s="54">
        <v>0</v>
      </c>
      <c r="B93" s="75"/>
      <c r="C93" s="23">
        <v>1004036</v>
      </c>
      <c r="D93" s="23">
        <v>1</v>
      </c>
      <c r="E93" s="23">
        <v>1004050</v>
      </c>
      <c r="F93" s="23" t="s">
        <v>2018</v>
      </c>
      <c r="G93" s="5">
        <v>5</v>
      </c>
      <c r="H93" s="23">
        <v>6</v>
      </c>
      <c r="I93" s="23">
        <v>0</v>
      </c>
      <c r="J93" s="23">
        <v>0</v>
      </c>
      <c r="K93" s="23" t="s">
        <v>5</v>
      </c>
      <c r="L93" s="23" t="s">
        <v>570</v>
      </c>
      <c r="M93" s="23" t="s">
        <v>2012</v>
      </c>
      <c r="N93" s="24">
        <v>45826</v>
      </c>
      <c r="O93" s="28">
        <v>3.472222222222222E-3</v>
      </c>
      <c r="P93" s="3">
        <v>45811</v>
      </c>
      <c r="Q93" s="78">
        <v>45825.696331018495</v>
      </c>
      <c r="R93" s="79">
        <v>45825.699803240714</v>
      </c>
      <c r="S93" s="80">
        <v>0.69930555555555551</v>
      </c>
      <c r="T93" s="81">
        <v>-14.000497685156006</v>
      </c>
      <c r="U93" s="47">
        <f>IFERROR(INDEX(NOVO!O:O,MATCH(PRINT!E93,NOVO!C:C,0)),"")</f>
        <v>215463</v>
      </c>
      <c r="AA93" s="49">
        <v>150175</v>
      </c>
    </row>
    <row r="94" spans="1:27" s="23" customFormat="1" x14ac:dyDescent="0.25">
      <c r="A94" s="54">
        <v>0</v>
      </c>
      <c r="B94" s="75"/>
      <c r="C94" s="23">
        <v>1004036</v>
      </c>
      <c r="D94" s="23">
        <v>1</v>
      </c>
      <c r="E94" s="23">
        <v>1034418</v>
      </c>
      <c r="F94" s="23" t="s">
        <v>1688</v>
      </c>
      <c r="G94" s="5">
        <v>5</v>
      </c>
      <c r="H94" s="23">
        <v>3</v>
      </c>
      <c r="I94" s="23">
        <v>0</v>
      </c>
      <c r="J94" s="23">
        <v>0</v>
      </c>
      <c r="K94" s="23" t="s">
        <v>5</v>
      </c>
      <c r="L94" s="23" t="s">
        <v>570</v>
      </c>
      <c r="M94" s="23" t="s">
        <v>2012</v>
      </c>
      <c r="N94" s="24">
        <v>45826</v>
      </c>
      <c r="O94" s="28">
        <v>3.472222222222222E-3</v>
      </c>
      <c r="P94" s="3">
        <v>45811</v>
      </c>
      <c r="Q94" s="78">
        <v>45825.699803240714</v>
      </c>
      <c r="R94" s="79">
        <v>45825.703275462933</v>
      </c>
      <c r="S94" s="80">
        <v>0.70277777777777772</v>
      </c>
      <c r="T94" s="81">
        <v>-14.000497685156006</v>
      </c>
      <c r="U94" s="47">
        <f>IFERROR(INDEX(NOVO!O:O,MATCH(PRINT!E94,NOVO!C:C,0)),"")</f>
        <v>215507</v>
      </c>
      <c r="AA94" s="49">
        <v>150279</v>
      </c>
    </row>
    <row r="95" spans="1:27" s="23" customFormat="1" x14ac:dyDescent="0.25">
      <c r="A95" s="54">
        <v>0</v>
      </c>
      <c r="B95" s="75"/>
      <c r="C95" s="23">
        <v>1004036</v>
      </c>
      <c r="D95" s="23">
        <v>1</v>
      </c>
      <c r="E95" s="23">
        <v>1034414</v>
      </c>
      <c r="F95" s="23" t="s">
        <v>2016</v>
      </c>
      <c r="G95" s="5">
        <v>2</v>
      </c>
      <c r="H95" s="23">
        <v>6</v>
      </c>
      <c r="I95" s="23">
        <v>0</v>
      </c>
      <c r="J95" s="23">
        <v>0</v>
      </c>
      <c r="K95" s="23" t="s">
        <v>5</v>
      </c>
      <c r="L95" s="23" t="s">
        <v>570</v>
      </c>
      <c r="M95" s="23" t="s">
        <v>2012</v>
      </c>
      <c r="N95" s="24">
        <v>45826</v>
      </c>
      <c r="O95" s="28">
        <v>1.736111111111111E-3</v>
      </c>
      <c r="P95" s="3">
        <v>45811</v>
      </c>
      <c r="Q95" s="78">
        <v>45825.703275462933</v>
      </c>
      <c r="R95" s="79">
        <v>45825.705011574042</v>
      </c>
      <c r="S95" s="80">
        <v>0.70486111111111116</v>
      </c>
      <c r="T95" s="81">
        <v>-14.000150462932652</v>
      </c>
      <c r="U95" s="47">
        <f>IFERROR(INDEX(NOVO!O:O,MATCH(PRINT!E95,NOVO!C:C,0)),"")</f>
        <v>215504</v>
      </c>
      <c r="AA95" s="49">
        <v>150587</v>
      </c>
    </row>
    <row r="96" spans="1:27" s="23" customFormat="1" x14ac:dyDescent="0.25">
      <c r="A96" s="54">
        <v>0</v>
      </c>
      <c r="B96" s="75"/>
      <c r="C96" s="23">
        <v>1004036</v>
      </c>
      <c r="D96" s="23">
        <v>1</v>
      </c>
      <c r="E96" s="23">
        <v>1004056</v>
      </c>
      <c r="F96" s="23" t="s">
        <v>2013</v>
      </c>
      <c r="G96" s="5">
        <v>5</v>
      </c>
      <c r="H96" s="23">
        <v>6</v>
      </c>
      <c r="I96" s="23">
        <v>0</v>
      </c>
      <c r="J96" s="23">
        <v>0</v>
      </c>
      <c r="K96" s="23" t="s">
        <v>5</v>
      </c>
      <c r="L96" s="23" t="s">
        <v>570</v>
      </c>
      <c r="M96" s="23" t="s">
        <v>2012</v>
      </c>
      <c r="N96" s="24">
        <v>45826</v>
      </c>
      <c r="O96" s="28">
        <v>3.472222222222222E-3</v>
      </c>
      <c r="P96" s="3">
        <v>45811</v>
      </c>
      <c r="Q96" s="78">
        <v>45825.705011574042</v>
      </c>
      <c r="R96" s="79">
        <v>45825.708483796261</v>
      </c>
      <c r="S96" s="80">
        <v>0.70833333333333337</v>
      </c>
      <c r="T96" s="81">
        <v>-14.000150462925376</v>
      </c>
      <c r="U96" s="47">
        <f>IFERROR(INDEX(NOVO!O:O,MATCH(PRINT!E96,NOVO!C:C,0)),"")</f>
        <v>215469</v>
      </c>
      <c r="AA96" s="49">
        <v>150623</v>
      </c>
    </row>
    <row r="97" spans="1:27" s="23" customFormat="1" x14ac:dyDescent="0.25">
      <c r="A97" s="54">
        <v>0</v>
      </c>
      <c r="B97" s="75"/>
      <c r="C97" s="23">
        <v>1004036</v>
      </c>
      <c r="D97" s="23">
        <v>1</v>
      </c>
      <c r="E97" s="23">
        <v>1004069</v>
      </c>
      <c r="F97" s="23" t="s">
        <v>2014</v>
      </c>
      <c r="G97" s="5">
        <v>1</v>
      </c>
      <c r="H97" s="23">
        <v>6</v>
      </c>
      <c r="I97" s="23">
        <v>0</v>
      </c>
      <c r="J97" s="23">
        <v>0</v>
      </c>
      <c r="K97" s="23" t="s">
        <v>5</v>
      </c>
      <c r="L97" s="23" t="s">
        <v>570</v>
      </c>
      <c r="M97" s="23" t="s">
        <v>2012</v>
      </c>
      <c r="N97" s="24">
        <v>45826</v>
      </c>
      <c r="O97" s="28">
        <v>1.0416666666666667E-3</v>
      </c>
      <c r="P97" s="3">
        <v>45811</v>
      </c>
      <c r="Q97" s="78">
        <v>45825.708483796261</v>
      </c>
      <c r="R97" s="79">
        <v>45825.709525462931</v>
      </c>
      <c r="S97" s="80">
        <v>0.70902777777777781</v>
      </c>
      <c r="T97" s="81">
        <v>-14.000497685156006</v>
      </c>
      <c r="U97" s="47">
        <f>IFERROR(INDEX(NOVO!O:O,MATCH(PRINT!E97,NOVO!C:C,0)),"")</f>
        <v>215484</v>
      </c>
      <c r="AA97" s="49">
        <v>150624</v>
      </c>
    </row>
    <row r="98" spans="1:27" s="23" customFormat="1" x14ac:dyDescent="0.25">
      <c r="A98" s="54">
        <v>0</v>
      </c>
      <c r="B98" s="75"/>
      <c r="C98" s="23">
        <v>1004036</v>
      </c>
      <c r="D98" s="23">
        <v>1</v>
      </c>
      <c r="E98" s="23">
        <v>1034424</v>
      </c>
      <c r="F98" s="23" t="s">
        <v>2016</v>
      </c>
      <c r="G98" s="5">
        <v>0</v>
      </c>
      <c r="H98" s="23">
        <v>2</v>
      </c>
      <c r="I98" s="23">
        <v>0</v>
      </c>
      <c r="J98" s="23">
        <v>0</v>
      </c>
      <c r="K98" s="23" t="s">
        <v>5</v>
      </c>
      <c r="L98" s="23" t="s">
        <v>570</v>
      </c>
      <c r="M98" s="23" t="s">
        <v>2012</v>
      </c>
      <c r="N98" s="24">
        <v>45826</v>
      </c>
      <c r="O98" s="28">
        <v>5.7870370370370367E-4</v>
      </c>
      <c r="P98" s="3">
        <v>45811</v>
      </c>
      <c r="Q98" s="78">
        <v>45825.709525462931</v>
      </c>
      <c r="R98" s="79">
        <v>45825.710104166632</v>
      </c>
      <c r="S98" s="80">
        <v>0.70972222222222225</v>
      </c>
      <c r="T98" s="81">
        <v>-14.000381944410037</v>
      </c>
      <c r="U98" s="47">
        <f>IFERROR(INDEX(NOVO!O:O,MATCH(PRINT!E98,NOVO!C:C,0)),"")</f>
        <v>215504</v>
      </c>
      <c r="AA98" s="49">
        <v>150633</v>
      </c>
    </row>
    <row r="99" spans="1:27" s="23" customFormat="1" x14ac:dyDescent="0.25">
      <c r="A99" s="54">
        <v>0</v>
      </c>
      <c r="B99" s="75"/>
      <c r="C99" s="23">
        <v>1004036</v>
      </c>
      <c r="D99" s="23">
        <v>1</v>
      </c>
      <c r="E99" s="23">
        <v>1004045</v>
      </c>
      <c r="F99" s="23" t="s">
        <v>2017</v>
      </c>
      <c r="G99" s="5">
        <v>3</v>
      </c>
      <c r="H99" s="23">
        <v>6</v>
      </c>
      <c r="I99" s="23">
        <v>0</v>
      </c>
      <c r="J99" s="23">
        <v>0</v>
      </c>
      <c r="K99" s="23" t="s">
        <v>5</v>
      </c>
      <c r="L99" s="23" t="s">
        <v>570</v>
      </c>
      <c r="M99" s="23" t="s">
        <v>2012</v>
      </c>
      <c r="N99" s="24">
        <v>45826</v>
      </c>
      <c r="O99" s="28">
        <v>2.0833333333333333E-3</v>
      </c>
      <c r="P99" s="3">
        <v>45811</v>
      </c>
      <c r="Q99" s="78">
        <v>45825.710104166632</v>
      </c>
      <c r="R99" s="79">
        <v>45825.712187499965</v>
      </c>
      <c r="S99" s="80">
        <v>0.71180555555555558</v>
      </c>
      <c r="T99" s="81">
        <v>-14.000381944410037</v>
      </c>
      <c r="U99" s="47">
        <f>IFERROR(INDEX(NOVO!O:O,MATCH(PRINT!E99,NOVO!C:C,0)),"")</f>
        <v>215458</v>
      </c>
      <c r="AA99" s="49">
        <v>150893</v>
      </c>
    </row>
    <row r="100" spans="1:27" s="23" customFormat="1" x14ac:dyDescent="0.25">
      <c r="A100" s="54">
        <v>0</v>
      </c>
      <c r="B100" s="75"/>
      <c r="C100" s="23">
        <v>1004036</v>
      </c>
      <c r="D100" s="23">
        <v>1</v>
      </c>
      <c r="E100" s="23">
        <v>1034412</v>
      </c>
      <c r="F100" s="23" t="s">
        <v>2015</v>
      </c>
      <c r="G100" s="5">
        <v>1</v>
      </c>
      <c r="H100" s="23">
        <v>6</v>
      </c>
      <c r="I100" s="23">
        <v>0</v>
      </c>
      <c r="J100" s="23">
        <v>0</v>
      </c>
      <c r="K100" s="23" t="s">
        <v>5</v>
      </c>
      <c r="L100" s="23" t="s">
        <v>570</v>
      </c>
      <c r="M100" s="23" t="s">
        <v>2012</v>
      </c>
      <c r="N100" s="24">
        <v>45826</v>
      </c>
      <c r="O100" s="28">
        <v>1.0416666666666667E-3</v>
      </c>
      <c r="P100" s="3">
        <v>45811</v>
      </c>
      <c r="Q100" s="78">
        <v>45825.712187499965</v>
      </c>
      <c r="R100" s="79">
        <v>45825.713229166635</v>
      </c>
      <c r="S100" s="80">
        <v>0.71319444444444446</v>
      </c>
      <c r="T100" s="81">
        <v>-14.000034722193959</v>
      </c>
      <c r="U100" s="47">
        <f>IFERROR(INDEX(NOVO!O:O,MATCH(PRINT!E100,NOVO!C:C,0)),"")</f>
        <v>215503</v>
      </c>
      <c r="AA100" s="49">
        <v>151167</v>
      </c>
    </row>
    <row r="101" spans="1:27" s="23" customFormat="1" x14ac:dyDescent="0.25">
      <c r="A101" s="54">
        <v>0</v>
      </c>
      <c r="B101" s="75"/>
      <c r="C101" s="23">
        <v>1004036</v>
      </c>
      <c r="D101" s="23">
        <v>1</v>
      </c>
      <c r="E101" s="23">
        <v>1034428</v>
      </c>
      <c r="F101" s="23" t="s">
        <v>1688</v>
      </c>
      <c r="G101" s="5">
        <v>1</v>
      </c>
      <c r="H101" s="23">
        <v>1</v>
      </c>
      <c r="I101" s="23">
        <v>0</v>
      </c>
      <c r="J101" s="23">
        <v>0</v>
      </c>
      <c r="K101" s="23" t="s">
        <v>5</v>
      </c>
      <c r="L101" s="23" t="s">
        <v>570</v>
      </c>
      <c r="M101" s="23" t="s">
        <v>2012</v>
      </c>
      <c r="N101" s="24">
        <v>45826</v>
      </c>
      <c r="O101" s="28">
        <v>1.1574074074074073E-3</v>
      </c>
      <c r="P101" s="3">
        <v>45811</v>
      </c>
      <c r="Q101" s="78">
        <v>45825.713229166635</v>
      </c>
      <c r="R101" s="79">
        <v>45825.714386574044</v>
      </c>
      <c r="S101" s="80">
        <v>0.71388888888888891</v>
      </c>
      <c r="T101" s="81">
        <v>-14.000497685156006</v>
      </c>
      <c r="U101" s="47">
        <f>IFERROR(INDEX(NOVO!O:O,MATCH(PRINT!E101,NOVO!C:C,0)),"")</f>
        <v>215507</v>
      </c>
      <c r="AA101" s="49">
        <v>151168</v>
      </c>
    </row>
    <row r="102" spans="1:27" s="23" customFormat="1" x14ac:dyDescent="0.25">
      <c r="A102" s="54">
        <v>0</v>
      </c>
      <c r="B102" s="75"/>
      <c r="C102" s="23">
        <v>1004037</v>
      </c>
      <c r="D102" s="23">
        <v>1</v>
      </c>
      <c r="E102" s="23">
        <v>1034428</v>
      </c>
      <c r="F102" s="23" t="s">
        <v>1688</v>
      </c>
      <c r="G102" s="5">
        <v>1</v>
      </c>
      <c r="H102" s="23">
        <v>1</v>
      </c>
      <c r="I102" s="23">
        <v>0</v>
      </c>
      <c r="J102" s="23">
        <v>0</v>
      </c>
      <c r="K102" s="23" t="s">
        <v>5</v>
      </c>
      <c r="L102" s="23" t="s">
        <v>570</v>
      </c>
      <c r="M102" s="23" t="s">
        <v>2012</v>
      </c>
      <c r="N102" s="24">
        <v>45826</v>
      </c>
      <c r="O102" s="28">
        <v>1.1574074074074073E-3</v>
      </c>
      <c r="P102" s="3">
        <v>45811</v>
      </c>
      <c r="Q102" s="78">
        <v>45825.714386574044</v>
      </c>
      <c r="R102" s="79">
        <v>45825.715543981452</v>
      </c>
      <c r="S102" s="80">
        <v>0.71527777777777779</v>
      </c>
      <c r="T102" s="81">
        <v>-14.000266203671345</v>
      </c>
      <c r="U102" s="47">
        <f>IFERROR(INDEX(NOVO!O:O,MATCH(PRINT!E102,NOVO!C:C,0)),"")</f>
        <v>215507</v>
      </c>
      <c r="AA102" s="49">
        <v>151173</v>
      </c>
    </row>
    <row r="103" spans="1:27" s="23" customFormat="1" x14ac:dyDescent="0.25">
      <c r="A103" s="54">
        <v>0</v>
      </c>
      <c r="B103" s="75"/>
      <c r="C103" s="23">
        <v>1004037</v>
      </c>
      <c r="D103" s="23">
        <v>1</v>
      </c>
      <c r="E103" s="23">
        <v>1034418</v>
      </c>
      <c r="F103" s="23" t="s">
        <v>1688</v>
      </c>
      <c r="G103" s="5">
        <v>5</v>
      </c>
      <c r="H103" s="23">
        <v>3</v>
      </c>
      <c r="I103" s="23">
        <v>0</v>
      </c>
      <c r="J103" s="23">
        <v>0</v>
      </c>
      <c r="K103" s="23" t="s">
        <v>5</v>
      </c>
      <c r="L103" s="23" t="s">
        <v>570</v>
      </c>
      <c r="M103" s="23" t="s">
        <v>2012</v>
      </c>
      <c r="N103" s="24">
        <v>45826</v>
      </c>
      <c r="O103" s="28">
        <v>3.472222222222222E-3</v>
      </c>
      <c r="P103" s="3">
        <v>45811</v>
      </c>
      <c r="Q103" s="78">
        <v>45825.715543981452</v>
      </c>
      <c r="R103" s="79">
        <v>45825.719016203671</v>
      </c>
      <c r="S103" s="80">
        <v>0.71875</v>
      </c>
      <c r="T103" s="81">
        <v>-14.000266203671345</v>
      </c>
      <c r="U103" s="47">
        <f>IFERROR(INDEX(NOVO!O:O,MATCH(PRINT!E103,NOVO!C:C,0)),"")</f>
        <v>215507</v>
      </c>
      <c r="AA103" s="49">
        <v>151177</v>
      </c>
    </row>
    <row r="104" spans="1:27" s="23" customFormat="1" x14ac:dyDescent="0.25">
      <c r="A104" s="54">
        <v>0</v>
      </c>
      <c r="B104" s="75"/>
      <c r="C104" s="23">
        <v>1004037</v>
      </c>
      <c r="D104" s="23">
        <v>1</v>
      </c>
      <c r="E104" s="23">
        <v>1034422</v>
      </c>
      <c r="F104" s="23" t="s">
        <v>2015</v>
      </c>
      <c r="G104" s="5">
        <v>0</v>
      </c>
      <c r="H104" s="23">
        <v>2</v>
      </c>
      <c r="I104" s="23">
        <v>0</v>
      </c>
      <c r="J104" s="23">
        <v>0</v>
      </c>
      <c r="K104" s="23" t="s">
        <v>5</v>
      </c>
      <c r="L104" s="23" t="s">
        <v>570</v>
      </c>
      <c r="M104" s="23" t="s">
        <v>2012</v>
      </c>
      <c r="N104" s="24">
        <v>45826</v>
      </c>
      <c r="O104" s="28">
        <v>3.4722222222222224E-4</v>
      </c>
      <c r="P104" s="3">
        <v>45811</v>
      </c>
      <c r="Q104" s="78">
        <v>45825.719016203671</v>
      </c>
      <c r="R104" s="79">
        <v>45825.719363425895</v>
      </c>
      <c r="S104" s="80">
        <v>0.71875</v>
      </c>
      <c r="T104" s="81">
        <v>-14.000613425894699</v>
      </c>
      <c r="U104" s="47">
        <f>IFERROR(INDEX(NOVO!O:O,MATCH(PRINT!E104,NOVO!C:C,0)),"")</f>
        <v>215503</v>
      </c>
      <c r="AA104" s="49">
        <v>151241</v>
      </c>
    </row>
    <row r="105" spans="1:27" s="23" customFormat="1" x14ac:dyDescent="0.25">
      <c r="A105" s="54">
        <v>0</v>
      </c>
      <c r="B105" s="75"/>
      <c r="C105" s="23">
        <v>1004037</v>
      </c>
      <c r="D105" s="23">
        <v>1</v>
      </c>
      <c r="E105" s="23">
        <v>1034414</v>
      </c>
      <c r="F105" s="23" t="s">
        <v>2016</v>
      </c>
      <c r="G105" s="5">
        <v>2</v>
      </c>
      <c r="H105" s="23">
        <v>6</v>
      </c>
      <c r="I105" s="23">
        <v>0</v>
      </c>
      <c r="J105" s="23">
        <v>0</v>
      </c>
      <c r="K105" s="23" t="s">
        <v>5</v>
      </c>
      <c r="L105" s="23" t="s">
        <v>570</v>
      </c>
      <c r="M105" s="23" t="s">
        <v>2012</v>
      </c>
      <c r="N105" s="24">
        <v>45826</v>
      </c>
      <c r="O105" s="28">
        <v>1.736111111111111E-3</v>
      </c>
      <c r="P105" s="3">
        <v>45811</v>
      </c>
      <c r="Q105" s="78">
        <v>45825.719363425895</v>
      </c>
      <c r="R105" s="79">
        <v>45825.721099537004</v>
      </c>
      <c r="S105" s="80">
        <v>0.72083333333333333</v>
      </c>
      <c r="T105" s="81">
        <v>-14.000266203671345</v>
      </c>
      <c r="U105" s="47">
        <f>IFERROR(INDEX(NOVO!O:O,MATCH(PRINT!E105,NOVO!C:C,0)),"")</f>
        <v>215504</v>
      </c>
      <c r="AA105" s="49">
        <v>151297</v>
      </c>
    </row>
    <row r="106" spans="1:27" s="23" customFormat="1" x14ac:dyDescent="0.25">
      <c r="A106" s="54">
        <v>0</v>
      </c>
      <c r="B106" s="75"/>
      <c r="C106" s="23">
        <v>1004037</v>
      </c>
      <c r="D106" s="23">
        <v>1</v>
      </c>
      <c r="E106" s="23">
        <v>1034412</v>
      </c>
      <c r="F106" s="23" t="s">
        <v>2015</v>
      </c>
      <c r="G106" s="5">
        <v>1</v>
      </c>
      <c r="H106" s="23">
        <v>6</v>
      </c>
      <c r="I106" s="23">
        <v>0</v>
      </c>
      <c r="J106" s="23">
        <v>0</v>
      </c>
      <c r="K106" s="23" t="s">
        <v>5</v>
      </c>
      <c r="L106" s="23" t="s">
        <v>570</v>
      </c>
      <c r="M106" s="23" t="s">
        <v>2012</v>
      </c>
      <c r="N106" s="24">
        <v>45826</v>
      </c>
      <c r="O106" s="28">
        <v>1.0416666666666667E-3</v>
      </c>
      <c r="P106" s="3">
        <v>45811</v>
      </c>
      <c r="Q106" s="78">
        <v>45825.721099537004</v>
      </c>
      <c r="R106" s="79">
        <v>45825.722141203674</v>
      </c>
      <c r="S106" s="80">
        <v>0.72152777777777777</v>
      </c>
      <c r="T106" s="81">
        <v>-14.000613425894699</v>
      </c>
      <c r="U106" s="47">
        <f>IFERROR(INDEX(NOVO!O:O,MATCH(PRINT!E106,NOVO!C:C,0)),"")</f>
        <v>215503</v>
      </c>
      <c r="AA106" s="49">
        <v>152571</v>
      </c>
    </row>
    <row r="107" spans="1:27" s="23" customFormat="1" x14ac:dyDescent="0.25">
      <c r="A107" s="54">
        <v>0</v>
      </c>
      <c r="B107" s="75"/>
      <c r="C107" s="23">
        <v>1004037</v>
      </c>
      <c r="D107" s="23">
        <v>1</v>
      </c>
      <c r="E107" s="23">
        <v>1004069</v>
      </c>
      <c r="F107" s="23" t="s">
        <v>2014</v>
      </c>
      <c r="G107" s="5">
        <v>1</v>
      </c>
      <c r="H107" s="23">
        <v>6</v>
      </c>
      <c r="I107" s="23">
        <v>0</v>
      </c>
      <c r="J107" s="23">
        <v>0</v>
      </c>
      <c r="K107" s="23" t="s">
        <v>5</v>
      </c>
      <c r="L107" s="23" t="s">
        <v>570</v>
      </c>
      <c r="M107" s="23" t="s">
        <v>2012</v>
      </c>
      <c r="N107" s="24">
        <v>45826</v>
      </c>
      <c r="O107" s="28">
        <v>1.0416666666666667E-3</v>
      </c>
      <c r="P107" s="3">
        <v>45811</v>
      </c>
      <c r="Q107" s="78">
        <v>45825.722141203674</v>
      </c>
      <c r="R107" s="79">
        <v>45825.723182870344</v>
      </c>
      <c r="S107" s="80">
        <v>0.72291666666666665</v>
      </c>
      <c r="T107" s="81">
        <v>-14.000266203678621</v>
      </c>
      <c r="U107" s="47">
        <f>IFERROR(INDEX(NOVO!O:O,MATCH(PRINT!E107,NOVO!C:C,0)),"")</f>
        <v>215484</v>
      </c>
      <c r="AA107" s="49">
        <v>152694</v>
      </c>
    </row>
    <row r="108" spans="1:27" s="23" customFormat="1" x14ac:dyDescent="0.25">
      <c r="A108" s="54">
        <v>0</v>
      </c>
      <c r="B108" s="75"/>
      <c r="C108" s="23">
        <v>1004037</v>
      </c>
      <c r="D108" s="23">
        <v>1</v>
      </c>
      <c r="E108" s="23">
        <v>1004056</v>
      </c>
      <c r="F108" s="23" t="s">
        <v>2013</v>
      </c>
      <c r="G108" s="5">
        <v>5</v>
      </c>
      <c r="H108" s="23">
        <v>6</v>
      </c>
      <c r="I108" s="23">
        <v>0</v>
      </c>
      <c r="J108" s="23">
        <v>0</v>
      </c>
      <c r="K108" s="23" t="s">
        <v>5</v>
      </c>
      <c r="L108" s="23" t="s">
        <v>570</v>
      </c>
      <c r="M108" s="23" t="s">
        <v>2012</v>
      </c>
      <c r="N108" s="24">
        <v>45826</v>
      </c>
      <c r="O108" s="28">
        <v>3.472222222222222E-3</v>
      </c>
      <c r="P108" s="3">
        <v>45811</v>
      </c>
      <c r="Q108" s="78">
        <v>45825.723182870344</v>
      </c>
      <c r="R108" s="79">
        <v>45825.726655092563</v>
      </c>
      <c r="S108" s="80">
        <v>0.72638888888888886</v>
      </c>
      <c r="T108" s="81">
        <v>-14.000266203671345</v>
      </c>
      <c r="U108" s="47">
        <f>IFERROR(INDEX(NOVO!O:O,MATCH(PRINT!E108,NOVO!C:C,0)),"")</f>
        <v>215469</v>
      </c>
      <c r="AA108" s="49">
        <v>152924</v>
      </c>
    </row>
    <row r="109" spans="1:27" s="23" customFormat="1" x14ac:dyDescent="0.25">
      <c r="A109" s="54">
        <v>0</v>
      </c>
      <c r="B109" s="75"/>
      <c r="C109" s="23">
        <v>1004037</v>
      </c>
      <c r="D109" s="23">
        <v>1</v>
      </c>
      <c r="E109" s="23">
        <v>1004054</v>
      </c>
      <c r="F109" s="23" t="s">
        <v>2011</v>
      </c>
      <c r="G109" s="5">
        <v>1</v>
      </c>
      <c r="H109" s="23">
        <v>6</v>
      </c>
      <c r="I109" s="23">
        <v>0</v>
      </c>
      <c r="J109" s="23">
        <v>0</v>
      </c>
      <c r="K109" s="23" t="s">
        <v>5</v>
      </c>
      <c r="L109" s="23" t="s">
        <v>570</v>
      </c>
      <c r="M109" s="23" t="s">
        <v>2012</v>
      </c>
      <c r="N109" s="24">
        <v>45826</v>
      </c>
      <c r="O109" s="28">
        <v>1.0416666666666667E-3</v>
      </c>
      <c r="P109" s="3">
        <v>45811</v>
      </c>
      <c r="Q109" s="78">
        <v>45825.726655092563</v>
      </c>
      <c r="R109" s="79">
        <v>45825.727696759233</v>
      </c>
      <c r="S109" s="80">
        <v>0.7270833333333333</v>
      </c>
      <c r="T109" s="81">
        <v>-14.000613425901975</v>
      </c>
      <c r="U109" s="47">
        <f>IFERROR(INDEX(NOVO!O:O,MATCH(PRINT!E109,NOVO!C:C,0)),"")</f>
        <v>215467</v>
      </c>
      <c r="AA109" s="49">
        <v>152925</v>
      </c>
    </row>
    <row r="110" spans="1:27" s="23" customFormat="1" x14ac:dyDescent="0.25">
      <c r="A110" s="54">
        <v>0</v>
      </c>
      <c r="B110" s="75"/>
      <c r="C110" s="23">
        <v>1004037</v>
      </c>
      <c r="D110" s="23">
        <v>1</v>
      </c>
      <c r="E110" s="23">
        <v>1004050</v>
      </c>
      <c r="F110" s="23" t="s">
        <v>2018</v>
      </c>
      <c r="G110" s="5">
        <v>5</v>
      </c>
      <c r="H110" s="23">
        <v>6</v>
      </c>
      <c r="I110" s="23">
        <v>0</v>
      </c>
      <c r="J110" s="23">
        <v>0</v>
      </c>
      <c r="K110" s="23" t="s">
        <v>5</v>
      </c>
      <c r="L110" s="23" t="s">
        <v>570</v>
      </c>
      <c r="M110" s="23" t="s">
        <v>2012</v>
      </c>
      <c r="N110" s="24">
        <v>45826</v>
      </c>
      <c r="O110" s="28">
        <v>3.472222222222222E-3</v>
      </c>
      <c r="P110" s="3">
        <v>45811</v>
      </c>
      <c r="Q110" s="78">
        <v>45825.727696759233</v>
      </c>
      <c r="R110" s="79">
        <v>45825.731168981452</v>
      </c>
      <c r="S110" s="80">
        <v>0.73055555555555551</v>
      </c>
      <c r="T110" s="81">
        <v>-14.000613425894699</v>
      </c>
      <c r="U110" s="47">
        <f>IFERROR(INDEX(NOVO!O:O,MATCH(PRINT!E110,NOVO!C:C,0)),"")</f>
        <v>215463</v>
      </c>
      <c r="AA110" s="49">
        <v>152930</v>
      </c>
    </row>
    <row r="111" spans="1:27" s="23" customFormat="1" x14ac:dyDescent="0.25">
      <c r="A111" s="54">
        <v>0</v>
      </c>
      <c r="B111" s="75"/>
      <c r="C111" s="23">
        <v>1004037</v>
      </c>
      <c r="D111" s="23">
        <v>1</v>
      </c>
      <c r="E111" s="23">
        <v>1004045</v>
      </c>
      <c r="F111" s="23" t="s">
        <v>2017</v>
      </c>
      <c r="G111" s="5">
        <v>3</v>
      </c>
      <c r="H111" s="23">
        <v>6</v>
      </c>
      <c r="I111" s="23">
        <v>0</v>
      </c>
      <c r="J111" s="23">
        <v>0</v>
      </c>
      <c r="K111" s="23" t="s">
        <v>5</v>
      </c>
      <c r="L111" s="23" t="s">
        <v>570</v>
      </c>
      <c r="M111" s="23" t="s">
        <v>2012</v>
      </c>
      <c r="N111" s="24">
        <v>45826</v>
      </c>
      <c r="O111" s="28">
        <v>2.0833333333333333E-3</v>
      </c>
      <c r="P111" s="3">
        <v>45811</v>
      </c>
      <c r="Q111" s="78">
        <v>45825.731168981452</v>
      </c>
      <c r="R111" s="79">
        <v>45825.733252314785</v>
      </c>
      <c r="S111" s="80">
        <v>0.73263888888888884</v>
      </c>
      <c r="T111" s="81">
        <v>-14.000613425894699</v>
      </c>
      <c r="U111" s="47">
        <f>IFERROR(INDEX(NOVO!O:O,MATCH(PRINT!E111,NOVO!C:C,0)),"")</f>
        <v>215458</v>
      </c>
      <c r="AA111" s="49">
        <v>152933</v>
      </c>
    </row>
    <row r="112" spans="1:27" s="23" customFormat="1" x14ac:dyDescent="0.25">
      <c r="A112" s="54">
        <v>0</v>
      </c>
      <c r="B112" s="75"/>
      <c r="C112" s="23">
        <v>1004037</v>
      </c>
      <c r="D112" s="23">
        <v>1</v>
      </c>
      <c r="E112" s="23">
        <v>1034424</v>
      </c>
      <c r="F112" s="23" t="s">
        <v>2016</v>
      </c>
      <c r="G112" s="5">
        <v>0</v>
      </c>
      <c r="H112" s="23">
        <v>2</v>
      </c>
      <c r="I112" s="23">
        <v>0</v>
      </c>
      <c r="J112" s="23">
        <v>0</v>
      </c>
      <c r="K112" s="23" t="s">
        <v>5</v>
      </c>
      <c r="L112" s="23" t="s">
        <v>570</v>
      </c>
      <c r="M112" s="23" t="s">
        <v>2012</v>
      </c>
      <c r="N112" s="24">
        <v>45826</v>
      </c>
      <c r="O112" s="28">
        <v>5.7870370370370367E-4</v>
      </c>
      <c r="P112" s="3">
        <v>45811</v>
      </c>
      <c r="Q112" s="78">
        <v>45825.733252314785</v>
      </c>
      <c r="R112" s="79">
        <v>45825.733831018486</v>
      </c>
      <c r="S112" s="80">
        <v>0.73333333333333328</v>
      </c>
      <c r="T112" s="81">
        <v>-14.000497685156006</v>
      </c>
      <c r="U112" s="47">
        <f>IFERROR(INDEX(NOVO!O:O,MATCH(PRINT!E112,NOVO!C:C,0)),"")</f>
        <v>215504</v>
      </c>
      <c r="AA112" s="49">
        <v>153086</v>
      </c>
    </row>
    <row r="113" spans="1:27" s="23" customFormat="1" x14ac:dyDescent="0.25">
      <c r="A113" s="54">
        <v>0</v>
      </c>
      <c r="B113" s="75"/>
      <c r="C113" s="23">
        <v>1004038</v>
      </c>
      <c r="D113" s="23">
        <v>1</v>
      </c>
      <c r="E113" s="23">
        <v>1034418</v>
      </c>
      <c r="F113" s="23" t="s">
        <v>1688</v>
      </c>
      <c r="G113" s="5">
        <v>5</v>
      </c>
      <c r="H113" s="23">
        <v>3</v>
      </c>
      <c r="I113" s="23">
        <v>0</v>
      </c>
      <c r="J113" s="23">
        <v>0</v>
      </c>
      <c r="K113" s="23" t="s">
        <v>5</v>
      </c>
      <c r="L113" s="23" t="s">
        <v>570</v>
      </c>
      <c r="M113" s="23" t="s">
        <v>2012</v>
      </c>
      <c r="N113" s="24">
        <v>45826</v>
      </c>
      <c r="O113" s="28">
        <v>3.472222222222222E-3</v>
      </c>
      <c r="P113" s="3">
        <v>45811</v>
      </c>
      <c r="Q113" s="78">
        <v>45825.733831018486</v>
      </c>
      <c r="R113" s="79">
        <v>45825.737303240705</v>
      </c>
      <c r="S113" s="80">
        <v>0.7368055555555556</v>
      </c>
      <c r="T113" s="81">
        <v>-14.00049768514873</v>
      </c>
      <c r="U113" s="47">
        <f>IFERROR(INDEX(NOVO!O:O,MATCH(PRINT!E113,NOVO!C:C,0)),"")</f>
        <v>215507</v>
      </c>
      <c r="AA113" s="49">
        <v>153087</v>
      </c>
    </row>
    <row r="114" spans="1:27" s="23" customFormat="1" x14ac:dyDescent="0.25">
      <c r="A114" s="54">
        <v>0</v>
      </c>
      <c r="B114" s="75"/>
      <c r="C114" s="23">
        <v>1004038</v>
      </c>
      <c r="D114" s="23">
        <v>1</v>
      </c>
      <c r="E114" s="23">
        <v>1034412</v>
      </c>
      <c r="F114" s="23" t="s">
        <v>2015</v>
      </c>
      <c r="G114" s="5">
        <v>1</v>
      </c>
      <c r="H114" s="23">
        <v>6</v>
      </c>
      <c r="I114" s="23">
        <v>0</v>
      </c>
      <c r="J114" s="23">
        <v>0</v>
      </c>
      <c r="K114" s="23" t="s">
        <v>5</v>
      </c>
      <c r="L114" s="23" t="s">
        <v>570</v>
      </c>
      <c r="M114" s="23" t="s">
        <v>2012</v>
      </c>
      <c r="N114" s="24">
        <v>45826</v>
      </c>
      <c r="O114" s="28">
        <v>1.0416666666666667E-3</v>
      </c>
      <c r="P114" s="3">
        <v>45811</v>
      </c>
      <c r="Q114" s="78">
        <v>45825.737303240705</v>
      </c>
      <c r="R114" s="79">
        <v>45825.738344907375</v>
      </c>
      <c r="S114" s="80">
        <v>0.73819444444444449</v>
      </c>
      <c r="T114" s="81">
        <v>-14.000150462932652</v>
      </c>
      <c r="U114" s="47">
        <f>IFERROR(INDEX(NOVO!O:O,MATCH(PRINT!E114,NOVO!C:C,0)),"")</f>
        <v>215503</v>
      </c>
      <c r="AA114" s="49">
        <v>153137</v>
      </c>
    </row>
    <row r="115" spans="1:27" s="23" customFormat="1" x14ac:dyDescent="0.25">
      <c r="A115" s="54">
        <v>0</v>
      </c>
      <c r="B115" s="75"/>
      <c r="C115" s="23">
        <v>1004038</v>
      </c>
      <c r="D115" s="23">
        <v>1</v>
      </c>
      <c r="E115" s="23">
        <v>1034424</v>
      </c>
      <c r="F115" s="23" t="s">
        <v>2016</v>
      </c>
      <c r="G115" s="5">
        <v>0</v>
      </c>
      <c r="H115" s="23">
        <v>2</v>
      </c>
      <c r="I115" s="23">
        <v>0</v>
      </c>
      <c r="J115" s="23">
        <v>0</v>
      </c>
      <c r="K115" s="23" t="s">
        <v>5</v>
      </c>
      <c r="L115" s="23" t="s">
        <v>570</v>
      </c>
      <c r="M115" s="23" t="s">
        <v>2012</v>
      </c>
      <c r="N115" s="24">
        <v>45826</v>
      </c>
      <c r="O115" s="28">
        <v>5.7870370370370367E-4</v>
      </c>
      <c r="P115" s="3">
        <v>45811</v>
      </c>
      <c r="Q115" s="78">
        <v>45825.738344907375</v>
      </c>
      <c r="R115" s="79">
        <v>45825.738923611076</v>
      </c>
      <c r="S115" s="80">
        <v>0.73888888888888893</v>
      </c>
      <c r="T115" s="81">
        <v>-14.000034722186683</v>
      </c>
      <c r="U115" s="47">
        <f>IFERROR(INDEX(NOVO!O:O,MATCH(PRINT!E115,NOVO!C:C,0)),"")</f>
        <v>215504</v>
      </c>
      <c r="AA115" s="49">
        <v>153476</v>
      </c>
    </row>
    <row r="116" spans="1:27" s="23" customFormat="1" x14ac:dyDescent="0.25">
      <c r="A116" s="54">
        <v>0</v>
      </c>
      <c r="B116" s="75"/>
      <c r="C116" s="23">
        <v>1004038</v>
      </c>
      <c r="D116" s="23">
        <v>1</v>
      </c>
      <c r="E116" s="23">
        <v>1004045</v>
      </c>
      <c r="F116" s="23" t="s">
        <v>2017</v>
      </c>
      <c r="G116" s="5">
        <v>3</v>
      </c>
      <c r="H116" s="23">
        <v>6</v>
      </c>
      <c r="I116" s="23">
        <v>0</v>
      </c>
      <c r="J116" s="23">
        <v>0</v>
      </c>
      <c r="K116" s="23" t="s">
        <v>5</v>
      </c>
      <c r="L116" s="23" t="s">
        <v>570</v>
      </c>
      <c r="M116" s="23" t="s">
        <v>2012</v>
      </c>
      <c r="N116" s="24">
        <v>45826</v>
      </c>
      <c r="O116" s="28">
        <v>2.0833333333333333E-3</v>
      </c>
      <c r="P116" s="3">
        <v>45811</v>
      </c>
      <c r="Q116" s="78">
        <v>45825.738923611076</v>
      </c>
      <c r="R116" s="79">
        <v>45825.741006944409</v>
      </c>
      <c r="S116" s="80">
        <v>0.74097222222222225</v>
      </c>
      <c r="T116" s="81">
        <v>-14.000034722186683</v>
      </c>
      <c r="U116" s="47">
        <f>IFERROR(INDEX(NOVO!O:O,MATCH(PRINT!E116,NOVO!C:C,0)),"")</f>
        <v>215458</v>
      </c>
      <c r="AA116" s="49">
        <v>153477</v>
      </c>
    </row>
    <row r="117" spans="1:27" s="23" customFormat="1" x14ac:dyDescent="0.25">
      <c r="A117" s="54">
        <v>0</v>
      </c>
      <c r="B117" s="75"/>
      <c r="C117" s="23">
        <v>1004038</v>
      </c>
      <c r="D117" s="23">
        <v>1</v>
      </c>
      <c r="E117" s="23">
        <v>1004050</v>
      </c>
      <c r="F117" s="23" t="s">
        <v>2018</v>
      </c>
      <c r="G117" s="5">
        <v>5</v>
      </c>
      <c r="H117" s="23">
        <v>6</v>
      </c>
      <c r="I117" s="23">
        <v>0</v>
      </c>
      <c r="J117" s="23">
        <v>0</v>
      </c>
      <c r="K117" s="23" t="s">
        <v>5</v>
      </c>
      <c r="L117" s="23" t="s">
        <v>570</v>
      </c>
      <c r="M117" s="23" t="s">
        <v>2012</v>
      </c>
      <c r="N117" s="24">
        <v>45826</v>
      </c>
      <c r="O117" s="28">
        <v>3.472222222222222E-3</v>
      </c>
      <c r="P117" s="3">
        <v>45811</v>
      </c>
      <c r="Q117" s="78">
        <v>45825.741006944409</v>
      </c>
      <c r="R117" s="79">
        <v>45825.744479166628</v>
      </c>
      <c r="S117" s="80">
        <v>0.74444444444444446</v>
      </c>
      <c r="T117" s="81">
        <v>-14.000034722186683</v>
      </c>
      <c r="U117" s="47">
        <f>IFERROR(INDEX(NOVO!O:O,MATCH(PRINT!E117,NOVO!C:C,0)),"")</f>
        <v>215463</v>
      </c>
      <c r="AA117" s="49">
        <v>153478</v>
      </c>
    </row>
    <row r="118" spans="1:27" s="23" customFormat="1" x14ac:dyDescent="0.25">
      <c r="A118" s="54">
        <v>0</v>
      </c>
      <c r="B118" s="75"/>
      <c r="C118" s="23">
        <v>1004038</v>
      </c>
      <c r="D118" s="23">
        <v>1</v>
      </c>
      <c r="E118" s="23">
        <v>1004054</v>
      </c>
      <c r="F118" s="23" t="s">
        <v>2011</v>
      </c>
      <c r="G118" s="5">
        <v>1</v>
      </c>
      <c r="H118" s="23">
        <v>6</v>
      </c>
      <c r="I118" s="23">
        <v>0</v>
      </c>
      <c r="J118" s="23">
        <v>0</v>
      </c>
      <c r="K118" s="23" t="s">
        <v>5</v>
      </c>
      <c r="L118" s="23" t="s">
        <v>570</v>
      </c>
      <c r="M118" s="23" t="s">
        <v>2012</v>
      </c>
      <c r="N118" s="24">
        <v>45826</v>
      </c>
      <c r="O118" s="28">
        <v>1.0416666666666667E-3</v>
      </c>
      <c r="P118" s="3">
        <v>45811</v>
      </c>
      <c r="Q118" s="78">
        <v>45825.744479166628</v>
      </c>
      <c r="R118" s="79">
        <v>45825.745520833298</v>
      </c>
      <c r="S118" s="80">
        <v>0.74513888888888891</v>
      </c>
      <c r="T118" s="81">
        <v>-14.000381944410037</v>
      </c>
      <c r="U118" s="47">
        <f>IFERROR(INDEX(NOVO!O:O,MATCH(PRINT!E118,NOVO!C:C,0)),"")</f>
        <v>215467</v>
      </c>
      <c r="AA118" s="49">
        <v>153757</v>
      </c>
    </row>
    <row r="119" spans="1:27" s="23" customFormat="1" x14ac:dyDescent="0.25">
      <c r="A119" s="54">
        <v>0</v>
      </c>
      <c r="B119" s="75"/>
      <c r="C119" s="23">
        <v>1004038</v>
      </c>
      <c r="D119" s="23">
        <v>1</v>
      </c>
      <c r="E119" s="23">
        <v>1034428</v>
      </c>
      <c r="F119" s="23" t="s">
        <v>1688</v>
      </c>
      <c r="G119" s="5">
        <v>1</v>
      </c>
      <c r="H119" s="23">
        <v>1</v>
      </c>
      <c r="I119" s="23">
        <v>0</v>
      </c>
      <c r="J119" s="23">
        <v>0</v>
      </c>
      <c r="K119" s="23" t="s">
        <v>5</v>
      </c>
      <c r="L119" s="23" t="s">
        <v>570</v>
      </c>
      <c r="M119" s="23" t="s">
        <v>2012</v>
      </c>
      <c r="N119" s="24">
        <v>45826</v>
      </c>
      <c r="O119" s="28">
        <v>1.1574074074074073E-3</v>
      </c>
      <c r="P119" s="3">
        <v>45811</v>
      </c>
      <c r="Q119" s="78">
        <v>45825.745520833298</v>
      </c>
      <c r="R119" s="79">
        <v>45825.746678240706</v>
      </c>
      <c r="S119" s="80">
        <v>0.74652777777777779</v>
      </c>
      <c r="T119" s="81">
        <v>-14.000150462925376</v>
      </c>
      <c r="U119" s="47">
        <f>IFERROR(INDEX(NOVO!O:O,MATCH(PRINT!E119,NOVO!C:C,0)),"")</f>
        <v>215507</v>
      </c>
      <c r="AA119" s="49">
        <v>153758</v>
      </c>
    </row>
    <row r="120" spans="1:27" s="23" customFormat="1" x14ac:dyDescent="0.25">
      <c r="A120" s="54">
        <v>0</v>
      </c>
      <c r="B120" s="75"/>
      <c r="C120" s="23">
        <v>1004038</v>
      </c>
      <c r="D120" s="23">
        <v>1</v>
      </c>
      <c r="E120" s="23">
        <v>1004069</v>
      </c>
      <c r="F120" s="23" t="s">
        <v>2014</v>
      </c>
      <c r="G120" s="5">
        <v>1</v>
      </c>
      <c r="H120" s="23">
        <v>6</v>
      </c>
      <c r="I120" s="23">
        <v>0</v>
      </c>
      <c r="J120" s="23">
        <v>0</v>
      </c>
      <c r="K120" s="23" t="s">
        <v>5</v>
      </c>
      <c r="L120" s="23" t="s">
        <v>570</v>
      </c>
      <c r="M120" s="23" t="s">
        <v>2012</v>
      </c>
      <c r="N120" s="24">
        <v>45826</v>
      </c>
      <c r="O120" s="28">
        <v>1.0416666666666667E-3</v>
      </c>
      <c r="P120" s="3">
        <v>45811</v>
      </c>
      <c r="Q120" s="78">
        <v>45825.746678240706</v>
      </c>
      <c r="R120" s="79">
        <v>45825.747719907376</v>
      </c>
      <c r="S120" s="80">
        <v>0.74722222222222223</v>
      </c>
      <c r="T120" s="81">
        <v>-14.000497685156006</v>
      </c>
      <c r="U120" s="47">
        <f>IFERROR(INDEX(NOVO!O:O,MATCH(PRINT!E120,NOVO!C:C,0)),"")</f>
        <v>215484</v>
      </c>
      <c r="AA120" s="49">
        <v>153759</v>
      </c>
    </row>
    <row r="121" spans="1:27" s="23" customFormat="1" x14ac:dyDescent="0.25">
      <c r="A121" s="54">
        <v>0</v>
      </c>
      <c r="B121" s="75"/>
      <c r="C121" s="23">
        <v>1004038</v>
      </c>
      <c r="D121" s="23">
        <v>1</v>
      </c>
      <c r="E121" s="23">
        <v>1004056</v>
      </c>
      <c r="F121" s="23" t="s">
        <v>2013</v>
      </c>
      <c r="G121" s="5">
        <v>3</v>
      </c>
      <c r="H121" s="23">
        <v>6</v>
      </c>
      <c r="I121" s="23">
        <v>0</v>
      </c>
      <c r="J121" s="23">
        <v>0</v>
      </c>
      <c r="K121" s="23" t="s">
        <v>5</v>
      </c>
      <c r="L121" s="23" t="s">
        <v>570</v>
      </c>
      <c r="M121" s="23" t="s">
        <v>2012</v>
      </c>
      <c r="N121" s="24">
        <v>45826</v>
      </c>
      <c r="O121" s="28">
        <v>2.2800926235504448E-3</v>
      </c>
      <c r="P121" s="3">
        <v>45811</v>
      </c>
      <c r="Q121" s="78">
        <v>45825.747719907376</v>
      </c>
      <c r="R121" s="79">
        <v>45825.75</v>
      </c>
      <c r="S121" s="80">
        <v>0.75</v>
      </c>
      <c r="T121" s="81">
        <v>-14</v>
      </c>
      <c r="U121" s="47">
        <f>IFERROR(INDEX(NOVO!O:O,MATCH(PRINT!E121,NOVO!C:C,0)),"")</f>
        <v>215469</v>
      </c>
      <c r="AA121" s="49">
        <v>153777</v>
      </c>
    </row>
    <row r="122" spans="1:27" s="23" customFormat="1" x14ac:dyDescent="0.25">
      <c r="A122" s="54"/>
      <c r="B122" s="75"/>
      <c r="G122" s="5"/>
      <c r="N122" s="24" t="s">
        <v>198</v>
      </c>
      <c r="O122" s="28">
        <v>2.0833333333333332E-2</v>
      </c>
      <c r="P122" s="3">
        <v>45811</v>
      </c>
      <c r="Q122" s="78">
        <v>45825.75</v>
      </c>
      <c r="R122" s="79">
        <v>45825.770833333336</v>
      </c>
      <c r="S122" s="80">
        <v>0.77083333333333337</v>
      </c>
      <c r="T122" s="81">
        <v>-14</v>
      </c>
      <c r="U122" s="47" t="str">
        <f>IFERROR(INDEX(NOVO!O:O,MATCH(PRINT!E122,NOVO!C:C,0)),"")</f>
        <v/>
      </c>
      <c r="AA122" s="49">
        <v>153780</v>
      </c>
    </row>
    <row r="123" spans="1:27" s="23" customFormat="1" x14ac:dyDescent="0.25">
      <c r="A123" s="54">
        <v>0</v>
      </c>
      <c r="B123" s="75"/>
      <c r="C123" s="23">
        <v>1004038</v>
      </c>
      <c r="D123" s="23">
        <v>1</v>
      </c>
      <c r="E123" s="23">
        <v>1004056</v>
      </c>
      <c r="F123" s="23" t="s">
        <v>2013</v>
      </c>
      <c r="G123" s="5">
        <v>1</v>
      </c>
      <c r="H123" s="23">
        <v>6</v>
      </c>
      <c r="I123" s="23">
        <v>0</v>
      </c>
      <c r="J123" s="23">
        <v>0</v>
      </c>
      <c r="K123" s="23" t="s">
        <v>5</v>
      </c>
      <c r="L123" s="23" t="s">
        <v>570</v>
      </c>
      <c r="M123" s="23" t="s">
        <v>2012</v>
      </c>
      <c r="N123" s="24">
        <v>45826</v>
      </c>
      <c r="O123" s="28">
        <v>1.1921296296296296E-3</v>
      </c>
      <c r="P123" s="3">
        <v>45811</v>
      </c>
      <c r="Q123" s="78">
        <v>45825.770833333336</v>
      </c>
      <c r="R123" s="79">
        <v>45825.772025462968</v>
      </c>
      <c r="S123" s="80">
        <v>0.77152777777777781</v>
      </c>
      <c r="T123" s="81">
        <v>-14.000497685192386</v>
      </c>
      <c r="U123" s="47">
        <f>IFERROR(INDEX(NOVO!O:O,MATCH(PRINT!E123,NOVO!C:C,0)),"")</f>
        <v>215469</v>
      </c>
      <c r="AA123" s="49">
        <v>153783</v>
      </c>
    </row>
    <row r="124" spans="1:27" s="23" customFormat="1" x14ac:dyDescent="0.25">
      <c r="A124" s="54">
        <v>0</v>
      </c>
      <c r="B124" s="75"/>
      <c r="C124" s="23">
        <v>1004038</v>
      </c>
      <c r="D124" s="23">
        <v>1</v>
      </c>
      <c r="E124" s="23">
        <v>1034422</v>
      </c>
      <c r="F124" s="23" t="s">
        <v>2015</v>
      </c>
      <c r="G124" s="5">
        <v>0</v>
      </c>
      <c r="H124" s="23">
        <v>2</v>
      </c>
      <c r="I124" s="23">
        <v>0</v>
      </c>
      <c r="J124" s="23">
        <v>0</v>
      </c>
      <c r="K124" s="23" t="s">
        <v>5</v>
      </c>
      <c r="L124" s="23" t="s">
        <v>570</v>
      </c>
      <c r="M124" s="23" t="s">
        <v>2012</v>
      </c>
      <c r="N124" s="24">
        <v>45826</v>
      </c>
      <c r="O124" s="28">
        <v>3.4722222222222224E-4</v>
      </c>
      <c r="P124" s="3">
        <v>45811</v>
      </c>
      <c r="Q124" s="78">
        <v>45825.772025462968</v>
      </c>
      <c r="R124" s="79">
        <v>45825.772372685191</v>
      </c>
      <c r="S124" s="80">
        <v>0.77222222222222225</v>
      </c>
      <c r="T124" s="81">
        <v>-14.000150462969032</v>
      </c>
      <c r="U124" s="47">
        <f>IFERROR(INDEX(NOVO!O:O,MATCH(PRINT!E124,NOVO!C:C,0)),"")</f>
        <v>215503</v>
      </c>
      <c r="AA124" s="49">
        <v>153784</v>
      </c>
    </row>
    <row r="125" spans="1:27" s="23" customFormat="1" x14ac:dyDescent="0.25">
      <c r="A125" s="54">
        <v>0</v>
      </c>
      <c r="B125" s="75"/>
      <c r="C125" s="23">
        <v>1004038</v>
      </c>
      <c r="D125" s="23">
        <v>1</v>
      </c>
      <c r="E125" s="23">
        <v>1034414</v>
      </c>
      <c r="F125" s="23" t="s">
        <v>2016</v>
      </c>
      <c r="G125" s="5">
        <v>2</v>
      </c>
      <c r="H125" s="23">
        <v>6</v>
      </c>
      <c r="I125" s="23">
        <v>0</v>
      </c>
      <c r="J125" s="23">
        <v>0</v>
      </c>
      <c r="K125" s="23" t="s">
        <v>5</v>
      </c>
      <c r="L125" s="23" t="s">
        <v>570</v>
      </c>
      <c r="M125" s="23" t="s">
        <v>2012</v>
      </c>
      <c r="N125" s="24">
        <v>45826</v>
      </c>
      <c r="O125" s="28">
        <v>1.736111111111111E-3</v>
      </c>
      <c r="P125" s="3">
        <v>45811</v>
      </c>
      <c r="Q125" s="78">
        <v>45825.772372685191</v>
      </c>
      <c r="R125" s="79">
        <v>45825.7741087963</v>
      </c>
      <c r="S125" s="80">
        <v>0.77361111111111114</v>
      </c>
      <c r="T125" s="81">
        <v>-14.000497685192386</v>
      </c>
      <c r="U125" s="47">
        <f>IFERROR(INDEX(NOVO!O:O,MATCH(PRINT!E125,NOVO!C:C,0)),"")</f>
        <v>215504</v>
      </c>
      <c r="AA125" s="49">
        <v>154137</v>
      </c>
    </row>
    <row r="126" spans="1:27" s="23" customFormat="1" x14ac:dyDescent="0.25">
      <c r="A126" s="54">
        <v>0</v>
      </c>
      <c r="B126" s="75"/>
      <c r="C126" s="23">
        <v>1004039</v>
      </c>
      <c r="D126" s="23">
        <v>1</v>
      </c>
      <c r="E126" s="23">
        <v>1004056</v>
      </c>
      <c r="F126" s="23" t="s">
        <v>2013</v>
      </c>
      <c r="G126" s="5">
        <v>5</v>
      </c>
      <c r="H126" s="23">
        <v>6</v>
      </c>
      <c r="I126" s="23">
        <v>0</v>
      </c>
      <c r="J126" s="23">
        <v>0</v>
      </c>
      <c r="K126" s="23" t="s">
        <v>5</v>
      </c>
      <c r="L126" s="23" t="s">
        <v>570</v>
      </c>
      <c r="M126" s="23" t="s">
        <v>2012</v>
      </c>
      <c r="N126" s="24">
        <v>45826</v>
      </c>
      <c r="O126" s="28">
        <v>3.472222222222222E-3</v>
      </c>
      <c r="P126" s="3">
        <v>45811</v>
      </c>
      <c r="Q126" s="78">
        <v>45825.7741087963</v>
      </c>
      <c r="R126" s="79">
        <v>45825.777581018519</v>
      </c>
      <c r="S126" s="80">
        <v>0.77708333333333335</v>
      </c>
      <c r="T126" s="81">
        <v>-14.00049768518511</v>
      </c>
      <c r="U126" s="47">
        <f>IFERROR(INDEX(NOVO!O:O,MATCH(PRINT!E126,NOVO!C:C,0)),"")</f>
        <v>215469</v>
      </c>
      <c r="AA126" s="49">
        <v>154382</v>
      </c>
    </row>
    <row r="127" spans="1:27" s="23" customFormat="1" x14ac:dyDescent="0.25">
      <c r="A127" s="54">
        <v>0</v>
      </c>
      <c r="B127" s="75"/>
      <c r="C127" s="23">
        <v>1004039</v>
      </c>
      <c r="D127" s="23">
        <v>1</v>
      </c>
      <c r="E127" s="23">
        <v>1004054</v>
      </c>
      <c r="F127" s="23" t="s">
        <v>2011</v>
      </c>
      <c r="G127" s="5">
        <v>1</v>
      </c>
      <c r="H127" s="23">
        <v>6</v>
      </c>
      <c r="I127" s="23">
        <v>0</v>
      </c>
      <c r="J127" s="23">
        <v>0</v>
      </c>
      <c r="K127" s="23" t="s">
        <v>5</v>
      </c>
      <c r="L127" s="23" t="s">
        <v>570</v>
      </c>
      <c r="M127" s="23" t="s">
        <v>2012</v>
      </c>
      <c r="N127" s="24">
        <v>45826</v>
      </c>
      <c r="O127" s="28">
        <v>1.0416666666666667E-3</v>
      </c>
      <c r="P127" s="3">
        <v>45811</v>
      </c>
      <c r="Q127" s="78">
        <v>45825.777581018519</v>
      </c>
      <c r="R127" s="79">
        <v>45825.778622685189</v>
      </c>
      <c r="S127" s="80">
        <v>0.77847222222222223</v>
      </c>
      <c r="T127" s="81">
        <v>-14.000150462969032</v>
      </c>
      <c r="U127" s="47">
        <f>IFERROR(INDEX(NOVO!O:O,MATCH(PRINT!E127,NOVO!C:C,0)),"")</f>
        <v>215467</v>
      </c>
      <c r="AA127" s="49">
        <v>154383</v>
      </c>
    </row>
    <row r="128" spans="1:27" s="23" customFormat="1" x14ac:dyDescent="0.25">
      <c r="A128" s="54">
        <v>0</v>
      </c>
      <c r="B128" s="75"/>
      <c r="C128" s="23">
        <v>1004039</v>
      </c>
      <c r="D128" s="23">
        <v>1</v>
      </c>
      <c r="E128" s="23">
        <v>1004050</v>
      </c>
      <c r="F128" s="23" t="s">
        <v>2018</v>
      </c>
      <c r="G128" s="5">
        <v>5</v>
      </c>
      <c r="H128" s="23">
        <v>6</v>
      </c>
      <c r="I128" s="23">
        <v>0</v>
      </c>
      <c r="J128" s="23">
        <v>0</v>
      </c>
      <c r="K128" s="23" t="s">
        <v>5</v>
      </c>
      <c r="L128" s="23" t="s">
        <v>570</v>
      </c>
      <c r="M128" s="23" t="s">
        <v>2012</v>
      </c>
      <c r="N128" s="24">
        <v>45826</v>
      </c>
      <c r="O128" s="28">
        <v>3.472222222222222E-3</v>
      </c>
      <c r="P128" s="3">
        <v>45811</v>
      </c>
      <c r="Q128" s="78">
        <v>45825.778622685189</v>
      </c>
      <c r="R128" s="79">
        <v>45825.782094907408</v>
      </c>
      <c r="S128" s="80">
        <v>0.78194444444444444</v>
      </c>
      <c r="T128" s="81">
        <v>-14.000150462961756</v>
      </c>
      <c r="U128" s="47">
        <f>IFERROR(INDEX(NOVO!O:O,MATCH(PRINT!E128,NOVO!C:C,0)),"")</f>
        <v>215463</v>
      </c>
      <c r="AA128" s="49">
        <v>154384</v>
      </c>
    </row>
    <row r="129" spans="1:27" s="23" customFormat="1" x14ac:dyDescent="0.25">
      <c r="A129" s="54">
        <v>0</v>
      </c>
      <c r="B129" s="75"/>
      <c r="C129" s="23">
        <v>1004039</v>
      </c>
      <c r="D129" s="23">
        <v>1</v>
      </c>
      <c r="E129" s="23">
        <v>1004045</v>
      </c>
      <c r="F129" s="23" t="s">
        <v>2017</v>
      </c>
      <c r="G129" s="5">
        <v>3</v>
      </c>
      <c r="H129" s="23">
        <v>6</v>
      </c>
      <c r="I129" s="23">
        <v>0</v>
      </c>
      <c r="J129" s="23">
        <v>0</v>
      </c>
      <c r="K129" s="23" t="s">
        <v>5</v>
      </c>
      <c r="L129" s="23" t="s">
        <v>570</v>
      </c>
      <c r="M129" s="23" t="s">
        <v>2012</v>
      </c>
      <c r="N129" s="24">
        <v>45826</v>
      </c>
      <c r="O129" s="28">
        <v>2.0833333333333333E-3</v>
      </c>
      <c r="P129" s="3">
        <v>45811</v>
      </c>
      <c r="Q129" s="78">
        <v>45825.782094907408</v>
      </c>
      <c r="R129" s="79">
        <v>45825.784178240741</v>
      </c>
      <c r="S129" s="80">
        <v>0.78402777777777777</v>
      </c>
      <c r="T129" s="81">
        <v>-14.000150462961756</v>
      </c>
      <c r="U129" s="47">
        <f>IFERROR(INDEX(NOVO!O:O,MATCH(PRINT!E129,NOVO!C:C,0)),"")</f>
        <v>215458</v>
      </c>
      <c r="AA129" s="49">
        <v>154386</v>
      </c>
    </row>
    <row r="130" spans="1:27" s="23" customFormat="1" x14ac:dyDescent="0.25">
      <c r="A130" s="54">
        <v>0</v>
      </c>
      <c r="B130" s="75"/>
      <c r="C130" s="23">
        <v>1004039</v>
      </c>
      <c r="D130" s="23">
        <v>1</v>
      </c>
      <c r="E130" s="23">
        <v>1004069</v>
      </c>
      <c r="F130" s="23" t="s">
        <v>2014</v>
      </c>
      <c r="G130" s="5">
        <v>1</v>
      </c>
      <c r="H130" s="23">
        <v>6</v>
      </c>
      <c r="I130" s="23">
        <v>0</v>
      </c>
      <c r="J130" s="23">
        <v>0</v>
      </c>
      <c r="K130" s="23" t="s">
        <v>5</v>
      </c>
      <c r="L130" s="23" t="s">
        <v>570</v>
      </c>
      <c r="M130" s="23" t="s">
        <v>2012</v>
      </c>
      <c r="N130" s="24">
        <v>45826</v>
      </c>
      <c r="O130" s="28">
        <v>1.0416666666666667E-3</v>
      </c>
      <c r="P130" s="3">
        <v>45811</v>
      </c>
      <c r="Q130" s="78">
        <v>45825.784178240741</v>
      </c>
      <c r="R130" s="79">
        <v>45825.785219907411</v>
      </c>
      <c r="S130" s="80">
        <v>0.78472222222222221</v>
      </c>
      <c r="T130" s="81">
        <v>-14.000497685192386</v>
      </c>
      <c r="U130" s="47">
        <f>IFERROR(INDEX(NOVO!O:O,MATCH(PRINT!E130,NOVO!C:C,0)),"")</f>
        <v>215484</v>
      </c>
      <c r="AA130" s="49">
        <v>154387</v>
      </c>
    </row>
    <row r="131" spans="1:27" s="23" customFormat="1" x14ac:dyDescent="0.25">
      <c r="A131" s="54">
        <v>0</v>
      </c>
      <c r="B131" s="75"/>
      <c r="C131" s="23">
        <v>1004039</v>
      </c>
      <c r="D131" s="23">
        <v>1</v>
      </c>
      <c r="E131" s="23">
        <v>1034428</v>
      </c>
      <c r="F131" s="23" t="s">
        <v>1688</v>
      </c>
      <c r="G131" s="5">
        <v>1</v>
      </c>
      <c r="H131" s="23">
        <v>1</v>
      </c>
      <c r="I131" s="23">
        <v>0</v>
      </c>
      <c r="J131" s="23">
        <v>0</v>
      </c>
      <c r="K131" s="23" t="s">
        <v>5</v>
      </c>
      <c r="L131" s="23" t="s">
        <v>570</v>
      </c>
      <c r="M131" s="23" t="s">
        <v>2012</v>
      </c>
      <c r="N131" s="24">
        <v>45826</v>
      </c>
      <c r="O131" s="28">
        <v>1.1574074074074073E-3</v>
      </c>
      <c r="P131" s="3">
        <v>45811</v>
      </c>
      <c r="Q131" s="78">
        <v>45825.785219907411</v>
      </c>
      <c r="R131" s="79">
        <v>45825.78637731482</v>
      </c>
      <c r="S131" s="80">
        <v>0.78611111111111109</v>
      </c>
      <c r="T131" s="81">
        <v>-14.000266203707724</v>
      </c>
      <c r="U131" s="47">
        <f>IFERROR(INDEX(NOVO!O:O,MATCH(PRINT!E131,NOVO!C:C,0)),"")</f>
        <v>215507</v>
      </c>
      <c r="AA131" s="49">
        <v>154396</v>
      </c>
    </row>
    <row r="132" spans="1:27" s="23" customFormat="1" x14ac:dyDescent="0.25">
      <c r="A132" s="54">
        <v>0</v>
      </c>
      <c r="B132" s="75"/>
      <c r="C132" s="23">
        <v>1004039</v>
      </c>
      <c r="D132" s="23">
        <v>1</v>
      </c>
      <c r="E132" s="23">
        <v>1034424</v>
      </c>
      <c r="F132" s="23" t="s">
        <v>2016</v>
      </c>
      <c r="G132" s="5">
        <v>0</v>
      </c>
      <c r="H132" s="23">
        <v>2</v>
      </c>
      <c r="I132" s="23">
        <v>0</v>
      </c>
      <c r="J132" s="23">
        <v>0</v>
      </c>
      <c r="K132" s="23" t="s">
        <v>5</v>
      </c>
      <c r="L132" s="23" t="s">
        <v>570</v>
      </c>
      <c r="M132" s="23" t="s">
        <v>2012</v>
      </c>
      <c r="N132" s="24">
        <v>45826</v>
      </c>
      <c r="O132" s="28">
        <v>5.7870370370370367E-4</v>
      </c>
      <c r="P132" s="3">
        <v>45811</v>
      </c>
      <c r="Q132" s="78">
        <v>45825.78637731482</v>
      </c>
      <c r="R132" s="79">
        <v>45825.786956018521</v>
      </c>
      <c r="S132" s="80">
        <v>0.78680555555555554</v>
      </c>
      <c r="T132" s="81">
        <v>-14.000150462961756</v>
      </c>
      <c r="U132" s="47">
        <f>IFERROR(INDEX(NOVO!O:O,MATCH(PRINT!E132,NOVO!C:C,0)),"")</f>
        <v>215504</v>
      </c>
      <c r="AA132" s="49">
        <v>154635</v>
      </c>
    </row>
    <row r="133" spans="1:27" s="23" customFormat="1" x14ac:dyDescent="0.25">
      <c r="A133" s="54">
        <v>0</v>
      </c>
      <c r="B133" s="75"/>
      <c r="C133" s="23">
        <v>1004039</v>
      </c>
      <c r="D133" s="23">
        <v>1</v>
      </c>
      <c r="E133" s="23">
        <v>1034422</v>
      </c>
      <c r="F133" s="23" t="s">
        <v>2015</v>
      </c>
      <c r="G133" s="5">
        <v>0</v>
      </c>
      <c r="H133" s="23">
        <v>2</v>
      </c>
      <c r="I133" s="23">
        <v>0</v>
      </c>
      <c r="J133" s="23">
        <v>0</v>
      </c>
      <c r="K133" s="23" t="s">
        <v>5</v>
      </c>
      <c r="L133" s="23" t="s">
        <v>570</v>
      </c>
      <c r="M133" s="23" t="s">
        <v>2012</v>
      </c>
      <c r="N133" s="24">
        <v>45826</v>
      </c>
      <c r="O133" s="28">
        <v>3.4722222222222224E-4</v>
      </c>
      <c r="P133" s="3">
        <v>45811</v>
      </c>
      <c r="Q133" s="78">
        <v>45825.786956018521</v>
      </c>
      <c r="R133" s="79">
        <v>45825.787303240744</v>
      </c>
      <c r="S133" s="80">
        <v>0.78680555555555554</v>
      </c>
      <c r="T133" s="81">
        <v>-14.00049768518511</v>
      </c>
      <c r="U133" s="47">
        <f>IFERROR(INDEX(NOVO!O:O,MATCH(PRINT!E133,NOVO!C:C,0)),"")</f>
        <v>215503</v>
      </c>
      <c r="AA133" s="49">
        <v>154636</v>
      </c>
    </row>
    <row r="134" spans="1:27" s="23" customFormat="1" x14ac:dyDescent="0.25">
      <c r="A134" s="54">
        <v>0</v>
      </c>
      <c r="B134" s="75"/>
      <c r="C134" s="23">
        <v>1004039</v>
      </c>
      <c r="D134" s="23">
        <v>1</v>
      </c>
      <c r="E134" s="23">
        <v>1034418</v>
      </c>
      <c r="F134" s="23" t="s">
        <v>1688</v>
      </c>
      <c r="G134" s="5">
        <v>5</v>
      </c>
      <c r="H134" s="23">
        <v>3</v>
      </c>
      <c r="I134" s="23">
        <v>0</v>
      </c>
      <c r="J134" s="23">
        <v>0</v>
      </c>
      <c r="K134" s="23" t="s">
        <v>5</v>
      </c>
      <c r="L134" s="23" t="s">
        <v>570</v>
      </c>
      <c r="M134" s="23" t="s">
        <v>2012</v>
      </c>
      <c r="N134" s="24">
        <v>45826</v>
      </c>
      <c r="O134" s="28">
        <v>3.472222222222222E-3</v>
      </c>
      <c r="P134" s="3">
        <v>45811</v>
      </c>
      <c r="Q134" s="78">
        <v>45825.787303240744</v>
      </c>
      <c r="R134" s="79">
        <v>45825.790775462963</v>
      </c>
      <c r="S134" s="80">
        <v>0.79027777777777775</v>
      </c>
      <c r="T134" s="81">
        <v>-14.00049768518511</v>
      </c>
      <c r="U134" s="47">
        <f>IFERROR(INDEX(NOVO!O:O,MATCH(PRINT!E134,NOVO!C:C,0)),"")</f>
        <v>215507</v>
      </c>
      <c r="AA134" s="49">
        <v>154763</v>
      </c>
    </row>
    <row r="135" spans="1:27" s="23" customFormat="1" x14ac:dyDescent="0.25">
      <c r="A135" s="54">
        <v>0</v>
      </c>
      <c r="B135" s="75"/>
      <c r="C135" s="23">
        <v>1004039</v>
      </c>
      <c r="D135" s="23">
        <v>1</v>
      </c>
      <c r="E135" s="23">
        <v>1034414</v>
      </c>
      <c r="F135" s="23" t="s">
        <v>2016</v>
      </c>
      <c r="G135" s="5">
        <v>2</v>
      </c>
      <c r="H135" s="23">
        <v>6</v>
      </c>
      <c r="I135" s="23">
        <v>0</v>
      </c>
      <c r="J135" s="23">
        <v>0</v>
      </c>
      <c r="K135" s="23" t="s">
        <v>5</v>
      </c>
      <c r="L135" s="23" t="s">
        <v>570</v>
      </c>
      <c r="M135" s="23" t="s">
        <v>2012</v>
      </c>
      <c r="N135" s="24">
        <v>45826</v>
      </c>
      <c r="O135" s="28">
        <v>1.736111111111111E-3</v>
      </c>
      <c r="P135" s="3">
        <v>45811</v>
      </c>
      <c r="Q135" s="78">
        <v>45825.790775462963</v>
      </c>
      <c r="R135" s="79">
        <v>45825.792511574073</v>
      </c>
      <c r="S135" s="80">
        <v>0.79236111111111107</v>
      </c>
      <c r="T135" s="81">
        <v>-14.000150462961756</v>
      </c>
      <c r="U135" s="47">
        <f>IFERROR(INDEX(NOVO!O:O,MATCH(PRINT!E135,NOVO!C:C,0)),"")</f>
        <v>215504</v>
      </c>
      <c r="AA135" s="49">
        <v>154885</v>
      </c>
    </row>
    <row r="136" spans="1:27" s="23" customFormat="1" x14ac:dyDescent="0.25">
      <c r="A136" s="54">
        <v>0</v>
      </c>
      <c r="B136" s="75"/>
      <c r="C136" s="23">
        <v>1004039</v>
      </c>
      <c r="D136" s="23">
        <v>1</v>
      </c>
      <c r="E136" s="23">
        <v>1034412</v>
      </c>
      <c r="F136" s="23" t="s">
        <v>2015</v>
      </c>
      <c r="G136" s="5">
        <v>1</v>
      </c>
      <c r="H136" s="23">
        <v>6</v>
      </c>
      <c r="I136" s="23">
        <v>0</v>
      </c>
      <c r="J136" s="23">
        <v>0</v>
      </c>
      <c r="K136" s="23" t="s">
        <v>5</v>
      </c>
      <c r="L136" s="23" t="s">
        <v>570</v>
      </c>
      <c r="M136" s="23" t="s">
        <v>2012</v>
      </c>
      <c r="N136" s="24">
        <v>45826</v>
      </c>
      <c r="O136" s="28">
        <v>1.0416666666666667E-3</v>
      </c>
      <c r="P136" s="3">
        <v>45811</v>
      </c>
      <c r="Q136" s="78">
        <v>45825.792511574073</v>
      </c>
      <c r="R136" s="79">
        <v>45825.793553240743</v>
      </c>
      <c r="S136" s="80">
        <v>0.79305555555555551</v>
      </c>
      <c r="T136" s="81">
        <v>-14.00049768518511</v>
      </c>
      <c r="U136" s="47">
        <f>IFERROR(INDEX(NOVO!O:O,MATCH(PRINT!E136,NOVO!C:C,0)),"")</f>
        <v>215503</v>
      </c>
      <c r="AA136" s="49">
        <v>155372</v>
      </c>
    </row>
    <row r="137" spans="1:27" s="23" customFormat="1" x14ac:dyDescent="0.25">
      <c r="A137" s="54">
        <v>0</v>
      </c>
      <c r="B137" s="75"/>
      <c r="C137" s="23">
        <v>1004040</v>
      </c>
      <c r="D137" s="23">
        <v>1</v>
      </c>
      <c r="E137" s="23">
        <v>1004054</v>
      </c>
      <c r="F137" s="23" t="s">
        <v>2011</v>
      </c>
      <c r="G137" s="5">
        <v>1</v>
      </c>
      <c r="H137" s="23">
        <v>6</v>
      </c>
      <c r="I137" s="23">
        <v>0</v>
      </c>
      <c r="J137" s="23">
        <v>0</v>
      </c>
      <c r="K137" s="23" t="s">
        <v>5</v>
      </c>
      <c r="L137" s="23" t="s">
        <v>570</v>
      </c>
      <c r="M137" s="23" t="s">
        <v>2012</v>
      </c>
      <c r="N137" s="24">
        <v>45826</v>
      </c>
      <c r="O137" s="28">
        <v>1.0416666666666667E-3</v>
      </c>
      <c r="P137" s="3">
        <v>45811</v>
      </c>
      <c r="Q137" s="78">
        <v>45825.793553240743</v>
      </c>
      <c r="R137" s="79">
        <v>45825.794594907413</v>
      </c>
      <c r="S137" s="80">
        <v>0.7944444444444444</v>
      </c>
      <c r="T137" s="81">
        <v>-14.000150462969032</v>
      </c>
      <c r="U137" s="47">
        <f>IFERROR(INDEX(NOVO!O:O,MATCH(PRINT!E137,NOVO!C:C,0)),"")</f>
        <v>215467</v>
      </c>
      <c r="AA137" s="49">
        <v>155381</v>
      </c>
    </row>
    <row r="138" spans="1:27" s="23" customFormat="1" x14ac:dyDescent="0.25">
      <c r="A138" s="54">
        <v>0</v>
      </c>
      <c r="B138" s="75"/>
      <c r="C138" s="23">
        <v>1004040</v>
      </c>
      <c r="D138" s="23">
        <v>1</v>
      </c>
      <c r="E138" s="23">
        <v>1004050</v>
      </c>
      <c r="F138" s="23" t="s">
        <v>2018</v>
      </c>
      <c r="G138" s="5">
        <v>5</v>
      </c>
      <c r="H138" s="23">
        <v>6</v>
      </c>
      <c r="I138" s="23">
        <v>0</v>
      </c>
      <c r="J138" s="23">
        <v>0</v>
      </c>
      <c r="K138" s="23" t="s">
        <v>5</v>
      </c>
      <c r="L138" s="23" t="s">
        <v>570</v>
      </c>
      <c r="M138" s="23" t="s">
        <v>2012</v>
      </c>
      <c r="N138" s="24">
        <v>45826</v>
      </c>
      <c r="O138" s="28">
        <v>3.472222222222222E-3</v>
      </c>
      <c r="P138" s="3">
        <v>45811</v>
      </c>
      <c r="Q138" s="78">
        <v>45825.794594907413</v>
      </c>
      <c r="R138" s="79">
        <v>45825.798067129632</v>
      </c>
      <c r="S138" s="80">
        <v>0.79791666666666672</v>
      </c>
      <c r="T138" s="81">
        <v>-14.000150462961756</v>
      </c>
      <c r="U138" s="47">
        <f>IFERROR(INDEX(NOVO!O:O,MATCH(PRINT!E138,NOVO!C:C,0)),"")</f>
        <v>215463</v>
      </c>
      <c r="AA138" s="49">
        <v>155384</v>
      </c>
    </row>
    <row r="139" spans="1:27" s="23" customFormat="1" x14ac:dyDescent="0.25">
      <c r="A139" s="54">
        <v>0</v>
      </c>
      <c r="B139" s="75"/>
      <c r="C139" s="23">
        <v>1004040</v>
      </c>
      <c r="D139" s="23">
        <v>1</v>
      </c>
      <c r="E139" s="23">
        <v>1004056</v>
      </c>
      <c r="F139" s="23" t="s">
        <v>2013</v>
      </c>
      <c r="G139" s="5">
        <v>5</v>
      </c>
      <c r="H139" s="23">
        <v>6</v>
      </c>
      <c r="I139" s="23">
        <v>0</v>
      </c>
      <c r="J139" s="23">
        <v>0</v>
      </c>
      <c r="K139" s="23" t="s">
        <v>5</v>
      </c>
      <c r="L139" s="23" t="s">
        <v>570</v>
      </c>
      <c r="M139" s="23" t="s">
        <v>2012</v>
      </c>
      <c r="N139" s="24">
        <v>45826</v>
      </c>
      <c r="O139" s="28">
        <v>3.472222222222222E-3</v>
      </c>
      <c r="P139" s="3">
        <v>45811</v>
      </c>
      <c r="Q139" s="78">
        <v>45825.798067129632</v>
      </c>
      <c r="R139" s="79">
        <v>45825.801539351851</v>
      </c>
      <c r="S139" s="80">
        <v>0.80138888888888893</v>
      </c>
      <c r="T139" s="81">
        <v>-14.000150462961756</v>
      </c>
      <c r="U139" s="47">
        <f>IFERROR(INDEX(NOVO!O:O,MATCH(PRINT!E139,NOVO!C:C,0)),"")</f>
        <v>215469</v>
      </c>
      <c r="AA139" s="49">
        <v>155678</v>
      </c>
    </row>
    <row r="140" spans="1:27" s="23" customFormat="1" x14ac:dyDescent="0.25">
      <c r="A140" s="54">
        <v>0</v>
      </c>
      <c r="B140" s="75"/>
      <c r="C140" s="23">
        <v>1004040</v>
      </c>
      <c r="D140" s="23">
        <v>1</v>
      </c>
      <c r="E140" s="23">
        <v>1004069</v>
      </c>
      <c r="F140" s="23" t="s">
        <v>2014</v>
      </c>
      <c r="G140" s="5">
        <v>1</v>
      </c>
      <c r="H140" s="23">
        <v>6</v>
      </c>
      <c r="I140" s="23">
        <v>0</v>
      </c>
      <c r="J140" s="23">
        <v>0</v>
      </c>
      <c r="K140" s="23" t="s">
        <v>5</v>
      </c>
      <c r="L140" s="23" t="s">
        <v>570</v>
      </c>
      <c r="M140" s="23" t="s">
        <v>2012</v>
      </c>
      <c r="N140" s="24">
        <v>45826</v>
      </c>
      <c r="O140" s="28">
        <v>1.0416666666666667E-3</v>
      </c>
      <c r="P140" s="3">
        <v>45811</v>
      </c>
      <c r="Q140" s="78">
        <v>45825.801539351851</v>
      </c>
      <c r="R140" s="79">
        <v>45825.802581018521</v>
      </c>
      <c r="S140" s="80">
        <v>0.80208333333333337</v>
      </c>
      <c r="T140" s="81">
        <v>-14.00049768518511</v>
      </c>
      <c r="U140" s="47">
        <f>IFERROR(INDEX(NOVO!O:O,MATCH(PRINT!E140,NOVO!C:C,0)),"")</f>
        <v>215484</v>
      </c>
      <c r="AA140" s="49">
        <v>155680</v>
      </c>
    </row>
    <row r="141" spans="1:27" s="23" customFormat="1" x14ac:dyDescent="0.25">
      <c r="A141" s="54">
        <v>0</v>
      </c>
      <c r="B141" s="75"/>
      <c r="C141" s="23">
        <v>1004040</v>
      </c>
      <c r="D141" s="23">
        <v>1</v>
      </c>
      <c r="E141" s="23">
        <v>1034412</v>
      </c>
      <c r="F141" s="23" t="s">
        <v>2015</v>
      </c>
      <c r="G141" s="5">
        <v>1</v>
      </c>
      <c r="H141" s="23">
        <v>6</v>
      </c>
      <c r="I141" s="23">
        <v>0</v>
      </c>
      <c r="J141" s="23">
        <v>0</v>
      </c>
      <c r="K141" s="23" t="s">
        <v>5</v>
      </c>
      <c r="L141" s="23" t="s">
        <v>570</v>
      </c>
      <c r="M141" s="23" t="s">
        <v>2012</v>
      </c>
      <c r="N141" s="24">
        <v>45826</v>
      </c>
      <c r="O141" s="28">
        <v>1.0416666666666667E-3</v>
      </c>
      <c r="P141" s="3">
        <v>45811</v>
      </c>
      <c r="Q141" s="78">
        <v>45825.802581018521</v>
      </c>
      <c r="R141" s="79">
        <v>45825.803622685191</v>
      </c>
      <c r="S141" s="80">
        <v>0.80347222222222225</v>
      </c>
      <c r="T141" s="81">
        <v>-14.000150462969032</v>
      </c>
      <c r="U141" s="47">
        <f>IFERROR(INDEX(NOVO!O:O,MATCH(PRINT!E141,NOVO!C:C,0)),"")</f>
        <v>215503</v>
      </c>
      <c r="AA141" s="49">
        <v>155681</v>
      </c>
    </row>
    <row r="142" spans="1:27" s="23" customFormat="1" x14ac:dyDescent="0.25">
      <c r="A142" s="54">
        <v>0</v>
      </c>
      <c r="B142" s="75"/>
      <c r="C142" s="23">
        <v>1004040</v>
      </c>
      <c r="D142" s="23">
        <v>1</v>
      </c>
      <c r="E142" s="23">
        <v>1034414</v>
      </c>
      <c r="F142" s="23" t="s">
        <v>2016</v>
      </c>
      <c r="G142" s="5">
        <v>2</v>
      </c>
      <c r="H142" s="23">
        <v>6</v>
      </c>
      <c r="I142" s="23">
        <v>0</v>
      </c>
      <c r="J142" s="23">
        <v>0</v>
      </c>
      <c r="K142" s="23" t="s">
        <v>5</v>
      </c>
      <c r="L142" s="23" t="s">
        <v>570</v>
      </c>
      <c r="M142" s="23" t="s">
        <v>2012</v>
      </c>
      <c r="N142" s="24">
        <v>45826</v>
      </c>
      <c r="O142" s="28">
        <v>1.736111111111111E-3</v>
      </c>
      <c r="P142" s="3">
        <v>45811</v>
      </c>
      <c r="Q142" s="78">
        <v>45825.803622685191</v>
      </c>
      <c r="R142" s="79">
        <v>45825.8053587963</v>
      </c>
      <c r="S142" s="80">
        <v>0.80486111111111114</v>
      </c>
      <c r="T142" s="81">
        <v>-14.000497685192386</v>
      </c>
      <c r="U142" s="47">
        <f>IFERROR(INDEX(NOVO!O:O,MATCH(PRINT!E142,NOVO!C:C,0)),"")</f>
        <v>215504</v>
      </c>
      <c r="AA142" s="49">
        <v>155692</v>
      </c>
    </row>
    <row r="143" spans="1:27" s="23" customFormat="1" x14ac:dyDescent="0.25">
      <c r="A143" s="54">
        <v>0</v>
      </c>
      <c r="B143" s="75"/>
      <c r="C143" s="23">
        <v>1004040</v>
      </c>
      <c r="D143" s="23">
        <v>1</v>
      </c>
      <c r="E143" s="23">
        <v>1034418</v>
      </c>
      <c r="F143" s="23" t="s">
        <v>1688</v>
      </c>
      <c r="G143" s="5">
        <v>5</v>
      </c>
      <c r="H143" s="23">
        <v>3</v>
      </c>
      <c r="I143" s="23">
        <v>0</v>
      </c>
      <c r="J143" s="23">
        <v>0</v>
      </c>
      <c r="K143" s="23" t="s">
        <v>5</v>
      </c>
      <c r="L143" s="23" t="s">
        <v>570</v>
      </c>
      <c r="M143" s="23" t="s">
        <v>2012</v>
      </c>
      <c r="N143" s="24">
        <v>45826</v>
      </c>
      <c r="O143" s="28">
        <v>3.472222222222222E-3</v>
      </c>
      <c r="P143" s="3">
        <v>45811</v>
      </c>
      <c r="Q143" s="78">
        <v>45825.8053587963</v>
      </c>
      <c r="R143" s="79">
        <v>45825.808831018519</v>
      </c>
      <c r="S143" s="80">
        <v>0.80833333333333335</v>
      </c>
      <c r="T143" s="81">
        <v>-14.00049768518511</v>
      </c>
      <c r="U143" s="47">
        <f>IFERROR(INDEX(NOVO!O:O,MATCH(PRINT!E143,NOVO!C:C,0)),"")</f>
        <v>215507</v>
      </c>
      <c r="AA143" s="49">
        <v>156913</v>
      </c>
    </row>
    <row r="144" spans="1:27" s="23" customFormat="1" x14ac:dyDescent="0.25">
      <c r="A144" s="54">
        <v>0</v>
      </c>
      <c r="B144" s="75"/>
      <c r="C144" s="23">
        <v>1004040</v>
      </c>
      <c r="D144" s="23">
        <v>1</v>
      </c>
      <c r="E144" s="23">
        <v>1034422</v>
      </c>
      <c r="F144" s="23" t="s">
        <v>2015</v>
      </c>
      <c r="G144" s="5">
        <v>0</v>
      </c>
      <c r="H144" s="23">
        <v>2</v>
      </c>
      <c r="I144" s="23">
        <v>0</v>
      </c>
      <c r="J144" s="23">
        <v>0</v>
      </c>
      <c r="K144" s="23" t="s">
        <v>5</v>
      </c>
      <c r="L144" s="23" t="s">
        <v>570</v>
      </c>
      <c r="M144" s="23" t="s">
        <v>2012</v>
      </c>
      <c r="N144" s="24">
        <v>45826</v>
      </c>
      <c r="O144" s="28">
        <v>3.4722222222222224E-4</v>
      </c>
      <c r="P144" s="3">
        <v>45811</v>
      </c>
      <c r="Q144" s="78">
        <v>45825.808831018519</v>
      </c>
      <c r="R144" s="79">
        <v>45825.809178240743</v>
      </c>
      <c r="S144" s="80">
        <v>0.80902777777777779</v>
      </c>
      <c r="T144" s="81">
        <v>-14.000150462961756</v>
      </c>
      <c r="U144" s="47">
        <f>IFERROR(INDEX(NOVO!O:O,MATCH(PRINT!E144,NOVO!C:C,0)),"")</f>
        <v>215503</v>
      </c>
      <c r="AA144" s="49">
        <v>157680</v>
      </c>
    </row>
    <row r="145" spans="1:27" s="23" customFormat="1" x14ac:dyDescent="0.25">
      <c r="A145" s="54">
        <v>0</v>
      </c>
      <c r="B145" s="75"/>
      <c r="C145" s="23">
        <v>1004040</v>
      </c>
      <c r="D145" s="23">
        <v>1</v>
      </c>
      <c r="E145" s="23">
        <v>1034424</v>
      </c>
      <c r="F145" s="23" t="s">
        <v>2016</v>
      </c>
      <c r="G145" s="5">
        <v>0</v>
      </c>
      <c r="H145" s="23">
        <v>2</v>
      </c>
      <c r="I145" s="23">
        <v>0</v>
      </c>
      <c r="J145" s="23">
        <v>0</v>
      </c>
      <c r="K145" s="23" t="s">
        <v>5</v>
      </c>
      <c r="L145" s="23" t="s">
        <v>570</v>
      </c>
      <c r="M145" s="23" t="s">
        <v>2012</v>
      </c>
      <c r="N145" s="24">
        <v>45826</v>
      </c>
      <c r="O145" s="28">
        <v>5.7870370370370367E-4</v>
      </c>
      <c r="P145" s="3">
        <v>45811</v>
      </c>
      <c r="Q145" s="78">
        <v>45825.809178240743</v>
      </c>
      <c r="R145" s="79">
        <v>45825.809756944444</v>
      </c>
      <c r="S145" s="80">
        <v>0.80972222222222223</v>
      </c>
      <c r="T145" s="81">
        <v>-14.000034722223063</v>
      </c>
      <c r="U145" s="47">
        <f>IFERROR(INDEX(NOVO!O:O,MATCH(PRINT!E145,NOVO!C:C,0)),"")</f>
        <v>215504</v>
      </c>
      <c r="AA145" s="49">
        <v>159010</v>
      </c>
    </row>
    <row r="146" spans="1:27" s="23" customFormat="1" x14ac:dyDescent="0.25">
      <c r="A146" s="54">
        <v>0</v>
      </c>
      <c r="B146" s="75"/>
      <c r="C146" s="23">
        <v>1004040</v>
      </c>
      <c r="D146" s="23">
        <v>1</v>
      </c>
      <c r="E146" s="23">
        <v>1034428</v>
      </c>
      <c r="F146" s="23" t="s">
        <v>1688</v>
      </c>
      <c r="G146" s="5">
        <v>1</v>
      </c>
      <c r="H146" s="23">
        <v>1</v>
      </c>
      <c r="I146" s="23">
        <v>0</v>
      </c>
      <c r="J146" s="23">
        <v>0</v>
      </c>
      <c r="K146" s="23" t="s">
        <v>5</v>
      </c>
      <c r="L146" s="23" t="s">
        <v>570</v>
      </c>
      <c r="M146" s="23" t="s">
        <v>2012</v>
      </c>
      <c r="N146" s="24">
        <v>45826</v>
      </c>
      <c r="O146" s="28">
        <v>1.1574074074074073E-3</v>
      </c>
      <c r="P146" s="3">
        <v>45811</v>
      </c>
      <c r="Q146" s="78">
        <v>45825.809756944444</v>
      </c>
      <c r="R146" s="79">
        <v>45825.810914351852</v>
      </c>
      <c r="S146" s="80">
        <v>0.81041666666666667</v>
      </c>
      <c r="T146" s="81">
        <v>-14.00049768518511</v>
      </c>
      <c r="U146" s="47">
        <f>IFERROR(INDEX(NOVO!O:O,MATCH(PRINT!E146,NOVO!C:C,0)),"")</f>
        <v>215507</v>
      </c>
      <c r="AA146" s="49">
        <v>159011</v>
      </c>
    </row>
    <row r="147" spans="1:27" s="23" customFormat="1" x14ac:dyDescent="0.25">
      <c r="A147" s="54">
        <v>0</v>
      </c>
      <c r="B147" s="75"/>
      <c r="C147" s="23">
        <v>1004040</v>
      </c>
      <c r="D147" s="23">
        <v>1</v>
      </c>
      <c r="E147" s="23">
        <v>1004045</v>
      </c>
      <c r="F147" s="23" t="s">
        <v>2017</v>
      </c>
      <c r="G147" s="5">
        <v>3</v>
      </c>
      <c r="H147" s="23">
        <v>6</v>
      </c>
      <c r="I147" s="23">
        <v>0</v>
      </c>
      <c r="J147" s="23">
        <v>0</v>
      </c>
      <c r="K147" s="23" t="s">
        <v>5</v>
      </c>
      <c r="L147" s="23" t="s">
        <v>570</v>
      </c>
      <c r="M147" s="23" t="s">
        <v>2012</v>
      </c>
      <c r="N147" s="24">
        <v>45826</v>
      </c>
      <c r="O147" s="28">
        <v>2.0833333333333333E-3</v>
      </c>
      <c r="P147" s="3">
        <v>45811</v>
      </c>
      <c r="Q147" s="78">
        <v>45825.810914351852</v>
      </c>
      <c r="R147" s="79">
        <v>45825.812997685185</v>
      </c>
      <c r="S147" s="80">
        <v>0.8125</v>
      </c>
      <c r="T147" s="81">
        <v>-14.00049768518511</v>
      </c>
      <c r="U147" s="47">
        <f>IFERROR(INDEX(NOVO!O:O,MATCH(PRINT!E147,NOVO!C:C,0)),"")</f>
        <v>215458</v>
      </c>
      <c r="AA147" s="49">
        <v>160066</v>
      </c>
    </row>
    <row r="148" spans="1:27" s="23" customFormat="1" x14ac:dyDescent="0.25">
      <c r="A148" s="54">
        <v>0</v>
      </c>
      <c r="B148" s="75"/>
      <c r="C148" s="23">
        <v>1016382</v>
      </c>
      <c r="D148" s="23">
        <v>1</v>
      </c>
      <c r="E148" s="23">
        <v>1016387</v>
      </c>
      <c r="F148" s="23" t="s">
        <v>2023</v>
      </c>
      <c r="G148" s="5">
        <v>20</v>
      </c>
      <c r="H148" s="23">
        <v>3</v>
      </c>
      <c r="I148" s="23">
        <v>0</v>
      </c>
      <c r="J148" s="23">
        <v>0</v>
      </c>
      <c r="K148" s="23" t="s">
        <v>5</v>
      </c>
      <c r="L148" s="23" t="s">
        <v>570</v>
      </c>
      <c r="M148" s="23" t="s">
        <v>2020</v>
      </c>
      <c r="N148" s="24">
        <v>45814</v>
      </c>
      <c r="O148" s="28">
        <v>1.3888888888888888E-2</v>
      </c>
      <c r="P148" s="3">
        <v>45811</v>
      </c>
      <c r="Q148" s="78">
        <v>45825.812997685185</v>
      </c>
      <c r="R148" s="79">
        <v>45825.826886574076</v>
      </c>
      <c r="S148" s="80">
        <v>0.82638888888888884</v>
      </c>
      <c r="T148" s="81">
        <v>-14.00049768518511</v>
      </c>
      <c r="U148" s="47">
        <f>IFERROR(INDEX(NOVO!O:O,MATCH(PRINT!E148,NOVO!C:C,0)),"")</f>
        <v>199533</v>
      </c>
      <c r="AA148" s="49">
        <v>160120</v>
      </c>
    </row>
    <row r="149" spans="1:27" s="23" customFormat="1" x14ac:dyDescent="0.25">
      <c r="A149" s="54">
        <v>0</v>
      </c>
      <c r="B149" s="75"/>
      <c r="C149" s="23">
        <v>1016382</v>
      </c>
      <c r="D149" s="23">
        <v>1</v>
      </c>
      <c r="E149" s="23">
        <v>1016388</v>
      </c>
      <c r="F149" s="23" t="s">
        <v>2019</v>
      </c>
      <c r="G149" s="5">
        <v>8</v>
      </c>
      <c r="H149" s="23">
        <v>3</v>
      </c>
      <c r="I149" s="23">
        <v>0</v>
      </c>
      <c r="J149" s="23">
        <v>0</v>
      </c>
      <c r="K149" s="23" t="s">
        <v>5</v>
      </c>
      <c r="L149" s="23" t="s">
        <v>570</v>
      </c>
      <c r="M149" s="23" t="s">
        <v>2020</v>
      </c>
      <c r="N149" s="24">
        <v>45814</v>
      </c>
      <c r="O149" s="28">
        <v>5.5555555555555558E-3</v>
      </c>
      <c r="P149" s="3">
        <v>45811</v>
      </c>
      <c r="Q149" s="78">
        <v>45825.826886574076</v>
      </c>
      <c r="R149" s="79">
        <v>45825.832442129635</v>
      </c>
      <c r="S149" s="80">
        <v>0.83194444444444449</v>
      </c>
      <c r="T149" s="81">
        <v>-14.000497685192386</v>
      </c>
      <c r="U149" s="47">
        <f>IFERROR(INDEX(NOVO!O:O,MATCH(PRINT!E149,NOVO!C:C,0)),"")</f>
        <v>199534</v>
      </c>
      <c r="AA149" s="49">
        <v>160127</v>
      </c>
    </row>
    <row r="150" spans="1:27" s="23" customFormat="1" x14ac:dyDescent="0.25">
      <c r="A150" s="54">
        <v>0</v>
      </c>
      <c r="B150" s="75"/>
      <c r="C150" s="23">
        <v>1016382</v>
      </c>
      <c r="D150" s="23">
        <v>1</v>
      </c>
      <c r="E150" s="23">
        <v>1016389</v>
      </c>
      <c r="F150" s="23" t="s">
        <v>2030</v>
      </c>
      <c r="G150" s="5">
        <v>10</v>
      </c>
      <c r="H150" s="23">
        <v>3</v>
      </c>
      <c r="I150" s="23">
        <v>0</v>
      </c>
      <c r="J150" s="23">
        <v>0</v>
      </c>
      <c r="K150" s="23" t="s">
        <v>5</v>
      </c>
      <c r="L150" s="23" t="s">
        <v>570</v>
      </c>
      <c r="M150" s="23" t="s">
        <v>2020</v>
      </c>
      <c r="N150" s="24">
        <v>45814</v>
      </c>
      <c r="O150" s="28">
        <v>6.9444444444444441E-3</v>
      </c>
      <c r="P150" s="3">
        <v>45811</v>
      </c>
      <c r="Q150" s="78">
        <v>45825.832442129635</v>
      </c>
      <c r="R150" s="79">
        <v>45825.83938657408</v>
      </c>
      <c r="S150" s="80">
        <v>0.83888888888888891</v>
      </c>
      <c r="T150" s="81">
        <v>-14.000497685192386</v>
      </c>
      <c r="U150" s="47">
        <f>IFERROR(INDEX(NOVO!O:O,MATCH(PRINT!E150,NOVO!C:C,0)),"")</f>
        <v>199535</v>
      </c>
      <c r="AA150" s="49">
        <v>160540</v>
      </c>
    </row>
    <row r="151" spans="1:27" s="23" customFormat="1" x14ac:dyDescent="0.25">
      <c r="A151" s="54">
        <v>0</v>
      </c>
      <c r="B151" s="75"/>
      <c r="C151" s="23">
        <v>1016382</v>
      </c>
      <c r="D151" s="23">
        <v>1</v>
      </c>
      <c r="E151" s="23">
        <v>1016390</v>
      </c>
      <c r="F151" s="23" t="s">
        <v>2024</v>
      </c>
      <c r="G151" s="5">
        <v>16</v>
      </c>
      <c r="H151" s="23">
        <v>12</v>
      </c>
      <c r="I151" s="23">
        <v>0</v>
      </c>
      <c r="J151" s="23">
        <v>0</v>
      </c>
      <c r="K151" s="23" t="s">
        <v>5</v>
      </c>
      <c r="L151" s="23" t="s">
        <v>570</v>
      </c>
      <c r="M151" s="23" t="s">
        <v>2020</v>
      </c>
      <c r="N151" s="24">
        <v>45814</v>
      </c>
      <c r="O151" s="28">
        <v>1.1111111111111112E-2</v>
      </c>
      <c r="P151" s="3">
        <v>45811</v>
      </c>
      <c r="Q151" s="78">
        <v>45825.83938657408</v>
      </c>
      <c r="R151" s="79">
        <v>45825.850497685191</v>
      </c>
      <c r="S151" s="80">
        <v>0.85</v>
      </c>
      <c r="T151" s="81">
        <v>-14.000497685192386</v>
      </c>
      <c r="U151" s="47">
        <f>IFERROR(INDEX(NOVO!O:O,MATCH(PRINT!E151,NOVO!C:C,0)),"")</f>
        <v>199536</v>
      </c>
      <c r="AA151" s="49">
        <v>160891</v>
      </c>
    </row>
    <row r="152" spans="1:27" s="23" customFormat="1" x14ac:dyDescent="0.25">
      <c r="A152" s="54">
        <v>0</v>
      </c>
      <c r="B152" s="75"/>
      <c r="C152" s="23">
        <v>1016382</v>
      </c>
      <c r="D152" s="23">
        <v>1</v>
      </c>
      <c r="E152" s="23">
        <v>1016403</v>
      </c>
      <c r="F152" s="23" t="s">
        <v>2027</v>
      </c>
      <c r="G152" s="5">
        <v>24</v>
      </c>
      <c r="H152" s="23">
        <v>12</v>
      </c>
      <c r="I152" s="23">
        <v>0</v>
      </c>
      <c r="J152" s="23">
        <v>0</v>
      </c>
      <c r="K152" s="23" t="s">
        <v>5</v>
      </c>
      <c r="L152" s="23" t="s">
        <v>570</v>
      </c>
      <c r="M152" s="23" t="s">
        <v>2020</v>
      </c>
      <c r="N152" s="24">
        <v>45814</v>
      </c>
      <c r="O152" s="28">
        <v>1.6666666666666666E-2</v>
      </c>
      <c r="P152" s="3">
        <v>45811</v>
      </c>
      <c r="Q152" s="78">
        <v>45825.850497685191</v>
      </c>
      <c r="R152" s="79">
        <v>45825.867164351861</v>
      </c>
      <c r="S152" s="80">
        <v>0.8666666666666667</v>
      </c>
      <c r="T152" s="81">
        <v>-14.000497685192386</v>
      </c>
      <c r="U152" s="47">
        <f>IFERROR(INDEX(NOVO!O:O,MATCH(PRINT!E152,NOVO!C:C,0)),"")</f>
        <v>199549</v>
      </c>
      <c r="AA152" s="49">
        <v>161908</v>
      </c>
    </row>
    <row r="153" spans="1:27" s="23" customFormat="1" x14ac:dyDescent="0.25">
      <c r="A153" s="54">
        <v>0</v>
      </c>
      <c r="B153" s="75"/>
      <c r="C153" s="23">
        <v>1016382</v>
      </c>
      <c r="D153" s="23">
        <v>1</v>
      </c>
      <c r="E153" s="23">
        <v>1016395</v>
      </c>
      <c r="F153" s="23" t="s">
        <v>2026</v>
      </c>
      <c r="G153" s="5">
        <v>6</v>
      </c>
      <c r="H153" s="23">
        <v>3</v>
      </c>
      <c r="I153" s="23">
        <v>0</v>
      </c>
      <c r="J153" s="23">
        <v>0</v>
      </c>
      <c r="K153" s="23" t="s">
        <v>5</v>
      </c>
      <c r="L153" s="23" t="s">
        <v>570</v>
      </c>
      <c r="M153" s="23" t="s">
        <v>2020</v>
      </c>
      <c r="N153" s="24">
        <v>45814</v>
      </c>
      <c r="O153" s="28">
        <v>4.1666666666666666E-3</v>
      </c>
      <c r="P153" s="3">
        <v>45811</v>
      </c>
      <c r="Q153" s="78">
        <v>45825.867164351861</v>
      </c>
      <c r="R153" s="79">
        <v>45825.871331018527</v>
      </c>
      <c r="S153" s="80">
        <v>0.87083333333333335</v>
      </c>
      <c r="T153" s="81">
        <v>-14.000497685192386</v>
      </c>
      <c r="U153" s="47">
        <f>IFERROR(INDEX(NOVO!O:O,MATCH(PRINT!E153,NOVO!C:C,0)),"")</f>
        <v>199541</v>
      </c>
      <c r="AA153" s="49">
        <v>163351</v>
      </c>
    </row>
    <row r="154" spans="1:27" s="23" customFormat="1" x14ac:dyDescent="0.25">
      <c r="A154" s="54">
        <v>0</v>
      </c>
      <c r="B154" s="75"/>
      <c r="C154" s="23">
        <v>1016382</v>
      </c>
      <c r="D154" s="23">
        <v>1</v>
      </c>
      <c r="E154" s="23">
        <v>1016396</v>
      </c>
      <c r="F154" s="23" t="s">
        <v>2029</v>
      </c>
      <c r="G154" s="5">
        <v>10</v>
      </c>
      <c r="H154" s="23">
        <v>3</v>
      </c>
      <c r="I154" s="23">
        <v>0</v>
      </c>
      <c r="J154" s="23">
        <v>0</v>
      </c>
      <c r="K154" s="23" t="s">
        <v>5</v>
      </c>
      <c r="L154" s="23" t="s">
        <v>570</v>
      </c>
      <c r="M154" s="23" t="s">
        <v>2020</v>
      </c>
      <c r="N154" s="24">
        <v>45814</v>
      </c>
      <c r="O154" s="28">
        <v>6.9444444444444441E-3</v>
      </c>
      <c r="P154" s="3">
        <v>45811</v>
      </c>
      <c r="Q154" s="78">
        <v>45825.871331018527</v>
      </c>
      <c r="R154" s="79">
        <v>45825.878275462972</v>
      </c>
      <c r="S154" s="80">
        <v>0.87777777777777777</v>
      </c>
      <c r="T154" s="81">
        <v>-14.000497685192386</v>
      </c>
      <c r="U154" s="47">
        <f>IFERROR(INDEX(NOVO!O:O,MATCH(PRINT!E154,NOVO!C:C,0)),"")</f>
        <v>199542</v>
      </c>
      <c r="AA154" s="49">
        <v>163410</v>
      </c>
    </row>
    <row r="155" spans="1:27" s="23" customFormat="1" x14ac:dyDescent="0.25">
      <c r="A155" s="54">
        <v>0</v>
      </c>
      <c r="B155" s="75"/>
      <c r="C155" s="23">
        <v>1016382</v>
      </c>
      <c r="D155" s="23">
        <v>1</v>
      </c>
      <c r="E155" s="23">
        <v>1016400</v>
      </c>
      <c r="F155" s="23" t="s">
        <v>2028</v>
      </c>
      <c r="G155" s="5">
        <v>14</v>
      </c>
      <c r="H155" s="23">
        <v>6</v>
      </c>
      <c r="I155" s="23">
        <v>0</v>
      </c>
      <c r="J155" s="23">
        <v>0</v>
      </c>
      <c r="K155" s="23" t="s">
        <v>5</v>
      </c>
      <c r="L155" s="23" t="s">
        <v>570</v>
      </c>
      <c r="M155" s="23" t="s">
        <v>2020</v>
      </c>
      <c r="N155" s="24">
        <v>45814</v>
      </c>
      <c r="O155" s="28">
        <v>9.7222222222222224E-3</v>
      </c>
      <c r="P155" s="3">
        <v>45811</v>
      </c>
      <c r="Q155" s="78">
        <v>45825.878275462972</v>
      </c>
      <c r="R155" s="79">
        <v>45825.887997685197</v>
      </c>
      <c r="S155" s="80">
        <v>0.88749999999999996</v>
      </c>
      <c r="T155" s="81">
        <v>-14.000497685199662</v>
      </c>
      <c r="U155" s="47">
        <f>IFERROR(INDEX(NOVO!O:O,MATCH(PRINT!E155,NOVO!C:C,0)),"")</f>
        <v>199546</v>
      </c>
      <c r="AA155" s="49">
        <v>163521</v>
      </c>
    </row>
    <row r="156" spans="1:27" s="23" customFormat="1" x14ac:dyDescent="0.25">
      <c r="A156" s="54">
        <v>0</v>
      </c>
      <c r="B156" s="75"/>
      <c r="C156" s="23">
        <v>1016382</v>
      </c>
      <c r="D156" s="23">
        <v>1</v>
      </c>
      <c r="E156" s="23">
        <v>1016391</v>
      </c>
      <c r="F156" s="23" t="s">
        <v>2025</v>
      </c>
      <c r="G156" s="5">
        <v>10</v>
      </c>
      <c r="H156" s="23">
        <v>6</v>
      </c>
      <c r="I156" s="23">
        <v>0</v>
      </c>
      <c r="J156" s="23">
        <v>0</v>
      </c>
      <c r="K156" s="23" t="s">
        <v>5</v>
      </c>
      <c r="L156" s="23" t="s">
        <v>570</v>
      </c>
      <c r="M156" s="23" t="s">
        <v>2020</v>
      </c>
      <c r="N156" s="24">
        <v>45814</v>
      </c>
      <c r="O156" s="28">
        <v>6.9444444444444441E-3</v>
      </c>
      <c r="P156" s="3">
        <v>45811</v>
      </c>
      <c r="Q156" s="78">
        <v>45825.887997685197</v>
      </c>
      <c r="R156" s="79">
        <v>45825.894942129642</v>
      </c>
      <c r="S156" s="80">
        <v>0.89444444444444449</v>
      </c>
      <c r="T156" s="81">
        <v>-14.000497685199662</v>
      </c>
      <c r="U156" s="47">
        <f>IFERROR(INDEX(NOVO!O:O,MATCH(PRINT!E156,NOVO!C:C,0)),"")</f>
        <v>199537</v>
      </c>
      <c r="AA156" s="49">
        <v>164036</v>
      </c>
    </row>
    <row r="157" spans="1:27" s="23" customFormat="1" x14ac:dyDescent="0.25">
      <c r="A157" s="54">
        <v>0</v>
      </c>
      <c r="B157" s="75"/>
      <c r="C157" s="23">
        <v>1016382</v>
      </c>
      <c r="D157" s="23">
        <v>1</v>
      </c>
      <c r="E157" s="23">
        <v>1016386</v>
      </c>
      <c r="F157" s="23" t="s">
        <v>2021</v>
      </c>
      <c r="G157" s="5">
        <v>12</v>
      </c>
      <c r="H157" s="23">
        <v>3</v>
      </c>
      <c r="I157" s="23">
        <v>0</v>
      </c>
      <c r="J157" s="23">
        <v>0</v>
      </c>
      <c r="K157" s="23" t="s">
        <v>5</v>
      </c>
      <c r="L157" s="23" t="s">
        <v>570</v>
      </c>
      <c r="M157" s="23" t="s">
        <v>2020</v>
      </c>
      <c r="N157" s="24">
        <v>45814</v>
      </c>
      <c r="O157" s="28">
        <v>8.3333333333333332E-3</v>
      </c>
      <c r="P157" s="3">
        <v>45811</v>
      </c>
      <c r="Q157" s="78">
        <v>45825.894942129642</v>
      </c>
      <c r="R157" s="79">
        <v>45825.903275462973</v>
      </c>
      <c r="S157" s="80">
        <v>0.90277777777777779</v>
      </c>
      <c r="T157" s="81">
        <v>-14.000497685192386</v>
      </c>
      <c r="U157" s="47">
        <f>IFERROR(INDEX(NOVO!O:O,MATCH(PRINT!E157,NOVO!C:C,0)),"")</f>
        <v>199532</v>
      </c>
      <c r="AA157" s="49">
        <v>164039</v>
      </c>
    </row>
    <row r="158" spans="1:27" s="23" customFormat="1" x14ac:dyDescent="0.25">
      <c r="A158" s="54">
        <v>0</v>
      </c>
      <c r="B158" s="75"/>
      <c r="C158" s="23">
        <v>1016382</v>
      </c>
      <c r="D158" s="23">
        <v>1</v>
      </c>
      <c r="E158" s="23">
        <v>1016385</v>
      </c>
      <c r="F158" s="23" t="s">
        <v>2022</v>
      </c>
      <c r="G158" s="5">
        <v>12</v>
      </c>
      <c r="H158" s="23">
        <v>3</v>
      </c>
      <c r="I158" s="23">
        <v>0</v>
      </c>
      <c r="J158" s="23">
        <v>0</v>
      </c>
      <c r="K158" s="23" t="s">
        <v>5</v>
      </c>
      <c r="L158" s="23" t="s">
        <v>570</v>
      </c>
      <c r="M158" s="23" t="s">
        <v>2020</v>
      </c>
      <c r="N158" s="24">
        <v>45814</v>
      </c>
      <c r="O158" s="28">
        <v>8.3333333333333332E-3</v>
      </c>
      <c r="P158" s="3">
        <v>45811</v>
      </c>
      <c r="Q158" s="78">
        <v>45825.903275462973</v>
      </c>
      <c r="R158" s="79">
        <v>45825.911608796305</v>
      </c>
      <c r="S158" s="80">
        <v>0.91111111111111109</v>
      </c>
      <c r="T158" s="81">
        <v>-14.000497685192386</v>
      </c>
      <c r="U158" s="47">
        <f>IFERROR(INDEX(NOVO!O:O,MATCH(PRINT!E158,NOVO!C:C,0)),"")</f>
        <v>199531</v>
      </c>
      <c r="AA158" s="49">
        <v>164043</v>
      </c>
    </row>
    <row r="159" spans="1:27" s="23" customFormat="1" x14ac:dyDescent="0.25">
      <c r="A159" s="54">
        <v>0</v>
      </c>
      <c r="B159" s="75"/>
      <c r="C159" s="23">
        <v>1016383</v>
      </c>
      <c r="D159" s="23">
        <v>1</v>
      </c>
      <c r="E159" s="23">
        <v>1016385</v>
      </c>
      <c r="F159" s="23" t="s">
        <v>2022</v>
      </c>
      <c r="G159" s="5">
        <v>12</v>
      </c>
      <c r="H159" s="23">
        <v>3</v>
      </c>
      <c r="I159" s="23">
        <v>0</v>
      </c>
      <c r="J159" s="23">
        <v>0</v>
      </c>
      <c r="K159" s="23" t="s">
        <v>5</v>
      </c>
      <c r="L159" s="23" t="s">
        <v>570</v>
      </c>
      <c r="M159" s="23" t="s">
        <v>2020</v>
      </c>
      <c r="N159" s="24">
        <v>45824</v>
      </c>
      <c r="O159" s="28">
        <v>8.3333333333333332E-3</v>
      </c>
      <c r="P159" s="3">
        <v>45811</v>
      </c>
      <c r="Q159" s="78">
        <v>45825.911608796305</v>
      </c>
      <c r="R159" s="79">
        <v>45825.919942129636</v>
      </c>
      <c r="S159" s="80">
        <v>0.9194444444444444</v>
      </c>
      <c r="T159" s="81">
        <v>-14.000497685192386</v>
      </c>
      <c r="U159" s="47">
        <f>IFERROR(INDEX(NOVO!O:O,MATCH(PRINT!E159,NOVO!C:C,0)),"")</f>
        <v>199531</v>
      </c>
      <c r="AA159" s="49">
        <v>164048</v>
      </c>
    </row>
    <row r="160" spans="1:27" s="23" customFormat="1" x14ac:dyDescent="0.25">
      <c r="A160" s="54">
        <v>0</v>
      </c>
      <c r="B160" s="75"/>
      <c r="C160" s="23">
        <v>1016383</v>
      </c>
      <c r="D160" s="23">
        <v>1</v>
      </c>
      <c r="E160" s="23">
        <v>1016386</v>
      </c>
      <c r="F160" s="23" t="s">
        <v>2021</v>
      </c>
      <c r="G160" s="5">
        <v>12</v>
      </c>
      <c r="H160" s="23">
        <v>3</v>
      </c>
      <c r="I160" s="23">
        <v>0</v>
      </c>
      <c r="J160" s="23">
        <v>0</v>
      </c>
      <c r="K160" s="23" t="s">
        <v>5</v>
      </c>
      <c r="L160" s="23" t="s">
        <v>570</v>
      </c>
      <c r="M160" s="23" t="s">
        <v>2020</v>
      </c>
      <c r="N160" s="24">
        <v>45824</v>
      </c>
      <c r="O160" s="28">
        <v>8.3333333333333332E-3</v>
      </c>
      <c r="P160" s="3">
        <v>45811</v>
      </c>
      <c r="Q160" s="78">
        <v>45825.919942129636</v>
      </c>
      <c r="R160" s="79">
        <v>45825.928275462968</v>
      </c>
      <c r="S160" s="80">
        <v>0.92777777777777781</v>
      </c>
      <c r="T160" s="81">
        <v>-14.000497685192386</v>
      </c>
      <c r="U160" s="47">
        <f>IFERROR(INDEX(NOVO!O:O,MATCH(PRINT!E160,NOVO!C:C,0)),"")</f>
        <v>199532</v>
      </c>
      <c r="AA160" s="49">
        <v>164049</v>
      </c>
    </row>
    <row r="161" spans="1:27" s="23" customFormat="1" x14ac:dyDescent="0.25">
      <c r="A161" s="54">
        <v>0</v>
      </c>
      <c r="B161" s="75"/>
      <c r="C161" s="23">
        <v>1016383</v>
      </c>
      <c r="D161" s="23">
        <v>1</v>
      </c>
      <c r="E161" s="23">
        <v>1016387</v>
      </c>
      <c r="F161" s="23" t="s">
        <v>2023</v>
      </c>
      <c r="G161" s="5">
        <v>20</v>
      </c>
      <c r="H161" s="23">
        <v>3</v>
      </c>
      <c r="I161" s="23">
        <v>0</v>
      </c>
      <c r="J161" s="23">
        <v>0</v>
      </c>
      <c r="K161" s="23" t="s">
        <v>5</v>
      </c>
      <c r="L161" s="23" t="s">
        <v>570</v>
      </c>
      <c r="M161" s="23" t="s">
        <v>2020</v>
      </c>
      <c r="N161" s="24">
        <v>45824</v>
      </c>
      <c r="O161" s="28">
        <v>1.3888888888888888E-2</v>
      </c>
      <c r="P161" s="3">
        <v>45811</v>
      </c>
      <c r="Q161" s="78">
        <v>45825.928275462968</v>
      </c>
      <c r="R161" s="79">
        <v>45825.942164351858</v>
      </c>
      <c r="S161" s="80">
        <v>0.94166666666666665</v>
      </c>
      <c r="T161" s="81">
        <v>-14.000497685192386</v>
      </c>
      <c r="U161" s="47">
        <f>IFERROR(INDEX(NOVO!O:O,MATCH(PRINT!E161,NOVO!C:C,0)),"")</f>
        <v>199533</v>
      </c>
      <c r="AA161" s="49">
        <v>164096</v>
      </c>
    </row>
    <row r="162" spans="1:27" s="23" customFormat="1" x14ac:dyDescent="0.25">
      <c r="A162" s="54">
        <v>0</v>
      </c>
      <c r="B162" s="75"/>
      <c r="C162" s="23">
        <v>1016383</v>
      </c>
      <c r="D162" s="23">
        <v>1</v>
      </c>
      <c r="E162" s="23">
        <v>1016388</v>
      </c>
      <c r="F162" s="23" t="s">
        <v>2019</v>
      </c>
      <c r="G162" s="5">
        <v>8</v>
      </c>
      <c r="H162" s="23">
        <v>3</v>
      </c>
      <c r="I162" s="23">
        <v>0</v>
      </c>
      <c r="J162" s="23">
        <v>0</v>
      </c>
      <c r="K162" s="23" t="s">
        <v>5</v>
      </c>
      <c r="L162" s="23" t="s">
        <v>570</v>
      </c>
      <c r="M162" s="23" t="s">
        <v>2020</v>
      </c>
      <c r="N162" s="24">
        <v>45824</v>
      </c>
      <c r="O162" s="28">
        <v>5.5555555555555558E-3</v>
      </c>
      <c r="P162" s="3">
        <v>45811</v>
      </c>
      <c r="Q162" s="78">
        <v>45825.942164351858</v>
      </c>
      <c r="R162" s="79">
        <v>45825.947719907417</v>
      </c>
      <c r="S162" s="80">
        <v>0.94722222222222219</v>
      </c>
      <c r="T162" s="81">
        <v>-14.000497685192386</v>
      </c>
      <c r="U162" s="47">
        <f>IFERROR(INDEX(NOVO!O:O,MATCH(PRINT!E162,NOVO!C:C,0)),"")</f>
        <v>199534</v>
      </c>
      <c r="AA162" s="49">
        <v>164099</v>
      </c>
    </row>
    <row r="163" spans="1:27" s="23" customFormat="1" x14ac:dyDescent="0.25">
      <c r="A163" s="54">
        <v>0</v>
      </c>
      <c r="B163" s="75"/>
      <c r="C163" s="23">
        <v>1016383</v>
      </c>
      <c r="D163" s="23">
        <v>1</v>
      </c>
      <c r="E163" s="23">
        <v>1016389</v>
      </c>
      <c r="F163" s="23" t="s">
        <v>2030</v>
      </c>
      <c r="G163" s="5">
        <v>10</v>
      </c>
      <c r="H163" s="23">
        <v>3</v>
      </c>
      <c r="I163" s="23">
        <v>0</v>
      </c>
      <c r="J163" s="23">
        <v>0</v>
      </c>
      <c r="K163" s="23" t="s">
        <v>5</v>
      </c>
      <c r="L163" s="23" t="s">
        <v>570</v>
      </c>
      <c r="M163" s="23" t="s">
        <v>2020</v>
      </c>
      <c r="N163" s="24">
        <v>45824</v>
      </c>
      <c r="O163" s="28">
        <v>6.9444444444444441E-3</v>
      </c>
      <c r="P163" s="3">
        <v>45811</v>
      </c>
      <c r="Q163" s="78">
        <v>45825.947719907417</v>
      </c>
      <c r="R163" s="79">
        <v>45825.954664351862</v>
      </c>
      <c r="S163" s="80">
        <v>0.95416666666666672</v>
      </c>
      <c r="T163" s="81">
        <v>-14.000497685192386</v>
      </c>
      <c r="U163" s="47">
        <f>IFERROR(INDEX(NOVO!O:O,MATCH(PRINT!E163,NOVO!C:C,0)),"")</f>
        <v>199535</v>
      </c>
      <c r="AA163" s="49">
        <v>164360</v>
      </c>
    </row>
    <row r="164" spans="1:27" s="23" customFormat="1" x14ac:dyDescent="0.25">
      <c r="A164" s="54">
        <v>0</v>
      </c>
      <c r="B164" s="75"/>
      <c r="C164" s="23">
        <v>1016383</v>
      </c>
      <c r="D164" s="23">
        <v>1</v>
      </c>
      <c r="E164" s="23">
        <v>1016390</v>
      </c>
      <c r="F164" s="23" t="s">
        <v>2024</v>
      </c>
      <c r="G164" s="5">
        <v>16</v>
      </c>
      <c r="H164" s="23">
        <v>12</v>
      </c>
      <c r="I164" s="23">
        <v>0</v>
      </c>
      <c r="J164" s="23">
        <v>0</v>
      </c>
      <c r="K164" s="23" t="s">
        <v>5</v>
      </c>
      <c r="L164" s="23" t="s">
        <v>570</v>
      </c>
      <c r="M164" s="23" t="s">
        <v>2020</v>
      </c>
      <c r="N164" s="24">
        <v>45824</v>
      </c>
      <c r="O164" s="28">
        <v>1.1111111111111112E-2</v>
      </c>
      <c r="P164" s="3">
        <v>45811</v>
      </c>
      <c r="Q164" s="78">
        <v>45825.954664351862</v>
      </c>
      <c r="R164" s="79">
        <v>45825.965775462973</v>
      </c>
      <c r="S164" s="80">
        <v>0.96527777777777779</v>
      </c>
      <c r="T164" s="81">
        <v>-14.000497685192386</v>
      </c>
      <c r="U164" s="47">
        <f>IFERROR(INDEX(NOVO!O:O,MATCH(PRINT!E164,NOVO!C:C,0)),"")</f>
        <v>199536</v>
      </c>
      <c r="AA164" s="49">
        <v>164667</v>
      </c>
    </row>
    <row r="165" spans="1:27" s="23" customFormat="1" x14ac:dyDescent="0.25">
      <c r="A165" s="54">
        <v>0</v>
      </c>
      <c r="B165" s="75"/>
      <c r="C165" s="23">
        <v>1016383</v>
      </c>
      <c r="D165" s="23">
        <v>1</v>
      </c>
      <c r="E165" s="23">
        <v>1016391</v>
      </c>
      <c r="F165" s="23" t="s">
        <v>2025</v>
      </c>
      <c r="G165" s="5">
        <v>10</v>
      </c>
      <c r="H165" s="23">
        <v>6</v>
      </c>
      <c r="I165" s="23">
        <v>0</v>
      </c>
      <c r="J165" s="23">
        <v>0</v>
      </c>
      <c r="K165" s="23" t="s">
        <v>5</v>
      </c>
      <c r="L165" s="23" t="s">
        <v>570</v>
      </c>
      <c r="M165" s="23" t="s">
        <v>2020</v>
      </c>
      <c r="N165" s="24">
        <v>45824</v>
      </c>
      <c r="O165" s="28">
        <v>6.9444444444444441E-3</v>
      </c>
      <c r="P165" s="3">
        <v>45811</v>
      </c>
      <c r="Q165" s="78">
        <v>45825.965775462973</v>
      </c>
      <c r="R165" s="79">
        <v>45825.972719907419</v>
      </c>
      <c r="S165" s="80">
        <v>0.97222222222222221</v>
      </c>
      <c r="T165" s="81">
        <v>-14.000497685199662</v>
      </c>
      <c r="U165" s="47">
        <f>IFERROR(INDEX(NOVO!O:O,MATCH(PRINT!E165,NOVO!C:C,0)),"")</f>
        <v>199537</v>
      </c>
      <c r="AA165" s="49">
        <v>164711</v>
      </c>
    </row>
    <row r="166" spans="1:27" s="23" customFormat="1" x14ac:dyDescent="0.25">
      <c r="A166" s="54">
        <v>0</v>
      </c>
      <c r="B166" s="75"/>
      <c r="C166" s="23">
        <v>1016383</v>
      </c>
      <c r="D166" s="23">
        <v>1</v>
      </c>
      <c r="E166" s="23">
        <v>1016395</v>
      </c>
      <c r="F166" s="23" t="s">
        <v>2026</v>
      </c>
      <c r="G166" s="5">
        <v>6</v>
      </c>
      <c r="H166" s="23">
        <v>3</v>
      </c>
      <c r="I166" s="23">
        <v>0</v>
      </c>
      <c r="J166" s="23">
        <v>0</v>
      </c>
      <c r="K166" s="23" t="s">
        <v>5</v>
      </c>
      <c r="L166" s="23" t="s">
        <v>570</v>
      </c>
      <c r="M166" s="23" t="s">
        <v>2020</v>
      </c>
      <c r="N166" s="24">
        <v>45824</v>
      </c>
      <c r="O166" s="28">
        <v>4.1666666666666666E-3</v>
      </c>
      <c r="P166" s="3">
        <v>45811</v>
      </c>
      <c r="Q166" s="78">
        <v>45825.972719907419</v>
      </c>
      <c r="R166" s="79">
        <v>45825.976886574084</v>
      </c>
      <c r="S166" s="80">
        <v>0.97638888888888886</v>
      </c>
      <c r="T166" s="81">
        <v>-14.000497685192386</v>
      </c>
      <c r="U166" s="47">
        <f>IFERROR(INDEX(NOVO!O:O,MATCH(PRINT!E166,NOVO!C:C,0)),"")</f>
        <v>199541</v>
      </c>
      <c r="AA166" s="49">
        <v>164712</v>
      </c>
    </row>
    <row r="167" spans="1:27" s="23" customFormat="1" x14ac:dyDescent="0.25">
      <c r="A167" s="54">
        <v>0</v>
      </c>
      <c r="B167" s="75"/>
      <c r="C167" s="23">
        <v>1016383</v>
      </c>
      <c r="D167" s="23">
        <v>1</v>
      </c>
      <c r="E167" s="23">
        <v>1016396</v>
      </c>
      <c r="F167" s="23" t="s">
        <v>2029</v>
      </c>
      <c r="G167" s="5">
        <v>10</v>
      </c>
      <c r="H167" s="23">
        <v>3</v>
      </c>
      <c r="I167" s="23">
        <v>0</v>
      </c>
      <c r="J167" s="23">
        <v>0</v>
      </c>
      <c r="K167" s="23" t="s">
        <v>5</v>
      </c>
      <c r="L167" s="23" t="s">
        <v>570</v>
      </c>
      <c r="M167" s="23" t="s">
        <v>2020</v>
      </c>
      <c r="N167" s="24">
        <v>45824</v>
      </c>
      <c r="O167" s="28">
        <v>6.9444444444444441E-3</v>
      </c>
      <c r="P167" s="3">
        <v>45811</v>
      </c>
      <c r="Q167" s="78">
        <v>45825.976886574084</v>
      </c>
      <c r="R167" s="79">
        <v>45825.98383101853</v>
      </c>
      <c r="S167" s="80">
        <v>0.98333333333333328</v>
      </c>
      <c r="T167" s="81">
        <v>-14.000497685199662</v>
      </c>
      <c r="U167" s="47">
        <f>IFERROR(INDEX(NOVO!O:O,MATCH(PRINT!E167,NOVO!C:C,0)),"")</f>
        <v>199542</v>
      </c>
      <c r="AA167" s="49">
        <v>165175</v>
      </c>
    </row>
    <row r="168" spans="1:27" s="23" customFormat="1" x14ac:dyDescent="0.25">
      <c r="A168" s="54">
        <v>0</v>
      </c>
      <c r="B168" s="75"/>
      <c r="C168" s="23">
        <v>1016383</v>
      </c>
      <c r="D168" s="23">
        <v>1</v>
      </c>
      <c r="E168" s="23">
        <v>1016400</v>
      </c>
      <c r="F168" s="23" t="s">
        <v>2028</v>
      </c>
      <c r="G168" s="5">
        <v>14</v>
      </c>
      <c r="H168" s="23">
        <v>6</v>
      </c>
      <c r="I168" s="23">
        <v>0</v>
      </c>
      <c r="J168" s="23">
        <v>0</v>
      </c>
      <c r="K168" s="23" t="s">
        <v>5</v>
      </c>
      <c r="L168" s="23" t="s">
        <v>570</v>
      </c>
      <c r="M168" s="23" t="s">
        <v>2020</v>
      </c>
      <c r="N168" s="24">
        <v>45824</v>
      </c>
      <c r="O168" s="28">
        <v>9.7222222222222224E-3</v>
      </c>
      <c r="P168" s="3">
        <v>45811</v>
      </c>
      <c r="Q168" s="78">
        <v>45825.98383101853</v>
      </c>
      <c r="R168" s="79">
        <v>45825.993553240754</v>
      </c>
      <c r="S168" s="80">
        <v>0.99305555555555558</v>
      </c>
      <c r="T168" s="81">
        <v>-14.000497685199662</v>
      </c>
      <c r="U168" s="47">
        <f>IFERROR(INDEX(NOVO!O:O,MATCH(PRINT!E168,NOVO!C:C,0)),"")</f>
        <v>199546</v>
      </c>
      <c r="AA168" s="49">
        <v>165248</v>
      </c>
    </row>
    <row r="169" spans="1:27" s="23" customFormat="1" x14ac:dyDescent="0.25">
      <c r="A169" s="54">
        <v>0</v>
      </c>
      <c r="B169" s="75"/>
      <c r="C169" s="23">
        <v>1016383</v>
      </c>
      <c r="D169" s="23">
        <v>1</v>
      </c>
      <c r="E169" s="23">
        <v>1016403</v>
      </c>
      <c r="F169" s="23" t="s">
        <v>2027</v>
      </c>
      <c r="G169" s="5">
        <v>24</v>
      </c>
      <c r="H169" s="23">
        <v>12</v>
      </c>
      <c r="I169" s="23">
        <v>0</v>
      </c>
      <c r="J169" s="23">
        <v>0</v>
      </c>
      <c r="K169" s="23" t="s">
        <v>5</v>
      </c>
      <c r="L169" s="23" t="s">
        <v>570</v>
      </c>
      <c r="M169" s="23" t="s">
        <v>2020</v>
      </c>
      <c r="N169" s="24">
        <v>45824</v>
      </c>
      <c r="O169" s="28">
        <v>1.6666666666666666E-2</v>
      </c>
      <c r="P169" s="3">
        <v>45811</v>
      </c>
      <c r="Q169" s="78">
        <v>45825.993553240754</v>
      </c>
      <c r="R169" s="79">
        <v>45826.010219907424</v>
      </c>
      <c r="S169" s="80">
        <v>9.7222222222222224E-3</v>
      </c>
      <c r="T169" s="81">
        <v>-15.000497685199662</v>
      </c>
      <c r="U169" s="47">
        <f>IFERROR(INDEX(NOVO!O:O,MATCH(PRINT!E169,NOVO!C:C,0)),"")</f>
        <v>199549</v>
      </c>
      <c r="AA169" s="49">
        <v>165258</v>
      </c>
    </row>
    <row r="170" spans="1:27" s="23" customFormat="1" x14ac:dyDescent="0.25">
      <c r="A170" s="54">
        <v>0</v>
      </c>
      <c r="B170" s="75"/>
      <c r="C170" s="23">
        <v>1025566</v>
      </c>
      <c r="D170" s="23">
        <v>1</v>
      </c>
      <c r="E170" s="23">
        <v>1025582</v>
      </c>
      <c r="F170" s="23" t="s">
        <v>2031</v>
      </c>
      <c r="G170" s="5">
        <v>10</v>
      </c>
      <c r="H170" s="23">
        <v>1</v>
      </c>
      <c r="I170" s="23">
        <v>0</v>
      </c>
      <c r="J170" s="23">
        <v>0</v>
      </c>
      <c r="K170" s="23" t="s">
        <v>5</v>
      </c>
      <c r="L170" s="23" t="s">
        <v>570</v>
      </c>
      <c r="M170" s="23" t="s">
        <v>2032</v>
      </c>
      <c r="N170" s="24">
        <v>45835</v>
      </c>
      <c r="O170" s="28">
        <v>6.9444444444444441E-3</v>
      </c>
      <c r="P170" s="3">
        <v>45811</v>
      </c>
      <c r="Q170" s="78">
        <v>45826.010219907424</v>
      </c>
      <c r="R170" s="79">
        <v>45826.01716435187</v>
      </c>
      <c r="S170" s="80">
        <v>1.6666666666666666E-2</v>
      </c>
      <c r="T170" s="81">
        <v>-15.000497685199662</v>
      </c>
      <c r="U170" s="47">
        <f>IFERROR(INDEX(NOVO!O:O,MATCH(PRINT!E170,NOVO!C:C,0)),"")</f>
        <v>199681</v>
      </c>
      <c r="AA170" s="49">
        <v>165268</v>
      </c>
    </row>
    <row r="171" spans="1:27" s="23" customFormat="1" x14ac:dyDescent="0.25">
      <c r="A171" s="54">
        <v>0</v>
      </c>
      <c r="B171" s="75"/>
      <c r="C171" s="23">
        <v>1028961</v>
      </c>
      <c r="D171" s="23">
        <v>1</v>
      </c>
      <c r="E171" s="23">
        <v>1028978</v>
      </c>
      <c r="F171" s="23" t="s">
        <v>2036</v>
      </c>
      <c r="G171" s="5">
        <v>10</v>
      </c>
      <c r="H171" s="23">
        <v>1</v>
      </c>
      <c r="I171" s="23">
        <v>0</v>
      </c>
      <c r="J171" s="23">
        <v>0</v>
      </c>
      <c r="K171" s="23" t="s">
        <v>5</v>
      </c>
      <c r="L171" s="23" t="s">
        <v>570</v>
      </c>
      <c r="M171" s="23" t="s">
        <v>2037</v>
      </c>
      <c r="N171" s="24">
        <v>45835</v>
      </c>
      <c r="O171" s="28">
        <v>6.9444444444444441E-3</v>
      </c>
      <c r="P171" s="3">
        <v>45811</v>
      </c>
      <c r="Q171" s="78">
        <v>45826.01716435187</v>
      </c>
      <c r="R171" s="79">
        <v>45826.024108796315</v>
      </c>
      <c r="S171" s="80">
        <v>2.361111111111111E-2</v>
      </c>
      <c r="T171" s="81">
        <v>-15.000497685206938</v>
      </c>
      <c r="U171" s="47">
        <f>IFERROR(INDEX(NOVO!O:O,MATCH(PRINT!E171,NOVO!C:C,0)),"")</f>
        <v>207374</v>
      </c>
      <c r="AA171" s="49">
        <v>165329</v>
      </c>
    </row>
    <row r="172" spans="1:27" s="23" customFormat="1" x14ac:dyDescent="0.25">
      <c r="A172" s="54">
        <v>0</v>
      </c>
      <c r="B172" s="75"/>
      <c r="C172" s="23">
        <v>1028961</v>
      </c>
      <c r="D172" s="23">
        <v>1</v>
      </c>
      <c r="E172" s="23">
        <v>1028979</v>
      </c>
      <c r="F172" s="23" t="s">
        <v>2038</v>
      </c>
      <c r="G172" s="5">
        <v>10</v>
      </c>
      <c r="H172" s="23">
        <v>1</v>
      </c>
      <c r="I172" s="23">
        <v>0</v>
      </c>
      <c r="J172" s="23">
        <v>0</v>
      </c>
      <c r="K172" s="23" t="s">
        <v>5</v>
      </c>
      <c r="L172" s="23" t="s">
        <v>570</v>
      </c>
      <c r="M172" s="23" t="s">
        <v>2037</v>
      </c>
      <c r="N172" s="24">
        <v>45835</v>
      </c>
      <c r="O172" s="28">
        <v>6.9444444444444441E-3</v>
      </c>
      <c r="P172" s="3">
        <v>45811</v>
      </c>
      <c r="Q172" s="78">
        <v>45826.024108796315</v>
      </c>
      <c r="R172" s="79">
        <v>45826.03105324076</v>
      </c>
      <c r="S172" s="80">
        <v>3.0555555555555555E-2</v>
      </c>
      <c r="T172" s="81">
        <v>-15.000497685206938</v>
      </c>
      <c r="U172" s="47">
        <f>IFERROR(INDEX(NOVO!O:O,MATCH(PRINT!E172,NOVO!C:C,0)),"")</f>
        <v>207375</v>
      </c>
      <c r="AA172" s="49">
        <v>165748</v>
      </c>
    </row>
    <row r="173" spans="1:27" s="23" customFormat="1" x14ac:dyDescent="0.25">
      <c r="A173" s="54">
        <v>0</v>
      </c>
      <c r="B173" s="75"/>
      <c r="C173" s="23">
        <v>1008162</v>
      </c>
      <c r="D173" s="23">
        <v>1</v>
      </c>
      <c r="E173" s="23">
        <v>1008193</v>
      </c>
      <c r="F173" s="23" t="s">
        <v>1863</v>
      </c>
      <c r="G173" s="5">
        <v>8</v>
      </c>
      <c r="H173" s="23">
        <v>12</v>
      </c>
      <c r="I173" s="23">
        <v>0</v>
      </c>
      <c r="J173" s="23">
        <v>0</v>
      </c>
      <c r="K173" s="23" t="s">
        <v>5</v>
      </c>
      <c r="L173" s="23" t="s">
        <v>570</v>
      </c>
      <c r="M173" s="23" t="s">
        <v>1864</v>
      </c>
      <c r="N173" s="24">
        <v>45813</v>
      </c>
      <c r="O173" s="28">
        <v>5.5555555555555558E-3</v>
      </c>
      <c r="P173" s="3">
        <v>45813</v>
      </c>
      <c r="Q173" s="78">
        <v>45826.03105324076</v>
      </c>
      <c r="R173" s="79">
        <v>45826.036608796319</v>
      </c>
      <c r="S173" s="80">
        <v>3.6111111111111108E-2</v>
      </c>
      <c r="T173" s="81">
        <v>-13.000497685206938</v>
      </c>
      <c r="U173" s="47">
        <f>IFERROR(INDEX(NOVO!O:O,MATCH(PRINT!E173,NOVO!C:C,0)),"")</f>
        <v>215966</v>
      </c>
      <c r="AA173" s="49">
        <v>165750</v>
      </c>
    </row>
    <row r="174" spans="1:27" s="23" customFormat="1" x14ac:dyDescent="0.25">
      <c r="A174" s="54">
        <v>0</v>
      </c>
      <c r="B174" s="75"/>
      <c r="C174" s="23">
        <v>1008162</v>
      </c>
      <c r="D174" s="23">
        <v>1</v>
      </c>
      <c r="E174" s="23">
        <v>1008174</v>
      </c>
      <c r="F174" s="23" t="s">
        <v>1865</v>
      </c>
      <c r="G174" s="5">
        <v>8</v>
      </c>
      <c r="H174" s="23">
        <v>12</v>
      </c>
      <c r="I174" s="23">
        <v>0</v>
      </c>
      <c r="J174" s="23">
        <v>0</v>
      </c>
      <c r="K174" s="23" t="s">
        <v>5</v>
      </c>
      <c r="L174" s="23" t="s">
        <v>570</v>
      </c>
      <c r="M174" s="23" t="s">
        <v>1864</v>
      </c>
      <c r="N174" s="24">
        <v>45813</v>
      </c>
      <c r="O174" s="28">
        <v>5.5555555555555558E-3</v>
      </c>
      <c r="P174" s="3">
        <v>45813</v>
      </c>
      <c r="Q174" s="78">
        <v>45826.036608796319</v>
      </c>
      <c r="R174" s="79">
        <v>45826.042164351878</v>
      </c>
      <c r="S174" s="80">
        <v>4.1666666666666664E-2</v>
      </c>
      <c r="T174" s="81">
        <v>-13.000497685214214</v>
      </c>
      <c r="U174" s="47">
        <f>IFERROR(INDEX(NOVO!O:O,MATCH(PRINT!E174,NOVO!C:C,0)),"")</f>
        <v>215947</v>
      </c>
      <c r="AA174" s="49">
        <v>165755</v>
      </c>
    </row>
    <row r="175" spans="1:27" s="23" customFormat="1" x14ac:dyDescent="0.25">
      <c r="A175" s="54">
        <v>0</v>
      </c>
      <c r="B175" s="75"/>
      <c r="C175" s="23">
        <v>1008162</v>
      </c>
      <c r="D175" s="23">
        <v>1</v>
      </c>
      <c r="E175" s="23">
        <v>1028248</v>
      </c>
      <c r="F175" s="23" t="s">
        <v>1866</v>
      </c>
      <c r="G175" s="5">
        <v>1</v>
      </c>
      <c r="H175" s="23">
        <v>2</v>
      </c>
      <c r="I175" s="23">
        <v>0</v>
      </c>
      <c r="J175" s="23">
        <v>0</v>
      </c>
      <c r="K175" s="23" t="s">
        <v>5</v>
      </c>
      <c r="L175" s="23" t="s">
        <v>570</v>
      </c>
      <c r="M175" s="23" t="s">
        <v>1864</v>
      </c>
      <c r="N175" s="24">
        <v>45813</v>
      </c>
      <c r="O175" s="28">
        <v>9.2592592592592596E-4</v>
      </c>
      <c r="P175" s="3">
        <v>45813</v>
      </c>
      <c r="Q175" s="78">
        <v>45826.042164351878</v>
      </c>
      <c r="R175" s="79">
        <v>45826.043090277803</v>
      </c>
      <c r="S175" s="80">
        <v>4.3055555555555555E-2</v>
      </c>
      <c r="T175" s="81">
        <v>-13.000034722244891</v>
      </c>
      <c r="U175" s="47">
        <f>IFERROR(INDEX(NOVO!O:O,MATCH(PRINT!E175,NOVO!C:C,0)),"")</f>
        <v>215978</v>
      </c>
      <c r="AA175" s="49">
        <v>175789</v>
      </c>
    </row>
    <row r="176" spans="1:27" s="23" customFormat="1" x14ac:dyDescent="0.25">
      <c r="A176" s="54">
        <v>0</v>
      </c>
      <c r="B176" s="75"/>
      <c r="C176" s="23">
        <v>1029577</v>
      </c>
      <c r="D176" s="23">
        <v>12</v>
      </c>
      <c r="E176" s="23">
        <v>1029579</v>
      </c>
      <c r="F176" s="23" t="s">
        <v>1871</v>
      </c>
      <c r="G176" s="5">
        <v>24</v>
      </c>
      <c r="H176" s="23">
        <v>12</v>
      </c>
      <c r="I176" s="23">
        <v>0</v>
      </c>
      <c r="J176" s="23">
        <v>0</v>
      </c>
      <c r="K176" s="23" t="s">
        <v>5</v>
      </c>
      <c r="L176" s="23" t="s">
        <v>570</v>
      </c>
      <c r="M176" s="23" t="s">
        <v>2051</v>
      </c>
      <c r="N176" s="24">
        <v>45839</v>
      </c>
      <c r="O176" s="28">
        <v>1.6666666666666666E-2</v>
      </c>
      <c r="P176" s="3">
        <v>45814</v>
      </c>
      <c r="Q176" s="78">
        <v>45826.043090277803</v>
      </c>
      <c r="R176" s="79">
        <v>45826.059756944473</v>
      </c>
      <c r="S176" s="80">
        <v>5.9722222222222225E-2</v>
      </c>
      <c r="T176" s="81">
        <v>-12.000034722252167</v>
      </c>
      <c r="U176" s="47">
        <f>IFERROR(INDEX(NOVO!O:O,MATCH(PRINT!E176,NOVO!C:C,0)),"")</f>
        <v>226849</v>
      </c>
      <c r="AA176" s="40">
        <v>176350</v>
      </c>
    </row>
    <row r="177" spans="1:27" s="23" customFormat="1" x14ac:dyDescent="0.25">
      <c r="A177" s="54">
        <v>0</v>
      </c>
      <c r="B177" s="75"/>
      <c r="C177" s="23">
        <v>1004126</v>
      </c>
      <c r="D177" s="23">
        <v>1</v>
      </c>
      <c r="E177" s="23">
        <v>1004168</v>
      </c>
      <c r="F177" s="23" t="s">
        <v>2059</v>
      </c>
      <c r="G177" s="5">
        <v>1</v>
      </c>
      <c r="H177" s="23">
        <v>12</v>
      </c>
      <c r="I177" s="23">
        <v>0</v>
      </c>
      <c r="J177" s="23">
        <v>0</v>
      </c>
      <c r="K177" s="23" t="s">
        <v>5</v>
      </c>
      <c r="L177" s="23" t="s">
        <v>570</v>
      </c>
      <c r="M177" s="23" t="s">
        <v>1770</v>
      </c>
      <c r="N177" s="24">
        <v>45820</v>
      </c>
      <c r="O177" s="28">
        <v>1.0416666666666667E-3</v>
      </c>
      <c r="P177" s="3">
        <v>45817</v>
      </c>
      <c r="Q177" s="78">
        <v>45826.059756944473</v>
      </c>
      <c r="R177" s="79">
        <v>45826.060798611143</v>
      </c>
      <c r="S177" s="80">
        <v>6.0416666666666667E-2</v>
      </c>
      <c r="T177" s="81">
        <v>-9.0003819444755209</v>
      </c>
      <c r="U177" s="47">
        <f>IFERROR(INDEX(NOVO!O:O,MATCH(PRINT!E177,NOVO!C:C,0)),"")</f>
        <v>220656</v>
      </c>
      <c r="AA177" s="40">
        <v>176351</v>
      </c>
    </row>
    <row r="178" spans="1:27" s="23" customFormat="1" x14ac:dyDescent="0.25">
      <c r="A178" s="54">
        <v>0</v>
      </c>
      <c r="B178" s="75"/>
      <c r="C178" s="23">
        <v>1004126</v>
      </c>
      <c r="D178" s="23">
        <v>1</v>
      </c>
      <c r="E178" s="23">
        <v>1004146</v>
      </c>
      <c r="F178" s="23" t="s">
        <v>2056</v>
      </c>
      <c r="G178" s="5">
        <v>5</v>
      </c>
      <c r="H178" s="23">
        <v>12</v>
      </c>
      <c r="I178" s="23">
        <v>0</v>
      </c>
      <c r="J178" s="23">
        <v>0</v>
      </c>
      <c r="K178" s="23" t="s">
        <v>5</v>
      </c>
      <c r="L178" s="23" t="s">
        <v>570</v>
      </c>
      <c r="M178" s="23" t="s">
        <v>1770</v>
      </c>
      <c r="N178" s="24">
        <v>45820</v>
      </c>
      <c r="O178" s="28">
        <v>3.472222222222222E-3</v>
      </c>
      <c r="P178" s="3">
        <v>45817</v>
      </c>
      <c r="Q178" s="78">
        <v>45826.060798611143</v>
      </c>
      <c r="R178" s="79">
        <v>45826.064270833362</v>
      </c>
      <c r="S178" s="80">
        <v>6.3888888888888884E-2</v>
      </c>
      <c r="T178" s="81">
        <v>-9.0003819444755209</v>
      </c>
      <c r="U178" s="47">
        <f>IFERROR(INDEX(NOVO!O:O,MATCH(PRINT!E178,NOVO!C:C,0)),"")</f>
        <v>220634</v>
      </c>
      <c r="AA178" s="40">
        <v>176353</v>
      </c>
    </row>
    <row r="179" spans="1:27" s="23" customFormat="1" x14ac:dyDescent="0.25">
      <c r="A179" s="54">
        <v>0</v>
      </c>
      <c r="B179" s="75"/>
      <c r="C179" s="23">
        <v>1004126</v>
      </c>
      <c r="D179" s="23">
        <v>1</v>
      </c>
      <c r="E179" s="23">
        <v>1004154</v>
      </c>
      <c r="F179" s="23" t="s">
        <v>1755</v>
      </c>
      <c r="G179" s="5">
        <v>5</v>
      </c>
      <c r="H179" s="23">
        <v>12</v>
      </c>
      <c r="I179" s="23">
        <v>11</v>
      </c>
      <c r="J179" s="23">
        <v>0</v>
      </c>
      <c r="K179" s="23" t="s">
        <v>5</v>
      </c>
      <c r="L179" s="23" t="s">
        <v>570</v>
      </c>
      <c r="M179" s="23" t="s">
        <v>1770</v>
      </c>
      <c r="N179" s="24">
        <v>45820</v>
      </c>
      <c r="O179" s="28">
        <v>3.472222222222222E-3</v>
      </c>
      <c r="P179" s="3">
        <v>45817</v>
      </c>
      <c r="Q179" s="78">
        <v>45826.064270833362</v>
      </c>
      <c r="R179" s="79">
        <v>45826.067743055581</v>
      </c>
      <c r="S179" s="80">
        <v>6.7361111111111108E-2</v>
      </c>
      <c r="T179" s="81">
        <v>-9.0003819444682449</v>
      </c>
      <c r="U179" s="47">
        <f>IFERROR(INDEX(NOVO!O:O,MATCH(PRINT!E179,NOVO!C:C,0)),"")</f>
        <v>220642</v>
      </c>
      <c r="AA179" s="40">
        <v>176354</v>
      </c>
    </row>
    <row r="180" spans="1:27" s="23" customFormat="1" x14ac:dyDescent="0.25">
      <c r="A180" s="54">
        <v>0</v>
      </c>
      <c r="B180" s="75"/>
      <c r="C180" s="23">
        <v>1004126</v>
      </c>
      <c r="D180" s="23">
        <v>1</v>
      </c>
      <c r="E180" s="23">
        <v>1004160</v>
      </c>
      <c r="F180" s="23" t="s">
        <v>2058</v>
      </c>
      <c r="G180" s="5">
        <v>1</v>
      </c>
      <c r="H180" s="23">
        <v>12</v>
      </c>
      <c r="I180" s="23">
        <v>0</v>
      </c>
      <c r="J180" s="23">
        <v>0</v>
      </c>
      <c r="K180" s="23" t="s">
        <v>5</v>
      </c>
      <c r="L180" s="23" t="s">
        <v>570</v>
      </c>
      <c r="M180" s="23" t="s">
        <v>1770</v>
      </c>
      <c r="N180" s="24">
        <v>45820</v>
      </c>
      <c r="O180" s="28">
        <v>1.0416666666666667E-3</v>
      </c>
      <c r="P180" s="3">
        <v>45817</v>
      </c>
      <c r="Q180" s="78">
        <v>45826.067743055581</v>
      </c>
      <c r="R180" s="79">
        <v>45826.068784722251</v>
      </c>
      <c r="S180" s="80">
        <v>6.8750000000000006E-2</v>
      </c>
      <c r="T180" s="81">
        <v>-9.0000347222521668</v>
      </c>
      <c r="U180" s="47">
        <f>IFERROR(INDEX(NOVO!O:O,MATCH(PRINT!E180,NOVO!C:C,0)),"")</f>
        <v>220648</v>
      </c>
      <c r="AA180" s="40">
        <v>176355</v>
      </c>
    </row>
    <row r="181" spans="1:27" s="23" customFormat="1" x14ac:dyDescent="0.25">
      <c r="A181" s="54">
        <v>0</v>
      </c>
      <c r="B181" s="75"/>
      <c r="C181" s="23">
        <v>1004126</v>
      </c>
      <c r="D181" s="23">
        <v>1</v>
      </c>
      <c r="E181" s="23">
        <v>1004162</v>
      </c>
      <c r="F181" s="23" t="s">
        <v>2060</v>
      </c>
      <c r="G181" s="5">
        <v>5</v>
      </c>
      <c r="H181" s="23">
        <v>12</v>
      </c>
      <c r="I181" s="23">
        <v>0</v>
      </c>
      <c r="J181" s="23">
        <v>0</v>
      </c>
      <c r="K181" s="23" t="s">
        <v>5</v>
      </c>
      <c r="L181" s="23" t="s">
        <v>570</v>
      </c>
      <c r="M181" s="23" t="s">
        <v>1770</v>
      </c>
      <c r="N181" s="24">
        <v>45820</v>
      </c>
      <c r="O181" s="28">
        <v>3.472222222222222E-3</v>
      </c>
      <c r="P181" s="3">
        <v>45817</v>
      </c>
      <c r="Q181" s="78">
        <v>45826.068784722251</v>
      </c>
      <c r="R181" s="79">
        <v>45826.07225694447</v>
      </c>
      <c r="S181" s="80">
        <v>7.2222222222222215E-2</v>
      </c>
      <c r="T181" s="81">
        <v>-9.0000347222448909</v>
      </c>
      <c r="U181" s="47">
        <f>IFERROR(INDEX(NOVO!O:O,MATCH(PRINT!E181,NOVO!C:C,0)),"")</f>
        <v>220650</v>
      </c>
      <c r="AA181" s="40">
        <v>176356</v>
      </c>
    </row>
    <row r="182" spans="1:27" s="23" customFormat="1" x14ac:dyDescent="0.25">
      <c r="A182" s="54">
        <v>0</v>
      </c>
      <c r="B182" s="75"/>
      <c r="C182" s="23">
        <v>1004126</v>
      </c>
      <c r="D182" s="23">
        <v>1</v>
      </c>
      <c r="E182" s="23">
        <v>1004173</v>
      </c>
      <c r="F182" s="23" t="s">
        <v>2057</v>
      </c>
      <c r="G182" s="5">
        <v>1</v>
      </c>
      <c r="H182" s="23">
        <v>12</v>
      </c>
      <c r="I182" s="23">
        <v>0</v>
      </c>
      <c r="J182" s="23">
        <v>0</v>
      </c>
      <c r="K182" s="23" t="s">
        <v>5</v>
      </c>
      <c r="L182" s="23" t="s">
        <v>570</v>
      </c>
      <c r="M182" s="23" t="s">
        <v>1770</v>
      </c>
      <c r="N182" s="24">
        <v>45820</v>
      </c>
      <c r="O182" s="28">
        <v>1.0416666666666667E-3</v>
      </c>
      <c r="P182" s="3">
        <v>45817</v>
      </c>
      <c r="Q182" s="78">
        <v>45826.07225694447</v>
      </c>
      <c r="R182" s="79">
        <v>45826.07329861114</v>
      </c>
      <c r="S182" s="80">
        <v>7.2916666666666671E-2</v>
      </c>
      <c r="T182" s="81">
        <v>-9.0003819444755209</v>
      </c>
      <c r="U182" s="47">
        <f>IFERROR(INDEX(NOVO!O:O,MATCH(PRINT!E182,NOVO!C:C,0)),"")</f>
        <v>220662</v>
      </c>
      <c r="AA182" s="40">
        <v>176357</v>
      </c>
    </row>
    <row r="183" spans="1:27" s="23" customFormat="1" x14ac:dyDescent="0.25">
      <c r="A183" s="54">
        <v>0</v>
      </c>
      <c r="B183" s="75"/>
      <c r="C183" s="23">
        <v>1004126</v>
      </c>
      <c r="D183" s="23">
        <v>1</v>
      </c>
      <c r="E183" s="23">
        <v>1034950</v>
      </c>
      <c r="F183" s="23" t="s">
        <v>2211</v>
      </c>
      <c r="G183" s="5">
        <v>0</v>
      </c>
      <c r="H183" s="23">
        <v>5</v>
      </c>
      <c r="I183" s="23">
        <v>0</v>
      </c>
      <c r="J183" s="23">
        <v>0</v>
      </c>
      <c r="K183" s="23" t="s">
        <v>5</v>
      </c>
      <c r="L183" s="23" t="s">
        <v>570</v>
      </c>
      <c r="M183" s="23" t="s">
        <v>1770</v>
      </c>
      <c r="N183" s="24">
        <v>45820</v>
      </c>
      <c r="O183" s="28">
        <v>4.3981481481481481E-4</v>
      </c>
      <c r="P183" s="3">
        <v>45817</v>
      </c>
      <c r="Q183" s="78">
        <v>45826.07329861114</v>
      </c>
      <c r="R183" s="79">
        <v>45826.073738425956</v>
      </c>
      <c r="S183" s="80">
        <v>7.3611111111111113E-2</v>
      </c>
      <c r="T183" s="81">
        <v>-9.0001273148445762</v>
      </c>
      <c r="U183" s="47">
        <f>IFERROR(INDEX(NOVO!O:O,MATCH(PRINT!E183,NOVO!C:C,0)),"")</f>
        <v>220687</v>
      </c>
      <c r="AA183" s="40">
        <v>176358</v>
      </c>
    </row>
    <row r="184" spans="1:27" s="23" customFormat="1" x14ac:dyDescent="0.25">
      <c r="A184" s="54">
        <v>0</v>
      </c>
      <c r="B184" s="75"/>
      <c r="C184" s="23">
        <v>1004127</v>
      </c>
      <c r="D184" s="23">
        <v>1</v>
      </c>
      <c r="E184" s="23">
        <v>1034950</v>
      </c>
      <c r="F184" s="23" t="s">
        <v>2211</v>
      </c>
      <c r="G184" s="5">
        <v>0</v>
      </c>
      <c r="H184" s="23">
        <v>5</v>
      </c>
      <c r="I184" s="23">
        <v>0</v>
      </c>
      <c r="J184" s="23">
        <v>0</v>
      </c>
      <c r="K184" s="23" t="s">
        <v>5</v>
      </c>
      <c r="L184" s="23" t="s">
        <v>570</v>
      </c>
      <c r="M184" s="23" t="s">
        <v>1770</v>
      </c>
      <c r="N184" s="24">
        <v>45820</v>
      </c>
      <c r="O184" s="28">
        <v>4.3981481481481481E-4</v>
      </c>
      <c r="P184" s="3">
        <v>45817</v>
      </c>
      <c r="Q184" s="78">
        <v>45826.073738425956</v>
      </c>
      <c r="R184" s="79">
        <v>45826.074178240771</v>
      </c>
      <c r="S184" s="80">
        <v>7.3611111111111113E-2</v>
      </c>
      <c r="T184" s="81">
        <v>-9.0005671296603396</v>
      </c>
      <c r="U184" s="47">
        <f>IFERROR(INDEX(NOVO!O:O,MATCH(PRINT!E184,NOVO!C:C,0)),"")</f>
        <v>220687</v>
      </c>
      <c r="AA184" s="40">
        <v>176359</v>
      </c>
    </row>
    <row r="185" spans="1:27" s="23" customFormat="1" x14ac:dyDescent="0.25">
      <c r="A185" s="54">
        <v>0</v>
      </c>
      <c r="B185" s="75"/>
      <c r="C185" s="23">
        <v>1004127</v>
      </c>
      <c r="D185" s="23">
        <v>1</v>
      </c>
      <c r="E185" s="23">
        <v>1004168</v>
      </c>
      <c r="F185" s="23" t="s">
        <v>2059</v>
      </c>
      <c r="G185" s="5">
        <v>1</v>
      </c>
      <c r="H185" s="23">
        <v>12</v>
      </c>
      <c r="I185" s="23">
        <v>0</v>
      </c>
      <c r="J185" s="23">
        <v>0</v>
      </c>
      <c r="K185" s="23" t="s">
        <v>5</v>
      </c>
      <c r="L185" s="23" t="s">
        <v>570</v>
      </c>
      <c r="M185" s="23" t="s">
        <v>1770</v>
      </c>
      <c r="N185" s="24">
        <v>45820</v>
      </c>
      <c r="O185" s="28">
        <v>1.0416666666666667E-3</v>
      </c>
      <c r="P185" s="3">
        <v>45817</v>
      </c>
      <c r="Q185" s="78">
        <v>45826.074178240771</v>
      </c>
      <c r="R185" s="79">
        <v>45826.075219907441</v>
      </c>
      <c r="S185" s="80">
        <v>7.4999999999999997E-2</v>
      </c>
      <c r="T185" s="81">
        <v>-9.0002199074442615</v>
      </c>
      <c r="U185" s="47">
        <f>IFERROR(INDEX(NOVO!O:O,MATCH(PRINT!E185,NOVO!C:C,0)),"")</f>
        <v>220656</v>
      </c>
      <c r="AA185" s="40">
        <v>176360</v>
      </c>
    </row>
    <row r="186" spans="1:27" s="23" customFormat="1" x14ac:dyDescent="0.25">
      <c r="A186" s="54">
        <v>0</v>
      </c>
      <c r="B186" s="75"/>
      <c r="C186" s="23">
        <v>1004127</v>
      </c>
      <c r="D186" s="23">
        <v>1</v>
      </c>
      <c r="E186" s="23">
        <v>1004173</v>
      </c>
      <c r="F186" s="23" t="s">
        <v>2057</v>
      </c>
      <c r="G186" s="5">
        <v>1</v>
      </c>
      <c r="H186" s="23">
        <v>12</v>
      </c>
      <c r="I186" s="23">
        <v>0</v>
      </c>
      <c r="J186" s="23">
        <v>0</v>
      </c>
      <c r="K186" s="23" t="s">
        <v>5</v>
      </c>
      <c r="L186" s="23" t="s">
        <v>570</v>
      </c>
      <c r="M186" s="23" t="s">
        <v>1770</v>
      </c>
      <c r="N186" s="24">
        <v>45820</v>
      </c>
      <c r="O186" s="28">
        <v>1.0416666666666667E-3</v>
      </c>
      <c r="P186" s="3">
        <v>45817</v>
      </c>
      <c r="Q186" s="78">
        <v>45826.075219907441</v>
      </c>
      <c r="R186" s="79">
        <v>45826.076261574111</v>
      </c>
      <c r="S186" s="80">
        <v>7.5694444444444439E-2</v>
      </c>
      <c r="T186" s="81">
        <v>-9.0005671296676155</v>
      </c>
      <c r="U186" s="47">
        <f>IFERROR(INDEX(NOVO!O:O,MATCH(PRINT!E186,NOVO!C:C,0)),"")</f>
        <v>220662</v>
      </c>
      <c r="AA186" s="40">
        <v>176361</v>
      </c>
    </row>
    <row r="187" spans="1:27" s="23" customFormat="1" x14ac:dyDescent="0.25">
      <c r="A187" s="54">
        <v>0</v>
      </c>
      <c r="B187" s="75"/>
      <c r="C187" s="23">
        <v>1004127</v>
      </c>
      <c r="D187" s="23">
        <v>1</v>
      </c>
      <c r="E187" s="23">
        <v>1004160</v>
      </c>
      <c r="F187" s="23" t="s">
        <v>2058</v>
      </c>
      <c r="G187" s="5">
        <v>1</v>
      </c>
      <c r="H187" s="23">
        <v>12</v>
      </c>
      <c r="I187" s="23">
        <v>0</v>
      </c>
      <c r="J187" s="23">
        <v>0</v>
      </c>
      <c r="K187" s="23" t="s">
        <v>5</v>
      </c>
      <c r="L187" s="23" t="s">
        <v>570</v>
      </c>
      <c r="M187" s="23" t="s">
        <v>1770</v>
      </c>
      <c r="N187" s="24">
        <v>45820</v>
      </c>
      <c r="O187" s="28">
        <v>1.0416666666666667E-3</v>
      </c>
      <c r="P187" s="3">
        <v>45817</v>
      </c>
      <c r="Q187" s="78">
        <v>45826.076261574111</v>
      </c>
      <c r="R187" s="79">
        <v>45826.077303240781</v>
      </c>
      <c r="S187" s="80">
        <v>7.7083333333333337E-2</v>
      </c>
      <c r="T187" s="81">
        <v>-9.0002199074515374</v>
      </c>
      <c r="U187" s="47">
        <f>IFERROR(INDEX(NOVO!O:O,MATCH(PRINT!E187,NOVO!C:C,0)),"")</f>
        <v>220648</v>
      </c>
      <c r="AA187" s="40">
        <v>176362</v>
      </c>
    </row>
    <row r="188" spans="1:27" s="23" customFormat="1" x14ac:dyDescent="0.25">
      <c r="A188" s="54">
        <v>0</v>
      </c>
      <c r="B188" s="75"/>
      <c r="C188" s="23">
        <v>1004127</v>
      </c>
      <c r="D188" s="23">
        <v>1</v>
      </c>
      <c r="E188" s="23">
        <v>1004146</v>
      </c>
      <c r="F188" s="23" t="s">
        <v>2056</v>
      </c>
      <c r="G188" s="5">
        <v>5</v>
      </c>
      <c r="H188" s="23">
        <v>12</v>
      </c>
      <c r="I188" s="23">
        <v>0</v>
      </c>
      <c r="J188" s="23">
        <v>0</v>
      </c>
      <c r="K188" s="23" t="s">
        <v>5</v>
      </c>
      <c r="L188" s="23" t="s">
        <v>570</v>
      </c>
      <c r="M188" s="23" t="s">
        <v>1770</v>
      </c>
      <c r="N188" s="24">
        <v>45820</v>
      </c>
      <c r="O188" s="28">
        <v>3.472222222222222E-3</v>
      </c>
      <c r="P188" s="3">
        <v>45817</v>
      </c>
      <c r="Q188" s="78">
        <v>45826.077303240781</v>
      </c>
      <c r="R188" s="79">
        <v>45826.080775463</v>
      </c>
      <c r="S188" s="80">
        <v>8.0555555555555561E-2</v>
      </c>
      <c r="T188" s="81">
        <v>-9.0002199074442615</v>
      </c>
      <c r="U188" s="47">
        <f>IFERROR(INDEX(NOVO!O:O,MATCH(PRINT!E188,NOVO!C:C,0)),"")</f>
        <v>220634</v>
      </c>
      <c r="AA188" s="40">
        <v>176363</v>
      </c>
    </row>
    <row r="189" spans="1:27" s="23" customFormat="1" x14ac:dyDescent="0.25">
      <c r="A189" s="54">
        <v>0</v>
      </c>
      <c r="B189" s="75"/>
      <c r="C189" s="23">
        <v>1004127</v>
      </c>
      <c r="D189" s="23">
        <v>1</v>
      </c>
      <c r="E189" s="23">
        <v>1004154</v>
      </c>
      <c r="F189" s="23" t="s">
        <v>1755</v>
      </c>
      <c r="G189" s="5">
        <v>3</v>
      </c>
      <c r="H189" s="23">
        <v>12</v>
      </c>
      <c r="I189" s="23">
        <v>11</v>
      </c>
      <c r="J189" s="23">
        <v>0</v>
      </c>
      <c r="K189" s="23" t="s">
        <v>5</v>
      </c>
      <c r="L189" s="23" t="s">
        <v>570</v>
      </c>
      <c r="M189" s="23" t="s">
        <v>1770</v>
      </c>
      <c r="N189" s="24">
        <v>45820</v>
      </c>
      <c r="O189" s="28">
        <v>2.5578703352948651E-3</v>
      </c>
      <c r="P189" s="3">
        <v>45817</v>
      </c>
      <c r="Q189" s="78">
        <v>45826.080775463</v>
      </c>
      <c r="R189" s="79">
        <v>45826.083333333336</v>
      </c>
      <c r="S189" s="80">
        <v>8.3333333333333329E-2</v>
      </c>
      <c r="T189" s="81">
        <v>-9</v>
      </c>
      <c r="U189" s="47">
        <f>IFERROR(INDEX(NOVO!O:O,MATCH(PRINT!E189,NOVO!C:C,0)),"")</f>
        <v>220642</v>
      </c>
      <c r="AA189" s="40">
        <v>176364</v>
      </c>
    </row>
    <row r="190" spans="1:27" s="23" customFormat="1" x14ac:dyDescent="0.25">
      <c r="A190" s="54"/>
      <c r="B190" s="75"/>
      <c r="G190" s="5"/>
      <c r="N190" s="24" t="s">
        <v>198</v>
      </c>
      <c r="O190" s="28">
        <v>2.0833333333333332E-2</v>
      </c>
      <c r="P190" s="3">
        <v>45817</v>
      </c>
      <c r="Q190" s="78">
        <v>45826.083333333336</v>
      </c>
      <c r="R190" s="79">
        <v>45826.104166666672</v>
      </c>
      <c r="S190" s="80">
        <v>0.10416666666666667</v>
      </c>
      <c r="T190" s="81">
        <v>-9.000000000007276</v>
      </c>
      <c r="U190" s="47" t="str">
        <f>IFERROR(INDEX(NOVO!O:O,MATCH(PRINT!E190,NOVO!C:C,0)),"")</f>
        <v/>
      </c>
      <c r="AA190" s="40">
        <v>176365</v>
      </c>
    </row>
    <row r="191" spans="1:27" s="23" customFormat="1" x14ac:dyDescent="0.25">
      <c r="A191" s="54">
        <v>0</v>
      </c>
      <c r="B191" s="75"/>
      <c r="C191" s="23">
        <v>1004127</v>
      </c>
      <c r="D191" s="23">
        <v>1</v>
      </c>
      <c r="E191" s="23">
        <v>1004154</v>
      </c>
      <c r="F191" s="23" t="s">
        <v>1755</v>
      </c>
      <c r="G191" s="5">
        <v>1</v>
      </c>
      <c r="H191" s="23">
        <v>12</v>
      </c>
      <c r="I191" s="23">
        <v>11</v>
      </c>
      <c r="J191" s="23">
        <v>0</v>
      </c>
      <c r="K191" s="23" t="s">
        <v>5</v>
      </c>
      <c r="L191" s="23" t="s">
        <v>570</v>
      </c>
      <c r="M191" s="23" t="s">
        <v>1770</v>
      </c>
      <c r="N191" s="24">
        <v>45820</v>
      </c>
      <c r="O191" s="28">
        <v>9.1435185185185185E-4</v>
      </c>
      <c r="P191" s="3">
        <v>45817</v>
      </c>
      <c r="Q191" s="78">
        <v>45826.104166666672</v>
      </c>
      <c r="R191" s="79">
        <v>45826.105081018526</v>
      </c>
      <c r="S191" s="80">
        <v>0.10486111111111111</v>
      </c>
      <c r="T191" s="81">
        <v>-9.0002199074151576</v>
      </c>
      <c r="U191" s="47">
        <f>IFERROR(INDEX(NOVO!O:O,MATCH(PRINT!E191,NOVO!C:C,0)),"")</f>
        <v>220642</v>
      </c>
      <c r="AA191" s="40">
        <v>176366</v>
      </c>
    </row>
    <row r="192" spans="1:27" s="23" customFormat="1" x14ac:dyDescent="0.25">
      <c r="A192" s="54">
        <v>0</v>
      </c>
      <c r="B192" s="75"/>
      <c r="C192" s="23">
        <v>1004127</v>
      </c>
      <c r="D192" s="23">
        <v>1</v>
      </c>
      <c r="E192" s="23">
        <v>1004162</v>
      </c>
      <c r="F192" s="23" t="s">
        <v>2060</v>
      </c>
      <c r="G192" s="5">
        <v>5</v>
      </c>
      <c r="H192" s="23">
        <v>12</v>
      </c>
      <c r="I192" s="23">
        <v>0</v>
      </c>
      <c r="J192" s="23">
        <v>0</v>
      </c>
      <c r="K192" s="23" t="s">
        <v>5</v>
      </c>
      <c r="L192" s="23" t="s">
        <v>570</v>
      </c>
      <c r="M192" s="23" t="s">
        <v>1770</v>
      </c>
      <c r="N192" s="24">
        <v>45820</v>
      </c>
      <c r="O192" s="28">
        <v>3.472222222222222E-3</v>
      </c>
      <c r="P192" s="3">
        <v>45817</v>
      </c>
      <c r="Q192" s="78">
        <v>45826.105081018526</v>
      </c>
      <c r="R192" s="79">
        <v>45826.108553240745</v>
      </c>
      <c r="S192" s="80">
        <v>0.10833333333333334</v>
      </c>
      <c r="T192" s="81">
        <v>-9.0002199074151576</v>
      </c>
      <c r="U192" s="47">
        <f>IFERROR(INDEX(NOVO!O:O,MATCH(PRINT!E192,NOVO!C:C,0)),"")</f>
        <v>220650</v>
      </c>
      <c r="AA192" s="40">
        <v>176367</v>
      </c>
    </row>
    <row r="193" spans="1:27" s="23" customFormat="1" x14ac:dyDescent="0.25">
      <c r="A193" s="54">
        <v>0</v>
      </c>
      <c r="B193" s="75"/>
      <c r="C193" s="23">
        <v>1004128</v>
      </c>
      <c r="D193" s="23">
        <v>1</v>
      </c>
      <c r="E193" s="23">
        <v>1004173</v>
      </c>
      <c r="F193" s="23" t="s">
        <v>2057</v>
      </c>
      <c r="G193" s="5">
        <v>1</v>
      </c>
      <c r="H193" s="23">
        <v>12</v>
      </c>
      <c r="I193" s="23">
        <v>0</v>
      </c>
      <c r="J193" s="23">
        <v>0</v>
      </c>
      <c r="K193" s="23" t="s">
        <v>5</v>
      </c>
      <c r="L193" s="23" t="s">
        <v>570</v>
      </c>
      <c r="M193" s="23" t="s">
        <v>1770</v>
      </c>
      <c r="N193" s="24">
        <v>45820</v>
      </c>
      <c r="O193" s="28">
        <v>1.0416666666666667E-3</v>
      </c>
      <c r="P193" s="3">
        <v>45817</v>
      </c>
      <c r="Q193" s="78">
        <v>45826.108553240745</v>
      </c>
      <c r="R193" s="79">
        <v>45826.109594907415</v>
      </c>
      <c r="S193" s="80">
        <v>0.10902777777777778</v>
      </c>
      <c r="T193" s="81">
        <v>-9.0005671296385117</v>
      </c>
      <c r="U193" s="47">
        <f>IFERROR(INDEX(NOVO!O:O,MATCH(PRINT!E193,NOVO!C:C,0)),"")</f>
        <v>220662</v>
      </c>
      <c r="AA193" s="40">
        <v>176368</v>
      </c>
    </row>
    <row r="194" spans="1:27" s="23" customFormat="1" x14ac:dyDescent="0.25">
      <c r="A194" s="54">
        <v>0</v>
      </c>
      <c r="B194" s="75"/>
      <c r="C194" s="23">
        <v>1004128</v>
      </c>
      <c r="D194" s="23">
        <v>1</v>
      </c>
      <c r="E194" s="23">
        <v>1004146</v>
      </c>
      <c r="F194" s="23" t="s">
        <v>2056</v>
      </c>
      <c r="G194" s="5">
        <v>5</v>
      </c>
      <c r="H194" s="23">
        <v>12</v>
      </c>
      <c r="I194" s="23">
        <v>0</v>
      </c>
      <c r="J194" s="23">
        <v>0</v>
      </c>
      <c r="K194" s="23" t="s">
        <v>5</v>
      </c>
      <c r="L194" s="23" t="s">
        <v>570</v>
      </c>
      <c r="M194" s="23" t="s">
        <v>1770</v>
      </c>
      <c r="N194" s="24">
        <v>45820</v>
      </c>
      <c r="O194" s="28">
        <v>3.472222222222222E-3</v>
      </c>
      <c r="P194" s="3">
        <v>45817</v>
      </c>
      <c r="Q194" s="78">
        <v>45826.109594907415</v>
      </c>
      <c r="R194" s="79">
        <v>45826.113067129634</v>
      </c>
      <c r="S194" s="80">
        <v>0.1125</v>
      </c>
      <c r="T194" s="81">
        <v>-9.0005671296312357</v>
      </c>
      <c r="U194" s="47">
        <f>IFERROR(INDEX(NOVO!O:O,MATCH(PRINT!E194,NOVO!C:C,0)),"")</f>
        <v>220634</v>
      </c>
      <c r="AA194" s="40">
        <v>176369</v>
      </c>
    </row>
    <row r="195" spans="1:27" s="23" customFormat="1" x14ac:dyDescent="0.25">
      <c r="A195" s="54">
        <v>0</v>
      </c>
      <c r="B195" s="75"/>
      <c r="C195" s="23">
        <v>1004128</v>
      </c>
      <c r="D195" s="23">
        <v>1</v>
      </c>
      <c r="E195" s="23">
        <v>1004154</v>
      </c>
      <c r="F195" s="23" t="s">
        <v>1755</v>
      </c>
      <c r="G195" s="5">
        <v>5</v>
      </c>
      <c r="H195" s="23">
        <v>12</v>
      </c>
      <c r="I195" s="23">
        <v>11</v>
      </c>
      <c r="J195" s="23">
        <v>0</v>
      </c>
      <c r="K195" s="23" t="s">
        <v>5</v>
      </c>
      <c r="L195" s="23" t="s">
        <v>570</v>
      </c>
      <c r="M195" s="23" t="s">
        <v>1770</v>
      </c>
      <c r="N195" s="24">
        <v>45820</v>
      </c>
      <c r="O195" s="28">
        <v>3.472222222222222E-3</v>
      </c>
      <c r="P195" s="3">
        <v>45817</v>
      </c>
      <c r="Q195" s="78">
        <v>45826.113067129634</v>
      </c>
      <c r="R195" s="79">
        <v>45826.116539351853</v>
      </c>
      <c r="S195" s="80">
        <v>0.11597222222222223</v>
      </c>
      <c r="T195" s="81">
        <v>-9.0005671296312357</v>
      </c>
      <c r="U195" s="47">
        <f>IFERROR(INDEX(NOVO!O:O,MATCH(PRINT!E195,NOVO!C:C,0)),"")</f>
        <v>220642</v>
      </c>
      <c r="AA195" s="40">
        <v>176370</v>
      </c>
    </row>
    <row r="196" spans="1:27" s="23" customFormat="1" x14ac:dyDescent="0.25">
      <c r="A196" s="54">
        <v>0</v>
      </c>
      <c r="B196" s="75"/>
      <c r="C196" s="23">
        <v>1004128</v>
      </c>
      <c r="D196" s="23">
        <v>1</v>
      </c>
      <c r="E196" s="23">
        <v>1004160</v>
      </c>
      <c r="F196" s="23" t="s">
        <v>2058</v>
      </c>
      <c r="G196" s="5">
        <v>1</v>
      </c>
      <c r="H196" s="23">
        <v>12</v>
      </c>
      <c r="I196" s="23">
        <v>0</v>
      </c>
      <c r="J196" s="23">
        <v>0</v>
      </c>
      <c r="K196" s="23" t="s">
        <v>5</v>
      </c>
      <c r="L196" s="23" t="s">
        <v>570</v>
      </c>
      <c r="M196" s="23" t="s">
        <v>1770</v>
      </c>
      <c r="N196" s="24">
        <v>45820</v>
      </c>
      <c r="O196" s="28">
        <v>1.0416666666666667E-3</v>
      </c>
      <c r="P196" s="3">
        <v>45817</v>
      </c>
      <c r="Q196" s="78">
        <v>45826.116539351853</v>
      </c>
      <c r="R196" s="79">
        <v>45826.117581018523</v>
      </c>
      <c r="S196" s="80">
        <v>0.11736111111111111</v>
      </c>
      <c r="T196" s="81">
        <v>-9.0002199074151576</v>
      </c>
      <c r="U196" s="47">
        <f>IFERROR(INDEX(NOVO!O:O,MATCH(PRINT!E196,NOVO!C:C,0)),"")</f>
        <v>220648</v>
      </c>
      <c r="AA196" s="40">
        <v>176371</v>
      </c>
    </row>
    <row r="197" spans="1:27" s="23" customFormat="1" x14ac:dyDescent="0.25">
      <c r="A197" s="54">
        <v>0</v>
      </c>
      <c r="B197" s="75"/>
      <c r="C197" s="23">
        <v>1004128</v>
      </c>
      <c r="D197" s="23">
        <v>1</v>
      </c>
      <c r="E197" s="23">
        <v>1034950</v>
      </c>
      <c r="F197" s="23" t="s">
        <v>2211</v>
      </c>
      <c r="G197" s="5">
        <v>0</v>
      </c>
      <c r="H197" s="23">
        <v>5</v>
      </c>
      <c r="I197" s="23">
        <v>0</v>
      </c>
      <c r="J197" s="23">
        <v>0</v>
      </c>
      <c r="K197" s="23" t="s">
        <v>5</v>
      </c>
      <c r="L197" s="23" t="s">
        <v>570</v>
      </c>
      <c r="M197" s="23" t="s">
        <v>1770</v>
      </c>
      <c r="N197" s="24">
        <v>45820</v>
      </c>
      <c r="O197" s="28">
        <v>4.3981481481481481E-4</v>
      </c>
      <c r="P197" s="3">
        <v>45817</v>
      </c>
      <c r="Q197" s="78">
        <v>45826.117581018523</v>
      </c>
      <c r="R197" s="79">
        <v>45826.118020833339</v>
      </c>
      <c r="S197" s="80">
        <v>0.11736111111111111</v>
      </c>
      <c r="T197" s="81">
        <v>-9.000659722230921</v>
      </c>
      <c r="U197" s="47">
        <f>IFERROR(INDEX(NOVO!O:O,MATCH(PRINT!E197,NOVO!C:C,0)),"")</f>
        <v>220687</v>
      </c>
      <c r="AA197" s="40">
        <v>176372</v>
      </c>
    </row>
    <row r="198" spans="1:27" s="23" customFormat="1" x14ac:dyDescent="0.25">
      <c r="A198" s="54">
        <v>0</v>
      </c>
      <c r="B198" s="75"/>
      <c r="C198" s="23">
        <v>1004128</v>
      </c>
      <c r="D198" s="23">
        <v>1</v>
      </c>
      <c r="E198" s="23">
        <v>1004162</v>
      </c>
      <c r="F198" s="23" t="s">
        <v>2060</v>
      </c>
      <c r="G198" s="5">
        <v>5</v>
      </c>
      <c r="H198" s="23">
        <v>12</v>
      </c>
      <c r="I198" s="23">
        <v>0</v>
      </c>
      <c r="J198" s="23">
        <v>0</v>
      </c>
      <c r="K198" s="23" t="s">
        <v>5</v>
      </c>
      <c r="L198" s="23" t="s">
        <v>570</v>
      </c>
      <c r="M198" s="23" t="s">
        <v>1770</v>
      </c>
      <c r="N198" s="24">
        <v>45820</v>
      </c>
      <c r="O198" s="28">
        <v>3.472222222222222E-3</v>
      </c>
      <c r="P198" s="3">
        <v>45817</v>
      </c>
      <c r="Q198" s="78">
        <v>45826.118020833339</v>
      </c>
      <c r="R198" s="79">
        <v>45826.121493055558</v>
      </c>
      <c r="S198" s="80">
        <v>0.12083333333333333</v>
      </c>
      <c r="T198" s="81">
        <v>-9.0006597222236451</v>
      </c>
      <c r="U198" s="47">
        <f>IFERROR(INDEX(NOVO!O:O,MATCH(PRINT!E198,NOVO!C:C,0)),"")</f>
        <v>220650</v>
      </c>
      <c r="AA198" s="40">
        <v>176373</v>
      </c>
    </row>
    <row r="199" spans="1:27" s="23" customFormat="1" x14ac:dyDescent="0.25">
      <c r="A199" s="54">
        <v>0</v>
      </c>
      <c r="B199" s="75"/>
      <c r="C199" s="23">
        <v>1004128</v>
      </c>
      <c r="D199" s="23">
        <v>1</v>
      </c>
      <c r="E199" s="23">
        <v>1004168</v>
      </c>
      <c r="F199" s="23" t="s">
        <v>2059</v>
      </c>
      <c r="G199" s="5">
        <v>1</v>
      </c>
      <c r="H199" s="23">
        <v>12</v>
      </c>
      <c r="I199" s="23">
        <v>0</v>
      </c>
      <c r="J199" s="23">
        <v>0</v>
      </c>
      <c r="K199" s="23" t="s">
        <v>5</v>
      </c>
      <c r="L199" s="23" t="s">
        <v>570</v>
      </c>
      <c r="M199" s="23" t="s">
        <v>1770</v>
      </c>
      <c r="N199" s="24">
        <v>45820</v>
      </c>
      <c r="O199" s="28">
        <v>1.0416666666666667E-3</v>
      </c>
      <c r="P199" s="3">
        <v>45817</v>
      </c>
      <c r="Q199" s="78">
        <v>45826.121493055558</v>
      </c>
      <c r="R199" s="79">
        <v>45826.122534722228</v>
      </c>
      <c r="S199" s="80">
        <v>0.12222222222222222</v>
      </c>
      <c r="T199" s="81">
        <v>-9.000312500007567</v>
      </c>
      <c r="U199" s="47">
        <f>IFERROR(INDEX(NOVO!O:O,MATCH(PRINT!E199,NOVO!C:C,0)),"")</f>
        <v>220656</v>
      </c>
      <c r="AA199" s="40">
        <v>176374</v>
      </c>
    </row>
    <row r="200" spans="1:27" s="23" customFormat="1" x14ac:dyDescent="0.25">
      <c r="A200" s="54">
        <v>0</v>
      </c>
      <c r="B200" s="75"/>
      <c r="C200" s="23">
        <v>1004129</v>
      </c>
      <c r="D200" s="23">
        <v>1</v>
      </c>
      <c r="E200" s="23">
        <v>1034950</v>
      </c>
      <c r="F200" s="23" t="s">
        <v>2211</v>
      </c>
      <c r="G200" s="5">
        <v>0</v>
      </c>
      <c r="H200" s="23">
        <v>5</v>
      </c>
      <c r="I200" s="23">
        <v>0</v>
      </c>
      <c r="J200" s="23">
        <v>0</v>
      </c>
      <c r="K200" s="23" t="s">
        <v>5</v>
      </c>
      <c r="L200" s="23" t="s">
        <v>570</v>
      </c>
      <c r="M200" s="23" t="s">
        <v>1770</v>
      </c>
      <c r="N200" s="24">
        <v>45820</v>
      </c>
      <c r="O200" s="28">
        <v>4.3981481481481481E-4</v>
      </c>
      <c r="P200" s="3">
        <v>45817</v>
      </c>
      <c r="Q200" s="78">
        <v>45826.122534722228</v>
      </c>
      <c r="R200" s="79">
        <v>45826.122974537044</v>
      </c>
      <c r="S200" s="80">
        <v>0.12291666666666666</v>
      </c>
      <c r="T200" s="81">
        <v>-9.0000578703766223</v>
      </c>
      <c r="U200" s="47">
        <f>IFERROR(INDEX(NOVO!O:O,MATCH(PRINT!E200,NOVO!C:C,0)),"")</f>
        <v>220687</v>
      </c>
      <c r="AA200" s="40">
        <v>176375</v>
      </c>
    </row>
    <row r="201" spans="1:27" s="23" customFormat="1" x14ac:dyDescent="0.25">
      <c r="A201" s="54">
        <v>0</v>
      </c>
      <c r="B201" s="75"/>
      <c r="C201" s="23">
        <v>1004129</v>
      </c>
      <c r="D201" s="23">
        <v>1</v>
      </c>
      <c r="E201" s="23">
        <v>1004154</v>
      </c>
      <c r="F201" s="23" t="s">
        <v>1755</v>
      </c>
      <c r="G201" s="5">
        <v>5</v>
      </c>
      <c r="H201" s="23">
        <v>12</v>
      </c>
      <c r="I201" s="23">
        <v>11</v>
      </c>
      <c r="J201" s="23">
        <v>0</v>
      </c>
      <c r="K201" s="23" t="s">
        <v>5</v>
      </c>
      <c r="L201" s="23" t="s">
        <v>570</v>
      </c>
      <c r="M201" s="23" t="s">
        <v>1770</v>
      </c>
      <c r="N201" s="24">
        <v>45820</v>
      </c>
      <c r="O201" s="28">
        <v>3.472222222222222E-3</v>
      </c>
      <c r="P201" s="3">
        <v>45817</v>
      </c>
      <c r="Q201" s="78">
        <v>45826.122974537044</v>
      </c>
      <c r="R201" s="79">
        <v>45826.126446759263</v>
      </c>
      <c r="S201" s="80">
        <v>0.12638888888888888</v>
      </c>
      <c r="T201" s="81">
        <v>-9.0000578703766223</v>
      </c>
      <c r="U201" s="47">
        <f>IFERROR(INDEX(NOVO!O:O,MATCH(PRINT!E201,NOVO!C:C,0)),"")</f>
        <v>220642</v>
      </c>
      <c r="AA201" s="40">
        <v>176376</v>
      </c>
    </row>
    <row r="202" spans="1:27" s="23" customFormat="1" x14ac:dyDescent="0.25">
      <c r="A202" s="54">
        <v>0</v>
      </c>
      <c r="B202" s="75"/>
      <c r="C202" s="23">
        <v>1004129</v>
      </c>
      <c r="D202" s="23">
        <v>1</v>
      </c>
      <c r="E202" s="23">
        <v>1004160</v>
      </c>
      <c r="F202" s="23" t="s">
        <v>2058</v>
      </c>
      <c r="G202" s="5">
        <v>1</v>
      </c>
      <c r="H202" s="23">
        <v>12</v>
      </c>
      <c r="I202" s="23">
        <v>0</v>
      </c>
      <c r="J202" s="23">
        <v>0</v>
      </c>
      <c r="K202" s="23" t="s">
        <v>5</v>
      </c>
      <c r="L202" s="23" t="s">
        <v>570</v>
      </c>
      <c r="M202" s="23" t="s">
        <v>1770</v>
      </c>
      <c r="N202" s="24">
        <v>45820</v>
      </c>
      <c r="O202" s="28">
        <v>1.0416666666666667E-3</v>
      </c>
      <c r="P202" s="3">
        <v>45817</v>
      </c>
      <c r="Q202" s="78">
        <v>45826.126446759263</v>
      </c>
      <c r="R202" s="79">
        <v>45826.127488425933</v>
      </c>
      <c r="S202" s="80">
        <v>0.12708333333333333</v>
      </c>
      <c r="T202" s="81">
        <v>-9.0004050925999763</v>
      </c>
      <c r="U202" s="47">
        <f>IFERROR(INDEX(NOVO!O:O,MATCH(PRINT!E202,NOVO!C:C,0)),"")</f>
        <v>220648</v>
      </c>
      <c r="AA202" s="40">
        <v>176377</v>
      </c>
    </row>
    <row r="203" spans="1:27" s="23" customFormat="1" x14ac:dyDescent="0.25">
      <c r="A203" s="54">
        <v>0</v>
      </c>
      <c r="B203" s="75"/>
      <c r="C203" s="23">
        <v>1004129</v>
      </c>
      <c r="D203" s="23">
        <v>1</v>
      </c>
      <c r="E203" s="23">
        <v>1004162</v>
      </c>
      <c r="F203" s="23" t="s">
        <v>2060</v>
      </c>
      <c r="G203" s="5">
        <v>5</v>
      </c>
      <c r="H203" s="23">
        <v>12</v>
      </c>
      <c r="I203" s="23">
        <v>0</v>
      </c>
      <c r="J203" s="23">
        <v>0</v>
      </c>
      <c r="K203" s="23" t="s">
        <v>5</v>
      </c>
      <c r="L203" s="23" t="s">
        <v>570</v>
      </c>
      <c r="M203" s="23" t="s">
        <v>1770</v>
      </c>
      <c r="N203" s="24">
        <v>45820</v>
      </c>
      <c r="O203" s="28">
        <v>3.472222222222222E-3</v>
      </c>
      <c r="P203" s="3">
        <v>45817</v>
      </c>
      <c r="Q203" s="78">
        <v>45826.127488425933</v>
      </c>
      <c r="R203" s="79">
        <v>45826.130960648152</v>
      </c>
      <c r="S203" s="80">
        <v>0.13055555555555556</v>
      </c>
      <c r="T203" s="81">
        <v>-9.0004050925927004</v>
      </c>
      <c r="U203" s="47">
        <f>IFERROR(INDEX(NOVO!O:O,MATCH(PRINT!E203,NOVO!C:C,0)),"")</f>
        <v>220650</v>
      </c>
      <c r="AA203" s="40">
        <v>176378</v>
      </c>
    </row>
    <row r="204" spans="1:27" s="23" customFormat="1" x14ac:dyDescent="0.25">
      <c r="A204" s="54">
        <v>0</v>
      </c>
      <c r="B204" s="75"/>
      <c r="C204" s="23">
        <v>1004129</v>
      </c>
      <c r="D204" s="23">
        <v>1</v>
      </c>
      <c r="E204" s="23">
        <v>1004168</v>
      </c>
      <c r="F204" s="23" t="s">
        <v>2059</v>
      </c>
      <c r="G204" s="5">
        <v>1</v>
      </c>
      <c r="H204" s="23">
        <v>12</v>
      </c>
      <c r="I204" s="23">
        <v>0</v>
      </c>
      <c r="J204" s="23">
        <v>0</v>
      </c>
      <c r="K204" s="23" t="s">
        <v>5</v>
      </c>
      <c r="L204" s="23" t="s">
        <v>570</v>
      </c>
      <c r="M204" s="23" t="s">
        <v>1770</v>
      </c>
      <c r="N204" s="24">
        <v>45820</v>
      </c>
      <c r="O204" s="28">
        <v>1.0416666666666667E-3</v>
      </c>
      <c r="P204" s="3">
        <v>45817</v>
      </c>
      <c r="Q204" s="78">
        <v>45826.130960648152</v>
      </c>
      <c r="R204" s="79">
        <v>45826.132002314822</v>
      </c>
      <c r="S204" s="80">
        <v>0.13194444444444445</v>
      </c>
      <c r="T204" s="81">
        <v>-9.0000578703766223</v>
      </c>
      <c r="U204" s="47">
        <f>IFERROR(INDEX(NOVO!O:O,MATCH(PRINT!E204,NOVO!C:C,0)),"")</f>
        <v>220656</v>
      </c>
      <c r="AA204" s="40">
        <v>176379</v>
      </c>
    </row>
    <row r="205" spans="1:27" s="23" customFormat="1" x14ac:dyDescent="0.25">
      <c r="A205" s="54">
        <v>0</v>
      </c>
      <c r="B205" s="75"/>
      <c r="C205" s="23">
        <v>1004129</v>
      </c>
      <c r="D205" s="23">
        <v>1</v>
      </c>
      <c r="E205" s="23">
        <v>1004173</v>
      </c>
      <c r="F205" s="23" t="s">
        <v>2057</v>
      </c>
      <c r="G205" s="5">
        <v>1</v>
      </c>
      <c r="H205" s="23">
        <v>12</v>
      </c>
      <c r="I205" s="23">
        <v>0</v>
      </c>
      <c r="J205" s="23">
        <v>0</v>
      </c>
      <c r="K205" s="23" t="s">
        <v>5</v>
      </c>
      <c r="L205" s="23" t="s">
        <v>570</v>
      </c>
      <c r="M205" s="23" t="s">
        <v>1770</v>
      </c>
      <c r="N205" s="24">
        <v>45820</v>
      </c>
      <c r="O205" s="28">
        <v>1.0416666666666667E-3</v>
      </c>
      <c r="P205" s="3">
        <v>45817</v>
      </c>
      <c r="Q205" s="78">
        <v>45826.132002314822</v>
      </c>
      <c r="R205" s="79">
        <v>45826.133043981492</v>
      </c>
      <c r="S205" s="80">
        <v>0.13263888888888889</v>
      </c>
      <c r="T205" s="81">
        <v>-9.0004050925999763</v>
      </c>
      <c r="U205" s="47">
        <f>IFERROR(INDEX(NOVO!O:O,MATCH(PRINT!E205,NOVO!C:C,0)),"")</f>
        <v>220662</v>
      </c>
      <c r="AA205" s="40">
        <v>176380</v>
      </c>
    </row>
    <row r="206" spans="1:27" s="23" customFormat="1" x14ac:dyDescent="0.25">
      <c r="A206" s="54">
        <v>0</v>
      </c>
      <c r="B206" s="75"/>
      <c r="C206" s="23">
        <v>1004129</v>
      </c>
      <c r="D206" s="23">
        <v>1</v>
      </c>
      <c r="E206" s="23">
        <v>1004146</v>
      </c>
      <c r="F206" s="23" t="s">
        <v>2056</v>
      </c>
      <c r="G206" s="5">
        <v>5</v>
      </c>
      <c r="H206" s="23">
        <v>12</v>
      </c>
      <c r="I206" s="23">
        <v>0</v>
      </c>
      <c r="J206" s="23">
        <v>0</v>
      </c>
      <c r="K206" s="23" t="s">
        <v>5</v>
      </c>
      <c r="L206" s="23" t="s">
        <v>570</v>
      </c>
      <c r="M206" s="23" t="s">
        <v>1770</v>
      </c>
      <c r="N206" s="24">
        <v>45820</v>
      </c>
      <c r="O206" s="28">
        <v>3.472222222222222E-3</v>
      </c>
      <c r="P206" s="3">
        <v>45817</v>
      </c>
      <c r="Q206" s="78">
        <v>45826.133043981492</v>
      </c>
      <c r="R206" s="79">
        <v>45826.136516203711</v>
      </c>
      <c r="S206" s="80">
        <v>0.1361111111111111</v>
      </c>
      <c r="T206" s="81">
        <v>-9.0004050925999763</v>
      </c>
      <c r="U206" s="47">
        <f>IFERROR(INDEX(NOVO!O:O,MATCH(PRINT!E206,NOVO!C:C,0)),"")</f>
        <v>220634</v>
      </c>
      <c r="AA206" s="40">
        <v>176381</v>
      </c>
    </row>
    <row r="207" spans="1:27" s="23" customFormat="1" x14ac:dyDescent="0.25">
      <c r="A207" s="54">
        <v>0</v>
      </c>
      <c r="B207" s="75"/>
      <c r="C207" s="23">
        <v>1004130</v>
      </c>
      <c r="D207" s="23">
        <v>1</v>
      </c>
      <c r="E207" s="23">
        <v>1034950</v>
      </c>
      <c r="F207" s="23" t="s">
        <v>2211</v>
      </c>
      <c r="G207" s="5">
        <v>0</v>
      </c>
      <c r="H207" s="23">
        <v>5</v>
      </c>
      <c r="I207" s="23">
        <v>0</v>
      </c>
      <c r="J207" s="23">
        <v>0</v>
      </c>
      <c r="K207" s="23" t="s">
        <v>5</v>
      </c>
      <c r="L207" s="23" t="s">
        <v>570</v>
      </c>
      <c r="M207" s="23" t="s">
        <v>1770</v>
      </c>
      <c r="N207" s="24">
        <v>45820</v>
      </c>
      <c r="O207" s="28">
        <v>4.3981481481481481E-4</v>
      </c>
      <c r="P207" s="3">
        <v>45817</v>
      </c>
      <c r="Q207" s="78">
        <v>45826.136516203711</v>
      </c>
      <c r="R207" s="79">
        <v>45826.136956018527</v>
      </c>
      <c r="S207" s="80">
        <v>0.13680555555555557</v>
      </c>
      <c r="T207" s="81">
        <v>-9.0001504629690317</v>
      </c>
      <c r="U207" s="47">
        <f>IFERROR(INDEX(NOVO!O:O,MATCH(PRINT!E207,NOVO!C:C,0)),"")</f>
        <v>220687</v>
      </c>
      <c r="AA207" s="40">
        <v>176382</v>
      </c>
    </row>
    <row r="208" spans="1:27" s="23" customFormat="1" x14ac:dyDescent="0.25">
      <c r="A208" s="54">
        <v>0</v>
      </c>
      <c r="B208" s="75"/>
      <c r="C208" s="23">
        <v>1004130</v>
      </c>
      <c r="D208" s="23">
        <v>1</v>
      </c>
      <c r="E208" s="23">
        <v>1004173</v>
      </c>
      <c r="F208" s="23" t="s">
        <v>2057</v>
      </c>
      <c r="G208" s="5">
        <v>1</v>
      </c>
      <c r="H208" s="23">
        <v>12</v>
      </c>
      <c r="I208" s="23">
        <v>0</v>
      </c>
      <c r="J208" s="23">
        <v>0</v>
      </c>
      <c r="K208" s="23" t="s">
        <v>5</v>
      </c>
      <c r="L208" s="23" t="s">
        <v>570</v>
      </c>
      <c r="M208" s="23" t="s">
        <v>1770</v>
      </c>
      <c r="N208" s="24">
        <v>45820</v>
      </c>
      <c r="O208" s="28">
        <v>1.0416666666666667E-3</v>
      </c>
      <c r="P208" s="3">
        <v>45817</v>
      </c>
      <c r="Q208" s="78">
        <v>45826.136956018527</v>
      </c>
      <c r="R208" s="79">
        <v>45826.137997685197</v>
      </c>
      <c r="S208" s="80">
        <v>0.13750000000000001</v>
      </c>
      <c r="T208" s="81">
        <v>-9.0004976851996616</v>
      </c>
      <c r="U208" s="47">
        <f>IFERROR(INDEX(NOVO!O:O,MATCH(PRINT!E208,NOVO!C:C,0)),"")</f>
        <v>220662</v>
      </c>
      <c r="AA208" s="40">
        <v>176382</v>
      </c>
    </row>
    <row r="209" spans="1:27" s="23" customFormat="1" x14ac:dyDescent="0.25">
      <c r="A209" s="54">
        <v>0</v>
      </c>
      <c r="B209" s="75"/>
      <c r="C209" s="23">
        <v>1004130</v>
      </c>
      <c r="D209" s="23">
        <v>1</v>
      </c>
      <c r="E209" s="23">
        <v>1004168</v>
      </c>
      <c r="F209" s="23" t="s">
        <v>2059</v>
      </c>
      <c r="G209" s="5">
        <v>1</v>
      </c>
      <c r="H209" s="23">
        <v>12</v>
      </c>
      <c r="I209" s="23">
        <v>0</v>
      </c>
      <c r="J209" s="23">
        <v>0</v>
      </c>
      <c r="K209" s="23" t="s">
        <v>5</v>
      </c>
      <c r="L209" s="23" t="s">
        <v>570</v>
      </c>
      <c r="M209" s="23" t="s">
        <v>1770</v>
      </c>
      <c r="N209" s="24">
        <v>45820</v>
      </c>
      <c r="O209" s="28">
        <v>1.0416666666666667E-3</v>
      </c>
      <c r="P209" s="3">
        <v>45817</v>
      </c>
      <c r="Q209" s="78">
        <v>45826.137997685197</v>
      </c>
      <c r="R209" s="79">
        <v>45826.139039351867</v>
      </c>
      <c r="S209" s="80">
        <v>0.1388888888888889</v>
      </c>
      <c r="T209" s="81">
        <v>-9.0001504629763076</v>
      </c>
      <c r="U209" s="47">
        <f>IFERROR(INDEX(NOVO!O:O,MATCH(PRINT!E209,NOVO!C:C,0)),"")</f>
        <v>220656</v>
      </c>
      <c r="AA209" s="40">
        <v>176383</v>
      </c>
    </row>
    <row r="210" spans="1:27" s="23" customFormat="1" x14ac:dyDescent="0.25">
      <c r="A210" s="54">
        <v>0</v>
      </c>
      <c r="B210" s="75"/>
      <c r="C210" s="23">
        <v>1004130</v>
      </c>
      <c r="D210" s="23">
        <v>1</v>
      </c>
      <c r="E210" s="23">
        <v>1004162</v>
      </c>
      <c r="F210" s="23" t="s">
        <v>2060</v>
      </c>
      <c r="G210" s="5">
        <v>5</v>
      </c>
      <c r="H210" s="23">
        <v>12</v>
      </c>
      <c r="I210" s="23">
        <v>0</v>
      </c>
      <c r="J210" s="23">
        <v>0</v>
      </c>
      <c r="K210" s="23" t="s">
        <v>5</v>
      </c>
      <c r="L210" s="23" t="s">
        <v>570</v>
      </c>
      <c r="M210" s="23" t="s">
        <v>1770</v>
      </c>
      <c r="N210" s="24">
        <v>45820</v>
      </c>
      <c r="O210" s="28">
        <v>3.472222222222222E-3</v>
      </c>
      <c r="P210" s="3">
        <v>45817</v>
      </c>
      <c r="Q210" s="78">
        <v>45826.139039351867</v>
      </c>
      <c r="R210" s="79">
        <v>45826.142511574086</v>
      </c>
      <c r="S210" s="80">
        <v>0.1423611111111111</v>
      </c>
      <c r="T210" s="81">
        <v>-9.0001504629763076</v>
      </c>
      <c r="U210" s="47">
        <f>IFERROR(INDEX(NOVO!O:O,MATCH(PRINT!E210,NOVO!C:C,0)),"")</f>
        <v>220650</v>
      </c>
      <c r="AA210" s="40">
        <v>176384</v>
      </c>
    </row>
    <row r="211" spans="1:27" s="23" customFormat="1" x14ac:dyDescent="0.25">
      <c r="A211" s="54">
        <v>0</v>
      </c>
      <c r="B211" s="75"/>
      <c r="C211" s="23">
        <v>1004130</v>
      </c>
      <c r="D211" s="23">
        <v>1</v>
      </c>
      <c r="E211" s="23">
        <v>1004160</v>
      </c>
      <c r="F211" s="23" t="s">
        <v>2058</v>
      </c>
      <c r="G211" s="5">
        <v>1</v>
      </c>
      <c r="H211" s="23">
        <v>12</v>
      </c>
      <c r="I211" s="23">
        <v>0</v>
      </c>
      <c r="J211" s="23">
        <v>0</v>
      </c>
      <c r="K211" s="23" t="s">
        <v>5</v>
      </c>
      <c r="L211" s="23" t="s">
        <v>570</v>
      </c>
      <c r="M211" s="23" t="s">
        <v>1770</v>
      </c>
      <c r="N211" s="24">
        <v>45820</v>
      </c>
      <c r="O211" s="28">
        <v>1.0416666666666667E-3</v>
      </c>
      <c r="P211" s="3">
        <v>45817</v>
      </c>
      <c r="Q211" s="78">
        <v>45826.142511574086</v>
      </c>
      <c r="R211" s="79">
        <v>45826.143553240756</v>
      </c>
      <c r="S211" s="80">
        <v>0.14305555555555555</v>
      </c>
      <c r="T211" s="81">
        <v>-9.0004976851996616</v>
      </c>
      <c r="U211" s="47">
        <f>IFERROR(INDEX(NOVO!O:O,MATCH(PRINT!E211,NOVO!C:C,0)),"")</f>
        <v>220648</v>
      </c>
      <c r="AA211" s="40">
        <v>176385</v>
      </c>
    </row>
    <row r="212" spans="1:27" s="23" customFormat="1" x14ac:dyDescent="0.25">
      <c r="A212" s="54">
        <v>0</v>
      </c>
      <c r="B212" s="75"/>
      <c r="C212" s="23">
        <v>1004130</v>
      </c>
      <c r="D212" s="23">
        <v>1</v>
      </c>
      <c r="E212" s="23">
        <v>1004154</v>
      </c>
      <c r="F212" s="23" t="s">
        <v>1755</v>
      </c>
      <c r="G212" s="5">
        <v>5</v>
      </c>
      <c r="H212" s="23">
        <v>12</v>
      </c>
      <c r="I212" s="23">
        <v>11</v>
      </c>
      <c r="J212" s="23">
        <v>0</v>
      </c>
      <c r="K212" s="23" t="s">
        <v>5</v>
      </c>
      <c r="L212" s="23" t="s">
        <v>570</v>
      </c>
      <c r="M212" s="23" t="s">
        <v>1770</v>
      </c>
      <c r="N212" s="24">
        <v>45820</v>
      </c>
      <c r="O212" s="28">
        <v>3.472222222222222E-3</v>
      </c>
      <c r="P212" s="3">
        <v>45817</v>
      </c>
      <c r="Q212" s="78">
        <v>45826.143553240756</v>
      </c>
      <c r="R212" s="79">
        <v>45826.147025462975</v>
      </c>
      <c r="S212" s="80">
        <v>0.14652777777777778</v>
      </c>
      <c r="T212" s="81">
        <v>-9.0004976851996616</v>
      </c>
      <c r="U212" s="47">
        <f>IFERROR(INDEX(NOVO!O:O,MATCH(PRINT!E212,NOVO!C:C,0)),"")</f>
        <v>220642</v>
      </c>
      <c r="AA212" s="40">
        <v>176386</v>
      </c>
    </row>
    <row r="213" spans="1:27" s="23" customFormat="1" x14ac:dyDescent="0.25">
      <c r="A213" s="54">
        <v>0</v>
      </c>
      <c r="B213" s="75"/>
      <c r="C213" s="23">
        <v>1004130</v>
      </c>
      <c r="D213" s="23">
        <v>1</v>
      </c>
      <c r="E213" s="23">
        <v>1004146</v>
      </c>
      <c r="F213" s="23" t="s">
        <v>2056</v>
      </c>
      <c r="G213" s="5">
        <v>5</v>
      </c>
      <c r="H213" s="23">
        <v>12</v>
      </c>
      <c r="I213" s="23">
        <v>0</v>
      </c>
      <c r="J213" s="23">
        <v>0</v>
      </c>
      <c r="K213" s="23" t="s">
        <v>5</v>
      </c>
      <c r="L213" s="23" t="s">
        <v>570</v>
      </c>
      <c r="M213" s="23" t="s">
        <v>1770</v>
      </c>
      <c r="N213" s="24">
        <v>45820</v>
      </c>
      <c r="O213" s="28">
        <v>3.472222222222222E-3</v>
      </c>
      <c r="P213" s="3">
        <v>45817</v>
      </c>
      <c r="Q213" s="78">
        <v>45826.147025462975</v>
      </c>
      <c r="R213" s="79">
        <v>45826.150497685194</v>
      </c>
      <c r="S213" s="80">
        <v>0.15</v>
      </c>
      <c r="T213" s="81">
        <v>-9.0004976851923857</v>
      </c>
      <c r="U213" s="47">
        <f>IFERROR(INDEX(NOVO!O:O,MATCH(PRINT!E213,NOVO!C:C,0)),"")</f>
        <v>220634</v>
      </c>
      <c r="AA213" s="40">
        <v>176387</v>
      </c>
    </row>
    <row r="214" spans="1:27" s="23" customFormat="1" x14ac:dyDescent="0.25">
      <c r="A214" s="54">
        <v>0</v>
      </c>
      <c r="B214" s="75"/>
      <c r="C214" s="23">
        <v>1004131</v>
      </c>
      <c r="D214" s="23">
        <v>1</v>
      </c>
      <c r="E214" s="23">
        <v>1004160</v>
      </c>
      <c r="F214" s="23" t="s">
        <v>2058</v>
      </c>
      <c r="G214" s="5">
        <v>1</v>
      </c>
      <c r="H214" s="23">
        <v>12</v>
      </c>
      <c r="I214" s="23">
        <v>0</v>
      </c>
      <c r="J214" s="23">
        <v>0</v>
      </c>
      <c r="K214" s="23" t="s">
        <v>5</v>
      </c>
      <c r="L214" s="23" t="s">
        <v>570</v>
      </c>
      <c r="M214" s="23" t="s">
        <v>1770</v>
      </c>
      <c r="N214" s="24">
        <v>45820</v>
      </c>
      <c r="O214" s="28">
        <v>1.0416666666666667E-3</v>
      </c>
      <c r="P214" s="3">
        <v>45817</v>
      </c>
      <c r="Q214" s="78">
        <v>45826.150497685194</v>
      </c>
      <c r="R214" s="79">
        <v>45826.151539351864</v>
      </c>
      <c r="S214" s="80">
        <v>0.15138888888888888</v>
      </c>
      <c r="T214" s="81">
        <v>-9.0001504629763076</v>
      </c>
      <c r="U214" s="47">
        <f>IFERROR(INDEX(NOVO!O:O,MATCH(PRINT!E214,NOVO!C:C,0)),"")</f>
        <v>220648</v>
      </c>
      <c r="AA214" s="40">
        <v>176388</v>
      </c>
    </row>
    <row r="215" spans="1:27" s="23" customFormat="1" x14ac:dyDescent="0.25">
      <c r="A215" s="54">
        <v>0</v>
      </c>
      <c r="B215" s="75"/>
      <c r="C215" s="23">
        <v>1004131</v>
      </c>
      <c r="D215" s="23">
        <v>1</v>
      </c>
      <c r="E215" s="23">
        <v>1004162</v>
      </c>
      <c r="F215" s="23" t="s">
        <v>2060</v>
      </c>
      <c r="G215" s="5">
        <v>5</v>
      </c>
      <c r="H215" s="23">
        <v>12</v>
      </c>
      <c r="I215" s="23">
        <v>0</v>
      </c>
      <c r="J215" s="23">
        <v>0</v>
      </c>
      <c r="K215" s="23" t="s">
        <v>5</v>
      </c>
      <c r="L215" s="23" t="s">
        <v>570</v>
      </c>
      <c r="M215" s="23" t="s">
        <v>1770</v>
      </c>
      <c r="N215" s="24">
        <v>45820</v>
      </c>
      <c r="O215" s="28">
        <v>3.472222222222222E-3</v>
      </c>
      <c r="P215" s="3">
        <v>45817</v>
      </c>
      <c r="Q215" s="78">
        <v>45826.151539351864</v>
      </c>
      <c r="R215" s="79">
        <v>45826.155011574083</v>
      </c>
      <c r="S215" s="80">
        <v>0.15486111111111112</v>
      </c>
      <c r="T215" s="81">
        <v>-9.0001504629690317</v>
      </c>
      <c r="U215" s="47">
        <f>IFERROR(INDEX(NOVO!O:O,MATCH(PRINT!E215,NOVO!C:C,0)),"")</f>
        <v>220650</v>
      </c>
      <c r="AA215" s="40">
        <v>176389</v>
      </c>
    </row>
    <row r="216" spans="1:27" s="23" customFormat="1" x14ac:dyDescent="0.25">
      <c r="A216" s="54">
        <v>0</v>
      </c>
      <c r="B216" s="75"/>
      <c r="C216" s="23">
        <v>1004131</v>
      </c>
      <c r="D216" s="23">
        <v>1</v>
      </c>
      <c r="E216" s="23">
        <v>1004168</v>
      </c>
      <c r="F216" s="23" t="s">
        <v>2059</v>
      </c>
      <c r="G216" s="5">
        <v>1</v>
      </c>
      <c r="H216" s="23">
        <v>12</v>
      </c>
      <c r="I216" s="23">
        <v>0</v>
      </c>
      <c r="J216" s="23">
        <v>0</v>
      </c>
      <c r="K216" s="23" t="s">
        <v>5</v>
      </c>
      <c r="L216" s="23" t="s">
        <v>570</v>
      </c>
      <c r="M216" s="23" t="s">
        <v>1770</v>
      </c>
      <c r="N216" s="24">
        <v>45820</v>
      </c>
      <c r="O216" s="28">
        <v>1.0416666666666667E-3</v>
      </c>
      <c r="P216" s="3">
        <v>45817</v>
      </c>
      <c r="Q216" s="78">
        <v>45826.155011574083</v>
      </c>
      <c r="R216" s="79">
        <v>45826.156053240753</v>
      </c>
      <c r="S216" s="80">
        <v>0.15555555555555556</v>
      </c>
      <c r="T216" s="81">
        <v>-9.0004976851996616</v>
      </c>
      <c r="U216" s="47">
        <f>IFERROR(INDEX(NOVO!O:O,MATCH(PRINT!E216,NOVO!C:C,0)),"")</f>
        <v>220656</v>
      </c>
      <c r="AA216" s="40">
        <v>176475</v>
      </c>
    </row>
    <row r="217" spans="1:27" s="23" customFormat="1" x14ac:dyDescent="0.25">
      <c r="A217" s="54">
        <v>0</v>
      </c>
      <c r="B217" s="75"/>
      <c r="C217" s="23">
        <v>1004131</v>
      </c>
      <c r="D217" s="23">
        <v>1</v>
      </c>
      <c r="E217" s="23">
        <v>1004146</v>
      </c>
      <c r="F217" s="23" t="s">
        <v>2056</v>
      </c>
      <c r="G217" s="5">
        <v>5</v>
      </c>
      <c r="H217" s="23">
        <v>12</v>
      </c>
      <c r="I217" s="23">
        <v>0</v>
      </c>
      <c r="J217" s="23">
        <v>0</v>
      </c>
      <c r="K217" s="23" t="s">
        <v>5</v>
      </c>
      <c r="L217" s="23" t="s">
        <v>570</v>
      </c>
      <c r="M217" s="23" t="s">
        <v>1770</v>
      </c>
      <c r="N217" s="24">
        <v>45820</v>
      </c>
      <c r="O217" s="28">
        <v>3.472222222222222E-3</v>
      </c>
      <c r="P217" s="3">
        <v>45817</v>
      </c>
      <c r="Q217" s="78">
        <v>45826.156053240753</v>
      </c>
      <c r="R217" s="79">
        <v>45826.159525462972</v>
      </c>
      <c r="S217" s="80">
        <v>0.15902777777777777</v>
      </c>
      <c r="T217" s="81">
        <v>-9.0004976851923857</v>
      </c>
      <c r="U217" s="47">
        <f>IFERROR(INDEX(NOVO!O:O,MATCH(PRINT!E217,NOVO!C:C,0)),"")</f>
        <v>220634</v>
      </c>
      <c r="AA217" s="40">
        <v>176484</v>
      </c>
    </row>
    <row r="218" spans="1:27" s="23" customFormat="1" x14ac:dyDescent="0.25">
      <c r="A218" s="54">
        <v>0</v>
      </c>
      <c r="B218" s="75"/>
      <c r="C218" s="23">
        <v>1004131</v>
      </c>
      <c r="D218" s="23">
        <v>1</v>
      </c>
      <c r="E218" s="23">
        <v>1034950</v>
      </c>
      <c r="F218" s="23" t="s">
        <v>2211</v>
      </c>
      <c r="G218" s="5">
        <v>0</v>
      </c>
      <c r="H218" s="23">
        <v>5</v>
      </c>
      <c r="I218" s="23">
        <v>0</v>
      </c>
      <c r="J218" s="23">
        <v>0</v>
      </c>
      <c r="K218" s="23" t="s">
        <v>5</v>
      </c>
      <c r="L218" s="23" t="s">
        <v>570</v>
      </c>
      <c r="M218" s="23" t="s">
        <v>1770</v>
      </c>
      <c r="N218" s="24">
        <v>45820</v>
      </c>
      <c r="O218" s="28">
        <v>4.3981481481481481E-4</v>
      </c>
      <c r="P218" s="3">
        <v>45817</v>
      </c>
      <c r="Q218" s="78">
        <v>45826.159525462972</v>
      </c>
      <c r="R218" s="79">
        <v>45826.159965277788</v>
      </c>
      <c r="S218" s="80">
        <v>0.15972222222222221</v>
      </c>
      <c r="T218" s="81">
        <v>-9.000243055568717</v>
      </c>
      <c r="U218" s="47">
        <f>IFERROR(INDEX(NOVO!O:O,MATCH(PRINT!E218,NOVO!C:C,0)),"")</f>
        <v>220687</v>
      </c>
      <c r="AA218" s="40">
        <v>176496</v>
      </c>
    </row>
    <row r="219" spans="1:27" s="23" customFormat="1" x14ac:dyDescent="0.25">
      <c r="A219" s="54">
        <v>0</v>
      </c>
      <c r="B219" s="75"/>
      <c r="C219" s="23">
        <v>1004131</v>
      </c>
      <c r="D219" s="23">
        <v>1</v>
      </c>
      <c r="E219" s="23">
        <v>1004154</v>
      </c>
      <c r="F219" s="23" t="s">
        <v>1755</v>
      </c>
      <c r="G219" s="5">
        <v>5</v>
      </c>
      <c r="H219" s="23">
        <v>12</v>
      </c>
      <c r="I219" s="23">
        <v>11</v>
      </c>
      <c r="J219" s="23">
        <v>0</v>
      </c>
      <c r="K219" s="23" t="s">
        <v>5</v>
      </c>
      <c r="L219" s="23" t="s">
        <v>570</v>
      </c>
      <c r="M219" s="23" t="s">
        <v>1770</v>
      </c>
      <c r="N219" s="24">
        <v>45820</v>
      </c>
      <c r="O219" s="28">
        <v>3.472222222222222E-3</v>
      </c>
      <c r="P219" s="3">
        <v>45817</v>
      </c>
      <c r="Q219" s="78">
        <v>45826.159965277788</v>
      </c>
      <c r="R219" s="79">
        <v>45826.163437500007</v>
      </c>
      <c r="S219" s="80">
        <v>0.16319444444444445</v>
      </c>
      <c r="T219" s="81">
        <v>-9.000243055561441</v>
      </c>
      <c r="U219" s="47">
        <f>IFERROR(INDEX(NOVO!O:O,MATCH(PRINT!E219,NOVO!C:C,0)),"")</f>
        <v>220642</v>
      </c>
      <c r="AA219" s="40">
        <v>176505</v>
      </c>
    </row>
    <row r="220" spans="1:27" s="23" customFormat="1" x14ac:dyDescent="0.25">
      <c r="A220" s="54">
        <v>0</v>
      </c>
      <c r="B220" s="75"/>
      <c r="C220" s="23">
        <v>1004131</v>
      </c>
      <c r="D220" s="23">
        <v>1</v>
      </c>
      <c r="E220" s="23">
        <v>1004173</v>
      </c>
      <c r="F220" s="23" t="s">
        <v>2057</v>
      </c>
      <c r="G220" s="5">
        <v>1</v>
      </c>
      <c r="H220" s="23">
        <v>12</v>
      </c>
      <c r="I220" s="23">
        <v>0</v>
      </c>
      <c r="J220" s="23">
        <v>0</v>
      </c>
      <c r="K220" s="23" t="s">
        <v>5</v>
      </c>
      <c r="L220" s="23" t="s">
        <v>570</v>
      </c>
      <c r="M220" s="23" t="s">
        <v>1770</v>
      </c>
      <c r="N220" s="24">
        <v>45820</v>
      </c>
      <c r="O220" s="28">
        <v>1.0416666666666667E-3</v>
      </c>
      <c r="P220" s="3">
        <v>45817</v>
      </c>
      <c r="Q220" s="78">
        <v>45826.163437500007</v>
      </c>
      <c r="R220" s="79">
        <v>45826.164479166677</v>
      </c>
      <c r="S220" s="80">
        <v>0.16388888888888889</v>
      </c>
      <c r="T220" s="81">
        <v>-9.000590277784795</v>
      </c>
      <c r="U220" s="47">
        <f>IFERROR(INDEX(NOVO!O:O,MATCH(PRINT!E220,NOVO!C:C,0)),"")</f>
        <v>220662</v>
      </c>
      <c r="AA220" s="40">
        <v>176518</v>
      </c>
    </row>
    <row r="221" spans="1:27" s="23" customFormat="1" x14ac:dyDescent="0.25">
      <c r="A221" s="54">
        <v>0</v>
      </c>
      <c r="B221" s="75"/>
      <c r="C221" s="23">
        <v>1004132</v>
      </c>
      <c r="D221" s="23">
        <v>1</v>
      </c>
      <c r="E221" s="23">
        <v>1004146</v>
      </c>
      <c r="F221" s="23" t="s">
        <v>2056</v>
      </c>
      <c r="G221" s="5">
        <v>5</v>
      </c>
      <c r="H221" s="23">
        <v>12</v>
      </c>
      <c r="I221" s="23">
        <v>0</v>
      </c>
      <c r="J221" s="23">
        <v>0</v>
      </c>
      <c r="K221" s="23" t="s">
        <v>5</v>
      </c>
      <c r="L221" s="23" t="s">
        <v>570</v>
      </c>
      <c r="M221" s="23" t="s">
        <v>1770</v>
      </c>
      <c r="N221" s="24">
        <v>45820</v>
      </c>
      <c r="O221" s="28">
        <v>3.472222222222222E-3</v>
      </c>
      <c r="P221" s="3">
        <v>45817</v>
      </c>
      <c r="Q221" s="78">
        <v>45826.164479166677</v>
      </c>
      <c r="R221" s="79">
        <v>45826.167951388896</v>
      </c>
      <c r="S221" s="80">
        <v>0.1673611111111111</v>
      </c>
      <c r="T221" s="81">
        <v>-9.000590277784795</v>
      </c>
      <c r="U221" s="47">
        <f>IFERROR(INDEX(NOVO!O:O,MATCH(PRINT!E221,NOVO!C:C,0)),"")</f>
        <v>220634</v>
      </c>
      <c r="AA221" s="40">
        <v>176519</v>
      </c>
    </row>
    <row r="222" spans="1:27" s="23" customFormat="1" x14ac:dyDescent="0.25">
      <c r="A222" s="54">
        <v>0</v>
      </c>
      <c r="B222" s="75"/>
      <c r="C222" s="23">
        <v>1004132</v>
      </c>
      <c r="D222" s="23">
        <v>1</v>
      </c>
      <c r="E222" s="23">
        <v>1004154</v>
      </c>
      <c r="F222" s="23" t="s">
        <v>1755</v>
      </c>
      <c r="G222" s="5">
        <v>5</v>
      </c>
      <c r="H222" s="23">
        <v>12</v>
      </c>
      <c r="I222" s="23">
        <v>11</v>
      </c>
      <c r="J222" s="23">
        <v>0</v>
      </c>
      <c r="K222" s="23" t="s">
        <v>5</v>
      </c>
      <c r="L222" s="23" t="s">
        <v>570</v>
      </c>
      <c r="M222" s="23" t="s">
        <v>1770</v>
      </c>
      <c r="N222" s="24">
        <v>45820</v>
      </c>
      <c r="O222" s="28">
        <v>3.472222222222222E-3</v>
      </c>
      <c r="P222" s="3">
        <v>45817</v>
      </c>
      <c r="Q222" s="78">
        <v>45826.167951388896</v>
      </c>
      <c r="R222" s="79">
        <v>45826.171423611115</v>
      </c>
      <c r="S222" s="80">
        <v>0.17083333333333334</v>
      </c>
      <c r="T222" s="81">
        <v>-9.000590277784795</v>
      </c>
      <c r="U222" s="47">
        <f>IFERROR(INDEX(NOVO!O:O,MATCH(PRINT!E222,NOVO!C:C,0)),"")</f>
        <v>220642</v>
      </c>
      <c r="AA222" s="40" t="s">
        <v>356</v>
      </c>
    </row>
    <row r="223" spans="1:27" s="23" customFormat="1" x14ac:dyDescent="0.25">
      <c r="A223" s="54">
        <v>0</v>
      </c>
      <c r="B223" s="75"/>
      <c r="C223" s="23">
        <v>1004132</v>
      </c>
      <c r="D223" s="23">
        <v>1</v>
      </c>
      <c r="E223" s="23">
        <v>1034950</v>
      </c>
      <c r="F223" s="23" t="s">
        <v>2211</v>
      </c>
      <c r="G223" s="5">
        <v>0</v>
      </c>
      <c r="H223" s="23">
        <v>5</v>
      </c>
      <c r="I223" s="23">
        <v>0</v>
      </c>
      <c r="J223" s="23">
        <v>0</v>
      </c>
      <c r="K223" s="23" t="s">
        <v>5</v>
      </c>
      <c r="L223" s="23" t="s">
        <v>570</v>
      </c>
      <c r="M223" s="23" t="s">
        <v>1770</v>
      </c>
      <c r="N223" s="24">
        <v>45820</v>
      </c>
      <c r="O223" s="28">
        <v>4.3981481481481481E-4</v>
      </c>
      <c r="P223" s="3">
        <v>45817</v>
      </c>
      <c r="Q223" s="78">
        <v>45826.171423611115</v>
      </c>
      <c r="R223" s="79">
        <v>45826.17186342593</v>
      </c>
      <c r="S223" s="80">
        <v>0.17152777777777778</v>
      </c>
      <c r="T223" s="81">
        <v>-9.0003356481538503</v>
      </c>
      <c r="U223" s="47">
        <f>IFERROR(INDEX(NOVO!O:O,MATCH(PRINT!E223,NOVO!C:C,0)),"")</f>
        <v>220687</v>
      </c>
      <c r="AA223" s="26"/>
    </row>
    <row r="224" spans="1:27" s="23" customFormat="1" x14ac:dyDescent="0.25">
      <c r="A224" s="54">
        <v>0</v>
      </c>
      <c r="B224" s="75"/>
      <c r="C224" s="23">
        <v>1004132</v>
      </c>
      <c r="D224" s="23">
        <v>1</v>
      </c>
      <c r="E224" s="23">
        <v>1004173</v>
      </c>
      <c r="F224" s="23" t="s">
        <v>2057</v>
      </c>
      <c r="G224" s="5">
        <v>1</v>
      </c>
      <c r="H224" s="23">
        <v>12</v>
      </c>
      <c r="I224" s="23">
        <v>0</v>
      </c>
      <c r="J224" s="23">
        <v>0</v>
      </c>
      <c r="K224" s="23" t="s">
        <v>5</v>
      </c>
      <c r="L224" s="23" t="s">
        <v>570</v>
      </c>
      <c r="M224" s="23" t="s">
        <v>1770</v>
      </c>
      <c r="N224" s="24">
        <v>45820</v>
      </c>
      <c r="O224" s="28">
        <v>1.0416666666666667E-3</v>
      </c>
      <c r="P224" s="3">
        <v>45817</v>
      </c>
      <c r="Q224" s="78">
        <v>45826.17186342593</v>
      </c>
      <c r="R224" s="79">
        <v>45826.172905092601</v>
      </c>
      <c r="S224" s="80">
        <v>0.17222222222222222</v>
      </c>
      <c r="T224" s="81">
        <v>-9.0006828703772044</v>
      </c>
      <c r="U224" s="47">
        <f>IFERROR(INDEX(NOVO!O:O,MATCH(PRINT!E224,NOVO!C:C,0)),"")</f>
        <v>220662</v>
      </c>
      <c r="AA224" s="26"/>
    </row>
    <row r="225" spans="1:21" s="23" customFormat="1" x14ac:dyDescent="0.25">
      <c r="A225" s="54">
        <v>0</v>
      </c>
      <c r="B225" s="75"/>
      <c r="C225" s="23">
        <v>1004132</v>
      </c>
      <c r="D225" s="23">
        <v>1</v>
      </c>
      <c r="E225" s="23">
        <v>1004168</v>
      </c>
      <c r="F225" s="23" t="s">
        <v>2059</v>
      </c>
      <c r="G225" s="5">
        <v>1</v>
      </c>
      <c r="H225" s="23">
        <v>12</v>
      </c>
      <c r="I225" s="23">
        <v>0</v>
      </c>
      <c r="J225" s="23">
        <v>0</v>
      </c>
      <c r="K225" s="23" t="s">
        <v>5</v>
      </c>
      <c r="L225" s="23" t="s">
        <v>570</v>
      </c>
      <c r="M225" s="23" t="s">
        <v>1770</v>
      </c>
      <c r="N225" s="24">
        <v>45820</v>
      </c>
      <c r="O225" s="28">
        <v>1.0416666666666667E-3</v>
      </c>
      <c r="P225" s="3">
        <v>45817</v>
      </c>
      <c r="Q225" s="78">
        <v>45826.172905092601</v>
      </c>
      <c r="R225" s="79">
        <v>45826.173946759271</v>
      </c>
      <c r="S225" s="80">
        <v>0.1736111111111111</v>
      </c>
      <c r="T225" s="81">
        <v>-9.0003356481611263</v>
      </c>
      <c r="U225" s="47">
        <f>IFERROR(INDEX(NOVO!O:O,MATCH(PRINT!E225,NOVO!C:C,0)),"")</f>
        <v>220656</v>
      </c>
    </row>
    <row r="226" spans="1:21" s="23" customFormat="1" x14ac:dyDescent="0.25">
      <c r="A226" s="54">
        <v>0</v>
      </c>
      <c r="B226" s="75"/>
      <c r="C226" s="23">
        <v>1004132</v>
      </c>
      <c r="D226" s="23">
        <v>1</v>
      </c>
      <c r="E226" s="23">
        <v>1004162</v>
      </c>
      <c r="F226" s="23" t="s">
        <v>2060</v>
      </c>
      <c r="G226" s="5">
        <v>5</v>
      </c>
      <c r="H226" s="23">
        <v>12</v>
      </c>
      <c r="I226" s="23">
        <v>0</v>
      </c>
      <c r="J226" s="23">
        <v>0</v>
      </c>
      <c r="K226" s="23" t="s">
        <v>5</v>
      </c>
      <c r="L226" s="23" t="s">
        <v>570</v>
      </c>
      <c r="M226" s="23" t="s">
        <v>1770</v>
      </c>
      <c r="N226" s="24">
        <v>45820</v>
      </c>
      <c r="O226" s="28">
        <v>3.472222222222222E-3</v>
      </c>
      <c r="P226" s="3">
        <v>45817</v>
      </c>
      <c r="Q226" s="78">
        <v>45826.173946759271</v>
      </c>
      <c r="R226" s="79">
        <v>45826.17741898149</v>
      </c>
      <c r="S226" s="80">
        <v>0.17708333333333334</v>
      </c>
      <c r="T226" s="81">
        <v>-9.0003356481538503</v>
      </c>
      <c r="U226" s="47">
        <f>IFERROR(INDEX(NOVO!O:O,MATCH(PRINT!E226,NOVO!C:C,0)),"")</f>
        <v>220650</v>
      </c>
    </row>
    <row r="227" spans="1:21" s="23" customFormat="1" x14ac:dyDescent="0.25">
      <c r="A227" s="54">
        <v>0</v>
      </c>
      <c r="B227" s="75"/>
      <c r="C227" s="23">
        <v>1004132</v>
      </c>
      <c r="D227" s="23">
        <v>1</v>
      </c>
      <c r="E227" s="23">
        <v>1004160</v>
      </c>
      <c r="F227" s="23" t="s">
        <v>2058</v>
      </c>
      <c r="G227" s="5">
        <v>1</v>
      </c>
      <c r="H227" s="23">
        <v>12</v>
      </c>
      <c r="I227" s="23">
        <v>0</v>
      </c>
      <c r="J227" s="23">
        <v>0</v>
      </c>
      <c r="K227" s="23" t="s">
        <v>5</v>
      </c>
      <c r="L227" s="23" t="s">
        <v>570</v>
      </c>
      <c r="M227" s="23" t="s">
        <v>1770</v>
      </c>
      <c r="N227" s="24">
        <v>45820</v>
      </c>
      <c r="O227" s="28">
        <v>1.0416666666666667E-3</v>
      </c>
      <c r="P227" s="3">
        <v>45817</v>
      </c>
      <c r="Q227" s="78">
        <v>45826.17741898149</v>
      </c>
      <c r="R227" s="79">
        <v>45826.17846064816</v>
      </c>
      <c r="S227" s="80">
        <v>0.17777777777777778</v>
      </c>
      <c r="T227" s="81">
        <v>-9.0006828703844803</v>
      </c>
      <c r="U227" s="47">
        <f>IFERROR(INDEX(NOVO!O:O,MATCH(PRINT!E227,NOVO!C:C,0)),"")</f>
        <v>220648</v>
      </c>
    </row>
    <row r="228" spans="1:21" s="23" customFormat="1" x14ac:dyDescent="0.25">
      <c r="A228" s="54">
        <v>0</v>
      </c>
      <c r="B228" s="75"/>
      <c r="C228" s="23">
        <v>1004133</v>
      </c>
      <c r="D228" s="23">
        <v>1</v>
      </c>
      <c r="E228" s="23">
        <v>1004154</v>
      </c>
      <c r="F228" s="23" t="s">
        <v>1755</v>
      </c>
      <c r="G228" s="5">
        <v>5</v>
      </c>
      <c r="H228" s="23">
        <v>12</v>
      </c>
      <c r="I228" s="23">
        <v>11</v>
      </c>
      <c r="J228" s="23">
        <v>0</v>
      </c>
      <c r="K228" s="23" t="s">
        <v>5</v>
      </c>
      <c r="L228" s="23" t="s">
        <v>570</v>
      </c>
      <c r="M228" s="23" t="s">
        <v>1770</v>
      </c>
      <c r="N228" s="24">
        <v>45820</v>
      </c>
      <c r="O228" s="28">
        <v>3.472222222222222E-3</v>
      </c>
      <c r="P228" s="3">
        <v>45817</v>
      </c>
      <c r="Q228" s="78">
        <v>45826.17846064816</v>
      </c>
      <c r="R228" s="79">
        <v>45826.181932870379</v>
      </c>
      <c r="S228" s="80">
        <v>0.18124999999999999</v>
      </c>
      <c r="T228" s="81">
        <v>-9.0006828703772044</v>
      </c>
      <c r="U228" s="47">
        <f>IFERROR(INDEX(NOVO!O:O,MATCH(PRINT!E228,NOVO!C:C,0)),"")</f>
        <v>220642</v>
      </c>
    </row>
    <row r="229" spans="1:21" s="23" customFormat="1" x14ac:dyDescent="0.25">
      <c r="A229" s="54">
        <v>0</v>
      </c>
      <c r="B229" s="75"/>
      <c r="C229" s="23">
        <v>1004133</v>
      </c>
      <c r="D229" s="23">
        <v>1</v>
      </c>
      <c r="E229" s="23">
        <v>1034950</v>
      </c>
      <c r="F229" s="23" t="s">
        <v>2211</v>
      </c>
      <c r="G229" s="5">
        <v>0</v>
      </c>
      <c r="H229" s="23">
        <v>5</v>
      </c>
      <c r="I229" s="23">
        <v>0</v>
      </c>
      <c r="J229" s="23">
        <v>0</v>
      </c>
      <c r="K229" s="23" t="s">
        <v>5</v>
      </c>
      <c r="L229" s="23" t="s">
        <v>570</v>
      </c>
      <c r="M229" s="23" t="s">
        <v>1770</v>
      </c>
      <c r="N229" s="24">
        <v>45820</v>
      </c>
      <c r="O229" s="28">
        <v>4.3981481481481481E-4</v>
      </c>
      <c r="P229" s="3">
        <v>45817</v>
      </c>
      <c r="Q229" s="78">
        <v>45826.181932870379</v>
      </c>
      <c r="R229" s="79">
        <v>45826.182372685194</v>
      </c>
      <c r="S229" s="80">
        <v>0.18194444444444444</v>
      </c>
      <c r="T229" s="81">
        <v>-9.0004282407535356</v>
      </c>
      <c r="U229" s="47">
        <f>IFERROR(INDEX(NOVO!O:O,MATCH(PRINT!E229,NOVO!C:C,0)),"")</f>
        <v>220687</v>
      </c>
    </row>
    <row r="230" spans="1:21" s="23" customFormat="1" x14ac:dyDescent="0.25">
      <c r="A230" s="54">
        <v>0</v>
      </c>
      <c r="B230" s="75"/>
      <c r="C230" s="23">
        <v>1004133</v>
      </c>
      <c r="D230" s="23">
        <v>1</v>
      </c>
      <c r="E230" s="23">
        <v>1004173</v>
      </c>
      <c r="F230" s="23" t="s">
        <v>2057</v>
      </c>
      <c r="G230" s="5">
        <v>1</v>
      </c>
      <c r="H230" s="23">
        <v>12</v>
      </c>
      <c r="I230" s="23">
        <v>0</v>
      </c>
      <c r="J230" s="23">
        <v>0</v>
      </c>
      <c r="K230" s="23" t="s">
        <v>5</v>
      </c>
      <c r="L230" s="23" t="s">
        <v>570</v>
      </c>
      <c r="M230" s="23" t="s">
        <v>1770</v>
      </c>
      <c r="N230" s="24">
        <v>45820</v>
      </c>
      <c r="O230" s="28">
        <v>1.0416666666666667E-3</v>
      </c>
      <c r="P230" s="3">
        <v>45817</v>
      </c>
      <c r="Q230" s="78">
        <v>45826.182372685194</v>
      </c>
      <c r="R230" s="79">
        <v>45826.183414351864</v>
      </c>
      <c r="S230" s="80">
        <v>0.18333333333333332</v>
      </c>
      <c r="T230" s="81">
        <v>-9.0000810185301816</v>
      </c>
      <c r="U230" s="47">
        <f>IFERROR(INDEX(NOVO!O:O,MATCH(PRINT!E230,NOVO!C:C,0)),"")</f>
        <v>220662</v>
      </c>
    </row>
    <row r="231" spans="1:21" s="23" customFormat="1" x14ac:dyDescent="0.25">
      <c r="A231" s="54">
        <v>0</v>
      </c>
      <c r="B231" s="75"/>
      <c r="C231" s="23">
        <v>1004133</v>
      </c>
      <c r="D231" s="23">
        <v>1</v>
      </c>
      <c r="E231" s="23">
        <v>1004168</v>
      </c>
      <c r="F231" s="23" t="s">
        <v>2059</v>
      </c>
      <c r="G231" s="5">
        <v>1</v>
      </c>
      <c r="H231" s="23">
        <v>12</v>
      </c>
      <c r="I231" s="23">
        <v>0</v>
      </c>
      <c r="J231" s="23">
        <v>0</v>
      </c>
      <c r="K231" s="23" t="s">
        <v>5</v>
      </c>
      <c r="L231" s="23" t="s">
        <v>570</v>
      </c>
      <c r="M231" s="23" t="s">
        <v>1770</v>
      </c>
      <c r="N231" s="24">
        <v>45820</v>
      </c>
      <c r="O231" s="28">
        <v>1.0416666666666667E-3</v>
      </c>
      <c r="P231" s="3">
        <v>45817</v>
      </c>
      <c r="Q231" s="78">
        <v>45826.183414351864</v>
      </c>
      <c r="R231" s="79">
        <v>45826.184456018535</v>
      </c>
      <c r="S231" s="80">
        <v>0.18402777777777779</v>
      </c>
      <c r="T231" s="81">
        <v>-9.0004282407535356</v>
      </c>
      <c r="U231" s="47">
        <f>IFERROR(INDEX(NOVO!O:O,MATCH(PRINT!E231,NOVO!C:C,0)),"")</f>
        <v>220656</v>
      </c>
    </row>
    <row r="232" spans="1:21" s="23" customFormat="1" x14ac:dyDescent="0.25">
      <c r="A232" s="54">
        <v>0</v>
      </c>
      <c r="B232" s="75"/>
      <c r="C232" s="23">
        <v>1004133</v>
      </c>
      <c r="D232" s="23">
        <v>1</v>
      </c>
      <c r="E232" s="23">
        <v>1004146</v>
      </c>
      <c r="F232" s="23" t="s">
        <v>2056</v>
      </c>
      <c r="G232" s="5">
        <v>5</v>
      </c>
      <c r="H232" s="23">
        <v>12</v>
      </c>
      <c r="I232" s="23">
        <v>0</v>
      </c>
      <c r="J232" s="23">
        <v>0</v>
      </c>
      <c r="K232" s="23" t="s">
        <v>5</v>
      </c>
      <c r="L232" s="23" t="s">
        <v>570</v>
      </c>
      <c r="M232" s="23" t="s">
        <v>1770</v>
      </c>
      <c r="N232" s="24">
        <v>45820</v>
      </c>
      <c r="O232" s="28">
        <v>3.472222222222222E-3</v>
      </c>
      <c r="P232" s="3">
        <v>45817</v>
      </c>
      <c r="Q232" s="78">
        <v>45826.184456018535</v>
      </c>
      <c r="R232" s="79">
        <v>45826.187928240754</v>
      </c>
      <c r="S232" s="80">
        <v>0.1875</v>
      </c>
      <c r="T232" s="81">
        <v>-9.0004282407535356</v>
      </c>
      <c r="U232" s="47">
        <f>IFERROR(INDEX(NOVO!O:O,MATCH(PRINT!E232,NOVO!C:C,0)),"")</f>
        <v>220634</v>
      </c>
    </row>
    <row r="233" spans="1:21" s="23" customFormat="1" x14ac:dyDescent="0.25">
      <c r="A233" s="54">
        <v>0</v>
      </c>
      <c r="B233" s="75"/>
      <c r="C233" s="23">
        <v>1004133</v>
      </c>
      <c r="D233" s="23">
        <v>1</v>
      </c>
      <c r="E233" s="23">
        <v>1004162</v>
      </c>
      <c r="F233" s="23" t="s">
        <v>2060</v>
      </c>
      <c r="G233" s="5">
        <v>5</v>
      </c>
      <c r="H233" s="23">
        <v>12</v>
      </c>
      <c r="I233" s="23">
        <v>0</v>
      </c>
      <c r="J233" s="23">
        <v>0</v>
      </c>
      <c r="K233" s="23" t="s">
        <v>5</v>
      </c>
      <c r="L233" s="23" t="s">
        <v>570</v>
      </c>
      <c r="M233" s="23" t="s">
        <v>1770</v>
      </c>
      <c r="N233" s="24">
        <v>45820</v>
      </c>
      <c r="O233" s="28">
        <v>3.472222222222222E-3</v>
      </c>
      <c r="P233" s="3">
        <v>45817</v>
      </c>
      <c r="Q233" s="78">
        <v>45826.187928240754</v>
      </c>
      <c r="R233" s="79">
        <v>45826.191400462973</v>
      </c>
      <c r="S233" s="80">
        <v>0.19097222222222221</v>
      </c>
      <c r="T233" s="81">
        <v>-9.0004282407535356</v>
      </c>
      <c r="U233" s="47">
        <f>IFERROR(INDEX(NOVO!O:O,MATCH(PRINT!E233,NOVO!C:C,0)),"")</f>
        <v>220650</v>
      </c>
    </row>
    <row r="234" spans="1:21" s="23" customFormat="1" x14ac:dyDescent="0.25">
      <c r="A234" s="54">
        <v>0</v>
      </c>
      <c r="B234" s="75"/>
      <c r="C234" s="23">
        <v>1004133</v>
      </c>
      <c r="D234" s="23">
        <v>1</v>
      </c>
      <c r="E234" s="23">
        <v>1004160</v>
      </c>
      <c r="F234" s="23" t="s">
        <v>2058</v>
      </c>
      <c r="G234" s="5">
        <v>1</v>
      </c>
      <c r="H234" s="23">
        <v>12</v>
      </c>
      <c r="I234" s="23">
        <v>0</v>
      </c>
      <c r="J234" s="23">
        <v>0</v>
      </c>
      <c r="K234" s="23" t="s">
        <v>5</v>
      </c>
      <c r="L234" s="23" t="s">
        <v>570</v>
      </c>
      <c r="M234" s="23" t="s">
        <v>1770</v>
      </c>
      <c r="N234" s="24">
        <v>45820</v>
      </c>
      <c r="O234" s="28">
        <v>1.0416666666666667E-3</v>
      </c>
      <c r="P234" s="3">
        <v>45817</v>
      </c>
      <c r="Q234" s="78">
        <v>45826.191400462973</v>
      </c>
      <c r="R234" s="79">
        <v>45826.192442129643</v>
      </c>
      <c r="S234" s="80">
        <v>0.19236111111111112</v>
      </c>
      <c r="T234" s="81">
        <v>-9.0000810185301816</v>
      </c>
      <c r="U234" s="47">
        <f>IFERROR(INDEX(NOVO!O:O,MATCH(PRINT!E234,NOVO!C:C,0)),"")</f>
        <v>220648</v>
      </c>
    </row>
    <row r="235" spans="1:21" s="23" customFormat="1" x14ac:dyDescent="0.25">
      <c r="A235" s="54">
        <v>0</v>
      </c>
      <c r="B235" s="75"/>
      <c r="C235" s="23">
        <v>1004134</v>
      </c>
      <c r="D235" s="23">
        <v>1</v>
      </c>
      <c r="E235" s="23">
        <v>1004160</v>
      </c>
      <c r="F235" s="23" t="s">
        <v>2058</v>
      </c>
      <c r="G235" s="5">
        <v>1</v>
      </c>
      <c r="H235" s="23">
        <v>12</v>
      </c>
      <c r="I235" s="23">
        <v>0</v>
      </c>
      <c r="J235" s="23">
        <v>0</v>
      </c>
      <c r="K235" s="23" t="s">
        <v>5</v>
      </c>
      <c r="L235" s="23" t="s">
        <v>570</v>
      </c>
      <c r="M235" s="23" t="s">
        <v>1770</v>
      </c>
      <c r="N235" s="24">
        <v>45820</v>
      </c>
      <c r="O235" s="28">
        <v>1.0416666666666667E-3</v>
      </c>
      <c r="P235" s="3">
        <v>45817</v>
      </c>
      <c r="Q235" s="78">
        <v>45826.192442129643</v>
      </c>
      <c r="R235" s="79">
        <v>45826.193483796313</v>
      </c>
      <c r="S235" s="80">
        <v>0.19305555555555556</v>
      </c>
      <c r="T235" s="81">
        <v>-9.0004282407535356</v>
      </c>
      <c r="U235" s="47">
        <f>IFERROR(INDEX(NOVO!O:O,MATCH(PRINT!E235,NOVO!C:C,0)),"")</f>
        <v>220648</v>
      </c>
    </row>
    <row r="236" spans="1:21" s="23" customFormat="1" x14ac:dyDescent="0.25">
      <c r="A236" s="54">
        <v>0</v>
      </c>
      <c r="B236" s="75"/>
      <c r="C236" s="23">
        <v>1004134</v>
      </c>
      <c r="D236" s="23">
        <v>1</v>
      </c>
      <c r="E236" s="23">
        <v>1004162</v>
      </c>
      <c r="F236" s="23" t="s">
        <v>2060</v>
      </c>
      <c r="G236" s="5">
        <v>5</v>
      </c>
      <c r="H236" s="23">
        <v>12</v>
      </c>
      <c r="I236" s="23">
        <v>0</v>
      </c>
      <c r="J236" s="23">
        <v>0</v>
      </c>
      <c r="K236" s="23" t="s">
        <v>5</v>
      </c>
      <c r="L236" s="23" t="s">
        <v>570</v>
      </c>
      <c r="M236" s="23" t="s">
        <v>1770</v>
      </c>
      <c r="N236" s="24">
        <v>45820</v>
      </c>
      <c r="O236" s="28">
        <v>3.472222222222222E-3</v>
      </c>
      <c r="P236" s="3">
        <v>45817</v>
      </c>
      <c r="Q236" s="78">
        <v>45826.193483796313</v>
      </c>
      <c r="R236" s="79">
        <v>45826.196956018532</v>
      </c>
      <c r="S236" s="80">
        <v>0.19652777777777777</v>
      </c>
      <c r="T236" s="81">
        <v>-9.0004282407535356</v>
      </c>
      <c r="U236" s="47">
        <f>IFERROR(INDEX(NOVO!O:O,MATCH(PRINT!E236,NOVO!C:C,0)),"")</f>
        <v>220650</v>
      </c>
    </row>
    <row r="237" spans="1:21" s="23" customFormat="1" x14ac:dyDescent="0.25">
      <c r="A237" s="54">
        <v>0</v>
      </c>
      <c r="B237" s="75"/>
      <c r="C237" s="23">
        <v>1004134</v>
      </c>
      <c r="D237" s="23">
        <v>1</v>
      </c>
      <c r="E237" s="23">
        <v>1004168</v>
      </c>
      <c r="F237" s="23" t="s">
        <v>2059</v>
      </c>
      <c r="G237" s="5">
        <v>1</v>
      </c>
      <c r="H237" s="23">
        <v>12</v>
      </c>
      <c r="I237" s="23">
        <v>0</v>
      </c>
      <c r="J237" s="23">
        <v>0</v>
      </c>
      <c r="K237" s="23" t="s">
        <v>5</v>
      </c>
      <c r="L237" s="23" t="s">
        <v>570</v>
      </c>
      <c r="M237" s="23" t="s">
        <v>1770</v>
      </c>
      <c r="N237" s="24">
        <v>45820</v>
      </c>
      <c r="O237" s="28">
        <v>1.0416666666666667E-3</v>
      </c>
      <c r="P237" s="3">
        <v>45817</v>
      </c>
      <c r="Q237" s="78">
        <v>45826.196956018532</v>
      </c>
      <c r="R237" s="79">
        <v>45826.197997685202</v>
      </c>
      <c r="S237" s="80">
        <v>0.19791666666666666</v>
      </c>
      <c r="T237" s="81">
        <v>-9.0000810185374576</v>
      </c>
      <c r="U237" s="47">
        <f>IFERROR(INDEX(NOVO!O:O,MATCH(PRINT!E237,NOVO!C:C,0)),"")</f>
        <v>220656</v>
      </c>
    </row>
    <row r="238" spans="1:21" s="23" customFormat="1" x14ac:dyDescent="0.25">
      <c r="A238" s="54">
        <v>0</v>
      </c>
      <c r="B238" s="75"/>
      <c r="C238" s="23">
        <v>1004134</v>
      </c>
      <c r="D238" s="23">
        <v>1</v>
      </c>
      <c r="E238" s="23">
        <v>1004173</v>
      </c>
      <c r="F238" s="23" t="s">
        <v>2057</v>
      </c>
      <c r="G238" s="5">
        <v>1</v>
      </c>
      <c r="H238" s="23">
        <v>12</v>
      </c>
      <c r="I238" s="23">
        <v>0</v>
      </c>
      <c r="J238" s="23">
        <v>0</v>
      </c>
      <c r="K238" s="23" t="s">
        <v>5</v>
      </c>
      <c r="L238" s="23" t="s">
        <v>570</v>
      </c>
      <c r="M238" s="23" t="s">
        <v>1770</v>
      </c>
      <c r="N238" s="24">
        <v>45820</v>
      </c>
      <c r="O238" s="28">
        <v>1.0416666666666667E-3</v>
      </c>
      <c r="P238" s="3">
        <v>45817</v>
      </c>
      <c r="Q238" s="78">
        <v>45826.197997685202</v>
      </c>
      <c r="R238" s="79">
        <v>45826.199039351872</v>
      </c>
      <c r="S238" s="80">
        <v>0.1986111111111111</v>
      </c>
      <c r="T238" s="81">
        <v>-9.0004282407608116</v>
      </c>
      <c r="U238" s="47">
        <f>IFERROR(INDEX(NOVO!O:O,MATCH(PRINT!E238,NOVO!C:C,0)),"")</f>
        <v>220662</v>
      </c>
    </row>
    <row r="239" spans="1:21" s="23" customFormat="1" x14ac:dyDescent="0.25">
      <c r="A239" s="54">
        <v>0</v>
      </c>
      <c r="B239" s="75"/>
      <c r="C239" s="23">
        <v>1004134</v>
      </c>
      <c r="D239" s="23">
        <v>1</v>
      </c>
      <c r="E239" s="23">
        <v>1034950</v>
      </c>
      <c r="F239" s="23" t="s">
        <v>2211</v>
      </c>
      <c r="G239" s="5">
        <v>0</v>
      </c>
      <c r="H239" s="23">
        <v>5</v>
      </c>
      <c r="I239" s="23">
        <v>0</v>
      </c>
      <c r="J239" s="23">
        <v>0</v>
      </c>
      <c r="K239" s="23" t="s">
        <v>5</v>
      </c>
      <c r="L239" s="23" t="s">
        <v>570</v>
      </c>
      <c r="M239" s="23" t="s">
        <v>1770</v>
      </c>
      <c r="N239" s="24">
        <v>45820</v>
      </c>
      <c r="O239" s="28">
        <v>4.3981481481481481E-4</v>
      </c>
      <c r="P239" s="3">
        <v>45817</v>
      </c>
      <c r="Q239" s="78">
        <v>45826.199039351872</v>
      </c>
      <c r="R239" s="79">
        <v>45826.199479166688</v>
      </c>
      <c r="S239" s="80">
        <v>0.19930555555555557</v>
      </c>
      <c r="T239" s="81">
        <v>-9.0001736111298669</v>
      </c>
      <c r="U239" s="47">
        <f>IFERROR(INDEX(NOVO!O:O,MATCH(PRINT!E239,NOVO!C:C,0)),"")</f>
        <v>220687</v>
      </c>
    </row>
    <row r="240" spans="1:21" s="23" customFormat="1" x14ac:dyDescent="0.25">
      <c r="A240" s="54">
        <v>0</v>
      </c>
      <c r="B240" s="75"/>
      <c r="C240" s="23">
        <v>1004134</v>
      </c>
      <c r="D240" s="23">
        <v>1</v>
      </c>
      <c r="E240" s="23">
        <v>1004146</v>
      </c>
      <c r="F240" s="23" t="s">
        <v>2056</v>
      </c>
      <c r="G240" s="5">
        <v>5</v>
      </c>
      <c r="H240" s="23">
        <v>12</v>
      </c>
      <c r="I240" s="23">
        <v>0</v>
      </c>
      <c r="J240" s="23">
        <v>0</v>
      </c>
      <c r="K240" s="23" t="s">
        <v>5</v>
      </c>
      <c r="L240" s="23" t="s">
        <v>570</v>
      </c>
      <c r="M240" s="23" t="s">
        <v>1770</v>
      </c>
      <c r="N240" s="24">
        <v>45820</v>
      </c>
      <c r="O240" s="28">
        <v>3.472222222222222E-3</v>
      </c>
      <c r="P240" s="3">
        <v>45817</v>
      </c>
      <c r="Q240" s="78">
        <v>45826.199479166688</v>
      </c>
      <c r="R240" s="79">
        <v>45826.202951388907</v>
      </c>
      <c r="S240" s="80">
        <v>0.20277777777777778</v>
      </c>
      <c r="T240" s="81">
        <v>-9.0001736111298669</v>
      </c>
      <c r="U240" s="47">
        <f>IFERROR(INDEX(NOVO!O:O,MATCH(PRINT!E240,NOVO!C:C,0)),"")</f>
        <v>220634</v>
      </c>
    </row>
    <row r="241" spans="1:21" s="23" customFormat="1" x14ac:dyDescent="0.25">
      <c r="A241" s="54">
        <v>0</v>
      </c>
      <c r="B241" s="75"/>
      <c r="C241" s="23">
        <v>1004134</v>
      </c>
      <c r="D241" s="23">
        <v>1</v>
      </c>
      <c r="E241" s="23">
        <v>1004154</v>
      </c>
      <c r="F241" s="23" t="s">
        <v>1755</v>
      </c>
      <c r="G241" s="5">
        <v>5</v>
      </c>
      <c r="H241" s="23">
        <v>12</v>
      </c>
      <c r="I241" s="23">
        <v>11</v>
      </c>
      <c r="J241" s="23">
        <v>0</v>
      </c>
      <c r="K241" s="23" t="s">
        <v>5</v>
      </c>
      <c r="L241" s="23" t="s">
        <v>570</v>
      </c>
      <c r="M241" s="23" t="s">
        <v>1770</v>
      </c>
      <c r="N241" s="24">
        <v>45820</v>
      </c>
      <c r="O241" s="28">
        <v>3.472222222222222E-3</v>
      </c>
      <c r="P241" s="3">
        <v>45817</v>
      </c>
      <c r="Q241" s="78">
        <v>45826.202951388907</v>
      </c>
      <c r="R241" s="79">
        <v>45826.206423611126</v>
      </c>
      <c r="S241" s="80">
        <v>0.20624999999999999</v>
      </c>
      <c r="T241" s="81">
        <v>-9.000173611122591</v>
      </c>
      <c r="U241" s="47">
        <f>IFERROR(INDEX(NOVO!O:O,MATCH(PRINT!E241,NOVO!C:C,0)),"")</f>
        <v>220642</v>
      </c>
    </row>
    <row r="242" spans="1:21" s="23" customFormat="1" x14ac:dyDescent="0.25">
      <c r="A242" s="54">
        <v>0</v>
      </c>
      <c r="B242" s="75"/>
      <c r="C242" s="23">
        <v>1004135</v>
      </c>
      <c r="D242" s="23">
        <v>1</v>
      </c>
      <c r="E242" s="23">
        <v>1034950</v>
      </c>
      <c r="F242" s="23" t="s">
        <v>2211</v>
      </c>
      <c r="G242" s="5">
        <v>0</v>
      </c>
      <c r="H242" s="23">
        <v>5</v>
      </c>
      <c r="I242" s="23">
        <v>0</v>
      </c>
      <c r="J242" s="23">
        <v>0</v>
      </c>
      <c r="K242" s="23" t="s">
        <v>5</v>
      </c>
      <c r="L242" s="23" t="s">
        <v>570</v>
      </c>
      <c r="M242" s="23" t="s">
        <v>1770</v>
      </c>
      <c r="N242" s="24">
        <v>45820</v>
      </c>
      <c r="O242" s="28">
        <v>4.3981481481481481E-4</v>
      </c>
      <c r="P242" s="3">
        <v>45817</v>
      </c>
      <c r="Q242" s="78">
        <v>45826.206423611126</v>
      </c>
      <c r="R242" s="79">
        <v>45826.206863425941</v>
      </c>
      <c r="S242" s="80">
        <v>0.20624999999999999</v>
      </c>
      <c r="T242" s="81">
        <v>-9.0006134259383543</v>
      </c>
      <c r="U242" s="47">
        <f>IFERROR(INDEX(NOVO!O:O,MATCH(PRINT!E242,NOVO!C:C,0)),"")</f>
        <v>220687</v>
      </c>
    </row>
    <row r="243" spans="1:21" s="23" customFormat="1" x14ac:dyDescent="0.25">
      <c r="A243" s="54">
        <v>0</v>
      </c>
      <c r="B243" s="75"/>
      <c r="C243" s="23">
        <v>1004135</v>
      </c>
      <c r="D243" s="23">
        <v>1</v>
      </c>
      <c r="E243" s="23">
        <v>1004154</v>
      </c>
      <c r="F243" s="23" t="s">
        <v>1755</v>
      </c>
      <c r="G243" s="5">
        <v>5</v>
      </c>
      <c r="H243" s="23">
        <v>12</v>
      </c>
      <c r="I243" s="23">
        <v>11</v>
      </c>
      <c r="J243" s="23">
        <v>0</v>
      </c>
      <c r="K243" s="23" t="s">
        <v>5</v>
      </c>
      <c r="L243" s="23" t="s">
        <v>570</v>
      </c>
      <c r="M243" s="23" t="s">
        <v>1770</v>
      </c>
      <c r="N243" s="24">
        <v>45820</v>
      </c>
      <c r="O243" s="28">
        <v>3.472222222222222E-3</v>
      </c>
      <c r="P243" s="3">
        <v>45817</v>
      </c>
      <c r="Q243" s="78">
        <v>45826.206863425941</v>
      </c>
      <c r="R243" s="79">
        <v>45826.21033564816</v>
      </c>
      <c r="S243" s="80">
        <v>0.20972222222222223</v>
      </c>
      <c r="T243" s="81">
        <v>-9.0006134259383543</v>
      </c>
      <c r="U243" s="47">
        <f>IFERROR(INDEX(NOVO!O:O,MATCH(PRINT!E243,NOVO!C:C,0)),"")</f>
        <v>220642</v>
      </c>
    </row>
    <row r="244" spans="1:21" s="23" customFormat="1" x14ac:dyDescent="0.25">
      <c r="A244" s="54">
        <v>0</v>
      </c>
      <c r="B244" s="75"/>
      <c r="C244" s="23">
        <v>1004135</v>
      </c>
      <c r="D244" s="23">
        <v>1</v>
      </c>
      <c r="E244" s="23">
        <v>1004160</v>
      </c>
      <c r="F244" s="23" t="s">
        <v>2058</v>
      </c>
      <c r="G244" s="5">
        <v>1</v>
      </c>
      <c r="H244" s="23">
        <v>12</v>
      </c>
      <c r="I244" s="23">
        <v>0</v>
      </c>
      <c r="J244" s="23">
        <v>0</v>
      </c>
      <c r="K244" s="23" t="s">
        <v>5</v>
      </c>
      <c r="L244" s="23" t="s">
        <v>570</v>
      </c>
      <c r="M244" s="23" t="s">
        <v>1770</v>
      </c>
      <c r="N244" s="24">
        <v>45820</v>
      </c>
      <c r="O244" s="28">
        <v>1.0416666666666667E-3</v>
      </c>
      <c r="P244" s="3">
        <v>45817</v>
      </c>
      <c r="Q244" s="78">
        <v>45826.21033564816</v>
      </c>
      <c r="R244" s="79">
        <v>45826.21137731483</v>
      </c>
      <c r="S244" s="80">
        <v>0.21111111111111111</v>
      </c>
      <c r="T244" s="81">
        <v>-9.0002662037222763</v>
      </c>
      <c r="U244" s="47">
        <f>IFERROR(INDEX(NOVO!O:O,MATCH(PRINT!E244,NOVO!C:C,0)),"")</f>
        <v>220648</v>
      </c>
    </row>
    <row r="245" spans="1:21" s="23" customFormat="1" x14ac:dyDescent="0.25">
      <c r="A245" s="54">
        <v>0</v>
      </c>
      <c r="B245" s="75"/>
      <c r="C245" s="23">
        <v>1004135</v>
      </c>
      <c r="D245" s="23">
        <v>1</v>
      </c>
      <c r="E245" s="23">
        <v>1004173</v>
      </c>
      <c r="F245" s="23" t="s">
        <v>2057</v>
      </c>
      <c r="G245" s="5">
        <v>1</v>
      </c>
      <c r="H245" s="23">
        <v>12</v>
      </c>
      <c r="I245" s="23">
        <v>0</v>
      </c>
      <c r="J245" s="23">
        <v>0</v>
      </c>
      <c r="K245" s="23" t="s">
        <v>5</v>
      </c>
      <c r="L245" s="23" t="s">
        <v>570</v>
      </c>
      <c r="M245" s="23" t="s">
        <v>1770</v>
      </c>
      <c r="N245" s="24">
        <v>45820</v>
      </c>
      <c r="O245" s="28">
        <v>1.0416666666666667E-3</v>
      </c>
      <c r="P245" s="3">
        <v>45817</v>
      </c>
      <c r="Q245" s="78">
        <v>45826.21137731483</v>
      </c>
      <c r="R245" s="79">
        <v>45826.2124189815</v>
      </c>
      <c r="S245" s="80">
        <v>0.21180555555555555</v>
      </c>
      <c r="T245" s="81">
        <v>-9.0006134259456303</v>
      </c>
      <c r="U245" s="47">
        <f>IFERROR(INDEX(NOVO!O:O,MATCH(PRINT!E245,NOVO!C:C,0)),"")</f>
        <v>220662</v>
      </c>
    </row>
    <row r="246" spans="1:21" s="23" customFormat="1" x14ac:dyDescent="0.25">
      <c r="A246" s="54">
        <v>0</v>
      </c>
      <c r="B246" s="75"/>
      <c r="C246" s="23">
        <v>1004135</v>
      </c>
      <c r="D246" s="23">
        <v>1</v>
      </c>
      <c r="E246" s="23">
        <v>1004146</v>
      </c>
      <c r="F246" s="23" t="s">
        <v>2056</v>
      </c>
      <c r="G246" s="5">
        <v>5</v>
      </c>
      <c r="H246" s="23">
        <v>12</v>
      </c>
      <c r="I246" s="23">
        <v>0</v>
      </c>
      <c r="J246" s="23">
        <v>0</v>
      </c>
      <c r="K246" s="23" t="s">
        <v>5</v>
      </c>
      <c r="L246" s="23" t="s">
        <v>570</v>
      </c>
      <c r="M246" s="23" t="s">
        <v>1770</v>
      </c>
      <c r="N246" s="24">
        <v>45820</v>
      </c>
      <c r="O246" s="28">
        <v>3.472222222222222E-3</v>
      </c>
      <c r="P246" s="3">
        <v>45817</v>
      </c>
      <c r="Q246" s="78">
        <v>45826.2124189815</v>
      </c>
      <c r="R246" s="79">
        <v>45826.215891203719</v>
      </c>
      <c r="S246" s="80">
        <v>0.21527777777777779</v>
      </c>
      <c r="T246" s="81">
        <v>-9.0006134259383543</v>
      </c>
      <c r="U246" s="47">
        <f>IFERROR(INDEX(NOVO!O:O,MATCH(PRINT!E246,NOVO!C:C,0)),"")</f>
        <v>220634</v>
      </c>
    </row>
    <row r="247" spans="1:21" s="23" customFormat="1" x14ac:dyDescent="0.25">
      <c r="A247" s="54">
        <v>0</v>
      </c>
      <c r="B247" s="75"/>
      <c r="C247" s="23">
        <v>1004135</v>
      </c>
      <c r="D247" s="23">
        <v>1</v>
      </c>
      <c r="E247" s="23">
        <v>1004162</v>
      </c>
      <c r="F247" s="23" t="s">
        <v>2060</v>
      </c>
      <c r="G247" s="5">
        <v>5</v>
      </c>
      <c r="H247" s="23">
        <v>12</v>
      </c>
      <c r="I247" s="23">
        <v>0</v>
      </c>
      <c r="J247" s="23">
        <v>0</v>
      </c>
      <c r="K247" s="23" t="s">
        <v>5</v>
      </c>
      <c r="L247" s="23" t="s">
        <v>570</v>
      </c>
      <c r="M247" s="23" t="s">
        <v>1770</v>
      </c>
      <c r="N247" s="24">
        <v>45820</v>
      </c>
      <c r="O247" s="28">
        <v>3.472222222222222E-3</v>
      </c>
      <c r="P247" s="3">
        <v>45817</v>
      </c>
      <c r="Q247" s="78">
        <v>45826.215891203719</v>
      </c>
      <c r="R247" s="79">
        <v>45826.219363425938</v>
      </c>
      <c r="S247" s="80">
        <v>0.21875</v>
      </c>
      <c r="T247" s="81">
        <v>-9.0006134259383543</v>
      </c>
      <c r="U247" s="47">
        <f>IFERROR(INDEX(NOVO!O:O,MATCH(PRINT!E247,NOVO!C:C,0)),"")</f>
        <v>220650</v>
      </c>
    </row>
    <row r="248" spans="1:21" s="23" customFormat="1" x14ac:dyDescent="0.25">
      <c r="A248" s="54">
        <v>0</v>
      </c>
      <c r="B248" s="75"/>
      <c r="C248" s="23">
        <v>1004135</v>
      </c>
      <c r="D248" s="23">
        <v>1</v>
      </c>
      <c r="E248" s="23">
        <v>1004168</v>
      </c>
      <c r="F248" s="23" t="s">
        <v>2059</v>
      </c>
      <c r="G248" s="5">
        <v>1</v>
      </c>
      <c r="H248" s="23">
        <v>12</v>
      </c>
      <c r="I248" s="23">
        <v>0</v>
      </c>
      <c r="J248" s="23">
        <v>0</v>
      </c>
      <c r="K248" s="23" t="s">
        <v>5</v>
      </c>
      <c r="L248" s="23" t="s">
        <v>570</v>
      </c>
      <c r="M248" s="23" t="s">
        <v>1770</v>
      </c>
      <c r="N248" s="24">
        <v>45820</v>
      </c>
      <c r="O248" s="28">
        <v>1.0416666666666667E-3</v>
      </c>
      <c r="P248" s="3">
        <v>45817</v>
      </c>
      <c r="Q248" s="78">
        <v>45826.219363425938</v>
      </c>
      <c r="R248" s="79">
        <v>45826.220405092608</v>
      </c>
      <c r="S248" s="80">
        <v>0.22013888888888888</v>
      </c>
      <c r="T248" s="81">
        <v>-9.0002662037222763</v>
      </c>
      <c r="U248" s="47">
        <f>IFERROR(INDEX(NOVO!O:O,MATCH(PRINT!E248,NOVO!C:C,0)),"")</f>
        <v>220656</v>
      </c>
    </row>
    <row r="249" spans="1:21" s="23" customFormat="1" x14ac:dyDescent="0.25">
      <c r="A249" s="54">
        <v>0</v>
      </c>
      <c r="B249" s="75"/>
      <c r="C249" s="23">
        <v>1004136</v>
      </c>
      <c r="D249" s="23">
        <v>1</v>
      </c>
      <c r="E249" s="23">
        <v>1004162</v>
      </c>
      <c r="F249" s="23" t="s">
        <v>2060</v>
      </c>
      <c r="G249" s="5">
        <v>5</v>
      </c>
      <c r="H249" s="23">
        <v>12</v>
      </c>
      <c r="I249" s="23">
        <v>0</v>
      </c>
      <c r="J249" s="23">
        <v>0</v>
      </c>
      <c r="K249" s="23" t="s">
        <v>5</v>
      </c>
      <c r="L249" s="23" t="s">
        <v>570</v>
      </c>
      <c r="M249" s="23" t="s">
        <v>1770</v>
      </c>
      <c r="N249" s="24">
        <v>45820</v>
      </c>
      <c r="O249" s="28">
        <v>3.472222222222222E-3</v>
      </c>
      <c r="P249" s="3">
        <v>45817</v>
      </c>
      <c r="Q249" s="78">
        <v>45826.220405092608</v>
      </c>
      <c r="R249" s="79">
        <v>45826.223877314827</v>
      </c>
      <c r="S249" s="80">
        <v>0.22361111111111112</v>
      </c>
      <c r="T249" s="81">
        <v>-9.0002662037150003</v>
      </c>
      <c r="U249" s="47">
        <f>IFERROR(INDEX(NOVO!O:O,MATCH(PRINT!E249,NOVO!C:C,0)),"")</f>
        <v>220650</v>
      </c>
    </row>
    <row r="250" spans="1:21" s="23" customFormat="1" x14ac:dyDescent="0.25">
      <c r="A250" s="54">
        <v>0</v>
      </c>
      <c r="B250" s="75"/>
      <c r="C250" s="23">
        <v>1004136</v>
      </c>
      <c r="D250" s="23">
        <v>1</v>
      </c>
      <c r="E250" s="23">
        <v>1034950</v>
      </c>
      <c r="F250" s="23" t="s">
        <v>2211</v>
      </c>
      <c r="G250" s="5">
        <v>0</v>
      </c>
      <c r="H250" s="23">
        <v>5</v>
      </c>
      <c r="I250" s="23">
        <v>0</v>
      </c>
      <c r="J250" s="23">
        <v>0</v>
      </c>
      <c r="K250" s="23" t="s">
        <v>5</v>
      </c>
      <c r="L250" s="23" t="s">
        <v>570</v>
      </c>
      <c r="M250" s="23" t="s">
        <v>1770</v>
      </c>
      <c r="N250" s="24">
        <v>45820</v>
      </c>
      <c r="O250" s="28">
        <v>4.3981481481481481E-4</v>
      </c>
      <c r="P250" s="3">
        <v>45817</v>
      </c>
      <c r="Q250" s="78">
        <v>45826.223877314827</v>
      </c>
      <c r="R250" s="79">
        <v>45826.224317129643</v>
      </c>
      <c r="S250" s="80">
        <v>0.22430555555555556</v>
      </c>
      <c r="T250" s="81">
        <v>-9.0000115740840556</v>
      </c>
      <c r="U250" s="47">
        <f>IFERROR(INDEX(NOVO!O:O,MATCH(PRINT!E250,NOVO!C:C,0)),"")</f>
        <v>220687</v>
      </c>
    </row>
    <row r="251" spans="1:21" s="23" customFormat="1" x14ac:dyDescent="0.25">
      <c r="A251" s="54">
        <v>0</v>
      </c>
      <c r="B251" s="75"/>
      <c r="C251" s="23">
        <v>1004136</v>
      </c>
      <c r="D251" s="23">
        <v>1</v>
      </c>
      <c r="E251" s="23">
        <v>1004173</v>
      </c>
      <c r="F251" s="23" t="s">
        <v>2057</v>
      </c>
      <c r="G251" s="5">
        <v>1</v>
      </c>
      <c r="H251" s="23">
        <v>12</v>
      </c>
      <c r="I251" s="23">
        <v>0</v>
      </c>
      <c r="J251" s="23">
        <v>0</v>
      </c>
      <c r="K251" s="23" t="s">
        <v>5</v>
      </c>
      <c r="L251" s="23" t="s">
        <v>570</v>
      </c>
      <c r="M251" s="23" t="s">
        <v>1770</v>
      </c>
      <c r="N251" s="24">
        <v>45820</v>
      </c>
      <c r="O251" s="28">
        <v>1.0416666666666667E-3</v>
      </c>
      <c r="P251" s="3">
        <v>45817</v>
      </c>
      <c r="Q251" s="78">
        <v>45826.224317129643</v>
      </c>
      <c r="R251" s="79">
        <v>45826.225358796313</v>
      </c>
      <c r="S251" s="80">
        <v>0.22500000000000001</v>
      </c>
      <c r="T251" s="81">
        <v>-9.0003587963146856</v>
      </c>
      <c r="U251" s="47">
        <f>IFERROR(INDEX(NOVO!O:O,MATCH(PRINT!E251,NOVO!C:C,0)),"")</f>
        <v>220662</v>
      </c>
    </row>
    <row r="252" spans="1:21" s="23" customFormat="1" x14ac:dyDescent="0.25">
      <c r="A252" s="54">
        <v>0</v>
      </c>
      <c r="B252" s="75"/>
      <c r="C252" s="23">
        <v>1004136</v>
      </c>
      <c r="D252" s="23">
        <v>1</v>
      </c>
      <c r="E252" s="23">
        <v>1004146</v>
      </c>
      <c r="F252" s="23" t="s">
        <v>2056</v>
      </c>
      <c r="G252" s="5">
        <v>5</v>
      </c>
      <c r="H252" s="23">
        <v>12</v>
      </c>
      <c r="I252" s="23">
        <v>0</v>
      </c>
      <c r="J252" s="23">
        <v>0</v>
      </c>
      <c r="K252" s="23" t="s">
        <v>5</v>
      </c>
      <c r="L252" s="23" t="s">
        <v>570</v>
      </c>
      <c r="M252" s="23" t="s">
        <v>1770</v>
      </c>
      <c r="N252" s="24">
        <v>45820</v>
      </c>
      <c r="O252" s="28">
        <v>3.472222222222222E-3</v>
      </c>
      <c r="P252" s="3">
        <v>45817</v>
      </c>
      <c r="Q252" s="78">
        <v>45826.225358796313</v>
      </c>
      <c r="R252" s="79">
        <v>45826.228831018532</v>
      </c>
      <c r="S252" s="80">
        <v>0.22847222222222222</v>
      </c>
      <c r="T252" s="81">
        <v>-9.0003587963074096</v>
      </c>
      <c r="U252" s="47">
        <f>IFERROR(INDEX(NOVO!O:O,MATCH(PRINT!E252,NOVO!C:C,0)),"")</f>
        <v>220634</v>
      </c>
    </row>
    <row r="253" spans="1:21" s="23" customFormat="1" x14ac:dyDescent="0.25">
      <c r="A253" s="54">
        <v>0</v>
      </c>
      <c r="B253" s="75"/>
      <c r="C253" s="23">
        <v>1004136</v>
      </c>
      <c r="D253" s="23">
        <v>1</v>
      </c>
      <c r="E253" s="23">
        <v>1004154</v>
      </c>
      <c r="F253" s="23" t="s">
        <v>1755</v>
      </c>
      <c r="G253" s="5">
        <v>5</v>
      </c>
      <c r="H253" s="23">
        <v>12</v>
      </c>
      <c r="I253" s="23">
        <v>11</v>
      </c>
      <c r="J253" s="23">
        <v>0</v>
      </c>
      <c r="K253" s="23" t="s">
        <v>5</v>
      </c>
      <c r="L253" s="23" t="s">
        <v>570</v>
      </c>
      <c r="M253" s="23" t="s">
        <v>1770</v>
      </c>
      <c r="N253" s="24">
        <v>45820</v>
      </c>
      <c r="O253" s="28">
        <v>3.472222222222222E-3</v>
      </c>
      <c r="P253" s="3">
        <v>45817</v>
      </c>
      <c r="Q253" s="78">
        <v>45826.228831018532</v>
      </c>
      <c r="R253" s="79">
        <v>45826.232303240751</v>
      </c>
      <c r="S253" s="80">
        <v>0.23194444444444445</v>
      </c>
      <c r="T253" s="81">
        <v>-9.0003587963074096</v>
      </c>
      <c r="U253" s="47">
        <f>IFERROR(INDEX(NOVO!O:O,MATCH(PRINT!E253,NOVO!C:C,0)),"")</f>
        <v>220642</v>
      </c>
    </row>
    <row r="254" spans="1:21" s="23" customFormat="1" x14ac:dyDescent="0.25">
      <c r="A254" s="54">
        <v>0</v>
      </c>
      <c r="B254" s="75"/>
      <c r="C254" s="23">
        <v>1004136</v>
      </c>
      <c r="D254" s="23">
        <v>1</v>
      </c>
      <c r="E254" s="23">
        <v>1004160</v>
      </c>
      <c r="F254" s="23" t="s">
        <v>2058</v>
      </c>
      <c r="G254" s="5">
        <v>1</v>
      </c>
      <c r="H254" s="23">
        <v>12</v>
      </c>
      <c r="I254" s="23">
        <v>0</v>
      </c>
      <c r="J254" s="23">
        <v>0</v>
      </c>
      <c r="K254" s="23" t="s">
        <v>5</v>
      </c>
      <c r="L254" s="23" t="s">
        <v>570</v>
      </c>
      <c r="M254" s="23" t="s">
        <v>1770</v>
      </c>
      <c r="N254" s="24">
        <v>45820</v>
      </c>
      <c r="O254" s="28">
        <v>1.0416666666666667E-3</v>
      </c>
      <c r="P254" s="3">
        <v>45817</v>
      </c>
      <c r="Q254" s="78">
        <v>45826.232303240751</v>
      </c>
      <c r="R254" s="79">
        <v>45826.233344907421</v>
      </c>
      <c r="S254" s="80">
        <v>0.23333333333333334</v>
      </c>
      <c r="T254" s="81">
        <v>-9.0000115740913316</v>
      </c>
      <c r="U254" s="47">
        <f>IFERROR(INDEX(NOVO!O:O,MATCH(PRINT!E254,NOVO!C:C,0)),"")</f>
        <v>220648</v>
      </c>
    </row>
    <row r="255" spans="1:21" s="23" customFormat="1" x14ac:dyDescent="0.25">
      <c r="A255" s="54">
        <v>0</v>
      </c>
      <c r="B255" s="75"/>
      <c r="C255" s="23">
        <v>1004136</v>
      </c>
      <c r="D255" s="23">
        <v>1</v>
      </c>
      <c r="E255" s="23">
        <v>1004168</v>
      </c>
      <c r="F255" s="23" t="s">
        <v>2059</v>
      </c>
      <c r="G255" s="5">
        <v>1</v>
      </c>
      <c r="H255" s="23">
        <v>12</v>
      </c>
      <c r="I255" s="23">
        <v>0</v>
      </c>
      <c r="J255" s="23">
        <v>0</v>
      </c>
      <c r="K255" s="23" t="s">
        <v>5</v>
      </c>
      <c r="L255" s="23" t="s">
        <v>570</v>
      </c>
      <c r="M255" s="23" t="s">
        <v>1770</v>
      </c>
      <c r="N255" s="24">
        <v>45820</v>
      </c>
      <c r="O255" s="28">
        <v>1.0416666666666667E-3</v>
      </c>
      <c r="P255" s="3">
        <v>45817</v>
      </c>
      <c r="Q255" s="78">
        <v>45826.233344907421</v>
      </c>
      <c r="R255" s="79">
        <v>45826.234386574091</v>
      </c>
      <c r="S255" s="80">
        <v>0.23402777777777778</v>
      </c>
      <c r="T255" s="81">
        <v>-9.0003587963146856</v>
      </c>
      <c r="U255" s="47">
        <f>IFERROR(INDEX(NOVO!O:O,MATCH(PRINT!E255,NOVO!C:C,0)),"")</f>
        <v>220656</v>
      </c>
    </row>
    <row r="256" spans="1:21" s="23" customFormat="1" x14ac:dyDescent="0.25">
      <c r="A256" s="54">
        <v>0</v>
      </c>
      <c r="B256" s="75"/>
      <c r="C256" s="23">
        <v>1004137</v>
      </c>
      <c r="D256" s="23">
        <v>1</v>
      </c>
      <c r="E256" s="23">
        <v>1004146</v>
      </c>
      <c r="F256" s="23" t="s">
        <v>2056</v>
      </c>
      <c r="G256" s="5">
        <v>5</v>
      </c>
      <c r="H256" s="23">
        <v>12</v>
      </c>
      <c r="I256" s="23">
        <v>0</v>
      </c>
      <c r="J256" s="23">
        <v>0</v>
      </c>
      <c r="K256" s="23" t="s">
        <v>5</v>
      </c>
      <c r="L256" s="23" t="s">
        <v>570</v>
      </c>
      <c r="M256" s="23" t="s">
        <v>1770</v>
      </c>
      <c r="N256" s="24">
        <v>45820</v>
      </c>
      <c r="O256" s="28">
        <v>3.472222222222222E-3</v>
      </c>
      <c r="P256" s="3">
        <v>45817</v>
      </c>
      <c r="Q256" s="78">
        <v>45826.234386574091</v>
      </c>
      <c r="R256" s="79">
        <v>45826.23785879631</v>
      </c>
      <c r="S256" s="80">
        <v>0.23749999999999999</v>
      </c>
      <c r="T256" s="81">
        <v>-9.0003587963074096</v>
      </c>
      <c r="U256" s="47">
        <f>IFERROR(INDEX(NOVO!O:O,MATCH(PRINT!E256,NOVO!C:C,0)),"")</f>
        <v>220634</v>
      </c>
    </row>
    <row r="257" spans="1:21" s="23" customFormat="1" x14ac:dyDescent="0.25">
      <c r="A257" s="54">
        <v>0</v>
      </c>
      <c r="B257" s="75"/>
      <c r="C257" s="23">
        <v>1004137</v>
      </c>
      <c r="D257" s="23">
        <v>1</v>
      </c>
      <c r="E257" s="23">
        <v>1004154</v>
      </c>
      <c r="F257" s="23" t="s">
        <v>1755</v>
      </c>
      <c r="G257" s="5">
        <v>5</v>
      </c>
      <c r="H257" s="23">
        <v>12</v>
      </c>
      <c r="I257" s="23">
        <v>11</v>
      </c>
      <c r="J257" s="23">
        <v>0</v>
      </c>
      <c r="K257" s="23" t="s">
        <v>5</v>
      </c>
      <c r="L257" s="23" t="s">
        <v>570</v>
      </c>
      <c r="M257" s="23" t="s">
        <v>1770</v>
      </c>
      <c r="N257" s="24">
        <v>45820</v>
      </c>
      <c r="O257" s="28">
        <v>3.472222222222222E-3</v>
      </c>
      <c r="P257" s="3">
        <v>45817</v>
      </c>
      <c r="Q257" s="78">
        <v>45826.23785879631</v>
      </c>
      <c r="R257" s="79">
        <v>45826.241331018529</v>
      </c>
      <c r="S257" s="80">
        <v>0.24097222222222223</v>
      </c>
      <c r="T257" s="81">
        <v>-9.0003587963074096</v>
      </c>
      <c r="U257" s="47">
        <f>IFERROR(INDEX(NOVO!O:O,MATCH(PRINT!E257,NOVO!C:C,0)),"")</f>
        <v>220642</v>
      </c>
    </row>
    <row r="258" spans="1:21" s="23" customFormat="1" x14ac:dyDescent="0.25">
      <c r="A258" s="54">
        <v>0</v>
      </c>
      <c r="B258" s="75"/>
      <c r="C258" s="23">
        <v>1004137</v>
      </c>
      <c r="D258" s="23">
        <v>1</v>
      </c>
      <c r="E258" s="23">
        <v>1004160</v>
      </c>
      <c r="F258" s="23" t="s">
        <v>2058</v>
      </c>
      <c r="G258" s="5">
        <v>1</v>
      </c>
      <c r="H258" s="23">
        <v>12</v>
      </c>
      <c r="I258" s="23">
        <v>0</v>
      </c>
      <c r="J258" s="23">
        <v>0</v>
      </c>
      <c r="K258" s="23" t="s">
        <v>5</v>
      </c>
      <c r="L258" s="23" t="s">
        <v>570</v>
      </c>
      <c r="M258" s="23" t="s">
        <v>1770</v>
      </c>
      <c r="N258" s="24">
        <v>45820</v>
      </c>
      <c r="O258" s="28">
        <v>1.0416666666666667E-3</v>
      </c>
      <c r="P258" s="3">
        <v>45817</v>
      </c>
      <c r="Q258" s="78">
        <v>45826.241331018529</v>
      </c>
      <c r="R258" s="79">
        <v>45826.242372685199</v>
      </c>
      <c r="S258" s="80">
        <v>0.24236111111111111</v>
      </c>
      <c r="T258" s="81">
        <v>-9.0000115740913316</v>
      </c>
      <c r="U258" s="47">
        <f>IFERROR(INDEX(NOVO!O:O,MATCH(PRINT!E258,NOVO!C:C,0)),"")</f>
        <v>220648</v>
      </c>
    </row>
    <row r="259" spans="1:21" s="23" customFormat="1" x14ac:dyDescent="0.25">
      <c r="A259" s="54">
        <v>0</v>
      </c>
      <c r="B259" s="75"/>
      <c r="C259" s="23">
        <v>1004137</v>
      </c>
      <c r="D259" s="23">
        <v>1</v>
      </c>
      <c r="E259" s="23">
        <v>1004173</v>
      </c>
      <c r="F259" s="23" t="s">
        <v>2057</v>
      </c>
      <c r="G259" s="5">
        <v>1</v>
      </c>
      <c r="H259" s="23">
        <v>12</v>
      </c>
      <c r="I259" s="23">
        <v>0</v>
      </c>
      <c r="J259" s="23">
        <v>0</v>
      </c>
      <c r="K259" s="23" t="s">
        <v>5</v>
      </c>
      <c r="L259" s="23" t="s">
        <v>570</v>
      </c>
      <c r="M259" s="23" t="s">
        <v>1770</v>
      </c>
      <c r="N259" s="24">
        <v>45820</v>
      </c>
      <c r="O259" s="28">
        <v>1.0416666666666667E-3</v>
      </c>
      <c r="P259" s="3">
        <v>45817</v>
      </c>
      <c r="Q259" s="78">
        <v>45826.242372685199</v>
      </c>
      <c r="R259" s="79">
        <v>45826.243414351869</v>
      </c>
      <c r="S259" s="80">
        <v>0.24305555555555555</v>
      </c>
      <c r="T259" s="81">
        <v>-9.0003587963146856</v>
      </c>
      <c r="U259" s="47">
        <f>IFERROR(INDEX(NOVO!O:O,MATCH(PRINT!E259,NOVO!C:C,0)),"")</f>
        <v>220662</v>
      </c>
    </row>
    <row r="260" spans="1:21" s="23" customFormat="1" x14ac:dyDescent="0.25">
      <c r="A260" s="54">
        <v>0</v>
      </c>
      <c r="B260" s="75"/>
      <c r="C260" s="23">
        <v>1004137</v>
      </c>
      <c r="D260" s="23">
        <v>1</v>
      </c>
      <c r="E260" s="23">
        <v>1004168</v>
      </c>
      <c r="F260" s="23" t="s">
        <v>2059</v>
      </c>
      <c r="G260" s="5">
        <v>1</v>
      </c>
      <c r="H260" s="23">
        <v>12</v>
      </c>
      <c r="I260" s="23">
        <v>0</v>
      </c>
      <c r="J260" s="23">
        <v>0</v>
      </c>
      <c r="K260" s="23" t="s">
        <v>5</v>
      </c>
      <c r="L260" s="23" t="s">
        <v>570</v>
      </c>
      <c r="M260" s="23" t="s">
        <v>1770</v>
      </c>
      <c r="N260" s="24">
        <v>45820</v>
      </c>
      <c r="O260" s="28">
        <v>1.0416666666666667E-3</v>
      </c>
      <c r="P260" s="3">
        <v>45817</v>
      </c>
      <c r="Q260" s="78">
        <v>45826.243414351869</v>
      </c>
      <c r="R260" s="79">
        <v>45826.244456018539</v>
      </c>
      <c r="S260" s="80">
        <v>0.24444444444444444</v>
      </c>
      <c r="T260" s="81">
        <v>-9.0000115740986075</v>
      </c>
      <c r="U260" s="47">
        <f>IFERROR(INDEX(NOVO!O:O,MATCH(PRINT!E260,NOVO!C:C,0)),"")</f>
        <v>220656</v>
      </c>
    </row>
    <row r="261" spans="1:21" s="23" customFormat="1" x14ac:dyDescent="0.25">
      <c r="A261" s="54">
        <v>0</v>
      </c>
      <c r="B261" s="75"/>
      <c r="C261" s="23">
        <v>1004137</v>
      </c>
      <c r="D261" s="23">
        <v>1</v>
      </c>
      <c r="E261" s="23">
        <v>1004162</v>
      </c>
      <c r="F261" s="23" t="s">
        <v>2060</v>
      </c>
      <c r="G261" s="5">
        <v>5</v>
      </c>
      <c r="H261" s="23">
        <v>12</v>
      </c>
      <c r="I261" s="23">
        <v>0</v>
      </c>
      <c r="J261" s="23">
        <v>0</v>
      </c>
      <c r="K261" s="23" t="s">
        <v>5</v>
      </c>
      <c r="L261" s="23" t="s">
        <v>570</v>
      </c>
      <c r="M261" s="23" t="s">
        <v>1770</v>
      </c>
      <c r="N261" s="24">
        <v>45820</v>
      </c>
      <c r="O261" s="28">
        <v>3.472222222222222E-3</v>
      </c>
      <c r="P261" s="3">
        <v>45817</v>
      </c>
      <c r="Q261" s="78">
        <v>45826.244456018539</v>
      </c>
      <c r="R261" s="79">
        <v>45826.247928240758</v>
      </c>
      <c r="S261" s="80">
        <v>0.24791666666666667</v>
      </c>
      <c r="T261" s="81">
        <v>-9.0000115740913316</v>
      </c>
      <c r="U261" s="47">
        <f>IFERROR(INDEX(NOVO!O:O,MATCH(PRINT!E261,NOVO!C:C,0)),"")</f>
        <v>220650</v>
      </c>
    </row>
    <row r="262" spans="1:21" s="23" customFormat="1" x14ac:dyDescent="0.25">
      <c r="A262" s="54">
        <v>0</v>
      </c>
      <c r="B262" s="75"/>
      <c r="C262" s="23">
        <v>1004137</v>
      </c>
      <c r="D262" s="23">
        <v>1</v>
      </c>
      <c r="E262" s="23">
        <v>1034950</v>
      </c>
      <c r="F262" s="23" t="s">
        <v>2211</v>
      </c>
      <c r="G262" s="5">
        <v>0</v>
      </c>
      <c r="H262" s="23">
        <v>5</v>
      </c>
      <c r="I262" s="23">
        <v>0</v>
      </c>
      <c r="J262" s="23">
        <v>0</v>
      </c>
      <c r="K262" s="23" t="s">
        <v>5</v>
      </c>
      <c r="L262" s="23" t="s">
        <v>570</v>
      </c>
      <c r="M262" s="23" t="s">
        <v>1770</v>
      </c>
      <c r="N262" s="24">
        <v>45820</v>
      </c>
      <c r="O262" s="28">
        <v>4.3981481481481481E-4</v>
      </c>
      <c r="P262" s="3">
        <v>45817</v>
      </c>
      <c r="Q262" s="78">
        <v>45826.247928240758</v>
      </c>
      <c r="R262" s="79">
        <v>45826.248368055574</v>
      </c>
      <c r="S262" s="80">
        <v>0.24791666666666667</v>
      </c>
      <c r="T262" s="81">
        <v>-9.000451388907095</v>
      </c>
      <c r="U262" s="47">
        <f>IFERROR(INDEX(NOVO!O:O,MATCH(PRINT!E262,NOVO!C:C,0)),"")</f>
        <v>220687</v>
      </c>
    </row>
    <row r="263" spans="1:21" s="23" customFormat="1" x14ac:dyDescent="0.25">
      <c r="A263" s="54">
        <v>0</v>
      </c>
      <c r="B263" s="75"/>
      <c r="C263" s="23">
        <v>1004624</v>
      </c>
      <c r="D263" s="23">
        <v>1</v>
      </c>
      <c r="E263" s="23">
        <v>1004704</v>
      </c>
      <c r="F263" s="23" t="s">
        <v>2065</v>
      </c>
      <c r="G263" s="5">
        <v>2</v>
      </c>
      <c r="H263" s="23">
        <v>6</v>
      </c>
      <c r="I263" s="23">
        <v>0</v>
      </c>
      <c r="J263" s="23">
        <v>0</v>
      </c>
      <c r="K263" s="23" t="s">
        <v>5</v>
      </c>
      <c r="L263" s="23" t="s">
        <v>570</v>
      </c>
      <c r="M263" s="23" t="s">
        <v>1784</v>
      </c>
      <c r="N263" s="24">
        <v>45825</v>
      </c>
      <c r="O263" s="28">
        <v>1.3888888888888889E-3</v>
      </c>
      <c r="P263" s="3">
        <v>45817</v>
      </c>
      <c r="Q263" s="78">
        <v>45826.248368055574</v>
      </c>
      <c r="R263" s="79">
        <v>45826.24975694446</v>
      </c>
      <c r="S263" s="80">
        <v>0.24930555555555556</v>
      </c>
      <c r="T263" s="81">
        <v>-9.000451388907095</v>
      </c>
      <c r="U263" s="47">
        <f>IFERROR(INDEX(NOVO!O:O,MATCH(PRINT!E263,NOVO!C:C,0)),"")</f>
        <v>227832</v>
      </c>
    </row>
    <row r="264" spans="1:21" s="23" customFormat="1" x14ac:dyDescent="0.25">
      <c r="A264" s="54">
        <v>0</v>
      </c>
      <c r="B264" s="75"/>
      <c r="C264" s="23">
        <v>1004624</v>
      </c>
      <c r="D264" s="23">
        <v>1</v>
      </c>
      <c r="E264" s="23">
        <v>1004653</v>
      </c>
      <c r="F264" s="23" t="s">
        <v>2062</v>
      </c>
      <c r="G264" s="5">
        <v>3</v>
      </c>
      <c r="H264" s="23">
        <v>6</v>
      </c>
      <c r="I264" s="23">
        <v>0</v>
      </c>
      <c r="J264" s="23">
        <v>0</v>
      </c>
      <c r="K264" s="23" t="s">
        <v>5</v>
      </c>
      <c r="L264" s="23" t="s">
        <v>570</v>
      </c>
      <c r="M264" s="23" t="s">
        <v>1784</v>
      </c>
      <c r="N264" s="24">
        <v>45825</v>
      </c>
      <c r="O264" s="28">
        <v>2.0833333333333333E-3</v>
      </c>
      <c r="P264" s="3">
        <v>45817</v>
      </c>
      <c r="Q264" s="78">
        <v>45826.24975694446</v>
      </c>
      <c r="R264" s="79">
        <v>45826.251840277793</v>
      </c>
      <c r="S264" s="80">
        <v>0.25138888888888888</v>
      </c>
      <c r="T264" s="81">
        <v>-9.000451388907095</v>
      </c>
      <c r="U264" s="47">
        <f>IFERROR(INDEX(NOVO!O:O,MATCH(PRINT!E264,NOVO!C:C,0)),"")</f>
        <v>227781</v>
      </c>
    </row>
    <row r="265" spans="1:21" s="23" customFormat="1" x14ac:dyDescent="0.25">
      <c r="A265" s="54">
        <v>0</v>
      </c>
      <c r="B265" s="75"/>
      <c r="C265" s="23">
        <v>1004624</v>
      </c>
      <c r="D265" s="23">
        <v>1</v>
      </c>
      <c r="E265" s="23">
        <v>1004645</v>
      </c>
      <c r="F265" s="23" t="s">
        <v>2061</v>
      </c>
      <c r="G265" s="5">
        <v>3</v>
      </c>
      <c r="H265" s="23">
        <v>6</v>
      </c>
      <c r="I265" s="23">
        <v>0</v>
      </c>
      <c r="J265" s="23">
        <v>0</v>
      </c>
      <c r="K265" s="23" t="s">
        <v>5</v>
      </c>
      <c r="L265" s="23" t="s">
        <v>570</v>
      </c>
      <c r="M265" s="23" t="s">
        <v>1784</v>
      </c>
      <c r="N265" s="24">
        <v>45825</v>
      </c>
      <c r="O265" s="28">
        <v>2.0833333333333333E-3</v>
      </c>
      <c r="P265" s="3">
        <v>45817</v>
      </c>
      <c r="Q265" s="78">
        <v>45826.251840277793</v>
      </c>
      <c r="R265" s="79">
        <v>45826.253923611126</v>
      </c>
      <c r="S265" s="80">
        <v>0.25347222222222221</v>
      </c>
      <c r="T265" s="81">
        <v>-9.000451388907095</v>
      </c>
      <c r="U265" s="47">
        <f>IFERROR(INDEX(NOVO!O:O,MATCH(PRINT!E265,NOVO!C:C,0)),"")</f>
        <v>227773</v>
      </c>
    </row>
    <row r="266" spans="1:21" s="23" customFormat="1" x14ac:dyDescent="0.25">
      <c r="A266" s="54">
        <v>0</v>
      </c>
      <c r="B266" s="75"/>
      <c r="C266" s="23">
        <v>1004624</v>
      </c>
      <c r="D266" s="23">
        <v>1</v>
      </c>
      <c r="E266" s="23">
        <v>1004651</v>
      </c>
      <c r="F266" s="23" t="s">
        <v>1727</v>
      </c>
      <c r="G266" s="5">
        <v>3</v>
      </c>
      <c r="H266" s="23">
        <v>6</v>
      </c>
      <c r="I266" s="23">
        <v>0</v>
      </c>
      <c r="J266" s="23">
        <v>0</v>
      </c>
      <c r="K266" s="23" t="s">
        <v>5</v>
      </c>
      <c r="L266" s="23" t="s">
        <v>570</v>
      </c>
      <c r="M266" s="23" t="s">
        <v>1784</v>
      </c>
      <c r="N266" s="24">
        <v>45825</v>
      </c>
      <c r="O266" s="28">
        <v>2.0833333333333333E-3</v>
      </c>
      <c r="P266" s="3">
        <v>45817</v>
      </c>
      <c r="Q266" s="78">
        <v>45826.253923611126</v>
      </c>
      <c r="R266" s="79">
        <v>45826.256006944459</v>
      </c>
      <c r="S266" s="80">
        <v>0.25555555555555554</v>
      </c>
      <c r="T266" s="81">
        <v>-9.000451388899819</v>
      </c>
      <c r="U266" s="47">
        <f>IFERROR(INDEX(NOVO!O:O,MATCH(PRINT!E266,NOVO!C:C,0)),"")</f>
        <v>227779</v>
      </c>
    </row>
    <row r="267" spans="1:21" s="23" customFormat="1" x14ac:dyDescent="0.25">
      <c r="A267" s="54">
        <v>0</v>
      </c>
      <c r="B267" s="75"/>
      <c r="C267" s="23">
        <v>1004624</v>
      </c>
      <c r="D267" s="23">
        <v>1</v>
      </c>
      <c r="E267" s="23">
        <v>1004664</v>
      </c>
      <c r="F267" s="23" t="s">
        <v>1726</v>
      </c>
      <c r="G267" s="5">
        <v>3</v>
      </c>
      <c r="H267" s="23">
        <v>6</v>
      </c>
      <c r="I267" s="23">
        <v>0</v>
      </c>
      <c r="J267" s="23">
        <v>0</v>
      </c>
      <c r="K267" s="23" t="s">
        <v>5</v>
      </c>
      <c r="L267" s="23" t="s">
        <v>570</v>
      </c>
      <c r="M267" s="23" t="s">
        <v>1784</v>
      </c>
      <c r="N267" s="24">
        <v>45825</v>
      </c>
      <c r="O267" s="28">
        <v>2.0833333333333333E-3</v>
      </c>
      <c r="P267" s="3">
        <v>45817</v>
      </c>
      <c r="Q267" s="78">
        <v>45826.256006944459</v>
      </c>
      <c r="R267" s="79">
        <v>45826.258090277792</v>
      </c>
      <c r="S267" s="80">
        <v>0.25763888888888886</v>
      </c>
      <c r="T267" s="81">
        <v>-9.000451388899819</v>
      </c>
      <c r="U267" s="47">
        <f>IFERROR(INDEX(NOVO!O:O,MATCH(PRINT!E267,NOVO!C:C,0)),"")</f>
        <v>227792</v>
      </c>
    </row>
    <row r="268" spans="1:21" s="23" customFormat="1" x14ac:dyDescent="0.25">
      <c r="A268" s="54">
        <v>0</v>
      </c>
      <c r="B268" s="75"/>
      <c r="C268" s="23">
        <v>1004624</v>
      </c>
      <c r="D268" s="23">
        <v>1</v>
      </c>
      <c r="E268" s="23">
        <v>1004676</v>
      </c>
      <c r="F268" s="23" t="s">
        <v>2066</v>
      </c>
      <c r="G268" s="5">
        <v>2</v>
      </c>
      <c r="H268" s="23">
        <v>6</v>
      </c>
      <c r="I268" s="23">
        <v>0</v>
      </c>
      <c r="J268" s="23">
        <v>0</v>
      </c>
      <c r="K268" s="23" t="s">
        <v>5</v>
      </c>
      <c r="L268" s="23" t="s">
        <v>570</v>
      </c>
      <c r="M268" s="23" t="s">
        <v>1784</v>
      </c>
      <c r="N268" s="24">
        <v>45825</v>
      </c>
      <c r="O268" s="28">
        <v>1.3888888888888889E-3</v>
      </c>
      <c r="P268" s="3">
        <v>45817</v>
      </c>
      <c r="Q268" s="78">
        <v>45826.258090277792</v>
      </c>
      <c r="R268" s="79">
        <v>45826.259479166678</v>
      </c>
      <c r="S268" s="80">
        <v>0.2590277777777778</v>
      </c>
      <c r="T268" s="81">
        <v>-9.000451388899819</v>
      </c>
      <c r="U268" s="47">
        <f>IFERROR(INDEX(NOVO!O:O,MATCH(PRINT!E268,NOVO!C:C,0)),"")</f>
        <v>227804</v>
      </c>
    </row>
    <row r="269" spans="1:21" s="23" customFormat="1" x14ac:dyDescent="0.25">
      <c r="A269" s="54">
        <v>0</v>
      </c>
      <c r="B269" s="75"/>
      <c r="C269" s="23">
        <v>1004624</v>
      </c>
      <c r="D269" s="23">
        <v>1</v>
      </c>
      <c r="E269" s="23">
        <v>1004686</v>
      </c>
      <c r="F269" s="23" t="s">
        <v>2063</v>
      </c>
      <c r="G269" s="5">
        <v>2</v>
      </c>
      <c r="H269" s="23">
        <v>6</v>
      </c>
      <c r="I269" s="23">
        <v>0</v>
      </c>
      <c r="J269" s="23">
        <v>0</v>
      </c>
      <c r="K269" s="23" t="s">
        <v>5</v>
      </c>
      <c r="L269" s="23" t="s">
        <v>570</v>
      </c>
      <c r="M269" s="23" t="s">
        <v>1784</v>
      </c>
      <c r="N269" s="24">
        <v>45825</v>
      </c>
      <c r="O269" s="28">
        <v>1.3888888888888889E-3</v>
      </c>
      <c r="P269" s="3">
        <v>45817</v>
      </c>
      <c r="Q269" s="78">
        <v>45826.259479166678</v>
      </c>
      <c r="R269" s="79">
        <v>45826.260868055564</v>
      </c>
      <c r="S269" s="80">
        <v>0.26041666666666669</v>
      </c>
      <c r="T269" s="81">
        <v>-9.000451388899819</v>
      </c>
      <c r="U269" s="47">
        <f>IFERROR(INDEX(NOVO!O:O,MATCH(PRINT!E269,NOVO!C:C,0)),"")</f>
        <v>227814</v>
      </c>
    </row>
    <row r="270" spans="1:21" s="23" customFormat="1" x14ac:dyDescent="0.25">
      <c r="A270" s="54">
        <v>0</v>
      </c>
      <c r="B270" s="75"/>
      <c r="C270" s="23">
        <v>1004624</v>
      </c>
      <c r="D270" s="23">
        <v>1</v>
      </c>
      <c r="E270" s="23">
        <v>1004699</v>
      </c>
      <c r="F270" s="23" t="s">
        <v>2064</v>
      </c>
      <c r="G270" s="5">
        <v>3</v>
      </c>
      <c r="H270" s="23">
        <v>6</v>
      </c>
      <c r="I270" s="23">
        <v>0</v>
      </c>
      <c r="J270" s="23">
        <v>0</v>
      </c>
      <c r="K270" s="23" t="s">
        <v>5</v>
      </c>
      <c r="L270" s="23" t="s">
        <v>570</v>
      </c>
      <c r="M270" s="23" t="s">
        <v>1784</v>
      </c>
      <c r="N270" s="24">
        <v>45825</v>
      </c>
      <c r="O270" s="28">
        <v>2.0833333333333333E-3</v>
      </c>
      <c r="P270" s="3">
        <v>45817</v>
      </c>
      <c r="Q270" s="78">
        <v>45826.260868055564</v>
      </c>
      <c r="R270" s="79">
        <v>45826.262951388897</v>
      </c>
      <c r="S270" s="80">
        <v>0.26250000000000001</v>
      </c>
      <c r="T270" s="81">
        <v>-9.000451388899819</v>
      </c>
      <c r="U270" s="47">
        <f>IFERROR(INDEX(NOVO!O:O,MATCH(PRINT!E270,NOVO!C:C,0)),"")</f>
        <v>227827</v>
      </c>
    </row>
    <row r="271" spans="1:21" s="23" customFormat="1" x14ac:dyDescent="0.25">
      <c r="A271" s="54">
        <v>0</v>
      </c>
      <c r="B271" s="75"/>
      <c r="C271" s="23">
        <v>1004625</v>
      </c>
      <c r="D271" s="23">
        <v>1</v>
      </c>
      <c r="E271" s="23">
        <v>1004653</v>
      </c>
      <c r="F271" s="23" t="s">
        <v>2062</v>
      </c>
      <c r="G271" s="5">
        <v>3</v>
      </c>
      <c r="H271" s="23">
        <v>6</v>
      </c>
      <c r="I271" s="23">
        <v>0</v>
      </c>
      <c r="J271" s="23">
        <v>0</v>
      </c>
      <c r="K271" s="23" t="s">
        <v>5</v>
      </c>
      <c r="L271" s="23" t="s">
        <v>570</v>
      </c>
      <c r="M271" s="23" t="s">
        <v>1784</v>
      </c>
      <c r="N271" s="24">
        <v>45825</v>
      </c>
      <c r="O271" s="28">
        <v>2.0833333333333333E-3</v>
      </c>
      <c r="P271" s="3">
        <v>45817</v>
      </c>
      <c r="Q271" s="78">
        <v>45826.262951388897</v>
      </c>
      <c r="R271" s="79">
        <v>45826.26503472223</v>
      </c>
      <c r="S271" s="80">
        <v>0.26458333333333334</v>
      </c>
      <c r="T271" s="81">
        <v>-9.000451388899819</v>
      </c>
      <c r="U271" s="47">
        <f>IFERROR(INDEX(NOVO!O:O,MATCH(PRINT!E271,NOVO!C:C,0)),"")</f>
        <v>227781</v>
      </c>
    </row>
    <row r="272" spans="1:21" s="23" customFormat="1" x14ac:dyDescent="0.25">
      <c r="A272" s="54">
        <v>0</v>
      </c>
      <c r="B272" s="75"/>
      <c r="C272" s="23">
        <v>1004625</v>
      </c>
      <c r="D272" s="23">
        <v>1</v>
      </c>
      <c r="E272" s="23">
        <v>1004664</v>
      </c>
      <c r="F272" s="23" t="s">
        <v>1726</v>
      </c>
      <c r="G272" s="5">
        <v>3</v>
      </c>
      <c r="H272" s="23">
        <v>6</v>
      </c>
      <c r="I272" s="23">
        <v>0</v>
      </c>
      <c r="J272" s="23">
        <v>0</v>
      </c>
      <c r="K272" s="23" t="s">
        <v>5</v>
      </c>
      <c r="L272" s="23" t="s">
        <v>570</v>
      </c>
      <c r="M272" s="23" t="s">
        <v>1784</v>
      </c>
      <c r="N272" s="24">
        <v>45825</v>
      </c>
      <c r="O272" s="28">
        <v>2.0833333333333333E-3</v>
      </c>
      <c r="P272" s="3">
        <v>45817</v>
      </c>
      <c r="Q272" s="78">
        <v>45826.26503472223</v>
      </c>
      <c r="R272" s="79">
        <v>45826.267118055563</v>
      </c>
      <c r="S272" s="80">
        <v>0.26666666666666666</v>
      </c>
      <c r="T272" s="81">
        <v>-9.000451388892543</v>
      </c>
      <c r="U272" s="47">
        <f>IFERROR(INDEX(NOVO!O:O,MATCH(PRINT!E272,NOVO!C:C,0)),"")</f>
        <v>227792</v>
      </c>
    </row>
    <row r="273" spans="1:21" s="23" customFormat="1" x14ac:dyDescent="0.25">
      <c r="A273" s="54">
        <v>0</v>
      </c>
      <c r="B273" s="75"/>
      <c r="C273" s="23">
        <v>1004625</v>
      </c>
      <c r="D273" s="23">
        <v>1</v>
      </c>
      <c r="E273" s="23">
        <v>1004676</v>
      </c>
      <c r="F273" s="23" t="s">
        <v>2066</v>
      </c>
      <c r="G273" s="5">
        <v>2</v>
      </c>
      <c r="H273" s="23">
        <v>6</v>
      </c>
      <c r="I273" s="23">
        <v>0</v>
      </c>
      <c r="J273" s="23">
        <v>0</v>
      </c>
      <c r="K273" s="23" t="s">
        <v>5</v>
      </c>
      <c r="L273" s="23" t="s">
        <v>570</v>
      </c>
      <c r="M273" s="23" t="s">
        <v>1784</v>
      </c>
      <c r="N273" s="24">
        <v>45825</v>
      </c>
      <c r="O273" s="28">
        <v>1.3888888888888889E-3</v>
      </c>
      <c r="P273" s="3">
        <v>45817</v>
      </c>
      <c r="Q273" s="78">
        <v>45826.267118055563</v>
      </c>
      <c r="R273" s="79">
        <v>45826.268506944449</v>
      </c>
      <c r="S273" s="80">
        <v>0.26805555555555555</v>
      </c>
      <c r="T273" s="81">
        <v>-9.000451388892543</v>
      </c>
      <c r="U273" s="47">
        <f>IFERROR(INDEX(NOVO!O:O,MATCH(PRINT!E273,NOVO!C:C,0)),"")</f>
        <v>227804</v>
      </c>
    </row>
    <row r="274" spans="1:21" s="23" customFormat="1" x14ac:dyDescent="0.25">
      <c r="A274" s="54">
        <v>0</v>
      </c>
      <c r="B274" s="75"/>
      <c r="C274" s="23">
        <v>1004625</v>
      </c>
      <c r="D274" s="23">
        <v>1</v>
      </c>
      <c r="E274" s="23">
        <v>1004686</v>
      </c>
      <c r="F274" s="23" t="s">
        <v>2063</v>
      </c>
      <c r="G274" s="5">
        <v>2</v>
      </c>
      <c r="H274" s="23">
        <v>6</v>
      </c>
      <c r="I274" s="23">
        <v>0</v>
      </c>
      <c r="J274" s="23">
        <v>0</v>
      </c>
      <c r="K274" s="23" t="s">
        <v>5</v>
      </c>
      <c r="L274" s="23" t="s">
        <v>570</v>
      </c>
      <c r="M274" s="23" t="s">
        <v>1784</v>
      </c>
      <c r="N274" s="24">
        <v>45825</v>
      </c>
      <c r="O274" s="28">
        <v>1.3888888888888889E-3</v>
      </c>
      <c r="P274" s="3">
        <v>45817</v>
      </c>
      <c r="Q274" s="78">
        <v>45826.268506944449</v>
      </c>
      <c r="R274" s="79">
        <v>45826.269895833335</v>
      </c>
      <c r="S274" s="80">
        <v>0.26944444444444443</v>
      </c>
      <c r="T274" s="81">
        <v>-9.000451388892543</v>
      </c>
      <c r="U274" s="47">
        <f>IFERROR(INDEX(NOVO!O:O,MATCH(PRINT!E274,NOVO!C:C,0)),"")</f>
        <v>227814</v>
      </c>
    </row>
    <row r="275" spans="1:21" s="23" customFormat="1" x14ac:dyDescent="0.25">
      <c r="A275" s="54">
        <v>0</v>
      </c>
      <c r="B275" s="75"/>
      <c r="C275" s="23">
        <v>1004625</v>
      </c>
      <c r="D275" s="23">
        <v>1</v>
      </c>
      <c r="E275" s="23">
        <v>1004699</v>
      </c>
      <c r="F275" s="23" t="s">
        <v>2064</v>
      </c>
      <c r="G275" s="5">
        <v>3</v>
      </c>
      <c r="H275" s="23">
        <v>6</v>
      </c>
      <c r="I275" s="23">
        <v>0</v>
      </c>
      <c r="J275" s="23">
        <v>0</v>
      </c>
      <c r="K275" s="23" t="s">
        <v>5</v>
      </c>
      <c r="L275" s="23" t="s">
        <v>570</v>
      </c>
      <c r="M275" s="23" t="s">
        <v>1784</v>
      </c>
      <c r="N275" s="24">
        <v>45825</v>
      </c>
      <c r="O275" s="28">
        <v>2.0833333333333333E-3</v>
      </c>
      <c r="P275" s="3">
        <v>45817</v>
      </c>
      <c r="Q275" s="78">
        <v>45826.269895833335</v>
      </c>
      <c r="R275" s="79">
        <v>45826.271979166668</v>
      </c>
      <c r="S275" s="80">
        <v>0.27152777777777776</v>
      </c>
      <c r="T275" s="81">
        <v>-9.000451388892543</v>
      </c>
      <c r="U275" s="47">
        <f>IFERROR(INDEX(NOVO!O:O,MATCH(PRINT!E275,NOVO!C:C,0)),"")</f>
        <v>227827</v>
      </c>
    </row>
    <row r="276" spans="1:21" s="23" customFormat="1" x14ac:dyDescent="0.25">
      <c r="A276" s="54">
        <v>0</v>
      </c>
      <c r="B276" s="75"/>
      <c r="C276" s="23">
        <v>1004625</v>
      </c>
      <c r="D276" s="23">
        <v>1</v>
      </c>
      <c r="E276" s="23">
        <v>1004704</v>
      </c>
      <c r="F276" s="23" t="s">
        <v>2065</v>
      </c>
      <c r="G276" s="5">
        <v>2</v>
      </c>
      <c r="H276" s="23">
        <v>6</v>
      </c>
      <c r="I276" s="23">
        <v>0</v>
      </c>
      <c r="J276" s="23">
        <v>0</v>
      </c>
      <c r="K276" s="23" t="s">
        <v>5</v>
      </c>
      <c r="L276" s="23" t="s">
        <v>570</v>
      </c>
      <c r="M276" s="23" t="s">
        <v>1784</v>
      </c>
      <c r="N276" s="24">
        <v>45825</v>
      </c>
      <c r="O276" s="28">
        <v>1.3888888888888889E-3</v>
      </c>
      <c r="P276" s="3">
        <v>45817</v>
      </c>
      <c r="Q276" s="78">
        <v>45826.271979166668</v>
      </c>
      <c r="R276" s="79">
        <v>45826.273368055554</v>
      </c>
      <c r="S276" s="80">
        <v>0.27291666666666664</v>
      </c>
      <c r="T276" s="81">
        <v>-9.0004513888852671</v>
      </c>
      <c r="U276" s="47">
        <f>IFERROR(INDEX(NOVO!O:O,MATCH(PRINT!E276,NOVO!C:C,0)),"")</f>
        <v>227832</v>
      </c>
    </row>
    <row r="277" spans="1:21" s="23" customFormat="1" x14ac:dyDescent="0.25">
      <c r="A277" s="54">
        <v>0</v>
      </c>
      <c r="B277" s="75"/>
      <c r="C277" s="23">
        <v>1004625</v>
      </c>
      <c r="D277" s="23">
        <v>1</v>
      </c>
      <c r="E277" s="23">
        <v>1004645</v>
      </c>
      <c r="F277" s="23" t="s">
        <v>2061</v>
      </c>
      <c r="G277" s="5">
        <v>3</v>
      </c>
      <c r="H277" s="23">
        <v>6</v>
      </c>
      <c r="I277" s="23">
        <v>0</v>
      </c>
      <c r="J277" s="23">
        <v>0</v>
      </c>
      <c r="K277" s="23" t="s">
        <v>5</v>
      </c>
      <c r="L277" s="23" t="s">
        <v>570</v>
      </c>
      <c r="M277" s="23" t="s">
        <v>1784</v>
      </c>
      <c r="N277" s="24">
        <v>45825</v>
      </c>
      <c r="O277" s="28">
        <v>2.0833333333333333E-3</v>
      </c>
      <c r="P277" s="3">
        <v>45817</v>
      </c>
      <c r="Q277" s="78">
        <v>45826.273368055554</v>
      </c>
      <c r="R277" s="79">
        <v>45826.275451388887</v>
      </c>
      <c r="S277" s="80">
        <v>0.27500000000000002</v>
      </c>
      <c r="T277" s="81">
        <v>-9.0004513888852671</v>
      </c>
      <c r="U277" s="47">
        <f>IFERROR(INDEX(NOVO!O:O,MATCH(PRINT!E277,NOVO!C:C,0)),"")</f>
        <v>227773</v>
      </c>
    </row>
    <row r="278" spans="1:21" s="23" customFormat="1" x14ac:dyDescent="0.25">
      <c r="A278" s="54">
        <v>0</v>
      </c>
      <c r="B278" s="75"/>
      <c r="C278" s="23">
        <v>1004625</v>
      </c>
      <c r="D278" s="23">
        <v>1</v>
      </c>
      <c r="E278" s="23">
        <v>1004651</v>
      </c>
      <c r="F278" s="23" t="s">
        <v>1727</v>
      </c>
      <c r="G278" s="5">
        <v>3</v>
      </c>
      <c r="H278" s="23">
        <v>6</v>
      </c>
      <c r="I278" s="23">
        <v>0</v>
      </c>
      <c r="J278" s="23">
        <v>0</v>
      </c>
      <c r="K278" s="23" t="s">
        <v>5</v>
      </c>
      <c r="L278" s="23" t="s">
        <v>570</v>
      </c>
      <c r="M278" s="23" t="s">
        <v>1784</v>
      </c>
      <c r="N278" s="24">
        <v>45825</v>
      </c>
      <c r="O278" s="28">
        <v>2.0833333333333333E-3</v>
      </c>
      <c r="P278" s="3">
        <v>45817</v>
      </c>
      <c r="Q278" s="78">
        <v>45826.275451388887</v>
      </c>
      <c r="R278" s="79">
        <v>45826.27753472222</v>
      </c>
      <c r="S278" s="80">
        <v>0.27708333333333335</v>
      </c>
      <c r="T278" s="81">
        <v>-9.0004513888852671</v>
      </c>
      <c r="U278" s="47">
        <f>IFERROR(INDEX(NOVO!O:O,MATCH(PRINT!E278,NOVO!C:C,0)),"")</f>
        <v>227779</v>
      </c>
    </row>
    <row r="279" spans="1:21" s="23" customFormat="1" x14ac:dyDescent="0.25">
      <c r="A279" s="54">
        <v>0</v>
      </c>
      <c r="B279" s="75"/>
      <c r="C279" s="23">
        <v>1004626</v>
      </c>
      <c r="D279" s="23">
        <v>1</v>
      </c>
      <c r="E279" s="23">
        <v>1004699</v>
      </c>
      <c r="F279" s="23" t="s">
        <v>2064</v>
      </c>
      <c r="G279" s="5">
        <v>3</v>
      </c>
      <c r="H279" s="23">
        <v>6</v>
      </c>
      <c r="I279" s="23">
        <v>0</v>
      </c>
      <c r="J279" s="23">
        <v>0</v>
      </c>
      <c r="K279" s="23" t="s">
        <v>5</v>
      </c>
      <c r="L279" s="23" t="s">
        <v>570</v>
      </c>
      <c r="M279" s="23" t="s">
        <v>1784</v>
      </c>
      <c r="N279" s="24">
        <v>45825</v>
      </c>
      <c r="O279" s="28">
        <v>2.0833333333333333E-3</v>
      </c>
      <c r="P279" s="3">
        <v>45817</v>
      </c>
      <c r="Q279" s="78">
        <v>45826.27753472222</v>
      </c>
      <c r="R279" s="79">
        <v>45826.279618055552</v>
      </c>
      <c r="S279" s="80">
        <v>0.27916666666666667</v>
      </c>
      <c r="T279" s="81">
        <v>-9.0004513888852671</v>
      </c>
      <c r="U279" s="47">
        <f>IFERROR(INDEX(NOVO!O:O,MATCH(PRINT!E279,NOVO!C:C,0)),"")</f>
        <v>227827</v>
      </c>
    </row>
    <row r="280" spans="1:21" s="23" customFormat="1" x14ac:dyDescent="0.25">
      <c r="A280" s="54">
        <v>0</v>
      </c>
      <c r="B280" s="75"/>
      <c r="C280" s="23">
        <v>1004626</v>
      </c>
      <c r="D280" s="23">
        <v>1</v>
      </c>
      <c r="E280" s="23">
        <v>1004686</v>
      </c>
      <c r="F280" s="23" t="s">
        <v>2063</v>
      </c>
      <c r="G280" s="5">
        <v>2</v>
      </c>
      <c r="H280" s="23">
        <v>6</v>
      </c>
      <c r="I280" s="23">
        <v>0</v>
      </c>
      <c r="J280" s="23">
        <v>0</v>
      </c>
      <c r="K280" s="23" t="s">
        <v>5</v>
      </c>
      <c r="L280" s="23" t="s">
        <v>570</v>
      </c>
      <c r="M280" s="23" t="s">
        <v>1784</v>
      </c>
      <c r="N280" s="24">
        <v>45825</v>
      </c>
      <c r="O280" s="28">
        <v>1.3888888888888889E-3</v>
      </c>
      <c r="P280" s="3">
        <v>45817</v>
      </c>
      <c r="Q280" s="78">
        <v>45826.279618055552</v>
      </c>
      <c r="R280" s="79">
        <v>45826.281006944439</v>
      </c>
      <c r="S280" s="80">
        <v>0.28055555555555556</v>
      </c>
      <c r="T280" s="81">
        <v>-9.0004513888852671</v>
      </c>
      <c r="U280" s="47">
        <f>IFERROR(INDEX(NOVO!O:O,MATCH(PRINT!E280,NOVO!C:C,0)),"")</f>
        <v>227814</v>
      </c>
    </row>
    <row r="281" spans="1:21" s="23" customFormat="1" x14ac:dyDescent="0.25">
      <c r="A281" s="54">
        <v>0</v>
      </c>
      <c r="B281" s="75"/>
      <c r="C281" s="23">
        <v>1004626</v>
      </c>
      <c r="D281" s="23">
        <v>1</v>
      </c>
      <c r="E281" s="23">
        <v>1004676</v>
      </c>
      <c r="F281" s="23" t="s">
        <v>2066</v>
      </c>
      <c r="G281" s="5">
        <v>2</v>
      </c>
      <c r="H281" s="23">
        <v>6</v>
      </c>
      <c r="I281" s="23">
        <v>0</v>
      </c>
      <c r="J281" s="23">
        <v>0</v>
      </c>
      <c r="K281" s="23" t="s">
        <v>5</v>
      </c>
      <c r="L281" s="23" t="s">
        <v>570</v>
      </c>
      <c r="M281" s="23" t="s">
        <v>1784</v>
      </c>
      <c r="N281" s="24">
        <v>45825</v>
      </c>
      <c r="O281" s="28">
        <v>1.3888888888888889E-3</v>
      </c>
      <c r="P281" s="3">
        <v>45817</v>
      </c>
      <c r="Q281" s="78">
        <v>45826.281006944439</v>
      </c>
      <c r="R281" s="79">
        <v>45826.282395833325</v>
      </c>
      <c r="S281" s="80">
        <v>0.28194444444444444</v>
      </c>
      <c r="T281" s="81">
        <v>-9.0004513888779911</v>
      </c>
      <c r="U281" s="47">
        <f>IFERROR(INDEX(NOVO!O:O,MATCH(PRINT!E281,NOVO!C:C,0)),"")</f>
        <v>227804</v>
      </c>
    </row>
    <row r="282" spans="1:21" s="23" customFormat="1" x14ac:dyDescent="0.25">
      <c r="A282" s="54">
        <v>0</v>
      </c>
      <c r="B282" s="75"/>
      <c r="C282" s="23">
        <v>1004626</v>
      </c>
      <c r="D282" s="23">
        <v>1</v>
      </c>
      <c r="E282" s="23">
        <v>1004664</v>
      </c>
      <c r="F282" s="23" t="s">
        <v>1726</v>
      </c>
      <c r="G282" s="5">
        <v>3</v>
      </c>
      <c r="H282" s="23">
        <v>6</v>
      </c>
      <c r="I282" s="23">
        <v>0</v>
      </c>
      <c r="J282" s="23">
        <v>0</v>
      </c>
      <c r="K282" s="23" t="s">
        <v>5</v>
      </c>
      <c r="L282" s="23" t="s">
        <v>570</v>
      </c>
      <c r="M282" s="23" t="s">
        <v>1784</v>
      </c>
      <c r="N282" s="24">
        <v>45825</v>
      </c>
      <c r="O282" s="28">
        <v>2.0833333333333333E-3</v>
      </c>
      <c r="P282" s="3">
        <v>45817</v>
      </c>
      <c r="Q282" s="78">
        <v>45826.282395833325</v>
      </c>
      <c r="R282" s="79">
        <v>45826.284479166658</v>
      </c>
      <c r="S282" s="80">
        <v>0.28402777777777777</v>
      </c>
      <c r="T282" s="81">
        <v>-9.0004513888779911</v>
      </c>
      <c r="U282" s="47">
        <f>IFERROR(INDEX(NOVO!O:O,MATCH(PRINT!E282,NOVO!C:C,0)),"")</f>
        <v>227792</v>
      </c>
    </row>
    <row r="283" spans="1:21" s="23" customFormat="1" x14ac:dyDescent="0.25">
      <c r="A283" s="54">
        <v>0</v>
      </c>
      <c r="B283" s="75"/>
      <c r="C283" s="23">
        <v>1004626</v>
      </c>
      <c r="D283" s="23">
        <v>1</v>
      </c>
      <c r="E283" s="23">
        <v>1004653</v>
      </c>
      <c r="F283" s="23" t="s">
        <v>2062</v>
      </c>
      <c r="G283" s="5">
        <v>3</v>
      </c>
      <c r="H283" s="23">
        <v>6</v>
      </c>
      <c r="I283" s="23">
        <v>0</v>
      </c>
      <c r="J283" s="23">
        <v>0</v>
      </c>
      <c r="K283" s="23" t="s">
        <v>5</v>
      </c>
      <c r="L283" s="23" t="s">
        <v>570</v>
      </c>
      <c r="M283" s="23" t="s">
        <v>1784</v>
      </c>
      <c r="N283" s="24">
        <v>45825</v>
      </c>
      <c r="O283" s="28">
        <v>2.0833333333333333E-3</v>
      </c>
      <c r="P283" s="3">
        <v>45817</v>
      </c>
      <c r="Q283" s="78">
        <v>45826.284479166658</v>
      </c>
      <c r="R283" s="79">
        <v>45826.28656249999</v>
      </c>
      <c r="S283" s="80">
        <v>0.28611111111111109</v>
      </c>
      <c r="T283" s="81">
        <v>-9.0004513888779911</v>
      </c>
      <c r="U283" s="47">
        <f>IFERROR(INDEX(NOVO!O:O,MATCH(PRINT!E283,NOVO!C:C,0)),"")</f>
        <v>227781</v>
      </c>
    </row>
    <row r="284" spans="1:21" s="23" customFormat="1" x14ac:dyDescent="0.25">
      <c r="A284" s="54">
        <v>0</v>
      </c>
      <c r="B284" s="75"/>
      <c r="C284" s="23">
        <v>1004626</v>
      </c>
      <c r="D284" s="23">
        <v>1</v>
      </c>
      <c r="E284" s="23">
        <v>1004651</v>
      </c>
      <c r="F284" s="23" t="s">
        <v>1727</v>
      </c>
      <c r="G284" s="5">
        <v>3</v>
      </c>
      <c r="H284" s="23">
        <v>6</v>
      </c>
      <c r="I284" s="23">
        <v>0</v>
      </c>
      <c r="J284" s="23">
        <v>0</v>
      </c>
      <c r="K284" s="23" t="s">
        <v>5</v>
      </c>
      <c r="L284" s="23" t="s">
        <v>570</v>
      </c>
      <c r="M284" s="23" t="s">
        <v>1784</v>
      </c>
      <c r="N284" s="24">
        <v>45825</v>
      </c>
      <c r="O284" s="28">
        <v>2.0833333333333333E-3</v>
      </c>
      <c r="P284" s="3">
        <v>45817</v>
      </c>
      <c r="Q284" s="78">
        <v>45826.28656249999</v>
      </c>
      <c r="R284" s="79">
        <v>45826.288645833323</v>
      </c>
      <c r="S284" s="80">
        <v>0.28819444444444442</v>
      </c>
      <c r="T284" s="81">
        <v>-9.0004513888779911</v>
      </c>
      <c r="U284" s="47">
        <f>IFERROR(INDEX(NOVO!O:O,MATCH(PRINT!E284,NOVO!C:C,0)),"")</f>
        <v>227779</v>
      </c>
    </row>
    <row r="285" spans="1:21" s="23" customFormat="1" x14ac:dyDescent="0.25">
      <c r="A285" s="54">
        <v>0</v>
      </c>
      <c r="B285" s="75"/>
      <c r="C285" s="23">
        <v>1004626</v>
      </c>
      <c r="D285" s="23">
        <v>1</v>
      </c>
      <c r="E285" s="23">
        <v>1004645</v>
      </c>
      <c r="F285" s="23" t="s">
        <v>2061</v>
      </c>
      <c r="G285" s="5">
        <v>3</v>
      </c>
      <c r="H285" s="23">
        <v>6</v>
      </c>
      <c r="I285" s="23">
        <v>0</v>
      </c>
      <c r="J285" s="23">
        <v>0</v>
      </c>
      <c r="K285" s="23" t="s">
        <v>5</v>
      </c>
      <c r="L285" s="23" t="s">
        <v>570</v>
      </c>
      <c r="M285" s="23" t="s">
        <v>1784</v>
      </c>
      <c r="N285" s="24">
        <v>45825</v>
      </c>
      <c r="O285" s="28">
        <v>2.0833333333333333E-3</v>
      </c>
      <c r="P285" s="3">
        <v>45817</v>
      </c>
      <c r="Q285" s="78">
        <v>45826.288645833323</v>
      </c>
      <c r="R285" s="79">
        <v>45826.290729166656</v>
      </c>
      <c r="S285" s="80">
        <v>0.2902777777777778</v>
      </c>
      <c r="T285" s="81">
        <v>-9.0004513888779911</v>
      </c>
      <c r="U285" s="47">
        <f>IFERROR(INDEX(NOVO!O:O,MATCH(PRINT!E285,NOVO!C:C,0)),"")</f>
        <v>227773</v>
      </c>
    </row>
    <row r="286" spans="1:21" s="23" customFormat="1" x14ac:dyDescent="0.25">
      <c r="A286" s="54">
        <v>0</v>
      </c>
      <c r="B286" s="75"/>
      <c r="C286" s="23">
        <v>1004626</v>
      </c>
      <c r="D286" s="23">
        <v>1</v>
      </c>
      <c r="E286" s="23">
        <v>1004704</v>
      </c>
      <c r="F286" s="23" t="s">
        <v>2065</v>
      </c>
      <c r="G286" s="5">
        <v>2</v>
      </c>
      <c r="H286" s="23">
        <v>6</v>
      </c>
      <c r="I286" s="23">
        <v>0</v>
      </c>
      <c r="J286" s="23">
        <v>0</v>
      </c>
      <c r="K286" s="23" t="s">
        <v>5</v>
      </c>
      <c r="L286" s="23" t="s">
        <v>570</v>
      </c>
      <c r="M286" s="23" t="s">
        <v>1784</v>
      </c>
      <c r="N286" s="24">
        <v>45825</v>
      </c>
      <c r="O286" s="28">
        <v>1.3888888888888889E-3</v>
      </c>
      <c r="P286" s="3">
        <v>45817</v>
      </c>
      <c r="Q286" s="78">
        <v>45826.290729166656</v>
      </c>
      <c r="R286" s="79">
        <v>45826.292118055542</v>
      </c>
      <c r="S286" s="80">
        <v>0.29166666666666669</v>
      </c>
      <c r="T286" s="81">
        <v>-9.0004513888779911</v>
      </c>
      <c r="U286" s="47">
        <f>IFERROR(INDEX(NOVO!O:O,MATCH(PRINT!E286,NOVO!C:C,0)),"")</f>
        <v>227832</v>
      </c>
    </row>
    <row r="287" spans="1:21" s="23" customFormat="1" x14ac:dyDescent="0.25">
      <c r="A287" s="54">
        <v>0</v>
      </c>
      <c r="B287" s="75"/>
      <c r="C287" s="23">
        <v>1004627</v>
      </c>
      <c r="D287" s="23">
        <v>1</v>
      </c>
      <c r="E287" s="23">
        <v>1004704</v>
      </c>
      <c r="F287" s="23" t="s">
        <v>2065</v>
      </c>
      <c r="G287" s="5">
        <v>2</v>
      </c>
      <c r="H287" s="23">
        <v>6</v>
      </c>
      <c r="I287" s="23">
        <v>0</v>
      </c>
      <c r="J287" s="23">
        <v>0</v>
      </c>
      <c r="K287" s="23" t="s">
        <v>5</v>
      </c>
      <c r="L287" s="23" t="s">
        <v>570</v>
      </c>
      <c r="M287" s="23" t="s">
        <v>1784</v>
      </c>
      <c r="N287" s="24">
        <v>45825</v>
      </c>
      <c r="O287" s="28">
        <v>1.3888888888888889E-3</v>
      </c>
      <c r="P287" s="3">
        <v>45817</v>
      </c>
      <c r="Q287" s="78">
        <v>45826.292118055542</v>
      </c>
      <c r="R287" s="79">
        <v>45826.293506944428</v>
      </c>
      <c r="S287" s="80">
        <v>0.29305555555555557</v>
      </c>
      <c r="T287" s="81">
        <v>-9.0004513888707152</v>
      </c>
      <c r="U287" s="47">
        <f>IFERROR(INDEX(NOVO!O:O,MATCH(PRINT!E287,NOVO!C:C,0)),"")</f>
        <v>227832</v>
      </c>
    </row>
    <row r="288" spans="1:21" s="23" customFormat="1" x14ac:dyDescent="0.25">
      <c r="A288" s="54">
        <v>0</v>
      </c>
      <c r="B288" s="75"/>
      <c r="C288" s="23">
        <v>1004627</v>
      </c>
      <c r="D288" s="23">
        <v>1</v>
      </c>
      <c r="E288" s="23">
        <v>1004645</v>
      </c>
      <c r="F288" s="23" t="s">
        <v>2061</v>
      </c>
      <c r="G288" s="5">
        <v>3</v>
      </c>
      <c r="H288" s="23">
        <v>6</v>
      </c>
      <c r="I288" s="23">
        <v>0</v>
      </c>
      <c r="J288" s="23">
        <v>0</v>
      </c>
      <c r="K288" s="23" t="s">
        <v>5</v>
      </c>
      <c r="L288" s="23" t="s">
        <v>570</v>
      </c>
      <c r="M288" s="23" t="s">
        <v>1784</v>
      </c>
      <c r="N288" s="24">
        <v>45825</v>
      </c>
      <c r="O288" s="28">
        <v>2.0833333333333333E-3</v>
      </c>
      <c r="P288" s="3">
        <v>45817</v>
      </c>
      <c r="Q288" s="78">
        <v>45826.293506944428</v>
      </c>
      <c r="R288" s="79">
        <v>45826.295590277761</v>
      </c>
      <c r="S288" s="80">
        <v>0.2951388888888889</v>
      </c>
      <c r="T288" s="81">
        <v>-9.0004513888707152</v>
      </c>
      <c r="U288" s="47">
        <f>IFERROR(INDEX(NOVO!O:O,MATCH(PRINT!E288,NOVO!C:C,0)),"")</f>
        <v>227773</v>
      </c>
    </row>
    <row r="289" spans="1:21" s="23" customFormat="1" x14ac:dyDescent="0.25">
      <c r="A289" s="54">
        <v>0</v>
      </c>
      <c r="B289" s="75"/>
      <c r="C289" s="23">
        <v>1004627</v>
      </c>
      <c r="D289" s="23">
        <v>1</v>
      </c>
      <c r="E289" s="23">
        <v>1004651</v>
      </c>
      <c r="F289" s="23" t="s">
        <v>1727</v>
      </c>
      <c r="G289" s="5">
        <v>3</v>
      </c>
      <c r="H289" s="23">
        <v>6</v>
      </c>
      <c r="I289" s="23">
        <v>0</v>
      </c>
      <c r="J289" s="23">
        <v>0</v>
      </c>
      <c r="K289" s="23" t="s">
        <v>5</v>
      </c>
      <c r="L289" s="23" t="s">
        <v>570</v>
      </c>
      <c r="M289" s="23" t="s">
        <v>1784</v>
      </c>
      <c r="N289" s="24">
        <v>45825</v>
      </c>
      <c r="O289" s="28">
        <v>2.0833333333333333E-3</v>
      </c>
      <c r="P289" s="3">
        <v>45817</v>
      </c>
      <c r="Q289" s="78">
        <v>45826.295590277761</v>
      </c>
      <c r="R289" s="79">
        <v>45826.297673611094</v>
      </c>
      <c r="S289" s="80">
        <v>0.29722222222222222</v>
      </c>
      <c r="T289" s="81">
        <v>-9.0004513888707152</v>
      </c>
      <c r="U289" s="47">
        <f>IFERROR(INDEX(NOVO!O:O,MATCH(PRINT!E289,NOVO!C:C,0)),"")</f>
        <v>227779</v>
      </c>
    </row>
    <row r="290" spans="1:21" s="23" customFormat="1" x14ac:dyDescent="0.25">
      <c r="A290" s="54">
        <v>0</v>
      </c>
      <c r="B290" s="75"/>
      <c r="C290" s="23">
        <v>1004627</v>
      </c>
      <c r="D290" s="23">
        <v>1</v>
      </c>
      <c r="E290" s="23">
        <v>1004653</v>
      </c>
      <c r="F290" s="23" t="s">
        <v>2062</v>
      </c>
      <c r="G290" s="5">
        <v>3</v>
      </c>
      <c r="H290" s="23">
        <v>6</v>
      </c>
      <c r="I290" s="23">
        <v>0</v>
      </c>
      <c r="J290" s="23">
        <v>0</v>
      </c>
      <c r="K290" s="23" t="s">
        <v>5</v>
      </c>
      <c r="L290" s="23" t="s">
        <v>570</v>
      </c>
      <c r="M290" s="23" t="s">
        <v>1784</v>
      </c>
      <c r="N290" s="24">
        <v>45825</v>
      </c>
      <c r="O290" s="28">
        <v>2.0833333333333333E-3</v>
      </c>
      <c r="P290" s="3">
        <v>45817</v>
      </c>
      <c r="Q290" s="78">
        <v>45826.297673611094</v>
      </c>
      <c r="R290" s="79">
        <v>45826.299756944427</v>
      </c>
      <c r="S290" s="80">
        <v>0.29930555555555555</v>
      </c>
      <c r="T290" s="81">
        <v>-9.0004513888707152</v>
      </c>
      <c r="U290" s="47">
        <f>IFERROR(INDEX(NOVO!O:O,MATCH(PRINT!E290,NOVO!C:C,0)),"")</f>
        <v>227781</v>
      </c>
    </row>
    <row r="291" spans="1:21" s="23" customFormat="1" x14ac:dyDescent="0.25">
      <c r="A291" s="54">
        <v>0</v>
      </c>
      <c r="B291" s="75"/>
      <c r="C291" s="23">
        <v>1004627</v>
      </c>
      <c r="D291" s="23">
        <v>1</v>
      </c>
      <c r="E291" s="23">
        <v>1004664</v>
      </c>
      <c r="F291" s="23" t="s">
        <v>1726</v>
      </c>
      <c r="G291" s="5">
        <v>3</v>
      </c>
      <c r="H291" s="23">
        <v>6</v>
      </c>
      <c r="I291" s="23">
        <v>0</v>
      </c>
      <c r="J291" s="23">
        <v>0</v>
      </c>
      <c r="K291" s="23" t="s">
        <v>5</v>
      </c>
      <c r="L291" s="23" t="s">
        <v>570</v>
      </c>
      <c r="M291" s="23" t="s">
        <v>1784</v>
      </c>
      <c r="N291" s="24">
        <v>45825</v>
      </c>
      <c r="O291" s="28">
        <v>2.0833333333333333E-3</v>
      </c>
      <c r="P291" s="3">
        <v>45817</v>
      </c>
      <c r="Q291" s="78">
        <v>45826.299756944427</v>
      </c>
      <c r="R291" s="79">
        <v>45826.30184027776</v>
      </c>
      <c r="S291" s="80">
        <v>0.30138888888888887</v>
      </c>
      <c r="T291" s="81">
        <v>-9.0004513888707152</v>
      </c>
      <c r="U291" s="47">
        <f>IFERROR(INDEX(NOVO!O:O,MATCH(PRINT!E291,NOVO!C:C,0)),"")</f>
        <v>227792</v>
      </c>
    </row>
    <row r="292" spans="1:21" s="23" customFormat="1" x14ac:dyDescent="0.25">
      <c r="A292" s="54">
        <v>0</v>
      </c>
      <c r="B292" s="75"/>
      <c r="C292" s="23">
        <v>1004627</v>
      </c>
      <c r="D292" s="23">
        <v>1</v>
      </c>
      <c r="E292" s="23">
        <v>1004676</v>
      </c>
      <c r="F292" s="23" t="s">
        <v>2066</v>
      </c>
      <c r="G292" s="5">
        <v>2</v>
      </c>
      <c r="H292" s="23">
        <v>6</v>
      </c>
      <c r="I292" s="23">
        <v>0</v>
      </c>
      <c r="J292" s="23">
        <v>0</v>
      </c>
      <c r="K292" s="23" t="s">
        <v>5</v>
      </c>
      <c r="L292" s="23" t="s">
        <v>570</v>
      </c>
      <c r="M292" s="23" t="s">
        <v>1784</v>
      </c>
      <c r="N292" s="24">
        <v>45825</v>
      </c>
      <c r="O292" s="28">
        <v>1.3888888888888889E-3</v>
      </c>
      <c r="P292" s="3">
        <v>45817</v>
      </c>
      <c r="Q292" s="78">
        <v>45826.30184027776</v>
      </c>
      <c r="R292" s="79">
        <v>45826.303229166646</v>
      </c>
      <c r="S292" s="80">
        <v>0.30277777777777776</v>
      </c>
      <c r="T292" s="81">
        <v>-9.0004513888707152</v>
      </c>
      <c r="U292" s="47">
        <f>IFERROR(INDEX(NOVO!O:O,MATCH(PRINT!E292,NOVO!C:C,0)),"")</f>
        <v>227804</v>
      </c>
    </row>
    <row r="293" spans="1:21" s="23" customFormat="1" x14ac:dyDescent="0.25">
      <c r="A293" s="54">
        <v>0</v>
      </c>
      <c r="B293" s="75"/>
      <c r="C293" s="23">
        <v>1004627</v>
      </c>
      <c r="D293" s="23">
        <v>1</v>
      </c>
      <c r="E293" s="23">
        <v>1004686</v>
      </c>
      <c r="F293" s="23" t="s">
        <v>2063</v>
      </c>
      <c r="G293" s="5">
        <v>2</v>
      </c>
      <c r="H293" s="23">
        <v>6</v>
      </c>
      <c r="I293" s="23">
        <v>0</v>
      </c>
      <c r="J293" s="23">
        <v>0</v>
      </c>
      <c r="K293" s="23" t="s">
        <v>5</v>
      </c>
      <c r="L293" s="23" t="s">
        <v>570</v>
      </c>
      <c r="M293" s="23" t="s">
        <v>1784</v>
      </c>
      <c r="N293" s="24">
        <v>45825</v>
      </c>
      <c r="O293" s="28">
        <v>1.3888888888888889E-3</v>
      </c>
      <c r="P293" s="3">
        <v>45817</v>
      </c>
      <c r="Q293" s="78">
        <v>45826.303229166646</v>
      </c>
      <c r="R293" s="79">
        <v>45826.304618055532</v>
      </c>
      <c r="S293" s="80">
        <v>0.30416666666666664</v>
      </c>
      <c r="T293" s="81">
        <v>-9.0004513888634392</v>
      </c>
      <c r="U293" s="47">
        <f>IFERROR(INDEX(NOVO!O:O,MATCH(PRINT!E293,NOVO!C:C,0)),"")</f>
        <v>227814</v>
      </c>
    </row>
    <row r="294" spans="1:21" s="23" customFormat="1" x14ac:dyDescent="0.25">
      <c r="A294" s="54">
        <v>0</v>
      </c>
      <c r="B294" s="75"/>
      <c r="C294" s="23">
        <v>1004627</v>
      </c>
      <c r="D294" s="23">
        <v>1</v>
      </c>
      <c r="E294" s="23">
        <v>1004699</v>
      </c>
      <c r="F294" s="23" t="s">
        <v>2064</v>
      </c>
      <c r="G294" s="5">
        <v>3</v>
      </c>
      <c r="H294" s="23">
        <v>6</v>
      </c>
      <c r="I294" s="23">
        <v>0</v>
      </c>
      <c r="J294" s="23">
        <v>0</v>
      </c>
      <c r="K294" s="23" t="s">
        <v>5</v>
      </c>
      <c r="L294" s="23" t="s">
        <v>570</v>
      </c>
      <c r="M294" s="23" t="s">
        <v>1784</v>
      </c>
      <c r="N294" s="24">
        <v>45825</v>
      </c>
      <c r="O294" s="28">
        <v>2.0833333333333333E-3</v>
      </c>
      <c r="P294" s="3">
        <v>45817</v>
      </c>
      <c r="Q294" s="78">
        <v>45826.304618055532</v>
      </c>
      <c r="R294" s="79">
        <v>45826.306701388865</v>
      </c>
      <c r="S294" s="80">
        <v>0.30625000000000002</v>
      </c>
      <c r="T294" s="81">
        <v>-9.0004513888634392</v>
      </c>
      <c r="U294" s="47">
        <f>IFERROR(INDEX(NOVO!O:O,MATCH(PRINT!E294,NOVO!C:C,0)),"")</f>
        <v>227827</v>
      </c>
    </row>
    <row r="295" spans="1:21" s="23" customFormat="1" x14ac:dyDescent="0.25">
      <c r="A295" s="54">
        <v>0</v>
      </c>
      <c r="B295" s="75"/>
      <c r="C295" s="23">
        <v>1004628</v>
      </c>
      <c r="D295" s="23">
        <v>1</v>
      </c>
      <c r="E295" s="23">
        <v>1004645</v>
      </c>
      <c r="F295" s="23" t="s">
        <v>2061</v>
      </c>
      <c r="G295" s="5">
        <v>3</v>
      </c>
      <c r="H295" s="23">
        <v>6</v>
      </c>
      <c r="I295" s="23">
        <v>0</v>
      </c>
      <c r="J295" s="23">
        <v>0</v>
      </c>
      <c r="K295" s="23" t="s">
        <v>5</v>
      </c>
      <c r="L295" s="23" t="s">
        <v>570</v>
      </c>
      <c r="M295" s="23" t="s">
        <v>1784</v>
      </c>
      <c r="N295" s="24">
        <v>45825</v>
      </c>
      <c r="O295" s="28">
        <v>2.0833333333333333E-3</v>
      </c>
      <c r="P295" s="3">
        <v>45817</v>
      </c>
      <c r="Q295" s="78">
        <v>45826.306701388865</v>
      </c>
      <c r="R295" s="79">
        <v>45826.308784722198</v>
      </c>
      <c r="S295" s="80">
        <v>0.30833333333333335</v>
      </c>
      <c r="T295" s="81">
        <v>-9.0004513888634392</v>
      </c>
      <c r="U295" s="47">
        <f>IFERROR(INDEX(NOVO!O:O,MATCH(PRINT!E295,NOVO!C:C,0)),"")</f>
        <v>227773</v>
      </c>
    </row>
    <row r="296" spans="1:21" s="23" customFormat="1" x14ac:dyDescent="0.25">
      <c r="A296" s="54">
        <v>0</v>
      </c>
      <c r="B296" s="75"/>
      <c r="C296" s="23">
        <v>1004628</v>
      </c>
      <c r="D296" s="23">
        <v>1</v>
      </c>
      <c r="E296" s="23">
        <v>1004651</v>
      </c>
      <c r="F296" s="23" t="s">
        <v>1727</v>
      </c>
      <c r="G296" s="5">
        <v>3</v>
      </c>
      <c r="H296" s="23">
        <v>6</v>
      </c>
      <c r="I296" s="23">
        <v>0</v>
      </c>
      <c r="J296" s="23">
        <v>0</v>
      </c>
      <c r="K296" s="23" t="s">
        <v>5</v>
      </c>
      <c r="L296" s="23" t="s">
        <v>570</v>
      </c>
      <c r="M296" s="23" t="s">
        <v>1784</v>
      </c>
      <c r="N296" s="24">
        <v>45825</v>
      </c>
      <c r="O296" s="28">
        <v>2.0833333333333333E-3</v>
      </c>
      <c r="P296" s="3">
        <v>45817</v>
      </c>
      <c r="Q296" s="78">
        <v>45826.308784722198</v>
      </c>
      <c r="R296" s="79">
        <v>45826.310868055531</v>
      </c>
      <c r="S296" s="80">
        <v>0.31041666666666667</v>
      </c>
      <c r="T296" s="81">
        <v>-9.0004513888634392</v>
      </c>
      <c r="U296" s="47">
        <f>IFERROR(INDEX(NOVO!O:O,MATCH(PRINT!E296,NOVO!C:C,0)),"")</f>
        <v>227779</v>
      </c>
    </row>
    <row r="297" spans="1:21" s="23" customFormat="1" x14ac:dyDescent="0.25">
      <c r="A297" s="54">
        <v>0</v>
      </c>
      <c r="B297" s="75"/>
      <c r="C297" s="23">
        <v>1004628</v>
      </c>
      <c r="D297" s="23">
        <v>1</v>
      </c>
      <c r="E297" s="23">
        <v>1004704</v>
      </c>
      <c r="F297" s="23" t="s">
        <v>2065</v>
      </c>
      <c r="G297" s="5">
        <v>2</v>
      </c>
      <c r="H297" s="23">
        <v>6</v>
      </c>
      <c r="I297" s="23">
        <v>0</v>
      </c>
      <c r="J297" s="23">
        <v>0</v>
      </c>
      <c r="K297" s="23" t="s">
        <v>5</v>
      </c>
      <c r="L297" s="23" t="s">
        <v>570</v>
      </c>
      <c r="M297" s="23" t="s">
        <v>1784</v>
      </c>
      <c r="N297" s="24">
        <v>45825</v>
      </c>
      <c r="O297" s="28">
        <v>1.3888888888888889E-3</v>
      </c>
      <c r="P297" s="3">
        <v>45817</v>
      </c>
      <c r="Q297" s="78">
        <v>45826.310868055531</v>
      </c>
      <c r="R297" s="79">
        <v>45826.312256944417</v>
      </c>
      <c r="S297" s="80">
        <v>0.31180555555555556</v>
      </c>
      <c r="T297" s="81">
        <v>-9.0004513888634392</v>
      </c>
      <c r="U297" s="47">
        <f>IFERROR(INDEX(NOVO!O:O,MATCH(PRINT!E297,NOVO!C:C,0)),"")</f>
        <v>227832</v>
      </c>
    </row>
    <row r="298" spans="1:21" s="23" customFormat="1" x14ac:dyDescent="0.25">
      <c r="A298" s="54">
        <v>0</v>
      </c>
      <c r="B298" s="75"/>
      <c r="C298" s="23">
        <v>1004628</v>
      </c>
      <c r="D298" s="23">
        <v>1</v>
      </c>
      <c r="E298" s="23">
        <v>1004676</v>
      </c>
      <c r="F298" s="23" t="s">
        <v>2066</v>
      </c>
      <c r="G298" s="5">
        <v>2</v>
      </c>
      <c r="H298" s="23">
        <v>6</v>
      </c>
      <c r="I298" s="23">
        <v>0</v>
      </c>
      <c r="J298" s="23">
        <v>0</v>
      </c>
      <c r="K298" s="23" t="s">
        <v>5</v>
      </c>
      <c r="L298" s="23" t="s">
        <v>570</v>
      </c>
      <c r="M298" s="23" t="s">
        <v>1784</v>
      </c>
      <c r="N298" s="24">
        <v>45825</v>
      </c>
      <c r="O298" s="28">
        <v>1.3888888888888889E-3</v>
      </c>
      <c r="P298" s="3">
        <v>45817</v>
      </c>
      <c r="Q298" s="78">
        <v>45826.312256944417</v>
      </c>
      <c r="R298" s="79">
        <v>45826.313645833303</v>
      </c>
      <c r="S298" s="80">
        <v>0.31319444444444444</v>
      </c>
      <c r="T298" s="81">
        <v>-9.0004513888561632</v>
      </c>
      <c r="U298" s="47">
        <f>IFERROR(INDEX(NOVO!O:O,MATCH(PRINT!E298,NOVO!C:C,0)),"")</f>
        <v>227804</v>
      </c>
    </row>
    <row r="299" spans="1:21" s="23" customFormat="1" x14ac:dyDescent="0.25">
      <c r="A299" s="54">
        <v>0</v>
      </c>
      <c r="B299" s="75"/>
      <c r="C299" s="23">
        <v>1004628</v>
      </c>
      <c r="D299" s="23">
        <v>1</v>
      </c>
      <c r="E299" s="23">
        <v>1004664</v>
      </c>
      <c r="F299" s="23" t="s">
        <v>1726</v>
      </c>
      <c r="G299" s="5">
        <v>3</v>
      </c>
      <c r="H299" s="23">
        <v>6</v>
      </c>
      <c r="I299" s="23">
        <v>0</v>
      </c>
      <c r="J299" s="23">
        <v>0</v>
      </c>
      <c r="K299" s="23" t="s">
        <v>5</v>
      </c>
      <c r="L299" s="23" t="s">
        <v>570</v>
      </c>
      <c r="M299" s="23" t="s">
        <v>1784</v>
      </c>
      <c r="N299" s="24">
        <v>45825</v>
      </c>
      <c r="O299" s="28">
        <v>2.0833333333333333E-3</v>
      </c>
      <c r="P299" s="3">
        <v>45817</v>
      </c>
      <c r="Q299" s="78">
        <v>45826.313645833303</v>
      </c>
      <c r="R299" s="79">
        <v>45826.315729166636</v>
      </c>
      <c r="S299" s="80">
        <v>0.31527777777777777</v>
      </c>
      <c r="T299" s="81">
        <v>-9.0004513888561632</v>
      </c>
      <c r="U299" s="47">
        <f>IFERROR(INDEX(NOVO!O:O,MATCH(PRINT!E299,NOVO!C:C,0)),"")</f>
        <v>227792</v>
      </c>
    </row>
    <row r="300" spans="1:21" s="23" customFormat="1" x14ac:dyDescent="0.25">
      <c r="A300" s="54">
        <v>0</v>
      </c>
      <c r="B300" s="75"/>
      <c r="C300" s="23">
        <v>1004628</v>
      </c>
      <c r="D300" s="23">
        <v>1</v>
      </c>
      <c r="E300" s="23">
        <v>1004686</v>
      </c>
      <c r="F300" s="23" t="s">
        <v>2063</v>
      </c>
      <c r="G300" s="5">
        <v>2</v>
      </c>
      <c r="H300" s="23">
        <v>6</v>
      </c>
      <c r="I300" s="23">
        <v>0</v>
      </c>
      <c r="J300" s="23">
        <v>0</v>
      </c>
      <c r="K300" s="23" t="s">
        <v>5</v>
      </c>
      <c r="L300" s="23" t="s">
        <v>570</v>
      </c>
      <c r="M300" s="23" t="s">
        <v>1784</v>
      </c>
      <c r="N300" s="24">
        <v>45825</v>
      </c>
      <c r="O300" s="28">
        <v>1.3888888888888889E-3</v>
      </c>
      <c r="P300" s="3">
        <v>45817</v>
      </c>
      <c r="Q300" s="78">
        <v>45826.315729166636</v>
      </c>
      <c r="R300" s="79">
        <v>45826.317118055522</v>
      </c>
      <c r="S300" s="80">
        <v>0.31666666666666665</v>
      </c>
      <c r="T300" s="81">
        <v>-9.0004513888561632</v>
      </c>
      <c r="U300" s="47">
        <f>IFERROR(INDEX(NOVO!O:O,MATCH(PRINT!E300,NOVO!C:C,0)),"")</f>
        <v>227814</v>
      </c>
    </row>
    <row r="301" spans="1:21" s="23" customFormat="1" x14ac:dyDescent="0.25">
      <c r="A301" s="54">
        <v>0</v>
      </c>
      <c r="B301" s="75"/>
      <c r="C301" s="23">
        <v>1004628</v>
      </c>
      <c r="D301" s="23">
        <v>1</v>
      </c>
      <c r="E301" s="23">
        <v>1004699</v>
      </c>
      <c r="F301" s="23" t="s">
        <v>2064</v>
      </c>
      <c r="G301" s="5">
        <v>3</v>
      </c>
      <c r="H301" s="23">
        <v>6</v>
      </c>
      <c r="I301" s="23">
        <v>0</v>
      </c>
      <c r="J301" s="23">
        <v>0</v>
      </c>
      <c r="K301" s="23" t="s">
        <v>5</v>
      </c>
      <c r="L301" s="23" t="s">
        <v>570</v>
      </c>
      <c r="M301" s="23" t="s">
        <v>1784</v>
      </c>
      <c r="N301" s="24">
        <v>45825</v>
      </c>
      <c r="O301" s="28">
        <v>2.0833333333333333E-3</v>
      </c>
      <c r="P301" s="3">
        <v>45817</v>
      </c>
      <c r="Q301" s="78">
        <v>45826.317118055522</v>
      </c>
      <c r="R301" s="79">
        <v>45826.319201388855</v>
      </c>
      <c r="S301" s="80">
        <v>0.31874999999999998</v>
      </c>
      <c r="T301" s="81">
        <v>-9.0004513888561632</v>
      </c>
      <c r="U301" s="47">
        <f>IFERROR(INDEX(NOVO!O:O,MATCH(PRINT!E301,NOVO!C:C,0)),"")</f>
        <v>227827</v>
      </c>
    </row>
    <row r="302" spans="1:21" s="23" customFormat="1" x14ac:dyDescent="0.25">
      <c r="A302" s="54">
        <v>0</v>
      </c>
      <c r="B302" s="75"/>
      <c r="C302" s="23">
        <v>1004628</v>
      </c>
      <c r="D302" s="23">
        <v>1</v>
      </c>
      <c r="E302" s="23">
        <v>1004653</v>
      </c>
      <c r="F302" s="23" t="s">
        <v>2062</v>
      </c>
      <c r="G302" s="5">
        <v>3</v>
      </c>
      <c r="H302" s="23">
        <v>6</v>
      </c>
      <c r="I302" s="23">
        <v>0</v>
      </c>
      <c r="J302" s="23">
        <v>0</v>
      </c>
      <c r="K302" s="23" t="s">
        <v>5</v>
      </c>
      <c r="L302" s="23" t="s">
        <v>570</v>
      </c>
      <c r="M302" s="23" t="s">
        <v>1784</v>
      </c>
      <c r="N302" s="24">
        <v>45825</v>
      </c>
      <c r="O302" s="28">
        <v>2.0833333333333333E-3</v>
      </c>
      <c r="P302" s="3">
        <v>45817</v>
      </c>
      <c r="Q302" s="78">
        <v>45826.319201388855</v>
      </c>
      <c r="R302" s="79">
        <v>45826.321284722188</v>
      </c>
      <c r="S302" s="80">
        <v>0.32083333333333336</v>
      </c>
      <c r="T302" s="81">
        <v>-9.0004513888561632</v>
      </c>
      <c r="U302" s="47">
        <f>IFERROR(INDEX(NOVO!O:O,MATCH(PRINT!E302,NOVO!C:C,0)),"")</f>
        <v>227781</v>
      </c>
    </row>
    <row r="303" spans="1:21" s="23" customFormat="1" x14ac:dyDescent="0.25">
      <c r="A303" s="54">
        <v>0</v>
      </c>
      <c r="B303" s="75"/>
      <c r="C303" s="23">
        <v>1004629</v>
      </c>
      <c r="D303" s="23">
        <v>1</v>
      </c>
      <c r="E303" s="23">
        <v>1004664</v>
      </c>
      <c r="F303" s="23" t="s">
        <v>1726</v>
      </c>
      <c r="G303" s="5">
        <v>3</v>
      </c>
      <c r="H303" s="23">
        <v>6</v>
      </c>
      <c r="I303" s="23">
        <v>0</v>
      </c>
      <c r="J303" s="23">
        <v>0</v>
      </c>
      <c r="K303" s="23" t="s">
        <v>5</v>
      </c>
      <c r="L303" s="23" t="s">
        <v>570</v>
      </c>
      <c r="M303" s="23" t="s">
        <v>1784</v>
      </c>
      <c r="N303" s="24">
        <v>45825</v>
      </c>
      <c r="O303" s="28">
        <v>2.0833333333333333E-3</v>
      </c>
      <c r="P303" s="3">
        <v>45817</v>
      </c>
      <c r="Q303" s="78">
        <v>45826.321284722188</v>
      </c>
      <c r="R303" s="79">
        <v>45826.32336805552</v>
      </c>
      <c r="S303" s="80">
        <v>0.32291666666666669</v>
      </c>
      <c r="T303" s="81">
        <v>-9.0004513888561632</v>
      </c>
      <c r="U303" s="47">
        <f>IFERROR(INDEX(NOVO!O:O,MATCH(PRINT!E303,NOVO!C:C,0)),"")</f>
        <v>227792</v>
      </c>
    </row>
    <row r="304" spans="1:21" s="23" customFormat="1" x14ac:dyDescent="0.25">
      <c r="A304" s="54">
        <v>0</v>
      </c>
      <c r="B304" s="75"/>
      <c r="C304" s="23">
        <v>1004629</v>
      </c>
      <c r="D304" s="23">
        <v>1</v>
      </c>
      <c r="E304" s="23">
        <v>1004676</v>
      </c>
      <c r="F304" s="23" t="s">
        <v>2066</v>
      </c>
      <c r="G304" s="5">
        <v>2</v>
      </c>
      <c r="H304" s="23">
        <v>6</v>
      </c>
      <c r="I304" s="23">
        <v>0</v>
      </c>
      <c r="J304" s="23">
        <v>0</v>
      </c>
      <c r="K304" s="23" t="s">
        <v>5</v>
      </c>
      <c r="L304" s="23" t="s">
        <v>570</v>
      </c>
      <c r="M304" s="23" t="s">
        <v>1784</v>
      </c>
      <c r="N304" s="24">
        <v>45825</v>
      </c>
      <c r="O304" s="28">
        <v>1.3888888888888889E-3</v>
      </c>
      <c r="P304" s="3">
        <v>45817</v>
      </c>
      <c r="Q304" s="78">
        <v>45826.32336805552</v>
      </c>
      <c r="R304" s="79">
        <v>45826.324756944407</v>
      </c>
      <c r="S304" s="80">
        <v>0.32430555555555557</v>
      </c>
      <c r="T304" s="81">
        <v>-9.0004513888488873</v>
      </c>
      <c r="U304" s="47">
        <f>IFERROR(INDEX(NOVO!O:O,MATCH(PRINT!E304,NOVO!C:C,0)),"")</f>
        <v>227804</v>
      </c>
    </row>
    <row r="305" spans="1:21" s="23" customFormat="1" x14ac:dyDescent="0.25">
      <c r="A305" s="54">
        <v>0</v>
      </c>
      <c r="B305" s="75"/>
      <c r="C305" s="23">
        <v>1004629</v>
      </c>
      <c r="D305" s="23">
        <v>1</v>
      </c>
      <c r="E305" s="23">
        <v>1004651</v>
      </c>
      <c r="F305" s="23" t="s">
        <v>1727</v>
      </c>
      <c r="G305" s="5">
        <v>3</v>
      </c>
      <c r="H305" s="23">
        <v>6</v>
      </c>
      <c r="I305" s="23">
        <v>0</v>
      </c>
      <c r="J305" s="23">
        <v>0</v>
      </c>
      <c r="K305" s="23" t="s">
        <v>5</v>
      </c>
      <c r="L305" s="23" t="s">
        <v>570</v>
      </c>
      <c r="M305" s="23" t="s">
        <v>1784</v>
      </c>
      <c r="N305" s="24">
        <v>45825</v>
      </c>
      <c r="O305" s="28">
        <v>2.0833333333333333E-3</v>
      </c>
      <c r="P305" s="3">
        <v>45817</v>
      </c>
      <c r="Q305" s="78">
        <v>45826.324756944407</v>
      </c>
      <c r="R305" s="79">
        <v>45826.326840277739</v>
      </c>
      <c r="S305" s="80">
        <v>0.3263888888888889</v>
      </c>
      <c r="T305" s="81">
        <v>-9.0004513888488873</v>
      </c>
      <c r="U305" s="47">
        <f>IFERROR(INDEX(NOVO!O:O,MATCH(PRINT!E305,NOVO!C:C,0)),"")</f>
        <v>227779</v>
      </c>
    </row>
    <row r="306" spans="1:21" s="23" customFormat="1" x14ac:dyDescent="0.25">
      <c r="A306" s="54">
        <v>0</v>
      </c>
      <c r="B306" s="75"/>
      <c r="C306" s="23">
        <v>1004629</v>
      </c>
      <c r="D306" s="23">
        <v>1</v>
      </c>
      <c r="E306" s="23">
        <v>1004645</v>
      </c>
      <c r="F306" s="23" t="s">
        <v>2061</v>
      </c>
      <c r="G306" s="5">
        <v>3</v>
      </c>
      <c r="H306" s="23">
        <v>6</v>
      </c>
      <c r="I306" s="23">
        <v>0</v>
      </c>
      <c r="J306" s="23">
        <v>0</v>
      </c>
      <c r="K306" s="23" t="s">
        <v>5</v>
      </c>
      <c r="L306" s="23" t="s">
        <v>570</v>
      </c>
      <c r="M306" s="23" t="s">
        <v>1784</v>
      </c>
      <c r="N306" s="24">
        <v>45825</v>
      </c>
      <c r="O306" s="28">
        <v>2.0833333333333333E-3</v>
      </c>
      <c r="P306" s="3">
        <v>45817</v>
      </c>
      <c r="Q306" s="78">
        <v>45826.326840277739</v>
      </c>
      <c r="R306" s="79">
        <v>45826.328923611072</v>
      </c>
      <c r="S306" s="80">
        <v>0.32847222222222222</v>
      </c>
      <c r="T306" s="81">
        <v>-9.0004513888488873</v>
      </c>
      <c r="U306" s="47">
        <f>IFERROR(INDEX(NOVO!O:O,MATCH(PRINT!E306,NOVO!C:C,0)),"")</f>
        <v>227773</v>
      </c>
    </row>
    <row r="307" spans="1:21" s="23" customFormat="1" x14ac:dyDescent="0.25">
      <c r="A307" s="54">
        <v>0</v>
      </c>
      <c r="B307" s="75"/>
      <c r="C307" s="23">
        <v>1004629</v>
      </c>
      <c r="D307" s="23">
        <v>1</v>
      </c>
      <c r="E307" s="23">
        <v>1004653</v>
      </c>
      <c r="F307" s="23" t="s">
        <v>2062</v>
      </c>
      <c r="G307" s="5">
        <v>3</v>
      </c>
      <c r="H307" s="23">
        <v>6</v>
      </c>
      <c r="I307" s="23">
        <v>0</v>
      </c>
      <c r="J307" s="23">
        <v>0</v>
      </c>
      <c r="K307" s="23" t="s">
        <v>5</v>
      </c>
      <c r="L307" s="23" t="s">
        <v>570</v>
      </c>
      <c r="M307" s="23" t="s">
        <v>1784</v>
      </c>
      <c r="N307" s="24">
        <v>45825</v>
      </c>
      <c r="O307" s="28">
        <v>2.0833333333333333E-3</v>
      </c>
      <c r="P307" s="3">
        <v>45817</v>
      </c>
      <c r="Q307" s="78">
        <v>45826.328923611072</v>
      </c>
      <c r="R307" s="79">
        <v>45826.331006944405</v>
      </c>
      <c r="S307" s="80">
        <v>0.33055555555555555</v>
      </c>
      <c r="T307" s="81">
        <v>-9.0004513888488873</v>
      </c>
      <c r="U307" s="47">
        <f>IFERROR(INDEX(NOVO!O:O,MATCH(PRINT!E307,NOVO!C:C,0)),"")</f>
        <v>227781</v>
      </c>
    </row>
    <row r="308" spans="1:21" s="23" customFormat="1" x14ac:dyDescent="0.25">
      <c r="A308" s="54">
        <v>0</v>
      </c>
      <c r="B308" s="75"/>
      <c r="C308" s="23">
        <v>1004629</v>
      </c>
      <c r="D308" s="23">
        <v>1</v>
      </c>
      <c r="E308" s="23">
        <v>1004704</v>
      </c>
      <c r="F308" s="23" t="s">
        <v>2065</v>
      </c>
      <c r="G308" s="5">
        <v>2</v>
      </c>
      <c r="H308" s="23">
        <v>6</v>
      </c>
      <c r="I308" s="23">
        <v>0</v>
      </c>
      <c r="J308" s="23">
        <v>0</v>
      </c>
      <c r="K308" s="23" t="s">
        <v>5</v>
      </c>
      <c r="L308" s="23" t="s">
        <v>570</v>
      </c>
      <c r="M308" s="23" t="s">
        <v>1784</v>
      </c>
      <c r="N308" s="24">
        <v>45825</v>
      </c>
      <c r="O308" s="28">
        <v>1.3888888888888889E-3</v>
      </c>
      <c r="P308" s="3">
        <v>45817</v>
      </c>
      <c r="Q308" s="78">
        <v>45826.331006944405</v>
      </c>
      <c r="R308" s="79">
        <v>45826.332395833291</v>
      </c>
      <c r="S308" s="80">
        <v>0.33194444444444443</v>
      </c>
      <c r="T308" s="81">
        <v>-9.0004513888488873</v>
      </c>
      <c r="U308" s="47">
        <f>IFERROR(INDEX(NOVO!O:O,MATCH(PRINT!E308,NOVO!C:C,0)),"")</f>
        <v>227832</v>
      </c>
    </row>
    <row r="309" spans="1:21" s="23" customFormat="1" x14ac:dyDescent="0.25">
      <c r="A309" s="54">
        <v>0</v>
      </c>
      <c r="B309" s="75"/>
      <c r="C309" s="23">
        <v>1004629</v>
      </c>
      <c r="D309" s="23">
        <v>1</v>
      </c>
      <c r="E309" s="23">
        <v>1004699</v>
      </c>
      <c r="F309" s="23" t="s">
        <v>2064</v>
      </c>
      <c r="G309" s="5">
        <v>3</v>
      </c>
      <c r="H309" s="23">
        <v>6</v>
      </c>
      <c r="I309" s="23">
        <v>0</v>
      </c>
      <c r="J309" s="23">
        <v>0</v>
      </c>
      <c r="K309" s="23" t="s">
        <v>5</v>
      </c>
      <c r="L309" s="23" t="s">
        <v>570</v>
      </c>
      <c r="M309" s="23" t="s">
        <v>1784</v>
      </c>
      <c r="N309" s="24">
        <v>45825</v>
      </c>
      <c r="O309" s="28">
        <v>2.0833333333333333E-3</v>
      </c>
      <c r="P309" s="3">
        <v>45817</v>
      </c>
      <c r="Q309" s="78">
        <v>45826.332395833291</v>
      </c>
      <c r="R309" s="79">
        <v>45826.334479166624</v>
      </c>
      <c r="S309" s="80">
        <v>0.33402777777777776</v>
      </c>
      <c r="T309" s="81">
        <v>-9.0004513888488873</v>
      </c>
      <c r="U309" s="47">
        <f>IFERROR(INDEX(NOVO!O:O,MATCH(PRINT!E309,NOVO!C:C,0)),"")</f>
        <v>227827</v>
      </c>
    </row>
    <row r="310" spans="1:21" s="23" customFormat="1" x14ac:dyDescent="0.25">
      <c r="A310" s="54">
        <v>0</v>
      </c>
      <c r="B310" s="75"/>
      <c r="C310" s="23">
        <v>1004629</v>
      </c>
      <c r="D310" s="23">
        <v>1</v>
      </c>
      <c r="E310" s="23">
        <v>1004686</v>
      </c>
      <c r="F310" s="23" t="s">
        <v>2063</v>
      </c>
      <c r="G310" s="5">
        <v>2</v>
      </c>
      <c r="H310" s="23">
        <v>6</v>
      </c>
      <c r="I310" s="23">
        <v>0</v>
      </c>
      <c r="J310" s="23">
        <v>0</v>
      </c>
      <c r="K310" s="23" t="s">
        <v>5</v>
      </c>
      <c r="L310" s="23" t="s">
        <v>570</v>
      </c>
      <c r="M310" s="23" t="s">
        <v>1784</v>
      </c>
      <c r="N310" s="24">
        <v>45825</v>
      </c>
      <c r="O310" s="28">
        <v>1.3888888888888889E-3</v>
      </c>
      <c r="P310" s="3">
        <v>45817</v>
      </c>
      <c r="Q310" s="78">
        <v>45826.334479166624</v>
      </c>
      <c r="R310" s="79">
        <v>45826.33586805551</v>
      </c>
      <c r="S310" s="80">
        <v>0.33541666666666664</v>
      </c>
      <c r="T310" s="81">
        <v>-9.0004513888416113</v>
      </c>
      <c r="U310" s="47">
        <f>IFERROR(INDEX(NOVO!O:O,MATCH(PRINT!E310,NOVO!C:C,0)),"")</f>
        <v>227814</v>
      </c>
    </row>
    <row r="311" spans="1:21" s="23" customFormat="1" x14ac:dyDescent="0.25">
      <c r="A311" s="54">
        <v>0</v>
      </c>
      <c r="B311" s="75"/>
      <c r="C311" s="23">
        <v>1015406</v>
      </c>
      <c r="D311" s="23">
        <v>1</v>
      </c>
      <c r="E311" s="23">
        <v>1015441</v>
      </c>
      <c r="F311" s="23" t="s">
        <v>1971</v>
      </c>
      <c r="G311" s="5">
        <v>2</v>
      </c>
      <c r="H311" s="23">
        <v>12</v>
      </c>
      <c r="I311" s="23">
        <v>0</v>
      </c>
      <c r="J311" s="23">
        <v>0</v>
      </c>
      <c r="K311" s="23" t="s">
        <v>5</v>
      </c>
      <c r="L311" s="23" t="s">
        <v>570</v>
      </c>
      <c r="M311" s="23" t="s">
        <v>1969</v>
      </c>
      <c r="N311" s="24">
        <v>45813</v>
      </c>
      <c r="O311" s="28">
        <v>1.736111111111111E-3</v>
      </c>
      <c r="P311" s="3">
        <v>45817</v>
      </c>
      <c r="Q311" s="78">
        <v>45826.33586805551</v>
      </c>
      <c r="R311" s="79">
        <v>45826.33760416662</v>
      </c>
      <c r="S311" s="80">
        <v>0.33750000000000002</v>
      </c>
      <c r="T311" s="81">
        <v>-9.0001041666182573</v>
      </c>
      <c r="U311" s="47">
        <f>IFERROR(INDEX(NOVO!O:O,MATCH(PRINT!E311,NOVO!C:C,0)),"")</f>
        <v>215830</v>
      </c>
    </row>
    <row r="312" spans="1:21" s="23" customFormat="1" x14ac:dyDescent="0.25">
      <c r="A312" s="54">
        <v>0</v>
      </c>
      <c r="B312" s="75"/>
      <c r="C312" s="23">
        <v>1015406</v>
      </c>
      <c r="D312" s="23">
        <v>1</v>
      </c>
      <c r="E312" s="23">
        <v>1015431</v>
      </c>
      <c r="F312" s="23" t="s">
        <v>1974</v>
      </c>
      <c r="G312" s="5">
        <v>5</v>
      </c>
      <c r="H312" s="23">
        <v>12</v>
      </c>
      <c r="I312" s="23">
        <v>0</v>
      </c>
      <c r="J312" s="23">
        <v>0</v>
      </c>
      <c r="K312" s="23" t="s">
        <v>5</v>
      </c>
      <c r="L312" s="23" t="s">
        <v>570</v>
      </c>
      <c r="M312" s="23" t="s">
        <v>1969</v>
      </c>
      <c r="N312" s="24">
        <v>45813</v>
      </c>
      <c r="O312" s="28">
        <v>3.472222222222222E-3</v>
      </c>
      <c r="P312" s="3">
        <v>45817</v>
      </c>
      <c r="Q312" s="78">
        <v>45826.33760416662</v>
      </c>
      <c r="R312" s="79">
        <v>45826.341076388839</v>
      </c>
      <c r="S312" s="80">
        <v>0.34097222222222223</v>
      </c>
      <c r="T312" s="81">
        <v>-9.0001041666182573</v>
      </c>
      <c r="U312" s="47">
        <f>IFERROR(INDEX(NOVO!O:O,MATCH(PRINT!E312,NOVO!C:C,0)),"")</f>
        <v>215820</v>
      </c>
    </row>
    <row r="313" spans="1:21" s="23" customFormat="1" x14ac:dyDescent="0.25">
      <c r="A313" s="54">
        <v>0</v>
      </c>
      <c r="B313" s="75"/>
      <c r="C313" s="23">
        <v>1015406</v>
      </c>
      <c r="D313" s="23">
        <v>1</v>
      </c>
      <c r="E313" s="23">
        <v>1015423</v>
      </c>
      <c r="F313" s="23" t="s">
        <v>1975</v>
      </c>
      <c r="G313" s="5">
        <v>1</v>
      </c>
      <c r="H313" s="23">
        <v>12</v>
      </c>
      <c r="I313" s="23">
        <v>0</v>
      </c>
      <c r="J313" s="23">
        <v>0</v>
      </c>
      <c r="K313" s="23" t="s">
        <v>5</v>
      </c>
      <c r="L313" s="23" t="s">
        <v>570</v>
      </c>
      <c r="M313" s="23" t="s">
        <v>1969</v>
      </c>
      <c r="N313" s="24">
        <v>45813</v>
      </c>
      <c r="O313" s="28">
        <v>1.0416666666666667E-3</v>
      </c>
      <c r="P313" s="3">
        <v>45817</v>
      </c>
      <c r="Q313" s="78">
        <v>45826.341076388839</v>
      </c>
      <c r="R313" s="79">
        <v>45826.342118055509</v>
      </c>
      <c r="S313" s="80">
        <v>0.34166666666666667</v>
      </c>
      <c r="T313" s="81">
        <v>-9.0004513888416113</v>
      </c>
      <c r="U313" s="47">
        <f>IFERROR(INDEX(NOVO!O:O,MATCH(PRINT!E313,NOVO!C:C,0)),"")</f>
        <v>215812</v>
      </c>
    </row>
    <row r="314" spans="1:21" s="23" customFormat="1" x14ac:dyDescent="0.25">
      <c r="A314" s="54">
        <v>0</v>
      </c>
      <c r="B314" s="75"/>
      <c r="C314" s="23">
        <v>1015407</v>
      </c>
      <c r="D314" s="23">
        <v>1</v>
      </c>
      <c r="E314" s="23">
        <v>1015441</v>
      </c>
      <c r="F314" s="23" t="s">
        <v>1971</v>
      </c>
      <c r="G314" s="5">
        <v>2</v>
      </c>
      <c r="H314" s="23">
        <v>12</v>
      </c>
      <c r="I314" s="23">
        <v>0</v>
      </c>
      <c r="J314" s="23">
        <v>0</v>
      </c>
      <c r="K314" s="23" t="s">
        <v>5</v>
      </c>
      <c r="L314" s="23" t="s">
        <v>570</v>
      </c>
      <c r="M314" s="23" t="s">
        <v>1969</v>
      </c>
      <c r="N314" s="24">
        <v>45813</v>
      </c>
      <c r="O314" s="28">
        <v>1.736111111111111E-3</v>
      </c>
      <c r="P314" s="3">
        <v>45817</v>
      </c>
      <c r="Q314" s="78">
        <v>45826.342118055509</v>
      </c>
      <c r="R314" s="79">
        <v>45826.343854166618</v>
      </c>
      <c r="S314" s="80">
        <v>0.34375</v>
      </c>
      <c r="T314" s="81">
        <v>-9.0001041666182573</v>
      </c>
      <c r="U314" s="47">
        <f>IFERROR(INDEX(NOVO!O:O,MATCH(PRINT!E314,NOVO!C:C,0)),"")</f>
        <v>215830</v>
      </c>
    </row>
    <row r="315" spans="1:21" s="23" customFormat="1" x14ac:dyDescent="0.25">
      <c r="A315" s="54">
        <v>0</v>
      </c>
      <c r="B315" s="75"/>
      <c r="C315" s="23">
        <v>1015407</v>
      </c>
      <c r="D315" s="23">
        <v>1</v>
      </c>
      <c r="E315" s="23">
        <v>1015431</v>
      </c>
      <c r="F315" s="23" t="s">
        <v>1974</v>
      </c>
      <c r="G315" s="5">
        <v>5</v>
      </c>
      <c r="H315" s="23">
        <v>12</v>
      </c>
      <c r="I315" s="23">
        <v>0</v>
      </c>
      <c r="J315" s="23">
        <v>0</v>
      </c>
      <c r="K315" s="23" t="s">
        <v>5</v>
      </c>
      <c r="L315" s="23" t="s">
        <v>570</v>
      </c>
      <c r="M315" s="23" t="s">
        <v>1969</v>
      </c>
      <c r="N315" s="24">
        <v>45813</v>
      </c>
      <c r="O315" s="28">
        <v>3.472222222222222E-3</v>
      </c>
      <c r="P315" s="3">
        <v>45817</v>
      </c>
      <c r="Q315" s="78">
        <v>45826.343854166618</v>
      </c>
      <c r="R315" s="79">
        <v>45826.347326388837</v>
      </c>
      <c r="S315" s="80">
        <v>0.34722222222222221</v>
      </c>
      <c r="T315" s="81">
        <v>-9.0001041666182573</v>
      </c>
      <c r="U315" s="47">
        <f>IFERROR(INDEX(NOVO!O:O,MATCH(PRINT!E315,NOVO!C:C,0)),"")</f>
        <v>215820</v>
      </c>
    </row>
    <row r="316" spans="1:21" s="23" customFormat="1" x14ac:dyDescent="0.25">
      <c r="A316" s="54">
        <v>0</v>
      </c>
      <c r="B316" s="75"/>
      <c r="C316" s="23">
        <v>1015407</v>
      </c>
      <c r="D316" s="23">
        <v>1</v>
      </c>
      <c r="E316" s="23">
        <v>1015423</v>
      </c>
      <c r="F316" s="23" t="s">
        <v>1975</v>
      </c>
      <c r="G316" s="5">
        <v>1</v>
      </c>
      <c r="H316" s="23">
        <v>12</v>
      </c>
      <c r="I316" s="23">
        <v>0</v>
      </c>
      <c r="J316" s="23">
        <v>0</v>
      </c>
      <c r="K316" s="23" t="s">
        <v>5</v>
      </c>
      <c r="L316" s="23" t="s">
        <v>570</v>
      </c>
      <c r="M316" s="23" t="s">
        <v>1969</v>
      </c>
      <c r="N316" s="24">
        <v>45813</v>
      </c>
      <c r="O316" s="28">
        <v>1.0416666666666667E-3</v>
      </c>
      <c r="P316" s="3">
        <v>45817</v>
      </c>
      <c r="Q316" s="78">
        <v>45826.347326388837</v>
      </c>
      <c r="R316" s="79">
        <v>45826.348368055507</v>
      </c>
      <c r="S316" s="80">
        <v>0.34791666666666665</v>
      </c>
      <c r="T316" s="81">
        <v>-9.0004513888416113</v>
      </c>
      <c r="U316" s="47">
        <f>IFERROR(INDEX(NOVO!O:O,MATCH(PRINT!E316,NOVO!C:C,0)),"")</f>
        <v>215812</v>
      </c>
    </row>
    <row r="317" spans="1:21" s="23" customFormat="1" x14ac:dyDescent="0.25">
      <c r="A317" s="54">
        <v>0</v>
      </c>
      <c r="B317" s="75"/>
      <c r="C317" s="23">
        <v>1015408</v>
      </c>
      <c r="D317" s="23">
        <v>1</v>
      </c>
      <c r="E317" s="23">
        <v>1015431</v>
      </c>
      <c r="F317" s="23" t="s">
        <v>1974</v>
      </c>
      <c r="G317" s="5">
        <v>5</v>
      </c>
      <c r="H317" s="23">
        <v>12</v>
      </c>
      <c r="I317" s="23">
        <v>0</v>
      </c>
      <c r="J317" s="23">
        <v>0</v>
      </c>
      <c r="K317" s="23" t="s">
        <v>5</v>
      </c>
      <c r="L317" s="23" t="s">
        <v>570</v>
      </c>
      <c r="M317" s="23" t="s">
        <v>1969</v>
      </c>
      <c r="N317" s="24">
        <v>45813</v>
      </c>
      <c r="O317" s="28">
        <v>3.472222222222222E-3</v>
      </c>
      <c r="P317" s="3">
        <v>45817</v>
      </c>
      <c r="Q317" s="78">
        <v>45826.348368055507</v>
      </c>
      <c r="R317" s="79">
        <v>45826.351840277726</v>
      </c>
      <c r="S317" s="80">
        <v>0.35138888888888886</v>
      </c>
      <c r="T317" s="81">
        <v>-9.0004513888343354</v>
      </c>
      <c r="U317" s="47">
        <f>IFERROR(INDEX(NOVO!O:O,MATCH(PRINT!E317,NOVO!C:C,0)),"")</f>
        <v>215820</v>
      </c>
    </row>
    <row r="318" spans="1:21" s="23" customFormat="1" x14ac:dyDescent="0.25">
      <c r="A318" s="54">
        <v>0</v>
      </c>
      <c r="B318" s="75"/>
      <c r="C318" s="23">
        <v>1015408</v>
      </c>
      <c r="D318" s="23">
        <v>1</v>
      </c>
      <c r="E318" s="23">
        <v>1015423</v>
      </c>
      <c r="F318" s="23" t="s">
        <v>1975</v>
      </c>
      <c r="G318" s="5">
        <v>1</v>
      </c>
      <c r="H318" s="23">
        <v>12</v>
      </c>
      <c r="I318" s="23">
        <v>0</v>
      </c>
      <c r="J318" s="23">
        <v>0</v>
      </c>
      <c r="K318" s="23" t="s">
        <v>5</v>
      </c>
      <c r="L318" s="23" t="s">
        <v>570</v>
      </c>
      <c r="M318" s="23" t="s">
        <v>1969</v>
      </c>
      <c r="N318" s="24">
        <v>45813</v>
      </c>
      <c r="O318" s="28">
        <v>1.0416666666666667E-3</v>
      </c>
      <c r="P318" s="3">
        <v>45817</v>
      </c>
      <c r="Q318" s="78">
        <v>45826.351840277726</v>
      </c>
      <c r="R318" s="79">
        <v>45826.352881944396</v>
      </c>
      <c r="S318" s="80">
        <v>0.3527777777777778</v>
      </c>
      <c r="T318" s="81">
        <v>-9.0001041666182573</v>
      </c>
      <c r="U318" s="47">
        <f>IFERROR(INDEX(NOVO!O:O,MATCH(PRINT!E318,NOVO!C:C,0)),"")</f>
        <v>215812</v>
      </c>
    </row>
    <row r="319" spans="1:21" s="23" customFormat="1" x14ac:dyDescent="0.25">
      <c r="A319" s="54">
        <v>0</v>
      </c>
      <c r="B319" s="75"/>
      <c r="C319" s="23">
        <v>1015408</v>
      </c>
      <c r="D319" s="23">
        <v>1</v>
      </c>
      <c r="E319" s="23">
        <v>1015441</v>
      </c>
      <c r="F319" s="23" t="s">
        <v>1971</v>
      </c>
      <c r="G319" s="5">
        <v>2</v>
      </c>
      <c r="H319" s="23">
        <v>12</v>
      </c>
      <c r="I319" s="23">
        <v>0</v>
      </c>
      <c r="J319" s="23">
        <v>0</v>
      </c>
      <c r="K319" s="23" t="s">
        <v>5</v>
      </c>
      <c r="L319" s="23" t="s">
        <v>570</v>
      </c>
      <c r="M319" s="23" t="s">
        <v>1969</v>
      </c>
      <c r="N319" s="24">
        <v>45813</v>
      </c>
      <c r="O319" s="28">
        <v>1.736111111111111E-3</v>
      </c>
      <c r="P319" s="3">
        <v>45817</v>
      </c>
      <c r="Q319" s="78">
        <v>45826.352881944396</v>
      </c>
      <c r="R319" s="79">
        <v>45826.354618055506</v>
      </c>
      <c r="S319" s="80">
        <v>0.35416666666666669</v>
      </c>
      <c r="T319" s="81">
        <v>-9.0004513888416113</v>
      </c>
      <c r="U319" s="47">
        <f>IFERROR(INDEX(NOVO!O:O,MATCH(PRINT!E319,NOVO!C:C,0)),"")</f>
        <v>215830</v>
      </c>
    </row>
    <row r="320" spans="1:21" s="23" customFormat="1" x14ac:dyDescent="0.25">
      <c r="A320" s="54">
        <v>0</v>
      </c>
      <c r="B320" s="75"/>
      <c r="C320" s="23">
        <v>1015409</v>
      </c>
      <c r="D320" s="23">
        <v>1</v>
      </c>
      <c r="E320" s="23">
        <v>1015431</v>
      </c>
      <c r="F320" s="23" t="s">
        <v>1974</v>
      </c>
      <c r="G320" s="5">
        <v>5</v>
      </c>
      <c r="H320" s="23">
        <v>12</v>
      </c>
      <c r="I320" s="23">
        <v>0</v>
      </c>
      <c r="J320" s="23">
        <v>0</v>
      </c>
      <c r="K320" s="23" t="s">
        <v>5</v>
      </c>
      <c r="L320" s="23" t="s">
        <v>570</v>
      </c>
      <c r="M320" s="23" t="s">
        <v>1969</v>
      </c>
      <c r="N320" s="24">
        <v>45813</v>
      </c>
      <c r="O320" s="28">
        <v>3.472222222222222E-3</v>
      </c>
      <c r="P320" s="3">
        <v>45817</v>
      </c>
      <c r="Q320" s="78">
        <v>45826.354618055506</v>
      </c>
      <c r="R320" s="79">
        <v>45826.358090277725</v>
      </c>
      <c r="S320" s="80">
        <v>0.3576388888888889</v>
      </c>
      <c r="T320" s="81">
        <v>-9.0004513888343354</v>
      </c>
      <c r="U320" s="47">
        <f>IFERROR(INDEX(NOVO!O:O,MATCH(PRINT!E320,NOVO!C:C,0)),"")</f>
        <v>215820</v>
      </c>
    </row>
    <row r="321" spans="1:21" s="23" customFormat="1" x14ac:dyDescent="0.25">
      <c r="A321" s="54">
        <v>0</v>
      </c>
      <c r="B321" s="75"/>
      <c r="C321" s="23">
        <v>1015409</v>
      </c>
      <c r="D321" s="23">
        <v>1</v>
      </c>
      <c r="E321" s="23">
        <v>1015423</v>
      </c>
      <c r="F321" s="23" t="s">
        <v>1975</v>
      </c>
      <c r="G321" s="5">
        <v>1</v>
      </c>
      <c r="H321" s="23">
        <v>12</v>
      </c>
      <c r="I321" s="23">
        <v>0</v>
      </c>
      <c r="J321" s="23">
        <v>0</v>
      </c>
      <c r="K321" s="23" t="s">
        <v>5</v>
      </c>
      <c r="L321" s="23" t="s">
        <v>570</v>
      </c>
      <c r="M321" s="23" t="s">
        <v>1969</v>
      </c>
      <c r="N321" s="24">
        <v>45813</v>
      </c>
      <c r="O321" s="28">
        <v>1.0416666666666667E-3</v>
      </c>
      <c r="P321" s="3">
        <v>45817</v>
      </c>
      <c r="Q321" s="78">
        <v>45826.358090277725</v>
      </c>
      <c r="R321" s="79">
        <v>45826.359131944395</v>
      </c>
      <c r="S321" s="80">
        <v>0.35902777777777778</v>
      </c>
      <c r="T321" s="81">
        <v>-9.0001041666182573</v>
      </c>
      <c r="U321" s="47">
        <f>IFERROR(INDEX(NOVO!O:O,MATCH(PRINT!E321,NOVO!C:C,0)),"")</f>
        <v>215812</v>
      </c>
    </row>
    <row r="322" spans="1:21" s="23" customFormat="1" x14ac:dyDescent="0.25">
      <c r="A322" s="54">
        <v>0</v>
      </c>
      <c r="B322" s="75"/>
      <c r="C322" s="23">
        <v>1015409</v>
      </c>
      <c r="D322" s="23">
        <v>1</v>
      </c>
      <c r="E322" s="23">
        <v>1015441</v>
      </c>
      <c r="F322" s="23" t="s">
        <v>1971</v>
      </c>
      <c r="G322" s="5">
        <v>2</v>
      </c>
      <c r="H322" s="23">
        <v>12</v>
      </c>
      <c r="I322" s="23">
        <v>0</v>
      </c>
      <c r="J322" s="23">
        <v>0</v>
      </c>
      <c r="K322" s="23" t="s">
        <v>5</v>
      </c>
      <c r="L322" s="23" t="s">
        <v>570</v>
      </c>
      <c r="M322" s="23" t="s">
        <v>1969</v>
      </c>
      <c r="N322" s="24">
        <v>45813</v>
      </c>
      <c r="O322" s="28">
        <v>1.736111111111111E-3</v>
      </c>
      <c r="P322" s="3">
        <v>45817</v>
      </c>
      <c r="Q322" s="78">
        <v>45826.359131944395</v>
      </c>
      <c r="R322" s="79">
        <v>45826.360868055504</v>
      </c>
      <c r="S322" s="80">
        <v>0.36041666666666666</v>
      </c>
      <c r="T322" s="81">
        <v>-9.0004513888343354</v>
      </c>
      <c r="U322" s="47">
        <f>IFERROR(INDEX(NOVO!O:O,MATCH(PRINT!E322,NOVO!C:C,0)),"")</f>
        <v>215830</v>
      </c>
    </row>
    <row r="323" spans="1:21" s="23" customFormat="1" x14ac:dyDescent="0.25">
      <c r="A323" s="54">
        <v>0</v>
      </c>
      <c r="B323" s="75"/>
      <c r="C323" s="23">
        <v>1015410</v>
      </c>
      <c r="D323" s="23">
        <v>1</v>
      </c>
      <c r="E323" s="23">
        <v>1015423</v>
      </c>
      <c r="F323" s="23" t="s">
        <v>1975</v>
      </c>
      <c r="G323" s="5">
        <v>1</v>
      </c>
      <c r="H323" s="23">
        <v>12</v>
      </c>
      <c r="I323" s="23">
        <v>0</v>
      </c>
      <c r="J323" s="23">
        <v>0</v>
      </c>
      <c r="K323" s="23" t="s">
        <v>5</v>
      </c>
      <c r="L323" s="23" t="s">
        <v>570</v>
      </c>
      <c r="M323" s="23" t="s">
        <v>1969</v>
      </c>
      <c r="N323" s="24">
        <v>45813</v>
      </c>
      <c r="O323" s="28">
        <v>1.0416666666666667E-3</v>
      </c>
      <c r="P323" s="3">
        <v>45817</v>
      </c>
      <c r="Q323" s="78">
        <v>45826.360868055504</v>
      </c>
      <c r="R323" s="79">
        <v>45826.361909722174</v>
      </c>
      <c r="S323" s="80">
        <v>0.36180555555555555</v>
      </c>
      <c r="T323" s="81">
        <v>-9.0001041666182573</v>
      </c>
      <c r="U323" s="47">
        <f>IFERROR(INDEX(NOVO!O:O,MATCH(PRINT!E323,NOVO!C:C,0)),"")</f>
        <v>215812</v>
      </c>
    </row>
    <row r="324" spans="1:21" s="23" customFormat="1" x14ac:dyDescent="0.25">
      <c r="A324" s="54">
        <v>0</v>
      </c>
      <c r="B324" s="75"/>
      <c r="C324" s="23">
        <v>1015410</v>
      </c>
      <c r="D324" s="23">
        <v>1</v>
      </c>
      <c r="E324" s="23">
        <v>1015431</v>
      </c>
      <c r="F324" s="23" t="s">
        <v>1974</v>
      </c>
      <c r="G324" s="5">
        <v>5</v>
      </c>
      <c r="H324" s="23">
        <v>12</v>
      </c>
      <c r="I324" s="23">
        <v>0</v>
      </c>
      <c r="J324" s="23">
        <v>0</v>
      </c>
      <c r="K324" s="23" t="s">
        <v>5</v>
      </c>
      <c r="L324" s="23" t="s">
        <v>570</v>
      </c>
      <c r="M324" s="23" t="s">
        <v>1969</v>
      </c>
      <c r="N324" s="24">
        <v>45813</v>
      </c>
      <c r="O324" s="28">
        <v>3.472222222222222E-3</v>
      </c>
      <c r="P324" s="3">
        <v>45817</v>
      </c>
      <c r="Q324" s="78">
        <v>45826.361909722174</v>
      </c>
      <c r="R324" s="79">
        <v>45826.365381944393</v>
      </c>
      <c r="S324" s="80">
        <v>0.36527777777777776</v>
      </c>
      <c r="T324" s="81">
        <v>-9.0001041666182573</v>
      </c>
      <c r="U324" s="47">
        <f>IFERROR(INDEX(NOVO!O:O,MATCH(PRINT!E324,NOVO!C:C,0)),"")</f>
        <v>215820</v>
      </c>
    </row>
    <row r="325" spans="1:21" s="23" customFormat="1" x14ac:dyDescent="0.25">
      <c r="A325" s="54">
        <v>0</v>
      </c>
      <c r="B325" s="75"/>
      <c r="C325" s="23">
        <v>1015410</v>
      </c>
      <c r="D325" s="23">
        <v>1</v>
      </c>
      <c r="E325" s="23">
        <v>1015441</v>
      </c>
      <c r="F325" s="23" t="s">
        <v>1971</v>
      </c>
      <c r="G325" s="5">
        <v>2</v>
      </c>
      <c r="H325" s="23">
        <v>12</v>
      </c>
      <c r="I325" s="23">
        <v>0</v>
      </c>
      <c r="J325" s="23">
        <v>0</v>
      </c>
      <c r="K325" s="23" t="s">
        <v>5</v>
      </c>
      <c r="L325" s="23" t="s">
        <v>570</v>
      </c>
      <c r="M325" s="23" t="s">
        <v>1969</v>
      </c>
      <c r="N325" s="24">
        <v>45813</v>
      </c>
      <c r="O325" s="28">
        <v>1.736111111111111E-3</v>
      </c>
      <c r="P325" s="3">
        <v>45817</v>
      </c>
      <c r="Q325" s="78">
        <v>45826.365381944393</v>
      </c>
      <c r="R325" s="79">
        <v>45826.367118055503</v>
      </c>
      <c r="S325" s="80">
        <v>0.36666666666666664</v>
      </c>
      <c r="T325" s="81">
        <v>-9.0004513888343354</v>
      </c>
      <c r="U325" s="47">
        <f>IFERROR(INDEX(NOVO!O:O,MATCH(PRINT!E325,NOVO!C:C,0)),"")</f>
        <v>215830</v>
      </c>
    </row>
    <row r="326" spans="1:21" s="23" customFormat="1" x14ac:dyDescent="0.25">
      <c r="A326" s="54">
        <v>0</v>
      </c>
      <c r="B326" s="75"/>
      <c r="C326" s="23">
        <v>1015411</v>
      </c>
      <c r="D326" s="23">
        <v>1</v>
      </c>
      <c r="E326" s="23">
        <v>1015441</v>
      </c>
      <c r="F326" s="23" t="s">
        <v>1971</v>
      </c>
      <c r="G326" s="5">
        <v>2</v>
      </c>
      <c r="H326" s="23">
        <v>12</v>
      </c>
      <c r="I326" s="23">
        <v>0</v>
      </c>
      <c r="J326" s="23">
        <v>0</v>
      </c>
      <c r="K326" s="23" t="s">
        <v>5</v>
      </c>
      <c r="L326" s="23" t="s">
        <v>570</v>
      </c>
      <c r="M326" s="23" t="s">
        <v>1969</v>
      </c>
      <c r="N326" s="24">
        <v>45813</v>
      </c>
      <c r="O326" s="28">
        <v>1.736111111111111E-3</v>
      </c>
      <c r="P326" s="3">
        <v>45817</v>
      </c>
      <c r="Q326" s="78">
        <v>45826.367118055503</v>
      </c>
      <c r="R326" s="79">
        <v>45826.368854166612</v>
      </c>
      <c r="S326" s="80">
        <v>0.36875000000000002</v>
      </c>
      <c r="T326" s="81">
        <v>-9.0001041666109813</v>
      </c>
      <c r="U326" s="47">
        <f>IFERROR(INDEX(NOVO!O:O,MATCH(PRINT!E326,NOVO!C:C,0)),"")</f>
        <v>215830</v>
      </c>
    </row>
    <row r="327" spans="1:21" s="23" customFormat="1" x14ac:dyDescent="0.25">
      <c r="A327" s="54">
        <v>0</v>
      </c>
      <c r="B327" s="75"/>
      <c r="C327" s="23">
        <v>1015411</v>
      </c>
      <c r="D327" s="23">
        <v>1</v>
      </c>
      <c r="E327" s="23">
        <v>1015423</v>
      </c>
      <c r="F327" s="23" t="s">
        <v>1975</v>
      </c>
      <c r="G327" s="5">
        <v>1</v>
      </c>
      <c r="H327" s="23">
        <v>12</v>
      </c>
      <c r="I327" s="23">
        <v>0</v>
      </c>
      <c r="J327" s="23">
        <v>0</v>
      </c>
      <c r="K327" s="23" t="s">
        <v>5</v>
      </c>
      <c r="L327" s="23" t="s">
        <v>570</v>
      </c>
      <c r="M327" s="23" t="s">
        <v>1969</v>
      </c>
      <c r="N327" s="24">
        <v>45813</v>
      </c>
      <c r="O327" s="28">
        <v>1.0416666666666667E-3</v>
      </c>
      <c r="P327" s="3">
        <v>45817</v>
      </c>
      <c r="Q327" s="78">
        <v>45826.368854166612</v>
      </c>
      <c r="R327" s="79">
        <v>45826.369895833282</v>
      </c>
      <c r="S327" s="80">
        <v>0.36944444444444446</v>
      </c>
      <c r="T327" s="81">
        <v>-9.0004513888416113</v>
      </c>
      <c r="U327" s="47">
        <f>IFERROR(INDEX(NOVO!O:O,MATCH(PRINT!E327,NOVO!C:C,0)),"")</f>
        <v>215812</v>
      </c>
    </row>
    <row r="328" spans="1:21" s="23" customFormat="1" x14ac:dyDescent="0.25">
      <c r="A328" s="54">
        <v>0</v>
      </c>
      <c r="B328" s="75"/>
      <c r="C328" s="23">
        <v>1015411</v>
      </c>
      <c r="D328" s="23">
        <v>1</v>
      </c>
      <c r="E328" s="23">
        <v>1015431</v>
      </c>
      <c r="F328" s="23" t="s">
        <v>1974</v>
      </c>
      <c r="G328" s="5">
        <v>5</v>
      </c>
      <c r="H328" s="23">
        <v>12</v>
      </c>
      <c r="I328" s="23">
        <v>0</v>
      </c>
      <c r="J328" s="23">
        <v>0</v>
      </c>
      <c r="K328" s="23" t="s">
        <v>5</v>
      </c>
      <c r="L328" s="23" t="s">
        <v>570</v>
      </c>
      <c r="M328" s="23" t="s">
        <v>1969</v>
      </c>
      <c r="N328" s="24">
        <v>45813</v>
      </c>
      <c r="O328" s="28">
        <v>3.472222222222222E-3</v>
      </c>
      <c r="P328" s="3">
        <v>45817</v>
      </c>
      <c r="Q328" s="78">
        <v>45826.369895833282</v>
      </c>
      <c r="R328" s="79">
        <v>45826.373368055501</v>
      </c>
      <c r="S328" s="80">
        <v>0.37291666666666667</v>
      </c>
      <c r="T328" s="81">
        <v>-9.0004513888343354</v>
      </c>
      <c r="U328" s="47">
        <f>IFERROR(INDEX(NOVO!O:O,MATCH(PRINT!E328,NOVO!C:C,0)),"")</f>
        <v>215820</v>
      </c>
    </row>
    <row r="329" spans="1:21" s="23" customFormat="1" x14ac:dyDescent="0.25">
      <c r="A329" s="54">
        <v>0</v>
      </c>
      <c r="B329" s="75"/>
      <c r="C329" s="23">
        <v>1015412</v>
      </c>
      <c r="D329" s="23">
        <v>1</v>
      </c>
      <c r="E329" s="23">
        <v>1015441</v>
      </c>
      <c r="F329" s="23" t="s">
        <v>1971</v>
      </c>
      <c r="G329" s="5">
        <v>2</v>
      </c>
      <c r="H329" s="23">
        <v>12</v>
      </c>
      <c r="I329" s="23">
        <v>0</v>
      </c>
      <c r="J329" s="23">
        <v>0</v>
      </c>
      <c r="K329" s="23" t="s">
        <v>5</v>
      </c>
      <c r="L329" s="23" t="s">
        <v>570</v>
      </c>
      <c r="M329" s="23" t="s">
        <v>1969</v>
      </c>
      <c r="N329" s="24">
        <v>45813</v>
      </c>
      <c r="O329" s="28">
        <v>1.736111111111111E-3</v>
      </c>
      <c r="P329" s="3">
        <v>45817</v>
      </c>
      <c r="Q329" s="78">
        <v>45826.373368055501</v>
      </c>
      <c r="R329" s="79">
        <v>45826.375104166611</v>
      </c>
      <c r="S329" s="80">
        <v>0.375</v>
      </c>
      <c r="T329" s="81">
        <v>-9.0001041666109813</v>
      </c>
      <c r="U329" s="47">
        <f>IFERROR(INDEX(NOVO!O:O,MATCH(PRINT!E329,NOVO!C:C,0)),"")</f>
        <v>215830</v>
      </c>
    </row>
    <row r="330" spans="1:21" s="23" customFormat="1" x14ac:dyDescent="0.25">
      <c r="A330" s="54">
        <v>0</v>
      </c>
      <c r="B330" s="75"/>
      <c r="C330" s="23">
        <v>1015412</v>
      </c>
      <c r="D330" s="23">
        <v>1</v>
      </c>
      <c r="E330" s="23">
        <v>1015431</v>
      </c>
      <c r="F330" s="23" t="s">
        <v>1974</v>
      </c>
      <c r="G330" s="5">
        <v>5</v>
      </c>
      <c r="H330" s="23">
        <v>12</v>
      </c>
      <c r="I330" s="23">
        <v>0</v>
      </c>
      <c r="J330" s="23">
        <v>0</v>
      </c>
      <c r="K330" s="23" t="s">
        <v>5</v>
      </c>
      <c r="L330" s="23" t="s">
        <v>570</v>
      </c>
      <c r="M330" s="23" t="s">
        <v>1969</v>
      </c>
      <c r="N330" s="24">
        <v>45813</v>
      </c>
      <c r="O330" s="28">
        <v>3.472222222222222E-3</v>
      </c>
      <c r="P330" s="3">
        <v>45817</v>
      </c>
      <c r="Q330" s="78">
        <v>45826.375104166611</v>
      </c>
      <c r="R330" s="79">
        <v>45826.37857638883</v>
      </c>
      <c r="S330" s="80">
        <v>0.37847222222222221</v>
      </c>
      <c r="T330" s="81">
        <v>-9.0001041666109813</v>
      </c>
      <c r="U330" s="47">
        <f>IFERROR(INDEX(NOVO!O:O,MATCH(PRINT!E330,NOVO!C:C,0)),"")</f>
        <v>215820</v>
      </c>
    </row>
    <row r="331" spans="1:21" s="23" customFormat="1" x14ac:dyDescent="0.25">
      <c r="A331" s="54">
        <v>0</v>
      </c>
      <c r="B331" s="75"/>
      <c r="C331" s="23">
        <v>1015412</v>
      </c>
      <c r="D331" s="23">
        <v>1</v>
      </c>
      <c r="E331" s="23">
        <v>1015423</v>
      </c>
      <c r="F331" s="23" t="s">
        <v>1975</v>
      </c>
      <c r="G331" s="5">
        <v>1</v>
      </c>
      <c r="H331" s="23">
        <v>12</v>
      </c>
      <c r="I331" s="23">
        <v>0</v>
      </c>
      <c r="J331" s="23">
        <v>0</v>
      </c>
      <c r="K331" s="23" t="s">
        <v>5</v>
      </c>
      <c r="L331" s="23" t="s">
        <v>570</v>
      </c>
      <c r="M331" s="23" t="s">
        <v>1969</v>
      </c>
      <c r="N331" s="24">
        <v>45813</v>
      </c>
      <c r="O331" s="28">
        <v>1.0416666666666667E-3</v>
      </c>
      <c r="P331" s="3">
        <v>45817</v>
      </c>
      <c r="Q331" s="78">
        <v>45826.37857638883</v>
      </c>
      <c r="R331" s="79">
        <v>45826.3796180555</v>
      </c>
      <c r="S331" s="80">
        <v>0.37916666666666665</v>
      </c>
      <c r="T331" s="81">
        <v>-9.0004513888343354</v>
      </c>
      <c r="U331" s="47">
        <f>IFERROR(INDEX(NOVO!O:O,MATCH(PRINT!E331,NOVO!C:C,0)),"")</f>
        <v>215812</v>
      </c>
    </row>
    <row r="332" spans="1:21" s="23" customFormat="1" x14ac:dyDescent="0.25">
      <c r="A332" s="54">
        <v>0</v>
      </c>
      <c r="B332" s="75"/>
      <c r="C332" s="23">
        <v>1015413</v>
      </c>
      <c r="D332" s="23">
        <v>1</v>
      </c>
      <c r="E332" s="23">
        <v>1015423</v>
      </c>
      <c r="F332" s="23" t="s">
        <v>1975</v>
      </c>
      <c r="G332" s="5">
        <v>1</v>
      </c>
      <c r="H332" s="23">
        <v>12</v>
      </c>
      <c r="I332" s="23">
        <v>0</v>
      </c>
      <c r="J332" s="23">
        <v>0</v>
      </c>
      <c r="K332" s="23" t="s">
        <v>5</v>
      </c>
      <c r="L332" s="23" t="s">
        <v>570</v>
      </c>
      <c r="M332" s="23" t="s">
        <v>1969</v>
      </c>
      <c r="N332" s="24">
        <v>45813</v>
      </c>
      <c r="O332" s="28">
        <v>1.0416666666666667E-3</v>
      </c>
      <c r="P332" s="3">
        <v>45817</v>
      </c>
      <c r="Q332" s="78">
        <v>45826.3796180555</v>
      </c>
      <c r="R332" s="79">
        <v>45826.38065972217</v>
      </c>
      <c r="S332" s="80">
        <v>0.38055555555555554</v>
      </c>
      <c r="T332" s="81">
        <v>-9.0001041666109813</v>
      </c>
      <c r="U332" s="47">
        <f>IFERROR(INDEX(NOVO!O:O,MATCH(PRINT!E332,NOVO!C:C,0)),"")</f>
        <v>215812</v>
      </c>
    </row>
    <row r="333" spans="1:21" s="23" customFormat="1" x14ac:dyDescent="0.25">
      <c r="A333" s="54">
        <v>0</v>
      </c>
      <c r="B333" s="75"/>
      <c r="C333" s="23">
        <v>1015413</v>
      </c>
      <c r="D333" s="23">
        <v>1</v>
      </c>
      <c r="E333" s="23">
        <v>1015431</v>
      </c>
      <c r="F333" s="23" t="s">
        <v>1974</v>
      </c>
      <c r="G333" s="5">
        <v>5</v>
      </c>
      <c r="H333" s="23">
        <v>12</v>
      </c>
      <c r="I333" s="23">
        <v>0</v>
      </c>
      <c r="J333" s="23">
        <v>0</v>
      </c>
      <c r="K333" s="23" t="s">
        <v>5</v>
      </c>
      <c r="L333" s="23" t="s">
        <v>570</v>
      </c>
      <c r="M333" s="23" t="s">
        <v>1969</v>
      </c>
      <c r="N333" s="24">
        <v>45813</v>
      </c>
      <c r="O333" s="28">
        <v>3.472222222222222E-3</v>
      </c>
      <c r="P333" s="3">
        <v>45817</v>
      </c>
      <c r="Q333" s="78">
        <v>45826.38065972217</v>
      </c>
      <c r="R333" s="79">
        <v>45826.384131944389</v>
      </c>
      <c r="S333" s="80">
        <v>0.3840277777777778</v>
      </c>
      <c r="T333" s="81">
        <v>-9.0001041666109813</v>
      </c>
      <c r="U333" s="47">
        <f>IFERROR(INDEX(NOVO!O:O,MATCH(PRINT!E333,NOVO!C:C,0)),"")</f>
        <v>215820</v>
      </c>
    </row>
    <row r="334" spans="1:21" s="23" customFormat="1" x14ac:dyDescent="0.25">
      <c r="A334" s="54">
        <v>0</v>
      </c>
      <c r="B334" s="75"/>
      <c r="C334" s="23">
        <v>1015413</v>
      </c>
      <c r="D334" s="23">
        <v>1</v>
      </c>
      <c r="E334" s="23">
        <v>1015441</v>
      </c>
      <c r="F334" s="23" t="s">
        <v>1971</v>
      </c>
      <c r="G334" s="5">
        <v>2</v>
      </c>
      <c r="H334" s="23">
        <v>12</v>
      </c>
      <c r="I334" s="23">
        <v>0</v>
      </c>
      <c r="J334" s="23">
        <v>0</v>
      </c>
      <c r="K334" s="23" t="s">
        <v>5</v>
      </c>
      <c r="L334" s="23" t="s">
        <v>570</v>
      </c>
      <c r="M334" s="23" t="s">
        <v>1969</v>
      </c>
      <c r="N334" s="24">
        <v>45813</v>
      </c>
      <c r="O334" s="28">
        <v>1.736111111111111E-3</v>
      </c>
      <c r="P334" s="3">
        <v>45817</v>
      </c>
      <c r="Q334" s="78">
        <v>45826.384131944389</v>
      </c>
      <c r="R334" s="79">
        <v>45826.385868055499</v>
      </c>
      <c r="S334" s="80">
        <v>0.38541666666666669</v>
      </c>
      <c r="T334" s="81">
        <v>-9.0004513888343354</v>
      </c>
      <c r="U334" s="47">
        <f>IFERROR(INDEX(NOVO!O:O,MATCH(PRINT!E334,NOVO!C:C,0)),"")</f>
        <v>215830</v>
      </c>
    </row>
    <row r="335" spans="1:21" s="23" customFormat="1" x14ac:dyDescent="0.25">
      <c r="A335" s="54">
        <v>0</v>
      </c>
      <c r="B335" s="75"/>
      <c r="C335" s="23">
        <v>1015414</v>
      </c>
      <c r="D335" s="23">
        <v>1</v>
      </c>
      <c r="E335" s="23">
        <v>1015441</v>
      </c>
      <c r="F335" s="23" t="s">
        <v>1971</v>
      </c>
      <c r="G335" s="5">
        <v>2</v>
      </c>
      <c r="H335" s="23">
        <v>12</v>
      </c>
      <c r="I335" s="23">
        <v>0</v>
      </c>
      <c r="J335" s="23">
        <v>0</v>
      </c>
      <c r="K335" s="23" t="s">
        <v>5</v>
      </c>
      <c r="L335" s="23" t="s">
        <v>570</v>
      </c>
      <c r="M335" s="23" t="s">
        <v>1969</v>
      </c>
      <c r="N335" s="24">
        <v>45813</v>
      </c>
      <c r="O335" s="28">
        <v>1.736111111111111E-3</v>
      </c>
      <c r="P335" s="3">
        <v>45817</v>
      </c>
      <c r="Q335" s="78">
        <v>45826.385868055499</v>
      </c>
      <c r="R335" s="79">
        <v>45826.387604166608</v>
      </c>
      <c r="S335" s="80">
        <v>0.38750000000000001</v>
      </c>
      <c r="T335" s="81">
        <v>-9.0001041666109813</v>
      </c>
      <c r="U335" s="47">
        <f>IFERROR(INDEX(NOVO!O:O,MATCH(PRINT!E335,NOVO!C:C,0)),"")</f>
        <v>215830</v>
      </c>
    </row>
    <row r="336" spans="1:21" s="23" customFormat="1" x14ac:dyDescent="0.25">
      <c r="A336" s="54">
        <v>0</v>
      </c>
      <c r="B336" s="75"/>
      <c r="C336" s="23">
        <v>1015414</v>
      </c>
      <c r="D336" s="23">
        <v>1</v>
      </c>
      <c r="E336" s="23">
        <v>1015431</v>
      </c>
      <c r="F336" s="23" t="s">
        <v>1974</v>
      </c>
      <c r="G336" s="5">
        <v>5</v>
      </c>
      <c r="H336" s="23">
        <v>12</v>
      </c>
      <c r="I336" s="23">
        <v>0</v>
      </c>
      <c r="J336" s="23">
        <v>0</v>
      </c>
      <c r="K336" s="23" t="s">
        <v>5</v>
      </c>
      <c r="L336" s="23" t="s">
        <v>570</v>
      </c>
      <c r="M336" s="23" t="s">
        <v>1969</v>
      </c>
      <c r="N336" s="24">
        <v>45813</v>
      </c>
      <c r="O336" s="28">
        <v>3.472222222222222E-3</v>
      </c>
      <c r="P336" s="3">
        <v>45817</v>
      </c>
      <c r="Q336" s="78">
        <v>45826.387604166608</v>
      </c>
      <c r="R336" s="79">
        <v>45826.391076388827</v>
      </c>
      <c r="S336" s="80">
        <v>0.39097222222222222</v>
      </c>
      <c r="T336" s="81">
        <v>-9.0001041666037054</v>
      </c>
      <c r="U336" s="47">
        <f>IFERROR(INDEX(NOVO!O:O,MATCH(PRINT!E336,NOVO!C:C,0)),"")</f>
        <v>215820</v>
      </c>
    </row>
    <row r="337" spans="1:21" s="23" customFormat="1" x14ac:dyDescent="0.25">
      <c r="A337" s="54">
        <v>0</v>
      </c>
      <c r="B337" s="75"/>
      <c r="C337" s="23">
        <v>1015414</v>
      </c>
      <c r="D337" s="23">
        <v>1</v>
      </c>
      <c r="E337" s="23">
        <v>1015423</v>
      </c>
      <c r="F337" s="23" t="s">
        <v>1975</v>
      </c>
      <c r="G337" s="5">
        <v>1</v>
      </c>
      <c r="H337" s="23">
        <v>12</v>
      </c>
      <c r="I337" s="23">
        <v>0</v>
      </c>
      <c r="J337" s="23">
        <v>0</v>
      </c>
      <c r="K337" s="23" t="s">
        <v>5</v>
      </c>
      <c r="L337" s="23" t="s">
        <v>570</v>
      </c>
      <c r="M337" s="23" t="s">
        <v>1969</v>
      </c>
      <c r="N337" s="24">
        <v>45813</v>
      </c>
      <c r="O337" s="28">
        <v>1.0416666666666667E-3</v>
      </c>
      <c r="P337" s="3">
        <v>45817</v>
      </c>
      <c r="Q337" s="78">
        <v>45826.391076388827</v>
      </c>
      <c r="R337" s="79">
        <v>45826.392118055497</v>
      </c>
      <c r="S337" s="80">
        <v>0.39166666666666666</v>
      </c>
      <c r="T337" s="81">
        <v>-9.0004513888270594</v>
      </c>
      <c r="U337" s="47">
        <f>IFERROR(INDEX(NOVO!O:O,MATCH(PRINT!E337,NOVO!C:C,0)),"")</f>
        <v>215812</v>
      </c>
    </row>
    <row r="338" spans="1:21" s="23" customFormat="1" x14ac:dyDescent="0.25">
      <c r="A338" s="54">
        <v>0</v>
      </c>
      <c r="B338" s="75"/>
      <c r="C338" s="23">
        <v>1015415</v>
      </c>
      <c r="D338" s="23">
        <v>1</v>
      </c>
      <c r="E338" s="23">
        <v>1015431</v>
      </c>
      <c r="F338" s="23" t="s">
        <v>1974</v>
      </c>
      <c r="G338" s="5">
        <v>5</v>
      </c>
      <c r="H338" s="23">
        <v>12</v>
      </c>
      <c r="I338" s="23">
        <v>0</v>
      </c>
      <c r="J338" s="23">
        <v>0</v>
      </c>
      <c r="K338" s="23" t="s">
        <v>5</v>
      </c>
      <c r="L338" s="23" t="s">
        <v>570</v>
      </c>
      <c r="M338" s="23" t="s">
        <v>1969</v>
      </c>
      <c r="N338" s="24">
        <v>45813</v>
      </c>
      <c r="O338" s="28">
        <v>3.472222222222222E-3</v>
      </c>
      <c r="P338" s="3">
        <v>45817</v>
      </c>
      <c r="Q338" s="78">
        <v>45826.392118055497</v>
      </c>
      <c r="R338" s="79">
        <v>45826.395590277716</v>
      </c>
      <c r="S338" s="80">
        <v>0.39513888888888887</v>
      </c>
      <c r="T338" s="81">
        <v>-9.0004513888270594</v>
      </c>
      <c r="U338" s="47">
        <f>IFERROR(INDEX(NOVO!O:O,MATCH(PRINT!E338,NOVO!C:C,0)),"")</f>
        <v>215820</v>
      </c>
    </row>
    <row r="339" spans="1:21" s="23" customFormat="1" x14ac:dyDescent="0.25">
      <c r="A339" s="54">
        <v>0</v>
      </c>
      <c r="B339" s="75"/>
      <c r="C339" s="23">
        <v>1015415</v>
      </c>
      <c r="D339" s="23">
        <v>1</v>
      </c>
      <c r="E339" s="23">
        <v>1015441</v>
      </c>
      <c r="F339" s="23" t="s">
        <v>1971</v>
      </c>
      <c r="G339" s="5">
        <v>2</v>
      </c>
      <c r="H339" s="23">
        <v>12</v>
      </c>
      <c r="I339" s="23">
        <v>0</v>
      </c>
      <c r="J339" s="23">
        <v>0</v>
      </c>
      <c r="K339" s="23" t="s">
        <v>5</v>
      </c>
      <c r="L339" s="23" t="s">
        <v>570</v>
      </c>
      <c r="M339" s="23" t="s">
        <v>1969</v>
      </c>
      <c r="N339" s="24">
        <v>45813</v>
      </c>
      <c r="O339" s="28">
        <v>1.736111111111111E-3</v>
      </c>
      <c r="P339" s="3">
        <v>45817</v>
      </c>
      <c r="Q339" s="78">
        <v>45826.395590277716</v>
      </c>
      <c r="R339" s="79">
        <v>45826.397326388826</v>
      </c>
      <c r="S339" s="80">
        <v>0.3972222222222222</v>
      </c>
      <c r="T339" s="81">
        <v>-9.0001041666037054</v>
      </c>
      <c r="U339" s="47">
        <f>IFERROR(INDEX(NOVO!O:O,MATCH(PRINT!E339,NOVO!C:C,0)),"")</f>
        <v>215830</v>
      </c>
    </row>
    <row r="340" spans="1:21" s="23" customFormat="1" x14ac:dyDescent="0.25">
      <c r="A340" s="54">
        <v>0</v>
      </c>
      <c r="B340" s="75"/>
      <c r="C340" s="23">
        <v>1015415</v>
      </c>
      <c r="D340" s="23">
        <v>1</v>
      </c>
      <c r="E340" s="23">
        <v>1015423</v>
      </c>
      <c r="F340" s="23" t="s">
        <v>1975</v>
      </c>
      <c r="G340" s="5">
        <v>1</v>
      </c>
      <c r="H340" s="23">
        <v>12</v>
      </c>
      <c r="I340" s="23">
        <v>0</v>
      </c>
      <c r="J340" s="23">
        <v>0</v>
      </c>
      <c r="K340" s="23" t="s">
        <v>5</v>
      </c>
      <c r="L340" s="23" t="s">
        <v>570</v>
      </c>
      <c r="M340" s="23" t="s">
        <v>1969</v>
      </c>
      <c r="N340" s="24">
        <v>45813</v>
      </c>
      <c r="O340" s="28">
        <v>1.0416666666666667E-3</v>
      </c>
      <c r="P340" s="3">
        <v>45817</v>
      </c>
      <c r="Q340" s="78">
        <v>45826.397326388826</v>
      </c>
      <c r="R340" s="79">
        <v>45826.398368055496</v>
      </c>
      <c r="S340" s="80">
        <v>0.39791666666666664</v>
      </c>
      <c r="T340" s="81">
        <v>-9.0004513888270594</v>
      </c>
      <c r="U340" s="47">
        <f>IFERROR(INDEX(NOVO!O:O,MATCH(PRINT!E340,NOVO!C:C,0)),"")</f>
        <v>215812</v>
      </c>
    </row>
    <row r="341" spans="1:21" s="23" customFormat="1" x14ac:dyDescent="0.25">
      <c r="A341" s="54">
        <v>0</v>
      </c>
      <c r="B341" s="75"/>
      <c r="C341" s="23">
        <v>1015416</v>
      </c>
      <c r="D341" s="23">
        <v>1</v>
      </c>
      <c r="E341" s="23">
        <v>1015423</v>
      </c>
      <c r="F341" s="23" t="s">
        <v>1975</v>
      </c>
      <c r="G341" s="5">
        <v>1</v>
      </c>
      <c r="H341" s="23">
        <v>12</v>
      </c>
      <c r="I341" s="23">
        <v>0</v>
      </c>
      <c r="J341" s="23">
        <v>0</v>
      </c>
      <c r="K341" s="23" t="s">
        <v>5</v>
      </c>
      <c r="L341" s="23" t="s">
        <v>570</v>
      </c>
      <c r="M341" s="23" t="s">
        <v>1969</v>
      </c>
      <c r="N341" s="24">
        <v>45813</v>
      </c>
      <c r="O341" s="28">
        <v>1.0416666666666667E-3</v>
      </c>
      <c r="P341" s="3">
        <v>45817</v>
      </c>
      <c r="Q341" s="78">
        <v>45826.398368055496</v>
      </c>
      <c r="R341" s="79">
        <v>45826.399409722166</v>
      </c>
      <c r="S341" s="80">
        <v>0.39930555555555558</v>
      </c>
      <c r="T341" s="81">
        <v>-9.0001041666109813</v>
      </c>
      <c r="U341" s="47">
        <f>IFERROR(INDEX(NOVO!O:O,MATCH(PRINT!E341,NOVO!C:C,0)),"")</f>
        <v>215812</v>
      </c>
    </row>
    <row r="342" spans="1:21" s="23" customFormat="1" x14ac:dyDescent="0.25">
      <c r="A342" s="54">
        <v>0</v>
      </c>
      <c r="B342" s="75"/>
      <c r="C342" s="23">
        <v>1015416</v>
      </c>
      <c r="D342" s="23">
        <v>1</v>
      </c>
      <c r="E342" s="23">
        <v>1015441</v>
      </c>
      <c r="F342" s="23" t="s">
        <v>1971</v>
      </c>
      <c r="G342" s="5">
        <v>2</v>
      </c>
      <c r="H342" s="23">
        <v>12</v>
      </c>
      <c r="I342" s="23">
        <v>0</v>
      </c>
      <c r="J342" s="23">
        <v>0</v>
      </c>
      <c r="K342" s="23" t="s">
        <v>5</v>
      </c>
      <c r="L342" s="23" t="s">
        <v>570</v>
      </c>
      <c r="M342" s="23" t="s">
        <v>1969</v>
      </c>
      <c r="N342" s="24">
        <v>45813</v>
      </c>
      <c r="O342" s="28">
        <v>1.736111111111111E-3</v>
      </c>
      <c r="P342" s="3">
        <v>45817</v>
      </c>
      <c r="Q342" s="78">
        <v>45826.399409722166</v>
      </c>
      <c r="R342" s="79">
        <v>45826.401145833275</v>
      </c>
      <c r="S342" s="80">
        <v>0.40069444444444446</v>
      </c>
      <c r="T342" s="81">
        <v>-9.0004513888343354</v>
      </c>
      <c r="U342" s="47">
        <f>IFERROR(INDEX(NOVO!O:O,MATCH(PRINT!E342,NOVO!C:C,0)),"")</f>
        <v>215830</v>
      </c>
    </row>
    <row r="343" spans="1:21" s="23" customFormat="1" x14ac:dyDescent="0.25">
      <c r="A343" s="54">
        <v>0</v>
      </c>
      <c r="B343" s="75"/>
      <c r="C343" s="23">
        <v>1015416</v>
      </c>
      <c r="D343" s="23">
        <v>1</v>
      </c>
      <c r="E343" s="23">
        <v>1015431</v>
      </c>
      <c r="F343" s="23" t="s">
        <v>1974</v>
      </c>
      <c r="G343" s="5">
        <v>5</v>
      </c>
      <c r="H343" s="23">
        <v>12</v>
      </c>
      <c r="I343" s="23">
        <v>0</v>
      </c>
      <c r="J343" s="23">
        <v>0</v>
      </c>
      <c r="K343" s="23" t="s">
        <v>5</v>
      </c>
      <c r="L343" s="23" t="s">
        <v>570</v>
      </c>
      <c r="M343" s="23" t="s">
        <v>1969</v>
      </c>
      <c r="N343" s="24">
        <v>45813</v>
      </c>
      <c r="O343" s="28">
        <v>3.472222222222222E-3</v>
      </c>
      <c r="P343" s="3">
        <v>45817</v>
      </c>
      <c r="Q343" s="78">
        <v>45826.401145833275</v>
      </c>
      <c r="R343" s="79">
        <v>45826.404618055494</v>
      </c>
      <c r="S343" s="80">
        <v>0.40416666666666667</v>
      </c>
      <c r="T343" s="81">
        <v>-9.0004513888270594</v>
      </c>
      <c r="U343" s="47">
        <f>IFERROR(INDEX(NOVO!O:O,MATCH(PRINT!E343,NOVO!C:C,0)),"")</f>
        <v>215820</v>
      </c>
    </row>
    <row r="344" spans="1:21" s="23" customFormat="1" x14ac:dyDescent="0.25">
      <c r="A344" s="54">
        <v>0</v>
      </c>
      <c r="B344" s="75"/>
      <c r="C344" s="23">
        <v>1015417</v>
      </c>
      <c r="D344" s="23">
        <v>1</v>
      </c>
      <c r="E344" s="23">
        <v>1015423</v>
      </c>
      <c r="F344" s="23" t="s">
        <v>1975</v>
      </c>
      <c r="G344" s="5">
        <v>1</v>
      </c>
      <c r="H344" s="23">
        <v>12</v>
      </c>
      <c r="I344" s="23">
        <v>0</v>
      </c>
      <c r="J344" s="23">
        <v>0</v>
      </c>
      <c r="K344" s="23" t="s">
        <v>5</v>
      </c>
      <c r="L344" s="23" t="s">
        <v>570</v>
      </c>
      <c r="M344" s="23" t="s">
        <v>1969</v>
      </c>
      <c r="N344" s="24">
        <v>45813</v>
      </c>
      <c r="O344" s="28">
        <v>1.0416666666666667E-3</v>
      </c>
      <c r="P344" s="3">
        <v>45817</v>
      </c>
      <c r="Q344" s="78">
        <v>45826.404618055494</v>
      </c>
      <c r="R344" s="79">
        <v>45826.405659722164</v>
      </c>
      <c r="S344" s="80">
        <v>0.40555555555555556</v>
      </c>
      <c r="T344" s="81">
        <v>-9.0001041666109813</v>
      </c>
      <c r="U344" s="47">
        <f>IFERROR(INDEX(NOVO!O:O,MATCH(PRINT!E344,NOVO!C:C,0)),"")</f>
        <v>215812</v>
      </c>
    </row>
    <row r="345" spans="1:21" s="23" customFormat="1" x14ac:dyDescent="0.25">
      <c r="A345" s="54">
        <v>0</v>
      </c>
      <c r="B345" s="75"/>
      <c r="C345" s="23">
        <v>1015417</v>
      </c>
      <c r="D345" s="23">
        <v>1</v>
      </c>
      <c r="E345" s="23">
        <v>1015441</v>
      </c>
      <c r="F345" s="23" t="s">
        <v>1971</v>
      </c>
      <c r="G345" s="5">
        <v>2</v>
      </c>
      <c r="H345" s="23">
        <v>12</v>
      </c>
      <c r="I345" s="23">
        <v>0</v>
      </c>
      <c r="J345" s="23">
        <v>0</v>
      </c>
      <c r="K345" s="23" t="s">
        <v>5</v>
      </c>
      <c r="L345" s="23" t="s">
        <v>570</v>
      </c>
      <c r="M345" s="23" t="s">
        <v>1969</v>
      </c>
      <c r="N345" s="24">
        <v>45813</v>
      </c>
      <c r="O345" s="28">
        <v>1.736111111111111E-3</v>
      </c>
      <c r="P345" s="3">
        <v>45817</v>
      </c>
      <c r="Q345" s="78">
        <v>45826.405659722164</v>
      </c>
      <c r="R345" s="79">
        <v>45826.407395833274</v>
      </c>
      <c r="S345" s="80">
        <v>0.40694444444444444</v>
      </c>
      <c r="T345" s="81">
        <v>-9.0004513888270594</v>
      </c>
      <c r="U345" s="47">
        <f>IFERROR(INDEX(NOVO!O:O,MATCH(PRINT!E345,NOVO!C:C,0)),"")</f>
        <v>215830</v>
      </c>
    </row>
    <row r="346" spans="1:21" s="23" customFormat="1" x14ac:dyDescent="0.25">
      <c r="A346" s="54">
        <v>0</v>
      </c>
      <c r="B346" s="75"/>
      <c r="C346" s="23">
        <v>1015417</v>
      </c>
      <c r="D346" s="23">
        <v>1</v>
      </c>
      <c r="E346" s="23">
        <v>1015431</v>
      </c>
      <c r="F346" s="23" t="s">
        <v>1974</v>
      </c>
      <c r="G346" s="5">
        <v>5</v>
      </c>
      <c r="H346" s="23">
        <v>12</v>
      </c>
      <c r="I346" s="23">
        <v>0</v>
      </c>
      <c r="J346" s="23">
        <v>0</v>
      </c>
      <c r="K346" s="23" t="s">
        <v>5</v>
      </c>
      <c r="L346" s="23" t="s">
        <v>570</v>
      </c>
      <c r="M346" s="23" t="s">
        <v>1969</v>
      </c>
      <c r="N346" s="24">
        <v>45813</v>
      </c>
      <c r="O346" s="28">
        <v>3.472222222222222E-3</v>
      </c>
      <c r="P346" s="3">
        <v>45817</v>
      </c>
      <c r="Q346" s="78">
        <v>45826.407395833274</v>
      </c>
      <c r="R346" s="79">
        <v>45826.410868055493</v>
      </c>
      <c r="S346" s="80">
        <v>0.41041666666666665</v>
      </c>
      <c r="T346" s="81">
        <v>-9.0004513888270594</v>
      </c>
      <c r="U346" s="47">
        <f>IFERROR(INDEX(NOVO!O:O,MATCH(PRINT!E346,NOVO!C:C,0)),"")</f>
        <v>215820</v>
      </c>
    </row>
    <row r="347" spans="1:21" s="23" customFormat="1" x14ac:dyDescent="0.25">
      <c r="A347" s="54">
        <v>0</v>
      </c>
      <c r="B347" s="75"/>
      <c r="C347" s="23">
        <v>1016441</v>
      </c>
      <c r="D347" s="23">
        <v>1</v>
      </c>
      <c r="E347" s="23">
        <v>1016442</v>
      </c>
      <c r="F347" s="23" t="s">
        <v>2074</v>
      </c>
      <c r="G347" s="5">
        <v>8</v>
      </c>
      <c r="H347" s="23">
        <v>1</v>
      </c>
      <c r="I347" s="23">
        <v>0</v>
      </c>
      <c r="J347" s="23">
        <v>0</v>
      </c>
      <c r="K347" s="23" t="s">
        <v>5</v>
      </c>
      <c r="L347" s="23" t="s">
        <v>570</v>
      </c>
      <c r="M347" s="23" t="s">
        <v>1767</v>
      </c>
      <c r="N347" s="24">
        <v>45828</v>
      </c>
      <c r="O347" s="28">
        <v>5.7986111714853905E-3</v>
      </c>
      <c r="P347" s="3">
        <v>45817</v>
      </c>
      <c r="Q347" s="78">
        <v>45826.410868055493</v>
      </c>
      <c r="R347" s="79">
        <v>45826.416666666664</v>
      </c>
      <c r="S347" s="80">
        <v>0.41666666666666669</v>
      </c>
      <c r="T347" s="81">
        <v>-9</v>
      </c>
      <c r="U347" s="47">
        <f>IFERROR(INDEX(NOVO!O:O,MATCH(PRINT!E347,NOVO!C:C,0)),"")</f>
        <v>182552</v>
      </c>
    </row>
    <row r="348" spans="1:21" s="23" customFormat="1" x14ac:dyDescent="0.25">
      <c r="A348" s="54"/>
      <c r="B348" s="75"/>
      <c r="G348" s="5"/>
      <c r="N348" s="24" t="s">
        <v>198</v>
      </c>
      <c r="O348" s="28">
        <v>2.0833333333333332E-2</v>
      </c>
      <c r="P348" s="3">
        <v>45817</v>
      </c>
      <c r="Q348" s="78">
        <v>45826.416666666664</v>
      </c>
      <c r="R348" s="79">
        <v>45826.4375</v>
      </c>
      <c r="S348" s="80">
        <v>0.4375</v>
      </c>
      <c r="T348" s="81">
        <v>-9</v>
      </c>
      <c r="U348" s="47" t="str">
        <f>IFERROR(INDEX(NOVO!O:O,MATCH(PRINT!E348,NOVO!C:C,0)),"")</f>
        <v/>
      </c>
    </row>
    <row r="349" spans="1:21" s="23" customFormat="1" x14ac:dyDescent="0.25">
      <c r="A349" s="54">
        <v>0</v>
      </c>
      <c r="B349" s="75"/>
      <c r="C349" s="23">
        <v>1016441</v>
      </c>
      <c r="D349" s="23">
        <v>1</v>
      </c>
      <c r="E349" s="23">
        <v>1016442</v>
      </c>
      <c r="F349" s="23" t="s">
        <v>2074</v>
      </c>
      <c r="G349" s="5">
        <v>6</v>
      </c>
      <c r="H349" s="23">
        <v>1</v>
      </c>
      <c r="I349" s="23">
        <v>0</v>
      </c>
      <c r="J349" s="23">
        <v>0</v>
      </c>
      <c r="K349" s="23" t="s">
        <v>5</v>
      </c>
      <c r="L349" s="23" t="s">
        <v>570</v>
      </c>
      <c r="M349" s="23" t="s">
        <v>1767</v>
      </c>
      <c r="N349" s="24">
        <v>45828</v>
      </c>
      <c r="O349" s="28">
        <v>4.6180555555555558E-3</v>
      </c>
      <c r="P349" s="3">
        <v>45817</v>
      </c>
      <c r="Q349" s="78">
        <v>45826.4375</v>
      </c>
      <c r="R349" s="79">
        <v>45826.442118055558</v>
      </c>
      <c r="S349" s="80">
        <v>0.44166666666666665</v>
      </c>
      <c r="T349" s="81">
        <v>-9.000451388892543</v>
      </c>
      <c r="U349" s="47">
        <f>IFERROR(INDEX(NOVO!O:O,MATCH(PRINT!E349,NOVO!C:C,0)),"")</f>
        <v>182552</v>
      </c>
    </row>
    <row r="350" spans="1:21" s="23" customFormat="1" x14ac:dyDescent="0.25">
      <c r="A350" s="54">
        <v>0</v>
      </c>
      <c r="B350" s="75"/>
      <c r="C350" s="23">
        <v>1016441</v>
      </c>
      <c r="D350" s="23">
        <v>1</v>
      </c>
      <c r="E350" s="23">
        <v>1016443</v>
      </c>
      <c r="F350" s="23" t="s">
        <v>1766</v>
      </c>
      <c r="G350" s="5">
        <v>15</v>
      </c>
      <c r="H350" s="23">
        <v>1</v>
      </c>
      <c r="I350" s="23">
        <v>0</v>
      </c>
      <c r="J350" s="23">
        <v>0</v>
      </c>
      <c r="K350" s="23" t="s">
        <v>5</v>
      </c>
      <c r="L350" s="23" t="s">
        <v>570</v>
      </c>
      <c r="M350" s="23" t="s">
        <v>1767</v>
      </c>
      <c r="N350" s="24">
        <v>45828</v>
      </c>
      <c r="O350" s="28">
        <v>1.0416666666666666E-2</v>
      </c>
      <c r="P350" s="3">
        <v>45817</v>
      </c>
      <c r="Q350" s="78">
        <v>45826.442118055558</v>
      </c>
      <c r="R350" s="79">
        <v>45826.452534722222</v>
      </c>
      <c r="S350" s="80">
        <v>0.45208333333333334</v>
      </c>
      <c r="T350" s="81">
        <v>-9.000451388892543</v>
      </c>
      <c r="U350" s="47">
        <f>IFERROR(INDEX(NOVO!O:O,MATCH(PRINT!E350,NOVO!C:C,0)),"")</f>
        <v>182553</v>
      </c>
    </row>
    <row r="351" spans="1:21" s="23" customFormat="1" x14ac:dyDescent="0.25">
      <c r="A351" s="54">
        <v>0</v>
      </c>
      <c r="B351" s="75"/>
      <c r="C351" s="23">
        <v>1016441</v>
      </c>
      <c r="D351" s="23">
        <v>1</v>
      </c>
      <c r="E351" s="23">
        <v>1016445</v>
      </c>
      <c r="F351" s="23" t="s">
        <v>2072</v>
      </c>
      <c r="G351" s="5">
        <v>5</v>
      </c>
      <c r="H351" s="23">
        <v>1</v>
      </c>
      <c r="I351" s="23">
        <v>0</v>
      </c>
      <c r="J351" s="23">
        <v>0</v>
      </c>
      <c r="K351" s="23" t="s">
        <v>5</v>
      </c>
      <c r="L351" s="23" t="s">
        <v>570</v>
      </c>
      <c r="M351" s="23" t="s">
        <v>1767</v>
      </c>
      <c r="N351" s="24">
        <v>45828</v>
      </c>
      <c r="O351" s="28">
        <v>3.472222222222222E-3</v>
      </c>
      <c r="P351" s="3">
        <v>45817</v>
      </c>
      <c r="Q351" s="78">
        <v>45826.452534722222</v>
      </c>
      <c r="R351" s="79">
        <v>45826.456006944441</v>
      </c>
      <c r="S351" s="80">
        <v>0.45555555555555555</v>
      </c>
      <c r="T351" s="81">
        <v>-9.0004513888852671</v>
      </c>
      <c r="U351" s="47">
        <f>IFERROR(INDEX(NOVO!O:O,MATCH(PRINT!E351,NOVO!C:C,0)),"")</f>
        <v>182555</v>
      </c>
    </row>
    <row r="352" spans="1:21" s="23" customFormat="1" x14ac:dyDescent="0.25">
      <c r="A352" s="54">
        <v>0</v>
      </c>
      <c r="B352" s="75"/>
      <c r="C352" s="23">
        <v>1016441</v>
      </c>
      <c r="D352" s="23">
        <v>1</v>
      </c>
      <c r="E352" s="23">
        <v>1016448</v>
      </c>
      <c r="F352" s="23" t="s">
        <v>2071</v>
      </c>
      <c r="G352" s="5">
        <v>16</v>
      </c>
      <c r="H352" s="23">
        <v>2</v>
      </c>
      <c r="I352" s="23">
        <v>0</v>
      </c>
      <c r="J352" s="23">
        <v>0</v>
      </c>
      <c r="K352" s="23" t="s">
        <v>5</v>
      </c>
      <c r="L352" s="23" t="s">
        <v>570</v>
      </c>
      <c r="M352" s="23" t="s">
        <v>1767</v>
      </c>
      <c r="N352" s="24">
        <v>45828</v>
      </c>
      <c r="O352" s="28">
        <v>1.1111111111111112E-2</v>
      </c>
      <c r="P352" s="3">
        <v>45817</v>
      </c>
      <c r="Q352" s="78">
        <v>45826.456006944441</v>
      </c>
      <c r="R352" s="79">
        <v>45826.467118055552</v>
      </c>
      <c r="S352" s="80">
        <v>0.46666666666666667</v>
      </c>
      <c r="T352" s="81">
        <v>-9.0004513888852671</v>
      </c>
      <c r="U352" s="47">
        <f>IFERROR(INDEX(NOVO!O:O,MATCH(PRINT!E352,NOVO!C:C,0)),"")</f>
        <v>182558</v>
      </c>
    </row>
    <row r="353" spans="1:21" s="23" customFormat="1" x14ac:dyDescent="0.25">
      <c r="A353" s="54">
        <v>0</v>
      </c>
      <c r="B353" s="75"/>
      <c r="C353" s="23">
        <v>1016441</v>
      </c>
      <c r="D353" s="23">
        <v>1</v>
      </c>
      <c r="E353" s="23">
        <v>1016457</v>
      </c>
      <c r="F353" s="23" t="s">
        <v>2068</v>
      </c>
      <c r="G353" s="5">
        <v>12</v>
      </c>
      <c r="H353" s="23">
        <v>1</v>
      </c>
      <c r="I353" s="23">
        <v>0</v>
      </c>
      <c r="J353" s="23">
        <v>0</v>
      </c>
      <c r="K353" s="23" t="s">
        <v>5</v>
      </c>
      <c r="L353" s="23" t="s">
        <v>570</v>
      </c>
      <c r="M353" s="23" t="s">
        <v>1767</v>
      </c>
      <c r="N353" s="24">
        <v>45828</v>
      </c>
      <c r="O353" s="28">
        <v>8.3333333333333332E-3</v>
      </c>
      <c r="P353" s="3">
        <v>45817</v>
      </c>
      <c r="Q353" s="78">
        <v>45826.467118055552</v>
      </c>
      <c r="R353" s="79">
        <v>45826.475451388884</v>
      </c>
      <c r="S353" s="80">
        <v>0.47499999999999998</v>
      </c>
      <c r="T353" s="81">
        <v>-9.0004513888852671</v>
      </c>
      <c r="U353" s="47">
        <f>IFERROR(INDEX(NOVO!O:O,MATCH(PRINT!E353,NOVO!C:C,0)),"")</f>
        <v>182567</v>
      </c>
    </row>
    <row r="354" spans="1:21" s="23" customFormat="1" x14ac:dyDescent="0.25">
      <c r="A354" s="54">
        <v>0</v>
      </c>
      <c r="B354" s="75"/>
      <c r="C354" s="23">
        <v>1016441</v>
      </c>
      <c r="D354" s="23">
        <v>1</v>
      </c>
      <c r="E354" s="23">
        <v>1016451</v>
      </c>
      <c r="F354" s="23" t="s">
        <v>2075</v>
      </c>
      <c r="G354" s="5">
        <v>4</v>
      </c>
      <c r="H354" s="23">
        <v>1</v>
      </c>
      <c r="I354" s="23">
        <v>0</v>
      </c>
      <c r="J354" s="23">
        <v>0</v>
      </c>
      <c r="K354" s="23" t="s">
        <v>5</v>
      </c>
      <c r="L354" s="23" t="s">
        <v>570</v>
      </c>
      <c r="M354" s="23" t="s">
        <v>1767</v>
      </c>
      <c r="N354" s="24">
        <v>45828</v>
      </c>
      <c r="O354" s="28">
        <v>2.7777777777777779E-3</v>
      </c>
      <c r="P354" s="3">
        <v>45817</v>
      </c>
      <c r="Q354" s="78">
        <v>45826.475451388884</v>
      </c>
      <c r="R354" s="79">
        <v>45826.478229166663</v>
      </c>
      <c r="S354" s="80">
        <v>0.4777777777777778</v>
      </c>
      <c r="T354" s="81">
        <v>-9.0004513888852671</v>
      </c>
      <c r="U354" s="47">
        <f>IFERROR(INDEX(NOVO!O:O,MATCH(PRINT!E354,NOVO!C:C,0)),"")</f>
        <v>182561</v>
      </c>
    </row>
    <row r="355" spans="1:21" s="23" customFormat="1" x14ac:dyDescent="0.25">
      <c r="A355" s="54">
        <v>0</v>
      </c>
      <c r="B355" s="75"/>
      <c r="C355" s="23">
        <v>1016441</v>
      </c>
      <c r="D355" s="23">
        <v>1</v>
      </c>
      <c r="E355" s="23">
        <v>1016452</v>
      </c>
      <c r="F355" s="23" t="s">
        <v>2070</v>
      </c>
      <c r="G355" s="5">
        <v>8</v>
      </c>
      <c r="H355" s="23">
        <v>1</v>
      </c>
      <c r="I355" s="23">
        <v>0</v>
      </c>
      <c r="J355" s="23">
        <v>0</v>
      </c>
      <c r="K355" s="23" t="s">
        <v>5</v>
      </c>
      <c r="L355" s="23" t="s">
        <v>570</v>
      </c>
      <c r="M355" s="23" t="s">
        <v>1767</v>
      </c>
      <c r="N355" s="24">
        <v>45828</v>
      </c>
      <c r="O355" s="28">
        <v>5.5555555555555558E-3</v>
      </c>
      <c r="P355" s="3">
        <v>45817</v>
      </c>
      <c r="Q355" s="78">
        <v>45826.478229166663</v>
      </c>
      <c r="R355" s="79">
        <v>45826.483784722222</v>
      </c>
      <c r="S355" s="80">
        <v>0.48333333333333334</v>
      </c>
      <c r="T355" s="81">
        <v>-9.000451388892543</v>
      </c>
      <c r="U355" s="47">
        <f>IFERROR(INDEX(NOVO!O:O,MATCH(PRINT!E355,NOVO!C:C,0)),"")</f>
        <v>182562</v>
      </c>
    </row>
    <row r="356" spans="1:21" s="23" customFormat="1" x14ac:dyDescent="0.25">
      <c r="A356" s="54">
        <v>0</v>
      </c>
      <c r="B356" s="75"/>
      <c r="C356" s="23">
        <v>1016441</v>
      </c>
      <c r="D356" s="23">
        <v>1</v>
      </c>
      <c r="E356" s="23">
        <v>1016453</v>
      </c>
      <c r="F356" s="23" t="s">
        <v>2069</v>
      </c>
      <c r="G356" s="5">
        <v>10</v>
      </c>
      <c r="H356" s="23">
        <v>1</v>
      </c>
      <c r="I356" s="23">
        <v>0</v>
      </c>
      <c r="J356" s="23">
        <v>0</v>
      </c>
      <c r="K356" s="23" t="s">
        <v>5</v>
      </c>
      <c r="L356" s="23" t="s">
        <v>570</v>
      </c>
      <c r="M356" s="23" t="s">
        <v>1767</v>
      </c>
      <c r="N356" s="24">
        <v>45828</v>
      </c>
      <c r="O356" s="28">
        <v>6.9444444444444441E-3</v>
      </c>
      <c r="P356" s="3">
        <v>45817</v>
      </c>
      <c r="Q356" s="78">
        <v>45826.483784722222</v>
      </c>
      <c r="R356" s="79">
        <v>45826.490729166668</v>
      </c>
      <c r="S356" s="80">
        <v>0.49027777777777776</v>
      </c>
      <c r="T356" s="81">
        <v>-9.000451388892543</v>
      </c>
      <c r="U356" s="47">
        <f>IFERROR(INDEX(NOVO!O:O,MATCH(PRINT!E356,NOVO!C:C,0)),"")</f>
        <v>182563</v>
      </c>
    </row>
    <row r="357" spans="1:21" s="23" customFormat="1" x14ac:dyDescent="0.25">
      <c r="A357" s="54">
        <v>0</v>
      </c>
      <c r="B357" s="75"/>
      <c r="C357" s="23">
        <v>1016441</v>
      </c>
      <c r="D357" s="23">
        <v>1</v>
      </c>
      <c r="E357" s="23">
        <v>1016444</v>
      </c>
      <c r="F357" s="23" t="s">
        <v>2073</v>
      </c>
      <c r="G357" s="5">
        <v>5</v>
      </c>
      <c r="H357" s="23">
        <v>1</v>
      </c>
      <c r="I357" s="23">
        <v>0</v>
      </c>
      <c r="J357" s="23">
        <v>0</v>
      </c>
      <c r="K357" s="23" t="s">
        <v>5</v>
      </c>
      <c r="L357" s="23" t="s">
        <v>570</v>
      </c>
      <c r="M357" s="23" t="s">
        <v>1767</v>
      </c>
      <c r="N357" s="24">
        <v>45828</v>
      </c>
      <c r="O357" s="28">
        <v>3.472222222222222E-3</v>
      </c>
      <c r="P357" s="3">
        <v>45817</v>
      </c>
      <c r="Q357" s="78">
        <v>45826.490729166668</v>
      </c>
      <c r="R357" s="79">
        <v>45826.494201388887</v>
      </c>
      <c r="S357" s="80">
        <v>0.49375000000000002</v>
      </c>
      <c r="T357" s="81">
        <v>-9.0004513888852671</v>
      </c>
      <c r="U357" s="47">
        <f>IFERROR(INDEX(NOVO!O:O,MATCH(PRINT!E357,NOVO!C:C,0)),"")</f>
        <v>182554</v>
      </c>
    </row>
    <row r="358" spans="1:21" s="23" customFormat="1" x14ac:dyDescent="0.25">
      <c r="A358" s="54">
        <v>0</v>
      </c>
      <c r="B358" s="75"/>
      <c r="C358" s="23">
        <v>1016441</v>
      </c>
      <c r="D358" s="23">
        <v>1</v>
      </c>
      <c r="E358" s="23">
        <v>1016461</v>
      </c>
      <c r="F358" s="23" t="s">
        <v>2076</v>
      </c>
      <c r="G358" s="5">
        <v>6</v>
      </c>
      <c r="H358" s="23">
        <v>1</v>
      </c>
      <c r="I358" s="23">
        <v>0</v>
      </c>
      <c r="J358" s="23">
        <v>0</v>
      </c>
      <c r="K358" s="23" t="s">
        <v>5</v>
      </c>
      <c r="L358" s="23" t="s">
        <v>570</v>
      </c>
      <c r="M358" s="23" t="s">
        <v>1767</v>
      </c>
      <c r="N358" s="24">
        <v>45828</v>
      </c>
      <c r="O358" s="28">
        <v>4.1666666666666666E-3</v>
      </c>
      <c r="P358" s="3">
        <v>45817</v>
      </c>
      <c r="Q358" s="78">
        <v>45826.494201388887</v>
      </c>
      <c r="R358" s="79">
        <v>45826.498368055552</v>
      </c>
      <c r="S358" s="80">
        <v>0.49791666666666667</v>
      </c>
      <c r="T358" s="81">
        <v>-9.0004513888852671</v>
      </c>
      <c r="U358" s="47">
        <f>IFERROR(INDEX(NOVO!O:O,MATCH(PRINT!E358,NOVO!C:C,0)),"")</f>
        <v>182571</v>
      </c>
    </row>
    <row r="359" spans="1:21" s="23" customFormat="1" x14ac:dyDescent="0.25">
      <c r="A359" s="54">
        <v>0</v>
      </c>
      <c r="B359" s="75"/>
      <c r="C359" s="23">
        <v>1016441</v>
      </c>
      <c r="D359" s="23">
        <v>1</v>
      </c>
      <c r="E359" s="23">
        <v>1016455</v>
      </c>
      <c r="F359" s="23" t="s">
        <v>2067</v>
      </c>
      <c r="G359" s="5">
        <v>20</v>
      </c>
      <c r="H359" s="23">
        <v>1</v>
      </c>
      <c r="I359" s="23">
        <v>0</v>
      </c>
      <c r="J359" s="23">
        <v>0</v>
      </c>
      <c r="K359" s="23" t="s">
        <v>5</v>
      </c>
      <c r="L359" s="23" t="s">
        <v>570</v>
      </c>
      <c r="M359" s="23" t="s">
        <v>1767</v>
      </c>
      <c r="N359" s="24">
        <v>45828</v>
      </c>
      <c r="O359" s="28">
        <v>1.3888888888888888E-2</v>
      </c>
      <c r="P359" s="3">
        <v>45817</v>
      </c>
      <c r="Q359" s="78">
        <v>45826.498368055552</v>
      </c>
      <c r="R359" s="79">
        <v>45826.512256944443</v>
      </c>
      <c r="S359" s="80">
        <v>0.51180555555555551</v>
      </c>
      <c r="T359" s="81">
        <v>-9.0004513888852671</v>
      </c>
      <c r="U359" s="47">
        <f>IFERROR(INDEX(NOVO!O:O,MATCH(PRINT!E359,NOVO!C:C,0)),"")</f>
        <v>182565</v>
      </c>
    </row>
    <row r="360" spans="1:21" s="23" customFormat="1" x14ac:dyDescent="0.25">
      <c r="A360" s="54">
        <v>0</v>
      </c>
      <c r="B360" s="75"/>
      <c r="C360" s="23">
        <v>1016620</v>
      </c>
      <c r="D360" s="23">
        <v>1</v>
      </c>
      <c r="E360" s="23">
        <v>1016625</v>
      </c>
      <c r="F360" s="23" t="s">
        <v>2073</v>
      </c>
      <c r="G360" s="5">
        <v>5</v>
      </c>
      <c r="H360" s="23">
        <v>3</v>
      </c>
      <c r="I360" s="23">
        <v>0</v>
      </c>
      <c r="J360" s="23">
        <v>0</v>
      </c>
      <c r="K360" s="23" t="s">
        <v>5</v>
      </c>
      <c r="L360" s="23" t="s">
        <v>570</v>
      </c>
      <c r="M360" s="23" t="s">
        <v>1768</v>
      </c>
      <c r="N360" s="24">
        <v>45842</v>
      </c>
      <c r="O360" s="28">
        <v>3.472222222222222E-3</v>
      </c>
      <c r="P360" s="3">
        <v>45817</v>
      </c>
      <c r="Q360" s="78">
        <v>45826.512256944443</v>
      </c>
      <c r="R360" s="79">
        <v>45826.515729166662</v>
      </c>
      <c r="S360" s="80">
        <v>0.51527777777777772</v>
      </c>
      <c r="T360" s="81">
        <v>-9.0004513888852671</v>
      </c>
      <c r="U360" s="47">
        <f>IFERROR(INDEX(NOVO!O:O,MATCH(PRINT!E360,NOVO!C:C,0)),"")</f>
        <v>182554</v>
      </c>
    </row>
    <row r="361" spans="1:21" s="23" customFormat="1" x14ac:dyDescent="0.25">
      <c r="A361" s="54">
        <v>0</v>
      </c>
      <c r="B361" s="75"/>
      <c r="C361" s="23">
        <v>1016620</v>
      </c>
      <c r="D361" s="23">
        <v>1</v>
      </c>
      <c r="E361" s="23">
        <v>1016624</v>
      </c>
      <c r="F361" s="23" t="s">
        <v>1766</v>
      </c>
      <c r="G361" s="5">
        <v>15</v>
      </c>
      <c r="H361" s="23">
        <v>3</v>
      </c>
      <c r="I361" s="23">
        <v>0</v>
      </c>
      <c r="J361" s="23">
        <v>0</v>
      </c>
      <c r="K361" s="23" t="s">
        <v>5</v>
      </c>
      <c r="L361" s="23" t="s">
        <v>570</v>
      </c>
      <c r="M361" s="23" t="s">
        <v>1768</v>
      </c>
      <c r="N361" s="24">
        <v>45842</v>
      </c>
      <c r="O361" s="28">
        <v>1.0416666666666666E-2</v>
      </c>
      <c r="P361" s="3">
        <v>45817</v>
      </c>
      <c r="Q361" s="78">
        <v>45826.515729166662</v>
      </c>
      <c r="R361" s="79">
        <v>45826.526145833326</v>
      </c>
      <c r="S361" s="80">
        <v>0.52569444444444446</v>
      </c>
      <c r="T361" s="81">
        <v>-9.0004513888852671</v>
      </c>
      <c r="U361" s="47">
        <f>IFERROR(INDEX(NOVO!O:O,MATCH(PRINT!E361,NOVO!C:C,0)),"")</f>
        <v>182553</v>
      </c>
    </row>
    <row r="362" spans="1:21" s="23" customFormat="1" x14ac:dyDescent="0.25">
      <c r="A362" s="54">
        <v>0</v>
      </c>
      <c r="B362" s="75"/>
      <c r="C362" s="23">
        <v>1016620</v>
      </c>
      <c r="D362" s="23">
        <v>1</v>
      </c>
      <c r="E362" s="23">
        <v>1016623</v>
      </c>
      <c r="F362" s="23" t="s">
        <v>2074</v>
      </c>
      <c r="G362" s="5">
        <v>15</v>
      </c>
      <c r="H362" s="23">
        <v>3</v>
      </c>
      <c r="I362" s="23">
        <v>0</v>
      </c>
      <c r="J362" s="23">
        <v>0</v>
      </c>
      <c r="K362" s="23" t="s">
        <v>5</v>
      </c>
      <c r="L362" s="23" t="s">
        <v>570</v>
      </c>
      <c r="M362" s="23" t="s">
        <v>1768</v>
      </c>
      <c r="N362" s="24">
        <v>45842</v>
      </c>
      <c r="O362" s="28">
        <v>1.0416666666666666E-2</v>
      </c>
      <c r="P362" s="3">
        <v>45817</v>
      </c>
      <c r="Q362" s="78">
        <v>45826.526145833326</v>
      </c>
      <c r="R362" s="79">
        <v>45826.53656249999</v>
      </c>
      <c r="S362" s="80">
        <v>0.53611111111111109</v>
      </c>
      <c r="T362" s="81">
        <v>-9.0004513888779911</v>
      </c>
      <c r="U362" s="47">
        <f>IFERROR(INDEX(NOVO!O:O,MATCH(PRINT!E362,NOVO!C:C,0)),"")</f>
        <v>182552</v>
      </c>
    </row>
    <row r="363" spans="1:21" s="23" customFormat="1" x14ac:dyDescent="0.25">
      <c r="A363" s="54">
        <v>0</v>
      </c>
      <c r="B363" s="75"/>
      <c r="C363" s="23">
        <v>1016620</v>
      </c>
      <c r="D363" s="23">
        <v>1</v>
      </c>
      <c r="E363" s="23">
        <v>1016632</v>
      </c>
      <c r="F363" s="23" t="s">
        <v>2075</v>
      </c>
      <c r="G363" s="5">
        <v>4</v>
      </c>
      <c r="H363" s="23">
        <v>3</v>
      </c>
      <c r="I363" s="23">
        <v>0</v>
      </c>
      <c r="J363" s="23">
        <v>0</v>
      </c>
      <c r="K363" s="23" t="s">
        <v>5</v>
      </c>
      <c r="L363" s="23" t="s">
        <v>570</v>
      </c>
      <c r="M363" s="23" t="s">
        <v>1768</v>
      </c>
      <c r="N363" s="24">
        <v>45842</v>
      </c>
      <c r="O363" s="28">
        <v>2.7777777777777779E-3</v>
      </c>
      <c r="P363" s="3">
        <v>45817</v>
      </c>
      <c r="Q363" s="78">
        <v>45826.53656249999</v>
      </c>
      <c r="R363" s="79">
        <v>45826.53934027777</v>
      </c>
      <c r="S363" s="80">
        <v>0.53888888888888886</v>
      </c>
      <c r="T363" s="81">
        <v>-9.0004513888779911</v>
      </c>
      <c r="U363" s="47">
        <f>IFERROR(INDEX(NOVO!O:O,MATCH(PRINT!E363,NOVO!C:C,0)),"")</f>
        <v>182561</v>
      </c>
    </row>
    <row r="364" spans="1:21" s="23" customFormat="1" x14ac:dyDescent="0.25">
      <c r="A364" s="54">
        <v>0</v>
      </c>
      <c r="B364" s="75"/>
      <c r="C364" s="23">
        <v>1016620</v>
      </c>
      <c r="D364" s="23">
        <v>1</v>
      </c>
      <c r="E364" s="23">
        <v>1016642</v>
      </c>
      <c r="F364" s="23" t="s">
        <v>2076</v>
      </c>
      <c r="G364" s="5">
        <v>6</v>
      </c>
      <c r="H364" s="23">
        <v>3</v>
      </c>
      <c r="I364" s="23">
        <v>0</v>
      </c>
      <c r="J364" s="23">
        <v>0</v>
      </c>
      <c r="K364" s="23" t="s">
        <v>5</v>
      </c>
      <c r="L364" s="23" t="s">
        <v>570</v>
      </c>
      <c r="M364" s="23" t="s">
        <v>1768</v>
      </c>
      <c r="N364" s="24">
        <v>45842</v>
      </c>
      <c r="O364" s="28">
        <v>4.1666666666666666E-3</v>
      </c>
      <c r="P364" s="3">
        <v>45817</v>
      </c>
      <c r="Q364" s="78">
        <v>45826.53934027777</v>
      </c>
      <c r="R364" s="79">
        <v>45826.543506944436</v>
      </c>
      <c r="S364" s="80">
        <v>0.54305555555555551</v>
      </c>
      <c r="T364" s="81">
        <v>-9.0004513888779911</v>
      </c>
      <c r="U364" s="47">
        <f>IFERROR(INDEX(NOVO!O:O,MATCH(PRINT!E364,NOVO!C:C,0)),"")</f>
        <v>182571</v>
      </c>
    </row>
    <row r="365" spans="1:21" s="23" customFormat="1" x14ac:dyDescent="0.25">
      <c r="A365" s="54">
        <v>0</v>
      </c>
      <c r="B365" s="75"/>
      <c r="C365" s="23">
        <v>1016620</v>
      </c>
      <c r="D365" s="23">
        <v>1</v>
      </c>
      <c r="E365" s="23">
        <v>1016638</v>
      </c>
      <c r="F365" s="23" t="s">
        <v>2068</v>
      </c>
      <c r="G365" s="5">
        <v>12</v>
      </c>
      <c r="H365" s="23">
        <v>3</v>
      </c>
      <c r="I365" s="23">
        <v>0</v>
      </c>
      <c r="J365" s="23">
        <v>0</v>
      </c>
      <c r="K365" s="23" t="s">
        <v>5</v>
      </c>
      <c r="L365" s="23" t="s">
        <v>570</v>
      </c>
      <c r="M365" s="23" t="s">
        <v>1768</v>
      </c>
      <c r="N365" s="24">
        <v>45842</v>
      </c>
      <c r="O365" s="28">
        <v>8.3333333333333332E-3</v>
      </c>
      <c r="P365" s="3">
        <v>45817</v>
      </c>
      <c r="Q365" s="78">
        <v>45826.543506944436</v>
      </c>
      <c r="R365" s="79">
        <v>45826.551840277767</v>
      </c>
      <c r="S365" s="80">
        <v>0.55138888888888893</v>
      </c>
      <c r="T365" s="81">
        <v>-9.0004513888779911</v>
      </c>
      <c r="U365" s="47">
        <f>IFERROR(INDEX(NOVO!O:O,MATCH(PRINT!E365,NOVO!C:C,0)),"")</f>
        <v>182567</v>
      </c>
    </row>
    <row r="366" spans="1:21" s="23" customFormat="1" x14ac:dyDescent="0.25">
      <c r="A366" s="54">
        <v>0</v>
      </c>
      <c r="B366" s="75"/>
      <c r="C366" s="23">
        <v>1016620</v>
      </c>
      <c r="D366" s="23">
        <v>1</v>
      </c>
      <c r="E366" s="23">
        <v>1016636</v>
      </c>
      <c r="F366" s="23" t="s">
        <v>2067</v>
      </c>
      <c r="G366" s="5">
        <v>20</v>
      </c>
      <c r="H366" s="23">
        <v>3</v>
      </c>
      <c r="I366" s="23">
        <v>0</v>
      </c>
      <c r="J366" s="23">
        <v>0</v>
      </c>
      <c r="K366" s="23" t="s">
        <v>5</v>
      </c>
      <c r="L366" s="23" t="s">
        <v>570</v>
      </c>
      <c r="M366" s="23" t="s">
        <v>1768</v>
      </c>
      <c r="N366" s="24">
        <v>45842</v>
      </c>
      <c r="O366" s="28">
        <v>1.3888888888888888E-2</v>
      </c>
      <c r="P366" s="3">
        <v>45817</v>
      </c>
      <c r="Q366" s="78">
        <v>45826.551840277767</v>
      </c>
      <c r="R366" s="79">
        <v>45826.565729166658</v>
      </c>
      <c r="S366" s="80">
        <v>0.56527777777777777</v>
      </c>
      <c r="T366" s="81">
        <v>-9.0004513888779911</v>
      </c>
      <c r="U366" s="47">
        <f>IFERROR(INDEX(NOVO!O:O,MATCH(PRINT!E366,NOVO!C:C,0)),"")</f>
        <v>182565</v>
      </c>
    </row>
    <row r="367" spans="1:21" s="23" customFormat="1" x14ac:dyDescent="0.25">
      <c r="A367" s="54">
        <v>0</v>
      </c>
      <c r="B367" s="75"/>
      <c r="C367" s="23">
        <v>1016620</v>
      </c>
      <c r="D367" s="23">
        <v>1</v>
      </c>
      <c r="E367" s="23">
        <v>1016634</v>
      </c>
      <c r="F367" s="23" t="s">
        <v>2069</v>
      </c>
      <c r="G367" s="5">
        <v>10</v>
      </c>
      <c r="H367" s="23">
        <v>3</v>
      </c>
      <c r="I367" s="23">
        <v>0</v>
      </c>
      <c r="J367" s="23">
        <v>0</v>
      </c>
      <c r="K367" s="23" t="s">
        <v>5</v>
      </c>
      <c r="L367" s="23" t="s">
        <v>570</v>
      </c>
      <c r="M367" s="23" t="s">
        <v>1768</v>
      </c>
      <c r="N367" s="24">
        <v>45842</v>
      </c>
      <c r="O367" s="28">
        <v>6.9444444444444441E-3</v>
      </c>
      <c r="P367" s="3">
        <v>45817</v>
      </c>
      <c r="Q367" s="78">
        <v>45826.565729166658</v>
      </c>
      <c r="R367" s="79">
        <v>45826.572673611103</v>
      </c>
      <c r="S367" s="80">
        <v>0.57222222222222219</v>
      </c>
      <c r="T367" s="81">
        <v>-9.0004513888779911</v>
      </c>
      <c r="U367" s="47">
        <f>IFERROR(INDEX(NOVO!O:O,MATCH(PRINT!E367,NOVO!C:C,0)),"")</f>
        <v>182563</v>
      </c>
    </row>
    <row r="368" spans="1:21" s="23" customFormat="1" x14ac:dyDescent="0.25">
      <c r="A368" s="54">
        <v>0</v>
      </c>
      <c r="B368" s="75"/>
      <c r="C368" s="23">
        <v>1016620</v>
      </c>
      <c r="D368" s="23">
        <v>1</v>
      </c>
      <c r="E368" s="23">
        <v>1016633</v>
      </c>
      <c r="F368" s="23" t="s">
        <v>2070</v>
      </c>
      <c r="G368" s="5">
        <v>8</v>
      </c>
      <c r="H368" s="23">
        <v>3</v>
      </c>
      <c r="I368" s="23">
        <v>0</v>
      </c>
      <c r="J368" s="23">
        <v>0</v>
      </c>
      <c r="K368" s="23" t="s">
        <v>5</v>
      </c>
      <c r="L368" s="23" t="s">
        <v>570</v>
      </c>
      <c r="M368" s="23" t="s">
        <v>1768</v>
      </c>
      <c r="N368" s="24">
        <v>45842</v>
      </c>
      <c r="O368" s="28">
        <v>5.5555555555555558E-3</v>
      </c>
      <c r="P368" s="3">
        <v>45817</v>
      </c>
      <c r="Q368" s="78">
        <v>45826.572673611103</v>
      </c>
      <c r="R368" s="79">
        <v>45826.578229166662</v>
      </c>
      <c r="S368" s="80">
        <v>0.57777777777777772</v>
      </c>
      <c r="T368" s="81">
        <v>-9.0004513888852671</v>
      </c>
      <c r="U368" s="47">
        <f>IFERROR(INDEX(NOVO!O:O,MATCH(PRINT!E368,NOVO!C:C,0)),"")</f>
        <v>182562</v>
      </c>
    </row>
    <row r="369" spans="1:21" s="23" customFormat="1" x14ac:dyDescent="0.25">
      <c r="A369" s="54">
        <v>0</v>
      </c>
      <c r="B369" s="75"/>
      <c r="C369" s="23">
        <v>1016620</v>
      </c>
      <c r="D369" s="23">
        <v>1</v>
      </c>
      <c r="E369" s="23">
        <v>1016629</v>
      </c>
      <c r="F369" s="23" t="s">
        <v>2071</v>
      </c>
      <c r="G369" s="5">
        <v>16</v>
      </c>
      <c r="H369" s="23">
        <v>6</v>
      </c>
      <c r="I369" s="23">
        <v>0</v>
      </c>
      <c r="J369" s="23">
        <v>0</v>
      </c>
      <c r="K369" s="23" t="s">
        <v>5</v>
      </c>
      <c r="L369" s="23" t="s">
        <v>570</v>
      </c>
      <c r="M369" s="23" t="s">
        <v>1768</v>
      </c>
      <c r="N369" s="24">
        <v>45842</v>
      </c>
      <c r="O369" s="28">
        <v>1.1111111111111112E-2</v>
      </c>
      <c r="P369" s="3">
        <v>45817</v>
      </c>
      <c r="Q369" s="78">
        <v>45826.578229166662</v>
      </c>
      <c r="R369" s="79">
        <v>45826.589340277773</v>
      </c>
      <c r="S369" s="80">
        <v>0.58888888888888891</v>
      </c>
      <c r="T369" s="81">
        <v>-9.0004513888852671</v>
      </c>
      <c r="U369" s="47">
        <f>IFERROR(INDEX(NOVO!O:O,MATCH(PRINT!E369,NOVO!C:C,0)),"")</f>
        <v>182558</v>
      </c>
    </row>
    <row r="370" spans="1:21" s="23" customFormat="1" x14ac:dyDescent="0.25">
      <c r="A370" s="54">
        <v>0</v>
      </c>
      <c r="B370" s="75"/>
      <c r="C370" s="23">
        <v>1016620</v>
      </c>
      <c r="D370" s="23">
        <v>1</v>
      </c>
      <c r="E370" s="23">
        <v>1016626</v>
      </c>
      <c r="F370" s="23" t="s">
        <v>2072</v>
      </c>
      <c r="G370" s="5">
        <v>5</v>
      </c>
      <c r="H370" s="23">
        <v>3</v>
      </c>
      <c r="I370" s="23">
        <v>0</v>
      </c>
      <c r="J370" s="23">
        <v>0</v>
      </c>
      <c r="K370" s="23" t="s">
        <v>5</v>
      </c>
      <c r="L370" s="23" t="s">
        <v>570</v>
      </c>
      <c r="M370" s="23" t="s">
        <v>1768</v>
      </c>
      <c r="N370" s="24">
        <v>45842</v>
      </c>
      <c r="O370" s="28">
        <v>3.472222222222222E-3</v>
      </c>
      <c r="P370" s="3">
        <v>45817</v>
      </c>
      <c r="Q370" s="78">
        <v>45826.589340277773</v>
      </c>
      <c r="R370" s="79">
        <v>45826.592812499992</v>
      </c>
      <c r="S370" s="80">
        <v>0.59236111111111112</v>
      </c>
      <c r="T370" s="81">
        <v>-9.0004513888779911</v>
      </c>
      <c r="U370" s="47">
        <f>IFERROR(INDEX(NOVO!O:O,MATCH(PRINT!E370,NOVO!C:C,0)),"")</f>
        <v>182555</v>
      </c>
    </row>
    <row r="371" spans="1:21" s="23" customFormat="1" x14ac:dyDescent="0.25">
      <c r="A371" s="54">
        <v>0</v>
      </c>
      <c r="B371" s="75"/>
      <c r="C371" s="23">
        <v>1016621</v>
      </c>
      <c r="D371" s="23">
        <v>1</v>
      </c>
      <c r="E371" s="23">
        <v>1016636</v>
      </c>
      <c r="F371" s="23" t="s">
        <v>2067</v>
      </c>
      <c r="G371" s="5">
        <v>20</v>
      </c>
      <c r="H371" s="23">
        <v>3</v>
      </c>
      <c r="I371" s="23">
        <v>0</v>
      </c>
      <c r="J371" s="23">
        <v>0</v>
      </c>
      <c r="K371" s="23" t="s">
        <v>5</v>
      </c>
      <c r="L371" s="23" t="s">
        <v>570</v>
      </c>
      <c r="M371" s="23" t="s">
        <v>1768</v>
      </c>
      <c r="N371" s="24">
        <v>45842</v>
      </c>
      <c r="O371" s="28">
        <v>1.3888888888888888E-2</v>
      </c>
      <c r="P371" s="3">
        <v>45817</v>
      </c>
      <c r="Q371" s="78">
        <v>45826.592812499992</v>
      </c>
      <c r="R371" s="79">
        <v>45826.606701388882</v>
      </c>
      <c r="S371" s="80">
        <v>0.60624999999999996</v>
      </c>
      <c r="T371" s="81">
        <v>-9.0004513888852671</v>
      </c>
      <c r="U371" s="47">
        <f>IFERROR(INDEX(NOVO!O:O,MATCH(PRINT!E371,NOVO!C:C,0)),"")</f>
        <v>182565</v>
      </c>
    </row>
    <row r="372" spans="1:21" s="23" customFormat="1" x14ac:dyDescent="0.25">
      <c r="A372" s="54">
        <v>0</v>
      </c>
      <c r="B372" s="75"/>
      <c r="C372" s="23">
        <v>1016621</v>
      </c>
      <c r="D372" s="23">
        <v>1</v>
      </c>
      <c r="E372" s="23">
        <v>1016638</v>
      </c>
      <c r="F372" s="23" t="s">
        <v>2068</v>
      </c>
      <c r="G372" s="5">
        <v>12</v>
      </c>
      <c r="H372" s="23">
        <v>3</v>
      </c>
      <c r="I372" s="23">
        <v>0</v>
      </c>
      <c r="J372" s="23">
        <v>0</v>
      </c>
      <c r="K372" s="23" t="s">
        <v>5</v>
      </c>
      <c r="L372" s="23" t="s">
        <v>570</v>
      </c>
      <c r="M372" s="23" t="s">
        <v>1768</v>
      </c>
      <c r="N372" s="24">
        <v>45842</v>
      </c>
      <c r="O372" s="28">
        <v>8.3333333333333332E-3</v>
      </c>
      <c r="P372" s="3">
        <v>45817</v>
      </c>
      <c r="Q372" s="78">
        <v>45826.606701388882</v>
      </c>
      <c r="R372" s="79">
        <v>45826.615034722214</v>
      </c>
      <c r="S372" s="80">
        <v>0.61458333333333337</v>
      </c>
      <c r="T372" s="81">
        <v>-9.0004513888779911</v>
      </c>
      <c r="U372" s="47">
        <f>IFERROR(INDEX(NOVO!O:O,MATCH(PRINT!E372,NOVO!C:C,0)),"")</f>
        <v>182567</v>
      </c>
    </row>
    <row r="373" spans="1:21" s="23" customFormat="1" x14ac:dyDescent="0.25">
      <c r="A373" s="54">
        <v>0</v>
      </c>
      <c r="B373" s="75"/>
      <c r="C373" s="23">
        <v>1016621</v>
      </c>
      <c r="D373" s="23">
        <v>1</v>
      </c>
      <c r="E373" s="23">
        <v>1016626</v>
      </c>
      <c r="F373" s="23" t="s">
        <v>2072</v>
      </c>
      <c r="G373" s="5">
        <v>5</v>
      </c>
      <c r="H373" s="23">
        <v>3</v>
      </c>
      <c r="I373" s="23">
        <v>0</v>
      </c>
      <c r="J373" s="23">
        <v>0</v>
      </c>
      <c r="K373" s="23" t="s">
        <v>5</v>
      </c>
      <c r="L373" s="23" t="s">
        <v>570</v>
      </c>
      <c r="M373" s="23" t="s">
        <v>1768</v>
      </c>
      <c r="N373" s="24">
        <v>45842</v>
      </c>
      <c r="O373" s="28">
        <v>3.472222222222222E-3</v>
      </c>
      <c r="P373" s="3">
        <v>45817</v>
      </c>
      <c r="Q373" s="78">
        <v>45826.615034722214</v>
      </c>
      <c r="R373" s="79">
        <v>45826.618506944433</v>
      </c>
      <c r="S373" s="80">
        <v>0.61805555555555558</v>
      </c>
      <c r="T373" s="81">
        <v>-9.0004513888779911</v>
      </c>
      <c r="U373" s="47">
        <f>IFERROR(INDEX(NOVO!O:O,MATCH(PRINT!E373,NOVO!C:C,0)),"")</f>
        <v>182555</v>
      </c>
    </row>
    <row r="374" spans="1:21" s="23" customFormat="1" x14ac:dyDescent="0.25">
      <c r="A374" s="54">
        <v>0</v>
      </c>
      <c r="B374" s="75"/>
      <c r="C374" s="23">
        <v>1016621</v>
      </c>
      <c r="D374" s="23">
        <v>1</v>
      </c>
      <c r="E374" s="23">
        <v>1016642</v>
      </c>
      <c r="F374" s="23" t="s">
        <v>2076</v>
      </c>
      <c r="G374" s="5">
        <v>6</v>
      </c>
      <c r="H374" s="23">
        <v>3</v>
      </c>
      <c r="I374" s="23">
        <v>0</v>
      </c>
      <c r="J374" s="23">
        <v>0</v>
      </c>
      <c r="K374" s="23" t="s">
        <v>5</v>
      </c>
      <c r="L374" s="23" t="s">
        <v>570</v>
      </c>
      <c r="M374" s="23" t="s">
        <v>1768</v>
      </c>
      <c r="N374" s="24">
        <v>45842</v>
      </c>
      <c r="O374" s="28">
        <v>4.1666666666666666E-3</v>
      </c>
      <c r="P374" s="3">
        <v>45817</v>
      </c>
      <c r="Q374" s="78">
        <v>45826.618506944433</v>
      </c>
      <c r="R374" s="79">
        <v>45826.622673611098</v>
      </c>
      <c r="S374" s="80">
        <v>0.62222222222222223</v>
      </c>
      <c r="T374" s="81">
        <v>-9.0004513888779911</v>
      </c>
      <c r="U374" s="47">
        <f>IFERROR(INDEX(NOVO!O:O,MATCH(PRINT!E374,NOVO!C:C,0)),"")</f>
        <v>182571</v>
      </c>
    </row>
    <row r="375" spans="1:21" x14ac:dyDescent="0.25">
      <c r="A375" s="54">
        <v>0</v>
      </c>
      <c r="B375" s="75"/>
      <c r="C375" s="23">
        <v>1016621</v>
      </c>
      <c r="D375" s="23">
        <v>1</v>
      </c>
      <c r="E375" s="23">
        <v>1016634</v>
      </c>
      <c r="F375" s="23" t="s">
        <v>2069</v>
      </c>
      <c r="G375" s="5">
        <v>10</v>
      </c>
      <c r="H375" s="23">
        <v>3</v>
      </c>
      <c r="I375" s="23">
        <v>0</v>
      </c>
      <c r="J375" s="23">
        <v>0</v>
      </c>
      <c r="K375" s="23" t="s">
        <v>5</v>
      </c>
      <c r="L375" s="23" t="s">
        <v>570</v>
      </c>
      <c r="M375" s="23" t="s">
        <v>1768</v>
      </c>
      <c r="N375" s="24">
        <v>45842</v>
      </c>
      <c r="O375" s="28">
        <v>6.9444444444444441E-3</v>
      </c>
      <c r="P375" s="3">
        <v>45817</v>
      </c>
      <c r="Q375" s="78">
        <v>45826.622673611098</v>
      </c>
      <c r="R375" s="79">
        <v>45826.629618055544</v>
      </c>
      <c r="S375" s="80">
        <v>0.62916666666666665</v>
      </c>
      <c r="T375" s="81">
        <v>-9.0004513888779911</v>
      </c>
      <c r="U375" s="47">
        <f>IFERROR(INDEX(NOVO!O:O,MATCH(PRINT!E375,NOVO!C:C,0)),"")</f>
        <v>182563</v>
      </c>
    </row>
    <row r="376" spans="1:21" x14ac:dyDescent="0.25">
      <c r="A376" s="54">
        <v>0</v>
      </c>
      <c r="B376" s="75"/>
      <c r="C376" s="23">
        <v>1016621</v>
      </c>
      <c r="D376" s="23">
        <v>1</v>
      </c>
      <c r="E376" s="23">
        <v>1016633</v>
      </c>
      <c r="F376" s="23" t="s">
        <v>2070</v>
      </c>
      <c r="G376" s="5">
        <v>8</v>
      </c>
      <c r="H376" s="23">
        <v>3</v>
      </c>
      <c r="I376" s="23">
        <v>0</v>
      </c>
      <c r="J376" s="23">
        <v>0</v>
      </c>
      <c r="K376" s="23" t="s">
        <v>5</v>
      </c>
      <c r="L376" s="23" t="s">
        <v>570</v>
      </c>
      <c r="M376" s="23" t="s">
        <v>1768</v>
      </c>
      <c r="N376" s="24">
        <v>45842</v>
      </c>
      <c r="O376" s="28">
        <v>5.5555555555555558E-3</v>
      </c>
      <c r="P376" s="3">
        <v>45817</v>
      </c>
      <c r="Q376" s="78">
        <v>45826.629618055544</v>
      </c>
      <c r="R376" s="79">
        <v>45826.635173611103</v>
      </c>
      <c r="S376" s="80">
        <v>0.63472222222222219</v>
      </c>
      <c r="T376" s="81">
        <v>-9.0004513888779911</v>
      </c>
      <c r="U376" s="47">
        <f>IFERROR(INDEX(NOVO!O:O,MATCH(PRINT!E376,NOVO!C:C,0)),"")</f>
        <v>182562</v>
      </c>
    </row>
    <row r="377" spans="1:21" x14ac:dyDescent="0.25">
      <c r="A377" s="54">
        <v>0</v>
      </c>
      <c r="B377" s="75"/>
      <c r="C377" s="23">
        <v>1016621</v>
      </c>
      <c r="D377" s="23">
        <v>1</v>
      </c>
      <c r="E377" s="23">
        <v>1016623</v>
      </c>
      <c r="F377" s="23" t="s">
        <v>2074</v>
      </c>
      <c r="G377" s="5">
        <v>15</v>
      </c>
      <c r="H377" s="23">
        <v>3</v>
      </c>
      <c r="I377" s="23">
        <v>0</v>
      </c>
      <c r="J377" s="23">
        <v>0</v>
      </c>
      <c r="K377" s="23" t="s">
        <v>5</v>
      </c>
      <c r="L377" s="23" t="s">
        <v>570</v>
      </c>
      <c r="M377" s="23" t="s">
        <v>1768</v>
      </c>
      <c r="N377" s="24">
        <v>45842</v>
      </c>
      <c r="O377" s="28">
        <v>1.0416666666666666E-2</v>
      </c>
      <c r="P377" s="3">
        <v>45817</v>
      </c>
      <c r="Q377" s="78">
        <v>45826.635173611103</v>
      </c>
      <c r="R377" s="79">
        <v>45826.645590277767</v>
      </c>
      <c r="S377" s="80">
        <v>0.64513888888888893</v>
      </c>
      <c r="T377" s="81">
        <v>-9.0004513888779911</v>
      </c>
      <c r="U377" s="47">
        <f>IFERROR(INDEX(NOVO!O:O,MATCH(PRINT!E377,NOVO!C:C,0)),"")</f>
        <v>182552</v>
      </c>
    </row>
    <row r="378" spans="1:21" x14ac:dyDescent="0.25">
      <c r="A378" s="54">
        <v>0</v>
      </c>
      <c r="B378" s="75"/>
      <c r="C378" s="23">
        <v>1016621</v>
      </c>
      <c r="D378" s="23">
        <v>1</v>
      </c>
      <c r="E378" s="23">
        <v>1016632</v>
      </c>
      <c r="F378" s="23" t="s">
        <v>2075</v>
      </c>
      <c r="G378" s="5">
        <v>4</v>
      </c>
      <c r="H378" s="23">
        <v>3</v>
      </c>
      <c r="I378" s="23">
        <v>0</v>
      </c>
      <c r="J378" s="23">
        <v>0</v>
      </c>
      <c r="K378" s="23" t="s">
        <v>5</v>
      </c>
      <c r="L378" s="23" t="s">
        <v>570</v>
      </c>
      <c r="M378" s="23" t="s">
        <v>1768</v>
      </c>
      <c r="N378" s="24">
        <v>45842</v>
      </c>
      <c r="O378" s="28">
        <v>2.7777777777777779E-3</v>
      </c>
      <c r="P378" s="3">
        <v>45817</v>
      </c>
      <c r="Q378" s="78">
        <v>45826.645590277767</v>
      </c>
      <c r="R378" s="79">
        <v>45826.648368055547</v>
      </c>
      <c r="S378" s="80">
        <v>0.6479166666666667</v>
      </c>
      <c r="T378" s="81">
        <v>-9.0004513888779911</v>
      </c>
      <c r="U378" s="47">
        <f>IFERROR(INDEX(NOVO!O:O,MATCH(PRINT!E378,NOVO!C:C,0)),"")</f>
        <v>182561</v>
      </c>
    </row>
    <row r="379" spans="1:21" x14ac:dyDescent="0.25">
      <c r="A379" s="54">
        <v>0</v>
      </c>
      <c r="B379" s="75"/>
      <c r="C379" s="23">
        <v>1016621</v>
      </c>
      <c r="D379" s="23">
        <v>1</v>
      </c>
      <c r="E379" s="23">
        <v>1016624</v>
      </c>
      <c r="F379" s="23" t="s">
        <v>1766</v>
      </c>
      <c r="G379" s="5">
        <v>15</v>
      </c>
      <c r="H379" s="23">
        <v>3</v>
      </c>
      <c r="I379" s="23">
        <v>0</v>
      </c>
      <c r="J379" s="23">
        <v>0</v>
      </c>
      <c r="K379" s="23" t="s">
        <v>5</v>
      </c>
      <c r="L379" s="23" t="s">
        <v>570</v>
      </c>
      <c r="M379" s="23" t="s">
        <v>1768</v>
      </c>
      <c r="N379" s="24">
        <v>45842</v>
      </c>
      <c r="O379" s="28">
        <v>1.0416666666666666E-2</v>
      </c>
      <c r="P379" s="3">
        <v>45817</v>
      </c>
      <c r="Q379" s="78">
        <v>45826.648368055547</v>
      </c>
      <c r="R379" s="79">
        <v>45826.658784722211</v>
      </c>
      <c r="S379" s="80">
        <v>0.65833333333333333</v>
      </c>
      <c r="T379" s="81">
        <v>-9.0004513888779911</v>
      </c>
      <c r="U379" s="47">
        <f>IFERROR(INDEX(NOVO!O:O,MATCH(PRINT!E379,NOVO!C:C,0)),"")</f>
        <v>182553</v>
      </c>
    </row>
    <row r="380" spans="1:21" x14ac:dyDescent="0.25">
      <c r="A380" s="54">
        <v>0</v>
      </c>
      <c r="B380" s="75"/>
      <c r="C380" s="23">
        <v>1016621</v>
      </c>
      <c r="D380" s="23">
        <v>1</v>
      </c>
      <c r="E380" s="23">
        <v>1016629</v>
      </c>
      <c r="F380" s="23" t="s">
        <v>2071</v>
      </c>
      <c r="G380" s="5">
        <v>16</v>
      </c>
      <c r="H380" s="23">
        <v>6</v>
      </c>
      <c r="I380" s="23">
        <v>0</v>
      </c>
      <c r="J380" s="23">
        <v>0</v>
      </c>
      <c r="K380" s="23" t="s">
        <v>5</v>
      </c>
      <c r="L380" s="23" t="s">
        <v>570</v>
      </c>
      <c r="M380" s="23" t="s">
        <v>1768</v>
      </c>
      <c r="N380" s="24">
        <v>45842</v>
      </c>
      <c r="O380" s="28">
        <v>1.1111111111111112E-2</v>
      </c>
      <c r="P380" s="3">
        <v>45817</v>
      </c>
      <c r="Q380" s="78">
        <v>45826.658784722211</v>
      </c>
      <c r="R380" s="79">
        <v>45826.669895833322</v>
      </c>
      <c r="S380" s="80">
        <v>0.6694444444444444</v>
      </c>
      <c r="T380" s="81">
        <v>-9.0004513888779911</v>
      </c>
      <c r="U380" s="47">
        <f>IFERROR(INDEX(NOVO!O:O,MATCH(PRINT!E380,NOVO!C:C,0)),"")</f>
        <v>182558</v>
      </c>
    </row>
    <row r="381" spans="1:21" x14ac:dyDescent="0.25">
      <c r="A381" s="54">
        <v>0</v>
      </c>
      <c r="B381" s="75"/>
      <c r="C381" s="23">
        <v>1016621</v>
      </c>
      <c r="D381" s="23">
        <v>1</v>
      </c>
      <c r="E381" s="23">
        <v>1016625</v>
      </c>
      <c r="F381" s="23" t="s">
        <v>2073</v>
      </c>
      <c r="G381" s="5">
        <v>5</v>
      </c>
      <c r="H381" s="23">
        <v>3</v>
      </c>
      <c r="I381" s="23">
        <v>0</v>
      </c>
      <c r="J381" s="23">
        <v>0</v>
      </c>
      <c r="K381" s="23" t="s">
        <v>5</v>
      </c>
      <c r="L381" s="23" t="s">
        <v>570</v>
      </c>
      <c r="M381" s="23" t="s">
        <v>1768</v>
      </c>
      <c r="N381" s="24">
        <v>45842</v>
      </c>
      <c r="O381" s="28">
        <v>3.472222222222222E-3</v>
      </c>
      <c r="P381" s="3">
        <v>45817</v>
      </c>
      <c r="Q381" s="78">
        <v>45826.669895833322</v>
      </c>
      <c r="R381" s="79">
        <v>45826.673368055541</v>
      </c>
      <c r="S381" s="80">
        <v>0.67291666666666672</v>
      </c>
      <c r="T381" s="81">
        <v>-9.0004513888707152</v>
      </c>
      <c r="U381" s="47">
        <f>IFERROR(INDEX(NOVO!O:O,MATCH(PRINT!E381,NOVO!C:C,0)),"")</f>
        <v>182554</v>
      </c>
    </row>
    <row r="382" spans="1:21" x14ac:dyDescent="0.25">
      <c r="A382" s="54">
        <v>0</v>
      </c>
      <c r="B382" s="75"/>
      <c r="C382" s="23">
        <v>1016622</v>
      </c>
      <c r="D382" s="23">
        <v>1</v>
      </c>
      <c r="E382" s="23">
        <v>1016638</v>
      </c>
      <c r="F382" s="23" t="s">
        <v>2068</v>
      </c>
      <c r="G382" s="5">
        <v>12</v>
      </c>
      <c r="H382" s="23">
        <v>3</v>
      </c>
      <c r="I382" s="23">
        <v>0</v>
      </c>
      <c r="J382" s="23">
        <v>0</v>
      </c>
      <c r="K382" s="23" t="s">
        <v>5</v>
      </c>
      <c r="L382" s="23" t="s">
        <v>570</v>
      </c>
      <c r="M382" s="23" t="s">
        <v>1768</v>
      </c>
      <c r="N382" s="24">
        <v>45842</v>
      </c>
      <c r="O382" s="28">
        <v>8.3333333333333332E-3</v>
      </c>
      <c r="P382" s="3">
        <v>45817</v>
      </c>
      <c r="Q382" s="78">
        <v>45826.673368055541</v>
      </c>
      <c r="R382" s="79">
        <v>45826.681701388872</v>
      </c>
      <c r="S382" s="80">
        <v>0.68125000000000002</v>
      </c>
      <c r="T382" s="81">
        <v>-9.0004513888707152</v>
      </c>
      <c r="U382" s="47">
        <f>IFERROR(INDEX(NOVO!O:O,MATCH(PRINT!E382,NOVO!C:C,0)),"")</f>
        <v>182567</v>
      </c>
    </row>
    <row r="383" spans="1:21" x14ac:dyDescent="0.25">
      <c r="A383" s="54">
        <v>0</v>
      </c>
      <c r="B383" s="75"/>
      <c r="C383" s="23">
        <v>1016622</v>
      </c>
      <c r="D383" s="23">
        <v>1</v>
      </c>
      <c r="E383" s="23">
        <v>1016636</v>
      </c>
      <c r="F383" s="23" t="s">
        <v>2067</v>
      </c>
      <c r="G383" s="5">
        <v>20</v>
      </c>
      <c r="H383" s="23">
        <v>3</v>
      </c>
      <c r="I383" s="23">
        <v>0</v>
      </c>
      <c r="J383" s="23">
        <v>0</v>
      </c>
      <c r="K383" s="23" t="s">
        <v>5</v>
      </c>
      <c r="L383" s="23" t="s">
        <v>570</v>
      </c>
      <c r="M383" s="23" t="s">
        <v>1768</v>
      </c>
      <c r="N383" s="24">
        <v>45842</v>
      </c>
      <c r="O383" s="28">
        <v>1.3888888888888888E-2</v>
      </c>
      <c r="P383" s="3">
        <v>45817</v>
      </c>
      <c r="Q383" s="78">
        <v>45826.681701388872</v>
      </c>
      <c r="R383" s="79">
        <v>45826.695590277763</v>
      </c>
      <c r="S383" s="80">
        <v>0.69513888888888886</v>
      </c>
      <c r="T383" s="81">
        <v>-9.0004513888707152</v>
      </c>
      <c r="U383" s="47">
        <f>IFERROR(INDEX(NOVO!O:O,MATCH(PRINT!E383,NOVO!C:C,0)),"")</f>
        <v>182565</v>
      </c>
    </row>
    <row r="384" spans="1:21" x14ac:dyDescent="0.25">
      <c r="A384" s="54">
        <v>0</v>
      </c>
      <c r="B384" s="75"/>
      <c r="C384" s="23">
        <v>1016622</v>
      </c>
      <c r="D384" s="23">
        <v>1</v>
      </c>
      <c r="E384" s="23">
        <v>1016634</v>
      </c>
      <c r="F384" s="23" t="s">
        <v>2069</v>
      </c>
      <c r="G384" s="5">
        <v>10</v>
      </c>
      <c r="H384" s="23">
        <v>3</v>
      </c>
      <c r="I384" s="23">
        <v>0</v>
      </c>
      <c r="J384" s="23">
        <v>0</v>
      </c>
      <c r="K384" s="23" t="s">
        <v>5</v>
      </c>
      <c r="L384" s="23" t="s">
        <v>570</v>
      </c>
      <c r="M384" s="23" t="s">
        <v>1768</v>
      </c>
      <c r="N384" s="24">
        <v>45842</v>
      </c>
      <c r="O384" s="28">
        <v>6.9444444444444441E-3</v>
      </c>
      <c r="P384" s="3">
        <v>45817</v>
      </c>
      <c r="Q384" s="78">
        <v>45826.695590277763</v>
      </c>
      <c r="R384" s="79">
        <v>45826.702534722208</v>
      </c>
      <c r="S384" s="80">
        <v>0.70208333333333328</v>
      </c>
      <c r="T384" s="81">
        <v>-9.0004513888779911</v>
      </c>
      <c r="U384" s="47">
        <f>IFERROR(INDEX(NOVO!O:O,MATCH(PRINT!E384,NOVO!C:C,0)),"")</f>
        <v>182563</v>
      </c>
    </row>
    <row r="385" spans="1:21" x14ac:dyDescent="0.25">
      <c r="A385" s="54">
        <v>0</v>
      </c>
      <c r="B385" s="75"/>
      <c r="C385" s="23">
        <v>1016622</v>
      </c>
      <c r="D385" s="23">
        <v>1</v>
      </c>
      <c r="E385" s="23">
        <v>1016633</v>
      </c>
      <c r="F385" s="23" t="s">
        <v>2070</v>
      </c>
      <c r="G385" s="5">
        <v>8</v>
      </c>
      <c r="H385" s="23">
        <v>3</v>
      </c>
      <c r="I385" s="23">
        <v>0</v>
      </c>
      <c r="J385" s="23">
        <v>0</v>
      </c>
      <c r="K385" s="23" t="s">
        <v>5</v>
      </c>
      <c r="L385" s="23" t="s">
        <v>570</v>
      </c>
      <c r="M385" s="23" t="s">
        <v>1768</v>
      </c>
      <c r="N385" s="24">
        <v>45842</v>
      </c>
      <c r="O385" s="28">
        <v>5.5555555555555558E-3</v>
      </c>
      <c r="P385" s="3">
        <v>45817</v>
      </c>
      <c r="Q385" s="78">
        <v>45826.702534722208</v>
      </c>
      <c r="R385" s="79">
        <v>45826.708090277767</v>
      </c>
      <c r="S385" s="80">
        <v>0.70763888888888893</v>
      </c>
      <c r="T385" s="81">
        <v>-9.0004513888779911</v>
      </c>
      <c r="U385" s="47">
        <f>IFERROR(INDEX(NOVO!O:O,MATCH(PRINT!E385,NOVO!C:C,0)),"")</f>
        <v>182562</v>
      </c>
    </row>
    <row r="386" spans="1:21" x14ac:dyDescent="0.25">
      <c r="A386" s="54">
        <v>0</v>
      </c>
      <c r="B386" s="75"/>
      <c r="C386" s="23">
        <v>1016622</v>
      </c>
      <c r="D386" s="23">
        <v>1</v>
      </c>
      <c r="E386" s="23">
        <v>1016632</v>
      </c>
      <c r="F386" s="23" t="s">
        <v>2075</v>
      </c>
      <c r="G386" s="5">
        <v>4</v>
      </c>
      <c r="H386" s="23">
        <v>3</v>
      </c>
      <c r="I386" s="23">
        <v>0</v>
      </c>
      <c r="J386" s="23">
        <v>0</v>
      </c>
      <c r="K386" s="23" t="s">
        <v>5</v>
      </c>
      <c r="L386" s="23" t="s">
        <v>570</v>
      </c>
      <c r="M386" s="23" t="s">
        <v>1768</v>
      </c>
      <c r="N386" s="24">
        <v>45842</v>
      </c>
      <c r="O386" s="28">
        <v>2.7777777777777779E-3</v>
      </c>
      <c r="P386" s="3">
        <v>45817</v>
      </c>
      <c r="Q386" s="78">
        <v>45826.708090277767</v>
      </c>
      <c r="R386" s="79">
        <v>45826.710868055547</v>
      </c>
      <c r="S386" s="80">
        <v>0.7104166666666667</v>
      </c>
      <c r="T386" s="81">
        <v>-9.0004513888779911</v>
      </c>
      <c r="U386" s="47">
        <f>IFERROR(INDEX(NOVO!O:O,MATCH(PRINT!E386,NOVO!C:C,0)),"")</f>
        <v>182561</v>
      </c>
    </row>
    <row r="387" spans="1:21" x14ac:dyDescent="0.25">
      <c r="A387" s="54">
        <v>0</v>
      </c>
      <c r="B387" s="75"/>
      <c r="C387" s="23">
        <v>1016622</v>
      </c>
      <c r="D387" s="23">
        <v>1</v>
      </c>
      <c r="E387" s="23">
        <v>1016626</v>
      </c>
      <c r="F387" s="23" t="s">
        <v>2072</v>
      </c>
      <c r="G387" s="5">
        <v>5</v>
      </c>
      <c r="H387" s="23">
        <v>3</v>
      </c>
      <c r="I387" s="23">
        <v>0</v>
      </c>
      <c r="J387" s="23">
        <v>0</v>
      </c>
      <c r="K387" s="23" t="s">
        <v>5</v>
      </c>
      <c r="L387" s="23" t="s">
        <v>570</v>
      </c>
      <c r="M387" s="23" t="s">
        <v>1768</v>
      </c>
      <c r="N387" s="24">
        <v>45842</v>
      </c>
      <c r="O387" s="28">
        <v>3.472222222222222E-3</v>
      </c>
      <c r="P387" s="3">
        <v>45817</v>
      </c>
      <c r="Q387" s="78">
        <v>45826.710868055547</v>
      </c>
      <c r="R387" s="79">
        <v>45826.714340277766</v>
      </c>
      <c r="S387" s="80">
        <v>0.71388888888888891</v>
      </c>
      <c r="T387" s="81">
        <v>-9.0004513888779911</v>
      </c>
      <c r="U387" s="47">
        <f>IFERROR(INDEX(NOVO!O:O,MATCH(PRINT!E387,NOVO!C:C,0)),"")</f>
        <v>182555</v>
      </c>
    </row>
    <row r="388" spans="1:21" x14ac:dyDescent="0.25">
      <c r="A388" s="54">
        <v>0</v>
      </c>
      <c r="B388" s="75"/>
      <c r="C388" s="23">
        <v>1016622</v>
      </c>
      <c r="D388" s="23">
        <v>1</v>
      </c>
      <c r="E388" s="23">
        <v>1016642</v>
      </c>
      <c r="F388" s="23" t="s">
        <v>2076</v>
      </c>
      <c r="G388" s="5">
        <v>6</v>
      </c>
      <c r="H388" s="23">
        <v>3</v>
      </c>
      <c r="I388" s="23">
        <v>0</v>
      </c>
      <c r="J388" s="23">
        <v>0</v>
      </c>
      <c r="K388" s="23" t="s">
        <v>5</v>
      </c>
      <c r="L388" s="23" t="s">
        <v>570</v>
      </c>
      <c r="M388" s="23" t="s">
        <v>1768</v>
      </c>
      <c r="N388" s="24">
        <v>45842</v>
      </c>
      <c r="O388" s="28">
        <v>4.1666666666666666E-3</v>
      </c>
      <c r="P388" s="3">
        <v>45817</v>
      </c>
      <c r="Q388" s="78">
        <v>45826.714340277766</v>
      </c>
      <c r="R388" s="79">
        <v>45826.718506944431</v>
      </c>
      <c r="S388" s="80">
        <v>0.71805555555555556</v>
      </c>
      <c r="T388" s="81">
        <v>-9.0004513888779911</v>
      </c>
      <c r="U388" s="47">
        <f>IFERROR(INDEX(NOVO!O:O,MATCH(PRINT!E388,NOVO!C:C,0)),"")</f>
        <v>182571</v>
      </c>
    </row>
    <row r="389" spans="1:21" x14ac:dyDescent="0.25">
      <c r="A389" s="54">
        <v>0</v>
      </c>
      <c r="B389" s="75"/>
      <c r="C389" s="23">
        <v>1016622</v>
      </c>
      <c r="D389" s="23">
        <v>1</v>
      </c>
      <c r="E389" s="23">
        <v>1016623</v>
      </c>
      <c r="F389" s="23" t="s">
        <v>2074</v>
      </c>
      <c r="G389" s="5">
        <v>15</v>
      </c>
      <c r="H389" s="23">
        <v>3</v>
      </c>
      <c r="I389" s="23">
        <v>0</v>
      </c>
      <c r="J389" s="23">
        <v>0</v>
      </c>
      <c r="K389" s="23" t="s">
        <v>5</v>
      </c>
      <c r="L389" s="23" t="s">
        <v>570</v>
      </c>
      <c r="M389" s="23" t="s">
        <v>1768</v>
      </c>
      <c r="N389" s="24">
        <v>45842</v>
      </c>
      <c r="O389" s="28">
        <v>1.0416666666666666E-2</v>
      </c>
      <c r="P389" s="3">
        <v>45817</v>
      </c>
      <c r="Q389" s="78">
        <v>45826.718506944431</v>
      </c>
      <c r="R389" s="79">
        <v>45826.728923611096</v>
      </c>
      <c r="S389" s="80">
        <v>0.72847222222222219</v>
      </c>
      <c r="T389" s="81">
        <v>-9.0004513888707152</v>
      </c>
      <c r="U389" s="47">
        <f>IFERROR(INDEX(NOVO!O:O,MATCH(PRINT!E389,NOVO!C:C,0)),"")</f>
        <v>182552</v>
      </c>
    </row>
    <row r="390" spans="1:21" x14ac:dyDescent="0.25">
      <c r="A390" s="54">
        <v>0</v>
      </c>
      <c r="B390" s="75"/>
      <c r="C390" s="23">
        <v>1016622</v>
      </c>
      <c r="D390" s="23">
        <v>1</v>
      </c>
      <c r="E390" s="23">
        <v>1016624</v>
      </c>
      <c r="F390" s="23" t="s">
        <v>1766</v>
      </c>
      <c r="G390" s="5">
        <v>15</v>
      </c>
      <c r="H390" s="23">
        <v>3</v>
      </c>
      <c r="I390" s="23">
        <v>0</v>
      </c>
      <c r="J390" s="23">
        <v>0</v>
      </c>
      <c r="K390" s="23" t="s">
        <v>5</v>
      </c>
      <c r="L390" s="23" t="s">
        <v>570</v>
      </c>
      <c r="M390" s="23" t="s">
        <v>1768</v>
      </c>
      <c r="N390" s="24">
        <v>45842</v>
      </c>
      <c r="O390" s="28">
        <v>1.0416666666666666E-2</v>
      </c>
      <c r="P390" s="3">
        <v>45817</v>
      </c>
      <c r="Q390" s="78">
        <v>45826.728923611096</v>
      </c>
      <c r="R390" s="79">
        <v>45826.73934027776</v>
      </c>
      <c r="S390" s="80">
        <v>0.73888888888888893</v>
      </c>
      <c r="T390" s="81">
        <v>-9.0004513888707152</v>
      </c>
      <c r="U390" s="47">
        <f>IFERROR(INDEX(NOVO!O:O,MATCH(PRINT!E390,NOVO!C:C,0)),"")</f>
        <v>182553</v>
      </c>
    </row>
    <row r="391" spans="1:21" x14ac:dyDescent="0.25">
      <c r="A391" s="54">
        <v>0</v>
      </c>
      <c r="B391" s="75"/>
      <c r="C391" s="23">
        <v>1016622</v>
      </c>
      <c r="D391" s="23">
        <v>1</v>
      </c>
      <c r="E391" s="23">
        <v>1016625</v>
      </c>
      <c r="F391" s="23" t="s">
        <v>2073</v>
      </c>
      <c r="G391" s="5">
        <v>5</v>
      </c>
      <c r="H391" s="23">
        <v>3</v>
      </c>
      <c r="I391" s="23">
        <v>0</v>
      </c>
      <c r="J391" s="23">
        <v>0</v>
      </c>
      <c r="K391" s="23" t="s">
        <v>5</v>
      </c>
      <c r="L391" s="23" t="s">
        <v>570</v>
      </c>
      <c r="M391" s="23" t="s">
        <v>1768</v>
      </c>
      <c r="N391" s="24">
        <v>45842</v>
      </c>
      <c r="O391" s="28">
        <v>3.472222222222222E-3</v>
      </c>
      <c r="P391" s="3">
        <v>45817</v>
      </c>
      <c r="Q391" s="78">
        <v>45826.73934027776</v>
      </c>
      <c r="R391" s="79">
        <v>45826.742812499979</v>
      </c>
      <c r="S391" s="80">
        <v>0.74236111111111114</v>
      </c>
      <c r="T391" s="81">
        <v>-9.0004513888707152</v>
      </c>
      <c r="U391" s="47">
        <f>IFERROR(INDEX(NOVO!O:O,MATCH(PRINT!E391,NOVO!C:C,0)),"")</f>
        <v>182554</v>
      </c>
    </row>
    <row r="392" spans="1:21" x14ac:dyDescent="0.25">
      <c r="A392" s="54">
        <v>0</v>
      </c>
      <c r="B392" s="75"/>
      <c r="C392" s="23">
        <v>1016622</v>
      </c>
      <c r="D392" s="23">
        <v>1</v>
      </c>
      <c r="E392" s="23">
        <v>1016629</v>
      </c>
      <c r="F392" s="23" t="s">
        <v>2071</v>
      </c>
      <c r="G392" s="5">
        <v>10</v>
      </c>
      <c r="H392" s="23">
        <v>6</v>
      </c>
      <c r="I392" s="23">
        <v>0</v>
      </c>
      <c r="J392" s="23">
        <v>0</v>
      </c>
      <c r="K392" s="23" t="s">
        <v>5</v>
      </c>
      <c r="L392" s="23" t="s">
        <v>570</v>
      </c>
      <c r="M392" s="23" t="s">
        <v>1768</v>
      </c>
      <c r="N392" s="24">
        <v>45842</v>
      </c>
      <c r="O392" s="28">
        <v>7.1875000212457962E-3</v>
      </c>
      <c r="P392" s="3">
        <v>45817</v>
      </c>
      <c r="Q392" s="78">
        <v>45826.742812499979</v>
      </c>
      <c r="R392" s="79">
        <v>45826.75</v>
      </c>
      <c r="S392" s="80">
        <v>0.75</v>
      </c>
      <c r="T392" s="81">
        <v>-9</v>
      </c>
      <c r="U392" s="47">
        <f>IFERROR(INDEX(NOVO!O:O,MATCH(PRINT!E392,NOVO!C:C,0)),"")</f>
        <v>182558</v>
      </c>
    </row>
    <row r="393" spans="1:21" x14ac:dyDescent="0.25">
      <c r="A393" s="54"/>
      <c r="B393" s="75"/>
      <c r="C393" s="23"/>
      <c r="D393" s="23"/>
      <c r="E393" s="23"/>
      <c r="F393" s="23"/>
      <c r="G393" s="5"/>
      <c r="H393" s="23"/>
      <c r="I393" s="23"/>
      <c r="J393" s="23"/>
      <c r="K393" s="23"/>
      <c r="L393" s="23"/>
      <c r="M393" s="23"/>
      <c r="N393" s="24" t="s">
        <v>198</v>
      </c>
      <c r="O393" s="28">
        <v>2.0833333333333332E-2</v>
      </c>
      <c r="P393" s="3">
        <v>45817</v>
      </c>
      <c r="Q393" s="78">
        <v>45826.75</v>
      </c>
      <c r="R393" s="79">
        <v>45826.770833333336</v>
      </c>
      <c r="S393" s="80">
        <v>0.77083333333333337</v>
      </c>
      <c r="T393" s="81">
        <v>-9</v>
      </c>
      <c r="U393" s="47" t="str">
        <f>IFERROR(INDEX(NOVO!O:O,MATCH(PRINT!E393,NOVO!C:C,0)),"")</f>
        <v/>
      </c>
    </row>
    <row r="394" spans="1:21" x14ac:dyDescent="0.25">
      <c r="A394" s="54">
        <v>0</v>
      </c>
      <c r="B394" s="75"/>
      <c r="C394" s="23">
        <v>1016622</v>
      </c>
      <c r="D394" s="23">
        <v>1</v>
      </c>
      <c r="E394" s="23">
        <v>1016629</v>
      </c>
      <c r="F394" s="23" t="s">
        <v>2071</v>
      </c>
      <c r="G394" s="5">
        <v>5</v>
      </c>
      <c r="H394" s="23">
        <v>6</v>
      </c>
      <c r="I394" s="23">
        <v>0</v>
      </c>
      <c r="J394" s="23">
        <v>0</v>
      </c>
      <c r="K394" s="23" t="s">
        <v>5</v>
      </c>
      <c r="L394" s="23" t="s">
        <v>570</v>
      </c>
      <c r="M394" s="23" t="s">
        <v>1768</v>
      </c>
      <c r="N394" s="24">
        <v>45842</v>
      </c>
      <c r="O394" s="28">
        <v>3.9236111111111112E-3</v>
      </c>
      <c r="P394" s="3">
        <v>45817</v>
      </c>
      <c r="Q394" s="78">
        <v>45826.770833333336</v>
      </c>
      <c r="R394" s="79">
        <v>45826.774756944447</v>
      </c>
      <c r="S394" s="80">
        <v>0.77430555555555558</v>
      </c>
      <c r="T394" s="81">
        <v>-9.000451388892543</v>
      </c>
      <c r="U394" s="47">
        <f>IFERROR(INDEX(NOVO!O:O,MATCH(PRINT!E394,NOVO!C:C,0)),"")</f>
        <v>182558</v>
      </c>
    </row>
    <row r="395" spans="1:21" x14ac:dyDescent="0.25">
      <c r="A395" s="54">
        <v>0</v>
      </c>
      <c r="B395" s="75"/>
      <c r="C395" s="23">
        <v>1021990</v>
      </c>
      <c r="D395" s="23">
        <v>1</v>
      </c>
      <c r="E395" s="23">
        <v>1021918</v>
      </c>
      <c r="F395" s="23" t="s">
        <v>2011</v>
      </c>
      <c r="G395" s="5">
        <v>1</v>
      </c>
      <c r="H395" s="23">
        <v>6</v>
      </c>
      <c r="I395" s="23">
        <v>0</v>
      </c>
      <c r="J395" s="23">
        <v>0</v>
      </c>
      <c r="K395" s="23" t="s">
        <v>5</v>
      </c>
      <c r="L395" s="23" t="s">
        <v>570</v>
      </c>
      <c r="M395" s="23" t="s">
        <v>1785</v>
      </c>
      <c r="N395" s="24">
        <v>45820</v>
      </c>
      <c r="O395" s="28">
        <v>1.0416666666666667E-3</v>
      </c>
      <c r="P395" s="3">
        <v>45817</v>
      </c>
      <c r="Q395" s="78">
        <v>45826.774756944447</v>
      </c>
      <c r="R395" s="79">
        <v>45826.775798611117</v>
      </c>
      <c r="S395" s="80">
        <v>0.77569444444444446</v>
      </c>
      <c r="T395" s="81">
        <v>-9.000104166676465</v>
      </c>
      <c r="U395" s="47">
        <f>IFERROR(INDEX(NOVO!O:O,MATCH(PRINT!E395,NOVO!C:C,0)),"")</f>
        <v>215467</v>
      </c>
    </row>
    <row r="396" spans="1:21" x14ac:dyDescent="0.25">
      <c r="A396" s="54">
        <v>0</v>
      </c>
      <c r="B396" s="75"/>
      <c r="C396" s="23">
        <v>1021990</v>
      </c>
      <c r="D396" s="23">
        <v>1</v>
      </c>
      <c r="E396" s="23">
        <v>1021953</v>
      </c>
      <c r="F396" s="23" t="s">
        <v>1688</v>
      </c>
      <c r="G396" s="5">
        <v>10</v>
      </c>
      <c r="H396" s="23">
        <v>6</v>
      </c>
      <c r="I396" s="23">
        <v>0</v>
      </c>
      <c r="J396" s="23">
        <v>0</v>
      </c>
      <c r="K396" s="23" t="s">
        <v>5</v>
      </c>
      <c r="L396" s="23" t="s">
        <v>570</v>
      </c>
      <c r="M396" s="23" t="s">
        <v>1785</v>
      </c>
      <c r="N396" s="24">
        <v>45820</v>
      </c>
      <c r="O396" s="28">
        <v>6.9444444444444441E-3</v>
      </c>
      <c r="P396" s="3">
        <v>45817</v>
      </c>
      <c r="Q396" s="78">
        <v>45826.775798611117</v>
      </c>
      <c r="R396" s="79">
        <v>45826.782743055563</v>
      </c>
      <c r="S396" s="80">
        <v>0.78263888888888888</v>
      </c>
      <c r="T396" s="81">
        <v>-9.000104166676465</v>
      </c>
      <c r="U396" s="47">
        <f>IFERROR(INDEX(NOVO!O:O,MATCH(PRINT!E396,NOVO!C:C,0)),"")</f>
        <v>215507</v>
      </c>
    </row>
    <row r="397" spans="1:21" x14ac:dyDescent="0.25">
      <c r="A397" s="54">
        <v>0</v>
      </c>
      <c r="B397" s="75"/>
      <c r="C397" s="23">
        <v>1021990</v>
      </c>
      <c r="D397" s="23">
        <v>1</v>
      </c>
      <c r="E397" s="23">
        <v>1021914</v>
      </c>
      <c r="F397" s="23" t="s">
        <v>2018</v>
      </c>
      <c r="G397" s="5">
        <v>5</v>
      </c>
      <c r="H397" s="23">
        <v>6</v>
      </c>
      <c r="I397" s="23">
        <v>0</v>
      </c>
      <c r="J397" s="23">
        <v>0</v>
      </c>
      <c r="K397" s="23" t="s">
        <v>5</v>
      </c>
      <c r="L397" s="23" t="s">
        <v>570</v>
      </c>
      <c r="M397" s="23" t="s">
        <v>1785</v>
      </c>
      <c r="N397" s="24">
        <v>45820</v>
      </c>
      <c r="O397" s="28">
        <v>3.472222222222222E-3</v>
      </c>
      <c r="P397" s="3">
        <v>45817</v>
      </c>
      <c r="Q397" s="78">
        <v>45826.782743055563</v>
      </c>
      <c r="R397" s="79">
        <v>45826.786215277782</v>
      </c>
      <c r="S397" s="80">
        <v>0.78611111111111109</v>
      </c>
      <c r="T397" s="81">
        <v>-9.000104166669189</v>
      </c>
      <c r="U397" s="47">
        <f>IFERROR(INDEX(NOVO!O:O,MATCH(PRINT!E397,NOVO!C:C,0)),"")</f>
        <v>215463</v>
      </c>
    </row>
    <row r="398" spans="1:21" x14ac:dyDescent="0.25">
      <c r="A398" s="54">
        <v>0</v>
      </c>
      <c r="B398" s="75"/>
      <c r="C398" s="23">
        <v>1021990</v>
      </c>
      <c r="D398" s="23">
        <v>1</v>
      </c>
      <c r="E398" s="23">
        <v>1021909</v>
      </c>
      <c r="F398" s="23" t="s">
        <v>2017</v>
      </c>
      <c r="G398" s="5">
        <v>3</v>
      </c>
      <c r="H398" s="23">
        <v>6</v>
      </c>
      <c r="I398" s="23">
        <v>0</v>
      </c>
      <c r="J398" s="23">
        <v>0</v>
      </c>
      <c r="K398" s="23" t="s">
        <v>5</v>
      </c>
      <c r="L398" s="23" t="s">
        <v>570</v>
      </c>
      <c r="M398" s="23" t="s">
        <v>1785</v>
      </c>
      <c r="N398" s="24">
        <v>45820</v>
      </c>
      <c r="O398" s="28">
        <v>2.0833333333333333E-3</v>
      </c>
      <c r="P398" s="3">
        <v>45817</v>
      </c>
      <c r="Q398" s="78">
        <v>45826.786215277782</v>
      </c>
      <c r="R398" s="79">
        <v>45826.788298611114</v>
      </c>
      <c r="S398" s="80">
        <v>0.78819444444444442</v>
      </c>
      <c r="T398" s="81">
        <v>-9.000104166669189</v>
      </c>
      <c r="U398" s="47">
        <f>IFERROR(INDEX(NOVO!O:O,MATCH(PRINT!E398,NOVO!C:C,0)),"")</f>
        <v>215458</v>
      </c>
    </row>
    <row r="399" spans="1:21" x14ac:dyDescent="0.25">
      <c r="A399" s="54">
        <v>0</v>
      </c>
      <c r="B399" s="75"/>
      <c r="C399" s="23">
        <v>1021990</v>
      </c>
      <c r="D399" s="23">
        <v>1</v>
      </c>
      <c r="E399" s="23">
        <v>1021951</v>
      </c>
      <c r="F399" s="23" t="s">
        <v>2016</v>
      </c>
      <c r="G399" s="5">
        <v>5</v>
      </c>
      <c r="H399" s="23">
        <v>12</v>
      </c>
      <c r="I399" s="23">
        <v>0</v>
      </c>
      <c r="J399" s="23">
        <v>0</v>
      </c>
      <c r="K399" s="23" t="s">
        <v>5</v>
      </c>
      <c r="L399" s="23" t="s">
        <v>570</v>
      </c>
      <c r="M399" s="23" t="s">
        <v>1785</v>
      </c>
      <c r="N399" s="24">
        <v>45820</v>
      </c>
      <c r="O399" s="28">
        <v>3.472222222222222E-3</v>
      </c>
      <c r="P399" s="3">
        <v>45817</v>
      </c>
      <c r="Q399" s="78">
        <v>45826.788298611114</v>
      </c>
      <c r="R399" s="79">
        <v>45826.791770833333</v>
      </c>
      <c r="S399" s="80">
        <v>0.79166666666666663</v>
      </c>
      <c r="T399" s="81">
        <v>-9.000104166669189</v>
      </c>
      <c r="U399" s="47">
        <f>IFERROR(INDEX(NOVO!O:O,MATCH(PRINT!E399,NOVO!C:C,0)),"")</f>
        <v>215504</v>
      </c>
    </row>
    <row r="400" spans="1:21" x14ac:dyDescent="0.25">
      <c r="A400" s="54">
        <v>0</v>
      </c>
      <c r="B400" s="75"/>
      <c r="C400" s="23">
        <v>1021990</v>
      </c>
      <c r="D400" s="23">
        <v>1</v>
      </c>
      <c r="E400" s="23">
        <v>1021927</v>
      </c>
      <c r="F400" s="23" t="s">
        <v>2079</v>
      </c>
      <c r="G400" s="5">
        <v>1</v>
      </c>
      <c r="H400" s="23">
        <v>6</v>
      </c>
      <c r="I400" s="23">
        <v>0</v>
      </c>
      <c r="J400" s="23">
        <v>0</v>
      </c>
      <c r="K400" s="23" t="s">
        <v>5</v>
      </c>
      <c r="L400" s="23" t="s">
        <v>570</v>
      </c>
      <c r="M400" s="23" t="s">
        <v>1785</v>
      </c>
      <c r="N400" s="24">
        <v>45820</v>
      </c>
      <c r="O400" s="28">
        <v>1.0416666666666667E-3</v>
      </c>
      <c r="P400" s="3">
        <v>45817</v>
      </c>
      <c r="Q400" s="78">
        <v>45826.791770833333</v>
      </c>
      <c r="R400" s="79">
        <v>45826.792812500003</v>
      </c>
      <c r="S400" s="80">
        <v>0.79236111111111107</v>
      </c>
      <c r="T400" s="81">
        <v>-9.000451388892543</v>
      </c>
      <c r="U400" s="47">
        <f>IFERROR(INDEX(NOVO!O:O,MATCH(PRINT!E400,NOVO!C:C,0)),"")</f>
        <v>215476</v>
      </c>
    </row>
    <row r="401" spans="1:21" x14ac:dyDescent="0.25">
      <c r="A401" s="54">
        <v>0</v>
      </c>
      <c r="B401" s="75"/>
      <c r="C401" s="23">
        <v>1021990</v>
      </c>
      <c r="D401" s="23">
        <v>1</v>
      </c>
      <c r="E401" s="23">
        <v>1021920</v>
      </c>
      <c r="F401" s="23" t="s">
        <v>2013</v>
      </c>
      <c r="G401" s="5">
        <v>5</v>
      </c>
      <c r="H401" s="23">
        <v>6</v>
      </c>
      <c r="I401" s="23">
        <v>0</v>
      </c>
      <c r="J401" s="23">
        <v>0</v>
      </c>
      <c r="K401" s="23" t="s">
        <v>5</v>
      </c>
      <c r="L401" s="23" t="s">
        <v>570</v>
      </c>
      <c r="M401" s="23" t="s">
        <v>1785</v>
      </c>
      <c r="N401" s="24">
        <v>45820</v>
      </c>
      <c r="O401" s="28">
        <v>3.472222222222222E-3</v>
      </c>
      <c r="P401" s="3">
        <v>45817</v>
      </c>
      <c r="Q401" s="78">
        <v>45826.792812500003</v>
      </c>
      <c r="R401" s="79">
        <v>45826.796284722222</v>
      </c>
      <c r="S401" s="80">
        <v>0.79583333333333328</v>
      </c>
      <c r="T401" s="81">
        <v>-9.000451388892543</v>
      </c>
      <c r="U401" s="47">
        <f>IFERROR(INDEX(NOVO!O:O,MATCH(PRINT!E401,NOVO!C:C,0)),"")</f>
        <v>215469</v>
      </c>
    </row>
    <row r="402" spans="1:21" x14ac:dyDescent="0.25">
      <c r="A402" s="54">
        <v>0</v>
      </c>
      <c r="B402" s="75"/>
      <c r="C402" s="23">
        <v>1021990</v>
      </c>
      <c r="D402" s="23">
        <v>1</v>
      </c>
      <c r="E402" s="23">
        <v>1021950</v>
      </c>
      <c r="F402" s="23" t="s">
        <v>2015</v>
      </c>
      <c r="G402" s="5">
        <v>3</v>
      </c>
      <c r="H402" s="23">
        <v>12</v>
      </c>
      <c r="I402" s="23">
        <v>0</v>
      </c>
      <c r="J402" s="23">
        <v>0</v>
      </c>
      <c r="K402" s="23" t="s">
        <v>5</v>
      </c>
      <c r="L402" s="23" t="s">
        <v>570</v>
      </c>
      <c r="M402" s="23" t="s">
        <v>1785</v>
      </c>
      <c r="N402" s="24">
        <v>45820</v>
      </c>
      <c r="O402" s="28">
        <v>2.0833333333333333E-3</v>
      </c>
      <c r="P402" s="3">
        <v>45817</v>
      </c>
      <c r="Q402" s="78">
        <v>45826.796284722222</v>
      </c>
      <c r="R402" s="79">
        <v>45826.798368055555</v>
      </c>
      <c r="S402" s="80">
        <v>0.79791666666666672</v>
      </c>
      <c r="T402" s="81">
        <v>-9.0004513888852671</v>
      </c>
      <c r="U402" s="47">
        <f>IFERROR(INDEX(NOVO!O:O,MATCH(PRINT!E402,NOVO!C:C,0)),"")</f>
        <v>215503</v>
      </c>
    </row>
    <row r="403" spans="1:21" x14ac:dyDescent="0.25">
      <c r="A403" s="54">
        <v>0</v>
      </c>
      <c r="B403" s="75"/>
      <c r="C403" s="23">
        <v>1021990</v>
      </c>
      <c r="D403" s="23">
        <v>1</v>
      </c>
      <c r="E403" s="23">
        <v>1021933</v>
      </c>
      <c r="F403" s="23" t="s">
        <v>2014</v>
      </c>
      <c r="G403" s="5">
        <v>1</v>
      </c>
      <c r="H403" s="23">
        <v>6</v>
      </c>
      <c r="I403" s="23">
        <v>0</v>
      </c>
      <c r="J403" s="23">
        <v>0</v>
      </c>
      <c r="K403" s="23" t="s">
        <v>5</v>
      </c>
      <c r="L403" s="23" t="s">
        <v>570</v>
      </c>
      <c r="M403" s="23" t="s">
        <v>1785</v>
      </c>
      <c r="N403" s="24">
        <v>45820</v>
      </c>
      <c r="O403" s="28">
        <v>1.0416666666666667E-3</v>
      </c>
      <c r="P403" s="3">
        <v>45817</v>
      </c>
      <c r="Q403" s="78">
        <v>45826.798368055555</v>
      </c>
      <c r="R403" s="79">
        <v>45826.799409722225</v>
      </c>
      <c r="S403" s="80">
        <v>0.7993055555555556</v>
      </c>
      <c r="T403" s="81">
        <v>-9.000104166669189</v>
      </c>
      <c r="U403" s="47">
        <f>IFERROR(INDEX(NOVO!O:O,MATCH(PRINT!E403,NOVO!C:C,0)),"")</f>
        <v>215484</v>
      </c>
    </row>
    <row r="404" spans="1:21" x14ac:dyDescent="0.25">
      <c r="A404" s="54">
        <v>0</v>
      </c>
      <c r="B404" s="75"/>
      <c r="C404" s="23">
        <v>1021991</v>
      </c>
      <c r="D404" s="23">
        <v>1</v>
      </c>
      <c r="E404" s="23">
        <v>1021953</v>
      </c>
      <c r="F404" s="23" t="s">
        <v>1688</v>
      </c>
      <c r="G404" s="5">
        <v>10</v>
      </c>
      <c r="H404" s="23">
        <v>6</v>
      </c>
      <c r="I404" s="23">
        <v>0</v>
      </c>
      <c r="J404" s="23">
        <v>0</v>
      </c>
      <c r="K404" s="23" t="s">
        <v>5</v>
      </c>
      <c r="L404" s="23" t="s">
        <v>570</v>
      </c>
      <c r="M404" s="23" t="s">
        <v>1785</v>
      </c>
      <c r="N404" s="24">
        <v>45820</v>
      </c>
      <c r="O404" s="28">
        <v>6.9444444444444441E-3</v>
      </c>
      <c r="P404" s="3">
        <v>45817</v>
      </c>
      <c r="Q404" s="78">
        <v>45826.799409722225</v>
      </c>
      <c r="R404" s="79">
        <v>45826.806354166671</v>
      </c>
      <c r="S404" s="80">
        <v>0.80625000000000002</v>
      </c>
      <c r="T404" s="81">
        <v>-9.000104166669189</v>
      </c>
      <c r="U404" s="47">
        <f>IFERROR(INDEX(NOVO!O:O,MATCH(PRINT!E404,NOVO!C:C,0)),"")</f>
        <v>215507</v>
      </c>
    </row>
    <row r="405" spans="1:21" x14ac:dyDescent="0.25">
      <c r="A405" s="54">
        <v>0</v>
      </c>
      <c r="B405" s="75"/>
      <c r="C405" s="23">
        <v>1021991</v>
      </c>
      <c r="D405" s="23">
        <v>1</v>
      </c>
      <c r="E405" s="23">
        <v>1021920</v>
      </c>
      <c r="F405" s="23" t="s">
        <v>2013</v>
      </c>
      <c r="G405" s="5">
        <v>5</v>
      </c>
      <c r="H405" s="23">
        <v>6</v>
      </c>
      <c r="I405" s="23">
        <v>0</v>
      </c>
      <c r="J405" s="23">
        <v>0</v>
      </c>
      <c r="K405" s="23" t="s">
        <v>5</v>
      </c>
      <c r="L405" s="23" t="s">
        <v>570</v>
      </c>
      <c r="M405" s="23" t="s">
        <v>1785</v>
      </c>
      <c r="N405" s="24">
        <v>45820</v>
      </c>
      <c r="O405" s="28">
        <v>3.472222222222222E-3</v>
      </c>
      <c r="P405" s="3">
        <v>45817</v>
      </c>
      <c r="Q405" s="78">
        <v>45826.806354166671</v>
      </c>
      <c r="R405" s="79">
        <v>45826.80982638889</v>
      </c>
      <c r="S405" s="80">
        <v>0.80972222222222223</v>
      </c>
      <c r="T405" s="81">
        <v>-9.000104166669189</v>
      </c>
      <c r="U405" s="47">
        <f>IFERROR(INDEX(NOVO!O:O,MATCH(PRINT!E405,NOVO!C:C,0)),"")</f>
        <v>215469</v>
      </c>
    </row>
    <row r="406" spans="1:21" x14ac:dyDescent="0.25">
      <c r="A406" s="54">
        <v>0</v>
      </c>
      <c r="B406" s="75"/>
      <c r="C406" s="23">
        <v>1021991</v>
      </c>
      <c r="D406" s="23">
        <v>1</v>
      </c>
      <c r="E406" s="23">
        <v>1021927</v>
      </c>
      <c r="F406" s="23" t="s">
        <v>2079</v>
      </c>
      <c r="G406" s="5">
        <v>1</v>
      </c>
      <c r="H406" s="23">
        <v>6</v>
      </c>
      <c r="I406" s="23">
        <v>0</v>
      </c>
      <c r="J406" s="23">
        <v>0</v>
      </c>
      <c r="K406" s="23" t="s">
        <v>5</v>
      </c>
      <c r="L406" s="23" t="s">
        <v>570</v>
      </c>
      <c r="M406" s="23" t="s">
        <v>1785</v>
      </c>
      <c r="N406" s="24">
        <v>45820</v>
      </c>
      <c r="O406" s="28">
        <v>1.0416666666666667E-3</v>
      </c>
      <c r="P406" s="3">
        <v>45817</v>
      </c>
      <c r="Q406" s="78">
        <v>45826.80982638889</v>
      </c>
      <c r="R406" s="79">
        <v>45826.81086805556</v>
      </c>
      <c r="S406" s="80">
        <v>0.81041666666666667</v>
      </c>
      <c r="T406" s="81">
        <v>-9.000451388892543</v>
      </c>
      <c r="U406" s="47">
        <f>IFERROR(INDEX(NOVO!O:O,MATCH(PRINT!E406,NOVO!C:C,0)),"")</f>
        <v>215476</v>
      </c>
    </row>
    <row r="407" spans="1:21" x14ac:dyDescent="0.25">
      <c r="A407" s="54">
        <v>0</v>
      </c>
      <c r="B407" s="75"/>
      <c r="C407" s="23">
        <v>1021991</v>
      </c>
      <c r="D407" s="23">
        <v>1</v>
      </c>
      <c r="E407" s="23">
        <v>1021951</v>
      </c>
      <c r="F407" s="23" t="s">
        <v>2016</v>
      </c>
      <c r="G407" s="5">
        <v>5</v>
      </c>
      <c r="H407" s="23">
        <v>12</v>
      </c>
      <c r="I407" s="23">
        <v>0</v>
      </c>
      <c r="J407" s="23">
        <v>0</v>
      </c>
      <c r="K407" s="23" t="s">
        <v>5</v>
      </c>
      <c r="L407" s="23" t="s">
        <v>570</v>
      </c>
      <c r="M407" s="23" t="s">
        <v>1785</v>
      </c>
      <c r="N407" s="24">
        <v>45820</v>
      </c>
      <c r="O407" s="28">
        <v>3.472222222222222E-3</v>
      </c>
      <c r="P407" s="3">
        <v>45817</v>
      </c>
      <c r="Q407" s="78">
        <v>45826.81086805556</v>
      </c>
      <c r="R407" s="79">
        <v>45826.814340277779</v>
      </c>
      <c r="S407" s="80">
        <v>0.81388888888888888</v>
      </c>
      <c r="T407" s="81">
        <v>-9.000451388892543</v>
      </c>
      <c r="U407" s="47">
        <f>IFERROR(INDEX(NOVO!O:O,MATCH(PRINT!E407,NOVO!C:C,0)),"")</f>
        <v>215504</v>
      </c>
    </row>
    <row r="408" spans="1:21" x14ac:dyDescent="0.25">
      <c r="A408" s="54">
        <v>0</v>
      </c>
      <c r="B408" s="75"/>
      <c r="C408" s="23">
        <v>1021991</v>
      </c>
      <c r="D408" s="23">
        <v>1</v>
      </c>
      <c r="E408" s="23">
        <v>1021950</v>
      </c>
      <c r="F408" s="23" t="s">
        <v>2015</v>
      </c>
      <c r="G408" s="5">
        <v>3</v>
      </c>
      <c r="H408" s="23">
        <v>12</v>
      </c>
      <c r="I408" s="23">
        <v>0</v>
      </c>
      <c r="J408" s="23">
        <v>0</v>
      </c>
      <c r="K408" s="23" t="s">
        <v>5</v>
      </c>
      <c r="L408" s="23" t="s">
        <v>570</v>
      </c>
      <c r="M408" s="23" t="s">
        <v>1785</v>
      </c>
      <c r="N408" s="24">
        <v>45820</v>
      </c>
      <c r="O408" s="28">
        <v>2.0833333333333333E-3</v>
      </c>
      <c r="P408" s="3">
        <v>45817</v>
      </c>
      <c r="Q408" s="78">
        <v>45826.814340277779</v>
      </c>
      <c r="R408" s="79">
        <v>45826.816423611112</v>
      </c>
      <c r="S408" s="80">
        <v>0.81597222222222221</v>
      </c>
      <c r="T408" s="81">
        <v>-9.000451388892543</v>
      </c>
      <c r="U408" s="47">
        <f>IFERROR(INDEX(NOVO!O:O,MATCH(PRINT!E408,NOVO!C:C,0)),"")</f>
        <v>215503</v>
      </c>
    </row>
    <row r="409" spans="1:21" x14ac:dyDescent="0.25">
      <c r="A409" s="54">
        <v>0</v>
      </c>
      <c r="B409" s="75"/>
      <c r="C409" s="23">
        <v>1021991</v>
      </c>
      <c r="D409" s="23">
        <v>1</v>
      </c>
      <c r="E409" s="23">
        <v>1021918</v>
      </c>
      <c r="F409" s="23" t="s">
        <v>2011</v>
      </c>
      <c r="G409" s="5">
        <v>1</v>
      </c>
      <c r="H409" s="23">
        <v>6</v>
      </c>
      <c r="I409" s="23">
        <v>0</v>
      </c>
      <c r="J409" s="23">
        <v>0</v>
      </c>
      <c r="K409" s="23" t="s">
        <v>5</v>
      </c>
      <c r="L409" s="23" t="s">
        <v>570</v>
      </c>
      <c r="M409" s="23" t="s">
        <v>1785</v>
      </c>
      <c r="N409" s="24">
        <v>45820</v>
      </c>
      <c r="O409" s="28">
        <v>1.0416666666666667E-3</v>
      </c>
      <c r="P409" s="3">
        <v>45817</v>
      </c>
      <c r="Q409" s="78">
        <v>45826.816423611112</v>
      </c>
      <c r="R409" s="79">
        <v>45826.817465277782</v>
      </c>
      <c r="S409" s="80">
        <v>0.81736111111111109</v>
      </c>
      <c r="T409" s="81">
        <v>-9.000104166669189</v>
      </c>
      <c r="U409" s="47">
        <f>IFERROR(INDEX(NOVO!O:O,MATCH(PRINT!E409,NOVO!C:C,0)),"")</f>
        <v>215467</v>
      </c>
    </row>
    <row r="410" spans="1:21" x14ac:dyDescent="0.25">
      <c r="A410" s="54">
        <v>0</v>
      </c>
      <c r="B410" s="75"/>
      <c r="C410" s="23">
        <v>1021991</v>
      </c>
      <c r="D410" s="23">
        <v>1</v>
      </c>
      <c r="E410" s="23">
        <v>1021909</v>
      </c>
      <c r="F410" s="23" t="s">
        <v>2017</v>
      </c>
      <c r="G410" s="5">
        <v>3</v>
      </c>
      <c r="H410" s="23">
        <v>6</v>
      </c>
      <c r="I410" s="23">
        <v>0</v>
      </c>
      <c r="J410" s="23">
        <v>0</v>
      </c>
      <c r="K410" s="23" t="s">
        <v>5</v>
      </c>
      <c r="L410" s="23" t="s">
        <v>570</v>
      </c>
      <c r="M410" s="23" t="s">
        <v>1785</v>
      </c>
      <c r="N410" s="24">
        <v>45820</v>
      </c>
      <c r="O410" s="28">
        <v>2.0833333333333333E-3</v>
      </c>
      <c r="P410" s="3">
        <v>45817</v>
      </c>
      <c r="Q410" s="78">
        <v>45826.817465277782</v>
      </c>
      <c r="R410" s="79">
        <v>45826.819548611114</v>
      </c>
      <c r="S410" s="80">
        <v>0.81944444444444442</v>
      </c>
      <c r="T410" s="81">
        <v>-9.000104166669189</v>
      </c>
      <c r="U410" s="47">
        <f>IFERROR(INDEX(NOVO!O:O,MATCH(PRINT!E410,NOVO!C:C,0)),"")</f>
        <v>215458</v>
      </c>
    </row>
    <row r="411" spans="1:21" x14ac:dyDescent="0.25">
      <c r="A411" s="54">
        <v>0</v>
      </c>
      <c r="B411" s="75"/>
      <c r="C411" s="23">
        <v>1021991</v>
      </c>
      <c r="D411" s="23">
        <v>1</v>
      </c>
      <c r="E411" s="23">
        <v>1021914</v>
      </c>
      <c r="F411" s="23" t="s">
        <v>2018</v>
      </c>
      <c r="G411" s="5">
        <v>5</v>
      </c>
      <c r="H411" s="23">
        <v>6</v>
      </c>
      <c r="I411" s="23">
        <v>0</v>
      </c>
      <c r="J411" s="23">
        <v>0</v>
      </c>
      <c r="K411" s="23" t="s">
        <v>5</v>
      </c>
      <c r="L411" s="23" t="s">
        <v>570</v>
      </c>
      <c r="M411" s="23" t="s">
        <v>1785</v>
      </c>
      <c r="N411" s="24">
        <v>45820</v>
      </c>
      <c r="O411" s="28">
        <v>3.472222222222222E-3</v>
      </c>
      <c r="P411" s="3">
        <v>45817</v>
      </c>
      <c r="Q411" s="78">
        <v>45826.819548611114</v>
      </c>
      <c r="R411" s="79">
        <v>45826.823020833333</v>
      </c>
      <c r="S411" s="80">
        <v>0.82291666666666663</v>
      </c>
      <c r="T411" s="81">
        <v>-9.000104166669189</v>
      </c>
      <c r="U411" s="47">
        <f>IFERROR(INDEX(NOVO!O:O,MATCH(PRINT!E411,NOVO!C:C,0)),"")</f>
        <v>215463</v>
      </c>
    </row>
    <row r="412" spans="1:21" x14ac:dyDescent="0.25">
      <c r="A412" s="54">
        <v>0</v>
      </c>
      <c r="B412" s="75"/>
      <c r="C412" s="23">
        <v>1021991</v>
      </c>
      <c r="D412" s="23">
        <v>1</v>
      </c>
      <c r="E412" s="23">
        <v>1021933</v>
      </c>
      <c r="F412" s="23" t="s">
        <v>2014</v>
      </c>
      <c r="G412" s="5">
        <v>1</v>
      </c>
      <c r="H412" s="23">
        <v>6</v>
      </c>
      <c r="I412" s="23">
        <v>0</v>
      </c>
      <c r="J412" s="23">
        <v>0</v>
      </c>
      <c r="K412" s="23" t="s">
        <v>5</v>
      </c>
      <c r="L412" s="23" t="s">
        <v>570</v>
      </c>
      <c r="M412" s="23" t="s">
        <v>1785</v>
      </c>
      <c r="N412" s="24">
        <v>45820</v>
      </c>
      <c r="O412" s="28">
        <v>1.0416666666666667E-3</v>
      </c>
      <c r="P412" s="3">
        <v>45817</v>
      </c>
      <c r="Q412" s="78">
        <v>45826.823020833333</v>
      </c>
      <c r="R412" s="79">
        <v>45826.824062500003</v>
      </c>
      <c r="S412" s="80">
        <v>0.82361111111111107</v>
      </c>
      <c r="T412" s="81">
        <v>-9.000451388892543</v>
      </c>
      <c r="U412" s="47">
        <f>IFERROR(INDEX(NOVO!O:O,MATCH(PRINT!E412,NOVO!C:C,0)),"")</f>
        <v>215484</v>
      </c>
    </row>
    <row r="413" spans="1:21" x14ac:dyDescent="0.25">
      <c r="A413" s="54">
        <v>0</v>
      </c>
      <c r="B413" s="75"/>
      <c r="C413" s="23">
        <v>1021992</v>
      </c>
      <c r="D413" s="23">
        <v>1</v>
      </c>
      <c r="E413" s="23">
        <v>1021933</v>
      </c>
      <c r="F413" s="23" t="s">
        <v>2014</v>
      </c>
      <c r="G413" s="5">
        <v>1</v>
      </c>
      <c r="H413" s="23">
        <v>6</v>
      </c>
      <c r="I413" s="23">
        <v>0</v>
      </c>
      <c r="J413" s="23">
        <v>0</v>
      </c>
      <c r="K413" s="23" t="s">
        <v>5</v>
      </c>
      <c r="L413" s="23" t="s">
        <v>570</v>
      </c>
      <c r="M413" s="23" t="s">
        <v>1785</v>
      </c>
      <c r="N413" s="24">
        <v>45820</v>
      </c>
      <c r="O413" s="28">
        <v>1.0416666666666667E-3</v>
      </c>
      <c r="P413" s="3">
        <v>45817</v>
      </c>
      <c r="Q413" s="78">
        <v>45826.824062500003</v>
      </c>
      <c r="R413" s="79">
        <v>45826.825104166674</v>
      </c>
      <c r="S413" s="80">
        <v>0.82499999999999996</v>
      </c>
      <c r="T413" s="81">
        <v>-9.000104166676465</v>
      </c>
      <c r="U413" s="47">
        <f>IFERROR(INDEX(NOVO!O:O,MATCH(PRINT!E413,NOVO!C:C,0)),"")</f>
        <v>215484</v>
      </c>
    </row>
    <row r="414" spans="1:21" x14ac:dyDescent="0.25">
      <c r="A414" s="54">
        <v>0</v>
      </c>
      <c r="B414" s="75"/>
      <c r="C414" s="23">
        <v>1021992</v>
      </c>
      <c r="D414" s="23">
        <v>1</v>
      </c>
      <c r="E414" s="23">
        <v>1021950</v>
      </c>
      <c r="F414" s="23" t="s">
        <v>2015</v>
      </c>
      <c r="G414" s="5">
        <v>3</v>
      </c>
      <c r="H414" s="23">
        <v>12</v>
      </c>
      <c r="I414" s="23">
        <v>0</v>
      </c>
      <c r="J414" s="23">
        <v>0</v>
      </c>
      <c r="K414" s="23" t="s">
        <v>5</v>
      </c>
      <c r="L414" s="23" t="s">
        <v>570</v>
      </c>
      <c r="M414" s="23" t="s">
        <v>1785</v>
      </c>
      <c r="N414" s="24">
        <v>45820</v>
      </c>
      <c r="O414" s="28">
        <v>2.0833333333333333E-3</v>
      </c>
      <c r="P414" s="3">
        <v>45817</v>
      </c>
      <c r="Q414" s="78">
        <v>45826.825104166674</v>
      </c>
      <c r="R414" s="79">
        <v>45826.827187500006</v>
      </c>
      <c r="S414" s="80">
        <v>0.82708333333333328</v>
      </c>
      <c r="T414" s="81">
        <v>-9.000104166676465</v>
      </c>
      <c r="U414" s="47">
        <f>IFERROR(INDEX(NOVO!O:O,MATCH(PRINT!E414,NOVO!C:C,0)),"")</f>
        <v>215503</v>
      </c>
    </row>
    <row r="415" spans="1:21" x14ac:dyDescent="0.25">
      <c r="A415" s="54">
        <v>0</v>
      </c>
      <c r="B415" s="75"/>
      <c r="C415" s="23">
        <v>1021992</v>
      </c>
      <c r="D415" s="23">
        <v>1</v>
      </c>
      <c r="E415" s="23">
        <v>1021918</v>
      </c>
      <c r="F415" s="23" t="s">
        <v>2011</v>
      </c>
      <c r="G415" s="5">
        <v>1</v>
      </c>
      <c r="H415" s="23">
        <v>6</v>
      </c>
      <c r="I415" s="23">
        <v>0</v>
      </c>
      <c r="J415" s="23">
        <v>0</v>
      </c>
      <c r="K415" s="23" t="s">
        <v>5</v>
      </c>
      <c r="L415" s="23" t="s">
        <v>570</v>
      </c>
      <c r="M415" s="23" t="s">
        <v>1785</v>
      </c>
      <c r="N415" s="24">
        <v>45820</v>
      </c>
      <c r="O415" s="28">
        <v>1.0416666666666667E-3</v>
      </c>
      <c r="P415" s="3">
        <v>45817</v>
      </c>
      <c r="Q415" s="78">
        <v>45826.827187500006</v>
      </c>
      <c r="R415" s="79">
        <v>45826.828229166676</v>
      </c>
      <c r="S415" s="80">
        <v>0.82777777777777772</v>
      </c>
      <c r="T415" s="81">
        <v>-9.000451388899819</v>
      </c>
      <c r="U415" s="47">
        <f>IFERROR(INDEX(NOVO!O:O,MATCH(PRINT!E415,NOVO!C:C,0)),"")</f>
        <v>215467</v>
      </c>
    </row>
    <row r="416" spans="1:21" x14ac:dyDescent="0.25">
      <c r="A416" s="54">
        <v>0</v>
      </c>
      <c r="B416" s="75"/>
      <c r="C416" s="23">
        <v>1021992</v>
      </c>
      <c r="D416" s="23">
        <v>1</v>
      </c>
      <c r="E416" s="23">
        <v>1021909</v>
      </c>
      <c r="F416" s="23" t="s">
        <v>2017</v>
      </c>
      <c r="G416" s="5">
        <v>3</v>
      </c>
      <c r="H416" s="23">
        <v>6</v>
      </c>
      <c r="I416" s="23">
        <v>0</v>
      </c>
      <c r="J416" s="23">
        <v>0</v>
      </c>
      <c r="K416" s="23" t="s">
        <v>5</v>
      </c>
      <c r="L416" s="23" t="s">
        <v>570</v>
      </c>
      <c r="M416" s="23" t="s">
        <v>1785</v>
      </c>
      <c r="N416" s="24">
        <v>45820</v>
      </c>
      <c r="O416" s="28">
        <v>2.0833333333333333E-3</v>
      </c>
      <c r="P416" s="3">
        <v>45817</v>
      </c>
      <c r="Q416" s="78">
        <v>45826.828229166676</v>
      </c>
      <c r="R416" s="79">
        <v>45826.830312500009</v>
      </c>
      <c r="S416" s="80">
        <v>0.82986111111111116</v>
      </c>
      <c r="T416" s="81">
        <v>-9.000451388899819</v>
      </c>
      <c r="U416" s="47">
        <f>IFERROR(INDEX(NOVO!O:O,MATCH(PRINT!E416,NOVO!C:C,0)),"")</f>
        <v>215458</v>
      </c>
    </row>
    <row r="417" spans="1:21" x14ac:dyDescent="0.25">
      <c r="A417" s="54">
        <v>0</v>
      </c>
      <c r="B417" s="75"/>
      <c r="C417" s="23">
        <v>1021992</v>
      </c>
      <c r="D417" s="23">
        <v>1</v>
      </c>
      <c r="E417" s="23">
        <v>1021951</v>
      </c>
      <c r="F417" s="23" t="s">
        <v>2016</v>
      </c>
      <c r="G417" s="5">
        <v>5</v>
      </c>
      <c r="H417" s="23">
        <v>12</v>
      </c>
      <c r="I417" s="23">
        <v>0</v>
      </c>
      <c r="J417" s="23">
        <v>0</v>
      </c>
      <c r="K417" s="23" t="s">
        <v>5</v>
      </c>
      <c r="L417" s="23" t="s">
        <v>570</v>
      </c>
      <c r="M417" s="23" t="s">
        <v>1785</v>
      </c>
      <c r="N417" s="24">
        <v>45820</v>
      </c>
      <c r="O417" s="28">
        <v>3.472222222222222E-3</v>
      </c>
      <c r="P417" s="3">
        <v>45817</v>
      </c>
      <c r="Q417" s="78">
        <v>45826.830312500009</v>
      </c>
      <c r="R417" s="79">
        <v>45826.833784722228</v>
      </c>
      <c r="S417" s="80">
        <v>0.83333333333333337</v>
      </c>
      <c r="T417" s="81">
        <v>-9.000451388892543</v>
      </c>
      <c r="U417" s="47">
        <f>IFERROR(INDEX(NOVO!O:O,MATCH(PRINT!E417,NOVO!C:C,0)),"")</f>
        <v>215504</v>
      </c>
    </row>
    <row r="418" spans="1:21" x14ac:dyDescent="0.25">
      <c r="A418" s="54">
        <v>0</v>
      </c>
      <c r="B418" s="75"/>
      <c r="C418" s="23">
        <v>1021992</v>
      </c>
      <c r="D418" s="23">
        <v>1</v>
      </c>
      <c r="E418" s="23">
        <v>1021914</v>
      </c>
      <c r="F418" s="23" t="s">
        <v>2018</v>
      </c>
      <c r="G418" s="5">
        <v>5</v>
      </c>
      <c r="H418" s="23">
        <v>6</v>
      </c>
      <c r="I418" s="23">
        <v>0</v>
      </c>
      <c r="J418" s="23">
        <v>0</v>
      </c>
      <c r="K418" s="23" t="s">
        <v>5</v>
      </c>
      <c r="L418" s="23" t="s">
        <v>570</v>
      </c>
      <c r="M418" s="23" t="s">
        <v>1785</v>
      </c>
      <c r="N418" s="24">
        <v>45820</v>
      </c>
      <c r="O418" s="28">
        <v>3.472222222222222E-3</v>
      </c>
      <c r="P418" s="3">
        <v>45817</v>
      </c>
      <c r="Q418" s="78">
        <v>45826.833784722228</v>
      </c>
      <c r="R418" s="79">
        <v>45826.837256944447</v>
      </c>
      <c r="S418" s="80">
        <v>0.83680555555555558</v>
      </c>
      <c r="T418" s="81">
        <v>-9.000451388892543</v>
      </c>
      <c r="U418" s="47">
        <f>IFERROR(INDEX(NOVO!O:O,MATCH(PRINT!E418,NOVO!C:C,0)),"")</f>
        <v>215463</v>
      </c>
    </row>
    <row r="419" spans="1:21" x14ac:dyDescent="0.25">
      <c r="A419" s="54">
        <v>0</v>
      </c>
      <c r="B419" s="75"/>
      <c r="C419" s="23">
        <v>1021992</v>
      </c>
      <c r="D419" s="23">
        <v>1</v>
      </c>
      <c r="E419" s="23">
        <v>1021927</v>
      </c>
      <c r="F419" s="23" t="s">
        <v>2079</v>
      </c>
      <c r="G419" s="5">
        <v>1</v>
      </c>
      <c r="H419" s="23">
        <v>6</v>
      </c>
      <c r="I419" s="23">
        <v>0</v>
      </c>
      <c r="J419" s="23">
        <v>0</v>
      </c>
      <c r="K419" s="23" t="s">
        <v>5</v>
      </c>
      <c r="L419" s="23" t="s">
        <v>570</v>
      </c>
      <c r="M419" s="23" t="s">
        <v>1785</v>
      </c>
      <c r="N419" s="24">
        <v>45820</v>
      </c>
      <c r="O419" s="28">
        <v>1.0416666666666667E-3</v>
      </c>
      <c r="P419" s="3">
        <v>45817</v>
      </c>
      <c r="Q419" s="78">
        <v>45826.837256944447</v>
      </c>
      <c r="R419" s="79">
        <v>45826.838298611117</v>
      </c>
      <c r="S419" s="80">
        <v>0.83819444444444446</v>
      </c>
      <c r="T419" s="81">
        <v>-9.000104166676465</v>
      </c>
      <c r="U419" s="47">
        <f>IFERROR(INDEX(NOVO!O:O,MATCH(PRINT!E419,NOVO!C:C,0)),"")</f>
        <v>215476</v>
      </c>
    </row>
    <row r="420" spans="1:21" x14ac:dyDescent="0.25">
      <c r="A420" s="54">
        <v>0</v>
      </c>
      <c r="B420" s="75"/>
      <c r="C420" s="23">
        <v>1021992</v>
      </c>
      <c r="D420" s="23">
        <v>1</v>
      </c>
      <c r="E420" s="23">
        <v>1021920</v>
      </c>
      <c r="F420" s="23" t="s">
        <v>2013</v>
      </c>
      <c r="G420" s="5">
        <v>5</v>
      </c>
      <c r="H420" s="23">
        <v>6</v>
      </c>
      <c r="I420" s="23">
        <v>0</v>
      </c>
      <c r="J420" s="23">
        <v>0</v>
      </c>
      <c r="K420" s="23" t="s">
        <v>5</v>
      </c>
      <c r="L420" s="23" t="s">
        <v>570</v>
      </c>
      <c r="M420" s="23" t="s">
        <v>1785</v>
      </c>
      <c r="N420" s="24">
        <v>45820</v>
      </c>
      <c r="O420" s="28">
        <v>3.472222222222222E-3</v>
      </c>
      <c r="P420" s="3">
        <v>45817</v>
      </c>
      <c r="Q420" s="78">
        <v>45826.838298611117</v>
      </c>
      <c r="R420" s="79">
        <v>45826.841770833336</v>
      </c>
      <c r="S420" s="80">
        <v>0.84166666666666667</v>
      </c>
      <c r="T420" s="81">
        <v>-9.000104166669189</v>
      </c>
      <c r="U420" s="47">
        <f>IFERROR(INDEX(NOVO!O:O,MATCH(PRINT!E420,NOVO!C:C,0)),"")</f>
        <v>215469</v>
      </c>
    </row>
    <row r="421" spans="1:21" x14ac:dyDescent="0.25">
      <c r="A421" s="54">
        <v>0</v>
      </c>
      <c r="B421" s="75"/>
      <c r="C421" s="23">
        <v>1021992</v>
      </c>
      <c r="D421" s="23">
        <v>1</v>
      </c>
      <c r="E421" s="23">
        <v>1021953</v>
      </c>
      <c r="F421" s="23" t="s">
        <v>1688</v>
      </c>
      <c r="G421" s="5">
        <v>10</v>
      </c>
      <c r="H421" s="23">
        <v>6</v>
      </c>
      <c r="I421" s="23">
        <v>0</v>
      </c>
      <c r="J421" s="23">
        <v>0</v>
      </c>
      <c r="K421" s="23" t="s">
        <v>5</v>
      </c>
      <c r="L421" s="23" t="s">
        <v>570</v>
      </c>
      <c r="M421" s="23" t="s">
        <v>1785</v>
      </c>
      <c r="N421" s="24">
        <v>45820</v>
      </c>
      <c r="O421" s="28">
        <v>6.9444444444444441E-3</v>
      </c>
      <c r="P421" s="3">
        <v>45817</v>
      </c>
      <c r="Q421" s="78">
        <v>45826.841770833336</v>
      </c>
      <c r="R421" s="79">
        <v>45826.848715277782</v>
      </c>
      <c r="S421" s="80">
        <v>0.84861111111111109</v>
      </c>
      <c r="T421" s="81">
        <v>-9.000104166669189</v>
      </c>
      <c r="U421" s="47">
        <f>IFERROR(INDEX(NOVO!O:O,MATCH(PRINT!E421,NOVO!C:C,0)),"")</f>
        <v>215507</v>
      </c>
    </row>
    <row r="422" spans="1:21" x14ac:dyDescent="0.25">
      <c r="A422" s="54">
        <v>0</v>
      </c>
      <c r="B422" s="75"/>
      <c r="C422" s="23">
        <v>1021993</v>
      </c>
      <c r="D422" s="23">
        <v>1</v>
      </c>
      <c r="E422" s="23">
        <v>1021914</v>
      </c>
      <c r="F422" s="23" t="s">
        <v>2018</v>
      </c>
      <c r="G422" s="5">
        <v>5</v>
      </c>
      <c r="H422" s="23">
        <v>6</v>
      </c>
      <c r="I422" s="23">
        <v>0</v>
      </c>
      <c r="J422" s="23">
        <v>0</v>
      </c>
      <c r="K422" s="23" t="s">
        <v>5</v>
      </c>
      <c r="L422" s="23" t="s">
        <v>570</v>
      </c>
      <c r="M422" s="23" t="s">
        <v>1785</v>
      </c>
      <c r="N422" s="24">
        <v>45820</v>
      </c>
      <c r="O422" s="28">
        <v>3.472222222222222E-3</v>
      </c>
      <c r="P422" s="3">
        <v>45817</v>
      </c>
      <c r="Q422" s="78">
        <v>45826.848715277782</v>
      </c>
      <c r="R422" s="79">
        <v>45826.852187500001</v>
      </c>
      <c r="S422" s="80">
        <v>0.8520833333333333</v>
      </c>
      <c r="T422" s="81">
        <v>-9.000104166669189</v>
      </c>
      <c r="U422" s="47">
        <f>IFERROR(INDEX(NOVO!O:O,MATCH(PRINT!E422,NOVO!C:C,0)),"")</f>
        <v>215463</v>
      </c>
    </row>
    <row r="423" spans="1:21" x14ac:dyDescent="0.25">
      <c r="A423" s="54">
        <v>0</v>
      </c>
      <c r="B423" s="75"/>
      <c r="C423" s="23">
        <v>1021993</v>
      </c>
      <c r="D423" s="23">
        <v>1</v>
      </c>
      <c r="E423" s="23">
        <v>1021918</v>
      </c>
      <c r="F423" s="23" t="s">
        <v>2011</v>
      </c>
      <c r="G423" s="5">
        <v>1</v>
      </c>
      <c r="H423" s="23">
        <v>6</v>
      </c>
      <c r="I423" s="23">
        <v>0</v>
      </c>
      <c r="J423" s="23">
        <v>0</v>
      </c>
      <c r="K423" s="23" t="s">
        <v>5</v>
      </c>
      <c r="L423" s="23" t="s">
        <v>570</v>
      </c>
      <c r="M423" s="23" t="s">
        <v>1785</v>
      </c>
      <c r="N423" s="24">
        <v>45820</v>
      </c>
      <c r="O423" s="28">
        <v>1.0416666666666667E-3</v>
      </c>
      <c r="P423" s="3">
        <v>45817</v>
      </c>
      <c r="Q423" s="78">
        <v>45826.852187500001</v>
      </c>
      <c r="R423" s="79">
        <v>45826.853229166671</v>
      </c>
      <c r="S423" s="80">
        <v>0.85277777777777775</v>
      </c>
      <c r="T423" s="81">
        <v>-9.000451388892543</v>
      </c>
      <c r="U423" s="47">
        <f>IFERROR(INDEX(NOVO!O:O,MATCH(PRINT!E423,NOVO!C:C,0)),"")</f>
        <v>215467</v>
      </c>
    </row>
    <row r="424" spans="1:21" x14ac:dyDescent="0.25">
      <c r="A424" s="54">
        <v>0</v>
      </c>
      <c r="B424" s="75"/>
      <c r="C424" s="23">
        <v>1021993</v>
      </c>
      <c r="D424" s="23">
        <v>1</v>
      </c>
      <c r="E424" s="23">
        <v>1021933</v>
      </c>
      <c r="F424" s="23" t="s">
        <v>2014</v>
      </c>
      <c r="G424" s="5">
        <v>1</v>
      </c>
      <c r="H424" s="23">
        <v>6</v>
      </c>
      <c r="I424" s="23">
        <v>0</v>
      </c>
      <c r="J424" s="23">
        <v>0</v>
      </c>
      <c r="K424" s="23" t="s">
        <v>5</v>
      </c>
      <c r="L424" s="23" t="s">
        <v>570</v>
      </c>
      <c r="M424" s="23" t="s">
        <v>1785</v>
      </c>
      <c r="N424" s="24">
        <v>45820</v>
      </c>
      <c r="O424" s="28">
        <v>1.0416666666666667E-3</v>
      </c>
      <c r="P424" s="3">
        <v>45817</v>
      </c>
      <c r="Q424" s="78">
        <v>45826.853229166671</v>
      </c>
      <c r="R424" s="79">
        <v>45826.854270833341</v>
      </c>
      <c r="S424" s="80">
        <v>0.85416666666666663</v>
      </c>
      <c r="T424" s="81">
        <v>-9.000104166676465</v>
      </c>
      <c r="U424" s="47">
        <f>IFERROR(INDEX(NOVO!O:O,MATCH(PRINT!E424,NOVO!C:C,0)),"")</f>
        <v>215484</v>
      </c>
    </row>
    <row r="425" spans="1:21" x14ac:dyDescent="0.25">
      <c r="A425" s="54">
        <v>0</v>
      </c>
      <c r="B425" s="75"/>
      <c r="C425" s="23">
        <v>1021993</v>
      </c>
      <c r="D425" s="23">
        <v>1</v>
      </c>
      <c r="E425" s="23">
        <v>1021953</v>
      </c>
      <c r="F425" s="23" t="s">
        <v>1688</v>
      </c>
      <c r="G425" s="5">
        <v>10</v>
      </c>
      <c r="H425" s="23">
        <v>6</v>
      </c>
      <c r="I425" s="23">
        <v>0</v>
      </c>
      <c r="J425" s="23">
        <v>0</v>
      </c>
      <c r="K425" s="23" t="s">
        <v>5</v>
      </c>
      <c r="L425" s="23" t="s">
        <v>570</v>
      </c>
      <c r="M425" s="23" t="s">
        <v>1785</v>
      </c>
      <c r="N425" s="24">
        <v>45820</v>
      </c>
      <c r="O425" s="28">
        <v>6.9444444444444441E-3</v>
      </c>
      <c r="P425" s="3">
        <v>45817</v>
      </c>
      <c r="Q425" s="78">
        <v>45826.854270833341</v>
      </c>
      <c r="R425" s="79">
        <v>45826.861215277786</v>
      </c>
      <c r="S425" s="80">
        <v>0.86111111111111116</v>
      </c>
      <c r="T425" s="81">
        <v>-9.000104166676465</v>
      </c>
      <c r="U425" s="47">
        <f>IFERROR(INDEX(NOVO!O:O,MATCH(PRINT!E425,NOVO!C:C,0)),"")</f>
        <v>215507</v>
      </c>
    </row>
    <row r="426" spans="1:21" x14ac:dyDescent="0.25">
      <c r="A426" s="54">
        <v>0</v>
      </c>
      <c r="B426" s="75"/>
      <c r="C426" s="23">
        <v>1021993</v>
      </c>
      <c r="D426" s="23">
        <v>1</v>
      </c>
      <c r="E426" s="23">
        <v>1021920</v>
      </c>
      <c r="F426" s="23" t="s">
        <v>2013</v>
      </c>
      <c r="G426" s="5">
        <v>5</v>
      </c>
      <c r="H426" s="23">
        <v>6</v>
      </c>
      <c r="I426" s="23">
        <v>0</v>
      </c>
      <c r="J426" s="23">
        <v>0</v>
      </c>
      <c r="K426" s="23" t="s">
        <v>5</v>
      </c>
      <c r="L426" s="23" t="s">
        <v>570</v>
      </c>
      <c r="M426" s="23" t="s">
        <v>1785</v>
      </c>
      <c r="N426" s="24">
        <v>45820</v>
      </c>
      <c r="O426" s="28">
        <v>3.472222222222222E-3</v>
      </c>
      <c r="P426" s="3">
        <v>45817</v>
      </c>
      <c r="Q426" s="78">
        <v>45826.861215277786</v>
      </c>
      <c r="R426" s="79">
        <v>45826.864687500005</v>
      </c>
      <c r="S426" s="80">
        <v>0.86458333333333337</v>
      </c>
      <c r="T426" s="81">
        <v>-9.000104166669189</v>
      </c>
      <c r="U426" s="47">
        <f>IFERROR(INDEX(NOVO!O:O,MATCH(PRINT!E426,NOVO!C:C,0)),"")</f>
        <v>215469</v>
      </c>
    </row>
    <row r="427" spans="1:21" x14ac:dyDescent="0.25">
      <c r="A427" s="54">
        <v>0</v>
      </c>
      <c r="B427" s="75"/>
      <c r="C427" s="23">
        <v>1021993</v>
      </c>
      <c r="D427" s="23">
        <v>1</v>
      </c>
      <c r="E427" s="23">
        <v>1021927</v>
      </c>
      <c r="F427" s="23" t="s">
        <v>2079</v>
      </c>
      <c r="G427" s="5">
        <v>1</v>
      </c>
      <c r="H427" s="23">
        <v>6</v>
      </c>
      <c r="I427" s="23">
        <v>0</v>
      </c>
      <c r="J427" s="23">
        <v>0</v>
      </c>
      <c r="K427" s="23" t="s">
        <v>5</v>
      </c>
      <c r="L427" s="23" t="s">
        <v>570</v>
      </c>
      <c r="M427" s="23" t="s">
        <v>1785</v>
      </c>
      <c r="N427" s="24">
        <v>45820</v>
      </c>
      <c r="O427" s="28">
        <v>1.0416666666666667E-3</v>
      </c>
      <c r="P427" s="3">
        <v>45817</v>
      </c>
      <c r="Q427" s="78">
        <v>45826.864687500005</v>
      </c>
      <c r="R427" s="79">
        <v>45826.865729166675</v>
      </c>
      <c r="S427" s="80">
        <v>0.86527777777777781</v>
      </c>
      <c r="T427" s="81">
        <v>-9.000451388899819</v>
      </c>
      <c r="U427" s="47">
        <f>IFERROR(INDEX(NOVO!O:O,MATCH(PRINT!E427,NOVO!C:C,0)),"")</f>
        <v>215476</v>
      </c>
    </row>
    <row r="428" spans="1:21" x14ac:dyDescent="0.25">
      <c r="A428" s="54">
        <v>0</v>
      </c>
      <c r="B428" s="75"/>
      <c r="C428" s="23">
        <v>1021993</v>
      </c>
      <c r="D428" s="23">
        <v>1</v>
      </c>
      <c r="E428" s="23">
        <v>1021951</v>
      </c>
      <c r="F428" s="23" t="s">
        <v>2016</v>
      </c>
      <c r="G428" s="5">
        <v>5</v>
      </c>
      <c r="H428" s="23">
        <v>12</v>
      </c>
      <c r="I428" s="23">
        <v>0</v>
      </c>
      <c r="J428" s="23">
        <v>0</v>
      </c>
      <c r="K428" s="23" t="s">
        <v>5</v>
      </c>
      <c r="L428" s="23" t="s">
        <v>570</v>
      </c>
      <c r="M428" s="23" t="s">
        <v>1785</v>
      </c>
      <c r="N428" s="24">
        <v>45820</v>
      </c>
      <c r="O428" s="28">
        <v>3.472222222222222E-3</v>
      </c>
      <c r="P428" s="3">
        <v>45817</v>
      </c>
      <c r="Q428" s="78">
        <v>45826.865729166675</v>
      </c>
      <c r="R428" s="79">
        <v>45826.869201388894</v>
      </c>
      <c r="S428" s="80">
        <v>0.86875000000000002</v>
      </c>
      <c r="T428" s="81">
        <v>-9.000451388892543</v>
      </c>
      <c r="U428" s="47">
        <f>IFERROR(INDEX(NOVO!O:O,MATCH(PRINT!E428,NOVO!C:C,0)),"")</f>
        <v>215504</v>
      </c>
    </row>
    <row r="429" spans="1:21" x14ac:dyDescent="0.25">
      <c r="A429" s="54">
        <v>0</v>
      </c>
      <c r="B429" s="75"/>
      <c r="C429" s="23">
        <v>1021993</v>
      </c>
      <c r="D429" s="23">
        <v>1</v>
      </c>
      <c r="E429" s="23">
        <v>1021909</v>
      </c>
      <c r="F429" s="23" t="s">
        <v>2017</v>
      </c>
      <c r="G429" s="5">
        <v>3</v>
      </c>
      <c r="H429" s="23">
        <v>6</v>
      </c>
      <c r="I429" s="23">
        <v>0</v>
      </c>
      <c r="J429" s="23">
        <v>0</v>
      </c>
      <c r="K429" s="23" t="s">
        <v>5</v>
      </c>
      <c r="L429" s="23" t="s">
        <v>570</v>
      </c>
      <c r="M429" s="23" t="s">
        <v>1785</v>
      </c>
      <c r="N429" s="24">
        <v>45820</v>
      </c>
      <c r="O429" s="28">
        <v>2.0833333333333333E-3</v>
      </c>
      <c r="P429" s="3">
        <v>45817</v>
      </c>
      <c r="Q429" s="78">
        <v>45826.869201388894</v>
      </c>
      <c r="R429" s="79">
        <v>45826.871284722227</v>
      </c>
      <c r="S429" s="80">
        <v>0.87083333333333335</v>
      </c>
      <c r="T429" s="81">
        <v>-9.000451388892543</v>
      </c>
      <c r="U429" s="47">
        <f>IFERROR(INDEX(NOVO!O:O,MATCH(PRINT!E429,NOVO!C:C,0)),"")</f>
        <v>215458</v>
      </c>
    </row>
    <row r="430" spans="1:21" x14ac:dyDescent="0.25">
      <c r="A430" s="54">
        <v>0</v>
      </c>
      <c r="B430" s="75"/>
      <c r="C430" s="23">
        <v>1021993</v>
      </c>
      <c r="D430" s="23">
        <v>1</v>
      </c>
      <c r="E430" s="23">
        <v>1021950</v>
      </c>
      <c r="F430" s="23" t="s">
        <v>2015</v>
      </c>
      <c r="G430" s="5">
        <v>3</v>
      </c>
      <c r="H430" s="23">
        <v>12</v>
      </c>
      <c r="I430" s="23">
        <v>0</v>
      </c>
      <c r="J430" s="23">
        <v>0</v>
      </c>
      <c r="K430" s="23" t="s">
        <v>5</v>
      </c>
      <c r="L430" s="23" t="s">
        <v>570</v>
      </c>
      <c r="M430" s="23" t="s">
        <v>1785</v>
      </c>
      <c r="N430" s="24">
        <v>45820</v>
      </c>
      <c r="O430" s="28">
        <v>2.0833333333333333E-3</v>
      </c>
      <c r="P430" s="3">
        <v>45817</v>
      </c>
      <c r="Q430" s="78">
        <v>45826.871284722227</v>
      </c>
      <c r="R430" s="79">
        <v>45826.87336805556</v>
      </c>
      <c r="S430" s="80">
        <v>0.87291666666666667</v>
      </c>
      <c r="T430" s="81">
        <v>-9.000451388892543</v>
      </c>
      <c r="U430" s="47">
        <f>IFERROR(INDEX(NOVO!O:O,MATCH(PRINT!E430,NOVO!C:C,0)),"")</f>
        <v>215503</v>
      </c>
    </row>
    <row r="431" spans="1:21" x14ac:dyDescent="0.25">
      <c r="A431" s="54">
        <v>0</v>
      </c>
      <c r="B431" s="75"/>
      <c r="C431" s="23">
        <v>1021994</v>
      </c>
      <c r="D431" s="23">
        <v>1</v>
      </c>
      <c r="E431" s="23">
        <v>1021920</v>
      </c>
      <c r="F431" s="23" t="s">
        <v>2013</v>
      </c>
      <c r="G431" s="5">
        <v>5</v>
      </c>
      <c r="H431" s="23">
        <v>6</v>
      </c>
      <c r="I431" s="23">
        <v>0</v>
      </c>
      <c r="J431" s="23">
        <v>0</v>
      </c>
      <c r="K431" s="23" t="s">
        <v>5</v>
      </c>
      <c r="L431" s="23" t="s">
        <v>570</v>
      </c>
      <c r="M431" s="23" t="s">
        <v>1785</v>
      </c>
      <c r="N431" s="24">
        <v>45820</v>
      </c>
      <c r="O431" s="28">
        <v>3.472222222222222E-3</v>
      </c>
      <c r="P431" s="3">
        <v>45817</v>
      </c>
      <c r="Q431" s="78">
        <v>45826.87336805556</v>
      </c>
      <c r="R431" s="79">
        <v>45826.876840277779</v>
      </c>
      <c r="S431" s="80">
        <v>0.87638888888888888</v>
      </c>
      <c r="T431" s="81">
        <v>-9.000451388892543</v>
      </c>
      <c r="U431" s="47">
        <f>IFERROR(INDEX(NOVO!O:O,MATCH(PRINT!E431,NOVO!C:C,0)),"")</f>
        <v>215469</v>
      </c>
    </row>
    <row r="432" spans="1:21" x14ac:dyDescent="0.25">
      <c r="A432" s="54">
        <v>0</v>
      </c>
      <c r="B432" s="75"/>
      <c r="C432" s="23">
        <v>1021994</v>
      </c>
      <c r="D432" s="23">
        <v>1</v>
      </c>
      <c r="E432" s="23">
        <v>1021933</v>
      </c>
      <c r="F432" s="23" t="s">
        <v>2014</v>
      </c>
      <c r="G432" s="5">
        <v>1</v>
      </c>
      <c r="H432" s="23">
        <v>6</v>
      </c>
      <c r="I432" s="23">
        <v>0</v>
      </c>
      <c r="J432" s="23">
        <v>0</v>
      </c>
      <c r="K432" s="23" t="s">
        <v>5</v>
      </c>
      <c r="L432" s="23" t="s">
        <v>570</v>
      </c>
      <c r="M432" s="23" t="s">
        <v>1785</v>
      </c>
      <c r="N432" s="24">
        <v>45820</v>
      </c>
      <c r="O432" s="28">
        <v>1.0416666666666667E-3</v>
      </c>
      <c r="P432" s="3">
        <v>45817</v>
      </c>
      <c r="Q432" s="78">
        <v>45826.876840277779</v>
      </c>
      <c r="R432" s="79">
        <v>45826.877881944449</v>
      </c>
      <c r="S432" s="80">
        <v>0.87777777777777777</v>
      </c>
      <c r="T432" s="81">
        <v>-9.000104166669189</v>
      </c>
      <c r="U432" s="47">
        <f>IFERROR(INDEX(NOVO!O:O,MATCH(PRINT!E432,NOVO!C:C,0)),"")</f>
        <v>215484</v>
      </c>
    </row>
    <row r="433" spans="1:21" x14ac:dyDescent="0.25">
      <c r="A433" s="54">
        <v>0</v>
      </c>
      <c r="B433" s="75"/>
      <c r="C433" s="23">
        <v>1021994</v>
      </c>
      <c r="D433" s="23">
        <v>1</v>
      </c>
      <c r="E433" s="23">
        <v>1021909</v>
      </c>
      <c r="F433" s="23" t="s">
        <v>2017</v>
      </c>
      <c r="G433" s="5">
        <v>3</v>
      </c>
      <c r="H433" s="23">
        <v>6</v>
      </c>
      <c r="I433" s="23">
        <v>0</v>
      </c>
      <c r="J433" s="23">
        <v>0</v>
      </c>
      <c r="K433" s="23" t="s">
        <v>5</v>
      </c>
      <c r="L433" s="23" t="s">
        <v>570</v>
      </c>
      <c r="M433" s="23" t="s">
        <v>1785</v>
      </c>
      <c r="N433" s="24">
        <v>45820</v>
      </c>
      <c r="O433" s="28">
        <v>2.0833333333333333E-3</v>
      </c>
      <c r="P433" s="3">
        <v>45817</v>
      </c>
      <c r="Q433" s="78">
        <v>45826.877881944449</v>
      </c>
      <c r="R433" s="79">
        <v>45826.879965277782</v>
      </c>
      <c r="S433" s="80">
        <v>0.87986111111111109</v>
      </c>
      <c r="T433" s="81">
        <v>-9.000104166669189</v>
      </c>
      <c r="U433" s="47">
        <f>IFERROR(INDEX(NOVO!O:O,MATCH(PRINT!E433,NOVO!C:C,0)),"")</f>
        <v>215458</v>
      </c>
    </row>
    <row r="434" spans="1:21" x14ac:dyDescent="0.25">
      <c r="A434" s="54">
        <v>0</v>
      </c>
      <c r="B434" s="75"/>
      <c r="C434" s="23">
        <v>1021994</v>
      </c>
      <c r="D434" s="23">
        <v>1</v>
      </c>
      <c r="E434" s="23">
        <v>1021953</v>
      </c>
      <c r="F434" s="23" t="s">
        <v>1688</v>
      </c>
      <c r="G434" s="5">
        <v>10</v>
      </c>
      <c r="H434" s="23">
        <v>6</v>
      </c>
      <c r="I434" s="23">
        <v>0</v>
      </c>
      <c r="J434" s="23">
        <v>0</v>
      </c>
      <c r="K434" s="23" t="s">
        <v>5</v>
      </c>
      <c r="L434" s="23" t="s">
        <v>570</v>
      </c>
      <c r="M434" s="23" t="s">
        <v>1785</v>
      </c>
      <c r="N434" s="24">
        <v>45820</v>
      </c>
      <c r="O434" s="28">
        <v>6.9444444444444441E-3</v>
      </c>
      <c r="P434" s="3">
        <v>45817</v>
      </c>
      <c r="Q434" s="78">
        <v>45826.879965277782</v>
      </c>
      <c r="R434" s="79">
        <v>45826.886909722227</v>
      </c>
      <c r="S434" s="80">
        <v>0.88680555555555551</v>
      </c>
      <c r="T434" s="81">
        <v>-9.000104166669189</v>
      </c>
      <c r="U434" s="47">
        <f>IFERROR(INDEX(NOVO!O:O,MATCH(PRINT!E434,NOVO!C:C,0)),"")</f>
        <v>215507</v>
      </c>
    </row>
    <row r="435" spans="1:21" x14ac:dyDescent="0.25">
      <c r="A435" s="54">
        <v>0</v>
      </c>
      <c r="B435" s="75"/>
      <c r="C435" s="23">
        <v>1021994</v>
      </c>
      <c r="D435" s="23">
        <v>1</v>
      </c>
      <c r="E435" s="23">
        <v>1021927</v>
      </c>
      <c r="F435" s="23" t="s">
        <v>2079</v>
      </c>
      <c r="G435" s="5">
        <v>1</v>
      </c>
      <c r="H435" s="23">
        <v>6</v>
      </c>
      <c r="I435" s="23">
        <v>0</v>
      </c>
      <c r="J435" s="23">
        <v>0</v>
      </c>
      <c r="K435" s="23" t="s">
        <v>5</v>
      </c>
      <c r="L435" s="23" t="s">
        <v>570</v>
      </c>
      <c r="M435" s="23" t="s">
        <v>1785</v>
      </c>
      <c r="N435" s="24">
        <v>45820</v>
      </c>
      <c r="O435" s="28">
        <v>1.0416666666666667E-3</v>
      </c>
      <c r="P435" s="3">
        <v>45817</v>
      </c>
      <c r="Q435" s="78">
        <v>45826.886909722227</v>
      </c>
      <c r="R435" s="79">
        <v>45826.887951388897</v>
      </c>
      <c r="S435" s="80">
        <v>0.88749999999999996</v>
      </c>
      <c r="T435" s="81">
        <v>-9.000451388899819</v>
      </c>
      <c r="U435" s="47">
        <f>IFERROR(INDEX(NOVO!O:O,MATCH(PRINT!E435,NOVO!C:C,0)),"")</f>
        <v>215476</v>
      </c>
    </row>
    <row r="436" spans="1:21" x14ac:dyDescent="0.25">
      <c r="A436" s="54"/>
      <c r="B436" s="75"/>
      <c r="C436" s="75"/>
      <c r="D436" s="75"/>
      <c r="E436" s="75"/>
      <c r="F436" s="75"/>
      <c r="G436" s="82"/>
      <c r="H436" s="75"/>
      <c r="I436" s="75"/>
      <c r="J436" s="75"/>
      <c r="K436" s="75"/>
      <c r="L436" s="75"/>
      <c r="M436" s="75"/>
      <c r="N436" s="76"/>
      <c r="O436" s="77"/>
      <c r="P436" s="76"/>
      <c r="Q436" s="78"/>
      <c r="R436" s="79"/>
      <c r="S436" s="80"/>
      <c r="T436" s="81"/>
      <c r="U436" s="47" t="str">
        <f>IFERROR(INDEX(NOVO!O:O,MATCH(PRINT!E436,NOVO!C:C,0)),"")</f>
        <v/>
      </c>
    </row>
    <row r="437" spans="1:21" x14ac:dyDescent="0.25">
      <c r="A437" s="54"/>
      <c r="B437" s="75"/>
      <c r="C437" s="75"/>
      <c r="D437" s="75"/>
      <c r="E437" s="75"/>
      <c r="F437" s="75"/>
      <c r="G437" s="82"/>
      <c r="H437" s="75"/>
      <c r="I437" s="75"/>
      <c r="J437" s="75"/>
      <c r="K437" s="75"/>
      <c r="L437" s="75"/>
      <c r="M437" s="75"/>
      <c r="N437" s="76"/>
      <c r="O437" s="77"/>
      <c r="P437" s="76"/>
      <c r="Q437" s="78"/>
      <c r="R437" s="79"/>
      <c r="S437" s="80"/>
      <c r="T437" s="81"/>
      <c r="U437" s="47"/>
    </row>
    <row r="438" spans="1:21" x14ac:dyDescent="0.25">
      <c r="A438" s="54"/>
      <c r="B438" s="75"/>
      <c r="C438" s="75"/>
      <c r="D438" s="75"/>
      <c r="E438" s="75"/>
      <c r="F438" s="75"/>
      <c r="G438" s="82"/>
      <c r="H438" s="75"/>
      <c r="I438" s="75"/>
      <c r="J438" s="75"/>
      <c r="K438" s="75"/>
      <c r="L438" s="75"/>
      <c r="M438" s="75"/>
      <c r="N438" s="76"/>
      <c r="O438" s="77"/>
      <c r="P438" s="76"/>
      <c r="Q438" s="78"/>
      <c r="R438" s="79"/>
      <c r="S438" s="80"/>
      <c r="T438" s="81"/>
      <c r="U438" s="47"/>
    </row>
    <row r="439" spans="1:21" x14ac:dyDescent="0.25">
      <c r="A439" s="54"/>
      <c r="B439" s="75"/>
      <c r="C439" s="75"/>
      <c r="D439" s="75"/>
      <c r="E439" s="75"/>
      <c r="F439" s="75"/>
      <c r="G439" s="82"/>
      <c r="H439" s="75"/>
      <c r="I439" s="75"/>
      <c r="J439" s="75"/>
      <c r="K439" s="75"/>
      <c r="L439" s="75"/>
      <c r="M439" s="75"/>
      <c r="N439" s="76"/>
      <c r="O439" s="77"/>
      <c r="P439" s="76"/>
      <c r="Q439" s="78"/>
      <c r="R439" s="79"/>
      <c r="S439" s="80"/>
      <c r="T439" s="81"/>
      <c r="U439" s="47"/>
    </row>
    <row r="440" spans="1:21" x14ac:dyDescent="0.25">
      <c r="A440" s="54"/>
      <c r="B440" s="75"/>
      <c r="C440" s="75"/>
      <c r="D440" s="75"/>
      <c r="E440" s="75"/>
      <c r="F440" s="75"/>
      <c r="G440" s="82"/>
      <c r="H440" s="75"/>
      <c r="I440" s="75"/>
      <c r="J440" s="75"/>
      <c r="K440" s="75"/>
      <c r="L440" s="75"/>
      <c r="M440" s="75"/>
      <c r="N440" s="76"/>
      <c r="O440" s="77"/>
      <c r="P440" s="76"/>
      <c r="Q440" s="78"/>
      <c r="R440" s="79"/>
      <c r="S440" s="80"/>
      <c r="T440" s="81"/>
      <c r="U440" s="47"/>
    </row>
    <row r="441" spans="1:21" x14ac:dyDescent="0.25">
      <c r="A441" s="54"/>
      <c r="B441" s="75"/>
      <c r="C441" s="75"/>
      <c r="D441" s="75"/>
      <c r="E441" s="75"/>
      <c r="F441" s="75"/>
      <c r="G441" s="82"/>
      <c r="H441" s="75"/>
      <c r="I441" s="75"/>
      <c r="J441" s="75"/>
      <c r="K441" s="75"/>
      <c r="L441" s="75"/>
      <c r="M441" s="75"/>
      <c r="N441" s="76"/>
      <c r="O441" s="77"/>
      <c r="P441" s="76"/>
      <c r="Q441" s="78"/>
      <c r="R441" s="79"/>
      <c r="S441" s="80"/>
      <c r="T441" s="81"/>
      <c r="U441" s="47"/>
    </row>
    <row r="442" spans="1:21" x14ac:dyDescent="0.25">
      <c r="A442" s="54"/>
      <c r="B442" s="75"/>
      <c r="C442" s="75"/>
      <c r="D442" s="75"/>
      <c r="E442" s="75"/>
      <c r="F442" s="75"/>
      <c r="G442" s="82"/>
      <c r="H442" s="75"/>
      <c r="I442" s="75"/>
      <c r="J442" s="75"/>
      <c r="K442" s="75"/>
      <c r="L442" s="75"/>
      <c r="M442" s="75"/>
      <c r="N442" s="76"/>
      <c r="O442" s="77"/>
      <c r="P442" s="76"/>
      <c r="Q442" s="78"/>
      <c r="R442" s="79"/>
      <c r="S442" s="80"/>
      <c r="T442" s="81"/>
      <c r="U442" s="47"/>
    </row>
    <row r="443" spans="1:21" x14ac:dyDescent="0.25">
      <c r="A443" s="54"/>
      <c r="B443" s="23"/>
      <c r="C443" s="23"/>
      <c r="D443" s="23"/>
      <c r="E443" s="23"/>
      <c r="F443" s="23"/>
      <c r="G443" s="73"/>
      <c r="H443" s="23"/>
      <c r="I443" s="23"/>
      <c r="J443" s="23"/>
      <c r="K443" s="23"/>
      <c r="L443" s="23"/>
      <c r="M443" s="23"/>
      <c r="N443" s="24"/>
      <c r="O443" s="28"/>
      <c r="P443" s="24"/>
      <c r="Q443" s="62"/>
      <c r="R443" s="72"/>
      <c r="S443" s="25"/>
      <c r="T443" s="63"/>
      <c r="U443" s="47"/>
    </row>
    <row r="444" spans="1:21" x14ac:dyDescent="0.25">
      <c r="A444" s="54"/>
      <c r="B444" s="23"/>
      <c r="C444" s="23"/>
      <c r="D444" s="23"/>
      <c r="E444" s="23"/>
      <c r="F444" s="23"/>
      <c r="G444" s="73"/>
      <c r="H444" s="23"/>
      <c r="I444" s="23"/>
      <c r="J444" s="23"/>
      <c r="K444" s="23"/>
      <c r="L444" s="23"/>
      <c r="M444" s="23"/>
      <c r="N444" s="24"/>
      <c r="O444" s="28"/>
      <c r="P444" s="24"/>
      <c r="Q444" s="62"/>
      <c r="R444" s="72"/>
      <c r="S444" s="25"/>
      <c r="T444" s="63"/>
      <c r="U444" s="47"/>
    </row>
    <row r="445" spans="1:21" x14ac:dyDescent="0.25">
      <c r="A445" s="54"/>
      <c r="B445" s="23"/>
      <c r="C445" s="23"/>
      <c r="D445" s="23"/>
      <c r="E445" s="23"/>
      <c r="F445" s="23"/>
      <c r="G445" s="73"/>
      <c r="H445" s="23"/>
      <c r="I445" s="23"/>
      <c r="J445" s="23"/>
      <c r="K445" s="23"/>
      <c r="L445" s="23"/>
      <c r="M445" s="23"/>
      <c r="N445" s="24"/>
      <c r="O445" s="28"/>
      <c r="P445" s="24"/>
      <c r="Q445" s="62"/>
      <c r="R445" s="72"/>
      <c r="S445" s="25"/>
      <c r="T445" s="63"/>
      <c r="U445" s="47"/>
    </row>
    <row r="446" spans="1:21" x14ac:dyDescent="0.25">
      <c r="A446" s="54"/>
      <c r="B446" s="23"/>
      <c r="C446" s="23"/>
      <c r="D446" s="23"/>
      <c r="E446" s="23"/>
      <c r="F446" s="23"/>
      <c r="G446" s="73"/>
      <c r="H446" s="23"/>
      <c r="I446" s="23"/>
      <c r="J446" s="23"/>
      <c r="K446" s="23"/>
      <c r="L446" s="23"/>
      <c r="M446" s="23"/>
      <c r="N446" s="24"/>
      <c r="O446" s="28"/>
      <c r="P446" s="24"/>
      <c r="Q446" s="62"/>
      <c r="R446" s="72"/>
      <c r="S446" s="25"/>
      <c r="T446" s="63"/>
      <c r="U446" s="47"/>
    </row>
    <row r="447" spans="1:21" x14ac:dyDescent="0.25">
      <c r="A447" s="54"/>
      <c r="B447" s="23"/>
      <c r="C447" s="23"/>
      <c r="D447" s="23"/>
      <c r="E447" s="23"/>
      <c r="F447" s="23"/>
      <c r="G447" s="73"/>
      <c r="H447" s="23"/>
      <c r="I447" s="23"/>
      <c r="J447" s="23"/>
      <c r="K447" s="23"/>
      <c r="L447" s="23"/>
      <c r="M447" s="23"/>
      <c r="N447" s="24"/>
      <c r="O447" s="28"/>
      <c r="P447" s="24"/>
      <c r="Q447" s="62"/>
      <c r="R447" s="72"/>
      <c r="S447" s="25"/>
      <c r="T447" s="63"/>
      <c r="U447" s="47"/>
    </row>
    <row r="448" spans="1:21" x14ac:dyDescent="0.25">
      <c r="A448" s="54"/>
      <c r="B448" s="23"/>
      <c r="C448" s="23"/>
      <c r="D448" s="23"/>
      <c r="E448" s="23"/>
      <c r="F448" s="23"/>
      <c r="G448" s="73"/>
      <c r="H448" s="23"/>
      <c r="I448" s="23"/>
      <c r="J448" s="23"/>
      <c r="K448" s="23"/>
      <c r="L448" s="23"/>
      <c r="M448" s="23"/>
      <c r="N448" s="24"/>
      <c r="O448" s="28"/>
      <c r="P448" s="24"/>
      <c r="Q448" s="62"/>
      <c r="R448" s="72"/>
      <c r="S448" s="25"/>
      <c r="T448" s="63"/>
      <c r="U448" s="47"/>
    </row>
    <row r="449" spans="1:21" x14ac:dyDescent="0.25">
      <c r="A449" s="54"/>
      <c r="B449" s="23"/>
      <c r="C449" s="23"/>
      <c r="D449" s="23"/>
      <c r="E449" s="23"/>
      <c r="F449" s="23"/>
      <c r="G449" s="73"/>
      <c r="H449" s="23"/>
      <c r="I449" s="23"/>
      <c r="J449" s="23"/>
      <c r="K449" s="23"/>
      <c r="L449" s="23"/>
      <c r="M449" s="23"/>
      <c r="N449" s="24"/>
      <c r="O449" s="28"/>
      <c r="P449" s="24"/>
      <c r="Q449" s="62"/>
      <c r="R449" s="72"/>
      <c r="S449" s="25"/>
      <c r="T449" s="63"/>
      <c r="U449" s="47"/>
    </row>
    <row r="450" spans="1:21" x14ac:dyDescent="0.25">
      <c r="A450" s="54"/>
      <c r="B450" s="23"/>
      <c r="C450" s="23"/>
      <c r="D450" s="23"/>
      <c r="E450" s="23"/>
      <c r="F450" s="23"/>
      <c r="G450" s="73"/>
      <c r="H450" s="23"/>
      <c r="I450" s="23"/>
      <c r="J450" s="23"/>
      <c r="K450" s="23"/>
      <c r="L450" s="23"/>
      <c r="M450" s="23"/>
      <c r="N450" s="24"/>
      <c r="O450" s="28"/>
      <c r="P450" s="24"/>
      <c r="Q450" s="62"/>
      <c r="R450" s="72"/>
      <c r="S450" s="25"/>
      <c r="T450" s="63"/>
      <c r="U450" s="47"/>
    </row>
    <row r="451" spans="1:21" x14ac:dyDescent="0.25">
      <c r="A451" s="54"/>
      <c r="B451" s="23"/>
      <c r="C451" s="23"/>
      <c r="D451" s="23"/>
      <c r="E451" s="23"/>
      <c r="F451" s="23"/>
      <c r="G451" s="73"/>
      <c r="H451" s="23"/>
      <c r="I451" s="23"/>
      <c r="J451" s="23"/>
      <c r="K451" s="23"/>
      <c r="L451" s="23"/>
      <c r="M451" s="23"/>
      <c r="N451" s="24"/>
      <c r="O451" s="28"/>
      <c r="P451" s="24"/>
      <c r="Q451" s="62"/>
      <c r="R451" s="72"/>
      <c r="S451" s="25"/>
      <c r="T451" s="63"/>
      <c r="U451" s="47"/>
    </row>
    <row r="452" spans="1:21" x14ac:dyDescent="0.25">
      <c r="A452" s="54"/>
      <c r="B452" s="23"/>
      <c r="C452" s="23"/>
      <c r="D452" s="23"/>
      <c r="E452" s="23"/>
      <c r="F452" s="23"/>
      <c r="G452" s="73"/>
      <c r="H452" s="23"/>
      <c r="I452" s="23"/>
      <c r="J452" s="23"/>
      <c r="K452" s="23"/>
      <c r="L452" s="23"/>
      <c r="M452" s="23"/>
      <c r="N452" s="24"/>
      <c r="O452" s="28"/>
      <c r="P452" s="24"/>
      <c r="Q452" s="62"/>
      <c r="R452" s="72"/>
      <c r="S452" s="25"/>
      <c r="T452" s="63"/>
      <c r="U452" s="47"/>
    </row>
    <row r="453" spans="1:21" x14ac:dyDescent="0.25">
      <c r="A453" s="54"/>
      <c r="B453" s="23"/>
      <c r="C453" s="23"/>
      <c r="D453" s="23"/>
      <c r="E453" s="23"/>
      <c r="F453" s="23"/>
      <c r="G453" s="73"/>
      <c r="H453" s="23"/>
      <c r="I453" s="23"/>
      <c r="J453" s="23"/>
      <c r="K453" s="23"/>
      <c r="L453" s="23"/>
      <c r="M453" s="23"/>
      <c r="N453" s="24"/>
      <c r="O453" s="28"/>
      <c r="P453" s="24"/>
      <c r="Q453" s="62"/>
      <c r="R453" s="72"/>
      <c r="S453" s="25"/>
      <c r="T453" s="63"/>
      <c r="U453" s="47"/>
    </row>
    <row r="454" spans="1:21" x14ac:dyDescent="0.25">
      <c r="A454" s="54"/>
      <c r="B454" s="23"/>
      <c r="C454" s="23"/>
      <c r="D454" s="23"/>
      <c r="E454" s="23"/>
      <c r="F454" s="23"/>
      <c r="G454" s="73"/>
      <c r="H454" s="23"/>
      <c r="I454" s="23"/>
      <c r="J454" s="23"/>
      <c r="K454" s="23"/>
      <c r="L454" s="23"/>
      <c r="M454" s="23"/>
      <c r="N454" s="24"/>
      <c r="O454" s="28"/>
      <c r="P454" s="24"/>
      <c r="Q454" s="62"/>
      <c r="R454" s="72"/>
      <c r="S454" s="25"/>
      <c r="T454" s="63"/>
      <c r="U454" s="47"/>
    </row>
    <row r="455" spans="1:21" x14ac:dyDescent="0.25">
      <c r="A455" s="54"/>
      <c r="B455" s="23"/>
      <c r="C455" s="23"/>
      <c r="D455" s="23"/>
      <c r="E455" s="23"/>
      <c r="F455" s="23"/>
      <c r="G455" s="73"/>
      <c r="H455" s="23"/>
      <c r="I455" s="23"/>
      <c r="J455" s="23"/>
      <c r="K455" s="23"/>
      <c r="L455" s="23"/>
      <c r="M455" s="23"/>
      <c r="N455" s="24"/>
      <c r="O455" s="28"/>
      <c r="P455" s="24"/>
      <c r="Q455" s="62"/>
      <c r="R455" s="72"/>
      <c r="S455" s="25"/>
      <c r="T455" s="63"/>
      <c r="U455" s="47"/>
    </row>
    <row r="456" spans="1:21" x14ac:dyDescent="0.25">
      <c r="A456" s="54"/>
      <c r="B456" s="23"/>
      <c r="C456" s="23"/>
      <c r="D456" s="23"/>
      <c r="E456" s="23"/>
      <c r="F456" s="23"/>
      <c r="G456" s="73"/>
      <c r="H456" s="23"/>
      <c r="I456" s="23"/>
      <c r="J456" s="23"/>
      <c r="K456" s="23"/>
      <c r="L456" s="23"/>
      <c r="M456" s="23"/>
      <c r="N456" s="24"/>
      <c r="O456" s="28"/>
      <c r="P456" s="24"/>
      <c r="Q456" s="62"/>
      <c r="R456" s="72"/>
      <c r="S456" s="25"/>
      <c r="T456" s="63"/>
      <c r="U456" s="47"/>
    </row>
    <row r="457" spans="1:21" x14ac:dyDescent="0.25">
      <c r="A457" s="54"/>
      <c r="B457" s="23"/>
      <c r="C457" s="23"/>
      <c r="D457" s="23"/>
      <c r="E457" s="23"/>
      <c r="F457" s="23"/>
      <c r="G457" s="73"/>
      <c r="H457" s="23"/>
      <c r="I457" s="23"/>
      <c r="J457" s="23"/>
      <c r="K457" s="23"/>
      <c r="L457" s="23"/>
      <c r="M457" s="23"/>
      <c r="N457" s="24"/>
      <c r="O457" s="28"/>
      <c r="P457" s="24"/>
      <c r="Q457" s="62"/>
      <c r="R457" s="72"/>
      <c r="S457" s="25"/>
      <c r="T457" s="63"/>
      <c r="U457" s="47"/>
    </row>
    <row r="458" spans="1:21" x14ac:dyDescent="0.25">
      <c r="A458" s="54"/>
      <c r="B458" s="23"/>
      <c r="C458" s="23"/>
      <c r="D458" s="23"/>
      <c r="E458" s="23"/>
      <c r="F458" s="23"/>
      <c r="G458" s="73"/>
      <c r="H458" s="23"/>
      <c r="I458" s="23"/>
      <c r="J458" s="23"/>
      <c r="K458" s="23"/>
      <c r="L458" s="23"/>
      <c r="M458" s="23"/>
      <c r="N458" s="24"/>
      <c r="O458" s="28"/>
      <c r="P458" s="24"/>
      <c r="Q458" s="62"/>
      <c r="R458" s="72"/>
      <c r="S458" s="25"/>
      <c r="T458" s="63"/>
      <c r="U458" s="47"/>
    </row>
    <row r="459" spans="1:21" x14ac:dyDescent="0.25">
      <c r="A459" s="54"/>
      <c r="B459" s="23"/>
      <c r="C459" s="23"/>
      <c r="D459" s="23"/>
      <c r="E459" s="23"/>
      <c r="F459" s="23"/>
      <c r="G459" s="73"/>
      <c r="H459" s="23"/>
      <c r="I459" s="23"/>
      <c r="J459" s="23"/>
      <c r="K459" s="23"/>
      <c r="L459" s="23"/>
      <c r="M459" s="23"/>
      <c r="N459" s="24"/>
      <c r="O459" s="28"/>
      <c r="P459" s="24"/>
      <c r="Q459" s="62"/>
      <c r="R459" s="72"/>
      <c r="S459" s="25"/>
      <c r="T459" s="63"/>
      <c r="U459" s="47"/>
    </row>
    <row r="460" spans="1:21" x14ac:dyDescent="0.25">
      <c r="A460" s="54"/>
      <c r="B460" s="23"/>
      <c r="C460" s="23"/>
      <c r="D460" s="23"/>
      <c r="E460" s="23"/>
      <c r="F460" s="23"/>
      <c r="G460" s="73"/>
      <c r="H460" s="23"/>
      <c r="I460" s="23"/>
      <c r="J460" s="23"/>
      <c r="K460" s="23"/>
      <c r="L460" s="23"/>
      <c r="M460" s="23"/>
      <c r="N460" s="24"/>
      <c r="O460" s="28"/>
      <c r="P460" s="24"/>
      <c r="Q460" s="62"/>
      <c r="R460" s="72"/>
      <c r="S460" s="25"/>
      <c r="T460" s="63"/>
      <c r="U460" s="47"/>
    </row>
    <row r="461" spans="1:21" x14ac:dyDescent="0.25">
      <c r="A461" s="54"/>
      <c r="B461" s="23"/>
      <c r="C461" s="23"/>
      <c r="D461" s="23"/>
      <c r="E461" s="23"/>
      <c r="F461" s="23"/>
      <c r="G461" s="73"/>
      <c r="H461" s="23"/>
      <c r="I461" s="23"/>
      <c r="J461" s="23"/>
      <c r="K461" s="23"/>
      <c r="L461" s="23"/>
      <c r="M461" s="23"/>
      <c r="N461" s="24"/>
      <c r="O461" s="28"/>
      <c r="P461" s="24"/>
      <c r="Q461" s="62"/>
      <c r="R461" s="72"/>
      <c r="S461" s="25"/>
      <c r="T461" s="63"/>
      <c r="U461" s="47"/>
    </row>
    <row r="462" spans="1:21" x14ac:dyDescent="0.25">
      <c r="A462" s="54"/>
      <c r="B462" s="23"/>
      <c r="C462" s="23"/>
      <c r="D462" s="23"/>
      <c r="E462" s="23"/>
      <c r="F462" s="23"/>
      <c r="G462" s="73"/>
      <c r="H462" s="23"/>
      <c r="I462" s="23"/>
      <c r="J462" s="23"/>
      <c r="K462" s="23"/>
      <c r="L462" s="23"/>
      <c r="M462" s="23"/>
      <c r="N462" s="24"/>
      <c r="O462" s="28"/>
      <c r="P462" s="24"/>
      <c r="Q462" s="62"/>
      <c r="R462" s="72"/>
      <c r="S462" s="25"/>
      <c r="T462" s="63"/>
      <c r="U462" s="47"/>
    </row>
    <row r="463" spans="1:21" x14ac:dyDescent="0.25">
      <c r="A463" s="54"/>
      <c r="B463" s="23"/>
      <c r="C463" s="23"/>
      <c r="D463" s="23"/>
      <c r="E463" s="23"/>
      <c r="F463" s="23"/>
      <c r="G463" s="73"/>
      <c r="H463" s="23"/>
      <c r="I463" s="23"/>
      <c r="J463" s="23"/>
      <c r="K463" s="23"/>
      <c r="L463" s="23"/>
      <c r="M463" s="23"/>
      <c r="N463" s="24"/>
      <c r="O463" s="28"/>
      <c r="P463" s="24"/>
      <c r="Q463" s="62"/>
      <c r="R463" s="72"/>
      <c r="S463" s="25"/>
      <c r="T463" s="63"/>
      <c r="U463" s="47"/>
    </row>
    <row r="464" spans="1:21" x14ac:dyDescent="0.25">
      <c r="A464" s="54"/>
      <c r="B464" s="23"/>
      <c r="C464" s="23"/>
      <c r="D464" s="23"/>
      <c r="E464" s="23"/>
      <c r="F464" s="23"/>
      <c r="G464" s="73"/>
      <c r="H464" s="23"/>
      <c r="I464" s="23"/>
      <c r="J464" s="23"/>
      <c r="K464" s="23"/>
      <c r="L464" s="23"/>
      <c r="M464" s="23"/>
      <c r="N464" s="24"/>
      <c r="O464" s="28"/>
      <c r="P464" s="24"/>
      <c r="Q464" s="62"/>
      <c r="R464" s="72"/>
      <c r="S464" s="25"/>
      <c r="T464" s="63"/>
      <c r="U464" s="47"/>
    </row>
    <row r="465" spans="1:21" x14ac:dyDescent="0.25">
      <c r="A465" s="54"/>
      <c r="B465" s="23"/>
      <c r="C465" s="23"/>
      <c r="D465" s="23"/>
      <c r="E465" s="23"/>
      <c r="F465" s="23"/>
      <c r="G465" s="73"/>
      <c r="H465" s="23"/>
      <c r="I465" s="23"/>
      <c r="J465" s="23"/>
      <c r="K465" s="23"/>
      <c r="L465" s="23"/>
      <c r="M465" s="23"/>
      <c r="N465" s="24"/>
      <c r="O465" s="28"/>
      <c r="P465" s="24"/>
      <c r="Q465" s="62"/>
      <c r="R465" s="72"/>
      <c r="S465" s="25"/>
      <c r="T465" s="63"/>
      <c r="U465" s="47"/>
    </row>
    <row r="466" spans="1:21" x14ac:dyDescent="0.25">
      <c r="A466" s="54"/>
      <c r="B466" s="23"/>
      <c r="C466" s="23"/>
      <c r="D466" s="23"/>
      <c r="E466" s="23"/>
      <c r="F466" s="23"/>
      <c r="G466" s="73"/>
      <c r="H466" s="23"/>
      <c r="I466" s="23"/>
      <c r="J466" s="23"/>
      <c r="K466" s="23"/>
      <c r="L466" s="23"/>
      <c r="M466" s="23"/>
      <c r="N466" s="24"/>
      <c r="O466" s="28"/>
      <c r="P466" s="24"/>
      <c r="Q466" s="62"/>
      <c r="R466" s="72"/>
      <c r="S466" s="25"/>
      <c r="T466" s="63"/>
      <c r="U466" s="47"/>
    </row>
    <row r="467" spans="1:21" x14ac:dyDescent="0.25">
      <c r="A467" s="54"/>
      <c r="B467" s="23"/>
      <c r="C467" s="23"/>
      <c r="D467" s="23"/>
      <c r="E467" s="23"/>
      <c r="F467" s="23"/>
      <c r="G467" s="73"/>
      <c r="H467" s="23"/>
      <c r="I467" s="23"/>
      <c r="J467" s="23"/>
      <c r="K467" s="23"/>
      <c r="L467" s="23"/>
      <c r="M467" s="23"/>
      <c r="N467" s="24"/>
      <c r="O467" s="28"/>
      <c r="P467" s="24"/>
      <c r="Q467" s="62"/>
      <c r="R467" s="72"/>
      <c r="S467" s="25"/>
      <c r="T467" s="63"/>
      <c r="U467" s="47"/>
    </row>
    <row r="468" spans="1:21" x14ac:dyDescent="0.25">
      <c r="A468" s="54"/>
      <c r="B468" s="23"/>
      <c r="C468" s="23"/>
      <c r="D468" s="23"/>
      <c r="E468" s="23"/>
      <c r="F468" s="23"/>
      <c r="G468" s="73"/>
      <c r="H468" s="23"/>
      <c r="I468" s="23"/>
      <c r="J468" s="23"/>
      <c r="K468" s="23"/>
      <c r="L468" s="23"/>
      <c r="M468" s="23"/>
      <c r="N468" s="24"/>
      <c r="O468" s="28"/>
      <c r="P468" s="24"/>
      <c r="Q468" s="62"/>
      <c r="R468" s="72"/>
      <c r="S468" s="25"/>
      <c r="T468" s="63"/>
      <c r="U468" s="47"/>
    </row>
    <row r="469" spans="1:21" x14ac:dyDescent="0.25">
      <c r="A469" s="54"/>
      <c r="B469" s="23"/>
      <c r="C469" s="23"/>
      <c r="D469" s="23"/>
      <c r="E469" s="23"/>
      <c r="F469" s="23"/>
      <c r="G469" s="73"/>
      <c r="H469" s="23"/>
      <c r="I469" s="23"/>
      <c r="J469" s="23"/>
      <c r="K469" s="23"/>
      <c r="L469" s="23"/>
      <c r="M469" s="23"/>
      <c r="N469" s="24"/>
      <c r="O469" s="28"/>
      <c r="P469" s="24"/>
      <c r="Q469" s="62"/>
      <c r="R469" s="72"/>
      <c r="S469" s="25"/>
      <c r="T469" s="63"/>
      <c r="U469" s="47"/>
    </row>
    <row r="470" spans="1:21" x14ac:dyDescent="0.25">
      <c r="A470" s="54"/>
      <c r="B470" s="23"/>
      <c r="C470" s="23"/>
      <c r="D470" s="23"/>
      <c r="E470" s="23"/>
      <c r="F470" s="23"/>
      <c r="G470" s="73"/>
      <c r="H470" s="23"/>
      <c r="I470" s="23"/>
      <c r="J470" s="23"/>
      <c r="K470" s="23"/>
      <c r="L470" s="23"/>
      <c r="M470" s="23"/>
      <c r="N470" s="24"/>
      <c r="O470" s="28"/>
      <c r="P470" s="24"/>
      <c r="Q470" s="62"/>
      <c r="R470" s="72"/>
      <c r="S470" s="25"/>
      <c r="T470" s="63"/>
      <c r="U470" s="47"/>
    </row>
    <row r="471" spans="1:21" x14ac:dyDescent="0.25">
      <c r="A471" s="54"/>
      <c r="B471" s="23"/>
      <c r="C471" s="23"/>
      <c r="D471" s="23"/>
      <c r="E471" s="23"/>
      <c r="F471" s="23"/>
      <c r="G471" s="73"/>
      <c r="H471" s="23"/>
      <c r="I471" s="23"/>
      <c r="J471" s="23"/>
      <c r="K471" s="23"/>
      <c r="L471" s="23"/>
      <c r="M471" s="23"/>
      <c r="N471" s="24"/>
      <c r="O471" s="28"/>
      <c r="P471" s="24"/>
      <c r="Q471" s="62"/>
      <c r="R471" s="72"/>
      <c r="S471" s="25"/>
      <c r="T471" s="63"/>
      <c r="U471" s="47"/>
    </row>
    <row r="472" spans="1:21" x14ac:dyDescent="0.25">
      <c r="A472" s="54"/>
      <c r="B472" s="23"/>
      <c r="C472" s="23"/>
      <c r="D472" s="23"/>
      <c r="E472" s="23"/>
      <c r="F472" s="23"/>
      <c r="G472" s="73"/>
      <c r="H472" s="23"/>
      <c r="I472" s="23"/>
      <c r="J472" s="23"/>
      <c r="K472" s="23"/>
      <c r="L472" s="23"/>
      <c r="M472" s="23"/>
      <c r="N472" s="24"/>
      <c r="O472" s="28"/>
      <c r="P472" s="24"/>
      <c r="Q472" s="62"/>
      <c r="R472" s="72"/>
      <c r="S472" s="25"/>
      <c r="T472" s="63"/>
      <c r="U472" s="47"/>
    </row>
    <row r="473" spans="1:21" x14ac:dyDescent="0.25">
      <c r="A473" s="54"/>
      <c r="B473" s="23"/>
      <c r="C473" s="23"/>
      <c r="D473" s="23"/>
      <c r="E473" s="23"/>
      <c r="F473" s="23"/>
      <c r="G473" s="73"/>
      <c r="H473" s="23"/>
      <c r="I473" s="23"/>
      <c r="J473" s="23"/>
      <c r="K473" s="23"/>
      <c r="L473" s="23"/>
      <c r="M473" s="23"/>
      <c r="N473" s="24"/>
      <c r="O473" s="28"/>
      <c r="P473" s="24"/>
      <c r="Q473" s="62"/>
      <c r="R473" s="72"/>
      <c r="S473" s="25"/>
      <c r="T473" s="63"/>
      <c r="U473" s="47"/>
    </row>
    <row r="474" spans="1:21" x14ac:dyDescent="0.25">
      <c r="A474" s="54"/>
      <c r="B474" s="23"/>
      <c r="C474" s="23"/>
      <c r="D474" s="23"/>
      <c r="E474" s="23"/>
      <c r="F474" s="23"/>
      <c r="G474" s="73"/>
      <c r="H474" s="23"/>
      <c r="I474" s="23"/>
      <c r="J474" s="23"/>
      <c r="K474" s="23"/>
      <c r="L474" s="23"/>
      <c r="M474" s="23"/>
      <c r="N474" s="24"/>
      <c r="O474" s="28"/>
      <c r="P474" s="24"/>
      <c r="Q474" s="62"/>
      <c r="R474" s="72"/>
      <c r="S474" s="25"/>
      <c r="T474" s="63"/>
      <c r="U474" s="47"/>
    </row>
    <row r="475" spans="1:21" x14ac:dyDescent="0.25">
      <c r="A475" s="54"/>
      <c r="B475" s="23"/>
      <c r="C475" s="23"/>
      <c r="D475" s="23"/>
      <c r="E475" s="23"/>
      <c r="F475" s="23"/>
      <c r="G475" s="73"/>
      <c r="H475" s="23"/>
      <c r="I475" s="23"/>
      <c r="J475" s="23"/>
      <c r="K475" s="23"/>
      <c r="L475" s="23"/>
      <c r="M475" s="23"/>
      <c r="N475" s="24"/>
      <c r="O475" s="28"/>
      <c r="P475" s="24"/>
      <c r="Q475" s="62"/>
      <c r="R475" s="72"/>
      <c r="S475" s="25"/>
      <c r="T475" s="63"/>
      <c r="U475" s="47"/>
    </row>
    <row r="476" spans="1:21" x14ac:dyDescent="0.25">
      <c r="A476" s="54"/>
      <c r="B476" s="23"/>
      <c r="C476" s="23"/>
      <c r="D476" s="23"/>
      <c r="E476" s="23"/>
      <c r="F476" s="23"/>
      <c r="G476" s="73"/>
      <c r="H476" s="23"/>
      <c r="I476" s="23"/>
      <c r="J476" s="23"/>
      <c r="K476" s="23"/>
      <c r="L476" s="23"/>
      <c r="M476" s="23"/>
      <c r="N476" s="24"/>
      <c r="O476" s="28"/>
      <c r="P476" s="24"/>
      <c r="Q476" s="62"/>
      <c r="R476" s="72"/>
      <c r="S476" s="25"/>
      <c r="T476" s="63"/>
      <c r="U476" s="47"/>
    </row>
    <row r="477" spans="1:21" x14ac:dyDescent="0.25">
      <c r="A477" s="54"/>
      <c r="B477" s="23"/>
      <c r="C477" s="23"/>
      <c r="D477" s="23"/>
      <c r="E477" s="23"/>
      <c r="F477" s="23"/>
      <c r="G477" s="73"/>
      <c r="H477" s="23"/>
      <c r="I477" s="23"/>
      <c r="J477" s="23"/>
      <c r="K477" s="23"/>
      <c r="L477" s="23"/>
      <c r="M477" s="23"/>
      <c r="N477" s="24"/>
      <c r="O477" s="28"/>
      <c r="P477" s="24"/>
      <c r="Q477" s="62"/>
      <c r="R477" s="72"/>
      <c r="S477" s="25"/>
      <c r="T477" s="63"/>
      <c r="U477" s="47"/>
    </row>
    <row r="478" spans="1:21" x14ac:dyDescent="0.25">
      <c r="A478" s="54"/>
      <c r="B478" s="23"/>
      <c r="C478" s="23"/>
      <c r="D478" s="23"/>
      <c r="E478" s="23"/>
      <c r="F478" s="23"/>
      <c r="G478" s="73"/>
      <c r="H478" s="23"/>
      <c r="I478" s="23"/>
      <c r="J478" s="23"/>
      <c r="K478" s="23"/>
      <c r="L478" s="23"/>
      <c r="M478" s="23"/>
      <c r="N478" s="24"/>
      <c r="O478" s="28"/>
      <c r="P478" s="24"/>
      <c r="Q478" s="62"/>
      <c r="R478" s="72"/>
      <c r="S478" s="25"/>
      <c r="T478" s="63"/>
      <c r="U478" s="47"/>
    </row>
    <row r="479" spans="1:21" x14ac:dyDescent="0.25">
      <c r="A479" s="54"/>
      <c r="B479" s="23"/>
      <c r="C479" s="23"/>
      <c r="D479" s="23"/>
      <c r="E479" s="23"/>
      <c r="F479" s="23"/>
      <c r="G479" s="73"/>
      <c r="H479" s="23"/>
      <c r="I479" s="23"/>
      <c r="J479" s="23"/>
      <c r="K479" s="23"/>
      <c r="L479" s="23"/>
      <c r="M479" s="23"/>
      <c r="N479" s="24"/>
      <c r="O479" s="28"/>
      <c r="P479" s="24"/>
      <c r="Q479" s="62"/>
      <c r="R479" s="72"/>
      <c r="S479" s="25"/>
      <c r="T479" s="63"/>
      <c r="U479" s="47"/>
    </row>
    <row r="480" spans="1:21" x14ac:dyDescent="0.25">
      <c r="A480" s="54"/>
      <c r="B480" s="23"/>
      <c r="C480" s="23"/>
      <c r="D480" s="23"/>
      <c r="E480" s="23"/>
      <c r="F480" s="23"/>
      <c r="G480" s="73"/>
      <c r="H480" s="23"/>
      <c r="I480" s="23"/>
      <c r="J480" s="23"/>
      <c r="K480" s="23"/>
      <c r="L480" s="23"/>
      <c r="M480" s="23"/>
      <c r="N480" s="24"/>
      <c r="O480" s="28"/>
      <c r="P480" s="24"/>
      <c r="Q480" s="62"/>
      <c r="R480" s="72"/>
      <c r="S480" s="25"/>
      <c r="T480" s="63"/>
      <c r="U480" s="47"/>
    </row>
    <row r="481" spans="1:21" x14ac:dyDescent="0.25">
      <c r="A481" s="54"/>
      <c r="B481" s="23"/>
      <c r="C481" s="23"/>
      <c r="D481" s="23"/>
      <c r="E481" s="23"/>
      <c r="F481" s="23"/>
      <c r="G481" s="73"/>
      <c r="H481" s="23"/>
      <c r="I481" s="23"/>
      <c r="J481" s="23"/>
      <c r="K481" s="23"/>
      <c r="L481" s="23"/>
      <c r="M481" s="23"/>
      <c r="N481" s="24"/>
      <c r="O481" s="28"/>
      <c r="P481" s="24"/>
      <c r="Q481" s="62"/>
      <c r="R481" s="72"/>
      <c r="S481" s="25"/>
      <c r="T481" s="63"/>
      <c r="U481" s="47"/>
    </row>
    <row r="482" spans="1:21" x14ac:dyDescent="0.25">
      <c r="A482" s="54"/>
      <c r="B482" s="23"/>
      <c r="C482" s="23"/>
      <c r="D482" s="23"/>
      <c r="E482" s="23"/>
      <c r="F482" s="23"/>
      <c r="G482" s="73"/>
      <c r="H482" s="23"/>
      <c r="I482" s="23"/>
      <c r="J482" s="23"/>
      <c r="K482" s="23"/>
      <c r="L482" s="23"/>
      <c r="M482" s="23"/>
      <c r="N482" s="24"/>
      <c r="O482" s="28"/>
      <c r="P482" s="24"/>
      <c r="Q482" s="62"/>
      <c r="R482" s="72"/>
      <c r="S482" s="25"/>
      <c r="T482" s="63"/>
      <c r="U482" s="47"/>
    </row>
    <row r="483" spans="1:21" x14ac:dyDescent="0.25">
      <c r="A483" s="54"/>
      <c r="B483" s="23"/>
      <c r="C483" s="23"/>
      <c r="D483" s="23"/>
      <c r="E483" s="23"/>
      <c r="F483" s="23"/>
      <c r="G483" s="73"/>
      <c r="H483" s="23"/>
      <c r="I483" s="23"/>
      <c r="J483" s="23"/>
      <c r="K483" s="23"/>
      <c r="L483" s="23"/>
      <c r="M483" s="23"/>
      <c r="N483" s="24"/>
      <c r="O483" s="28"/>
      <c r="P483" s="24"/>
      <c r="Q483" s="62"/>
      <c r="R483" s="72"/>
      <c r="S483" s="25"/>
      <c r="T483" s="63"/>
      <c r="U483" s="47"/>
    </row>
    <row r="484" spans="1:21" x14ac:dyDescent="0.25">
      <c r="A484" s="54"/>
      <c r="B484" s="23"/>
      <c r="C484" s="23"/>
      <c r="D484" s="23"/>
      <c r="E484" s="23"/>
      <c r="F484" s="23"/>
      <c r="G484" s="73"/>
      <c r="H484" s="23"/>
      <c r="I484" s="23"/>
      <c r="J484" s="23"/>
      <c r="K484" s="23"/>
      <c r="L484" s="23"/>
      <c r="M484" s="23"/>
      <c r="N484" s="24"/>
      <c r="O484" s="28"/>
      <c r="P484" s="24"/>
      <c r="Q484" s="62"/>
      <c r="R484" s="72"/>
      <c r="S484" s="25"/>
      <c r="T484" s="63"/>
      <c r="U484" s="47"/>
    </row>
    <row r="485" spans="1:21" x14ac:dyDescent="0.25">
      <c r="A485" s="54"/>
      <c r="B485" s="23"/>
      <c r="C485" s="23"/>
      <c r="D485" s="23"/>
      <c r="E485" s="23"/>
      <c r="F485" s="23"/>
      <c r="G485" s="73"/>
      <c r="H485" s="23"/>
      <c r="I485" s="23"/>
      <c r="J485" s="23"/>
      <c r="K485" s="23"/>
      <c r="L485" s="23"/>
      <c r="M485" s="23"/>
      <c r="N485" s="24"/>
      <c r="O485" s="28"/>
      <c r="P485" s="24"/>
      <c r="Q485" s="62"/>
      <c r="R485" s="72"/>
      <c r="S485" s="25"/>
      <c r="T485" s="63"/>
      <c r="U485" s="47"/>
    </row>
    <row r="486" spans="1:21" x14ac:dyDescent="0.25">
      <c r="A486" s="54"/>
      <c r="B486" s="23"/>
      <c r="C486" s="23"/>
      <c r="D486" s="23"/>
      <c r="E486" s="23"/>
      <c r="F486" s="23"/>
      <c r="G486" s="73"/>
      <c r="H486" s="23"/>
      <c r="I486" s="23"/>
      <c r="J486" s="23"/>
      <c r="K486" s="23"/>
      <c r="L486" s="23"/>
      <c r="M486" s="23"/>
      <c r="N486" s="24"/>
      <c r="O486" s="28"/>
      <c r="P486" s="24"/>
      <c r="Q486" s="62"/>
      <c r="R486" s="72"/>
      <c r="S486" s="25"/>
      <c r="T486" s="63"/>
      <c r="U486" s="47"/>
    </row>
    <row r="487" spans="1:21" x14ac:dyDescent="0.25">
      <c r="A487" s="54"/>
      <c r="B487" s="23"/>
      <c r="C487" s="23"/>
      <c r="D487" s="23"/>
      <c r="E487" s="23"/>
      <c r="F487" s="23"/>
      <c r="G487" s="73"/>
      <c r="H487" s="23"/>
      <c r="I487" s="23"/>
      <c r="J487" s="23"/>
      <c r="K487" s="23"/>
      <c r="L487" s="23"/>
      <c r="M487" s="23"/>
      <c r="N487" s="24"/>
      <c r="O487" s="28"/>
      <c r="P487" s="24"/>
      <c r="Q487" s="62"/>
      <c r="R487" s="72"/>
      <c r="S487" s="25"/>
      <c r="T487" s="63"/>
      <c r="U487" s="47"/>
    </row>
    <row r="488" spans="1:21" x14ac:dyDescent="0.25">
      <c r="A488" s="54"/>
      <c r="B488" s="23"/>
      <c r="C488" s="23"/>
      <c r="D488" s="23"/>
      <c r="E488" s="23"/>
      <c r="F488" s="23"/>
      <c r="G488" s="73"/>
      <c r="H488" s="23"/>
      <c r="I488" s="23"/>
      <c r="J488" s="23"/>
      <c r="K488" s="23"/>
      <c r="L488" s="23"/>
      <c r="M488" s="23"/>
      <c r="N488" s="24"/>
      <c r="O488" s="28"/>
      <c r="P488" s="24"/>
      <c r="Q488" s="62"/>
      <c r="R488" s="72"/>
      <c r="S488" s="25"/>
      <c r="T488" s="63"/>
      <c r="U488" s="47"/>
    </row>
    <row r="489" spans="1:21" x14ac:dyDescent="0.25">
      <c r="A489" s="54"/>
      <c r="B489" s="23"/>
      <c r="C489" s="23"/>
      <c r="D489" s="23"/>
      <c r="E489" s="23"/>
      <c r="F489" s="23"/>
      <c r="G489" s="73"/>
      <c r="H489" s="23"/>
      <c r="I489" s="23"/>
      <c r="J489" s="23"/>
      <c r="K489" s="23"/>
      <c r="L489" s="23"/>
      <c r="M489" s="23"/>
      <c r="N489" s="24"/>
      <c r="O489" s="28"/>
      <c r="P489" s="24"/>
      <c r="Q489" s="62"/>
      <c r="R489" s="72"/>
      <c r="S489" s="25"/>
      <c r="T489" s="63"/>
      <c r="U489" s="47"/>
    </row>
    <row r="490" spans="1:21" x14ac:dyDescent="0.25">
      <c r="A490" s="54"/>
      <c r="B490" s="23"/>
      <c r="C490" s="23"/>
      <c r="D490" s="23"/>
      <c r="E490" s="23"/>
      <c r="F490" s="23"/>
      <c r="G490" s="73"/>
      <c r="H490" s="23"/>
      <c r="I490" s="23"/>
      <c r="J490" s="23"/>
      <c r="K490" s="23"/>
      <c r="L490" s="23"/>
      <c r="M490" s="23"/>
      <c r="N490" s="24"/>
      <c r="O490" s="28"/>
      <c r="P490" s="24"/>
      <c r="Q490" s="62"/>
      <c r="R490" s="72"/>
      <c r="S490" s="25"/>
      <c r="T490" s="63"/>
      <c r="U490" s="47"/>
    </row>
    <row r="491" spans="1:21" x14ac:dyDescent="0.25">
      <c r="A491" s="54"/>
      <c r="B491" s="23"/>
      <c r="C491" s="23"/>
      <c r="D491" s="23"/>
      <c r="E491" s="23"/>
      <c r="F491" s="23"/>
      <c r="G491" s="73"/>
      <c r="H491" s="23"/>
      <c r="I491" s="23"/>
      <c r="J491" s="23"/>
      <c r="K491" s="23"/>
      <c r="L491" s="23"/>
      <c r="M491" s="23"/>
      <c r="N491" s="24"/>
      <c r="O491" s="28"/>
      <c r="P491" s="24"/>
      <c r="Q491" s="62"/>
      <c r="R491" s="72"/>
      <c r="S491" s="25"/>
      <c r="T491" s="63"/>
      <c r="U491" s="47"/>
    </row>
    <row r="492" spans="1:21" x14ac:dyDescent="0.25">
      <c r="A492" s="54"/>
      <c r="B492" s="23"/>
      <c r="C492" s="23"/>
      <c r="D492" s="23"/>
      <c r="E492" s="23"/>
      <c r="F492" s="23"/>
      <c r="G492" s="73"/>
      <c r="H492" s="23"/>
      <c r="I492" s="23"/>
      <c r="J492" s="23"/>
      <c r="K492" s="23"/>
      <c r="L492" s="23"/>
      <c r="M492" s="23"/>
      <c r="N492" s="24"/>
      <c r="O492" s="28"/>
      <c r="P492" s="24"/>
      <c r="Q492" s="62"/>
      <c r="R492" s="72"/>
      <c r="S492" s="25"/>
      <c r="T492" s="63"/>
      <c r="U492" s="47"/>
    </row>
    <row r="493" spans="1:21" x14ac:dyDescent="0.25">
      <c r="A493" s="54"/>
      <c r="B493" s="23"/>
      <c r="C493" s="23"/>
      <c r="D493" s="23"/>
      <c r="E493" s="23"/>
      <c r="F493" s="23"/>
      <c r="G493" s="73"/>
      <c r="H493" s="23"/>
      <c r="I493" s="23"/>
      <c r="J493" s="23"/>
      <c r="K493" s="23"/>
      <c r="L493" s="23"/>
      <c r="M493" s="23"/>
      <c r="N493" s="24"/>
      <c r="O493" s="28"/>
      <c r="P493" s="24"/>
      <c r="Q493" s="62"/>
      <c r="R493" s="72"/>
      <c r="S493" s="25"/>
      <c r="T493" s="63"/>
      <c r="U493" s="47"/>
    </row>
    <row r="494" spans="1:21" x14ac:dyDescent="0.25">
      <c r="A494" s="54"/>
      <c r="B494" s="23"/>
      <c r="C494" s="23"/>
      <c r="D494" s="23"/>
      <c r="E494" s="23"/>
      <c r="F494" s="23"/>
      <c r="G494" s="73"/>
      <c r="H494" s="23"/>
      <c r="I494" s="23"/>
      <c r="J494" s="23"/>
      <c r="K494" s="23"/>
      <c r="L494" s="23"/>
      <c r="M494" s="23"/>
      <c r="N494" s="24"/>
      <c r="O494" s="28"/>
      <c r="P494" s="24"/>
      <c r="Q494" s="62"/>
      <c r="R494" s="72"/>
      <c r="S494" s="25"/>
      <c r="T494" s="63"/>
      <c r="U494" s="47"/>
    </row>
    <row r="495" spans="1:21" x14ac:dyDescent="0.25">
      <c r="A495" s="54"/>
      <c r="B495" s="23"/>
      <c r="C495" s="23"/>
      <c r="D495" s="23"/>
      <c r="E495" s="23"/>
      <c r="F495" s="23"/>
      <c r="G495" s="73"/>
      <c r="H495" s="23"/>
      <c r="I495" s="23"/>
      <c r="J495" s="23"/>
      <c r="K495" s="23"/>
      <c r="L495" s="23"/>
      <c r="M495" s="23"/>
      <c r="N495" s="24"/>
      <c r="O495" s="28"/>
      <c r="P495" s="24"/>
      <c r="Q495" s="62"/>
      <c r="R495" s="72"/>
      <c r="S495" s="25"/>
      <c r="T495" s="63"/>
      <c r="U495" s="47"/>
    </row>
    <row r="496" spans="1:21" x14ac:dyDescent="0.25">
      <c r="A496" s="54"/>
      <c r="B496" s="23"/>
      <c r="C496" s="23"/>
      <c r="D496" s="23"/>
      <c r="E496" s="23"/>
      <c r="F496" s="23"/>
      <c r="G496" s="73"/>
      <c r="H496" s="23"/>
      <c r="I496" s="23"/>
      <c r="J496" s="23"/>
      <c r="K496" s="23"/>
      <c r="L496" s="23"/>
      <c r="M496" s="23"/>
      <c r="N496" s="24"/>
      <c r="O496" s="28"/>
      <c r="P496" s="24"/>
      <c r="Q496" s="62"/>
      <c r="R496" s="72"/>
      <c r="S496" s="25"/>
      <c r="T496" s="63"/>
      <c r="U496" s="47"/>
    </row>
    <row r="497" spans="1:21" x14ac:dyDescent="0.25">
      <c r="A497" s="54"/>
      <c r="B497" s="23"/>
      <c r="C497" s="23"/>
      <c r="D497" s="23"/>
      <c r="E497" s="23"/>
      <c r="F497" s="23"/>
      <c r="G497" s="73"/>
      <c r="H497" s="23"/>
      <c r="I497" s="23"/>
      <c r="J497" s="23"/>
      <c r="K497" s="23"/>
      <c r="L497" s="23"/>
      <c r="M497" s="23"/>
      <c r="N497" s="24"/>
      <c r="O497" s="28"/>
      <c r="P497" s="24"/>
      <c r="Q497" s="62"/>
      <c r="R497" s="72"/>
      <c r="S497" s="25"/>
      <c r="T497" s="63"/>
      <c r="U497" s="47"/>
    </row>
    <row r="498" spans="1:21" x14ac:dyDescent="0.25">
      <c r="A498" s="54"/>
      <c r="B498" s="23"/>
      <c r="C498" s="23"/>
      <c r="D498" s="23"/>
      <c r="E498" s="23"/>
      <c r="F498" s="23"/>
      <c r="G498" s="73"/>
      <c r="H498" s="23"/>
      <c r="I498" s="23"/>
      <c r="J498" s="23"/>
      <c r="K498" s="23"/>
      <c r="L498" s="23"/>
      <c r="M498" s="23"/>
      <c r="N498" s="24"/>
      <c r="O498" s="28"/>
      <c r="P498" s="24"/>
      <c r="Q498" s="62"/>
      <c r="R498" s="72"/>
      <c r="S498" s="25"/>
      <c r="T498" s="63"/>
      <c r="U498" s="47"/>
    </row>
    <row r="499" spans="1:21" x14ac:dyDescent="0.25">
      <c r="A499" s="54"/>
      <c r="B499" s="23"/>
      <c r="C499" s="23"/>
      <c r="D499" s="23"/>
      <c r="E499" s="23"/>
      <c r="F499" s="23"/>
      <c r="G499" s="73"/>
      <c r="H499" s="23"/>
      <c r="I499" s="23"/>
      <c r="J499" s="23"/>
      <c r="K499" s="23"/>
      <c r="L499" s="23"/>
      <c r="M499" s="23"/>
      <c r="N499" s="24"/>
      <c r="O499" s="28"/>
      <c r="P499" s="24"/>
      <c r="Q499" s="62"/>
      <c r="R499" s="72"/>
      <c r="S499" s="25"/>
      <c r="T499" s="63"/>
      <c r="U499" s="47"/>
    </row>
    <row r="500" spans="1:21" x14ac:dyDescent="0.25">
      <c r="A500" s="54"/>
      <c r="B500" s="23"/>
      <c r="C500" s="23"/>
      <c r="D500" s="23"/>
      <c r="E500" s="23"/>
      <c r="F500" s="23"/>
      <c r="G500" s="73"/>
      <c r="H500" s="23"/>
      <c r="I500" s="23"/>
      <c r="J500" s="23"/>
      <c r="K500" s="23"/>
      <c r="L500" s="23"/>
      <c r="M500" s="23"/>
      <c r="N500" s="24"/>
      <c r="O500" s="28"/>
      <c r="P500" s="24"/>
      <c r="Q500" s="62"/>
      <c r="R500" s="72"/>
      <c r="S500" s="25"/>
      <c r="T500" s="63"/>
      <c r="U500" s="47"/>
    </row>
    <row r="501" spans="1:21" x14ac:dyDescent="0.25">
      <c r="A501" s="54"/>
      <c r="B501" s="23"/>
      <c r="C501" s="23"/>
      <c r="D501" s="23"/>
      <c r="E501" s="23"/>
      <c r="F501" s="23"/>
      <c r="G501" s="73"/>
      <c r="H501" s="23"/>
      <c r="I501" s="23"/>
      <c r="J501" s="23"/>
      <c r="K501" s="23"/>
      <c r="L501" s="23"/>
      <c r="M501" s="23"/>
      <c r="N501" s="24"/>
      <c r="O501" s="28"/>
      <c r="P501" s="24"/>
      <c r="Q501" s="62"/>
      <c r="R501" s="72"/>
      <c r="S501" s="25"/>
      <c r="T501" s="63"/>
      <c r="U501" s="47"/>
    </row>
    <row r="502" spans="1:21" x14ac:dyDescent="0.25">
      <c r="A502" s="54"/>
      <c r="B502" s="23"/>
      <c r="C502" s="23"/>
      <c r="D502" s="23"/>
      <c r="E502" s="23"/>
      <c r="F502" s="23"/>
      <c r="G502" s="73"/>
      <c r="H502" s="23"/>
      <c r="I502" s="23"/>
      <c r="J502" s="23"/>
      <c r="K502" s="23"/>
      <c r="L502" s="23"/>
      <c r="M502" s="23"/>
      <c r="N502" s="24"/>
      <c r="O502" s="28"/>
      <c r="P502" s="24"/>
      <c r="Q502" s="62"/>
      <c r="R502" s="72"/>
      <c r="S502" s="25"/>
      <c r="T502" s="63"/>
      <c r="U502" s="47"/>
    </row>
    <row r="503" spans="1:21" x14ac:dyDescent="0.25">
      <c r="A503" s="54"/>
      <c r="B503" s="23"/>
      <c r="C503" s="23"/>
      <c r="D503" s="23"/>
      <c r="E503" s="23"/>
      <c r="F503" s="23"/>
      <c r="G503" s="73"/>
      <c r="H503" s="23"/>
      <c r="I503" s="23"/>
      <c r="J503" s="23"/>
      <c r="K503" s="23"/>
      <c r="L503" s="23"/>
      <c r="M503" s="23"/>
      <c r="N503" s="24"/>
      <c r="O503" s="28"/>
      <c r="P503" s="24"/>
      <c r="Q503" s="62"/>
      <c r="R503" s="72"/>
      <c r="S503" s="25"/>
      <c r="T503" s="63"/>
      <c r="U503" s="47"/>
    </row>
    <row r="504" spans="1:21" x14ac:dyDescent="0.25">
      <c r="A504" s="54"/>
      <c r="B504" s="23"/>
      <c r="C504" s="23"/>
      <c r="D504" s="23"/>
      <c r="E504" s="23"/>
      <c r="F504" s="23"/>
      <c r="G504" s="73"/>
      <c r="H504" s="23"/>
      <c r="I504" s="23"/>
      <c r="J504" s="23"/>
      <c r="K504" s="23"/>
      <c r="L504" s="23"/>
      <c r="M504" s="23"/>
      <c r="N504" s="24"/>
      <c r="O504" s="28"/>
      <c r="P504" s="24"/>
      <c r="Q504" s="62"/>
      <c r="R504" s="72"/>
      <c r="S504" s="25"/>
      <c r="T504" s="63"/>
      <c r="U504" s="47"/>
    </row>
    <row r="505" spans="1:21" x14ac:dyDescent="0.25">
      <c r="A505" s="54"/>
      <c r="B505" s="23"/>
      <c r="C505" s="23"/>
      <c r="D505" s="23"/>
      <c r="E505" s="23"/>
      <c r="F505" s="23"/>
      <c r="G505" s="73"/>
      <c r="H505" s="23"/>
      <c r="I505" s="23"/>
      <c r="J505" s="23"/>
      <c r="K505" s="23"/>
      <c r="L505" s="23"/>
      <c r="M505" s="23"/>
      <c r="N505" s="24"/>
      <c r="O505" s="28"/>
      <c r="P505" s="24"/>
      <c r="Q505" s="62"/>
      <c r="R505" s="72"/>
      <c r="S505" s="25"/>
      <c r="T505" s="63"/>
      <c r="U505" s="47"/>
    </row>
    <row r="506" spans="1:21" x14ac:dyDescent="0.25">
      <c r="A506" s="54"/>
      <c r="B506" s="23"/>
      <c r="C506" s="23"/>
      <c r="D506" s="23"/>
      <c r="E506" s="23"/>
      <c r="F506" s="23"/>
      <c r="G506" s="73"/>
      <c r="H506" s="23"/>
      <c r="I506" s="23"/>
      <c r="J506" s="23"/>
      <c r="K506" s="23"/>
      <c r="L506" s="23"/>
      <c r="M506" s="23"/>
      <c r="N506" s="24"/>
      <c r="O506" s="28"/>
      <c r="P506" s="24"/>
      <c r="Q506" s="62"/>
      <c r="R506" s="72"/>
      <c r="S506" s="25"/>
      <c r="T506" s="63"/>
      <c r="U506" s="47"/>
    </row>
    <row r="507" spans="1:21" x14ac:dyDescent="0.25">
      <c r="A507" s="54"/>
      <c r="B507" s="23"/>
      <c r="C507" s="23"/>
      <c r="D507" s="23"/>
      <c r="E507" s="23"/>
      <c r="F507" s="23"/>
      <c r="G507" s="73"/>
      <c r="H507" s="23"/>
      <c r="I507" s="23"/>
      <c r="J507" s="23"/>
      <c r="K507" s="23"/>
      <c r="L507" s="23"/>
      <c r="M507" s="23"/>
      <c r="N507" s="24"/>
      <c r="O507" s="28"/>
      <c r="P507" s="24"/>
      <c r="Q507" s="62"/>
      <c r="R507" s="72"/>
      <c r="S507" s="25"/>
      <c r="T507" s="63"/>
      <c r="U507" s="47"/>
    </row>
    <row r="508" spans="1:21" x14ac:dyDescent="0.25">
      <c r="A508" s="54"/>
      <c r="B508" s="23"/>
      <c r="C508" s="23"/>
      <c r="D508" s="23"/>
      <c r="E508" s="23"/>
      <c r="F508" s="23"/>
      <c r="G508" s="73"/>
      <c r="H508" s="23"/>
      <c r="I508" s="23"/>
      <c r="J508" s="23"/>
      <c r="K508" s="23"/>
      <c r="L508" s="23"/>
      <c r="M508" s="23"/>
      <c r="N508" s="24"/>
      <c r="O508" s="28"/>
      <c r="P508" s="24"/>
      <c r="Q508" s="62"/>
      <c r="R508" s="72"/>
      <c r="S508" s="25"/>
      <c r="T508" s="63"/>
      <c r="U508" s="47"/>
    </row>
    <row r="509" spans="1:21" x14ac:dyDescent="0.25">
      <c r="A509" s="54"/>
      <c r="B509" s="23"/>
      <c r="C509" s="23"/>
      <c r="D509" s="23"/>
      <c r="E509" s="23"/>
      <c r="F509" s="23"/>
      <c r="G509" s="73"/>
      <c r="H509" s="23"/>
      <c r="I509" s="23"/>
      <c r="J509" s="23"/>
      <c r="K509" s="23"/>
      <c r="L509" s="23"/>
      <c r="M509" s="23"/>
      <c r="N509" s="24"/>
      <c r="O509" s="28"/>
      <c r="P509" s="24"/>
      <c r="Q509" s="62"/>
      <c r="R509" s="72"/>
      <c r="S509" s="25"/>
      <c r="T509" s="63"/>
      <c r="U509" s="47"/>
    </row>
    <row r="510" spans="1:21" x14ac:dyDescent="0.25">
      <c r="A510" s="54"/>
      <c r="B510" s="23"/>
      <c r="C510" s="23"/>
      <c r="D510" s="23"/>
      <c r="E510" s="23"/>
      <c r="F510" s="23"/>
      <c r="G510" s="73"/>
      <c r="H510" s="23"/>
      <c r="I510" s="23"/>
      <c r="J510" s="23"/>
      <c r="K510" s="23"/>
      <c r="L510" s="23"/>
      <c r="M510" s="23"/>
      <c r="N510" s="24"/>
      <c r="O510" s="28"/>
      <c r="P510" s="24"/>
      <c r="Q510" s="62"/>
      <c r="R510" s="72"/>
      <c r="S510" s="25"/>
      <c r="T510" s="63"/>
      <c r="U510" s="47"/>
    </row>
    <row r="511" spans="1:21" x14ac:dyDescent="0.25">
      <c r="A511" s="54"/>
      <c r="B511" s="23"/>
      <c r="C511" s="23"/>
      <c r="D511" s="23"/>
      <c r="E511" s="23"/>
      <c r="F511" s="23"/>
      <c r="G511" s="73"/>
      <c r="H511" s="23"/>
      <c r="I511" s="23"/>
      <c r="J511" s="23"/>
      <c r="K511" s="23"/>
      <c r="L511" s="23"/>
      <c r="M511" s="23"/>
      <c r="N511" s="24"/>
      <c r="O511" s="28"/>
      <c r="P511" s="24"/>
      <c r="Q511" s="62"/>
      <c r="R511" s="72"/>
      <c r="S511" s="25"/>
      <c r="T511" s="63"/>
      <c r="U511" s="47"/>
    </row>
    <row r="512" spans="1:21" x14ac:dyDescent="0.25">
      <c r="A512" s="54"/>
      <c r="B512" s="23"/>
      <c r="C512" s="23"/>
      <c r="D512" s="23"/>
      <c r="E512" s="23"/>
      <c r="F512" s="23"/>
      <c r="G512" s="73"/>
      <c r="H512" s="23"/>
      <c r="I512" s="23"/>
      <c r="J512" s="23"/>
      <c r="K512" s="23"/>
      <c r="L512" s="23"/>
      <c r="M512" s="23"/>
      <c r="N512" s="24"/>
      <c r="O512" s="28"/>
      <c r="P512" s="24"/>
      <c r="Q512" s="62"/>
      <c r="R512" s="72"/>
      <c r="S512" s="25"/>
      <c r="T512" s="63"/>
      <c r="U512" s="47"/>
    </row>
    <row r="513" spans="1:21" x14ac:dyDescent="0.25">
      <c r="A513" s="54"/>
      <c r="B513" s="23"/>
      <c r="C513" s="23"/>
      <c r="D513" s="23"/>
      <c r="E513" s="23"/>
      <c r="F513" s="23"/>
      <c r="G513" s="73"/>
      <c r="H513" s="23"/>
      <c r="I513" s="23"/>
      <c r="J513" s="23"/>
      <c r="K513" s="23"/>
      <c r="L513" s="23"/>
      <c r="M513" s="23"/>
      <c r="N513" s="24"/>
      <c r="O513" s="28"/>
      <c r="P513" s="24"/>
      <c r="Q513" s="62"/>
      <c r="R513" s="72"/>
      <c r="S513" s="25"/>
      <c r="T513" s="63"/>
      <c r="U513" s="47"/>
    </row>
    <row r="514" spans="1:21" x14ac:dyDescent="0.25">
      <c r="A514" s="54"/>
      <c r="B514" s="23"/>
      <c r="C514" s="23"/>
      <c r="D514" s="23"/>
      <c r="E514" s="23"/>
      <c r="F514" s="23"/>
      <c r="G514" s="73"/>
      <c r="H514" s="23"/>
      <c r="I514" s="23"/>
      <c r="J514" s="23"/>
      <c r="K514" s="23"/>
      <c r="L514" s="23"/>
      <c r="M514" s="23"/>
      <c r="N514" s="24"/>
      <c r="O514" s="28"/>
      <c r="P514" s="24"/>
      <c r="Q514" s="62"/>
      <c r="R514" s="72"/>
      <c r="S514" s="25"/>
      <c r="T514" s="63"/>
      <c r="U514" s="47"/>
    </row>
    <row r="515" spans="1:21" x14ac:dyDescent="0.25">
      <c r="A515" s="54"/>
      <c r="B515" s="23"/>
      <c r="C515" s="23"/>
      <c r="D515" s="23"/>
      <c r="E515" s="23"/>
      <c r="F515" s="23"/>
      <c r="G515" s="73"/>
      <c r="H515" s="23"/>
      <c r="I515" s="23"/>
      <c r="J515" s="23"/>
      <c r="K515" s="23"/>
      <c r="L515" s="23"/>
      <c r="M515" s="23"/>
      <c r="N515" s="24"/>
      <c r="O515" s="28"/>
      <c r="P515" s="24"/>
      <c r="Q515" s="62"/>
      <c r="R515" s="72"/>
      <c r="S515" s="25"/>
      <c r="T515" s="63"/>
      <c r="U515" s="47"/>
    </row>
    <row r="516" spans="1:21" x14ac:dyDescent="0.25">
      <c r="A516" s="54"/>
      <c r="B516" s="23"/>
      <c r="C516" s="23"/>
      <c r="D516" s="23"/>
      <c r="E516" s="23"/>
      <c r="F516" s="23"/>
      <c r="G516" s="73"/>
      <c r="H516" s="23"/>
      <c r="I516" s="23"/>
      <c r="J516" s="23"/>
      <c r="K516" s="23"/>
      <c r="L516" s="23"/>
      <c r="M516" s="23"/>
      <c r="N516" s="24"/>
      <c r="O516" s="28"/>
      <c r="P516" s="24"/>
      <c r="Q516" s="62"/>
      <c r="R516" s="72"/>
      <c r="S516" s="25"/>
      <c r="T516" s="63"/>
      <c r="U516" s="47"/>
    </row>
    <row r="517" spans="1:21" x14ac:dyDescent="0.25">
      <c r="A517" s="54"/>
      <c r="B517" s="23"/>
      <c r="C517" s="23"/>
      <c r="D517" s="23"/>
      <c r="E517" s="23"/>
      <c r="F517" s="23"/>
      <c r="G517" s="73"/>
      <c r="H517" s="23"/>
      <c r="I517" s="23"/>
      <c r="J517" s="23"/>
      <c r="K517" s="23"/>
      <c r="L517" s="23"/>
      <c r="M517" s="23"/>
      <c r="N517" s="24"/>
      <c r="O517" s="28"/>
      <c r="P517" s="24"/>
      <c r="Q517" s="62"/>
      <c r="R517" s="72"/>
      <c r="S517" s="25"/>
      <c r="T517" s="63"/>
      <c r="U517" s="47"/>
    </row>
    <row r="518" spans="1:21" x14ac:dyDescent="0.25">
      <c r="A518" s="54"/>
      <c r="B518" s="23"/>
      <c r="C518" s="23"/>
      <c r="D518" s="23"/>
      <c r="E518" s="23"/>
      <c r="F518" s="23"/>
      <c r="G518" s="73"/>
      <c r="H518" s="23"/>
      <c r="I518" s="23"/>
      <c r="J518" s="23"/>
      <c r="K518" s="23"/>
      <c r="L518" s="23"/>
      <c r="M518" s="23"/>
      <c r="N518" s="24"/>
      <c r="O518" s="28"/>
      <c r="P518" s="24"/>
      <c r="Q518" s="62"/>
      <c r="R518" s="72"/>
      <c r="S518" s="25"/>
      <c r="T518" s="63"/>
      <c r="U518" s="47"/>
    </row>
    <row r="519" spans="1:21" x14ac:dyDescent="0.25">
      <c r="A519" s="54"/>
      <c r="B519" s="23"/>
      <c r="C519" s="23"/>
      <c r="D519" s="23"/>
      <c r="E519" s="23"/>
      <c r="F519" s="23"/>
      <c r="G519" s="73"/>
      <c r="H519" s="23"/>
      <c r="I519" s="23"/>
      <c r="J519" s="23"/>
      <c r="K519" s="23"/>
      <c r="L519" s="23"/>
      <c r="M519" s="23"/>
      <c r="N519" s="24"/>
      <c r="O519" s="28"/>
      <c r="P519" s="24"/>
      <c r="Q519" s="62"/>
      <c r="R519" s="72"/>
      <c r="S519" s="25"/>
      <c r="T519" s="63"/>
      <c r="U519" s="47"/>
    </row>
    <row r="520" spans="1:21" x14ac:dyDescent="0.25">
      <c r="A520" s="54"/>
      <c r="B520" s="23"/>
      <c r="C520" s="23"/>
      <c r="D520" s="23"/>
      <c r="E520" s="23"/>
      <c r="F520" s="23"/>
      <c r="G520" s="73"/>
      <c r="H520" s="23"/>
      <c r="I520" s="23"/>
      <c r="J520" s="23"/>
      <c r="K520" s="23"/>
      <c r="L520" s="23"/>
      <c r="M520" s="23"/>
      <c r="N520" s="24"/>
      <c r="O520" s="28"/>
      <c r="P520" s="24"/>
      <c r="Q520" s="62"/>
      <c r="R520" s="72"/>
      <c r="S520" s="25"/>
      <c r="T520" s="63"/>
      <c r="U520" s="47"/>
    </row>
    <row r="521" spans="1:21" x14ac:dyDescent="0.25">
      <c r="A521" s="54"/>
      <c r="B521" s="23"/>
      <c r="C521" s="23"/>
      <c r="D521" s="23"/>
      <c r="E521" s="23"/>
      <c r="F521" s="23"/>
      <c r="G521" s="73"/>
      <c r="H521" s="23"/>
      <c r="I521" s="23"/>
      <c r="J521" s="23"/>
      <c r="K521" s="23"/>
      <c r="L521" s="23"/>
      <c r="M521" s="23"/>
      <c r="N521" s="24"/>
      <c r="O521" s="28"/>
      <c r="P521" s="24"/>
      <c r="Q521" s="62"/>
      <c r="R521" s="72"/>
      <c r="S521" s="25"/>
      <c r="T521" s="63"/>
      <c r="U521" s="47"/>
    </row>
    <row r="522" spans="1:21" x14ac:dyDescent="0.25">
      <c r="A522" s="54"/>
      <c r="B522" s="23"/>
      <c r="C522" s="23"/>
      <c r="D522" s="23"/>
      <c r="E522" s="23"/>
      <c r="F522" s="23"/>
      <c r="G522" s="73"/>
      <c r="H522" s="23"/>
      <c r="I522" s="23"/>
      <c r="J522" s="23"/>
      <c r="K522" s="23"/>
      <c r="L522" s="23"/>
      <c r="M522" s="23"/>
      <c r="N522" s="24"/>
      <c r="O522" s="28"/>
      <c r="P522" s="24"/>
      <c r="Q522" s="62"/>
      <c r="R522" s="72"/>
      <c r="S522" s="25"/>
      <c r="T522" s="63"/>
      <c r="U522" s="47"/>
    </row>
    <row r="523" spans="1:21" x14ac:dyDescent="0.25">
      <c r="A523" s="54"/>
      <c r="B523" s="23"/>
      <c r="C523" s="23"/>
      <c r="D523" s="23"/>
      <c r="E523" s="23"/>
      <c r="F523" s="23"/>
      <c r="G523" s="73"/>
      <c r="H523" s="23"/>
      <c r="I523" s="23"/>
      <c r="J523" s="23"/>
      <c r="K523" s="23"/>
      <c r="L523" s="23"/>
      <c r="M523" s="23"/>
      <c r="N523" s="24"/>
      <c r="O523" s="28"/>
      <c r="P523" s="24"/>
      <c r="Q523" s="62"/>
      <c r="R523" s="72"/>
      <c r="S523" s="25"/>
      <c r="T523" s="63"/>
      <c r="U523" s="47"/>
    </row>
    <row r="524" spans="1:21" x14ac:dyDescent="0.25">
      <c r="A524" s="54"/>
      <c r="B524" s="23"/>
      <c r="C524" s="23"/>
      <c r="D524" s="23"/>
      <c r="E524" s="23"/>
      <c r="F524" s="23"/>
      <c r="G524" s="73"/>
      <c r="H524" s="23"/>
      <c r="I524" s="23"/>
      <c r="J524" s="23"/>
      <c r="K524" s="23"/>
      <c r="L524" s="23"/>
      <c r="M524" s="23"/>
      <c r="N524" s="24"/>
      <c r="O524" s="28"/>
      <c r="P524" s="24"/>
      <c r="Q524" s="62"/>
      <c r="R524" s="72"/>
      <c r="S524" s="25"/>
      <c r="T524" s="63"/>
      <c r="U524" s="47"/>
    </row>
    <row r="525" spans="1:21" x14ac:dyDescent="0.25">
      <c r="A525" s="54"/>
      <c r="B525" s="23"/>
      <c r="C525" s="23"/>
      <c r="D525" s="23"/>
      <c r="E525" s="23"/>
      <c r="F525" s="23"/>
      <c r="G525" s="73"/>
      <c r="H525" s="23"/>
      <c r="I525" s="23"/>
      <c r="J525" s="23"/>
      <c r="K525" s="23"/>
      <c r="L525" s="23"/>
      <c r="M525" s="23"/>
      <c r="N525" s="24"/>
      <c r="O525" s="28"/>
      <c r="P525" s="24"/>
      <c r="Q525" s="62"/>
      <c r="R525" s="72"/>
      <c r="S525" s="25"/>
      <c r="T525" s="63"/>
      <c r="U525" s="47"/>
    </row>
    <row r="526" spans="1:21" x14ac:dyDescent="0.25">
      <c r="A526" s="54"/>
      <c r="B526" s="23"/>
      <c r="C526" s="23"/>
      <c r="D526" s="23"/>
      <c r="E526" s="23"/>
      <c r="F526" s="23"/>
      <c r="G526" s="73"/>
      <c r="H526" s="23"/>
      <c r="I526" s="23"/>
      <c r="J526" s="23"/>
      <c r="K526" s="23"/>
      <c r="L526" s="23"/>
      <c r="M526" s="23"/>
      <c r="N526" s="24"/>
      <c r="O526" s="28"/>
      <c r="P526" s="24"/>
      <c r="Q526" s="62"/>
      <c r="R526" s="72"/>
      <c r="S526" s="25"/>
      <c r="T526" s="63"/>
      <c r="U526" s="47"/>
    </row>
    <row r="527" spans="1:21" x14ac:dyDescent="0.25">
      <c r="A527" s="54"/>
      <c r="B527" s="23"/>
      <c r="C527" s="23"/>
      <c r="D527" s="23"/>
      <c r="E527" s="23"/>
      <c r="F527" s="23"/>
      <c r="G527" s="73"/>
      <c r="H527" s="23"/>
      <c r="I527" s="23"/>
      <c r="J527" s="23"/>
      <c r="K527" s="23"/>
      <c r="L527" s="23"/>
      <c r="M527" s="23"/>
      <c r="N527" s="24"/>
      <c r="O527" s="28"/>
      <c r="P527" s="24"/>
      <c r="Q527" s="62"/>
      <c r="R527" s="72"/>
      <c r="S527" s="25"/>
      <c r="T527" s="63"/>
      <c r="U527" s="47"/>
    </row>
    <row r="528" spans="1:21" x14ac:dyDescent="0.25">
      <c r="A528" s="54"/>
      <c r="B528" s="23"/>
      <c r="C528" s="23"/>
      <c r="D528" s="23"/>
      <c r="E528" s="23"/>
      <c r="F528" s="23"/>
      <c r="G528" s="73"/>
      <c r="H528" s="23"/>
      <c r="I528" s="23"/>
      <c r="J528" s="23"/>
      <c r="K528" s="23"/>
      <c r="L528" s="23"/>
      <c r="M528" s="23"/>
      <c r="N528" s="24"/>
      <c r="O528" s="28"/>
      <c r="P528" s="24"/>
      <c r="Q528" s="62"/>
      <c r="R528" s="72"/>
      <c r="S528" s="25"/>
      <c r="T528" s="63"/>
      <c r="U528" s="47"/>
    </row>
    <row r="529" spans="1:21" x14ac:dyDescent="0.25">
      <c r="A529" s="54"/>
      <c r="B529" s="23"/>
      <c r="C529" s="23"/>
      <c r="D529" s="23"/>
      <c r="E529" s="23"/>
      <c r="F529" s="23"/>
      <c r="G529" s="73"/>
      <c r="H529" s="23"/>
      <c r="I529" s="23"/>
      <c r="J529" s="23"/>
      <c r="K529" s="23"/>
      <c r="L529" s="23"/>
      <c r="M529" s="23"/>
      <c r="N529" s="24"/>
      <c r="O529" s="28"/>
      <c r="P529" s="24"/>
      <c r="Q529" s="62"/>
      <c r="R529" s="72"/>
      <c r="S529" s="25"/>
      <c r="T529" s="63"/>
      <c r="U529" s="47"/>
    </row>
    <row r="530" spans="1:21" x14ac:dyDescent="0.25">
      <c r="A530" s="54"/>
      <c r="B530" s="23"/>
      <c r="C530" s="23"/>
      <c r="D530" s="23"/>
      <c r="E530" s="23"/>
      <c r="F530" s="23"/>
      <c r="G530" s="73"/>
      <c r="H530" s="23"/>
      <c r="I530" s="23"/>
      <c r="J530" s="23"/>
      <c r="K530" s="23"/>
      <c r="L530" s="23"/>
      <c r="M530" s="23"/>
      <c r="N530" s="24"/>
      <c r="O530" s="28"/>
      <c r="P530" s="24"/>
      <c r="Q530" s="62"/>
      <c r="R530" s="72"/>
      <c r="S530" s="25"/>
      <c r="T530" s="63"/>
      <c r="U530" s="47"/>
    </row>
    <row r="531" spans="1:21" x14ac:dyDescent="0.25">
      <c r="A531" s="54"/>
      <c r="B531" s="23"/>
      <c r="C531" s="23"/>
      <c r="D531" s="23"/>
      <c r="E531" s="23"/>
      <c r="F531" s="23"/>
      <c r="G531" s="73"/>
      <c r="H531" s="23"/>
      <c r="I531" s="23"/>
      <c r="J531" s="23"/>
      <c r="K531" s="23"/>
      <c r="L531" s="23"/>
      <c r="M531" s="23"/>
      <c r="N531" s="24"/>
      <c r="O531" s="28"/>
      <c r="P531" s="24"/>
      <c r="Q531" s="62"/>
      <c r="R531" s="72"/>
      <c r="S531" s="25"/>
      <c r="T531" s="63"/>
      <c r="U531" s="47"/>
    </row>
    <row r="532" spans="1:21" x14ac:dyDescent="0.25">
      <c r="A532" s="54"/>
      <c r="B532" s="23"/>
      <c r="C532" s="23"/>
      <c r="D532" s="23"/>
      <c r="E532" s="23"/>
      <c r="F532" s="23"/>
      <c r="G532" s="73"/>
      <c r="H532" s="23"/>
      <c r="I532" s="23"/>
      <c r="J532" s="23"/>
      <c r="K532" s="23"/>
      <c r="L532" s="23"/>
      <c r="M532" s="23"/>
      <c r="N532" s="24"/>
      <c r="O532" s="28"/>
      <c r="P532" s="24"/>
      <c r="Q532" s="62"/>
      <c r="R532" s="72"/>
      <c r="S532" s="25"/>
      <c r="T532" s="63"/>
      <c r="U532" s="47"/>
    </row>
    <row r="533" spans="1:21" x14ac:dyDescent="0.25">
      <c r="A533" s="54"/>
      <c r="B533" s="23"/>
      <c r="C533" s="23"/>
      <c r="D533" s="23"/>
      <c r="E533" s="23"/>
      <c r="F533" s="23"/>
      <c r="G533" s="73"/>
      <c r="H533" s="23"/>
      <c r="I533" s="23"/>
      <c r="J533" s="23"/>
      <c r="K533" s="23"/>
      <c r="L533" s="23"/>
      <c r="M533" s="23"/>
      <c r="N533" s="24"/>
      <c r="O533" s="28"/>
      <c r="P533" s="24"/>
      <c r="Q533" s="62"/>
      <c r="R533" s="72"/>
      <c r="S533" s="25"/>
      <c r="T533" s="63"/>
      <c r="U533" s="47"/>
    </row>
    <row r="534" spans="1:21" x14ac:dyDescent="0.25">
      <c r="A534" s="54"/>
      <c r="B534" s="23"/>
      <c r="C534" s="23"/>
      <c r="D534" s="23"/>
      <c r="E534" s="23"/>
      <c r="F534" s="23"/>
      <c r="G534" s="73"/>
      <c r="H534" s="23"/>
      <c r="I534" s="23"/>
      <c r="J534" s="23"/>
      <c r="K534" s="23"/>
      <c r="L534" s="23"/>
      <c r="M534" s="23"/>
      <c r="N534" s="24"/>
      <c r="O534" s="28"/>
      <c r="P534" s="24"/>
      <c r="Q534" s="62"/>
      <c r="R534" s="72"/>
      <c r="S534" s="25"/>
      <c r="T534" s="63"/>
      <c r="U534" s="47"/>
    </row>
    <row r="535" spans="1:21" x14ac:dyDescent="0.25">
      <c r="A535" s="54"/>
      <c r="B535" s="23"/>
      <c r="C535" s="23"/>
      <c r="D535" s="23"/>
      <c r="E535" s="23"/>
      <c r="F535" s="23"/>
      <c r="G535" s="73"/>
      <c r="H535" s="23"/>
      <c r="I535" s="23"/>
      <c r="J535" s="23"/>
      <c r="K535" s="23"/>
      <c r="L535" s="23"/>
      <c r="M535" s="23"/>
      <c r="N535" s="24"/>
      <c r="O535" s="28"/>
      <c r="P535" s="24"/>
      <c r="Q535" s="62"/>
      <c r="R535" s="72"/>
      <c r="S535" s="25"/>
      <c r="T535" s="63"/>
      <c r="U535" s="47"/>
    </row>
    <row r="536" spans="1:21" x14ac:dyDescent="0.25">
      <c r="A536" s="54"/>
      <c r="B536" s="23"/>
      <c r="C536" s="23"/>
      <c r="D536" s="23"/>
      <c r="E536" s="23"/>
      <c r="F536" s="23"/>
      <c r="G536" s="73"/>
      <c r="H536" s="23"/>
      <c r="I536" s="23"/>
      <c r="J536" s="23"/>
      <c r="K536" s="23"/>
      <c r="L536" s="23"/>
      <c r="M536" s="23"/>
      <c r="N536" s="24"/>
      <c r="O536" s="28"/>
      <c r="P536" s="24"/>
      <c r="Q536" s="62"/>
      <c r="R536" s="72"/>
      <c r="S536" s="25"/>
      <c r="T536" s="63"/>
      <c r="U536" s="47"/>
    </row>
    <row r="537" spans="1:21" x14ac:dyDescent="0.25">
      <c r="A537" s="54"/>
      <c r="B537" s="23"/>
      <c r="C537" s="23"/>
      <c r="D537" s="23"/>
      <c r="E537" s="23"/>
      <c r="F537" s="23"/>
      <c r="G537" s="73"/>
      <c r="H537" s="23"/>
      <c r="I537" s="23"/>
      <c r="J537" s="23"/>
      <c r="K537" s="23"/>
      <c r="L537" s="23"/>
      <c r="M537" s="23"/>
      <c r="N537" s="24"/>
      <c r="O537" s="28"/>
      <c r="P537" s="24"/>
      <c r="Q537" s="62"/>
      <c r="R537" s="72"/>
      <c r="S537" s="25"/>
      <c r="T537" s="63"/>
      <c r="U537" s="47"/>
    </row>
    <row r="538" spans="1:21" x14ac:dyDescent="0.25">
      <c r="A538" s="54"/>
      <c r="B538" s="23"/>
      <c r="C538" s="23"/>
      <c r="D538" s="23"/>
      <c r="E538" s="23"/>
      <c r="F538" s="23"/>
      <c r="G538" s="73"/>
      <c r="H538" s="23"/>
      <c r="I538" s="23"/>
      <c r="J538" s="23"/>
      <c r="K538" s="23"/>
      <c r="L538" s="23"/>
      <c r="M538" s="23"/>
      <c r="N538" s="24"/>
      <c r="O538" s="28"/>
      <c r="P538" s="24"/>
      <c r="Q538" s="62"/>
      <c r="R538" s="72"/>
      <c r="S538" s="25"/>
      <c r="T538" s="63"/>
      <c r="U538" s="47"/>
    </row>
    <row r="539" spans="1:21" x14ac:dyDescent="0.25">
      <c r="A539" s="54"/>
      <c r="B539" s="23"/>
      <c r="C539" s="23"/>
      <c r="D539" s="23"/>
      <c r="E539" s="23"/>
      <c r="F539" s="23"/>
      <c r="G539" s="73"/>
      <c r="H539" s="23"/>
      <c r="I539" s="23"/>
      <c r="J539" s="23"/>
      <c r="K539" s="23"/>
      <c r="L539" s="23"/>
      <c r="M539" s="23"/>
      <c r="N539" s="24"/>
      <c r="O539" s="28"/>
      <c r="P539" s="24"/>
      <c r="Q539" s="62"/>
      <c r="R539" s="72"/>
      <c r="S539" s="25"/>
      <c r="T539" s="63"/>
      <c r="U539" s="47"/>
    </row>
    <row r="540" spans="1:21" x14ac:dyDescent="0.25">
      <c r="A540" s="54"/>
      <c r="B540" s="23"/>
      <c r="C540" s="23"/>
      <c r="D540" s="23"/>
      <c r="E540" s="23"/>
      <c r="F540" s="23"/>
      <c r="G540" s="73"/>
      <c r="H540" s="23"/>
      <c r="I540" s="23"/>
      <c r="J540" s="23"/>
      <c r="K540" s="23"/>
      <c r="L540" s="23"/>
      <c r="M540" s="23"/>
      <c r="N540" s="24"/>
      <c r="O540" s="28"/>
      <c r="P540" s="24"/>
      <c r="Q540" s="62"/>
      <c r="R540" s="72"/>
      <c r="S540" s="25"/>
      <c r="T540" s="63"/>
      <c r="U540" s="47"/>
    </row>
    <row r="541" spans="1:21" x14ac:dyDescent="0.25">
      <c r="A541" s="54"/>
      <c r="B541" s="23"/>
      <c r="C541" s="23"/>
      <c r="D541" s="23"/>
      <c r="E541" s="23"/>
      <c r="F541" s="23"/>
      <c r="G541" s="73"/>
      <c r="H541" s="23"/>
      <c r="I541" s="23"/>
      <c r="J541" s="23"/>
      <c r="K541" s="23"/>
      <c r="L541" s="23"/>
      <c r="M541" s="23"/>
      <c r="N541" s="24"/>
      <c r="O541" s="28"/>
      <c r="P541" s="24"/>
      <c r="Q541" s="62"/>
      <c r="R541" s="72"/>
      <c r="S541" s="25"/>
      <c r="T541" s="63"/>
      <c r="U541" s="47"/>
    </row>
    <row r="542" spans="1:21" x14ac:dyDescent="0.25">
      <c r="A542" s="54"/>
      <c r="B542" s="23"/>
      <c r="C542" s="23"/>
      <c r="D542" s="23"/>
      <c r="E542" s="23"/>
      <c r="F542" s="23"/>
      <c r="G542" s="73"/>
      <c r="H542" s="23"/>
      <c r="I542" s="23"/>
      <c r="J542" s="23"/>
      <c r="K542" s="23"/>
      <c r="L542" s="23"/>
      <c r="M542" s="23"/>
      <c r="N542" s="24"/>
      <c r="O542" s="28"/>
      <c r="P542" s="24"/>
      <c r="Q542" s="62"/>
      <c r="R542" s="72"/>
      <c r="S542" s="25"/>
      <c r="T542" s="63"/>
      <c r="U542" s="47"/>
    </row>
    <row r="543" spans="1:21" x14ac:dyDescent="0.25">
      <c r="A543" s="54"/>
      <c r="B543" s="23"/>
      <c r="C543" s="23"/>
      <c r="D543" s="23"/>
      <c r="E543" s="23"/>
      <c r="F543" s="23"/>
      <c r="G543" s="73"/>
      <c r="H543" s="23"/>
      <c r="I543" s="23"/>
      <c r="J543" s="23"/>
      <c r="K543" s="23"/>
      <c r="L543" s="23"/>
      <c r="M543" s="23"/>
      <c r="N543" s="24"/>
      <c r="O543" s="28"/>
      <c r="P543" s="24"/>
      <c r="Q543" s="62"/>
      <c r="R543" s="72"/>
      <c r="S543" s="25"/>
      <c r="T543" s="63"/>
      <c r="U543" s="47"/>
    </row>
    <row r="544" spans="1:21" x14ac:dyDescent="0.25">
      <c r="A544" s="54"/>
      <c r="B544" s="23"/>
      <c r="C544" s="23"/>
      <c r="D544" s="23"/>
      <c r="E544" s="23"/>
      <c r="F544" s="23"/>
      <c r="G544" s="73"/>
      <c r="H544" s="23"/>
      <c r="I544" s="23"/>
      <c r="J544" s="23"/>
      <c r="K544" s="23"/>
      <c r="L544" s="23"/>
      <c r="M544" s="23"/>
      <c r="N544" s="24"/>
      <c r="O544" s="28"/>
      <c r="P544" s="24"/>
      <c r="Q544" s="62"/>
      <c r="R544" s="72"/>
      <c r="S544" s="25"/>
      <c r="T544" s="63"/>
      <c r="U544" s="47"/>
    </row>
    <row r="545" spans="1:21" x14ac:dyDescent="0.25">
      <c r="A545" s="54"/>
      <c r="B545" s="23"/>
      <c r="C545" s="23"/>
      <c r="D545" s="23"/>
      <c r="E545" s="23"/>
      <c r="F545" s="23"/>
      <c r="G545" s="73"/>
      <c r="H545" s="23"/>
      <c r="I545" s="23"/>
      <c r="J545" s="23"/>
      <c r="K545" s="23"/>
      <c r="L545" s="23"/>
      <c r="M545" s="23"/>
      <c r="N545" s="24"/>
      <c r="O545" s="28"/>
      <c r="P545" s="24"/>
      <c r="Q545" s="62"/>
      <c r="R545" s="72"/>
      <c r="S545" s="25"/>
      <c r="T545" s="63"/>
      <c r="U545" s="47"/>
    </row>
    <row r="546" spans="1:21" x14ac:dyDescent="0.25">
      <c r="A546" s="54"/>
      <c r="B546" s="23"/>
      <c r="C546" s="23"/>
      <c r="D546" s="23"/>
      <c r="E546" s="23"/>
      <c r="F546" s="23"/>
      <c r="G546" s="73"/>
      <c r="H546" s="23"/>
      <c r="I546" s="23"/>
      <c r="J546" s="23"/>
      <c r="K546" s="23"/>
      <c r="L546" s="23"/>
      <c r="M546" s="23"/>
      <c r="N546" s="24"/>
      <c r="O546" s="28"/>
      <c r="P546" s="24"/>
      <c r="Q546" s="62"/>
      <c r="R546" s="72"/>
      <c r="S546" s="25"/>
      <c r="T546" s="63"/>
      <c r="U546" s="47"/>
    </row>
    <row r="547" spans="1:21" x14ac:dyDescent="0.25">
      <c r="A547" s="54"/>
      <c r="B547" s="23"/>
      <c r="C547" s="23"/>
      <c r="D547" s="23"/>
      <c r="E547" s="23"/>
      <c r="F547" s="23"/>
      <c r="G547" s="73"/>
      <c r="H547" s="23"/>
      <c r="I547" s="23"/>
      <c r="J547" s="23"/>
      <c r="K547" s="23"/>
      <c r="L547" s="23"/>
      <c r="M547" s="23"/>
      <c r="N547" s="24"/>
      <c r="O547" s="28"/>
      <c r="P547" s="24"/>
      <c r="Q547" s="62"/>
      <c r="R547" s="72"/>
      <c r="S547" s="25"/>
      <c r="T547" s="63"/>
      <c r="U547" s="47"/>
    </row>
    <row r="548" spans="1:21" x14ac:dyDescent="0.25">
      <c r="A548" s="54"/>
      <c r="B548" s="23"/>
      <c r="C548" s="23"/>
      <c r="D548" s="23"/>
      <c r="E548" s="23"/>
      <c r="F548" s="23"/>
      <c r="G548" s="73"/>
      <c r="H548" s="23"/>
      <c r="I548" s="23"/>
      <c r="J548" s="23"/>
      <c r="K548" s="23"/>
      <c r="L548" s="23"/>
      <c r="M548" s="23"/>
      <c r="N548" s="24"/>
      <c r="O548" s="28"/>
      <c r="P548" s="24"/>
      <c r="Q548" s="62"/>
      <c r="R548" s="72"/>
      <c r="S548" s="25"/>
      <c r="T548" s="63"/>
      <c r="U548" s="47"/>
    </row>
    <row r="549" spans="1:21" x14ac:dyDescent="0.25">
      <c r="A549" s="54"/>
      <c r="B549" s="23"/>
      <c r="C549" s="23"/>
      <c r="D549" s="23"/>
      <c r="E549" s="23"/>
      <c r="F549" s="23"/>
      <c r="G549" s="73"/>
      <c r="H549" s="23"/>
      <c r="I549" s="23"/>
      <c r="J549" s="23"/>
      <c r="K549" s="23"/>
      <c r="L549" s="23"/>
      <c r="M549" s="23"/>
      <c r="N549" s="24"/>
      <c r="O549" s="28"/>
      <c r="P549" s="24"/>
      <c r="Q549" s="62"/>
      <c r="R549" s="72"/>
      <c r="S549" s="25"/>
      <c r="T549" s="63"/>
      <c r="U549" s="47"/>
    </row>
    <row r="550" spans="1:21" x14ac:dyDescent="0.25">
      <c r="A550" s="54"/>
      <c r="B550" s="23"/>
      <c r="C550" s="23"/>
      <c r="D550" s="23"/>
      <c r="E550" s="23"/>
      <c r="F550" s="23"/>
      <c r="G550" s="73"/>
      <c r="H550" s="23"/>
      <c r="I550" s="23"/>
      <c r="J550" s="23"/>
      <c r="K550" s="23"/>
      <c r="L550" s="23"/>
      <c r="M550" s="23"/>
      <c r="N550" s="24"/>
      <c r="O550" s="28"/>
      <c r="P550" s="24"/>
      <c r="Q550" s="62"/>
      <c r="R550" s="72"/>
      <c r="S550" s="25"/>
      <c r="T550" s="63"/>
      <c r="U550" s="47"/>
    </row>
    <row r="551" spans="1:21" x14ac:dyDescent="0.2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6"/>
      <c r="L551" s="23"/>
      <c r="M551" s="23"/>
      <c r="N551" s="24"/>
      <c r="O551" s="64"/>
      <c r="P551" s="65"/>
      <c r="Q551" s="62"/>
      <c r="R551" s="62"/>
      <c r="S551" s="64"/>
      <c r="T551" s="63"/>
      <c r="U551" s="23"/>
    </row>
    <row r="552" spans="1:21" x14ac:dyDescent="0.2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6"/>
      <c r="L552" s="23"/>
      <c r="M552" s="23"/>
      <c r="N552" s="24"/>
      <c r="O552" s="64"/>
      <c r="P552" s="65"/>
      <c r="Q552" s="62"/>
      <c r="R552" s="62"/>
      <c r="S552" s="64"/>
      <c r="T552" s="63"/>
      <c r="U552" s="23"/>
    </row>
    <row r="553" spans="1:21" x14ac:dyDescent="0.2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6"/>
      <c r="L553" s="23"/>
      <c r="M553" s="23"/>
      <c r="N553" s="24"/>
      <c r="O553" s="64"/>
      <c r="P553" s="65"/>
      <c r="Q553" s="62"/>
      <c r="R553" s="62"/>
      <c r="S553" s="64"/>
      <c r="T553" s="63"/>
      <c r="U553" s="23"/>
    </row>
    <row r="554" spans="1:21" x14ac:dyDescent="0.2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6"/>
      <c r="L554" s="23"/>
      <c r="M554" s="23"/>
      <c r="N554" s="24"/>
      <c r="O554" s="64"/>
      <c r="P554" s="65"/>
      <c r="Q554" s="62"/>
      <c r="R554" s="62"/>
      <c r="S554" s="64"/>
      <c r="T554" s="63"/>
      <c r="U554" s="23"/>
    </row>
  </sheetData>
  <autoFilter ref="A4:U541" xr:uid="{FD0C60B6-879C-4F77-B299-B712E6DA4110}"/>
  <conditionalFormatting sqref="A5:T5">
    <cfRule type="expression" dxfId="87" priority="5999" stopIfTrue="1">
      <formula>AND(ISNUMBER($C5),$C5=$E5,$K$1=FALSE)</formula>
    </cfRule>
  </conditionalFormatting>
  <conditionalFormatting sqref="A5:L5">
    <cfRule type="expression" dxfId="86" priority="5291" stopIfTrue="1">
      <formula>$N5="NERADNO"</formula>
    </cfRule>
    <cfRule type="expression" dxfId="85" priority="5995" stopIfTrue="1">
      <formula>$N5="PAUZA"</formula>
    </cfRule>
  </conditionalFormatting>
  <conditionalFormatting sqref="N5:T5">
    <cfRule type="expression" dxfId="84" priority="5297">
      <formula>$N5="NERADNO"</formula>
    </cfRule>
    <cfRule type="expression" dxfId="83" priority="5997">
      <formula>$N5="PAUZA"</formula>
    </cfRule>
  </conditionalFormatting>
  <conditionalFormatting sqref="A926:T1327">
    <cfRule type="expression" dxfId="82" priority="2950" stopIfTrue="1">
      <formula>AND(ISNUMBER($C926),$C926=$E926,$K$1=FALSE)</formula>
    </cfRule>
  </conditionalFormatting>
  <conditionalFormatting sqref="A926:L1327">
    <cfRule type="expression" dxfId="81" priority="2945" stopIfTrue="1">
      <formula>$N926="NERADNO"</formula>
    </cfRule>
    <cfRule type="expression" dxfId="80" priority="2947" stopIfTrue="1">
      <formula>$N926="PAUZA"</formula>
    </cfRule>
  </conditionalFormatting>
  <conditionalFormatting sqref="N926:T1327">
    <cfRule type="expression" dxfId="79" priority="2946">
      <formula>$N926="NERADNO"</formula>
    </cfRule>
    <cfRule type="expression" dxfId="78" priority="2948">
      <formula>$N926="PAUZA"</formula>
    </cfRule>
  </conditionalFormatting>
  <conditionalFormatting sqref="E1:E1048576">
    <cfRule type="duplicateValues" dxfId="77" priority="2738"/>
  </conditionalFormatting>
  <conditionalFormatting sqref="D3">
    <cfRule type="duplicateValues" dxfId="76" priority="2442"/>
  </conditionalFormatting>
  <conditionalFormatting sqref="A921:T925">
    <cfRule type="expression" dxfId="75" priority="736" stopIfTrue="1">
      <formula>AND(ISNUMBER($C921),$C921=$E921,$K$1=FALSE)</formula>
    </cfRule>
  </conditionalFormatting>
  <conditionalFormatting sqref="A921:L925">
    <cfRule type="expression" dxfId="74" priority="732" stopIfTrue="1">
      <formula>$N921="NERADNO"</formula>
    </cfRule>
    <cfRule type="expression" dxfId="73" priority="734" stopIfTrue="1">
      <formula>$N921="PAUZA"</formula>
    </cfRule>
  </conditionalFormatting>
  <conditionalFormatting sqref="N921:T925">
    <cfRule type="expression" dxfId="72" priority="733">
      <formula>$N921="NERADNO"</formula>
    </cfRule>
    <cfRule type="expression" dxfId="71" priority="735">
      <formula>$N921="PAUZA"</formula>
    </cfRule>
  </conditionalFormatting>
  <conditionalFormatting sqref="A660:T920">
    <cfRule type="expression" dxfId="70" priority="721" stopIfTrue="1">
      <formula>AND(ISNUMBER($C660),$C660=$E660,$K$1=FALSE)</formula>
    </cfRule>
  </conditionalFormatting>
  <conditionalFormatting sqref="A660:L920">
    <cfRule type="expression" dxfId="69" priority="717" stopIfTrue="1">
      <formula>$N660="NERADNO"</formula>
    </cfRule>
    <cfRule type="expression" dxfId="68" priority="719" stopIfTrue="1">
      <formula>$N660="PAUZA"</formula>
    </cfRule>
  </conditionalFormatting>
  <conditionalFormatting sqref="N660:T920">
    <cfRule type="expression" dxfId="67" priority="718">
      <formula>$N660="NERADNO"</formula>
    </cfRule>
    <cfRule type="expression" dxfId="66" priority="720">
      <formula>$N660="PAUZA"</formula>
    </cfRule>
  </conditionalFormatting>
  <conditionalFormatting sqref="A589:T659">
    <cfRule type="expression" dxfId="65" priority="596" stopIfTrue="1">
      <formula>AND(ISNUMBER($C589),$C589=$E589,$K$1=FALSE)</formula>
    </cfRule>
  </conditionalFormatting>
  <conditionalFormatting sqref="A589:L659">
    <cfRule type="expression" dxfId="64" priority="592" stopIfTrue="1">
      <formula>$N589="NERADNO"</formula>
    </cfRule>
    <cfRule type="expression" dxfId="63" priority="594" stopIfTrue="1">
      <formula>$N589="PAUZA"</formula>
    </cfRule>
  </conditionalFormatting>
  <conditionalFormatting sqref="N589:T659">
    <cfRule type="expression" dxfId="62" priority="593">
      <formula>$N589="NERADNO"</formula>
    </cfRule>
    <cfRule type="expression" dxfId="61" priority="595">
      <formula>$N589="PAUZA"</formula>
    </cfRule>
  </conditionalFormatting>
  <conditionalFormatting sqref="A587:T588">
    <cfRule type="expression" dxfId="60" priority="591" stopIfTrue="1">
      <formula>AND(ISNUMBER($C587),$C587=$E587,$K$1=FALSE)</formula>
    </cfRule>
  </conditionalFormatting>
  <conditionalFormatting sqref="A587:L588">
    <cfRule type="expression" dxfId="59" priority="587" stopIfTrue="1">
      <formula>$N587="NERADNO"</formula>
    </cfRule>
    <cfRule type="expression" dxfId="58" priority="589" stopIfTrue="1">
      <formula>$N587="PAUZA"</formula>
    </cfRule>
  </conditionalFormatting>
  <conditionalFormatting sqref="N587:T588">
    <cfRule type="expression" dxfId="57" priority="588">
      <formula>$N587="NERADNO"</formula>
    </cfRule>
    <cfRule type="expression" dxfId="56" priority="590">
      <formula>$N587="PAUZA"</formula>
    </cfRule>
  </conditionalFormatting>
  <conditionalFormatting sqref="A575:T586">
    <cfRule type="expression" dxfId="55" priority="586" stopIfTrue="1">
      <formula>AND(ISNUMBER($C575),$C575=$E575,$K$1=FALSE)</formula>
    </cfRule>
  </conditionalFormatting>
  <conditionalFormatting sqref="A575:L586">
    <cfRule type="expression" dxfId="54" priority="582" stopIfTrue="1">
      <formula>$N575="NERADNO"</formula>
    </cfRule>
    <cfRule type="expression" dxfId="53" priority="584" stopIfTrue="1">
      <formula>$N575="PAUZA"</formula>
    </cfRule>
  </conditionalFormatting>
  <conditionalFormatting sqref="N575:T586">
    <cfRule type="expression" dxfId="52" priority="583">
      <formula>$N575="NERADNO"</formula>
    </cfRule>
    <cfRule type="expression" dxfId="51" priority="585">
      <formula>$N575="PAUZA"</formula>
    </cfRule>
  </conditionalFormatting>
  <conditionalFormatting sqref="A550:T574">
    <cfRule type="expression" dxfId="50" priority="576" stopIfTrue="1">
      <formula>AND(ISNUMBER($C550),$C550=$E550,$K$1=FALSE)</formula>
    </cfRule>
  </conditionalFormatting>
  <conditionalFormatting sqref="A550:L574">
    <cfRule type="expression" dxfId="49" priority="572" stopIfTrue="1">
      <formula>$N550="NERADNO"</formula>
    </cfRule>
    <cfRule type="expression" dxfId="48" priority="574" stopIfTrue="1">
      <formula>$N550="PAUZA"</formula>
    </cfRule>
  </conditionalFormatting>
  <conditionalFormatting sqref="N550:T574">
    <cfRule type="expression" dxfId="47" priority="573">
      <formula>$N550="NERADNO"</formula>
    </cfRule>
    <cfRule type="expression" dxfId="46" priority="575">
      <formula>$N550="PAUZA"</formula>
    </cfRule>
  </conditionalFormatting>
  <conditionalFormatting sqref="A548:T549">
    <cfRule type="expression" dxfId="45" priority="566" stopIfTrue="1">
      <formula>AND(ISNUMBER($C548),$C548=$E548,$K$1=FALSE)</formula>
    </cfRule>
  </conditionalFormatting>
  <conditionalFormatting sqref="A548:L549">
    <cfRule type="expression" dxfId="44" priority="562" stopIfTrue="1">
      <formula>$N548="NERADNO"</formula>
    </cfRule>
    <cfRule type="expression" dxfId="43" priority="564" stopIfTrue="1">
      <formula>$N548="PAUZA"</formula>
    </cfRule>
  </conditionalFormatting>
  <conditionalFormatting sqref="N548:T549">
    <cfRule type="expression" dxfId="42" priority="563">
      <formula>$N548="NERADNO"</formula>
    </cfRule>
    <cfRule type="expression" dxfId="41" priority="565">
      <formula>$N548="PAUZA"</formula>
    </cfRule>
  </conditionalFormatting>
  <conditionalFormatting sqref="C3">
    <cfRule type="duplicateValues" dxfId="40" priority="561"/>
  </conditionalFormatting>
  <conditionalFormatting sqref="A544:T547">
    <cfRule type="expression" dxfId="39" priority="550" stopIfTrue="1">
      <formula>AND(ISNUMBER($C544),$C544=$E544,$K$1=FALSE)</formula>
    </cfRule>
  </conditionalFormatting>
  <conditionalFormatting sqref="A544:L547">
    <cfRule type="expression" dxfId="38" priority="546" stopIfTrue="1">
      <formula>$N544="NERADNO"</formula>
    </cfRule>
    <cfRule type="expression" dxfId="37" priority="548" stopIfTrue="1">
      <formula>$N544="PAUZA"</formula>
    </cfRule>
  </conditionalFormatting>
  <conditionalFormatting sqref="N544:T547">
    <cfRule type="expression" dxfId="36" priority="547">
      <formula>$N544="NERADNO"</formula>
    </cfRule>
    <cfRule type="expression" dxfId="35" priority="549">
      <formula>$N544="PAUZA"</formula>
    </cfRule>
  </conditionalFormatting>
  <conditionalFormatting sqref="A534:T543">
    <cfRule type="expression" dxfId="34" priority="170" stopIfTrue="1">
      <formula>AND(ISNUMBER($C534),$C534=$E534,$K$1=FALSE)</formula>
    </cfRule>
  </conditionalFormatting>
  <conditionalFormatting sqref="A534:L543">
    <cfRule type="expression" dxfId="33" priority="166" stopIfTrue="1">
      <formula>$N534="NERADNO"</formula>
    </cfRule>
    <cfRule type="expression" dxfId="32" priority="168" stopIfTrue="1">
      <formula>$N534="PAUZA"</formula>
    </cfRule>
  </conditionalFormatting>
  <conditionalFormatting sqref="N534:T543">
    <cfRule type="expression" dxfId="31" priority="167">
      <formula>$N534="NERADNO"</formula>
    </cfRule>
    <cfRule type="expression" dxfId="30" priority="169">
      <formula>$N534="PAUZA"</formula>
    </cfRule>
  </conditionalFormatting>
  <conditionalFormatting sqref="A532:T533">
    <cfRule type="expression" dxfId="29" priority="20" stopIfTrue="1">
      <formula>AND(ISNUMBER($C532),$C532=$E532,$K$1=FALSE)</formula>
    </cfRule>
  </conditionalFormatting>
  <conditionalFormatting sqref="A532:L533">
    <cfRule type="expression" dxfId="28" priority="16" stopIfTrue="1">
      <formula>$N532="NERADNO"</formula>
    </cfRule>
    <cfRule type="expression" dxfId="27" priority="18" stopIfTrue="1">
      <formula>$N532="PAUZA"</formula>
    </cfRule>
  </conditionalFormatting>
  <conditionalFormatting sqref="N532:T533">
    <cfRule type="expression" dxfId="26" priority="17">
      <formula>$N532="NERADNO"</formula>
    </cfRule>
    <cfRule type="expression" dxfId="25" priority="19">
      <formula>$N532="PAUZA"</formula>
    </cfRule>
  </conditionalFormatting>
  <conditionalFormatting sqref="A438:T531">
    <cfRule type="expression" dxfId="24" priority="15" stopIfTrue="1">
      <formula>AND(ISNUMBER($C438),$C438=$E438,$K$1=FALSE)</formula>
    </cfRule>
  </conditionalFormatting>
  <conditionalFormatting sqref="A438:L531">
    <cfRule type="expression" dxfId="23" priority="11" stopIfTrue="1">
      <formula>$N438="NERADNO"</formula>
    </cfRule>
    <cfRule type="expression" dxfId="22" priority="13" stopIfTrue="1">
      <formula>$N438="PAUZA"</formula>
    </cfRule>
  </conditionalFormatting>
  <conditionalFormatting sqref="N438:T531">
    <cfRule type="expression" dxfId="21" priority="12">
      <formula>$N438="NERADNO"</formula>
    </cfRule>
    <cfRule type="expression" dxfId="20" priority="14">
      <formula>$N438="PAUZA"</formula>
    </cfRule>
  </conditionalFormatting>
  <conditionalFormatting sqref="A436:T437">
    <cfRule type="expression" dxfId="19" priority="10" stopIfTrue="1">
      <formula>AND(ISNUMBER($C436),$C436=$E436,$K$1=FALSE)</formula>
    </cfRule>
  </conditionalFormatting>
  <conditionalFormatting sqref="A436:L437">
    <cfRule type="expression" dxfId="18" priority="6" stopIfTrue="1">
      <formula>$N436="NERADNO"</formula>
    </cfRule>
    <cfRule type="expression" dxfId="17" priority="8" stopIfTrue="1">
      <formula>$N436="PAUZA"</formula>
    </cfRule>
  </conditionalFormatting>
  <conditionalFormatting sqref="N436:T437">
    <cfRule type="expression" dxfId="16" priority="7">
      <formula>$N436="NERADNO"</formula>
    </cfRule>
    <cfRule type="expression" dxfId="15" priority="9">
      <formula>$N436="PAUZA"</formula>
    </cfRule>
  </conditionalFormatting>
  <conditionalFormatting sqref="A6:T435">
    <cfRule type="expression" dxfId="4" priority="5" stopIfTrue="1">
      <formula>AND(ISNUMBER($C6),$C6=$E6,$K$1=FALSE)</formula>
    </cfRule>
  </conditionalFormatting>
  <conditionalFormatting sqref="A6:L435">
    <cfRule type="expression" dxfId="3" priority="1" stopIfTrue="1">
      <formula>$N6="NERADNO"</formula>
    </cfRule>
    <cfRule type="expression" dxfId="2" priority="3" stopIfTrue="1">
      <formula>$N6="PAUZA"</formula>
    </cfRule>
  </conditionalFormatting>
  <conditionalFormatting sqref="N6:T435">
    <cfRule type="expression" dxfId="1" priority="2">
      <formula>$N6="NERADNO"</formula>
    </cfRule>
    <cfRule type="expression" dxfId="0" priority="4">
      <formula>$N6="PAUZA"</formula>
    </cfRule>
  </conditionalFormatting>
  <hyperlinks>
    <hyperlink ref="AA1" r:id="rId1" display="101174" xr:uid="{A882E8CB-1C27-47AA-A03B-2D5F07AEB6AD}"/>
    <hyperlink ref="AA2" r:id="rId2" display="105997" xr:uid="{7A4B330C-3B6E-4534-B9F5-1B33568B5BA1}"/>
    <hyperlink ref="AA3" r:id="rId3" display="105998" xr:uid="{E9D57AE1-A0B9-4E80-B1F3-E20A9156AAB6}"/>
    <hyperlink ref="AA4" r:id="rId4" display="106000" xr:uid="{3836C801-1D76-459D-A1DE-F8F79B59D18C}"/>
    <hyperlink ref="AA5" r:id="rId5" display="110918" xr:uid="{524D8444-A7A8-48BE-AC95-9BA671D0010B}"/>
    <hyperlink ref="AA6" r:id="rId6" display="110954" xr:uid="{C95161CC-0BC7-4F85-AD93-DE78BBBFADF4}"/>
    <hyperlink ref="AA7" r:id="rId7" display="110958" xr:uid="{FCE30A21-E041-4D75-9385-21CDDD3443F1}"/>
    <hyperlink ref="AA8" r:id="rId8" display="110967" xr:uid="{32FAB4BE-CF19-47B4-86E2-391FE9CD4F91}"/>
    <hyperlink ref="AA9" r:id="rId9" display="110968" xr:uid="{4162060E-F237-4A7F-8461-173B76A6FE96}"/>
    <hyperlink ref="AA10" r:id="rId10" display="111871" xr:uid="{F111EA6C-2CCE-41C4-B7E2-26FEBCE81188}"/>
    <hyperlink ref="AA11" r:id="rId11" display="116382" xr:uid="{3C86C125-696D-4825-9E82-7B87308DC2F9}"/>
    <hyperlink ref="AA12" r:id="rId12" display="117525" xr:uid="{EA75841A-D68F-45C9-9CC8-5835CC4FEB42}"/>
    <hyperlink ref="AA13" r:id="rId13" display="118355" xr:uid="{23A294E0-A601-48C4-995F-435A52F95FC5}"/>
    <hyperlink ref="AA14" r:id="rId14" display="118792" xr:uid="{597ED8BE-5BA1-4612-8373-687A72F54053}"/>
    <hyperlink ref="AA15" r:id="rId15" display="120832" xr:uid="{83072699-2922-46D6-A892-9137237A92C3}"/>
    <hyperlink ref="AA16" r:id="rId16" display="122922" xr:uid="{FF12F7B2-712F-4BC3-A66E-BA597B1A6F86}"/>
    <hyperlink ref="AA17" r:id="rId17" display="122924" xr:uid="{E6C453B9-24B8-4B61-A60B-27F52BD71A02}"/>
    <hyperlink ref="AA18" r:id="rId18" display="122925" xr:uid="{B6914E86-A0A2-42F6-9CA1-CE42287DE422}"/>
    <hyperlink ref="AA19" r:id="rId19" display="124294" xr:uid="{44D20EC4-637A-45E3-9DC7-13C07563571F}"/>
    <hyperlink ref="AA20" r:id="rId20" display="124351" xr:uid="{E7C330F0-6AFE-4F3F-B9BB-66E2745107E1}"/>
    <hyperlink ref="AA21" r:id="rId21" display="130073" xr:uid="{18D82989-02EF-4330-83A0-66752DFB0D6B}"/>
    <hyperlink ref="AA22" r:id="rId22" display="130076" xr:uid="{EB1A6BA6-1447-4CBF-A95F-FA5C8772C66C}"/>
    <hyperlink ref="AA23" r:id="rId23" display="130078" xr:uid="{2F8CE664-F531-48CE-AB0C-A5CA05AA4839}"/>
    <hyperlink ref="AA24" r:id="rId24" display="131357" xr:uid="{42A59367-4E6E-466F-94B5-D1DF84F21C26}"/>
    <hyperlink ref="AA25" r:id="rId25" display="131358" xr:uid="{B3F238C2-3DF5-44E2-8E9C-7D67D392E6E6}"/>
    <hyperlink ref="AA26" r:id="rId26" display="131372" xr:uid="{6654BC48-8265-4E1A-87C7-EB5DA8EE5B22}"/>
    <hyperlink ref="AA27" r:id="rId27" display="131373" xr:uid="{999BE63D-9A4D-4439-8DD2-80C76F4F8E64}"/>
    <hyperlink ref="AA28" r:id="rId28" display="131411" xr:uid="{BFADE3BC-04C0-4D13-824B-08A310F2B4BE}"/>
    <hyperlink ref="AA29" r:id="rId29" display="131412" xr:uid="{C3CA62AD-6DD3-449A-8F84-CD9F1088F633}"/>
    <hyperlink ref="AA30" r:id="rId30" display="131782" xr:uid="{50129705-93C0-4C6E-B2A4-4F99B19A423A}"/>
    <hyperlink ref="AA31" r:id="rId31" display="131783" xr:uid="{1167A58E-F00D-460E-9829-33CD59DA54E8}"/>
    <hyperlink ref="AA32" r:id="rId32" display="137101" xr:uid="{E05D22E2-1EB1-4D47-925C-799770E6F37D}"/>
    <hyperlink ref="AA33" r:id="rId33" display="137102" xr:uid="{6C271D50-A993-45DC-97D7-67B613F8E94A}"/>
    <hyperlink ref="AA34" r:id="rId34" display="137105" xr:uid="{4FCBB3FA-A90F-4F20-B3A6-CC1E5A0387FD}"/>
    <hyperlink ref="AA35" r:id="rId35" display="137252" xr:uid="{D1E1C52E-B9F6-4490-AF1A-B5019B43EB4D}"/>
    <hyperlink ref="AA36" r:id="rId36" display="137868" xr:uid="{B22541F9-D22E-4B8C-982D-15A33BE804D0}"/>
    <hyperlink ref="AA37" r:id="rId37" display="137873" xr:uid="{DC4BBF8E-B7E2-47C5-AE83-8F009B9045EC}"/>
    <hyperlink ref="AA38" r:id="rId38" display="137880" xr:uid="{13453DA2-5ACD-428D-A3B9-05687E4A4E36}"/>
    <hyperlink ref="AA39" r:id="rId39" display="137881" xr:uid="{C873D8D3-EAA3-46E2-85CB-EDFC71E54CA2}"/>
    <hyperlink ref="AA40" r:id="rId40" display="137917" xr:uid="{0D283793-152B-481D-9DC7-94F36184CD01}"/>
    <hyperlink ref="AA41" r:id="rId41" display="137918" xr:uid="{76AABB72-97CE-4ED9-A639-963C2473B195}"/>
    <hyperlink ref="AA42" r:id="rId42" display="137922" xr:uid="{0B181C6B-54F4-47AC-9586-D2605D582394}"/>
    <hyperlink ref="AA43" r:id="rId43" display="137923" xr:uid="{9F062185-DD61-48C2-B182-563C6CE09F98}"/>
    <hyperlink ref="AA44" r:id="rId44" display="137924" xr:uid="{8469EBD9-B332-45A1-BC33-C42285C755AB}"/>
    <hyperlink ref="AA45" r:id="rId45" display="137925" xr:uid="{A6B97FDC-B989-4525-BA80-705706C0C07B}"/>
    <hyperlink ref="AA46" r:id="rId46" display="137927" xr:uid="{0304526D-BC92-4256-BB74-427B69B042B6}"/>
    <hyperlink ref="AA47" r:id="rId47" display="137928" xr:uid="{C84C7857-33A0-4370-973A-0ECDE1C41506}"/>
    <hyperlink ref="AA48" r:id="rId48" display="137939" xr:uid="{04ADCEF4-AD44-4776-8F4D-C4BA51156E62}"/>
    <hyperlink ref="AA49" r:id="rId49" display="137940" xr:uid="{B563DC9C-A0B7-419F-ABB2-B440B68E251E}"/>
    <hyperlink ref="AA50" r:id="rId50" display="137941" xr:uid="{24A0B0C3-2B44-4DA5-98F9-5B81B0F6D93E}"/>
    <hyperlink ref="AA51" r:id="rId51" display="138053" xr:uid="{A29FA4B3-8FA6-449B-A77C-D856D8C1DF7B}"/>
    <hyperlink ref="AA52" r:id="rId52" display="139273" xr:uid="{AA7BF963-9638-4A4B-AC50-6F1E6F85B045}"/>
    <hyperlink ref="AA53" r:id="rId53" display="139605" xr:uid="{65114811-DB21-4274-A512-F7D45914A1D5}"/>
    <hyperlink ref="AA54" r:id="rId54" display="139606" xr:uid="{AC4C24A1-CB57-456F-9B94-74CD0FE96391}"/>
    <hyperlink ref="AA55" r:id="rId55" display="139607" xr:uid="{8A811418-532E-40B0-8A4B-3635B95A3AE4}"/>
    <hyperlink ref="AA56" r:id="rId56" display="139608" xr:uid="{6E149B67-6750-46CB-B035-9CFCF524EFA4}"/>
    <hyperlink ref="AA57" r:id="rId57" display="139609" xr:uid="{4A77C185-5D38-4EC6-9760-5ACD7EBE78F2}"/>
    <hyperlink ref="AA58" r:id="rId58" display="139610" xr:uid="{33EBFB8F-6904-4E1D-9014-38C039D49A38}"/>
    <hyperlink ref="AA59" r:id="rId59" display="139611" xr:uid="{610C2D1F-3475-44F2-B28C-F468F4B05F36}"/>
    <hyperlink ref="AA60" r:id="rId60" display="139615" xr:uid="{243F4211-26A2-4417-8537-0404748F57A7}"/>
    <hyperlink ref="AA61" r:id="rId61" display="139618" xr:uid="{1300982B-7984-4B62-B913-162BCB4C6544}"/>
    <hyperlink ref="AA62" r:id="rId62" display="139619" xr:uid="{F05FA1C9-7F07-4CFC-A031-68718E8A3C60}"/>
    <hyperlink ref="AA63" r:id="rId63" display="139624" xr:uid="{DEE22430-80E5-412F-A6FE-1787244FA479}"/>
    <hyperlink ref="AA64" r:id="rId64" display="139631" xr:uid="{7455B45C-CAE3-4C65-ABA6-DA7EE55ADE83}"/>
    <hyperlink ref="AA65" r:id="rId65" display="139758" xr:uid="{2FB5198B-CB22-4257-936C-2D1A884C1178}"/>
    <hyperlink ref="AA66" r:id="rId66" display="140479" xr:uid="{F7103111-A798-4FA2-B3F7-8AA3E35B05BC}"/>
    <hyperlink ref="AA67" r:id="rId67" display="140483" xr:uid="{F455B91E-3D5C-414A-B349-E77F747BC745}"/>
    <hyperlink ref="AA68" r:id="rId68" display="140486" xr:uid="{4BE7FC99-D480-4DFC-97DF-A8855010ED6A}"/>
    <hyperlink ref="AA69" r:id="rId69" display="141387" xr:uid="{0FA56C0E-FA86-4F31-A0DE-BAD9800BB4B2}"/>
    <hyperlink ref="AA70" r:id="rId70" display="141400" xr:uid="{744B82F5-CB5F-45A1-BCC4-9F527E77B00C}"/>
    <hyperlink ref="AA71" r:id="rId71" display="141577" xr:uid="{5FCD1DF0-CFE5-4350-8107-5CBBBCC46C8B}"/>
    <hyperlink ref="AA72" r:id="rId72" display="141616" xr:uid="{C0924A57-5162-460B-97D4-8B0486B23612}"/>
    <hyperlink ref="AA73" r:id="rId73" display="141617" xr:uid="{94774AC4-B21E-4415-9831-8E8C70035532}"/>
    <hyperlink ref="AA74" r:id="rId74" display="141939" xr:uid="{68D6468A-C0BD-416B-8D0B-2C5F2704AD4D}"/>
    <hyperlink ref="AA75" r:id="rId75" display="141955" xr:uid="{AEF72EFF-02C1-4917-81C4-B4305C7EEAE8}"/>
    <hyperlink ref="AA76" r:id="rId76" display="142010" xr:uid="{4511D913-8BC7-4C3D-9504-99505EA0AA71}"/>
    <hyperlink ref="AA77" r:id="rId77" display="142995" xr:uid="{072A22C6-8D4C-4F7D-8303-9FAA4E634EC5}"/>
    <hyperlink ref="AA78" r:id="rId78" display="143008" xr:uid="{630EA125-FCF6-440D-A4D9-8B4AE31A8485}"/>
    <hyperlink ref="AA79" r:id="rId79" display="144305" xr:uid="{067D88B7-2CBC-42BF-BA69-04B92E15286F}"/>
    <hyperlink ref="AA80" r:id="rId80" display="144330" xr:uid="{D9B6077A-65A3-4A6C-937E-2A9179FFBE4E}"/>
    <hyperlink ref="AA81" r:id="rId81" display="144717" xr:uid="{96B10E09-2FD3-4900-8CDA-0202E0B0F13F}"/>
    <hyperlink ref="AA82" r:id="rId82" display="145988" xr:uid="{D903FE16-E1C8-45B5-9310-943DF8A7FA98}"/>
    <hyperlink ref="AA83" r:id="rId83" display="147116" xr:uid="{FD894D65-BCA4-4D68-A9A6-7F061B2AB2F8}"/>
    <hyperlink ref="AA84" r:id="rId84" display="147117" xr:uid="{ACA49DE8-D86A-4FD7-9175-00FFB6F9F403}"/>
    <hyperlink ref="AA85" r:id="rId85" display="147118" xr:uid="{06EE4BBB-6E50-42AB-BF04-CA9DFBC6AE0A}"/>
    <hyperlink ref="AA86" r:id="rId86" display="147119" xr:uid="{8EAE577E-1E39-4C75-8CA4-F3F2627678F8}"/>
    <hyperlink ref="AA87" r:id="rId87" display="148629" xr:uid="{D0CBA4BB-184A-4799-8B8F-4BBA223F6C48}"/>
    <hyperlink ref="AA88" r:id="rId88" display="149612" xr:uid="{48B7005B-C61B-4A2A-8765-47D7D0626380}"/>
    <hyperlink ref="AA89" r:id="rId89" display="150155" xr:uid="{F8CD1771-C950-4C75-9E6E-F07D594E6A50}"/>
    <hyperlink ref="AA90" r:id="rId90" display="150158" xr:uid="{F85E50C7-CAE4-4B46-B224-F1EB0ED85D3B}"/>
    <hyperlink ref="AA91" r:id="rId91" display="150159" xr:uid="{5794F8B0-0129-4535-8B5F-CADBB9D47E1F}"/>
    <hyperlink ref="AA92" r:id="rId92" display="150174" xr:uid="{122C0DC1-128A-4BF8-8CAE-B21FF7CA0811}"/>
    <hyperlink ref="AA93" r:id="rId93" display="150175" xr:uid="{B86D1C65-AA14-45C4-9692-CB61A1EF1FD2}"/>
    <hyperlink ref="AA94" r:id="rId94" display="150279" xr:uid="{C115EE3D-BF43-4A9C-8257-597E21B9E1D9}"/>
    <hyperlink ref="AA95" r:id="rId95" display="150587" xr:uid="{2ECFF04B-04EA-4312-BE43-3E74E6513915}"/>
    <hyperlink ref="AA96" r:id="rId96" display="150623" xr:uid="{4932D34C-7D24-49FF-B0BA-CA72207BA484}"/>
    <hyperlink ref="AA97" r:id="rId97" display="150624" xr:uid="{ABC5B154-9B69-4F12-B79A-60D6D6AA7D1C}"/>
    <hyperlink ref="AA98" r:id="rId98" display="150633" xr:uid="{02C3AB24-540A-4621-9804-DE6233488E1A}"/>
    <hyperlink ref="AA99" r:id="rId99" display="150893" xr:uid="{0AD7B13F-61D2-405C-94BA-A83F02B69AD0}"/>
    <hyperlink ref="AA100" r:id="rId100" display="151167" xr:uid="{0A4575AF-D8A7-4580-81EF-8B25D1E15FDF}"/>
    <hyperlink ref="AA101" r:id="rId101" display="151168" xr:uid="{13966737-1D29-4A36-99E7-9703DE10F1DC}"/>
    <hyperlink ref="AA102" r:id="rId102" display="151173" xr:uid="{BE619C2E-7FB3-475E-A7A4-9F2D00B56087}"/>
    <hyperlink ref="AA103" r:id="rId103" display="151177" xr:uid="{3BA3A77B-A018-4D00-96C7-63B03BBA721C}"/>
    <hyperlink ref="AA104" r:id="rId104" display="151241" xr:uid="{467BF013-1B15-4049-86A4-580D5E9A2514}"/>
    <hyperlink ref="AA105" r:id="rId105" display="151297" xr:uid="{47D8917C-E7E8-40D2-B5A1-43E7CFB15105}"/>
    <hyperlink ref="AA106" r:id="rId106" display="152571" xr:uid="{4CC72D6C-735C-4F9C-B3D6-E00ED0EF9EA4}"/>
    <hyperlink ref="AA107" r:id="rId107" display="152694" xr:uid="{1BCF08F1-26A3-4B86-99EC-18C1DC0B6792}"/>
    <hyperlink ref="AA108" r:id="rId108" display="152924" xr:uid="{7C2D9BC7-2225-4C6A-A4B6-27152CAE05F0}"/>
    <hyperlink ref="AA109" r:id="rId109" display="152925" xr:uid="{1D63A7E0-D775-443F-BF92-6D6F1A1550DC}"/>
    <hyperlink ref="AA110" r:id="rId110" display="152930" xr:uid="{3D4FA0CF-5C1C-4336-98E9-22946FAB5C90}"/>
    <hyperlink ref="AA111" r:id="rId111" display="152933" xr:uid="{9F2EC567-18DA-4555-ABC8-3665FBC6E6FD}"/>
    <hyperlink ref="AA112" r:id="rId112" display="153086" xr:uid="{C79DA338-2D6D-476A-862C-C2E07B25AEA6}"/>
    <hyperlink ref="AA113" r:id="rId113" display="153087" xr:uid="{DB0B7142-E711-4D52-A8F8-56ECFC0E300C}"/>
    <hyperlink ref="AA114" r:id="rId114" display="153137" xr:uid="{7C3C3476-E34C-44AA-89C7-81B361E1D21A}"/>
    <hyperlink ref="AA115" r:id="rId115" display="153476" xr:uid="{F4DAF118-431D-4F2B-955C-3BA72DB7BCBD}"/>
    <hyperlink ref="AA116" r:id="rId116" display="153477" xr:uid="{89162B34-5FFE-44FA-84C2-CEBE39184836}"/>
    <hyperlink ref="AA117" r:id="rId117" display="153478" xr:uid="{FD496484-77D5-4DAC-80C8-CEACD1AF8C53}"/>
    <hyperlink ref="AA118" r:id="rId118" display="153757" xr:uid="{D1331EF4-EF4C-4888-B588-09BDFC2F8810}"/>
    <hyperlink ref="AA119" r:id="rId119" display="153758" xr:uid="{EF53946E-F7EE-4464-A861-2C92F52F2669}"/>
    <hyperlink ref="AA120" r:id="rId120" display="153759" xr:uid="{0E231D3E-8AC3-4A2C-AA58-19E386EBEDB7}"/>
    <hyperlink ref="AA121" r:id="rId121" display="153777" xr:uid="{5D6C9342-1165-49E4-968C-EDDDBF54178D}"/>
    <hyperlink ref="AA122" r:id="rId122" display="153780" xr:uid="{59953E86-B355-462F-9961-FC3C5D009501}"/>
    <hyperlink ref="AA123" r:id="rId123" display="153783" xr:uid="{6F642D6A-3B83-47DB-AB9E-C3C0191004CD}"/>
    <hyperlink ref="AA124" r:id="rId124" display="153784" xr:uid="{225B4C84-558F-4C36-80FB-9B24E00EEE02}"/>
    <hyperlink ref="AA125" r:id="rId125" display="154137" xr:uid="{1DBD4983-070A-4E0B-A669-A82286BF3270}"/>
    <hyperlink ref="AA126" r:id="rId126" display="154382" xr:uid="{20957625-5372-492B-B522-D653FA81C448}"/>
    <hyperlink ref="AA127" r:id="rId127" display="154383" xr:uid="{AC5646EB-73B7-486C-9AFA-A0909D1F41C3}"/>
    <hyperlink ref="AA128" r:id="rId128" display="154384" xr:uid="{3D8985F6-61F8-4DF1-B68B-6D45A8D60E2C}"/>
    <hyperlink ref="AA129" r:id="rId129" display="154386" xr:uid="{27E4F388-820F-49FA-84F4-10C71D826A8E}"/>
    <hyperlink ref="AA130" r:id="rId130" display="154387" xr:uid="{BB7A5795-1E03-4FDF-8C8D-E9DDE09F3BA4}"/>
    <hyperlink ref="AA131" r:id="rId131" display="154396" xr:uid="{55FAAD2B-4A59-49ED-9041-41346205F930}"/>
    <hyperlink ref="AA132" r:id="rId132" display="154635" xr:uid="{C368F21D-6909-48FD-B469-98222FA0EB84}"/>
    <hyperlink ref="AA133" r:id="rId133" display="154636" xr:uid="{4D3E0C68-EF08-46BF-8663-2FFA85B845CA}"/>
    <hyperlink ref="AA134" r:id="rId134" display="154763" xr:uid="{2B9EDC6D-5436-4DA2-AFFF-B3FF7111ACBD}"/>
    <hyperlink ref="AA135" r:id="rId135" display="154885" xr:uid="{BE05B115-3934-4A26-94BB-507C2C6059FD}"/>
    <hyperlink ref="AA136" r:id="rId136" display="155372" xr:uid="{AFCFBEC0-5BF6-43C4-B573-4B40936B5CE5}"/>
    <hyperlink ref="AA137" r:id="rId137" display="155381" xr:uid="{BBDBC8C5-CE4B-4670-B354-746B743A081D}"/>
    <hyperlink ref="AA138" r:id="rId138" display="155384" xr:uid="{8C521531-3405-459F-95FA-F6A321C2AB6A}"/>
    <hyperlink ref="AA139" r:id="rId139" display="155678" xr:uid="{EB572676-9223-4567-BECE-C9255B1BC16D}"/>
    <hyperlink ref="AA140" r:id="rId140" display="155680" xr:uid="{CD2CB6F4-75F1-4F7D-8057-67CEDEA72696}"/>
    <hyperlink ref="AA141" r:id="rId141" display="155681" xr:uid="{39AF1F52-7704-4F4E-A3E1-5F252D326CF0}"/>
    <hyperlink ref="AA142" r:id="rId142" display="155692" xr:uid="{3DAB0291-0681-4488-ADFF-BE698B53261B}"/>
    <hyperlink ref="AA143" r:id="rId143" display="156913" xr:uid="{48A4FD28-6EBF-49AB-9748-CA168F059618}"/>
    <hyperlink ref="AA144" r:id="rId144" display="157680" xr:uid="{263E854A-6FEB-45FA-8CCE-87E1746B57EA}"/>
    <hyperlink ref="AA145" r:id="rId145" display="159010" xr:uid="{C2666D7C-A499-4E53-A910-3CD546E85878}"/>
    <hyperlink ref="AA146" r:id="rId146" display="159011" xr:uid="{857EBFEB-2CFA-433F-AC01-24B0B038D0A8}"/>
    <hyperlink ref="AA147" r:id="rId147" display="160066" xr:uid="{2D9C84CE-C5F6-4EBF-8DF7-7B2C67D15B0B}"/>
    <hyperlink ref="AA148" r:id="rId148" display="160120" xr:uid="{96619B85-6D78-4D04-81B7-3EE9E9C68567}"/>
    <hyperlink ref="AA149" r:id="rId149" display="160127" xr:uid="{F9A5F023-E1DC-481E-9C4F-5AAF3BF26F8F}"/>
    <hyperlink ref="AA150" r:id="rId150" display="160540" xr:uid="{D472D9E3-0210-47F5-AC91-517768135F0E}"/>
    <hyperlink ref="AA151" r:id="rId151" display="160891" xr:uid="{63D9200B-D552-46BB-87E9-F7B5CDAA6A82}"/>
    <hyperlink ref="AA152" r:id="rId152" display="161908" xr:uid="{5FA8BFFA-9054-42E7-8D65-2A7BDBDB3F78}"/>
    <hyperlink ref="AA153" r:id="rId153" display="163351" xr:uid="{1C52DB85-1D0C-49FF-BCA0-5149F85F457A}"/>
    <hyperlink ref="AA154" r:id="rId154" display="163410" xr:uid="{F5B95588-415E-4E3C-BD59-CD66D5D75F39}"/>
    <hyperlink ref="AA155" r:id="rId155" display="163521" xr:uid="{F3709152-47EA-452C-917F-1FB113E96ACE}"/>
    <hyperlink ref="AA156" r:id="rId156" display="164036" xr:uid="{3789EB33-7539-41CC-A32E-AB9AA45B1A4A}"/>
    <hyperlink ref="AA157" r:id="rId157" display="164039" xr:uid="{B47D6D33-D3FB-4907-BB6D-34D88485CDB3}"/>
    <hyperlink ref="AA158" r:id="rId158" display="164043" xr:uid="{F25E537E-1828-4A3B-B025-0B6ABD477140}"/>
    <hyperlink ref="AA159" r:id="rId159" display="164048" xr:uid="{0E6118C5-8BF9-4C46-ABB8-2A14D6CDD550}"/>
    <hyperlink ref="AA160" r:id="rId160" display="164049" xr:uid="{CBAE5D14-0B51-413F-89CB-BCE8EA2A5EA6}"/>
    <hyperlink ref="AA161" r:id="rId161" display="164096" xr:uid="{060D95B4-1D20-4AE3-B0DD-D0C70DBCEC94}"/>
    <hyperlink ref="AA162" r:id="rId162" display="164099" xr:uid="{CC4FB34F-5978-4FCB-AC8A-9F797A37D214}"/>
    <hyperlink ref="AA163" r:id="rId163" display="164360" xr:uid="{22055720-F964-4D76-95BD-579FE377B5A6}"/>
    <hyperlink ref="AA164" r:id="rId164" display="164667" xr:uid="{044F97EE-ED0E-47BE-8941-D9D75509EC7E}"/>
    <hyperlink ref="AA165" r:id="rId165" display="164711" xr:uid="{A883386E-016A-40AE-80D4-EB15E1742F1D}"/>
    <hyperlink ref="AA166" r:id="rId166" display="164712" xr:uid="{085782CA-F788-4927-87CF-212E14C6C884}"/>
    <hyperlink ref="AA167" r:id="rId167" display="165175" xr:uid="{D3CD7458-D5FB-43F1-9B6A-08E3F4BC62D7}"/>
    <hyperlink ref="AA168" r:id="rId168" display="165248" xr:uid="{4EA8FA2F-57E5-4583-9C6E-98EA12D1BE6F}"/>
    <hyperlink ref="AA169" r:id="rId169" display="165258" xr:uid="{0F4A142E-1E63-4DDF-8CE9-E4226B64F5A1}"/>
    <hyperlink ref="AA170" r:id="rId170" display="165268" xr:uid="{4EE618B2-F2BA-4484-ABF5-096838A0704F}"/>
    <hyperlink ref="AA171" r:id="rId171" display="165329" xr:uid="{9853F28E-0AAF-43AC-AC8F-24D8083D6FF0}"/>
    <hyperlink ref="AA172" r:id="rId172" display="165748" xr:uid="{486EA6B2-A1A5-489E-965B-1D34C3E46B90}"/>
    <hyperlink ref="AA173" r:id="rId173" display="165750" xr:uid="{2DFFA23B-B390-4029-BC11-6B6C1C7BE35E}"/>
    <hyperlink ref="AA174" r:id="rId174" display="165755" xr:uid="{CE8357A0-E6A1-4FFA-AA26-9D38051FD865}"/>
    <hyperlink ref="AA175" r:id="rId175" display="175789" xr:uid="{2CEA0CB6-3544-4BD9-8F9B-FBC651C15DCC}"/>
    <hyperlink ref="AA176" r:id="rId176" location="35 x1.pdf" display="176350" xr:uid="{176B851D-13DD-4D4B-BD69-502358F50E9B}"/>
    <hyperlink ref="AA177" r:id="rId177" location="30 x2.pdf" display="176351" xr:uid="{0D8C8975-D881-4020-838A-0752FB65AE48}"/>
    <hyperlink ref="AA178" r:id="rId178" location="70 x2.pdf" display="176353" xr:uid="{263756ED-6653-4302-BB71-CBA7CA78D7D1}"/>
    <hyperlink ref="AA179" r:id="rId179" display="176354" xr:uid="{BEB0C518-3E9F-4BA3-97C3-6D011F6358E0}"/>
    <hyperlink ref="AA180" r:id="rId180" display="176355" xr:uid="{6D6C0351-668A-4408-8820-70B46F78AD63}"/>
    <hyperlink ref="AA181" r:id="rId181" display="176356" xr:uid="{F453D75D-8F9C-4D7D-8812-5EB0043D98BC}"/>
    <hyperlink ref="AA182" r:id="rId182" display="176357" xr:uid="{83C7D4DA-BB05-4D6E-A89F-5AEB8DE98688}"/>
    <hyperlink ref="AA183" r:id="rId183" location="2 x2.pdf" display="176358" xr:uid="{63BDF0BA-47FA-44B7-91B7-851456A193A9}"/>
    <hyperlink ref="AA184" r:id="rId184" location="35 x4.pdf" display="176359" xr:uid="{AA0DF63A-5D82-45EC-84A6-4C085EA3FC37}"/>
    <hyperlink ref="AA185" r:id="rId185" location="15 x4.pdf" display="176360" xr:uid="{5355D282-322D-40FF-BF8C-BCEBD324034C}"/>
    <hyperlink ref="AA186" r:id="rId186" location="15 x2.pdf" display="176361" xr:uid="{BB6EFCD5-A2DE-4DD5-A044-1D6F63021D6F}"/>
    <hyperlink ref="AA187" r:id="rId187" location="15 x2.pdf" display="176362" xr:uid="{81B85FB1-CE65-4066-BB99-8E5219925315}"/>
    <hyperlink ref="AA188" r:id="rId188" location="15 x2.pdf" display="176363" xr:uid="{C148D7A8-8F63-4041-90EA-4D660A9F783E}"/>
    <hyperlink ref="AA189" r:id="rId189" location="10 x8.pdf" display="176364" xr:uid="{FCF592CE-2F3A-49E6-A175-D9502CCD0EE9}"/>
    <hyperlink ref="AA190" r:id="rId190" location="3 x4.pdf" display="176365" xr:uid="{0049675E-B7DF-4A7D-8032-BF95F4D68C73}"/>
    <hyperlink ref="AA191" r:id="rId191" location="3 x2.pdf" display="176366" xr:uid="{2B8F2CBF-3204-4B6F-BE8F-8745DE85DD3A}"/>
    <hyperlink ref="AA192" r:id="rId192" location="3 x2.pdf" display="176367" xr:uid="{614CDA4E-FA8A-41D6-BF10-B5F0295364B2}"/>
    <hyperlink ref="AA193" r:id="rId193" location="5 x2.pdf" display="176368" xr:uid="{622DB6EE-4755-4A66-BB4E-E69DB5CEC1B3}"/>
    <hyperlink ref="AA194" r:id="rId194" location="3 x2.pdf" display="176369" xr:uid="{A56B0730-20C6-4E05-8AFA-D5543F321C83}"/>
    <hyperlink ref="AA195" r:id="rId195" location="10 x8.pdf" display="176370" xr:uid="{FB4F13B2-B773-4DFD-A77C-CB89637673A1}"/>
    <hyperlink ref="AA196" r:id="rId196" location="10 x4.pdf" display="176371" xr:uid="{A59C645C-A9B9-4E64-AB53-34D984E5895C}"/>
    <hyperlink ref="AA197" r:id="rId197" location="10 x1.pdf" display="176372" xr:uid="{1E75A38D-4A08-47C2-8CF4-AE157884BD6A}"/>
    <hyperlink ref="AA198" r:id="rId198" location="10 x2.pdf" display="176373" xr:uid="{0842E85B-71ED-4ED5-89DF-391ED2FD160F}"/>
    <hyperlink ref="AA199" r:id="rId199" location="10 x2.pdf" display="176374" xr:uid="{3F6799B9-5BF1-49AC-A20F-401EBF1C3558}"/>
    <hyperlink ref="AA200" r:id="rId200" location="10 x2.pdf" display="176375" xr:uid="{B2D0D2A0-C1E6-436C-944C-6474E5808E47}"/>
    <hyperlink ref="AA201" r:id="rId201" location="5 x1.pdf" display="176376" xr:uid="{351376A3-93F0-4ADB-8DC8-50630CC9D9E1}"/>
    <hyperlink ref="AA202" r:id="rId202" location="5 x4.pdf" display="176377" xr:uid="{7808871D-CCD9-4136-931B-DD97F4B312DF}"/>
    <hyperlink ref="AA203" r:id="rId203" location="5 x2.pdf" display="176378" xr:uid="{F65F4149-8955-45FF-9431-E8E1706A204E}"/>
    <hyperlink ref="AA204" r:id="rId204" location="5 x2.pdf" display="176379" xr:uid="{84D37C65-33B3-4F1E-9B7C-67D0F901FA3D}"/>
    <hyperlink ref="AA205" r:id="rId205" location="5 x4.pdf" display="176380" xr:uid="{62185047-D127-476A-84C6-ADDC44327A17}"/>
    <hyperlink ref="AA206" r:id="rId206" location="5 x2.pdf" display="176381" xr:uid="{D11F5413-BBEF-48C4-9DA6-17C62EE7CF36}"/>
    <hyperlink ref="AA207" r:id="rId207" location="5 x2 Laser.pdf" display="176382" xr:uid="{0B8C0A2F-81B0-42AE-AC9D-476A2CBC9A38}"/>
    <hyperlink ref="AA208" r:id="rId208" location="5 x2.pdf" display="176382" xr:uid="{9CF613B0-6CEF-454C-9F41-A609D87AB88E}"/>
    <hyperlink ref="AA209" r:id="rId209" location="5 x1.pdf" display="176383" xr:uid="{23D8EA2D-7CB2-4D65-B34F-0170FE2001FC}"/>
    <hyperlink ref="AA210" r:id="rId210" location="5 x1.pdf" display="176384" xr:uid="{B4EA2C8A-079E-4486-A19C-D85031D85F98}"/>
    <hyperlink ref="AA211" r:id="rId211" location="5 x1.pdf" display="176385" xr:uid="{AE654FAB-BF1D-4F3E-A63F-9C52DC08249E}"/>
    <hyperlink ref="AA212" r:id="rId212" location="5 x1.pdf" display="176386" xr:uid="{06021C53-C644-424C-AE5B-3C31B8CF8D84}"/>
    <hyperlink ref="AA213" r:id="rId213" location="5 x1.pdf" display="176387" xr:uid="{E51FBA31-ED45-4380-9402-632CF43F238B}"/>
    <hyperlink ref="AA214" r:id="rId214" location="5 x1.pdf" display="176388" xr:uid="{C9ACFF08-6B5C-43C0-9BDB-EB46A60C1FB0}"/>
    <hyperlink ref="AA215" r:id="rId215" location="5 x1.pdf" display="176389" xr:uid="{095620AC-D503-4CC4-9A07-C61FAECC75B7}"/>
    <hyperlink ref="AA216" r:id="rId216" location="5 x2.pdf" display="176475" xr:uid="{5AAB80F2-5FDB-4D3B-A0C6-04B03EFDDDD8}"/>
    <hyperlink ref="AA217" r:id="rId217" location="5 x2.pdf" display="176484" xr:uid="{CD23FAD1-AAA2-4A12-9C54-91997A6C4839}"/>
    <hyperlink ref="AA218" r:id="rId218" display="176496" xr:uid="{7F539871-C381-4C68-8A77-D82BB6A3E6ED}"/>
    <hyperlink ref="AA219" r:id="rId219" display="176505" xr:uid="{53A6EC7C-4788-41BF-9024-419FD4AB432E}"/>
    <hyperlink ref="AA220" r:id="rId220" location="3.pdf" display="176518" xr:uid="{696B90D3-ECD5-4840-BF26-FBD8A7A65454}"/>
    <hyperlink ref="AA221" r:id="rId221" location="3.pdf" display="176519" xr:uid="{B7558E8F-0161-4ACB-A26C-E564ECD91CED}"/>
    <hyperlink ref="AA222" r:id="rId222" xr:uid="{EDA9C87C-8C9D-43D3-87BA-0A1F7CC9F622}"/>
  </hyperlinks>
  <pageMargins left="0.7" right="0.7" top="0.75" bottom="0.75" header="0.3" footer="0.3"/>
  <pageSetup paperSize="8" scale="55" orientation="portrait" r:id="rId223"/>
  <drawing r:id="rId224"/>
  <legacyDrawing r:id="rId2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226" name="Button 5">
              <controlPr defaultSize="0" print="0" autoFill="0" autoPict="0" macro="[0]!PROMJENA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4</xdr:col>
                    <xdr:colOff>228600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227" name="Button 6">
              <controlPr defaultSize="0" print="0" autoFill="0" autoPict="0" macro="[0]!KPL_Zavrsen">
                <anchor moveWithCells="1" sizeWithCells="1">
                  <from>
                    <xdr:col>0</xdr:col>
                    <xdr:colOff>66675</xdr:colOff>
                    <xdr:row>1</xdr:row>
                    <xdr:rowOff>38100</xdr:rowOff>
                  </from>
                  <to>
                    <xdr:col>4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228" name="Button 7">
              <controlPr defaultSize="0" print="0" autoFill="0" autoPict="0" macro="[0]!REDOSLIJED">
                <anchor moveWithCells="1" sizeWithCells="1">
                  <from>
                    <xdr:col>0</xdr:col>
                    <xdr:colOff>66675</xdr:colOff>
                    <xdr:row>2</xdr:row>
                    <xdr:rowOff>19050</xdr:rowOff>
                  </from>
                  <to>
                    <xdr:col>4</xdr:col>
                    <xdr:colOff>228600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229" name="Button 8">
              <controlPr defaultSize="0" print="0" autoFill="0" autoPict="0" macro="[0]!Azuriraj222">
                <anchor moveWithCells="1" sizeWithCells="1">
                  <from>
                    <xdr:col>5</xdr:col>
                    <xdr:colOff>200025</xdr:colOff>
                    <xdr:row>0</xdr:row>
                    <xdr:rowOff>171450</xdr:rowOff>
                  </from>
                  <to>
                    <xdr:col>5</xdr:col>
                    <xdr:colOff>1771650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230" name="Button 9">
              <controlPr defaultSize="0" print="0" autoFill="0" autoPict="0" macro="[0]!PDF">
                <anchor moveWithCells="1" sizeWithCells="1">
                  <from>
                    <xdr:col>19</xdr:col>
                    <xdr:colOff>28575</xdr:colOff>
                    <xdr:row>1</xdr:row>
                    <xdr:rowOff>19050</xdr:rowOff>
                  </from>
                  <to>
                    <xdr:col>20</xdr:col>
                    <xdr:colOff>485775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231" name="Button 10">
              <controlPr defaultSize="0" print="0" autoFill="0" autoPict="0" macro="[0]!ZOOM.ZOOM">
                <anchor moveWithCells="1" sizeWithCells="1">
                  <from>
                    <xdr:col>5</xdr:col>
                    <xdr:colOff>2095500</xdr:colOff>
                    <xdr:row>0</xdr:row>
                    <xdr:rowOff>180975</xdr:rowOff>
                  </from>
                  <to>
                    <xdr:col>5</xdr:col>
                    <xdr:colOff>3152775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232" name="Check Box 11">
              <controlPr defaultSize="0" autoFill="0" autoLine="0" autoPict="0">
                <anchor moveWithCells="1">
                  <from>
                    <xdr:col>10</xdr:col>
                    <xdr:colOff>390525</xdr:colOff>
                    <xdr:row>0</xdr:row>
                    <xdr:rowOff>0</xdr:rowOff>
                  </from>
                  <to>
                    <xdr:col>10</xdr:col>
                    <xdr:colOff>647700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233" name="Check Box 12">
              <controlPr defaultSize="0" autoFill="0" autoLine="0" autoPict="0">
                <anchor moveWithCells="1">
                  <from>
                    <xdr:col>10</xdr:col>
                    <xdr:colOff>390525</xdr:colOff>
                    <xdr:row>0</xdr:row>
                    <xdr:rowOff>257175</xdr:rowOff>
                  </from>
                  <to>
                    <xdr:col>10</xdr:col>
                    <xdr:colOff>619125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234" name="Spinner 13">
              <controlPr defaultSize="0" autoPict="0">
                <anchor moveWithCells="1" sizeWithCells="1">
                  <from>
                    <xdr:col>15</xdr:col>
                    <xdr:colOff>228600</xdr:colOff>
                    <xdr:row>0</xdr:row>
                    <xdr:rowOff>133350</xdr:rowOff>
                  </from>
                  <to>
                    <xdr:col>15</xdr:col>
                    <xdr:colOff>542925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235" name="Check Box 14">
              <controlPr defaultSize="0" autoFill="0" autoLine="0" autoPict="0">
                <anchor moveWithCells="1">
                  <from>
                    <xdr:col>10</xdr:col>
                    <xdr:colOff>390525</xdr:colOff>
                    <xdr:row>1</xdr:row>
                    <xdr:rowOff>228600</xdr:rowOff>
                  </from>
                  <to>
                    <xdr:col>10</xdr:col>
                    <xdr:colOff>647700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98" stopIfTrue="1" id="{C4FF76C3-A586-40E2-A8D1-672186EF407E}">
            <xm:f>COUNTIF(REDOSLIJED!$B:$B,$C5&amp;"-"&amp;$E5)&gt;0</xm:f>
            <x14:dxf>
              <font>
                <b/>
                <i val="0"/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A5:T1327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49B76-FD43-4FCD-B816-9ECB437930D5}">
  <sheetPr codeName="Sheet14"/>
  <dimension ref="A1:AN3844"/>
  <sheetViews>
    <sheetView zoomScale="76" zoomScaleNormal="76" workbookViewId="0">
      <selection activeCell="R1" sqref="R1:R1048576"/>
    </sheetView>
  </sheetViews>
  <sheetFormatPr defaultRowHeight="15" x14ac:dyDescent="0.25"/>
  <cols>
    <col min="1" max="1" width="9.28515625" bestFit="1" customWidth="1"/>
    <col min="2" max="2" width="9" bestFit="1" customWidth="1"/>
    <col min="3" max="3" width="9.28515625" bestFit="1" customWidth="1"/>
    <col min="4" max="4" width="52.7109375" bestFit="1" customWidth="1"/>
    <col min="5" max="5" width="10.140625" bestFit="1" customWidth="1"/>
    <col min="6" max="6" width="5.7109375" bestFit="1" customWidth="1"/>
    <col min="7" max="7" width="6.7109375" bestFit="1" customWidth="1"/>
    <col min="8" max="8" width="6.85546875" bestFit="1" customWidth="1"/>
    <col min="9" max="9" width="8" bestFit="1" customWidth="1"/>
    <col min="10" max="10" width="20.28515625" bestFit="1" customWidth="1"/>
    <col min="11" max="11" width="22.42578125" bestFit="1" customWidth="1"/>
    <col min="12" max="12" width="11.5703125" bestFit="1" customWidth="1"/>
    <col min="13" max="13" width="8.5703125" style="9" bestFit="1" customWidth="1"/>
    <col min="14" max="14" width="13.7109375" bestFit="1" customWidth="1"/>
    <col min="15" max="15" width="12.85546875" style="5" bestFit="1" customWidth="1"/>
    <col min="16" max="16" width="8.42578125" bestFit="1" customWidth="1"/>
    <col min="17" max="17" width="14" bestFit="1" customWidth="1"/>
    <col min="18" max="18" width="9.7109375" bestFit="1" customWidth="1"/>
    <col min="19" max="19" width="11.42578125" bestFit="1" customWidth="1"/>
    <col min="20" max="20" width="24" style="3" bestFit="1" customWidth="1"/>
    <col min="21" max="21" width="12.140625" bestFit="1" customWidth="1"/>
    <col min="22" max="22" width="12.140625" style="3" bestFit="1" customWidth="1"/>
    <col min="23" max="23" width="12.140625" bestFit="1" customWidth="1"/>
    <col min="26" max="26" width="11.28515625" customWidth="1"/>
    <col min="27" max="27" width="13" customWidth="1"/>
    <col min="28" max="29" width="13" style="9" customWidth="1"/>
    <col min="30" max="31" width="11.140625" style="9" customWidth="1"/>
  </cols>
  <sheetData>
    <row r="1" spans="1:31" x14ac:dyDescent="0.25">
      <c r="A1" t="s">
        <v>182</v>
      </c>
      <c r="B1" t="s">
        <v>183</v>
      </c>
      <c r="C1" t="s">
        <v>0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s="9" t="s">
        <v>193</v>
      </c>
      <c r="N1" t="s">
        <v>194</v>
      </c>
      <c r="O1" s="5" t="s">
        <v>201</v>
      </c>
      <c r="P1" t="s">
        <v>338</v>
      </c>
      <c r="Q1" t="s">
        <v>207</v>
      </c>
      <c r="R1" t="s">
        <v>215</v>
      </c>
      <c r="S1" t="s">
        <v>578</v>
      </c>
      <c r="T1" s="3" t="s">
        <v>964</v>
      </c>
      <c r="U1" t="s">
        <v>963</v>
      </c>
      <c r="V1" s="3" t="s">
        <v>965</v>
      </c>
      <c r="W1" t="s">
        <v>966</v>
      </c>
      <c r="Z1" s="3" t="s">
        <v>967</v>
      </c>
      <c r="AA1" t="s">
        <v>968</v>
      </c>
      <c r="AB1" s="9" t="s">
        <v>972</v>
      </c>
      <c r="AC1" s="9" t="s">
        <v>969</v>
      </c>
      <c r="AD1" s="9" t="s">
        <v>970</v>
      </c>
      <c r="AE1" s="9" t="s">
        <v>971</v>
      </c>
    </row>
    <row r="2" spans="1:31" x14ac:dyDescent="0.25">
      <c r="A2">
        <v>1008153</v>
      </c>
      <c r="B2">
        <v>1</v>
      </c>
      <c r="C2">
        <v>1008174</v>
      </c>
      <c r="D2" t="s">
        <v>1865</v>
      </c>
      <c r="E2">
        <v>24</v>
      </c>
      <c r="F2">
        <v>12</v>
      </c>
      <c r="G2">
        <v>0</v>
      </c>
      <c r="H2">
        <v>0</v>
      </c>
      <c r="I2" t="s">
        <v>5</v>
      </c>
      <c r="J2" t="s">
        <v>570</v>
      </c>
      <c r="K2" t="s">
        <v>1864</v>
      </c>
      <c r="L2" s="3">
        <v>45813</v>
      </c>
      <c r="M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" s="3">
        <v>45763</v>
      </c>
      <c r="O2" s="5">
        <f>IFERROR((PlanMasine[[#This Row],[Norma]]/PlanMasine[[#This Row],[Q]])*(PlanMasine[[#This Row],[Q]]/SUMIF(C:C,PlanMasine[[#This Row],[RN]],B:B)*PlanMasine[[#This Row],[KPLQ]]),0)</f>
        <v>8</v>
      </c>
      <c r="P2">
        <v>215947</v>
      </c>
      <c r="Q2">
        <f>COUNTIF(PROMJENA!A:A,PlanMasine[[#This Row],[KPL]]&amp;"-"&amp;PlanMasine[[#This Row],[RN]])</f>
        <v>0</v>
      </c>
      <c r="R2">
        <f>IFERROR(INDEX(REDOSLIJED!A:A,MATCH(PlanMasine[[#This Row],[KPL]],REDOSLIJED!B:B,0)),MAX(REDOSLIJED!A:A)+1)</f>
        <v>45</v>
      </c>
      <c r="S2" s="9">
        <f>SUM($M$2:M2)</f>
        <v>5.5555555555555558E-3</v>
      </c>
      <c r="T2" s="3">
        <f>PlanMasine[[#This Row],[Datum SAS]]-1</f>
        <v>45762</v>
      </c>
      <c r="U2">
        <f>WEEKDAY(PlanMasine[[#This Row],[ZAVRŠETAK MAŠINSKE]],2)</f>
        <v>2</v>
      </c>
      <c r="V2" s="3">
        <f>IF(WEEKDAY(PlanMasine[[#This Row],[Datum SAS]]-1,2)=7,PlanMasine[[#This Row],[Datum SAS]]-3,PlanMasine[[#This Row],[Datum SAS]]-1)</f>
        <v>45762</v>
      </c>
      <c r="W2">
        <f>WEEKNUM(PlanMasine[[#This Row],[Column2]],1)</f>
        <v>16</v>
      </c>
      <c r="Z2" s="56">
        <f>PlanMasine[[#This Row],[Column3]]</f>
        <v>16</v>
      </c>
      <c r="AA2" s="9">
        <f>SUMIF(W:W,Z2,M:M)</f>
        <v>2.4074074074074078E-2</v>
      </c>
      <c r="AB2" s="9">
        <v>6</v>
      </c>
      <c r="AC2" s="9">
        <f>IF(Table2[[#This Row],[KAPACITET]]&gt;Table2[[#This Row],[SUMA SATI]],Table2[[#This Row],[SUMA SATI]],Table2[[#This Row],[KAPACITET]])</f>
        <v>2.4074074074074078E-2</v>
      </c>
      <c r="AD2" s="9">
        <f>IF(Table2[[#This Row],[SUMA SATI]]&gt;0,IF(Table2[[#This Row],[KAPACITET]]-Table2[[#This Row],[SUMA SATI]]&gt;0,Table2[[#This Row],[KAPACITET]]-Table2[[#This Row],[SUMA SATI]],""),"")</f>
        <v>5.9759259259259263</v>
      </c>
      <c r="AE2" s="9" t="str">
        <f>IF(Table2[[#This Row],[SUMA SATI]]&gt;0,IF(Table2[[#This Row],[KAPACITET]]-Table2[[#This Row],[SUMA SATI]]&lt;0,Table2[[#This Row],[SUMA SATI]]-Table2[[#This Row],[KAPACITET]],""),"")</f>
        <v/>
      </c>
    </row>
    <row r="3" spans="1:31" x14ac:dyDescent="0.25">
      <c r="A3">
        <v>1008153</v>
      </c>
      <c r="B3">
        <v>1</v>
      </c>
      <c r="C3">
        <v>1008193</v>
      </c>
      <c r="D3" t="s">
        <v>1863</v>
      </c>
      <c r="E3">
        <v>24</v>
      </c>
      <c r="F3">
        <v>12</v>
      </c>
      <c r="G3">
        <v>0</v>
      </c>
      <c r="H3">
        <v>0</v>
      </c>
      <c r="I3" t="s">
        <v>5</v>
      </c>
      <c r="J3" t="s">
        <v>570</v>
      </c>
      <c r="K3" t="s">
        <v>1864</v>
      </c>
      <c r="L3" s="3">
        <v>45813</v>
      </c>
      <c r="M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" s="3">
        <v>45763</v>
      </c>
      <c r="O3" s="5">
        <f>IFERROR((PlanMasine[[#This Row],[Norma]]/PlanMasine[[#This Row],[Q]])*(PlanMasine[[#This Row],[Q]]/SUMIF(C:C,PlanMasine[[#This Row],[RN]],B:B)*PlanMasine[[#This Row],[KPLQ]]),0)</f>
        <v>8</v>
      </c>
      <c r="P3">
        <v>215966</v>
      </c>
      <c r="Q3">
        <f>COUNTIF(PROMJENA!A:A,PlanMasine[[#This Row],[KPL]]&amp;"-"&amp;PlanMasine[[#This Row],[RN]])</f>
        <v>0</v>
      </c>
      <c r="R3">
        <f>IFERROR(INDEX(REDOSLIJED!A:A,MATCH(PlanMasine[[#This Row],[KPL]],REDOSLIJED!B:B,0)),MAX(REDOSLIJED!A:A)+1)</f>
        <v>45</v>
      </c>
      <c r="S3" s="9">
        <f>SUM($M$2:M3)</f>
        <v>1.1111111111111112E-2</v>
      </c>
      <c r="T3" s="3">
        <f>PlanMasine[[#This Row],[Datum SAS]]-1</f>
        <v>45762</v>
      </c>
      <c r="U3">
        <f>WEEKDAY(PlanMasine[[#This Row],[ZAVRŠETAK MAŠINSKE]],2)</f>
        <v>2</v>
      </c>
      <c r="V3" s="3">
        <f>IF(WEEKDAY(PlanMasine[[#This Row],[Datum SAS]]-1,2)=7,PlanMasine[[#This Row],[Datum SAS]]-3,PlanMasine[[#This Row],[Datum SAS]]-1)</f>
        <v>45762</v>
      </c>
      <c r="W3">
        <f>WEEKNUM(PlanMasine[[#This Row],[Column2]],1)</f>
        <v>16</v>
      </c>
      <c r="Z3" s="56">
        <f t="shared" ref="Z3:Z50" si="0">Z2+1</f>
        <v>17</v>
      </c>
      <c r="AA3" s="9">
        <f>SUMIF(W:W,Z3,M:M)</f>
        <v>0</v>
      </c>
      <c r="AB3" s="9">
        <f>AB2</f>
        <v>6</v>
      </c>
      <c r="AC3" s="9">
        <f>IF(Table2[[#This Row],[KAPACITET]]&gt;Table2[[#This Row],[SUMA SATI]],Table2[[#This Row],[SUMA SATI]],Table2[[#This Row],[KAPACITET]])</f>
        <v>0</v>
      </c>
      <c r="AD3" s="9" t="str">
        <f>IF(Table2[[#This Row],[SUMA SATI]]&gt;0,IF(Table2[[#This Row],[KAPACITET]]-Table2[[#This Row],[SUMA SATI]]&gt;0,Table2[[#This Row],[KAPACITET]]-Table2[[#This Row],[SUMA SATI]],""),"")</f>
        <v/>
      </c>
      <c r="AE3" s="9" t="str">
        <f>IF(Table2[[#This Row],[SUMA SATI]]&gt;0,IF(Table2[[#This Row],[KAPACITET]]-Table2[[#This Row],[SUMA SATI]]&lt;0,Table2[[#This Row],[SUMA SATI]]-Table2[[#This Row],[KAPACITET]],""),"")</f>
        <v/>
      </c>
    </row>
    <row r="4" spans="1:31" x14ac:dyDescent="0.25">
      <c r="A4">
        <v>1008153</v>
      </c>
      <c r="B4">
        <v>1</v>
      </c>
      <c r="C4">
        <v>1028248</v>
      </c>
      <c r="D4" t="s">
        <v>1866</v>
      </c>
      <c r="E4">
        <v>4</v>
      </c>
      <c r="F4">
        <v>2</v>
      </c>
      <c r="G4">
        <v>0</v>
      </c>
      <c r="H4">
        <v>0</v>
      </c>
      <c r="I4" t="s">
        <v>5</v>
      </c>
      <c r="J4" t="s">
        <v>570</v>
      </c>
      <c r="K4" t="s">
        <v>1864</v>
      </c>
      <c r="L4" s="3">
        <v>45813</v>
      </c>
      <c r="M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4" s="3">
        <v>45763</v>
      </c>
      <c r="O4" s="5">
        <f>IFERROR((PlanMasine[[#This Row],[Norma]]/PlanMasine[[#This Row],[Q]])*(PlanMasine[[#This Row],[Q]]/SUMIF(C:C,PlanMasine[[#This Row],[RN]],B:B)*PlanMasine[[#This Row],[KPLQ]]),0)</f>
        <v>1.3333333333333333</v>
      </c>
      <c r="P4">
        <v>215978</v>
      </c>
      <c r="Q4">
        <f>COUNTIF(PROMJENA!A:A,PlanMasine[[#This Row],[KPL]]&amp;"-"&amp;PlanMasine[[#This Row],[RN]])</f>
        <v>0</v>
      </c>
      <c r="R4">
        <f>IFERROR(INDEX(REDOSLIJED!A:A,MATCH(PlanMasine[[#This Row],[KPL]],REDOSLIJED!B:B,0)),MAX(REDOSLIJED!A:A)+1)</f>
        <v>45</v>
      </c>
      <c r="S4" s="9">
        <f>SUM($M$2:M4)</f>
        <v>1.2037037037037037E-2</v>
      </c>
      <c r="T4" s="3">
        <f>PlanMasine[[#This Row],[Datum SAS]]-1</f>
        <v>45762</v>
      </c>
      <c r="U4">
        <f>WEEKDAY(PlanMasine[[#This Row],[ZAVRŠETAK MAŠINSKE]],2)</f>
        <v>2</v>
      </c>
      <c r="V4" s="3">
        <f>IF(WEEKDAY(PlanMasine[[#This Row],[Datum SAS]]-1,2)=7,PlanMasine[[#This Row],[Datum SAS]]-3,PlanMasine[[#This Row],[Datum SAS]]-1)</f>
        <v>45762</v>
      </c>
      <c r="W4">
        <f>WEEKNUM(PlanMasine[[#This Row],[Column2]],1)</f>
        <v>16</v>
      </c>
      <c r="Z4" s="56">
        <f t="shared" si="0"/>
        <v>18</v>
      </c>
      <c r="AA4" s="9">
        <f>SUMIF(W:W,Z4,M:M)</f>
        <v>0</v>
      </c>
      <c r="AB4" s="9">
        <f t="shared" ref="AB4:AB50" si="1">AB3</f>
        <v>6</v>
      </c>
      <c r="AC4" s="9">
        <f>IF(Table2[[#This Row],[KAPACITET]]&gt;Table2[[#This Row],[SUMA SATI]],Table2[[#This Row],[SUMA SATI]],Table2[[#This Row],[KAPACITET]])</f>
        <v>0</v>
      </c>
      <c r="AD4" s="9" t="str">
        <f>IF(Table2[[#This Row],[SUMA SATI]]&gt;0,IF(Table2[[#This Row],[KAPACITET]]-Table2[[#This Row],[SUMA SATI]]&gt;0,Table2[[#This Row],[KAPACITET]]-Table2[[#This Row],[SUMA SATI]],""),"")</f>
        <v/>
      </c>
      <c r="AE4" s="9" t="str">
        <f>IF(Table2[[#This Row],[SUMA SATI]]&gt;0,IF(Table2[[#This Row],[KAPACITET]]-Table2[[#This Row],[SUMA SATI]]&lt;0,Table2[[#This Row],[SUMA SATI]]-Table2[[#This Row],[KAPACITET]],""),"")</f>
        <v/>
      </c>
    </row>
    <row r="5" spans="1:31" x14ac:dyDescent="0.25">
      <c r="A5">
        <v>1008158</v>
      </c>
      <c r="B5">
        <v>1</v>
      </c>
      <c r="C5">
        <v>1008193</v>
      </c>
      <c r="D5" t="s">
        <v>1863</v>
      </c>
      <c r="E5">
        <v>24</v>
      </c>
      <c r="F5">
        <v>12</v>
      </c>
      <c r="G5">
        <v>0</v>
      </c>
      <c r="H5">
        <v>0</v>
      </c>
      <c r="I5" t="s">
        <v>5</v>
      </c>
      <c r="J5" t="s">
        <v>570</v>
      </c>
      <c r="K5" t="s">
        <v>1864</v>
      </c>
      <c r="L5" s="3">
        <v>45813</v>
      </c>
      <c r="M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" s="3">
        <v>45763</v>
      </c>
      <c r="O5" s="5">
        <f>IFERROR((PlanMasine[[#This Row],[Norma]]/PlanMasine[[#This Row],[Q]])*(PlanMasine[[#This Row],[Q]]/SUMIF(C:C,PlanMasine[[#This Row],[RN]],B:B)*PlanMasine[[#This Row],[KPLQ]]),0)</f>
        <v>8</v>
      </c>
      <c r="P5">
        <v>215966</v>
      </c>
      <c r="Q5">
        <f>COUNTIF(PROMJENA!A:A,PlanMasine[[#This Row],[KPL]]&amp;"-"&amp;PlanMasine[[#This Row],[RN]])</f>
        <v>0</v>
      </c>
      <c r="R5">
        <f>IFERROR(INDEX(REDOSLIJED!A:A,MATCH(PlanMasine[[#This Row],[KPL]],REDOSLIJED!B:B,0)),MAX(REDOSLIJED!A:A)+1)</f>
        <v>45</v>
      </c>
      <c r="S5" s="9">
        <f>SUM($M$2:M5)</f>
        <v>1.7592592592592594E-2</v>
      </c>
      <c r="T5" s="3">
        <f>PlanMasine[[#This Row],[Datum SAS]]-1</f>
        <v>45762</v>
      </c>
      <c r="U5">
        <f>WEEKDAY(PlanMasine[[#This Row],[ZAVRŠETAK MAŠINSKE]],2)</f>
        <v>2</v>
      </c>
      <c r="V5" s="3">
        <f>IF(WEEKDAY(PlanMasine[[#This Row],[Datum SAS]]-1,2)=7,PlanMasine[[#This Row],[Datum SAS]]-3,PlanMasine[[#This Row],[Datum SAS]]-1)</f>
        <v>45762</v>
      </c>
      <c r="W5">
        <f>WEEKNUM(PlanMasine[[#This Row],[Column2]],1)</f>
        <v>16</v>
      </c>
      <c r="Z5" s="56">
        <f t="shared" si="0"/>
        <v>19</v>
      </c>
      <c r="AA5" s="9">
        <f>SUMIF(W:W,Z5,M:M)</f>
        <v>0</v>
      </c>
      <c r="AB5" s="9">
        <f t="shared" si="1"/>
        <v>6</v>
      </c>
      <c r="AC5" s="9">
        <f>IF(Table2[[#This Row],[KAPACITET]]&gt;Table2[[#This Row],[SUMA SATI]],Table2[[#This Row],[SUMA SATI]],Table2[[#This Row],[KAPACITET]])</f>
        <v>0</v>
      </c>
      <c r="AD5" s="9" t="str">
        <f>IF(Table2[[#This Row],[SUMA SATI]]&gt;0,IF(Table2[[#This Row],[KAPACITET]]-Table2[[#This Row],[SUMA SATI]]&gt;0,Table2[[#This Row],[KAPACITET]]-Table2[[#This Row],[SUMA SATI]],""),"")</f>
        <v/>
      </c>
      <c r="AE5" s="9" t="str">
        <f>IF(Table2[[#This Row],[SUMA SATI]]&gt;0,IF(Table2[[#This Row],[KAPACITET]]-Table2[[#This Row],[SUMA SATI]]&lt;0,Table2[[#This Row],[SUMA SATI]]-Table2[[#This Row],[KAPACITET]],""),"")</f>
        <v/>
      </c>
    </row>
    <row r="6" spans="1:31" x14ac:dyDescent="0.25">
      <c r="A6">
        <v>1008158</v>
      </c>
      <c r="B6">
        <v>1</v>
      </c>
      <c r="C6">
        <v>1008174</v>
      </c>
      <c r="D6" t="s">
        <v>1865</v>
      </c>
      <c r="E6">
        <v>24</v>
      </c>
      <c r="F6">
        <v>12</v>
      </c>
      <c r="G6">
        <v>0</v>
      </c>
      <c r="H6">
        <v>0</v>
      </c>
      <c r="I6" t="s">
        <v>5</v>
      </c>
      <c r="J6" t="s">
        <v>570</v>
      </c>
      <c r="K6" t="s">
        <v>1864</v>
      </c>
      <c r="L6" s="3">
        <v>45813</v>
      </c>
      <c r="M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" s="3">
        <v>45763</v>
      </c>
      <c r="O6" s="5">
        <f>IFERROR((PlanMasine[[#This Row],[Norma]]/PlanMasine[[#This Row],[Q]])*(PlanMasine[[#This Row],[Q]]/SUMIF(C:C,PlanMasine[[#This Row],[RN]],B:B)*PlanMasine[[#This Row],[KPLQ]]),0)</f>
        <v>8</v>
      </c>
      <c r="P6">
        <v>215947</v>
      </c>
      <c r="Q6">
        <f>COUNTIF(PROMJENA!A:A,PlanMasine[[#This Row],[KPL]]&amp;"-"&amp;PlanMasine[[#This Row],[RN]])</f>
        <v>0</v>
      </c>
      <c r="R6">
        <f>IFERROR(INDEX(REDOSLIJED!A:A,MATCH(PlanMasine[[#This Row],[KPL]],REDOSLIJED!B:B,0)),MAX(REDOSLIJED!A:A)+1)</f>
        <v>45</v>
      </c>
      <c r="S6" s="9">
        <f>SUM($M$2:M6)</f>
        <v>2.314814814814815E-2</v>
      </c>
      <c r="T6" s="3">
        <f>PlanMasine[[#This Row],[Datum SAS]]-1</f>
        <v>45762</v>
      </c>
      <c r="U6">
        <f>WEEKDAY(PlanMasine[[#This Row],[ZAVRŠETAK MAŠINSKE]],2)</f>
        <v>2</v>
      </c>
      <c r="V6" s="3">
        <f>IF(WEEKDAY(PlanMasine[[#This Row],[Datum SAS]]-1,2)=7,PlanMasine[[#This Row],[Datum SAS]]-3,PlanMasine[[#This Row],[Datum SAS]]-1)</f>
        <v>45762</v>
      </c>
      <c r="W6">
        <f>WEEKNUM(PlanMasine[[#This Row],[Column2]],1)</f>
        <v>16</v>
      </c>
      <c r="Z6" s="56">
        <f t="shared" si="0"/>
        <v>20</v>
      </c>
      <c r="AA6" s="9">
        <f>SUMIF(W:W,Z6,M:M)</f>
        <v>0</v>
      </c>
      <c r="AB6" s="9">
        <f t="shared" si="1"/>
        <v>6</v>
      </c>
      <c r="AC6" s="9">
        <f>IF(Table2[[#This Row],[KAPACITET]]&gt;Table2[[#This Row],[SUMA SATI]],Table2[[#This Row],[SUMA SATI]],Table2[[#This Row],[KAPACITET]])</f>
        <v>0</v>
      </c>
      <c r="AD6" s="9" t="str">
        <f>IF(Table2[[#This Row],[SUMA SATI]]&gt;0,IF(Table2[[#This Row],[KAPACITET]]-Table2[[#This Row],[SUMA SATI]]&gt;0,Table2[[#This Row],[KAPACITET]]-Table2[[#This Row],[SUMA SATI]],""),"")</f>
        <v/>
      </c>
      <c r="AE6" s="9" t="str">
        <f>IF(Table2[[#This Row],[SUMA SATI]]&gt;0,IF(Table2[[#This Row],[KAPACITET]]-Table2[[#This Row],[SUMA SATI]]&lt;0,Table2[[#This Row],[SUMA SATI]]-Table2[[#This Row],[KAPACITET]],""),"")</f>
        <v/>
      </c>
    </row>
    <row r="7" spans="1:31" x14ac:dyDescent="0.25">
      <c r="A7">
        <v>1008158</v>
      </c>
      <c r="B7">
        <v>1</v>
      </c>
      <c r="C7">
        <v>1028248</v>
      </c>
      <c r="D7" t="s">
        <v>1866</v>
      </c>
      <c r="E7">
        <v>4</v>
      </c>
      <c r="F7">
        <v>2</v>
      </c>
      <c r="G7">
        <v>0</v>
      </c>
      <c r="H7">
        <v>0</v>
      </c>
      <c r="I7" t="s">
        <v>5</v>
      </c>
      <c r="J7" t="s">
        <v>570</v>
      </c>
      <c r="K7" t="s">
        <v>1864</v>
      </c>
      <c r="L7" s="3">
        <v>45813</v>
      </c>
      <c r="M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7" s="3">
        <v>45763</v>
      </c>
      <c r="O7" s="5">
        <f>IFERROR((PlanMasine[[#This Row],[Norma]]/PlanMasine[[#This Row],[Q]])*(PlanMasine[[#This Row],[Q]]/SUMIF(C:C,PlanMasine[[#This Row],[RN]],B:B)*PlanMasine[[#This Row],[KPLQ]]),0)</f>
        <v>1.3333333333333333</v>
      </c>
      <c r="P7">
        <v>215978</v>
      </c>
      <c r="Q7">
        <f>COUNTIF(PROMJENA!A:A,PlanMasine[[#This Row],[KPL]]&amp;"-"&amp;PlanMasine[[#This Row],[RN]])</f>
        <v>0</v>
      </c>
      <c r="R7">
        <f>IFERROR(INDEX(REDOSLIJED!A:A,MATCH(PlanMasine[[#This Row],[KPL]],REDOSLIJED!B:B,0)),MAX(REDOSLIJED!A:A)+1)</f>
        <v>45</v>
      </c>
      <c r="S7" s="9">
        <f>SUM($M$2:M7)</f>
        <v>2.4074074074074078E-2</v>
      </c>
      <c r="T7" s="3">
        <f>PlanMasine[[#This Row],[Datum SAS]]-1</f>
        <v>45762</v>
      </c>
      <c r="U7">
        <f>WEEKDAY(PlanMasine[[#This Row],[ZAVRŠETAK MAŠINSKE]],2)</f>
        <v>2</v>
      </c>
      <c r="V7" s="3">
        <f>IF(WEEKDAY(PlanMasine[[#This Row],[Datum SAS]]-1,2)=7,PlanMasine[[#This Row],[Datum SAS]]-3,PlanMasine[[#This Row],[Datum SAS]]-1)</f>
        <v>45762</v>
      </c>
      <c r="W7">
        <f>WEEKNUM(PlanMasine[[#This Row],[Column2]],1)</f>
        <v>16</v>
      </c>
      <c r="Z7" s="56">
        <f t="shared" si="0"/>
        <v>21</v>
      </c>
      <c r="AA7" s="9">
        <f>SUMIF(W:W,Z7,M:M)</f>
        <v>9.2361111111111116E-2</v>
      </c>
      <c r="AB7" s="9">
        <f t="shared" si="1"/>
        <v>6</v>
      </c>
      <c r="AC7" s="9">
        <f>IF(Table2[[#This Row],[KAPACITET]]&gt;Table2[[#This Row],[SUMA SATI]],Table2[[#This Row],[SUMA SATI]],Table2[[#This Row],[KAPACITET]])</f>
        <v>9.2361111111111116E-2</v>
      </c>
      <c r="AD7" s="9">
        <f>IF(Table2[[#This Row],[SUMA SATI]]&gt;0,IF(Table2[[#This Row],[KAPACITET]]-Table2[[#This Row],[SUMA SATI]]&gt;0,Table2[[#This Row],[KAPACITET]]-Table2[[#This Row],[SUMA SATI]],""),"")</f>
        <v>5.9076388888888891</v>
      </c>
      <c r="AE7" s="9" t="str">
        <f>IF(Table2[[#This Row],[SUMA SATI]]&gt;0,IF(Table2[[#This Row],[KAPACITET]]-Table2[[#This Row],[SUMA SATI]]&lt;0,Table2[[#This Row],[SUMA SATI]]-Table2[[#This Row],[KAPACITET]],""),"")</f>
        <v/>
      </c>
    </row>
    <row r="8" spans="1:31" x14ac:dyDescent="0.25">
      <c r="A8">
        <v>1025304</v>
      </c>
      <c r="B8">
        <v>1</v>
      </c>
      <c r="C8">
        <v>1025307</v>
      </c>
      <c r="D8" t="s">
        <v>1944</v>
      </c>
      <c r="E8">
        <v>10</v>
      </c>
      <c r="F8">
        <v>1</v>
      </c>
      <c r="G8">
        <v>0</v>
      </c>
      <c r="H8">
        <v>0</v>
      </c>
      <c r="I8" t="s">
        <v>5</v>
      </c>
      <c r="J8" t="s">
        <v>570</v>
      </c>
      <c r="K8" t="s">
        <v>2040</v>
      </c>
      <c r="L8" s="3">
        <v>45817</v>
      </c>
      <c r="M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" s="3">
        <v>45797</v>
      </c>
      <c r="O8" s="5">
        <f>IFERROR((PlanMasine[[#This Row],[Norma]]/PlanMasine[[#This Row],[Q]])*(PlanMasine[[#This Row],[Q]]/SUMIF(C:C,PlanMasine[[#This Row],[RN]],B:B)*PlanMasine[[#This Row],[KPLQ]]),0)</f>
        <v>10</v>
      </c>
      <c r="P8">
        <v>204305</v>
      </c>
      <c r="Q8">
        <f>COUNTIF(PROMJENA!A:A,PlanMasine[[#This Row],[KPL]]&amp;"-"&amp;PlanMasine[[#This Row],[RN]])</f>
        <v>0</v>
      </c>
      <c r="R8">
        <f>IFERROR(INDEX(REDOSLIJED!A:A,MATCH(PlanMasine[[#This Row],[KPL]],REDOSLIJED!B:B,0)),MAX(REDOSLIJED!A:A)+1)</f>
        <v>45</v>
      </c>
      <c r="S8" s="9">
        <f>SUM($M$2:M8)</f>
        <v>3.1018518518518522E-2</v>
      </c>
      <c r="T8" s="3">
        <f>PlanMasine[[#This Row],[Datum SAS]]-1</f>
        <v>45796</v>
      </c>
      <c r="U8">
        <f>WEEKDAY(PlanMasine[[#This Row],[ZAVRŠETAK MAŠINSKE]],2)</f>
        <v>1</v>
      </c>
      <c r="V8" s="3">
        <f>IF(WEEKDAY(PlanMasine[[#This Row],[Datum SAS]]-1,2)=7,PlanMasine[[#This Row],[Datum SAS]]-3,PlanMasine[[#This Row],[Datum SAS]]-1)</f>
        <v>45796</v>
      </c>
      <c r="W8">
        <f>WEEKNUM(PlanMasine[[#This Row],[Column2]],1)</f>
        <v>21</v>
      </c>
      <c r="Z8" s="56">
        <f t="shared" si="0"/>
        <v>22</v>
      </c>
      <c r="AA8" s="9">
        <f>SUMIF(W:W,Z8,M:M)</f>
        <v>0.16458333333333333</v>
      </c>
      <c r="AB8" s="9">
        <f t="shared" si="1"/>
        <v>6</v>
      </c>
      <c r="AC8" s="9">
        <f>IF(Table2[[#This Row],[KAPACITET]]&gt;Table2[[#This Row],[SUMA SATI]],Table2[[#This Row],[SUMA SATI]],Table2[[#This Row],[KAPACITET]])</f>
        <v>0.16458333333333333</v>
      </c>
      <c r="AD8" s="9">
        <f>IF(Table2[[#This Row],[SUMA SATI]]&gt;0,IF(Table2[[#This Row],[KAPACITET]]-Table2[[#This Row],[SUMA SATI]]&gt;0,Table2[[#This Row],[KAPACITET]]-Table2[[#This Row],[SUMA SATI]],""),"")</f>
        <v>5.8354166666666663</v>
      </c>
      <c r="AE8" s="9" t="str">
        <f>IF(Table2[[#This Row],[SUMA SATI]]&gt;0,IF(Table2[[#This Row],[KAPACITET]]-Table2[[#This Row],[SUMA SATI]]&lt;0,Table2[[#This Row],[SUMA SATI]]-Table2[[#This Row],[KAPACITET]],""),"")</f>
        <v/>
      </c>
    </row>
    <row r="9" spans="1:31" x14ac:dyDescent="0.25">
      <c r="A9">
        <v>1025304</v>
      </c>
      <c r="B9">
        <v>1</v>
      </c>
      <c r="C9">
        <v>1025306</v>
      </c>
      <c r="D9" t="s">
        <v>1940</v>
      </c>
      <c r="E9">
        <v>15</v>
      </c>
      <c r="F9">
        <v>1</v>
      </c>
      <c r="G9">
        <v>0</v>
      </c>
      <c r="H9">
        <v>0</v>
      </c>
      <c r="I9" t="s">
        <v>5</v>
      </c>
      <c r="J9" t="s">
        <v>570</v>
      </c>
      <c r="K9" t="s">
        <v>2040</v>
      </c>
      <c r="L9" s="3">
        <v>45817</v>
      </c>
      <c r="M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9" s="3">
        <v>45797</v>
      </c>
      <c r="O9" s="5">
        <f>IFERROR((PlanMasine[[#This Row],[Norma]]/PlanMasine[[#This Row],[Q]])*(PlanMasine[[#This Row],[Q]]/SUMIF(C:C,PlanMasine[[#This Row],[RN]],B:B)*PlanMasine[[#This Row],[KPLQ]]),0)</f>
        <v>15</v>
      </c>
      <c r="P9">
        <v>204304</v>
      </c>
      <c r="Q9">
        <f>COUNTIF(PROMJENA!A:A,PlanMasine[[#This Row],[KPL]]&amp;"-"&amp;PlanMasine[[#This Row],[RN]])</f>
        <v>0</v>
      </c>
      <c r="R9">
        <f>IFERROR(INDEX(REDOSLIJED!A:A,MATCH(PlanMasine[[#This Row],[KPL]],REDOSLIJED!B:B,0)),MAX(REDOSLIJED!A:A)+1)</f>
        <v>45</v>
      </c>
      <c r="S9" s="9">
        <f>SUM($M$2:M9)</f>
        <v>4.1435185185185186E-2</v>
      </c>
      <c r="T9" s="3">
        <f>PlanMasine[[#This Row],[Datum SAS]]-1</f>
        <v>45796</v>
      </c>
      <c r="U9">
        <f>WEEKDAY(PlanMasine[[#This Row],[ZAVRŠETAK MAŠINSKE]],2)</f>
        <v>1</v>
      </c>
      <c r="V9" s="3">
        <f>IF(WEEKDAY(PlanMasine[[#This Row],[Datum SAS]]-1,2)=7,PlanMasine[[#This Row],[Datum SAS]]-3,PlanMasine[[#This Row],[Datum SAS]]-1)</f>
        <v>45796</v>
      </c>
      <c r="W9">
        <f>WEEKNUM(PlanMasine[[#This Row],[Column2]],1)</f>
        <v>21</v>
      </c>
      <c r="Z9" s="56">
        <f t="shared" si="0"/>
        <v>23</v>
      </c>
      <c r="AA9" s="9">
        <f>SUMIF(W:W,Z9,M:M)</f>
        <v>1.3734953703703727</v>
      </c>
      <c r="AB9" s="9">
        <f t="shared" si="1"/>
        <v>6</v>
      </c>
      <c r="AC9" s="9">
        <f>IF(Table2[[#This Row],[KAPACITET]]&gt;Table2[[#This Row],[SUMA SATI]],Table2[[#This Row],[SUMA SATI]],Table2[[#This Row],[KAPACITET]])</f>
        <v>1.3734953703703727</v>
      </c>
      <c r="AD9" s="9">
        <f>IF(Table2[[#This Row],[SUMA SATI]]&gt;0,IF(Table2[[#This Row],[KAPACITET]]-Table2[[#This Row],[SUMA SATI]]&gt;0,Table2[[#This Row],[KAPACITET]]-Table2[[#This Row],[SUMA SATI]],""),"")</f>
        <v>4.6265046296296273</v>
      </c>
      <c r="AE9" s="9" t="str">
        <f>IF(Table2[[#This Row],[SUMA SATI]]&gt;0,IF(Table2[[#This Row],[KAPACITET]]-Table2[[#This Row],[SUMA SATI]]&lt;0,Table2[[#This Row],[SUMA SATI]]-Table2[[#This Row],[KAPACITET]],""),"")</f>
        <v/>
      </c>
    </row>
    <row r="10" spans="1:31" x14ac:dyDescent="0.25">
      <c r="A10">
        <v>1025304</v>
      </c>
      <c r="B10">
        <v>1</v>
      </c>
      <c r="C10">
        <v>1025305</v>
      </c>
      <c r="D10" t="s">
        <v>1941</v>
      </c>
      <c r="E10">
        <v>15</v>
      </c>
      <c r="F10">
        <v>1</v>
      </c>
      <c r="G10">
        <v>0</v>
      </c>
      <c r="H10">
        <v>0</v>
      </c>
      <c r="I10" t="s">
        <v>5</v>
      </c>
      <c r="J10" t="s">
        <v>570</v>
      </c>
      <c r="K10" t="s">
        <v>2040</v>
      </c>
      <c r="L10" s="3">
        <v>45817</v>
      </c>
      <c r="M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0" s="3">
        <v>45797</v>
      </c>
      <c r="O10" s="5">
        <f>IFERROR((PlanMasine[[#This Row],[Norma]]/PlanMasine[[#This Row],[Q]])*(PlanMasine[[#This Row],[Q]]/SUMIF(C:C,PlanMasine[[#This Row],[RN]],B:B)*PlanMasine[[#This Row],[KPLQ]]),0)</f>
        <v>15</v>
      </c>
      <c r="P10">
        <v>204303</v>
      </c>
      <c r="Q10">
        <f>COUNTIF(PROMJENA!A:A,PlanMasine[[#This Row],[KPL]]&amp;"-"&amp;PlanMasine[[#This Row],[RN]])</f>
        <v>0</v>
      </c>
      <c r="R10">
        <f>IFERROR(INDEX(REDOSLIJED!A:A,MATCH(PlanMasine[[#This Row],[KPL]],REDOSLIJED!B:B,0)),MAX(REDOSLIJED!A:A)+1)</f>
        <v>45</v>
      </c>
      <c r="S10" s="9">
        <f>SUM($M$2:M10)</f>
        <v>5.185185185185185E-2</v>
      </c>
      <c r="T10" s="3">
        <f>PlanMasine[[#This Row],[Datum SAS]]-1</f>
        <v>45796</v>
      </c>
      <c r="U10">
        <f>WEEKDAY(PlanMasine[[#This Row],[ZAVRŠETAK MAŠINSKE]],2)</f>
        <v>1</v>
      </c>
      <c r="V10" s="3">
        <f>IF(WEEKDAY(PlanMasine[[#This Row],[Datum SAS]]-1,2)=7,PlanMasine[[#This Row],[Datum SAS]]-3,PlanMasine[[#This Row],[Datum SAS]]-1)</f>
        <v>45796</v>
      </c>
      <c r="W10">
        <f>WEEKNUM(PlanMasine[[#This Row],[Column2]],1)</f>
        <v>21</v>
      </c>
      <c r="Z10" s="56">
        <f t="shared" si="0"/>
        <v>24</v>
      </c>
      <c r="AA10" s="9">
        <f>SUMIF(W:W,Z10,M:M)</f>
        <v>2.890972222222246</v>
      </c>
      <c r="AB10" s="9">
        <f t="shared" si="1"/>
        <v>6</v>
      </c>
      <c r="AC10" s="9">
        <f>IF(Table2[[#This Row],[KAPACITET]]&gt;Table2[[#This Row],[SUMA SATI]],Table2[[#This Row],[SUMA SATI]],Table2[[#This Row],[KAPACITET]])</f>
        <v>2.890972222222246</v>
      </c>
      <c r="AD10" s="9">
        <f>IF(Table2[[#This Row],[SUMA SATI]]&gt;0,IF(Table2[[#This Row],[KAPACITET]]-Table2[[#This Row],[SUMA SATI]]&gt;0,Table2[[#This Row],[KAPACITET]]-Table2[[#This Row],[SUMA SATI]],""),"")</f>
        <v>3.109027777777754</v>
      </c>
      <c r="AE10" s="9" t="str">
        <f>IF(Table2[[#This Row],[SUMA SATI]]&gt;0,IF(Table2[[#This Row],[KAPACITET]]-Table2[[#This Row],[SUMA SATI]]&lt;0,Table2[[#This Row],[SUMA SATI]]-Table2[[#This Row],[KAPACITET]],""),"")</f>
        <v/>
      </c>
    </row>
    <row r="11" spans="1:31" x14ac:dyDescent="0.25">
      <c r="A11">
        <v>1025304</v>
      </c>
      <c r="B11">
        <v>1</v>
      </c>
      <c r="C11">
        <v>1025316</v>
      </c>
      <c r="D11" t="s">
        <v>1938</v>
      </c>
      <c r="E11">
        <v>16</v>
      </c>
      <c r="F11">
        <v>2</v>
      </c>
      <c r="G11">
        <v>0</v>
      </c>
      <c r="H11">
        <v>0</v>
      </c>
      <c r="I11" t="s">
        <v>5</v>
      </c>
      <c r="J11" t="s">
        <v>570</v>
      </c>
      <c r="K11" t="s">
        <v>2040</v>
      </c>
      <c r="L11" s="3">
        <v>45817</v>
      </c>
      <c r="M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11" s="3">
        <v>45797</v>
      </c>
      <c r="O11" s="5">
        <f>IFERROR((PlanMasine[[#This Row],[Norma]]/PlanMasine[[#This Row],[Q]])*(PlanMasine[[#This Row],[Q]]/SUMIF(C:C,PlanMasine[[#This Row],[RN]],B:B)*PlanMasine[[#This Row],[KPLQ]]),0)</f>
        <v>16</v>
      </c>
      <c r="P11">
        <v>204314</v>
      </c>
      <c r="Q11">
        <f>COUNTIF(PROMJENA!A:A,PlanMasine[[#This Row],[KPL]]&amp;"-"&amp;PlanMasine[[#This Row],[RN]])</f>
        <v>0</v>
      </c>
      <c r="R11">
        <f>IFERROR(INDEX(REDOSLIJED!A:A,MATCH(PlanMasine[[#This Row],[KPL]],REDOSLIJED!B:B,0)),MAX(REDOSLIJED!A:A)+1)</f>
        <v>45</v>
      </c>
      <c r="S11" s="9">
        <f>SUM($M$2:M11)</f>
        <v>6.2962962962962957E-2</v>
      </c>
      <c r="T11" s="3">
        <f>PlanMasine[[#This Row],[Datum SAS]]-1</f>
        <v>45796</v>
      </c>
      <c r="U11">
        <f>WEEKDAY(PlanMasine[[#This Row],[ZAVRŠETAK MAŠINSKE]],2)</f>
        <v>1</v>
      </c>
      <c r="V11" s="3">
        <f>IF(WEEKDAY(PlanMasine[[#This Row],[Datum SAS]]-1,2)=7,PlanMasine[[#This Row],[Datum SAS]]-3,PlanMasine[[#This Row],[Datum SAS]]-1)</f>
        <v>45796</v>
      </c>
      <c r="W11">
        <f>WEEKNUM(PlanMasine[[#This Row],[Column2]],1)</f>
        <v>21</v>
      </c>
      <c r="Z11" s="56">
        <f t="shared" si="0"/>
        <v>25</v>
      </c>
      <c r="AA11" s="9">
        <f>SUMIF(W:W,Z11,M:M)</f>
        <v>2.2621527777777852</v>
      </c>
      <c r="AB11" s="9">
        <f t="shared" si="1"/>
        <v>6</v>
      </c>
      <c r="AC11" s="9">
        <f>IF(Table2[[#This Row],[KAPACITET]]&gt;Table2[[#This Row],[SUMA SATI]],Table2[[#This Row],[SUMA SATI]],Table2[[#This Row],[KAPACITET]])</f>
        <v>2.2621527777777852</v>
      </c>
      <c r="AD11" s="9">
        <f>IF(Table2[[#This Row],[SUMA SATI]]&gt;0,IF(Table2[[#This Row],[KAPACITET]]-Table2[[#This Row],[SUMA SATI]]&gt;0,Table2[[#This Row],[KAPACITET]]-Table2[[#This Row],[SUMA SATI]],""),"")</f>
        <v>3.7378472222222148</v>
      </c>
      <c r="AE11" s="9" t="str">
        <f>IF(Table2[[#This Row],[SUMA SATI]]&gt;0,IF(Table2[[#This Row],[KAPACITET]]-Table2[[#This Row],[SUMA SATI]]&lt;0,Table2[[#This Row],[SUMA SATI]]-Table2[[#This Row],[KAPACITET]],""),"")</f>
        <v/>
      </c>
    </row>
    <row r="12" spans="1:31" x14ac:dyDescent="0.25">
      <c r="A12">
        <v>1025304</v>
      </c>
      <c r="B12">
        <v>1</v>
      </c>
      <c r="C12">
        <v>1025315</v>
      </c>
      <c r="D12" t="s">
        <v>1937</v>
      </c>
      <c r="E12">
        <v>8</v>
      </c>
      <c r="F12">
        <v>1</v>
      </c>
      <c r="G12">
        <v>0</v>
      </c>
      <c r="H12">
        <v>0</v>
      </c>
      <c r="I12" t="s">
        <v>5</v>
      </c>
      <c r="J12" t="s">
        <v>570</v>
      </c>
      <c r="K12" t="s">
        <v>2040</v>
      </c>
      <c r="L12" s="3">
        <v>45817</v>
      </c>
      <c r="M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" s="3">
        <v>45797</v>
      </c>
      <c r="O12" s="5">
        <f>IFERROR((PlanMasine[[#This Row],[Norma]]/PlanMasine[[#This Row],[Q]])*(PlanMasine[[#This Row],[Q]]/SUMIF(C:C,PlanMasine[[#This Row],[RN]],B:B)*PlanMasine[[#This Row],[KPLQ]]),0)</f>
        <v>8</v>
      </c>
      <c r="P12">
        <v>204313</v>
      </c>
      <c r="Q12">
        <f>COUNTIF(PROMJENA!A:A,PlanMasine[[#This Row],[KPL]]&amp;"-"&amp;PlanMasine[[#This Row],[RN]])</f>
        <v>0</v>
      </c>
      <c r="R12">
        <f>IFERROR(INDEX(REDOSLIJED!A:A,MATCH(PlanMasine[[#This Row],[KPL]],REDOSLIJED!B:B,0)),MAX(REDOSLIJED!A:A)+1)</f>
        <v>45</v>
      </c>
      <c r="S12" s="9">
        <f>SUM($M$2:M12)</f>
        <v>6.8518518518518506E-2</v>
      </c>
      <c r="T12" s="3">
        <f>PlanMasine[[#This Row],[Datum SAS]]-1</f>
        <v>45796</v>
      </c>
      <c r="U12">
        <f>WEEKDAY(PlanMasine[[#This Row],[ZAVRŠETAK MAŠINSKE]],2)</f>
        <v>1</v>
      </c>
      <c r="V12" s="3">
        <f>IF(WEEKDAY(PlanMasine[[#This Row],[Datum SAS]]-1,2)=7,PlanMasine[[#This Row],[Datum SAS]]-3,PlanMasine[[#This Row],[Datum SAS]]-1)</f>
        <v>45796</v>
      </c>
      <c r="W12">
        <f>WEEKNUM(PlanMasine[[#This Row],[Column2]],1)</f>
        <v>21</v>
      </c>
      <c r="Z12" s="56">
        <f t="shared" si="0"/>
        <v>26</v>
      </c>
      <c r="AA12" s="9">
        <f>SUMIF(W:W,Z12,M:M)</f>
        <v>2.9159722222222344</v>
      </c>
      <c r="AB12" s="9">
        <f t="shared" si="1"/>
        <v>6</v>
      </c>
      <c r="AC12" s="9">
        <f>IF(Table2[[#This Row],[KAPACITET]]&gt;Table2[[#This Row],[SUMA SATI]],Table2[[#This Row],[SUMA SATI]],Table2[[#This Row],[KAPACITET]])</f>
        <v>2.9159722222222344</v>
      </c>
      <c r="AD12" s="9">
        <f>IF(Table2[[#This Row],[SUMA SATI]]&gt;0,IF(Table2[[#This Row],[KAPACITET]]-Table2[[#This Row],[SUMA SATI]]&gt;0,Table2[[#This Row],[KAPACITET]]-Table2[[#This Row],[SUMA SATI]],""),"")</f>
        <v>3.0840277777777656</v>
      </c>
      <c r="AE12" s="9" t="str">
        <f>IF(Table2[[#This Row],[SUMA SATI]]&gt;0,IF(Table2[[#This Row],[KAPACITET]]-Table2[[#This Row],[SUMA SATI]]&lt;0,Table2[[#This Row],[SUMA SATI]]-Table2[[#This Row],[KAPACITET]],""),"")</f>
        <v/>
      </c>
    </row>
    <row r="13" spans="1:31" x14ac:dyDescent="0.25">
      <c r="A13">
        <v>1025304</v>
      </c>
      <c r="B13">
        <v>1</v>
      </c>
      <c r="C13">
        <v>1025314</v>
      </c>
      <c r="D13" t="s">
        <v>1936</v>
      </c>
      <c r="E13">
        <v>5</v>
      </c>
      <c r="F13">
        <v>1</v>
      </c>
      <c r="G13">
        <v>0</v>
      </c>
      <c r="H13">
        <v>0</v>
      </c>
      <c r="I13" t="s">
        <v>5</v>
      </c>
      <c r="J13" t="s">
        <v>570</v>
      </c>
      <c r="K13" t="s">
        <v>2040</v>
      </c>
      <c r="L13" s="3">
        <v>45817</v>
      </c>
      <c r="M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" s="3">
        <v>45797</v>
      </c>
      <c r="O13" s="5">
        <f>IFERROR((PlanMasine[[#This Row],[Norma]]/PlanMasine[[#This Row],[Q]])*(PlanMasine[[#This Row],[Q]]/SUMIF(C:C,PlanMasine[[#This Row],[RN]],B:B)*PlanMasine[[#This Row],[KPLQ]]),0)</f>
        <v>5</v>
      </c>
      <c r="P13">
        <v>204312</v>
      </c>
      <c r="Q13">
        <f>COUNTIF(PROMJENA!A:A,PlanMasine[[#This Row],[KPL]]&amp;"-"&amp;PlanMasine[[#This Row],[RN]])</f>
        <v>0</v>
      </c>
      <c r="R13">
        <f>IFERROR(INDEX(REDOSLIJED!A:A,MATCH(PlanMasine[[#This Row],[KPL]],REDOSLIJED!B:B,0)),MAX(REDOSLIJED!A:A)+1)</f>
        <v>45</v>
      </c>
      <c r="S13" s="9">
        <f>SUM($M$2:M13)</f>
        <v>7.199074074074073E-2</v>
      </c>
      <c r="T13" s="3">
        <f>PlanMasine[[#This Row],[Datum SAS]]-1</f>
        <v>45796</v>
      </c>
      <c r="U13">
        <f>WEEKDAY(PlanMasine[[#This Row],[ZAVRŠETAK MAŠINSKE]],2)</f>
        <v>1</v>
      </c>
      <c r="V13" s="3">
        <f>IF(WEEKDAY(PlanMasine[[#This Row],[Datum SAS]]-1,2)=7,PlanMasine[[#This Row],[Datum SAS]]-3,PlanMasine[[#This Row],[Datum SAS]]-1)</f>
        <v>45796</v>
      </c>
      <c r="W13">
        <f>WEEKNUM(PlanMasine[[#This Row],[Column2]],1)</f>
        <v>21</v>
      </c>
      <c r="Z13" s="56">
        <f t="shared" si="0"/>
        <v>27</v>
      </c>
      <c r="AA13" s="9">
        <f>SUMIF(W:W,Z13,M:M)</f>
        <v>3.3902777777777966</v>
      </c>
      <c r="AB13" s="9">
        <f t="shared" si="1"/>
        <v>6</v>
      </c>
      <c r="AC13" s="9">
        <f>IF(Table2[[#This Row],[KAPACITET]]&gt;Table2[[#This Row],[SUMA SATI]],Table2[[#This Row],[SUMA SATI]],Table2[[#This Row],[KAPACITET]])</f>
        <v>3.3902777777777966</v>
      </c>
      <c r="AD13" s="9">
        <f>IF(Table2[[#This Row],[SUMA SATI]]&gt;0,IF(Table2[[#This Row],[KAPACITET]]-Table2[[#This Row],[SUMA SATI]]&gt;0,Table2[[#This Row],[KAPACITET]]-Table2[[#This Row],[SUMA SATI]],""),"")</f>
        <v>2.6097222222222034</v>
      </c>
      <c r="AE13" s="9" t="str">
        <f>IF(Table2[[#This Row],[SUMA SATI]]&gt;0,IF(Table2[[#This Row],[KAPACITET]]-Table2[[#This Row],[SUMA SATI]]&lt;0,Table2[[#This Row],[SUMA SATI]]-Table2[[#This Row],[KAPACITET]],""),"")</f>
        <v/>
      </c>
    </row>
    <row r="14" spans="1:31" x14ac:dyDescent="0.25">
      <c r="A14">
        <v>1025304</v>
      </c>
      <c r="B14">
        <v>1</v>
      </c>
      <c r="C14">
        <v>1025317</v>
      </c>
      <c r="D14" t="s">
        <v>1942</v>
      </c>
      <c r="E14">
        <v>6</v>
      </c>
      <c r="F14">
        <v>1</v>
      </c>
      <c r="G14">
        <v>0</v>
      </c>
      <c r="H14">
        <v>0</v>
      </c>
      <c r="I14" t="s">
        <v>5</v>
      </c>
      <c r="J14" t="s">
        <v>570</v>
      </c>
      <c r="K14" t="s">
        <v>2040</v>
      </c>
      <c r="L14" s="3">
        <v>45817</v>
      </c>
      <c r="M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4" s="3">
        <v>45797</v>
      </c>
      <c r="O14" s="5">
        <f>IFERROR((PlanMasine[[#This Row],[Norma]]/PlanMasine[[#This Row],[Q]])*(PlanMasine[[#This Row],[Q]]/SUMIF(C:C,PlanMasine[[#This Row],[RN]],B:B)*PlanMasine[[#This Row],[KPLQ]]),0)</f>
        <v>6</v>
      </c>
      <c r="P14">
        <v>204315</v>
      </c>
      <c r="Q14">
        <f>COUNTIF(PROMJENA!A:A,PlanMasine[[#This Row],[KPL]]&amp;"-"&amp;PlanMasine[[#This Row],[RN]])</f>
        <v>0</v>
      </c>
      <c r="R14">
        <f>IFERROR(INDEX(REDOSLIJED!A:A,MATCH(PlanMasine[[#This Row],[KPL]],REDOSLIJED!B:B,0)),MAX(REDOSLIJED!A:A)+1)</f>
        <v>45</v>
      </c>
      <c r="S14" s="9">
        <f>SUM($M$2:M14)</f>
        <v>7.6157407407407396E-2</v>
      </c>
      <c r="T14" s="3">
        <f>PlanMasine[[#This Row],[Datum SAS]]-1</f>
        <v>45796</v>
      </c>
      <c r="U14">
        <f>WEEKDAY(PlanMasine[[#This Row],[ZAVRŠETAK MAŠINSKE]],2)</f>
        <v>1</v>
      </c>
      <c r="V14" s="3">
        <f>IF(WEEKDAY(PlanMasine[[#This Row],[Datum SAS]]-1,2)=7,PlanMasine[[#This Row],[Datum SAS]]-3,PlanMasine[[#This Row],[Datum SAS]]-1)</f>
        <v>45796</v>
      </c>
      <c r="W14">
        <f>WEEKNUM(PlanMasine[[#This Row],[Column2]],1)</f>
        <v>21</v>
      </c>
      <c r="Z14" s="56">
        <f t="shared" si="0"/>
        <v>28</v>
      </c>
      <c r="AA14" s="9">
        <f>SUMIF(W:W,Z14,M:M)</f>
        <v>2.8437500000000013</v>
      </c>
      <c r="AB14" s="9">
        <f t="shared" si="1"/>
        <v>6</v>
      </c>
      <c r="AC14" s="9">
        <f>IF(Table2[[#This Row],[KAPACITET]]&gt;Table2[[#This Row],[SUMA SATI]],Table2[[#This Row],[SUMA SATI]],Table2[[#This Row],[KAPACITET]])</f>
        <v>2.8437500000000013</v>
      </c>
      <c r="AD14" s="9">
        <f>IF(Table2[[#This Row],[SUMA SATI]]&gt;0,IF(Table2[[#This Row],[KAPACITET]]-Table2[[#This Row],[SUMA SATI]]&gt;0,Table2[[#This Row],[KAPACITET]]-Table2[[#This Row],[SUMA SATI]],""),"")</f>
        <v>3.1562499999999987</v>
      </c>
      <c r="AE14" s="9" t="str">
        <f>IF(Table2[[#This Row],[SUMA SATI]]&gt;0,IF(Table2[[#This Row],[KAPACITET]]-Table2[[#This Row],[SUMA SATI]]&lt;0,Table2[[#This Row],[SUMA SATI]]-Table2[[#This Row],[KAPACITET]],""),"")</f>
        <v/>
      </c>
    </row>
    <row r="15" spans="1:31" x14ac:dyDescent="0.25">
      <c r="A15">
        <v>1025304</v>
      </c>
      <c r="B15">
        <v>1</v>
      </c>
      <c r="C15">
        <v>1025312</v>
      </c>
      <c r="D15" t="s">
        <v>1943</v>
      </c>
      <c r="E15">
        <v>6</v>
      </c>
      <c r="F15">
        <v>1</v>
      </c>
      <c r="G15">
        <v>0</v>
      </c>
      <c r="H15">
        <v>0</v>
      </c>
      <c r="I15" t="s">
        <v>5</v>
      </c>
      <c r="J15" t="s">
        <v>570</v>
      </c>
      <c r="K15" t="s">
        <v>2040</v>
      </c>
      <c r="L15" s="3">
        <v>45817</v>
      </c>
      <c r="M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5" s="3">
        <v>45797</v>
      </c>
      <c r="O15" s="5">
        <f>IFERROR((PlanMasine[[#This Row],[Norma]]/PlanMasine[[#This Row],[Q]])*(PlanMasine[[#This Row],[Q]]/SUMIF(C:C,PlanMasine[[#This Row],[RN]],B:B)*PlanMasine[[#This Row],[KPLQ]]),0)</f>
        <v>6</v>
      </c>
      <c r="P15">
        <v>204310</v>
      </c>
      <c r="Q15">
        <f>COUNTIF(PROMJENA!A:A,PlanMasine[[#This Row],[KPL]]&amp;"-"&amp;PlanMasine[[#This Row],[RN]])</f>
        <v>0</v>
      </c>
      <c r="R15">
        <f>IFERROR(INDEX(REDOSLIJED!A:A,MATCH(PlanMasine[[#This Row],[KPL]],REDOSLIJED!B:B,0)),MAX(REDOSLIJED!A:A)+1)</f>
        <v>45</v>
      </c>
      <c r="S15" s="9">
        <f>SUM($M$2:M15)</f>
        <v>8.0324074074074062E-2</v>
      </c>
      <c r="T15" s="3">
        <f>PlanMasine[[#This Row],[Datum SAS]]-1</f>
        <v>45796</v>
      </c>
      <c r="U15">
        <f>WEEKDAY(PlanMasine[[#This Row],[ZAVRŠETAK MAŠINSKE]],2)</f>
        <v>1</v>
      </c>
      <c r="V15" s="3">
        <f>IF(WEEKDAY(PlanMasine[[#This Row],[Datum SAS]]-1,2)=7,PlanMasine[[#This Row],[Datum SAS]]-3,PlanMasine[[#This Row],[Datum SAS]]-1)</f>
        <v>45796</v>
      </c>
      <c r="W15">
        <f>WEEKNUM(PlanMasine[[#This Row],[Column2]],1)</f>
        <v>21</v>
      </c>
      <c r="Z15" s="56">
        <f t="shared" si="0"/>
        <v>29</v>
      </c>
      <c r="AA15" s="9">
        <f>SUMIF(W:W,Z15,M:M)</f>
        <v>1.2166666666666663</v>
      </c>
      <c r="AB15" s="9">
        <f t="shared" si="1"/>
        <v>6</v>
      </c>
      <c r="AC15" s="9">
        <f>IF(Table2[[#This Row],[KAPACITET]]&gt;Table2[[#This Row],[SUMA SATI]],Table2[[#This Row],[SUMA SATI]],Table2[[#This Row],[KAPACITET]])</f>
        <v>1.2166666666666663</v>
      </c>
      <c r="AD15" s="9">
        <f>IF(Table2[[#This Row],[SUMA SATI]]&gt;0,IF(Table2[[#This Row],[KAPACITET]]-Table2[[#This Row],[SUMA SATI]]&gt;0,Table2[[#This Row],[KAPACITET]]-Table2[[#This Row],[SUMA SATI]],""),"")</f>
        <v>4.7833333333333332</v>
      </c>
      <c r="AE15" s="9" t="str">
        <f>IF(Table2[[#This Row],[SUMA SATI]]&gt;0,IF(Table2[[#This Row],[KAPACITET]]-Table2[[#This Row],[SUMA SATI]]&lt;0,Table2[[#This Row],[SUMA SATI]]-Table2[[#This Row],[KAPACITET]],""),"")</f>
        <v/>
      </c>
    </row>
    <row r="16" spans="1:31" x14ac:dyDescent="0.25">
      <c r="A16">
        <v>1025304</v>
      </c>
      <c r="B16">
        <v>1</v>
      </c>
      <c r="C16">
        <v>1025311</v>
      </c>
      <c r="D16" t="s">
        <v>1934</v>
      </c>
      <c r="E16">
        <v>8</v>
      </c>
      <c r="F16">
        <v>1</v>
      </c>
      <c r="G16">
        <v>0</v>
      </c>
      <c r="H16">
        <v>0</v>
      </c>
      <c r="I16" t="s">
        <v>5</v>
      </c>
      <c r="J16" t="s">
        <v>570</v>
      </c>
      <c r="K16" t="s">
        <v>2040</v>
      </c>
      <c r="L16" s="3">
        <v>45817</v>
      </c>
      <c r="M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6" s="3">
        <v>45797</v>
      </c>
      <c r="O16" s="5">
        <f>IFERROR((PlanMasine[[#This Row],[Norma]]/PlanMasine[[#This Row],[Q]])*(PlanMasine[[#This Row],[Q]]/SUMIF(C:C,PlanMasine[[#This Row],[RN]],B:B)*PlanMasine[[#This Row],[KPLQ]]),0)</f>
        <v>8</v>
      </c>
      <c r="P16">
        <v>204309</v>
      </c>
      <c r="Q16">
        <f>COUNTIF(PROMJENA!A:A,PlanMasine[[#This Row],[KPL]]&amp;"-"&amp;PlanMasine[[#This Row],[RN]])</f>
        <v>0</v>
      </c>
      <c r="R16">
        <f>IFERROR(INDEX(REDOSLIJED!A:A,MATCH(PlanMasine[[#This Row],[KPL]],REDOSLIJED!B:B,0)),MAX(REDOSLIJED!A:A)+1)</f>
        <v>45</v>
      </c>
      <c r="S16" s="9">
        <f>SUM($M$2:M16)</f>
        <v>8.5879629629629611E-2</v>
      </c>
      <c r="T16" s="3">
        <f>PlanMasine[[#This Row],[Datum SAS]]-1</f>
        <v>45796</v>
      </c>
      <c r="U16">
        <f>WEEKDAY(PlanMasine[[#This Row],[ZAVRŠETAK MAŠINSKE]],2)</f>
        <v>1</v>
      </c>
      <c r="V16" s="3">
        <f>IF(WEEKDAY(PlanMasine[[#This Row],[Datum SAS]]-1,2)=7,PlanMasine[[#This Row],[Datum SAS]]-3,PlanMasine[[#This Row],[Datum SAS]]-1)</f>
        <v>45796</v>
      </c>
      <c r="W16">
        <f>WEEKNUM(PlanMasine[[#This Row],[Column2]],1)</f>
        <v>21</v>
      </c>
      <c r="Z16" s="56">
        <f t="shared" si="0"/>
        <v>30</v>
      </c>
      <c r="AA16" s="9">
        <f>SUMIF(W:W,Z16,M:M)</f>
        <v>0.11458333333333334</v>
      </c>
      <c r="AB16" s="9">
        <f t="shared" si="1"/>
        <v>6</v>
      </c>
      <c r="AC16" s="9">
        <f>IF(Table2[[#This Row],[KAPACITET]]&gt;Table2[[#This Row],[SUMA SATI]],Table2[[#This Row],[SUMA SATI]],Table2[[#This Row],[KAPACITET]])</f>
        <v>0.11458333333333334</v>
      </c>
      <c r="AD16" s="9">
        <f>IF(Table2[[#This Row],[SUMA SATI]]&gt;0,IF(Table2[[#This Row],[KAPACITET]]-Table2[[#This Row],[SUMA SATI]]&gt;0,Table2[[#This Row],[KAPACITET]]-Table2[[#This Row],[SUMA SATI]],""),"")</f>
        <v>5.885416666666667</v>
      </c>
      <c r="AE16" s="9" t="str">
        <f>IF(Table2[[#This Row],[SUMA SATI]]&gt;0,IF(Table2[[#This Row],[KAPACITET]]-Table2[[#This Row],[SUMA SATI]]&lt;0,Table2[[#This Row],[SUMA SATI]]-Table2[[#This Row],[KAPACITET]],""),"")</f>
        <v/>
      </c>
    </row>
    <row r="17" spans="1:40" x14ac:dyDescent="0.25">
      <c r="A17">
        <v>1025304</v>
      </c>
      <c r="B17">
        <v>1</v>
      </c>
      <c r="C17">
        <v>1025310</v>
      </c>
      <c r="D17" t="s">
        <v>1933</v>
      </c>
      <c r="E17">
        <v>10</v>
      </c>
      <c r="F17">
        <v>1</v>
      </c>
      <c r="G17">
        <v>0</v>
      </c>
      <c r="H17">
        <v>0</v>
      </c>
      <c r="I17" t="s">
        <v>5</v>
      </c>
      <c r="J17" t="s">
        <v>570</v>
      </c>
      <c r="K17" t="s">
        <v>2040</v>
      </c>
      <c r="L17" s="3">
        <v>45817</v>
      </c>
      <c r="M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7" s="3">
        <v>45797</v>
      </c>
      <c r="O17" s="5">
        <f>IFERROR((PlanMasine[[#This Row],[Norma]]/PlanMasine[[#This Row],[Q]])*(PlanMasine[[#This Row],[Q]]/SUMIF(C:C,PlanMasine[[#This Row],[RN]],B:B)*PlanMasine[[#This Row],[KPLQ]]),0)</f>
        <v>10</v>
      </c>
      <c r="P17">
        <v>204308</v>
      </c>
      <c r="Q17">
        <f>COUNTIF(PROMJENA!A:A,PlanMasine[[#This Row],[KPL]]&amp;"-"&amp;PlanMasine[[#This Row],[RN]])</f>
        <v>0</v>
      </c>
      <c r="R17">
        <f>IFERROR(INDEX(REDOSLIJED!A:A,MATCH(PlanMasine[[#This Row],[KPL]],REDOSLIJED!B:B,0)),MAX(REDOSLIJED!A:A)+1)</f>
        <v>45</v>
      </c>
      <c r="S17" s="9">
        <f>SUM($M$2:M17)</f>
        <v>9.2824074074074059E-2</v>
      </c>
      <c r="T17" s="3">
        <f>PlanMasine[[#This Row],[Datum SAS]]-1</f>
        <v>45796</v>
      </c>
      <c r="U17">
        <f>WEEKDAY(PlanMasine[[#This Row],[ZAVRŠETAK MAŠINSKE]],2)</f>
        <v>1</v>
      </c>
      <c r="V17" s="3">
        <f>IF(WEEKDAY(PlanMasine[[#This Row],[Datum SAS]]-1,2)=7,PlanMasine[[#This Row],[Datum SAS]]-3,PlanMasine[[#This Row],[Datum SAS]]-1)</f>
        <v>45796</v>
      </c>
      <c r="W17">
        <f>WEEKNUM(PlanMasine[[#This Row],[Column2]],1)</f>
        <v>21</v>
      </c>
      <c r="Z17" s="56">
        <f t="shared" si="0"/>
        <v>31</v>
      </c>
      <c r="AA17" s="9">
        <f>SUMIF(W:W,Z17,M:M)</f>
        <v>6.25E-2</v>
      </c>
      <c r="AB17" s="9">
        <f t="shared" si="1"/>
        <v>6</v>
      </c>
      <c r="AC17" s="9">
        <f>IF(Table2[[#This Row],[KAPACITET]]&gt;Table2[[#This Row],[SUMA SATI]],Table2[[#This Row],[SUMA SATI]],Table2[[#This Row],[KAPACITET]])</f>
        <v>6.25E-2</v>
      </c>
      <c r="AD17" s="9">
        <f>IF(Table2[[#This Row],[SUMA SATI]]&gt;0,IF(Table2[[#This Row],[KAPACITET]]-Table2[[#This Row],[SUMA SATI]]&gt;0,Table2[[#This Row],[KAPACITET]]-Table2[[#This Row],[SUMA SATI]],""),"")</f>
        <v>5.9375</v>
      </c>
      <c r="AE17" s="9" t="str">
        <f>IF(Table2[[#This Row],[SUMA SATI]]&gt;0,IF(Table2[[#This Row],[KAPACITET]]-Table2[[#This Row],[SUMA SATI]]&lt;0,Table2[[#This Row],[SUMA SATI]]-Table2[[#This Row],[KAPACITET]],""),"")</f>
        <v/>
      </c>
    </row>
    <row r="18" spans="1:40" x14ac:dyDescent="0.25">
      <c r="A18">
        <v>1025304</v>
      </c>
      <c r="B18">
        <v>1</v>
      </c>
      <c r="C18">
        <v>1025308</v>
      </c>
      <c r="D18" t="s">
        <v>1939</v>
      </c>
      <c r="E18">
        <v>12</v>
      </c>
      <c r="F18">
        <v>1</v>
      </c>
      <c r="G18">
        <v>0</v>
      </c>
      <c r="H18">
        <v>0</v>
      </c>
      <c r="I18" t="s">
        <v>5</v>
      </c>
      <c r="J18" t="s">
        <v>570</v>
      </c>
      <c r="K18" t="s">
        <v>2040</v>
      </c>
      <c r="L18" s="3">
        <v>45817</v>
      </c>
      <c r="M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" s="3">
        <v>45797</v>
      </c>
      <c r="O18" s="5">
        <f>IFERROR((PlanMasine[[#This Row],[Norma]]/PlanMasine[[#This Row],[Q]])*(PlanMasine[[#This Row],[Q]]/SUMIF(C:C,PlanMasine[[#This Row],[RN]],B:B)*PlanMasine[[#This Row],[KPLQ]]),0)</f>
        <v>12</v>
      </c>
      <c r="P18">
        <v>204306</v>
      </c>
      <c r="Q18">
        <f>COUNTIF(PROMJENA!A:A,PlanMasine[[#This Row],[KPL]]&amp;"-"&amp;PlanMasine[[#This Row],[RN]])</f>
        <v>0</v>
      </c>
      <c r="R18">
        <f>IFERROR(INDEX(REDOSLIJED!A:A,MATCH(PlanMasine[[#This Row],[KPL]],REDOSLIJED!B:B,0)),MAX(REDOSLIJED!A:A)+1)</f>
        <v>45</v>
      </c>
      <c r="S18" s="9">
        <f>SUM($M$2:M18)</f>
        <v>0.10115740740740739</v>
      </c>
      <c r="T18" s="3">
        <f>PlanMasine[[#This Row],[Datum SAS]]-1</f>
        <v>45796</v>
      </c>
      <c r="U18">
        <f>WEEKDAY(PlanMasine[[#This Row],[ZAVRŠETAK MAŠINSKE]],2)</f>
        <v>1</v>
      </c>
      <c r="V18" s="3">
        <f>IF(WEEKDAY(PlanMasine[[#This Row],[Datum SAS]]-1,2)=7,PlanMasine[[#This Row],[Datum SAS]]-3,PlanMasine[[#This Row],[Datum SAS]]-1)</f>
        <v>45796</v>
      </c>
      <c r="W18">
        <f>WEEKNUM(PlanMasine[[#This Row],[Column2]],1)</f>
        <v>21</v>
      </c>
      <c r="Z18" s="56">
        <f t="shared" si="0"/>
        <v>32</v>
      </c>
      <c r="AA18" s="9">
        <f>SUMIF(W:W,Z18,M:M)</f>
        <v>5.5555555555555559E-2</v>
      </c>
      <c r="AB18" s="9">
        <f t="shared" si="1"/>
        <v>6</v>
      </c>
      <c r="AC18" s="9">
        <f>IF(Table2[[#This Row],[KAPACITET]]&gt;Table2[[#This Row],[SUMA SATI]],Table2[[#This Row],[SUMA SATI]],Table2[[#This Row],[KAPACITET]])</f>
        <v>5.5555555555555559E-2</v>
      </c>
      <c r="AD18" s="9">
        <f>IF(Table2[[#This Row],[SUMA SATI]]&gt;0,IF(Table2[[#This Row],[KAPACITET]]-Table2[[#This Row],[SUMA SATI]]&gt;0,Table2[[#This Row],[KAPACITET]]-Table2[[#This Row],[SUMA SATI]],""),"")</f>
        <v>5.9444444444444446</v>
      </c>
      <c r="AE18" s="9" t="str">
        <f>IF(Table2[[#This Row],[SUMA SATI]]&gt;0,IF(Table2[[#This Row],[KAPACITET]]-Table2[[#This Row],[SUMA SATI]]&lt;0,Table2[[#This Row],[SUMA SATI]]-Table2[[#This Row],[KAPACITET]],""),"")</f>
        <v/>
      </c>
    </row>
    <row r="19" spans="1:40" x14ac:dyDescent="0.25">
      <c r="A19">
        <v>1025304</v>
      </c>
      <c r="B19">
        <v>1</v>
      </c>
      <c r="C19">
        <v>1025309</v>
      </c>
      <c r="D19" t="s">
        <v>1932</v>
      </c>
      <c r="E19">
        <v>10</v>
      </c>
      <c r="F19">
        <v>1</v>
      </c>
      <c r="G19">
        <v>0</v>
      </c>
      <c r="H19">
        <v>0</v>
      </c>
      <c r="I19" t="s">
        <v>5</v>
      </c>
      <c r="J19" t="s">
        <v>570</v>
      </c>
      <c r="K19" t="s">
        <v>2040</v>
      </c>
      <c r="L19" s="3">
        <v>45817</v>
      </c>
      <c r="M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" s="3">
        <v>45797</v>
      </c>
      <c r="O19" s="5">
        <f>IFERROR((PlanMasine[[#This Row],[Norma]]/PlanMasine[[#This Row],[Q]])*(PlanMasine[[#This Row],[Q]]/SUMIF(C:C,PlanMasine[[#This Row],[RN]],B:B)*PlanMasine[[#This Row],[KPLQ]]),0)</f>
        <v>10</v>
      </c>
      <c r="P19">
        <v>204307</v>
      </c>
      <c r="Q19">
        <f>COUNTIF(PROMJENA!A:A,PlanMasine[[#This Row],[KPL]]&amp;"-"&amp;PlanMasine[[#This Row],[RN]])</f>
        <v>0</v>
      </c>
      <c r="R19">
        <f>IFERROR(INDEX(REDOSLIJED!A:A,MATCH(PlanMasine[[#This Row],[KPL]],REDOSLIJED!B:B,0)),MAX(REDOSLIJED!A:A)+1)</f>
        <v>45</v>
      </c>
      <c r="S19" s="9">
        <f>SUM($M$2:M19)</f>
        <v>0.10810185185185184</v>
      </c>
      <c r="T19" s="3">
        <f>PlanMasine[[#This Row],[Datum SAS]]-1</f>
        <v>45796</v>
      </c>
      <c r="U19">
        <f>WEEKDAY(PlanMasine[[#This Row],[ZAVRŠETAK MAŠINSKE]],2)</f>
        <v>1</v>
      </c>
      <c r="V19" s="3">
        <f>IF(WEEKDAY(PlanMasine[[#This Row],[Datum SAS]]-1,2)=7,PlanMasine[[#This Row],[Datum SAS]]-3,PlanMasine[[#This Row],[Datum SAS]]-1)</f>
        <v>45796</v>
      </c>
      <c r="W19">
        <f>WEEKNUM(PlanMasine[[#This Row],[Column2]],1)</f>
        <v>21</v>
      </c>
      <c r="Z19" s="56">
        <f t="shared" si="0"/>
        <v>33</v>
      </c>
      <c r="AA19" s="9">
        <f>SUMIF(W:W,Z19,M:M)</f>
        <v>0</v>
      </c>
      <c r="AB19" s="9">
        <f t="shared" si="1"/>
        <v>6</v>
      </c>
      <c r="AC19" s="9">
        <f>IF(Table2[[#This Row],[KAPACITET]]&gt;Table2[[#This Row],[SUMA SATI]],Table2[[#This Row],[SUMA SATI]],Table2[[#This Row],[KAPACITET]])</f>
        <v>0</v>
      </c>
      <c r="AD19" s="9" t="str">
        <f>IF(Table2[[#This Row],[SUMA SATI]]&gt;0,IF(Table2[[#This Row],[KAPACITET]]-Table2[[#This Row],[SUMA SATI]]&gt;0,Table2[[#This Row],[KAPACITET]]-Table2[[#This Row],[SUMA SATI]],""),"")</f>
        <v/>
      </c>
      <c r="AE19" s="9" t="str">
        <f>IF(Table2[[#This Row],[SUMA SATI]]&gt;0,IF(Table2[[#This Row],[KAPACITET]]-Table2[[#This Row],[SUMA SATI]]&lt;0,Table2[[#This Row],[SUMA SATI]]-Table2[[#This Row],[KAPACITET]],""),"")</f>
        <v/>
      </c>
    </row>
    <row r="20" spans="1:40" x14ac:dyDescent="0.25">
      <c r="A20">
        <v>1025304</v>
      </c>
      <c r="B20">
        <v>1</v>
      </c>
      <c r="C20">
        <v>1025313</v>
      </c>
      <c r="D20" t="s">
        <v>1935</v>
      </c>
      <c r="E20">
        <v>12</v>
      </c>
      <c r="F20">
        <v>2</v>
      </c>
      <c r="G20">
        <v>0</v>
      </c>
      <c r="H20">
        <v>0</v>
      </c>
      <c r="I20" t="s">
        <v>5</v>
      </c>
      <c r="J20" t="s">
        <v>570</v>
      </c>
      <c r="K20" t="s">
        <v>2040</v>
      </c>
      <c r="L20" s="3">
        <v>45817</v>
      </c>
      <c r="M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0" s="3">
        <v>45797</v>
      </c>
      <c r="O20" s="5">
        <f>IFERROR((PlanMasine[[#This Row],[Norma]]/PlanMasine[[#This Row],[Q]])*(PlanMasine[[#This Row],[Q]]/SUMIF(C:C,PlanMasine[[#This Row],[RN]],B:B)*PlanMasine[[#This Row],[KPLQ]]),0)</f>
        <v>12</v>
      </c>
      <c r="P20">
        <v>204311</v>
      </c>
      <c r="Q20">
        <f>COUNTIF(PROMJENA!A:A,PlanMasine[[#This Row],[KPL]]&amp;"-"&amp;PlanMasine[[#This Row],[RN]])</f>
        <v>0</v>
      </c>
      <c r="R20">
        <f>IFERROR(INDEX(REDOSLIJED!A:A,MATCH(PlanMasine[[#This Row],[KPL]],REDOSLIJED!B:B,0)),MAX(REDOSLIJED!A:A)+1)</f>
        <v>45</v>
      </c>
      <c r="S20" s="9">
        <f>SUM($M$2:M20)</f>
        <v>0.11643518518518517</v>
      </c>
      <c r="T20" s="3">
        <f>PlanMasine[[#This Row],[Datum SAS]]-1</f>
        <v>45796</v>
      </c>
      <c r="U20">
        <f>WEEKDAY(PlanMasine[[#This Row],[ZAVRŠETAK MAŠINSKE]],2)</f>
        <v>1</v>
      </c>
      <c r="V20" s="3">
        <f>IF(WEEKDAY(PlanMasine[[#This Row],[Datum SAS]]-1,2)=7,PlanMasine[[#This Row],[Datum SAS]]-3,PlanMasine[[#This Row],[Datum SAS]]-1)</f>
        <v>45796</v>
      </c>
      <c r="W20">
        <f>WEEKNUM(PlanMasine[[#This Row],[Column2]],1)</f>
        <v>21</v>
      </c>
      <c r="Z20" s="56">
        <f t="shared" si="0"/>
        <v>34</v>
      </c>
      <c r="AA20" s="9">
        <f>SUMIF(W:W,Z20,M:M)</f>
        <v>0</v>
      </c>
      <c r="AB20" s="9">
        <f t="shared" si="1"/>
        <v>6</v>
      </c>
      <c r="AC20" s="9">
        <f>IF(Table2[[#This Row],[KAPACITET]]&gt;Table2[[#This Row],[SUMA SATI]],Table2[[#This Row],[SUMA SATI]],Table2[[#This Row],[KAPACITET]])</f>
        <v>0</v>
      </c>
      <c r="AD20" s="9" t="str">
        <f>IF(Table2[[#This Row],[SUMA SATI]]&gt;0,IF(Table2[[#This Row],[KAPACITET]]-Table2[[#This Row],[SUMA SATI]]&gt;0,Table2[[#This Row],[KAPACITET]]-Table2[[#This Row],[SUMA SATI]],""),"")</f>
        <v/>
      </c>
      <c r="AE20" s="9" t="str">
        <f>IF(Table2[[#This Row],[SUMA SATI]]&gt;0,IF(Table2[[#This Row],[KAPACITET]]-Table2[[#This Row],[SUMA SATI]]&lt;0,Table2[[#This Row],[SUMA SATI]]-Table2[[#This Row],[KAPACITET]],""),"")</f>
        <v/>
      </c>
      <c r="AN20">
        <f>7.5*5*2</f>
        <v>75</v>
      </c>
    </row>
    <row r="21" spans="1:40" x14ac:dyDescent="0.25">
      <c r="A21">
        <v>1003767</v>
      </c>
      <c r="B21">
        <v>1</v>
      </c>
      <c r="C21">
        <v>1003799</v>
      </c>
      <c r="D21" t="s">
        <v>1964</v>
      </c>
      <c r="E21">
        <v>48</v>
      </c>
      <c r="F21">
        <v>12</v>
      </c>
      <c r="G21">
        <v>0</v>
      </c>
      <c r="H21">
        <v>0</v>
      </c>
      <c r="I21" t="s">
        <v>5</v>
      </c>
      <c r="J21" t="s">
        <v>570</v>
      </c>
      <c r="K21" t="s">
        <v>1769</v>
      </c>
      <c r="L21" s="3">
        <v>45820</v>
      </c>
      <c r="M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3.3333333333333333E-2</v>
      </c>
      <c r="N21" s="3">
        <v>45810</v>
      </c>
      <c r="O21" s="5">
        <f>IFERROR((PlanMasine[[#This Row],[Norma]]/PlanMasine[[#This Row],[Q]])*(PlanMasine[[#This Row],[Q]]/SUMIF(C:C,PlanMasine[[#This Row],[RN]],B:B)*PlanMasine[[#This Row],[KPLQ]]),0)</f>
        <v>48</v>
      </c>
      <c r="P21">
        <v>227561</v>
      </c>
      <c r="Q21">
        <f>COUNTIF(PROMJENA!A:A,PlanMasine[[#This Row],[KPL]]&amp;"-"&amp;PlanMasine[[#This Row],[RN]])</f>
        <v>0</v>
      </c>
      <c r="R21">
        <f>IFERROR(INDEX(REDOSLIJED!A:A,MATCH(PlanMasine[[#This Row],[KPL]],REDOSLIJED!B:B,0)),MAX(REDOSLIJED!A:A)+1)</f>
        <v>45</v>
      </c>
      <c r="S21" s="9">
        <f>SUM($M$2:M21)</f>
        <v>0.1497685185185185</v>
      </c>
      <c r="T21" s="3">
        <f>PlanMasine[[#This Row],[Datum SAS]]-1</f>
        <v>45809</v>
      </c>
      <c r="U21">
        <f>WEEKDAY(PlanMasine[[#This Row],[ZAVRŠETAK MAŠINSKE]],2)</f>
        <v>7</v>
      </c>
      <c r="V21" s="3">
        <f>IF(WEEKDAY(PlanMasine[[#This Row],[Datum SAS]]-1,2)=7,PlanMasine[[#This Row],[Datum SAS]]-3,PlanMasine[[#This Row],[Datum SAS]]-1)</f>
        <v>45807</v>
      </c>
      <c r="W21">
        <f>WEEKNUM(PlanMasine[[#This Row],[Column2]],1)</f>
        <v>22</v>
      </c>
      <c r="Z21" s="56">
        <f t="shared" si="0"/>
        <v>35</v>
      </c>
      <c r="AA21" s="9">
        <f>SUMIF(W:W,Z21,M:M)</f>
        <v>0</v>
      </c>
      <c r="AB21" s="9">
        <f t="shared" si="1"/>
        <v>6</v>
      </c>
      <c r="AC21" s="9">
        <f>IF(Table2[[#This Row],[KAPACITET]]&gt;Table2[[#This Row],[SUMA SATI]],Table2[[#This Row],[SUMA SATI]],Table2[[#This Row],[KAPACITET]])</f>
        <v>0</v>
      </c>
      <c r="AD21" s="9" t="str">
        <f>IF(Table2[[#This Row],[SUMA SATI]]&gt;0,IF(Table2[[#This Row],[KAPACITET]]-Table2[[#This Row],[SUMA SATI]]&gt;0,Table2[[#This Row],[KAPACITET]]-Table2[[#This Row],[SUMA SATI]],""),"")</f>
        <v/>
      </c>
      <c r="AE21" s="9" t="str">
        <f>IF(Table2[[#This Row],[SUMA SATI]]&gt;0,IF(Table2[[#This Row],[KAPACITET]]-Table2[[#This Row],[SUMA SATI]]&lt;0,Table2[[#This Row],[SUMA SATI]]-Table2[[#This Row],[KAPACITET]],""),"")</f>
        <v/>
      </c>
    </row>
    <row r="22" spans="1:40" x14ac:dyDescent="0.25">
      <c r="A22">
        <v>1003767</v>
      </c>
      <c r="B22">
        <v>1</v>
      </c>
      <c r="C22">
        <v>1003797</v>
      </c>
      <c r="D22" t="s">
        <v>1963</v>
      </c>
      <c r="E22">
        <v>48</v>
      </c>
      <c r="F22">
        <v>12</v>
      </c>
      <c r="G22">
        <v>0</v>
      </c>
      <c r="H22">
        <v>0</v>
      </c>
      <c r="I22" t="s">
        <v>5</v>
      </c>
      <c r="J22" t="s">
        <v>570</v>
      </c>
      <c r="K22" t="s">
        <v>1769</v>
      </c>
      <c r="L22" s="3">
        <v>45820</v>
      </c>
      <c r="M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3.3333333333333333E-2</v>
      </c>
      <c r="N22" s="3">
        <v>45810</v>
      </c>
      <c r="O22" s="5">
        <f>IFERROR((PlanMasine[[#This Row],[Norma]]/PlanMasine[[#This Row],[Q]])*(PlanMasine[[#This Row],[Q]]/SUMIF(C:C,PlanMasine[[#This Row],[RN]],B:B)*PlanMasine[[#This Row],[KPLQ]]),0)</f>
        <v>48</v>
      </c>
      <c r="P22">
        <v>227559</v>
      </c>
      <c r="Q22">
        <f>COUNTIF(PROMJENA!A:A,PlanMasine[[#This Row],[KPL]]&amp;"-"&amp;PlanMasine[[#This Row],[RN]])</f>
        <v>0</v>
      </c>
      <c r="R22">
        <f>IFERROR(INDEX(REDOSLIJED!A:A,MATCH(PlanMasine[[#This Row],[KPL]],REDOSLIJED!B:B,0)),MAX(REDOSLIJED!A:A)+1)</f>
        <v>45</v>
      </c>
      <c r="S22" s="9">
        <f>SUM($M$2:M22)</f>
        <v>0.18310185185185182</v>
      </c>
      <c r="T22" s="3">
        <f>PlanMasine[[#This Row],[Datum SAS]]-1</f>
        <v>45809</v>
      </c>
      <c r="U22">
        <f>WEEKDAY(PlanMasine[[#This Row],[ZAVRŠETAK MAŠINSKE]],2)</f>
        <v>7</v>
      </c>
      <c r="V22" s="3">
        <f>IF(WEEKDAY(PlanMasine[[#This Row],[Datum SAS]]-1,2)=7,PlanMasine[[#This Row],[Datum SAS]]-3,PlanMasine[[#This Row],[Datum SAS]]-1)</f>
        <v>45807</v>
      </c>
      <c r="W22">
        <f>WEEKNUM(PlanMasine[[#This Row],[Column2]],1)</f>
        <v>22</v>
      </c>
      <c r="Z22" s="56">
        <f t="shared" si="0"/>
        <v>36</v>
      </c>
      <c r="AA22" s="9">
        <f>SUMIF(W:W,Z22,M:M)</f>
        <v>0</v>
      </c>
      <c r="AB22" s="9">
        <f t="shared" si="1"/>
        <v>6</v>
      </c>
      <c r="AC22" s="9">
        <f>IF(Table2[[#This Row],[KAPACITET]]&gt;Table2[[#This Row],[SUMA SATI]],Table2[[#This Row],[SUMA SATI]],Table2[[#This Row],[KAPACITET]])</f>
        <v>0</v>
      </c>
      <c r="AD22" s="9" t="str">
        <f>IF(Table2[[#This Row],[SUMA SATI]]&gt;0,IF(Table2[[#This Row],[KAPACITET]]-Table2[[#This Row],[SUMA SATI]]&gt;0,Table2[[#This Row],[KAPACITET]]-Table2[[#This Row],[SUMA SATI]],""),"")</f>
        <v/>
      </c>
      <c r="AE22" s="9" t="str">
        <f>IF(Table2[[#This Row],[SUMA SATI]]&gt;0,IF(Table2[[#This Row],[KAPACITET]]-Table2[[#This Row],[SUMA SATI]]&lt;0,Table2[[#This Row],[SUMA SATI]]-Table2[[#This Row],[KAPACITET]],""),"")</f>
        <v/>
      </c>
    </row>
    <row r="23" spans="1:40" x14ac:dyDescent="0.25">
      <c r="A23">
        <v>1016578</v>
      </c>
      <c r="B23">
        <v>1</v>
      </c>
      <c r="C23">
        <v>1016575</v>
      </c>
      <c r="D23" t="s">
        <v>1976</v>
      </c>
      <c r="E23">
        <v>4</v>
      </c>
      <c r="F23">
        <v>4</v>
      </c>
      <c r="G23">
        <v>0</v>
      </c>
      <c r="H23">
        <v>0</v>
      </c>
      <c r="I23" t="s">
        <v>5</v>
      </c>
      <c r="J23" t="s">
        <v>570</v>
      </c>
      <c r="K23" t="s">
        <v>1977</v>
      </c>
      <c r="L23" s="3">
        <v>45824</v>
      </c>
      <c r="M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3" s="3">
        <v>45810</v>
      </c>
      <c r="O23" s="5">
        <f>IFERROR((PlanMasine[[#This Row],[Norma]]/PlanMasine[[#This Row],[Q]])*(PlanMasine[[#This Row],[Q]]/SUMIF(C:C,PlanMasine[[#This Row],[RN]],B:B)*PlanMasine[[#This Row],[KPLQ]]),0)</f>
        <v>1</v>
      </c>
      <c r="P23">
        <v>120880</v>
      </c>
      <c r="Q23">
        <f>COUNTIF(PROMJENA!A:A,PlanMasine[[#This Row],[KPL]]&amp;"-"&amp;PlanMasine[[#This Row],[RN]])</f>
        <v>0</v>
      </c>
      <c r="R23">
        <f>IFERROR(INDEX(REDOSLIJED!A:A,MATCH(PlanMasine[[#This Row],[KPL]],REDOSLIJED!B:B,0)),MAX(REDOSLIJED!A:A)+1)</f>
        <v>45</v>
      </c>
      <c r="S23" s="9">
        <f>SUM($M$2:M23)</f>
        <v>0.18379629629629626</v>
      </c>
      <c r="T23" s="3">
        <f>PlanMasine[[#This Row],[Datum SAS]]-1</f>
        <v>45809</v>
      </c>
      <c r="U23">
        <f>WEEKDAY(PlanMasine[[#This Row],[ZAVRŠETAK MAŠINSKE]],2)</f>
        <v>7</v>
      </c>
      <c r="V23" s="3">
        <f>IF(WEEKDAY(PlanMasine[[#This Row],[Datum SAS]]-1,2)=7,PlanMasine[[#This Row],[Datum SAS]]-3,PlanMasine[[#This Row],[Datum SAS]]-1)</f>
        <v>45807</v>
      </c>
      <c r="W23">
        <f>WEEKNUM(PlanMasine[[#This Row],[Column2]],1)</f>
        <v>22</v>
      </c>
      <c r="Z23" s="56">
        <f t="shared" si="0"/>
        <v>37</v>
      </c>
      <c r="AA23" s="9">
        <f>SUMIF(W:W,Z23,M:M)</f>
        <v>0</v>
      </c>
      <c r="AB23" s="9">
        <f t="shared" si="1"/>
        <v>6</v>
      </c>
      <c r="AC23" s="9">
        <f>IF(Table2[[#This Row],[KAPACITET]]&gt;Table2[[#This Row],[SUMA SATI]],Table2[[#This Row],[SUMA SATI]],Table2[[#This Row],[KAPACITET]])</f>
        <v>0</v>
      </c>
      <c r="AD23" s="9" t="str">
        <f>IF(Table2[[#This Row],[SUMA SATI]]&gt;0,IF(Table2[[#This Row],[KAPACITET]]-Table2[[#This Row],[SUMA SATI]]&gt;0,Table2[[#This Row],[KAPACITET]]-Table2[[#This Row],[SUMA SATI]],""),"")</f>
        <v/>
      </c>
      <c r="AE23" s="9" t="str">
        <f>IF(Table2[[#This Row],[SUMA SATI]]&gt;0,IF(Table2[[#This Row],[KAPACITET]]-Table2[[#This Row],[SUMA SATI]]&lt;0,Table2[[#This Row],[SUMA SATI]]-Table2[[#This Row],[KAPACITET]],""),"")</f>
        <v/>
      </c>
    </row>
    <row r="24" spans="1:40" x14ac:dyDescent="0.25">
      <c r="A24">
        <v>1019282</v>
      </c>
      <c r="B24">
        <v>2</v>
      </c>
      <c r="C24">
        <v>1019283</v>
      </c>
      <c r="D24" t="s">
        <v>1984</v>
      </c>
      <c r="E24">
        <v>100</v>
      </c>
      <c r="F24">
        <v>20</v>
      </c>
      <c r="G24">
        <v>0</v>
      </c>
      <c r="H24">
        <v>0</v>
      </c>
      <c r="I24" t="s">
        <v>5</v>
      </c>
      <c r="J24" t="s">
        <v>570</v>
      </c>
      <c r="K24" t="s">
        <v>1985</v>
      </c>
      <c r="L24" s="3">
        <v>45791</v>
      </c>
      <c r="M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24" s="3">
        <v>45810</v>
      </c>
      <c r="O24" s="5">
        <f>IFERROR((PlanMasine[[#This Row],[Norma]]/PlanMasine[[#This Row],[Q]])*(PlanMasine[[#This Row],[Q]]/SUMIF(C:C,PlanMasine[[#This Row],[RN]],B:B)*PlanMasine[[#This Row],[KPLQ]]),0)</f>
        <v>100</v>
      </c>
      <c r="P24">
        <v>228021</v>
      </c>
      <c r="Q24">
        <f>COUNTIF(PROMJENA!A:A,PlanMasine[[#This Row],[KPL]]&amp;"-"&amp;PlanMasine[[#This Row],[RN]])</f>
        <v>0</v>
      </c>
      <c r="R24">
        <f>IFERROR(INDEX(REDOSLIJED!A:A,MATCH(PlanMasine[[#This Row],[KPL]],REDOSLIJED!B:B,0)),MAX(REDOSLIJED!A:A)+1)</f>
        <v>45</v>
      </c>
      <c r="S24" s="9">
        <f>SUM($M$2:M24)</f>
        <v>0.25324074074074071</v>
      </c>
      <c r="T24" s="3">
        <f>PlanMasine[[#This Row],[Datum SAS]]-1</f>
        <v>45809</v>
      </c>
      <c r="U24">
        <f>WEEKDAY(PlanMasine[[#This Row],[ZAVRŠETAK MAŠINSKE]],2)</f>
        <v>7</v>
      </c>
      <c r="V24" s="3">
        <f>IF(WEEKDAY(PlanMasine[[#This Row],[Datum SAS]]-1,2)=7,PlanMasine[[#This Row],[Datum SAS]]-3,PlanMasine[[#This Row],[Datum SAS]]-1)</f>
        <v>45807</v>
      </c>
      <c r="W24">
        <f>WEEKNUM(PlanMasine[[#This Row],[Column2]],1)</f>
        <v>22</v>
      </c>
      <c r="Z24" s="56">
        <f t="shared" si="0"/>
        <v>38</v>
      </c>
      <c r="AA24" s="9">
        <f>SUMIF(W:W,Z24,M:M)</f>
        <v>0</v>
      </c>
      <c r="AB24" s="9">
        <f t="shared" si="1"/>
        <v>6</v>
      </c>
      <c r="AC24" s="9">
        <f>IF(Table2[[#This Row],[KAPACITET]]&gt;Table2[[#This Row],[SUMA SATI]],Table2[[#This Row],[SUMA SATI]],Table2[[#This Row],[KAPACITET]])</f>
        <v>0</v>
      </c>
      <c r="AD24" s="9" t="str">
        <f>IF(Table2[[#This Row],[SUMA SATI]]&gt;0,IF(Table2[[#This Row],[KAPACITET]]-Table2[[#This Row],[SUMA SATI]]&gt;0,Table2[[#This Row],[KAPACITET]]-Table2[[#This Row],[SUMA SATI]],""),"")</f>
        <v/>
      </c>
      <c r="AE24" s="9" t="str">
        <f>IF(Table2[[#This Row],[SUMA SATI]]&gt;0,IF(Table2[[#This Row],[KAPACITET]]-Table2[[#This Row],[SUMA SATI]]&lt;0,Table2[[#This Row],[SUMA SATI]]-Table2[[#This Row],[KAPACITET]],""),"")</f>
        <v/>
      </c>
    </row>
    <row r="25" spans="1:40" x14ac:dyDescent="0.25">
      <c r="A25">
        <v>1021655</v>
      </c>
      <c r="B25">
        <v>1</v>
      </c>
      <c r="C25">
        <v>1021693</v>
      </c>
      <c r="D25" t="s">
        <v>1986</v>
      </c>
      <c r="E25">
        <v>3</v>
      </c>
      <c r="F25">
        <v>1</v>
      </c>
      <c r="G25">
        <v>0</v>
      </c>
      <c r="H25">
        <v>0</v>
      </c>
      <c r="I25" t="s">
        <v>5</v>
      </c>
      <c r="J25" t="s">
        <v>570</v>
      </c>
      <c r="K25" t="s">
        <v>1774</v>
      </c>
      <c r="L25" s="3">
        <v>45825</v>
      </c>
      <c r="M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" s="3">
        <v>45810</v>
      </c>
      <c r="O25" s="5">
        <f>IFERROR((PlanMasine[[#This Row],[Norma]]/PlanMasine[[#This Row],[Q]])*(PlanMasine[[#This Row],[Q]]/SUMIF(C:C,PlanMasine[[#This Row],[RN]],B:B)*PlanMasine[[#This Row],[KPLQ]]),0)</f>
        <v>3</v>
      </c>
      <c r="P25">
        <v>179953</v>
      </c>
      <c r="Q25">
        <f>COUNTIF(PROMJENA!A:A,PlanMasine[[#This Row],[KPL]]&amp;"-"&amp;PlanMasine[[#This Row],[RN]])</f>
        <v>0</v>
      </c>
      <c r="R25">
        <f>IFERROR(INDEX(REDOSLIJED!A:A,MATCH(PlanMasine[[#This Row],[KPL]],REDOSLIJED!B:B,0)),MAX(REDOSLIJED!A:A)+1)</f>
        <v>45</v>
      </c>
      <c r="S25" s="9">
        <f>SUM($M$2:M25)</f>
        <v>0.25532407407407404</v>
      </c>
      <c r="T25" s="3">
        <f>PlanMasine[[#This Row],[Datum SAS]]-1</f>
        <v>45809</v>
      </c>
      <c r="U25">
        <f>WEEKDAY(PlanMasine[[#This Row],[ZAVRŠETAK MAŠINSKE]],2)</f>
        <v>7</v>
      </c>
      <c r="V25" s="3">
        <f>IF(WEEKDAY(PlanMasine[[#This Row],[Datum SAS]]-1,2)=7,PlanMasine[[#This Row],[Datum SAS]]-3,PlanMasine[[#This Row],[Datum SAS]]-1)</f>
        <v>45807</v>
      </c>
      <c r="W25">
        <f>WEEKNUM(PlanMasine[[#This Row],[Column2]],1)</f>
        <v>22</v>
      </c>
      <c r="Z25" s="56">
        <f t="shared" si="0"/>
        <v>39</v>
      </c>
      <c r="AA25" s="9">
        <f>SUMIF(W:W,Z25,M:M)</f>
        <v>0</v>
      </c>
      <c r="AB25" s="9">
        <f t="shared" si="1"/>
        <v>6</v>
      </c>
      <c r="AC25" s="9">
        <f>IF(Table2[[#This Row],[KAPACITET]]&gt;Table2[[#This Row],[SUMA SATI]],Table2[[#This Row],[SUMA SATI]],Table2[[#This Row],[KAPACITET]])</f>
        <v>0</v>
      </c>
      <c r="AD25" s="9" t="str">
        <f>IF(Table2[[#This Row],[SUMA SATI]]&gt;0,IF(Table2[[#This Row],[KAPACITET]]-Table2[[#This Row],[SUMA SATI]]&gt;0,Table2[[#This Row],[KAPACITET]]-Table2[[#This Row],[SUMA SATI]],""),"")</f>
        <v/>
      </c>
      <c r="AE25" s="9" t="str">
        <f>IF(Table2[[#This Row],[SUMA SATI]]&gt;0,IF(Table2[[#This Row],[KAPACITET]]-Table2[[#This Row],[SUMA SATI]]&lt;0,Table2[[#This Row],[SUMA SATI]]-Table2[[#This Row],[KAPACITET]],""),"")</f>
        <v/>
      </c>
    </row>
    <row r="26" spans="1:40" x14ac:dyDescent="0.25">
      <c r="A26">
        <v>1028203</v>
      </c>
      <c r="B26">
        <v>1</v>
      </c>
      <c r="C26">
        <v>1028205</v>
      </c>
      <c r="D26" t="s">
        <v>1778</v>
      </c>
      <c r="E26">
        <v>5</v>
      </c>
      <c r="F26">
        <v>1</v>
      </c>
      <c r="G26">
        <v>0</v>
      </c>
      <c r="H26">
        <v>0</v>
      </c>
      <c r="I26" t="s">
        <v>5</v>
      </c>
      <c r="J26" t="s">
        <v>570</v>
      </c>
      <c r="K26" t="s">
        <v>1777</v>
      </c>
      <c r="L26" s="3">
        <v>45834</v>
      </c>
      <c r="M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" s="3">
        <v>45810</v>
      </c>
      <c r="O26" s="5">
        <f>IFERROR((PlanMasine[[#This Row],[Norma]]/PlanMasine[[#This Row],[Q]])*(PlanMasine[[#This Row],[Q]]/SUMIF(C:C,PlanMasine[[#This Row],[RN]],B:B)*PlanMasine[[#This Row],[KPLQ]]),0)</f>
        <v>5</v>
      </c>
      <c r="P26">
        <v>226149</v>
      </c>
      <c r="Q26">
        <f>COUNTIF(PROMJENA!A:A,PlanMasine[[#This Row],[KPL]]&amp;"-"&amp;PlanMasine[[#This Row],[RN]])</f>
        <v>0</v>
      </c>
      <c r="R26">
        <f>IFERROR(INDEX(REDOSLIJED!A:A,MATCH(PlanMasine[[#This Row],[KPL]],REDOSLIJED!B:B,0)),MAX(REDOSLIJED!A:A)+1)</f>
        <v>45</v>
      </c>
      <c r="S26" s="9">
        <f>SUM($M$2:M26)</f>
        <v>0.25879629629629625</v>
      </c>
      <c r="T26" s="3">
        <f>PlanMasine[[#This Row],[Datum SAS]]-1</f>
        <v>45809</v>
      </c>
      <c r="U26">
        <f>WEEKDAY(PlanMasine[[#This Row],[ZAVRŠETAK MAŠINSKE]],2)</f>
        <v>7</v>
      </c>
      <c r="V26" s="3">
        <f>IF(WEEKDAY(PlanMasine[[#This Row],[Datum SAS]]-1,2)=7,PlanMasine[[#This Row],[Datum SAS]]-3,PlanMasine[[#This Row],[Datum SAS]]-1)</f>
        <v>45807</v>
      </c>
      <c r="W26">
        <f>WEEKNUM(PlanMasine[[#This Row],[Column2]],1)</f>
        <v>22</v>
      </c>
      <c r="Z26" s="56">
        <f t="shared" si="0"/>
        <v>40</v>
      </c>
      <c r="AA26" s="9">
        <f>SUMIF(W:W,Z26,M:M)</f>
        <v>0</v>
      </c>
      <c r="AB26" s="9">
        <f t="shared" si="1"/>
        <v>6</v>
      </c>
      <c r="AC26" s="9">
        <f>IF(Table2[[#This Row],[KAPACITET]]&gt;Table2[[#This Row],[SUMA SATI]],Table2[[#This Row],[SUMA SATI]],Table2[[#This Row],[KAPACITET]])</f>
        <v>0</v>
      </c>
      <c r="AD26" s="9" t="str">
        <f>IF(Table2[[#This Row],[SUMA SATI]]&gt;0,IF(Table2[[#This Row],[KAPACITET]]-Table2[[#This Row],[SUMA SATI]]&gt;0,Table2[[#This Row],[KAPACITET]]-Table2[[#This Row],[SUMA SATI]],""),"")</f>
        <v/>
      </c>
      <c r="AE26" s="9" t="str">
        <f>IF(Table2[[#This Row],[SUMA SATI]]&gt;0,IF(Table2[[#This Row],[KAPACITET]]-Table2[[#This Row],[SUMA SATI]]&lt;0,Table2[[#This Row],[SUMA SATI]]-Table2[[#This Row],[KAPACITET]],""),"")</f>
        <v/>
      </c>
    </row>
    <row r="27" spans="1:40" x14ac:dyDescent="0.25">
      <c r="A27">
        <v>1028203</v>
      </c>
      <c r="B27">
        <v>1</v>
      </c>
      <c r="C27">
        <v>1028204</v>
      </c>
      <c r="D27" t="s">
        <v>1779</v>
      </c>
      <c r="E27">
        <v>10</v>
      </c>
      <c r="F27">
        <v>1</v>
      </c>
      <c r="G27">
        <v>0</v>
      </c>
      <c r="H27">
        <v>0</v>
      </c>
      <c r="I27" t="s">
        <v>5</v>
      </c>
      <c r="J27" t="s">
        <v>570</v>
      </c>
      <c r="K27" t="s">
        <v>1777</v>
      </c>
      <c r="L27" s="3">
        <v>45834</v>
      </c>
      <c r="M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" s="3">
        <v>45810</v>
      </c>
      <c r="O27" s="5">
        <f>IFERROR((PlanMasine[[#This Row],[Norma]]/PlanMasine[[#This Row],[Q]])*(PlanMasine[[#This Row],[Q]]/SUMIF(C:C,PlanMasine[[#This Row],[RN]],B:B)*PlanMasine[[#This Row],[KPLQ]]),0)</f>
        <v>10</v>
      </c>
      <c r="P27">
        <v>226148</v>
      </c>
      <c r="Q27">
        <f>COUNTIF(PROMJENA!A:A,PlanMasine[[#This Row],[KPL]]&amp;"-"&amp;PlanMasine[[#This Row],[RN]])</f>
        <v>0</v>
      </c>
      <c r="R27">
        <f>IFERROR(INDEX(REDOSLIJED!A:A,MATCH(PlanMasine[[#This Row],[KPL]],REDOSLIJED!B:B,0)),MAX(REDOSLIJED!A:A)+1)</f>
        <v>45</v>
      </c>
      <c r="S27" s="9">
        <f>SUM($M$2:M27)</f>
        <v>0.26574074074074067</v>
      </c>
      <c r="T27" s="3">
        <f>PlanMasine[[#This Row],[Datum SAS]]-1</f>
        <v>45809</v>
      </c>
      <c r="U27">
        <f>WEEKDAY(PlanMasine[[#This Row],[ZAVRŠETAK MAŠINSKE]],2)</f>
        <v>7</v>
      </c>
      <c r="V27" s="3">
        <f>IF(WEEKDAY(PlanMasine[[#This Row],[Datum SAS]]-1,2)=7,PlanMasine[[#This Row],[Datum SAS]]-3,PlanMasine[[#This Row],[Datum SAS]]-1)</f>
        <v>45807</v>
      </c>
      <c r="W27">
        <f>WEEKNUM(PlanMasine[[#This Row],[Column2]],1)</f>
        <v>22</v>
      </c>
      <c r="Z27" s="56">
        <f t="shared" si="0"/>
        <v>41</v>
      </c>
      <c r="AA27" s="9">
        <f>SUMIF(W:W,Z27,M:M)</f>
        <v>0</v>
      </c>
      <c r="AB27" s="9">
        <f t="shared" si="1"/>
        <v>6</v>
      </c>
      <c r="AC27" s="9">
        <f>IF(Table2[[#This Row],[KAPACITET]]&gt;Table2[[#This Row],[SUMA SATI]],Table2[[#This Row],[SUMA SATI]],Table2[[#This Row],[KAPACITET]])</f>
        <v>0</v>
      </c>
      <c r="AD27" s="9" t="str">
        <f>IF(Table2[[#This Row],[SUMA SATI]]&gt;0,IF(Table2[[#This Row],[KAPACITET]]-Table2[[#This Row],[SUMA SATI]]&gt;0,Table2[[#This Row],[KAPACITET]]-Table2[[#This Row],[SUMA SATI]],""),"")</f>
        <v/>
      </c>
      <c r="AE27" s="9" t="str">
        <f>IF(Table2[[#This Row],[SUMA SATI]]&gt;0,IF(Table2[[#This Row],[KAPACITET]]-Table2[[#This Row],[SUMA SATI]]&lt;0,Table2[[#This Row],[SUMA SATI]]-Table2[[#This Row],[KAPACITET]],""),"")</f>
        <v/>
      </c>
    </row>
    <row r="28" spans="1:40" x14ac:dyDescent="0.25">
      <c r="A28">
        <v>1028203</v>
      </c>
      <c r="B28">
        <v>1</v>
      </c>
      <c r="C28">
        <v>1028231</v>
      </c>
      <c r="D28" t="s">
        <v>1776</v>
      </c>
      <c r="E28">
        <v>10</v>
      </c>
      <c r="F28">
        <v>1</v>
      </c>
      <c r="G28">
        <v>0</v>
      </c>
      <c r="H28">
        <v>0</v>
      </c>
      <c r="I28" t="s">
        <v>5</v>
      </c>
      <c r="J28" t="s">
        <v>570</v>
      </c>
      <c r="K28" t="s">
        <v>1777</v>
      </c>
      <c r="L28" s="3">
        <v>45834</v>
      </c>
      <c r="M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" s="3">
        <v>45810</v>
      </c>
      <c r="O28" s="5">
        <f>IFERROR((PlanMasine[[#This Row],[Norma]]/PlanMasine[[#This Row],[Q]])*(PlanMasine[[#This Row],[Q]]/SUMIF(C:C,PlanMasine[[#This Row],[RN]],B:B)*PlanMasine[[#This Row],[KPLQ]]),0)</f>
        <v>10</v>
      </c>
      <c r="P28">
        <v>226174</v>
      </c>
      <c r="Q28">
        <f>COUNTIF(PROMJENA!A:A,PlanMasine[[#This Row],[KPL]]&amp;"-"&amp;PlanMasine[[#This Row],[RN]])</f>
        <v>0</v>
      </c>
      <c r="R28">
        <f>IFERROR(INDEX(REDOSLIJED!A:A,MATCH(PlanMasine[[#This Row],[KPL]],REDOSLIJED!B:B,0)),MAX(REDOSLIJED!A:A)+1)</f>
        <v>45</v>
      </c>
      <c r="S28" s="9">
        <f>SUM($M$2:M28)</f>
        <v>0.27268518518518509</v>
      </c>
      <c r="T28" s="3">
        <f>PlanMasine[[#This Row],[Datum SAS]]-1</f>
        <v>45809</v>
      </c>
      <c r="U28">
        <f>WEEKDAY(PlanMasine[[#This Row],[ZAVRŠETAK MAŠINSKE]],2)</f>
        <v>7</v>
      </c>
      <c r="V28" s="3">
        <f>IF(WEEKDAY(PlanMasine[[#This Row],[Datum SAS]]-1,2)=7,PlanMasine[[#This Row],[Datum SAS]]-3,PlanMasine[[#This Row],[Datum SAS]]-1)</f>
        <v>45807</v>
      </c>
      <c r="W28">
        <f>WEEKNUM(PlanMasine[[#This Row],[Column2]],1)</f>
        <v>22</v>
      </c>
      <c r="Z28" s="56">
        <f t="shared" si="0"/>
        <v>42</v>
      </c>
      <c r="AA28" s="9">
        <f>SUMIF(W:W,Z28,M:M)</f>
        <v>0</v>
      </c>
      <c r="AB28" s="9">
        <f t="shared" si="1"/>
        <v>6</v>
      </c>
      <c r="AC28" s="9">
        <f>IF(Table2[[#This Row],[KAPACITET]]&gt;Table2[[#This Row],[SUMA SATI]],Table2[[#This Row],[SUMA SATI]],Table2[[#This Row],[KAPACITET]])</f>
        <v>0</v>
      </c>
      <c r="AD28" s="9" t="str">
        <f>IF(Table2[[#This Row],[SUMA SATI]]&gt;0,IF(Table2[[#This Row],[KAPACITET]]-Table2[[#This Row],[SUMA SATI]]&gt;0,Table2[[#This Row],[KAPACITET]]-Table2[[#This Row],[SUMA SATI]],""),"")</f>
        <v/>
      </c>
      <c r="AE28" s="9" t="str">
        <f>IF(Table2[[#This Row],[SUMA SATI]]&gt;0,IF(Table2[[#This Row],[KAPACITET]]-Table2[[#This Row],[SUMA SATI]]&lt;0,Table2[[#This Row],[SUMA SATI]]-Table2[[#This Row],[KAPACITET]],""),"")</f>
        <v/>
      </c>
    </row>
    <row r="29" spans="1:40" x14ac:dyDescent="0.25">
      <c r="A29">
        <v>1028669</v>
      </c>
      <c r="B29">
        <v>6</v>
      </c>
      <c r="C29">
        <v>1028679</v>
      </c>
      <c r="D29" t="s">
        <v>2009</v>
      </c>
      <c r="E29">
        <v>12</v>
      </c>
      <c r="F29">
        <v>6</v>
      </c>
      <c r="G29">
        <v>0</v>
      </c>
      <c r="H29">
        <v>0</v>
      </c>
      <c r="I29" t="s">
        <v>5</v>
      </c>
      <c r="J29" t="s">
        <v>570</v>
      </c>
      <c r="K29" t="s">
        <v>1780</v>
      </c>
      <c r="L29" s="3">
        <v>45838</v>
      </c>
      <c r="M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" s="3">
        <v>45810</v>
      </c>
      <c r="O29" s="5">
        <f>IFERROR((PlanMasine[[#This Row],[Norma]]/PlanMasine[[#This Row],[Q]])*(PlanMasine[[#This Row],[Q]]/SUMIF(C:C,PlanMasine[[#This Row],[RN]],B:B)*PlanMasine[[#This Row],[KPLQ]]),0)</f>
        <v>12</v>
      </c>
      <c r="P29">
        <v>216460</v>
      </c>
      <c r="Q29">
        <f>COUNTIF(PROMJENA!A:A,PlanMasine[[#This Row],[KPL]]&amp;"-"&amp;PlanMasine[[#This Row],[RN]])</f>
        <v>0</v>
      </c>
      <c r="R29">
        <f>IFERROR(INDEX(REDOSLIJED!A:A,MATCH(PlanMasine[[#This Row],[KPL]],REDOSLIJED!B:B,0)),MAX(REDOSLIJED!A:A)+1)</f>
        <v>45</v>
      </c>
      <c r="S29" s="9">
        <f>SUM($M$2:M29)</f>
        <v>0.28101851851851845</v>
      </c>
      <c r="T29" s="3">
        <f>PlanMasine[[#This Row],[Datum SAS]]-1</f>
        <v>45809</v>
      </c>
      <c r="U29">
        <f>WEEKDAY(PlanMasine[[#This Row],[ZAVRŠETAK MAŠINSKE]],2)</f>
        <v>7</v>
      </c>
      <c r="V29" s="3">
        <f>IF(WEEKDAY(PlanMasine[[#This Row],[Datum SAS]]-1,2)=7,PlanMasine[[#This Row],[Datum SAS]]-3,PlanMasine[[#This Row],[Datum SAS]]-1)</f>
        <v>45807</v>
      </c>
      <c r="W29">
        <f>WEEKNUM(PlanMasine[[#This Row],[Column2]],1)</f>
        <v>22</v>
      </c>
      <c r="Z29" s="56">
        <f t="shared" si="0"/>
        <v>43</v>
      </c>
      <c r="AA29" s="9">
        <f>SUMIF(W:W,Z29,M:M)</f>
        <v>0</v>
      </c>
      <c r="AB29" s="9">
        <f t="shared" si="1"/>
        <v>6</v>
      </c>
      <c r="AC29" s="9">
        <f>IF(Table2[[#This Row],[KAPACITET]]&gt;Table2[[#This Row],[SUMA SATI]],Table2[[#This Row],[SUMA SATI]],Table2[[#This Row],[KAPACITET]])</f>
        <v>0</v>
      </c>
      <c r="AD29" s="9" t="str">
        <f>IF(Table2[[#This Row],[SUMA SATI]]&gt;0,IF(Table2[[#This Row],[KAPACITET]]-Table2[[#This Row],[SUMA SATI]]&gt;0,Table2[[#This Row],[KAPACITET]]-Table2[[#This Row],[SUMA SATI]],""),"")</f>
        <v/>
      </c>
      <c r="AE29" s="9" t="str">
        <f>IF(Table2[[#This Row],[SUMA SATI]]&gt;0,IF(Table2[[#This Row],[KAPACITET]]-Table2[[#This Row],[SUMA SATI]]&lt;0,Table2[[#This Row],[SUMA SATI]]-Table2[[#This Row],[KAPACITET]],""),"")</f>
        <v/>
      </c>
    </row>
    <row r="30" spans="1:40" x14ac:dyDescent="0.25">
      <c r="A30">
        <v>1003849</v>
      </c>
      <c r="B30">
        <v>1</v>
      </c>
      <c r="C30">
        <v>1034952</v>
      </c>
      <c r="D30" t="s">
        <v>2100</v>
      </c>
      <c r="E30">
        <v>4</v>
      </c>
      <c r="F30">
        <v>2</v>
      </c>
      <c r="G30">
        <v>0</v>
      </c>
      <c r="H30">
        <v>0</v>
      </c>
      <c r="I30" t="s">
        <v>5</v>
      </c>
      <c r="J30" t="s">
        <v>570</v>
      </c>
      <c r="K30" t="s">
        <v>1781</v>
      </c>
      <c r="L30" s="3">
        <v>45826</v>
      </c>
      <c r="M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30" s="3">
        <v>45811</v>
      </c>
      <c r="O30" s="5">
        <f>IFERROR((PlanMasine[[#This Row],[Norma]]/PlanMasine[[#This Row],[Q]])*(PlanMasine[[#This Row],[Q]]/SUMIF(C:C,PlanMasine[[#This Row],[RN]],B:B)*PlanMasine[[#This Row],[KPLQ]]),0)</f>
        <v>0.44444444444444442</v>
      </c>
      <c r="P30">
        <v>227590</v>
      </c>
      <c r="Q30">
        <f>COUNTIF(PROMJENA!A:A,PlanMasine[[#This Row],[KPL]]&amp;"-"&amp;PlanMasine[[#This Row],[RN]])</f>
        <v>0</v>
      </c>
      <c r="R30">
        <f>IFERROR(INDEX(REDOSLIJED!A:A,MATCH(PlanMasine[[#This Row],[KPL]],REDOSLIJED!B:B,0)),MAX(REDOSLIJED!A:A)+1)</f>
        <v>45</v>
      </c>
      <c r="S30" s="9">
        <f>SUM($M$2:M30)</f>
        <v>0.28132716049382711</v>
      </c>
      <c r="T30" s="3">
        <f>PlanMasine[[#This Row],[Datum SAS]]-1</f>
        <v>45810</v>
      </c>
      <c r="U30">
        <f>WEEKDAY(PlanMasine[[#This Row],[ZAVRŠETAK MAŠINSKE]],2)</f>
        <v>1</v>
      </c>
      <c r="V30" s="3">
        <f>IF(WEEKDAY(PlanMasine[[#This Row],[Datum SAS]]-1,2)=7,PlanMasine[[#This Row],[Datum SAS]]-3,PlanMasine[[#This Row],[Datum SAS]]-1)</f>
        <v>45810</v>
      </c>
      <c r="W30">
        <f>WEEKNUM(PlanMasine[[#This Row],[Column2]],1)</f>
        <v>23</v>
      </c>
      <c r="Z30" s="56">
        <f t="shared" si="0"/>
        <v>44</v>
      </c>
      <c r="AA30" s="9">
        <f>SUMIF(W:W,Z30,M:M)</f>
        <v>0</v>
      </c>
      <c r="AB30" s="9">
        <f t="shared" si="1"/>
        <v>6</v>
      </c>
      <c r="AC30" s="9">
        <f>IF(Table2[[#This Row],[KAPACITET]]&gt;Table2[[#This Row],[SUMA SATI]],Table2[[#This Row],[SUMA SATI]],Table2[[#This Row],[KAPACITET]])</f>
        <v>0</v>
      </c>
      <c r="AD30" s="9" t="str">
        <f>IF(Table2[[#This Row],[SUMA SATI]]&gt;0,IF(Table2[[#This Row],[KAPACITET]]-Table2[[#This Row],[SUMA SATI]]&gt;0,Table2[[#This Row],[KAPACITET]]-Table2[[#This Row],[SUMA SATI]],""),"")</f>
        <v/>
      </c>
      <c r="AE30" s="9" t="str">
        <f>IF(Table2[[#This Row],[SUMA SATI]]&gt;0,IF(Table2[[#This Row],[KAPACITET]]-Table2[[#This Row],[SUMA SATI]]&lt;0,Table2[[#This Row],[SUMA SATI]]-Table2[[#This Row],[KAPACITET]],""),"")</f>
        <v/>
      </c>
    </row>
    <row r="31" spans="1:40" x14ac:dyDescent="0.25">
      <c r="A31">
        <v>1003849</v>
      </c>
      <c r="B31">
        <v>1</v>
      </c>
      <c r="C31">
        <v>1003884</v>
      </c>
      <c r="D31" t="s">
        <v>1922</v>
      </c>
      <c r="E31">
        <v>48</v>
      </c>
      <c r="F31">
        <v>12</v>
      </c>
      <c r="G31">
        <v>0</v>
      </c>
      <c r="H31">
        <v>0</v>
      </c>
      <c r="I31" t="s">
        <v>5</v>
      </c>
      <c r="J31" t="s">
        <v>570</v>
      </c>
      <c r="K31" t="s">
        <v>1781</v>
      </c>
      <c r="L31" s="3">
        <v>45826</v>
      </c>
      <c r="M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31" s="3">
        <v>45811</v>
      </c>
      <c r="O31" s="5">
        <f>IFERROR((PlanMasine[[#This Row],[Norma]]/PlanMasine[[#This Row],[Q]])*(PlanMasine[[#This Row],[Q]]/SUMIF(C:C,PlanMasine[[#This Row],[RN]],B:B)*PlanMasine[[#This Row],[KPLQ]]),0)</f>
        <v>5.333333333333333</v>
      </c>
      <c r="P31">
        <v>227553</v>
      </c>
      <c r="Q31">
        <f>COUNTIF(PROMJENA!A:A,PlanMasine[[#This Row],[KPL]]&amp;"-"&amp;PlanMasine[[#This Row],[RN]])</f>
        <v>0</v>
      </c>
      <c r="R31">
        <f>IFERROR(INDEX(REDOSLIJED!A:A,MATCH(PlanMasine[[#This Row],[KPL]],REDOSLIJED!B:B,0)),MAX(REDOSLIJED!A:A)+1)</f>
        <v>45</v>
      </c>
      <c r="S31" s="9">
        <f>SUM($M$2:M31)</f>
        <v>0.28503086419753082</v>
      </c>
      <c r="T31" s="3">
        <f>PlanMasine[[#This Row],[Datum SAS]]-1</f>
        <v>45810</v>
      </c>
      <c r="U31">
        <f>WEEKDAY(PlanMasine[[#This Row],[ZAVRŠETAK MAŠINSKE]],2)</f>
        <v>1</v>
      </c>
      <c r="V31" s="3">
        <f>IF(WEEKDAY(PlanMasine[[#This Row],[Datum SAS]]-1,2)=7,PlanMasine[[#This Row],[Datum SAS]]-3,PlanMasine[[#This Row],[Datum SAS]]-1)</f>
        <v>45810</v>
      </c>
      <c r="W31">
        <f>WEEKNUM(PlanMasine[[#This Row],[Column2]],1)</f>
        <v>23</v>
      </c>
      <c r="Z31" s="56">
        <f t="shared" si="0"/>
        <v>45</v>
      </c>
      <c r="AA31" s="9">
        <f>SUMIF(W:W,Z31,M:M)</f>
        <v>0</v>
      </c>
      <c r="AB31" s="9">
        <f t="shared" si="1"/>
        <v>6</v>
      </c>
      <c r="AC31" s="9">
        <f>IF(Table2[[#This Row],[KAPACITET]]&gt;Table2[[#This Row],[SUMA SATI]],Table2[[#This Row],[SUMA SATI]],Table2[[#This Row],[KAPACITET]])</f>
        <v>0</v>
      </c>
      <c r="AD31" s="9" t="str">
        <f>IF(Table2[[#This Row],[SUMA SATI]]&gt;0,IF(Table2[[#This Row],[KAPACITET]]-Table2[[#This Row],[SUMA SATI]]&gt;0,Table2[[#This Row],[KAPACITET]]-Table2[[#This Row],[SUMA SATI]],""),"")</f>
        <v/>
      </c>
      <c r="AE31" s="9" t="str">
        <f>IF(Table2[[#This Row],[SUMA SATI]]&gt;0,IF(Table2[[#This Row],[KAPACITET]]-Table2[[#This Row],[SUMA SATI]]&lt;0,Table2[[#This Row],[SUMA SATI]]-Table2[[#This Row],[KAPACITET]],""),"")</f>
        <v/>
      </c>
    </row>
    <row r="32" spans="1:40" x14ac:dyDescent="0.25">
      <c r="A32">
        <v>1003849</v>
      </c>
      <c r="B32">
        <v>1</v>
      </c>
      <c r="C32">
        <v>1003919</v>
      </c>
      <c r="D32" t="s">
        <v>1920</v>
      </c>
      <c r="E32">
        <v>12</v>
      </c>
      <c r="F32">
        <v>12</v>
      </c>
      <c r="G32">
        <v>0</v>
      </c>
      <c r="H32">
        <v>0</v>
      </c>
      <c r="I32" t="s">
        <v>5</v>
      </c>
      <c r="J32" t="s">
        <v>570</v>
      </c>
      <c r="K32" t="s">
        <v>1781</v>
      </c>
      <c r="L32" s="3">
        <v>45826</v>
      </c>
      <c r="M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32" s="3">
        <v>45811</v>
      </c>
      <c r="O32" s="5">
        <f>IFERROR((PlanMasine[[#This Row],[Norma]]/PlanMasine[[#This Row],[Q]])*(PlanMasine[[#This Row],[Q]]/SUMIF(C:C,PlanMasine[[#This Row],[RN]],B:B)*PlanMasine[[#This Row],[KPLQ]]),0)</f>
        <v>1.3333333333333333</v>
      </c>
      <c r="P32">
        <v>227588</v>
      </c>
      <c r="Q32">
        <f>COUNTIF(PROMJENA!A:A,PlanMasine[[#This Row],[KPL]]&amp;"-"&amp;PlanMasine[[#This Row],[RN]])</f>
        <v>0</v>
      </c>
      <c r="R32">
        <f>IFERROR(INDEX(REDOSLIJED!A:A,MATCH(PlanMasine[[#This Row],[KPL]],REDOSLIJED!B:B,0)),MAX(REDOSLIJED!A:A)+1)</f>
        <v>45</v>
      </c>
      <c r="S32" s="9">
        <f>SUM($M$2:M32)</f>
        <v>0.28595679012345676</v>
      </c>
      <c r="T32" s="3">
        <f>PlanMasine[[#This Row],[Datum SAS]]-1</f>
        <v>45810</v>
      </c>
      <c r="U32">
        <f>WEEKDAY(PlanMasine[[#This Row],[ZAVRŠETAK MAŠINSKE]],2)</f>
        <v>1</v>
      </c>
      <c r="V32" s="3">
        <f>IF(WEEKDAY(PlanMasine[[#This Row],[Datum SAS]]-1,2)=7,PlanMasine[[#This Row],[Datum SAS]]-3,PlanMasine[[#This Row],[Datum SAS]]-1)</f>
        <v>45810</v>
      </c>
      <c r="W32">
        <f>WEEKNUM(PlanMasine[[#This Row],[Column2]],1)</f>
        <v>23</v>
      </c>
      <c r="Z32" s="56">
        <f t="shared" si="0"/>
        <v>46</v>
      </c>
      <c r="AA32" s="9">
        <f>SUMIF(W:W,Z32,M:M)</f>
        <v>0</v>
      </c>
      <c r="AB32" s="9">
        <f t="shared" si="1"/>
        <v>6</v>
      </c>
      <c r="AC32" s="9">
        <f>IF(Table2[[#This Row],[KAPACITET]]&gt;Table2[[#This Row],[SUMA SATI]],Table2[[#This Row],[SUMA SATI]],Table2[[#This Row],[KAPACITET]])</f>
        <v>0</v>
      </c>
      <c r="AD32" s="9" t="str">
        <f>IF(Table2[[#This Row],[SUMA SATI]]&gt;0,IF(Table2[[#This Row],[KAPACITET]]-Table2[[#This Row],[SUMA SATI]]&gt;0,Table2[[#This Row],[KAPACITET]]-Table2[[#This Row],[SUMA SATI]],""),"")</f>
        <v/>
      </c>
      <c r="AE32" s="9" t="str">
        <f>IF(Table2[[#This Row],[SUMA SATI]]&gt;0,IF(Table2[[#This Row],[KAPACITET]]-Table2[[#This Row],[SUMA SATI]]&lt;0,Table2[[#This Row],[SUMA SATI]]-Table2[[#This Row],[KAPACITET]],""),"")</f>
        <v/>
      </c>
    </row>
    <row r="33" spans="1:31" x14ac:dyDescent="0.25">
      <c r="A33">
        <v>1003849</v>
      </c>
      <c r="B33">
        <v>1</v>
      </c>
      <c r="C33">
        <v>1003905</v>
      </c>
      <c r="D33" t="s">
        <v>1921</v>
      </c>
      <c r="E33">
        <v>18</v>
      </c>
      <c r="F33">
        <v>12</v>
      </c>
      <c r="G33">
        <v>0</v>
      </c>
      <c r="H33">
        <v>0</v>
      </c>
      <c r="I33" t="s">
        <v>5</v>
      </c>
      <c r="J33" t="s">
        <v>570</v>
      </c>
      <c r="K33" t="s">
        <v>1781</v>
      </c>
      <c r="L33" s="3">
        <v>45826</v>
      </c>
      <c r="M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33" s="3">
        <v>45811</v>
      </c>
      <c r="O33" s="5">
        <f>IFERROR((PlanMasine[[#This Row],[Norma]]/PlanMasine[[#This Row],[Q]])*(PlanMasine[[#This Row],[Q]]/SUMIF(C:C,PlanMasine[[#This Row],[RN]],B:B)*PlanMasine[[#This Row],[KPLQ]]),0)</f>
        <v>2</v>
      </c>
      <c r="P33">
        <v>227574</v>
      </c>
      <c r="Q33">
        <f>COUNTIF(PROMJENA!A:A,PlanMasine[[#This Row],[KPL]]&amp;"-"&amp;PlanMasine[[#This Row],[RN]])</f>
        <v>0</v>
      </c>
      <c r="R33">
        <f>IFERROR(INDEX(REDOSLIJED!A:A,MATCH(PlanMasine[[#This Row],[KPL]],REDOSLIJED!B:B,0)),MAX(REDOSLIJED!A:A)+1)</f>
        <v>45</v>
      </c>
      <c r="S33" s="9">
        <f>SUM($M$2:M33)</f>
        <v>0.28734567901234565</v>
      </c>
      <c r="T33" s="3">
        <f>PlanMasine[[#This Row],[Datum SAS]]-1</f>
        <v>45810</v>
      </c>
      <c r="U33">
        <f>WEEKDAY(PlanMasine[[#This Row],[ZAVRŠETAK MAŠINSKE]],2)</f>
        <v>1</v>
      </c>
      <c r="V33" s="3">
        <f>IF(WEEKDAY(PlanMasine[[#This Row],[Datum SAS]]-1,2)=7,PlanMasine[[#This Row],[Datum SAS]]-3,PlanMasine[[#This Row],[Datum SAS]]-1)</f>
        <v>45810</v>
      </c>
      <c r="W33">
        <f>WEEKNUM(PlanMasine[[#This Row],[Column2]],1)</f>
        <v>23</v>
      </c>
      <c r="Z33" s="56">
        <f t="shared" si="0"/>
        <v>47</v>
      </c>
      <c r="AA33" s="9">
        <f>SUMIF(W:W,Z33,M:M)</f>
        <v>0</v>
      </c>
      <c r="AB33" s="9">
        <f t="shared" si="1"/>
        <v>6</v>
      </c>
      <c r="AC33" s="9">
        <f>IF(Table2[[#This Row],[KAPACITET]]&gt;Table2[[#This Row],[SUMA SATI]],Table2[[#This Row],[SUMA SATI]],Table2[[#This Row],[KAPACITET]])</f>
        <v>0</v>
      </c>
      <c r="AD33" s="9" t="str">
        <f>IF(Table2[[#This Row],[SUMA SATI]]&gt;0,IF(Table2[[#This Row],[KAPACITET]]-Table2[[#This Row],[SUMA SATI]]&gt;0,Table2[[#This Row],[KAPACITET]]-Table2[[#This Row],[SUMA SATI]],""),"")</f>
        <v/>
      </c>
      <c r="AE33" s="9" t="str">
        <f>IF(Table2[[#This Row],[SUMA SATI]]&gt;0,IF(Table2[[#This Row],[KAPACITET]]-Table2[[#This Row],[SUMA SATI]]&lt;0,Table2[[#This Row],[SUMA SATI]]-Table2[[#This Row],[KAPACITET]],""),"")</f>
        <v/>
      </c>
    </row>
    <row r="34" spans="1:31" x14ac:dyDescent="0.25">
      <c r="A34">
        <v>1003849</v>
      </c>
      <c r="B34">
        <v>1</v>
      </c>
      <c r="C34">
        <v>1003879</v>
      </c>
      <c r="D34" t="s">
        <v>1923</v>
      </c>
      <c r="E34">
        <v>36</v>
      </c>
      <c r="F34">
        <v>12</v>
      </c>
      <c r="G34">
        <v>0</v>
      </c>
      <c r="H34">
        <v>0</v>
      </c>
      <c r="I34" t="s">
        <v>5</v>
      </c>
      <c r="J34" t="s">
        <v>570</v>
      </c>
      <c r="K34" t="s">
        <v>1781</v>
      </c>
      <c r="L34" s="3">
        <v>45826</v>
      </c>
      <c r="M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34" s="3">
        <v>45811</v>
      </c>
      <c r="O34" s="5">
        <f>IFERROR((PlanMasine[[#This Row],[Norma]]/PlanMasine[[#This Row],[Q]])*(PlanMasine[[#This Row],[Q]]/SUMIF(C:C,PlanMasine[[#This Row],[RN]],B:B)*PlanMasine[[#This Row],[KPLQ]]),0)</f>
        <v>4</v>
      </c>
      <c r="P34">
        <v>227547</v>
      </c>
      <c r="Q34">
        <f>COUNTIF(PROMJENA!A:A,PlanMasine[[#This Row],[KPL]]&amp;"-"&amp;PlanMasine[[#This Row],[RN]])</f>
        <v>0</v>
      </c>
      <c r="R34">
        <f>IFERROR(INDEX(REDOSLIJED!A:A,MATCH(PlanMasine[[#This Row],[KPL]],REDOSLIJED!B:B,0)),MAX(REDOSLIJED!A:A)+1)</f>
        <v>45</v>
      </c>
      <c r="S34" s="9">
        <f>SUM($M$2:M34)</f>
        <v>0.29012345679012341</v>
      </c>
      <c r="T34" s="3">
        <f>PlanMasine[[#This Row],[Datum SAS]]-1</f>
        <v>45810</v>
      </c>
      <c r="U34">
        <f>WEEKDAY(PlanMasine[[#This Row],[ZAVRŠETAK MAŠINSKE]],2)</f>
        <v>1</v>
      </c>
      <c r="V34" s="3">
        <f>IF(WEEKDAY(PlanMasine[[#This Row],[Datum SAS]]-1,2)=7,PlanMasine[[#This Row],[Datum SAS]]-3,PlanMasine[[#This Row],[Datum SAS]]-1)</f>
        <v>45810</v>
      </c>
      <c r="W34">
        <f>WEEKNUM(PlanMasine[[#This Row],[Column2]],1)</f>
        <v>23</v>
      </c>
      <c r="Z34" s="56">
        <f t="shared" si="0"/>
        <v>48</v>
      </c>
      <c r="AA34" s="9">
        <f>SUMIF(W:W,Z34,M:M)</f>
        <v>0</v>
      </c>
      <c r="AB34" s="9">
        <f t="shared" si="1"/>
        <v>6</v>
      </c>
      <c r="AC34" s="9">
        <f>IF(Table2[[#This Row],[KAPACITET]]&gt;Table2[[#This Row],[SUMA SATI]],Table2[[#This Row],[SUMA SATI]],Table2[[#This Row],[KAPACITET]])</f>
        <v>0</v>
      </c>
      <c r="AD34" s="9" t="str">
        <f>IF(Table2[[#This Row],[SUMA SATI]]&gt;0,IF(Table2[[#This Row],[KAPACITET]]-Table2[[#This Row],[SUMA SATI]]&gt;0,Table2[[#This Row],[KAPACITET]]-Table2[[#This Row],[SUMA SATI]],""),"")</f>
        <v/>
      </c>
      <c r="AE34" s="9" t="str">
        <f>IF(Table2[[#This Row],[SUMA SATI]]&gt;0,IF(Table2[[#This Row],[KAPACITET]]-Table2[[#This Row],[SUMA SATI]]&lt;0,Table2[[#This Row],[SUMA SATI]]-Table2[[#This Row],[KAPACITET]],""),"")</f>
        <v/>
      </c>
    </row>
    <row r="35" spans="1:31" x14ac:dyDescent="0.25">
      <c r="A35">
        <v>1003853</v>
      </c>
      <c r="B35">
        <v>1</v>
      </c>
      <c r="C35">
        <v>1034952</v>
      </c>
      <c r="D35" t="s">
        <v>2100</v>
      </c>
      <c r="E35">
        <v>4</v>
      </c>
      <c r="F35">
        <v>2</v>
      </c>
      <c r="G35">
        <v>0</v>
      </c>
      <c r="H35">
        <v>0</v>
      </c>
      <c r="I35" t="s">
        <v>5</v>
      </c>
      <c r="J35" t="s">
        <v>570</v>
      </c>
      <c r="K35" t="s">
        <v>1781</v>
      </c>
      <c r="L35" s="3">
        <v>45826</v>
      </c>
      <c r="M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35" s="3">
        <v>45811</v>
      </c>
      <c r="O35" s="5">
        <f>IFERROR((PlanMasine[[#This Row],[Norma]]/PlanMasine[[#This Row],[Q]])*(PlanMasine[[#This Row],[Q]]/SUMIF(C:C,PlanMasine[[#This Row],[RN]],B:B)*PlanMasine[[#This Row],[KPLQ]]),0)</f>
        <v>0.44444444444444442</v>
      </c>
      <c r="P35">
        <v>227590</v>
      </c>
      <c r="Q35">
        <f>COUNTIF(PROMJENA!A:A,PlanMasine[[#This Row],[KPL]]&amp;"-"&amp;PlanMasine[[#This Row],[RN]])</f>
        <v>0</v>
      </c>
      <c r="R35">
        <f>IFERROR(INDEX(REDOSLIJED!A:A,MATCH(PlanMasine[[#This Row],[KPL]],REDOSLIJED!B:B,0)),MAX(REDOSLIJED!A:A)+1)</f>
        <v>45</v>
      </c>
      <c r="S35" s="9">
        <f>SUM($M$2:M35)</f>
        <v>0.29043209876543208</v>
      </c>
      <c r="T35" s="3">
        <f>PlanMasine[[#This Row],[Datum SAS]]-1</f>
        <v>45810</v>
      </c>
      <c r="U35">
        <f>WEEKDAY(PlanMasine[[#This Row],[ZAVRŠETAK MAŠINSKE]],2)</f>
        <v>1</v>
      </c>
      <c r="V35" s="3">
        <f>IF(WEEKDAY(PlanMasine[[#This Row],[Datum SAS]]-1,2)=7,PlanMasine[[#This Row],[Datum SAS]]-3,PlanMasine[[#This Row],[Datum SAS]]-1)</f>
        <v>45810</v>
      </c>
      <c r="W35">
        <f>WEEKNUM(PlanMasine[[#This Row],[Column2]],1)</f>
        <v>23</v>
      </c>
      <c r="Z35" s="56">
        <f t="shared" si="0"/>
        <v>49</v>
      </c>
      <c r="AA35" s="9">
        <f>SUMIF(W:W,Z35,M:M)</f>
        <v>0</v>
      </c>
      <c r="AB35" s="9">
        <f t="shared" si="1"/>
        <v>6</v>
      </c>
      <c r="AC35" s="9">
        <f>IF(Table2[[#This Row],[KAPACITET]]&gt;Table2[[#This Row],[SUMA SATI]],Table2[[#This Row],[SUMA SATI]],Table2[[#This Row],[KAPACITET]])</f>
        <v>0</v>
      </c>
      <c r="AD35" s="9" t="str">
        <f>IF(Table2[[#This Row],[SUMA SATI]]&gt;0,IF(Table2[[#This Row],[KAPACITET]]-Table2[[#This Row],[SUMA SATI]]&gt;0,Table2[[#This Row],[KAPACITET]]-Table2[[#This Row],[SUMA SATI]],""),"")</f>
        <v/>
      </c>
      <c r="AE35" s="9" t="str">
        <f>IF(Table2[[#This Row],[SUMA SATI]]&gt;0,IF(Table2[[#This Row],[KAPACITET]]-Table2[[#This Row],[SUMA SATI]]&lt;0,Table2[[#This Row],[SUMA SATI]]-Table2[[#This Row],[KAPACITET]],""),"")</f>
        <v/>
      </c>
    </row>
    <row r="36" spans="1:31" x14ac:dyDescent="0.25">
      <c r="A36">
        <v>1003853</v>
      </c>
      <c r="B36">
        <v>1</v>
      </c>
      <c r="C36">
        <v>1003879</v>
      </c>
      <c r="D36" t="s">
        <v>1923</v>
      </c>
      <c r="E36">
        <v>36</v>
      </c>
      <c r="F36">
        <v>12</v>
      </c>
      <c r="G36">
        <v>0</v>
      </c>
      <c r="H36">
        <v>0</v>
      </c>
      <c r="I36" t="s">
        <v>5</v>
      </c>
      <c r="J36" t="s">
        <v>570</v>
      </c>
      <c r="K36" t="s">
        <v>1781</v>
      </c>
      <c r="L36" s="3">
        <v>45826</v>
      </c>
      <c r="M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36" s="3">
        <v>45811</v>
      </c>
      <c r="O36" s="5">
        <f>IFERROR((PlanMasine[[#This Row],[Norma]]/PlanMasine[[#This Row],[Q]])*(PlanMasine[[#This Row],[Q]]/SUMIF(C:C,PlanMasine[[#This Row],[RN]],B:B)*PlanMasine[[#This Row],[KPLQ]]),0)</f>
        <v>4</v>
      </c>
      <c r="P36">
        <v>227547</v>
      </c>
      <c r="Q36">
        <f>COUNTIF(PROMJENA!A:A,PlanMasine[[#This Row],[KPL]]&amp;"-"&amp;PlanMasine[[#This Row],[RN]])</f>
        <v>0</v>
      </c>
      <c r="R36">
        <f>IFERROR(INDEX(REDOSLIJED!A:A,MATCH(PlanMasine[[#This Row],[KPL]],REDOSLIJED!B:B,0)),MAX(REDOSLIJED!A:A)+1)</f>
        <v>45</v>
      </c>
      <c r="S36" s="9">
        <f>SUM($M$2:M36)</f>
        <v>0.29320987654320985</v>
      </c>
      <c r="T36" s="3">
        <f>PlanMasine[[#This Row],[Datum SAS]]-1</f>
        <v>45810</v>
      </c>
      <c r="U36">
        <f>WEEKDAY(PlanMasine[[#This Row],[ZAVRŠETAK MAŠINSKE]],2)</f>
        <v>1</v>
      </c>
      <c r="V36" s="3">
        <f>IF(WEEKDAY(PlanMasine[[#This Row],[Datum SAS]]-1,2)=7,PlanMasine[[#This Row],[Datum SAS]]-3,PlanMasine[[#This Row],[Datum SAS]]-1)</f>
        <v>45810</v>
      </c>
      <c r="W36">
        <f>WEEKNUM(PlanMasine[[#This Row],[Column2]],1)</f>
        <v>23</v>
      </c>
      <c r="Z36" s="56">
        <f t="shared" si="0"/>
        <v>50</v>
      </c>
      <c r="AA36" s="9">
        <f>SUMIF(W:W,Z36,M:M)</f>
        <v>0</v>
      </c>
      <c r="AB36" s="9">
        <f t="shared" si="1"/>
        <v>6</v>
      </c>
      <c r="AC36" s="9">
        <f>IF(Table2[[#This Row],[KAPACITET]]&gt;Table2[[#This Row],[SUMA SATI]],Table2[[#This Row],[SUMA SATI]],Table2[[#This Row],[KAPACITET]])</f>
        <v>0</v>
      </c>
      <c r="AD36" s="9" t="str">
        <f>IF(Table2[[#This Row],[SUMA SATI]]&gt;0,IF(Table2[[#This Row],[KAPACITET]]-Table2[[#This Row],[SUMA SATI]]&gt;0,Table2[[#This Row],[KAPACITET]]-Table2[[#This Row],[SUMA SATI]],""),"")</f>
        <v/>
      </c>
      <c r="AE36" s="9" t="str">
        <f>IF(Table2[[#This Row],[SUMA SATI]]&gt;0,IF(Table2[[#This Row],[KAPACITET]]-Table2[[#This Row],[SUMA SATI]]&lt;0,Table2[[#This Row],[SUMA SATI]]-Table2[[#This Row],[KAPACITET]],""),"")</f>
        <v/>
      </c>
    </row>
    <row r="37" spans="1:31" x14ac:dyDescent="0.25">
      <c r="A37">
        <v>1003853</v>
      </c>
      <c r="B37">
        <v>1</v>
      </c>
      <c r="C37">
        <v>1003884</v>
      </c>
      <c r="D37" t="s">
        <v>1922</v>
      </c>
      <c r="E37">
        <v>48</v>
      </c>
      <c r="F37">
        <v>12</v>
      </c>
      <c r="G37">
        <v>0</v>
      </c>
      <c r="H37">
        <v>0</v>
      </c>
      <c r="I37" t="s">
        <v>5</v>
      </c>
      <c r="J37" t="s">
        <v>570</v>
      </c>
      <c r="K37" t="s">
        <v>1781</v>
      </c>
      <c r="L37" s="3">
        <v>45826</v>
      </c>
      <c r="M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37" s="3">
        <v>45811</v>
      </c>
      <c r="O37" s="5">
        <f>IFERROR((PlanMasine[[#This Row],[Norma]]/PlanMasine[[#This Row],[Q]])*(PlanMasine[[#This Row],[Q]]/SUMIF(C:C,PlanMasine[[#This Row],[RN]],B:B)*PlanMasine[[#This Row],[KPLQ]]),0)</f>
        <v>5.333333333333333</v>
      </c>
      <c r="P37">
        <v>227553</v>
      </c>
      <c r="Q37">
        <f>COUNTIF(PROMJENA!A:A,PlanMasine[[#This Row],[KPL]]&amp;"-"&amp;PlanMasine[[#This Row],[RN]])</f>
        <v>0</v>
      </c>
      <c r="R37">
        <f>IFERROR(INDEX(REDOSLIJED!A:A,MATCH(PlanMasine[[#This Row],[KPL]],REDOSLIJED!B:B,0)),MAX(REDOSLIJED!A:A)+1)</f>
        <v>45</v>
      </c>
      <c r="S37" s="9">
        <f>SUM($M$2:M37)</f>
        <v>0.29691358024691356</v>
      </c>
      <c r="T37" s="3">
        <f>PlanMasine[[#This Row],[Datum SAS]]-1</f>
        <v>45810</v>
      </c>
      <c r="U37">
        <f>WEEKDAY(PlanMasine[[#This Row],[ZAVRŠETAK MAŠINSKE]],2)</f>
        <v>1</v>
      </c>
      <c r="V37" s="3">
        <f>IF(WEEKDAY(PlanMasine[[#This Row],[Datum SAS]]-1,2)=7,PlanMasine[[#This Row],[Datum SAS]]-3,PlanMasine[[#This Row],[Datum SAS]]-1)</f>
        <v>45810</v>
      </c>
      <c r="W37">
        <f>WEEKNUM(PlanMasine[[#This Row],[Column2]],1)</f>
        <v>23</v>
      </c>
      <c r="Z37" s="56">
        <f t="shared" si="0"/>
        <v>51</v>
      </c>
      <c r="AA37" s="9">
        <f>SUMIF(W:W,Z37,M:M)</f>
        <v>0</v>
      </c>
      <c r="AB37" s="9">
        <f t="shared" si="1"/>
        <v>6</v>
      </c>
      <c r="AC37" s="9">
        <f>IF(Table2[[#This Row],[KAPACITET]]&gt;Table2[[#This Row],[SUMA SATI]],Table2[[#This Row],[SUMA SATI]],Table2[[#This Row],[KAPACITET]])</f>
        <v>0</v>
      </c>
      <c r="AD37" s="9" t="str">
        <f>IF(Table2[[#This Row],[SUMA SATI]]&gt;0,IF(Table2[[#This Row],[KAPACITET]]-Table2[[#This Row],[SUMA SATI]]&gt;0,Table2[[#This Row],[KAPACITET]]-Table2[[#This Row],[SUMA SATI]],""),"")</f>
        <v/>
      </c>
      <c r="AE37" s="9" t="str">
        <f>IF(Table2[[#This Row],[SUMA SATI]]&gt;0,IF(Table2[[#This Row],[KAPACITET]]-Table2[[#This Row],[SUMA SATI]]&lt;0,Table2[[#This Row],[SUMA SATI]]-Table2[[#This Row],[KAPACITET]],""),"")</f>
        <v/>
      </c>
    </row>
    <row r="38" spans="1:31" x14ac:dyDescent="0.25">
      <c r="A38">
        <v>1003853</v>
      </c>
      <c r="B38">
        <v>1</v>
      </c>
      <c r="C38">
        <v>1003905</v>
      </c>
      <c r="D38" t="s">
        <v>1921</v>
      </c>
      <c r="E38">
        <v>18</v>
      </c>
      <c r="F38">
        <v>12</v>
      </c>
      <c r="G38">
        <v>0</v>
      </c>
      <c r="H38">
        <v>0</v>
      </c>
      <c r="I38" t="s">
        <v>5</v>
      </c>
      <c r="J38" t="s">
        <v>570</v>
      </c>
      <c r="K38" t="s">
        <v>1781</v>
      </c>
      <c r="L38" s="3">
        <v>45826</v>
      </c>
      <c r="M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38" s="3">
        <v>45811</v>
      </c>
      <c r="O38" s="5">
        <f>IFERROR((PlanMasine[[#This Row],[Norma]]/PlanMasine[[#This Row],[Q]])*(PlanMasine[[#This Row],[Q]]/SUMIF(C:C,PlanMasine[[#This Row],[RN]],B:B)*PlanMasine[[#This Row],[KPLQ]]),0)</f>
        <v>2</v>
      </c>
      <c r="P38">
        <v>227574</v>
      </c>
      <c r="Q38">
        <f>COUNTIF(PROMJENA!A:A,PlanMasine[[#This Row],[KPL]]&amp;"-"&amp;PlanMasine[[#This Row],[RN]])</f>
        <v>0</v>
      </c>
      <c r="R38">
        <f>IFERROR(INDEX(REDOSLIJED!A:A,MATCH(PlanMasine[[#This Row],[KPL]],REDOSLIJED!B:B,0)),MAX(REDOSLIJED!A:A)+1)</f>
        <v>45</v>
      </c>
      <c r="S38" s="9">
        <f>SUM($M$2:M38)</f>
        <v>0.29830246913580244</v>
      </c>
      <c r="T38" s="3">
        <f>PlanMasine[[#This Row],[Datum SAS]]-1</f>
        <v>45810</v>
      </c>
      <c r="U38">
        <f>WEEKDAY(PlanMasine[[#This Row],[ZAVRŠETAK MAŠINSKE]],2)</f>
        <v>1</v>
      </c>
      <c r="V38" s="3">
        <f>IF(WEEKDAY(PlanMasine[[#This Row],[Datum SAS]]-1,2)=7,PlanMasine[[#This Row],[Datum SAS]]-3,PlanMasine[[#This Row],[Datum SAS]]-1)</f>
        <v>45810</v>
      </c>
      <c r="W38">
        <f>WEEKNUM(PlanMasine[[#This Row],[Column2]],1)</f>
        <v>23</v>
      </c>
      <c r="Z38" s="56">
        <f t="shared" si="0"/>
        <v>52</v>
      </c>
      <c r="AA38" s="9">
        <f>SUMIF(W:W,Z38,M:M)</f>
        <v>0</v>
      </c>
      <c r="AB38" s="9">
        <f t="shared" si="1"/>
        <v>6</v>
      </c>
      <c r="AC38" s="9">
        <f>IF(Table2[[#This Row],[KAPACITET]]&gt;Table2[[#This Row],[SUMA SATI]],Table2[[#This Row],[SUMA SATI]],Table2[[#This Row],[KAPACITET]])</f>
        <v>0</v>
      </c>
      <c r="AD38" s="9" t="str">
        <f>IF(Table2[[#This Row],[SUMA SATI]]&gt;0,IF(Table2[[#This Row],[KAPACITET]]-Table2[[#This Row],[SUMA SATI]]&gt;0,Table2[[#This Row],[KAPACITET]]-Table2[[#This Row],[SUMA SATI]],""),"")</f>
        <v/>
      </c>
      <c r="AE38" s="9" t="str">
        <f>IF(Table2[[#This Row],[SUMA SATI]]&gt;0,IF(Table2[[#This Row],[KAPACITET]]-Table2[[#This Row],[SUMA SATI]]&lt;0,Table2[[#This Row],[SUMA SATI]]-Table2[[#This Row],[KAPACITET]],""),"")</f>
        <v/>
      </c>
    </row>
    <row r="39" spans="1:31" x14ac:dyDescent="0.25">
      <c r="A39">
        <v>1003853</v>
      </c>
      <c r="B39">
        <v>1</v>
      </c>
      <c r="C39">
        <v>1003919</v>
      </c>
      <c r="D39" t="s">
        <v>1920</v>
      </c>
      <c r="E39">
        <v>12</v>
      </c>
      <c r="F39">
        <v>12</v>
      </c>
      <c r="G39">
        <v>0</v>
      </c>
      <c r="H39">
        <v>0</v>
      </c>
      <c r="I39" t="s">
        <v>5</v>
      </c>
      <c r="J39" t="s">
        <v>570</v>
      </c>
      <c r="K39" t="s">
        <v>1781</v>
      </c>
      <c r="L39" s="3">
        <v>45826</v>
      </c>
      <c r="M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39" s="3">
        <v>45811</v>
      </c>
      <c r="O39" s="5">
        <f>IFERROR((PlanMasine[[#This Row],[Norma]]/PlanMasine[[#This Row],[Q]])*(PlanMasine[[#This Row],[Q]]/SUMIF(C:C,PlanMasine[[#This Row],[RN]],B:B)*PlanMasine[[#This Row],[KPLQ]]),0)</f>
        <v>1.3333333333333333</v>
      </c>
      <c r="P39">
        <v>227588</v>
      </c>
      <c r="Q39">
        <f>COUNTIF(PROMJENA!A:A,PlanMasine[[#This Row],[KPL]]&amp;"-"&amp;PlanMasine[[#This Row],[RN]])</f>
        <v>0</v>
      </c>
      <c r="R39">
        <f>IFERROR(INDEX(REDOSLIJED!A:A,MATCH(PlanMasine[[#This Row],[KPL]],REDOSLIJED!B:B,0)),MAX(REDOSLIJED!A:A)+1)</f>
        <v>45</v>
      </c>
      <c r="S39" s="9">
        <f>SUM($M$2:M39)</f>
        <v>0.29922839506172838</v>
      </c>
      <c r="T39" s="3">
        <f>PlanMasine[[#This Row],[Datum SAS]]-1</f>
        <v>45810</v>
      </c>
      <c r="U39">
        <f>WEEKDAY(PlanMasine[[#This Row],[ZAVRŠETAK MAŠINSKE]],2)</f>
        <v>1</v>
      </c>
      <c r="V39" s="3">
        <f>IF(WEEKDAY(PlanMasine[[#This Row],[Datum SAS]]-1,2)=7,PlanMasine[[#This Row],[Datum SAS]]-3,PlanMasine[[#This Row],[Datum SAS]]-1)</f>
        <v>45810</v>
      </c>
      <c r="W39">
        <f>WEEKNUM(PlanMasine[[#This Row],[Column2]],1)</f>
        <v>23</v>
      </c>
      <c r="Z39" s="56">
        <f t="shared" si="0"/>
        <v>53</v>
      </c>
      <c r="AA39" s="9">
        <f>SUMIF(W:W,Z39,M:M)</f>
        <v>0</v>
      </c>
      <c r="AB39" s="9">
        <f t="shared" si="1"/>
        <v>6</v>
      </c>
      <c r="AC39" s="9">
        <f>IF(Table2[[#This Row],[KAPACITET]]&gt;Table2[[#This Row],[SUMA SATI]],Table2[[#This Row],[SUMA SATI]],Table2[[#This Row],[KAPACITET]])</f>
        <v>0</v>
      </c>
      <c r="AD39" s="9" t="str">
        <f>IF(Table2[[#This Row],[SUMA SATI]]&gt;0,IF(Table2[[#This Row],[KAPACITET]]-Table2[[#This Row],[SUMA SATI]]&gt;0,Table2[[#This Row],[KAPACITET]]-Table2[[#This Row],[SUMA SATI]],""),"")</f>
        <v/>
      </c>
      <c r="AE39" s="9" t="str">
        <f>IF(Table2[[#This Row],[SUMA SATI]]&gt;0,IF(Table2[[#This Row],[KAPACITET]]-Table2[[#This Row],[SUMA SATI]]&lt;0,Table2[[#This Row],[SUMA SATI]]-Table2[[#This Row],[KAPACITET]],""),"")</f>
        <v/>
      </c>
    </row>
    <row r="40" spans="1:31" x14ac:dyDescent="0.25">
      <c r="A40">
        <v>1003854</v>
      </c>
      <c r="B40">
        <v>1</v>
      </c>
      <c r="C40">
        <v>1003879</v>
      </c>
      <c r="D40" t="s">
        <v>1923</v>
      </c>
      <c r="E40">
        <v>36</v>
      </c>
      <c r="F40">
        <v>12</v>
      </c>
      <c r="G40">
        <v>0</v>
      </c>
      <c r="H40">
        <v>0</v>
      </c>
      <c r="I40" t="s">
        <v>5</v>
      </c>
      <c r="J40" t="s">
        <v>570</v>
      </c>
      <c r="K40" t="s">
        <v>1781</v>
      </c>
      <c r="L40" s="3">
        <v>45826</v>
      </c>
      <c r="M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40" s="3">
        <v>45811</v>
      </c>
      <c r="O40" s="5">
        <f>IFERROR((PlanMasine[[#This Row],[Norma]]/PlanMasine[[#This Row],[Q]])*(PlanMasine[[#This Row],[Q]]/SUMIF(C:C,PlanMasine[[#This Row],[RN]],B:B)*PlanMasine[[#This Row],[KPLQ]]),0)</f>
        <v>4</v>
      </c>
      <c r="P40">
        <v>227547</v>
      </c>
      <c r="Q40">
        <f>COUNTIF(PROMJENA!A:A,PlanMasine[[#This Row],[KPL]]&amp;"-"&amp;PlanMasine[[#This Row],[RN]])</f>
        <v>0</v>
      </c>
      <c r="R40">
        <f>IFERROR(INDEX(REDOSLIJED!A:A,MATCH(PlanMasine[[#This Row],[KPL]],REDOSLIJED!B:B,0)),MAX(REDOSLIJED!A:A)+1)</f>
        <v>45</v>
      </c>
      <c r="S40" s="9">
        <f>SUM($M$2:M40)</f>
        <v>0.30200617283950615</v>
      </c>
      <c r="T40" s="3">
        <f>PlanMasine[[#This Row],[Datum SAS]]-1</f>
        <v>45810</v>
      </c>
      <c r="U40">
        <f>WEEKDAY(PlanMasine[[#This Row],[ZAVRŠETAK MAŠINSKE]],2)</f>
        <v>1</v>
      </c>
      <c r="V40" s="3">
        <f>IF(WEEKDAY(PlanMasine[[#This Row],[Datum SAS]]-1,2)=7,PlanMasine[[#This Row],[Datum SAS]]-3,PlanMasine[[#This Row],[Datum SAS]]-1)</f>
        <v>45810</v>
      </c>
      <c r="W40">
        <f>WEEKNUM(PlanMasine[[#This Row],[Column2]],1)</f>
        <v>23</v>
      </c>
      <c r="Z40" s="56">
        <f t="shared" si="0"/>
        <v>54</v>
      </c>
      <c r="AA40" s="9">
        <f>SUMIF(W:W,Z40,M:M)</f>
        <v>0</v>
      </c>
      <c r="AB40" s="9">
        <f t="shared" si="1"/>
        <v>6</v>
      </c>
      <c r="AC40" s="9">
        <f>IF(Table2[[#This Row],[KAPACITET]]&gt;Table2[[#This Row],[SUMA SATI]],Table2[[#This Row],[SUMA SATI]],Table2[[#This Row],[KAPACITET]])</f>
        <v>0</v>
      </c>
      <c r="AD40" s="9" t="str">
        <f>IF(Table2[[#This Row],[SUMA SATI]]&gt;0,IF(Table2[[#This Row],[KAPACITET]]-Table2[[#This Row],[SUMA SATI]]&gt;0,Table2[[#This Row],[KAPACITET]]-Table2[[#This Row],[SUMA SATI]],""),"")</f>
        <v/>
      </c>
      <c r="AE40" s="9" t="str">
        <f>IF(Table2[[#This Row],[SUMA SATI]]&gt;0,IF(Table2[[#This Row],[KAPACITET]]-Table2[[#This Row],[SUMA SATI]]&lt;0,Table2[[#This Row],[SUMA SATI]]-Table2[[#This Row],[KAPACITET]],""),"")</f>
        <v/>
      </c>
    </row>
    <row r="41" spans="1:31" x14ac:dyDescent="0.25">
      <c r="A41">
        <v>1003854</v>
      </c>
      <c r="B41">
        <v>1</v>
      </c>
      <c r="C41">
        <v>1003884</v>
      </c>
      <c r="D41" t="s">
        <v>1922</v>
      </c>
      <c r="E41">
        <v>48</v>
      </c>
      <c r="F41">
        <v>12</v>
      </c>
      <c r="G41">
        <v>0</v>
      </c>
      <c r="H41">
        <v>0</v>
      </c>
      <c r="I41" t="s">
        <v>5</v>
      </c>
      <c r="J41" t="s">
        <v>570</v>
      </c>
      <c r="K41" t="s">
        <v>1781</v>
      </c>
      <c r="L41" s="3">
        <v>45826</v>
      </c>
      <c r="M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41" s="3">
        <v>45811</v>
      </c>
      <c r="O41" s="5">
        <f>IFERROR((PlanMasine[[#This Row],[Norma]]/PlanMasine[[#This Row],[Q]])*(PlanMasine[[#This Row],[Q]]/SUMIF(C:C,PlanMasine[[#This Row],[RN]],B:B)*PlanMasine[[#This Row],[KPLQ]]),0)</f>
        <v>5.333333333333333</v>
      </c>
      <c r="P41">
        <v>227553</v>
      </c>
      <c r="Q41">
        <f>COUNTIF(PROMJENA!A:A,PlanMasine[[#This Row],[KPL]]&amp;"-"&amp;PlanMasine[[#This Row],[RN]])</f>
        <v>0</v>
      </c>
      <c r="R41">
        <f>IFERROR(INDEX(REDOSLIJED!A:A,MATCH(PlanMasine[[#This Row],[KPL]],REDOSLIJED!B:B,0)),MAX(REDOSLIJED!A:A)+1)</f>
        <v>45</v>
      </c>
      <c r="S41" s="9">
        <f>SUM($M$2:M41)</f>
        <v>0.30570987654320986</v>
      </c>
      <c r="T41" s="3">
        <f>PlanMasine[[#This Row],[Datum SAS]]-1</f>
        <v>45810</v>
      </c>
      <c r="U41">
        <f>WEEKDAY(PlanMasine[[#This Row],[ZAVRŠETAK MAŠINSKE]],2)</f>
        <v>1</v>
      </c>
      <c r="V41" s="3">
        <f>IF(WEEKDAY(PlanMasine[[#This Row],[Datum SAS]]-1,2)=7,PlanMasine[[#This Row],[Datum SAS]]-3,PlanMasine[[#This Row],[Datum SAS]]-1)</f>
        <v>45810</v>
      </c>
      <c r="W41">
        <f>WEEKNUM(PlanMasine[[#This Row],[Column2]],1)</f>
        <v>23</v>
      </c>
      <c r="Z41" s="56">
        <f t="shared" si="0"/>
        <v>55</v>
      </c>
      <c r="AA41" s="9">
        <f>SUMIF(W:W,Z41,M:M)</f>
        <v>0</v>
      </c>
      <c r="AB41" s="9">
        <f t="shared" si="1"/>
        <v>6</v>
      </c>
      <c r="AC41" s="9">
        <f>IF(Table2[[#This Row],[KAPACITET]]&gt;Table2[[#This Row],[SUMA SATI]],Table2[[#This Row],[SUMA SATI]],Table2[[#This Row],[KAPACITET]])</f>
        <v>0</v>
      </c>
      <c r="AD41" s="9" t="str">
        <f>IF(Table2[[#This Row],[SUMA SATI]]&gt;0,IF(Table2[[#This Row],[KAPACITET]]-Table2[[#This Row],[SUMA SATI]]&gt;0,Table2[[#This Row],[KAPACITET]]-Table2[[#This Row],[SUMA SATI]],""),"")</f>
        <v/>
      </c>
      <c r="AE41" s="9" t="str">
        <f>IF(Table2[[#This Row],[SUMA SATI]]&gt;0,IF(Table2[[#This Row],[KAPACITET]]-Table2[[#This Row],[SUMA SATI]]&lt;0,Table2[[#This Row],[SUMA SATI]]-Table2[[#This Row],[KAPACITET]],""),"")</f>
        <v/>
      </c>
    </row>
    <row r="42" spans="1:31" x14ac:dyDescent="0.25">
      <c r="A42">
        <v>1003854</v>
      </c>
      <c r="B42">
        <v>1</v>
      </c>
      <c r="C42">
        <v>1003905</v>
      </c>
      <c r="D42" t="s">
        <v>1921</v>
      </c>
      <c r="E42">
        <v>18</v>
      </c>
      <c r="F42">
        <v>12</v>
      </c>
      <c r="G42">
        <v>0</v>
      </c>
      <c r="H42">
        <v>0</v>
      </c>
      <c r="I42" t="s">
        <v>5</v>
      </c>
      <c r="J42" t="s">
        <v>570</v>
      </c>
      <c r="K42" t="s">
        <v>1781</v>
      </c>
      <c r="L42" s="3">
        <v>45826</v>
      </c>
      <c r="M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42" s="3">
        <v>45811</v>
      </c>
      <c r="O42" s="5">
        <f>IFERROR((PlanMasine[[#This Row],[Norma]]/PlanMasine[[#This Row],[Q]])*(PlanMasine[[#This Row],[Q]]/SUMIF(C:C,PlanMasine[[#This Row],[RN]],B:B)*PlanMasine[[#This Row],[KPLQ]]),0)</f>
        <v>2</v>
      </c>
      <c r="P42">
        <v>227574</v>
      </c>
      <c r="Q42">
        <f>COUNTIF(PROMJENA!A:A,PlanMasine[[#This Row],[KPL]]&amp;"-"&amp;PlanMasine[[#This Row],[RN]])</f>
        <v>0</v>
      </c>
      <c r="R42">
        <f>IFERROR(INDEX(REDOSLIJED!A:A,MATCH(PlanMasine[[#This Row],[KPL]],REDOSLIJED!B:B,0)),MAX(REDOSLIJED!A:A)+1)</f>
        <v>45</v>
      </c>
      <c r="S42" s="9">
        <f>SUM($M$2:M42)</f>
        <v>0.30709876543209874</v>
      </c>
      <c r="T42" s="3">
        <f>PlanMasine[[#This Row],[Datum SAS]]-1</f>
        <v>45810</v>
      </c>
      <c r="U42">
        <f>WEEKDAY(PlanMasine[[#This Row],[ZAVRŠETAK MAŠINSKE]],2)</f>
        <v>1</v>
      </c>
      <c r="V42" s="3">
        <f>IF(WEEKDAY(PlanMasine[[#This Row],[Datum SAS]]-1,2)=7,PlanMasine[[#This Row],[Datum SAS]]-3,PlanMasine[[#This Row],[Datum SAS]]-1)</f>
        <v>45810</v>
      </c>
      <c r="W42">
        <f>WEEKNUM(PlanMasine[[#This Row],[Column2]],1)</f>
        <v>23</v>
      </c>
      <c r="Z42" s="56">
        <f t="shared" si="0"/>
        <v>56</v>
      </c>
      <c r="AA42" s="9">
        <f>SUMIF(W:W,Z42,M:M)</f>
        <v>0</v>
      </c>
      <c r="AB42" s="9">
        <f t="shared" si="1"/>
        <v>6</v>
      </c>
      <c r="AC42" s="9">
        <f>IF(Table2[[#This Row],[KAPACITET]]&gt;Table2[[#This Row],[SUMA SATI]],Table2[[#This Row],[SUMA SATI]],Table2[[#This Row],[KAPACITET]])</f>
        <v>0</v>
      </c>
      <c r="AD42" s="9" t="str">
        <f>IF(Table2[[#This Row],[SUMA SATI]]&gt;0,IF(Table2[[#This Row],[KAPACITET]]-Table2[[#This Row],[SUMA SATI]]&gt;0,Table2[[#This Row],[KAPACITET]]-Table2[[#This Row],[SUMA SATI]],""),"")</f>
        <v/>
      </c>
      <c r="AE42" s="9" t="str">
        <f>IF(Table2[[#This Row],[SUMA SATI]]&gt;0,IF(Table2[[#This Row],[KAPACITET]]-Table2[[#This Row],[SUMA SATI]]&lt;0,Table2[[#This Row],[SUMA SATI]]-Table2[[#This Row],[KAPACITET]],""),"")</f>
        <v/>
      </c>
    </row>
    <row r="43" spans="1:31" x14ac:dyDescent="0.25">
      <c r="A43">
        <v>1003854</v>
      </c>
      <c r="B43">
        <v>1</v>
      </c>
      <c r="C43">
        <v>1003919</v>
      </c>
      <c r="D43" t="s">
        <v>1920</v>
      </c>
      <c r="E43">
        <v>12</v>
      </c>
      <c r="F43">
        <v>12</v>
      </c>
      <c r="G43">
        <v>0</v>
      </c>
      <c r="H43">
        <v>0</v>
      </c>
      <c r="I43" t="s">
        <v>5</v>
      </c>
      <c r="J43" t="s">
        <v>570</v>
      </c>
      <c r="K43" t="s">
        <v>1781</v>
      </c>
      <c r="L43" s="3">
        <v>45826</v>
      </c>
      <c r="M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43" s="3">
        <v>45811</v>
      </c>
      <c r="O43" s="5">
        <f>IFERROR((PlanMasine[[#This Row],[Norma]]/PlanMasine[[#This Row],[Q]])*(PlanMasine[[#This Row],[Q]]/SUMIF(C:C,PlanMasine[[#This Row],[RN]],B:B)*PlanMasine[[#This Row],[KPLQ]]),0)</f>
        <v>1.3333333333333333</v>
      </c>
      <c r="P43">
        <v>227588</v>
      </c>
      <c r="Q43">
        <f>COUNTIF(PROMJENA!A:A,PlanMasine[[#This Row],[KPL]]&amp;"-"&amp;PlanMasine[[#This Row],[RN]])</f>
        <v>0</v>
      </c>
      <c r="R43">
        <f>IFERROR(INDEX(REDOSLIJED!A:A,MATCH(PlanMasine[[#This Row],[KPL]],REDOSLIJED!B:B,0)),MAX(REDOSLIJED!A:A)+1)</f>
        <v>45</v>
      </c>
      <c r="S43" s="9">
        <f>SUM($M$2:M43)</f>
        <v>0.30802469135802468</v>
      </c>
      <c r="T43" s="3">
        <f>PlanMasine[[#This Row],[Datum SAS]]-1</f>
        <v>45810</v>
      </c>
      <c r="U43">
        <f>WEEKDAY(PlanMasine[[#This Row],[ZAVRŠETAK MAŠINSKE]],2)</f>
        <v>1</v>
      </c>
      <c r="V43" s="3">
        <f>IF(WEEKDAY(PlanMasine[[#This Row],[Datum SAS]]-1,2)=7,PlanMasine[[#This Row],[Datum SAS]]-3,PlanMasine[[#This Row],[Datum SAS]]-1)</f>
        <v>45810</v>
      </c>
      <c r="W43">
        <f>WEEKNUM(PlanMasine[[#This Row],[Column2]],1)</f>
        <v>23</v>
      </c>
      <c r="Z43" s="56">
        <f t="shared" si="0"/>
        <v>57</v>
      </c>
      <c r="AA43" s="9">
        <f>SUMIF(W:W,Z43,M:M)</f>
        <v>0</v>
      </c>
      <c r="AB43" s="9">
        <f t="shared" si="1"/>
        <v>6</v>
      </c>
      <c r="AC43" s="9">
        <f>IF(Table2[[#This Row],[KAPACITET]]&gt;Table2[[#This Row],[SUMA SATI]],Table2[[#This Row],[SUMA SATI]],Table2[[#This Row],[KAPACITET]])</f>
        <v>0</v>
      </c>
      <c r="AD43" s="9" t="str">
        <f>IF(Table2[[#This Row],[SUMA SATI]]&gt;0,IF(Table2[[#This Row],[KAPACITET]]-Table2[[#This Row],[SUMA SATI]]&gt;0,Table2[[#This Row],[KAPACITET]]-Table2[[#This Row],[SUMA SATI]],""),"")</f>
        <v/>
      </c>
      <c r="AE43" s="9" t="str">
        <f>IF(Table2[[#This Row],[SUMA SATI]]&gt;0,IF(Table2[[#This Row],[KAPACITET]]-Table2[[#This Row],[SUMA SATI]]&lt;0,Table2[[#This Row],[SUMA SATI]]-Table2[[#This Row],[KAPACITET]],""),"")</f>
        <v/>
      </c>
    </row>
    <row r="44" spans="1:31" x14ac:dyDescent="0.25">
      <c r="A44">
        <v>1003854</v>
      </c>
      <c r="B44">
        <v>1</v>
      </c>
      <c r="C44">
        <v>1034952</v>
      </c>
      <c r="D44" t="s">
        <v>2100</v>
      </c>
      <c r="E44">
        <v>4</v>
      </c>
      <c r="F44">
        <v>2</v>
      </c>
      <c r="G44">
        <v>0</v>
      </c>
      <c r="H44">
        <v>0</v>
      </c>
      <c r="I44" t="s">
        <v>5</v>
      </c>
      <c r="J44" t="s">
        <v>570</v>
      </c>
      <c r="K44" t="s">
        <v>1781</v>
      </c>
      <c r="L44" s="3">
        <v>45826</v>
      </c>
      <c r="M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44" s="3">
        <v>45811</v>
      </c>
      <c r="O44" s="5">
        <f>IFERROR((PlanMasine[[#This Row],[Norma]]/PlanMasine[[#This Row],[Q]])*(PlanMasine[[#This Row],[Q]]/SUMIF(C:C,PlanMasine[[#This Row],[RN]],B:B)*PlanMasine[[#This Row],[KPLQ]]),0)</f>
        <v>0.44444444444444442</v>
      </c>
      <c r="P44">
        <v>227590</v>
      </c>
      <c r="Q44">
        <f>COUNTIF(PROMJENA!A:A,PlanMasine[[#This Row],[KPL]]&amp;"-"&amp;PlanMasine[[#This Row],[RN]])</f>
        <v>0</v>
      </c>
      <c r="R44">
        <f>IFERROR(INDEX(REDOSLIJED!A:A,MATCH(PlanMasine[[#This Row],[KPL]],REDOSLIJED!B:B,0)),MAX(REDOSLIJED!A:A)+1)</f>
        <v>45</v>
      </c>
      <c r="S44" s="9">
        <f>SUM($M$2:M44)</f>
        <v>0.30833333333333335</v>
      </c>
      <c r="T44" s="3">
        <f>PlanMasine[[#This Row],[Datum SAS]]-1</f>
        <v>45810</v>
      </c>
      <c r="U44">
        <f>WEEKDAY(PlanMasine[[#This Row],[ZAVRŠETAK MAŠINSKE]],2)</f>
        <v>1</v>
      </c>
      <c r="V44" s="3">
        <f>IF(WEEKDAY(PlanMasine[[#This Row],[Datum SAS]]-1,2)=7,PlanMasine[[#This Row],[Datum SAS]]-3,PlanMasine[[#This Row],[Datum SAS]]-1)</f>
        <v>45810</v>
      </c>
      <c r="W44">
        <f>WEEKNUM(PlanMasine[[#This Row],[Column2]],1)</f>
        <v>23</v>
      </c>
      <c r="Z44" s="56">
        <f t="shared" si="0"/>
        <v>58</v>
      </c>
      <c r="AA44" s="9">
        <f>SUMIF(W:W,Z44,M:M)</f>
        <v>0</v>
      </c>
      <c r="AB44" s="9">
        <f t="shared" si="1"/>
        <v>6</v>
      </c>
      <c r="AC44" s="9">
        <f>IF(Table2[[#This Row],[KAPACITET]]&gt;Table2[[#This Row],[SUMA SATI]],Table2[[#This Row],[SUMA SATI]],Table2[[#This Row],[KAPACITET]])</f>
        <v>0</v>
      </c>
      <c r="AD44" s="9" t="str">
        <f>IF(Table2[[#This Row],[SUMA SATI]]&gt;0,IF(Table2[[#This Row],[KAPACITET]]-Table2[[#This Row],[SUMA SATI]]&gt;0,Table2[[#This Row],[KAPACITET]]-Table2[[#This Row],[SUMA SATI]],""),"")</f>
        <v/>
      </c>
      <c r="AE44" s="9" t="str">
        <f>IF(Table2[[#This Row],[SUMA SATI]]&gt;0,IF(Table2[[#This Row],[KAPACITET]]-Table2[[#This Row],[SUMA SATI]]&lt;0,Table2[[#This Row],[SUMA SATI]]-Table2[[#This Row],[KAPACITET]],""),"")</f>
        <v/>
      </c>
    </row>
    <row r="45" spans="1:31" x14ac:dyDescent="0.25">
      <c r="A45">
        <v>1003855</v>
      </c>
      <c r="B45">
        <v>1</v>
      </c>
      <c r="C45">
        <v>1003905</v>
      </c>
      <c r="D45" t="s">
        <v>1921</v>
      </c>
      <c r="E45">
        <v>18</v>
      </c>
      <c r="F45">
        <v>12</v>
      </c>
      <c r="G45">
        <v>0</v>
      </c>
      <c r="H45">
        <v>0</v>
      </c>
      <c r="I45" t="s">
        <v>5</v>
      </c>
      <c r="J45" t="s">
        <v>570</v>
      </c>
      <c r="K45" t="s">
        <v>1781</v>
      </c>
      <c r="L45" s="3">
        <v>45826</v>
      </c>
      <c r="M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45" s="3">
        <v>45811</v>
      </c>
      <c r="O45" s="5">
        <f>IFERROR((PlanMasine[[#This Row],[Norma]]/PlanMasine[[#This Row],[Q]])*(PlanMasine[[#This Row],[Q]]/SUMIF(C:C,PlanMasine[[#This Row],[RN]],B:B)*PlanMasine[[#This Row],[KPLQ]]),0)</f>
        <v>2</v>
      </c>
      <c r="P45">
        <v>227574</v>
      </c>
      <c r="Q45">
        <f>COUNTIF(PROMJENA!A:A,PlanMasine[[#This Row],[KPL]]&amp;"-"&amp;PlanMasine[[#This Row],[RN]])</f>
        <v>0</v>
      </c>
      <c r="R45">
        <f>IFERROR(INDEX(REDOSLIJED!A:A,MATCH(PlanMasine[[#This Row],[KPL]],REDOSLIJED!B:B,0)),MAX(REDOSLIJED!A:A)+1)</f>
        <v>45</v>
      </c>
      <c r="S45" s="9">
        <f>SUM($M$2:M45)</f>
        <v>0.30972222222222223</v>
      </c>
      <c r="T45" s="3">
        <f>PlanMasine[[#This Row],[Datum SAS]]-1</f>
        <v>45810</v>
      </c>
      <c r="U45">
        <f>WEEKDAY(PlanMasine[[#This Row],[ZAVRŠETAK MAŠINSKE]],2)</f>
        <v>1</v>
      </c>
      <c r="V45" s="3">
        <f>IF(WEEKDAY(PlanMasine[[#This Row],[Datum SAS]]-1,2)=7,PlanMasine[[#This Row],[Datum SAS]]-3,PlanMasine[[#This Row],[Datum SAS]]-1)</f>
        <v>45810</v>
      </c>
      <c r="W45">
        <f>WEEKNUM(PlanMasine[[#This Row],[Column2]],1)</f>
        <v>23</v>
      </c>
      <c r="Z45" s="56">
        <f t="shared" si="0"/>
        <v>59</v>
      </c>
      <c r="AA45" s="9">
        <f>SUMIF(W:W,Z45,M:M)</f>
        <v>0</v>
      </c>
      <c r="AB45" s="9">
        <f t="shared" si="1"/>
        <v>6</v>
      </c>
      <c r="AC45" s="9">
        <f>IF(Table2[[#This Row],[KAPACITET]]&gt;Table2[[#This Row],[SUMA SATI]],Table2[[#This Row],[SUMA SATI]],Table2[[#This Row],[KAPACITET]])</f>
        <v>0</v>
      </c>
      <c r="AD45" s="9" t="str">
        <f>IF(Table2[[#This Row],[SUMA SATI]]&gt;0,IF(Table2[[#This Row],[KAPACITET]]-Table2[[#This Row],[SUMA SATI]]&gt;0,Table2[[#This Row],[KAPACITET]]-Table2[[#This Row],[SUMA SATI]],""),"")</f>
        <v/>
      </c>
      <c r="AE45" s="9" t="str">
        <f>IF(Table2[[#This Row],[SUMA SATI]]&gt;0,IF(Table2[[#This Row],[KAPACITET]]-Table2[[#This Row],[SUMA SATI]]&lt;0,Table2[[#This Row],[SUMA SATI]]-Table2[[#This Row],[KAPACITET]],""),"")</f>
        <v/>
      </c>
    </row>
    <row r="46" spans="1:31" x14ac:dyDescent="0.25">
      <c r="A46">
        <v>1003855</v>
      </c>
      <c r="B46">
        <v>1</v>
      </c>
      <c r="C46">
        <v>1003884</v>
      </c>
      <c r="D46" t="s">
        <v>1922</v>
      </c>
      <c r="E46">
        <v>48</v>
      </c>
      <c r="F46">
        <v>12</v>
      </c>
      <c r="G46">
        <v>0</v>
      </c>
      <c r="H46">
        <v>0</v>
      </c>
      <c r="I46" t="s">
        <v>5</v>
      </c>
      <c r="J46" t="s">
        <v>570</v>
      </c>
      <c r="K46" t="s">
        <v>1781</v>
      </c>
      <c r="L46" s="3">
        <v>45826</v>
      </c>
      <c r="M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46" s="3">
        <v>45811</v>
      </c>
      <c r="O46" s="5">
        <f>IFERROR((PlanMasine[[#This Row],[Norma]]/PlanMasine[[#This Row],[Q]])*(PlanMasine[[#This Row],[Q]]/SUMIF(C:C,PlanMasine[[#This Row],[RN]],B:B)*PlanMasine[[#This Row],[KPLQ]]),0)</f>
        <v>5.333333333333333</v>
      </c>
      <c r="P46">
        <v>227553</v>
      </c>
      <c r="Q46">
        <f>COUNTIF(PROMJENA!A:A,PlanMasine[[#This Row],[KPL]]&amp;"-"&amp;PlanMasine[[#This Row],[RN]])</f>
        <v>0</v>
      </c>
      <c r="R46">
        <f>IFERROR(INDEX(REDOSLIJED!A:A,MATCH(PlanMasine[[#This Row],[KPL]],REDOSLIJED!B:B,0)),MAX(REDOSLIJED!A:A)+1)</f>
        <v>45</v>
      </c>
      <c r="S46" s="9">
        <f>SUM($M$2:M46)</f>
        <v>0.31342592592592594</v>
      </c>
      <c r="T46" s="3">
        <f>PlanMasine[[#This Row],[Datum SAS]]-1</f>
        <v>45810</v>
      </c>
      <c r="U46">
        <f>WEEKDAY(PlanMasine[[#This Row],[ZAVRŠETAK MAŠINSKE]],2)</f>
        <v>1</v>
      </c>
      <c r="V46" s="3">
        <f>IF(WEEKDAY(PlanMasine[[#This Row],[Datum SAS]]-1,2)=7,PlanMasine[[#This Row],[Datum SAS]]-3,PlanMasine[[#This Row],[Datum SAS]]-1)</f>
        <v>45810</v>
      </c>
      <c r="W46">
        <f>WEEKNUM(PlanMasine[[#This Row],[Column2]],1)</f>
        <v>23</v>
      </c>
      <c r="Z46" s="56">
        <f t="shared" si="0"/>
        <v>60</v>
      </c>
      <c r="AA46" s="9">
        <f>SUMIF(W:W,Z46,M:M)</f>
        <v>0</v>
      </c>
      <c r="AB46" s="9">
        <f t="shared" si="1"/>
        <v>6</v>
      </c>
      <c r="AC46" s="9">
        <f>IF(Table2[[#This Row],[KAPACITET]]&gt;Table2[[#This Row],[SUMA SATI]],Table2[[#This Row],[SUMA SATI]],Table2[[#This Row],[KAPACITET]])</f>
        <v>0</v>
      </c>
      <c r="AD46" s="9" t="str">
        <f>IF(Table2[[#This Row],[SUMA SATI]]&gt;0,IF(Table2[[#This Row],[KAPACITET]]-Table2[[#This Row],[SUMA SATI]]&gt;0,Table2[[#This Row],[KAPACITET]]-Table2[[#This Row],[SUMA SATI]],""),"")</f>
        <v/>
      </c>
      <c r="AE46" s="9" t="str">
        <f>IF(Table2[[#This Row],[SUMA SATI]]&gt;0,IF(Table2[[#This Row],[KAPACITET]]-Table2[[#This Row],[SUMA SATI]]&lt;0,Table2[[#This Row],[SUMA SATI]]-Table2[[#This Row],[KAPACITET]],""),"")</f>
        <v/>
      </c>
    </row>
    <row r="47" spans="1:31" x14ac:dyDescent="0.25">
      <c r="A47">
        <v>1003855</v>
      </c>
      <c r="B47">
        <v>1</v>
      </c>
      <c r="C47">
        <v>1003879</v>
      </c>
      <c r="D47" t="s">
        <v>1923</v>
      </c>
      <c r="E47">
        <v>36</v>
      </c>
      <c r="F47">
        <v>12</v>
      </c>
      <c r="G47">
        <v>0</v>
      </c>
      <c r="H47">
        <v>0</v>
      </c>
      <c r="I47" t="s">
        <v>5</v>
      </c>
      <c r="J47" t="s">
        <v>570</v>
      </c>
      <c r="K47" t="s">
        <v>1781</v>
      </c>
      <c r="L47" s="3">
        <v>45826</v>
      </c>
      <c r="M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47" s="3">
        <v>45811</v>
      </c>
      <c r="O47" s="5">
        <f>IFERROR((PlanMasine[[#This Row],[Norma]]/PlanMasine[[#This Row],[Q]])*(PlanMasine[[#This Row],[Q]]/SUMIF(C:C,PlanMasine[[#This Row],[RN]],B:B)*PlanMasine[[#This Row],[KPLQ]]),0)</f>
        <v>4</v>
      </c>
      <c r="P47">
        <v>227547</v>
      </c>
      <c r="Q47">
        <f>COUNTIF(PROMJENA!A:A,PlanMasine[[#This Row],[KPL]]&amp;"-"&amp;PlanMasine[[#This Row],[RN]])</f>
        <v>0</v>
      </c>
      <c r="R47">
        <f>IFERROR(INDEX(REDOSLIJED!A:A,MATCH(PlanMasine[[#This Row],[KPL]],REDOSLIJED!B:B,0)),MAX(REDOSLIJED!A:A)+1)</f>
        <v>45</v>
      </c>
      <c r="S47" s="9">
        <f>SUM($M$2:M47)</f>
        <v>0.31620370370370371</v>
      </c>
      <c r="T47" s="3">
        <f>PlanMasine[[#This Row],[Datum SAS]]-1</f>
        <v>45810</v>
      </c>
      <c r="U47">
        <f>WEEKDAY(PlanMasine[[#This Row],[ZAVRŠETAK MAŠINSKE]],2)</f>
        <v>1</v>
      </c>
      <c r="V47" s="3">
        <f>IF(WEEKDAY(PlanMasine[[#This Row],[Datum SAS]]-1,2)=7,PlanMasine[[#This Row],[Datum SAS]]-3,PlanMasine[[#This Row],[Datum SAS]]-1)</f>
        <v>45810</v>
      </c>
      <c r="W47">
        <f>WEEKNUM(PlanMasine[[#This Row],[Column2]],1)</f>
        <v>23</v>
      </c>
      <c r="Z47" s="56">
        <f t="shared" si="0"/>
        <v>61</v>
      </c>
      <c r="AA47" s="9">
        <f>SUMIF(W:W,Z47,M:M)</f>
        <v>0</v>
      </c>
      <c r="AB47" s="9">
        <f t="shared" si="1"/>
        <v>6</v>
      </c>
      <c r="AC47" s="9">
        <f>IF(Table2[[#This Row],[KAPACITET]]&gt;Table2[[#This Row],[SUMA SATI]],Table2[[#This Row],[SUMA SATI]],Table2[[#This Row],[KAPACITET]])</f>
        <v>0</v>
      </c>
      <c r="AD47" s="9" t="str">
        <f>IF(Table2[[#This Row],[SUMA SATI]]&gt;0,IF(Table2[[#This Row],[KAPACITET]]-Table2[[#This Row],[SUMA SATI]]&gt;0,Table2[[#This Row],[KAPACITET]]-Table2[[#This Row],[SUMA SATI]],""),"")</f>
        <v/>
      </c>
      <c r="AE47" s="9" t="str">
        <f>IF(Table2[[#This Row],[SUMA SATI]]&gt;0,IF(Table2[[#This Row],[KAPACITET]]-Table2[[#This Row],[SUMA SATI]]&lt;0,Table2[[#This Row],[SUMA SATI]]-Table2[[#This Row],[KAPACITET]],""),"")</f>
        <v/>
      </c>
    </row>
    <row r="48" spans="1:31" x14ac:dyDescent="0.25">
      <c r="A48">
        <v>1003855</v>
      </c>
      <c r="B48">
        <v>1</v>
      </c>
      <c r="C48">
        <v>1034952</v>
      </c>
      <c r="D48" t="s">
        <v>2100</v>
      </c>
      <c r="E48">
        <v>4</v>
      </c>
      <c r="F48">
        <v>2</v>
      </c>
      <c r="G48">
        <v>0</v>
      </c>
      <c r="H48">
        <v>0</v>
      </c>
      <c r="I48" t="s">
        <v>5</v>
      </c>
      <c r="J48" t="s">
        <v>570</v>
      </c>
      <c r="K48" t="s">
        <v>1781</v>
      </c>
      <c r="L48" s="3">
        <v>45826</v>
      </c>
      <c r="M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48" s="3">
        <v>45811</v>
      </c>
      <c r="O48" s="5">
        <f>IFERROR((PlanMasine[[#This Row],[Norma]]/PlanMasine[[#This Row],[Q]])*(PlanMasine[[#This Row],[Q]]/SUMIF(C:C,PlanMasine[[#This Row],[RN]],B:B)*PlanMasine[[#This Row],[KPLQ]]),0)</f>
        <v>0.44444444444444442</v>
      </c>
      <c r="P48">
        <v>227590</v>
      </c>
      <c r="Q48">
        <f>COUNTIF(PROMJENA!A:A,PlanMasine[[#This Row],[KPL]]&amp;"-"&amp;PlanMasine[[#This Row],[RN]])</f>
        <v>0</v>
      </c>
      <c r="R48">
        <f>IFERROR(INDEX(REDOSLIJED!A:A,MATCH(PlanMasine[[#This Row],[KPL]],REDOSLIJED!B:B,0)),MAX(REDOSLIJED!A:A)+1)</f>
        <v>45</v>
      </c>
      <c r="S48" s="9">
        <f>SUM($M$2:M48)</f>
        <v>0.31651234567901237</v>
      </c>
      <c r="T48" s="3">
        <f>PlanMasine[[#This Row],[Datum SAS]]-1</f>
        <v>45810</v>
      </c>
      <c r="U48">
        <f>WEEKDAY(PlanMasine[[#This Row],[ZAVRŠETAK MAŠINSKE]],2)</f>
        <v>1</v>
      </c>
      <c r="V48" s="3">
        <f>IF(WEEKDAY(PlanMasine[[#This Row],[Datum SAS]]-1,2)=7,PlanMasine[[#This Row],[Datum SAS]]-3,PlanMasine[[#This Row],[Datum SAS]]-1)</f>
        <v>45810</v>
      </c>
      <c r="W48">
        <f>WEEKNUM(PlanMasine[[#This Row],[Column2]],1)</f>
        <v>23</v>
      </c>
      <c r="Z48" s="56">
        <f t="shared" si="0"/>
        <v>62</v>
      </c>
      <c r="AA48" s="9">
        <f>SUMIF(W:W,Z48,M:M)</f>
        <v>0</v>
      </c>
      <c r="AB48" s="9">
        <f t="shared" si="1"/>
        <v>6</v>
      </c>
      <c r="AC48" s="9">
        <f>IF(Table2[[#This Row],[KAPACITET]]&gt;Table2[[#This Row],[SUMA SATI]],Table2[[#This Row],[SUMA SATI]],Table2[[#This Row],[KAPACITET]])</f>
        <v>0</v>
      </c>
      <c r="AD48" s="9" t="str">
        <f>IF(Table2[[#This Row],[SUMA SATI]]&gt;0,IF(Table2[[#This Row],[KAPACITET]]-Table2[[#This Row],[SUMA SATI]]&gt;0,Table2[[#This Row],[KAPACITET]]-Table2[[#This Row],[SUMA SATI]],""),"")</f>
        <v/>
      </c>
      <c r="AE48" s="9" t="str">
        <f>IF(Table2[[#This Row],[SUMA SATI]]&gt;0,IF(Table2[[#This Row],[KAPACITET]]-Table2[[#This Row],[SUMA SATI]]&lt;0,Table2[[#This Row],[SUMA SATI]]-Table2[[#This Row],[KAPACITET]],""),"")</f>
        <v/>
      </c>
    </row>
    <row r="49" spans="1:31" x14ac:dyDescent="0.25">
      <c r="A49">
        <v>1003855</v>
      </c>
      <c r="B49">
        <v>1</v>
      </c>
      <c r="C49">
        <v>1003919</v>
      </c>
      <c r="D49" t="s">
        <v>1920</v>
      </c>
      <c r="E49">
        <v>12</v>
      </c>
      <c r="F49">
        <v>12</v>
      </c>
      <c r="G49">
        <v>0</v>
      </c>
      <c r="H49">
        <v>0</v>
      </c>
      <c r="I49" t="s">
        <v>5</v>
      </c>
      <c r="J49" t="s">
        <v>570</v>
      </c>
      <c r="K49" t="s">
        <v>1781</v>
      </c>
      <c r="L49" s="3">
        <v>45826</v>
      </c>
      <c r="M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49" s="3">
        <v>45811</v>
      </c>
      <c r="O49" s="5">
        <f>IFERROR((PlanMasine[[#This Row],[Norma]]/PlanMasine[[#This Row],[Q]])*(PlanMasine[[#This Row],[Q]]/SUMIF(C:C,PlanMasine[[#This Row],[RN]],B:B)*PlanMasine[[#This Row],[KPLQ]]),0)</f>
        <v>1.3333333333333333</v>
      </c>
      <c r="P49">
        <v>227588</v>
      </c>
      <c r="Q49">
        <f>COUNTIF(PROMJENA!A:A,PlanMasine[[#This Row],[KPL]]&amp;"-"&amp;PlanMasine[[#This Row],[RN]])</f>
        <v>0</v>
      </c>
      <c r="R49">
        <f>IFERROR(INDEX(REDOSLIJED!A:A,MATCH(PlanMasine[[#This Row],[KPL]],REDOSLIJED!B:B,0)),MAX(REDOSLIJED!A:A)+1)</f>
        <v>45</v>
      </c>
      <c r="S49" s="9">
        <f>SUM($M$2:M49)</f>
        <v>0.31743827160493832</v>
      </c>
      <c r="T49" s="3">
        <f>PlanMasine[[#This Row],[Datum SAS]]-1</f>
        <v>45810</v>
      </c>
      <c r="U49">
        <f>WEEKDAY(PlanMasine[[#This Row],[ZAVRŠETAK MAŠINSKE]],2)</f>
        <v>1</v>
      </c>
      <c r="V49" s="3">
        <f>IF(WEEKDAY(PlanMasine[[#This Row],[Datum SAS]]-1,2)=7,PlanMasine[[#This Row],[Datum SAS]]-3,PlanMasine[[#This Row],[Datum SAS]]-1)</f>
        <v>45810</v>
      </c>
      <c r="W49">
        <f>WEEKNUM(PlanMasine[[#This Row],[Column2]],1)</f>
        <v>23</v>
      </c>
      <c r="Z49" s="56">
        <f t="shared" si="0"/>
        <v>63</v>
      </c>
      <c r="AA49" s="9">
        <f>SUMIF(W:W,Z49,M:M)</f>
        <v>0</v>
      </c>
      <c r="AB49" s="9">
        <f t="shared" si="1"/>
        <v>6</v>
      </c>
      <c r="AC49" s="9">
        <f>IF(Table2[[#This Row],[KAPACITET]]&gt;Table2[[#This Row],[SUMA SATI]],Table2[[#This Row],[SUMA SATI]],Table2[[#This Row],[KAPACITET]])</f>
        <v>0</v>
      </c>
      <c r="AD49" s="9" t="str">
        <f>IF(Table2[[#This Row],[SUMA SATI]]&gt;0,IF(Table2[[#This Row],[KAPACITET]]-Table2[[#This Row],[SUMA SATI]]&gt;0,Table2[[#This Row],[KAPACITET]]-Table2[[#This Row],[SUMA SATI]],""),"")</f>
        <v/>
      </c>
      <c r="AE49" s="9" t="str">
        <f>IF(Table2[[#This Row],[SUMA SATI]]&gt;0,IF(Table2[[#This Row],[KAPACITET]]-Table2[[#This Row],[SUMA SATI]]&lt;0,Table2[[#This Row],[SUMA SATI]]-Table2[[#This Row],[KAPACITET]],""),"")</f>
        <v/>
      </c>
    </row>
    <row r="50" spans="1:31" x14ac:dyDescent="0.25">
      <c r="A50">
        <v>1003856</v>
      </c>
      <c r="B50">
        <v>1</v>
      </c>
      <c r="C50">
        <v>1003919</v>
      </c>
      <c r="D50" t="s">
        <v>1920</v>
      </c>
      <c r="E50">
        <v>12</v>
      </c>
      <c r="F50">
        <v>12</v>
      </c>
      <c r="G50">
        <v>0</v>
      </c>
      <c r="H50">
        <v>0</v>
      </c>
      <c r="I50" t="s">
        <v>5</v>
      </c>
      <c r="J50" t="s">
        <v>570</v>
      </c>
      <c r="K50" t="s">
        <v>1781</v>
      </c>
      <c r="L50" s="3">
        <v>45826</v>
      </c>
      <c r="M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50" s="3">
        <v>45811</v>
      </c>
      <c r="O50" s="5">
        <f>IFERROR((PlanMasine[[#This Row],[Norma]]/PlanMasine[[#This Row],[Q]])*(PlanMasine[[#This Row],[Q]]/SUMIF(C:C,PlanMasine[[#This Row],[RN]],B:B)*PlanMasine[[#This Row],[KPLQ]]),0)</f>
        <v>1.3333333333333333</v>
      </c>
      <c r="P50">
        <v>227588</v>
      </c>
      <c r="Q50">
        <f>COUNTIF(PROMJENA!A:A,PlanMasine[[#This Row],[KPL]]&amp;"-"&amp;PlanMasine[[#This Row],[RN]])</f>
        <v>0</v>
      </c>
      <c r="R50">
        <f>IFERROR(INDEX(REDOSLIJED!A:A,MATCH(PlanMasine[[#This Row],[KPL]],REDOSLIJED!B:B,0)),MAX(REDOSLIJED!A:A)+1)</f>
        <v>45</v>
      </c>
      <c r="S50" s="9">
        <f>SUM($M$2:M50)</f>
        <v>0.31836419753086426</v>
      </c>
      <c r="T50" s="3">
        <f>PlanMasine[[#This Row],[Datum SAS]]-1</f>
        <v>45810</v>
      </c>
      <c r="U50">
        <f>WEEKDAY(PlanMasine[[#This Row],[ZAVRŠETAK MAŠINSKE]],2)</f>
        <v>1</v>
      </c>
      <c r="V50" s="3">
        <f>IF(WEEKDAY(PlanMasine[[#This Row],[Datum SAS]]-1,2)=7,PlanMasine[[#This Row],[Datum SAS]]-3,PlanMasine[[#This Row],[Datum SAS]]-1)</f>
        <v>45810</v>
      </c>
      <c r="W50">
        <f>WEEKNUM(PlanMasine[[#This Row],[Column2]],1)</f>
        <v>23</v>
      </c>
      <c r="Z50" s="56">
        <f t="shared" si="0"/>
        <v>64</v>
      </c>
      <c r="AA50" s="9">
        <f>SUMIF(W:W,Z50,M:M)</f>
        <v>0</v>
      </c>
      <c r="AB50" s="9">
        <f t="shared" si="1"/>
        <v>6</v>
      </c>
      <c r="AC50" s="9">
        <f>IF(Table2[[#This Row],[KAPACITET]]&gt;Table2[[#This Row],[SUMA SATI]],Table2[[#This Row],[SUMA SATI]],Table2[[#This Row],[KAPACITET]])</f>
        <v>0</v>
      </c>
      <c r="AD50" s="9" t="str">
        <f>IF(Table2[[#This Row],[SUMA SATI]]&gt;0,IF(Table2[[#This Row],[KAPACITET]]-Table2[[#This Row],[SUMA SATI]]&gt;0,Table2[[#This Row],[KAPACITET]]-Table2[[#This Row],[SUMA SATI]],""),"")</f>
        <v/>
      </c>
      <c r="AE50" s="9" t="str">
        <f>IF(Table2[[#This Row],[SUMA SATI]]&gt;0,IF(Table2[[#This Row],[KAPACITET]]-Table2[[#This Row],[SUMA SATI]]&lt;0,Table2[[#This Row],[SUMA SATI]]-Table2[[#This Row],[KAPACITET]],""),"")</f>
        <v/>
      </c>
    </row>
    <row r="51" spans="1:31" x14ac:dyDescent="0.25">
      <c r="A51">
        <v>1003856</v>
      </c>
      <c r="B51">
        <v>1</v>
      </c>
      <c r="C51">
        <v>1003879</v>
      </c>
      <c r="D51" t="s">
        <v>1923</v>
      </c>
      <c r="E51">
        <v>36</v>
      </c>
      <c r="F51">
        <v>12</v>
      </c>
      <c r="G51">
        <v>0</v>
      </c>
      <c r="H51">
        <v>0</v>
      </c>
      <c r="I51" t="s">
        <v>5</v>
      </c>
      <c r="J51" t="s">
        <v>570</v>
      </c>
      <c r="K51" t="s">
        <v>1781</v>
      </c>
      <c r="L51" s="3">
        <v>45826</v>
      </c>
      <c r="M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51" s="3">
        <v>45811</v>
      </c>
      <c r="O51" s="5">
        <f>IFERROR((PlanMasine[[#This Row],[Norma]]/PlanMasine[[#This Row],[Q]])*(PlanMasine[[#This Row],[Q]]/SUMIF(C:C,PlanMasine[[#This Row],[RN]],B:B)*PlanMasine[[#This Row],[KPLQ]]),0)</f>
        <v>4</v>
      </c>
      <c r="P51">
        <v>227547</v>
      </c>
      <c r="Q51">
        <f>COUNTIF(PROMJENA!A:A,PlanMasine[[#This Row],[KPL]]&amp;"-"&amp;PlanMasine[[#This Row],[RN]])</f>
        <v>0</v>
      </c>
      <c r="R51">
        <f>IFERROR(INDEX(REDOSLIJED!A:A,MATCH(PlanMasine[[#This Row],[KPL]],REDOSLIJED!B:B,0)),MAX(REDOSLIJED!A:A)+1)</f>
        <v>45</v>
      </c>
      <c r="S51" s="9">
        <f>SUM($M$2:M51)</f>
        <v>0.32114197530864202</v>
      </c>
      <c r="T51" s="3">
        <f>PlanMasine[[#This Row],[Datum SAS]]-1</f>
        <v>45810</v>
      </c>
      <c r="U51">
        <f>WEEKDAY(PlanMasine[[#This Row],[ZAVRŠETAK MAŠINSKE]],2)</f>
        <v>1</v>
      </c>
      <c r="V51" s="3">
        <f>IF(WEEKDAY(PlanMasine[[#This Row],[Datum SAS]]-1,2)=7,PlanMasine[[#This Row],[Datum SAS]]-3,PlanMasine[[#This Row],[Datum SAS]]-1)</f>
        <v>45810</v>
      </c>
      <c r="W51">
        <f>WEEKNUM(PlanMasine[[#This Row],[Column2]],1)</f>
        <v>23</v>
      </c>
    </row>
    <row r="52" spans="1:31" x14ac:dyDescent="0.25">
      <c r="A52">
        <v>1003856</v>
      </c>
      <c r="B52">
        <v>1</v>
      </c>
      <c r="C52">
        <v>1003884</v>
      </c>
      <c r="D52" t="s">
        <v>1922</v>
      </c>
      <c r="E52">
        <v>48</v>
      </c>
      <c r="F52">
        <v>12</v>
      </c>
      <c r="G52">
        <v>0</v>
      </c>
      <c r="H52">
        <v>0</v>
      </c>
      <c r="I52" t="s">
        <v>5</v>
      </c>
      <c r="J52" t="s">
        <v>570</v>
      </c>
      <c r="K52" t="s">
        <v>1781</v>
      </c>
      <c r="L52" s="3">
        <v>45826</v>
      </c>
      <c r="M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52" s="3">
        <v>45811</v>
      </c>
      <c r="O52" s="5">
        <f>IFERROR((PlanMasine[[#This Row],[Norma]]/PlanMasine[[#This Row],[Q]])*(PlanMasine[[#This Row],[Q]]/SUMIF(C:C,PlanMasine[[#This Row],[RN]],B:B)*PlanMasine[[#This Row],[KPLQ]]),0)</f>
        <v>5.333333333333333</v>
      </c>
      <c r="P52">
        <v>227553</v>
      </c>
      <c r="Q52">
        <f>COUNTIF(PROMJENA!A:A,PlanMasine[[#This Row],[KPL]]&amp;"-"&amp;PlanMasine[[#This Row],[RN]])</f>
        <v>0</v>
      </c>
      <c r="R52">
        <f>IFERROR(INDEX(REDOSLIJED!A:A,MATCH(PlanMasine[[#This Row],[KPL]],REDOSLIJED!B:B,0)),MAX(REDOSLIJED!A:A)+1)</f>
        <v>45</v>
      </c>
      <c r="S52" s="9">
        <f>SUM($M$2:M52)</f>
        <v>0.32484567901234573</v>
      </c>
      <c r="T52" s="3">
        <f>PlanMasine[[#This Row],[Datum SAS]]-1</f>
        <v>45810</v>
      </c>
      <c r="U52">
        <f>WEEKDAY(PlanMasine[[#This Row],[ZAVRŠETAK MAŠINSKE]],2)</f>
        <v>1</v>
      </c>
      <c r="V52" s="3">
        <f>IF(WEEKDAY(PlanMasine[[#This Row],[Datum SAS]]-1,2)=7,PlanMasine[[#This Row],[Datum SAS]]-3,PlanMasine[[#This Row],[Datum SAS]]-1)</f>
        <v>45810</v>
      </c>
      <c r="W52">
        <f>WEEKNUM(PlanMasine[[#This Row],[Column2]],1)</f>
        <v>23</v>
      </c>
    </row>
    <row r="53" spans="1:31" x14ac:dyDescent="0.25">
      <c r="A53">
        <v>1003856</v>
      </c>
      <c r="B53">
        <v>1</v>
      </c>
      <c r="C53">
        <v>1003905</v>
      </c>
      <c r="D53" t="s">
        <v>1921</v>
      </c>
      <c r="E53">
        <v>18</v>
      </c>
      <c r="F53">
        <v>12</v>
      </c>
      <c r="G53">
        <v>0</v>
      </c>
      <c r="H53">
        <v>0</v>
      </c>
      <c r="I53" t="s">
        <v>5</v>
      </c>
      <c r="J53" t="s">
        <v>570</v>
      </c>
      <c r="K53" t="s">
        <v>1781</v>
      </c>
      <c r="L53" s="3">
        <v>45826</v>
      </c>
      <c r="M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53" s="3">
        <v>45811</v>
      </c>
      <c r="O53" s="5">
        <f>IFERROR((PlanMasine[[#This Row],[Norma]]/PlanMasine[[#This Row],[Q]])*(PlanMasine[[#This Row],[Q]]/SUMIF(C:C,PlanMasine[[#This Row],[RN]],B:B)*PlanMasine[[#This Row],[KPLQ]]),0)</f>
        <v>2</v>
      </c>
      <c r="P53">
        <v>227574</v>
      </c>
      <c r="Q53">
        <f>COUNTIF(PROMJENA!A:A,PlanMasine[[#This Row],[KPL]]&amp;"-"&amp;PlanMasine[[#This Row],[RN]])</f>
        <v>0</v>
      </c>
      <c r="R53">
        <f>IFERROR(INDEX(REDOSLIJED!A:A,MATCH(PlanMasine[[#This Row],[KPL]],REDOSLIJED!B:B,0)),MAX(REDOSLIJED!A:A)+1)</f>
        <v>45</v>
      </c>
      <c r="S53" s="9">
        <f>SUM($M$2:M53)</f>
        <v>0.32623456790123462</v>
      </c>
      <c r="T53" s="3">
        <f>PlanMasine[[#This Row],[Datum SAS]]-1</f>
        <v>45810</v>
      </c>
      <c r="U53">
        <f>WEEKDAY(PlanMasine[[#This Row],[ZAVRŠETAK MAŠINSKE]],2)</f>
        <v>1</v>
      </c>
      <c r="V53" s="3">
        <f>IF(WEEKDAY(PlanMasine[[#This Row],[Datum SAS]]-1,2)=7,PlanMasine[[#This Row],[Datum SAS]]-3,PlanMasine[[#This Row],[Datum SAS]]-1)</f>
        <v>45810</v>
      </c>
      <c r="W53">
        <f>WEEKNUM(PlanMasine[[#This Row],[Column2]],1)</f>
        <v>23</v>
      </c>
    </row>
    <row r="54" spans="1:31" x14ac:dyDescent="0.25">
      <c r="A54">
        <v>1003856</v>
      </c>
      <c r="B54">
        <v>1</v>
      </c>
      <c r="C54">
        <v>1034952</v>
      </c>
      <c r="D54" t="s">
        <v>2100</v>
      </c>
      <c r="E54">
        <v>4</v>
      </c>
      <c r="F54">
        <v>2</v>
      </c>
      <c r="G54">
        <v>0</v>
      </c>
      <c r="H54">
        <v>0</v>
      </c>
      <c r="I54" t="s">
        <v>5</v>
      </c>
      <c r="J54" t="s">
        <v>570</v>
      </c>
      <c r="K54" t="s">
        <v>1781</v>
      </c>
      <c r="L54" s="3">
        <v>45826</v>
      </c>
      <c r="M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54" s="3">
        <v>45811</v>
      </c>
      <c r="O54" s="5">
        <f>IFERROR((PlanMasine[[#This Row],[Norma]]/PlanMasine[[#This Row],[Q]])*(PlanMasine[[#This Row],[Q]]/SUMIF(C:C,PlanMasine[[#This Row],[RN]],B:B)*PlanMasine[[#This Row],[KPLQ]]),0)</f>
        <v>0.44444444444444442</v>
      </c>
      <c r="P54">
        <v>227590</v>
      </c>
      <c r="Q54">
        <f>COUNTIF(PROMJENA!A:A,PlanMasine[[#This Row],[KPL]]&amp;"-"&amp;PlanMasine[[#This Row],[RN]])</f>
        <v>0</v>
      </c>
      <c r="R54">
        <f>IFERROR(INDEX(REDOSLIJED!A:A,MATCH(PlanMasine[[#This Row],[KPL]],REDOSLIJED!B:B,0)),MAX(REDOSLIJED!A:A)+1)</f>
        <v>45</v>
      </c>
      <c r="S54" s="9">
        <f>SUM($M$2:M54)</f>
        <v>0.32654320987654328</v>
      </c>
      <c r="T54" s="3">
        <f>PlanMasine[[#This Row],[Datum SAS]]-1</f>
        <v>45810</v>
      </c>
      <c r="U54">
        <f>WEEKDAY(PlanMasine[[#This Row],[ZAVRŠETAK MAŠINSKE]],2)</f>
        <v>1</v>
      </c>
      <c r="V54" s="3">
        <f>IF(WEEKDAY(PlanMasine[[#This Row],[Datum SAS]]-1,2)=7,PlanMasine[[#This Row],[Datum SAS]]-3,PlanMasine[[#This Row],[Datum SAS]]-1)</f>
        <v>45810</v>
      </c>
      <c r="W54">
        <f>WEEKNUM(PlanMasine[[#This Row],[Column2]],1)</f>
        <v>23</v>
      </c>
    </row>
    <row r="55" spans="1:31" x14ac:dyDescent="0.25">
      <c r="A55">
        <v>1003857</v>
      </c>
      <c r="B55">
        <v>1</v>
      </c>
      <c r="C55">
        <v>1034952</v>
      </c>
      <c r="D55" t="s">
        <v>2100</v>
      </c>
      <c r="E55">
        <v>4</v>
      </c>
      <c r="F55">
        <v>2</v>
      </c>
      <c r="G55">
        <v>0</v>
      </c>
      <c r="H55">
        <v>0</v>
      </c>
      <c r="I55" t="s">
        <v>5</v>
      </c>
      <c r="J55" t="s">
        <v>570</v>
      </c>
      <c r="K55" t="s">
        <v>1781</v>
      </c>
      <c r="L55" s="3">
        <v>45826</v>
      </c>
      <c r="M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55" s="3">
        <v>45811</v>
      </c>
      <c r="O55" s="5">
        <f>IFERROR((PlanMasine[[#This Row],[Norma]]/PlanMasine[[#This Row],[Q]])*(PlanMasine[[#This Row],[Q]]/SUMIF(C:C,PlanMasine[[#This Row],[RN]],B:B)*PlanMasine[[#This Row],[KPLQ]]),0)</f>
        <v>0.44444444444444442</v>
      </c>
      <c r="P55">
        <v>227590</v>
      </c>
      <c r="Q55">
        <f>COUNTIF(PROMJENA!A:A,PlanMasine[[#This Row],[KPL]]&amp;"-"&amp;PlanMasine[[#This Row],[RN]])</f>
        <v>0</v>
      </c>
      <c r="R55">
        <f>IFERROR(INDEX(REDOSLIJED!A:A,MATCH(PlanMasine[[#This Row],[KPL]],REDOSLIJED!B:B,0)),MAX(REDOSLIJED!A:A)+1)</f>
        <v>45</v>
      </c>
      <c r="S55" s="9">
        <f>SUM($M$2:M55)</f>
        <v>0.32685185185185195</v>
      </c>
      <c r="T55" s="3">
        <f>PlanMasine[[#This Row],[Datum SAS]]-1</f>
        <v>45810</v>
      </c>
      <c r="U55">
        <f>WEEKDAY(PlanMasine[[#This Row],[ZAVRŠETAK MAŠINSKE]],2)</f>
        <v>1</v>
      </c>
      <c r="V55" s="3">
        <f>IF(WEEKDAY(PlanMasine[[#This Row],[Datum SAS]]-1,2)=7,PlanMasine[[#This Row],[Datum SAS]]-3,PlanMasine[[#This Row],[Datum SAS]]-1)</f>
        <v>45810</v>
      </c>
      <c r="W55">
        <f>WEEKNUM(PlanMasine[[#This Row],[Column2]],1)</f>
        <v>23</v>
      </c>
    </row>
    <row r="56" spans="1:31" x14ac:dyDescent="0.25">
      <c r="A56">
        <v>1003857</v>
      </c>
      <c r="B56">
        <v>1</v>
      </c>
      <c r="C56">
        <v>1003884</v>
      </c>
      <c r="D56" t="s">
        <v>1922</v>
      </c>
      <c r="E56">
        <v>48</v>
      </c>
      <c r="F56">
        <v>12</v>
      </c>
      <c r="G56">
        <v>0</v>
      </c>
      <c r="H56">
        <v>0</v>
      </c>
      <c r="I56" t="s">
        <v>5</v>
      </c>
      <c r="J56" t="s">
        <v>570</v>
      </c>
      <c r="K56" t="s">
        <v>1781</v>
      </c>
      <c r="L56" s="3">
        <v>45826</v>
      </c>
      <c r="M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56" s="3">
        <v>45811</v>
      </c>
      <c r="O56" s="5">
        <f>IFERROR((PlanMasine[[#This Row],[Norma]]/PlanMasine[[#This Row],[Q]])*(PlanMasine[[#This Row],[Q]]/SUMIF(C:C,PlanMasine[[#This Row],[RN]],B:B)*PlanMasine[[#This Row],[KPLQ]]),0)</f>
        <v>5.333333333333333</v>
      </c>
      <c r="P56">
        <v>227553</v>
      </c>
      <c r="Q56">
        <f>COUNTIF(PROMJENA!A:A,PlanMasine[[#This Row],[KPL]]&amp;"-"&amp;PlanMasine[[#This Row],[RN]])</f>
        <v>0</v>
      </c>
      <c r="R56">
        <f>IFERROR(INDEX(REDOSLIJED!A:A,MATCH(PlanMasine[[#This Row],[KPL]],REDOSLIJED!B:B,0)),MAX(REDOSLIJED!A:A)+1)</f>
        <v>45</v>
      </c>
      <c r="S56" s="9">
        <f>SUM($M$2:M56)</f>
        <v>0.33055555555555566</v>
      </c>
      <c r="T56" s="3">
        <f>PlanMasine[[#This Row],[Datum SAS]]-1</f>
        <v>45810</v>
      </c>
      <c r="U56">
        <f>WEEKDAY(PlanMasine[[#This Row],[ZAVRŠETAK MAŠINSKE]],2)</f>
        <v>1</v>
      </c>
      <c r="V56" s="3">
        <f>IF(WEEKDAY(PlanMasine[[#This Row],[Datum SAS]]-1,2)=7,PlanMasine[[#This Row],[Datum SAS]]-3,PlanMasine[[#This Row],[Datum SAS]]-1)</f>
        <v>45810</v>
      </c>
      <c r="W56">
        <f>WEEKNUM(PlanMasine[[#This Row],[Column2]],1)</f>
        <v>23</v>
      </c>
    </row>
    <row r="57" spans="1:31" x14ac:dyDescent="0.25">
      <c r="A57">
        <v>1003857</v>
      </c>
      <c r="B57">
        <v>1</v>
      </c>
      <c r="C57">
        <v>1003905</v>
      </c>
      <c r="D57" t="s">
        <v>1921</v>
      </c>
      <c r="E57">
        <v>18</v>
      </c>
      <c r="F57">
        <v>12</v>
      </c>
      <c r="G57">
        <v>0</v>
      </c>
      <c r="H57">
        <v>0</v>
      </c>
      <c r="I57" t="s">
        <v>5</v>
      </c>
      <c r="J57" t="s">
        <v>570</v>
      </c>
      <c r="K57" t="s">
        <v>1781</v>
      </c>
      <c r="L57" s="3">
        <v>45826</v>
      </c>
      <c r="M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57" s="3">
        <v>45811</v>
      </c>
      <c r="O57" s="5">
        <f>IFERROR((PlanMasine[[#This Row],[Norma]]/PlanMasine[[#This Row],[Q]])*(PlanMasine[[#This Row],[Q]]/SUMIF(C:C,PlanMasine[[#This Row],[RN]],B:B)*PlanMasine[[#This Row],[KPLQ]]),0)</f>
        <v>2</v>
      </c>
      <c r="P57">
        <v>227574</v>
      </c>
      <c r="Q57">
        <f>COUNTIF(PROMJENA!A:A,PlanMasine[[#This Row],[KPL]]&amp;"-"&amp;PlanMasine[[#This Row],[RN]])</f>
        <v>0</v>
      </c>
      <c r="R57">
        <f>IFERROR(INDEX(REDOSLIJED!A:A,MATCH(PlanMasine[[#This Row],[KPL]],REDOSLIJED!B:B,0)),MAX(REDOSLIJED!A:A)+1)</f>
        <v>45</v>
      </c>
      <c r="S57" s="9">
        <f>SUM($M$2:M57)</f>
        <v>0.33194444444444454</v>
      </c>
      <c r="T57" s="3">
        <f>PlanMasine[[#This Row],[Datum SAS]]-1</f>
        <v>45810</v>
      </c>
      <c r="U57">
        <f>WEEKDAY(PlanMasine[[#This Row],[ZAVRŠETAK MAŠINSKE]],2)</f>
        <v>1</v>
      </c>
      <c r="V57" s="3">
        <f>IF(WEEKDAY(PlanMasine[[#This Row],[Datum SAS]]-1,2)=7,PlanMasine[[#This Row],[Datum SAS]]-3,PlanMasine[[#This Row],[Datum SAS]]-1)</f>
        <v>45810</v>
      </c>
      <c r="W57">
        <f>WEEKNUM(PlanMasine[[#This Row],[Column2]],1)</f>
        <v>23</v>
      </c>
    </row>
    <row r="58" spans="1:31" x14ac:dyDescent="0.25">
      <c r="A58">
        <v>1003857</v>
      </c>
      <c r="B58">
        <v>1</v>
      </c>
      <c r="C58">
        <v>1003879</v>
      </c>
      <c r="D58" t="s">
        <v>1923</v>
      </c>
      <c r="E58">
        <v>36</v>
      </c>
      <c r="F58">
        <v>12</v>
      </c>
      <c r="G58">
        <v>0</v>
      </c>
      <c r="H58">
        <v>0</v>
      </c>
      <c r="I58" t="s">
        <v>5</v>
      </c>
      <c r="J58" t="s">
        <v>570</v>
      </c>
      <c r="K58" t="s">
        <v>1781</v>
      </c>
      <c r="L58" s="3">
        <v>45826</v>
      </c>
      <c r="M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58" s="3">
        <v>45811</v>
      </c>
      <c r="O58" s="5">
        <f>IFERROR((PlanMasine[[#This Row],[Norma]]/PlanMasine[[#This Row],[Q]])*(PlanMasine[[#This Row],[Q]]/SUMIF(C:C,PlanMasine[[#This Row],[RN]],B:B)*PlanMasine[[#This Row],[KPLQ]]),0)</f>
        <v>4</v>
      </c>
      <c r="P58">
        <v>227547</v>
      </c>
      <c r="Q58">
        <f>COUNTIF(PROMJENA!A:A,PlanMasine[[#This Row],[KPL]]&amp;"-"&amp;PlanMasine[[#This Row],[RN]])</f>
        <v>0</v>
      </c>
      <c r="R58">
        <f>IFERROR(INDEX(REDOSLIJED!A:A,MATCH(PlanMasine[[#This Row],[KPL]],REDOSLIJED!B:B,0)),MAX(REDOSLIJED!A:A)+1)</f>
        <v>45</v>
      </c>
      <c r="S58" s="9">
        <f>SUM($M$2:M58)</f>
        <v>0.33472222222222231</v>
      </c>
      <c r="T58" s="3">
        <f>PlanMasine[[#This Row],[Datum SAS]]-1</f>
        <v>45810</v>
      </c>
      <c r="U58">
        <f>WEEKDAY(PlanMasine[[#This Row],[ZAVRŠETAK MAŠINSKE]],2)</f>
        <v>1</v>
      </c>
      <c r="V58" s="3">
        <f>IF(WEEKDAY(PlanMasine[[#This Row],[Datum SAS]]-1,2)=7,PlanMasine[[#This Row],[Datum SAS]]-3,PlanMasine[[#This Row],[Datum SAS]]-1)</f>
        <v>45810</v>
      </c>
      <c r="W58">
        <f>WEEKNUM(PlanMasine[[#This Row],[Column2]],1)</f>
        <v>23</v>
      </c>
    </row>
    <row r="59" spans="1:31" x14ac:dyDescent="0.25">
      <c r="A59">
        <v>1003857</v>
      </c>
      <c r="B59">
        <v>1</v>
      </c>
      <c r="C59">
        <v>1003919</v>
      </c>
      <c r="D59" t="s">
        <v>1920</v>
      </c>
      <c r="E59">
        <v>12</v>
      </c>
      <c r="F59">
        <v>12</v>
      </c>
      <c r="G59">
        <v>0</v>
      </c>
      <c r="H59">
        <v>0</v>
      </c>
      <c r="I59" t="s">
        <v>5</v>
      </c>
      <c r="J59" t="s">
        <v>570</v>
      </c>
      <c r="K59" t="s">
        <v>1781</v>
      </c>
      <c r="L59" s="3">
        <v>45826</v>
      </c>
      <c r="M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59" s="3">
        <v>45811</v>
      </c>
      <c r="O59" s="5">
        <f>IFERROR((PlanMasine[[#This Row],[Norma]]/PlanMasine[[#This Row],[Q]])*(PlanMasine[[#This Row],[Q]]/SUMIF(C:C,PlanMasine[[#This Row],[RN]],B:B)*PlanMasine[[#This Row],[KPLQ]]),0)</f>
        <v>1.3333333333333333</v>
      </c>
      <c r="P59">
        <v>227588</v>
      </c>
      <c r="Q59">
        <f>COUNTIF(PROMJENA!A:A,PlanMasine[[#This Row],[KPL]]&amp;"-"&amp;PlanMasine[[#This Row],[RN]])</f>
        <v>0</v>
      </c>
      <c r="R59">
        <f>IFERROR(INDEX(REDOSLIJED!A:A,MATCH(PlanMasine[[#This Row],[KPL]],REDOSLIJED!B:B,0)),MAX(REDOSLIJED!A:A)+1)</f>
        <v>45</v>
      </c>
      <c r="S59" s="9">
        <f>SUM($M$2:M59)</f>
        <v>0.33564814814814825</v>
      </c>
      <c r="T59" s="3">
        <f>PlanMasine[[#This Row],[Datum SAS]]-1</f>
        <v>45810</v>
      </c>
      <c r="U59">
        <f>WEEKDAY(PlanMasine[[#This Row],[ZAVRŠETAK MAŠINSKE]],2)</f>
        <v>1</v>
      </c>
      <c r="V59" s="3">
        <f>IF(WEEKDAY(PlanMasine[[#This Row],[Datum SAS]]-1,2)=7,PlanMasine[[#This Row],[Datum SAS]]-3,PlanMasine[[#This Row],[Datum SAS]]-1)</f>
        <v>45810</v>
      </c>
      <c r="W59">
        <f>WEEKNUM(PlanMasine[[#This Row],[Column2]],1)</f>
        <v>23</v>
      </c>
    </row>
    <row r="60" spans="1:31" x14ac:dyDescent="0.25">
      <c r="A60">
        <v>1003858</v>
      </c>
      <c r="B60">
        <v>1</v>
      </c>
      <c r="C60">
        <v>1003879</v>
      </c>
      <c r="D60" t="s">
        <v>1923</v>
      </c>
      <c r="E60">
        <v>36</v>
      </c>
      <c r="F60">
        <v>12</v>
      </c>
      <c r="G60">
        <v>0</v>
      </c>
      <c r="H60">
        <v>0</v>
      </c>
      <c r="I60" t="s">
        <v>5</v>
      </c>
      <c r="J60" t="s">
        <v>570</v>
      </c>
      <c r="K60" t="s">
        <v>1781</v>
      </c>
      <c r="L60" s="3">
        <v>45826</v>
      </c>
      <c r="M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60" s="3">
        <v>45811</v>
      </c>
      <c r="O60" s="5">
        <f>IFERROR((PlanMasine[[#This Row],[Norma]]/PlanMasine[[#This Row],[Q]])*(PlanMasine[[#This Row],[Q]]/SUMIF(C:C,PlanMasine[[#This Row],[RN]],B:B)*PlanMasine[[#This Row],[KPLQ]]),0)</f>
        <v>4</v>
      </c>
      <c r="P60">
        <v>227547</v>
      </c>
      <c r="Q60">
        <f>COUNTIF(PROMJENA!A:A,PlanMasine[[#This Row],[KPL]]&amp;"-"&amp;PlanMasine[[#This Row],[RN]])</f>
        <v>0</v>
      </c>
      <c r="R60">
        <f>IFERROR(INDEX(REDOSLIJED!A:A,MATCH(PlanMasine[[#This Row],[KPL]],REDOSLIJED!B:B,0)),MAX(REDOSLIJED!A:A)+1)</f>
        <v>45</v>
      </c>
      <c r="S60" s="9">
        <f>SUM($M$2:M60)</f>
        <v>0.33842592592592602</v>
      </c>
      <c r="T60" s="3">
        <f>PlanMasine[[#This Row],[Datum SAS]]-1</f>
        <v>45810</v>
      </c>
      <c r="U60">
        <f>WEEKDAY(PlanMasine[[#This Row],[ZAVRŠETAK MAŠINSKE]],2)</f>
        <v>1</v>
      </c>
      <c r="V60" s="3">
        <f>IF(WEEKDAY(PlanMasine[[#This Row],[Datum SAS]]-1,2)=7,PlanMasine[[#This Row],[Datum SAS]]-3,PlanMasine[[#This Row],[Datum SAS]]-1)</f>
        <v>45810</v>
      </c>
      <c r="W60">
        <f>WEEKNUM(PlanMasine[[#This Row],[Column2]],1)</f>
        <v>23</v>
      </c>
    </row>
    <row r="61" spans="1:31" x14ac:dyDescent="0.25">
      <c r="A61">
        <v>1003858</v>
      </c>
      <c r="B61">
        <v>1</v>
      </c>
      <c r="C61">
        <v>1003884</v>
      </c>
      <c r="D61" t="s">
        <v>1922</v>
      </c>
      <c r="E61">
        <v>48</v>
      </c>
      <c r="F61">
        <v>12</v>
      </c>
      <c r="G61">
        <v>0</v>
      </c>
      <c r="H61">
        <v>0</v>
      </c>
      <c r="I61" t="s">
        <v>5</v>
      </c>
      <c r="J61" t="s">
        <v>570</v>
      </c>
      <c r="K61" t="s">
        <v>1781</v>
      </c>
      <c r="L61" s="3">
        <v>45826</v>
      </c>
      <c r="M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61" s="3">
        <v>45811</v>
      </c>
      <c r="O61" s="5">
        <f>IFERROR((PlanMasine[[#This Row],[Norma]]/PlanMasine[[#This Row],[Q]])*(PlanMasine[[#This Row],[Q]]/SUMIF(C:C,PlanMasine[[#This Row],[RN]],B:B)*PlanMasine[[#This Row],[KPLQ]]),0)</f>
        <v>5.333333333333333</v>
      </c>
      <c r="P61">
        <v>227553</v>
      </c>
      <c r="Q61">
        <f>COUNTIF(PROMJENA!A:A,PlanMasine[[#This Row],[KPL]]&amp;"-"&amp;PlanMasine[[#This Row],[RN]])</f>
        <v>0</v>
      </c>
      <c r="R61">
        <f>IFERROR(INDEX(REDOSLIJED!A:A,MATCH(PlanMasine[[#This Row],[KPL]],REDOSLIJED!B:B,0)),MAX(REDOSLIJED!A:A)+1)</f>
        <v>45</v>
      </c>
      <c r="S61" s="9">
        <f>SUM($M$2:M61)</f>
        <v>0.34212962962962973</v>
      </c>
      <c r="T61" s="3">
        <f>PlanMasine[[#This Row],[Datum SAS]]-1</f>
        <v>45810</v>
      </c>
      <c r="U61">
        <f>WEEKDAY(PlanMasine[[#This Row],[ZAVRŠETAK MAŠINSKE]],2)</f>
        <v>1</v>
      </c>
      <c r="V61" s="3">
        <f>IF(WEEKDAY(PlanMasine[[#This Row],[Datum SAS]]-1,2)=7,PlanMasine[[#This Row],[Datum SAS]]-3,PlanMasine[[#This Row],[Datum SAS]]-1)</f>
        <v>45810</v>
      </c>
      <c r="W61">
        <f>WEEKNUM(PlanMasine[[#This Row],[Column2]],1)</f>
        <v>23</v>
      </c>
    </row>
    <row r="62" spans="1:31" x14ac:dyDescent="0.25">
      <c r="A62">
        <v>1003858</v>
      </c>
      <c r="B62">
        <v>1</v>
      </c>
      <c r="C62">
        <v>1003905</v>
      </c>
      <c r="D62" t="s">
        <v>1921</v>
      </c>
      <c r="E62">
        <v>18</v>
      </c>
      <c r="F62">
        <v>12</v>
      </c>
      <c r="G62">
        <v>0</v>
      </c>
      <c r="H62">
        <v>0</v>
      </c>
      <c r="I62" t="s">
        <v>5</v>
      </c>
      <c r="J62" t="s">
        <v>570</v>
      </c>
      <c r="K62" t="s">
        <v>1781</v>
      </c>
      <c r="L62" s="3">
        <v>45826</v>
      </c>
      <c r="M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62" s="3">
        <v>45811</v>
      </c>
      <c r="O62" s="5">
        <f>IFERROR((PlanMasine[[#This Row],[Norma]]/PlanMasine[[#This Row],[Q]])*(PlanMasine[[#This Row],[Q]]/SUMIF(C:C,PlanMasine[[#This Row],[RN]],B:B)*PlanMasine[[#This Row],[KPLQ]]),0)</f>
        <v>2</v>
      </c>
      <c r="P62">
        <v>227574</v>
      </c>
      <c r="Q62">
        <f>COUNTIF(PROMJENA!A:A,PlanMasine[[#This Row],[KPL]]&amp;"-"&amp;PlanMasine[[#This Row],[RN]])</f>
        <v>0</v>
      </c>
      <c r="R62">
        <f>IFERROR(INDEX(REDOSLIJED!A:A,MATCH(PlanMasine[[#This Row],[KPL]],REDOSLIJED!B:B,0)),MAX(REDOSLIJED!A:A)+1)</f>
        <v>45</v>
      </c>
      <c r="S62" s="9">
        <f>SUM($M$2:M62)</f>
        <v>0.34351851851851861</v>
      </c>
      <c r="T62" s="3">
        <f>PlanMasine[[#This Row],[Datum SAS]]-1</f>
        <v>45810</v>
      </c>
      <c r="U62">
        <f>WEEKDAY(PlanMasine[[#This Row],[ZAVRŠETAK MAŠINSKE]],2)</f>
        <v>1</v>
      </c>
      <c r="V62" s="3">
        <f>IF(WEEKDAY(PlanMasine[[#This Row],[Datum SAS]]-1,2)=7,PlanMasine[[#This Row],[Datum SAS]]-3,PlanMasine[[#This Row],[Datum SAS]]-1)</f>
        <v>45810</v>
      </c>
      <c r="W62">
        <f>WEEKNUM(PlanMasine[[#This Row],[Column2]],1)</f>
        <v>23</v>
      </c>
    </row>
    <row r="63" spans="1:31" x14ac:dyDescent="0.25">
      <c r="A63">
        <v>1003858</v>
      </c>
      <c r="B63">
        <v>1</v>
      </c>
      <c r="C63">
        <v>1003919</v>
      </c>
      <c r="D63" t="s">
        <v>1920</v>
      </c>
      <c r="E63">
        <v>12</v>
      </c>
      <c r="F63">
        <v>12</v>
      </c>
      <c r="G63">
        <v>0</v>
      </c>
      <c r="H63">
        <v>0</v>
      </c>
      <c r="I63" t="s">
        <v>5</v>
      </c>
      <c r="J63" t="s">
        <v>570</v>
      </c>
      <c r="K63" t="s">
        <v>1781</v>
      </c>
      <c r="L63" s="3">
        <v>45826</v>
      </c>
      <c r="M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63" s="3">
        <v>45811</v>
      </c>
      <c r="O63" s="5">
        <f>IFERROR((PlanMasine[[#This Row],[Norma]]/PlanMasine[[#This Row],[Q]])*(PlanMasine[[#This Row],[Q]]/SUMIF(C:C,PlanMasine[[#This Row],[RN]],B:B)*PlanMasine[[#This Row],[KPLQ]]),0)</f>
        <v>1.3333333333333333</v>
      </c>
      <c r="P63">
        <v>227588</v>
      </c>
      <c r="Q63">
        <f>COUNTIF(PROMJENA!A:A,PlanMasine[[#This Row],[KPL]]&amp;"-"&amp;PlanMasine[[#This Row],[RN]])</f>
        <v>0</v>
      </c>
      <c r="R63">
        <f>IFERROR(INDEX(REDOSLIJED!A:A,MATCH(PlanMasine[[#This Row],[KPL]],REDOSLIJED!B:B,0)),MAX(REDOSLIJED!A:A)+1)</f>
        <v>45</v>
      </c>
      <c r="S63" s="9">
        <f>SUM($M$2:M63)</f>
        <v>0.34444444444444455</v>
      </c>
      <c r="T63" s="3">
        <f>PlanMasine[[#This Row],[Datum SAS]]-1</f>
        <v>45810</v>
      </c>
      <c r="U63">
        <f>WEEKDAY(PlanMasine[[#This Row],[ZAVRŠETAK MAŠINSKE]],2)</f>
        <v>1</v>
      </c>
      <c r="V63" s="3">
        <f>IF(WEEKDAY(PlanMasine[[#This Row],[Datum SAS]]-1,2)=7,PlanMasine[[#This Row],[Datum SAS]]-3,PlanMasine[[#This Row],[Datum SAS]]-1)</f>
        <v>45810</v>
      </c>
      <c r="W63">
        <f>WEEKNUM(PlanMasine[[#This Row],[Column2]],1)</f>
        <v>23</v>
      </c>
    </row>
    <row r="64" spans="1:31" x14ac:dyDescent="0.25">
      <c r="A64">
        <v>1003858</v>
      </c>
      <c r="B64">
        <v>1</v>
      </c>
      <c r="C64">
        <v>1034952</v>
      </c>
      <c r="D64" t="s">
        <v>2100</v>
      </c>
      <c r="E64">
        <v>4</v>
      </c>
      <c r="F64">
        <v>2</v>
      </c>
      <c r="G64">
        <v>0</v>
      </c>
      <c r="H64">
        <v>0</v>
      </c>
      <c r="I64" t="s">
        <v>5</v>
      </c>
      <c r="J64" t="s">
        <v>570</v>
      </c>
      <c r="K64" t="s">
        <v>1781</v>
      </c>
      <c r="L64" s="3">
        <v>45826</v>
      </c>
      <c r="M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64" s="3">
        <v>45811</v>
      </c>
      <c r="O64" s="5">
        <f>IFERROR((PlanMasine[[#This Row],[Norma]]/PlanMasine[[#This Row],[Q]])*(PlanMasine[[#This Row],[Q]]/SUMIF(C:C,PlanMasine[[#This Row],[RN]],B:B)*PlanMasine[[#This Row],[KPLQ]]),0)</f>
        <v>0.44444444444444442</v>
      </c>
      <c r="P64">
        <v>227590</v>
      </c>
      <c r="Q64">
        <f>COUNTIF(PROMJENA!A:A,PlanMasine[[#This Row],[KPL]]&amp;"-"&amp;PlanMasine[[#This Row],[RN]])</f>
        <v>0</v>
      </c>
      <c r="R64">
        <f>IFERROR(INDEX(REDOSLIJED!A:A,MATCH(PlanMasine[[#This Row],[KPL]],REDOSLIJED!B:B,0)),MAX(REDOSLIJED!A:A)+1)</f>
        <v>45</v>
      </c>
      <c r="S64" s="9">
        <f>SUM($M$2:M64)</f>
        <v>0.34475308641975322</v>
      </c>
      <c r="T64" s="3">
        <f>PlanMasine[[#This Row],[Datum SAS]]-1</f>
        <v>45810</v>
      </c>
      <c r="U64">
        <f>WEEKDAY(PlanMasine[[#This Row],[ZAVRŠETAK MAŠINSKE]],2)</f>
        <v>1</v>
      </c>
      <c r="V64" s="3">
        <f>IF(WEEKDAY(PlanMasine[[#This Row],[Datum SAS]]-1,2)=7,PlanMasine[[#This Row],[Datum SAS]]-3,PlanMasine[[#This Row],[Datum SAS]]-1)</f>
        <v>45810</v>
      </c>
      <c r="W64">
        <f>WEEKNUM(PlanMasine[[#This Row],[Column2]],1)</f>
        <v>23</v>
      </c>
    </row>
    <row r="65" spans="1:23" x14ac:dyDescent="0.25">
      <c r="A65">
        <v>1003859</v>
      </c>
      <c r="B65">
        <v>1</v>
      </c>
      <c r="C65">
        <v>1003879</v>
      </c>
      <c r="D65" t="s">
        <v>1923</v>
      </c>
      <c r="E65">
        <v>36</v>
      </c>
      <c r="F65">
        <v>12</v>
      </c>
      <c r="G65">
        <v>0</v>
      </c>
      <c r="H65">
        <v>0</v>
      </c>
      <c r="I65" t="s">
        <v>5</v>
      </c>
      <c r="J65" t="s">
        <v>570</v>
      </c>
      <c r="K65" t="s">
        <v>1781</v>
      </c>
      <c r="L65" s="3">
        <v>45826</v>
      </c>
      <c r="M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65" s="3">
        <v>45811</v>
      </c>
      <c r="O65" s="5">
        <f>IFERROR((PlanMasine[[#This Row],[Norma]]/PlanMasine[[#This Row],[Q]])*(PlanMasine[[#This Row],[Q]]/SUMIF(C:C,PlanMasine[[#This Row],[RN]],B:B)*PlanMasine[[#This Row],[KPLQ]]),0)</f>
        <v>4</v>
      </c>
      <c r="P65">
        <v>227547</v>
      </c>
      <c r="Q65">
        <f>COUNTIF(PROMJENA!A:A,PlanMasine[[#This Row],[KPL]]&amp;"-"&amp;PlanMasine[[#This Row],[RN]])</f>
        <v>0</v>
      </c>
      <c r="R65">
        <f>IFERROR(INDEX(REDOSLIJED!A:A,MATCH(PlanMasine[[#This Row],[KPL]],REDOSLIJED!B:B,0)),MAX(REDOSLIJED!A:A)+1)</f>
        <v>45</v>
      </c>
      <c r="S65" s="9">
        <f>SUM($M$2:M65)</f>
        <v>0.34753086419753099</v>
      </c>
      <c r="T65" s="3">
        <f>PlanMasine[[#This Row],[Datum SAS]]-1</f>
        <v>45810</v>
      </c>
      <c r="U65">
        <f>WEEKDAY(PlanMasine[[#This Row],[ZAVRŠETAK MAŠINSKE]],2)</f>
        <v>1</v>
      </c>
      <c r="V65" s="3">
        <f>IF(WEEKDAY(PlanMasine[[#This Row],[Datum SAS]]-1,2)=7,PlanMasine[[#This Row],[Datum SAS]]-3,PlanMasine[[#This Row],[Datum SAS]]-1)</f>
        <v>45810</v>
      </c>
      <c r="W65">
        <f>WEEKNUM(PlanMasine[[#This Row],[Column2]],1)</f>
        <v>23</v>
      </c>
    </row>
    <row r="66" spans="1:23" x14ac:dyDescent="0.25">
      <c r="A66">
        <v>1003859</v>
      </c>
      <c r="B66">
        <v>1</v>
      </c>
      <c r="C66">
        <v>1003919</v>
      </c>
      <c r="D66" t="s">
        <v>1920</v>
      </c>
      <c r="E66">
        <v>12</v>
      </c>
      <c r="F66">
        <v>12</v>
      </c>
      <c r="G66">
        <v>0</v>
      </c>
      <c r="H66">
        <v>0</v>
      </c>
      <c r="I66" t="s">
        <v>5</v>
      </c>
      <c r="J66" t="s">
        <v>570</v>
      </c>
      <c r="K66" t="s">
        <v>1781</v>
      </c>
      <c r="L66" s="3">
        <v>45826</v>
      </c>
      <c r="M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66" s="3">
        <v>45811</v>
      </c>
      <c r="O66" s="5">
        <f>IFERROR((PlanMasine[[#This Row],[Norma]]/PlanMasine[[#This Row],[Q]])*(PlanMasine[[#This Row],[Q]]/SUMIF(C:C,PlanMasine[[#This Row],[RN]],B:B)*PlanMasine[[#This Row],[KPLQ]]),0)</f>
        <v>1.3333333333333333</v>
      </c>
      <c r="P66">
        <v>227588</v>
      </c>
      <c r="Q66">
        <f>COUNTIF(PROMJENA!A:A,PlanMasine[[#This Row],[KPL]]&amp;"-"&amp;PlanMasine[[#This Row],[RN]])</f>
        <v>0</v>
      </c>
      <c r="R66">
        <f>IFERROR(INDEX(REDOSLIJED!A:A,MATCH(PlanMasine[[#This Row],[KPL]],REDOSLIJED!B:B,0)),MAX(REDOSLIJED!A:A)+1)</f>
        <v>45</v>
      </c>
      <c r="S66" s="9">
        <f>SUM($M$2:M66)</f>
        <v>0.34845679012345693</v>
      </c>
      <c r="T66" s="3">
        <f>PlanMasine[[#This Row],[Datum SAS]]-1</f>
        <v>45810</v>
      </c>
      <c r="U66">
        <f>WEEKDAY(PlanMasine[[#This Row],[ZAVRŠETAK MAŠINSKE]],2)</f>
        <v>1</v>
      </c>
      <c r="V66" s="3">
        <f>IF(WEEKDAY(PlanMasine[[#This Row],[Datum SAS]]-1,2)=7,PlanMasine[[#This Row],[Datum SAS]]-3,PlanMasine[[#This Row],[Datum SAS]]-1)</f>
        <v>45810</v>
      </c>
      <c r="W66">
        <f>WEEKNUM(PlanMasine[[#This Row],[Column2]],1)</f>
        <v>23</v>
      </c>
    </row>
    <row r="67" spans="1:23" x14ac:dyDescent="0.25">
      <c r="A67">
        <v>1003859</v>
      </c>
      <c r="B67">
        <v>1</v>
      </c>
      <c r="C67">
        <v>1034952</v>
      </c>
      <c r="D67" t="s">
        <v>2100</v>
      </c>
      <c r="E67">
        <v>4</v>
      </c>
      <c r="F67">
        <v>2</v>
      </c>
      <c r="G67">
        <v>0</v>
      </c>
      <c r="H67">
        <v>0</v>
      </c>
      <c r="I67" t="s">
        <v>5</v>
      </c>
      <c r="J67" t="s">
        <v>570</v>
      </c>
      <c r="K67" t="s">
        <v>1781</v>
      </c>
      <c r="L67" s="3">
        <v>45826</v>
      </c>
      <c r="M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67" s="3">
        <v>45811</v>
      </c>
      <c r="O67" s="5">
        <f>IFERROR((PlanMasine[[#This Row],[Norma]]/PlanMasine[[#This Row],[Q]])*(PlanMasine[[#This Row],[Q]]/SUMIF(C:C,PlanMasine[[#This Row],[RN]],B:B)*PlanMasine[[#This Row],[KPLQ]]),0)</f>
        <v>0.44444444444444442</v>
      </c>
      <c r="P67">
        <v>227590</v>
      </c>
      <c r="Q67">
        <f>COUNTIF(PROMJENA!A:A,PlanMasine[[#This Row],[KPL]]&amp;"-"&amp;PlanMasine[[#This Row],[RN]])</f>
        <v>0</v>
      </c>
      <c r="R67">
        <f>IFERROR(INDEX(REDOSLIJED!A:A,MATCH(PlanMasine[[#This Row],[KPL]],REDOSLIJED!B:B,0)),MAX(REDOSLIJED!A:A)+1)</f>
        <v>45</v>
      </c>
      <c r="S67" s="9">
        <f>SUM($M$2:M67)</f>
        <v>0.34876543209876559</v>
      </c>
      <c r="T67" s="3">
        <f>PlanMasine[[#This Row],[Datum SAS]]-1</f>
        <v>45810</v>
      </c>
      <c r="U67">
        <f>WEEKDAY(PlanMasine[[#This Row],[ZAVRŠETAK MAŠINSKE]],2)</f>
        <v>1</v>
      </c>
      <c r="V67" s="3">
        <f>IF(WEEKDAY(PlanMasine[[#This Row],[Datum SAS]]-1,2)=7,PlanMasine[[#This Row],[Datum SAS]]-3,PlanMasine[[#This Row],[Datum SAS]]-1)</f>
        <v>45810</v>
      </c>
      <c r="W67">
        <f>WEEKNUM(PlanMasine[[#This Row],[Column2]],1)</f>
        <v>23</v>
      </c>
    </row>
    <row r="68" spans="1:23" x14ac:dyDescent="0.25">
      <c r="A68">
        <v>1003859</v>
      </c>
      <c r="B68">
        <v>1</v>
      </c>
      <c r="C68">
        <v>1003884</v>
      </c>
      <c r="D68" t="s">
        <v>1922</v>
      </c>
      <c r="E68">
        <v>48</v>
      </c>
      <c r="F68">
        <v>12</v>
      </c>
      <c r="G68">
        <v>0</v>
      </c>
      <c r="H68">
        <v>0</v>
      </c>
      <c r="I68" t="s">
        <v>5</v>
      </c>
      <c r="J68" t="s">
        <v>570</v>
      </c>
      <c r="K68" t="s">
        <v>1781</v>
      </c>
      <c r="L68" s="3">
        <v>45826</v>
      </c>
      <c r="M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68" s="3">
        <v>45811</v>
      </c>
      <c r="O68" s="5">
        <f>IFERROR((PlanMasine[[#This Row],[Norma]]/PlanMasine[[#This Row],[Q]])*(PlanMasine[[#This Row],[Q]]/SUMIF(C:C,PlanMasine[[#This Row],[RN]],B:B)*PlanMasine[[#This Row],[KPLQ]]),0)</f>
        <v>5.333333333333333</v>
      </c>
      <c r="P68">
        <v>227553</v>
      </c>
      <c r="Q68">
        <f>COUNTIF(PROMJENA!A:A,PlanMasine[[#This Row],[KPL]]&amp;"-"&amp;PlanMasine[[#This Row],[RN]])</f>
        <v>0</v>
      </c>
      <c r="R68">
        <f>IFERROR(INDEX(REDOSLIJED!A:A,MATCH(PlanMasine[[#This Row],[KPL]],REDOSLIJED!B:B,0)),MAX(REDOSLIJED!A:A)+1)</f>
        <v>45</v>
      </c>
      <c r="S68" s="9">
        <f>SUM($M$2:M68)</f>
        <v>0.3524691358024693</v>
      </c>
      <c r="T68" s="3">
        <f>PlanMasine[[#This Row],[Datum SAS]]-1</f>
        <v>45810</v>
      </c>
      <c r="U68">
        <f>WEEKDAY(PlanMasine[[#This Row],[ZAVRŠETAK MAŠINSKE]],2)</f>
        <v>1</v>
      </c>
      <c r="V68" s="3">
        <f>IF(WEEKDAY(PlanMasine[[#This Row],[Datum SAS]]-1,2)=7,PlanMasine[[#This Row],[Datum SAS]]-3,PlanMasine[[#This Row],[Datum SAS]]-1)</f>
        <v>45810</v>
      </c>
      <c r="W68">
        <f>WEEKNUM(PlanMasine[[#This Row],[Column2]],1)</f>
        <v>23</v>
      </c>
    </row>
    <row r="69" spans="1:23" x14ac:dyDescent="0.25">
      <c r="A69">
        <v>1003859</v>
      </c>
      <c r="B69">
        <v>1</v>
      </c>
      <c r="C69">
        <v>1003905</v>
      </c>
      <c r="D69" t="s">
        <v>1921</v>
      </c>
      <c r="E69">
        <v>18</v>
      </c>
      <c r="F69">
        <v>12</v>
      </c>
      <c r="G69">
        <v>0</v>
      </c>
      <c r="H69">
        <v>0</v>
      </c>
      <c r="I69" t="s">
        <v>5</v>
      </c>
      <c r="J69" t="s">
        <v>570</v>
      </c>
      <c r="K69" t="s">
        <v>1781</v>
      </c>
      <c r="L69" s="3">
        <v>45826</v>
      </c>
      <c r="M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69" s="3">
        <v>45811</v>
      </c>
      <c r="O69" s="5">
        <f>IFERROR((PlanMasine[[#This Row],[Norma]]/PlanMasine[[#This Row],[Q]])*(PlanMasine[[#This Row],[Q]]/SUMIF(C:C,PlanMasine[[#This Row],[RN]],B:B)*PlanMasine[[#This Row],[KPLQ]]),0)</f>
        <v>2</v>
      </c>
      <c r="P69">
        <v>227574</v>
      </c>
      <c r="Q69">
        <f>COUNTIF(PROMJENA!A:A,PlanMasine[[#This Row],[KPL]]&amp;"-"&amp;PlanMasine[[#This Row],[RN]])</f>
        <v>0</v>
      </c>
      <c r="R69">
        <f>IFERROR(INDEX(REDOSLIJED!A:A,MATCH(PlanMasine[[#This Row],[KPL]],REDOSLIJED!B:B,0)),MAX(REDOSLIJED!A:A)+1)</f>
        <v>45</v>
      </c>
      <c r="S69" s="9">
        <f>SUM($M$2:M69)</f>
        <v>0.35385802469135819</v>
      </c>
      <c r="T69" s="3">
        <f>PlanMasine[[#This Row],[Datum SAS]]-1</f>
        <v>45810</v>
      </c>
      <c r="U69">
        <f>WEEKDAY(PlanMasine[[#This Row],[ZAVRŠETAK MAŠINSKE]],2)</f>
        <v>1</v>
      </c>
      <c r="V69" s="3">
        <f>IF(WEEKDAY(PlanMasine[[#This Row],[Datum SAS]]-1,2)=7,PlanMasine[[#This Row],[Datum SAS]]-3,PlanMasine[[#This Row],[Datum SAS]]-1)</f>
        <v>45810</v>
      </c>
      <c r="W69">
        <f>WEEKNUM(PlanMasine[[#This Row],[Column2]],1)</f>
        <v>23</v>
      </c>
    </row>
    <row r="70" spans="1:23" x14ac:dyDescent="0.25">
      <c r="A70">
        <v>1003860</v>
      </c>
      <c r="B70">
        <v>1</v>
      </c>
      <c r="C70">
        <v>1003879</v>
      </c>
      <c r="D70" t="s">
        <v>1923</v>
      </c>
      <c r="E70">
        <v>36</v>
      </c>
      <c r="F70">
        <v>12</v>
      </c>
      <c r="G70">
        <v>0</v>
      </c>
      <c r="H70">
        <v>0</v>
      </c>
      <c r="I70" t="s">
        <v>5</v>
      </c>
      <c r="J70" t="s">
        <v>570</v>
      </c>
      <c r="K70" t="s">
        <v>1781</v>
      </c>
      <c r="L70" s="3">
        <v>45826</v>
      </c>
      <c r="M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2.7777777777777775E-3</v>
      </c>
      <c r="N70" s="3">
        <v>45811</v>
      </c>
      <c r="O70" s="5">
        <f>IFERROR((PlanMasine[[#This Row],[Norma]]/PlanMasine[[#This Row],[Q]])*(PlanMasine[[#This Row],[Q]]/SUMIF(C:C,PlanMasine[[#This Row],[RN]],B:B)*PlanMasine[[#This Row],[KPLQ]]),0)</f>
        <v>4</v>
      </c>
      <c r="P70">
        <v>227547</v>
      </c>
      <c r="Q70">
        <f>COUNTIF(PROMJENA!A:A,PlanMasine[[#This Row],[KPL]]&amp;"-"&amp;PlanMasine[[#This Row],[RN]])</f>
        <v>0</v>
      </c>
      <c r="R70">
        <f>IFERROR(INDEX(REDOSLIJED!A:A,MATCH(PlanMasine[[#This Row],[KPL]],REDOSLIJED!B:B,0)),MAX(REDOSLIJED!A:A)+1)</f>
        <v>45</v>
      </c>
      <c r="S70" s="9">
        <f>SUM($M$2:M70)</f>
        <v>0.35663580246913595</v>
      </c>
      <c r="T70" s="3">
        <f>PlanMasine[[#This Row],[Datum SAS]]-1</f>
        <v>45810</v>
      </c>
      <c r="U70">
        <f>WEEKDAY(PlanMasine[[#This Row],[ZAVRŠETAK MAŠINSKE]],2)</f>
        <v>1</v>
      </c>
      <c r="V70" s="3">
        <f>IF(WEEKDAY(PlanMasine[[#This Row],[Datum SAS]]-1,2)=7,PlanMasine[[#This Row],[Datum SAS]]-3,PlanMasine[[#This Row],[Datum SAS]]-1)</f>
        <v>45810</v>
      </c>
      <c r="W70">
        <f>WEEKNUM(PlanMasine[[#This Row],[Column2]],1)</f>
        <v>23</v>
      </c>
    </row>
    <row r="71" spans="1:23" x14ac:dyDescent="0.25">
      <c r="A71">
        <v>1003860</v>
      </c>
      <c r="B71">
        <v>1</v>
      </c>
      <c r="C71">
        <v>1003905</v>
      </c>
      <c r="D71" t="s">
        <v>1921</v>
      </c>
      <c r="E71">
        <v>18</v>
      </c>
      <c r="F71">
        <v>12</v>
      </c>
      <c r="G71">
        <v>0</v>
      </c>
      <c r="H71">
        <v>0</v>
      </c>
      <c r="I71" t="s">
        <v>5</v>
      </c>
      <c r="J71" t="s">
        <v>570</v>
      </c>
      <c r="K71" t="s">
        <v>1781</v>
      </c>
      <c r="L71" s="3">
        <v>45826</v>
      </c>
      <c r="M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1.3888888888888887E-3</v>
      </c>
      <c r="N71" s="3">
        <v>45811</v>
      </c>
      <c r="O71" s="5">
        <f>IFERROR((PlanMasine[[#This Row],[Norma]]/PlanMasine[[#This Row],[Q]])*(PlanMasine[[#This Row],[Q]]/SUMIF(C:C,PlanMasine[[#This Row],[RN]],B:B)*PlanMasine[[#This Row],[KPLQ]]),0)</f>
        <v>2</v>
      </c>
      <c r="P71">
        <v>227574</v>
      </c>
      <c r="Q71">
        <f>COUNTIF(PROMJENA!A:A,PlanMasine[[#This Row],[KPL]]&amp;"-"&amp;PlanMasine[[#This Row],[RN]])</f>
        <v>0</v>
      </c>
      <c r="R71">
        <f>IFERROR(INDEX(REDOSLIJED!A:A,MATCH(PlanMasine[[#This Row],[KPL]],REDOSLIJED!B:B,0)),MAX(REDOSLIJED!A:A)+1)</f>
        <v>45</v>
      </c>
      <c r="S71" s="9">
        <f>SUM($M$2:M71)</f>
        <v>0.35802469135802484</v>
      </c>
      <c r="T71" s="3">
        <f>PlanMasine[[#This Row],[Datum SAS]]-1</f>
        <v>45810</v>
      </c>
      <c r="U71">
        <f>WEEKDAY(PlanMasine[[#This Row],[ZAVRŠETAK MAŠINSKE]],2)</f>
        <v>1</v>
      </c>
      <c r="V71" s="3">
        <f>IF(WEEKDAY(PlanMasine[[#This Row],[Datum SAS]]-1,2)=7,PlanMasine[[#This Row],[Datum SAS]]-3,PlanMasine[[#This Row],[Datum SAS]]-1)</f>
        <v>45810</v>
      </c>
      <c r="W71">
        <f>WEEKNUM(PlanMasine[[#This Row],[Column2]],1)</f>
        <v>23</v>
      </c>
    </row>
    <row r="72" spans="1:23" x14ac:dyDescent="0.25">
      <c r="A72">
        <v>1003860</v>
      </c>
      <c r="B72">
        <v>1</v>
      </c>
      <c r="C72">
        <v>1003919</v>
      </c>
      <c r="D72" t="s">
        <v>1920</v>
      </c>
      <c r="E72">
        <v>12</v>
      </c>
      <c r="F72">
        <v>12</v>
      </c>
      <c r="G72">
        <v>0</v>
      </c>
      <c r="H72">
        <v>0</v>
      </c>
      <c r="I72" t="s">
        <v>5</v>
      </c>
      <c r="J72" t="s">
        <v>570</v>
      </c>
      <c r="K72" t="s">
        <v>1781</v>
      </c>
      <c r="L72" s="3">
        <v>45826</v>
      </c>
      <c r="M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72" s="3">
        <v>45811</v>
      </c>
      <c r="O72" s="5">
        <f>IFERROR((PlanMasine[[#This Row],[Norma]]/PlanMasine[[#This Row],[Q]])*(PlanMasine[[#This Row],[Q]]/SUMIF(C:C,PlanMasine[[#This Row],[RN]],B:B)*PlanMasine[[#This Row],[KPLQ]]),0)</f>
        <v>1.3333333333333333</v>
      </c>
      <c r="P72">
        <v>227588</v>
      </c>
      <c r="Q72">
        <f>COUNTIF(PROMJENA!A:A,PlanMasine[[#This Row],[KPL]]&amp;"-"&amp;PlanMasine[[#This Row],[RN]])</f>
        <v>0</v>
      </c>
      <c r="R72">
        <f>IFERROR(INDEX(REDOSLIJED!A:A,MATCH(PlanMasine[[#This Row],[KPL]],REDOSLIJED!B:B,0)),MAX(REDOSLIJED!A:A)+1)</f>
        <v>45</v>
      </c>
      <c r="S72" s="9">
        <f>SUM($M$2:M72)</f>
        <v>0.35895061728395078</v>
      </c>
      <c r="T72" s="3">
        <f>PlanMasine[[#This Row],[Datum SAS]]-1</f>
        <v>45810</v>
      </c>
      <c r="U72">
        <f>WEEKDAY(PlanMasine[[#This Row],[ZAVRŠETAK MAŠINSKE]],2)</f>
        <v>1</v>
      </c>
      <c r="V72" s="3">
        <f>IF(WEEKDAY(PlanMasine[[#This Row],[Datum SAS]]-1,2)=7,PlanMasine[[#This Row],[Datum SAS]]-3,PlanMasine[[#This Row],[Datum SAS]]-1)</f>
        <v>45810</v>
      </c>
      <c r="W72">
        <f>WEEKNUM(PlanMasine[[#This Row],[Column2]],1)</f>
        <v>23</v>
      </c>
    </row>
    <row r="73" spans="1:23" x14ac:dyDescent="0.25">
      <c r="A73">
        <v>1003860</v>
      </c>
      <c r="B73">
        <v>1</v>
      </c>
      <c r="C73">
        <v>1034952</v>
      </c>
      <c r="D73" t="s">
        <v>2100</v>
      </c>
      <c r="E73">
        <v>4</v>
      </c>
      <c r="F73">
        <v>2</v>
      </c>
      <c r="G73">
        <v>0</v>
      </c>
      <c r="H73">
        <v>0</v>
      </c>
      <c r="I73" t="s">
        <v>5</v>
      </c>
      <c r="J73" t="s">
        <v>570</v>
      </c>
      <c r="K73" t="s">
        <v>1781</v>
      </c>
      <c r="L73" s="3">
        <v>45826</v>
      </c>
      <c r="M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3.0864197530864197E-4</v>
      </c>
      <c r="N73" s="3">
        <v>45811</v>
      </c>
      <c r="O73" s="5">
        <f>IFERROR((PlanMasine[[#This Row],[Norma]]/PlanMasine[[#This Row],[Q]])*(PlanMasine[[#This Row],[Q]]/SUMIF(C:C,PlanMasine[[#This Row],[RN]],B:B)*PlanMasine[[#This Row],[KPLQ]]),0)</f>
        <v>0.44444444444444442</v>
      </c>
      <c r="P73">
        <v>227590</v>
      </c>
      <c r="Q73">
        <f>COUNTIF(PROMJENA!A:A,PlanMasine[[#This Row],[KPL]]&amp;"-"&amp;PlanMasine[[#This Row],[RN]])</f>
        <v>0</v>
      </c>
      <c r="R73">
        <f>IFERROR(INDEX(REDOSLIJED!A:A,MATCH(PlanMasine[[#This Row],[KPL]],REDOSLIJED!B:B,0)),MAX(REDOSLIJED!A:A)+1)</f>
        <v>45</v>
      </c>
      <c r="S73" s="9">
        <f>SUM($M$2:M73)</f>
        <v>0.35925925925925944</v>
      </c>
      <c r="T73" s="3">
        <f>PlanMasine[[#This Row],[Datum SAS]]-1</f>
        <v>45810</v>
      </c>
      <c r="U73">
        <f>WEEKDAY(PlanMasine[[#This Row],[ZAVRŠETAK MAŠINSKE]],2)</f>
        <v>1</v>
      </c>
      <c r="V73" s="3">
        <f>IF(WEEKDAY(PlanMasine[[#This Row],[Datum SAS]]-1,2)=7,PlanMasine[[#This Row],[Datum SAS]]-3,PlanMasine[[#This Row],[Datum SAS]]-1)</f>
        <v>45810</v>
      </c>
      <c r="W73">
        <f>WEEKNUM(PlanMasine[[#This Row],[Column2]],1)</f>
        <v>23</v>
      </c>
    </row>
    <row r="74" spans="1:23" x14ac:dyDescent="0.25">
      <c r="A74">
        <v>1003860</v>
      </c>
      <c r="B74">
        <v>1</v>
      </c>
      <c r="C74">
        <v>1003884</v>
      </c>
      <c r="D74" t="s">
        <v>1922</v>
      </c>
      <c r="E74">
        <v>48</v>
      </c>
      <c r="F74">
        <v>12</v>
      </c>
      <c r="G74">
        <v>0</v>
      </c>
      <c r="H74">
        <v>0</v>
      </c>
      <c r="I74" t="s">
        <v>5</v>
      </c>
      <c r="J74" t="s">
        <v>570</v>
      </c>
      <c r="K74" t="s">
        <v>1781</v>
      </c>
      <c r="L74" s="3">
        <v>45826</v>
      </c>
      <c r="M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3.7037037037037038E-3</v>
      </c>
      <c r="N74" s="3">
        <v>45811</v>
      </c>
      <c r="O74" s="5">
        <f>IFERROR((PlanMasine[[#This Row],[Norma]]/PlanMasine[[#This Row],[Q]])*(PlanMasine[[#This Row],[Q]]/SUMIF(C:C,PlanMasine[[#This Row],[RN]],B:B)*PlanMasine[[#This Row],[KPLQ]]),0)</f>
        <v>5.333333333333333</v>
      </c>
      <c r="P74">
        <v>227553</v>
      </c>
      <c r="Q74">
        <f>COUNTIF(PROMJENA!A:A,PlanMasine[[#This Row],[KPL]]&amp;"-"&amp;PlanMasine[[#This Row],[RN]])</f>
        <v>0</v>
      </c>
      <c r="R74">
        <f>IFERROR(INDEX(REDOSLIJED!A:A,MATCH(PlanMasine[[#This Row],[KPL]],REDOSLIJED!B:B,0)),MAX(REDOSLIJED!A:A)+1)</f>
        <v>45</v>
      </c>
      <c r="S74" s="9">
        <f>SUM($M$2:M74)</f>
        <v>0.36296296296296315</v>
      </c>
      <c r="T74" s="3">
        <f>PlanMasine[[#This Row],[Datum SAS]]-1</f>
        <v>45810</v>
      </c>
      <c r="U74">
        <f>WEEKDAY(PlanMasine[[#This Row],[ZAVRŠETAK MAŠINSKE]],2)</f>
        <v>1</v>
      </c>
      <c r="V74" s="3">
        <f>IF(WEEKDAY(PlanMasine[[#This Row],[Datum SAS]]-1,2)=7,PlanMasine[[#This Row],[Datum SAS]]-3,PlanMasine[[#This Row],[Datum SAS]]-1)</f>
        <v>45810</v>
      </c>
      <c r="W74">
        <f>WEEKNUM(PlanMasine[[#This Row],[Column2]],1)</f>
        <v>23</v>
      </c>
    </row>
    <row r="75" spans="1:23" x14ac:dyDescent="0.25">
      <c r="A75">
        <v>1004035</v>
      </c>
      <c r="B75">
        <v>1</v>
      </c>
      <c r="C75">
        <v>1004050</v>
      </c>
      <c r="D75" t="s">
        <v>2018</v>
      </c>
      <c r="E75">
        <v>30</v>
      </c>
      <c r="F75">
        <v>6</v>
      </c>
      <c r="G75">
        <v>0</v>
      </c>
      <c r="H75">
        <v>0</v>
      </c>
      <c r="I75" t="s">
        <v>5</v>
      </c>
      <c r="J75" t="s">
        <v>570</v>
      </c>
      <c r="K75" t="s">
        <v>2012</v>
      </c>
      <c r="L75" s="3">
        <v>45826</v>
      </c>
      <c r="M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5" s="3">
        <v>45811</v>
      </c>
      <c r="O75" s="5">
        <f>IFERROR((PlanMasine[[#This Row],[Norma]]/PlanMasine[[#This Row],[Q]])*(PlanMasine[[#This Row],[Q]]/SUMIF(C:C,PlanMasine[[#This Row],[RN]],B:B)*PlanMasine[[#This Row],[KPLQ]]),0)</f>
        <v>5</v>
      </c>
      <c r="P75">
        <v>215463</v>
      </c>
      <c r="Q75">
        <f>COUNTIF(PROMJENA!A:A,PlanMasine[[#This Row],[KPL]]&amp;"-"&amp;PlanMasine[[#This Row],[RN]])</f>
        <v>0</v>
      </c>
      <c r="R75">
        <f>IFERROR(INDEX(REDOSLIJED!A:A,MATCH(PlanMasine[[#This Row],[KPL]],REDOSLIJED!B:B,0)),MAX(REDOSLIJED!A:A)+1)</f>
        <v>45</v>
      </c>
      <c r="S75" s="9">
        <f>SUM($M$2:M75)</f>
        <v>0.36643518518518536</v>
      </c>
      <c r="T75" s="3">
        <f>PlanMasine[[#This Row],[Datum SAS]]-1</f>
        <v>45810</v>
      </c>
      <c r="U75">
        <f>WEEKDAY(PlanMasine[[#This Row],[ZAVRŠETAK MAŠINSKE]],2)</f>
        <v>1</v>
      </c>
      <c r="V75" s="3">
        <f>IF(WEEKDAY(PlanMasine[[#This Row],[Datum SAS]]-1,2)=7,PlanMasine[[#This Row],[Datum SAS]]-3,PlanMasine[[#This Row],[Datum SAS]]-1)</f>
        <v>45810</v>
      </c>
      <c r="W75">
        <f>WEEKNUM(PlanMasine[[#This Row],[Column2]],1)</f>
        <v>23</v>
      </c>
    </row>
    <row r="76" spans="1:23" x14ac:dyDescent="0.25">
      <c r="A76">
        <v>1004035</v>
      </c>
      <c r="B76">
        <v>1</v>
      </c>
      <c r="C76">
        <v>1004054</v>
      </c>
      <c r="D76" t="s">
        <v>2011</v>
      </c>
      <c r="E76">
        <v>9</v>
      </c>
      <c r="F76">
        <v>6</v>
      </c>
      <c r="G76">
        <v>0</v>
      </c>
      <c r="H76">
        <v>0</v>
      </c>
      <c r="I76" t="s">
        <v>5</v>
      </c>
      <c r="J76" t="s">
        <v>570</v>
      </c>
      <c r="K76" t="s">
        <v>2012</v>
      </c>
      <c r="L76" s="3">
        <v>45826</v>
      </c>
      <c r="M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6" s="3">
        <v>45811</v>
      </c>
      <c r="O76" s="5">
        <f>IFERROR((PlanMasine[[#This Row],[Norma]]/PlanMasine[[#This Row],[Q]])*(PlanMasine[[#This Row],[Q]]/SUMIF(C:C,PlanMasine[[#This Row],[RN]],B:B)*PlanMasine[[#This Row],[KPLQ]]),0)</f>
        <v>1.5</v>
      </c>
      <c r="P76">
        <v>215467</v>
      </c>
      <c r="Q76">
        <f>COUNTIF(PROMJENA!A:A,PlanMasine[[#This Row],[KPL]]&amp;"-"&amp;PlanMasine[[#This Row],[RN]])</f>
        <v>0</v>
      </c>
      <c r="R76">
        <f>IFERROR(INDEX(REDOSLIJED!A:A,MATCH(PlanMasine[[#This Row],[KPL]],REDOSLIJED!B:B,0)),MAX(REDOSLIJED!A:A)+1)</f>
        <v>45</v>
      </c>
      <c r="S76" s="9">
        <f>SUM($M$2:M76)</f>
        <v>0.36747685185185203</v>
      </c>
      <c r="T76" s="3">
        <f>PlanMasine[[#This Row],[Datum SAS]]-1</f>
        <v>45810</v>
      </c>
      <c r="U76">
        <f>WEEKDAY(PlanMasine[[#This Row],[ZAVRŠETAK MAŠINSKE]],2)</f>
        <v>1</v>
      </c>
      <c r="V76" s="3">
        <f>IF(WEEKDAY(PlanMasine[[#This Row],[Datum SAS]]-1,2)=7,PlanMasine[[#This Row],[Datum SAS]]-3,PlanMasine[[#This Row],[Datum SAS]]-1)</f>
        <v>45810</v>
      </c>
      <c r="W76">
        <f>WEEKNUM(PlanMasine[[#This Row],[Column2]],1)</f>
        <v>23</v>
      </c>
    </row>
    <row r="77" spans="1:23" x14ac:dyDescent="0.25">
      <c r="A77">
        <v>1004035</v>
      </c>
      <c r="B77">
        <v>1</v>
      </c>
      <c r="C77">
        <v>1004056</v>
      </c>
      <c r="D77" t="s">
        <v>2013</v>
      </c>
      <c r="E77">
        <v>30</v>
      </c>
      <c r="F77">
        <v>6</v>
      </c>
      <c r="G77">
        <v>0</v>
      </c>
      <c r="H77">
        <v>0</v>
      </c>
      <c r="I77" t="s">
        <v>5</v>
      </c>
      <c r="J77" t="s">
        <v>570</v>
      </c>
      <c r="K77" t="s">
        <v>2012</v>
      </c>
      <c r="L77" s="3">
        <v>45826</v>
      </c>
      <c r="M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7" s="3">
        <v>45811</v>
      </c>
      <c r="O77" s="5">
        <f>IFERROR((PlanMasine[[#This Row],[Norma]]/PlanMasine[[#This Row],[Q]])*(PlanMasine[[#This Row],[Q]]/SUMIF(C:C,PlanMasine[[#This Row],[RN]],B:B)*PlanMasine[[#This Row],[KPLQ]]),0)</f>
        <v>5</v>
      </c>
      <c r="P77">
        <v>215469</v>
      </c>
      <c r="Q77">
        <f>COUNTIF(PROMJENA!A:A,PlanMasine[[#This Row],[KPL]]&amp;"-"&amp;PlanMasine[[#This Row],[RN]])</f>
        <v>0</v>
      </c>
      <c r="R77">
        <f>IFERROR(INDEX(REDOSLIJED!A:A,MATCH(PlanMasine[[#This Row],[KPL]],REDOSLIJED!B:B,0)),MAX(REDOSLIJED!A:A)+1)</f>
        <v>45</v>
      </c>
      <c r="S77" s="9">
        <f>SUM($M$2:M77)</f>
        <v>0.37094907407407424</v>
      </c>
      <c r="T77" s="3">
        <f>PlanMasine[[#This Row],[Datum SAS]]-1</f>
        <v>45810</v>
      </c>
      <c r="U77">
        <f>WEEKDAY(PlanMasine[[#This Row],[ZAVRŠETAK MAŠINSKE]],2)</f>
        <v>1</v>
      </c>
      <c r="V77" s="3">
        <f>IF(WEEKDAY(PlanMasine[[#This Row],[Datum SAS]]-1,2)=7,PlanMasine[[#This Row],[Datum SAS]]-3,PlanMasine[[#This Row],[Datum SAS]]-1)</f>
        <v>45810</v>
      </c>
      <c r="W77">
        <f>WEEKNUM(PlanMasine[[#This Row],[Column2]],1)</f>
        <v>23</v>
      </c>
    </row>
    <row r="78" spans="1:23" x14ac:dyDescent="0.25">
      <c r="A78">
        <v>1004035</v>
      </c>
      <c r="B78">
        <v>1</v>
      </c>
      <c r="C78">
        <v>1004069</v>
      </c>
      <c r="D78" t="s">
        <v>2014</v>
      </c>
      <c r="E78">
        <v>9</v>
      </c>
      <c r="F78">
        <v>6</v>
      </c>
      <c r="G78">
        <v>0</v>
      </c>
      <c r="H78">
        <v>0</v>
      </c>
      <c r="I78" t="s">
        <v>5</v>
      </c>
      <c r="J78" t="s">
        <v>570</v>
      </c>
      <c r="K78" t="s">
        <v>2012</v>
      </c>
      <c r="L78" s="3">
        <v>45826</v>
      </c>
      <c r="M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8" s="3">
        <v>45811</v>
      </c>
      <c r="O78" s="5">
        <f>IFERROR((PlanMasine[[#This Row],[Norma]]/PlanMasine[[#This Row],[Q]])*(PlanMasine[[#This Row],[Q]]/SUMIF(C:C,PlanMasine[[#This Row],[RN]],B:B)*PlanMasine[[#This Row],[KPLQ]]),0)</f>
        <v>1.5</v>
      </c>
      <c r="P78">
        <v>215484</v>
      </c>
      <c r="Q78">
        <f>COUNTIF(PROMJENA!A:A,PlanMasine[[#This Row],[KPL]]&amp;"-"&amp;PlanMasine[[#This Row],[RN]])</f>
        <v>0</v>
      </c>
      <c r="R78">
        <f>IFERROR(INDEX(REDOSLIJED!A:A,MATCH(PlanMasine[[#This Row],[KPL]],REDOSLIJED!B:B,0)),MAX(REDOSLIJED!A:A)+1)</f>
        <v>45</v>
      </c>
      <c r="S78" s="9">
        <f>SUM($M$2:M78)</f>
        <v>0.3719907407407409</v>
      </c>
      <c r="T78" s="3">
        <f>PlanMasine[[#This Row],[Datum SAS]]-1</f>
        <v>45810</v>
      </c>
      <c r="U78">
        <f>WEEKDAY(PlanMasine[[#This Row],[ZAVRŠETAK MAŠINSKE]],2)</f>
        <v>1</v>
      </c>
      <c r="V78" s="3">
        <f>IF(WEEKDAY(PlanMasine[[#This Row],[Datum SAS]]-1,2)=7,PlanMasine[[#This Row],[Datum SAS]]-3,PlanMasine[[#This Row],[Datum SAS]]-1)</f>
        <v>45810</v>
      </c>
      <c r="W78">
        <f>WEEKNUM(PlanMasine[[#This Row],[Column2]],1)</f>
        <v>23</v>
      </c>
    </row>
    <row r="79" spans="1:23" x14ac:dyDescent="0.25">
      <c r="A79">
        <v>1004035</v>
      </c>
      <c r="B79">
        <v>1</v>
      </c>
      <c r="C79">
        <v>1034412</v>
      </c>
      <c r="D79" t="s">
        <v>2015</v>
      </c>
      <c r="E79">
        <v>9</v>
      </c>
      <c r="F79">
        <v>6</v>
      </c>
      <c r="G79">
        <v>0</v>
      </c>
      <c r="H79">
        <v>0</v>
      </c>
      <c r="I79" t="s">
        <v>5</v>
      </c>
      <c r="J79" t="s">
        <v>570</v>
      </c>
      <c r="K79" t="s">
        <v>2012</v>
      </c>
      <c r="L79" s="3">
        <v>45826</v>
      </c>
      <c r="M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9" s="3">
        <v>45811</v>
      </c>
      <c r="O79" s="5">
        <f>IFERROR((PlanMasine[[#This Row],[Norma]]/PlanMasine[[#This Row],[Q]])*(PlanMasine[[#This Row],[Q]]/SUMIF(C:C,PlanMasine[[#This Row],[RN]],B:B)*PlanMasine[[#This Row],[KPLQ]]),0)</f>
        <v>1.5</v>
      </c>
      <c r="P79">
        <v>215503</v>
      </c>
      <c r="Q79">
        <f>COUNTIF(PROMJENA!A:A,PlanMasine[[#This Row],[KPL]]&amp;"-"&amp;PlanMasine[[#This Row],[RN]])</f>
        <v>0</v>
      </c>
      <c r="R79">
        <f>IFERROR(INDEX(REDOSLIJED!A:A,MATCH(PlanMasine[[#This Row],[KPL]],REDOSLIJED!B:B,0)),MAX(REDOSLIJED!A:A)+1)</f>
        <v>45</v>
      </c>
      <c r="S79" s="9">
        <f>SUM($M$2:M79)</f>
        <v>0.37303240740740756</v>
      </c>
      <c r="T79" s="3">
        <f>PlanMasine[[#This Row],[Datum SAS]]-1</f>
        <v>45810</v>
      </c>
      <c r="U79">
        <f>WEEKDAY(PlanMasine[[#This Row],[ZAVRŠETAK MAŠINSKE]],2)</f>
        <v>1</v>
      </c>
      <c r="V79" s="3">
        <f>IF(WEEKDAY(PlanMasine[[#This Row],[Datum SAS]]-1,2)=7,PlanMasine[[#This Row],[Datum SAS]]-3,PlanMasine[[#This Row],[Datum SAS]]-1)</f>
        <v>45810</v>
      </c>
      <c r="W79">
        <f>WEEKNUM(PlanMasine[[#This Row],[Column2]],1)</f>
        <v>23</v>
      </c>
    </row>
    <row r="80" spans="1:23" x14ac:dyDescent="0.25">
      <c r="A80">
        <v>1004035</v>
      </c>
      <c r="B80">
        <v>1</v>
      </c>
      <c r="C80">
        <v>1004045</v>
      </c>
      <c r="D80" t="s">
        <v>2017</v>
      </c>
      <c r="E80">
        <v>18</v>
      </c>
      <c r="F80">
        <v>6</v>
      </c>
      <c r="G80">
        <v>0</v>
      </c>
      <c r="H80">
        <v>0</v>
      </c>
      <c r="I80" t="s">
        <v>5</v>
      </c>
      <c r="J80" t="s">
        <v>570</v>
      </c>
      <c r="K80" t="s">
        <v>2012</v>
      </c>
      <c r="L80" s="3">
        <v>45826</v>
      </c>
      <c r="M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0" s="3">
        <v>45811</v>
      </c>
      <c r="O80" s="5">
        <f>IFERROR((PlanMasine[[#This Row],[Norma]]/PlanMasine[[#This Row],[Q]])*(PlanMasine[[#This Row],[Q]]/SUMIF(C:C,PlanMasine[[#This Row],[RN]],B:B)*PlanMasine[[#This Row],[KPLQ]]),0)</f>
        <v>3</v>
      </c>
      <c r="P80">
        <v>215458</v>
      </c>
      <c r="Q80">
        <f>COUNTIF(PROMJENA!A:A,PlanMasine[[#This Row],[KPL]]&amp;"-"&amp;PlanMasine[[#This Row],[RN]])</f>
        <v>0</v>
      </c>
      <c r="R80">
        <f>IFERROR(INDEX(REDOSLIJED!A:A,MATCH(PlanMasine[[#This Row],[KPL]],REDOSLIJED!B:B,0)),MAX(REDOSLIJED!A:A)+1)</f>
        <v>45</v>
      </c>
      <c r="S80" s="9">
        <f>SUM($M$2:M80)</f>
        <v>0.37511574074074089</v>
      </c>
      <c r="T80" s="3">
        <f>PlanMasine[[#This Row],[Datum SAS]]-1</f>
        <v>45810</v>
      </c>
      <c r="U80">
        <f>WEEKDAY(PlanMasine[[#This Row],[ZAVRŠETAK MAŠINSKE]],2)</f>
        <v>1</v>
      </c>
      <c r="V80" s="3">
        <f>IF(WEEKDAY(PlanMasine[[#This Row],[Datum SAS]]-1,2)=7,PlanMasine[[#This Row],[Datum SAS]]-3,PlanMasine[[#This Row],[Datum SAS]]-1)</f>
        <v>45810</v>
      </c>
      <c r="W80">
        <f>WEEKNUM(PlanMasine[[#This Row],[Column2]],1)</f>
        <v>23</v>
      </c>
    </row>
    <row r="81" spans="1:23" x14ac:dyDescent="0.25">
      <c r="A81">
        <v>1004035</v>
      </c>
      <c r="B81">
        <v>1</v>
      </c>
      <c r="C81">
        <v>1034428</v>
      </c>
      <c r="D81" t="s">
        <v>1688</v>
      </c>
      <c r="E81">
        <v>10</v>
      </c>
      <c r="F81">
        <v>1</v>
      </c>
      <c r="G81">
        <v>0</v>
      </c>
      <c r="H81">
        <v>0</v>
      </c>
      <c r="I81" t="s">
        <v>5</v>
      </c>
      <c r="J81" t="s">
        <v>570</v>
      </c>
      <c r="K81" t="s">
        <v>2012</v>
      </c>
      <c r="L81" s="3">
        <v>45826</v>
      </c>
      <c r="M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1.1574074074074073E-3</v>
      </c>
      <c r="N81" s="3">
        <v>45811</v>
      </c>
      <c r="O81" s="5">
        <f>IFERROR((PlanMasine[[#This Row],[Norma]]/PlanMasine[[#This Row],[Q]])*(PlanMasine[[#This Row],[Q]]/SUMIF(C:C,PlanMasine[[#This Row],[RN]],B:B)*PlanMasine[[#This Row],[KPLQ]]),0)</f>
        <v>1.6666666666666665</v>
      </c>
      <c r="P81">
        <v>215507</v>
      </c>
      <c r="Q81">
        <f>COUNTIF(PROMJENA!A:A,PlanMasine[[#This Row],[KPL]]&amp;"-"&amp;PlanMasine[[#This Row],[RN]])</f>
        <v>0</v>
      </c>
      <c r="R81">
        <f>IFERROR(INDEX(REDOSLIJED!A:A,MATCH(PlanMasine[[#This Row],[KPL]],REDOSLIJED!B:B,0)),MAX(REDOSLIJED!A:A)+1)</f>
        <v>45</v>
      </c>
      <c r="S81" s="9">
        <f>SUM($M$2:M81)</f>
        <v>0.37627314814814827</v>
      </c>
      <c r="T81" s="3">
        <f>PlanMasine[[#This Row],[Datum SAS]]-1</f>
        <v>45810</v>
      </c>
      <c r="U81">
        <f>WEEKDAY(PlanMasine[[#This Row],[ZAVRŠETAK MAŠINSKE]],2)</f>
        <v>1</v>
      </c>
      <c r="V81" s="3">
        <f>IF(WEEKDAY(PlanMasine[[#This Row],[Datum SAS]]-1,2)=7,PlanMasine[[#This Row],[Datum SAS]]-3,PlanMasine[[#This Row],[Datum SAS]]-1)</f>
        <v>45810</v>
      </c>
      <c r="W81">
        <f>WEEKNUM(PlanMasine[[#This Row],[Column2]],1)</f>
        <v>23</v>
      </c>
    </row>
    <row r="82" spans="1:23" x14ac:dyDescent="0.25">
      <c r="A82">
        <v>1004035</v>
      </c>
      <c r="B82">
        <v>1</v>
      </c>
      <c r="C82">
        <v>1034424</v>
      </c>
      <c r="D82" t="s">
        <v>2016</v>
      </c>
      <c r="E82">
        <v>5</v>
      </c>
      <c r="F82">
        <v>2</v>
      </c>
      <c r="G82">
        <v>0</v>
      </c>
      <c r="H82">
        <v>0</v>
      </c>
      <c r="I82" t="s">
        <v>5</v>
      </c>
      <c r="J82" t="s">
        <v>570</v>
      </c>
      <c r="K82" t="s">
        <v>2012</v>
      </c>
      <c r="L82" s="3">
        <v>45826</v>
      </c>
      <c r="M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5.7870370370370367E-4</v>
      </c>
      <c r="N82" s="3">
        <v>45811</v>
      </c>
      <c r="O82" s="5">
        <f>IFERROR((PlanMasine[[#This Row],[Norma]]/PlanMasine[[#This Row],[Q]])*(PlanMasine[[#This Row],[Q]]/SUMIF(C:C,PlanMasine[[#This Row],[RN]],B:B)*PlanMasine[[#This Row],[KPLQ]]),0)</f>
        <v>0.83333333333333326</v>
      </c>
      <c r="P82">
        <v>215504</v>
      </c>
      <c r="Q82">
        <f>COUNTIF(PROMJENA!A:A,PlanMasine[[#This Row],[KPL]]&amp;"-"&amp;PlanMasine[[#This Row],[RN]])</f>
        <v>0</v>
      </c>
      <c r="R82">
        <f>IFERROR(INDEX(REDOSLIJED!A:A,MATCH(PlanMasine[[#This Row],[KPL]],REDOSLIJED!B:B,0)),MAX(REDOSLIJED!A:A)+1)</f>
        <v>45</v>
      </c>
      <c r="S82" s="9">
        <f>SUM($M$2:M82)</f>
        <v>0.37685185185185199</v>
      </c>
      <c r="T82" s="3">
        <f>PlanMasine[[#This Row],[Datum SAS]]-1</f>
        <v>45810</v>
      </c>
      <c r="U82">
        <f>WEEKDAY(PlanMasine[[#This Row],[ZAVRŠETAK MAŠINSKE]],2)</f>
        <v>1</v>
      </c>
      <c r="V82" s="3">
        <f>IF(WEEKDAY(PlanMasine[[#This Row],[Datum SAS]]-1,2)=7,PlanMasine[[#This Row],[Datum SAS]]-3,PlanMasine[[#This Row],[Datum SAS]]-1)</f>
        <v>45810</v>
      </c>
      <c r="W82">
        <f>WEEKNUM(PlanMasine[[#This Row],[Column2]],1)</f>
        <v>23</v>
      </c>
    </row>
    <row r="83" spans="1:23" x14ac:dyDescent="0.25">
      <c r="A83">
        <v>1004035</v>
      </c>
      <c r="B83">
        <v>1</v>
      </c>
      <c r="C83">
        <v>1034422</v>
      </c>
      <c r="D83" t="s">
        <v>2015</v>
      </c>
      <c r="E83">
        <v>3</v>
      </c>
      <c r="F83">
        <v>2</v>
      </c>
      <c r="G83">
        <v>0</v>
      </c>
      <c r="H83">
        <v>0</v>
      </c>
      <c r="I83" t="s">
        <v>5</v>
      </c>
      <c r="J83" t="s">
        <v>570</v>
      </c>
      <c r="K83" t="s">
        <v>2012</v>
      </c>
      <c r="L83" s="3">
        <v>45826</v>
      </c>
      <c r="M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3.4722222222222218E-4</v>
      </c>
      <c r="N83" s="3">
        <v>45811</v>
      </c>
      <c r="O83" s="5">
        <f>IFERROR((PlanMasine[[#This Row],[Norma]]/PlanMasine[[#This Row],[Q]])*(PlanMasine[[#This Row],[Q]]/SUMIF(C:C,PlanMasine[[#This Row],[RN]],B:B)*PlanMasine[[#This Row],[KPLQ]]),0)</f>
        <v>0.5</v>
      </c>
      <c r="P83">
        <v>215503</v>
      </c>
      <c r="Q83">
        <f>COUNTIF(PROMJENA!A:A,PlanMasine[[#This Row],[KPL]]&amp;"-"&amp;PlanMasine[[#This Row],[RN]])</f>
        <v>0</v>
      </c>
      <c r="R83">
        <f>IFERROR(INDEX(REDOSLIJED!A:A,MATCH(PlanMasine[[#This Row],[KPL]],REDOSLIJED!B:B,0)),MAX(REDOSLIJED!A:A)+1)</f>
        <v>45</v>
      </c>
      <c r="S83" s="9">
        <f>SUM($M$2:M83)</f>
        <v>0.37719907407407421</v>
      </c>
      <c r="T83" s="3">
        <f>PlanMasine[[#This Row],[Datum SAS]]-1</f>
        <v>45810</v>
      </c>
      <c r="U83">
        <f>WEEKDAY(PlanMasine[[#This Row],[ZAVRŠETAK MAŠINSKE]],2)</f>
        <v>1</v>
      </c>
      <c r="V83" s="3">
        <f>IF(WEEKDAY(PlanMasine[[#This Row],[Datum SAS]]-1,2)=7,PlanMasine[[#This Row],[Datum SAS]]-3,PlanMasine[[#This Row],[Datum SAS]]-1)</f>
        <v>45810</v>
      </c>
      <c r="W83">
        <f>WEEKNUM(PlanMasine[[#This Row],[Column2]],1)</f>
        <v>23</v>
      </c>
    </row>
    <row r="84" spans="1:23" x14ac:dyDescent="0.25">
      <c r="A84">
        <v>1004035</v>
      </c>
      <c r="B84">
        <v>1</v>
      </c>
      <c r="C84">
        <v>1034418</v>
      </c>
      <c r="D84" t="s">
        <v>1688</v>
      </c>
      <c r="E84">
        <v>30</v>
      </c>
      <c r="F84">
        <v>3</v>
      </c>
      <c r="G84">
        <v>0</v>
      </c>
      <c r="H84">
        <v>0</v>
      </c>
      <c r="I84" t="s">
        <v>5</v>
      </c>
      <c r="J84" t="s">
        <v>570</v>
      </c>
      <c r="K84" t="s">
        <v>2012</v>
      </c>
      <c r="L84" s="3">
        <v>45826</v>
      </c>
      <c r="M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4" s="3">
        <v>45811</v>
      </c>
      <c r="O84" s="5">
        <f>IFERROR((PlanMasine[[#This Row],[Norma]]/PlanMasine[[#This Row],[Q]])*(PlanMasine[[#This Row],[Q]]/SUMIF(C:C,PlanMasine[[#This Row],[RN]],B:B)*PlanMasine[[#This Row],[KPLQ]]),0)</f>
        <v>5</v>
      </c>
      <c r="P84">
        <v>215507</v>
      </c>
      <c r="Q84">
        <f>COUNTIF(PROMJENA!A:A,PlanMasine[[#This Row],[KPL]]&amp;"-"&amp;PlanMasine[[#This Row],[RN]])</f>
        <v>0</v>
      </c>
      <c r="R84">
        <f>IFERROR(INDEX(REDOSLIJED!A:A,MATCH(PlanMasine[[#This Row],[KPL]],REDOSLIJED!B:B,0)),MAX(REDOSLIJED!A:A)+1)</f>
        <v>45</v>
      </c>
      <c r="S84" s="9">
        <f>SUM($M$2:M84)</f>
        <v>0.38067129629629642</v>
      </c>
      <c r="T84" s="3">
        <f>PlanMasine[[#This Row],[Datum SAS]]-1</f>
        <v>45810</v>
      </c>
      <c r="U84">
        <f>WEEKDAY(PlanMasine[[#This Row],[ZAVRŠETAK MAŠINSKE]],2)</f>
        <v>1</v>
      </c>
      <c r="V84" s="3">
        <f>IF(WEEKDAY(PlanMasine[[#This Row],[Datum SAS]]-1,2)=7,PlanMasine[[#This Row],[Datum SAS]]-3,PlanMasine[[#This Row],[Datum SAS]]-1)</f>
        <v>45810</v>
      </c>
      <c r="W84">
        <f>WEEKNUM(PlanMasine[[#This Row],[Column2]],1)</f>
        <v>23</v>
      </c>
    </row>
    <row r="85" spans="1:23" x14ac:dyDescent="0.25">
      <c r="A85">
        <v>1004035</v>
      </c>
      <c r="B85">
        <v>1</v>
      </c>
      <c r="C85">
        <v>1034414</v>
      </c>
      <c r="D85" t="s">
        <v>2016</v>
      </c>
      <c r="E85">
        <v>15</v>
      </c>
      <c r="F85">
        <v>6</v>
      </c>
      <c r="G85">
        <v>0</v>
      </c>
      <c r="H85">
        <v>0</v>
      </c>
      <c r="I85" t="s">
        <v>5</v>
      </c>
      <c r="J85" t="s">
        <v>570</v>
      </c>
      <c r="K85" t="s">
        <v>2012</v>
      </c>
      <c r="L85" s="3">
        <v>45826</v>
      </c>
      <c r="M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85" s="3">
        <v>45811</v>
      </c>
      <c r="O85" s="5">
        <f>IFERROR((PlanMasine[[#This Row],[Norma]]/PlanMasine[[#This Row],[Q]])*(PlanMasine[[#This Row],[Q]]/SUMIF(C:C,PlanMasine[[#This Row],[RN]],B:B)*PlanMasine[[#This Row],[KPLQ]]),0)</f>
        <v>2.5</v>
      </c>
      <c r="P85">
        <v>215504</v>
      </c>
      <c r="Q85">
        <f>COUNTIF(PROMJENA!A:A,PlanMasine[[#This Row],[KPL]]&amp;"-"&amp;PlanMasine[[#This Row],[RN]])</f>
        <v>0</v>
      </c>
      <c r="R85">
        <f>IFERROR(INDEX(REDOSLIJED!A:A,MATCH(PlanMasine[[#This Row],[KPL]],REDOSLIJED!B:B,0)),MAX(REDOSLIJED!A:A)+1)</f>
        <v>45</v>
      </c>
      <c r="S85" s="9">
        <f>SUM($M$2:M85)</f>
        <v>0.38240740740740753</v>
      </c>
      <c r="T85" s="3">
        <f>PlanMasine[[#This Row],[Datum SAS]]-1</f>
        <v>45810</v>
      </c>
      <c r="U85">
        <f>WEEKDAY(PlanMasine[[#This Row],[ZAVRŠETAK MAŠINSKE]],2)</f>
        <v>1</v>
      </c>
      <c r="V85" s="3">
        <f>IF(WEEKDAY(PlanMasine[[#This Row],[Datum SAS]]-1,2)=7,PlanMasine[[#This Row],[Datum SAS]]-3,PlanMasine[[#This Row],[Datum SAS]]-1)</f>
        <v>45810</v>
      </c>
      <c r="W85">
        <f>WEEKNUM(PlanMasine[[#This Row],[Column2]],1)</f>
        <v>23</v>
      </c>
    </row>
    <row r="86" spans="1:23" x14ac:dyDescent="0.25">
      <c r="A86">
        <v>1004036</v>
      </c>
      <c r="B86">
        <v>1</v>
      </c>
      <c r="C86">
        <v>1004054</v>
      </c>
      <c r="D86" t="s">
        <v>2011</v>
      </c>
      <c r="E86">
        <v>9</v>
      </c>
      <c r="F86">
        <v>6</v>
      </c>
      <c r="G86">
        <v>0</v>
      </c>
      <c r="H86">
        <v>0</v>
      </c>
      <c r="I86" t="s">
        <v>5</v>
      </c>
      <c r="J86" t="s">
        <v>570</v>
      </c>
      <c r="K86" t="s">
        <v>2012</v>
      </c>
      <c r="L86" s="3">
        <v>45826</v>
      </c>
      <c r="M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6" s="3">
        <v>45811</v>
      </c>
      <c r="O86" s="5">
        <f>IFERROR((PlanMasine[[#This Row],[Norma]]/PlanMasine[[#This Row],[Q]])*(PlanMasine[[#This Row],[Q]]/SUMIF(C:C,PlanMasine[[#This Row],[RN]],B:B)*PlanMasine[[#This Row],[KPLQ]]),0)</f>
        <v>1.5</v>
      </c>
      <c r="P86">
        <v>215467</v>
      </c>
      <c r="Q86">
        <f>COUNTIF(PROMJENA!A:A,PlanMasine[[#This Row],[KPL]]&amp;"-"&amp;PlanMasine[[#This Row],[RN]])</f>
        <v>0</v>
      </c>
      <c r="R86">
        <f>IFERROR(INDEX(REDOSLIJED!A:A,MATCH(PlanMasine[[#This Row],[KPL]],REDOSLIJED!B:B,0)),MAX(REDOSLIJED!A:A)+1)</f>
        <v>45</v>
      </c>
      <c r="S86" s="9">
        <f>SUM($M$2:M86)</f>
        <v>0.38344907407407419</v>
      </c>
      <c r="T86" s="3">
        <f>PlanMasine[[#This Row],[Datum SAS]]-1</f>
        <v>45810</v>
      </c>
      <c r="U86">
        <f>WEEKDAY(PlanMasine[[#This Row],[ZAVRŠETAK MAŠINSKE]],2)</f>
        <v>1</v>
      </c>
      <c r="V86" s="3">
        <f>IF(WEEKDAY(PlanMasine[[#This Row],[Datum SAS]]-1,2)=7,PlanMasine[[#This Row],[Datum SAS]]-3,PlanMasine[[#This Row],[Datum SAS]]-1)</f>
        <v>45810</v>
      </c>
      <c r="W86">
        <f>WEEKNUM(PlanMasine[[#This Row],[Column2]],1)</f>
        <v>23</v>
      </c>
    </row>
    <row r="87" spans="1:23" x14ac:dyDescent="0.25">
      <c r="A87">
        <v>1004036</v>
      </c>
      <c r="B87">
        <v>1</v>
      </c>
      <c r="C87">
        <v>1034422</v>
      </c>
      <c r="D87" t="s">
        <v>2015</v>
      </c>
      <c r="E87">
        <v>3</v>
      </c>
      <c r="F87">
        <v>2</v>
      </c>
      <c r="G87">
        <v>0</v>
      </c>
      <c r="H87">
        <v>0</v>
      </c>
      <c r="I87" t="s">
        <v>5</v>
      </c>
      <c r="J87" t="s">
        <v>570</v>
      </c>
      <c r="K87" t="s">
        <v>2012</v>
      </c>
      <c r="L87" s="3">
        <v>45826</v>
      </c>
      <c r="M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3.4722222222222218E-4</v>
      </c>
      <c r="N87" s="3">
        <v>45811</v>
      </c>
      <c r="O87" s="5">
        <f>IFERROR((PlanMasine[[#This Row],[Norma]]/PlanMasine[[#This Row],[Q]])*(PlanMasine[[#This Row],[Q]]/SUMIF(C:C,PlanMasine[[#This Row],[RN]],B:B)*PlanMasine[[#This Row],[KPLQ]]),0)</f>
        <v>0.5</v>
      </c>
      <c r="P87">
        <v>215503</v>
      </c>
      <c r="Q87">
        <f>COUNTIF(PROMJENA!A:A,PlanMasine[[#This Row],[KPL]]&amp;"-"&amp;PlanMasine[[#This Row],[RN]])</f>
        <v>0</v>
      </c>
      <c r="R87">
        <f>IFERROR(INDEX(REDOSLIJED!A:A,MATCH(PlanMasine[[#This Row],[KPL]],REDOSLIJED!B:B,0)),MAX(REDOSLIJED!A:A)+1)</f>
        <v>45</v>
      </c>
      <c r="S87" s="9">
        <f>SUM($M$2:M87)</f>
        <v>0.38379629629629641</v>
      </c>
      <c r="T87" s="3">
        <f>PlanMasine[[#This Row],[Datum SAS]]-1</f>
        <v>45810</v>
      </c>
      <c r="U87">
        <f>WEEKDAY(PlanMasine[[#This Row],[ZAVRŠETAK MAŠINSKE]],2)</f>
        <v>1</v>
      </c>
      <c r="V87" s="3">
        <f>IF(WEEKDAY(PlanMasine[[#This Row],[Datum SAS]]-1,2)=7,PlanMasine[[#This Row],[Datum SAS]]-3,PlanMasine[[#This Row],[Datum SAS]]-1)</f>
        <v>45810</v>
      </c>
      <c r="W87">
        <f>WEEKNUM(PlanMasine[[#This Row],[Column2]],1)</f>
        <v>23</v>
      </c>
    </row>
    <row r="88" spans="1:23" x14ac:dyDescent="0.25">
      <c r="A88">
        <v>1004036</v>
      </c>
      <c r="B88">
        <v>1</v>
      </c>
      <c r="C88">
        <v>1004050</v>
      </c>
      <c r="D88" t="s">
        <v>2018</v>
      </c>
      <c r="E88">
        <v>30</v>
      </c>
      <c r="F88">
        <v>6</v>
      </c>
      <c r="G88">
        <v>0</v>
      </c>
      <c r="H88">
        <v>0</v>
      </c>
      <c r="I88" t="s">
        <v>5</v>
      </c>
      <c r="J88" t="s">
        <v>570</v>
      </c>
      <c r="K88" t="s">
        <v>2012</v>
      </c>
      <c r="L88" s="3">
        <v>45826</v>
      </c>
      <c r="M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8" s="3">
        <v>45811</v>
      </c>
      <c r="O88" s="5">
        <f>IFERROR((PlanMasine[[#This Row],[Norma]]/PlanMasine[[#This Row],[Q]])*(PlanMasine[[#This Row],[Q]]/SUMIF(C:C,PlanMasine[[#This Row],[RN]],B:B)*PlanMasine[[#This Row],[KPLQ]]),0)</f>
        <v>5</v>
      </c>
      <c r="P88">
        <v>215463</v>
      </c>
      <c r="Q88">
        <f>COUNTIF(PROMJENA!A:A,PlanMasine[[#This Row],[KPL]]&amp;"-"&amp;PlanMasine[[#This Row],[RN]])</f>
        <v>0</v>
      </c>
      <c r="R88">
        <f>IFERROR(INDEX(REDOSLIJED!A:A,MATCH(PlanMasine[[#This Row],[KPL]],REDOSLIJED!B:B,0)),MAX(REDOSLIJED!A:A)+1)</f>
        <v>45</v>
      </c>
      <c r="S88" s="9">
        <f>SUM($M$2:M88)</f>
        <v>0.38726851851851862</v>
      </c>
      <c r="T88" s="3">
        <f>PlanMasine[[#This Row],[Datum SAS]]-1</f>
        <v>45810</v>
      </c>
      <c r="U88">
        <f>WEEKDAY(PlanMasine[[#This Row],[ZAVRŠETAK MAŠINSKE]],2)</f>
        <v>1</v>
      </c>
      <c r="V88" s="3">
        <f>IF(WEEKDAY(PlanMasine[[#This Row],[Datum SAS]]-1,2)=7,PlanMasine[[#This Row],[Datum SAS]]-3,PlanMasine[[#This Row],[Datum SAS]]-1)</f>
        <v>45810</v>
      </c>
      <c r="W88">
        <f>WEEKNUM(PlanMasine[[#This Row],[Column2]],1)</f>
        <v>23</v>
      </c>
    </row>
    <row r="89" spans="1:23" x14ac:dyDescent="0.25">
      <c r="A89">
        <v>1004036</v>
      </c>
      <c r="B89">
        <v>1</v>
      </c>
      <c r="C89">
        <v>1034418</v>
      </c>
      <c r="D89" t="s">
        <v>1688</v>
      </c>
      <c r="E89">
        <v>30</v>
      </c>
      <c r="F89">
        <v>3</v>
      </c>
      <c r="G89">
        <v>0</v>
      </c>
      <c r="H89">
        <v>0</v>
      </c>
      <c r="I89" t="s">
        <v>5</v>
      </c>
      <c r="J89" t="s">
        <v>570</v>
      </c>
      <c r="K89" t="s">
        <v>2012</v>
      </c>
      <c r="L89" s="3">
        <v>45826</v>
      </c>
      <c r="M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9" s="3">
        <v>45811</v>
      </c>
      <c r="O89" s="5">
        <f>IFERROR((PlanMasine[[#This Row],[Norma]]/PlanMasine[[#This Row],[Q]])*(PlanMasine[[#This Row],[Q]]/SUMIF(C:C,PlanMasine[[#This Row],[RN]],B:B)*PlanMasine[[#This Row],[KPLQ]]),0)</f>
        <v>5</v>
      </c>
      <c r="P89">
        <v>215507</v>
      </c>
      <c r="Q89">
        <f>COUNTIF(PROMJENA!A:A,PlanMasine[[#This Row],[KPL]]&amp;"-"&amp;PlanMasine[[#This Row],[RN]])</f>
        <v>0</v>
      </c>
      <c r="R89">
        <f>IFERROR(INDEX(REDOSLIJED!A:A,MATCH(PlanMasine[[#This Row],[KPL]],REDOSLIJED!B:B,0)),MAX(REDOSLIJED!A:A)+1)</f>
        <v>45</v>
      </c>
      <c r="S89" s="9">
        <f>SUM($M$2:M89)</f>
        <v>0.39074074074074083</v>
      </c>
      <c r="T89" s="3">
        <f>PlanMasine[[#This Row],[Datum SAS]]-1</f>
        <v>45810</v>
      </c>
      <c r="U89">
        <f>WEEKDAY(PlanMasine[[#This Row],[ZAVRŠETAK MAŠINSKE]],2)</f>
        <v>1</v>
      </c>
      <c r="V89" s="3">
        <f>IF(WEEKDAY(PlanMasine[[#This Row],[Datum SAS]]-1,2)=7,PlanMasine[[#This Row],[Datum SAS]]-3,PlanMasine[[#This Row],[Datum SAS]]-1)</f>
        <v>45810</v>
      </c>
      <c r="W89">
        <f>WEEKNUM(PlanMasine[[#This Row],[Column2]],1)</f>
        <v>23</v>
      </c>
    </row>
    <row r="90" spans="1:23" x14ac:dyDescent="0.25">
      <c r="A90">
        <v>1004036</v>
      </c>
      <c r="B90">
        <v>1</v>
      </c>
      <c r="C90">
        <v>1034414</v>
      </c>
      <c r="D90" t="s">
        <v>2016</v>
      </c>
      <c r="E90">
        <v>15</v>
      </c>
      <c r="F90">
        <v>6</v>
      </c>
      <c r="G90">
        <v>0</v>
      </c>
      <c r="H90">
        <v>0</v>
      </c>
      <c r="I90" t="s">
        <v>5</v>
      </c>
      <c r="J90" t="s">
        <v>570</v>
      </c>
      <c r="K90" t="s">
        <v>2012</v>
      </c>
      <c r="L90" s="3">
        <v>45826</v>
      </c>
      <c r="M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90" s="3">
        <v>45811</v>
      </c>
      <c r="O90" s="5">
        <f>IFERROR((PlanMasine[[#This Row],[Norma]]/PlanMasine[[#This Row],[Q]])*(PlanMasine[[#This Row],[Q]]/SUMIF(C:C,PlanMasine[[#This Row],[RN]],B:B)*PlanMasine[[#This Row],[KPLQ]]),0)</f>
        <v>2.5</v>
      </c>
      <c r="P90">
        <v>215504</v>
      </c>
      <c r="Q90">
        <f>COUNTIF(PROMJENA!A:A,PlanMasine[[#This Row],[KPL]]&amp;"-"&amp;PlanMasine[[#This Row],[RN]])</f>
        <v>0</v>
      </c>
      <c r="R90">
        <f>IFERROR(INDEX(REDOSLIJED!A:A,MATCH(PlanMasine[[#This Row],[KPL]],REDOSLIJED!B:B,0)),MAX(REDOSLIJED!A:A)+1)</f>
        <v>45</v>
      </c>
      <c r="S90" s="9">
        <f>SUM($M$2:M90)</f>
        <v>0.39247685185185194</v>
      </c>
      <c r="T90" s="3">
        <f>PlanMasine[[#This Row],[Datum SAS]]-1</f>
        <v>45810</v>
      </c>
      <c r="U90">
        <f>WEEKDAY(PlanMasine[[#This Row],[ZAVRŠETAK MAŠINSKE]],2)</f>
        <v>1</v>
      </c>
      <c r="V90" s="3">
        <f>IF(WEEKDAY(PlanMasine[[#This Row],[Datum SAS]]-1,2)=7,PlanMasine[[#This Row],[Datum SAS]]-3,PlanMasine[[#This Row],[Datum SAS]]-1)</f>
        <v>45810</v>
      </c>
      <c r="W90">
        <f>WEEKNUM(PlanMasine[[#This Row],[Column2]],1)</f>
        <v>23</v>
      </c>
    </row>
    <row r="91" spans="1:23" x14ac:dyDescent="0.25">
      <c r="A91">
        <v>1004036</v>
      </c>
      <c r="B91">
        <v>1</v>
      </c>
      <c r="C91">
        <v>1004056</v>
      </c>
      <c r="D91" t="s">
        <v>2013</v>
      </c>
      <c r="E91">
        <v>30</v>
      </c>
      <c r="F91">
        <v>6</v>
      </c>
      <c r="G91">
        <v>0</v>
      </c>
      <c r="H91">
        <v>0</v>
      </c>
      <c r="I91" t="s">
        <v>5</v>
      </c>
      <c r="J91" t="s">
        <v>570</v>
      </c>
      <c r="K91" t="s">
        <v>2012</v>
      </c>
      <c r="L91" s="3">
        <v>45826</v>
      </c>
      <c r="M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1" s="3">
        <v>45811</v>
      </c>
      <c r="O91" s="5">
        <f>IFERROR((PlanMasine[[#This Row],[Norma]]/PlanMasine[[#This Row],[Q]])*(PlanMasine[[#This Row],[Q]]/SUMIF(C:C,PlanMasine[[#This Row],[RN]],B:B)*PlanMasine[[#This Row],[KPLQ]]),0)</f>
        <v>5</v>
      </c>
      <c r="P91">
        <v>215469</v>
      </c>
      <c r="Q91">
        <f>COUNTIF(PROMJENA!A:A,PlanMasine[[#This Row],[KPL]]&amp;"-"&amp;PlanMasine[[#This Row],[RN]])</f>
        <v>0</v>
      </c>
      <c r="R91">
        <f>IFERROR(INDEX(REDOSLIJED!A:A,MATCH(PlanMasine[[#This Row],[KPL]],REDOSLIJED!B:B,0)),MAX(REDOSLIJED!A:A)+1)</f>
        <v>45</v>
      </c>
      <c r="S91" s="9">
        <f>SUM($M$2:M91)</f>
        <v>0.39594907407407415</v>
      </c>
      <c r="T91" s="3">
        <f>PlanMasine[[#This Row],[Datum SAS]]-1</f>
        <v>45810</v>
      </c>
      <c r="U91">
        <f>WEEKDAY(PlanMasine[[#This Row],[ZAVRŠETAK MAŠINSKE]],2)</f>
        <v>1</v>
      </c>
      <c r="V91" s="3">
        <f>IF(WEEKDAY(PlanMasine[[#This Row],[Datum SAS]]-1,2)=7,PlanMasine[[#This Row],[Datum SAS]]-3,PlanMasine[[#This Row],[Datum SAS]]-1)</f>
        <v>45810</v>
      </c>
      <c r="W91">
        <f>WEEKNUM(PlanMasine[[#This Row],[Column2]],1)</f>
        <v>23</v>
      </c>
    </row>
    <row r="92" spans="1:23" x14ac:dyDescent="0.25">
      <c r="A92">
        <v>1004036</v>
      </c>
      <c r="B92">
        <v>1</v>
      </c>
      <c r="C92">
        <v>1004069</v>
      </c>
      <c r="D92" t="s">
        <v>2014</v>
      </c>
      <c r="E92">
        <v>9</v>
      </c>
      <c r="F92">
        <v>6</v>
      </c>
      <c r="G92">
        <v>0</v>
      </c>
      <c r="H92">
        <v>0</v>
      </c>
      <c r="I92" t="s">
        <v>5</v>
      </c>
      <c r="J92" t="s">
        <v>570</v>
      </c>
      <c r="K92" t="s">
        <v>2012</v>
      </c>
      <c r="L92" s="3">
        <v>45826</v>
      </c>
      <c r="M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2" s="3">
        <v>45811</v>
      </c>
      <c r="O92" s="5">
        <f>IFERROR((PlanMasine[[#This Row],[Norma]]/PlanMasine[[#This Row],[Q]])*(PlanMasine[[#This Row],[Q]]/SUMIF(C:C,PlanMasine[[#This Row],[RN]],B:B)*PlanMasine[[#This Row],[KPLQ]]),0)</f>
        <v>1.5</v>
      </c>
      <c r="P92">
        <v>215484</v>
      </c>
      <c r="Q92">
        <f>COUNTIF(PROMJENA!A:A,PlanMasine[[#This Row],[KPL]]&amp;"-"&amp;PlanMasine[[#This Row],[RN]])</f>
        <v>0</v>
      </c>
      <c r="R92">
        <f>IFERROR(INDEX(REDOSLIJED!A:A,MATCH(PlanMasine[[#This Row],[KPL]],REDOSLIJED!B:B,0)),MAX(REDOSLIJED!A:A)+1)</f>
        <v>45</v>
      </c>
      <c r="S92" s="9">
        <f>SUM($M$2:M92)</f>
        <v>0.39699074074074081</v>
      </c>
      <c r="T92" s="3">
        <f>PlanMasine[[#This Row],[Datum SAS]]-1</f>
        <v>45810</v>
      </c>
      <c r="U92">
        <f>WEEKDAY(PlanMasine[[#This Row],[ZAVRŠETAK MAŠINSKE]],2)</f>
        <v>1</v>
      </c>
      <c r="V92" s="3">
        <f>IF(WEEKDAY(PlanMasine[[#This Row],[Datum SAS]]-1,2)=7,PlanMasine[[#This Row],[Datum SAS]]-3,PlanMasine[[#This Row],[Datum SAS]]-1)</f>
        <v>45810</v>
      </c>
      <c r="W92">
        <f>WEEKNUM(PlanMasine[[#This Row],[Column2]],1)</f>
        <v>23</v>
      </c>
    </row>
    <row r="93" spans="1:23" x14ac:dyDescent="0.25">
      <c r="A93">
        <v>1004036</v>
      </c>
      <c r="B93">
        <v>1</v>
      </c>
      <c r="C93">
        <v>1034424</v>
      </c>
      <c r="D93" t="s">
        <v>2016</v>
      </c>
      <c r="E93">
        <v>5</v>
      </c>
      <c r="F93">
        <v>2</v>
      </c>
      <c r="G93">
        <v>0</v>
      </c>
      <c r="H93">
        <v>0</v>
      </c>
      <c r="I93" t="s">
        <v>5</v>
      </c>
      <c r="J93" t="s">
        <v>570</v>
      </c>
      <c r="K93" t="s">
        <v>2012</v>
      </c>
      <c r="L93" s="3">
        <v>45826</v>
      </c>
      <c r="M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5.7870370370370367E-4</v>
      </c>
      <c r="N93" s="3">
        <v>45811</v>
      </c>
      <c r="O93" s="5">
        <f>IFERROR((PlanMasine[[#This Row],[Norma]]/PlanMasine[[#This Row],[Q]])*(PlanMasine[[#This Row],[Q]]/SUMIF(C:C,PlanMasine[[#This Row],[RN]],B:B)*PlanMasine[[#This Row],[KPLQ]]),0)</f>
        <v>0.83333333333333326</v>
      </c>
      <c r="P93">
        <v>215504</v>
      </c>
      <c r="Q93">
        <f>COUNTIF(PROMJENA!A:A,PlanMasine[[#This Row],[KPL]]&amp;"-"&amp;PlanMasine[[#This Row],[RN]])</f>
        <v>0</v>
      </c>
      <c r="R93">
        <f>IFERROR(INDEX(REDOSLIJED!A:A,MATCH(PlanMasine[[#This Row],[KPL]],REDOSLIJED!B:B,0)),MAX(REDOSLIJED!A:A)+1)</f>
        <v>45</v>
      </c>
      <c r="S93" s="9">
        <f>SUM($M$2:M93)</f>
        <v>0.39756944444444453</v>
      </c>
      <c r="T93" s="3">
        <f>PlanMasine[[#This Row],[Datum SAS]]-1</f>
        <v>45810</v>
      </c>
      <c r="U93">
        <f>WEEKDAY(PlanMasine[[#This Row],[ZAVRŠETAK MAŠINSKE]],2)</f>
        <v>1</v>
      </c>
      <c r="V93" s="3">
        <f>IF(WEEKDAY(PlanMasine[[#This Row],[Datum SAS]]-1,2)=7,PlanMasine[[#This Row],[Datum SAS]]-3,PlanMasine[[#This Row],[Datum SAS]]-1)</f>
        <v>45810</v>
      </c>
      <c r="W93">
        <f>WEEKNUM(PlanMasine[[#This Row],[Column2]],1)</f>
        <v>23</v>
      </c>
    </row>
    <row r="94" spans="1:23" x14ac:dyDescent="0.25">
      <c r="A94">
        <v>1004036</v>
      </c>
      <c r="B94">
        <v>1</v>
      </c>
      <c r="C94">
        <v>1004045</v>
      </c>
      <c r="D94" t="s">
        <v>2017</v>
      </c>
      <c r="E94">
        <v>18</v>
      </c>
      <c r="F94">
        <v>6</v>
      </c>
      <c r="G94">
        <v>0</v>
      </c>
      <c r="H94">
        <v>0</v>
      </c>
      <c r="I94" t="s">
        <v>5</v>
      </c>
      <c r="J94" t="s">
        <v>570</v>
      </c>
      <c r="K94" t="s">
        <v>2012</v>
      </c>
      <c r="L94" s="3">
        <v>45826</v>
      </c>
      <c r="M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4" s="3">
        <v>45811</v>
      </c>
      <c r="O94" s="5">
        <f>IFERROR((PlanMasine[[#This Row],[Norma]]/PlanMasine[[#This Row],[Q]])*(PlanMasine[[#This Row],[Q]]/SUMIF(C:C,PlanMasine[[#This Row],[RN]],B:B)*PlanMasine[[#This Row],[KPLQ]]),0)</f>
        <v>3</v>
      </c>
      <c r="P94">
        <v>215458</v>
      </c>
      <c r="Q94">
        <f>COUNTIF(PROMJENA!A:A,PlanMasine[[#This Row],[KPL]]&amp;"-"&amp;PlanMasine[[#This Row],[RN]])</f>
        <v>0</v>
      </c>
      <c r="R94">
        <f>IFERROR(INDEX(REDOSLIJED!A:A,MATCH(PlanMasine[[#This Row],[KPL]],REDOSLIJED!B:B,0)),MAX(REDOSLIJED!A:A)+1)</f>
        <v>45</v>
      </c>
      <c r="S94" s="9">
        <f>SUM($M$2:M94)</f>
        <v>0.39965277777777786</v>
      </c>
      <c r="T94" s="3">
        <f>PlanMasine[[#This Row],[Datum SAS]]-1</f>
        <v>45810</v>
      </c>
      <c r="U94">
        <f>WEEKDAY(PlanMasine[[#This Row],[ZAVRŠETAK MAŠINSKE]],2)</f>
        <v>1</v>
      </c>
      <c r="V94" s="3">
        <f>IF(WEEKDAY(PlanMasine[[#This Row],[Datum SAS]]-1,2)=7,PlanMasine[[#This Row],[Datum SAS]]-3,PlanMasine[[#This Row],[Datum SAS]]-1)</f>
        <v>45810</v>
      </c>
      <c r="W94">
        <f>WEEKNUM(PlanMasine[[#This Row],[Column2]],1)</f>
        <v>23</v>
      </c>
    </row>
    <row r="95" spans="1:23" x14ac:dyDescent="0.25">
      <c r="A95">
        <v>1004036</v>
      </c>
      <c r="B95">
        <v>1</v>
      </c>
      <c r="C95">
        <v>1034412</v>
      </c>
      <c r="D95" t="s">
        <v>2015</v>
      </c>
      <c r="E95">
        <v>9</v>
      </c>
      <c r="F95">
        <v>6</v>
      </c>
      <c r="G95">
        <v>0</v>
      </c>
      <c r="H95">
        <v>0</v>
      </c>
      <c r="I95" t="s">
        <v>5</v>
      </c>
      <c r="J95" t="s">
        <v>570</v>
      </c>
      <c r="K95" t="s">
        <v>2012</v>
      </c>
      <c r="L95" s="3">
        <v>45826</v>
      </c>
      <c r="M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5" s="3">
        <v>45811</v>
      </c>
      <c r="O95" s="5">
        <f>IFERROR((PlanMasine[[#This Row],[Norma]]/PlanMasine[[#This Row],[Q]])*(PlanMasine[[#This Row],[Q]]/SUMIF(C:C,PlanMasine[[#This Row],[RN]],B:B)*PlanMasine[[#This Row],[KPLQ]]),0)</f>
        <v>1.5</v>
      </c>
      <c r="P95">
        <v>215503</v>
      </c>
      <c r="Q95">
        <f>COUNTIF(PROMJENA!A:A,PlanMasine[[#This Row],[KPL]]&amp;"-"&amp;PlanMasine[[#This Row],[RN]])</f>
        <v>0</v>
      </c>
      <c r="R95">
        <f>IFERROR(INDEX(REDOSLIJED!A:A,MATCH(PlanMasine[[#This Row],[KPL]],REDOSLIJED!B:B,0)),MAX(REDOSLIJED!A:A)+1)</f>
        <v>45</v>
      </c>
      <c r="S95" s="9">
        <f>SUM($M$2:M95)</f>
        <v>0.40069444444444452</v>
      </c>
      <c r="T95" s="3">
        <f>PlanMasine[[#This Row],[Datum SAS]]-1</f>
        <v>45810</v>
      </c>
      <c r="U95">
        <f>WEEKDAY(PlanMasine[[#This Row],[ZAVRŠETAK MAŠINSKE]],2)</f>
        <v>1</v>
      </c>
      <c r="V95" s="3">
        <f>IF(WEEKDAY(PlanMasine[[#This Row],[Datum SAS]]-1,2)=7,PlanMasine[[#This Row],[Datum SAS]]-3,PlanMasine[[#This Row],[Datum SAS]]-1)</f>
        <v>45810</v>
      </c>
      <c r="W95">
        <f>WEEKNUM(PlanMasine[[#This Row],[Column2]],1)</f>
        <v>23</v>
      </c>
    </row>
    <row r="96" spans="1:23" x14ac:dyDescent="0.25">
      <c r="A96">
        <v>1004036</v>
      </c>
      <c r="B96">
        <v>1</v>
      </c>
      <c r="C96">
        <v>1034428</v>
      </c>
      <c r="D96" t="s">
        <v>1688</v>
      </c>
      <c r="E96">
        <v>10</v>
      </c>
      <c r="F96">
        <v>1</v>
      </c>
      <c r="G96">
        <v>0</v>
      </c>
      <c r="H96">
        <v>0</v>
      </c>
      <c r="I96" t="s">
        <v>5</v>
      </c>
      <c r="J96" t="s">
        <v>570</v>
      </c>
      <c r="K96" t="s">
        <v>2012</v>
      </c>
      <c r="L96" s="3">
        <v>45826</v>
      </c>
      <c r="M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1.1574074074074073E-3</v>
      </c>
      <c r="N96" s="3">
        <v>45811</v>
      </c>
      <c r="O96" s="5">
        <f>IFERROR((PlanMasine[[#This Row],[Norma]]/PlanMasine[[#This Row],[Q]])*(PlanMasine[[#This Row],[Q]]/SUMIF(C:C,PlanMasine[[#This Row],[RN]],B:B)*PlanMasine[[#This Row],[KPLQ]]),0)</f>
        <v>1.6666666666666665</v>
      </c>
      <c r="P96">
        <v>215507</v>
      </c>
      <c r="Q96">
        <f>COUNTIF(PROMJENA!A:A,PlanMasine[[#This Row],[KPL]]&amp;"-"&amp;PlanMasine[[#This Row],[RN]])</f>
        <v>0</v>
      </c>
      <c r="R96">
        <f>IFERROR(INDEX(REDOSLIJED!A:A,MATCH(PlanMasine[[#This Row],[KPL]],REDOSLIJED!B:B,0)),MAX(REDOSLIJED!A:A)+1)</f>
        <v>45</v>
      </c>
      <c r="S96" s="9">
        <f>SUM($M$2:M96)</f>
        <v>0.4018518518518519</v>
      </c>
      <c r="T96" s="3">
        <f>PlanMasine[[#This Row],[Datum SAS]]-1</f>
        <v>45810</v>
      </c>
      <c r="U96">
        <f>WEEKDAY(PlanMasine[[#This Row],[ZAVRŠETAK MAŠINSKE]],2)</f>
        <v>1</v>
      </c>
      <c r="V96" s="3">
        <f>IF(WEEKDAY(PlanMasine[[#This Row],[Datum SAS]]-1,2)=7,PlanMasine[[#This Row],[Datum SAS]]-3,PlanMasine[[#This Row],[Datum SAS]]-1)</f>
        <v>45810</v>
      </c>
      <c r="W96">
        <f>WEEKNUM(PlanMasine[[#This Row],[Column2]],1)</f>
        <v>23</v>
      </c>
    </row>
    <row r="97" spans="1:23" x14ac:dyDescent="0.25">
      <c r="A97">
        <v>1004037</v>
      </c>
      <c r="B97">
        <v>1</v>
      </c>
      <c r="C97">
        <v>1034428</v>
      </c>
      <c r="D97" t="s">
        <v>1688</v>
      </c>
      <c r="E97">
        <v>10</v>
      </c>
      <c r="F97">
        <v>1</v>
      </c>
      <c r="G97">
        <v>0</v>
      </c>
      <c r="H97">
        <v>0</v>
      </c>
      <c r="I97" t="s">
        <v>5</v>
      </c>
      <c r="J97" t="s">
        <v>570</v>
      </c>
      <c r="K97" t="s">
        <v>2012</v>
      </c>
      <c r="L97" s="3">
        <v>45826</v>
      </c>
      <c r="M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1.1574074074074073E-3</v>
      </c>
      <c r="N97" s="3">
        <v>45811</v>
      </c>
      <c r="O97" s="5">
        <f>IFERROR((PlanMasine[[#This Row],[Norma]]/PlanMasine[[#This Row],[Q]])*(PlanMasine[[#This Row],[Q]]/SUMIF(C:C,PlanMasine[[#This Row],[RN]],B:B)*PlanMasine[[#This Row],[KPLQ]]),0)</f>
        <v>1.6666666666666665</v>
      </c>
      <c r="P97">
        <v>215507</v>
      </c>
      <c r="Q97">
        <f>COUNTIF(PROMJENA!A:A,PlanMasine[[#This Row],[KPL]]&amp;"-"&amp;PlanMasine[[#This Row],[RN]])</f>
        <v>0</v>
      </c>
      <c r="R97">
        <f>IFERROR(INDEX(REDOSLIJED!A:A,MATCH(PlanMasine[[#This Row],[KPL]],REDOSLIJED!B:B,0)),MAX(REDOSLIJED!A:A)+1)</f>
        <v>45</v>
      </c>
      <c r="S97" s="9">
        <f>SUM($M$2:M97)</f>
        <v>0.40300925925925929</v>
      </c>
      <c r="T97" s="3">
        <f>PlanMasine[[#This Row],[Datum SAS]]-1</f>
        <v>45810</v>
      </c>
      <c r="U97">
        <f>WEEKDAY(PlanMasine[[#This Row],[ZAVRŠETAK MAŠINSKE]],2)</f>
        <v>1</v>
      </c>
      <c r="V97" s="3">
        <f>IF(WEEKDAY(PlanMasine[[#This Row],[Datum SAS]]-1,2)=7,PlanMasine[[#This Row],[Datum SAS]]-3,PlanMasine[[#This Row],[Datum SAS]]-1)</f>
        <v>45810</v>
      </c>
      <c r="W97">
        <f>WEEKNUM(PlanMasine[[#This Row],[Column2]],1)</f>
        <v>23</v>
      </c>
    </row>
    <row r="98" spans="1:23" x14ac:dyDescent="0.25">
      <c r="A98">
        <v>1004037</v>
      </c>
      <c r="B98">
        <v>1</v>
      </c>
      <c r="C98">
        <v>1034418</v>
      </c>
      <c r="D98" t="s">
        <v>1688</v>
      </c>
      <c r="E98">
        <v>30</v>
      </c>
      <c r="F98">
        <v>3</v>
      </c>
      <c r="G98">
        <v>0</v>
      </c>
      <c r="H98">
        <v>0</v>
      </c>
      <c r="I98" t="s">
        <v>5</v>
      </c>
      <c r="J98" t="s">
        <v>570</v>
      </c>
      <c r="K98" t="s">
        <v>2012</v>
      </c>
      <c r="L98" s="3">
        <v>45826</v>
      </c>
      <c r="M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8" s="3">
        <v>45811</v>
      </c>
      <c r="O98" s="5">
        <f>IFERROR((PlanMasine[[#This Row],[Norma]]/PlanMasine[[#This Row],[Q]])*(PlanMasine[[#This Row],[Q]]/SUMIF(C:C,PlanMasine[[#This Row],[RN]],B:B)*PlanMasine[[#This Row],[KPLQ]]),0)</f>
        <v>5</v>
      </c>
      <c r="P98">
        <v>215507</v>
      </c>
      <c r="Q98">
        <f>COUNTIF(PROMJENA!A:A,PlanMasine[[#This Row],[KPL]]&amp;"-"&amp;PlanMasine[[#This Row],[RN]])</f>
        <v>0</v>
      </c>
      <c r="R98">
        <f>IFERROR(INDEX(REDOSLIJED!A:A,MATCH(PlanMasine[[#This Row],[KPL]],REDOSLIJED!B:B,0)),MAX(REDOSLIJED!A:A)+1)</f>
        <v>45</v>
      </c>
      <c r="S98" s="9">
        <f>SUM($M$2:M98)</f>
        <v>0.4064814814814815</v>
      </c>
      <c r="T98" s="3">
        <f>PlanMasine[[#This Row],[Datum SAS]]-1</f>
        <v>45810</v>
      </c>
      <c r="U98">
        <f>WEEKDAY(PlanMasine[[#This Row],[ZAVRŠETAK MAŠINSKE]],2)</f>
        <v>1</v>
      </c>
      <c r="V98" s="3">
        <f>IF(WEEKDAY(PlanMasine[[#This Row],[Datum SAS]]-1,2)=7,PlanMasine[[#This Row],[Datum SAS]]-3,PlanMasine[[#This Row],[Datum SAS]]-1)</f>
        <v>45810</v>
      </c>
      <c r="W98">
        <f>WEEKNUM(PlanMasine[[#This Row],[Column2]],1)</f>
        <v>23</v>
      </c>
    </row>
    <row r="99" spans="1:23" x14ac:dyDescent="0.25">
      <c r="A99">
        <v>1004037</v>
      </c>
      <c r="B99">
        <v>1</v>
      </c>
      <c r="C99">
        <v>1034422</v>
      </c>
      <c r="D99" t="s">
        <v>2015</v>
      </c>
      <c r="E99">
        <v>3</v>
      </c>
      <c r="F99">
        <v>2</v>
      </c>
      <c r="G99">
        <v>0</v>
      </c>
      <c r="H99">
        <v>0</v>
      </c>
      <c r="I99" t="s">
        <v>5</v>
      </c>
      <c r="J99" t="s">
        <v>570</v>
      </c>
      <c r="K99" t="s">
        <v>2012</v>
      </c>
      <c r="L99" s="3">
        <v>45826</v>
      </c>
      <c r="M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3.4722222222222218E-4</v>
      </c>
      <c r="N99" s="3">
        <v>45811</v>
      </c>
      <c r="O99" s="5">
        <f>IFERROR((PlanMasine[[#This Row],[Norma]]/PlanMasine[[#This Row],[Q]])*(PlanMasine[[#This Row],[Q]]/SUMIF(C:C,PlanMasine[[#This Row],[RN]],B:B)*PlanMasine[[#This Row],[KPLQ]]),0)</f>
        <v>0.5</v>
      </c>
      <c r="P99">
        <v>215503</v>
      </c>
      <c r="Q99">
        <f>COUNTIF(PROMJENA!A:A,PlanMasine[[#This Row],[KPL]]&amp;"-"&amp;PlanMasine[[#This Row],[RN]])</f>
        <v>0</v>
      </c>
      <c r="R99">
        <f>IFERROR(INDEX(REDOSLIJED!A:A,MATCH(PlanMasine[[#This Row],[KPL]],REDOSLIJED!B:B,0)),MAX(REDOSLIJED!A:A)+1)</f>
        <v>45</v>
      </c>
      <c r="S99" s="9">
        <f>SUM($M$2:M99)</f>
        <v>0.40682870370370372</v>
      </c>
      <c r="T99" s="3">
        <f>PlanMasine[[#This Row],[Datum SAS]]-1</f>
        <v>45810</v>
      </c>
      <c r="U99">
        <f>WEEKDAY(PlanMasine[[#This Row],[ZAVRŠETAK MAŠINSKE]],2)</f>
        <v>1</v>
      </c>
      <c r="V99" s="3">
        <f>IF(WEEKDAY(PlanMasine[[#This Row],[Datum SAS]]-1,2)=7,PlanMasine[[#This Row],[Datum SAS]]-3,PlanMasine[[#This Row],[Datum SAS]]-1)</f>
        <v>45810</v>
      </c>
      <c r="W99">
        <f>WEEKNUM(PlanMasine[[#This Row],[Column2]],1)</f>
        <v>23</v>
      </c>
    </row>
    <row r="100" spans="1:23" x14ac:dyDescent="0.25">
      <c r="A100">
        <v>1004037</v>
      </c>
      <c r="B100">
        <v>1</v>
      </c>
      <c r="C100">
        <v>1034414</v>
      </c>
      <c r="D100" t="s">
        <v>2016</v>
      </c>
      <c r="E100">
        <v>15</v>
      </c>
      <c r="F100">
        <v>6</v>
      </c>
      <c r="G100">
        <v>0</v>
      </c>
      <c r="H100">
        <v>0</v>
      </c>
      <c r="I100" t="s">
        <v>5</v>
      </c>
      <c r="J100" t="s">
        <v>570</v>
      </c>
      <c r="K100" t="s">
        <v>2012</v>
      </c>
      <c r="L100" s="3">
        <v>45826</v>
      </c>
      <c r="M1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100" s="3">
        <v>45811</v>
      </c>
      <c r="O100" s="5">
        <f>IFERROR((PlanMasine[[#This Row],[Norma]]/PlanMasine[[#This Row],[Q]])*(PlanMasine[[#This Row],[Q]]/SUMIF(C:C,PlanMasine[[#This Row],[RN]],B:B)*PlanMasine[[#This Row],[KPLQ]]),0)</f>
        <v>2.5</v>
      </c>
      <c r="P100">
        <v>215504</v>
      </c>
      <c r="Q100">
        <f>COUNTIF(PROMJENA!A:A,PlanMasine[[#This Row],[KPL]]&amp;"-"&amp;PlanMasine[[#This Row],[RN]])</f>
        <v>0</v>
      </c>
      <c r="R100">
        <f>IFERROR(INDEX(REDOSLIJED!A:A,MATCH(PlanMasine[[#This Row],[KPL]],REDOSLIJED!B:B,0)),MAX(REDOSLIJED!A:A)+1)</f>
        <v>45</v>
      </c>
      <c r="S100" s="9">
        <f>SUM($M$2:M100)</f>
        <v>0.40856481481481483</v>
      </c>
      <c r="T100" s="3">
        <f>PlanMasine[[#This Row],[Datum SAS]]-1</f>
        <v>45810</v>
      </c>
      <c r="U100">
        <f>WEEKDAY(PlanMasine[[#This Row],[ZAVRŠETAK MAŠINSKE]],2)</f>
        <v>1</v>
      </c>
      <c r="V100" s="3">
        <f>IF(WEEKDAY(PlanMasine[[#This Row],[Datum SAS]]-1,2)=7,PlanMasine[[#This Row],[Datum SAS]]-3,PlanMasine[[#This Row],[Datum SAS]]-1)</f>
        <v>45810</v>
      </c>
      <c r="W100">
        <f>WEEKNUM(PlanMasine[[#This Row],[Column2]],1)</f>
        <v>23</v>
      </c>
    </row>
    <row r="101" spans="1:23" x14ac:dyDescent="0.25">
      <c r="A101">
        <v>1004037</v>
      </c>
      <c r="B101">
        <v>1</v>
      </c>
      <c r="C101">
        <v>1034412</v>
      </c>
      <c r="D101" t="s">
        <v>2015</v>
      </c>
      <c r="E101">
        <v>9</v>
      </c>
      <c r="F101">
        <v>6</v>
      </c>
      <c r="G101">
        <v>0</v>
      </c>
      <c r="H101">
        <v>0</v>
      </c>
      <c r="I101" t="s">
        <v>5</v>
      </c>
      <c r="J101" t="s">
        <v>570</v>
      </c>
      <c r="K101" t="s">
        <v>2012</v>
      </c>
      <c r="L101" s="3">
        <v>45826</v>
      </c>
      <c r="M1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1" s="3">
        <v>45811</v>
      </c>
      <c r="O101" s="5">
        <f>IFERROR((PlanMasine[[#This Row],[Norma]]/PlanMasine[[#This Row],[Q]])*(PlanMasine[[#This Row],[Q]]/SUMIF(C:C,PlanMasine[[#This Row],[RN]],B:B)*PlanMasine[[#This Row],[KPLQ]]),0)</f>
        <v>1.5</v>
      </c>
      <c r="P101">
        <v>215503</v>
      </c>
      <c r="Q101">
        <f>COUNTIF(PROMJENA!A:A,PlanMasine[[#This Row],[KPL]]&amp;"-"&amp;PlanMasine[[#This Row],[RN]])</f>
        <v>0</v>
      </c>
      <c r="R101">
        <f>IFERROR(INDEX(REDOSLIJED!A:A,MATCH(PlanMasine[[#This Row],[KPL]],REDOSLIJED!B:B,0)),MAX(REDOSLIJED!A:A)+1)</f>
        <v>45</v>
      </c>
      <c r="S101" s="9">
        <f>SUM($M$2:M101)</f>
        <v>0.40960648148148149</v>
      </c>
      <c r="T101" s="3">
        <f>PlanMasine[[#This Row],[Datum SAS]]-1</f>
        <v>45810</v>
      </c>
      <c r="U101">
        <f>WEEKDAY(PlanMasine[[#This Row],[ZAVRŠETAK MAŠINSKE]],2)</f>
        <v>1</v>
      </c>
      <c r="V101" s="3">
        <f>IF(WEEKDAY(PlanMasine[[#This Row],[Datum SAS]]-1,2)=7,PlanMasine[[#This Row],[Datum SAS]]-3,PlanMasine[[#This Row],[Datum SAS]]-1)</f>
        <v>45810</v>
      </c>
      <c r="W101">
        <f>WEEKNUM(PlanMasine[[#This Row],[Column2]],1)</f>
        <v>23</v>
      </c>
    </row>
    <row r="102" spans="1:23" x14ac:dyDescent="0.25">
      <c r="A102">
        <v>1004037</v>
      </c>
      <c r="B102">
        <v>1</v>
      </c>
      <c r="C102">
        <v>1004069</v>
      </c>
      <c r="D102" t="s">
        <v>2014</v>
      </c>
      <c r="E102">
        <v>9</v>
      </c>
      <c r="F102">
        <v>6</v>
      </c>
      <c r="G102">
        <v>0</v>
      </c>
      <c r="H102">
        <v>0</v>
      </c>
      <c r="I102" t="s">
        <v>5</v>
      </c>
      <c r="J102" t="s">
        <v>570</v>
      </c>
      <c r="K102" t="s">
        <v>2012</v>
      </c>
      <c r="L102" s="3">
        <v>45826</v>
      </c>
      <c r="M1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2" s="3">
        <v>45811</v>
      </c>
      <c r="O102" s="5">
        <f>IFERROR((PlanMasine[[#This Row],[Norma]]/PlanMasine[[#This Row],[Q]])*(PlanMasine[[#This Row],[Q]]/SUMIF(C:C,PlanMasine[[#This Row],[RN]],B:B)*PlanMasine[[#This Row],[KPLQ]]),0)</f>
        <v>1.5</v>
      </c>
      <c r="P102">
        <v>215484</v>
      </c>
      <c r="Q102">
        <f>COUNTIF(PROMJENA!A:A,PlanMasine[[#This Row],[KPL]]&amp;"-"&amp;PlanMasine[[#This Row],[RN]])</f>
        <v>0</v>
      </c>
      <c r="R102">
        <f>IFERROR(INDEX(REDOSLIJED!A:A,MATCH(PlanMasine[[#This Row],[KPL]],REDOSLIJED!B:B,0)),MAX(REDOSLIJED!A:A)+1)</f>
        <v>45</v>
      </c>
      <c r="S102" s="9">
        <f>SUM($M$2:M102)</f>
        <v>0.41064814814814815</v>
      </c>
      <c r="T102" s="3">
        <f>PlanMasine[[#This Row],[Datum SAS]]-1</f>
        <v>45810</v>
      </c>
      <c r="U102">
        <f>WEEKDAY(PlanMasine[[#This Row],[ZAVRŠETAK MAŠINSKE]],2)</f>
        <v>1</v>
      </c>
      <c r="V102" s="3">
        <f>IF(WEEKDAY(PlanMasine[[#This Row],[Datum SAS]]-1,2)=7,PlanMasine[[#This Row],[Datum SAS]]-3,PlanMasine[[#This Row],[Datum SAS]]-1)</f>
        <v>45810</v>
      </c>
      <c r="W102">
        <f>WEEKNUM(PlanMasine[[#This Row],[Column2]],1)</f>
        <v>23</v>
      </c>
    </row>
    <row r="103" spans="1:23" x14ac:dyDescent="0.25">
      <c r="A103">
        <v>1004037</v>
      </c>
      <c r="B103">
        <v>1</v>
      </c>
      <c r="C103">
        <v>1004056</v>
      </c>
      <c r="D103" t="s">
        <v>2013</v>
      </c>
      <c r="E103">
        <v>30</v>
      </c>
      <c r="F103">
        <v>6</v>
      </c>
      <c r="G103">
        <v>0</v>
      </c>
      <c r="H103">
        <v>0</v>
      </c>
      <c r="I103" t="s">
        <v>5</v>
      </c>
      <c r="J103" t="s">
        <v>570</v>
      </c>
      <c r="K103" t="s">
        <v>2012</v>
      </c>
      <c r="L103" s="3">
        <v>45826</v>
      </c>
      <c r="M1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3" s="3">
        <v>45811</v>
      </c>
      <c r="O103" s="5">
        <f>IFERROR((PlanMasine[[#This Row],[Norma]]/PlanMasine[[#This Row],[Q]])*(PlanMasine[[#This Row],[Q]]/SUMIF(C:C,PlanMasine[[#This Row],[RN]],B:B)*PlanMasine[[#This Row],[KPLQ]]),0)</f>
        <v>5</v>
      </c>
      <c r="P103">
        <v>215469</v>
      </c>
      <c r="Q103">
        <f>COUNTIF(PROMJENA!A:A,PlanMasine[[#This Row],[KPL]]&amp;"-"&amp;PlanMasine[[#This Row],[RN]])</f>
        <v>0</v>
      </c>
      <c r="R103">
        <f>IFERROR(INDEX(REDOSLIJED!A:A,MATCH(PlanMasine[[#This Row],[KPL]],REDOSLIJED!B:B,0)),MAX(REDOSLIJED!A:A)+1)</f>
        <v>45</v>
      </c>
      <c r="S103" s="9">
        <f>SUM($M$2:M103)</f>
        <v>0.41412037037037036</v>
      </c>
      <c r="T103" s="3">
        <f>PlanMasine[[#This Row],[Datum SAS]]-1</f>
        <v>45810</v>
      </c>
      <c r="U103">
        <f>WEEKDAY(PlanMasine[[#This Row],[ZAVRŠETAK MAŠINSKE]],2)</f>
        <v>1</v>
      </c>
      <c r="V103" s="3">
        <f>IF(WEEKDAY(PlanMasine[[#This Row],[Datum SAS]]-1,2)=7,PlanMasine[[#This Row],[Datum SAS]]-3,PlanMasine[[#This Row],[Datum SAS]]-1)</f>
        <v>45810</v>
      </c>
      <c r="W103">
        <f>WEEKNUM(PlanMasine[[#This Row],[Column2]],1)</f>
        <v>23</v>
      </c>
    </row>
    <row r="104" spans="1:23" x14ac:dyDescent="0.25">
      <c r="A104">
        <v>1004037</v>
      </c>
      <c r="B104">
        <v>1</v>
      </c>
      <c r="C104">
        <v>1004054</v>
      </c>
      <c r="D104" t="s">
        <v>2011</v>
      </c>
      <c r="E104">
        <v>9</v>
      </c>
      <c r="F104">
        <v>6</v>
      </c>
      <c r="G104">
        <v>0</v>
      </c>
      <c r="H104">
        <v>0</v>
      </c>
      <c r="I104" t="s">
        <v>5</v>
      </c>
      <c r="J104" t="s">
        <v>570</v>
      </c>
      <c r="K104" t="s">
        <v>2012</v>
      </c>
      <c r="L104" s="3">
        <v>45826</v>
      </c>
      <c r="M1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4" s="3">
        <v>45811</v>
      </c>
      <c r="O104" s="5">
        <f>IFERROR((PlanMasine[[#This Row],[Norma]]/PlanMasine[[#This Row],[Q]])*(PlanMasine[[#This Row],[Q]]/SUMIF(C:C,PlanMasine[[#This Row],[RN]],B:B)*PlanMasine[[#This Row],[KPLQ]]),0)</f>
        <v>1.5</v>
      </c>
      <c r="P104">
        <v>215467</v>
      </c>
      <c r="Q104">
        <f>COUNTIF(PROMJENA!A:A,PlanMasine[[#This Row],[KPL]]&amp;"-"&amp;PlanMasine[[#This Row],[RN]])</f>
        <v>0</v>
      </c>
      <c r="R104">
        <f>IFERROR(INDEX(REDOSLIJED!A:A,MATCH(PlanMasine[[#This Row],[KPL]],REDOSLIJED!B:B,0)),MAX(REDOSLIJED!A:A)+1)</f>
        <v>45</v>
      </c>
      <c r="S104" s="9">
        <f>SUM($M$2:M104)</f>
        <v>0.41516203703703702</v>
      </c>
      <c r="T104" s="3">
        <f>PlanMasine[[#This Row],[Datum SAS]]-1</f>
        <v>45810</v>
      </c>
      <c r="U104">
        <f>WEEKDAY(PlanMasine[[#This Row],[ZAVRŠETAK MAŠINSKE]],2)</f>
        <v>1</v>
      </c>
      <c r="V104" s="3">
        <f>IF(WEEKDAY(PlanMasine[[#This Row],[Datum SAS]]-1,2)=7,PlanMasine[[#This Row],[Datum SAS]]-3,PlanMasine[[#This Row],[Datum SAS]]-1)</f>
        <v>45810</v>
      </c>
      <c r="W104">
        <f>WEEKNUM(PlanMasine[[#This Row],[Column2]],1)</f>
        <v>23</v>
      </c>
    </row>
    <row r="105" spans="1:23" x14ac:dyDescent="0.25">
      <c r="A105">
        <v>1004037</v>
      </c>
      <c r="B105">
        <v>1</v>
      </c>
      <c r="C105">
        <v>1004050</v>
      </c>
      <c r="D105" t="s">
        <v>2018</v>
      </c>
      <c r="E105">
        <v>30</v>
      </c>
      <c r="F105">
        <v>6</v>
      </c>
      <c r="G105">
        <v>0</v>
      </c>
      <c r="H105">
        <v>0</v>
      </c>
      <c r="I105" t="s">
        <v>5</v>
      </c>
      <c r="J105" t="s">
        <v>570</v>
      </c>
      <c r="K105" t="s">
        <v>2012</v>
      </c>
      <c r="L105" s="3">
        <v>45826</v>
      </c>
      <c r="M1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5" s="3">
        <v>45811</v>
      </c>
      <c r="O105" s="5">
        <f>IFERROR((PlanMasine[[#This Row],[Norma]]/PlanMasine[[#This Row],[Q]])*(PlanMasine[[#This Row],[Q]]/SUMIF(C:C,PlanMasine[[#This Row],[RN]],B:B)*PlanMasine[[#This Row],[KPLQ]]),0)</f>
        <v>5</v>
      </c>
      <c r="P105">
        <v>215463</v>
      </c>
      <c r="Q105">
        <f>COUNTIF(PROMJENA!A:A,PlanMasine[[#This Row],[KPL]]&amp;"-"&amp;PlanMasine[[#This Row],[RN]])</f>
        <v>0</v>
      </c>
      <c r="R105">
        <f>IFERROR(INDEX(REDOSLIJED!A:A,MATCH(PlanMasine[[#This Row],[KPL]],REDOSLIJED!B:B,0)),MAX(REDOSLIJED!A:A)+1)</f>
        <v>45</v>
      </c>
      <c r="S105" s="9">
        <f>SUM($M$2:M105)</f>
        <v>0.41863425925925923</v>
      </c>
      <c r="T105" s="3">
        <f>PlanMasine[[#This Row],[Datum SAS]]-1</f>
        <v>45810</v>
      </c>
      <c r="U105">
        <f>WEEKDAY(PlanMasine[[#This Row],[ZAVRŠETAK MAŠINSKE]],2)</f>
        <v>1</v>
      </c>
      <c r="V105" s="3">
        <f>IF(WEEKDAY(PlanMasine[[#This Row],[Datum SAS]]-1,2)=7,PlanMasine[[#This Row],[Datum SAS]]-3,PlanMasine[[#This Row],[Datum SAS]]-1)</f>
        <v>45810</v>
      </c>
      <c r="W105">
        <f>WEEKNUM(PlanMasine[[#This Row],[Column2]],1)</f>
        <v>23</v>
      </c>
    </row>
    <row r="106" spans="1:23" x14ac:dyDescent="0.25">
      <c r="A106">
        <v>1004037</v>
      </c>
      <c r="B106">
        <v>1</v>
      </c>
      <c r="C106">
        <v>1004045</v>
      </c>
      <c r="D106" t="s">
        <v>2017</v>
      </c>
      <c r="E106">
        <v>18</v>
      </c>
      <c r="F106">
        <v>6</v>
      </c>
      <c r="G106">
        <v>0</v>
      </c>
      <c r="H106">
        <v>0</v>
      </c>
      <c r="I106" t="s">
        <v>5</v>
      </c>
      <c r="J106" t="s">
        <v>570</v>
      </c>
      <c r="K106" t="s">
        <v>2012</v>
      </c>
      <c r="L106" s="3">
        <v>45826</v>
      </c>
      <c r="M1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6" s="3">
        <v>45811</v>
      </c>
      <c r="O106" s="5">
        <f>IFERROR((PlanMasine[[#This Row],[Norma]]/PlanMasine[[#This Row],[Q]])*(PlanMasine[[#This Row],[Q]]/SUMIF(C:C,PlanMasine[[#This Row],[RN]],B:B)*PlanMasine[[#This Row],[KPLQ]]),0)</f>
        <v>3</v>
      </c>
      <c r="P106">
        <v>215458</v>
      </c>
      <c r="Q106">
        <f>COUNTIF(PROMJENA!A:A,PlanMasine[[#This Row],[KPL]]&amp;"-"&amp;PlanMasine[[#This Row],[RN]])</f>
        <v>0</v>
      </c>
      <c r="R106">
        <f>IFERROR(INDEX(REDOSLIJED!A:A,MATCH(PlanMasine[[#This Row],[KPL]],REDOSLIJED!B:B,0)),MAX(REDOSLIJED!A:A)+1)</f>
        <v>45</v>
      </c>
      <c r="S106" s="9">
        <f>SUM($M$2:M106)</f>
        <v>0.42071759259259256</v>
      </c>
      <c r="T106" s="3">
        <f>PlanMasine[[#This Row],[Datum SAS]]-1</f>
        <v>45810</v>
      </c>
      <c r="U106">
        <f>WEEKDAY(PlanMasine[[#This Row],[ZAVRŠETAK MAŠINSKE]],2)</f>
        <v>1</v>
      </c>
      <c r="V106" s="3">
        <f>IF(WEEKDAY(PlanMasine[[#This Row],[Datum SAS]]-1,2)=7,PlanMasine[[#This Row],[Datum SAS]]-3,PlanMasine[[#This Row],[Datum SAS]]-1)</f>
        <v>45810</v>
      </c>
      <c r="W106">
        <f>WEEKNUM(PlanMasine[[#This Row],[Column2]],1)</f>
        <v>23</v>
      </c>
    </row>
    <row r="107" spans="1:23" x14ac:dyDescent="0.25">
      <c r="A107">
        <v>1004037</v>
      </c>
      <c r="B107">
        <v>1</v>
      </c>
      <c r="C107">
        <v>1034424</v>
      </c>
      <c r="D107" t="s">
        <v>2016</v>
      </c>
      <c r="E107">
        <v>5</v>
      </c>
      <c r="F107">
        <v>2</v>
      </c>
      <c r="G107">
        <v>0</v>
      </c>
      <c r="H107">
        <v>0</v>
      </c>
      <c r="I107" t="s">
        <v>5</v>
      </c>
      <c r="J107" t="s">
        <v>570</v>
      </c>
      <c r="K107" t="s">
        <v>2012</v>
      </c>
      <c r="L107" s="3">
        <v>45826</v>
      </c>
      <c r="M1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5.7870370370370367E-4</v>
      </c>
      <c r="N107" s="3">
        <v>45811</v>
      </c>
      <c r="O107" s="5">
        <f>IFERROR((PlanMasine[[#This Row],[Norma]]/PlanMasine[[#This Row],[Q]])*(PlanMasine[[#This Row],[Q]]/SUMIF(C:C,PlanMasine[[#This Row],[RN]],B:B)*PlanMasine[[#This Row],[KPLQ]]),0)</f>
        <v>0.83333333333333326</v>
      </c>
      <c r="P107">
        <v>215504</v>
      </c>
      <c r="Q107">
        <f>COUNTIF(PROMJENA!A:A,PlanMasine[[#This Row],[KPL]]&amp;"-"&amp;PlanMasine[[#This Row],[RN]])</f>
        <v>0</v>
      </c>
      <c r="R107">
        <f>IFERROR(INDEX(REDOSLIJED!A:A,MATCH(PlanMasine[[#This Row],[KPL]],REDOSLIJED!B:B,0)),MAX(REDOSLIJED!A:A)+1)</f>
        <v>45</v>
      </c>
      <c r="S107" s="9">
        <f>SUM($M$2:M107)</f>
        <v>0.42129629629629628</v>
      </c>
      <c r="T107" s="3">
        <f>PlanMasine[[#This Row],[Datum SAS]]-1</f>
        <v>45810</v>
      </c>
      <c r="U107">
        <f>WEEKDAY(PlanMasine[[#This Row],[ZAVRŠETAK MAŠINSKE]],2)</f>
        <v>1</v>
      </c>
      <c r="V107" s="3">
        <f>IF(WEEKDAY(PlanMasine[[#This Row],[Datum SAS]]-1,2)=7,PlanMasine[[#This Row],[Datum SAS]]-3,PlanMasine[[#This Row],[Datum SAS]]-1)</f>
        <v>45810</v>
      </c>
      <c r="W107">
        <f>WEEKNUM(PlanMasine[[#This Row],[Column2]],1)</f>
        <v>23</v>
      </c>
    </row>
    <row r="108" spans="1:23" x14ac:dyDescent="0.25">
      <c r="A108">
        <v>1004038</v>
      </c>
      <c r="B108">
        <v>1</v>
      </c>
      <c r="C108">
        <v>1034418</v>
      </c>
      <c r="D108" t="s">
        <v>1688</v>
      </c>
      <c r="E108">
        <v>30</v>
      </c>
      <c r="F108">
        <v>3</v>
      </c>
      <c r="G108">
        <v>0</v>
      </c>
      <c r="H108">
        <v>0</v>
      </c>
      <c r="I108" t="s">
        <v>5</v>
      </c>
      <c r="J108" t="s">
        <v>570</v>
      </c>
      <c r="K108" t="s">
        <v>2012</v>
      </c>
      <c r="L108" s="3">
        <v>45826</v>
      </c>
      <c r="M1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8" s="3">
        <v>45811</v>
      </c>
      <c r="O108" s="5">
        <f>IFERROR((PlanMasine[[#This Row],[Norma]]/PlanMasine[[#This Row],[Q]])*(PlanMasine[[#This Row],[Q]]/SUMIF(C:C,PlanMasine[[#This Row],[RN]],B:B)*PlanMasine[[#This Row],[KPLQ]]),0)</f>
        <v>5</v>
      </c>
      <c r="P108">
        <v>215507</v>
      </c>
      <c r="Q108">
        <f>COUNTIF(PROMJENA!A:A,PlanMasine[[#This Row],[KPL]]&amp;"-"&amp;PlanMasine[[#This Row],[RN]])</f>
        <v>0</v>
      </c>
      <c r="R108">
        <f>IFERROR(INDEX(REDOSLIJED!A:A,MATCH(PlanMasine[[#This Row],[KPL]],REDOSLIJED!B:B,0)),MAX(REDOSLIJED!A:A)+1)</f>
        <v>45</v>
      </c>
      <c r="S108" s="9">
        <f>SUM($M$2:M108)</f>
        <v>0.42476851851851849</v>
      </c>
      <c r="T108" s="3">
        <f>PlanMasine[[#This Row],[Datum SAS]]-1</f>
        <v>45810</v>
      </c>
      <c r="U108">
        <f>WEEKDAY(PlanMasine[[#This Row],[ZAVRŠETAK MAŠINSKE]],2)</f>
        <v>1</v>
      </c>
      <c r="V108" s="3">
        <f>IF(WEEKDAY(PlanMasine[[#This Row],[Datum SAS]]-1,2)=7,PlanMasine[[#This Row],[Datum SAS]]-3,PlanMasine[[#This Row],[Datum SAS]]-1)</f>
        <v>45810</v>
      </c>
      <c r="W108">
        <f>WEEKNUM(PlanMasine[[#This Row],[Column2]],1)</f>
        <v>23</v>
      </c>
    </row>
    <row r="109" spans="1:23" x14ac:dyDescent="0.25">
      <c r="A109">
        <v>1004038</v>
      </c>
      <c r="B109">
        <v>1</v>
      </c>
      <c r="C109">
        <v>1034412</v>
      </c>
      <c r="D109" t="s">
        <v>2015</v>
      </c>
      <c r="E109">
        <v>9</v>
      </c>
      <c r="F109">
        <v>6</v>
      </c>
      <c r="G109">
        <v>0</v>
      </c>
      <c r="H109">
        <v>0</v>
      </c>
      <c r="I109" t="s">
        <v>5</v>
      </c>
      <c r="J109" t="s">
        <v>570</v>
      </c>
      <c r="K109" t="s">
        <v>2012</v>
      </c>
      <c r="L109" s="3">
        <v>45826</v>
      </c>
      <c r="M1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9" s="3">
        <v>45811</v>
      </c>
      <c r="O109" s="5">
        <f>IFERROR((PlanMasine[[#This Row],[Norma]]/PlanMasine[[#This Row],[Q]])*(PlanMasine[[#This Row],[Q]]/SUMIF(C:C,PlanMasine[[#This Row],[RN]],B:B)*PlanMasine[[#This Row],[KPLQ]]),0)</f>
        <v>1.5</v>
      </c>
      <c r="P109">
        <v>215503</v>
      </c>
      <c r="Q109">
        <f>COUNTIF(PROMJENA!A:A,PlanMasine[[#This Row],[KPL]]&amp;"-"&amp;PlanMasine[[#This Row],[RN]])</f>
        <v>0</v>
      </c>
      <c r="R109">
        <f>IFERROR(INDEX(REDOSLIJED!A:A,MATCH(PlanMasine[[#This Row],[KPL]],REDOSLIJED!B:B,0)),MAX(REDOSLIJED!A:A)+1)</f>
        <v>45</v>
      </c>
      <c r="S109" s="9">
        <f>SUM($M$2:M109)</f>
        <v>0.42581018518518515</v>
      </c>
      <c r="T109" s="3">
        <f>PlanMasine[[#This Row],[Datum SAS]]-1</f>
        <v>45810</v>
      </c>
      <c r="U109">
        <f>WEEKDAY(PlanMasine[[#This Row],[ZAVRŠETAK MAŠINSKE]],2)</f>
        <v>1</v>
      </c>
      <c r="V109" s="3">
        <f>IF(WEEKDAY(PlanMasine[[#This Row],[Datum SAS]]-1,2)=7,PlanMasine[[#This Row],[Datum SAS]]-3,PlanMasine[[#This Row],[Datum SAS]]-1)</f>
        <v>45810</v>
      </c>
      <c r="W109">
        <f>WEEKNUM(PlanMasine[[#This Row],[Column2]],1)</f>
        <v>23</v>
      </c>
    </row>
    <row r="110" spans="1:23" x14ac:dyDescent="0.25">
      <c r="A110">
        <v>1004038</v>
      </c>
      <c r="B110">
        <v>1</v>
      </c>
      <c r="C110">
        <v>1034424</v>
      </c>
      <c r="D110" t="s">
        <v>2016</v>
      </c>
      <c r="E110">
        <v>5</v>
      </c>
      <c r="F110">
        <v>2</v>
      </c>
      <c r="G110">
        <v>0</v>
      </c>
      <c r="H110">
        <v>0</v>
      </c>
      <c r="I110" t="s">
        <v>5</v>
      </c>
      <c r="J110" t="s">
        <v>570</v>
      </c>
      <c r="K110" t="s">
        <v>2012</v>
      </c>
      <c r="L110" s="3">
        <v>45826</v>
      </c>
      <c r="M1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5.7870370370370367E-4</v>
      </c>
      <c r="N110" s="3">
        <v>45811</v>
      </c>
      <c r="O110" s="5">
        <f>IFERROR((PlanMasine[[#This Row],[Norma]]/PlanMasine[[#This Row],[Q]])*(PlanMasine[[#This Row],[Q]]/SUMIF(C:C,PlanMasine[[#This Row],[RN]],B:B)*PlanMasine[[#This Row],[KPLQ]]),0)</f>
        <v>0.83333333333333326</v>
      </c>
      <c r="P110">
        <v>215504</v>
      </c>
      <c r="Q110">
        <f>COUNTIF(PROMJENA!A:A,PlanMasine[[#This Row],[KPL]]&amp;"-"&amp;PlanMasine[[#This Row],[RN]])</f>
        <v>0</v>
      </c>
      <c r="R110">
        <f>IFERROR(INDEX(REDOSLIJED!A:A,MATCH(PlanMasine[[#This Row],[KPL]],REDOSLIJED!B:B,0)),MAX(REDOSLIJED!A:A)+1)</f>
        <v>45</v>
      </c>
      <c r="S110" s="9">
        <f>SUM($M$2:M110)</f>
        <v>0.42638888888888887</v>
      </c>
      <c r="T110" s="3">
        <f>PlanMasine[[#This Row],[Datum SAS]]-1</f>
        <v>45810</v>
      </c>
      <c r="U110">
        <f>WEEKDAY(PlanMasine[[#This Row],[ZAVRŠETAK MAŠINSKE]],2)</f>
        <v>1</v>
      </c>
      <c r="V110" s="3">
        <f>IF(WEEKDAY(PlanMasine[[#This Row],[Datum SAS]]-1,2)=7,PlanMasine[[#This Row],[Datum SAS]]-3,PlanMasine[[#This Row],[Datum SAS]]-1)</f>
        <v>45810</v>
      </c>
      <c r="W110">
        <f>WEEKNUM(PlanMasine[[#This Row],[Column2]],1)</f>
        <v>23</v>
      </c>
    </row>
    <row r="111" spans="1:23" x14ac:dyDescent="0.25">
      <c r="A111">
        <v>1004038</v>
      </c>
      <c r="B111">
        <v>1</v>
      </c>
      <c r="C111">
        <v>1004045</v>
      </c>
      <c r="D111" t="s">
        <v>2017</v>
      </c>
      <c r="E111">
        <v>18</v>
      </c>
      <c r="F111">
        <v>6</v>
      </c>
      <c r="G111">
        <v>0</v>
      </c>
      <c r="H111">
        <v>0</v>
      </c>
      <c r="I111" t="s">
        <v>5</v>
      </c>
      <c r="J111" t="s">
        <v>570</v>
      </c>
      <c r="K111" t="s">
        <v>2012</v>
      </c>
      <c r="L111" s="3">
        <v>45826</v>
      </c>
      <c r="M1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11" s="3">
        <v>45811</v>
      </c>
      <c r="O111" s="5">
        <f>IFERROR((PlanMasine[[#This Row],[Norma]]/PlanMasine[[#This Row],[Q]])*(PlanMasine[[#This Row],[Q]]/SUMIF(C:C,PlanMasine[[#This Row],[RN]],B:B)*PlanMasine[[#This Row],[KPLQ]]),0)</f>
        <v>3</v>
      </c>
      <c r="P111">
        <v>215458</v>
      </c>
      <c r="Q111">
        <f>COUNTIF(PROMJENA!A:A,PlanMasine[[#This Row],[KPL]]&amp;"-"&amp;PlanMasine[[#This Row],[RN]])</f>
        <v>0</v>
      </c>
      <c r="R111">
        <f>IFERROR(INDEX(REDOSLIJED!A:A,MATCH(PlanMasine[[#This Row],[KPL]],REDOSLIJED!B:B,0)),MAX(REDOSLIJED!A:A)+1)</f>
        <v>45</v>
      </c>
      <c r="S111" s="9">
        <f>SUM($M$2:M111)</f>
        <v>0.4284722222222222</v>
      </c>
      <c r="T111" s="3">
        <f>PlanMasine[[#This Row],[Datum SAS]]-1</f>
        <v>45810</v>
      </c>
      <c r="U111">
        <f>WEEKDAY(PlanMasine[[#This Row],[ZAVRŠETAK MAŠINSKE]],2)</f>
        <v>1</v>
      </c>
      <c r="V111" s="3">
        <f>IF(WEEKDAY(PlanMasine[[#This Row],[Datum SAS]]-1,2)=7,PlanMasine[[#This Row],[Datum SAS]]-3,PlanMasine[[#This Row],[Datum SAS]]-1)</f>
        <v>45810</v>
      </c>
      <c r="W111">
        <f>WEEKNUM(PlanMasine[[#This Row],[Column2]],1)</f>
        <v>23</v>
      </c>
    </row>
    <row r="112" spans="1:23" x14ac:dyDescent="0.25">
      <c r="A112">
        <v>1004038</v>
      </c>
      <c r="B112">
        <v>1</v>
      </c>
      <c r="C112">
        <v>1004050</v>
      </c>
      <c r="D112" t="s">
        <v>2018</v>
      </c>
      <c r="E112">
        <v>30</v>
      </c>
      <c r="F112">
        <v>6</v>
      </c>
      <c r="G112">
        <v>0</v>
      </c>
      <c r="H112">
        <v>0</v>
      </c>
      <c r="I112" t="s">
        <v>5</v>
      </c>
      <c r="J112" t="s">
        <v>570</v>
      </c>
      <c r="K112" t="s">
        <v>2012</v>
      </c>
      <c r="L112" s="3">
        <v>45826</v>
      </c>
      <c r="M1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2" s="3">
        <v>45811</v>
      </c>
      <c r="O112" s="5">
        <f>IFERROR((PlanMasine[[#This Row],[Norma]]/PlanMasine[[#This Row],[Q]])*(PlanMasine[[#This Row],[Q]]/SUMIF(C:C,PlanMasine[[#This Row],[RN]],B:B)*PlanMasine[[#This Row],[KPLQ]]),0)</f>
        <v>5</v>
      </c>
      <c r="P112">
        <v>215463</v>
      </c>
      <c r="Q112">
        <f>COUNTIF(PROMJENA!A:A,PlanMasine[[#This Row],[KPL]]&amp;"-"&amp;PlanMasine[[#This Row],[RN]])</f>
        <v>0</v>
      </c>
      <c r="R112">
        <f>IFERROR(INDEX(REDOSLIJED!A:A,MATCH(PlanMasine[[#This Row],[KPL]],REDOSLIJED!B:B,0)),MAX(REDOSLIJED!A:A)+1)</f>
        <v>45</v>
      </c>
      <c r="S112" s="9">
        <f>SUM($M$2:M112)</f>
        <v>0.43194444444444441</v>
      </c>
      <c r="T112" s="3">
        <f>PlanMasine[[#This Row],[Datum SAS]]-1</f>
        <v>45810</v>
      </c>
      <c r="U112">
        <f>WEEKDAY(PlanMasine[[#This Row],[ZAVRŠETAK MAŠINSKE]],2)</f>
        <v>1</v>
      </c>
      <c r="V112" s="3">
        <f>IF(WEEKDAY(PlanMasine[[#This Row],[Datum SAS]]-1,2)=7,PlanMasine[[#This Row],[Datum SAS]]-3,PlanMasine[[#This Row],[Datum SAS]]-1)</f>
        <v>45810</v>
      </c>
      <c r="W112">
        <f>WEEKNUM(PlanMasine[[#This Row],[Column2]],1)</f>
        <v>23</v>
      </c>
    </row>
    <row r="113" spans="1:23" x14ac:dyDescent="0.25">
      <c r="A113">
        <v>1004038</v>
      </c>
      <c r="B113">
        <v>1</v>
      </c>
      <c r="C113">
        <v>1004054</v>
      </c>
      <c r="D113" t="s">
        <v>2011</v>
      </c>
      <c r="E113">
        <v>9</v>
      </c>
      <c r="F113">
        <v>6</v>
      </c>
      <c r="G113">
        <v>0</v>
      </c>
      <c r="H113">
        <v>0</v>
      </c>
      <c r="I113" t="s">
        <v>5</v>
      </c>
      <c r="J113" t="s">
        <v>570</v>
      </c>
      <c r="K113" t="s">
        <v>2012</v>
      </c>
      <c r="L113" s="3">
        <v>45826</v>
      </c>
      <c r="M1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13" s="3">
        <v>45811</v>
      </c>
      <c r="O113" s="5">
        <f>IFERROR((PlanMasine[[#This Row],[Norma]]/PlanMasine[[#This Row],[Q]])*(PlanMasine[[#This Row],[Q]]/SUMIF(C:C,PlanMasine[[#This Row],[RN]],B:B)*PlanMasine[[#This Row],[KPLQ]]),0)</f>
        <v>1.5</v>
      </c>
      <c r="P113">
        <v>215467</v>
      </c>
      <c r="Q113">
        <f>COUNTIF(PROMJENA!A:A,PlanMasine[[#This Row],[KPL]]&amp;"-"&amp;PlanMasine[[#This Row],[RN]])</f>
        <v>0</v>
      </c>
      <c r="R113">
        <f>IFERROR(INDEX(REDOSLIJED!A:A,MATCH(PlanMasine[[#This Row],[KPL]],REDOSLIJED!B:B,0)),MAX(REDOSLIJED!A:A)+1)</f>
        <v>45</v>
      </c>
      <c r="S113" s="9">
        <f>SUM($M$2:M113)</f>
        <v>0.43298611111111107</v>
      </c>
      <c r="T113" s="3">
        <f>PlanMasine[[#This Row],[Datum SAS]]-1</f>
        <v>45810</v>
      </c>
      <c r="U113">
        <f>WEEKDAY(PlanMasine[[#This Row],[ZAVRŠETAK MAŠINSKE]],2)</f>
        <v>1</v>
      </c>
      <c r="V113" s="3">
        <f>IF(WEEKDAY(PlanMasine[[#This Row],[Datum SAS]]-1,2)=7,PlanMasine[[#This Row],[Datum SAS]]-3,PlanMasine[[#This Row],[Datum SAS]]-1)</f>
        <v>45810</v>
      </c>
      <c r="W113">
        <f>WEEKNUM(PlanMasine[[#This Row],[Column2]],1)</f>
        <v>23</v>
      </c>
    </row>
    <row r="114" spans="1:23" x14ac:dyDescent="0.25">
      <c r="A114">
        <v>1004038</v>
      </c>
      <c r="B114">
        <v>1</v>
      </c>
      <c r="C114">
        <v>1034428</v>
      </c>
      <c r="D114" t="s">
        <v>1688</v>
      </c>
      <c r="E114">
        <v>10</v>
      </c>
      <c r="F114">
        <v>1</v>
      </c>
      <c r="G114">
        <v>0</v>
      </c>
      <c r="H114">
        <v>0</v>
      </c>
      <c r="I114" t="s">
        <v>5</v>
      </c>
      <c r="J114" t="s">
        <v>570</v>
      </c>
      <c r="K114" t="s">
        <v>2012</v>
      </c>
      <c r="L114" s="3">
        <v>45826</v>
      </c>
      <c r="M1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1.1574074074074073E-3</v>
      </c>
      <c r="N114" s="3">
        <v>45811</v>
      </c>
      <c r="O114" s="5">
        <f>IFERROR((PlanMasine[[#This Row],[Norma]]/PlanMasine[[#This Row],[Q]])*(PlanMasine[[#This Row],[Q]]/SUMIF(C:C,PlanMasine[[#This Row],[RN]],B:B)*PlanMasine[[#This Row],[KPLQ]]),0)</f>
        <v>1.6666666666666665</v>
      </c>
      <c r="P114">
        <v>215507</v>
      </c>
      <c r="Q114">
        <f>COUNTIF(PROMJENA!A:A,PlanMasine[[#This Row],[KPL]]&amp;"-"&amp;PlanMasine[[#This Row],[RN]])</f>
        <v>0</v>
      </c>
      <c r="R114">
        <f>IFERROR(INDEX(REDOSLIJED!A:A,MATCH(PlanMasine[[#This Row],[KPL]],REDOSLIJED!B:B,0)),MAX(REDOSLIJED!A:A)+1)</f>
        <v>45</v>
      </c>
      <c r="S114" s="9">
        <f>SUM($M$2:M114)</f>
        <v>0.43414351851851846</v>
      </c>
      <c r="T114" s="3">
        <f>PlanMasine[[#This Row],[Datum SAS]]-1</f>
        <v>45810</v>
      </c>
      <c r="U114">
        <f>WEEKDAY(PlanMasine[[#This Row],[ZAVRŠETAK MAŠINSKE]],2)</f>
        <v>1</v>
      </c>
      <c r="V114" s="3">
        <f>IF(WEEKDAY(PlanMasine[[#This Row],[Datum SAS]]-1,2)=7,PlanMasine[[#This Row],[Datum SAS]]-3,PlanMasine[[#This Row],[Datum SAS]]-1)</f>
        <v>45810</v>
      </c>
      <c r="W114">
        <f>WEEKNUM(PlanMasine[[#This Row],[Column2]],1)</f>
        <v>23</v>
      </c>
    </row>
    <row r="115" spans="1:23" x14ac:dyDescent="0.25">
      <c r="A115">
        <v>1004038</v>
      </c>
      <c r="B115">
        <v>1</v>
      </c>
      <c r="C115">
        <v>1004069</v>
      </c>
      <c r="D115" t="s">
        <v>2014</v>
      </c>
      <c r="E115">
        <v>9</v>
      </c>
      <c r="F115">
        <v>6</v>
      </c>
      <c r="G115">
        <v>0</v>
      </c>
      <c r="H115">
        <v>0</v>
      </c>
      <c r="I115" t="s">
        <v>5</v>
      </c>
      <c r="J115" t="s">
        <v>570</v>
      </c>
      <c r="K115" t="s">
        <v>2012</v>
      </c>
      <c r="L115" s="3">
        <v>45826</v>
      </c>
      <c r="M1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15" s="3">
        <v>45811</v>
      </c>
      <c r="O115" s="5">
        <f>IFERROR((PlanMasine[[#This Row],[Norma]]/PlanMasine[[#This Row],[Q]])*(PlanMasine[[#This Row],[Q]]/SUMIF(C:C,PlanMasine[[#This Row],[RN]],B:B)*PlanMasine[[#This Row],[KPLQ]]),0)</f>
        <v>1.5</v>
      </c>
      <c r="P115">
        <v>215484</v>
      </c>
      <c r="Q115">
        <f>COUNTIF(PROMJENA!A:A,PlanMasine[[#This Row],[KPL]]&amp;"-"&amp;PlanMasine[[#This Row],[RN]])</f>
        <v>0</v>
      </c>
      <c r="R115">
        <f>IFERROR(INDEX(REDOSLIJED!A:A,MATCH(PlanMasine[[#This Row],[KPL]],REDOSLIJED!B:B,0)),MAX(REDOSLIJED!A:A)+1)</f>
        <v>45</v>
      </c>
      <c r="S115" s="9">
        <f>SUM($M$2:M115)</f>
        <v>0.43518518518518512</v>
      </c>
      <c r="T115" s="3">
        <f>PlanMasine[[#This Row],[Datum SAS]]-1</f>
        <v>45810</v>
      </c>
      <c r="U115">
        <f>WEEKDAY(PlanMasine[[#This Row],[ZAVRŠETAK MAŠINSKE]],2)</f>
        <v>1</v>
      </c>
      <c r="V115" s="3">
        <f>IF(WEEKDAY(PlanMasine[[#This Row],[Datum SAS]]-1,2)=7,PlanMasine[[#This Row],[Datum SAS]]-3,PlanMasine[[#This Row],[Datum SAS]]-1)</f>
        <v>45810</v>
      </c>
      <c r="W115">
        <f>WEEKNUM(PlanMasine[[#This Row],[Column2]],1)</f>
        <v>23</v>
      </c>
    </row>
    <row r="116" spans="1:23" x14ac:dyDescent="0.25">
      <c r="A116">
        <v>1004038</v>
      </c>
      <c r="B116">
        <v>1</v>
      </c>
      <c r="C116">
        <v>1004056</v>
      </c>
      <c r="D116" t="s">
        <v>2013</v>
      </c>
      <c r="E116">
        <v>30</v>
      </c>
      <c r="F116">
        <v>6</v>
      </c>
      <c r="G116">
        <v>0</v>
      </c>
      <c r="H116">
        <v>0</v>
      </c>
      <c r="I116" t="s">
        <v>5</v>
      </c>
      <c r="J116" t="s">
        <v>570</v>
      </c>
      <c r="K116" t="s">
        <v>2012</v>
      </c>
      <c r="L116" s="3">
        <v>45826</v>
      </c>
      <c r="M1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6" s="3">
        <v>45811</v>
      </c>
      <c r="O116" s="5">
        <f>IFERROR((PlanMasine[[#This Row],[Norma]]/PlanMasine[[#This Row],[Q]])*(PlanMasine[[#This Row],[Q]]/SUMIF(C:C,PlanMasine[[#This Row],[RN]],B:B)*PlanMasine[[#This Row],[KPLQ]]),0)</f>
        <v>5</v>
      </c>
      <c r="P116">
        <v>215469</v>
      </c>
      <c r="Q116">
        <f>COUNTIF(PROMJENA!A:A,PlanMasine[[#This Row],[KPL]]&amp;"-"&amp;PlanMasine[[#This Row],[RN]])</f>
        <v>0</v>
      </c>
      <c r="R116">
        <f>IFERROR(INDEX(REDOSLIJED!A:A,MATCH(PlanMasine[[#This Row],[KPL]],REDOSLIJED!B:B,0)),MAX(REDOSLIJED!A:A)+1)</f>
        <v>45</v>
      </c>
      <c r="S116" s="9">
        <f>SUM($M$2:M116)</f>
        <v>0.43865740740740733</v>
      </c>
      <c r="T116" s="3">
        <f>PlanMasine[[#This Row],[Datum SAS]]-1</f>
        <v>45810</v>
      </c>
      <c r="U116">
        <f>WEEKDAY(PlanMasine[[#This Row],[ZAVRŠETAK MAŠINSKE]],2)</f>
        <v>1</v>
      </c>
      <c r="V116" s="3">
        <f>IF(WEEKDAY(PlanMasine[[#This Row],[Datum SAS]]-1,2)=7,PlanMasine[[#This Row],[Datum SAS]]-3,PlanMasine[[#This Row],[Datum SAS]]-1)</f>
        <v>45810</v>
      </c>
      <c r="W116">
        <f>WEEKNUM(PlanMasine[[#This Row],[Column2]],1)</f>
        <v>23</v>
      </c>
    </row>
    <row r="117" spans="1:23" x14ac:dyDescent="0.25">
      <c r="A117">
        <v>1004038</v>
      </c>
      <c r="B117">
        <v>1</v>
      </c>
      <c r="C117">
        <v>1034422</v>
      </c>
      <c r="D117" t="s">
        <v>2015</v>
      </c>
      <c r="E117">
        <v>3</v>
      </c>
      <c r="F117">
        <v>2</v>
      </c>
      <c r="G117">
        <v>0</v>
      </c>
      <c r="H117">
        <v>0</v>
      </c>
      <c r="I117" t="s">
        <v>5</v>
      </c>
      <c r="J117" t="s">
        <v>570</v>
      </c>
      <c r="K117" t="s">
        <v>2012</v>
      </c>
      <c r="L117" s="3">
        <v>45826</v>
      </c>
      <c r="M1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3.4722222222222218E-4</v>
      </c>
      <c r="N117" s="3">
        <v>45811</v>
      </c>
      <c r="O117" s="5">
        <f>IFERROR((PlanMasine[[#This Row],[Norma]]/PlanMasine[[#This Row],[Q]])*(PlanMasine[[#This Row],[Q]]/SUMIF(C:C,PlanMasine[[#This Row],[RN]],B:B)*PlanMasine[[#This Row],[KPLQ]]),0)</f>
        <v>0.5</v>
      </c>
      <c r="P117">
        <v>215503</v>
      </c>
      <c r="Q117">
        <f>COUNTIF(PROMJENA!A:A,PlanMasine[[#This Row],[KPL]]&amp;"-"&amp;PlanMasine[[#This Row],[RN]])</f>
        <v>0</v>
      </c>
      <c r="R117">
        <f>IFERROR(INDEX(REDOSLIJED!A:A,MATCH(PlanMasine[[#This Row],[KPL]],REDOSLIJED!B:B,0)),MAX(REDOSLIJED!A:A)+1)</f>
        <v>45</v>
      </c>
      <c r="S117" s="9">
        <f>SUM($M$2:M117)</f>
        <v>0.43900462962962955</v>
      </c>
      <c r="T117" s="3">
        <f>PlanMasine[[#This Row],[Datum SAS]]-1</f>
        <v>45810</v>
      </c>
      <c r="U117">
        <f>WEEKDAY(PlanMasine[[#This Row],[ZAVRŠETAK MAŠINSKE]],2)</f>
        <v>1</v>
      </c>
      <c r="V117" s="3">
        <f>IF(WEEKDAY(PlanMasine[[#This Row],[Datum SAS]]-1,2)=7,PlanMasine[[#This Row],[Datum SAS]]-3,PlanMasine[[#This Row],[Datum SAS]]-1)</f>
        <v>45810</v>
      </c>
      <c r="W117">
        <f>WEEKNUM(PlanMasine[[#This Row],[Column2]],1)</f>
        <v>23</v>
      </c>
    </row>
    <row r="118" spans="1:23" x14ac:dyDescent="0.25">
      <c r="A118">
        <v>1004038</v>
      </c>
      <c r="B118">
        <v>1</v>
      </c>
      <c r="C118">
        <v>1034414</v>
      </c>
      <c r="D118" t="s">
        <v>2016</v>
      </c>
      <c r="E118">
        <v>15</v>
      </c>
      <c r="F118">
        <v>6</v>
      </c>
      <c r="G118">
        <v>0</v>
      </c>
      <c r="H118">
        <v>0</v>
      </c>
      <c r="I118" t="s">
        <v>5</v>
      </c>
      <c r="J118" t="s">
        <v>570</v>
      </c>
      <c r="K118" t="s">
        <v>2012</v>
      </c>
      <c r="L118" s="3">
        <v>45826</v>
      </c>
      <c r="M1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118" s="3">
        <v>45811</v>
      </c>
      <c r="O118" s="5">
        <f>IFERROR((PlanMasine[[#This Row],[Norma]]/PlanMasine[[#This Row],[Q]])*(PlanMasine[[#This Row],[Q]]/SUMIF(C:C,PlanMasine[[#This Row],[RN]],B:B)*PlanMasine[[#This Row],[KPLQ]]),0)</f>
        <v>2.5</v>
      </c>
      <c r="P118">
        <v>215504</v>
      </c>
      <c r="Q118">
        <f>COUNTIF(PROMJENA!A:A,PlanMasine[[#This Row],[KPL]]&amp;"-"&amp;PlanMasine[[#This Row],[RN]])</f>
        <v>0</v>
      </c>
      <c r="R118">
        <f>IFERROR(INDEX(REDOSLIJED!A:A,MATCH(PlanMasine[[#This Row],[KPL]],REDOSLIJED!B:B,0)),MAX(REDOSLIJED!A:A)+1)</f>
        <v>45</v>
      </c>
      <c r="S118" s="9">
        <f>SUM($M$2:M118)</f>
        <v>0.44074074074074066</v>
      </c>
      <c r="T118" s="3">
        <f>PlanMasine[[#This Row],[Datum SAS]]-1</f>
        <v>45810</v>
      </c>
      <c r="U118">
        <f>WEEKDAY(PlanMasine[[#This Row],[ZAVRŠETAK MAŠINSKE]],2)</f>
        <v>1</v>
      </c>
      <c r="V118" s="3">
        <f>IF(WEEKDAY(PlanMasine[[#This Row],[Datum SAS]]-1,2)=7,PlanMasine[[#This Row],[Datum SAS]]-3,PlanMasine[[#This Row],[Datum SAS]]-1)</f>
        <v>45810</v>
      </c>
      <c r="W118">
        <f>WEEKNUM(PlanMasine[[#This Row],[Column2]],1)</f>
        <v>23</v>
      </c>
    </row>
    <row r="119" spans="1:23" x14ac:dyDescent="0.25">
      <c r="A119">
        <v>1004039</v>
      </c>
      <c r="B119">
        <v>1</v>
      </c>
      <c r="C119">
        <v>1004056</v>
      </c>
      <c r="D119" t="s">
        <v>2013</v>
      </c>
      <c r="E119">
        <v>30</v>
      </c>
      <c r="F119">
        <v>6</v>
      </c>
      <c r="G119">
        <v>0</v>
      </c>
      <c r="H119">
        <v>0</v>
      </c>
      <c r="I119" t="s">
        <v>5</v>
      </c>
      <c r="J119" t="s">
        <v>570</v>
      </c>
      <c r="K119" t="s">
        <v>2012</v>
      </c>
      <c r="L119" s="3">
        <v>45826</v>
      </c>
      <c r="M1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9" s="3">
        <v>45811</v>
      </c>
      <c r="O119" s="5">
        <f>IFERROR((PlanMasine[[#This Row],[Norma]]/PlanMasine[[#This Row],[Q]])*(PlanMasine[[#This Row],[Q]]/SUMIF(C:C,PlanMasine[[#This Row],[RN]],B:B)*PlanMasine[[#This Row],[KPLQ]]),0)</f>
        <v>5</v>
      </c>
      <c r="P119">
        <v>215469</v>
      </c>
      <c r="Q119">
        <f>COUNTIF(PROMJENA!A:A,PlanMasine[[#This Row],[KPL]]&amp;"-"&amp;PlanMasine[[#This Row],[RN]])</f>
        <v>0</v>
      </c>
      <c r="R119">
        <f>IFERROR(INDEX(REDOSLIJED!A:A,MATCH(PlanMasine[[#This Row],[KPL]],REDOSLIJED!B:B,0)),MAX(REDOSLIJED!A:A)+1)</f>
        <v>45</v>
      </c>
      <c r="S119" s="9">
        <f>SUM($M$2:M119)</f>
        <v>0.44421296296296287</v>
      </c>
      <c r="T119" s="3">
        <f>PlanMasine[[#This Row],[Datum SAS]]-1</f>
        <v>45810</v>
      </c>
      <c r="U119">
        <f>WEEKDAY(PlanMasine[[#This Row],[ZAVRŠETAK MAŠINSKE]],2)</f>
        <v>1</v>
      </c>
      <c r="V119" s="3">
        <f>IF(WEEKDAY(PlanMasine[[#This Row],[Datum SAS]]-1,2)=7,PlanMasine[[#This Row],[Datum SAS]]-3,PlanMasine[[#This Row],[Datum SAS]]-1)</f>
        <v>45810</v>
      </c>
      <c r="W119">
        <f>WEEKNUM(PlanMasine[[#This Row],[Column2]],1)</f>
        <v>23</v>
      </c>
    </row>
    <row r="120" spans="1:23" x14ac:dyDescent="0.25">
      <c r="A120">
        <v>1004039</v>
      </c>
      <c r="B120">
        <v>1</v>
      </c>
      <c r="C120">
        <v>1004054</v>
      </c>
      <c r="D120" t="s">
        <v>2011</v>
      </c>
      <c r="E120">
        <v>9</v>
      </c>
      <c r="F120">
        <v>6</v>
      </c>
      <c r="G120">
        <v>0</v>
      </c>
      <c r="H120">
        <v>0</v>
      </c>
      <c r="I120" t="s">
        <v>5</v>
      </c>
      <c r="J120" t="s">
        <v>570</v>
      </c>
      <c r="K120" t="s">
        <v>2012</v>
      </c>
      <c r="L120" s="3">
        <v>45826</v>
      </c>
      <c r="M1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0" s="3">
        <v>45811</v>
      </c>
      <c r="O120" s="5">
        <f>IFERROR((PlanMasine[[#This Row],[Norma]]/PlanMasine[[#This Row],[Q]])*(PlanMasine[[#This Row],[Q]]/SUMIF(C:C,PlanMasine[[#This Row],[RN]],B:B)*PlanMasine[[#This Row],[KPLQ]]),0)</f>
        <v>1.5</v>
      </c>
      <c r="P120">
        <v>215467</v>
      </c>
      <c r="Q120">
        <f>COUNTIF(PROMJENA!A:A,PlanMasine[[#This Row],[KPL]]&amp;"-"&amp;PlanMasine[[#This Row],[RN]])</f>
        <v>0</v>
      </c>
      <c r="R120">
        <f>IFERROR(INDEX(REDOSLIJED!A:A,MATCH(PlanMasine[[#This Row],[KPL]],REDOSLIJED!B:B,0)),MAX(REDOSLIJED!A:A)+1)</f>
        <v>45</v>
      </c>
      <c r="S120" s="9">
        <f>SUM($M$2:M120)</f>
        <v>0.44525462962962953</v>
      </c>
      <c r="T120" s="3">
        <f>PlanMasine[[#This Row],[Datum SAS]]-1</f>
        <v>45810</v>
      </c>
      <c r="U120">
        <f>WEEKDAY(PlanMasine[[#This Row],[ZAVRŠETAK MAŠINSKE]],2)</f>
        <v>1</v>
      </c>
      <c r="V120" s="3">
        <f>IF(WEEKDAY(PlanMasine[[#This Row],[Datum SAS]]-1,2)=7,PlanMasine[[#This Row],[Datum SAS]]-3,PlanMasine[[#This Row],[Datum SAS]]-1)</f>
        <v>45810</v>
      </c>
      <c r="W120">
        <f>WEEKNUM(PlanMasine[[#This Row],[Column2]],1)</f>
        <v>23</v>
      </c>
    </row>
    <row r="121" spans="1:23" x14ac:dyDescent="0.25">
      <c r="A121">
        <v>1004039</v>
      </c>
      <c r="B121">
        <v>1</v>
      </c>
      <c r="C121">
        <v>1004050</v>
      </c>
      <c r="D121" t="s">
        <v>2018</v>
      </c>
      <c r="E121">
        <v>30</v>
      </c>
      <c r="F121">
        <v>6</v>
      </c>
      <c r="G121">
        <v>0</v>
      </c>
      <c r="H121">
        <v>0</v>
      </c>
      <c r="I121" t="s">
        <v>5</v>
      </c>
      <c r="J121" t="s">
        <v>570</v>
      </c>
      <c r="K121" t="s">
        <v>2012</v>
      </c>
      <c r="L121" s="3">
        <v>45826</v>
      </c>
      <c r="M1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1" s="3">
        <v>45811</v>
      </c>
      <c r="O121" s="5">
        <f>IFERROR((PlanMasine[[#This Row],[Norma]]/PlanMasine[[#This Row],[Q]])*(PlanMasine[[#This Row],[Q]]/SUMIF(C:C,PlanMasine[[#This Row],[RN]],B:B)*PlanMasine[[#This Row],[KPLQ]]),0)</f>
        <v>5</v>
      </c>
      <c r="P121">
        <v>215463</v>
      </c>
      <c r="Q121">
        <f>COUNTIF(PROMJENA!A:A,PlanMasine[[#This Row],[KPL]]&amp;"-"&amp;PlanMasine[[#This Row],[RN]])</f>
        <v>0</v>
      </c>
      <c r="R121">
        <f>IFERROR(INDEX(REDOSLIJED!A:A,MATCH(PlanMasine[[#This Row],[KPL]],REDOSLIJED!B:B,0)),MAX(REDOSLIJED!A:A)+1)</f>
        <v>45</v>
      </c>
      <c r="S121" s="9">
        <f>SUM($M$2:M121)</f>
        <v>0.44872685185185174</v>
      </c>
      <c r="T121" s="3">
        <f>PlanMasine[[#This Row],[Datum SAS]]-1</f>
        <v>45810</v>
      </c>
      <c r="U121">
        <f>WEEKDAY(PlanMasine[[#This Row],[ZAVRŠETAK MAŠINSKE]],2)</f>
        <v>1</v>
      </c>
      <c r="V121" s="3">
        <f>IF(WEEKDAY(PlanMasine[[#This Row],[Datum SAS]]-1,2)=7,PlanMasine[[#This Row],[Datum SAS]]-3,PlanMasine[[#This Row],[Datum SAS]]-1)</f>
        <v>45810</v>
      </c>
      <c r="W121">
        <f>WEEKNUM(PlanMasine[[#This Row],[Column2]],1)</f>
        <v>23</v>
      </c>
    </row>
    <row r="122" spans="1:23" x14ac:dyDescent="0.25">
      <c r="A122">
        <v>1004039</v>
      </c>
      <c r="B122">
        <v>1</v>
      </c>
      <c r="C122">
        <v>1004045</v>
      </c>
      <c r="D122" t="s">
        <v>2017</v>
      </c>
      <c r="E122">
        <v>18</v>
      </c>
      <c r="F122">
        <v>6</v>
      </c>
      <c r="G122">
        <v>0</v>
      </c>
      <c r="H122">
        <v>0</v>
      </c>
      <c r="I122" t="s">
        <v>5</v>
      </c>
      <c r="J122" t="s">
        <v>570</v>
      </c>
      <c r="K122" t="s">
        <v>2012</v>
      </c>
      <c r="L122" s="3">
        <v>45826</v>
      </c>
      <c r="M1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2" s="3">
        <v>45811</v>
      </c>
      <c r="O122" s="5">
        <f>IFERROR((PlanMasine[[#This Row],[Norma]]/PlanMasine[[#This Row],[Q]])*(PlanMasine[[#This Row],[Q]]/SUMIF(C:C,PlanMasine[[#This Row],[RN]],B:B)*PlanMasine[[#This Row],[KPLQ]]),0)</f>
        <v>3</v>
      </c>
      <c r="P122">
        <v>215458</v>
      </c>
      <c r="Q122">
        <f>COUNTIF(PROMJENA!A:A,PlanMasine[[#This Row],[KPL]]&amp;"-"&amp;PlanMasine[[#This Row],[RN]])</f>
        <v>0</v>
      </c>
      <c r="R122">
        <f>IFERROR(INDEX(REDOSLIJED!A:A,MATCH(PlanMasine[[#This Row],[KPL]],REDOSLIJED!B:B,0)),MAX(REDOSLIJED!A:A)+1)</f>
        <v>45</v>
      </c>
      <c r="S122" s="9">
        <f>SUM($M$2:M122)</f>
        <v>0.45081018518518506</v>
      </c>
      <c r="T122" s="3">
        <f>PlanMasine[[#This Row],[Datum SAS]]-1</f>
        <v>45810</v>
      </c>
      <c r="U122">
        <f>WEEKDAY(PlanMasine[[#This Row],[ZAVRŠETAK MAŠINSKE]],2)</f>
        <v>1</v>
      </c>
      <c r="V122" s="3">
        <f>IF(WEEKDAY(PlanMasine[[#This Row],[Datum SAS]]-1,2)=7,PlanMasine[[#This Row],[Datum SAS]]-3,PlanMasine[[#This Row],[Datum SAS]]-1)</f>
        <v>45810</v>
      </c>
      <c r="W122">
        <f>WEEKNUM(PlanMasine[[#This Row],[Column2]],1)</f>
        <v>23</v>
      </c>
    </row>
    <row r="123" spans="1:23" x14ac:dyDescent="0.25">
      <c r="A123">
        <v>1004039</v>
      </c>
      <c r="B123">
        <v>1</v>
      </c>
      <c r="C123">
        <v>1004069</v>
      </c>
      <c r="D123" t="s">
        <v>2014</v>
      </c>
      <c r="E123">
        <v>9</v>
      </c>
      <c r="F123">
        <v>6</v>
      </c>
      <c r="G123">
        <v>0</v>
      </c>
      <c r="H123">
        <v>0</v>
      </c>
      <c r="I123" t="s">
        <v>5</v>
      </c>
      <c r="J123" t="s">
        <v>570</v>
      </c>
      <c r="K123" t="s">
        <v>2012</v>
      </c>
      <c r="L123" s="3">
        <v>45826</v>
      </c>
      <c r="M1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3" s="3">
        <v>45811</v>
      </c>
      <c r="O123" s="5">
        <f>IFERROR((PlanMasine[[#This Row],[Norma]]/PlanMasine[[#This Row],[Q]])*(PlanMasine[[#This Row],[Q]]/SUMIF(C:C,PlanMasine[[#This Row],[RN]],B:B)*PlanMasine[[#This Row],[KPLQ]]),0)</f>
        <v>1.5</v>
      </c>
      <c r="P123">
        <v>215484</v>
      </c>
      <c r="Q123">
        <f>COUNTIF(PROMJENA!A:A,PlanMasine[[#This Row],[KPL]]&amp;"-"&amp;PlanMasine[[#This Row],[RN]])</f>
        <v>0</v>
      </c>
      <c r="R123">
        <f>IFERROR(INDEX(REDOSLIJED!A:A,MATCH(PlanMasine[[#This Row],[KPL]],REDOSLIJED!B:B,0)),MAX(REDOSLIJED!A:A)+1)</f>
        <v>45</v>
      </c>
      <c r="S123" s="9">
        <f>SUM($M$2:M123)</f>
        <v>0.45185185185185173</v>
      </c>
      <c r="T123" s="3">
        <f>PlanMasine[[#This Row],[Datum SAS]]-1</f>
        <v>45810</v>
      </c>
      <c r="U123">
        <f>WEEKDAY(PlanMasine[[#This Row],[ZAVRŠETAK MAŠINSKE]],2)</f>
        <v>1</v>
      </c>
      <c r="V123" s="3">
        <f>IF(WEEKDAY(PlanMasine[[#This Row],[Datum SAS]]-1,2)=7,PlanMasine[[#This Row],[Datum SAS]]-3,PlanMasine[[#This Row],[Datum SAS]]-1)</f>
        <v>45810</v>
      </c>
      <c r="W123">
        <f>WEEKNUM(PlanMasine[[#This Row],[Column2]],1)</f>
        <v>23</v>
      </c>
    </row>
    <row r="124" spans="1:23" x14ac:dyDescent="0.25">
      <c r="A124">
        <v>1004039</v>
      </c>
      <c r="B124">
        <v>1</v>
      </c>
      <c r="C124">
        <v>1034428</v>
      </c>
      <c r="D124" t="s">
        <v>1688</v>
      </c>
      <c r="E124">
        <v>10</v>
      </c>
      <c r="F124">
        <v>1</v>
      </c>
      <c r="G124">
        <v>0</v>
      </c>
      <c r="H124">
        <v>0</v>
      </c>
      <c r="I124" t="s">
        <v>5</v>
      </c>
      <c r="J124" t="s">
        <v>570</v>
      </c>
      <c r="K124" t="s">
        <v>2012</v>
      </c>
      <c r="L124" s="3">
        <v>45826</v>
      </c>
      <c r="M1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1.1574074074074073E-3</v>
      </c>
      <c r="N124" s="3">
        <v>45811</v>
      </c>
      <c r="O124" s="5">
        <f>IFERROR((PlanMasine[[#This Row],[Norma]]/PlanMasine[[#This Row],[Q]])*(PlanMasine[[#This Row],[Q]]/SUMIF(C:C,PlanMasine[[#This Row],[RN]],B:B)*PlanMasine[[#This Row],[KPLQ]]),0)</f>
        <v>1.6666666666666665</v>
      </c>
      <c r="P124">
        <v>215507</v>
      </c>
      <c r="Q124">
        <f>COUNTIF(PROMJENA!A:A,PlanMasine[[#This Row],[KPL]]&amp;"-"&amp;PlanMasine[[#This Row],[RN]])</f>
        <v>0</v>
      </c>
      <c r="R124">
        <f>IFERROR(INDEX(REDOSLIJED!A:A,MATCH(PlanMasine[[#This Row],[KPL]],REDOSLIJED!B:B,0)),MAX(REDOSLIJED!A:A)+1)</f>
        <v>45</v>
      </c>
      <c r="S124" s="9">
        <f>SUM($M$2:M124)</f>
        <v>0.45300925925925911</v>
      </c>
      <c r="T124" s="3">
        <f>PlanMasine[[#This Row],[Datum SAS]]-1</f>
        <v>45810</v>
      </c>
      <c r="U124">
        <f>WEEKDAY(PlanMasine[[#This Row],[ZAVRŠETAK MAŠINSKE]],2)</f>
        <v>1</v>
      </c>
      <c r="V124" s="3">
        <f>IF(WEEKDAY(PlanMasine[[#This Row],[Datum SAS]]-1,2)=7,PlanMasine[[#This Row],[Datum SAS]]-3,PlanMasine[[#This Row],[Datum SAS]]-1)</f>
        <v>45810</v>
      </c>
      <c r="W124">
        <f>WEEKNUM(PlanMasine[[#This Row],[Column2]],1)</f>
        <v>23</v>
      </c>
    </row>
    <row r="125" spans="1:23" x14ac:dyDescent="0.25">
      <c r="A125">
        <v>1004039</v>
      </c>
      <c r="B125">
        <v>1</v>
      </c>
      <c r="C125">
        <v>1034424</v>
      </c>
      <c r="D125" t="s">
        <v>2016</v>
      </c>
      <c r="E125">
        <v>5</v>
      </c>
      <c r="F125">
        <v>2</v>
      </c>
      <c r="G125">
        <v>0</v>
      </c>
      <c r="H125">
        <v>0</v>
      </c>
      <c r="I125" t="s">
        <v>5</v>
      </c>
      <c r="J125" t="s">
        <v>570</v>
      </c>
      <c r="K125" t="s">
        <v>2012</v>
      </c>
      <c r="L125" s="3">
        <v>45826</v>
      </c>
      <c r="M1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5.7870370370370367E-4</v>
      </c>
      <c r="N125" s="3">
        <v>45811</v>
      </c>
      <c r="O125" s="5">
        <f>IFERROR((PlanMasine[[#This Row],[Norma]]/PlanMasine[[#This Row],[Q]])*(PlanMasine[[#This Row],[Q]]/SUMIF(C:C,PlanMasine[[#This Row],[RN]],B:B)*PlanMasine[[#This Row],[KPLQ]]),0)</f>
        <v>0.83333333333333326</v>
      </c>
      <c r="P125">
        <v>215504</v>
      </c>
      <c r="Q125">
        <f>COUNTIF(PROMJENA!A:A,PlanMasine[[#This Row],[KPL]]&amp;"-"&amp;PlanMasine[[#This Row],[RN]])</f>
        <v>0</v>
      </c>
      <c r="R125">
        <f>IFERROR(INDEX(REDOSLIJED!A:A,MATCH(PlanMasine[[#This Row],[KPL]],REDOSLIJED!B:B,0)),MAX(REDOSLIJED!A:A)+1)</f>
        <v>45</v>
      </c>
      <c r="S125" s="9">
        <f>SUM($M$2:M125)</f>
        <v>0.45358796296296283</v>
      </c>
      <c r="T125" s="3">
        <f>PlanMasine[[#This Row],[Datum SAS]]-1</f>
        <v>45810</v>
      </c>
      <c r="U125">
        <f>WEEKDAY(PlanMasine[[#This Row],[ZAVRŠETAK MAŠINSKE]],2)</f>
        <v>1</v>
      </c>
      <c r="V125" s="3">
        <f>IF(WEEKDAY(PlanMasine[[#This Row],[Datum SAS]]-1,2)=7,PlanMasine[[#This Row],[Datum SAS]]-3,PlanMasine[[#This Row],[Datum SAS]]-1)</f>
        <v>45810</v>
      </c>
      <c r="W125">
        <f>WEEKNUM(PlanMasine[[#This Row],[Column2]],1)</f>
        <v>23</v>
      </c>
    </row>
    <row r="126" spans="1:23" x14ac:dyDescent="0.25">
      <c r="A126">
        <v>1004039</v>
      </c>
      <c r="B126">
        <v>1</v>
      </c>
      <c r="C126">
        <v>1034422</v>
      </c>
      <c r="D126" t="s">
        <v>2015</v>
      </c>
      <c r="E126">
        <v>3</v>
      </c>
      <c r="F126">
        <v>2</v>
      </c>
      <c r="G126">
        <v>0</v>
      </c>
      <c r="H126">
        <v>0</v>
      </c>
      <c r="I126" t="s">
        <v>5</v>
      </c>
      <c r="J126" t="s">
        <v>570</v>
      </c>
      <c r="K126" t="s">
        <v>2012</v>
      </c>
      <c r="L126" s="3">
        <v>45826</v>
      </c>
      <c r="M1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3.4722222222222218E-4</v>
      </c>
      <c r="N126" s="3">
        <v>45811</v>
      </c>
      <c r="O126" s="5">
        <f>IFERROR((PlanMasine[[#This Row],[Norma]]/PlanMasine[[#This Row],[Q]])*(PlanMasine[[#This Row],[Q]]/SUMIF(C:C,PlanMasine[[#This Row],[RN]],B:B)*PlanMasine[[#This Row],[KPLQ]]),0)</f>
        <v>0.5</v>
      </c>
      <c r="P126">
        <v>215503</v>
      </c>
      <c r="Q126">
        <f>COUNTIF(PROMJENA!A:A,PlanMasine[[#This Row],[KPL]]&amp;"-"&amp;PlanMasine[[#This Row],[RN]])</f>
        <v>0</v>
      </c>
      <c r="R126">
        <f>IFERROR(INDEX(REDOSLIJED!A:A,MATCH(PlanMasine[[#This Row],[KPL]],REDOSLIJED!B:B,0)),MAX(REDOSLIJED!A:A)+1)</f>
        <v>45</v>
      </c>
      <c r="S126" s="9">
        <f>SUM($M$2:M126)</f>
        <v>0.45393518518518505</v>
      </c>
      <c r="T126" s="3">
        <f>PlanMasine[[#This Row],[Datum SAS]]-1</f>
        <v>45810</v>
      </c>
      <c r="U126">
        <f>WEEKDAY(PlanMasine[[#This Row],[ZAVRŠETAK MAŠINSKE]],2)</f>
        <v>1</v>
      </c>
      <c r="V126" s="3">
        <f>IF(WEEKDAY(PlanMasine[[#This Row],[Datum SAS]]-1,2)=7,PlanMasine[[#This Row],[Datum SAS]]-3,PlanMasine[[#This Row],[Datum SAS]]-1)</f>
        <v>45810</v>
      </c>
      <c r="W126">
        <f>WEEKNUM(PlanMasine[[#This Row],[Column2]],1)</f>
        <v>23</v>
      </c>
    </row>
    <row r="127" spans="1:23" x14ac:dyDescent="0.25">
      <c r="A127">
        <v>1004039</v>
      </c>
      <c r="B127">
        <v>1</v>
      </c>
      <c r="C127">
        <v>1034418</v>
      </c>
      <c r="D127" t="s">
        <v>1688</v>
      </c>
      <c r="E127">
        <v>30</v>
      </c>
      <c r="F127">
        <v>3</v>
      </c>
      <c r="G127">
        <v>0</v>
      </c>
      <c r="H127">
        <v>0</v>
      </c>
      <c r="I127" t="s">
        <v>5</v>
      </c>
      <c r="J127" t="s">
        <v>570</v>
      </c>
      <c r="K127" t="s">
        <v>2012</v>
      </c>
      <c r="L127" s="3">
        <v>45826</v>
      </c>
      <c r="M1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7" s="3">
        <v>45811</v>
      </c>
      <c r="O127" s="5">
        <f>IFERROR((PlanMasine[[#This Row],[Norma]]/PlanMasine[[#This Row],[Q]])*(PlanMasine[[#This Row],[Q]]/SUMIF(C:C,PlanMasine[[#This Row],[RN]],B:B)*PlanMasine[[#This Row],[KPLQ]]),0)</f>
        <v>5</v>
      </c>
      <c r="P127">
        <v>215507</v>
      </c>
      <c r="Q127">
        <f>COUNTIF(PROMJENA!A:A,PlanMasine[[#This Row],[KPL]]&amp;"-"&amp;PlanMasine[[#This Row],[RN]])</f>
        <v>0</v>
      </c>
      <c r="R127">
        <f>IFERROR(INDEX(REDOSLIJED!A:A,MATCH(PlanMasine[[#This Row],[KPL]],REDOSLIJED!B:B,0)),MAX(REDOSLIJED!A:A)+1)</f>
        <v>45</v>
      </c>
      <c r="S127" s="9">
        <f>SUM($M$2:M127)</f>
        <v>0.45740740740740726</v>
      </c>
      <c r="T127" s="3">
        <f>PlanMasine[[#This Row],[Datum SAS]]-1</f>
        <v>45810</v>
      </c>
      <c r="U127">
        <f>WEEKDAY(PlanMasine[[#This Row],[ZAVRŠETAK MAŠINSKE]],2)</f>
        <v>1</v>
      </c>
      <c r="V127" s="3">
        <f>IF(WEEKDAY(PlanMasine[[#This Row],[Datum SAS]]-1,2)=7,PlanMasine[[#This Row],[Datum SAS]]-3,PlanMasine[[#This Row],[Datum SAS]]-1)</f>
        <v>45810</v>
      </c>
      <c r="W127">
        <f>WEEKNUM(PlanMasine[[#This Row],[Column2]],1)</f>
        <v>23</v>
      </c>
    </row>
    <row r="128" spans="1:23" x14ac:dyDescent="0.25">
      <c r="A128">
        <v>1004039</v>
      </c>
      <c r="B128">
        <v>1</v>
      </c>
      <c r="C128">
        <v>1034414</v>
      </c>
      <c r="D128" t="s">
        <v>2016</v>
      </c>
      <c r="E128">
        <v>15</v>
      </c>
      <c r="F128">
        <v>6</v>
      </c>
      <c r="G128">
        <v>0</v>
      </c>
      <c r="H128">
        <v>0</v>
      </c>
      <c r="I128" t="s">
        <v>5</v>
      </c>
      <c r="J128" t="s">
        <v>570</v>
      </c>
      <c r="K128" t="s">
        <v>2012</v>
      </c>
      <c r="L128" s="3">
        <v>45826</v>
      </c>
      <c r="M1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128" s="3">
        <v>45811</v>
      </c>
      <c r="O128" s="5">
        <f>IFERROR((PlanMasine[[#This Row],[Norma]]/PlanMasine[[#This Row],[Q]])*(PlanMasine[[#This Row],[Q]]/SUMIF(C:C,PlanMasine[[#This Row],[RN]],B:B)*PlanMasine[[#This Row],[KPLQ]]),0)</f>
        <v>2.5</v>
      </c>
      <c r="P128">
        <v>215504</v>
      </c>
      <c r="Q128">
        <f>COUNTIF(PROMJENA!A:A,PlanMasine[[#This Row],[KPL]]&amp;"-"&amp;PlanMasine[[#This Row],[RN]])</f>
        <v>0</v>
      </c>
      <c r="R128">
        <f>IFERROR(INDEX(REDOSLIJED!A:A,MATCH(PlanMasine[[#This Row],[KPL]],REDOSLIJED!B:B,0)),MAX(REDOSLIJED!A:A)+1)</f>
        <v>45</v>
      </c>
      <c r="S128" s="9">
        <f>SUM($M$2:M128)</f>
        <v>0.45914351851851837</v>
      </c>
      <c r="T128" s="3">
        <f>PlanMasine[[#This Row],[Datum SAS]]-1</f>
        <v>45810</v>
      </c>
      <c r="U128">
        <f>WEEKDAY(PlanMasine[[#This Row],[ZAVRŠETAK MAŠINSKE]],2)</f>
        <v>1</v>
      </c>
      <c r="V128" s="3">
        <f>IF(WEEKDAY(PlanMasine[[#This Row],[Datum SAS]]-1,2)=7,PlanMasine[[#This Row],[Datum SAS]]-3,PlanMasine[[#This Row],[Datum SAS]]-1)</f>
        <v>45810</v>
      </c>
      <c r="W128">
        <f>WEEKNUM(PlanMasine[[#This Row],[Column2]],1)</f>
        <v>23</v>
      </c>
    </row>
    <row r="129" spans="1:23" x14ac:dyDescent="0.25">
      <c r="A129">
        <v>1004039</v>
      </c>
      <c r="B129">
        <v>1</v>
      </c>
      <c r="C129">
        <v>1034412</v>
      </c>
      <c r="D129" t="s">
        <v>2015</v>
      </c>
      <c r="E129">
        <v>9</v>
      </c>
      <c r="F129">
        <v>6</v>
      </c>
      <c r="G129">
        <v>0</v>
      </c>
      <c r="H129">
        <v>0</v>
      </c>
      <c r="I129" t="s">
        <v>5</v>
      </c>
      <c r="J129" t="s">
        <v>570</v>
      </c>
      <c r="K129" t="s">
        <v>2012</v>
      </c>
      <c r="L129" s="3">
        <v>45826</v>
      </c>
      <c r="M1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9" s="3">
        <v>45811</v>
      </c>
      <c r="O129" s="5">
        <f>IFERROR((PlanMasine[[#This Row],[Norma]]/PlanMasine[[#This Row],[Q]])*(PlanMasine[[#This Row],[Q]]/SUMIF(C:C,PlanMasine[[#This Row],[RN]],B:B)*PlanMasine[[#This Row],[KPLQ]]),0)</f>
        <v>1.5</v>
      </c>
      <c r="P129">
        <v>215503</v>
      </c>
      <c r="Q129">
        <f>COUNTIF(PROMJENA!A:A,PlanMasine[[#This Row],[KPL]]&amp;"-"&amp;PlanMasine[[#This Row],[RN]])</f>
        <v>0</v>
      </c>
      <c r="R129">
        <f>IFERROR(INDEX(REDOSLIJED!A:A,MATCH(PlanMasine[[#This Row],[KPL]],REDOSLIJED!B:B,0)),MAX(REDOSLIJED!A:A)+1)</f>
        <v>45</v>
      </c>
      <c r="S129" s="9">
        <f>SUM($M$2:M129)</f>
        <v>0.46018518518518503</v>
      </c>
      <c r="T129" s="3">
        <f>PlanMasine[[#This Row],[Datum SAS]]-1</f>
        <v>45810</v>
      </c>
      <c r="U129">
        <f>WEEKDAY(PlanMasine[[#This Row],[ZAVRŠETAK MAŠINSKE]],2)</f>
        <v>1</v>
      </c>
      <c r="V129" s="3">
        <f>IF(WEEKDAY(PlanMasine[[#This Row],[Datum SAS]]-1,2)=7,PlanMasine[[#This Row],[Datum SAS]]-3,PlanMasine[[#This Row],[Datum SAS]]-1)</f>
        <v>45810</v>
      </c>
      <c r="W129">
        <f>WEEKNUM(PlanMasine[[#This Row],[Column2]],1)</f>
        <v>23</v>
      </c>
    </row>
    <row r="130" spans="1:23" x14ac:dyDescent="0.25">
      <c r="A130">
        <v>1004040</v>
      </c>
      <c r="B130">
        <v>1</v>
      </c>
      <c r="C130">
        <v>1004054</v>
      </c>
      <c r="D130" t="s">
        <v>2011</v>
      </c>
      <c r="E130">
        <v>9</v>
      </c>
      <c r="F130">
        <v>6</v>
      </c>
      <c r="G130">
        <v>0</v>
      </c>
      <c r="H130">
        <v>0</v>
      </c>
      <c r="I130" t="s">
        <v>5</v>
      </c>
      <c r="J130" t="s">
        <v>570</v>
      </c>
      <c r="K130" t="s">
        <v>2012</v>
      </c>
      <c r="L130" s="3">
        <v>45826</v>
      </c>
      <c r="M1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0" s="3">
        <v>45811</v>
      </c>
      <c r="O130" s="5">
        <f>IFERROR((PlanMasine[[#This Row],[Norma]]/PlanMasine[[#This Row],[Q]])*(PlanMasine[[#This Row],[Q]]/SUMIF(C:C,PlanMasine[[#This Row],[RN]],B:B)*PlanMasine[[#This Row],[KPLQ]]),0)</f>
        <v>1.5</v>
      </c>
      <c r="P130">
        <v>215467</v>
      </c>
      <c r="Q130">
        <f>COUNTIF(PROMJENA!A:A,PlanMasine[[#This Row],[KPL]]&amp;"-"&amp;PlanMasine[[#This Row],[RN]])</f>
        <v>0</v>
      </c>
      <c r="R130">
        <f>IFERROR(INDEX(REDOSLIJED!A:A,MATCH(PlanMasine[[#This Row],[KPL]],REDOSLIJED!B:B,0)),MAX(REDOSLIJED!A:A)+1)</f>
        <v>45</v>
      </c>
      <c r="S130" s="9">
        <f>SUM($M$2:M130)</f>
        <v>0.46122685185185169</v>
      </c>
      <c r="T130" s="3">
        <f>PlanMasine[[#This Row],[Datum SAS]]-1</f>
        <v>45810</v>
      </c>
      <c r="U130">
        <f>WEEKDAY(PlanMasine[[#This Row],[ZAVRŠETAK MAŠINSKE]],2)</f>
        <v>1</v>
      </c>
      <c r="V130" s="3">
        <f>IF(WEEKDAY(PlanMasine[[#This Row],[Datum SAS]]-1,2)=7,PlanMasine[[#This Row],[Datum SAS]]-3,PlanMasine[[#This Row],[Datum SAS]]-1)</f>
        <v>45810</v>
      </c>
      <c r="W130">
        <f>WEEKNUM(PlanMasine[[#This Row],[Column2]],1)</f>
        <v>23</v>
      </c>
    </row>
    <row r="131" spans="1:23" x14ac:dyDescent="0.25">
      <c r="A131">
        <v>1004040</v>
      </c>
      <c r="B131">
        <v>1</v>
      </c>
      <c r="C131">
        <v>1004050</v>
      </c>
      <c r="D131" t="s">
        <v>2018</v>
      </c>
      <c r="E131">
        <v>30</v>
      </c>
      <c r="F131">
        <v>6</v>
      </c>
      <c r="G131">
        <v>0</v>
      </c>
      <c r="H131">
        <v>0</v>
      </c>
      <c r="I131" t="s">
        <v>5</v>
      </c>
      <c r="J131" t="s">
        <v>570</v>
      </c>
      <c r="K131" t="s">
        <v>2012</v>
      </c>
      <c r="L131" s="3">
        <v>45826</v>
      </c>
      <c r="M1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1" s="3">
        <v>45811</v>
      </c>
      <c r="O131" s="5">
        <f>IFERROR((PlanMasine[[#This Row],[Norma]]/PlanMasine[[#This Row],[Q]])*(PlanMasine[[#This Row],[Q]]/SUMIF(C:C,PlanMasine[[#This Row],[RN]],B:B)*PlanMasine[[#This Row],[KPLQ]]),0)</f>
        <v>5</v>
      </c>
      <c r="P131">
        <v>215463</v>
      </c>
      <c r="Q131">
        <f>COUNTIF(PROMJENA!A:A,PlanMasine[[#This Row],[KPL]]&amp;"-"&amp;PlanMasine[[#This Row],[RN]])</f>
        <v>0</v>
      </c>
      <c r="R131">
        <f>IFERROR(INDEX(REDOSLIJED!A:A,MATCH(PlanMasine[[#This Row],[KPL]],REDOSLIJED!B:B,0)),MAX(REDOSLIJED!A:A)+1)</f>
        <v>45</v>
      </c>
      <c r="S131" s="9">
        <f>SUM($M$2:M131)</f>
        <v>0.4646990740740739</v>
      </c>
      <c r="T131" s="3">
        <f>PlanMasine[[#This Row],[Datum SAS]]-1</f>
        <v>45810</v>
      </c>
      <c r="U131">
        <f>WEEKDAY(PlanMasine[[#This Row],[ZAVRŠETAK MAŠINSKE]],2)</f>
        <v>1</v>
      </c>
      <c r="V131" s="3">
        <f>IF(WEEKDAY(PlanMasine[[#This Row],[Datum SAS]]-1,2)=7,PlanMasine[[#This Row],[Datum SAS]]-3,PlanMasine[[#This Row],[Datum SAS]]-1)</f>
        <v>45810</v>
      </c>
      <c r="W131">
        <f>WEEKNUM(PlanMasine[[#This Row],[Column2]],1)</f>
        <v>23</v>
      </c>
    </row>
    <row r="132" spans="1:23" x14ac:dyDescent="0.25">
      <c r="A132">
        <v>1004040</v>
      </c>
      <c r="B132">
        <v>1</v>
      </c>
      <c r="C132">
        <v>1004056</v>
      </c>
      <c r="D132" t="s">
        <v>2013</v>
      </c>
      <c r="E132">
        <v>30</v>
      </c>
      <c r="F132">
        <v>6</v>
      </c>
      <c r="G132">
        <v>0</v>
      </c>
      <c r="H132">
        <v>0</v>
      </c>
      <c r="I132" t="s">
        <v>5</v>
      </c>
      <c r="J132" t="s">
        <v>570</v>
      </c>
      <c r="K132" t="s">
        <v>2012</v>
      </c>
      <c r="L132" s="3">
        <v>45826</v>
      </c>
      <c r="M1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2" s="3">
        <v>45811</v>
      </c>
      <c r="O132" s="5">
        <f>IFERROR((PlanMasine[[#This Row],[Norma]]/PlanMasine[[#This Row],[Q]])*(PlanMasine[[#This Row],[Q]]/SUMIF(C:C,PlanMasine[[#This Row],[RN]],B:B)*PlanMasine[[#This Row],[KPLQ]]),0)</f>
        <v>5</v>
      </c>
      <c r="P132">
        <v>215469</v>
      </c>
      <c r="Q132">
        <f>COUNTIF(PROMJENA!A:A,PlanMasine[[#This Row],[KPL]]&amp;"-"&amp;PlanMasine[[#This Row],[RN]])</f>
        <v>0</v>
      </c>
      <c r="R132">
        <f>IFERROR(INDEX(REDOSLIJED!A:A,MATCH(PlanMasine[[#This Row],[KPL]],REDOSLIJED!B:B,0)),MAX(REDOSLIJED!A:A)+1)</f>
        <v>45</v>
      </c>
      <c r="S132" s="9">
        <f>SUM($M$2:M132)</f>
        <v>0.46817129629629611</v>
      </c>
      <c r="T132" s="3">
        <f>PlanMasine[[#This Row],[Datum SAS]]-1</f>
        <v>45810</v>
      </c>
      <c r="U132">
        <f>WEEKDAY(PlanMasine[[#This Row],[ZAVRŠETAK MAŠINSKE]],2)</f>
        <v>1</v>
      </c>
      <c r="V132" s="3">
        <f>IF(WEEKDAY(PlanMasine[[#This Row],[Datum SAS]]-1,2)=7,PlanMasine[[#This Row],[Datum SAS]]-3,PlanMasine[[#This Row],[Datum SAS]]-1)</f>
        <v>45810</v>
      </c>
      <c r="W132">
        <f>WEEKNUM(PlanMasine[[#This Row],[Column2]],1)</f>
        <v>23</v>
      </c>
    </row>
    <row r="133" spans="1:23" x14ac:dyDescent="0.25">
      <c r="A133">
        <v>1004040</v>
      </c>
      <c r="B133">
        <v>1</v>
      </c>
      <c r="C133">
        <v>1004069</v>
      </c>
      <c r="D133" t="s">
        <v>2014</v>
      </c>
      <c r="E133">
        <v>9</v>
      </c>
      <c r="F133">
        <v>6</v>
      </c>
      <c r="G133">
        <v>0</v>
      </c>
      <c r="H133">
        <v>0</v>
      </c>
      <c r="I133" t="s">
        <v>5</v>
      </c>
      <c r="J133" t="s">
        <v>570</v>
      </c>
      <c r="K133" t="s">
        <v>2012</v>
      </c>
      <c r="L133" s="3">
        <v>45826</v>
      </c>
      <c r="M1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3" s="3">
        <v>45811</v>
      </c>
      <c r="O133" s="5">
        <f>IFERROR((PlanMasine[[#This Row],[Norma]]/PlanMasine[[#This Row],[Q]])*(PlanMasine[[#This Row],[Q]]/SUMIF(C:C,PlanMasine[[#This Row],[RN]],B:B)*PlanMasine[[#This Row],[KPLQ]]),0)</f>
        <v>1.5</v>
      </c>
      <c r="P133">
        <v>215484</v>
      </c>
      <c r="Q133">
        <f>COUNTIF(PROMJENA!A:A,PlanMasine[[#This Row],[KPL]]&amp;"-"&amp;PlanMasine[[#This Row],[RN]])</f>
        <v>0</v>
      </c>
      <c r="R133">
        <f>IFERROR(INDEX(REDOSLIJED!A:A,MATCH(PlanMasine[[#This Row],[KPL]],REDOSLIJED!B:B,0)),MAX(REDOSLIJED!A:A)+1)</f>
        <v>45</v>
      </c>
      <c r="S133" s="9">
        <f>SUM($M$2:M133)</f>
        <v>0.46921296296296278</v>
      </c>
      <c r="T133" s="3">
        <f>PlanMasine[[#This Row],[Datum SAS]]-1</f>
        <v>45810</v>
      </c>
      <c r="U133">
        <f>WEEKDAY(PlanMasine[[#This Row],[ZAVRŠETAK MAŠINSKE]],2)</f>
        <v>1</v>
      </c>
      <c r="V133" s="3">
        <f>IF(WEEKDAY(PlanMasine[[#This Row],[Datum SAS]]-1,2)=7,PlanMasine[[#This Row],[Datum SAS]]-3,PlanMasine[[#This Row],[Datum SAS]]-1)</f>
        <v>45810</v>
      </c>
      <c r="W133">
        <f>WEEKNUM(PlanMasine[[#This Row],[Column2]],1)</f>
        <v>23</v>
      </c>
    </row>
    <row r="134" spans="1:23" x14ac:dyDescent="0.25">
      <c r="A134">
        <v>1004040</v>
      </c>
      <c r="B134">
        <v>1</v>
      </c>
      <c r="C134">
        <v>1034412</v>
      </c>
      <c r="D134" t="s">
        <v>2015</v>
      </c>
      <c r="E134">
        <v>9</v>
      </c>
      <c r="F134">
        <v>6</v>
      </c>
      <c r="G134">
        <v>0</v>
      </c>
      <c r="H134">
        <v>0</v>
      </c>
      <c r="I134" t="s">
        <v>5</v>
      </c>
      <c r="J134" t="s">
        <v>570</v>
      </c>
      <c r="K134" t="s">
        <v>2012</v>
      </c>
      <c r="L134" s="3">
        <v>45826</v>
      </c>
      <c r="M1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4" s="3">
        <v>45811</v>
      </c>
      <c r="O134" s="5">
        <f>IFERROR((PlanMasine[[#This Row],[Norma]]/PlanMasine[[#This Row],[Q]])*(PlanMasine[[#This Row],[Q]]/SUMIF(C:C,PlanMasine[[#This Row],[RN]],B:B)*PlanMasine[[#This Row],[KPLQ]]),0)</f>
        <v>1.5</v>
      </c>
      <c r="P134">
        <v>215503</v>
      </c>
      <c r="Q134">
        <f>COUNTIF(PROMJENA!A:A,PlanMasine[[#This Row],[KPL]]&amp;"-"&amp;PlanMasine[[#This Row],[RN]])</f>
        <v>0</v>
      </c>
      <c r="R134">
        <f>IFERROR(INDEX(REDOSLIJED!A:A,MATCH(PlanMasine[[#This Row],[KPL]],REDOSLIJED!B:B,0)),MAX(REDOSLIJED!A:A)+1)</f>
        <v>45</v>
      </c>
      <c r="S134" s="9">
        <f>SUM($M$2:M134)</f>
        <v>0.47025462962962944</v>
      </c>
      <c r="T134" s="3">
        <f>PlanMasine[[#This Row],[Datum SAS]]-1</f>
        <v>45810</v>
      </c>
      <c r="U134">
        <f>WEEKDAY(PlanMasine[[#This Row],[ZAVRŠETAK MAŠINSKE]],2)</f>
        <v>1</v>
      </c>
      <c r="V134" s="3">
        <f>IF(WEEKDAY(PlanMasine[[#This Row],[Datum SAS]]-1,2)=7,PlanMasine[[#This Row],[Datum SAS]]-3,PlanMasine[[#This Row],[Datum SAS]]-1)</f>
        <v>45810</v>
      </c>
      <c r="W134">
        <f>WEEKNUM(PlanMasine[[#This Row],[Column2]],1)</f>
        <v>23</v>
      </c>
    </row>
    <row r="135" spans="1:23" x14ac:dyDescent="0.25">
      <c r="A135">
        <v>1004040</v>
      </c>
      <c r="B135">
        <v>1</v>
      </c>
      <c r="C135">
        <v>1034414</v>
      </c>
      <c r="D135" t="s">
        <v>2016</v>
      </c>
      <c r="E135">
        <v>15</v>
      </c>
      <c r="F135">
        <v>6</v>
      </c>
      <c r="G135">
        <v>0</v>
      </c>
      <c r="H135">
        <v>0</v>
      </c>
      <c r="I135" t="s">
        <v>5</v>
      </c>
      <c r="J135" t="s">
        <v>570</v>
      </c>
      <c r="K135" t="s">
        <v>2012</v>
      </c>
      <c r="L135" s="3">
        <v>45826</v>
      </c>
      <c r="M1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135" s="3">
        <v>45811</v>
      </c>
      <c r="O135" s="5">
        <f>IFERROR((PlanMasine[[#This Row],[Norma]]/PlanMasine[[#This Row],[Q]])*(PlanMasine[[#This Row],[Q]]/SUMIF(C:C,PlanMasine[[#This Row],[RN]],B:B)*PlanMasine[[#This Row],[KPLQ]]),0)</f>
        <v>2.5</v>
      </c>
      <c r="P135">
        <v>215504</v>
      </c>
      <c r="Q135">
        <f>COUNTIF(PROMJENA!A:A,PlanMasine[[#This Row],[KPL]]&amp;"-"&amp;PlanMasine[[#This Row],[RN]])</f>
        <v>0</v>
      </c>
      <c r="R135">
        <f>IFERROR(INDEX(REDOSLIJED!A:A,MATCH(PlanMasine[[#This Row],[KPL]],REDOSLIJED!B:B,0)),MAX(REDOSLIJED!A:A)+1)</f>
        <v>45</v>
      </c>
      <c r="S135" s="9">
        <f>SUM($M$2:M135)</f>
        <v>0.47199074074074054</v>
      </c>
      <c r="T135" s="3">
        <f>PlanMasine[[#This Row],[Datum SAS]]-1</f>
        <v>45810</v>
      </c>
      <c r="U135">
        <f>WEEKDAY(PlanMasine[[#This Row],[ZAVRŠETAK MAŠINSKE]],2)</f>
        <v>1</v>
      </c>
      <c r="V135" s="3">
        <f>IF(WEEKDAY(PlanMasine[[#This Row],[Datum SAS]]-1,2)=7,PlanMasine[[#This Row],[Datum SAS]]-3,PlanMasine[[#This Row],[Datum SAS]]-1)</f>
        <v>45810</v>
      </c>
      <c r="W135">
        <f>WEEKNUM(PlanMasine[[#This Row],[Column2]],1)</f>
        <v>23</v>
      </c>
    </row>
    <row r="136" spans="1:23" x14ac:dyDescent="0.25">
      <c r="A136">
        <v>1004040</v>
      </c>
      <c r="B136">
        <v>1</v>
      </c>
      <c r="C136">
        <v>1034418</v>
      </c>
      <c r="D136" t="s">
        <v>1688</v>
      </c>
      <c r="E136">
        <v>30</v>
      </c>
      <c r="F136">
        <v>3</v>
      </c>
      <c r="G136">
        <v>0</v>
      </c>
      <c r="H136">
        <v>0</v>
      </c>
      <c r="I136" t="s">
        <v>5</v>
      </c>
      <c r="J136" t="s">
        <v>570</v>
      </c>
      <c r="K136" t="s">
        <v>2012</v>
      </c>
      <c r="L136" s="3">
        <v>45826</v>
      </c>
      <c r="M1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6" s="3">
        <v>45811</v>
      </c>
      <c r="O136" s="5">
        <f>IFERROR((PlanMasine[[#This Row],[Norma]]/PlanMasine[[#This Row],[Q]])*(PlanMasine[[#This Row],[Q]]/SUMIF(C:C,PlanMasine[[#This Row],[RN]],B:B)*PlanMasine[[#This Row],[KPLQ]]),0)</f>
        <v>5</v>
      </c>
      <c r="P136">
        <v>215507</v>
      </c>
      <c r="Q136">
        <f>COUNTIF(PROMJENA!A:A,PlanMasine[[#This Row],[KPL]]&amp;"-"&amp;PlanMasine[[#This Row],[RN]])</f>
        <v>0</v>
      </c>
      <c r="R136">
        <f>IFERROR(INDEX(REDOSLIJED!A:A,MATCH(PlanMasine[[#This Row],[KPL]],REDOSLIJED!B:B,0)),MAX(REDOSLIJED!A:A)+1)</f>
        <v>45</v>
      </c>
      <c r="S136" s="9">
        <f>SUM($M$2:M136)</f>
        <v>0.47546296296296275</v>
      </c>
      <c r="T136" s="3">
        <f>PlanMasine[[#This Row],[Datum SAS]]-1</f>
        <v>45810</v>
      </c>
      <c r="U136">
        <f>WEEKDAY(PlanMasine[[#This Row],[ZAVRŠETAK MAŠINSKE]],2)</f>
        <v>1</v>
      </c>
      <c r="V136" s="3">
        <f>IF(WEEKDAY(PlanMasine[[#This Row],[Datum SAS]]-1,2)=7,PlanMasine[[#This Row],[Datum SAS]]-3,PlanMasine[[#This Row],[Datum SAS]]-1)</f>
        <v>45810</v>
      </c>
      <c r="W136">
        <f>WEEKNUM(PlanMasine[[#This Row],[Column2]],1)</f>
        <v>23</v>
      </c>
    </row>
    <row r="137" spans="1:23" x14ac:dyDescent="0.25">
      <c r="A137">
        <v>1004040</v>
      </c>
      <c r="B137">
        <v>1</v>
      </c>
      <c r="C137">
        <v>1034422</v>
      </c>
      <c r="D137" t="s">
        <v>2015</v>
      </c>
      <c r="E137">
        <v>3</v>
      </c>
      <c r="F137">
        <v>2</v>
      </c>
      <c r="G137">
        <v>0</v>
      </c>
      <c r="H137">
        <v>0</v>
      </c>
      <c r="I137" t="s">
        <v>5</v>
      </c>
      <c r="J137" t="s">
        <v>570</v>
      </c>
      <c r="K137" t="s">
        <v>2012</v>
      </c>
      <c r="L137" s="3">
        <v>45826</v>
      </c>
      <c r="M1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3.4722222222222218E-4</v>
      </c>
      <c r="N137" s="3">
        <v>45811</v>
      </c>
      <c r="O137" s="5">
        <f>IFERROR((PlanMasine[[#This Row],[Norma]]/PlanMasine[[#This Row],[Q]])*(PlanMasine[[#This Row],[Q]]/SUMIF(C:C,PlanMasine[[#This Row],[RN]],B:B)*PlanMasine[[#This Row],[KPLQ]]),0)</f>
        <v>0.5</v>
      </c>
      <c r="P137">
        <v>215503</v>
      </c>
      <c r="Q137">
        <f>COUNTIF(PROMJENA!A:A,PlanMasine[[#This Row],[KPL]]&amp;"-"&amp;PlanMasine[[#This Row],[RN]])</f>
        <v>0</v>
      </c>
      <c r="R137">
        <f>IFERROR(INDEX(REDOSLIJED!A:A,MATCH(PlanMasine[[#This Row],[KPL]],REDOSLIJED!B:B,0)),MAX(REDOSLIJED!A:A)+1)</f>
        <v>45</v>
      </c>
      <c r="S137" s="9">
        <f>SUM($M$2:M137)</f>
        <v>0.47581018518518498</v>
      </c>
      <c r="T137" s="3">
        <f>PlanMasine[[#This Row],[Datum SAS]]-1</f>
        <v>45810</v>
      </c>
      <c r="U137">
        <f>WEEKDAY(PlanMasine[[#This Row],[ZAVRŠETAK MAŠINSKE]],2)</f>
        <v>1</v>
      </c>
      <c r="V137" s="3">
        <f>IF(WEEKDAY(PlanMasine[[#This Row],[Datum SAS]]-1,2)=7,PlanMasine[[#This Row],[Datum SAS]]-3,PlanMasine[[#This Row],[Datum SAS]]-1)</f>
        <v>45810</v>
      </c>
      <c r="W137">
        <f>WEEKNUM(PlanMasine[[#This Row],[Column2]],1)</f>
        <v>23</v>
      </c>
    </row>
    <row r="138" spans="1:23" x14ac:dyDescent="0.25">
      <c r="A138">
        <v>1004040</v>
      </c>
      <c r="B138">
        <v>1</v>
      </c>
      <c r="C138">
        <v>1034424</v>
      </c>
      <c r="D138" t="s">
        <v>2016</v>
      </c>
      <c r="E138">
        <v>5</v>
      </c>
      <c r="F138">
        <v>2</v>
      </c>
      <c r="G138">
        <v>0</v>
      </c>
      <c r="H138">
        <v>0</v>
      </c>
      <c r="I138" t="s">
        <v>5</v>
      </c>
      <c r="J138" t="s">
        <v>570</v>
      </c>
      <c r="K138" t="s">
        <v>2012</v>
      </c>
      <c r="L138" s="3">
        <v>45826</v>
      </c>
      <c r="M1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5.7870370370370367E-4</v>
      </c>
      <c r="N138" s="3">
        <v>45811</v>
      </c>
      <c r="O138" s="5">
        <f>IFERROR((PlanMasine[[#This Row],[Norma]]/PlanMasine[[#This Row],[Q]])*(PlanMasine[[#This Row],[Q]]/SUMIF(C:C,PlanMasine[[#This Row],[RN]],B:B)*PlanMasine[[#This Row],[KPLQ]]),0)</f>
        <v>0.83333333333333326</v>
      </c>
      <c r="P138">
        <v>215504</v>
      </c>
      <c r="Q138">
        <f>COUNTIF(PROMJENA!A:A,PlanMasine[[#This Row],[KPL]]&amp;"-"&amp;PlanMasine[[#This Row],[RN]])</f>
        <v>0</v>
      </c>
      <c r="R138">
        <f>IFERROR(INDEX(REDOSLIJED!A:A,MATCH(PlanMasine[[#This Row],[KPL]],REDOSLIJED!B:B,0)),MAX(REDOSLIJED!A:A)+1)</f>
        <v>45</v>
      </c>
      <c r="S138" s="9">
        <f>SUM($M$2:M138)</f>
        <v>0.4763888888888887</v>
      </c>
      <c r="T138" s="3">
        <f>PlanMasine[[#This Row],[Datum SAS]]-1</f>
        <v>45810</v>
      </c>
      <c r="U138">
        <f>WEEKDAY(PlanMasine[[#This Row],[ZAVRŠETAK MAŠINSKE]],2)</f>
        <v>1</v>
      </c>
      <c r="V138" s="3">
        <f>IF(WEEKDAY(PlanMasine[[#This Row],[Datum SAS]]-1,2)=7,PlanMasine[[#This Row],[Datum SAS]]-3,PlanMasine[[#This Row],[Datum SAS]]-1)</f>
        <v>45810</v>
      </c>
      <c r="W138">
        <f>WEEKNUM(PlanMasine[[#This Row],[Column2]],1)</f>
        <v>23</v>
      </c>
    </row>
    <row r="139" spans="1:23" x14ac:dyDescent="0.25">
      <c r="A139">
        <v>1004040</v>
      </c>
      <c r="B139">
        <v>1</v>
      </c>
      <c r="C139">
        <v>1034428</v>
      </c>
      <c r="D139" t="s">
        <v>1688</v>
      </c>
      <c r="E139">
        <v>10</v>
      </c>
      <c r="F139">
        <v>1</v>
      </c>
      <c r="G139">
        <v>0</v>
      </c>
      <c r="H139">
        <v>0</v>
      </c>
      <c r="I139" t="s">
        <v>5</v>
      </c>
      <c r="J139" t="s">
        <v>570</v>
      </c>
      <c r="K139" t="s">
        <v>2012</v>
      </c>
      <c r="L139" s="3">
        <v>45826</v>
      </c>
      <c r="M1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1.1574074074074073E-3</v>
      </c>
      <c r="N139" s="3">
        <v>45811</v>
      </c>
      <c r="O139" s="5">
        <f>IFERROR((PlanMasine[[#This Row],[Norma]]/PlanMasine[[#This Row],[Q]])*(PlanMasine[[#This Row],[Q]]/SUMIF(C:C,PlanMasine[[#This Row],[RN]],B:B)*PlanMasine[[#This Row],[KPLQ]]),0)</f>
        <v>1.6666666666666665</v>
      </c>
      <c r="P139">
        <v>215507</v>
      </c>
      <c r="Q139">
        <f>COUNTIF(PROMJENA!A:A,PlanMasine[[#This Row],[KPL]]&amp;"-"&amp;PlanMasine[[#This Row],[RN]])</f>
        <v>0</v>
      </c>
      <c r="R139">
        <f>IFERROR(INDEX(REDOSLIJED!A:A,MATCH(PlanMasine[[#This Row],[KPL]],REDOSLIJED!B:B,0)),MAX(REDOSLIJED!A:A)+1)</f>
        <v>45</v>
      </c>
      <c r="S139" s="9">
        <f>SUM($M$2:M139)</f>
        <v>0.47754629629629608</v>
      </c>
      <c r="T139" s="3">
        <f>PlanMasine[[#This Row],[Datum SAS]]-1</f>
        <v>45810</v>
      </c>
      <c r="U139">
        <f>WEEKDAY(PlanMasine[[#This Row],[ZAVRŠETAK MAŠINSKE]],2)</f>
        <v>1</v>
      </c>
      <c r="V139" s="3">
        <f>IF(WEEKDAY(PlanMasine[[#This Row],[Datum SAS]]-1,2)=7,PlanMasine[[#This Row],[Datum SAS]]-3,PlanMasine[[#This Row],[Datum SAS]]-1)</f>
        <v>45810</v>
      </c>
      <c r="W139">
        <f>WEEKNUM(PlanMasine[[#This Row],[Column2]],1)</f>
        <v>23</v>
      </c>
    </row>
    <row r="140" spans="1:23" x14ac:dyDescent="0.25">
      <c r="A140">
        <v>1004040</v>
      </c>
      <c r="B140">
        <v>1</v>
      </c>
      <c r="C140">
        <v>1004045</v>
      </c>
      <c r="D140" t="s">
        <v>2017</v>
      </c>
      <c r="E140">
        <v>18</v>
      </c>
      <c r="F140">
        <v>6</v>
      </c>
      <c r="G140">
        <v>0</v>
      </c>
      <c r="H140">
        <v>0</v>
      </c>
      <c r="I140" t="s">
        <v>5</v>
      </c>
      <c r="J140" t="s">
        <v>570</v>
      </c>
      <c r="K140" t="s">
        <v>2012</v>
      </c>
      <c r="L140" s="3">
        <v>45826</v>
      </c>
      <c r="M1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40" s="3">
        <v>45811</v>
      </c>
      <c r="O140" s="5">
        <f>IFERROR((PlanMasine[[#This Row],[Norma]]/PlanMasine[[#This Row],[Q]])*(PlanMasine[[#This Row],[Q]]/SUMIF(C:C,PlanMasine[[#This Row],[RN]],B:B)*PlanMasine[[#This Row],[KPLQ]]),0)</f>
        <v>3</v>
      </c>
      <c r="P140">
        <v>215458</v>
      </c>
      <c r="Q140">
        <f>COUNTIF(PROMJENA!A:A,PlanMasine[[#This Row],[KPL]]&amp;"-"&amp;PlanMasine[[#This Row],[RN]])</f>
        <v>0</v>
      </c>
      <c r="R140">
        <f>IFERROR(INDEX(REDOSLIJED!A:A,MATCH(PlanMasine[[#This Row],[KPL]],REDOSLIJED!B:B,0)),MAX(REDOSLIJED!A:A)+1)</f>
        <v>45</v>
      </c>
      <c r="S140" s="9">
        <f>SUM($M$2:M140)</f>
        <v>0.47962962962962941</v>
      </c>
      <c r="T140" s="3">
        <f>PlanMasine[[#This Row],[Datum SAS]]-1</f>
        <v>45810</v>
      </c>
      <c r="U140">
        <f>WEEKDAY(PlanMasine[[#This Row],[ZAVRŠETAK MAŠINSKE]],2)</f>
        <v>1</v>
      </c>
      <c r="V140" s="3">
        <f>IF(WEEKDAY(PlanMasine[[#This Row],[Datum SAS]]-1,2)=7,PlanMasine[[#This Row],[Datum SAS]]-3,PlanMasine[[#This Row],[Datum SAS]]-1)</f>
        <v>45810</v>
      </c>
      <c r="W140">
        <f>WEEKNUM(PlanMasine[[#This Row],[Column2]],1)</f>
        <v>23</v>
      </c>
    </row>
    <row r="141" spans="1:23" x14ac:dyDescent="0.25">
      <c r="A141">
        <v>1016382</v>
      </c>
      <c r="B141">
        <v>1</v>
      </c>
      <c r="C141">
        <v>1016387</v>
      </c>
      <c r="D141" t="s">
        <v>2023</v>
      </c>
      <c r="E141">
        <v>60</v>
      </c>
      <c r="F141">
        <v>3</v>
      </c>
      <c r="G141">
        <v>0</v>
      </c>
      <c r="H141">
        <v>0</v>
      </c>
      <c r="I141" t="s">
        <v>5</v>
      </c>
      <c r="J141" t="s">
        <v>570</v>
      </c>
      <c r="K141" t="s">
        <v>2020</v>
      </c>
      <c r="L141" s="3">
        <v>45814</v>
      </c>
      <c r="M1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41" s="3">
        <v>45811</v>
      </c>
      <c r="O141" s="5">
        <f>IFERROR((PlanMasine[[#This Row],[Norma]]/PlanMasine[[#This Row],[Q]])*(PlanMasine[[#This Row],[Q]]/SUMIF(C:C,PlanMasine[[#This Row],[RN]],B:B)*PlanMasine[[#This Row],[KPLQ]]),0)</f>
        <v>20</v>
      </c>
      <c r="P141">
        <v>199533</v>
      </c>
      <c r="Q141">
        <f>COUNTIF(PROMJENA!A:A,PlanMasine[[#This Row],[KPL]]&amp;"-"&amp;PlanMasine[[#This Row],[RN]])</f>
        <v>0</v>
      </c>
      <c r="R141">
        <f>IFERROR(INDEX(REDOSLIJED!A:A,MATCH(PlanMasine[[#This Row],[KPL]],REDOSLIJED!B:B,0)),MAX(REDOSLIJED!A:A)+1)</f>
        <v>45</v>
      </c>
      <c r="S141" s="9">
        <f>SUM($M$2:M141)</f>
        <v>0.4935185185185183</v>
      </c>
      <c r="T141" s="3">
        <f>PlanMasine[[#This Row],[Datum SAS]]-1</f>
        <v>45810</v>
      </c>
      <c r="U141">
        <f>WEEKDAY(PlanMasine[[#This Row],[ZAVRŠETAK MAŠINSKE]],2)</f>
        <v>1</v>
      </c>
      <c r="V141" s="3">
        <f>IF(WEEKDAY(PlanMasine[[#This Row],[Datum SAS]]-1,2)=7,PlanMasine[[#This Row],[Datum SAS]]-3,PlanMasine[[#This Row],[Datum SAS]]-1)</f>
        <v>45810</v>
      </c>
      <c r="W141">
        <f>WEEKNUM(PlanMasine[[#This Row],[Column2]],1)</f>
        <v>23</v>
      </c>
    </row>
    <row r="142" spans="1:23" x14ac:dyDescent="0.25">
      <c r="A142">
        <v>1016382</v>
      </c>
      <c r="B142">
        <v>1</v>
      </c>
      <c r="C142">
        <v>1016388</v>
      </c>
      <c r="D142" t="s">
        <v>2019</v>
      </c>
      <c r="E142">
        <v>24</v>
      </c>
      <c r="F142">
        <v>3</v>
      </c>
      <c r="G142">
        <v>0</v>
      </c>
      <c r="H142">
        <v>0</v>
      </c>
      <c r="I142" t="s">
        <v>5</v>
      </c>
      <c r="J142" t="s">
        <v>570</v>
      </c>
      <c r="K142" t="s">
        <v>2020</v>
      </c>
      <c r="L142" s="3">
        <v>45814</v>
      </c>
      <c r="M1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42" s="3">
        <v>45811</v>
      </c>
      <c r="O142" s="5">
        <f>IFERROR((PlanMasine[[#This Row],[Norma]]/PlanMasine[[#This Row],[Q]])*(PlanMasine[[#This Row],[Q]]/SUMIF(C:C,PlanMasine[[#This Row],[RN]],B:B)*PlanMasine[[#This Row],[KPLQ]]),0)</f>
        <v>8</v>
      </c>
      <c r="P142">
        <v>199534</v>
      </c>
      <c r="Q142">
        <f>COUNTIF(PROMJENA!A:A,PlanMasine[[#This Row],[KPL]]&amp;"-"&amp;PlanMasine[[#This Row],[RN]])</f>
        <v>0</v>
      </c>
      <c r="R142">
        <f>IFERROR(INDEX(REDOSLIJED!A:A,MATCH(PlanMasine[[#This Row],[KPL]],REDOSLIJED!B:B,0)),MAX(REDOSLIJED!A:A)+1)</f>
        <v>45</v>
      </c>
      <c r="S142" s="9">
        <f>SUM($M$2:M142)</f>
        <v>0.49907407407407384</v>
      </c>
      <c r="T142" s="3">
        <f>PlanMasine[[#This Row],[Datum SAS]]-1</f>
        <v>45810</v>
      </c>
      <c r="U142">
        <f>WEEKDAY(PlanMasine[[#This Row],[ZAVRŠETAK MAŠINSKE]],2)</f>
        <v>1</v>
      </c>
      <c r="V142" s="3">
        <f>IF(WEEKDAY(PlanMasine[[#This Row],[Datum SAS]]-1,2)=7,PlanMasine[[#This Row],[Datum SAS]]-3,PlanMasine[[#This Row],[Datum SAS]]-1)</f>
        <v>45810</v>
      </c>
      <c r="W142">
        <f>WEEKNUM(PlanMasine[[#This Row],[Column2]],1)</f>
        <v>23</v>
      </c>
    </row>
    <row r="143" spans="1:23" x14ac:dyDescent="0.25">
      <c r="A143">
        <v>1016382</v>
      </c>
      <c r="B143">
        <v>1</v>
      </c>
      <c r="C143">
        <v>1016389</v>
      </c>
      <c r="D143" t="s">
        <v>2030</v>
      </c>
      <c r="E143">
        <v>30</v>
      </c>
      <c r="F143">
        <v>3</v>
      </c>
      <c r="G143">
        <v>0</v>
      </c>
      <c r="H143">
        <v>0</v>
      </c>
      <c r="I143" t="s">
        <v>5</v>
      </c>
      <c r="J143" t="s">
        <v>570</v>
      </c>
      <c r="K143" t="s">
        <v>2020</v>
      </c>
      <c r="L143" s="3">
        <v>45814</v>
      </c>
      <c r="M1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43" s="3">
        <v>45811</v>
      </c>
      <c r="O143" s="5">
        <f>IFERROR((PlanMasine[[#This Row],[Norma]]/PlanMasine[[#This Row],[Q]])*(PlanMasine[[#This Row],[Q]]/SUMIF(C:C,PlanMasine[[#This Row],[RN]],B:B)*PlanMasine[[#This Row],[KPLQ]]),0)</f>
        <v>10</v>
      </c>
      <c r="P143">
        <v>199535</v>
      </c>
      <c r="Q143">
        <f>COUNTIF(PROMJENA!A:A,PlanMasine[[#This Row],[KPL]]&amp;"-"&amp;PlanMasine[[#This Row],[RN]])</f>
        <v>0</v>
      </c>
      <c r="R143">
        <f>IFERROR(INDEX(REDOSLIJED!A:A,MATCH(PlanMasine[[#This Row],[KPL]],REDOSLIJED!B:B,0)),MAX(REDOSLIJED!A:A)+1)</f>
        <v>45</v>
      </c>
      <c r="S143" s="9">
        <f>SUM($M$2:M143)</f>
        <v>0.50601851851851831</v>
      </c>
      <c r="T143" s="3">
        <f>PlanMasine[[#This Row],[Datum SAS]]-1</f>
        <v>45810</v>
      </c>
      <c r="U143">
        <f>WEEKDAY(PlanMasine[[#This Row],[ZAVRŠETAK MAŠINSKE]],2)</f>
        <v>1</v>
      </c>
      <c r="V143" s="3">
        <f>IF(WEEKDAY(PlanMasine[[#This Row],[Datum SAS]]-1,2)=7,PlanMasine[[#This Row],[Datum SAS]]-3,PlanMasine[[#This Row],[Datum SAS]]-1)</f>
        <v>45810</v>
      </c>
      <c r="W143">
        <f>WEEKNUM(PlanMasine[[#This Row],[Column2]],1)</f>
        <v>23</v>
      </c>
    </row>
    <row r="144" spans="1:23" x14ac:dyDescent="0.25">
      <c r="A144">
        <v>1016382</v>
      </c>
      <c r="B144">
        <v>1</v>
      </c>
      <c r="C144">
        <v>1016390</v>
      </c>
      <c r="D144" t="s">
        <v>2024</v>
      </c>
      <c r="E144">
        <v>48</v>
      </c>
      <c r="F144">
        <v>12</v>
      </c>
      <c r="G144">
        <v>0</v>
      </c>
      <c r="H144">
        <v>0</v>
      </c>
      <c r="I144" t="s">
        <v>5</v>
      </c>
      <c r="J144" t="s">
        <v>570</v>
      </c>
      <c r="K144" t="s">
        <v>2020</v>
      </c>
      <c r="L144" s="3">
        <v>45814</v>
      </c>
      <c r="M1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144" s="3">
        <v>45811</v>
      </c>
      <c r="O144" s="5">
        <f>IFERROR((PlanMasine[[#This Row],[Norma]]/PlanMasine[[#This Row],[Q]])*(PlanMasine[[#This Row],[Q]]/SUMIF(C:C,PlanMasine[[#This Row],[RN]],B:B)*PlanMasine[[#This Row],[KPLQ]]),0)</f>
        <v>16</v>
      </c>
      <c r="P144">
        <v>199536</v>
      </c>
      <c r="Q144">
        <f>COUNTIF(PROMJENA!A:A,PlanMasine[[#This Row],[KPL]]&amp;"-"&amp;PlanMasine[[#This Row],[RN]])</f>
        <v>0</v>
      </c>
      <c r="R144">
        <f>IFERROR(INDEX(REDOSLIJED!A:A,MATCH(PlanMasine[[#This Row],[KPL]],REDOSLIJED!B:B,0)),MAX(REDOSLIJED!A:A)+1)</f>
        <v>45</v>
      </c>
      <c r="S144" s="9">
        <f>SUM($M$2:M144)</f>
        <v>0.51712962962962938</v>
      </c>
      <c r="T144" s="3">
        <f>PlanMasine[[#This Row],[Datum SAS]]-1</f>
        <v>45810</v>
      </c>
      <c r="U144">
        <f>WEEKDAY(PlanMasine[[#This Row],[ZAVRŠETAK MAŠINSKE]],2)</f>
        <v>1</v>
      </c>
      <c r="V144" s="3">
        <f>IF(WEEKDAY(PlanMasine[[#This Row],[Datum SAS]]-1,2)=7,PlanMasine[[#This Row],[Datum SAS]]-3,PlanMasine[[#This Row],[Datum SAS]]-1)</f>
        <v>45810</v>
      </c>
      <c r="W144">
        <f>WEEKNUM(PlanMasine[[#This Row],[Column2]],1)</f>
        <v>23</v>
      </c>
    </row>
    <row r="145" spans="1:23" x14ac:dyDescent="0.25">
      <c r="A145">
        <v>1016382</v>
      </c>
      <c r="B145">
        <v>1</v>
      </c>
      <c r="C145">
        <v>1016403</v>
      </c>
      <c r="D145" t="s">
        <v>2027</v>
      </c>
      <c r="E145">
        <v>72</v>
      </c>
      <c r="F145">
        <v>12</v>
      </c>
      <c r="G145">
        <v>0</v>
      </c>
      <c r="H145">
        <v>0</v>
      </c>
      <c r="I145" t="s">
        <v>5</v>
      </c>
      <c r="J145" t="s">
        <v>570</v>
      </c>
      <c r="K145" t="s">
        <v>2020</v>
      </c>
      <c r="L145" s="3">
        <v>45814</v>
      </c>
      <c r="M1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45" s="3">
        <v>45811</v>
      </c>
      <c r="O145" s="5">
        <f>IFERROR((PlanMasine[[#This Row],[Norma]]/PlanMasine[[#This Row],[Q]])*(PlanMasine[[#This Row],[Q]]/SUMIF(C:C,PlanMasine[[#This Row],[RN]],B:B)*PlanMasine[[#This Row],[KPLQ]]),0)</f>
        <v>24</v>
      </c>
      <c r="P145">
        <v>199549</v>
      </c>
      <c r="Q145">
        <f>COUNTIF(PROMJENA!A:A,PlanMasine[[#This Row],[KPL]]&amp;"-"&amp;PlanMasine[[#This Row],[RN]])</f>
        <v>0</v>
      </c>
      <c r="R145">
        <f>IFERROR(INDEX(REDOSLIJED!A:A,MATCH(PlanMasine[[#This Row],[KPL]],REDOSLIJED!B:B,0)),MAX(REDOSLIJED!A:A)+1)</f>
        <v>45</v>
      </c>
      <c r="S145" s="9">
        <f>SUM($M$2:M145)</f>
        <v>0.5337962962962961</v>
      </c>
      <c r="T145" s="3">
        <f>PlanMasine[[#This Row],[Datum SAS]]-1</f>
        <v>45810</v>
      </c>
      <c r="U145">
        <f>WEEKDAY(PlanMasine[[#This Row],[ZAVRŠETAK MAŠINSKE]],2)</f>
        <v>1</v>
      </c>
      <c r="V145" s="3">
        <f>IF(WEEKDAY(PlanMasine[[#This Row],[Datum SAS]]-1,2)=7,PlanMasine[[#This Row],[Datum SAS]]-3,PlanMasine[[#This Row],[Datum SAS]]-1)</f>
        <v>45810</v>
      </c>
      <c r="W145">
        <f>WEEKNUM(PlanMasine[[#This Row],[Column2]],1)</f>
        <v>23</v>
      </c>
    </row>
    <row r="146" spans="1:23" x14ac:dyDescent="0.25">
      <c r="A146">
        <v>1016382</v>
      </c>
      <c r="B146">
        <v>1</v>
      </c>
      <c r="C146">
        <v>1016395</v>
      </c>
      <c r="D146" t="s">
        <v>2026</v>
      </c>
      <c r="E146">
        <v>18</v>
      </c>
      <c r="F146">
        <v>3</v>
      </c>
      <c r="G146">
        <v>0</v>
      </c>
      <c r="H146">
        <v>0</v>
      </c>
      <c r="I146" t="s">
        <v>5</v>
      </c>
      <c r="J146" t="s">
        <v>570</v>
      </c>
      <c r="K146" t="s">
        <v>2020</v>
      </c>
      <c r="L146" s="3">
        <v>45814</v>
      </c>
      <c r="M1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46" s="3">
        <v>45811</v>
      </c>
      <c r="O146" s="5">
        <f>IFERROR((PlanMasine[[#This Row],[Norma]]/PlanMasine[[#This Row],[Q]])*(PlanMasine[[#This Row],[Q]]/SUMIF(C:C,PlanMasine[[#This Row],[RN]],B:B)*PlanMasine[[#This Row],[KPLQ]]),0)</f>
        <v>6</v>
      </c>
      <c r="P146">
        <v>199541</v>
      </c>
      <c r="Q146">
        <f>COUNTIF(PROMJENA!A:A,PlanMasine[[#This Row],[KPL]]&amp;"-"&amp;PlanMasine[[#This Row],[RN]])</f>
        <v>0</v>
      </c>
      <c r="R146">
        <f>IFERROR(INDEX(REDOSLIJED!A:A,MATCH(PlanMasine[[#This Row],[KPL]],REDOSLIJED!B:B,0)),MAX(REDOSLIJED!A:A)+1)</f>
        <v>45</v>
      </c>
      <c r="S146" s="9">
        <f>SUM($M$2:M146)</f>
        <v>0.53796296296296275</v>
      </c>
      <c r="T146" s="3">
        <f>PlanMasine[[#This Row],[Datum SAS]]-1</f>
        <v>45810</v>
      </c>
      <c r="U146">
        <f>WEEKDAY(PlanMasine[[#This Row],[ZAVRŠETAK MAŠINSKE]],2)</f>
        <v>1</v>
      </c>
      <c r="V146" s="3">
        <f>IF(WEEKDAY(PlanMasine[[#This Row],[Datum SAS]]-1,2)=7,PlanMasine[[#This Row],[Datum SAS]]-3,PlanMasine[[#This Row],[Datum SAS]]-1)</f>
        <v>45810</v>
      </c>
      <c r="W146">
        <f>WEEKNUM(PlanMasine[[#This Row],[Column2]],1)</f>
        <v>23</v>
      </c>
    </row>
    <row r="147" spans="1:23" x14ac:dyDescent="0.25">
      <c r="A147">
        <v>1016382</v>
      </c>
      <c r="B147">
        <v>1</v>
      </c>
      <c r="C147">
        <v>1016396</v>
      </c>
      <c r="D147" t="s">
        <v>2029</v>
      </c>
      <c r="E147">
        <v>30</v>
      </c>
      <c r="F147">
        <v>3</v>
      </c>
      <c r="G147">
        <v>0</v>
      </c>
      <c r="H147">
        <v>0</v>
      </c>
      <c r="I147" t="s">
        <v>5</v>
      </c>
      <c r="J147" t="s">
        <v>570</v>
      </c>
      <c r="K147" t="s">
        <v>2020</v>
      </c>
      <c r="L147" s="3">
        <v>45814</v>
      </c>
      <c r="M1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47" s="3">
        <v>45811</v>
      </c>
      <c r="O147" s="5">
        <f>IFERROR((PlanMasine[[#This Row],[Norma]]/PlanMasine[[#This Row],[Q]])*(PlanMasine[[#This Row],[Q]]/SUMIF(C:C,PlanMasine[[#This Row],[RN]],B:B)*PlanMasine[[#This Row],[KPLQ]]),0)</f>
        <v>10</v>
      </c>
      <c r="P147">
        <v>199542</v>
      </c>
      <c r="Q147">
        <f>COUNTIF(PROMJENA!A:A,PlanMasine[[#This Row],[KPL]]&amp;"-"&amp;PlanMasine[[#This Row],[RN]])</f>
        <v>0</v>
      </c>
      <c r="R147">
        <f>IFERROR(INDEX(REDOSLIJED!A:A,MATCH(PlanMasine[[#This Row],[KPL]],REDOSLIJED!B:B,0)),MAX(REDOSLIJED!A:A)+1)</f>
        <v>45</v>
      </c>
      <c r="S147" s="9">
        <f>SUM($M$2:M147)</f>
        <v>0.54490740740740717</v>
      </c>
      <c r="T147" s="3">
        <f>PlanMasine[[#This Row],[Datum SAS]]-1</f>
        <v>45810</v>
      </c>
      <c r="U147">
        <f>WEEKDAY(PlanMasine[[#This Row],[ZAVRŠETAK MAŠINSKE]],2)</f>
        <v>1</v>
      </c>
      <c r="V147" s="3">
        <f>IF(WEEKDAY(PlanMasine[[#This Row],[Datum SAS]]-1,2)=7,PlanMasine[[#This Row],[Datum SAS]]-3,PlanMasine[[#This Row],[Datum SAS]]-1)</f>
        <v>45810</v>
      </c>
      <c r="W147">
        <f>WEEKNUM(PlanMasine[[#This Row],[Column2]],1)</f>
        <v>23</v>
      </c>
    </row>
    <row r="148" spans="1:23" x14ac:dyDescent="0.25">
      <c r="A148">
        <v>1016382</v>
      </c>
      <c r="B148">
        <v>1</v>
      </c>
      <c r="C148">
        <v>1016400</v>
      </c>
      <c r="D148" t="s">
        <v>2028</v>
      </c>
      <c r="E148">
        <v>42</v>
      </c>
      <c r="F148">
        <v>6</v>
      </c>
      <c r="G148">
        <v>0</v>
      </c>
      <c r="H148">
        <v>0</v>
      </c>
      <c r="I148" t="s">
        <v>5</v>
      </c>
      <c r="J148" t="s">
        <v>570</v>
      </c>
      <c r="K148" t="s">
        <v>2020</v>
      </c>
      <c r="L148" s="3">
        <v>45814</v>
      </c>
      <c r="M1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148" s="3">
        <v>45811</v>
      </c>
      <c r="O148" s="5">
        <f>IFERROR((PlanMasine[[#This Row],[Norma]]/PlanMasine[[#This Row],[Q]])*(PlanMasine[[#This Row],[Q]]/SUMIF(C:C,PlanMasine[[#This Row],[RN]],B:B)*PlanMasine[[#This Row],[KPLQ]]),0)</f>
        <v>14</v>
      </c>
      <c r="P148">
        <v>199546</v>
      </c>
      <c r="Q148">
        <f>COUNTIF(PROMJENA!A:A,PlanMasine[[#This Row],[KPL]]&amp;"-"&amp;PlanMasine[[#This Row],[RN]])</f>
        <v>0</v>
      </c>
      <c r="R148">
        <f>IFERROR(INDEX(REDOSLIJED!A:A,MATCH(PlanMasine[[#This Row],[KPL]],REDOSLIJED!B:B,0)),MAX(REDOSLIJED!A:A)+1)</f>
        <v>45</v>
      </c>
      <c r="S148" s="9">
        <f>SUM($M$2:M148)</f>
        <v>0.55462962962962936</v>
      </c>
      <c r="T148" s="3">
        <f>PlanMasine[[#This Row],[Datum SAS]]-1</f>
        <v>45810</v>
      </c>
      <c r="U148">
        <f>WEEKDAY(PlanMasine[[#This Row],[ZAVRŠETAK MAŠINSKE]],2)</f>
        <v>1</v>
      </c>
      <c r="V148" s="3">
        <f>IF(WEEKDAY(PlanMasine[[#This Row],[Datum SAS]]-1,2)=7,PlanMasine[[#This Row],[Datum SAS]]-3,PlanMasine[[#This Row],[Datum SAS]]-1)</f>
        <v>45810</v>
      </c>
      <c r="W148">
        <f>WEEKNUM(PlanMasine[[#This Row],[Column2]],1)</f>
        <v>23</v>
      </c>
    </row>
    <row r="149" spans="1:23" x14ac:dyDescent="0.25">
      <c r="A149">
        <v>1016382</v>
      </c>
      <c r="B149">
        <v>1</v>
      </c>
      <c r="C149">
        <v>1016391</v>
      </c>
      <c r="D149" t="s">
        <v>2025</v>
      </c>
      <c r="E149">
        <v>30</v>
      </c>
      <c r="F149">
        <v>6</v>
      </c>
      <c r="G149">
        <v>0</v>
      </c>
      <c r="H149">
        <v>0</v>
      </c>
      <c r="I149" t="s">
        <v>5</v>
      </c>
      <c r="J149" t="s">
        <v>570</v>
      </c>
      <c r="K149" t="s">
        <v>2020</v>
      </c>
      <c r="L149" s="3">
        <v>45814</v>
      </c>
      <c r="M1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49" s="3">
        <v>45811</v>
      </c>
      <c r="O149" s="5">
        <f>IFERROR((PlanMasine[[#This Row],[Norma]]/PlanMasine[[#This Row],[Q]])*(PlanMasine[[#This Row],[Q]]/SUMIF(C:C,PlanMasine[[#This Row],[RN]],B:B)*PlanMasine[[#This Row],[KPLQ]]),0)</f>
        <v>10</v>
      </c>
      <c r="P149">
        <v>199537</v>
      </c>
      <c r="Q149">
        <f>COUNTIF(PROMJENA!A:A,PlanMasine[[#This Row],[KPL]]&amp;"-"&amp;PlanMasine[[#This Row],[RN]])</f>
        <v>0</v>
      </c>
      <c r="R149">
        <f>IFERROR(INDEX(REDOSLIJED!A:A,MATCH(PlanMasine[[#This Row],[KPL]],REDOSLIJED!B:B,0)),MAX(REDOSLIJED!A:A)+1)</f>
        <v>45</v>
      </c>
      <c r="S149" s="9">
        <f>SUM($M$2:M149)</f>
        <v>0.56157407407407378</v>
      </c>
      <c r="T149" s="3">
        <f>PlanMasine[[#This Row],[Datum SAS]]-1</f>
        <v>45810</v>
      </c>
      <c r="U149">
        <f>WEEKDAY(PlanMasine[[#This Row],[ZAVRŠETAK MAŠINSKE]],2)</f>
        <v>1</v>
      </c>
      <c r="V149" s="3">
        <f>IF(WEEKDAY(PlanMasine[[#This Row],[Datum SAS]]-1,2)=7,PlanMasine[[#This Row],[Datum SAS]]-3,PlanMasine[[#This Row],[Datum SAS]]-1)</f>
        <v>45810</v>
      </c>
      <c r="W149">
        <f>WEEKNUM(PlanMasine[[#This Row],[Column2]],1)</f>
        <v>23</v>
      </c>
    </row>
    <row r="150" spans="1:23" x14ac:dyDescent="0.25">
      <c r="A150">
        <v>1016382</v>
      </c>
      <c r="B150">
        <v>1</v>
      </c>
      <c r="C150">
        <v>1016386</v>
      </c>
      <c r="D150" t="s">
        <v>2021</v>
      </c>
      <c r="E150">
        <v>36</v>
      </c>
      <c r="F150">
        <v>3</v>
      </c>
      <c r="G150">
        <v>0</v>
      </c>
      <c r="H150">
        <v>0</v>
      </c>
      <c r="I150" t="s">
        <v>5</v>
      </c>
      <c r="J150" t="s">
        <v>570</v>
      </c>
      <c r="K150" t="s">
        <v>2020</v>
      </c>
      <c r="L150" s="3">
        <v>45814</v>
      </c>
      <c r="M1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50" s="3">
        <v>45811</v>
      </c>
      <c r="O150" s="5">
        <f>IFERROR((PlanMasine[[#This Row],[Norma]]/PlanMasine[[#This Row],[Q]])*(PlanMasine[[#This Row],[Q]]/SUMIF(C:C,PlanMasine[[#This Row],[RN]],B:B)*PlanMasine[[#This Row],[KPLQ]]),0)</f>
        <v>12</v>
      </c>
      <c r="P150">
        <v>199532</v>
      </c>
      <c r="Q150">
        <f>COUNTIF(PROMJENA!A:A,PlanMasine[[#This Row],[KPL]]&amp;"-"&amp;PlanMasine[[#This Row],[RN]])</f>
        <v>0</v>
      </c>
      <c r="R150">
        <f>IFERROR(INDEX(REDOSLIJED!A:A,MATCH(PlanMasine[[#This Row],[KPL]],REDOSLIJED!B:B,0)),MAX(REDOSLIJED!A:A)+1)</f>
        <v>45</v>
      </c>
      <c r="S150" s="9">
        <f>SUM($M$2:M150)</f>
        <v>0.56990740740740709</v>
      </c>
      <c r="T150" s="3">
        <f>PlanMasine[[#This Row],[Datum SAS]]-1</f>
        <v>45810</v>
      </c>
      <c r="U150">
        <f>WEEKDAY(PlanMasine[[#This Row],[ZAVRŠETAK MAŠINSKE]],2)</f>
        <v>1</v>
      </c>
      <c r="V150" s="3">
        <f>IF(WEEKDAY(PlanMasine[[#This Row],[Datum SAS]]-1,2)=7,PlanMasine[[#This Row],[Datum SAS]]-3,PlanMasine[[#This Row],[Datum SAS]]-1)</f>
        <v>45810</v>
      </c>
      <c r="W150">
        <f>WEEKNUM(PlanMasine[[#This Row],[Column2]],1)</f>
        <v>23</v>
      </c>
    </row>
    <row r="151" spans="1:23" x14ac:dyDescent="0.25">
      <c r="A151">
        <v>1016382</v>
      </c>
      <c r="B151">
        <v>1</v>
      </c>
      <c r="C151">
        <v>1016385</v>
      </c>
      <c r="D151" t="s">
        <v>2022</v>
      </c>
      <c r="E151">
        <v>36</v>
      </c>
      <c r="F151">
        <v>3</v>
      </c>
      <c r="G151">
        <v>0</v>
      </c>
      <c r="H151">
        <v>0</v>
      </c>
      <c r="I151" t="s">
        <v>5</v>
      </c>
      <c r="J151" t="s">
        <v>570</v>
      </c>
      <c r="K151" t="s">
        <v>2020</v>
      </c>
      <c r="L151" s="3">
        <v>45814</v>
      </c>
      <c r="M1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51" s="3">
        <v>45811</v>
      </c>
      <c r="O151" s="5">
        <f>IFERROR((PlanMasine[[#This Row],[Norma]]/PlanMasine[[#This Row],[Q]])*(PlanMasine[[#This Row],[Q]]/SUMIF(C:C,PlanMasine[[#This Row],[RN]],B:B)*PlanMasine[[#This Row],[KPLQ]]),0)</f>
        <v>12</v>
      </c>
      <c r="P151">
        <v>199531</v>
      </c>
      <c r="Q151">
        <f>COUNTIF(PROMJENA!A:A,PlanMasine[[#This Row],[KPL]]&amp;"-"&amp;PlanMasine[[#This Row],[RN]])</f>
        <v>0</v>
      </c>
      <c r="R151">
        <f>IFERROR(INDEX(REDOSLIJED!A:A,MATCH(PlanMasine[[#This Row],[KPL]],REDOSLIJED!B:B,0)),MAX(REDOSLIJED!A:A)+1)</f>
        <v>45</v>
      </c>
      <c r="S151" s="9">
        <f>SUM($M$2:M151)</f>
        <v>0.57824074074074039</v>
      </c>
      <c r="T151" s="3">
        <f>PlanMasine[[#This Row],[Datum SAS]]-1</f>
        <v>45810</v>
      </c>
      <c r="U151">
        <f>WEEKDAY(PlanMasine[[#This Row],[ZAVRŠETAK MAŠINSKE]],2)</f>
        <v>1</v>
      </c>
      <c r="V151" s="3">
        <f>IF(WEEKDAY(PlanMasine[[#This Row],[Datum SAS]]-1,2)=7,PlanMasine[[#This Row],[Datum SAS]]-3,PlanMasine[[#This Row],[Datum SAS]]-1)</f>
        <v>45810</v>
      </c>
      <c r="W151">
        <f>WEEKNUM(PlanMasine[[#This Row],[Column2]],1)</f>
        <v>23</v>
      </c>
    </row>
    <row r="152" spans="1:23" x14ac:dyDescent="0.25">
      <c r="A152">
        <v>1016383</v>
      </c>
      <c r="B152">
        <v>1</v>
      </c>
      <c r="C152">
        <v>1016385</v>
      </c>
      <c r="D152" t="s">
        <v>2022</v>
      </c>
      <c r="E152">
        <v>36</v>
      </c>
      <c r="F152">
        <v>3</v>
      </c>
      <c r="G152">
        <v>0</v>
      </c>
      <c r="H152">
        <v>0</v>
      </c>
      <c r="I152" t="s">
        <v>5</v>
      </c>
      <c r="J152" t="s">
        <v>570</v>
      </c>
      <c r="K152" t="s">
        <v>2020</v>
      </c>
      <c r="L152" s="3">
        <v>45824</v>
      </c>
      <c r="M1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52" s="3">
        <v>45811</v>
      </c>
      <c r="O152" s="5">
        <f>IFERROR((PlanMasine[[#This Row],[Norma]]/PlanMasine[[#This Row],[Q]])*(PlanMasine[[#This Row],[Q]]/SUMIF(C:C,PlanMasine[[#This Row],[RN]],B:B)*PlanMasine[[#This Row],[KPLQ]]),0)</f>
        <v>12</v>
      </c>
      <c r="P152">
        <v>199531</v>
      </c>
      <c r="Q152">
        <f>COUNTIF(PROMJENA!A:A,PlanMasine[[#This Row],[KPL]]&amp;"-"&amp;PlanMasine[[#This Row],[RN]])</f>
        <v>0</v>
      </c>
      <c r="R152">
        <f>IFERROR(INDEX(REDOSLIJED!A:A,MATCH(PlanMasine[[#This Row],[KPL]],REDOSLIJED!B:B,0)),MAX(REDOSLIJED!A:A)+1)</f>
        <v>45</v>
      </c>
      <c r="S152" s="9">
        <f>SUM($M$2:M152)</f>
        <v>0.58657407407407369</v>
      </c>
      <c r="T152" s="3">
        <f>PlanMasine[[#This Row],[Datum SAS]]-1</f>
        <v>45810</v>
      </c>
      <c r="U152">
        <f>WEEKDAY(PlanMasine[[#This Row],[ZAVRŠETAK MAŠINSKE]],2)</f>
        <v>1</v>
      </c>
      <c r="V152" s="3">
        <f>IF(WEEKDAY(PlanMasine[[#This Row],[Datum SAS]]-1,2)=7,PlanMasine[[#This Row],[Datum SAS]]-3,PlanMasine[[#This Row],[Datum SAS]]-1)</f>
        <v>45810</v>
      </c>
      <c r="W152">
        <f>WEEKNUM(PlanMasine[[#This Row],[Column2]],1)</f>
        <v>23</v>
      </c>
    </row>
    <row r="153" spans="1:23" x14ac:dyDescent="0.25">
      <c r="A153">
        <v>1016383</v>
      </c>
      <c r="B153">
        <v>1</v>
      </c>
      <c r="C153">
        <v>1016386</v>
      </c>
      <c r="D153" t="s">
        <v>2021</v>
      </c>
      <c r="E153">
        <v>36</v>
      </c>
      <c r="F153">
        <v>3</v>
      </c>
      <c r="G153">
        <v>0</v>
      </c>
      <c r="H153">
        <v>0</v>
      </c>
      <c r="I153" t="s">
        <v>5</v>
      </c>
      <c r="J153" t="s">
        <v>570</v>
      </c>
      <c r="K153" t="s">
        <v>2020</v>
      </c>
      <c r="L153" s="3">
        <v>45824</v>
      </c>
      <c r="M1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53" s="3">
        <v>45811</v>
      </c>
      <c r="O153" s="5">
        <f>IFERROR((PlanMasine[[#This Row],[Norma]]/PlanMasine[[#This Row],[Q]])*(PlanMasine[[#This Row],[Q]]/SUMIF(C:C,PlanMasine[[#This Row],[RN]],B:B)*PlanMasine[[#This Row],[KPLQ]]),0)</f>
        <v>12</v>
      </c>
      <c r="P153">
        <v>199532</v>
      </c>
      <c r="Q153">
        <f>COUNTIF(PROMJENA!A:A,PlanMasine[[#This Row],[KPL]]&amp;"-"&amp;PlanMasine[[#This Row],[RN]])</f>
        <v>0</v>
      </c>
      <c r="R153">
        <f>IFERROR(INDEX(REDOSLIJED!A:A,MATCH(PlanMasine[[#This Row],[KPL]],REDOSLIJED!B:B,0)),MAX(REDOSLIJED!A:A)+1)</f>
        <v>45</v>
      </c>
      <c r="S153" s="9">
        <f>SUM($M$2:M153)</f>
        <v>0.594907407407407</v>
      </c>
      <c r="T153" s="3">
        <f>PlanMasine[[#This Row],[Datum SAS]]-1</f>
        <v>45810</v>
      </c>
      <c r="U153">
        <f>WEEKDAY(PlanMasine[[#This Row],[ZAVRŠETAK MAŠINSKE]],2)</f>
        <v>1</v>
      </c>
      <c r="V153" s="3">
        <f>IF(WEEKDAY(PlanMasine[[#This Row],[Datum SAS]]-1,2)=7,PlanMasine[[#This Row],[Datum SAS]]-3,PlanMasine[[#This Row],[Datum SAS]]-1)</f>
        <v>45810</v>
      </c>
      <c r="W153">
        <f>WEEKNUM(PlanMasine[[#This Row],[Column2]],1)</f>
        <v>23</v>
      </c>
    </row>
    <row r="154" spans="1:23" x14ac:dyDescent="0.25">
      <c r="A154">
        <v>1016383</v>
      </c>
      <c r="B154">
        <v>1</v>
      </c>
      <c r="C154">
        <v>1016387</v>
      </c>
      <c r="D154" t="s">
        <v>2023</v>
      </c>
      <c r="E154">
        <v>60</v>
      </c>
      <c r="F154">
        <v>3</v>
      </c>
      <c r="G154">
        <v>0</v>
      </c>
      <c r="H154">
        <v>0</v>
      </c>
      <c r="I154" t="s">
        <v>5</v>
      </c>
      <c r="J154" t="s">
        <v>570</v>
      </c>
      <c r="K154" t="s">
        <v>2020</v>
      </c>
      <c r="L154" s="3">
        <v>45824</v>
      </c>
      <c r="M1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54" s="3">
        <v>45811</v>
      </c>
      <c r="O154" s="5">
        <f>IFERROR((PlanMasine[[#This Row],[Norma]]/PlanMasine[[#This Row],[Q]])*(PlanMasine[[#This Row],[Q]]/SUMIF(C:C,PlanMasine[[#This Row],[RN]],B:B)*PlanMasine[[#This Row],[KPLQ]]),0)</f>
        <v>20</v>
      </c>
      <c r="P154">
        <v>199533</v>
      </c>
      <c r="Q154">
        <f>COUNTIF(PROMJENA!A:A,PlanMasine[[#This Row],[KPL]]&amp;"-"&amp;PlanMasine[[#This Row],[RN]])</f>
        <v>0</v>
      </c>
      <c r="R154">
        <f>IFERROR(INDEX(REDOSLIJED!A:A,MATCH(PlanMasine[[#This Row],[KPL]],REDOSLIJED!B:B,0)),MAX(REDOSLIJED!A:A)+1)</f>
        <v>45</v>
      </c>
      <c r="S154" s="9">
        <f>SUM($M$2:M154)</f>
        <v>0.60879629629629584</v>
      </c>
      <c r="T154" s="3">
        <f>PlanMasine[[#This Row],[Datum SAS]]-1</f>
        <v>45810</v>
      </c>
      <c r="U154">
        <f>WEEKDAY(PlanMasine[[#This Row],[ZAVRŠETAK MAŠINSKE]],2)</f>
        <v>1</v>
      </c>
      <c r="V154" s="3">
        <f>IF(WEEKDAY(PlanMasine[[#This Row],[Datum SAS]]-1,2)=7,PlanMasine[[#This Row],[Datum SAS]]-3,PlanMasine[[#This Row],[Datum SAS]]-1)</f>
        <v>45810</v>
      </c>
      <c r="W154">
        <f>WEEKNUM(PlanMasine[[#This Row],[Column2]],1)</f>
        <v>23</v>
      </c>
    </row>
    <row r="155" spans="1:23" x14ac:dyDescent="0.25">
      <c r="A155">
        <v>1016383</v>
      </c>
      <c r="B155">
        <v>1</v>
      </c>
      <c r="C155">
        <v>1016388</v>
      </c>
      <c r="D155" t="s">
        <v>2019</v>
      </c>
      <c r="E155">
        <v>24</v>
      </c>
      <c r="F155">
        <v>3</v>
      </c>
      <c r="G155">
        <v>0</v>
      </c>
      <c r="H155">
        <v>0</v>
      </c>
      <c r="I155" t="s">
        <v>5</v>
      </c>
      <c r="J155" t="s">
        <v>570</v>
      </c>
      <c r="K155" t="s">
        <v>2020</v>
      </c>
      <c r="L155" s="3">
        <v>45824</v>
      </c>
      <c r="M1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55" s="3">
        <v>45811</v>
      </c>
      <c r="O155" s="5">
        <f>IFERROR((PlanMasine[[#This Row],[Norma]]/PlanMasine[[#This Row],[Q]])*(PlanMasine[[#This Row],[Q]]/SUMIF(C:C,PlanMasine[[#This Row],[RN]],B:B)*PlanMasine[[#This Row],[KPLQ]]),0)</f>
        <v>8</v>
      </c>
      <c r="P155">
        <v>199534</v>
      </c>
      <c r="Q155">
        <f>COUNTIF(PROMJENA!A:A,PlanMasine[[#This Row],[KPL]]&amp;"-"&amp;PlanMasine[[#This Row],[RN]])</f>
        <v>0</v>
      </c>
      <c r="R155">
        <f>IFERROR(INDEX(REDOSLIJED!A:A,MATCH(PlanMasine[[#This Row],[KPL]],REDOSLIJED!B:B,0)),MAX(REDOSLIJED!A:A)+1)</f>
        <v>45</v>
      </c>
      <c r="S155" s="9">
        <f>SUM($M$2:M155)</f>
        <v>0.61435185185185137</v>
      </c>
      <c r="T155" s="3">
        <f>PlanMasine[[#This Row],[Datum SAS]]-1</f>
        <v>45810</v>
      </c>
      <c r="U155">
        <f>WEEKDAY(PlanMasine[[#This Row],[ZAVRŠETAK MAŠINSKE]],2)</f>
        <v>1</v>
      </c>
      <c r="V155" s="3">
        <f>IF(WEEKDAY(PlanMasine[[#This Row],[Datum SAS]]-1,2)=7,PlanMasine[[#This Row],[Datum SAS]]-3,PlanMasine[[#This Row],[Datum SAS]]-1)</f>
        <v>45810</v>
      </c>
      <c r="W155">
        <f>WEEKNUM(PlanMasine[[#This Row],[Column2]],1)</f>
        <v>23</v>
      </c>
    </row>
    <row r="156" spans="1:23" x14ac:dyDescent="0.25">
      <c r="A156">
        <v>1016383</v>
      </c>
      <c r="B156">
        <v>1</v>
      </c>
      <c r="C156">
        <v>1016389</v>
      </c>
      <c r="D156" t="s">
        <v>2030</v>
      </c>
      <c r="E156">
        <v>30</v>
      </c>
      <c r="F156">
        <v>3</v>
      </c>
      <c r="G156">
        <v>0</v>
      </c>
      <c r="H156">
        <v>0</v>
      </c>
      <c r="I156" t="s">
        <v>5</v>
      </c>
      <c r="J156" t="s">
        <v>570</v>
      </c>
      <c r="K156" t="s">
        <v>2020</v>
      </c>
      <c r="L156" s="3">
        <v>45824</v>
      </c>
      <c r="M1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56" s="3">
        <v>45811</v>
      </c>
      <c r="O156" s="5">
        <f>IFERROR((PlanMasine[[#This Row],[Norma]]/PlanMasine[[#This Row],[Q]])*(PlanMasine[[#This Row],[Q]]/SUMIF(C:C,PlanMasine[[#This Row],[RN]],B:B)*PlanMasine[[#This Row],[KPLQ]]),0)</f>
        <v>10</v>
      </c>
      <c r="P156">
        <v>199535</v>
      </c>
      <c r="Q156">
        <f>COUNTIF(PROMJENA!A:A,PlanMasine[[#This Row],[KPL]]&amp;"-"&amp;PlanMasine[[#This Row],[RN]])</f>
        <v>0</v>
      </c>
      <c r="R156">
        <f>IFERROR(INDEX(REDOSLIJED!A:A,MATCH(PlanMasine[[#This Row],[KPL]],REDOSLIJED!B:B,0)),MAX(REDOSLIJED!A:A)+1)</f>
        <v>45</v>
      </c>
      <c r="S156" s="9">
        <f>SUM($M$2:M156)</f>
        <v>0.62129629629629579</v>
      </c>
      <c r="T156" s="3">
        <f>PlanMasine[[#This Row],[Datum SAS]]-1</f>
        <v>45810</v>
      </c>
      <c r="U156">
        <f>WEEKDAY(PlanMasine[[#This Row],[ZAVRŠETAK MAŠINSKE]],2)</f>
        <v>1</v>
      </c>
      <c r="V156" s="3">
        <f>IF(WEEKDAY(PlanMasine[[#This Row],[Datum SAS]]-1,2)=7,PlanMasine[[#This Row],[Datum SAS]]-3,PlanMasine[[#This Row],[Datum SAS]]-1)</f>
        <v>45810</v>
      </c>
      <c r="W156">
        <f>WEEKNUM(PlanMasine[[#This Row],[Column2]],1)</f>
        <v>23</v>
      </c>
    </row>
    <row r="157" spans="1:23" x14ac:dyDescent="0.25">
      <c r="A157">
        <v>1016383</v>
      </c>
      <c r="B157">
        <v>1</v>
      </c>
      <c r="C157">
        <v>1016390</v>
      </c>
      <c r="D157" t="s">
        <v>2024</v>
      </c>
      <c r="E157">
        <v>48</v>
      </c>
      <c r="F157">
        <v>12</v>
      </c>
      <c r="G157">
        <v>0</v>
      </c>
      <c r="H157">
        <v>0</v>
      </c>
      <c r="I157" t="s">
        <v>5</v>
      </c>
      <c r="J157" t="s">
        <v>570</v>
      </c>
      <c r="K157" t="s">
        <v>2020</v>
      </c>
      <c r="L157" s="3">
        <v>45824</v>
      </c>
      <c r="M1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157" s="3">
        <v>45811</v>
      </c>
      <c r="O157" s="5">
        <f>IFERROR((PlanMasine[[#This Row],[Norma]]/PlanMasine[[#This Row],[Q]])*(PlanMasine[[#This Row],[Q]]/SUMIF(C:C,PlanMasine[[#This Row],[RN]],B:B)*PlanMasine[[#This Row],[KPLQ]]),0)</f>
        <v>16</v>
      </c>
      <c r="P157">
        <v>199536</v>
      </c>
      <c r="Q157">
        <f>COUNTIF(PROMJENA!A:A,PlanMasine[[#This Row],[KPL]]&amp;"-"&amp;PlanMasine[[#This Row],[RN]])</f>
        <v>0</v>
      </c>
      <c r="R157">
        <f>IFERROR(INDEX(REDOSLIJED!A:A,MATCH(PlanMasine[[#This Row],[KPL]],REDOSLIJED!B:B,0)),MAX(REDOSLIJED!A:A)+1)</f>
        <v>45</v>
      </c>
      <c r="S157" s="9">
        <f>SUM($M$2:M157)</f>
        <v>0.63240740740740686</v>
      </c>
      <c r="T157" s="3">
        <f>PlanMasine[[#This Row],[Datum SAS]]-1</f>
        <v>45810</v>
      </c>
      <c r="U157">
        <f>WEEKDAY(PlanMasine[[#This Row],[ZAVRŠETAK MAŠINSKE]],2)</f>
        <v>1</v>
      </c>
      <c r="V157" s="3">
        <f>IF(WEEKDAY(PlanMasine[[#This Row],[Datum SAS]]-1,2)=7,PlanMasine[[#This Row],[Datum SAS]]-3,PlanMasine[[#This Row],[Datum SAS]]-1)</f>
        <v>45810</v>
      </c>
      <c r="W157">
        <f>WEEKNUM(PlanMasine[[#This Row],[Column2]],1)</f>
        <v>23</v>
      </c>
    </row>
    <row r="158" spans="1:23" x14ac:dyDescent="0.25">
      <c r="A158">
        <v>1016383</v>
      </c>
      <c r="B158">
        <v>1</v>
      </c>
      <c r="C158">
        <v>1016391</v>
      </c>
      <c r="D158" t="s">
        <v>2025</v>
      </c>
      <c r="E158">
        <v>30</v>
      </c>
      <c r="F158">
        <v>6</v>
      </c>
      <c r="G158">
        <v>0</v>
      </c>
      <c r="H158">
        <v>0</v>
      </c>
      <c r="I158" t="s">
        <v>5</v>
      </c>
      <c r="J158" t="s">
        <v>570</v>
      </c>
      <c r="K158" t="s">
        <v>2020</v>
      </c>
      <c r="L158" s="3">
        <v>45824</v>
      </c>
      <c r="M1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58" s="3">
        <v>45811</v>
      </c>
      <c r="O158" s="5">
        <f>IFERROR((PlanMasine[[#This Row],[Norma]]/PlanMasine[[#This Row],[Q]])*(PlanMasine[[#This Row],[Q]]/SUMIF(C:C,PlanMasine[[#This Row],[RN]],B:B)*PlanMasine[[#This Row],[KPLQ]]),0)</f>
        <v>10</v>
      </c>
      <c r="P158">
        <v>199537</v>
      </c>
      <c r="Q158">
        <f>COUNTIF(PROMJENA!A:A,PlanMasine[[#This Row],[KPL]]&amp;"-"&amp;PlanMasine[[#This Row],[RN]])</f>
        <v>0</v>
      </c>
      <c r="R158">
        <f>IFERROR(INDEX(REDOSLIJED!A:A,MATCH(PlanMasine[[#This Row],[KPL]],REDOSLIJED!B:B,0)),MAX(REDOSLIJED!A:A)+1)</f>
        <v>45</v>
      </c>
      <c r="S158" s="9">
        <f>SUM($M$2:M158)</f>
        <v>0.63935185185185128</v>
      </c>
      <c r="T158" s="3">
        <f>PlanMasine[[#This Row],[Datum SAS]]-1</f>
        <v>45810</v>
      </c>
      <c r="U158">
        <f>WEEKDAY(PlanMasine[[#This Row],[ZAVRŠETAK MAŠINSKE]],2)</f>
        <v>1</v>
      </c>
      <c r="V158" s="3">
        <f>IF(WEEKDAY(PlanMasine[[#This Row],[Datum SAS]]-1,2)=7,PlanMasine[[#This Row],[Datum SAS]]-3,PlanMasine[[#This Row],[Datum SAS]]-1)</f>
        <v>45810</v>
      </c>
      <c r="W158">
        <f>WEEKNUM(PlanMasine[[#This Row],[Column2]],1)</f>
        <v>23</v>
      </c>
    </row>
    <row r="159" spans="1:23" x14ac:dyDescent="0.25">
      <c r="A159">
        <v>1016383</v>
      </c>
      <c r="B159">
        <v>1</v>
      </c>
      <c r="C159">
        <v>1016395</v>
      </c>
      <c r="D159" t="s">
        <v>2026</v>
      </c>
      <c r="E159">
        <v>18</v>
      </c>
      <c r="F159">
        <v>3</v>
      </c>
      <c r="G159">
        <v>0</v>
      </c>
      <c r="H159">
        <v>0</v>
      </c>
      <c r="I159" t="s">
        <v>5</v>
      </c>
      <c r="J159" t="s">
        <v>570</v>
      </c>
      <c r="K159" t="s">
        <v>2020</v>
      </c>
      <c r="L159" s="3">
        <v>45824</v>
      </c>
      <c r="M1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59" s="3">
        <v>45811</v>
      </c>
      <c r="O159" s="5">
        <f>IFERROR((PlanMasine[[#This Row],[Norma]]/PlanMasine[[#This Row],[Q]])*(PlanMasine[[#This Row],[Q]]/SUMIF(C:C,PlanMasine[[#This Row],[RN]],B:B)*PlanMasine[[#This Row],[KPLQ]]),0)</f>
        <v>6</v>
      </c>
      <c r="P159">
        <v>199541</v>
      </c>
      <c r="Q159">
        <f>COUNTIF(PROMJENA!A:A,PlanMasine[[#This Row],[KPL]]&amp;"-"&amp;PlanMasine[[#This Row],[RN]])</f>
        <v>0</v>
      </c>
      <c r="R159">
        <f>IFERROR(INDEX(REDOSLIJED!A:A,MATCH(PlanMasine[[#This Row],[KPL]],REDOSLIJED!B:B,0)),MAX(REDOSLIJED!A:A)+1)</f>
        <v>45</v>
      </c>
      <c r="S159" s="9">
        <f>SUM($M$2:M159)</f>
        <v>0.64351851851851793</v>
      </c>
      <c r="T159" s="3">
        <f>PlanMasine[[#This Row],[Datum SAS]]-1</f>
        <v>45810</v>
      </c>
      <c r="U159">
        <f>WEEKDAY(PlanMasine[[#This Row],[ZAVRŠETAK MAŠINSKE]],2)</f>
        <v>1</v>
      </c>
      <c r="V159" s="3">
        <f>IF(WEEKDAY(PlanMasine[[#This Row],[Datum SAS]]-1,2)=7,PlanMasine[[#This Row],[Datum SAS]]-3,PlanMasine[[#This Row],[Datum SAS]]-1)</f>
        <v>45810</v>
      </c>
      <c r="W159">
        <f>WEEKNUM(PlanMasine[[#This Row],[Column2]],1)</f>
        <v>23</v>
      </c>
    </row>
    <row r="160" spans="1:23" x14ac:dyDescent="0.25">
      <c r="A160">
        <v>1016383</v>
      </c>
      <c r="B160">
        <v>1</v>
      </c>
      <c r="C160">
        <v>1016396</v>
      </c>
      <c r="D160" t="s">
        <v>2029</v>
      </c>
      <c r="E160">
        <v>30</v>
      </c>
      <c r="F160">
        <v>3</v>
      </c>
      <c r="G160">
        <v>0</v>
      </c>
      <c r="H160">
        <v>0</v>
      </c>
      <c r="I160" t="s">
        <v>5</v>
      </c>
      <c r="J160" t="s">
        <v>570</v>
      </c>
      <c r="K160" t="s">
        <v>2020</v>
      </c>
      <c r="L160" s="3">
        <v>45824</v>
      </c>
      <c r="M1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60" s="3">
        <v>45811</v>
      </c>
      <c r="O160" s="5">
        <f>IFERROR((PlanMasine[[#This Row],[Norma]]/PlanMasine[[#This Row],[Q]])*(PlanMasine[[#This Row],[Q]]/SUMIF(C:C,PlanMasine[[#This Row],[RN]],B:B)*PlanMasine[[#This Row],[KPLQ]]),0)</f>
        <v>10</v>
      </c>
      <c r="P160">
        <v>199542</v>
      </c>
      <c r="Q160">
        <f>COUNTIF(PROMJENA!A:A,PlanMasine[[#This Row],[KPL]]&amp;"-"&amp;PlanMasine[[#This Row],[RN]])</f>
        <v>0</v>
      </c>
      <c r="R160">
        <f>IFERROR(INDEX(REDOSLIJED!A:A,MATCH(PlanMasine[[#This Row],[KPL]],REDOSLIJED!B:B,0)),MAX(REDOSLIJED!A:A)+1)</f>
        <v>45</v>
      </c>
      <c r="S160" s="9">
        <f>SUM($M$2:M160)</f>
        <v>0.65046296296296235</v>
      </c>
      <c r="T160" s="3">
        <f>PlanMasine[[#This Row],[Datum SAS]]-1</f>
        <v>45810</v>
      </c>
      <c r="U160">
        <f>WEEKDAY(PlanMasine[[#This Row],[ZAVRŠETAK MAŠINSKE]],2)</f>
        <v>1</v>
      </c>
      <c r="V160" s="3">
        <f>IF(WEEKDAY(PlanMasine[[#This Row],[Datum SAS]]-1,2)=7,PlanMasine[[#This Row],[Datum SAS]]-3,PlanMasine[[#This Row],[Datum SAS]]-1)</f>
        <v>45810</v>
      </c>
      <c r="W160">
        <f>WEEKNUM(PlanMasine[[#This Row],[Column2]],1)</f>
        <v>23</v>
      </c>
    </row>
    <row r="161" spans="1:23" x14ac:dyDescent="0.25">
      <c r="A161">
        <v>1016383</v>
      </c>
      <c r="B161">
        <v>1</v>
      </c>
      <c r="C161">
        <v>1016400</v>
      </c>
      <c r="D161" t="s">
        <v>2028</v>
      </c>
      <c r="E161">
        <v>42</v>
      </c>
      <c r="F161">
        <v>6</v>
      </c>
      <c r="G161">
        <v>0</v>
      </c>
      <c r="H161">
        <v>0</v>
      </c>
      <c r="I161" t="s">
        <v>5</v>
      </c>
      <c r="J161" t="s">
        <v>570</v>
      </c>
      <c r="K161" t="s">
        <v>2020</v>
      </c>
      <c r="L161" s="3">
        <v>45824</v>
      </c>
      <c r="M1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161" s="3">
        <v>45811</v>
      </c>
      <c r="O161" s="5">
        <f>IFERROR((PlanMasine[[#This Row],[Norma]]/PlanMasine[[#This Row],[Q]])*(PlanMasine[[#This Row],[Q]]/SUMIF(C:C,PlanMasine[[#This Row],[RN]],B:B)*PlanMasine[[#This Row],[KPLQ]]),0)</f>
        <v>14</v>
      </c>
      <c r="P161">
        <v>199546</v>
      </c>
      <c r="Q161">
        <f>COUNTIF(PROMJENA!A:A,PlanMasine[[#This Row],[KPL]]&amp;"-"&amp;PlanMasine[[#This Row],[RN]])</f>
        <v>0</v>
      </c>
      <c r="R161">
        <f>IFERROR(INDEX(REDOSLIJED!A:A,MATCH(PlanMasine[[#This Row],[KPL]],REDOSLIJED!B:B,0)),MAX(REDOSLIJED!A:A)+1)</f>
        <v>45</v>
      </c>
      <c r="S161" s="9">
        <f>SUM($M$2:M161)</f>
        <v>0.66018518518518454</v>
      </c>
      <c r="T161" s="3">
        <f>PlanMasine[[#This Row],[Datum SAS]]-1</f>
        <v>45810</v>
      </c>
      <c r="U161">
        <f>WEEKDAY(PlanMasine[[#This Row],[ZAVRŠETAK MAŠINSKE]],2)</f>
        <v>1</v>
      </c>
      <c r="V161" s="3">
        <f>IF(WEEKDAY(PlanMasine[[#This Row],[Datum SAS]]-1,2)=7,PlanMasine[[#This Row],[Datum SAS]]-3,PlanMasine[[#This Row],[Datum SAS]]-1)</f>
        <v>45810</v>
      </c>
      <c r="W161">
        <f>WEEKNUM(PlanMasine[[#This Row],[Column2]],1)</f>
        <v>23</v>
      </c>
    </row>
    <row r="162" spans="1:23" x14ac:dyDescent="0.25">
      <c r="A162">
        <v>1016383</v>
      </c>
      <c r="B162">
        <v>1</v>
      </c>
      <c r="C162">
        <v>1016403</v>
      </c>
      <c r="D162" t="s">
        <v>2027</v>
      </c>
      <c r="E162">
        <v>72</v>
      </c>
      <c r="F162">
        <v>12</v>
      </c>
      <c r="G162">
        <v>0</v>
      </c>
      <c r="H162">
        <v>0</v>
      </c>
      <c r="I162" t="s">
        <v>5</v>
      </c>
      <c r="J162" t="s">
        <v>570</v>
      </c>
      <c r="K162" t="s">
        <v>2020</v>
      </c>
      <c r="L162" s="3">
        <v>45824</v>
      </c>
      <c r="M1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62" s="3">
        <v>45811</v>
      </c>
      <c r="O162" s="5">
        <f>IFERROR((PlanMasine[[#This Row],[Norma]]/PlanMasine[[#This Row],[Q]])*(PlanMasine[[#This Row],[Q]]/SUMIF(C:C,PlanMasine[[#This Row],[RN]],B:B)*PlanMasine[[#This Row],[KPLQ]]),0)</f>
        <v>24</v>
      </c>
      <c r="P162">
        <v>199549</v>
      </c>
      <c r="Q162">
        <f>COUNTIF(PROMJENA!A:A,PlanMasine[[#This Row],[KPL]]&amp;"-"&amp;PlanMasine[[#This Row],[RN]])</f>
        <v>0</v>
      </c>
      <c r="R162">
        <f>IFERROR(INDEX(REDOSLIJED!A:A,MATCH(PlanMasine[[#This Row],[KPL]],REDOSLIJED!B:B,0)),MAX(REDOSLIJED!A:A)+1)</f>
        <v>45</v>
      </c>
      <c r="S162" s="9">
        <f>SUM($M$2:M162)</f>
        <v>0.67685185185185126</v>
      </c>
      <c r="T162" s="3">
        <f>PlanMasine[[#This Row],[Datum SAS]]-1</f>
        <v>45810</v>
      </c>
      <c r="U162">
        <f>WEEKDAY(PlanMasine[[#This Row],[ZAVRŠETAK MAŠINSKE]],2)</f>
        <v>1</v>
      </c>
      <c r="V162" s="3">
        <f>IF(WEEKDAY(PlanMasine[[#This Row],[Datum SAS]]-1,2)=7,PlanMasine[[#This Row],[Datum SAS]]-3,PlanMasine[[#This Row],[Datum SAS]]-1)</f>
        <v>45810</v>
      </c>
      <c r="W162">
        <f>WEEKNUM(PlanMasine[[#This Row],[Column2]],1)</f>
        <v>23</v>
      </c>
    </row>
    <row r="163" spans="1:23" x14ac:dyDescent="0.25">
      <c r="A163">
        <v>1025566</v>
      </c>
      <c r="B163">
        <v>1</v>
      </c>
      <c r="C163">
        <v>1025582</v>
      </c>
      <c r="D163" t="s">
        <v>2031</v>
      </c>
      <c r="E163">
        <v>10</v>
      </c>
      <c r="F163">
        <v>1</v>
      </c>
      <c r="G163">
        <v>0</v>
      </c>
      <c r="H163">
        <v>0</v>
      </c>
      <c r="I163" t="s">
        <v>5</v>
      </c>
      <c r="J163" t="s">
        <v>570</v>
      </c>
      <c r="K163" t="s">
        <v>2032</v>
      </c>
      <c r="L163" s="3">
        <v>45835</v>
      </c>
      <c r="M1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63" s="3">
        <v>45811</v>
      </c>
      <c r="O163" s="5">
        <f>IFERROR((PlanMasine[[#This Row],[Norma]]/PlanMasine[[#This Row],[Q]])*(PlanMasine[[#This Row],[Q]]/SUMIF(C:C,PlanMasine[[#This Row],[RN]],B:B)*PlanMasine[[#This Row],[KPLQ]]),0)</f>
        <v>10</v>
      </c>
      <c r="P163">
        <v>199681</v>
      </c>
      <c r="Q163">
        <f>COUNTIF(PROMJENA!A:A,PlanMasine[[#This Row],[KPL]]&amp;"-"&amp;PlanMasine[[#This Row],[RN]])</f>
        <v>0</v>
      </c>
      <c r="R163">
        <f>IFERROR(INDEX(REDOSLIJED!A:A,MATCH(PlanMasine[[#This Row],[KPL]],REDOSLIJED!B:B,0)),MAX(REDOSLIJED!A:A)+1)</f>
        <v>45</v>
      </c>
      <c r="S163" s="9">
        <f>SUM($M$2:M163)</f>
        <v>0.68379629629629568</v>
      </c>
      <c r="T163" s="3">
        <f>PlanMasine[[#This Row],[Datum SAS]]-1</f>
        <v>45810</v>
      </c>
      <c r="U163">
        <f>WEEKDAY(PlanMasine[[#This Row],[ZAVRŠETAK MAŠINSKE]],2)</f>
        <v>1</v>
      </c>
      <c r="V163" s="3">
        <f>IF(WEEKDAY(PlanMasine[[#This Row],[Datum SAS]]-1,2)=7,PlanMasine[[#This Row],[Datum SAS]]-3,PlanMasine[[#This Row],[Datum SAS]]-1)</f>
        <v>45810</v>
      </c>
      <c r="W163">
        <f>WEEKNUM(PlanMasine[[#This Row],[Column2]],1)</f>
        <v>23</v>
      </c>
    </row>
    <row r="164" spans="1:23" x14ac:dyDescent="0.25">
      <c r="A164">
        <v>1028961</v>
      </c>
      <c r="B164">
        <v>1</v>
      </c>
      <c r="C164">
        <v>1028978</v>
      </c>
      <c r="D164" t="s">
        <v>2036</v>
      </c>
      <c r="E164">
        <v>10</v>
      </c>
      <c r="F164">
        <v>1</v>
      </c>
      <c r="G164">
        <v>0</v>
      </c>
      <c r="H164">
        <v>0</v>
      </c>
      <c r="I164" t="s">
        <v>5</v>
      </c>
      <c r="J164" t="s">
        <v>570</v>
      </c>
      <c r="K164" t="s">
        <v>2037</v>
      </c>
      <c r="L164" s="3">
        <v>45835</v>
      </c>
      <c r="M1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64" s="3">
        <v>45811</v>
      </c>
      <c r="O164" s="5">
        <f>IFERROR((PlanMasine[[#This Row],[Norma]]/PlanMasine[[#This Row],[Q]])*(PlanMasine[[#This Row],[Q]]/SUMIF(C:C,PlanMasine[[#This Row],[RN]],B:B)*PlanMasine[[#This Row],[KPLQ]]),0)</f>
        <v>10</v>
      </c>
      <c r="P164">
        <v>207374</v>
      </c>
      <c r="Q164">
        <f>COUNTIF(PROMJENA!A:A,PlanMasine[[#This Row],[KPL]]&amp;"-"&amp;PlanMasine[[#This Row],[RN]])</f>
        <v>0</v>
      </c>
      <c r="R164">
        <f>IFERROR(INDEX(REDOSLIJED!A:A,MATCH(PlanMasine[[#This Row],[KPL]],REDOSLIJED!B:B,0)),MAX(REDOSLIJED!A:A)+1)</f>
        <v>45</v>
      </c>
      <c r="S164" s="9">
        <f>SUM($M$2:M164)</f>
        <v>0.6907407407407401</v>
      </c>
      <c r="T164" s="3">
        <f>PlanMasine[[#This Row],[Datum SAS]]-1</f>
        <v>45810</v>
      </c>
      <c r="U164">
        <f>WEEKDAY(PlanMasine[[#This Row],[ZAVRŠETAK MAŠINSKE]],2)</f>
        <v>1</v>
      </c>
      <c r="V164" s="3">
        <f>IF(WEEKDAY(PlanMasine[[#This Row],[Datum SAS]]-1,2)=7,PlanMasine[[#This Row],[Datum SAS]]-3,PlanMasine[[#This Row],[Datum SAS]]-1)</f>
        <v>45810</v>
      </c>
      <c r="W164">
        <f>WEEKNUM(PlanMasine[[#This Row],[Column2]],1)</f>
        <v>23</v>
      </c>
    </row>
    <row r="165" spans="1:23" x14ac:dyDescent="0.25">
      <c r="A165">
        <v>1028961</v>
      </c>
      <c r="B165">
        <v>1</v>
      </c>
      <c r="C165">
        <v>1028979</v>
      </c>
      <c r="D165" t="s">
        <v>2038</v>
      </c>
      <c r="E165">
        <v>10</v>
      </c>
      <c r="F165">
        <v>1</v>
      </c>
      <c r="G165">
        <v>0</v>
      </c>
      <c r="H165">
        <v>0</v>
      </c>
      <c r="I165" t="s">
        <v>5</v>
      </c>
      <c r="J165" t="s">
        <v>570</v>
      </c>
      <c r="K165" t="s">
        <v>2037</v>
      </c>
      <c r="L165" s="3">
        <v>45835</v>
      </c>
      <c r="M1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65" s="3">
        <v>45811</v>
      </c>
      <c r="O165" s="5">
        <f>IFERROR((PlanMasine[[#This Row],[Norma]]/PlanMasine[[#This Row],[Q]])*(PlanMasine[[#This Row],[Q]]/SUMIF(C:C,PlanMasine[[#This Row],[RN]],B:B)*PlanMasine[[#This Row],[KPLQ]]),0)</f>
        <v>10</v>
      </c>
      <c r="P165">
        <v>207375</v>
      </c>
      <c r="Q165">
        <f>COUNTIF(PROMJENA!A:A,PlanMasine[[#This Row],[KPL]]&amp;"-"&amp;PlanMasine[[#This Row],[RN]])</f>
        <v>0</v>
      </c>
      <c r="R165">
        <f>IFERROR(INDEX(REDOSLIJED!A:A,MATCH(PlanMasine[[#This Row],[KPL]],REDOSLIJED!B:B,0)),MAX(REDOSLIJED!A:A)+1)</f>
        <v>45</v>
      </c>
      <c r="S165" s="9">
        <f>SUM($M$2:M165)</f>
        <v>0.69768518518518452</v>
      </c>
      <c r="T165" s="3">
        <f>PlanMasine[[#This Row],[Datum SAS]]-1</f>
        <v>45810</v>
      </c>
      <c r="U165">
        <f>WEEKDAY(PlanMasine[[#This Row],[ZAVRŠETAK MAŠINSKE]],2)</f>
        <v>1</v>
      </c>
      <c r="V165" s="3">
        <f>IF(WEEKDAY(PlanMasine[[#This Row],[Datum SAS]]-1,2)=7,PlanMasine[[#This Row],[Datum SAS]]-3,PlanMasine[[#This Row],[Datum SAS]]-1)</f>
        <v>45810</v>
      </c>
      <c r="W165">
        <f>WEEKNUM(PlanMasine[[#This Row],[Column2]],1)</f>
        <v>23</v>
      </c>
    </row>
    <row r="166" spans="1:23" x14ac:dyDescent="0.25">
      <c r="A166">
        <v>1008162</v>
      </c>
      <c r="B166">
        <v>1</v>
      </c>
      <c r="C166">
        <v>1008193</v>
      </c>
      <c r="D166" t="s">
        <v>1863</v>
      </c>
      <c r="E166">
        <v>24</v>
      </c>
      <c r="F166">
        <v>12</v>
      </c>
      <c r="G166">
        <v>0</v>
      </c>
      <c r="H166">
        <v>0</v>
      </c>
      <c r="I166" t="s">
        <v>5</v>
      </c>
      <c r="J166" t="s">
        <v>570</v>
      </c>
      <c r="K166" t="s">
        <v>1864</v>
      </c>
      <c r="L166" s="3">
        <v>45813</v>
      </c>
      <c r="M1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66" s="3">
        <v>45813</v>
      </c>
      <c r="O166" s="5">
        <f>IFERROR((PlanMasine[[#This Row],[Norma]]/PlanMasine[[#This Row],[Q]])*(PlanMasine[[#This Row],[Q]]/SUMIF(C:C,PlanMasine[[#This Row],[RN]],B:B)*PlanMasine[[#This Row],[KPLQ]]),0)</f>
        <v>8</v>
      </c>
      <c r="P166">
        <v>215966</v>
      </c>
      <c r="Q166">
        <f>COUNTIF(PROMJENA!A:A,PlanMasine[[#This Row],[KPL]]&amp;"-"&amp;PlanMasine[[#This Row],[RN]])</f>
        <v>0</v>
      </c>
      <c r="R166">
        <f>IFERROR(INDEX(REDOSLIJED!A:A,MATCH(PlanMasine[[#This Row],[KPL]],REDOSLIJED!B:B,0)),MAX(REDOSLIJED!A:A)+1)</f>
        <v>45</v>
      </c>
      <c r="S166" s="9">
        <f>SUM($M$2:M166)</f>
        <v>0.70324074074074006</v>
      </c>
      <c r="T166" s="3">
        <f>PlanMasine[[#This Row],[Datum SAS]]-1</f>
        <v>45812</v>
      </c>
      <c r="U166">
        <f>WEEKDAY(PlanMasine[[#This Row],[ZAVRŠETAK MAŠINSKE]],2)</f>
        <v>3</v>
      </c>
      <c r="V166" s="3">
        <f>IF(WEEKDAY(PlanMasine[[#This Row],[Datum SAS]]-1,2)=7,PlanMasine[[#This Row],[Datum SAS]]-3,PlanMasine[[#This Row],[Datum SAS]]-1)</f>
        <v>45812</v>
      </c>
      <c r="W166">
        <f>WEEKNUM(PlanMasine[[#This Row],[Column2]],1)</f>
        <v>23</v>
      </c>
    </row>
    <row r="167" spans="1:23" x14ac:dyDescent="0.25">
      <c r="A167">
        <v>1008162</v>
      </c>
      <c r="B167">
        <v>1</v>
      </c>
      <c r="C167">
        <v>1008174</v>
      </c>
      <c r="D167" t="s">
        <v>1865</v>
      </c>
      <c r="E167">
        <v>24</v>
      </c>
      <c r="F167">
        <v>12</v>
      </c>
      <c r="G167">
        <v>0</v>
      </c>
      <c r="H167">
        <v>0</v>
      </c>
      <c r="I167" t="s">
        <v>5</v>
      </c>
      <c r="J167" t="s">
        <v>570</v>
      </c>
      <c r="K167" t="s">
        <v>1864</v>
      </c>
      <c r="L167" s="3">
        <v>45813</v>
      </c>
      <c r="M1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67" s="3">
        <v>45813</v>
      </c>
      <c r="O167" s="5">
        <f>IFERROR((PlanMasine[[#This Row],[Norma]]/PlanMasine[[#This Row],[Q]])*(PlanMasine[[#This Row],[Q]]/SUMIF(C:C,PlanMasine[[#This Row],[RN]],B:B)*PlanMasine[[#This Row],[KPLQ]]),0)</f>
        <v>8</v>
      </c>
      <c r="P167">
        <v>215947</v>
      </c>
      <c r="Q167">
        <f>COUNTIF(PROMJENA!A:A,PlanMasine[[#This Row],[KPL]]&amp;"-"&amp;PlanMasine[[#This Row],[RN]])</f>
        <v>0</v>
      </c>
      <c r="R167">
        <f>IFERROR(INDEX(REDOSLIJED!A:A,MATCH(PlanMasine[[#This Row],[KPL]],REDOSLIJED!B:B,0)),MAX(REDOSLIJED!A:A)+1)</f>
        <v>45</v>
      </c>
      <c r="S167" s="9">
        <f>SUM($M$2:M167)</f>
        <v>0.70879629629629559</v>
      </c>
      <c r="T167" s="3">
        <f>PlanMasine[[#This Row],[Datum SAS]]-1</f>
        <v>45812</v>
      </c>
      <c r="U167">
        <f>WEEKDAY(PlanMasine[[#This Row],[ZAVRŠETAK MAŠINSKE]],2)</f>
        <v>3</v>
      </c>
      <c r="V167" s="3">
        <f>IF(WEEKDAY(PlanMasine[[#This Row],[Datum SAS]]-1,2)=7,PlanMasine[[#This Row],[Datum SAS]]-3,PlanMasine[[#This Row],[Datum SAS]]-1)</f>
        <v>45812</v>
      </c>
      <c r="W167">
        <f>WEEKNUM(PlanMasine[[#This Row],[Column2]],1)</f>
        <v>23</v>
      </c>
    </row>
    <row r="168" spans="1:23" x14ac:dyDescent="0.25">
      <c r="A168">
        <v>1008162</v>
      </c>
      <c r="B168">
        <v>1</v>
      </c>
      <c r="C168">
        <v>1028248</v>
      </c>
      <c r="D168" t="s">
        <v>1866</v>
      </c>
      <c r="E168">
        <v>4</v>
      </c>
      <c r="F168">
        <v>2</v>
      </c>
      <c r="G168">
        <v>0</v>
      </c>
      <c r="H168">
        <v>0</v>
      </c>
      <c r="I168" t="s">
        <v>5</v>
      </c>
      <c r="J168" t="s">
        <v>570</v>
      </c>
      <c r="K168" t="s">
        <v>1864</v>
      </c>
      <c r="L168" s="3">
        <v>45813</v>
      </c>
      <c r="M1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9.2592592592592596E-4</v>
      </c>
      <c r="N168" s="3">
        <v>45813</v>
      </c>
      <c r="O168" s="5">
        <f>IFERROR((PlanMasine[[#This Row],[Norma]]/PlanMasine[[#This Row],[Q]])*(PlanMasine[[#This Row],[Q]]/SUMIF(C:C,PlanMasine[[#This Row],[RN]],B:B)*PlanMasine[[#This Row],[KPLQ]]),0)</f>
        <v>1.3333333333333333</v>
      </c>
      <c r="P168">
        <v>215978</v>
      </c>
      <c r="Q168">
        <f>COUNTIF(PROMJENA!A:A,PlanMasine[[#This Row],[KPL]]&amp;"-"&amp;PlanMasine[[#This Row],[RN]])</f>
        <v>0</v>
      </c>
      <c r="R168">
        <f>IFERROR(INDEX(REDOSLIJED!A:A,MATCH(PlanMasine[[#This Row],[KPL]],REDOSLIJED!B:B,0)),MAX(REDOSLIJED!A:A)+1)</f>
        <v>45</v>
      </c>
      <c r="S168" s="9">
        <f>SUM($M$2:M168)</f>
        <v>0.70972222222222148</v>
      </c>
      <c r="T168" s="3">
        <f>PlanMasine[[#This Row],[Datum SAS]]-1</f>
        <v>45812</v>
      </c>
      <c r="U168">
        <f>WEEKDAY(PlanMasine[[#This Row],[ZAVRŠETAK MAŠINSKE]],2)</f>
        <v>3</v>
      </c>
      <c r="V168" s="3">
        <f>IF(WEEKDAY(PlanMasine[[#This Row],[Datum SAS]]-1,2)=7,PlanMasine[[#This Row],[Datum SAS]]-3,PlanMasine[[#This Row],[Datum SAS]]-1)</f>
        <v>45812</v>
      </c>
      <c r="W168">
        <f>WEEKNUM(PlanMasine[[#This Row],[Column2]],1)</f>
        <v>23</v>
      </c>
    </row>
    <row r="169" spans="1:23" x14ac:dyDescent="0.25">
      <c r="A169">
        <v>1029577</v>
      </c>
      <c r="B169">
        <v>12</v>
      </c>
      <c r="C169">
        <v>1029579</v>
      </c>
      <c r="D169" t="s">
        <v>1871</v>
      </c>
      <c r="E169">
        <v>24</v>
      </c>
      <c r="F169">
        <v>12</v>
      </c>
      <c r="G169">
        <v>0</v>
      </c>
      <c r="H169">
        <v>0</v>
      </c>
      <c r="I169" t="s">
        <v>5</v>
      </c>
      <c r="J169" t="s">
        <v>570</v>
      </c>
      <c r="K169" t="s">
        <v>2051</v>
      </c>
      <c r="L169" s="3">
        <v>45839</v>
      </c>
      <c r="M1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69" s="3">
        <v>45814</v>
      </c>
      <c r="O169" s="5">
        <f>IFERROR((PlanMasine[[#This Row],[Norma]]/PlanMasine[[#This Row],[Q]])*(PlanMasine[[#This Row],[Q]]/SUMIF(C:C,PlanMasine[[#This Row],[RN]],B:B)*PlanMasine[[#This Row],[KPLQ]]),0)</f>
        <v>24</v>
      </c>
      <c r="P169">
        <v>226849</v>
      </c>
      <c r="Q169">
        <f>COUNTIF(PROMJENA!A:A,PlanMasine[[#This Row],[KPL]]&amp;"-"&amp;PlanMasine[[#This Row],[RN]])</f>
        <v>0</v>
      </c>
      <c r="R169">
        <f>IFERROR(INDEX(REDOSLIJED!A:A,MATCH(PlanMasine[[#This Row],[KPL]],REDOSLIJED!B:B,0)),MAX(REDOSLIJED!A:A)+1)</f>
        <v>45</v>
      </c>
      <c r="S169" s="9">
        <f>SUM($M$2:M169)</f>
        <v>0.7263888888888882</v>
      </c>
      <c r="T169" s="3">
        <f>PlanMasine[[#This Row],[Datum SAS]]-1</f>
        <v>45813</v>
      </c>
      <c r="U169">
        <f>WEEKDAY(PlanMasine[[#This Row],[ZAVRŠETAK MAŠINSKE]],2)</f>
        <v>4</v>
      </c>
      <c r="V169" s="3">
        <f>IF(WEEKDAY(PlanMasine[[#This Row],[Datum SAS]]-1,2)=7,PlanMasine[[#This Row],[Datum SAS]]-3,PlanMasine[[#This Row],[Datum SAS]]-1)</f>
        <v>45813</v>
      </c>
      <c r="W169">
        <f>WEEKNUM(PlanMasine[[#This Row],[Column2]],1)</f>
        <v>23</v>
      </c>
    </row>
    <row r="170" spans="1:23" x14ac:dyDescent="0.25">
      <c r="A170">
        <v>1004126</v>
      </c>
      <c r="B170">
        <v>1</v>
      </c>
      <c r="C170">
        <v>1004168</v>
      </c>
      <c r="D170" t="s">
        <v>2059</v>
      </c>
      <c r="E170">
        <v>18</v>
      </c>
      <c r="F170">
        <v>12</v>
      </c>
      <c r="G170">
        <v>0</v>
      </c>
      <c r="H170">
        <v>0</v>
      </c>
      <c r="I170" t="s">
        <v>5</v>
      </c>
      <c r="J170" t="s">
        <v>570</v>
      </c>
      <c r="K170" t="s">
        <v>1770</v>
      </c>
      <c r="L170" s="3">
        <v>45820</v>
      </c>
      <c r="M1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70" s="3">
        <v>45817</v>
      </c>
      <c r="O170" s="5">
        <f>IFERROR((PlanMasine[[#This Row],[Norma]]/PlanMasine[[#This Row],[Q]])*(PlanMasine[[#This Row],[Q]]/SUMIF(C:C,PlanMasine[[#This Row],[RN]],B:B)*PlanMasine[[#This Row],[KPLQ]]),0)</f>
        <v>1.5</v>
      </c>
      <c r="P170">
        <v>220656</v>
      </c>
      <c r="Q170">
        <f>COUNTIF(PROMJENA!A:A,PlanMasine[[#This Row],[KPL]]&amp;"-"&amp;PlanMasine[[#This Row],[RN]])</f>
        <v>0</v>
      </c>
      <c r="R170">
        <f>IFERROR(INDEX(REDOSLIJED!A:A,MATCH(PlanMasine[[#This Row],[KPL]],REDOSLIJED!B:B,0)),MAX(REDOSLIJED!A:A)+1)</f>
        <v>45</v>
      </c>
      <c r="S170" s="9">
        <f>SUM($M$2:M170)</f>
        <v>0.72743055555555491</v>
      </c>
      <c r="T170" s="3">
        <f>PlanMasine[[#This Row],[Datum SAS]]-1</f>
        <v>45816</v>
      </c>
      <c r="U170">
        <f>WEEKDAY(PlanMasine[[#This Row],[ZAVRŠETAK MAŠINSKE]],2)</f>
        <v>7</v>
      </c>
      <c r="V170" s="3">
        <f>IF(WEEKDAY(PlanMasine[[#This Row],[Datum SAS]]-1,2)=7,PlanMasine[[#This Row],[Datum SAS]]-3,PlanMasine[[#This Row],[Datum SAS]]-1)</f>
        <v>45814</v>
      </c>
      <c r="W170">
        <f>WEEKNUM(PlanMasine[[#This Row],[Column2]],1)</f>
        <v>23</v>
      </c>
    </row>
    <row r="171" spans="1:23" x14ac:dyDescent="0.25">
      <c r="A171">
        <v>1004126</v>
      </c>
      <c r="B171">
        <v>1</v>
      </c>
      <c r="C171">
        <v>1004146</v>
      </c>
      <c r="D171" t="s">
        <v>2056</v>
      </c>
      <c r="E171">
        <v>60</v>
      </c>
      <c r="F171">
        <v>12</v>
      </c>
      <c r="G171">
        <v>0</v>
      </c>
      <c r="H171">
        <v>0</v>
      </c>
      <c r="I171" t="s">
        <v>5</v>
      </c>
      <c r="J171" t="s">
        <v>570</v>
      </c>
      <c r="K171" t="s">
        <v>1770</v>
      </c>
      <c r="L171" s="3">
        <v>45820</v>
      </c>
      <c r="M1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71" s="3">
        <v>45817</v>
      </c>
      <c r="O171" s="5">
        <f>IFERROR((PlanMasine[[#This Row],[Norma]]/PlanMasine[[#This Row],[Q]])*(PlanMasine[[#This Row],[Q]]/SUMIF(C:C,PlanMasine[[#This Row],[RN]],B:B)*PlanMasine[[#This Row],[KPLQ]]),0)</f>
        <v>5</v>
      </c>
      <c r="P171">
        <v>220634</v>
      </c>
      <c r="Q171">
        <f>COUNTIF(PROMJENA!A:A,PlanMasine[[#This Row],[KPL]]&amp;"-"&amp;PlanMasine[[#This Row],[RN]])</f>
        <v>0</v>
      </c>
      <c r="R171">
        <f>IFERROR(INDEX(REDOSLIJED!A:A,MATCH(PlanMasine[[#This Row],[KPL]],REDOSLIJED!B:B,0)),MAX(REDOSLIJED!A:A)+1)</f>
        <v>45</v>
      </c>
      <c r="S171" s="9">
        <f>SUM($M$2:M171)</f>
        <v>0.73090277777777712</v>
      </c>
      <c r="T171" s="3">
        <f>PlanMasine[[#This Row],[Datum SAS]]-1</f>
        <v>45816</v>
      </c>
      <c r="U171">
        <f>WEEKDAY(PlanMasine[[#This Row],[ZAVRŠETAK MAŠINSKE]],2)</f>
        <v>7</v>
      </c>
      <c r="V171" s="3">
        <f>IF(WEEKDAY(PlanMasine[[#This Row],[Datum SAS]]-1,2)=7,PlanMasine[[#This Row],[Datum SAS]]-3,PlanMasine[[#This Row],[Datum SAS]]-1)</f>
        <v>45814</v>
      </c>
      <c r="W171">
        <f>WEEKNUM(PlanMasine[[#This Row],[Column2]],1)</f>
        <v>23</v>
      </c>
    </row>
    <row r="172" spans="1:23" x14ac:dyDescent="0.25">
      <c r="A172">
        <v>1004126</v>
      </c>
      <c r="B172">
        <v>1</v>
      </c>
      <c r="C172">
        <v>1004154</v>
      </c>
      <c r="D172" t="s">
        <v>1755</v>
      </c>
      <c r="E172">
        <v>60</v>
      </c>
      <c r="F172">
        <v>12</v>
      </c>
      <c r="G172">
        <v>11</v>
      </c>
      <c r="H172">
        <v>0</v>
      </c>
      <c r="I172" t="s">
        <v>5</v>
      </c>
      <c r="J172" t="s">
        <v>570</v>
      </c>
      <c r="K172" t="s">
        <v>1770</v>
      </c>
      <c r="L172" s="3">
        <v>45820</v>
      </c>
      <c r="M1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72" s="3">
        <v>45817</v>
      </c>
      <c r="O172" s="5">
        <f>IFERROR((PlanMasine[[#This Row],[Norma]]/PlanMasine[[#This Row],[Q]])*(PlanMasine[[#This Row],[Q]]/SUMIF(C:C,PlanMasine[[#This Row],[RN]],B:B)*PlanMasine[[#This Row],[KPLQ]]),0)</f>
        <v>5</v>
      </c>
      <c r="P172">
        <v>220642</v>
      </c>
      <c r="Q172">
        <f>COUNTIF(PROMJENA!A:A,PlanMasine[[#This Row],[KPL]]&amp;"-"&amp;PlanMasine[[#This Row],[RN]])</f>
        <v>0</v>
      </c>
      <c r="R172">
        <f>IFERROR(INDEX(REDOSLIJED!A:A,MATCH(PlanMasine[[#This Row],[KPL]],REDOSLIJED!B:B,0)),MAX(REDOSLIJED!A:A)+1)</f>
        <v>45</v>
      </c>
      <c r="S172" s="9">
        <f>SUM($M$2:M172)</f>
        <v>0.73437499999999933</v>
      </c>
      <c r="T172" s="3">
        <f>PlanMasine[[#This Row],[Datum SAS]]-1</f>
        <v>45816</v>
      </c>
      <c r="U172">
        <f>WEEKDAY(PlanMasine[[#This Row],[ZAVRŠETAK MAŠINSKE]],2)</f>
        <v>7</v>
      </c>
      <c r="V172" s="3">
        <f>IF(WEEKDAY(PlanMasine[[#This Row],[Datum SAS]]-1,2)=7,PlanMasine[[#This Row],[Datum SAS]]-3,PlanMasine[[#This Row],[Datum SAS]]-1)</f>
        <v>45814</v>
      </c>
      <c r="W172">
        <f>WEEKNUM(PlanMasine[[#This Row],[Column2]],1)</f>
        <v>23</v>
      </c>
    </row>
    <row r="173" spans="1:23" x14ac:dyDescent="0.25">
      <c r="A173">
        <v>1004126</v>
      </c>
      <c r="B173">
        <v>1</v>
      </c>
      <c r="C173">
        <v>1004160</v>
      </c>
      <c r="D173" t="s">
        <v>2058</v>
      </c>
      <c r="E173">
        <v>18</v>
      </c>
      <c r="F173">
        <v>12</v>
      </c>
      <c r="G173">
        <v>0</v>
      </c>
      <c r="H173">
        <v>0</v>
      </c>
      <c r="I173" t="s">
        <v>5</v>
      </c>
      <c r="J173" t="s">
        <v>570</v>
      </c>
      <c r="K173" t="s">
        <v>1770</v>
      </c>
      <c r="L173" s="3">
        <v>45820</v>
      </c>
      <c r="M1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73" s="3">
        <v>45817</v>
      </c>
      <c r="O173" s="5">
        <f>IFERROR((PlanMasine[[#This Row],[Norma]]/PlanMasine[[#This Row],[Q]])*(PlanMasine[[#This Row],[Q]]/SUMIF(C:C,PlanMasine[[#This Row],[RN]],B:B)*PlanMasine[[#This Row],[KPLQ]]),0)</f>
        <v>1.5</v>
      </c>
      <c r="P173">
        <v>220648</v>
      </c>
      <c r="Q173">
        <f>COUNTIF(PROMJENA!A:A,PlanMasine[[#This Row],[KPL]]&amp;"-"&amp;PlanMasine[[#This Row],[RN]])</f>
        <v>0</v>
      </c>
      <c r="R173">
        <f>IFERROR(INDEX(REDOSLIJED!A:A,MATCH(PlanMasine[[#This Row],[KPL]],REDOSLIJED!B:B,0)),MAX(REDOSLIJED!A:A)+1)</f>
        <v>45</v>
      </c>
      <c r="S173" s="9">
        <f>SUM($M$2:M173)</f>
        <v>0.73541666666666605</v>
      </c>
      <c r="T173" s="3">
        <f>PlanMasine[[#This Row],[Datum SAS]]-1</f>
        <v>45816</v>
      </c>
      <c r="U173">
        <f>WEEKDAY(PlanMasine[[#This Row],[ZAVRŠETAK MAŠINSKE]],2)</f>
        <v>7</v>
      </c>
      <c r="V173" s="3">
        <f>IF(WEEKDAY(PlanMasine[[#This Row],[Datum SAS]]-1,2)=7,PlanMasine[[#This Row],[Datum SAS]]-3,PlanMasine[[#This Row],[Datum SAS]]-1)</f>
        <v>45814</v>
      </c>
      <c r="W173">
        <f>WEEKNUM(PlanMasine[[#This Row],[Column2]],1)</f>
        <v>23</v>
      </c>
    </row>
    <row r="174" spans="1:23" x14ac:dyDescent="0.25">
      <c r="A174">
        <v>1004126</v>
      </c>
      <c r="B174">
        <v>1</v>
      </c>
      <c r="C174">
        <v>1004162</v>
      </c>
      <c r="D174" t="s">
        <v>2060</v>
      </c>
      <c r="E174">
        <v>60</v>
      </c>
      <c r="F174">
        <v>12</v>
      </c>
      <c r="G174">
        <v>0</v>
      </c>
      <c r="H174">
        <v>0</v>
      </c>
      <c r="I174" t="s">
        <v>5</v>
      </c>
      <c r="J174" t="s">
        <v>570</v>
      </c>
      <c r="K174" t="s">
        <v>1770</v>
      </c>
      <c r="L174" s="3">
        <v>45820</v>
      </c>
      <c r="M1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74" s="3">
        <v>45817</v>
      </c>
      <c r="O174" s="5">
        <f>IFERROR((PlanMasine[[#This Row],[Norma]]/PlanMasine[[#This Row],[Q]])*(PlanMasine[[#This Row],[Q]]/SUMIF(C:C,PlanMasine[[#This Row],[RN]],B:B)*PlanMasine[[#This Row],[KPLQ]]),0)</f>
        <v>5</v>
      </c>
      <c r="P174">
        <v>220650</v>
      </c>
      <c r="Q174">
        <f>COUNTIF(PROMJENA!A:A,PlanMasine[[#This Row],[KPL]]&amp;"-"&amp;PlanMasine[[#This Row],[RN]])</f>
        <v>0</v>
      </c>
      <c r="R174">
        <f>IFERROR(INDEX(REDOSLIJED!A:A,MATCH(PlanMasine[[#This Row],[KPL]],REDOSLIJED!B:B,0)),MAX(REDOSLIJED!A:A)+1)</f>
        <v>45</v>
      </c>
      <c r="S174" s="9">
        <f>SUM($M$2:M174)</f>
        <v>0.73888888888888826</v>
      </c>
      <c r="T174" s="3">
        <f>PlanMasine[[#This Row],[Datum SAS]]-1</f>
        <v>45816</v>
      </c>
      <c r="U174">
        <f>WEEKDAY(PlanMasine[[#This Row],[ZAVRŠETAK MAŠINSKE]],2)</f>
        <v>7</v>
      </c>
      <c r="V174" s="3">
        <f>IF(WEEKDAY(PlanMasine[[#This Row],[Datum SAS]]-1,2)=7,PlanMasine[[#This Row],[Datum SAS]]-3,PlanMasine[[#This Row],[Datum SAS]]-1)</f>
        <v>45814</v>
      </c>
      <c r="W174">
        <f>WEEKNUM(PlanMasine[[#This Row],[Column2]],1)</f>
        <v>23</v>
      </c>
    </row>
    <row r="175" spans="1:23" x14ac:dyDescent="0.25">
      <c r="A175">
        <v>1004126</v>
      </c>
      <c r="B175">
        <v>1</v>
      </c>
      <c r="C175">
        <v>1004173</v>
      </c>
      <c r="D175" t="s">
        <v>2057</v>
      </c>
      <c r="E175">
        <v>18</v>
      </c>
      <c r="F175">
        <v>12</v>
      </c>
      <c r="G175">
        <v>0</v>
      </c>
      <c r="H175">
        <v>0</v>
      </c>
      <c r="I175" t="s">
        <v>5</v>
      </c>
      <c r="J175" t="s">
        <v>570</v>
      </c>
      <c r="K175" t="s">
        <v>1770</v>
      </c>
      <c r="L175" s="3">
        <v>45820</v>
      </c>
      <c r="M1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75" s="3">
        <v>45817</v>
      </c>
      <c r="O175" s="5">
        <f>IFERROR((PlanMasine[[#This Row],[Norma]]/PlanMasine[[#This Row],[Q]])*(PlanMasine[[#This Row],[Q]]/SUMIF(C:C,PlanMasine[[#This Row],[RN]],B:B)*PlanMasine[[#This Row],[KPLQ]]),0)</f>
        <v>1.5</v>
      </c>
      <c r="P175">
        <v>220662</v>
      </c>
      <c r="Q175">
        <f>COUNTIF(PROMJENA!A:A,PlanMasine[[#This Row],[KPL]]&amp;"-"&amp;PlanMasine[[#This Row],[RN]])</f>
        <v>0</v>
      </c>
      <c r="R175">
        <f>IFERROR(INDEX(REDOSLIJED!A:A,MATCH(PlanMasine[[#This Row],[KPL]],REDOSLIJED!B:B,0)),MAX(REDOSLIJED!A:A)+1)</f>
        <v>45</v>
      </c>
      <c r="S175" s="9">
        <f>SUM($M$2:M175)</f>
        <v>0.73993055555555498</v>
      </c>
      <c r="T175" s="3">
        <f>PlanMasine[[#This Row],[Datum SAS]]-1</f>
        <v>45816</v>
      </c>
      <c r="U175">
        <f>WEEKDAY(PlanMasine[[#This Row],[ZAVRŠETAK MAŠINSKE]],2)</f>
        <v>7</v>
      </c>
      <c r="V175" s="3">
        <f>IF(WEEKDAY(PlanMasine[[#This Row],[Datum SAS]]-1,2)=7,PlanMasine[[#This Row],[Datum SAS]]-3,PlanMasine[[#This Row],[Datum SAS]]-1)</f>
        <v>45814</v>
      </c>
      <c r="W175">
        <f>WEEKNUM(PlanMasine[[#This Row],[Column2]],1)</f>
        <v>23</v>
      </c>
    </row>
    <row r="176" spans="1:23" x14ac:dyDescent="0.25">
      <c r="A176">
        <v>1004126</v>
      </c>
      <c r="B176">
        <v>1</v>
      </c>
      <c r="C176">
        <v>1034950</v>
      </c>
      <c r="D176" t="s">
        <v>2211</v>
      </c>
      <c r="E176">
        <v>7.5</v>
      </c>
      <c r="F176">
        <v>5</v>
      </c>
      <c r="G176">
        <v>0</v>
      </c>
      <c r="H176">
        <v>0</v>
      </c>
      <c r="I176" t="s">
        <v>5</v>
      </c>
      <c r="J176" t="s">
        <v>570</v>
      </c>
      <c r="K176" t="s">
        <v>1770</v>
      </c>
      <c r="L176" s="3">
        <v>45820</v>
      </c>
      <c r="M1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176" s="3">
        <v>45817</v>
      </c>
      <c r="O176" s="5">
        <f>IFERROR((PlanMasine[[#This Row],[Norma]]/PlanMasine[[#This Row],[Q]])*(PlanMasine[[#This Row],[Q]]/SUMIF(C:C,PlanMasine[[#This Row],[RN]],B:B)*PlanMasine[[#This Row],[KPLQ]]),0)</f>
        <v>0.625</v>
      </c>
      <c r="P176">
        <v>220687</v>
      </c>
      <c r="Q176">
        <f>COUNTIF(PROMJENA!A:A,PlanMasine[[#This Row],[KPL]]&amp;"-"&amp;PlanMasine[[#This Row],[RN]])</f>
        <v>0</v>
      </c>
      <c r="R176">
        <f>IFERROR(INDEX(REDOSLIJED!A:A,MATCH(PlanMasine[[#This Row],[KPL]],REDOSLIJED!B:B,0)),MAX(REDOSLIJED!A:A)+1)</f>
        <v>45</v>
      </c>
      <c r="S176" s="9">
        <f>SUM($M$2:M176)</f>
        <v>0.74036458333333277</v>
      </c>
      <c r="T176" s="3">
        <f>PlanMasine[[#This Row],[Datum SAS]]-1</f>
        <v>45816</v>
      </c>
      <c r="U176">
        <f>WEEKDAY(PlanMasine[[#This Row],[ZAVRŠETAK MAŠINSKE]],2)</f>
        <v>7</v>
      </c>
      <c r="V176" s="3">
        <f>IF(WEEKDAY(PlanMasine[[#This Row],[Datum SAS]]-1,2)=7,PlanMasine[[#This Row],[Datum SAS]]-3,PlanMasine[[#This Row],[Datum SAS]]-1)</f>
        <v>45814</v>
      </c>
      <c r="W176">
        <f>WEEKNUM(PlanMasine[[#This Row],[Column2]],1)</f>
        <v>23</v>
      </c>
    </row>
    <row r="177" spans="1:23" x14ac:dyDescent="0.25">
      <c r="A177">
        <v>1004127</v>
      </c>
      <c r="B177">
        <v>1</v>
      </c>
      <c r="C177">
        <v>1034950</v>
      </c>
      <c r="D177" t="s">
        <v>2211</v>
      </c>
      <c r="E177">
        <v>7.5</v>
      </c>
      <c r="F177">
        <v>5</v>
      </c>
      <c r="G177">
        <v>0</v>
      </c>
      <c r="H177">
        <v>0</v>
      </c>
      <c r="I177" t="s">
        <v>5</v>
      </c>
      <c r="J177" t="s">
        <v>570</v>
      </c>
      <c r="K177" t="s">
        <v>1770</v>
      </c>
      <c r="L177" s="3">
        <v>45820</v>
      </c>
      <c r="M1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177" s="3">
        <v>45817</v>
      </c>
      <c r="O177" s="5">
        <f>IFERROR((PlanMasine[[#This Row],[Norma]]/PlanMasine[[#This Row],[Q]])*(PlanMasine[[#This Row],[Q]]/SUMIF(C:C,PlanMasine[[#This Row],[RN]],B:B)*PlanMasine[[#This Row],[KPLQ]]),0)</f>
        <v>0.625</v>
      </c>
      <c r="P177">
        <v>220687</v>
      </c>
      <c r="Q177">
        <f>COUNTIF(PROMJENA!A:A,PlanMasine[[#This Row],[KPL]]&amp;"-"&amp;PlanMasine[[#This Row],[RN]])</f>
        <v>0</v>
      </c>
      <c r="R177">
        <f>IFERROR(INDEX(REDOSLIJED!A:A,MATCH(PlanMasine[[#This Row],[KPL]],REDOSLIJED!B:B,0)),MAX(REDOSLIJED!A:A)+1)</f>
        <v>45</v>
      </c>
      <c r="S177" s="9">
        <f>SUM($M$2:M177)</f>
        <v>0.74079861111111056</v>
      </c>
      <c r="T177" s="3">
        <f>PlanMasine[[#This Row],[Datum SAS]]-1</f>
        <v>45816</v>
      </c>
      <c r="U177">
        <f>WEEKDAY(PlanMasine[[#This Row],[ZAVRŠETAK MAŠINSKE]],2)</f>
        <v>7</v>
      </c>
      <c r="V177" s="3">
        <f>IF(WEEKDAY(PlanMasine[[#This Row],[Datum SAS]]-1,2)=7,PlanMasine[[#This Row],[Datum SAS]]-3,PlanMasine[[#This Row],[Datum SAS]]-1)</f>
        <v>45814</v>
      </c>
      <c r="W177">
        <f>WEEKNUM(PlanMasine[[#This Row],[Column2]],1)</f>
        <v>23</v>
      </c>
    </row>
    <row r="178" spans="1:23" x14ac:dyDescent="0.25">
      <c r="A178">
        <v>1004127</v>
      </c>
      <c r="B178">
        <v>1</v>
      </c>
      <c r="C178">
        <v>1004168</v>
      </c>
      <c r="D178" t="s">
        <v>2059</v>
      </c>
      <c r="E178">
        <v>18</v>
      </c>
      <c r="F178">
        <v>12</v>
      </c>
      <c r="G178">
        <v>0</v>
      </c>
      <c r="H178">
        <v>0</v>
      </c>
      <c r="I178" t="s">
        <v>5</v>
      </c>
      <c r="J178" t="s">
        <v>570</v>
      </c>
      <c r="K178" t="s">
        <v>1770</v>
      </c>
      <c r="L178" s="3">
        <v>45820</v>
      </c>
      <c r="M1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78" s="3">
        <v>45817</v>
      </c>
      <c r="O178" s="5">
        <f>IFERROR((PlanMasine[[#This Row],[Norma]]/PlanMasine[[#This Row],[Q]])*(PlanMasine[[#This Row],[Q]]/SUMIF(C:C,PlanMasine[[#This Row],[RN]],B:B)*PlanMasine[[#This Row],[KPLQ]]),0)</f>
        <v>1.5</v>
      </c>
      <c r="P178">
        <v>220656</v>
      </c>
      <c r="Q178">
        <f>COUNTIF(PROMJENA!A:A,PlanMasine[[#This Row],[KPL]]&amp;"-"&amp;PlanMasine[[#This Row],[RN]])</f>
        <v>0</v>
      </c>
      <c r="R178">
        <f>IFERROR(INDEX(REDOSLIJED!A:A,MATCH(PlanMasine[[#This Row],[KPL]],REDOSLIJED!B:B,0)),MAX(REDOSLIJED!A:A)+1)</f>
        <v>45</v>
      </c>
      <c r="S178" s="9">
        <f>SUM($M$2:M178)</f>
        <v>0.74184027777777728</v>
      </c>
      <c r="T178" s="3">
        <f>PlanMasine[[#This Row],[Datum SAS]]-1</f>
        <v>45816</v>
      </c>
      <c r="U178">
        <f>WEEKDAY(PlanMasine[[#This Row],[ZAVRŠETAK MAŠINSKE]],2)</f>
        <v>7</v>
      </c>
      <c r="V178" s="3">
        <f>IF(WEEKDAY(PlanMasine[[#This Row],[Datum SAS]]-1,2)=7,PlanMasine[[#This Row],[Datum SAS]]-3,PlanMasine[[#This Row],[Datum SAS]]-1)</f>
        <v>45814</v>
      </c>
      <c r="W178">
        <f>WEEKNUM(PlanMasine[[#This Row],[Column2]],1)</f>
        <v>23</v>
      </c>
    </row>
    <row r="179" spans="1:23" x14ac:dyDescent="0.25">
      <c r="A179">
        <v>1004127</v>
      </c>
      <c r="B179">
        <v>1</v>
      </c>
      <c r="C179">
        <v>1004173</v>
      </c>
      <c r="D179" t="s">
        <v>2057</v>
      </c>
      <c r="E179">
        <v>18</v>
      </c>
      <c r="F179">
        <v>12</v>
      </c>
      <c r="G179">
        <v>0</v>
      </c>
      <c r="H179">
        <v>0</v>
      </c>
      <c r="I179" t="s">
        <v>5</v>
      </c>
      <c r="J179" t="s">
        <v>570</v>
      </c>
      <c r="K179" t="s">
        <v>1770</v>
      </c>
      <c r="L179" s="3">
        <v>45820</v>
      </c>
      <c r="M1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79" s="3">
        <v>45817</v>
      </c>
      <c r="O179" s="5">
        <f>IFERROR((PlanMasine[[#This Row],[Norma]]/PlanMasine[[#This Row],[Q]])*(PlanMasine[[#This Row],[Q]]/SUMIF(C:C,PlanMasine[[#This Row],[RN]],B:B)*PlanMasine[[#This Row],[KPLQ]]),0)</f>
        <v>1.5</v>
      </c>
      <c r="P179">
        <v>220662</v>
      </c>
      <c r="Q179">
        <f>COUNTIF(PROMJENA!A:A,PlanMasine[[#This Row],[KPL]]&amp;"-"&amp;PlanMasine[[#This Row],[RN]])</f>
        <v>0</v>
      </c>
      <c r="R179">
        <f>IFERROR(INDEX(REDOSLIJED!A:A,MATCH(PlanMasine[[#This Row],[KPL]],REDOSLIJED!B:B,0)),MAX(REDOSLIJED!A:A)+1)</f>
        <v>45</v>
      </c>
      <c r="S179" s="9">
        <f>SUM($M$2:M179)</f>
        <v>0.742881944444444</v>
      </c>
      <c r="T179" s="3">
        <f>PlanMasine[[#This Row],[Datum SAS]]-1</f>
        <v>45816</v>
      </c>
      <c r="U179">
        <f>WEEKDAY(PlanMasine[[#This Row],[ZAVRŠETAK MAŠINSKE]],2)</f>
        <v>7</v>
      </c>
      <c r="V179" s="3">
        <f>IF(WEEKDAY(PlanMasine[[#This Row],[Datum SAS]]-1,2)=7,PlanMasine[[#This Row],[Datum SAS]]-3,PlanMasine[[#This Row],[Datum SAS]]-1)</f>
        <v>45814</v>
      </c>
      <c r="W179">
        <f>WEEKNUM(PlanMasine[[#This Row],[Column2]],1)</f>
        <v>23</v>
      </c>
    </row>
    <row r="180" spans="1:23" x14ac:dyDescent="0.25">
      <c r="A180">
        <v>1004127</v>
      </c>
      <c r="B180">
        <v>1</v>
      </c>
      <c r="C180">
        <v>1004160</v>
      </c>
      <c r="D180" t="s">
        <v>2058</v>
      </c>
      <c r="E180">
        <v>18</v>
      </c>
      <c r="F180">
        <v>12</v>
      </c>
      <c r="G180">
        <v>0</v>
      </c>
      <c r="H180">
        <v>0</v>
      </c>
      <c r="I180" t="s">
        <v>5</v>
      </c>
      <c r="J180" t="s">
        <v>570</v>
      </c>
      <c r="K180" t="s">
        <v>1770</v>
      </c>
      <c r="L180" s="3">
        <v>45820</v>
      </c>
      <c r="M1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80" s="3">
        <v>45817</v>
      </c>
      <c r="O180" s="5">
        <f>IFERROR((PlanMasine[[#This Row],[Norma]]/PlanMasine[[#This Row],[Q]])*(PlanMasine[[#This Row],[Q]]/SUMIF(C:C,PlanMasine[[#This Row],[RN]],B:B)*PlanMasine[[#This Row],[KPLQ]]),0)</f>
        <v>1.5</v>
      </c>
      <c r="P180">
        <v>220648</v>
      </c>
      <c r="Q180">
        <f>COUNTIF(PROMJENA!A:A,PlanMasine[[#This Row],[KPL]]&amp;"-"&amp;PlanMasine[[#This Row],[RN]])</f>
        <v>0</v>
      </c>
      <c r="R180">
        <f>IFERROR(INDEX(REDOSLIJED!A:A,MATCH(PlanMasine[[#This Row],[KPL]],REDOSLIJED!B:B,0)),MAX(REDOSLIJED!A:A)+1)</f>
        <v>45</v>
      </c>
      <c r="S180" s="9">
        <f>SUM($M$2:M180)</f>
        <v>0.74392361111111072</v>
      </c>
      <c r="T180" s="3">
        <f>PlanMasine[[#This Row],[Datum SAS]]-1</f>
        <v>45816</v>
      </c>
      <c r="U180">
        <f>WEEKDAY(PlanMasine[[#This Row],[ZAVRŠETAK MAŠINSKE]],2)</f>
        <v>7</v>
      </c>
      <c r="V180" s="3">
        <f>IF(WEEKDAY(PlanMasine[[#This Row],[Datum SAS]]-1,2)=7,PlanMasine[[#This Row],[Datum SAS]]-3,PlanMasine[[#This Row],[Datum SAS]]-1)</f>
        <v>45814</v>
      </c>
      <c r="W180">
        <f>WEEKNUM(PlanMasine[[#This Row],[Column2]],1)</f>
        <v>23</v>
      </c>
    </row>
    <row r="181" spans="1:23" x14ac:dyDescent="0.25">
      <c r="A181">
        <v>1004127</v>
      </c>
      <c r="B181">
        <v>1</v>
      </c>
      <c r="C181">
        <v>1004146</v>
      </c>
      <c r="D181" t="s">
        <v>2056</v>
      </c>
      <c r="E181">
        <v>60</v>
      </c>
      <c r="F181">
        <v>12</v>
      </c>
      <c r="G181">
        <v>0</v>
      </c>
      <c r="H181">
        <v>0</v>
      </c>
      <c r="I181" t="s">
        <v>5</v>
      </c>
      <c r="J181" t="s">
        <v>570</v>
      </c>
      <c r="K181" t="s">
        <v>1770</v>
      </c>
      <c r="L181" s="3">
        <v>45820</v>
      </c>
      <c r="M1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1" s="3">
        <v>45817</v>
      </c>
      <c r="O181" s="5">
        <f>IFERROR((PlanMasine[[#This Row],[Norma]]/PlanMasine[[#This Row],[Q]])*(PlanMasine[[#This Row],[Q]]/SUMIF(C:C,PlanMasine[[#This Row],[RN]],B:B)*PlanMasine[[#This Row],[KPLQ]]),0)</f>
        <v>5</v>
      </c>
      <c r="P181">
        <v>220634</v>
      </c>
      <c r="Q181">
        <f>COUNTIF(PROMJENA!A:A,PlanMasine[[#This Row],[KPL]]&amp;"-"&amp;PlanMasine[[#This Row],[RN]])</f>
        <v>0</v>
      </c>
      <c r="R181">
        <f>IFERROR(INDEX(REDOSLIJED!A:A,MATCH(PlanMasine[[#This Row],[KPL]],REDOSLIJED!B:B,0)),MAX(REDOSLIJED!A:A)+1)</f>
        <v>45</v>
      </c>
      <c r="S181" s="9">
        <f>SUM($M$2:M181)</f>
        <v>0.74739583333333293</v>
      </c>
      <c r="T181" s="3">
        <f>PlanMasine[[#This Row],[Datum SAS]]-1</f>
        <v>45816</v>
      </c>
      <c r="U181">
        <f>WEEKDAY(PlanMasine[[#This Row],[ZAVRŠETAK MAŠINSKE]],2)</f>
        <v>7</v>
      </c>
      <c r="V181" s="3">
        <f>IF(WEEKDAY(PlanMasine[[#This Row],[Datum SAS]]-1,2)=7,PlanMasine[[#This Row],[Datum SAS]]-3,PlanMasine[[#This Row],[Datum SAS]]-1)</f>
        <v>45814</v>
      </c>
      <c r="W181">
        <f>WEEKNUM(PlanMasine[[#This Row],[Column2]],1)</f>
        <v>23</v>
      </c>
    </row>
    <row r="182" spans="1:23" x14ac:dyDescent="0.25">
      <c r="A182">
        <v>1004127</v>
      </c>
      <c r="B182">
        <v>1</v>
      </c>
      <c r="C182">
        <v>1004154</v>
      </c>
      <c r="D182" t="s">
        <v>1755</v>
      </c>
      <c r="E182">
        <v>60</v>
      </c>
      <c r="F182">
        <v>12</v>
      </c>
      <c r="G182">
        <v>11</v>
      </c>
      <c r="H182">
        <v>0</v>
      </c>
      <c r="I182" t="s">
        <v>5</v>
      </c>
      <c r="J182" t="s">
        <v>570</v>
      </c>
      <c r="K182" t="s">
        <v>1770</v>
      </c>
      <c r="L182" s="3">
        <v>45820</v>
      </c>
      <c r="M1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2" s="3">
        <v>45817</v>
      </c>
      <c r="O182" s="5">
        <f>IFERROR((PlanMasine[[#This Row],[Norma]]/PlanMasine[[#This Row],[Q]])*(PlanMasine[[#This Row],[Q]]/SUMIF(C:C,PlanMasine[[#This Row],[RN]],B:B)*PlanMasine[[#This Row],[KPLQ]]),0)</f>
        <v>5</v>
      </c>
      <c r="P182">
        <v>220642</v>
      </c>
      <c r="Q182">
        <f>COUNTIF(PROMJENA!A:A,PlanMasine[[#This Row],[KPL]]&amp;"-"&amp;PlanMasine[[#This Row],[RN]])</f>
        <v>0</v>
      </c>
      <c r="R182">
        <f>IFERROR(INDEX(REDOSLIJED!A:A,MATCH(PlanMasine[[#This Row],[KPL]],REDOSLIJED!B:B,0)),MAX(REDOSLIJED!A:A)+1)</f>
        <v>45</v>
      </c>
      <c r="S182" s="9">
        <f>SUM($M$2:M182)</f>
        <v>0.75086805555555514</v>
      </c>
      <c r="T182" s="3">
        <f>PlanMasine[[#This Row],[Datum SAS]]-1</f>
        <v>45816</v>
      </c>
      <c r="U182">
        <f>WEEKDAY(PlanMasine[[#This Row],[ZAVRŠETAK MAŠINSKE]],2)</f>
        <v>7</v>
      </c>
      <c r="V182" s="3">
        <f>IF(WEEKDAY(PlanMasine[[#This Row],[Datum SAS]]-1,2)=7,PlanMasine[[#This Row],[Datum SAS]]-3,PlanMasine[[#This Row],[Datum SAS]]-1)</f>
        <v>45814</v>
      </c>
      <c r="W182">
        <f>WEEKNUM(PlanMasine[[#This Row],[Column2]],1)</f>
        <v>23</v>
      </c>
    </row>
    <row r="183" spans="1:23" x14ac:dyDescent="0.25">
      <c r="A183">
        <v>1004127</v>
      </c>
      <c r="B183">
        <v>1</v>
      </c>
      <c r="C183">
        <v>1004162</v>
      </c>
      <c r="D183" t="s">
        <v>2060</v>
      </c>
      <c r="E183">
        <v>60</v>
      </c>
      <c r="F183">
        <v>12</v>
      </c>
      <c r="G183">
        <v>0</v>
      </c>
      <c r="H183">
        <v>0</v>
      </c>
      <c r="I183" t="s">
        <v>5</v>
      </c>
      <c r="J183" t="s">
        <v>570</v>
      </c>
      <c r="K183" t="s">
        <v>1770</v>
      </c>
      <c r="L183" s="3">
        <v>45820</v>
      </c>
      <c r="M1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3" s="3">
        <v>45817</v>
      </c>
      <c r="O183" s="5">
        <f>IFERROR((PlanMasine[[#This Row],[Norma]]/PlanMasine[[#This Row],[Q]])*(PlanMasine[[#This Row],[Q]]/SUMIF(C:C,PlanMasine[[#This Row],[RN]],B:B)*PlanMasine[[#This Row],[KPLQ]]),0)</f>
        <v>5</v>
      </c>
      <c r="P183">
        <v>220650</v>
      </c>
      <c r="Q183">
        <f>COUNTIF(PROMJENA!A:A,PlanMasine[[#This Row],[KPL]]&amp;"-"&amp;PlanMasine[[#This Row],[RN]])</f>
        <v>0</v>
      </c>
      <c r="R183">
        <f>IFERROR(INDEX(REDOSLIJED!A:A,MATCH(PlanMasine[[#This Row],[KPL]],REDOSLIJED!B:B,0)),MAX(REDOSLIJED!A:A)+1)</f>
        <v>45</v>
      </c>
      <c r="S183" s="9">
        <f>SUM($M$2:M183)</f>
        <v>0.75434027777777735</v>
      </c>
      <c r="T183" s="3">
        <f>PlanMasine[[#This Row],[Datum SAS]]-1</f>
        <v>45816</v>
      </c>
      <c r="U183">
        <f>WEEKDAY(PlanMasine[[#This Row],[ZAVRŠETAK MAŠINSKE]],2)</f>
        <v>7</v>
      </c>
      <c r="V183" s="3">
        <f>IF(WEEKDAY(PlanMasine[[#This Row],[Datum SAS]]-1,2)=7,PlanMasine[[#This Row],[Datum SAS]]-3,PlanMasine[[#This Row],[Datum SAS]]-1)</f>
        <v>45814</v>
      </c>
      <c r="W183">
        <f>WEEKNUM(PlanMasine[[#This Row],[Column2]],1)</f>
        <v>23</v>
      </c>
    </row>
    <row r="184" spans="1:23" x14ac:dyDescent="0.25">
      <c r="A184">
        <v>1004128</v>
      </c>
      <c r="B184">
        <v>1</v>
      </c>
      <c r="C184">
        <v>1004173</v>
      </c>
      <c r="D184" t="s">
        <v>2057</v>
      </c>
      <c r="E184">
        <v>18</v>
      </c>
      <c r="F184">
        <v>12</v>
      </c>
      <c r="G184">
        <v>0</v>
      </c>
      <c r="H184">
        <v>0</v>
      </c>
      <c r="I184" t="s">
        <v>5</v>
      </c>
      <c r="J184" t="s">
        <v>570</v>
      </c>
      <c r="K184" t="s">
        <v>1770</v>
      </c>
      <c r="L184" s="3">
        <v>45820</v>
      </c>
      <c r="M1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84" s="3">
        <v>45817</v>
      </c>
      <c r="O184" s="5">
        <f>IFERROR((PlanMasine[[#This Row],[Norma]]/PlanMasine[[#This Row],[Q]])*(PlanMasine[[#This Row],[Q]]/SUMIF(C:C,PlanMasine[[#This Row],[RN]],B:B)*PlanMasine[[#This Row],[KPLQ]]),0)</f>
        <v>1.5</v>
      </c>
      <c r="P184">
        <v>220662</v>
      </c>
      <c r="Q184">
        <f>COUNTIF(PROMJENA!A:A,PlanMasine[[#This Row],[KPL]]&amp;"-"&amp;PlanMasine[[#This Row],[RN]])</f>
        <v>0</v>
      </c>
      <c r="R184">
        <f>IFERROR(INDEX(REDOSLIJED!A:A,MATCH(PlanMasine[[#This Row],[KPL]],REDOSLIJED!B:B,0)),MAX(REDOSLIJED!A:A)+1)</f>
        <v>45</v>
      </c>
      <c r="S184" s="9">
        <f>SUM($M$2:M184)</f>
        <v>0.75538194444444406</v>
      </c>
      <c r="T184" s="3">
        <f>PlanMasine[[#This Row],[Datum SAS]]-1</f>
        <v>45816</v>
      </c>
      <c r="U184">
        <f>WEEKDAY(PlanMasine[[#This Row],[ZAVRŠETAK MAŠINSKE]],2)</f>
        <v>7</v>
      </c>
      <c r="V184" s="3">
        <f>IF(WEEKDAY(PlanMasine[[#This Row],[Datum SAS]]-1,2)=7,PlanMasine[[#This Row],[Datum SAS]]-3,PlanMasine[[#This Row],[Datum SAS]]-1)</f>
        <v>45814</v>
      </c>
      <c r="W184">
        <f>WEEKNUM(PlanMasine[[#This Row],[Column2]],1)</f>
        <v>23</v>
      </c>
    </row>
    <row r="185" spans="1:23" x14ac:dyDescent="0.25">
      <c r="A185">
        <v>1004128</v>
      </c>
      <c r="B185">
        <v>1</v>
      </c>
      <c r="C185">
        <v>1004146</v>
      </c>
      <c r="D185" t="s">
        <v>2056</v>
      </c>
      <c r="E185">
        <v>60</v>
      </c>
      <c r="F185">
        <v>12</v>
      </c>
      <c r="G185">
        <v>0</v>
      </c>
      <c r="H185">
        <v>0</v>
      </c>
      <c r="I185" t="s">
        <v>5</v>
      </c>
      <c r="J185" t="s">
        <v>570</v>
      </c>
      <c r="K185" t="s">
        <v>1770</v>
      </c>
      <c r="L185" s="3">
        <v>45820</v>
      </c>
      <c r="M1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5" s="3">
        <v>45817</v>
      </c>
      <c r="O185" s="5">
        <f>IFERROR((PlanMasine[[#This Row],[Norma]]/PlanMasine[[#This Row],[Q]])*(PlanMasine[[#This Row],[Q]]/SUMIF(C:C,PlanMasine[[#This Row],[RN]],B:B)*PlanMasine[[#This Row],[KPLQ]]),0)</f>
        <v>5</v>
      </c>
      <c r="P185">
        <v>220634</v>
      </c>
      <c r="Q185">
        <f>COUNTIF(PROMJENA!A:A,PlanMasine[[#This Row],[KPL]]&amp;"-"&amp;PlanMasine[[#This Row],[RN]])</f>
        <v>0</v>
      </c>
      <c r="R185">
        <f>IFERROR(INDEX(REDOSLIJED!A:A,MATCH(PlanMasine[[#This Row],[KPL]],REDOSLIJED!B:B,0)),MAX(REDOSLIJED!A:A)+1)</f>
        <v>45</v>
      </c>
      <c r="S185" s="9">
        <f>SUM($M$2:M185)</f>
        <v>0.75885416666666627</v>
      </c>
      <c r="T185" s="3">
        <f>PlanMasine[[#This Row],[Datum SAS]]-1</f>
        <v>45816</v>
      </c>
      <c r="U185">
        <f>WEEKDAY(PlanMasine[[#This Row],[ZAVRŠETAK MAŠINSKE]],2)</f>
        <v>7</v>
      </c>
      <c r="V185" s="3">
        <f>IF(WEEKDAY(PlanMasine[[#This Row],[Datum SAS]]-1,2)=7,PlanMasine[[#This Row],[Datum SAS]]-3,PlanMasine[[#This Row],[Datum SAS]]-1)</f>
        <v>45814</v>
      </c>
      <c r="W185">
        <f>WEEKNUM(PlanMasine[[#This Row],[Column2]],1)</f>
        <v>23</v>
      </c>
    </row>
    <row r="186" spans="1:23" x14ac:dyDescent="0.25">
      <c r="A186">
        <v>1004128</v>
      </c>
      <c r="B186">
        <v>1</v>
      </c>
      <c r="C186">
        <v>1004154</v>
      </c>
      <c r="D186" t="s">
        <v>1755</v>
      </c>
      <c r="E186">
        <v>60</v>
      </c>
      <c r="F186">
        <v>12</v>
      </c>
      <c r="G186">
        <v>11</v>
      </c>
      <c r="H186">
        <v>0</v>
      </c>
      <c r="I186" t="s">
        <v>5</v>
      </c>
      <c r="J186" t="s">
        <v>570</v>
      </c>
      <c r="K186" t="s">
        <v>1770</v>
      </c>
      <c r="L186" s="3">
        <v>45820</v>
      </c>
      <c r="M1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6" s="3">
        <v>45817</v>
      </c>
      <c r="O186" s="5">
        <f>IFERROR((PlanMasine[[#This Row],[Norma]]/PlanMasine[[#This Row],[Q]])*(PlanMasine[[#This Row],[Q]]/SUMIF(C:C,PlanMasine[[#This Row],[RN]],B:B)*PlanMasine[[#This Row],[KPLQ]]),0)</f>
        <v>5</v>
      </c>
      <c r="P186">
        <v>220642</v>
      </c>
      <c r="Q186">
        <f>COUNTIF(PROMJENA!A:A,PlanMasine[[#This Row],[KPL]]&amp;"-"&amp;PlanMasine[[#This Row],[RN]])</f>
        <v>0</v>
      </c>
      <c r="R186">
        <f>IFERROR(INDEX(REDOSLIJED!A:A,MATCH(PlanMasine[[#This Row],[KPL]],REDOSLIJED!B:B,0)),MAX(REDOSLIJED!A:A)+1)</f>
        <v>45</v>
      </c>
      <c r="S186" s="9">
        <f>SUM($M$2:M186)</f>
        <v>0.76232638888888848</v>
      </c>
      <c r="T186" s="3">
        <f>PlanMasine[[#This Row],[Datum SAS]]-1</f>
        <v>45816</v>
      </c>
      <c r="U186">
        <f>WEEKDAY(PlanMasine[[#This Row],[ZAVRŠETAK MAŠINSKE]],2)</f>
        <v>7</v>
      </c>
      <c r="V186" s="3">
        <f>IF(WEEKDAY(PlanMasine[[#This Row],[Datum SAS]]-1,2)=7,PlanMasine[[#This Row],[Datum SAS]]-3,PlanMasine[[#This Row],[Datum SAS]]-1)</f>
        <v>45814</v>
      </c>
      <c r="W186">
        <f>WEEKNUM(PlanMasine[[#This Row],[Column2]],1)</f>
        <v>23</v>
      </c>
    </row>
    <row r="187" spans="1:23" x14ac:dyDescent="0.25">
      <c r="A187">
        <v>1004128</v>
      </c>
      <c r="B187">
        <v>1</v>
      </c>
      <c r="C187">
        <v>1004160</v>
      </c>
      <c r="D187" t="s">
        <v>2058</v>
      </c>
      <c r="E187">
        <v>18</v>
      </c>
      <c r="F187">
        <v>12</v>
      </c>
      <c r="G187">
        <v>0</v>
      </c>
      <c r="H187">
        <v>0</v>
      </c>
      <c r="I187" t="s">
        <v>5</v>
      </c>
      <c r="J187" t="s">
        <v>570</v>
      </c>
      <c r="K187" t="s">
        <v>1770</v>
      </c>
      <c r="L187" s="3">
        <v>45820</v>
      </c>
      <c r="M1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87" s="3">
        <v>45817</v>
      </c>
      <c r="O187" s="5">
        <f>IFERROR((PlanMasine[[#This Row],[Norma]]/PlanMasine[[#This Row],[Q]])*(PlanMasine[[#This Row],[Q]]/SUMIF(C:C,PlanMasine[[#This Row],[RN]],B:B)*PlanMasine[[#This Row],[KPLQ]]),0)</f>
        <v>1.5</v>
      </c>
      <c r="P187">
        <v>220648</v>
      </c>
      <c r="Q187">
        <f>COUNTIF(PROMJENA!A:A,PlanMasine[[#This Row],[KPL]]&amp;"-"&amp;PlanMasine[[#This Row],[RN]])</f>
        <v>0</v>
      </c>
      <c r="R187">
        <f>IFERROR(INDEX(REDOSLIJED!A:A,MATCH(PlanMasine[[#This Row],[KPL]],REDOSLIJED!B:B,0)),MAX(REDOSLIJED!A:A)+1)</f>
        <v>45</v>
      </c>
      <c r="S187" s="9">
        <f>SUM($M$2:M187)</f>
        <v>0.7633680555555552</v>
      </c>
      <c r="T187" s="3">
        <f>PlanMasine[[#This Row],[Datum SAS]]-1</f>
        <v>45816</v>
      </c>
      <c r="U187">
        <f>WEEKDAY(PlanMasine[[#This Row],[ZAVRŠETAK MAŠINSKE]],2)</f>
        <v>7</v>
      </c>
      <c r="V187" s="3">
        <f>IF(WEEKDAY(PlanMasine[[#This Row],[Datum SAS]]-1,2)=7,PlanMasine[[#This Row],[Datum SAS]]-3,PlanMasine[[#This Row],[Datum SAS]]-1)</f>
        <v>45814</v>
      </c>
      <c r="W187">
        <f>WEEKNUM(PlanMasine[[#This Row],[Column2]],1)</f>
        <v>23</v>
      </c>
    </row>
    <row r="188" spans="1:23" x14ac:dyDescent="0.25">
      <c r="A188">
        <v>1004128</v>
      </c>
      <c r="B188">
        <v>1</v>
      </c>
      <c r="C188">
        <v>1034950</v>
      </c>
      <c r="D188" t="s">
        <v>2211</v>
      </c>
      <c r="E188">
        <v>7.5</v>
      </c>
      <c r="F188">
        <v>5</v>
      </c>
      <c r="G188">
        <v>0</v>
      </c>
      <c r="H188">
        <v>0</v>
      </c>
      <c r="I188" t="s">
        <v>5</v>
      </c>
      <c r="J188" t="s">
        <v>570</v>
      </c>
      <c r="K188" t="s">
        <v>1770</v>
      </c>
      <c r="L188" s="3">
        <v>45820</v>
      </c>
      <c r="M1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188" s="3">
        <v>45817</v>
      </c>
      <c r="O188" s="5">
        <f>IFERROR((PlanMasine[[#This Row],[Norma]]/PlanMasine[[#This Row],[Q]])*(PlanMasine[[#This Row],[Q]]/SUMIF(C:C,PlanMasine[[#This Row],[RN]],B:B)*PlanMasine[[#This Row],[KPLQ]]),0)</f>
        <v>0.625</v>
      </c>
      <c r="P188">
        <v>220687</v>
      </c>
      <c r="Q188">
        <f>COUNTIF(PROMJENA!A:A,PlanMasine[[#This Row],[KPL]]&amp;"-"&amp;PlanMasine[[#This Row],[RN]])</f>
        <v>0</v>
      </c>
      <c r="R188">
        <f>IFERROR(INDEX(REDOSLIJED!A:A,MATCH(PlanMasine[[#This Row],[KPL]],REDOSLIJED!B:B,0)),MAX(REDOSLIJED!A:A)+1)</f>
        <v>45</v>
      </c>
      <c r="S188" s="9">
        <f>SUM($M$2:M188)</f>
        <v>0.76380208333333299</v>
      </c>
      <c r="T188" s="3">
        <f>PlanMasine[[#This Row],[Datum SAS]]-1</f>
        <v>45816</v>
      </c>
      <c r="U188">
        <f>WEEKDAY(PlanMasine[[#This Row],[ZAVRŠETAK MAŠINSKE]],2)</f>
        <v>7</v>
      </c>
      <c r="V188" s="3">
        <f>IF(WEEKDAY(PlanMasine[[#This Row],[Datum SAS]]-1,2)=7,PlanMasine[[#This Row],[Datum SAS]]-3,PlanMasine[[#This Row],[Datum SAS]]-1)</f>
        <v>45814</v>
      </c>
      <c r="W188">
        <f>WEEKNUM(PlanMasine[[#This Row],[Column2]],1)</f>
        <v>23</v>
      </c>
    </row>
    <row r="189" spans="1:23" x14ac:dyDescent="0.25">
      <c r="A189">
        <v>1004128</v>
      </c>
      <c r="B189">
        <v>1</v>
      </c>
      <c r="C189">
        <v>1004162</v>
      </c>
      <c r="D189" t="s">
        <v>2060</v>
      </c>
      <c r="E189">
        <v>60</v>
      </c>
      <c r="F189">
        <v>12</v>
      </c>
      <c r="G189">
        <v>0</v>
      </c>
      <c r="H189">
        <v>0</v>
      </c>
      <c r="I189" t="s">
        <v>5</v>
      </c>
      <c r="J189" t="s">
        <v>570</v>
      </c>
      <c r="K189" t="s">
        <v>1770</v>
      </c>
      <c r="L189" s="3">
        <v>45820</v>
      </c>
      <c r="M1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9" s="3">
        <v>45817</v>
      </c>
      <c r="O189" s="5">
        <f>IFERROR((PlanMasine[[#This Row],[Norma]]/PlanMasine[[#This Row],[Q]])*(PlanMasine[[#This Row],[Q]]/SUMIF(C:C,PlanMasine[[#This Row],[RN]],B:B)*PlanMasine[[#This Row],[KPLQ]]),0)</f>
        <v>5</v>
      </c>
      <c r="P189">
        <v>220650</v>
      </c>
      <c r="Q189">
        <f>COUNTIF(PROMJENA!A:A,PlanMasine[[#This Row],[KPL]]&amp;"-"&amp;PlanMasine[[#This Row],[RN]])</f>
        <v>0</v>
      </c>
      <c r="R189">
        <f>IFERROR(INDEX(REDOSLIJED!A:A,MATCH(PlanMasine[[#This Row],[KPL]],REDOSLIJED!B:B,0)),MAX(REDOSLIJED!A:A)+1)</f>
        <v>45</v>
      </c>
      <c r="S189" s="9">
        <f>SUM($M$2:M189)</f>
        <v>0.7672743055555552</v>
      </c>
      <c r="T189" s="3">
        <f>PlanMasine[[#This Row],[Datum SAS]]-1</f>
        <v>45816</v>
      </c>
      <c r="U189">
        <f>WEEKDAY(PlanMasine[[#This Row],[ZAVRŠETAK MAŠINSKE]],2)</f>
        <v>7</v>
      </c>
      <c r="V189" s="3">
        <f>IF(WEEKDAY(PlanMasine[[#This Row],[Datum SAS]]-1,2)=7,PlanMasine[[#This Row],[Datum SAS]]-3,PlanMasine[[#This Row],[Datum SAS]]-1)</f>
        <v>45814</v>
      </c>
      <c r="W189">
        <f>WEEKNUM(PlanMasine[[#This Row],[Column2]],1)</f>
        <v>23</v>
      </c>
    </row>
    <row r="190" spans="1:23" x14ac:dyDescent="0.25">
      <c r="A190">
        <v>1004128</v>
      </c>
      <c r="B190">
        <v>1</v>
      </c>
      <c r="C190">
        <v>1004168</v>
      </c>
      <c r="D190" t="s">
        <v>2059</v>
      </c>
      <c r="E190">
        <v>18</v>
      </c>
      <c r="F190">
        <v>12</v>
      </c>
      <c r="G190">
        <v>0</v>
      </c>
      <c r="H190">
        <v>0</v>
      </c>
      <c r="I190" t="s">
        <v>5</v>
      </c>
      <c r="J190" t="s">
        <v>570</v>
      </c>
      <c r="K190" t="s">
        <v>1770</v>
      </c>
      <c r="L190" s="3">
        <v>45820</v>
      </c>
      <c r="M1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90" s="3">
        <v>45817</v>
      </c>
      <c r="O190" s="5">
        <f>IFERROR((PlanMasine[[#This Row],[Norma]]/PlanMasine[[#This Row],[Q]])*(PlanMasine[[#This Row],[Q]]/SUMIF(C:C,PlanMasine[[#This Row],[RN]],B:B)*PlanMasine[[#This Row],[KPLQ]]),0)</f>
        <v>1.5</v>
      </c>
      <c r="P190">
        <v>220656</v>
      </c>
      <c r="Q190">
        <f>COUNTIF(PROMJENA!A:A,PlanMasine[[#This Row],[KPL]]&amp;"-"&amp;PlanMasine[[#This Row],[RN]])</f>
        <v>0</v>
      </c>
      <c r="R190">
        <f>IFERROR(INDEX(REDOSLIJED!A:A,MATCH(PlanMasine[[#This Row],[KPL]],REDOSLIJED!B:B,0)),MAX(REDOSLIJED!A:A)+1)</f>
        <v>45</v>
      </c>
      <c r="S190" s="9">
        <f>SUM($M$2:M190)</f>
        <v>0.76831597222222192</v>
      </c>
      <c r="T190" s="3">
        <f>PlanMasine[[#This Row],[Datum SAS]]-1</f>
        <v>45816</v>
      </c>
      <c r="U190">
        <f>WEEKDAY(PlanMasine[[#This Row],[ZAVRŠETAK MAŠINSKE]],2)</f>
        <v>7</v>
      </c>
      <c r="V190" s="3">
        <f>IF(WEEKDAY(PlanMasine[[#This Row],[Datum SAS]]-1,2)=7,PlanMasine[[#This Row],[Datum SAS]]-3,PlanMasine[[#This Row],[Datum SAS]]-1)</f>
        <v>45814</v>
      </c>
      <c r="W190">
        <f>WEEKNUM(PlanMasine[[#This Row],[Column2]],1)</f>
        <v>23</v>
      </c>
    </row>
    <row r="191" spans="1:23" x14ac:dyDescent="0.25">
      <c r="A191">
        <v>1004129</v>
      </c>
      <c r="B191">
        <v>1</v>
      </c>
      <c r="C191">
        <v>1034950</v>
      </c>
      <c r="D191" t="s">
        <v>2211</v>
      </c>
      <c r="E191">
        <v>7.5</v>
      </c>
      <c r="F191">
        <v>5</v>
      </c>
      <c r="G191">
        <v>0</v>
      </c>
      <c r="H191">
        <v>0</v>
      </c>
      <c r="I191" t="s">
        <v>5</v>
      </c>
      <c r="J191" t="s">
        <v>570</v>
      </c>
      <c r="K191" t="s">
        <v>1770</v>
      </c>
      <c r="L191" s="3">
        <v>45820</v>
      </c>
      <c r="M1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191" s="3">
        <v>45817</v>
      </c>
      <c r="O191" s="5">
        <f>IFERROR((PlanMasine[[#This Row],[Norma]]/PlanMasine[[#This Row],[Q]])*(PlanMasine[[#This Row],[Q]]/SUMIF(C:C,PlanMasine[[#This Row],[RN]],B:B)*PlanMasine[[#This Row],[KPLQ]]),0)</f>
        <v>0.625</v>
      </c>
      <c r="P191">
        <v>220687</v>
      </c>
      <c r="Q191">
        <f>COUNTIF(PROMJENA!A:A,PlanMasine[[#This Row],[KPL]]&amp;"-"&amp;PlanMasine[[#This Row],[RN]])</f>
        <v>0</v>
      </c>
      <c r="R191">
        <f>IFERROR(INDEX(REDOSLIJED!A:A,MATCH(PlanMasine[[#This Row],[KPL]],REDOSLIJED!B:B,0)),MAX(REDOSLIJED!A:A)+1)</f>
        <v>45</v>
      </c>
      <c r="S191" s="9">
        <f>SUM($M$2:M191)</f>
        <v>0.76874999999999971</v>
      </c>
      <c r="T191" s="3">
        <f>PlanMasine[[#This Row],[Datum SAS]]-1</f>
        <v>45816</v>
      </c>
      <c r="U191">
        <f>WEEKDAY(PlanMasine[[#This Row],[ZAVRŠETAK MAŠINSKE]],2)</f>
        <v>7</v>
      </c>
      <c r="V191" s="3">
        <f>IF(WEEKDAY(PlanMasine[[#This Row],[Datum SAS]]-1,2)=7,PlanMasine[[#This Row],[Datum SAS]]-3,PlanMasine[[#This Row],[Datum SAS]]-1)</f>
        <v>45814</v>
      </c>
      <c r="W191">
        <f>WEEKNUM(PlanMasine[[#This Row],[Column2]],1)</f>
        <v>23</v>
      </c>
    </row>
    <row r="192" spans="1:23" x14ac:dyDescent="0.25">
      <c r="A192">
        <v>1004129</v>
      </c>
      <c r="B192">
        <v>1</v>
      </c>
      <c r="C192">
        <v>1004154</v>
      </c>
      <c r="D192" t="s">
        <v>1755</v>
      </c>
      <c r="E192">
        <v>60</v>
      </c>
      <c r="F192">
        <v>12</v>
      </c>
      <c r="G192">
        <v>11</v>
      </c>
      <c r="H192">
        <v>0</v>
      </c>
      <c r="I192" t="s">
        <v>5</v>
      </c>
      <c r="J192" t="s">
        <v>570</v>
      </c>
      <c r="K192" t="s">
        <v>1770</v>
      </c>
      <c r="L192" s="3">
        <v>45820</v>
      </c>
      <c r="M1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2" s="3">
        <v>45817</v>
      </c>
      <c r="O192" s="5">
        <f>IFERROR((PlanMasine[[#This Row],[Norma]]/PlanMasine[[#This Row],[Q]])*(PlanMasine[[#This Row],[Q]]/SUMIF(C:C,PlanMasine[[#This Row],[RN]],B:B)*PlanMasine[[#This Row],[KPLQ]]),0)</f>
        <v>5</v>
      </c>
      <c r="P192">
        <v>220642</v>
      </c>
      <c r="Q192">
        <f>COUNTIF(PROMJENA!A:A,PlanMasine[[#This Row],[KPL]]&amp;"-"&amp;PlanMasine[[#This Row],[RN]])</f>
        <v>0</v>
      </c>
      <c r="R192">
        <f>IFERROR(INDEX(REDOSLIJED!A:A,MATCH(PlanMasine[[#This Row],[KPL]],REDOSLIJED!B:B,0)),MAX(REDOSLIJED!A:A)+1)</f>
        <v>45</v>
      </c>
      <c r="S192" s="9">
        <f>SUM($M$2:M192)</f>
        <v>0.77222222222222192</v>
      </c>
      <c r="T192" s="3">
        <f>PlanMasine[[#This Row],[Datum SAS]]-1</f>
        <v>45816</v>
      </c>
      <c r="U192">
        <f>WEEKDAY(PlanMasine[[#This Row],[ZAVRŠETAK MAŠINSKE]],2)</f>
        <v>7</v>
      </c>
      <c r="V192" s="3">
        <f>IF(WEEKDAY(PlanMasine[[#This Row],[Datum SAS]]-1,2)=7,PlanMasine[[#This Row],[Datum SAS]]-3,PlanMasine[[#This Row],[Datum SAS]]-1)</f>
        <v>45814</v>
      </c>
      <c r="W192">
        <f>WEEKNUM(PlanMasine[[#This Row],[Column2]],1)</f>
        <v>23</v>
      </c>
    </row>
    <row r="193" spans="1:23" x14ac:dyDescent="0.25">
      <c r="A193">
        <v>1004129</v>
      </c>
      <c r="B193">
        <v>1</v>
      </c>
      <c r="C193">
        <v>1004160</v>
      </c>
      <c r="D193" t="s">
        <v>2058</v>
      </c>
      <c r="E193">
        <v>18</v>
      </c>
      <c r="F193">
        <v>12</v>
      </c>
      <c r="G193">
        <v>0</v>
      </c>
      <c r="H193">
        <v>0</v>
      </c>
      <c r="I193" t="s">
        <v>5</v>
      </c>
      <c r="J193" t="s">
        <v>570</v>
      </c>
      <c r="K193" t="s">
        <v>1770</v>
      </c>
      <c r="L193" s="3">
        <v>45820</v>
      </c>
      <c r="M1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93" s="3">
        <v>45817</v>
      </c>
      <c r="O193" s="5">
        <f>IFERROR((PlanMasine[[#This Row],[Norma]]/PlanMasine[[#This Row],[Q]])*(PlanMasine[[#This Row],[Q]]/SUMIF(C:C,PlanMasine[[#This Row],[RN]],B:B)*PlanMasine[[#This Row],[KPLQ]]),0)</f>
        <v>1.5</v>
      </c>
      <c r="P193">
        <v>220648</v>
      </c>
      <c r="Q193">
        <f>COUNTIF(PROMJENA!A:A,PlanMasine[[#This Row],[KPL]]&amp;"-"&amp;PlanMasine[[#This Row],[RN]])</f>
        <v>0</v>
      </c>
      <c r="R193">
        <f>IFERROR(INDEX(REDOSLIJED!A:A,MATCH(PlanMasine[[#This Row],[KPL]],REDOSLIJED!B:B,0)),MAX(REDOSLIJED!A:A)+1)</f>
        <v>45</v>
      </c>
      <c r="S193" s="9">
        <f>SUM($M$2:M193)</f>
        <v>0.77326388888888864</v>
      </c>
      <c r="T193" s="3">
        <f>PlanMasine[[#This Row],[Datum SAS]]-1</f>
        <v>45816</v>
      </c>
      <c r="U193">
        <f>WEEKDAY(PlanMasine[[#This Row],[ZAVRŠETAK MAŠINSKE]],2)</f>
        <v>7</v>
      </c>
      <c r="V193" s="3">
        <f>IF(WEEKDAY(PlanMasine[[#This Row],[Datum SAS]]-1,2)=7,PlanMasine[[#This Row],[Datum SAS]]-3,PlanMasine[[#This Row],[Datum SAS]]-1)</f>
        <v>45814</v>
      </c>
      <c r="W193">
        <f>WEEKNUM(PlanMasine[[#This Row],[Column2]],1)</f>
        <v>23</v>
      </c>
    </row>
    <row r="194" spans="1:23" x14ac:dyDescent="0.25">
      <c r="A194">
        <v>1004129</v>
      </c>
      <c r="B194">
        <v>1</v>
      </c>
      <c r="C194">
        <v>1004162</v>
      </c>
      <c r="D194" t="s">
        <v>2060</v>
      </c>
      <c r="E194">
        <v>60</v>
      </c>
      <c r="F194">
        <v>12</v>
      </c>
      <c r="G194">
        <v>0</v>
      </c>
      <c r="H194">
        <v>0</v>
      </c>
      <c r="I194" t="s">
        <v>5</v>
      </c>
      <c r="J194" t="s">
        <v>570</v>
      </c>
      <c r="K194" t="s">
        <v>1770</v>
      </c>
      <c r="L194" s="3">
        <v>45820</v>
      </c>
      <c r="M1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4" s="3">
        <v>45817</v>
      </c>
      <c r="O194" s="5">
        <f>IFERROR((PlanMasine[[#This Row],[Norma]]/PlanMasine[[#This Row],[Q]])*(PlanMasine[[#This Row],[Q]]/SUMIF(C:C,PlanMasine[[#This Row],[RN]],B:B)*PlanMasine[[#This Row],[KPLQ]]),0)</f>
        <v>5</v>
      </c>
      <c r="P194">
        <v>220650</v>
      </c>
      <c r="Q194">
        <f>COUNTIF(PROMJENA!A:A,PlanMasine[[#This Row],[KPL]]&amp;"-"&amp;PlanMasine[[#This Row],[RN]])</f>
        <v>0</v>
      </c>
      <c r="R194">
        <f>IFERROR(INDEX(REDOSLIJED!A:A,MATCH(PlanMasine[[#This Row],[KPL]],REDOSLIJED!B:B,0)),MAX(REDOSLIJED!A:A)+1)</f>
        <v>45</v>
      </c>
      <c r="S194" s="9">
        <f>SUM($M$2:M194)</f>
        <v>0.77673611111111085</v>
      </c>
      <c r="T194" s="3">
        <f>PlanMasine[[#This Row],[Datum SAS]]-1</f>
        <v>45816</v>
      </c>
      <c r="U194">
        <f>WEEKDAY(PlanMasine[[#This Row],[ZAVRŠETAK MAŠINSKE]],2)</f>
        <v>7</v>
      </c>
      <c r="V194" s="3">
        <f>IF(WEEKDAY(PlanMasine[[#This Row],[Datum SAS]]-1,2)=7,PlanMasine[[#This Row],[Datum SAS]]-3,PlanMasine[[#This Row],[Datum SAS]]-1)</f>
        <v>45814</v>
      </c>
      <c r="W194">
        <f>WEEKNUM(PlanMasine[[#This Row],[Column2]],1)</f>
        <v>23</v>
      </c>
    </row>
    <row r="195" spans="1:23" x14ac:dyDescent="0.25">
      <c r="A195">
        <v>1004129</v>
      </c>
      <c r="B195">
        <v>1</v>
      </c>
      <c r="C195">
        <v>1004168</v>
      </c>
      <c r="D195" t="s">
        <v>2059</v>
      </c>
      <c r="E195">
        <v>18</v>
      </c>
      <c r="F195">
        <v>12</v>
      </c>
      <c r="G195">
        <v>0</v>
      </c>
      <c r="H195">
        <v>0</v>
      </c>
      <c r="I195" t="s">
        <v>5</v>
      </c>
      <c r="J195" t="s">
        <v>570</v>
      </c>
      <c r="K195" t="s">
        <v>1770</v>
      </c>
      <c r="L195" s="3">
        <v>45820</v>
      </c>
      <c r="M1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95" s="3">
        <v>45817</v>
      </c>
      <c r="O195" s="5">
        <f>IFERROR((PlanMasine[[#This Row],[Norma]]/PlanMasine[[#This Row],[Q]])*(PlanMasine[[#This Row],[Q]]/SUMIF(C:C,PlanMasine[[#This Row],[RN]],B:B)*PlanMasine[[#This Row],[KPLQ]]),0)</f>
        <v>1.5</v>
      </c>
      <c r="P195">
        <v>220656</v>
      </c>
      <c r="Q195">
        <f>COUNTIF(PROMJENA!A:A,PlanMasine[[#This Row],[KPL]]&amp;"-"&amp;PlanMasine[[#This Row],[RN]])</f>
        <v>0</v>
      </c>
      <c r="R195">
        <f>IFERROR(INDEX(REDOSLIJED!A:A,MATCH(PlanMasine[[#This Row],[KPL]],REDOSLIJED!B:B,0)),MAX(REDOSLIJED!A:A)+1)</f>
        <v>45</v>
      </c>
      <c r="S195" s="9">
        <f>SUM($M$2:M195)</f>
        <v>0.77777777777777757</v>
      </c>
      <c r="T195" s="3">
        <f>PlanMasine[[#This Row],[Datum SAS]]-1</f>
        <v>45816</v>
      </c>
      <c r="U195">
        <f>WEEKDAY(PlanMasine[[#This Row],[ZAVRŠETAK MAŠINSKE]],2)</f>
        <v>7</v>
      </c>
      <c r="V195" s="3">
        <f>IF(WEEKDAY(PlanMasine[[#This Row],[Datum SAS]]-1,2)=7,PlanMasine[[#This Row],[Datum SAS]]-3,PlanMasine[[#This Row],[Datum SAS]]-1)</f>
        <v>45814</v>
      </c>
      <c r="W195">
        <f>WEEKNUM(PlanMasine[[#This Row],[Column2]],1)</f>
        <v>23</v>
      </c>
    </row>
    <row r="196" spans="1:23" x14ac:dyDescent="0.25">
      <c r="A196">
        <v>1004129</v>
      </c>
      <c r="B196">
        <v>1</v>
      </c>
      <c r="C196">
        <v>1004173</v>
      </c>
      <c r="D196" t="s">
        <v>2057</v>
      </c>
      <c r="E196">
        <v>18</v>
      </c>
      <c r="F196">
        <v>12</v>
      </c>
      <c r="G196">
        <v>0</v>
      </c>
      <c r="H196">
        <v>0</v>
      </c>
      <c r="I196" t="s">
        <v>5</v>
      </c>
      <c r="J196" t="s">
        <v>570</v>
      </c>
      <c r="K196" t="s">
        <v>1770</v>
      </c>
      <c r="L196" s="3">
        <v>45820</v>
      </c>
      <c r="M1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96" s="3">
        <v>45817</v>
      </c>
      <c r="O196" s="5">
        <f>IFERROR((PlanMasine[[#This Row],[Norma]]/PlanMasine[[#This Row],[Q]])*(PlanMasine[[#This Row],[Q]]/SUMIF(C:C,PlanMasine[[#This Row],[RN]],B:B)*PlanMasine[[#This Row],[KPLQ]]),0)</f>
        <v>1.5</v>
      </c>
      <c r="P196">
        <v>220662</v>
      </c>
      <c r="Q196">
        <f>COUNTIF(PROMJENA!A:A,PlanMasine[[#This Row],[KPL]]&amp;"-"&amp;PlanMasine[[#This Row],[RN]])</f>
        <v>0</v>
      </c>
      <c r="R196">
        <f>IFERROR(INDEX(REDOSLIJED!A:A,MATCH(PlanMasine[[#This Row],[KPL]],REDOSLIJED!B:B,0)),MAX(REDOSLIJED!A:A)+1)</f>
        <v>45</v>
      </c>
      <c r="S196" s="9">
        <f>SUM($M$2:M196)</f>
        <v>0.77881944444444429</v>
      </c>
      <c r="T196" s="3">
        <f>PlanMasine[[#This Row],[Datum SAS]]-1</f>
        <v>45816</v>
      </c>
      <c r="U196">
        <f>WEEKDAY(PlanMasine[[#This Row],[ZAVRŠETAK MAŠINSKE]],2)</f>
        <v>7</v>
      </c>
      <c r="V196" s="3">
        <f>IF(WEEKDAY(PlanMasine[[#This Row],[Datum SAS]]-1,2)=7,PlanMasine[[#This Row],[Datum SAS]]-3,PlanMasine[[#This Row],[Datum SAS]]-1)</f>
        <v>45814</v>
      </c>
      <c r="W196">
        <f>WEEKNUM(PlanMasine[[#This Row],[Column2]],1)</f>
        <v>23</v>
      </c>
    </row>
    <row r="197" spans="1:23" x14ac:dyDescent="0.25">
      <c r="A197">
        <v>1004129</v>
      </c>
      <c r="B197">
        <v>1</v>
      </c>
      <c r="C197">
        <v>1004146</v>
      </c>
      <c r="D197" t="s">
        <v>2056</v>
      </c>
      <c r="E197">
        <v>60</v>
      </c>
      <c r="F197">
        <v>12</v>
      </c>
      <c r="G197">
        <v>0</v>
      </c>
      <c r="H197">
        <v>0</v>
      </c>
      <c r="I197" t="s">
        <v>5</v>
      </c>
      <c r="J197" t="s">
        <v>570</v>
      </c>
      <c r="K197" t="s">
        <v>1770</v>
      </c>
      <c r="L197" s="3">
        <v>45820</v>
      </c>
      <c r="M1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7" s="3">
        <v>45817</v>
      </c>
      <c r="O197" s="5">
        <f>IFERROR((PlanMasine[[#This Row],[Norma]]/PlanMasine[[#This Row],[Q]])*(PlanMasine[[#This Row],[Q]]/SUMIF(C:C,PlanMasine[[#This Row],[RN]],B:B)*PlanMasine[[#This Row],[KPLQ]]),0)</f>
        <v>5</v>
      </c>
      <c r="P197">
        <v>220634</v>
      </c>
      <c r="Q197">
        <f>COUNTIF(PROMJENA!A:A,PlanMasine[[#This Row],[KPL]]&amp;"-"&amp;PlanMasine[[#This Row],[RN]])</f>
        <v>0</v>
      </c>
      <c r="R197">
        <f>IFERROR(INDEX(REDOSLIJED!A:A,MATCH(PlanMasine[[#This Row],[KPL]],REDOSLIJED!B:B,0)),MAX(REDOSLIJED!A:A)+1)</f>
        <v>45</v>
      </c>
      <c r="S197" s="9">
        <f>SUM($M$2:M197)</f>
        <v>0.7822916666666665</v>
      </c>
      <c r="T197" s="3">
        <f>PlanMasine[[#This Row],[Datum SAS]]-1</f>
        <v>45816</v>
      </c>
      <c r="U197">
        <f>WEEKDAY(PlanMasine[[#This Row],[ZAVRŠETAK MAŠINSKE]],2)</f>
        <v>7</v>
      </c>
      <c r="V197" s="3">
        <f>IF(WEEKDAY(PlanMasine[[#This Row],[Datum SAS]]-1,2)=7,PlanMasine[[#This Row],[Datum SAS]]-3,PlanMasine[[#This Row],[Datum SAS]]-1)</f>
        <v>45814</v>
      </c>
      <c r="W197">
        <f>WEEKNUM(PlanMasine[[#This Row],[Column2]],1)</f>
        <v>23</v>
      </c>
    </row>
    <row r="198" spans="1:23" x14ac:dyDescent="0.25">
      <c r="A198">
        <v>1004130</v>
      </c>
      <c r="B198">
        <v>1</v>
      </c>
      <c r="C198">
        <v>1034950</v>
      </c>
      <c r="D198" t="s">
        <v>2211</v>
      </c>
      <c r="E198">
        <v>7.5</v>
      </c>
      <c r="F198">
        <v>5</v>
      </c>
      <c r="G198">
        <v>0</v>
      </c>
      <c r="H198">
        <v>0</v>
      </c>
      <c r="I198" t="s">
        <v>5</v>
      </c>
      <c r="J198" t="s">
        <v>570</v>
      </c>
      <c r="K198" t="s">
        <v>1770</v>
      </c>
      <c r="L198" s="3">
        <v>45820</v>
      </c>
      <c r="M1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198" s="3">
        <v>45817</v>
      </c>
      <c r="O198" s="5">
        <f>IFERROR((PlanMasine[[#This Row],[Norma]]/PlanMasine[[#This Row],[Q]])*(PlanMasine[[#This Row],[Q]]/SUMIF(C:C,PlanMasine[[#This Row],[RN]],B:B)*PlanMasine[[#This Row],[KPLQ]]),0)</f>
        <v>0.625</v>
      </c>
      <c r="P198">
        <v>220687</v>
      </c>
      <c r="Q198">
        <f>COUNTIF(PROMJENA!A:A,PlanMasine[[#This Row],[KPL]]&amp;"-"&amp;PlanMasine[[#This Row],[RN]])</f>
        <v>0</v>
      </c>
      <c r="R198">
        <f>IFERROR(INDEX(REDOSLIJED!A:A,MATCH(PlanMasine[[#This Row],[KPL]],REDOSLIJED!B:B,0)),MAX(REDOSLIJED!A:A)+1)</f>
        <v>45</v>
      </c>
      <c r="S198" s="9">
        <f>SUM($M$2:M198)</f>
        <v>0.78272569444444429</v>
      </c>
      <c r="T198" s="3">
        <f>PlanMasine[[#This Row],[Datum SAS]]-1</f>
        <v>45816</v>
      </c>
      <c r="U198">
        <f>WEEKDAY(PlanMasine[[#This Row],[ZAVRŠETAK MAŠINSKE]],2)</f>
        <v>7</v>
      </c>
      <c r="V198" s="3">
        <f>IF(WEEKDAY(PlanMasine[[#This Row],[Datum SAS]]-1,2)=7,PlanMasine[[#This Row],[Datum SAS]]-3,PlanMasine[[#This Row],[Datum SAS]]-1)</f>
        <v>45814</v>
      </c>
      <c r="W198">
        <f>WEEKNUM(PlanMasine[[#This Row],[Column2]],1)</f>
        <v>23</v>
      </c>
    </row>
    <row r="199" spans="1:23" x14ac:dyDescent="0.25">
      <c r="A199">
        <v>1004130</v>
      </c>
      <c r="B199">
        <v>1</v>
      </c>
      <c r="C199">
        <v>1004173</v>
      </c>
      <c r="D199" t="s">
        <v>2057</v>
      </c>
      <c r="E199">
        <v>18</v>
      </c>
      <c r="F199">
        <v>12</v>
      </c>
      <c r="G199">
        <v>0</v>
      </c>
      <c r="H199">
        <v>0</v>
      </c>
      <c r="I199" t="s">
        <v>5</v>
      </c>
      <c r="J199" t="s">
        <v>570</v>
      </c>
      <c r="K199" t="s">
        <v>1770</v>
      </c>
      <c r="L199" s="3">
        <v>45820</v>
      </c>
      <c r="M1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99" s="3">
        <v>45817</v>
      </c>
      <c r="O199" s="5">
        <f>IFERROR((PlanMasine[[#This Row],[Norma]]/PlanMasine[[#This Row],[Q]])*(PlanMasine[[#This Row],[Q]]/SUMIF(C:C,PlanMasine[[#This Row],[RN]],B:B)*PlanMasine[[#This Row],[KPLQ]]),0)</f>
        <v>1.5</v>
      </c>
      <c r="P199">
        <v>220662</v>
      </c>
      <c r="Q199">
        <f>COUNTIF(PROMJENA!A:A,PlanMasine[[#This Row],[KPL]]&amp;"-"&amp;PlanMasine[[#This Row],[RN]])</f>
        <v>0</v>
      </c>
      <c r="R199">
        <f>IFERROR(INDEX(REDOSLIJED!A:A,MATCH(PlanMasine[[#This Row],[KPL]],REDOSLIJED!B:B,0)),MAX(REDOSLIJED!A:A)+1)</f>
        <v>45</v>
      </c>
      <c r="S199" s="9">
        <f>SUM($M$2:M199)</f>
        <v>0.78376736111111101</v>
      </c>
      <c r="T199" s="3">
        <f>PlanMasine[[#This Row],[Datum SAS]]-1</f>
        <v>45816</v>
      </c>
      <c r="U199">
        <f>WEEKDAY(PlanMasine[[#This Row],[ZAVRŠETAK MAŠINSKE]],2)</f>
        <v>7</v>
      </c>
      <c r="V199" s="3">
        <f>IF(WEEKDAY(PlanMasine[[#This Row],[Datum SAS]]-1,2)=7,PlanMasine[[#This Row],[Datum SAS]]-3,PlanMasine[[#This Row],[Datum SAS]]-1)</f>
        <v>45814</v>
      </c>
      <c r="W199">
        <f>WEEKNUM(PlanMasine[[#This Row],[Column2]],1)</f>
        <v>23</v>
      </c>
    </row>
    <row r="200" spans="1:23" x14ac:dyDescent="0.25">
      <c r="A200">
        <v>1004130</v>
      </c>
      <c r="B200">
        <v>1</v>
      </c>
      <c r="C200">
        <v>1004168</v>
      </c>
      <c r="D200" t="s">
        <v>2059</v>
      </c>
      <c r="E200">
        <v>18</v>
      </c>
      <c r="F200">
        <v>12</v>
      </c>
      <c r="G200">
        <v>0</v>
      </c>
      <c r="H200">
        <v>0</v>
      </c>
      <c r="I200" t="s">
        <v>5</v>
      </c>
      <c r="J200" t="s">
        <v>570</v>
      </c>
      <c r="K200" t="s">
        <v>1770</v>
      </c>
      <c r="L200" s="3">
        <v>45820</v>
      </c>
      <c r="M2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00" s="3">
        <v>45817</v>
      </c>
      <c r="O200" s="5">
        <f>IFERROR((PlanMasine[[#This Row],[Norma]]/PlanMasine[[#This Row],[Q]])*(PlanMasine[[#This Row],[Q]]/SUMIF(C:C,PlanMasine[[#This Row],[RN]],B:B)*PlanMasine[[#This Row],[KPLQ]]),0)</f>
        <v>1.5</v>
      </c>
      <c r="P200">
        <v>220656</v>
      </c>
      <c r="Q200">
        <f>COUNTIF(PROMJENA!A:A,PlanMasine[[#This Row],[KPL]]&amp;"-"&amp;PlanMasine[[#This Row],[RN]])</f>
        <v>0</v>
      </c>
      <c r="R200">
        <f>IFERROR(INDEX(REDOSLIJED!A:A,MATCH(PlanMasine[[#This Row],[KPL]],REDOSLIJED!B:B,0)),MAX(REDOSLIJED!A:A)+1)</f>
        <v>45</v>
      </c>
      <c r="S200" s="9">
        <f>SUM($M$2:M200)</f>
        <v>0.78480902777777772</v>
      </c>
      <c r="T200" s="3">
        <f>PlanMasine[[#This Row],[Datum SAS]]-1</f>
        <v>45816</v>
      </c>
      <c r="U200">
        <f>WEEKDAY(PlanMasine[[#This Row],[ZAVRŠETAK MAŠINSKE]],2)</f>
        <v>7</v>
      </c>
      <c r="V200" s="3">
        <f>IF(WEEKDAY(PlanMasine[[#This Row],[Datum SAS]]-1,2)=7,PlanMasine[[#This Row],[Datum SAS]]-3,PlanMasine[[#This Row],[Datum SAS]]-1)</f>
        <v>45814</v>
      </c>
      <c r="W200">
        <f>WEEKNUM(PlanMasine[[#This Row],[Column2]],1)</f>
        <v>23</v>
      </c>
    </row>
    <row r="201" spans="1:23" x14ac:dyDescent="0.25">
      <c r="A201">
        <v>1004130</v>
      </c>
      <c r="B201">
        <v>1</v>
      </c>
      <c r="C201">
        <v>1004162</v>
      </c>
      <c r="D201" t="s">
        <v>2060</v>
      </c>
      <c r="E201">
        <v>60</v>
      </c>
      <c r="F201">
        <v>12</v>
      </c>
      <c r="G201">
        <v>0</v>
      </c>
      <c r="H201">
        <v>0</v>
      </c>
      <c r="I201" t="s">
        <v>5</v>
      </c>
      <c r="J201" t="s">
        <v>570</v>
      </c>
      <c r="K201" t="s">
        <v>1770</v>
      </c>
      <c r="L201" s="3">
        <v>45820</v>
      </c>
      <c r="M2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1" s="3">
        <v>45817</v>
      </c>
      <c r="O201" s="5">
        <f>IFERROR((PlanMasine[[#This Row],[Norma]]/PlanMasine[[#This Row],[Q]])*(PlanMasine[[#This Row],[Q]]/SUMIF(C:C,PlanMasine[[#This Row],[RN]],B:B)*PlanMasine[[#This Row],[KPLQ]]),0)</f>
        <v>5</v>
      </c>
      <c r="P201">
        <v>220650</v>
      </c>
      <c r="Q201">
        <f>COUNTIF(PROMJENA!A:A,PlanMasine[[#This Row],[KPL]]&amp;"-"&amp;PlanMasine[[#This Row],[RN]])</f>
        <v>0</v>
      </c>
      <c r="R201">
        <f>IFERROR(INDEX(REDOSLIJED!A:A,MATCH(PlanMasine[[#This Row],[KPL]],REDOSLIJED!B:B,0)),MAX(REDOSLIJED!A:A)+1)</f>
        <v>45</v>
      </c>
      <c r="S201" s="9">
        <f>SUM($M$2:M201)</f>
        <v>0.78828124999999993</v>
      </c>
      <c r="T201" s="3">
        <f>PlanMasine[[#This Row],[Datum SAS]]-1</f>
        <v>45816</v>
      </c>
      <c r="U201">
        <f>WEEKDAY(PlanMasine[[#This Row],[ZAVRŠETAK MAŠINSKE]],2)</f>
        <v>7</v>
      </c>
      <c r="V201" s="3">
        <f>IF(WEEKDAY(PlanMasine[[#This Row],[Datum SAS]]-1,2)=7,PlanMasine[[#This Row],[Datum SAS]]-3,PlanMasine[[#This Row],[Datum SAS]]-1)</f>
        <v>45814</v>
      </c>
      <c r="W201">
        <f>WEEKNUM(PlanMasine[[#This Row],[Column2]],1)</f>
        <v>23</v>
      </c>
    </row>
    <row r="202" spans="1:23" x14ac:dyDescent="0.25">
      <c r="A202">
        <v>1004130</v>
      </c>
      <c r="B202">
        <v>1</v>
      </c>
      <c r="C202">
        <v>1004160</v>
      </c>
      <c r="D202" t="s">
        <v>2058</v>
      </c>
      <c r="E202">
        <v>18</v>
      </c>
      <c r="F202">
        <v>12</v>
      </c>
      <c r="G202">
        <v>0</v>
      </c>
      <c r="H202">
        <v>0</v>
      </c>
      <c r="I202" t="s">
        <v>5</v>
      </c>
      <c r="J202" t="s">
        <v>570</v>
      </c>
      <c r="K202" t="s">
        <v>1770</v>
      </c>
      <c r="L202" s="3">
        <v>45820</v>
      </c>
      <c r="M2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02" s="3">
        <v>45817</v>
      </c>
      <c r="O202" s="5">
        <f>IFERROR((PlanMasine[[#This Row],[Norma]]/PlanMasine[[#This Row],[Q]])*(PlanMasine[[#This Row],[Q]]/SUMIF(C:C,PlanMasine[[#This Row],[RN]],B:B)*PlanMasine[[#This Row],[KPLQ]]),0)</f>
        <v>1.5</v>
      </c>
      <c r="P202">
        <v>220648</v>
      </c>
      <c r="Q202">
        <f>COUNTIF(PROMJENA!A:A,PlanMasine[[#This Row],[KPL]]&amp;"-"&amp;PlanMasine[[#This Row],[RN]])</f>
        <v>0</v>
      </c>
      <c r="R202">
        <f>IFERROR(INDEX(REDOSLIJED!A:A,MATCH(PlanMasine[[#This Row],[KPL]],REDOSLIJED!B:B,0)),MAX(REDOSLIJED!A:A)+1)</f>
        <v>45</v>
      </c>
      <c r="S202" s="9">
        <f>SUM($M$2:M202)</f>
        <v>0.78932291666666665</v>
      </c>
      <c r="T202" s="3">
        <f>PlanMasine[[#This Row],[Datum SAS]]-1</f>
        <v>45816</v>
      </c>
      <c r="U202">
        <f>WEEKDAY(PlanMasine[[#This Row],[ZAVRŠETAK MAŠINSKE]],2)</f>
        <v>7</v>
      </c>
      <c r="V202" s="3">
        <f>IF(WEEKDAY(PlanMasine[[#This Row],[Datum SAS]]-1,2)=7,PlanMasine[[#This Row],[Datum SAS]]-3,PlanMasine[[#This Row],[Datum SAS]]-1)</f>
        <v>45814</v>
      </c>
      <c r="W202">
        <f>WEEKNUM(PlanMasine[[#This Row],[Column2]],1)</f>
        <v>23</v>
      </c>
    </row>
    <row r="203" spans="1:23" x14ac:dyDescent="0.25">
      <c r="A203">
        <v>1004130</v>
      </c>
      <c r="B203">
        <v>1</v>
      </c>
      <c r="C203">
        <v>1004154</v>
      </c>
      <c r="D203" t="s">
        <v>1755</v>
      </c>
      <c r="E203">
        <v>60</v>
      </c>
      <c r="F203">
        <v>12</v>
      </c>
      <c r="G203">
        <v>11</v>
      </c>
      <c r="H203">
        <v>0</v>
      </c>
      <c r="I203" t="s">
        <v>5</v>
      </c>
      <c r="J203" t="s">
        <v>570</v>
      </c>
      <c r="K203" t="s">
        <v>1770</v>
      </c>
      <c r="L203" s="3">
        <v>45820</v>
      </c>
      <c r="M2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3" s="3">
        <v>45817</v>
      </c>
      <c r="O203" s="5">
        <f>IFERROR((PlanMasine[[#This Row],[Norma]]/PlanMasine[[#This Row],[Q]])*(PlanMasine[[#This Row],[Q]]/SUMIF(C:C,PlanMasine[[#This Row],[RN]],B:B)*PlanMasine[[#This Row],[KPLQ]]),0)</f>
        <v>5</v>
      </c>
      <c r="P203">
        <v>220642</v>
      </c>
      <c r="Q203">
        <f>COUNTIF(PROMJENA!A:A,PlanMasine[[#This Row],[KPL]]&amp;"-"&amp;PlanMasine[[#This Row],[RN]])</f>
        <v>0</v>
      </c>
      <c r="R203">
        <f>IFERROR(INDEX(REDOSLIJED!A:A,MATCH(PlanMasine[[#This Row],[KPL]],REDOSLIJED!B:B,0)),MAX(REDOSLIJED!A:A)+1)</f>
        <v>45</v>
      </c>
      <c r="S203" s="9">
        <f>SUM($M$2:M203)</f>
        <v>0.79279513888888886</v>
      </c>
      <c r="T203" s="3">
        <f>PlanMasine[[#This Row],[Datum SAS]]-1</f>
        <v>45816</v>
      </c>
      <c r="U203">
        <f>WEEKDAY(PlanMasine[[#This Row],[ZAVRŠETAK MAŠINSKE]],2)</f>
        <v>7</v>
      </c>
      <c r="V203" s="3">
        <f>IF(WEEKDAY(PlanMasine[[#This Row],[Datum SAS]]-1,2)=7,PlanMasine[[#This Row],[Datum SAS]]-3,PlanMasine[[#This Row],[Datum SAS]]-1)</f>
        <v>45814</v>
      </c>
      <c r="W203">
        <f>WEEKNUM(PlanMasine[[#This Row],[Column2]],1)</f>
        <v>23</v>
      </c>
    </row>
    <row r="204" spans="1:23" x14ac:dyDescent="0.25">
      <c r="A204">
        <v>1004130</v>
      </c>
      <c r="B204">
        <v>1</v>
      </c>
      <c r="C204">
        <v>1004146</v>
      </c>
      <c r="D204" t="s">
        <v>2056</v>
      </c>
      <c r="E204">
        <v>60</v>
      </c>
      <c r="F204">
        <v>12</v>
      </c>
      <c r="G204">
        <v>0</v>
      </c>
      <c r="H204">
        <v>0</v>
      </c>
      <c r="I204" t="s">
        <v>5</v>
      </c>
      <c r="J204" t="s">
        <v>570</v>
      </c>
      <c r="K204" t="s">
        <v>1770</v>
      </c>
      <c r="L204" s="3">
        <v>45820</v>
      </c>
      <c r="M2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4" s="3">
        <v>45817</v>
      </c>
      <c r="O204" s="5">
        <f>IFERROR((PlanMasine[[#This Row],[Norma]]/PlanMasine[[#This Row],[Q]])*(PlanMasine[[#This Row],[Q]]/SUMIF(C:C,PlanMasine[[#This Row],[RN]],B:B)*PlanMasine[[#This Row],[KPLQ]]),0)</f>
        <v>5</v>
      </c>
      <c r="P204">
        <v>220634</v>
      </c>
      <c r="Q204">
        <f>COUNTIF(PROMJENA!A:A,PlanMasine[[#This Row],[KPL]]&amp;"-"&amp;PlanMasine[[#This Row],[RN]])</f>
        <v>0</v>
      </c>
      <c r="R204">
        <f>IFERROR(INDEX(REDOSLIJED!A:A,MATCH(PlanMasine[[#This Row],[KPL]],REDOSLIJED!B:B,0)),MAX(REDOSLIJED!A:A)+1)</f>
        <v>45</v>
      </c>
      <c r="S204" s="9">
        <f>SUM($M$2:M204)</f>
        <v>0.79626736111111107</v>
      </c>
      <c r="T204" s="3">
        <f>PlanMasine[[#This Row],[Datum SAS]]-1</f>
        <v>45816</v>
      </c>
      <c r="U204">
        <f>WEEKDAY(PlanMasine[[#This Row],[ZAVRŠETAK MAŠINSKE]],2)</f>
        <v>7</v>
      </c>
      <c r="V204" s="3">
        <f>IF(WEEKDAY(PlanMasine[[#This Row],[Datum SAS]]-1,2)=7,PlanMasine[[#This Row],[Datum SAS]]-3,PlanMasine[[#This Row],[Datum SAS]]-1)</f>
        <v>45814</v>
      </c>
      <c r="W204">
        <f>WEEKNUM(PlanMasine[[#This Row],[Column2]],1)</f>
        <v>23</v>
      </c>
    </row>
    <row r="205" spans="1:23" x14ac:dyDescent="0.25">
      <c r="A205">
        <v>1004131</v>
      </c>
      <c r="B205">
        <v>1</v>
      </c>
      <c r="C205">
        <v>1004160</v>
      </c>
      <c r="D205" t="s">
        <v>2058</v>
      </c>
      <c r="E205">
        <v>18</v>
      </c>
      <c r="F205">
        <v>12</v>
      </c>
      <c r="G205">
        <v>0</v>
      </c>
      <c r="H205">
        <v>0</v>
      </c>
      <c r="I205" t="s">
        <v>5</v>
      </c>
      <c r="J205" t="s">
        <v>570</v>
      </c>
      <c r="K205" t="s">
        <v>1770</v>
      </c>
      <c r="L205" s="3">
        <v>45820</v>
      </c>
      <c r="M2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05" s="3">
        <v>45817</v>
      </c>
      <c r="O205" s="5">
        <f>IFERROR((PlanMasine[[#This Row],[Norma]]/PlanMasine[[#This Row],[Q]])*(PlanMasine[[#This Row],[Q]]/SUMIF(C:C,PlanMasine[[#This Row],[RN]],B:B)*PlanMasine[[#This Row],[KPLQ]]),0)</f>
        <v>1.5</v>
      </c>
      <c r="P205">
        <v>220648</v>
      </c>
      <c r="Q205">
        <f>COUNTIF(PROMJENA!A:A,PlanMasine[[#This Row],[KPL]]&amp;"-"&amp;PlanMasine[[#This Row],[RN]])</f>
        <v>0</v>
      </c>
      <c r="R205">
        <f>IFERROR(INDEX(REDOSLIJED!A:A,MATCH(PlanMasine[[#This Row],[KPL]],REDOSLIJED!B:B,0)),MAX(REDOSLIJED!A:A)+1)</f>
        <v>45</v>
      </c>
      <c r="S205" s="9">
        <f>SUM($M$2:M205)</f>
        <v>0.79730902777777779</v>
      </c>
      <c r="T205" s="3">
        <f>PlanMasine[[#This Row],[Datum SAS]]-1</f>
        <v>45816</v>
      </c>
      <c r="U205">
        <f>WEEKDAY(PlanMasine[[#This Row],[ZAVRŠETAK MAŠINSKE]],2)</f>
        <v>7</v>
      </c>
      <c r="V205" s="3">
        <f>IF(WEEKDAY(PlanMasine[[#This Row],[Datum SAS]]-1,2)=7,PlanMasine[[#This Row],[Datum SAS]]-3,PlanMasine[[#This Row],[Datum SAS]]-1)</f>
        <v>45814</v>
      </c>
      <c r="W205">
        <f>WEEKNUM(PlanMasine[[#This Row],[Column2]],1)</f>
        <v>23</v>
      </c>
    </row>
    <row r="206" spans="1:23" x14ac:dyDescent="0.25">
      <c r="A206">
        <v>1004131</v>
      </c>
      <c r="B206">
        <v>1</v>
      </c>
      <c r="C206">
        <v>1004162</v>
      </c>
      <c r="D206" t="s">
        <v>2060</v>
      </c>
      <c r="E206">
        <v>60</v>
      </c>
      <c r="F206">
        <v>12</v>
      </c>
      <c r="G206">
        <v>0</v>
      </c>
      <c r="H206">
        <v>0</v>
      </c>
      <c r="I206" t="s">
        <v>5</v>
      </c>
      <c r="J206" t="s">
        <v>570</v>
      </c>
      <c r="K206" t="s">
        <v>1770</v>
      </c>
      <c r="L206" s="3">
        <v>45820</v>
      </c>
      <c r="M2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6" s="3">
        <v>45817</v>
      </c>
      <c r="O206" s="5">
        <f>IFERROR((PlanMasine[[#This Row],[Norma]]/PlanMasine[[#This Row],[Q]])*(PlanMasine[[#This Row],[Q]]/SUMIF(C:C,PlanMasine[[#This Row],[RN]],B:B)*PlanMasine[[#This Row],[KPLQ]]),0)</f>
        <v>5</v>
      </c>
      <c r="P206">
        <v>220650</v>
      </c>
      <c r="Q206">
        <f>COUNTIF(PROMJENA!A:A,PlanMasine[[#This Row],[KPL]]&amp;"-"&amp;PlanMasine[[#This Row],[RN]])</f>
        <v>0</v>
      </c>
      <c r="R206">
        <f>IFERROR(INDEX(REDOSLIJED!A:A,MATCH(PlanMasine[[#This Row],[KPL]],REDOSLIJED!B:B,0)),MAX(REDOSLIJED!A:A)+1)</f>
        <v>45</v>
      </c>
      <c r="S206" s="9">
        <f>SUM($M$2:M206)</f>
        <v>0.80078125</v>
      </c>
      <c r="T206" s="3">
        <f>PlanMasine[[#This Row],[Datum SAS]]-1</f>
        <v>45816</v>
      </c>
      <c r="U206">
        <f>WEEKDAY(PlanMasine[[#This Row],[ZAVRŠETAK MAŠINSKE]],2)</f>
        <v>7</v>
      </c>
      <c r="V206" s="3">
        <f>IF(WEEKDAY(PlanMasine[[#This Row],[Datum SAS]]-1,2)=7,PlanMasine[[#This Row],[Datum SAS]]-3,PlanMasine[[#This Row],[Datum SAS]]-1)</f>
        <v>45814</v>
      </c>
      <c r="W206">
        <f>WEEKNUM(PlanMasine[[#This Row],[Column2]],1)</f>
        <v>23</v>
      </c>
    </row>
    <row r="207" spans="1:23" x14ac:dyDescent="0.25">
      <c r="A207">
        <v>1004131</v>
      </c>
      <c r="B207">
        <v>1</v>
      </c>
      <c r="C207">
        <v>1004168</v>
      </c>
      <c r="D207" t="s">
        <v>2059</v>
      </c>
      <c r="E207">
        <v>18</v>
      </c>
      <c r="F207">
        <v>12</v>
      </c>
      <c r="G207">
        <v>0</v>
      </c>
      <c r="H207">
        <v>0</v>
      </c>
      <c r="I207" t="s">
        <v>5</v>
      </c>
      <c r="J207" t="s">
        <v>570</v>
      </c>
      <c r="K207" t="s">
        <v>1770</v>
      </c>
      <c r="L207" s="3">
        <v>45820</v>
      </c>
      <c r="M2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07" s="3">
        <v>45817</v>
      </c>
      <c r="O207" s="5">
        <f>IFERROR((PlanMasine[[#This Row],[Norma]]/PlanMasine[[#This Row],[Q]])*(PlanMasine[[#This Row],[Q]]/SUMIF(C:C,PlanMasine[[#This Row],[RN]],B:B)*PlanMasine[[#This Row],[KPLQ]]),0)</f>
        <v>1.5</v>
      </c>
      <c r="P207">
        <v>220656</v>
      </c>
      <c r="Q207">
        <f>COUNTIF(PROMJENA!A:A,PlanMasine[[#This Row],[KPL]]&amp;"-"&amp;PlanMasine[[#This Row],[RN]])</f>
        <v>0</v>
      </c>
      <c r="R207">
        <f>IFERROR(INDEX(REDOSLIJED!A:A,MATCH(PlanMasine[[#This Row],[KPL]],REDOSLIJED!B:B,0)),MAX(REDOSLIJED!A:A)+1)</f>
        <v>45</v>
      </c>
      <c r="S207" s="9">
        <f>SUM($M$2:M207)</f>
        <v>0.80182291666666672</v>
      </c>
      <c r="T207" s="3">
        <f>PlanMasine[[#This Row],[Datum SAS]]-1</f>
        <v>45816</v>
      </c>
      <c r="U207">
        <f>WEEKDAY(PlanMasine[[#This Row],[ZAVRŠETAK MAŠINSKE]],2)</f>
        <v>7</v>
      </c>
      <c r="V207" s="3">
        <f>IF(WEEKDAY(PlanMasine[[#This Row],[Datum SAS]]-1,2)=7,PlanMasine[[#This Row],[Datum SAS]]-3,PlanMasine[[#This Row],[Datum SAS]]-1)</f>
        <v>45814</v>
      </c>
      <c r="W207">
        <f>WEEKNUM(PlanMasine[[#This Row],[Column2]],1)</f>
        <v>23</v>
      </c>
    </row>
    <row r="208" spans="1:23" x14ac:dyDescent="0.25">
      <c r="A208">
        <v>1004131</v>
      </c>
      <c r="B208">
        <v>1</v>
      </c>
      <c r="C208">
        <v>1004146</v>
      </c>
      <c r="D208" t="s">
        <v>2056</v>
      </c>
      <c r="E208">
        <v>60</v>
      </c>
      <c r="F208">
        <v>12</v>
      </c>
      <c r="G208">
        <v>0</v>
      </c>
      <c r="H208">
        <v>0</v>
      </c>
      <c r="I208" t="s">
        <v>5</v>
      </c>
      <c r="J208" t="s">
        <v>570</v>
      </c>
      <c r="K208" t="s">
        <v>1770</v>
      </c>
      <c r="L208" s="3">
        <v>45820</v>
      </c>
      <c r="M2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8" s="3">
        <v>45817</v>
      </c>
      <c r="O208" s="5">
        <f>IFERROR((PlanMasine[[#This Row],[Norma]]/PlanMasine[[#This Row],[Q]])*(PlanMasine[[#This Row],[Q]]/SUMIF(C:C,PlanMasine[[#This Row],[RN]],B:B)*PlanMasine[[#This Row],[KPLQ]]),0)</f>
        <v>5</v>
      </c>
      <c r="P208">
        <v>220634</v>
      </c>
      <c r="Q208">
        <f>COUNTIF(PROMJENA!A:A,PlanMasine[[#This Row],[KPL]]&amp;"-"&amp;PlanMasine[[#This Row],[RN]])</f>
        <v>0</v>
      </c>
      <c r="R208">
        <f>IFERROR(INDEX(REDOSLIJED!A:A,MATCH(PlanMasine[[#This Row],[KPL]],REDOSLIJED!B:B,0)),MAX(REDOSLIJED!A:A)+1)</f>
        <v>45</v>
      </c>
      <c r="S208" s="9">
        <f>SUM($M$2:M208)</f>
        <v>0.80529513888888893</v>
      </c>
      <c r="T208" s="3">
        <f>PlanMasine[[#This Row],[Datum SAS]]-1</f>
        <v>45816</v>
      </c>
      <c r="U208">
        <f>WEEKDAY(PlanMasine[[#This Row],[ZAVRŠETAK MAŠINSKE]],2)</f>
        <v>7</v>
      </c>
      <c r="V208" s="3">
        <f>IF(WEEKDAY(PlanMasine[[#This Row],[Datum SAS]]-1,2)=7,PlanMasine[[#This Row],[Datum SAS]]-3,PlanMasine[[#This Row],[Datum SAS]]-1)</f>
        <v>45814</v>
      </c>
      <c r="W208">
        <f>WEEKNUM(PlanMasine[[#This Row],[Column2]],1)</f>
        <v>23</v>
      </c>
    </row>
    <row r="209" spans="1:23" x14ac:dyDescent="0.25">
      <c r="A209">
        <v>1004131</v>
      </c>
      <c r="B209">
        <v>1</v>
      </c>
      <c r="C209">
        <v>1034950</v>
      </c>
      <c r="D209" t="s">
        <v>2211</v>
      </c>
      <c r="E209">
        <v>7.5</v>
      </c>
      <c r="F209">
        <v>5</v>
      </c>
      <c r="G209">
        <v>0</v>
      </c>
      <c r="H209">
        <v>0</v>
      </c>
      <c r="I209" t="s">
        <v>5</v>
      </c>
      <c r="J209" t="s">
        <v>570</v>
      </c>
      <c r="K209" t="s">
        <v>1770</v>
      </c>
      <c r="L209" s="3">
        <v>45820</v>
      </c>
      <c r="M2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209" s="3">
        <v>45817</v>
      </c>
      <c r="O209" s="5">
        <f>IFERROR((PlanMasine[[#This Row],[Norma]]/PlanMasine[[#This Row],[Q]])*(PlanMasine[[#This Row],[Q]]/SUMIF(C:C,PlanMasine[[#This Row],[RN]],B:B)*PlanMasine[[#This Row],[KPLQ]]),0)</f>
        <v>0.625</v>
      </c>
      <c r="P209">
        <v>220687</v>
      </c>
      <c r="Q209">
        <f>COUNTIF(PROMJENA!A:A,PlanMasine[[#This Row],[KPL]]&amp;"-"&amp;PlanMasine[[#This Row],[RN]])</f>
        <v>0</v>
      </c>
      <c r="R209">
        <f>IFERROR(INDEX(REDOSLIJED!A:A,MATCH(PlanMasine[[#This Row],[KPL]],REDOSLIJED!B:B,0)),MAX(REDOSLIJED!A:A)+1)</f>
        <v>45</v>
      </c>
      <c r="S209" s="9">
        <f>SUM($M$2:M209)</f>
        <v>0.80572916666666672</v>
      </c>
      <c r="T209" s="3">
        <f>PlanMasine[[#This Row],[Datum SAS]]-1</f>
        <v>45816</v>
      </c>
      <c r="U209">
        <f>WEEKDAY(PlanMasine[[#This Row],[ZAVRŠETAK MAŠINSKE]],2)</f>
        <v>7</v>
      </c>
      <c r="V209" s="3">
        <f>IF(WEEKDAY(PlanMasine[[#This Row],[Datum SAS]]-1,2)=7,PlanMasine[[#This Row],[Datum SAS]]-3,PlanMasine[[#This Row],[Datum SAS]]-1)</f>
        <v>45814</v>
      </c>
      <c r="W209">
        <f>WEEKNUM(PlanMasine[[#This Row],[Column2]],1)</f>
        <v>23</v>
      </c>
    </row>
    <row r="210" spans="1:23" x14ac:dyDescent="0.25">
      <c r="A210">
        <v>1004131</v>
      </c>
      <c r="B210">
        <v>1</v>
      </c>
      <c r="C210">
        <v>1004154</v>
      </c>
      <c r="D210" t="s">
        <v>1755</v>
      </c>
      <c r="E210">
        <v>60</v>
      </c>
      <c r="F210">
        <v>12</v>
      </c>
      <c r="G210">
        <v>11</v>
      </c>
      <c r="H210">
        <v>0</v>
      </c>
      <c r="I210" t="s">
        <v>5</v>
      </c>
      <c r="J210" t="s">
        <v>570</v>
      </c>
      <c r="K210" t="s">
        <v>1770</v>
      </c>
      <c r="L210" s="3">
        <v>45820</v>
      </c>
      <c r="M2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10" s="3">
        <v>45817</v>
      </c>
      <c r="O210" s="5">
        <f>IFERROR((PlanMasine[[#This Row],[Norma]]/PlanMasine[[#This Row],[Q]])*(PlanMasine[[#This Row],[Q]]/SUMIF(C:C,PlanMasine[[#This Row],[RN]],B:B)*PlanMasine[[#This Row],[KPLQ]]),0)</f>
        <v>5</v>
      </c>
      <c r="P210">
        <v>220642</v>
      </c>
      <c r="Q210">
        <f>COUNTIF(PROMJENA!A:A,PlanMasine[[#This Row],[KPL]]&amp;"-"&amp;PlanMasine[[#This Row],[RN]])</f>
        <v>0</v>
      </c>
      <c r="R210">
        <f>IFERROR(INDEX(REDOSLIJED!A:A,MATCH(PlanMasine[[#This Row],[KPL]],REDOSLIJED!B:B,0)),MAX(REDOSLIJED!A:A)+1)</f>
        <v>45</v>
      </c>
      <c r="S210" s="9">
        <f>SUM($M$2:M210)</f>
        <v>0.80920138888888893</v>
      </c>
      <c r="T210" s="3">
        <f>PlanMasine[[#This Row],[Datum SAS]]-1</f>
        <v>45816</v>
      </c>
      <c r="U210">
        <f>WEEKDAY(PlanMasine[[#This Row],[ZAVRŠETAK MAŠINSKE]],2)</f>
        <v>7</v>
      </c>
      <c r="V210" s="3">
        <f>IF(WEEKDAY(PlanMasine[[#This Row],[Datum SAS]]-1,2)=7,PlanMasine[[#This Row],[Datum SAS]]-3,PlanMasine[[#This Row],[Datum SAS]]-1)</f>
        <v>45814</v>
      </c>
      <c r="W210">
        <f>WEEKNUM(PlanMasine[[#This Row],[Column2]],1)</f>
        <v>23</v>
      </c>
    </row>
    <row r="211" spans="1:23" x14ac:dyDescent="0.25">
      <c r="A211">
        <v>1004131</v>
      </c>
      <c r="B211">
        <v>1</v>
      </c>
      <c r="C211">
        <v>1004173</v>
      </c>
      <c r="D211" t="s">
        <v>2057</v>
      </c>
      <c r="E211">
        <v>18</v>
      </c>
      <c r="F211">
        <v>12</v>
      </c>
      <c r="G211">
        <v>0</v>
      </c>
      <c r="H211">
        <v>0</v>
      </c>
      <c r="I211" t="s">
        <v>5</v>
      </c>
      <c r="J211" t="s">
        <v>570</v>
      </c>
      <c r="K211" t="s">
        <v>1770</v>
      </c>
      <c r="L211" s="3">
        <v>45820</v>
      </c>
      <c r="M2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11" s="3">
        <v>45817</v>
      </c>
      <c r="O211" s="5">
        <f>IFERROR((PlanMasine[[#This Row],[Norma]]/PlanMasine[[#This Row],[Q]])*(PlanMasine[[#This Row],[Q]]/SUMIF(C:C,PlanMasine[[#This Row],[RN]],B:B)*PlanMasine[[#This Row],[KPLQ]]),0)</f>
        <v>1.5</v>
      </c>
      <c r="P211">
        <v>220662</v>
      </c>
      <c r="Q211">
        <f>COUNTIF(PROMJENA!A:A,PlanMasine[[#This Row],[KPL]]&amp;"-"&amp;PlanMasine[[#This Row],[RN]])</f>
        <v>0</v>
      </c>
      <c r="R211">
        <f>IFERROR(INDEX(REDOSLIJED!A:A,MATCH(PlanMasine[[#This Row],[KPL]],REDOSLIJED!B:B,0)),MAX(REDOSLIJED!A:A)+1)</f>
        <v>45</v>
      </c>
      <c r="S211" s="9">
        <f>SUM($M$2:M211)</f>
        <v>0.81024305555555565</v>
      </c>
      <c r="T211" s="3">
        <f>PlanMasine[[#This Row],[Datum SAS]]-1</f>
        <v>45816</v>
      </c>
      <c r="U211">
        <f>WEEKDAY(PlanMasine[[#This Row],[ZAVRŠETAK MAŠINSKE]],2)</f>
        <v>7</v>
      </c>
      <c r="V211" s="3">
        <f>IF(WEEKDAY(PlanMasine[[#This Row],[Datum SAS]]-1,2)=7,PlanMasine[[#This Row],[Datum SAS]]-3,PlanMasine[[#This Row],[Datum SAS]]-1)</f>
        <v>45814</v>
      </c>
      <c r="W211">
        <f>WEEKNUM(PlanMasine[[#This Row],[Column2]],1)</f>
        <v>23</v>
      </c>
    </row>
    <row r="212" spans="1:23" x14ac:dyDescent="0.25">
      <c r="A212">
        <v>1004132</v>
      </c>
      <c r="B212">
        <v>1</v>
      </c>
      <c r="C212">
        <v>1004146</v>
      </c>
      <c r="D212" t="s">
        <v>2056</v>
      </c>
      <c r="E212">
        <v>60</v>
      </c>
      <c r="F212">
        <v>12</v>
      </c>
      <c r="G212">
        <v>0</v>
      </c>
      <c r="H212">
        <v>0</v>
      </c>
      <c r="I212" t="s">
        <v>5</v>
      </c>
      <c r="J212" t="s">
        <v>570</v>
      </c>
      <c r="K212" t="s">
        <v>1770</v>
      </c>
      <c r="L212" s="3">
        <v>45820</v>
      </c>
      <c r="M2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12" s="3">
        <v>45817</v>
      </c>
      <c r="O212" s="5">
        <f>IFERROR((PlanMasine[[#This Row],[Norma]]/PlanMasine[[#This Row],[Q]])*(PlanMasine[[#This Row],[Q]]/SUMIF(C:C,PlanMasine[[#This Row],[RN]],B:B)*PlanMasine[[#This Row],[KPLQ]]),0)</f>
        <v>5</v>
      </c>
      <c r="P212">
        <v>220634</v>
      </c>
      <c r="Q212">
        <f>COUNTIF(PROMJENA!A:A,PlanMasine[[#This Row],[KPL]]&amp;"-"&amp;PlanMasine[[#This Row],[RN]])</f>
        <v>0</v>
      </c>
      <c r="R212">
        <f>IFERROR(INDEX(REDOSLIJED!A:A,MATCH(PlanMasine[[#This Row],[KPL]],REDOSLIJED!B:B,0)),MAX(REDOSLIJED!A:A)+1)</f>
        <v>45</v>
      </c>
      <c r="S212" s="9">
        <f>SUM($M$2:M212)</f>
        <v>0.81371527777777786</v>
      </c>
      <c r="T212" s="3">
        <f>PlanMasine[[#This Row],[Datum SAS]]-1</f>
        <v>45816</v>
      </c>
      <c r="U212">
        <f>WEEKDAY(PlanMasine[[#This Row],[ZAVRŠETAK MAŠINSKE]],2)</f>
        <v>7</v>
      </c>
      <c r="V212" s="3">
        <f>IF(WEEKDAY(PlanMasine[[#This Row],[Datum SAS]]-1,2)=7,PlanMasine[[#This Row],[Datum SAS]]-3,PlanMasine[[#This Row],[Datum SAS]]-1)</f>
        <v>45814</v>
      </c>
      <c r="W212">
        <f>WEEKNUM(PlanMasine[[#This Row],[Column2]],1)</f>
        <v>23</v>
      </c>
    </row>
    <row r="213" spans="1:23" x14ac:dyDescent="0.25">
      <c r="A213">
        <v>1004132</v>
      </c>
      <c r="B213">
        <v>1</v>
      </c>
      <c r="C213">
        <v>1004154</v>
      </c>
      <c r="D213" t="s">
        <v>1755</v>
      </c>
      <c r="E213">
        <v>60</v>
      </c>
      <c r="F213">
        <v>12</v>
      </c>
      <c r="G213">
        <v>11</v>
      </c>
      <c r="H213">
        <v>0</v>
      </c>
      <c r="I213" t="s">
        <v>5</v>
      </c>
      <c r="J213" t="s">
        <v>570</v>
      </c>
      <c r="K213" t="s">
        <v>1770</v>
      </c>
      <c r="L213" s="3">
        <v>45820</v>
      </c>
      <c r="M2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13" s="3">
        <v>45817</v>
      </c>
      <c r="O213" s="5">
        <f>IFERROR((PlanMasine[[#This Row],[Norma]]/PlanMasine[[#This Row],[Q]])*(PlanMasine[[#This Row],[Q]]/SUMIF(C:C,PlanMasine[[#This Row],[RN]],B:B)*PlanMasine[[#This Row],[KPLQ]]),0)</f>
        <v>5</v>
      </c>
      <c r="P213">
        <v>220642</v>
      </c>
      <c r="Q213">
        <f>COUNTIF(PROMJENA!A:A,PlanMasine[[#This Row],[KPL]]&amp;"-"&amp;PlanMasine[[#This Row],[RN]])</f>
        <v>0</v>
      </c>
      <c r="R213">
        <f>IFERROR(INDEX(REDOSLIJED!A:A,MATCH(PlanMasine[[#This Row],[KPL]],REDOSLIJED!B:B,0)),MAX(REDOSLIJED!A:A)+1)</f>
        <v>45</v>
      </c>
      <c r="S213" s="9">
        <f>SUM($M$2:M213)</f>
        <v>0.81718750000000007</v>
      </c>
      <c r="T213" s="3">
        <f>PlanMasine[[#This Row],[Datum SAS]]-1</f>
        <v>45816</v>
      </c>
      <c r="U213">
        <f>WEEKDAY(PlanMasine[[#This Row],[ZAVRŠETAK MAŠINSKE]],2)</f>
        <v>7</v>
      </c>
      <c r="V213" s="3">
        <f>IF(WEEKDAY(PlanMasine[[#This Row],[Datum SAS]]-1,2)=7,PlanMasine[[#This Row],[Datum SAS]]-3,PlanMasine[[#This Row],[Datum SAS]]-1)</f>
        <v>45814</v>
      </c>
      <c r="W213">
        <f>WEEKNUM(PlanMasine[[#This Row],[Column2]],1)</f>
        <v>23</v>
      </c>
    </row>
    <row r="214" spans="1:23" x14ac:dyDescent="0.25">
      <c r="A214">
        <v>1004132</v>
      </c>
      <c r="B214">
        <v>1</v>
      </c>
      <c r="C214">
        <v>1034950</v>
      </c>
      <c r="D214" t="s">
        <v>2211</v>
      </c>
      <c r="E214">
        <v>7.5</v>
      </c>
      <c r="F214">
        <v>5</v>
      </c>
      <c r="G214">
        <v>0</v>
      </c>
      <c r="H214">
        <v>0</v>
      </c>
      <c r="I214" t="s">
        <v>5</v>
      </c>
      <c r="J214" t="s">
        <v>570</v>
      </c>
      <c r="K214" t="s">
        <v>1770</v>
      </c>
      <c r="L214" s="3">
        <v>45820</v>
      </c>
      <c r="M2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214" s="3">
        <v>45817</v>
      </c>
      <c r="O214" s="5">
        <f>IFERROR((PlanMasine[[#This Row],[Norma]]/PlanMasine[[#This Row],[Q]])*(PlanMasine[[#This Row],[Q]]/SUMIF(C:C,PlanMasine[[#This Row],[RN]],B:B)*PlanMasine[[#This Row],[KPLQ]]),0)</f>
        <v>0.625</v>
      </c>
      <c r="P214">
        <v>220687</v>
      </c>
      <c r="Q214">
        <f>COUNTIF(PROMJENA!A:A,PlanMasine[[#This Row],[KPL]]&amp;"-"&amp;PlanMasine[[#This Row],[RN]])</f>
        <v>0</v>
      </c>
      <c r="R214">
        <f>IFERROR(INDEX(REDOSLIJED!A:A,MATCH(PlanMasine[[#This Row],[KPL]],REDOSLIJED!B:B,0)),MAX(REDOSLIJED!A:A)+1)</f>
        <v>45</v>
      </c>
      <c r="S214" s="9">
        <f>SUM($M$2:M214)</f>
        <v>0.81762152777777786</v>
      </c>
      <c r="T214" s="3">
        <f>PlanMasine[[#This Row],[Datum SAS]]-1</f>
        <v>45816</v>
      </c>
      <c r="U214">
        <f>WEEKDAY(PlanMasine[[#This Row],[ZAVRŠETAK MAŠINSKE]],2)</f>
        <v>7</v>
      </c>
      <c r="V214" s="3">
        <f>IF(WEEKDAY(PlanMasine[[#This Row],[Datum SAS]]-1,2)=7,PlanMasine[[#This Row],[Datum SAS]]-3,PlanMasine[[#This Row],[Datum SAS]]-1)</f>
        <v>45814</v>
      </c>
      <c r="W214">
        <f>WEEKNUM(PlanMasine[[#This Row],[Column2]],1)</f>
        <v>23</v>
      </c>
    </row>
    <row r="215" spans="1:23" x14ac:dyDescent="0.25">
      <c r="A215">
        <v>1004132</v>
      </c>
      <c r="B215">
        <v>1</v>
      </c>
      <c r="C215">
        <v>1004173</v>
      </c>
      <c r="D215" t="s">
        <v>2057</v>
      </c>
      <c r="E215">
        <v>18</v>
      </c>
      <c r="F215">
        <v>12</v>
      </c>
      <c r="G215">
        <v>0</v>
      </c>
      <c r="H215">
        <v>0</v>
      </c>
      <c r="I215" t="s">
        <v>5</v>
      </c>
      <c r="J215" t="s">
        <v>570</v>
      </c>
      <c r="K215" t="s">
        <v>1770</v>
      </c>
      <c r="L215" s="3">
        <v>45820</v>
      </c>
      <c r="M2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15" s="3">
        <v>45817</v>
      </c>
      <c r="O215" s="5">
        <f>IFERROR((PlanMasine[[#This Row],[Norma]]/PlanMasine[[#This Row],[Q]])*(PlanMasine[[#This Row],[Q]]/SUMIF(C:C,PlanMasine[[#This Row],[RN]],B:B)*PlanMasine[[#This Row],[KPLQ]]),0)</f>
        <v>1.5</v>
      </c>
      <c r="P215">
        <v>220662</v>
      </c>
      <c r="Q215">
        <f>COUNTIF(PROMJENA!A:A,PlanMasine[[#This Row],[KPL]]&amp;"-"&amp;PlanMasine[[#This Row],[RN]])</f>
        <v>0</v>
      </c>
      <c r="R215">
        <f>IFERROR(INDEX(REDOSLIJED!A:A,MATCH(PlanMasine[[#This Row],[KPL]],REDOSLIJED!B:B,0)),MAX(REDOSLIJED!A:A)+1)</f>
        <v>45</v>
      </c>
      <c r="S215" s="9">
        <f>SUM($M$2:M215)</f>
        <v>0.81866319444444458</v>
      </c>
      <c r="T215" s="3">
        <f>PlanMasine[[#This Row],[Datum SAS]]-1</f>
        <v>45816</v>
      </c>
      <c r="U215">
        <f>WEEKDAY(PlanMasine[[#This Row],[ZAVRŠETAK MAŠINSKE]],2)</f>
        <v>7</v>
      </c>
      <c r="V215" s="3">
        <f>IF(WEEKDAY(PlanMasine[[#This Row],[Datum SAS]]-1,2)=7,PlanMasine[[#This Row],[Datum SAS]]-3,PlanMasine[[#This Row],[Datum SAS]]-1)</f>
        <v>45814</v>
      </c>
      <c r="W215">
        <f>WEEKNUM(PlanMasine[[#This Row],[Column2]],1)</f>
        <v>23</v>
      </c>
    </row>
    <row r="216" spans="1:23" x14ac:dyDescent="0.25">
      <c r="A216">
        <v>1004132</v>
      </c>
      <c r="B216">
        <v>1</v>
      </c>
      <c r="C216">
        <v>1004168</v>
      </c>
      <c r="D216" t="s">
        <v>2059</v>
      </c>
      <c r="E216">
        <v>18</v>
      </c>
      <c r="F216">
        <v>12</v>
      </c>
      <c r="G216">
        <v>0</v>
      </c>
      <c r="H216">
        <v>0</v>
      </c>
      <c r="I216" t="s">
        <v>5</v>
      </c>
      <c r="J216" t="s">
        <v>570</v>
      </c>
      <c r="K216" t="s">
        <v>1770</v>
      </c>
      <c r="L216" s="3">
        <v>45820</v>
      </c>
      <c r="M2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16" s="3">
        <v>45817</v>
      </c>
      <c r="O216" s="5">
        <f>IFERROR((PlanMasine[[#This Row],[Norma]]/PlanMasine[[#This Row],[Q]])*(PlanMasine[[#This Row],[Q]]/SUMIF(C:C,PlanMasine[[#This Row],[RN]],B:B)*PlanMasine[[#This Row],[KPLQ]]),0)</f>
        <v>1.5</v>
      </c>
      <c r="P216">
        <v>220656</v>
      </c>
      <c r="Q216">
        <f>COUNTIF(PROMJENA!A:A,PlanMasine[[#This Row],[KPL]]&amp;"-"&amp;PlanMasine[[#This Row],[RN]])</f>
        <v>0</v>
      </c>
      <c r="R216">
        <f>IFERROR(INDEX(REDOSLIJED!A:A,MATCH(PlanMasine[[#This Row],[KPL]],REDOSLIJED!B:B,0)),MAX(REDOSLIJED!A:A)+1)</f>
        <v>45</v>
      </c>
      <c r="S216" s="9">
        <f>SUM($M$2:M216)</f>
        <v>0.81970486111111129</v>
      </c>
      <c r="T216" s="3">
        <f>PlanMasine[[#This Row],[Datum SAS]]-1</f>
        <v>45816</v>
      </c>
      <c r="U216">
        <f>WEEKDAY(PlanMasine[[#This Row],[ZAVRŠETAK MAŠINSKE]],2)</f>
        <v>7</v>
      </c>
      <c r="V216" s="3">
        <f>IF(WEEKDAY(PlanMasine[[#This Row],[Datum SAS]]-1,2)=7,PlanMasine[[#This Row],[Datum SAS]]-3,PlanMasine[[#This Row],[Datum SAS]]-1)</f>
        <v>45814</v>
      </c>
      <c r="W216">
        <f>WEEKNUM(PlanMasine[[#This Row],[Column2]],1)</f>
        <v>23</v>
      </c>
    </row>
    <row r="217" spans="1:23" x14ac:dyDescent="0.25">
      <c r="A217">
        <v>1004132</v>
      </c>
      <c r="B217">
        <v>1</v>
      </c>
      <c r="C217">
        <v>1004162</v>
      </c>
      <c r="D217" t="s">
        <v>2060</v>
      </c>
      <c r="E217">
        <v>60</v>
      </c>
      <c r="F217">
        <v>12</v>
      </c>
      <c r="G217">
        <v>0</v>
      </c>
      <c r="H217">
        <v>0</v>
      </c>
      <c r="I217" t="s">
        <v>5</v>
      </c>
      <c r="J217" t="s">
        <v>570</v>
      </c>
      <c r="K217" t="s">
        <v>1770</v>
      </c>
      <c r="L217" s="3">
        <v>45820</v>
      </c>
      <c r="M2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17" s="3">
        <v>45817</v>
      </c>
      <c r="O217" s="5">
        <f>IFERROR((PlanMasine[[#This Row],[Norma]]/PlanMasine[[#This Row],[Q]])*(PlanMasine[[#This Row],[Q]]/SUMIF(C:C,PlanMasine[[#This Row],[RN]],B:B)*PlanMasine[[#This Row],[KPLQ]]),0)</f>
        <v>5</v>
      </c>
      <c r="P217">
        <v>220650</v>
      </c>
      <c r="Q217">
        <f>COUNTIF(PROMJENA!A:A,PlanMasine[[#This Row],[KPL]]&amp;"-"&amp;PlanMasine[[#This Row],[RN]])</f>
        <v>0</v>
      </c>
      <c r="R217">
        <f>IFERROR(INDEX(REDOSLIJED!A:A,MATCH(PlanMasine[[#This Row],[KPL]],REDOSLIJED!B:B,0)),MAX(REDOSLIJED!A:A)+1)</f>
        <v>45</v>
      </c>
      <c r="S217" s="9">
        <f>SUM($M$2:M217)</f>
        <v>0.8231770833333335</v>
      </c>
      <c r="T217" s="3">
        <f>PlanMasine[[#This Row],[Datum SAS]]-1</f>
        <v>45816</v>
      </c>
      <c r="U217">
        <f>WEEKDAY(PlanMasine[[#This Row],[ZAVRŠETAK MAŠINSKE]],2)</f>
        <v>7</v>
      </c>
      <c r="V217" s="3">
        <f>IF(WEEKDAY(PlanMasine[[#This Row],[Datum SAS]]-1,2)=7,PlanMasine[[#This Row],[Datum SAS]]-3,PlanMasine[[#This Row],[Datum SAS]]-1)</f>
        <v>45814</v>
      </c>
      <c r="W217">
        <f>WEEKNUM(PlanMasine[[#This Row],[Column2]],1)</f>
        <v>23</v>
      </c>
    </row>
    <row r="218" spans="1:23" x14ac:dyDescent="0.25">
      <c r="A218">
        <v>1004132</v>
      </c>
      <c r="B218">
        <v>1</v>
      </c>
      <c r="C218">
        <v>1004160</v>
      </c>
      <c r="D218" t="s">
        <v>2058</v>
      </c>
      <c r="E218">
        <v>18</v>
      </c>
      <c r="F218">
        <v>12</v>
      </c>
      <c r="G218">
        <v>0</v>
      </c>
      <c r="H218">
        <v>0</v>
      </c>
      <c r="I218" t="s">
        <v>5</v>
      </c>
      <c r="J218" t="s">
        <v>570</v>
      </c>
      <c r="K218" t="s">
        <v>1770</v>
      </c>
      <c r="L218" s="3">
        <v>45820</v>
      </c>
      <c r="M2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18" s="3">
        <v>45817</v>
      </c>
      <c r="O218" s="5">
        <f>IFERROR((PlanMasine[[#This Row],[Norma]]/PlanMasine[[#This Row],[Q]])*(PlanMasine[[#This Row],[Q]]/SUMIF(C:C,PlanMasine[[#This Row],[RN]],B:B)*PlanMasine[[#This Row],[KPLQ]]),0)</f>
        <v>1.5</v>
      </c>
      <c r="P218">
        <v>220648</v>
      </c>
      <c r="Q218">
        <f>COUNTIF(PROMJENA!A:A,PlanMasine[[#This Row],[KPL]]&amp;"-"&amp;PlanMasine[[#This Row],[RN]])</f>
        <v>0</v>
      </c>
      <c r="R218">
        <f>IFERROR(INDEX(REDOSLIJED!A:A,MATCH(PlanMasine[[#This Row],[KPL]],REDOSLIJED!B:B,0)),MAX(REDOSLIJED!A:A)+1)</f>
        <v>45</v>
      </c>
      <c r="S218" s="9">
        <f>SUM($M$2:M218)</f>
        <v>0.82421875000000022</v>
      </c>
      <c r="T218" s="3">
        <f>PlanMasine[[#This Row],[Datum SAS]]-1</f>
        <v>45816</v>
      </c>
      <c r="U218">
        <f>WEEKDAY(PlanMasine[[#This Row],[ZAVRŠETAK MAŠINSKE]],2)</f>
        <v>7</v>
      </c>
      <c r="V218" s="3">
        <f>IF(WEEKDAY(PlanMasine[[#This Row],[Datum SAS]]-1,2)=7,PlanMasine[[#This Row],[Datum SAS]]-3,PlanMasine[[#This Row],[Datum SAS]]-1)</f>
        <v>45814</v>
      </c>
      <c r="W218">
        <f>WEEKNUM(PlanMasine[[#This Row],[Column2]],1)</f>
        <v>23</v>
      </c>
    </row>
    <row r="219" spans="1:23" x14ac:dyDescent="0.25">
      <c r="A219">
        <v>1004133</v>
      </c>
      <c r="B219">
        <v>1</v>
      </c>
      <c r="C219">
        <v>1004154</v>
      </c>
      <c r="D219" t="s">
        <v>1755</v>
      </c>
      <c r="E219">
        <v>60</v>
      </c>
      <c r="F219">
        <v>12</v>
      </c>
      <c r="G219">
        <v>11</v>
      </c>
      <c r="H219">
        <v>0</v>
      </c>
      <c r="I219" t="s">
        <v>5</v>
      </c>
      <c r="J219" t="s">
        <v>570</v>
      </c>
      <c r="K219" t="s">
        <v>1770</v>
      </c>
      <c r="L219" s="3">
        <v>45820</v>
      </c>
      <c r="M2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19" s="3">
        <v>45817</v>
      </c>
      <c r="O219" s="5">
        <f>IFERROR((PlanMasine[[#This Row],[Norma]]/PlanMasine[[#This Row],[Q]])*(PlanMasine[[#This Row],[Q]]/SUMIF(C:C,PlanMasine[[#This Row],[RN]],B:B)*PlanMasine[[#This Row],[KPLQ]]),0)</f>
        <v>5</v>
      </c>
      <c r="P219">
        <v>220642</v>
      </c>
      <c r="Q219">
        <f>COUNTIF(PROMJENA!A:A,PlanMasine[[#This Row],[KPL]]&amp;"-"&amp;PlanMasine[[#This Row],[RN]])</f>
        <v>0</v>
      </c>
      <c r="R219">
        <f>IFERROR(INDEX(REDOSLIJED!A:A,MATCH(PlanMasine[[#This Row],[KPL]],REDOSLIJED!B:B,0)),MAX(REDOSLIJED!A:A)+1)</f>
        <v>45</v>
      </c>
      <c r="S219" s="9">
        <f>SUM($M$2:M219)</f>
        <v>0.82769097222222243</v>
      </c>
      <c r="T219" s="3">
        <f>PlanMasine[[#This Row],[Datum SAS]]-1</f>
        <v>45816</v>
      </c>
      <c r="U219">
        <f>WEEKDAY(PlanMasine[[#This Row],[ZAVRŠETAK MAŠINSKE]],2)</f>
        <v>7</v>
      </c>
      <c r="V219" s="3">
        <f>IF(WEEKDAY(PlanMasine[[#This Row],[Datum SAS]]-1,2)=7,PlanMasine[[#This Row],[Datum SAS]]-3,PlanMasine[[#This Row],[Datum SAS]]-1)</f>
        <v>45814</v>
      </c>
      <c r="W219">
        <f>WEEKNUM(PlanMasine[[#This Row],[Column2]],1)</f>
        <v>23</v>
      </c>
    </row>
    <row r="220" spans="1:23" x14ac:dyDescent="0.25">
      <c r="A220">
        <v>1004133</v>
      </c>
      <c r="B220">
        <v>1</v>
      </c>
      <c r="C220">
        <v>1034950</v>
      </c>
      <c r="D220" t="s">
        <v>2211</v>
      </c>
      <c r="E220">
        <v>7.5</v>
      </c>
      <c r="F220">
        <v>5</v>
      </c>
      <c r="G220">
        <v>0</v>
      </c>
      <c r="H220">
        <v>0</v>
      </c>
      <c r="I220" t="s">
        <v>5</v>
      </c>
      <c r="J220" t="s">
        <v>570</v>
      </c>
      <c r="K220" t="s">
        <v>1770</v>
      </c>
      <c r="L220" s="3">
        <v>45820</v>
      </c>
      <c r="M2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220" s="3">
        <v>45817</v>
      </c>
      <c r="O220" s="5">
        <f>IFERROR((PlanMasine[[#This Row],[Norma]]/PlanMasine[[#This Row],[Q]])*(PlanMasine[[#This Row],[Q]]/SUMIF(C:C,PlanMasine[[#This Row],[RN]],B:B)*PlanMasine[[#This Row],[KPLQ]]),0)</f>
        <v>0.625</v>
      </c>
      <c r="P220">
        <v>220687</v>
      </c>
      <c r="Q220">
        <f>COUNTIF(PROMJENA!A:A,PlanMasine[[#This Row],[KPL]]&amp;"-"&amp;PlanMasine[[#This Row],[RN]])</f>
        <v>0</v>
      </c>
      <c r="R220">
        <f>IFERROR(INDEX(REDOSLIJED!A:A,MATCH(PlanMasine[[#This Row],[KPL]],REDOSLIJED!B:B,0)),MAX(REDOSLIJED!A:A)+1)</f>
        <v>45</v>
      </c>
      <c r="S220" s="9">
        <f>SUM($M$2:M220)</f>
        <v>0.82812500000000022</v>
      </c>
      <c r="T220" s="3">
        <f>PlanMasine[[#This Row],[Datum SAS]]-1</f>
        <v>45816</v>
      </c>
      <c r="U220">
        <f>WEEKDAY(PlanMasine[[#This Row],[ZAVRŠETAK MAŠINSKE]],2)</f>
        <v>7</v>
      </c>
      <c r="V220" s="3">
        <f>IF(WEEKDAY(PlanMasine[[#This Row],[Datum SAS]]-1,2)=7,PlanMasine[[#This Row],[Datum SAS]]-3,PlanMasine[[#This Row],[Datum SAS]]-1)</f>
        <v>45814</v>
      </c>
      <c r="W220">
        <f>WEEKNUM(PlanMasine[[#This Row],[Column2]],1)</f>
        <v>23</v>
      </c>
    </row>
    <row r="221" spans="1:23" x14ac:dyDescent="0.25">
      <c r="A221">
        <v>1004133</v>
      </c>
      <c r="B221">
        <v>1</v>
      </c>
      <c r="C221">
        <v>1004173</v>
      </c>
      <c r="D221" t="s">
        <v>2057</v>
      </c>
      <c r="E221">
        <v>18</v>
      </c>
      <c r="F221">
        <v>12</v>
      </c>
      <c r="G221">
        <v>0</v>
      </c>
      <c r="H221">
        <v>0</v>
      </c>
      <c r="I221" t="s">
        <v>5</v>
      </c>
      <c r="J221" t="s">
        <v>570</v>
      </c>
      <c r="K221" t="s">
        <v>1770</v>
      </c>
      <c r="L221" s="3">
        <v>45820</v>
      </c>
      <c r="M2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21" s="3">
        <v>45817</v>
      </c>
      <c r="O221" s="5">
        <f>IFERROR((PlanMasine[[#This Row],[Norma]]/PlanMasine[[#This Row],[Q]])*(PlanMasine[[#This Row],[Q]]/SUMIF(C:C,PlanMasine[[#This Row],[RN]],B:B)*PlanMasine[[#This Row],[KPLQ]]),0)</f>
        <v>1.5</v>
      </c>
      <c r="P221">
        <v>220662</v>
      </c>
      <c r="Q221">
        <f>COUNTIF(PROMJENA!A:A,PlanMasine[[#This Row],[KPL]]&amp;"-"&amp;PlanMasine[[#This Row],[RN]])</f>
        <v>0</v>
      </c>
      <c r="R221">
        <f>IFERROR(INDEX(REDOSLIJED!A:A,MATCH(PlanMasine[[#This Row],[KPL]],REDOSLIJED!B:B,0)),MAX(REDOSLIJED!A:A)+1)</f>
        <v>45</v>
      </c>
      <c r="S221" s="9">
        <f>SUM($M$2:M221)</f>
        <v>0.82916666666666694</v>
      </c>
      <c r="T221" s="3">
        <f>PlanMasine[[#This Row],[Datum SAS]]-1</f>
        <v>45816</v>
      </c>
      <c r="U221">
        <f>WEEKDAY(PlanMasine[[#This Row],[ZAVRŠETAK MAŠINSKE]],2)</f>
        <v>7</v>
      </c>
      <c r="V221" s="3">
        <f>IF(WEEKDAY(PlanMasine[[#This Row],[Datum SAS]]-1,2)=7,PlanMasine[[#This Row],[Datum SAS]]-3,PlanMasine[[#This Row],[Datum SAS]]-1)</f>
        <v>45814</v>
      </c>
      <c r="W221">
        <f>WEEKNUM(PlanMasine[[#This Row],[Column2]],1)</f>
        <v>23</v>
      </c>
    </row>
    <row r="222" spans="1:23" x14ac:dyDescent="0.25">
      <c r="A222">
        <v>1004133</v>
      </c>
      <c r="B222">
        <v>1</v>
      </c>
      <c r="C222">
        <v>1004168</v>
      </c>
      <c r="D222" t="s">
        <v>2059</v>
      </c>
      <c r="E222">
        <v>18</v>
      </c>
      <c r="F222">
        <v>12</v>
      </c>
      <c r="G222">
        <v>0</v>
      </c>
      <c r="H222">
        <v>0</v>
      </c>
      <c r="I222" t="s">
        <v>5</v>
      </c>
      <c r="J222" t="s">
        <v>570</v>
      </c>
      <c r="K222" t="s">
        <v>1770</v>
      </c>
      <c r="L222" s="3">
        <v>45820</v>
      </c>
      <c r="M2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22" s="3">
        <v>45817</v>
      </c>
      <c r="O222" s="5">
        <f>IFERROR((PlanMasine[[#This Row],[Norma]]/PlanMasine[[#This Row],[Q]])*(PlanMasine[[#This Row],[Q]]/SUMIF(C:C,PlanMasine[[#This Row],[RN]],B:B)*PlanMasine[[#This Row],[KPLQ]]),0)</f>
        <v>1.5</v>
      </c>
      <c r="P222">
        <v>220656</v>
      </c>
      <c r="Q222">
        <f>COUNTIF(PROMJENA!A:A,PlanMasine[[#This Row],[KPL]]&amp;"-"&amp;PlanMasine[[#This Row],[RN]])</f>
        <v>0</v>
      </c>
      <c r="R222">
        <f>IFERROR(INDEX(REDOSLIJED!A:A,MATCH(PlanMasine[[#This Row],[KPL]],REDOSLIJED!B:B,0)),MAX(REDOSLIJED!A:A)+1)</f>
        <v>45</v>
      </c>
      <c r="S222" s="9">
        <f>SUM($M$2:M222)</f>
        <v>0.83020833333333366</v>
      </c>
      <c r="T222" s="3">
        <f>PlanMasine[[#This Row],[Datum SAS]]-1</f>
        <v>45816</v>
      </c>
      <c r="U222">
        <f>WEEKDAY(PlanMasine[[#This Row],[ZAVRŠETAK MAŠINSKE]],2)</f>
        <v>7</v>
      </c>
      <c r="V222" s="3">
        <f>IF(WEEKDAY(PlanMasine[[#This Row],[Datum SAS]]-1,2)=7,PlanMasine[[#This Row],[Datum SAS]]-3,PlanMasine[[#This Row],[Datum SAS]]-1)</f>
        <v>45814</v>
      </c>
      <c r="W222">
        <f>WEEKNUM(PlanMasine[[#This Row],[Column2]],1)</f>
        <v>23</v>
      </c>
    </row>
    <row r="223" spans="1:23" x14ac:dyDescent="0.25">
      <c r="A223">
        <v>1004133</v>
      </c>
      <c r="B223">
        <v>1</v>
      </c>
      <c r="C223">
        <v>1004146</v>
      </c>
      <c r="D223" t="s">
        <v>2056</v>
      </c>
      <c r="E223">
        <v>60</v>
      </c>
      <c r="F223">
        <v>12</v>
      </c>
      <c r="G223">
        <v>0</v>
      </c>
      <c r="H223">
        <v>0</v>
      </c>
      <c r="I223" t="s">
        <v>5</v>
      </c>
      <c r="J223" t="s">
        <v>570</v>
      </c>
      <c r="K223" t="s">
        <v>1770</v>
      </c>
      <c r="L223" s="3">
        <v>45820</v>
      </c>
      <c r="M2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3" s="3">
        <v>45817</v>
      </c>
      <c r="O223" s="5">
        <f>IFERROR((PlanMasine[[#This Row],[Norma]]/PlanMasine[[#This Row],[Q]])*(PlanMasine[[#This Row],[Q]]/SUMIF(C:C,PlanMasine[[#This Row],[RN]],B:B)*PlanMasine[[#This Row],[KPLQ]]),0)</f>
        <v>5</v>
      </c>
      <c r="P223">
        <v>220634</v>
      </c>
      <c r="Q223">
        <f>COUNTIF(PROMJENA!A:A,PlanMasine[[#This Row],[KPL]]&amp;"-"&amp;PlanMasine[[#This Row],[RN]])</f>
        <v>0</v>
      </c>
      <c r="R223">
        <f>IFERROR(INDEX(REDOSLIJED!A:A,MATCH(PlanMasine[[#This Row],[KPL]],REDOSLIJED!B:B,0)),MAX(REDOSLIJED!A:A)+1)</f>
        <v>45</v>
      </c>
      <c r="S223" s="9">
        <f>SUM($M$2:M223)</f>
        <v>0.83368055555555587</v>
      </c>
      <c r="T223" s="3">
        <f>PlanMasine[[#This Row],[Datum SAS]]-1</f>
        <v>45816</v>
      </c>
      <c r="U223">
        <f>WEEKDAY(PlanMasine[[#This Row],[ZAVRŠETAK MAŠINSKE]],2)</f>
        <v>7</v>
      </c>
      <c r="V223" s="3">
        <f>IF(WEEKDAY(PlanMasine[[#This Row],[Datum SAS]]-1,2)=7,PlanMasine[[#This Row],[Datum SAS]]-3,PlanMasine[[#This Row],[Datum SAS]]-1)</f>
        <v>45814</v>
      </c>
      <c r="W223">
        <f>WEEKNUM(PlanMasine[[#This Row],[Column2]],1)</f>
        <v>23</v>
      </c>
    </row>
    <row r="224" spans="1:23" x14ac:dyDescent="0.25">
      <c r="A224">
        <v>1004133</v>
      </c>
      <c r="B224">
        <v>1</v>
      </c>
      <c r="C224">
        <v>1004162</v>
      </c>
      <c r="D224" t="s">
        <v>2060</v>
      </c>
      <c r="E224">
        <v>60</v>
      </c>
      <c r="F224">
        <v>12</v>
      </c>
      <c r="G224">
        <v>0</v>
      </c>
      <c r="H224">
        <v>0</v>
      </c>
      <c r="I224" t="s">
        <v>5</v>
      </c>
      <c r="J224" t="s">
        <v>570</v>
      </c>
      <c r="K224" t="s">
        <v>1770</v>
      </c>
      <c r="L224" s="3">
        <v>45820</v>
      </c>
      <c r="M2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4" s="3">
        <v>45817</v>
      </c>
      <c r="O224" s="5">
        <f>IFERROR((PlanMasine[[#This Row],[Norma]]/PlanMasine[[#This Row],[Q]])*(PlanMasine[[#This Row],[Q]]/SUMIF(C:C,PlanMasine[[#This Row],[RN]],B:B)*PlanMasine[[#This Row],[KPLQ]]),0)</f>
        <v>5</v>
      </c>
      <c r="P224">
        <v>220650</v>
      </c>
      <c r="Q224">
        <f>COUNTIF(PROMJENA!A:A,PlanMasine[[#This Row],[KPL]]&amp;"-"&amp;PlanMasine[[#This Row],[RN]])</f>
        <v>0</v>
      </c>
      <c r="R224">
        <f>IFERROR(INDEX(REDOSLIJED!A:A,MATCH(PlanMasine[[#This Row],[KPL]],REDOSLIJED!B:B,0)),MAX(REDOSLIJED!A:A)+1)</f>
        <v>45</v>
      </c>
      <c r="S224" s="9">
        <f>SUM($M$2:M224)</f>
        <v>0.83715277777777808</v>
      </c>
      <c r="T224" s="3">
        <f>PlanMasine[[#This Row],[Datum SAS]]-1</f>
        <v>45816</v>
      </c>
      <c r="U224">
        <f>WEEKDAY(PlanMasine[[#This Row],[ZAVRŠETAK MAŠINSKE]],2)</f>
        <v>7</v>
      </c>
      <c r="V224" s="3">
        <f>IF(WEEKDAY(PlanMasine[[#This Row],[Datum SAS]]-1,2)=7,PlanMasine[[#This Row],[Datum SAS]]-3,PlanMasine[[#This Row],[Datum SAS]]-1)</f>
        <v>45814</v>
      </c>
      <c r="W224">
        <f>WEEKNUM(PlanMasine[[#This Row],[Column2]],1)</f>
        <v>23</v>
      </c>
    </row>
    <row r="225" spans="1:23" x14ac:dyDescent="0.25">
      <c r="A225">
        <v>1004133</v>
      </c>
      <c r="B225">
        <v>1</v>
      </c>
      <c r="C225">
        <v>1004160</v>
      </c>
      <c r="D225" t="s">
        <v>2058</v>
      </c>
      <c r="E225">
        <v>18</v>
      </c>
      <c r="F225">
        <v>12</v>
      </c>
      <c r="G225">
        <v>0</v>
      </c>
      <c r="H225">
        <v>0</v>
      </c>
      <c r="I225" t="s">
        <v>5</v>
      </c>
      <c r="J225" t="s">
        <v>570</v>
      </c>
      <c r="K225" t="s">
        <v>1770</v>
      </c>
      <c r="L225" s="3">
        <v>45820</v>
      </c>
      <c r="M2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25" s="3">
        <v>45817</v>
      </c>
      <c r="O225" s="5">
        <f>IFERROR((PlanMasine[[#This Row],[Norma]]/PlanMasine[[#This Row],[Q]])*(PlanMasine[[#This Row],[Q]]/SUMIF(C:C,PlanMasine[[#This Row],[RN]],B:B)*PlanMasine[[#This Row],[KPLQ]]),0)</f>
        <v>1.5</v>
      </c>
      <c r="P225">
        <v>220648</v>
      </c>
      <c r="Q225">
        <f>COUNTIF(PROMJENA!A:A,PlanMasine[[#This Row],[KPL]]&amp;"-"&amp;PlanMasine[[#This Row],[RN]])</f>
        <v>0</v>
      </c>
      <c r="R225">
        <f>IFERROR(INDEX(REDOSLIJED!A:A,MATCH(PlanMasine[[#This Row],[KPL]],REDOSLIJED!B:B,0)),MAX(REDOSLIJED!A:A)+1)</f>
        <v>45</v>
      </c>
      <c r="S225" s="9">
        <f>SUM($M$2:M225)</f>
        <v>0.8381944444444448</v>
      </c>
      <c r="T225" s="3">
        <f>PlanMasine[[#This Row],[Datum SAS]]-1</f>
        <v>45816</v>
      </c>
      <c r="U225">
        <f>WEEKDAY(PlanMasine[[#This Row],[ZAVRŠETAK MAŠINSKE]],2)</f>
        <v>7</v>
      </c>
      <c r="V225" s="3">
        <f>IF(WEEKDAY(PlanMasine[[#This Row],[Datum SAS]]-1,2)=7,PlanMasine[[#This Row],[Datum SAS]]-3,PlanMasine[[#This Row],[Datum SAS]]-1)</f>
        <v>45814</v>
      </c>
      <c r="W225">
        <f>WEEKNUM(PlanMasine[[#This Row],[Column2]],1)</f>
        <v>23</v>
      </c>
    </row>
    <row r="226" spans="1:23" x14ac:dyDescent="0.25">
      <c r="A226">
        <v>1004134</v>
      </c>
      <c r="B226">
        <v>1</v>
      </c>
      <c r="C226">
        <v>1004160</v>
      </c>
      <c r="D226" t="s">
        <v>2058</v>
      </c>
      <c r="E226">
        <v>18</v>
      </c>
      <c r="F226">
        <v>12</v>
      </c>
      <c r="G226">
        <v>0</v>
      </c>
      <c r="H226">
        <v>0</v>
      </c>
      <c r="I226" t="s">
        <v>5</v>
      </c>
      <c r="J226" t="s">
        <v>570</v>
      </c>
      <c r="K226" t="s">
        <v>1770</v>
      </c>
      <c r="L226" s="3">
        <v>45820</v>
      </c>
      <c r="M2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26" s="3">
        <v>45817</v>
      </c>
      <c r="O226" s="5">
        <f>IFERROR((PlanMasine[[#This Row],[Norma]]/PlanMasine[[#This Row],[Q]])*(PlanMasine[[#This Row],[Q]]/SUMIF(C:C,PlanMasine[[#This Row],[RN]],B:B)*PlanMasine[[#This Row],[KPLQ]]),0)</f>
        <v>1.5</v>
      </c>
      <c r="P226">
        <v>220648</v>
      </c>
      <c r="Q226">
        <f>COUNTIF(PROMJENA!A:A,PlanMasine[[#This Row],[KPL]]&amp;"-"&amp;PlanMasine[[#This Row],[RN]])</f>
        <v>0</v>
      </c>
      <c r="R226">
        <f>IFERROR(INDEX(REDOSLIJED!A:A,MATCH(PlanMasine[[#This Row],[KPL]],REDOSLIJED!B:B,0)),MAX(REDOSLIJED!A:A)+1)</f>
        <v>45</v>
      </c>
      <c r="S226" s="9">
        <f>SUM($M$2:M226)</f>
        <v>0.83923611111111152</v>
      </c>
      <c r="T226" s="3">
        <f>PlanMasine[[#This Row],[Datum SAS]]-1</f>
        <v>45816</v>
      </c>
      <c r="U226">
        <f>WEEKDAY(PlanMasine[[#This Row],[ZAVRŠETAK MAŠINSKE]],2)</f>
        <v>7</v>
      </c>
      <c r="V226" s="3">
        <f>IF(WEEKDAY(PlanMasine[[#This Row],[Datum SAS]]-1,2)=7,PlanMasine[[#This Row],[Datum SAS]]-3,PlanMasine[[#This Row],[Datum SAS]]-1)</f>
        <v>45814</v>
      </c>
      <c r="W226">
        <f>WEEKNUM(PlanMasine[[#This Row],[Column2]],1)</f>
        <v>23</v>
      </c>
    </row>
    <row r="227" spans="1:23" x14ac:dyDescent="0.25">
      <c r="A227">
        <v>1004134</v>
      </c>
      <c r="B227">
        <v>1</v>
      </c>
      <c r="C227">
        <v>1004162</v>
      </c>
      <c r="D227" t="s">
        <v>2060</v>
      </c>
      <c r="E227">
        <v>60</v>
      </c>
      <c r="F227">
        <v>12</v>
      </c>
      <c r="G227">
        <v>0</v>
      </c>
      <c r="H227">
        <v>0</v>
      </c>
      <c r="I227" t="s">
        <v>5</v>
      </c>
      <c r="J227" t="s">
        <v>570</v>
      </c>
      <c r="K227" t="s">
        <v>1770</v>
      </c>
      <c r="L227" s="3">
        <v>45820</v>
      </c>
      <c r="M2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7" s="3">
        <v>45817</v>
      </c>
      <c r="O227" s="5">
        <f>IFERROR((PlanMasine[[#This Row],[Norma]]/PlanMasine[[#This Row],[Q]])*(PlanMasine[[#This Row],[Q]]/SUMIF(C:C,PlanMasine[[#This Row],[RN]],B:B)*PlanMasine[[#This Row],[KPLQ]]),0)</f>
        <v>5</v>
      </c>
      <c r="P227">
        <v>220650</v>
      </c>
      <c r="Q227">
        <f>COUNTIF(PROMJENA!A:A,PlanMasine[[#This Row],[KPL]]&amp;"-"&amp;PlanMasine[[#This Row],[RN]])</f>
        <v>0</v>
      </c>
      <c r="R227">
        <f>IFERROR(INDEX(REDOSLIJED!A:A,MATCH(PlanMasine[[#This Row],[KPL]],REDOSLIJED!B:B,0)),MAX(REDOSLIJED!A:A)+1)</f>
        <v>45</v>
      </c>
      <c r="S227" s="9">
        <f>SUM($M$2:M227)</f>
        <v>0.84270833333333373</v>
      </c>
      <c r="T227" s="3">
        <f>PlanMasine[[#This Row],[Datum SAS]]-1</f>
        <v>45816</v>
      </c>
      <c r="U227">
        <f>WEEKDAY(PlanMasine[[#This Row],[ZAVRŠETAK MAŠINSKE]],2)</f>
        <v>7</v>
      </c>
      <c r="V227" s="3">
        <f>IF(WEEKDAY(PlanMasine[[#This Row],[Datum SAS]]-1,2)=7,PlanMasine[[#This Row],[Datum SAS]]-3,PlanMasine[[#This Row],[Datum SAS]]-1)</f>
        <v>45814</v>
      </c>
      <c r="W227">
        <f>WEEKNUM(PlanMasine[[#This Row],[Column2]],1)</f>
        <v>23</v>
      </c>
    </row>
    <row r="228" spans="1:23" x14ac:dyDescent="0.25">
      <c r="A228">
        <v>1004134</v>
      </c>
      <c r="B228">
        <v>1</v>
      </c>
      <c r="C228">
        <v>1004168</v>
      </c>
      <c r="D228" t="s">
        <v>2059</v>
      </c>
      <c r="E228">
        <v>18</v>
      </c>
      <c r="F228">
        <v>12</v>
      </c>
      <c r="G228">
        <v>0</v>
      </c>
      <c r="H228">
        <v>0</v>
      </c>
      <c r="I228" t="s">
        <v>5</v>
      </c>
      <c r="J228" t="s">
        <v>570</v>
      </c>
      <c r="K228" t="s">
        <v>1770</v>
      </c>
      <c r="L228" s="3">
        <v>45820</v>
      </c>
      <c r="M2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28" s="3">
        <v>45817</v>
      </c>
      <c r="O228" s="5">
        <f>IFERROR((PlanMasine[[#This Row],[Norma]]/PlanMasine[[#This Row],[Q]])*(PlanMasine[[#This Row],[Q]]/SUMIF(C:C,PlanMasine[[#This Row],[RN]],B:B)*PlanMasine[[#This Row],[KPLQ]]),0)</f>
        <v>1.5</v>
      </c>
      <c r="P228">
        <v>220656</v>
      </c>
      <c r="Q228">
        <f>COUNTIF(PROMJENA!A:A,PlanMasine[[#This Row],[KPL]]&amp;"-"&amp;PlanMasine[[#This Row],[RN]])</f>
        <v>0</v>
      </c>
      <c r="R228">
        <f>IFERROR(INDEX(REDOSLIJED!A:A,MATCH(PlanMasine[[#This Row],[KPL]],REDOSLIJED!B:B,0)),MAX(REDOSLIJED!A:A)+1)</f>
        <v>45</v>
      </c>
      <c r="S228" s="9">
        <f>SUM($M$2:M228)</f>
        <v>0.84375000000000044</v>
      </c>
      <c r="T228" s="3">
        <f>PlanMasine[[#This Row],[Datum SAS]]-1</f>
        <v>45816</v>
      </c>
      <c r="U228">
        <f>WEEKDAY(PlanMasine[[#This Row],[ZAVRŠETAK MAŠINSKE]],2)</f>
        <v>7</v>
      </c>
      <c r="V228" s="3">
        <f>IF(WEEKDAY(PlanMasine[[#This Row],[Datum SAS]]-1,2)=7,PlanMasine[[#This Row],[Datum SAS]]-3,PlanMasine[[#This Row],[Datum SAS]]-1)</f>
        <v>45814</v>
      </c>
      <c r="W228">
        <f>WEEKNUM(PlanMasine[[#This Row],[Column2]],1)</f>
        <v>23</v>
      </c>
    </row>
    <row r="229" spans="1:23" x14ac:dyDescent="0.25">
      <c r="A229">
        <v>1004134</v>
      </c>
      <c r="B229">
        <v>1</v>
      </c>
      <c r="C229">
        <v>1004173</v>
      </c>
      <c r="D229" t="s">
        <v>2057</v>
      </c>
      <c r="E229">
        <v>18</v>
      </c>
      <c r="F229">
        <v>12</v>
      </c>
      <c r="G229">
        <v>0</v>
      </c>
      <c r="H229">
        <v>0</v>
      </c>
      <c r="I229" t="s">
        <v>5</v>
      </c>
      <c r="J229" t="s">
        <v>570</v>
      </c>
      <c r="K229" t="s">
        <v>1770</v>
      </c>
      <c r="L229" s="3">
        <v>45820</v>
      </c>
      <c r="M2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29" s="3">
        <v>45817</v>
      </c>
      <c r="O229" s="5">
        <f>IFERROR((PlanMasine[[#This Row],[Norma]]/PlanMasine[[#This Row],[Q]])*(PlanMasine[[#This Row],[Q]]/SUMIF(C:C,PlanMasine[[#This Row],[RN]],B:B)*PlanMasine[[#This Row],[KPLQ]]),0)</f>
        <v>1.5</v>
      </c>
      <c r="P229">
        <v>220662</v>
      </c>
      <c r="Q229">
        <f>COUNTIF(PROMJENA!A:A,PlanMasine[[#This Row],[KPL]]&amp;"-"&amp;PlanMasine[[#This Row],[RN]])</f>
        <v>0</v>
      </c>
      <c r="R229">
        <f>IFERROR(INDEX(REDOSLIJED!A:A,MATCH(PlanMasine[[#This Row],[KPL]],REDOSLIJED!B:B,0)),MAX(REDOSLIJED!A:A)+1)</f>
        <v>45</v>
      </c>
      <c r="S229" s="9">
        <f>SUM($M$2:M229)</f>
        <v>0.84479166666666716</v>
      </c>
      <c r="T229" s="3">
        <f>PlanMasine[[#This Row],[Datum SAS]]-1</f>
        <v>45816</v>
      </c>
      <c r="U229">
        <f>WEEKDAY(PlanMasine[[#This Row],[ZAVRŠETAK MAŠINSKE]],2)</f>
        <v>7</v>
      </c>
      <c r="V229" s="3">
        <f>IF(WEEKDAY(PlanMasine[[#This Row],[Datum SAS]]-1,2)=7,PlanMasine[[#This Row],[Datum SAS]]-3,PlanMasine[[#This Row],[Datum SAS]]-1)</f>
        <v>45814</v>
      </c>
      <c r="W229">
        <f>WEEKNUM(PlanMasine[[#This Row],[Column2]],1)</f>
        <v>23</v>
      </c>
    </row>
    <row r="230" spans="1:23" x14ac:dyDescent="0.25">
      <c r="A230">
        <v>1004134</v>
      </c>
      <c r="B230">
        <v>1</v>
      </c>
      <c r="C230">
        <v>1034950</v>
      </c>
      <c r="D230" t="s">
        <v>2211</v>
      </c>
      <c r="E230">
        <v>7.5</v>
      </c>
      <c r="F230">
        <v>5</v>
      </c>
      <c r="G230">
        <v>0</v>
      </c>
      <c r="H230">
        <v>0</v>
      </c>
      <c r="I230" t="s">
        <v>5</v>
      </c>
      <c r="J230" t="s">
        <v>570</v>
      </c>
      <c r="K230" t="s">
        <v>1770</v>
      </c>
      <c r="L230" s="3">
        <v>45820</v>
      </c>
      <c r="M2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230" s="3">
        <v>45817</v>
      </c>
      <c r="O230" s="5">
        <f>IFERROR((PlanMasine[[#This Row],[Norma]]/PlanMasine[[#This Row],[Q]])*(PlanMasine[[#This Row],[Q]]/SUMIF(C:C,PlanMasine[[#This Row],[RN]],B:B)*PlanMasine[[#This Row],[KPLQ]]),0)</f>
        <v>0.625</v>
      </c>
      <c r="P230">
        <v>220687</v>
      </c>
      <c r="Q230">
        <f>COUNTIF(PROMJENA!A:A,PlanMasine[[#This Row],[KPL]]&amp;"-"&amp;PlanMasine[[#This Row],[RN]])</f>
        <v>0</v>
      </c>
      <c r="R230">
        <f>IFERROR(INDEX(REDOSLIJED!A:A,MATCH(PlanMasine[[#This Row],[KPL]],REDOSLIJED!B:B,0)),MAX(REDOSLIJED!A:A)+1)</f>
        <v>45</v>
      </c>
      <c r="S230" s="9">
        <f>SUM($M$2:M230)</f>
        <v>0.84522569444444495</v>
      </c>
      <c r="T230" s="3">
        <f>PlanMasine[[#This Row],[Datum SAS]]-1</f>
        <v>45816</v>
      </c>
      <c r="U230">
        <f>WEEKDAY(PlanMasine[[#This Row],[ZAVRŠETAK MAŠINSKE]],2)</f>
        <v>7</v>
      </c>
      <c r="V230" s="3">
        <f>IF(WEEKDAY(PlanMasine[[#This Row],[Datum SAS]]-1,2)=7,PlanMasine[[#This Row],[Datum SAS]]-3,PlanMasine[[#This Row],[Datum SAS]]-1)</f>
        <v>45814</v>
      </c>
      <c r="W230">
        <f>WEEKNUM(PlanMasine[[#This Row],[Column2]],1)</f>
        <v>23</v>
      </c>
    </row>
    <row r="231" spans="1:23" x14ac:dyDescent="0.25">
      <c r="A231">
        <v>1004134</v>
      </c>
      <c r="B231">
        <v>1</v>
      </c>
      <c r="C231">
        <v>1004146</v>
      </c>
      <c r="D231" t="s">
        <v>2056</v>
      </c>
      <c r="E231">
        <v>60</v>
      </c>
      <c r="F231">
        <v>12</v>
      </c>
      <c r="G231">
        <v>0</v>
      </c>
      <c r="H231">
        <v>0</v>
      </c>
      <c r="I231" t="s">
        <v>5</v>
      </c>
      <c r="J231" t="s">
        <v>570</v>
      </c>
      <c r="K231" t="s">
        <v>1770</v>
      </c>
      <c r="L231" s="3">
        <v>45820</v>
      </c>
      <c r="M2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1" s="3">
        <v>45817</v>
      </c>
      <c r="O231" s="5">
        <f>IFERROR((PlanMasine[[#This Row],[Norma]]/PlanMasine[[#This Row],[Q]])*(PlanMasine[[#This Row],[Q]]/SUMIF(C:C,PlanMasine[[#This Row],[RN]],B:B)*PlanMasine[[#This Row],[KPLQ]]),0)</f>
        <v>5</v>
      </c>
      <c r="P231">
        <v>220634</v>
      </c>
      <c r="Q231">
        <f>COUNTIF(PROMJENA!A:A,PlanMasine[[#This Row],[KPL]]&amp;"-"&amp;PlanMasine[[#This Row],[RN]])</f>
        <v>0</v>
      </c>
      <c r="R231">
        <f>IFERROR(INDEX(REDOSLIJED!A:A,MATCH(PlanMasine[[#This Row],[KPL]],REDOSLIJED!B:B,0)),MAX(REDOSLIJED!A:A)+1)</f>
        <v>45</v>
      </c>
      <c r="S231" s="9">
        <f>SUM($M$2:M231)</f>
        <v>0.84869791666666716</v>
      </c>
      <c r="T231" s="3">
        <f>PlanMasine[[#This Row],[Datum SAS]]-1</f>
        <v>45816</v>
      </c>
      <c r="U231">
        <f>WEEKDAY(PlanMasine[[#This Row],[ZAVRŠETAK MAŠINSKE]],2)</f>
        <v>7</v>
      </c>
      <c r="V231" s="3">
        <f>IF(WEEKDAY(PlanMasine[[#This Row],[Datum SAS]]-1,2)=7,PlanMasine[[#This Row],[Datum SAS]]-3,PlanMasine[[#This Row],[Datum SAS]]-1)</f>
        <v>45814</v>
      </c>
      <c r="W231">
        <f>WEEKNUM(PlanMasine[[#This Row],[Column2]],1)</f>
        <v>23</v>
      </c>
    </row>
    <row r="232" spans="1:23" x14ac:dyDescent="0.25">
      <c r="A232">
        <v>1004134</v>
      </c>
      <c r="B232">
        <v>1</v>
      </c>
      <c r="C232">
        <v>1004154</v>
      </c>
      <c r="D232" t="s">
        <v>1755</v>
      </c>
      <c r="E232">
        <v>60</v>
      </c>
      <c r="F232">
        <v>12</v>
      </c>
      <c r="G232">
        <v>11</v>
      </c>
      <c r="H232">
        <v>0</v>
      </c>
      <c r="I232" t="s">
        <v>5</v>
      </c>
      <c r="J232" t="s">
        <v>570</v>
      </c>
      <c r="K232" t="s">
        <v>1770</v>
      </c>
      <c r="L232" s="3">
        <v>45820</v>
      </c>
      <c r="M2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2" s="3">
        <v>45817</v>
      </c>
      <c r="O232" s="5">
        <f>IFERROR((PlanMasine[[#This Row],[Norma]]/PlanMasine[[#This Row],[Q]])*(PlanMasine[[#This Row],[Q]]/SUMIF(C:C,PlanMasine[[#This Row],[RN]],B:B)*PlanMasine[[#This Row],[KPLQ]]),0)</f>
        <v>5</v>
      </c>
      <c r="P232">
        <v>220642</v>
      </c>
      <c r="Q232">
        <f>COUNTIF(PROMJENA!A:A,PlanMasine[[#This Row],[KPL]]&amp;"-"&amp;PlanMasine[[#This Row],[RN]])</f>
        <v>0</v>
      </c>
      <c r="R232">
        <f>IFERROR(INDEX(REDOSLIJED!A:A,MATCH(PlanMasine[[#This Row],[KPL]],REDOSLIJED!B:B,0)),MAX(REDOSLIJED!A:A)+1)</f>
        <v>45</v>
      </c>
      <c r="S232" s="9">
        <f>SUM($M$2:M232)</f>
        <v>0.85217013888888937</v>
      </c>
      <c r="T232" s="3">
        <f>PlanMasine[[#This Row],[Datum SAS]]-1</f>
        <v>45816</v>
      </c>
      <c r="U232">
        <f>WEEKDAY(PlanMasine[[#This Row],[ZAVRŠETAK MAŠINSKE]],2)</f>
        <v>7</v>
      </c>
      <c r="V232" s="3">
        <f>IF(WEEKDAY(PlanMasine[[#This Row],[Datum SAS]]-1,2)=7,PlanMasine[[#This Row],[Datum SAS]]-3,PlanMasine[[#This Row],[Datum SAS]]-1)</f>
        <v>45814</v>
      </c>
      <c r="W232">
        <f>WEEKNUM(PlanMasine[[#This Row],[Column2]],1)</f>
        <v>23</v>
      </c>
    </row>
    <row r="233" spans="1:23" x14ac:dyDescent="0.25">
      <c r="A233">
        <v>1004135</v>
      </c>
      <c r="B233">
        <v>1</v>
      </c>
      <c r="C233">
        <v>1034950</v>
      </c>
      <c r="D233" t="s">
        <v>2211</v>
      </c>
      <c r="E233">
        <v>7.5</v>
      </c>
      <c r="F233">
        <v>5</v>
      </c>
      <c r="G233">
        <v>0</v>
      </c>
      <c r="H233">
        <v>0</v>
      </c>
      <c r="I233" t="s">
        <v>5</v>
      </c>
      <c r="J233" t="s">
        <v>570</v>
      </c>
      <c r="K233" t="s">
        <v>1770</v>
      </c>
      <c r="L233" s="3">
        <v>45820</v>
      </c>
      <c r="M2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233" s="3">
        <v>45817</v>
      </c>
      <c r="O233" s="5">
        <f>IFERROR((PlanMasine[[#This Row],[Norma]]/PlanMasine[[#This Row],[Q]])*(PlanMasine[[#This Row],[Q]]/SUMIF(C:C,PlanMasine[[#This Row],[RN]],B:B)*PlanMasine[[#This Row],[KPLQ]]),0)</f>
        <v>0.625</v>
      </c>
      <c r="P233">
        <v>220687</v>
      </c>
      <c r="Q233">
        <f>COUNTIF(PROMJENA!A:A,PlanMasine[[#This Row],[KPL]]&amp;"-"&amp;PlanMasine[[#This Row],[RN]])</f>
        <v>0</v>
      </c>
      <c r="R233">
        <f>IFERROR(INDEX(REDOSLIJED!A:A,MATCH(PlanMasine[[#This Row],[KPL]],REDOSLIJED!B:B,0)),MAX(REDOSLIJED!A:A)+1)</f>
        <v>45</v>
      </c>
      <c r="S233" s="9">
        <f>SUM($M$2:M233)</f>
        <v>0.85260416666666716</v>
      </c>
      <c r="T233" s="3">
        <f>PlanMasine[[#This Row],[Datum SAS]]-1</f>
        <v>45816</v>
      </c>
      <c r="U233">
        <f>WEEKDAY(PlanMasine[[#This Row],[ZAVRŠETAK MAŠINSKE]],2)</f>
        <v>7</v>
      </c>
      <c r="V233" s="3">
        <f>IF(WEEKDAY(PlanMasine[[#This Row],[Datum SAS]]-1,2)=7,PlanMasine[[#This Row],[Datum SAS]]-3,PlanMasine[[#This Row],[Datum SAS]]-1)</f>
        <v>45814</v>
      </c>
      <c r="W233">
        <f>WEEKNUM(PlanMasine[[#This Row],[Column2]],1)</f>
        <v>23</v>
      </c>
    </row>
    <row r="234" spans="1:23" x14ac:dyDescent="0.25">
      <c r="A234">
        <v>1004135</v>
      </c>
      <c r="B234">
        <v>1</v>
      </c>
      <c r="C234">
        <v>1004154</v>
      </c>
      <c r="D234" t="s">
        <v>1755</v>
      </c>
      <c r="E234">
        <v>60</v>
      </c>
      <c r="F234">
        <v>12</v>
      </c>
      <c r="G234">
        <v>11</v>
      </c>
      <c r="H234">
        <v>0</v>
      </c>
      <c r="I234" t="s">
        <v>5</v>
      </c>
      <c r="J234" t="s">
        <v>570</v>
      </c>
      <c r="K234" t="s">
        <v>1770</v>
      </c>
      <c r="L234" s="3">
        <v>45820</v>
      </c>
      <c r="M2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4" s="3">
        <v>45817</v>
      </c>
      <c r="O234" s="5">
        <f>IFERROR((PlanMasine[[#This Row],[Norma]]/PlanMasine[[#This Row],[Q]])*(PlanMasine[[#This Row],[Q]]/SUMIF(C:C,PlanMasine[[#This Row],[RN]],B:B)*PlanMasine[[#This Row],[KPLQ]]),0)</f>
        <v>5</v>
      </c>
      <c r="P234">
        <v>220642</v>
      </c>
      <c r="Q234">
        <f>COUNTIF(PROMJENA!A:A,PlanMasine[[#This Row],[KPL]]&amp;"-"&amp;PlanMasine[[#This Row],[RN]])</f>
        <v>0</v>
      </c>
      <c r="R234">
        <f>IFERROR(INDEX(REDOSLIJED!A:A,MATCH(PlanMasine[[#This Row],[KPL]],REDOSLIJED!B:B,0)),MAX(REDOSLIJED!A:A)+1)</f>
        <v>45</v>
      </c>
      <c r="S234" s="9">
        <f>SUM($M$2:M234)</f>
        <v>0.85607638888888937</v>
      </c>
      <c r="T234" s="3">
        <f>PlanMasine[[#This Row],[Datum SAS]]-1</f>
        <v>45816</v>
      </c>
      <c r="U234">
        <f>WEEKDAY(PlanMasine[[#This Row],[ZAVRŠETAK MAŠINSKE]],2)</f>
        <v>7</v>
      </c>
      <c r="V234" s="3">
        <f>IF(WEEKDAY(PlanMasine[[#This Row],[Datum SAS]]-1,2)=7,PlanMasine[[#This Row],[Datum SAS]]-3,PlanMasine[[#This Row],[Datum SAS]]-1)</f>
        <v>45814</v>
      </c>
      <c r="W234">
        <f>WEEKNUM(PlanMasine[[#This Row],[Column2]],1)</f>
        <v>23</v>
      </c>
    </row>
    <row r="235" spans="1:23" x14ac:dyDescent="0.25">
      <c r="A235">
        <v>1004135</v>
      </c>
      <c r="B235">
        <v>1</v>
      </c>
      <c r="C235">
        <v>1004160</v>
      </c>
      <c r="D235" t="s">
        <v>2058</v>
      </c>
      <c r="E235">
        <v>18</v>
      </c>
      <c r="F235">
        <v>12</v>
      </c>
      <c r="G235">
        <v>0</v>
      </c>
      <c r="H235">
        <v>0</v>
      </c>
      <c r="I235" t="s">
        <v>5</v>
      </c>
      <c r="J235" t="s">
        <v>570</v>
      </c>
      <c r="K235" t="s">
        <v>1770</v>
      </c>
      <c r="L235" s="3">
        <v>45820</v>
      </c>
      <c r="M2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35" s="3">
        <v>45817</v>
      </c>
      <c r="O235" s="5">
        <f>IFERROR((PlanMasine[[#This Row],[Norma]]/PlanMasine[[#This Row],[Q]])*(PlanMasine[[#This Row],[Q]]/SUMIF(C:C,PlanMasine[[#This Row],[RN]],B:B)*PlanMasine[[#This Row],[KPLQ]]),0)</f>
        <v>1.5</v>
      </c>
      <c r="P235">
        <v>220648</v>
      </c>
      <c r="Q235">
        <f>COUNTIF(PROMJENA!A:A,PlanMasine[[#This Row],[KPL]]&amp;"-"&amp;PlanMasine[[#This Row],[RN]])</f>
        <v>0</v>
      </c>
      <c r="R235">
        <f>IFERROR(INDEX(REDOSLIJED!A:A,MATCH(PlanMasine[[#This Row],[KPL]],REDOSLIJED!B:B,0)),MAX(REDOSLIJED!A:A)+1)</f>
        <v>45</v>
      </c>
      <c r="S235" s="9">
        <f>SUM($M$2:M235)</f>
        <v>0.85711805555555609</v>
      </c>
      <c r="T235" s="3">
        <f>PlanMasine[[#This Row],[Datum SAS]]-1</f>
        <v>45816</v>
      </c>
      <c r="U235">
        <f>WEEKDAY(PlanMasine[[#This Row],[ZAVRŠETAK MAŠINSKE]],2)</f>
        <v>7</v>
      </c>
      <c r="V235" s="3">
        <f>IF(WEEKDAY(PlanMasine[[#This Row],[Datum SAS]]-1,2)=7,PlanMasine[[#This Row],[Datum SAS]]-3,PlanMasine[[#This Row],[Datum SAS]]-1)</f>
        <v>45814</v>
      </c>
      <c r="W235">
        <f>WEEKNUM(PlanMasine[[#This Row],[Column2]],1)</f>
        <v>23</v>
      </c>
    </row>
    <row r="236" spans="1:23" x14ac:dyDescent="0.25">
      <c r="A236">
        <v>1004135</v>
      </c>
      <c r="B236">
        <v>1</v>
      </c>
      <c r="C236">
        <v>1004173</v>
      </c>
      <c r="D236" t="s">
        <v>2057</v>
      </c>
      <c r="E236">
        <v>18</v>
      </c>
      <c r="F236">
        <v>12</v>
      </c>
      <c r="G236">
        <v>0</v>
      </c>
      <c r="H236">
        <v>0</v>
      </c>
      <c r="I236" t="s">
        <v>5</v>
      </c>
      <c r="J236" t="s">
        <v>570</v>
      </c>
      <c r="K236" t="s">
        <v>1770</v>
      </c>
      <c r="L236" s="3">
        <v>45820</v>
      </c>
      <c r="M2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36" s="3">
        <v>45817</v>
      </c>
      <c r="O236" s="5">
        <f>IFERROR((PlanMasine[[#This Row],[Norma]]/PlanMasine[[#This Row],[Q]])*(PlanMasine[[#This Row],[Q]]/SUMIF(C:C,PlanMasine[[#This Row],[RN]],B:B)*PlanMasine[[#This Row],[KPLQ]]),0)</f>
        <v>1.5</v>
      </c>
      <c r="P236">
        <v>220662</v>
      </c>
      <c r="Q236">
        <f>COUNTIF(PROMJENA!A:A,PlanMasine[[#This Row],[KPL]]&amp;"-"&amp;PlanMasine[[#This Row],[RN]])</f>
        <v>0</v>
      </c>
      <c r="R236">
        <f>IFERROR(INDEX(REDOSLIJED!A:A,MATCH(PlanMasine[[#This Row],[KPL]],REDOSLIJED!B:B,0)),MAX(REDOSLIJED!A:A)+1)</f>
        <v>45</v>
      </c>
      <c r="S236" s="9">
        <f>SUM($M$2:M236)</f>
        <v>0.85815972222222281</v>
      </c>
      <c r="T236" s="3">
        <f>PlanMasine[[#This Row],[Datum SAS]]-1</f>
        <v>45816</v>
      </c>
      <c r="U236">
        <f>WEEKDAY(PlanMasine[[#This Row],[ZAVRŠETAK MAŠINSKE]],2)</f>
        <v>7</v>
      </c>
      <c r="V236" s="3">
        <f>IF(WEEKDAY(PlanMasine[[#This Row],[Datum SAS]]-1,2)=7,PlanMasine[[#This Row],[Datum SAS]]-3,PlanMasine[[#This Row],[Datum SAS]]-1)</f>
        <v>45814</v>
      </c>
      <c r="W236">
        <f>WEEKNUM(PlanMasine[[#This Row],[Column2]],1)</f>
        <v>23</v>
      </c>
    </row>
    <row r="237" spans="1:23" x14ac:dyDescent="0.25">
      <c r="A237">
        <v>1004135</v>
      </c>
      <c r="B237">
        <v>1</v>
      </c>
      <c r="C237">
        <v>1004146</v>
      </c>
      <c r="D237" t="s">
        <v>2056</v>
      </c>
      <c r="E237">
        <v>60</v>
      </c>
      <c r="F237">
        <v>12</v>
      </c>
      <c r="G237">
        <v>0</v>
      </c>
      <c r="H237">
        <v>0</v>
      </c>
      <c r="I237" t="s">
        <v>5</v>
      </c>
      <c r="J237" t="s">
        <v>570</v>
      </c>
      <c r="K237" t="s">
        <v>1770</v>
      </c>
      <c r="L237" s="3">
        <v>45820</v>
      </c>
      <c r="M2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7" s="3">
        <v>45817</v>
      </c>
      <c r="O237" s="5">
        <f>IFERROR((PlanMasine[[#This Row],[Norma]]/PlanMasine[[#This Row],[Q]])*(PlanMasine[[#This Row],[Q]]/SUMIF(C:C,PlanMasine[[#This Row],[RN]],B:B)*PlanMasine[[#This Row],[KPLQ]]),0)</f>
        <v>5</v>
      </c>
      <c r="P237">
        <v>220634</v>
      </c>
      <c r="Q237">
        <f>COUNTIF(PROMJENA!A:A,PlanMasine[[#This Row],[KPL]]&amp;"-"&amp;PlanMasine[[#This Row],[RN]])</f>
        <v>0</v>
      </c>
      <c r="R237">
        <f>IFERROR(INDEX(REDOSLIJED!A:A,MATCH(PlanMasine[[#This Row],[KPL]],REDOSLIJED!B:B,0)),MAX(REDOSLIJED!A:A)+1)</f>
        <v>45</v>
      </c>
      <c r="S237" s="9">
        <f>SUM($M$2:M237)</f>
        <v>0.86163194444444502</v>
      </c>
      <c r="T237" s="3">
        <f>PlanMasine[[#This Row],[Datum SAS]]-1</f>
        <v>45816</v>
      </c>
      <c r="U237">
        <f>WEEKDAY(PlanMasine[[#This Row],[ZAVRŠETAK MAŠINSKE]],2)</f>
        <v>7</v>
      </c>
      <c r="V237" s="3">
        <f>IF(WEEKDAY(PlanMasine[[#This Row],[Datum SAS]]-1,2)=7,PlanMasine[[#This Row],[Datum SAS]]-3,PlanMasine[[#This Row],[Datum SAS]]-1)</f>
        <v>45814</v>
      </c>
      <c r="W237">
        <f>WEEKNUM(PlanMasine[[#This Row],[Column2]],1)</f>
        <v>23</v>
      </c>
    </row>
    <row r="238" spans="1:23" x14ac:dyDescent="0.25">
      <c r="A238">
        <v>1004135</v>
      </c>
      <c r="B238">
        <v>1</v>
      </c>
      <c r="C238">
        <v>1004162</v>
      </c>
      <c r="D238" t="s">
        <v>2060</v>
      </c>
      <c r="E238">
        <v>60</v>
      </c>
      <c r="F238">
        <v>12</v>
      </c>
      <c r="G238">
        <v>0</v>
      </c>
      <c r="H238">
        <v>0</v>
      </c>
      <c r="I238" t="s">
        <v>5</v>
      </c>
      <c r="J238" t="s">
        <v>570</v>
      </c>
      <c r="K238" t="s">
        <v>1770</v>
      </c>
      <c r="L238" s="3">
        <v>45820</v>
      </c>
      <c r="M2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8" s="3">
        <v>45817</v>
      </c>
      <c r="O238" s="5">
        <f>IFERROR((PlanMasine[[#This Row],[Norma]]/PlanMasine[[#This Row],[Q]])*(PlanMasine[[#This Row],[Q]]/SUMIF(C:C,PlanMasine[[#This Row],[RN]],B:B)*PlanMasine[[#This Row],[KPLQ]]),0)</f>
        <v>5</v>
      </c>
      <c r="P238">
        <v>220650</v>
      </c>
      <c r="Q238">
        <f>COUNTIF(PROMJENA!A:A,PlanMasine[[#This Row],[KPL]]&amp;"-"&amp;PlanMasine[[#This Row],[RN]])</f>
        <v>0</v>
      </c>
      <c r="R238">
        <f>IFERROR(INDEX(REDOSLIJED!A:A,MATCH(PlanMasine[[#This Row],[KPL]],REDOSLIJED!B:B,0)),MAX(REDOSLIJED!A:A)+1)</f>
        <v>45</v>
      </c>
      <c r="S238" s="9">
        <f>SUM($M$2:M238)</f>
        <v>0.86510416666666723</v>
      </c>
      <c r="T238" s="3">
        <f>PlanMasine[[#This Row],[Datum SAS]]-1</f>
        <v>45816</v>
      </c>
      <c r="U238">
        <f>WEEKDAY(PlanMasine[[#This Row],[ZAVRŠETAK MAŠINSKE]],2)</f>
        <v>7</v>
      </c>
      <c r="V238" s="3">
        <f>IF(WEEKDAY(PlanMasine[[#This Row],[Datum SAS]]-1,2)=7,PlanMasine[[#This Row],[Datum SAS]]-3,PlanMasine[[#This Row],[Datum SAS]]-1)</f>
        <v>45814</v>
      </c>
      <c r="W238">
        <f>WEEKNUM(PlanMasine[[#This Row],[Column2]],1)</f>
        <v>23</v>
      </c>
    </row>
    <row r="239" spans="1:23" x14ac:dyDescent="0.25">
      <c r="A239">
        <v>1004135</v>
      </c>
      <c r="B239">
        <v>1</v>
      </c>
      <c r="C239">
        <v>1004168</v>
      </c>
      <c r="D239" t="s">
        <v>2059</v>
      </c>
      <c r="E239">
        <v>18</v>
      </c>
      <c r="F239">
        <v>12</v>
      </c>
      <c r="G239">
        <v>0</v>
      </c>
      <c r="H239">
        <v>0</v>
      </c>
      <c r="I239" t="s">
        <v>5</v>
      </c>
      <c r="J239" t="s">
        <v>570</v>
      </c>
      <c r="K239" t="s">
        <v>1770</v>
      </c>
      <c r="L239" s="3">
        <v>45820</v>
      </c>
      <c r="M2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39" s="3">
        <v>45817</v>
      </c>
      <c r="O239" s="5">
        <f>IFERROR((PlanMasine[[#This Row],[Norma]]/PlanMasine[[#This Row],[Q]])*(PlanMasine[[#This Row],[Q]]/SUMIF(C:C,PlanMasine[[#This Row],[RN]],B:B)*PlanMasine[[#This Row],[KPLQ]]),0)</f>
        <v>1.5</v>
      </c>
      <c r="P239">
        <v>220656</v>
      </c>
      <c r="Q239">
        <f>COUNTIF(PROMJENA!A:A,PlanMasine[[#This Row],[KPL]]&amp;"-"&amp;PlanMasine[[#This Row],[RN]])</f>
        <v>0</v>
      </c>
      <c r="R239">
        <f>IFERROR(INDEX(REDOSLIJED!A:A,MATCH(PlanMasine[[#This Row],[KPL]],REDOSLIJED!B:B,0)),MAX(REDOSLIJED!A:A)+1)</f>
        <v>45</v>
      </c>
      <c r="S239" s="9">
        <f>SUM($M$2:M239)</f>
        <v>0.86614583333333395</v>
      </c>
      <c r="T239" s="3">
        <f>PlanMasine[[#This Row],[Datum SAS]]-1</f>
        <v>45816</v>
      </c>
      <c r="U239">
        <f>WEEKDAY(PlanMasine[[#This Row],[ZAVRŠETAK MAŠINSKE]],2)</f>
        <v>7</v>
      </c>
      <c r="V239" s="3">
        <f>IF(WEEKDAY(PlanMasine[[#This Row],[Datum SAS]]-1,2)=7,PlanMasine[[#This Row],[Datum SAS]]-3,PlanMasine[[#This Row],[Datum SAS]]-1)</f>
        <v>45814</v>
      </c>
      <c r="W239">
        <f>WEEKNUM(PlanMasine[[#This Row],[Column2]],1)</f>
        <v>23</v>
      </c>
    </row>
    <row r="240" spans="1:23" x14ac:dyDescent="0.25">
      <c r="A240">
        <v>1004136</v>
      </c>
      <c r="B240">
        <v>1</v>
      </c>
      <c r="C240">
        <v>1004162</v>
      </c>
      <c r="D240" t="s">
        <v>2060</v>
      </c>
      <c r="E240">
        <v>60</v>
      </c>
      <c r="F240">
        <v>12</v>
      </c>
      <c r="G240">
        <v>0</v>
      </c>
      <c r="H240">
        <v>0</v>
      </c>
      <c r="I240" t="s">
        <v>5</v>
      </c>
      <c r="J240" t="s">
        <v>570</v>
      </c>
      <c r="K240" t="s">
        <v>1770</v>
      </c>
      <c r="L240" s="3">
        <v>45820</v>
      </c>
      <c r="M2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0" s="3">
        <v>45817</v>
      </c>
      <c r="O240" s="5">
        <f>IFERROR((PlanMasine[[#This Row],[Norma]]/PlanMasine[[#This Row],[Q]])*(PlanMasine[[#This Row],[Q]]/SUMIF(C:C,PlanMasine[[#This Row],[RN]],B:B)*PlanMasine[[#This Row],[KPLQ]]),0)</f>
        <v>5</v>
      </c>
      <c r="P240">
        <v>220650</v>
      </c>
      <c r="Q240">
        <f>COUNTIF(PROMJENA!A:A,PlanMasine[[#This Row],[KPL]]&amp;"-"&amp;PlanMasine[[#This Row],[RN]])</f>
        <v>0</v>
      </c>
      <c r="R240">
        <f>IFERROR(INDEX(REDOSLIJED!A:A,MATCH(PlanMasine[[#This Row],[KPL]],REDOSLIJED!B:B,0)),MAX(REDOSLIJED!A:A)+1)</f>
        <v>45</v>
      </c>
      <c r="S240" s="9">
        <f>SUM($M$2:M240)</f>
        <v>0.86961805555555616</v>
      </c>
      <c r="T240" s="3">
        <f>PlanMasine[[#This Row],[Datum SAS]]-1</f>
        <v>45816</v>
      </c>
      <c r="U240">
        <f>WEEKDAY(PlanMasine[[#This Row],[ZAVRŠETAK MAŠINSKE]],2)</f>
        <v>7</v>
      </c>
      <c r="V240" s="3">
        <f>IF(WEEKDAY(PlanMasine[[#This Row],[Datum SAS]]-1,2)=7,PlanMasine[[#This Row],[Datum SAS]]-3,PlanMasine[[#This Row],[Datum SAS]]-1)</f>
        <v>45814</v>
      </c>
      <c r="W240">
        <f>WEEKNUM(PlanMasine[[#This Row],[Column2]],1)</f>
        <v>23</v>
      </c>
    </row>
    <row r="241" spans="1:23" x14ac:dyDescent="0.25">
      <c r="A241">
        <v>1004136</v>
      </c>
      <c r="B241">
        <v>1</v>
      </c>
      <c r="C241">
        <v>1034950</v>
      </c>
      <c r="D241" t="s">
        <v>2211</v>
      </c>
      <c r="E241">
        <v>7.5</v>
      </c>
      <c r="F241">
        <v>5</v>
      </c>
      <c r="G241">
        <v>0</v>
      </c>
      <c r="H241">
        <v>0</v>
      </c>
      <c r="I241" t="s">
        <v>5</v>
      </c>
      <c r="J241" t="s">
        <v>570</v>
      </c>
      <c r="K241" t="s">
        <v>1770</v>
      </c>
      <c r="L241" s="3">
        <v>45820</v>
      </c>
      <c r="M2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241" s="3">
        <v>45817</v>
      </c>
      <c r="O241" s="5">
        <f>IFERROR((PlanMasine[[#This Row],[Norma]]/PlanMasine[[#This Row],[Q]])*(PlanMasine[[#This Row],[Q]]/SUMIF(C:C,PlanMasine[[#This Row],[RN]],B:B)*PlanMasine[[#This Row],[KPLQ]]),0)</f>
        <v>0.625</v>
      </c>
      <c r="P241">
        <v>220687</v>
      </c>
      <c r="Q241">
        <f>COUNTIF(PROMJENA!A:A,PlanMasine[[#This Row],[KPL]]&amp;"-"&amp;PlanMasine[[#This Row],[RN]])</f>
        <v>0</v>
      </c>
      <c r="R241">
        <f>IFERROR(INDEX(REDOSLIJED!A:A,MATCH(PlanMasine[[#This Row],[KPL]],REDOSLIJED!B:B,0)),MAX(REDOSLIJED!A:A)+1)</f>
        <v>45</v>
      </c>
      <c r="S241" s="9">
        <f>SUM($M$2:M241)</f>
        <v>0.87005208333333395</v>
      </c>
      <c r="T241" s="3">
        <f>PlanMasine[[#This Row],[Datum SAS]]-1</f>
        <v>45816</v>
      </c>
      <c r="U241">
        <f>WEEKDAY(PlanMasine[[#This Row],[ZAVRŠETAK MAŠINSKE]],2)</f>
        <v>7</v>
      </c>
      <c r="V241" s="3">
        <f>IF(WEEKDAY(PlanMasine[[#This Row],[Datum SAS]]-1,2)=7,PlanMasine[[#This Row],[Datum SAS]]-3,PlanMasine[[#This Row],[Datum SAS]]-1)</f>
        <v>45814</v>
      </c>
      <c r="W241">
        <f>WEEKNUM(PlanMasine[[#This Row],[Column2]],1)</f>
        <v>23</v>
      </c>
    </row>
    <row r="242" spans="1:23" x14ac:dyDescent="0.25">
      <c r="A242">
        <v>1004136</v>
      </c>
      <c r="B242">
        <v>1</v>
      </c>
      <c r="C242">
        <v>1004173</v>
      </c>
      <c r="D242" t="s">
        <v>2057</v>
      </c>
      <c r="E242">
        <v>18</v>
      </c>
      <c r="F242">
        <v>12</v>
      </c>
      <c r="G242">
        <v>0</v>
      </c>
      <c r="H242">
        <v>0</v>
      </c>
      <c r="I242" t="s">
        <v>5</v>
      </c>
      <c r="J242" t="s">
        <v>570</v>
      </c>
      <c r="K242" t="s">
        <v>1770</v>
      </c>
      <c r="L242" s="3">
        <v>45820</v>
      </c>
      <c r="M2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42" s="3">
        <v>45817</v>
      </c>
      <c r="O242" s="5">
        <f>IFERROR((PlanMasine[[#This Row],[Norma]]/PlanMasine[[#This Row],[Q]])*(PlanMasine[[#This Row],[Q]]/SUMIF(C:C,PlanMasine[[#This Row],[RN]],B:B)*PlanMasine[[#This Row],[KPLQ]]),0)</f>
        <v>1.5</v>
      </c>
      <c r="P242">
        <v>220662</v>
      </c>
      <c r="Q242">
        <f>COUNTIF(PROMJENA!A:A,PlanMasine[[#This Row],[KPL]]&amp;"-"&amp;PlanMasine[[#This Row],[RN]])</f>
        <v>0</v>
      </c>
      <c r="R242">
        <f>IFERROR(INDEX(REDOSLIJED!A:A,MATCH(PlanMasine[[#This Row],[KPL]],REDOSLIJED!B:B,0)),MAX(REDOSLIJED!A:A)+1)</f>
        <v>45</v>
      </c>
      <c r="S242" s="9">
        <f>SUM($M$2:M242)</f>
        <v>0.87109375000000067</v>
      </c>
      <c r="T242" s="3">
        <f>PlanMasine[[#This Row],[Datum SAS]]-1</f>
        <v>45816</v>
      </c>
      <c r="U242">
        <f>WEEKDAY(PlanMasine[[#This Row],[ZAVRŠETAK MAŠINSKE]],2)</f>
        <v>7</v>
      </c>
      <c r="V242" s="3">
        <f>IF(WEEKDAY(PlanMasine[[#This Row],[Datum SAS]]-1,2)=7,PlanMasine[[#This Row],[Datum SAS]]-3,PlanMasine[[#This Row],[Datum SAS]]-1)</f>
        <v>45814</v>
      </c>
      <c r="W242">
        <f>WEEKNUM(PlanMasine[[#This Row],[Column2]],1)</f>
        <v>23</v>
      </c>
    </row>
    <row r="243" spans="1:23" x14ac:dyDescent="0.25">
      <c r="A243">
        <v>1004136</v>
      </c>
      <c r="B243">
        <v>1</v>
      </c>
      <c r="C243">
        <v>1004146</v>
      </c>
      <c r="D243" t="s">
        <v>2056</v>
      </c>
      <c r="E243">
        <v>60</v>
      </c>
      <c r="F243">
        <v>12</v>
      </c>
      <c r="G243">
        <v>0</v>
      </c>
      <c r="H243">
        <v>0</v>
      </c>
      <c r="I243" t="s">
        <v>5</v>
      </c>
      <c r="J243" t="s">
        <v>570</v>
      </c>
      <c r="K243" t="s">
        <v>1770</v>
      </c>
      <c r="L243" s="3">
        <v>45820</v>
      </c>
      <c r="M2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3" s="3">
        <v>45817</v>
      </c>
      <c r="O243" s="5">
        <f>IFERROR((PlanMasine[[#This Row],[Norma]]/PlanMasine[[#This Row],[Q]])*(PlanMasine[[#This Row],[Q]]/SUMIF(C:C,PlanMasine[[#This Row],[RN]],B:B)*PlanMasine[[#This Row],[KPLQ]]),0)</f>
        <v>5</v>
      </c>
      <c r="P243">
        <v>220634</v>
      </c>
      <c r="Q243">
        <f>COUNTIF(PROMJENA!A:A,PlanMasine[[#This Row],[KPL]]&amp;"-"&amp;PlanMasine[[#This Row],[RN]])</f>
        <v>0</v>
      </c>
      <c r="R243">
        <f>IFERROR(INDEX(REDOSLIJED!A:A,MATCH(PlanMasine[[#This Row],[KPL]],REDOSLIJED!B:B,0)),MAX(REDOSLIJED!A:A)+1)</f>
        <v>45</v>
      </c>
      <c r="S243" s="9">
        <f>SUM($M$2:M243)</f>
        <v>0.87456597222222288</v>
      </c>
      <c r="T243" s="3">
        <f>PlanMasine[[#This Row],[Datum SAS]]-1</f>
        <v>45816</v>
      </c>
      <c r="U243">
        <f>WEEKDAY(PlanMasine[[#This Row],[ZAVRŠETAK MAŠINSKE]],2)</f>
        <v>7</v>
      </c>
      <c r="V243" s="3">
        <f>IF(WEEKDAY(PlanMasine[[#This Row],[Datum SAS]]-1,2)=7,PlanMasine[[#This Row],[Datum SAS]]-3,PlanMasine[[#This Row],[Datum SAS]]-1)</f>
        <v>45814</v>
      </c>
      <c r="W243">
        <f>WEEKNUM(PlanMasine[[#This Row],[Column2]],1)</f>
        <v>23</v>
      </c>
    </row>
    <row r="244" spans="1:23" x14ac:dyDescent="0.25">
      <c r="A244">
        <v>1004136</v>
      </c>
      <c r="B244">
        <v>1</v>
      </c>
      <c r="C244">
        <v>1004154</v>
      </c>
      <c r="D244" t="s">
        <v>1755</v>
      </c>
      <c r="E244">
        <v>60</v>
      </c>
      <c r="F244">
        <v>12</v>
      </c>
      <c r="G244">
        <v>11</v>
      </c>
      <c r="H244">
        <v>0</v>
      </c>
      <c r="I244" t="s">
        <v>5</v>
      </c>
      <c r="J244" t="s">
        <v>570</v>
      </c>
      <c r="K244" t="s">
        <v>1770</v>
      </c>
      <c r="L244" s="3">
        <v>45820</v>
      </c>
      <c r="M2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4" s="3">
        <v>45817</v>
      </c>
      <c r="O244" s="5">
        <f>IFERROR((PlanMasine[[#This Row],[Norma]]/PlanMasine[[#This Row],[Q]])*(PlanMasine[[#This Row],[Q]]/SUMIF(C:C,PlanMasine[[#This Row],[RN]],B:B)*PlanMasine[[#This Row],[KPLQ]]),0)</f>
        <v>5</v>
      </c>
      <c r="P244">
        <v>220642</v>
      </c>
      <c r="Q244">
        <f>COUNTIF(PROMJENA!A:A,PlanMasine[[#This Row],[KPL]]&amp;"-"&amp;PlanMasine[[#This Row],[RN]])</f>
        <v>0</v>
      </c>
      <c r="R244">
        <f>IFERROR(INDEX(REDOSLIJED!A:A,MATCH(PlanMasine[[#This Row],[KPL]],REDOSLIJED!B:B,0)),MAX(REDOSLIJED!A:A)+1)</f>
        <v>45</v>
      </c>
      <c r="S244" s="9">
        <f>SUM($M$2:M244)</f>
        <v>0.87803819444444509</v>
      </c>
      <c r="T244" s="3">
        <f>PlanMasine[[#This Row],[Datum SAS]]-1</f>
        <v>45816</v>
      </c>
      <c r="U244">
        <f>WEEKDAY(PlanMasine[[#This Row],[ZAVRŠETAK MAŠINSKE]],2)</f>
        <v>7</v>
      </c>
      <c r="V244" s="3">
        <f>IF(WEEKDAY(PlanMasine[[#This Row],[Datum SAS]]-1,2)=7,PlanMasine[[#This Row],[Datum SAS]]-3,PlanMasine[[#This Row],[Datum SAS]]-1)</f>
        <v>45814</v>
      </c>
      <c r="W244">
        <f>WEEKNUM(PlanMasine[[#This Row],[Column2]],1)</f>
        <v>23</v>
      </c>
    </row>
    <row r="245" spans="1:23" x14ac:dyDescent="0.25">
      <c r="A245">
        <v>1004136</v>
      </c>
      <c r="B245">
        <v>1</v>
      </c>
      <c r="C245">
        <v>1004160</v>
      </c>
      <c r="D245" t="s">
        <v>2058</v>
      </c>
      <c r="E245">
        <v>18</v>
      </c>
      <c r="F245">
        <v>12</v>
      </c>
      <c r="G245">
        <v>0</v>
      </c>
      <c r="H245">
        <v>0</v>
      </c>
      <c r="I245" t="s">
        <v>5</v>
      </c>
      <c r="J245" t="s">
        <v>570</v>
      </c>
      <c r="K245" t="s">
        <v>1770</v>
      </c>
      <c r="L245" s="3">
        <v>45820</v>
      </c>
      <c r="M2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45" s="3">
        <v>45817</v>
      </c>
      <c r="O245" s="5">
        <f>IFERROR((PlanMasine[[#This Row],[Norma]]/PlanMasine[[#This Row],[Q]])*(PlanMasine[[#This Row],[Q]]/SUMIF(C:C,PlanMasine[[#This Row],[RN]],B:B)*PlanMasine[[#This Row],[KPLQ]]),0)</f>
        <v>1.5</v>
      </c>
      <c r="P245">
        <v>220648</v>
      </c>
      <c r="Q245">
        <f>COUNTIF(PROMJENA!A:A,PlanMasine[[#This Row],[KPL]]&amp;"-"&amp;PlanMasine[[#This Row],[RN]])</f>
        <v>0</v>
      </c>
      <c r="R245">
        <f>IFERROR(INDEX(REDOSLIJED!A:A,MATCH(PlanMasine[[#This Row],[KPL]],REDOSLIJED!B:B,0)),MAX(REDOSLIJED!A:A)+1)</f>
        <v>45</v>
      </c>
      <c r="S245" s="9">
        <f>SUM($M$2:M245)</f>
        <v>0.8790798611111118</v>
      </c>
      <c r="T245" s="3">
        <f>PlanMasine[[#This Row],[Datum SAS]]-1</f>
        <v>45816</v>
      </c>
      <c r="U245">
        <f>WEEKDAY(PlanMasine[[#This Row],[ZAVRŠETAK MAŠINSKE]],2)</f>
        <v>7</v>
      </c>
      <c r="V245" s="3">
        <f>IF(WEEKDAY(PlanMasine[[#This Row],[Datum SAS]]-1,2)=7,PlanMasine[[#This Row],[Datum SAS]]-3,PlanMasine[[#This Row],[Datum SAS]]-1)</f>
        <v>45814</v>
      </c>
      <c r="W245">
        <f>WEEKNUM(PlanMasine[[#This Row],[Column2]],1)</f>
        <v>23</v>
      </c>
    </row>
    <row r="246" spans="1:23" x14ac:dyDescent="0.25">
      <c r="A246">
        <v>1004136</v>
      </c>
      <c r="B246">
        <v>1</v>
      </c>
      <c r="C246">
        <v>1004168</v>
      </c>
      <c r="D246" t="s">
        <v>2059</v>
      </c>
      <c r="E246">
        <v>18</v>
      </c>
      <c r="F246">
        <v>12</v>
      </c>
      <c r="G246">
        <v>0</v>
      </c>
      <c r="H246">
        <v>0</v>
      </c>
      <c r="I246" t="s">
        <v>5</v>
      </c>
      <c r="J246" t="s">
        <v>570</v>
      </c>
      <c r="K246" t="s">
        <v>1770</v>
      </c>
      <c r="L246" s="3">
        <v>45820</v>
      </c>
      <c r="M2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46" s="3">
        <v>45817</v>
      </c>
      <c r="O246" s="5">
        <f>IFERROR((PlanMasine[[#This Row],[Norma]]/PlanMasine[[#This Row],[Q]])*(PlanMasine[[#This Row],[Q]]/SUMIF(C:C,PlanMasine[[#This Row],[RN]],B:B)*PlanMasine[[#This Row],[KPLQ]]),0)</f>
        <v>1.5</v>
      </c>
      <c r="P246">
        <v>220656</v>
      </c>
      <c r="Q246">
        <f>COUNTIF(PROMJENA!A:A,PlanMasine[[#This Row],[KPL]]&amp;"-"&amp;PlanMasine[[#This Row],[RN]])</f>
        <v>0</v>
      </c>
      <c r="R246">
        <f>IFERROR(INDEX(REDOSLIJED!A:A,MATCH(PlanMasine[[#This Row],[KPL]],REDOSLIJED!B:B,0)),MAX(REDOSLIJED!A:A)+1)</f>
        <v>45</v>
      </c>
      <c r="S246" s="9">
        <f>SUM($M$2:M246)</f>
        <v>0.88012152777777852</v>
      </c>
      <c r="T246" s="3">
        <f>PlanMasine[[#This Row],[Datum SAS]]-1</f>
        <v>45816</v>
      </c>
      <c r="U246">
        <f>WEEKDAY(PlanMasine[[#This Row],[ZAVRŠETAK MAŠINSKE]],2)</f>
        <v>7</v>
      </c>
      <c r="V246" s="3">
        <f>IF(WEEKDAY(PlanMasine[[#This Row],[Datum SAS]]-1,2)=7,PlanMasine[[#This Row],[Datum SAS]]-3,PlanMasine[[#This Row],[Datum SAS]]-1)</f>
        <v>45814</v>
      </c>
      <c r="W246">
        <f>WEEKNUM(PlanMasine[[#This Row],[Column2]],1)</f>
        <v>23</v>
      </c>
    </row>
    <row r="247" spans="1:23" x14ac:dyDescent="0.25">
      <c r="A247">
        <v>1004137</v>
      </c>
      <c r="B247">
        <v>1</v>
      </c>
      <c r="C247">
        <v>1004146</v>
      </c>
      <c r="D247" t="s">
        <v>2056</v>
      </c>
      <c r="E247">
        <v>60</v>
      </c>
      <c r="F247">
        <v>12</v>
      </c>
      <c r="G247">
        <v>0</v>
      </c>
      <c r="H247">
        <v>0</v>
      </c>
      <c r="I247" t="s">
        <v>5</v>
      </c>
      <c r="J247" t="s">
        <v>570</v>
      </c>
      <c r="K247" t="s">
        <v>1770</v>
      </c>
      <c r="L247" s="3">
        <v>45820</v>
      </c>
      <c r="M2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7" s="3">
        <v>45817</v>
      </c>
      <c r="O247" s="5">
        <f>IFERROR((PlanMasine[[#This Row],[Norma]]/PlanMasine[[#This Row],[Q]])*(PlanMasine[[#This Row],[Q]]/SUMIF(C:C,PlanMasine[[#This Row],[RN]],B:B)*PlanMasine[[#This Row],[KPLQ]]),0)</f>
        <v>5</v>
      </c>
      <c r="P247">
        <v>220634</v>
      </c>
      <c r="Q247">
        <f>COUNTIF(PROMJENA!A:A,PlanMasine[[#This Row],[KPL]]&amp;"-"&amp;PlanMasine[[#This Row],[RN]])</f>
        <v>0</v>
      </c>
      <c r="R247">
        <f>IFERROR(INDEX(REDOSLIJED!A:A,MATCH(PlanMasine[[#This Row],[KPL]],REDOSLIJED!B:B,0)),MAX(REDOSLIJED!A:A)+1)</f>
        <v>45</v>
      </c>
      <c r="S247" s="9">
        <f>SUM($M$2:M247)</f>
        <v>0.88359375000000073</v>
      </c>
      <c r="T247" s="3">
        <f>PlanMasine[[#This Row],[Datum SAS]]-1</f>
        <v>45816</v>
      </c>
      <c r="U247">
        <f>WEEKDAY(PlanMasine[[#This Row],[ZAVRŠETAK MAŠINSKE]],2)</f>
        <v>7</v>
      </c>
      <c r="V247" s="3">
        <f>IF(WEEKDAY(PlanMasine[[#This Row],[Datum SAS]]-1,2)=7,PlanMasine[[#This Row],[Datum SAS]]-3,PlanMasine[[#This Row],[Datum SAS]]-1)</f>
        <v>45814</v>
      </c>
      <c r="W247">
        <f>WEEKNUM(PlanMasine[[#This Row],[Column2]],1)</f>
        <v>23</v>
      </c>
    </row>
    <row r="248" spans="1:23" x14ac:dyDescent="0.25">
      <c r="A248">
        <v>1004137</v>
      </c>
      <c r="B248">
        <v>1</v>
      </c>
      <c r="C248">
        <v>1004154</v>
      </c>
      <c r="D248" t="s">
        <v>1755</v>
      </c>
      <c r="E248">
        <v>60</v>
      </c>
      <c r="F248">
        <v>12</v>
      </c>
      <c r="G248">
        <v>11</v>
      </c>
      <c r="H248">
        <v>0</v>
      </c>
      <c r="I248" t="s">
        <v>5</v>
      </c>
      <c r="J248" t="s">
        <v>570</v>
      </c>
      <c r="K248" t="s">
        <v>1770</v>
      </c>
      <c r="L248" s="3">
        <v>45820</v>
      </c>
      <c r="M2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8" s="3">
        <v>45817</v>
      </c>
      <c r="O248" s="5">
        <f>IFERROR((PlanMasine[[#This Row],[Norma]]/PlanMasine[[#This Row],[Q]])*(PlanMasine[[#This Row],[Q]]/SUMIF(C:C,PlanMasine[[#This Row],[RN]],B:B)*PlanMasine[[#This Row],[KPLQ]]),0)</f>
        <v>5</v>
      </c>
      <c r="P248">
        <v>220642</v>
      </c>
      <c r="Q248">
        <f>COUNTIF(PROMJENA!A:A,PlanMasine[[#This Row],[KPL]]&amp;"-"&amp;PlanMasine[[#This Row],[RN]])</f>
        <v>0</v>
      </c>
      <c r="R248">
        <f>IFERROR(INDEX(REDOSLIJED!A:A,MATCH(PlanMasine[[#This Row],[KPL]],REDOSLIJED!B:B,0)),MAX(REDOSLIJED!A:A)+1)</f>
        <v>45</v>
      </c>
      <c r="S248" s="9">
        <f>SUM($M$2:M248)</f>
        <v>0.88706597222222294</v>
      </c>
      <c r="T248" s="3">
        <f>PlanMasine[[#This Row],[Datum SAS]]-1</f>
        <v>45816</v>
      </c>
      <c r="U248">
        <f>WEEKDAY(PlanMasine[[#This Row],[ZAVRŠETAK MAŠINSKE]],2)</f>
        <v>7</v>
      </c>
      <c r="V248" s="3">
        <f>IF(WEEKDAY(PlanMasine[[#This Row],[Datum SAS]]-1,2)=7,PlanMasine[[#This Row],[Datum SAS]]-3,PlanMasine[[#This Row],[Datum SAS]]-1)</f>
        <v>45814</v>
      </c>
      <c r="W248">
        <f>WEEKNUM(PlanMasine[[#This Row],[Column2]],1)</f>
        <v>23</v>
      </c>
    </row>
    <row r="249" spans="1:23" x14ac:dyDescent="0.25">
      <c r="A249">
        <v>1004137</v>
      </c>
      <c r="B249">
        <v>1</v>
      </c>
      <c r="C249">
        <v>1004160</v>
      </c>
      <c r="D249" t="s">
        <v>2058</v>
      </c>
      <c r="E249">
        <v>18</v>
      </c>
      <c r="F249">
        <v>12</v>
      </c>
      <c r="G249">
        <v>0</v>
      </c>
      <c r="H249">
        <v>0</v>
      </c>
      <c r="I249" t="s">
        <v>5</v>
      </c>
      <c r="J249" t="s">
        <v>570</v>
      </c>
      <c r="K249" t="s">
        <v>1770</v>
      </c>
      <c r="L249" s="3">
        <v>45820</v>
      </c>
      <c r="M2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49" s="3">
        <v>45817</v>
      </c>
      <c r="O249" s="5">
        <f>IFERROR((PlanMasine[[#This Row],[Norma]]/PlanMasine[[#This Row],[Q]])*(PlanMasine[[#This Row],[Q]]/SUMIF(C:C,PlanMasine[[#This Row],[RN]],B:B)*PlanMasine[[#This Row],[KPLQ]]),0)</f>
        <v>1.5</v>
      </c>
      <c r="P249">
        <v>220648</v>
      </c>
      <c r="Q249">
        <f>COUNTIF(PROMJENA!A:A,PlanMasine[[#This Row],[KPL]]&amp;"-"&amp;PlanMasine[[#This Row],[RN]])</f>
        <v>0</v>
      </c>
      <c r="R249">
        <f>IFERROR(INDEX(REDOSLIJED!A:A,MATCH(PlanMasine[[#This Row],[KPL]],REDOSLIJED!B:B,0)),MAX(REDOSLIJED!A:A)+1)</f>
        <v>45</v>
      </c>
      <c r="S249" s="9">
        <f>SUM($M$2:M249)</f>
        <v>0.88810763888888966</v>
      </c>
      <c r="T249" s="3">
        <f>PlanMasine[[#This Row],[Datum SAS]]-1</f>
        <v>45816</v>
      </c>
      <c r="U249">
        <f>WEEKDAY(PlanMasine[[#This Row],[ZAVRŠETAK MAŠINSKE]],2)</f>
        <v>7</v>
      </c>
      <c r="V249" s="3">
        <f>IF(WEEKDAY(PlanMasine[[#This Row],[Datum SAS]]-1,2)=7,PlanMasine[[#This Row],[Datum SAS]]-3,PlanMasine[[#This Row],[Datum SAS]]-1)</f>
        <v>45814</v>
      </c>
      <c r="W249">
        <f>WEEKNUM(PlanMasine[[#This Row],[Column2]],1)</f>
        <v>23</v>
      </c>
    </row>
    <row r="250" spans="1:23" x14ac:dyDescent="0.25">
      <c r="A250">
        <v>1004137</v>
      </c>
      <c r="B250">
        <v>1</v>
      </c>
      <c r="C250">
        <v>1004173</v>
      </c>
      <c r="D250" t="s">
        <v>2057</v>
      </c>
      <c r="E250">
        <v>18</v>
      </c>
      <c r="F250">
        <v>12</v>
      </c>
      <c r="G250">
        <v>0</v>
      </c>
      <c r="H250">
        <v>0</v>
      </c>
      <c r="I250" t="s">
        <v>5</v>
      </c>
      <c r="J250" t="s">
        <v>570</v>
      </c>
      <c r="K250" t="s">
        <v>1770</v>
      </c>
      <c r="L250" s="3">
        <v>45820</v>
      </c>
      <c r="M2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50" s="3">
        <v>45817</v>
      </c>
      <c r="O250" s="5">
        <f>IFERROR((PlanMasine[[#This Row],[Norma]]/PlanMasine[[#This Row],[Q]])*(PlanMasine[[#This Row],[Q]]/SUMIF(C:C,PlanMasine[[#This Row],[RN]],B:B)*PlanMasine[[#This Row],[KPLQ]]),0)</f>
        <v>1.5</v>
      </c>
      <c r="P250">
        <v>220662</v>
      </c>
      <c r="Q250">
        <f>COUNTIF(PROMJENA!A:A,PlanMasine[[#This Row],[KPL]]&amp;"-"&amp;PlanMasine[[#This Row],[RN]])</f>
        <v>0</v>
      </c>
      <c r="R250">
        <f>IFERROR(INDEX(REDOSLIJED!A:A,MATCH(PlanMasine[[#This Row],[KPL]],REDOSLIJED!B:B,0)),MAX(REDOSLIJED!A:A)+1)</f>
        <v>45</v>
      </c>
      <c r="S250" s="9">
        <f>SUM($M$2:M250)</f>
        <v>0.88914930555555638</v>
      </c>
      <c r="T250" s="3">
        <f>PlanMasine[[#This Row],[Datum SAS]]-1</f>
        <v>45816</v>
      </c>
      <c r="U250">
        <f>WEEKDAY(PlanMasine[[#This Row],[ZAVRŠETAK MAŠINSKE]],2)</f>
        <v>7</v>
      </c>
      <c r="V250" s="3">
        <f>IF(WEEKDAY(PlanMasine[[#This Row],[Datum SAS]]-1,2)=7,PlanMasine[[#This Row],[Datum SAS]]-3,PlanMasine[[#This Row],[Datum SAS]]-1)</f>
        <v>45814</v>
      </c>
      <c r="W250">
        <f>WEEKNUM(PlanMasine[[#This Row],[Column2]],1)</f>
        <v>23</v>
      </c>
    </row>
    <row r="251" spans="1:23" x14ac:dyDescent="0.25">
      <c r="A251">
        <v>1004137</v>
      </c>
      <c r="B251">
        <v>1</v>
      </c>
      <c r="C251">
        <v>1004168</v>
      </c>
      <c r="D251" t="s">
        <v>2059</v>
      </c>
      <c r="E251">
        <v>18</v>
      </c>
      <c r="F251">
        <v>12</v>
      </c>
      <c r="G251">
        <v>0</v>
      </c>
      <c r="H251">
        <v>0</v>
      </c>
      <c r="I251" t="s">
        <v>5</v>
      </c>
      <c r="J251" t="s">
        <v>570</v>
      </c>
      <c r="K251" t="s">
        <v>1770</v>
      </c>
      <c r="L251" s="3">
        <v>45820</v>
      </c>
      <c r="M2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51" s="3">
        <v>45817</v>
      </c>
      <c r="O251" s="5">
        <f>IFERROR((PlanMasine[[#This Row],[Norma]]/PlanMasine[[#This Row],[Q]])*(PlanMasine[[#This Row],[Q]]/SUMIF(C:C,PlanMasine[[#This Row],[RN]],B:B)*PlanMasine[[#This Row],[KPLQ]]),0)</f>
        <v>1.5</v>
      </c>
      <c r="P251">
        <v>220656</v>
      </c>
      <c r="Q251">
        <f>COUNTIF(PROMJENA!A:A,PlanMasine[[#This Row],[KPL]]&amp;"-"&amp;PlanMasine[[#This Row],[RN]])</f>
        <v>0</v>
      </c>
      <c r="R251">
        <f>IFERROR(INDEX(REDOSLIJED!A:A,MATCH(PlanMasine[[#This Row],[KPL]],REDOSLIJED!B:B,0)),MAX(REDOSLIJED!A:A)+1)</f>
        <v>45</v>
      </c>
      <c r="S251" s="9">
        <f>SUM($M$2:M251)</f>
        <v>0.8901909722222231</v>
      </c>
      <c r="T251" s="3">
        <f>PlanMasine[[#This Row],[Datum SAS]]-1</f>
        <v>45816</v>
      </c>
      <c r="U251">
        <f>WEEKDAY(PlanMasine[[#This Row],[ZAVRŠETAK MAŠINSKE]],2)</f>
        <v>7</v>
      </c>
      <c r="V251" s="3">
        <f>IF(WEEKDAY(PlanMasine[[#This Row],[Datum SAS]]-1,2)=7,PlanMasine[[#This Row],[Datum SAS]]-3,PlanMasine[[#This Row],[Datum SAS]]-1)</f>
        <v>45814</v>
      </c>
      <c r="W251">
        <f>WEEKNUM(PlanMasine[[#This Row],[Column2]],1)</f>
        <v>23</v>
      </c>
    </row>
    <row r="252" spans="1:23" x14ac:dyDescent="0.25">
      <c r="A252">
        <v>1004137</v>
      </c>
      <c r="B252">
        <v>1</v>
      </c>
      <c r="C252">
        <v>1004162</v>
      </c>
      <c r="D252" t="s">
        <v>2060</v>
      </c>
      <c r="E252">
        <v>60</v>
      </c>
      <c r="F252">
        <v>12</v>
      </c>
      <c r="G252">
        <v>0</v>
      </c>
      <c r="H252">
        <v>0</v>
      </c>
      <c r="I252" t="s">
        <v>5</v>
      </c>
      <c r="J252" t="s">
        <v>570</v>
      </c>
      <c r="K252" t="s">
        <v>1770</v>
      </c>
      <c r="L252" s="3">
        <v>45820</v>
      </c>
      <c r="M2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2" s="3">
        <v>45817</v>
      </c>
      <c r="O252" s="5">
        <f>IFERROR((PlanMasine[[#This Row],[Norma]]/PlanMasine[[#This Row],[Q]])*(PlanMasine[[#This Row],[Q]]/SUMIF(C:C,PlanMasine[[#This Row],[RN]],B:B)*PlanMasine[[#This Row],[KPLQ]]),0)</f>
        <v>5</v>
      </c>
      <c r="P252">
        <v>220650</v>
      </c>
      <c r="Q252">
        <f>COUNTIF(PROMJENA!A:A,PlanMasine[[#This Row],[KPL]]&amp;"-"&amp;PlanMasine[[#This Row],[RN]])</f>
        <v>0</v>
      </c>
      <c r="R252">
        <f>IFERROR(INDEX(REDOSLIJED!A:A,MATCH(PlanMasine[[#This Row],[KPL]],REDOSLIJED!B:B,0)),MAX(REDOSLIJED!A:A)+1)</f>
        <v>45</v>
      </c>
      <c r="S252" s="9">
        <f>SUM($M$2:M252)</f>
        <v>0.89366319444444531</v>
      </c>
      <c r="T252" s="3">
        <f>PlanMasine[[#This Row],[Datum SAS]]-1</f>
        <v>45816</v>
      </c>
      <c r="U252">
        <f>WEEKDAY(PlanMasine[[#This Row],[ZAVRŠETAK MAŠINSKE]],2)</f>
        <v>7</v>
      </c>
      <c r="V252" s="3">
        <f>IF(WEEKDAY(PlanMasine[[#This Row],[Datum SAS]]-1,2)=7,PlanMasine[[#This Row],[Datum SAS]]-3,PlanMasine[[#This Row],[Datum SAS]]-1)</f>
        <v>45814</v>
      </c>
      <c r="W252">
        <f>WEEKNUM(PlanMasine[[#This Row],[Column2]],1)</f>
        <v>23</v>
      </c>
    </row>
    <row r="253" spans="1:23" x14ac:dyDescent="0.25">
      <c r="A253">
        <v>1004137</v>
      </c>
      <c r="B253">
        <v>1</v>
      </c>
      <c r="C253">
        <v>1034950</v>
      </c>
      <c r="D253" t="s">
        <v>2211</v>
      </c>
      <c r="E253">
        <v>7.5</v>
      </c>
      <c r="F253">
        <v>5</v>
      </c>
      <c r="G253">
        <v>0</v>
      </c>
      <c r="H253">
        <v>0</v>
      </c>
      <c r="I253" t="s">
        <v>5</v>
      </c>
      <c r="J253" t="s">
        <v>570</v>
      </c>
      <c r="K253" t="s">
        <v>1770</v>
      </c>
      <c r="L253" s="3">
        <v>45820</v>
      </c>
      <c r="M2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4.3402777777777781E-4</v>
      </c>
      <c r="N253" s="3">
        <v>45817</v>
      </c>
      <c r="O253" s="5">
        <f>IFERROR((PlanMasine[[#This Row],[Norma]]/PlanMasine[[#This Row],[Q]])*(PlanMasine[[#This Row],[Q]]/SUMIF(C:C,PlanMasine[[#This Row],[RN]],B:B)*PlanMasine[[#This Row],[KPLQ]]),0)</f>
        <v>0.625</v>
      </c>
      <c r="P253">
        <v>220687</v>
      </c>
      <c r="Q253">
        <f>COUNTIF(PROMJENA!A:A,PlanMasine[[#This Row],[KPL]]&amp;"-"&amp;PlanMasine[[#This Row],[RN]])</f>
        <v>0</v>
      </c>
      <c r="R253">
        <f>IFERROR(INDEX(REDOSLIJED!A:A,MATCH(PlanMasine[[#This Row],[KPL]],REDOSLIJED!B:B,0)),MAX(REDOSLIJED!A:A)+1)</f>
        <v>45</v>
      </c>
      <c r="S253" s="9">
        <f>SUM($M$2:M253)</f>
        <v>0.8940972222222231</v>
      </c>
      <c r="T253" s="3">
        <f>PlanMasine[[#This Row],[Datum SAS]]-1</f>
        <v>45816</v>
      </c>
      <c r="U253">
        <f>WEEKDAY(PlanMasine[[#This Row],[ZAVRŠETAK MAŠINSKE]],2)</f>
        <v>7</v>
      </c>
      <c r="V253" s="3">
        <f>IF(WEEKDAY(PlanMasine[[#This Row],[Datum SAS]]-1,2)=7,PlanMasine[[#This Row],[Datum SAS]]-3,PlanMasine[[#This Row],[Datum SAS]]-1)</f>
        <v>45814</v>
      </c>
      <c r="W253">
        <f>WEEKNUM(PlanMasine[[#This Row],[Column2]],1)</f>
        <v>23</v>
      </c>
    </row>
    <row r="254" spans="1:23" x14ac:dyDescent="0.25">
      <c r="A254">
        <v>1004624</v>
      </c>
      <c r="B254">
        <v>1</v>
      </c>
      <c r="C254">
        <v>1004704</v>
      </c>
      <c r="D254" t="s">
        <v>2065</v>
      </c>
      <c r="E254">
        <v>12</v>
      </c>
      <c r="F254">
        <v>6</v>
      </c>
      <c r="G254">
        <v>0</v>
      </c>
      <c r="H254">
        <v>0</v>
      </c>
      <c r="I254" t="s">
        <v>5</v>
      </c>
      <c r="J254" t="s">
        <v>570</v>
      </c>
      <c r="K254" t="s">
        <v>1784</v>
      </c>
      <c r="L254" s="3">
        <v>45825</v>
      </c>
      <c r="M2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54" s="3">
        <v>45817</v>
      </c>
      <c r="O254" s="5">
        <f>IFERROR((PlanMasine[[#This Row],[Norma]]/PlanMasine[[#This Row],[Q]])*(PlanMasine[[#This Row],[Q]]/SUMIF(C:C,PlanMasine[[#This Row],[RN]],B:B)*PlanMasine[[#This Row],[KPLQ]]),0)</f>
        <v>2</v>
      </c>
      <c r="P254">
        <v>227832</v>
      </c>
      <c r="Q254">
        <f>COUNTIF(PROMJENA!A:A,PlanMasine[[#This Row],[KPL]]&amp;"-"&amp;PlanMasine[[#This Row],[RN]])</f>
        <v>0</v>
      </c>
      <c r="R254">
        <f>IFERROR(INDEX(REDOSLIJED!A:A,MATCH(PlanMasine[[#This Row],[KPL]],REDOSLIJED!B:B,0)),MAX(REDOSLIJED!A:A)+1)</f>
        <v>45</v>
      </c>
      <c r="S254" s="9">
        <f>SUM($M$2:M254)</f>
        <v>0.89548611111111198</v>
      </c>
      <c r="T254" s="3">
        <f>PlanMasine[[#This Row],[Datum SAS]]-1</f>
        <v>45816</v>
      </c>
      <c r="U254">
        <f>WEEKDAY(PlanMasine[[#This Row],[ZAVRŠETAK MAŠINSKE]],2)</f>
        <v>7</v>
      </c>
      <c r="V254" s="3">
        <f>IF(WEEKDAY(PlanMasine[[#This Row],[Datum SAS]]-1,2)=7,PlanMasine[[#This Row],[Datum SAS]]-3,PlanMasine[[#This Row],[Datum SAS]]-1)</f>
        <v>45814</v>
      </c>
      <c r="W254">
        <f>WEEKNUM(PlanMasine[[#This Row],[Column2]],1)</f>
        <v>23</v>
      </c>
    </row>
    <row r="255" spans="1:23" x14ac:dyDescent="0.25">
      <c r="A255">
        <v>1004624</v>
      </c>
      <c r="B255">
        <v>1</v>
      </c>
      <c r="C255">
        <v>1004653</v>
      </c>
      <c r="D255" t="s">
        <v>2062</v>
      </c>
      <c r="E255">
        <v>18</v>
      </c>
      <c r="F255">
        <v>6</v>
      </c>
      <c r="G255">
        <v>0</v>
      </c>
      <c r="H255">
        <v>0</v>
      </c>
      <c r="I255" t="s">
        <v>5</v>
      </c>
      <c r="J255" t="s">
        <v>570</v>
      </c>
      <c r="K255" t="s">
        <v>1784</v>
      </c>
      <c r="L255" s="3">
        <v>45825</v>
      </c>
      <c r="M2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5" s="3">
        <v>45817</v>
      </c>
      <c r="O255" s="5">
        <f>IFERROR((PlanMasine[[#This Row],[Norma]]/PlanMasine[[#This Row],[Q]])*(PlanMasine[[#This Row],[Q]]/SUMIF(C:C,PlanMasine[[#This Row],[RN]],B:B)*PlanMasine[[#This Row],[KPLQ]]),0)</f>
        <v>3</v>
      </c>
      <c r="P255">
        <v>227781</v>
      </c>
      <c r="Q255">
        <f>COUNTIF(PROMJENA!A:A,PlanMasine[[#This Row],[KPL]]&amp;"-"&amp;PlanMasine[[#This Row],[RN]])</f>
        <v>0</v>
      </c>
      <c r="R255">
        <f>IFERROR(INDEX(REDOSLIJED!A:A,MATCH(PlanMasine[[#This Row],[KPL]],REDOSLIJED!B:B,0)),MAX(REDOSLIJED!A:A)+1)</f>
        <v>45</v>
      </c>
      <c r="S255" s="9">
        <f>SUM($M$2:M255)</f>
        <v>0.89756944444444531</v>
      </c>
      <c r="T255" s="3">
        <f>PlanMasine[[#This Row],[Datum SAS]]-1</f>
        <v>45816</v>
      </c>
      <c r="U255">
        <f>WEEKDAY(PlanMasine[[#This Row],[ZAVRŠETAK MAŠINSKE]],2)</f>
        <v>7</v>
      </c>
      <c r="V255" s="3">
        <f>IF(WEEKDAY(PlanMasine[[#This Row],[Datum SAS]]-1,2)=7,PlanMasine[[#This Row],[Datum SAS]]-3,PlanMasine[[#This Row],[Datum SAS]]-1)</f>
        <v>45814</v>
      </c>
      <c r="W255">
        <f>WEEKNUM(PlanMasine[[#This Row],[Column2]],1)</f>
        <v>23</v>
      </c>
    </row>
    <row r="256" spans="1:23" x14ac:dyDescent="0.25">
      <c r="A256">
        <v>1004624</v>
      </c>
      <c r="B256">
        <v>1</v>
      </c>
      <c r="C256">
        <v>1004645</v>
      </c>
      <c r="D256" t="s">
        <v>2061</v>
      </c>
      <c r="E256">
        <v>18</v>
      </c>
      <c r="F256">
        <v>6</v>
      </c>
      <c r="G256">
        <v>0</v>
      </c>
      <c r="H256">
        <v>0</v>
      </c>
      <c r="I256" t="s">
        <v>5</v>
      </c>
      <c r="J256" t="s">
        <v>570</v>
      </c>
      <c r="K256" t="s">
        <v>1784</v>
      </c>
      <c r="L256" s="3">
        <v>45825</v>
      </c>
      <c r="M2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6" s="3">
        <v>45817</v>
      </c>
      <c r="O256" s="5">
        <f>IFERROR((PlanMasine[[#This Row],[Norma]]/PlanMasine[[#This Row],[Q]])*(PlanMasine[[#This Row],[Q]]/SUMIF(C:C,PlanMasine[[#This Row],[RN]],B:B)*PlanMasine[[#This Row],[KPLQ]]),0)</f>
        <v>3</v>
      </c>
      <c r="P256">
        <v>227773</v>
      </c>
      <c r="Q256">
        <f>COUNTIF(PROMJENA!A:A,PlanMasine[[#This Row],[KPL]]&amp;"-"&amp;PlanMasine[[#This Row],[RN]])</f>
        <v>0</v>
      </c>
      <c r="R256">
        <f>IFERROR(INDEX(REDOSLIJED!A:A,MATCH(PlanMasine[[#This Row],[KPL]],REDOSLIJED!B:B,0)),MAX(REDOSLIJED!A:A)+1)</f>
        <v>45</v>
      </c>
      <c r="S256" s="9">
        <f>SUM($M$2:M256)</f>
        <v>0.89965277777777863</v>
      </c>
      <c r="T256" s="3">
        <f>PlanMasine[[#This Row],[Datum SAS]]-1</f>
        <v>45816</v>
      </c>
      <c r="U256">
        <f>WEEKDAY(PlanMasine[[#This Row],[ZAVRŠETAK MAŠINSKE]],2)</f>
        <v>7</v>
      </c>
      <c r="V256" s="3">
        <f>IF(WEEKDAY(PlanMasine[[#This Row],[Datum SAS]]-1,2)=7,PlanMasine[[#This Row],[Datum SAS]]-3,PlanMasine[[#This Row],[Datum SAS]]-1)</f>
        <v>45814</v>
      </c>
      <c r="W256">
        <f>WEEKNUM(PlanMasine[[#This Row],[Column2]],1)</f>
        <v>23</v>
      </c>
    </row>
    <row r="257" spans="1:23" x14ac:dyDescent="0.25">
      <c r="A257">
        <v>1004624</v>
      </c>
      <c r="B257">
        <v>1</v>
      </c>
      <c r="C257">
        <v>1004651</v>
      </c>
      <c r="D257" t="s">
        <v>1727</v>
      </c>
      <c r="E257">
        <v>18</v>
      </c>
      <c r="F257">
        <v>6</v>
      </c>
      <c r="G257">
        <v>0</v>
      </c>
      <c r="H257">
        <v>0</v>
      </c>
      <c r="I257" t="s">
        <v>5</v>
      </c>
      <c r="J257" t="s">
        <v>570</v>
      </c>
      <c r="K257" t="s">
        <v>1784</v>
      </c>
      <c r="L257" s="3">
        <v>45825</v>
      </c>
      <c r="M2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7" s="3">
        <v>45817</v>
      </c>
      <c r="O257" s="5">
        <f>IFERROR((PlanMasine[[#This Row],[Norma]]/PlanMasine[[#This Row],[Q]])*(PlanMasine[[#This Row],[Q]]/SUMIF(C:C,PlanMasine[[#This Row],[RN]],B:B)*PlanMasine[[#This Row],[KPLQ]]),0)</f>
        <v>3</v>
      </c>
      <c r="P257">
        <v>227779</v>
      </c>
      <c r="Q257">
        <f>COUNTIF(PROMJENA!A:A,PlanMasine[[#This Row],[KPL]]&amp;"-"&amp;PlanMasine[[#This Row],[RN]])</f>
        <v>0</v>
      </c>
      <c r="R257">
        <f>IFERROR(INDEX(REDOSLIJED!A:A,MATCH(PlanMasine[[#This Row],[KPL]],REDOSLIJED!B:B,0)),MAX(REDOSLIJED!A:A)+1)</f>
        <v>45</v>
      </c>
      <c r="S257" s="9">
        <f>SUM($M$2:M257)</f>
        <v>0.90173611111111196</v>
      </c>
      <c r="T257" s="3">
        <f>PlanMasine[[#This Row],[Datum SAS]]-1</f>
        <v>45816</v>
      </c>
      <c r="U257">
        <f>WEEKDAY(PlanMasine[[#This Row],[ZAVRŠETAK MAŠINSKE]],2)</f>
        <v>7</v>
      </c>
      <c r="V257" s="3">
        <f>IF(WEEKDAY(PlanMasine[[#This Row],[Datum SAS]]-1,2)=7,PlanMasine[[#This Row],[Datum SAS]]-3,PlanMasine[[#This Row],[Datum SAS]]-1)</f>
        <v>45814</v>
      </c>
      <c r="W257">
        <f>WEEKNUM(PlanMasine[[#This Row],[Column2]],1)</f>
        <v>23</v>
      </c>
    </row>
    <row r="258" spans="1:23" x14ac:dyDescent="0.25">
      <c r="A258">
        <v>1004624</v>
      </c>
      <c r="B258">
        <v>1</v>
      </c>
      <c r="C258">
        <v>1004664</v>
      </c>
      <c r="D258" t="s">
        <v>1726</v>
      </c>
      <c r="E258">
        <v>18</v>
      </c>
      <c r="F258">
        <v>6</v>
      </c>
      <c r="G258">
        <v>0</v>
      </c>
      <c r="H258">
        <v>0</v>
      </c>
      <c r="I258" t="s">
        <v>5</v>
      </c>
      <c r="J258" t="s">
        <v>570</v>
      </c>
      <c r="K258" t="s">
        <v>1784</v>
      </c>
      <c r="L258" s="3">
        <v>45825</v>
      </c>
      <c r="M2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8" s="3">
        <v>45817</v>
      </c>
      <c r="O258" s="5">
        <f>IFERROR((PlanMasine[[#This Row],[Norma]]/PlanMasine[[#This Row],[Q]])*(PlanMasine[[#This Row],[Q]]/SUMIF(C:C,PlanMasine[[#This Row],[RN]],B:B)*PlanMasine[[#This Row],[KPLQ]]),0)</f>
        <v>3</v>
      </c>
      <c r="P258">
        <v>227792</v>
      </c>
      <c r="Q258">
        <f>COUNTIF(PROMJENA!A:A,PlanMasine[[#This Row],[KPL]]&amp;"-"&amp;PlanMasine[[#This Row],[RN]])</f>
        <v>0</v>
      </c>
      <c r="R258">
        <f>IFERROR(INDEX(REDOSLIJED!A:A,MATCH(PlanMasine[[#This Row],[KPL]],REDOSLIJED!B:B,0)),MAX(REDOSLIJED!A:A)+1)</f>
        <v>45</v>
      </c>
      <c r="S258" s="9">
        <f>SUM($M$2:M258)</f>
        <v>0.90381944444444529</v>
      </c>
      <c r="T258" s="3">
        <f>PlanMasine[[#This Row],[Datum SAS]]-1</f>
        <v>45816</v>
      </c>
      <c r="U258">
        <f>WEEKDAY(PlanMasine[[#This Row],[ZAVRŠETAK MAŠINSKE]],2)</f>
        <v>7</v>
      </c>
      <c r="V258" s="3">
        <f>IF(WEEKDAY(PlanMasine[[#This Row],[Datum SAS]]-1,2)=7,PlanMasine[[#This Row],[Datum SAS]]-3,PlanMasine[[#This Row],[Datum SAS]]-1)</f>
        <v>45814</v>
      </c>
      <c r="W258">
        <f>WEEKNUM(PlanMasine[[#This Row],[Column2]],1)</f>
        <v>23</v>
      </c>
    </row>
    <row r="259" spans="1:23" x14ac:dyDescent="0.25">
      <c r="A259">
        <v>1004624</v>
      </c>
      <c r="B259">
        <v>1</v>
      </c>
      <c r="C259">
        <v>1004676</v>
      </c>
      <c r="D259" t="s">
        <v>2066</v>
      </c>
      <c r="E259">
        <v>12</v>
      </c>
      <c r="F259">
        <v>6</v>
      </c>
      <c r="G259">
        <v>0</v>
      </c>
      <c r="H259">
        <v>0</v>
      </c>
      <c r="I259" t="s">
        <v>5</v>
      </c>
      <c r="J259" t="s">
        <v>570</v>
      </c>
      <c r="K259" t="s">
        <v>1784</v>
      </c>
      <c r="L259" s="3">
        <v>45825</v>
      </c>
      <c r="M2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59" s="3">
        <v>45817</v>
      </c>
      <c r="O259" s="5">
        <f>IFERROR((PlanMasine[[#This Row],[Norma]]/PlanMasine[[#This Row],[Q]])*(PlanMasine[[#This Row],[Q]]/SUMIF(C:C,PlanMasine[[#This Row],[RN]],B:B)*PlanMasine[[#This Row],[KPLQ]]),0)</f>
        <v>2</v>
      </c>
      <c r="P259">
        <v>227804</v>
      </c>
      <c r="Q259">
        <f>COUNTIF(PROMJENA!A:A,PlanMasine[[#This Row],[KPL]]&amp;"-"&amp;PlanMasine[[#This Row],[RN]])</f>
        <v>0</v>
      </c>
      <c r="R259">
        <f>IFERROR(INDEX(REDOSLIJED!A:A,MATCH(PlanMasine[[#This Row],[KPL]],REDOSLIJED!B:B,0)),MAX(REDOSLIJED!A:A)+1)</f>
        <v>45</v>
      </c>
      <c r="S259" s="9">
        <f>SUM($M$2:M259)</f>
        <v>0.90520833333333417</v>
      </c>
      <c r="T259" s="3">
        <f>PlanMasine[[#This Row],[Datum SAS]]-1</f>
        <v>45816</v>
      </c>
      <c r="U259">
        <f>WEEKDAY(PlanMasine[[#This Row],[ZAVRŠETAK MAŠINSKE]],2)</f>
        <v>7</v>
      </c>
      <c r="V259" s="3">
        <f>IF(WEEKDAY(PlanMasine[[#This Row],[Datum SAS]]-1,2)=7,PlanMasine[[#This Row],[Datum SAS]]-3,PlanMasine[[#This Row],[Datum SAS]]-1)</f>
        <v>45814</v>
      </c>
      <c r="W259">
        <f>WEEKNUM(PlanMasine[[#This Row],[Column2]],1)</f>
        <v>23</v>
      </c>
    </row>
    <row r="260" spans="1:23" x14ac:dyDescent="0.25">
      <c r="A260">
        <v>1004624</v>
      </c>
      <c r="B260">
        <v>1</v>
      </c>
      <c r="C260">
        <v>1004686</v>
      </c>
      <c r="D260" t="s">
        <v>2063</v>
      </c>
      <c r="E260">
        <v>12</v>
      </c>
      <c r="F260">
        <v>6</v>
      </c>
      <c r="G260">
        <v>0</v>
      </c>
      <c r="H260">
        <v>0</v>
      </c>
      <c r="I260" t="s">
        <v>5</v>
      </c>
      <c r="J260" t="s">
        <v>570</v>
      </c>
      <c r="K260" t="s">
        <v>1784</v>
      </c>
      <c r="L260" s="3">
        <v>45825</v>
      </c>
      <c r="M2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60" s="3">
        <v>45817</v>
      </c>
      <c r="O260" s="5">
        <f>IFERROR((PlanMasine[[#This Row],[Norma]]/PlanMasine[[#This Row],[Q]])*(PlanMasine[[#This Row],[Q]]/SUMIF(C:C,PlanMasine[[#This Row],[RN]],B:B)*PlanMasine[[#This Row],[KPLQ]]),0)</f>
        <v>2</v>
      </c>
      <c r="P260">
        <v>227814</v>
      </c>
      <c r="Q260">
        <f>COUNTIF(PROMJENA!A:A,PlanMasine[[#This Row],[KPL]]&amp;"-"&amp;PlanMasine[[#This Row],[RN]])</f>
        <v>0</v>
      </c>
      <c r="R260">
        <f>IFERROR(INDEX(REDOSLIJED!A:A,MATCH(PlanMasine[[#This Row],[KPL]],REDOSLIJED!B:B,0)),MAX(REDOSLIJED!A:A)+1)</f>
        <v>45</v>
      </c>
      <c r="S260" s="9">
        <f>SUM($M$2:M260)</f>
        <v>0.90659722222222305</v>
      </c>
      <c r="T260" s="3">
        <f>PlanMasine[[#This Row],[Datum SAS]]-1</f>
        <v>45816</v>
      </c>
      <c r="U260">
        <f>WEEKDAY(PlanMasine[[#This Row],[ZAVRŠETAK MAŠINSKE]],2)</f>
        <v>7</v>
      </c>
      <c r="V260" s="3">
        <f>IF(WEEKDAY(PlanMasine[[#This Row],[Datum SAS]]-1,2)=7,PlanMasine[[#This Row],[Datum SAS]]-3,PlanMasine[[#This Row],[Datum SAS]]-1)</f>
        <v>45814</v>
      </c>
      <c r="W260">
        <f>WEEKNUM(PlanMasine[[#This Row],[Column2]],1)</f>
        <v>23</v>
      </c>
    </row>
    <row r="261" spans="1:23" x14ac:dyDescent="0.25">
      <c r="A261">
        <v>1004624</v>
      </c>
      <c r="B261">
        <v>1</v>
      </c>
      <c r="C261">
        <v>1004699</v>
      </c>
      <c r="D261" t="s">
        <v>2064</v>
      </c>
      <c r="E261">
        <v>18</v>
      </c>
      <c r="F261">
        <v>6</v>
      </c>
      <c r="G261">
        <v>0</v>
      </c>
      <c r="H261">
        <v>0</v>
      </c>
      <c r="I261" t="s">
        <v>5</v>
      </c>
      <c r="J261" t="s">
        <v>570</v>
      </c>
      <c r="K261" t="s">
        <v>1784</v>
      </c>
      <c r="L261" s="3">
        <v>45825</v>
      </c>
      <c r="M2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1" s="3">
        <v>45817</v>
      </c>
      <c r="O261" s="5">
        <f>IFERROR((PlanMasine[[#This Row],[Norma]]/PlanMasine[[#This Row],[Q]])*(PlanMasine[[#This Row],[Q]]/SUMIF(C:C,PlanMasine[[#This Row],[RN]],B:B)*PlanMasine[[#This Row],[KPLQ]]),0)</f>
        <v>3</v>
      </c>
      <c r="P261">
        <v>227827</v>
      </c>
      <c r="Q261">
        <f>COUNTIF(PROMJENA!A:A,PlanMasine[[#This Row],[KPL]]&amp;"-"&amp;PlanMasine[[#This Row],[RN]])</f>
        <v>0</v>
      </c>
      <c r="R261">
        <f>IFERROR(INDEX(REDOSLIJED!A:A,MATCH(PlanMasine[[#This Row],[KPL]],REDOSLIJED!B:B,0)),MAX(REDOSLIJED!A:A)+1)</f>
        <v>45</v>
      </c>
      <c r="S261" s="9">
        <f>SUM($M$2:M261)</f>
        <v>0.90868055555555638</v>
      </c>
      <c r="T261" s="3">
        <f>PlanMasine[[#This Row],[Datum SAS]]-1</f>
        <v>45816</v>
      </c>
      <c r="U261">
        <f>WEEKDAY(PlanMasine[[#This Row],[ZAVRŠETAK MAŠINSKE]],2)</f>
        <v>7</v>
      </c>
      <c r="V261" s="3">
        <f>IF(WEEKDAY(PlanMasine[[#This Row],[Datum SAS]]-1,2)=7,PlanMasine[[#This Row],[Datum SAS]]-3,PlanMasine[[#This Row],[Datum SAS]]-1)</f>
        <v>45814</v>
      </c>
      <c r="W261">
        <f>WEEKNUM(PlanMasine[[#This Row],[Column2]],1)</f>
        <v>23</v>
      </c>
    </row>
    <row r="262" spans="1:23" x14ac:dyDescent="0.25">
      <c r="A262">
        <v>1004625</v>
      </c>
      <c r="B262">
        <v>1</v>
      </c>
      <c r="C262">
        <v>1004653</v>
      </c>
      <c r="D262" t="s">
        <v>2062</v>
      </c>
      <c r="E262">
        <v>18</v>
      </c>
      <c r="F262">
        <v>6</v>
      </c>
      <c r="G262">
        <v>0</v>
      </c>
      <c r="H262">
        <v>0</v>
      </c>
      <c r="I262" t="s">
        <v>5</v>
      </c>
      <c r="J262" t="s">
        <v>570</v>
      </c>
      <c r="K262" t="s">
        <v>1784</v>
      </c>
      <c r="L262" s="3">
        <v>45825</v>
      </c>
      <c r="M2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2" s="3">
        <v>45817</v>
      </c>
      <c r="O262" s="5">
        <f>IFERROR((PlanMasine[[#This Row],[Norma]]/PlanMasine[[#This Row],[Q]])*(PlanMasine[[#This Row],[Q]]/SUMIF(C:C,PlanMasine[[#This Row],[RN]],B:B)*PlanMasine[[#This Row],[KPLQ]]),0)</f>
        <v>3</v>
      </c>
      <c r="P262">
        <v>227781</v>
      </c>
      <c r="Q262">
        <f>COUNTIF(PROMJENA!A:A,PlanMasine[[#This Row],[KPL]]&amp;"-"&amp;PlanMasine[[#This Row],[RN]])</f>
        <v>0</v>
      </c>
      <c r="R262">
        <f>IFERROR(INDEX(REDOSLIJED!A:A,MATCH(PlanMasine[[#This Row],[KPL]],REDOSLIJED!B:B,0)),MAX(REDOSLIJED!A:A)+1)</f>
        <v>45</v>
      </c>
      <c r="S262" s="9">
        <f>SUM($M$2:M262)</f>
        <v>0.91076388888888971</v>
      </c>
      <c r="T262" s="3">
        <f>PlanMasine[[#This Row],[Datum SAS]]-1</f>
        <v>45816</v>
      </c>
      <c r="U262">
        <f>WEEKDAY(PlanMasine[[#This Row],[ZAVRŠETAK MAŠINSKE]],2)</f>
        <v>7</v>
      </c>
      <c r="V262" s="3">
        <f>IF(WEEKDAY(PlanMasine[[#This Row],[Datum SAS]]-1,2)=7,PlanMasine[[#This Row],[Datum SAS]]-3,PlanMasine[[#This Row],[Datum SAS]]-1)</f>
        <v>45814</v>
      </c>
      <c r="W262">
        <f>WEEKNUM(PlanMasine[[#This Row],[Column2]],1)</f>
        <v>23</v>
      </c>
    </row>
    <row r="263" spans="1:23" x14ac:dyDescent="0.25">
      <c r="A263">
        <v>1004625</v>
      </c>
      <c r="B263">
        <v>1</v>
      </c>
      <c r="C263">
        <v>1004664</v>
      </c>
      <c r="D263" t="s">
        <v>1726</v>
      </c>
      <c r="E263">
        <v>18</v>
      </c>
      <c r="F263">
        <v>6</v>
      </c>
      <c r="G263">
        <v>0</v>
      </c>
      <c r="H263">
        <v>0</v>
      </c>
      <c r="I263" t="s">
        <v>5</v>
      </c>
      <c r="J263" t="s">
        <v>570</v>
      </c>
      <c r="K263" t="s">
        <v>1784</v>
      </c>
      <c r="L263" s="3">
        <v>45825</v>
      </c>
      <c r="M2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3" s="3">
        <v>45817</v>
      </c>
      <c r="O263" s="5">
        <f>IFERROR((PlanMasine[[#This Row],[Norma]]/PlanMasine[[#This Row],[Q]])*(PlanMasine[[#This Row],[Q]]/SUMIF(C:C,PlanMasine[[#This Row],[RN]],B:B)*PlanMasine[[#This Row],[KPLQ]]),0)</f>
        <v>3</v>
      </c>
      <c r="P263">
        <v>227792</v>
      </c>
      <c r="Q263">
        <f>COUNTIF(PROMJENA!A:A,PlanMasine[[#This Row],[KPL]]&amp;"-"&amp;PlanMasine[[#This Row],[RN]])</f>
        <v>0</v>
      </c>
      <c r="R263">
        <f>IFERROR(INDEX(REDOSLIJED!A:A,MATCH(PlanMasine[[#This Row],[KPL]],REDOSLIJED!B:B,0)),MAX(REDOSLIJED!A:A)+1)</f>
        <v>45</v>
      </c>
      <c r="S263" s="9">
        <f>SUM($M$2:M263)</f>
        <v>0.91284722222222303</v>
      </c>
      <c r="T263" s="3">
        <f>PlanMasine[[#This Row],[Datum SAS]]-1</f>
        <v>45816</v>
      </c>
      <c r="U263">
        <f>WEEKDAY(PlanMasine[[#This Row],[ZAVRŠETAK MAŠINSKE]],2)</f>
        <v>7</v>
      </c>
      <c r="V263" s="3">
        <f>IF(WEEKDAY(PlanMasine[[#This Row],[Datum SAS]]-1,2)=7,PlanMasine[[#This Row],[Datum SAS]]-3,PlanMasine[[#This Row],[Datum SAS]]-1)</f>
        <v>45814</v>
      </c>
      <c r="W263">
        <f>WEEKNUM(PlanMasine[[#This Row],[Column2]],1)</f>
        <v>23</v>
      </c>
    </row>
    <row r="264" spans="1:23" x14ac:dyDescent="0.25">
      <c r="A264">
        <v>1004625</v>
      </c>
      <c r="B264">
        <v>1</v>
      </c>
      <c r="C264">
        <v>1004676</v>
      </c>
      <c r="D264" t="s">
        <v>2066</v>
      </c>
      <c r="E264">
        <v>12</v>
      </c>
      <c r="F264">
        <v>6</v>
      </c>
      <c r="G264">
        <v>0</v>
      </c>
      <c r="H264">
        <v>0</v>
      </c>
      <c r="I264" t="s">
        <v>5</v>
      </c>
      <c r="J264" t="s">
        <v>570</v>
      </c>
      <c r="K264" t="s">
        <v>1784</v>
      </c>
      <c r="L264" s="3">
        <v>45825</v>
      </c>
      <c r="M2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64" s="3">
        <v>45817</v>
      </c>
      <c r="O264" s="5">
        <f>IFERROR((PlanMasine[[#This Row],[Norma]]/PlanMasine[[#This Row],[Q]])*(PlanMasine[[#This Row],[Q]]/SUMIF(C:C,PlanMasine[[#This Row],[RN]],B:B)*PlanMasine[[#This Row],[KPLQ]]),0)</f>
        <v>2</v>
      </c>
      <c r="P264">
        <v>227804</v>
      </c>
      <c r="Q264">
        <f>COUNTIF(PROMJENA!A:A,PlanMasine[[#This Row],[KPL]]&amp;"-"&amp;PlanMasine[[#This Row],[RN]])</f>
        <v>0</v>
      </c>
      <c r="R264">
        <f>IFERROR(INDEX(REDOSLIJED!A:A,MATCH(PlanMasine[[#This Row],[KPL]],REDOSLIJED!B:B,0)),MAX(REDOSLIJED!A:A)+1)</f>
        <v>45</v>
      </c>
      <c r="S264" s="9">
        <f>SUM($M$2:M264)</f>
        <v>0.91423611111111192</v>
      </c>
      <c r="T264" s="3">
        <f>PlanMasine[[#This Row],[Datum SAS]]-1</f>
        <v>45816</v>
      </c>
      <c r="U264">
        <f>WEEKDAY(PlanMasine[[#This Row],[ZAVRŠETAK MAŠINSKE]],2)</f>
        <v>7</v>
      </c>
      <c r="V264" s="3">
        <f>IF(WEEKDAY(PlanMasine[[#This Row],[Datum SAS]]-1,2)=7,PlanMasine[[#This Row],[Datum SAS]]-3,PlanMasine[[#This Row],[Datum SAS]]-1)</f>
        <v>45814</v>
      </c>
      <c r="W264">
        <f>WEEKNUM(PlanMasine[[#This Row],[Column2]],1)</f>
        <v>23</v>
      </c>
    </row>
    <row r="265" spans="1:23" x14ac:dyDescent="0.25">
      <c r="A265">
        <v>1004625</v>
      </c>
      <c r="B265">
        <v>1</v>
      </c>
      <c r="C265">
        <v>1004686</v>
      </c>
      <c r="D265" t="s">
        <v>2063</v>
      </c>
      <c r="E265">
        <v>12</v>
      </c>
      <c r="F265">
        <v>6</v>
      </c>
      <c r="G265">
        <v>0</v>
      </c>
      <c r="H265">
        <v>0</v>
      </c>
      <c r="I265" t="s">
        <v>5</v>
      </c>
      <c r="J265" t="s">
        <v>570</v>
      </c>
      <c r="K265" t="s">
        <v>1784</v>
      </c>
      <c r="L265" s="3">
        <v>45825</v>
      </c>
      <c r="M2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65" s="3">
        <v>45817</v>
      </c>
      <c r="O265" s="5">
        <f>IFERROR((PlanMasine[[#This Row],[Norma]]/PlanMasine[[#This Row],[Q]])*(PlanMasine[[#This Row],[Q]]/SUMIF(C:C,PlanMasine[[#This Row],[RN]],B:B)*PlanMasine[[#This Row],[KPLQ]]),0)</f>
        <v>2</v>
      </c>
      <c r="P265">
        <v>227814</v>
      </c>
      <c r="Q265">
        <f>COUNTIF(PROMJENA!A:A,PlanMasine[[#This Row],[KPL]]&amp;"-"&amp;PlanMasine[[#This Row],[RN]])</f>
        <v>0</v>
      </c>
      <c r="R265">
        <f>IFERROR(INDEX(REDOSLIJED!A:A,MATCH(PlanMasine[[#This Row],[KPL]],REDOSLIJED!B:B,0)),MAX(REDOSLIJED!A:A)+1)</f>
        <v>45</v>
      </c>
      <c r="S265" s="9">
        <f>SUM($M$2:M265)</f>
        <v>0.9156250000000008</v>
      </c>
      <c r="T265" s="3">
        <f>PlanMasine[[#This Row],[Datum SAS]]-1</f>
        <v>45816</v>
      </c>
      <c r="U265">
        <f>WEEKDAY(PlanMasine[[#This Row],[ZAVRŠETAK MAŠINSKE]],2)</f>
        <v>7</v>
      </c>
      <c r="V265" s="3">
        <f>IF(WEEKDAY(PlanMasine[[#This Row],[Datum SAS]]-1,2)=7,PlanMasine[[#This Row],[Datum SAS]]-3,PlanMasine[[#This Row],[Datum SAS]]-1)</f>
        <v>45814</v>
      </c>
      <c r="W265">
        <f>WEEKNUM(PlanMasine[[#This Row],[Column2]],1)</f>
        <v>23</v>
      </c>
    </row>
    <row r="266" spans="1:23" x14ac:dyDescent="0.25">
      <c r="A266">
        <v>1004625</v>
      </c>
      <c r="B266">
        <v>1</v>
      </c>
      <c r="C266">
        <v>1004699</v>
      </c>
      <c r="D266" t="s">
        <v>2064</v>
      </c>
      <c r="E266">
        <v>18</v>
      </c>
      <c r="F266">
        <v>6</v>
      </c>
      <c r="G266">
        <v>0</v>
      </c>
      <c r="H266">
        <v>0</v>
      </c>
      <c r="I266" t="s">
        <v>5</v>
      </c>
      <c r="J266" t="s">
        <v>570</v>
      </c>
      <c r="K266" t="s">
        <v>1784</v>
      </c>
      <c r="L266" s="3">
        <v>45825</v>
      </c>
      <c r="M2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6" s="3">
        <v>45817</v>
      </c>
      <c r="O266" s="5">
        <f>IFERROR((PlanMasine[[#This Row],[Norma]]/PlanMasine[[#This Row],[Q]])*(PlanMasine[[#This Row],[Q]]/SUMIF(C:C,PlanMasine[[#This Row],[RN]],B:B)*PlanMasine[[#This Row],[KPLQ]]),0)</f>
        <v>3</v>
      </c>
      <c r="P266">
        <v>227827</v>
      </c>
      <c r="Q266">
        <f>COUNTIF(PROMJENA!A:A,PlanMasine[[#This Row],[KPL]]&amp;"-"&amp;PlanMasine[[#This Row],[RN]])</f>
        <v>0</v>
      </c>
      <c r="R266">
        <f>IFERROR(INDEX(REDOSLIJED!A:A,MATCH(PlanMasine[[#This Row],[KPL]],REDOSLIJED!B:B,0)),MAX(REDOSLIJED!A:A)+1)</f>
        <v>45</v>
      </c>
      <c r="S266" s="9">
        <f>SUM($M$2:M266)</f>
        <v>0.91770833333333413</v>
      </c>
      <c r="T266" s="3">
        <f>PlanMasine[[#This Row],[Datum SAS]]-1</f>
        <v>45816</v>
      </c>
      <c r="U266">
        <f>WEEKDAY(PlanMasine[[#This Row],[ZAVRŠETAK MAŠINSKE]],2)</f>
        <v>7</v>
      </c>
      <c r="V266" s="3">
        <f>IF(WEEKDAY(PlanMasine[[#This Row],[Datum SAS]]-1,2)=7,PlanMasine[[#This Row],[Datum SAS]]-3,PlanMasine[[#This Row],[Datum SAS]]-1)</f>
        <v>45814</v>
      </c>
      <c r="W266">
        <f>WEEKNUM(PlanMasine[[#This Row],[Column2]],1)</f>
        <v>23</v>
      </c>
    </row>
    <row r="267" spans="1:23" x14ac:dyDescent="0.25">
      <c r="A267">
        <v>1004625</v>
      </c>
      <c r="B267">
        <v>1</v>
      </c>
      <c r="C267">
        <v>1004704</v>
      </c>
      <c r="D267" t="s">
        <v>2065</v>
      </c>
      <c r="E267">
        <v>12</v>
      </c>
      <c r="F267">
        <v>6</v>
      </c>
      <c r="G267">
        <v>0</v>
      </c>
      <c r="H267">
        <v>0</v>
      </c>
      <c r="I267" t="s">
        <v>5</v>
      </c>
      <c r="J267" t="s">
        <v>570</v>
      </c>
      <c r="K267" t="s">
        <v>1784</v>
      </c>
      <c r="L267" s="3">
        <v>45825</v>
      </c>
      <c r="M2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67" s="3">
        <v>45817</v>
      </c>
      <c r="O267" s="5">
        <f>IFERROR((PlanMasine[[#This Row],[Norma]]/PlanMasine[[#This Row],[Q]])*(PlanMasine[[#This Row],[Q]]/SUMIF(C:C,PlanMasine[[#This Row],[RN]],B:B)*PlanMasine[[#This Row],[KPLQ]]),0)</f>
        <v>2</v>
      </c>
      <c r="P267">
        <v>227832</v>
      </c>
      <c r="Q267">
        <f>COUNTIF(PROMJENA!A:A,PlanMasine[[#This Row],[KPL]]&amp;"-"&amp;PlanMasine[[#This Row],[RN]])</f>
        <v>0</v>
      </c>
      <c r="R267">
        <f>IFERROR(INDEX(REDOSLIJED!A:A,MATCH(PlanMasine[[#This Row],[KPL]],REDOSLIJED!B:B,0)),MAX(REDOSLIJED!A:A)+1)</f>
        <v>45</v>
      </c>
      <c r="S267" s="9">
        <f>SUM($M$2:M267)</f>
        <v>0.91909722222222301</v>
      </c>
      <c r="T267" s="3">
        <f>PlanMasine[[#This Row],[Datum SAS]]-1</f>
        <v>45816</v>
      </c>
      <c r="U267">
        <f>WEEKDAY(PlanMasine[[#This Row],[ZAVRŠETAK MAŠINSKE]],2)</f>
        <v>7</v>
      </c>
      <c r="V267" s="3">
        <f>IF(WEEKDAY(PlanMasine[[#This Row],[Datum SAS]]-1,2)=7,PlanMasine[[#This Row],[Datum SAS]]-3,PlanMasine[[#This Row],[Datum SAS]]-1)</f>
        <v>45814</v>
      </c>
      <c r="W267">
        <f>WEEKNUM(PlanMasine[[#This Row],[Column2]],1)</f>
        <v>23</v>
      </c>
    </row>
    <row r="268" spans="1:23" x14ac:dyDescent="0.25">
      <c r="A268">
        <v>1004625</v>
      </c>
      <c r="B268">
        <v>1</v>
      </c>
      <c r="C268">
        <v>1004645</v>
      </c>
      <c r="D268" t="s">
        <v>2061</v>
      </c>
      <c r="E268">
        <v>18</v>
      </c>
      <c r="F268">
        <v>6</v>
      </c>
      <c r="G268">
        <v>0</v>
      </c>
      <c r="H268">
        <v>0</v>
      </c>
      <c r="I268" t="s">
        <v>5</v>
      </c>
      <c r="J268" t="s">
        <v>570</v>
      </c>
      <c r="K268" t="s">
        <v>1784</v>
      </c>
      <c r="L268" s="3">
        <v>45825</v>
      </c>
      <c r="M2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8" s="3">
        <v>45817</v>
      </c>
      <c r="O268" s="5">
        <f>IFERROR((PlanMasine[[#This Row],[Norma]]/PlanMasine[[#This Row],[Q]])*(PlanMasine[[#This Row],[Q]]/SUMIF(C:C,PlanMasine[[#This Row],[RN]],B:B)*PlanMasine[[#This Row],[KPLQ]]),0)</f>
        <v>3</v>
      </c>
      <c r="P268">
        <v>227773</v>
      </c>
      <c r="Q268">
        <f>COUNTIF(PROMJENA!A:A,PlanMasine[[#This Row],[KPL]]&amp;"-"&amp;PlanMasine[[#This Row],[RN]])</f>
        <v>0</v>
      </c>
      <c r="R268">
        <f>IFERROR(INDEX(REDOSLIJED!A:A,MATCH(PlanMasine[[#This Row],[KPL]],REDOSLIJED!B:B,0)),MAX(REDOSLIJED!A:A)+1)</f>
        <v>45</v>
      </c>
      <c r="S268" s="9">
        <f>SUM($M$2:M268)</f>
        <v>0.92118055555555634</v>
      </c>
      <c r="T268" s="3">
        <f>PlanMasine[[#This Row],[Datum SAS]]-1</f>
        <v>45816</v>
      </c>
      <c r="U268">
        <f>WEEKDAY(PlanMasine[[#This Row],[ZAVRŠETAK MAŠINSKE]],2)</f>
        <v>7</v>
      </c>
      <c r="V268" s="3">
        <f>IF(WEEKDAY(PlanMasine[[#This Row],[Datum SAS]]-1,2)=7,PlanMasine[[#This Row],[Datum SAS]]-3,PlanMasine[[#This Row],[Datum SAS]]-1)</f>
        <v>45814</v>
      </c>
      <c r="W268">
        <f>WEEKNUM(PlanMasine[[#This Row],[Column2]],1)</f>
        <v>23</v>
      </c>
    </row>
    <row r="269" spans="1:23" x14ac:dyDescent="0.25">
      <c r="A269">
        <v>1004625</v>
      </c>
      <c r="B269">
        <v>1</v>
      </c>
      <c r="C269">
        <v>1004651</v>
      </c>
      <c r="D269" t="s">
        <v>1727</v>
      </c>
      <c r="E269">
        <v>18</v>
      </c>
      <c r="F269">
        <v>6</v>
      </c>
      <c r="G269">
        <v>0</v>
      </c>
      <c r="H269">
        <v>0</v>
      </c>
      <c r="I269" t="s">
        <v>5</v>
      </c>
      <c r="J269" t="s">
        <v>570</v>
      </c>
      <c r="K269" t="s">
        <v>1784</v>
      </c>
      <c r="L269" s="3">
        <v>45825</v>
      </c>
      <c r="M2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9" s="3">
        <v>45817</v>
      </c>
      <c r="O269" s="5">
        <f>IFERROR((PlanMasine[[#This Row],[Norma]]/PlanMasine[[#This Row],[Q]])*(PlanMasine[[#This Row],[Q]]/SUMIF(C:C,PlanMasine[[#This Row],[RN]],B:B)*PlanMasine[[#This Row],[KPLQ]]),0)</f>
        <v>3</v>
      </c>
      <c r="P269">
        <v>227779</v>
      </c>
      <c r="Q269">
        <f>COUNTIF(PROMJENA!A:A,PlanMasine[[#This Row],[KPL]]&amp;"-"&amp;PlanMasine[[#This Row],[RN]])</f>
        <v>0</v>
      </c>
      <c r="R269">
        <f>IFERROR(INDEX(REDOSLIJED!A:A,MATCH(PlanMasine[[#This Row],[KPL]],REDOSLIJED!B:B,0)),MAX(REDOSLIJED!A:A)+1)</f>
        <v>45</v>
      </c>
      <c r="S269" s="9">
        <f>SUM($M$2:M269)</f>
        <v>0.92326388888888966</v>
      </c>
      <c r="T269" s="3">
        <f>PlanMasine[[#This Row],[Datum SAS]]-1</f>
        <v>45816</v>
      </c>
      <c r="U269">
        <f>WEEKDAY(PlanMasine[[#This Row],[ZAVRŠETAK MAŠINSKE]],2)</f>
        <v>7</v>
      </c>
      <c r="V269" s="3">
        <f>IF(WEEKDAY(PlanMasine[[#This Row],[Datum SAS]]-1,2)=7,PlanMasine[[#This Row],[Datum SAS]]-3,PlanMasine[[#This Row],[Datum SAS]]-1)</f>
        <v>45814</v>
      </c>
      <c r="W269">
        <f>WEEKNUM(PlanMasine[[#This Row],[Column2]],1)</f>
        <v>23</v>
      </c>
    </row>
    <row r="270" spans="1:23" x14ac:dyDescent="0.25">
      <c r="A270">
        <v>1004626</v>
      </c>
      <c r="B270">
        <v>1</v>
      </c>
      <c r="C270">
        <v>1004699</v>
      </c>
      <c r="D270" t="s">
        <v>2064</v>
      </c>
      <c r="E270">
        <v>18</v>
      </c>
      <c r="F270">
        <v>6</v>
      </c>
      <c r="G270">
        <v>0</v>
      </c>
      <c r="H270">
        <v>0</v>
      </c>
      <c r="I270" t="s">
        <v>5</v>
      </c>
      <c r="J270" t="s">
        <v>570</v>
      </c>
      <c r="K270" t="s">
        <v>1784</v>
      </c>
      <c r="L270" s="3">
        <v>45825</v>
      </c>
      <c r="M2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0" s="3">
        <v>45817</v>
      </c>
      <c r="O270" s="5">
        <f>IFERROR((PlanMasine[[#This Row],[Norma]]/PlanMasine[[#This Row],[Q]])*(PlanMasine[[#This Row],[Q]]/SUMIF(C:C,PlanMasine[[#This Row],[RN]],B:B)*PlanMasine[[#This Row],[KPLQ]]),0)</f>
        <v>3</v>
      </c>
      <c r="P270">
        <v>227827</v>
      </c>
      <c r="Q270">
        <f>COUNTIF(PROMJENA!A:A,PlanMasine[[#This Row],[KPL]]&amp;"-"&amp;PlanMasine[[#This Row],[RN]])</f>
        <v>0</v>
      </c>
      <c r="R270">
        <f>IFERROR(INDEX(REDOSLIJED!A:A,MATCH(PlanMasine[[#This Row],[KPL]],REDOSLIJED!B:B,0)),MAX(REDOSLIJED!A:A)+1)</f>
        <v>45</v>
      </c>
      <c r="S270" s="9">
        <f>SUM($M$2:M270)</f>
        <v>0.92534722222222299</v>
      </c>
      <c r="T270" s="3">
        <f>PlanMasine[[#This Row],[Datum SAS]]-1</f>
        <v>45816</v>
      </c>
      <c r="U270">
        <f>WEEKDAY(PlanMasine[[#This Row],[ZAVRŠETAK MAŠINSKE]],2)</f>
        <v>7</v>
      </c>
      <c r="V270" s="3">
        <f>IF(WEEKDAY(PlanMasine[[#This Row],[Datum SAS]]-1,2)=7,PlanMasine[[#This Row],[Datum SAS]]-3,PlanMasine[[#This Row],[Datum SAS]]-1)</f>
        <v>45814</v>
      </c>
      <c r="W270">
        <f>WEEKNUM(PlanMasine[[#This Row],[Column2]],1)</f>
        <v>23</v>
      </c>
    </row>
    <row r="271" spans="1:23" x14ac:dyDescent="0.25">
      <c r="A271">
        <v>1004626</v>
      </c>
      <c r="B271">
        <v>1</v>
      </c>
      <c r="C271">
        <v>1004686</v>
      </c>
      <c r="D271" t="s">
        <v>2063</v>
      </c>
      <c r="E271">
        <v>12</v>
      </c>
      <c r="F271">
        <v>6</v>
      </c>
      <c r="G271">
        <v>0</v>
      </c>
      <c r="H271">
        <v>0</v>
      </c>
      <c r="I271" t="s">
        <v>5</v>
      </c>
      <c r="J271" t="s">
        <v>570</v>
      </c>
      <c r="K271" t="s">
        <v>1784</v>
      </c>
      <c r="L271" s="3">
        <v>45825</v>
      </c>
      <c r="M2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1" s="3">
        <v>45817</v>
      </c>
      <c r="O271" s="5">
        <f>IFERROR((PlanMasine[[#This Row],[Norma]]/PlanMasine[[#This Row],[Q]])*(PlanMasine[[#This Row],[Q]]/SUMIF(C:C,PlanMasine[[#This Row],[RN]],B:B)*PlanMasine[[#This Row],[KPLQ]]),0)</f>
        <v>2</v>
      </c>
      <c r="P271">
        <v>227814</v>
      </c>
      <c r="Q271">
        <f>COUNTIF(PROMJENA!A:A,PlanMasine[[#This Row],[KPL]]&amp;"-"&amp;PlanMasine[[#This Row],[RN]])</f>
        <v>0</v>
      </c>
      <c r="R271">
        <f>IFERROR(INDEX(REDOSLIJED!A:A,MATCH(PlanMasine[[#This Row],[KPL]],REDOSLIJED!B:B,0)),MAX(REDOSLIJED!A:A)+1)</f>
        <v>45</v>
      </c>
      <c r="S271" s="9">
        <f>SUM($M$2:M271)</f>
        <v>0.92673611111111187</v>
      </c>
      <c r="T271" s="3">
        <f>PlanMasine[[#This Row],[Datum SAS]]-1</f>
        <v>45816</v>
      </c>
      <c r="U271">
        <f>WEEKDAY(PlanMasine[[#This Row],[ZAVRŠETAK MAŠINSKE]],2)</f>
        <v>7</v>
      </c>
      <c r="V271" s="3">
        <f>IF(WEEKDAY(PlanMasine[[#This Row],[Datum SAS]]-1,2)=7,PlanMasine[[#This Row],[Datum SAS]]-3,PlanMasine[[#This Row],[Datum SAS]]-1)</f>
        <v>45814</v>
      </c>
      <c r="W271">
        <f>WEEKNUM(PlanMasine[[#This Row],[Column2]],1)</f>
        <v>23</v>
      </c>
    </row>
    <row r="272" spans="1:23" x14ac:dyDescent="0.25">
      <c r="A272">
        <v>1004626</v>
      </c>
      <c r="B272">
        <v>1</v>
      </c>
      <c r="C272">
        <v>1004676</v>
      </c>
      <c r="D272" t="s">
        <v>2066</v>
      </c>
      <c r="E272">
        <v>12</v>
      </c>
      <c r="F272">
        <v>6</v>
      </c>
      <c r="G272">
        <v>0</v>
      </c>
      <c r="H272">
        <v>0</v>
      </c>
      <c r="I272" t="s">
        <v>5</v>
      </c>
      <c r="J272" t="s">
        <v>570</v>
      </c>
      <c r="K272" t="s">
        <v>1784</v>
      </c>
      <c r="L272" s="3">
        <v>45825</v>
      </c>
      <c r="M2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2" s="3">
        <v>45817</v>
      </c>
      <c r="O272" s="5">
        <f>IFERROR((PlanMasine[[#This Row],[Norma]]/PlanMasine[[#This Row],[Q]])*(PlanMasine[[#This Row],[Q]]/SUMIF(C:C,PlanMasine[[#This Row],[RN]],B:B)*PlanMasine[[#This Row],[KPLQ]]),0)</f>
        <v>2</v>
      </c>
      <c r="P272">
        <v>227804</v>
      </c>
      <c r="Q272">
        <f>COUNTIF(PROMJENA!A:A,PlanMasine[[#This Row],[KPL]]&amp;"-"&amp;PlanMasine[[#This Row],[RN]])</f>
        <v>0</v>
      </c>
      <c r="R272">
        <f>IFERROR(INDEX(REDOSLIJED!A:A,MATCH(PlanMasine[[#This Row],[KPL]],REDOSLIJED!B:B,0)),MAX(REDOSLIJED!A:A)+1)</f>
        <v>45</v>
      </c>
      <c r="S272" s="9">
        <f>SUM($M$2:M272)</f>
        <v>0.92812500000000075</v>
      </c>
      <c r="T272" s="3">
        <f>PlanMasine[[#This Row],[Datum SAS]]-1</f>
        <v>45816</v>
      </c>
      <c r="U272">
        <f>WEEKDAY(PlanMasine[[#This Row],[ZAVRŠETAK MAŠINSKE]],2)</f>
        <v>7</v>
      </c>
      <c r="V272" s="3">
        <f>IF(WEEKDAY(PlanMasine[[#This Row],[Datum SAS]]-1,2)=7,PlanMasine[[#This Row],[Datum SAS]]-3,PlanMasine[[#This Row],[Datum SAS]]-1)</f>
        <v>45814</v>
      </c>
      <c r="W272">
        <f>WEEKNUM(PlanMasine[[#This Row],[Column2]],1)</f>
        <v>23</v>
      </c>
    </row>
    <row r="273" spans="1:23" x14ac:dyDescent="0.25">
      <c r="A273">
        <v>1004626</v>
      </c>
      <c r="B273">
        <v>1</v>
      </c>
      <c r="C273">
        <v>1004664</v>
      </c>
      <c r="D273" t="s">
        <v>1726</v>
      </c>
      <c r="E273">
        <v>18</v>
      </c>
      <c r="F273">
        <v>6</v>
      </c>
      <c r="G273">
        <v>0</v>
      </c>
      <c r="H273">
        <v>0</v>
      </c>
      <c r="I273" t="s">
        <v>5</v>
      </c>
      <c r="J273" t="s">
        <v>570</v>
      </c>
      <c r="K273" t="s">
        <v>1784</v>
      </c>
      <c r="L273" s="3">
        <v>45825</v>
      </c>
      <c r="M2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3" s="3">
        <v>45817</v>
      </c>
      <c r="O273" s="5">
        <f>IFERROR((PlanMasine[[#This Row],[Norma]]/PlanMasine[[#This Row],[Q]])*(PlanMasine[[#This Row],[Q]]/SUMIF(C:C,PlanMasine[[#This Row],[RN]],B:B)*PlanMasine[[#This Row],[KPLQ]]),0)</f>
        <v>3</v>
      </c>
      <c r="P273">
        <v>227792</v>
      </c>
      <c r="Q273">
        <f>COUNTIF(PROMJENA!A:A,PlanMasine[[#This Row],[KPL]]&amp;"-"&amp;PlanMasine[[#This Row],[RN]])</f>
        <v>0</v>
      </c>
      <c r="R273">
        <f>IFERROR(INDEX(REDOSLIJED!A:A,MATCH(PlanMasine[[#This Row],[KPL]],REDOSLIJED!B:B,0)),MAX(REDOSLIJED!A:A)+1)</f>
        <v>45</v>
      </c>
      <c r="S273" s="9">
        <f>SUM($M$2:M273)</f>
        <v>0.93020833333333408</v>
      </c>
      <c r="T273" s="3">
        <f>PlanMasine[[#This Row],[Datum SAS]]-1</f>
        <v>45816</v>
      </c>
      <c r="U273">
        <f>WEEKDAY(PlanMasine[[#This Row],[ZAVRŠETAK MAŠINSKE]],2)</f>
        <v>7</v>
      </c>
      <c r="V273" s="3">
        <f>IF(WEEKDAY(PlanMasine[[#This Row],[Datum SAS]]-1,2)=7,PlanMasine[[#This Row],[Datum SAS]]-3,PlanMasine[[#This Row],[Datum SAS]]-1)</f>
        <v>45814</v>
      </c>
      <c r="W273">
        <f>WEEKNUM(PlanMasine[[#This Row],[Column2]],1)</f>
        <v>23</v>
      </c>
    </row>
    <row r="274" spans="1:23" x14ac:dyDescent="0.25">
      <c r="A274">
        <v>1004626</v>
      </c>
      <c r="B274">
        <v>1</v>
      </c>
      <c r="C274">
        <v>1004653</v>
      </c>
      <c r="D274" t="s">
        <v>2062</v>
      </c>
      <c r="E274">
        <v>18</v>
      </c>
      <c r="F274">
        <v>6</v>
      </c>
      <c r="G274">
        <v>0</v>
      </c>
      <c r="H274">
        <v>0</v>
      </c>
      <c r="I274" t="s">
        <v>5</v>
      </c>
      <c r="J274" t="s">
        <v>570</v>
      </c>
      <c r="K274" t="s">
        <v>1784</v>
      </c>
      <c r="L274" s="3">
        <v>45825</v>
      </c>
      <c r="M2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4" s="3">
        <v>45817</v>
      </c>
      <c r="O274" s="5">
        <f>IFERROR((PlanMasine[[#This Row],[Norma]]/PlanMasine[[#This Row],[Q]])*(PlanMasine[[#This Row],[Q]]/SUMIF(C:C,PlanMasine[[#This Row],[RN]],B:B)*PlanMasine[[#This Row],[KPLQ]]),0)</f>
        <v>3</v>
      </c>
      <c r="P274">
        <v>227781</v>
      </c>
      <c r="Q274">
        <f>COUNTIF(PROMJENA!A:A,PlanMasine[[#This Row],[KPL]]&amp;"-"&amp;PlanMasine[[#This Row],[RN]])</f>
        <v>0</v>
      </c>
      <c r="R274">
        <f>IFERROR(INDEX(REDOSLIJED!A:A,MATCH(PlanMasine[[#This Row],[KPL]],REDOSLIJED!B:B,0)),MAX(REDOSLIJED!A:A)+1)</f>
        <v>45</v>
      </c>
      <c r="S274" s="9">
        <f>SUM($M$2:M274)</f>
        <v>0.93229166666666741</v>
      </c>
      <c r="T274" s="3">
        <f>PlanMasine[[#This Row],[Datum SAS]]-1</f>
        <v>45816</v>
      </c>
      <c r="U274">
        <f>WEEKDAY(PlanMasine[[#This Row],[ZAVRŠETAK MAŠINSKE]],2)</f>
        <v>7</v>
      </c>
      <c r="V274" s="3">
        <f>IF(WEEKDAY(PlanMasine[[#This Row],[Datum SAS]]-1,2)=7,PlanMasine[[#This Row],[Datum SAS]]-3,PlanMasine[[#This Row],[Datum SAS]]-1)</f>
        <v>45814</v>
      </c>
      <c r="W274">
        <f>WEEKNUM(PlanMasine[[#This Row],[Column2]],1)</f>
        <v>23</v>
      </c>
    </row>
    <row r="275" spans="1:23" x14ac:dyDescent="0.25">
      <c r="A275">
        <v>1004626</v>
      </c>
      <c r="B275">
        <v>1</v>
      </c>
      <c r="C275">
        <v>1004651</v>
      </c>
      <c r="D275" t="s">
        <v>1727</v>
      </c>
      <c r="E275">
        <v>18</v>
      </c>
      <c r="F275">
        <v>6</v>
      </c>
      <c r="G275">
        <v>0</v>
      </c>
      <c r="H275">
        <v>0</v>
      </c>
      <c r="I275" t="s">
        <v>5</v>
      </c>
      <c r="J275" t="s">
        <v>570</v>
      </c>
      <c r="K275" t="s">
        <v>1784</v>
      </c>
      <c r="L275" s="3">
        <v>45825</v>
      </c>
      <c r="M2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5" s="3">
        <v>45817</v>
      </c>
      <c r="O275" s="5">
        <f>IFERROR((PlanMasine[[#This Row],[Norma]]/PlanMasine[[#This Row],[Q]])*(PlanMasine[[#This Row],[Q]]/SUMIF(C:C,PlanMasine[[#This Row],[RN]],B:B)*PlanMasine[[#This Row],[KPLQ]]),0)</f>
        <v>3</v>
      </c>
      <c r="P275">
        <v>227779</v>
      </c>
      <c r="Q275">
        <f>COUNTIF(PROMJENA!A:A,PlanMasine[[#This Row],[KPL]]&amp;"-"&amp;PlanMasine[[#This Row],[RN]])</f>
        <v>0</v>
      </c>
      <c r="R275">
        <f>IFERROR(INDEX(REDOSLIJED!A:A,MATCH(PlanMasine[[#This Row],[KPL]],REDOSLIJED!B:B,0)),MAX(REDOSLIJED!A:A)+1)</f>
        <v>45</v>
      </c>
      <c r="S275" s="9">
        <f>SUM($M$2:M275)</f>
        <v>0.93437500000000073</v>
      </c>
      <c r="T275" s="3">
        <f>PlanMasine[[#This Row],[Datum SAS]]-1</f>
        <v>45816</v>
      </c>
      <c r="U275">
        <f>WEEKDAY(PlanMasine[[#This Row],[ZAVRŠETAK MAŠINSKE]],2)</f>
        <v>7</v>
      </c>
      <c r="V275" s="3">
        <f>IF(WEEKDAY(PlanMasine[[#This Row],[Datum SAS]]-1,2)=7,PlanMasine[[#This Row],[Datum SAS]]-3,PlanMasine[[#This Row],[Datum SAS]]-1)</f>
        <v>45814</v>
      </c>
      <c r="W275">
        <f>WEEKNUM(PlanMasine[[#This Row],[Column2]],1)</f>
        <v>23</v>
      </c>
    </row>
    <row r="276" spans="1:23" x14ac:dyDescent="0.25">
      <c r="A276">
        <v>1004626</v>
      </c>
      <c r="B276">
        <v>1</v>
      </c>
      <c r="C276">
        <v>1004645</v>
      </c>
      <c r="D276" t="s">
        <v>2061</v>
      </c>
      <c r="E276">
        <v>18</v>
      </c>
      <c r="F276">
        <v>6</v>
      </c>
      <c r="G276">
        <v>0</v>
      </c>
      <c r="H276">
        <v>0</v>
      </c>
      <c r="I276" t="s">
        <v>5</v>
      </c>
      <c r="J276" t="s">
        <v>570</v>
      </c>
      <c r="K276" t="s">
        <v>1784</v>
      </c>
      <c r="L276" s="3">
        <v>45825</v>
      </c>
      <c r="M2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6" s="3">
        <v>45817</v>
      </c>
      <c r="O276" s="5">
        <f>IFERROR((PlanMasine[[#This Row],[Norma]]/PlanMasine[[#This Row],[Q]])*(PlanMasine[[#This Row],[Q]]/SUMIF(C:C,PlanMasine[[#This Row],[RN]],B:B)*PlanMasine[[#This Row],[KPLQ]]),0)</f>
        <v>3</v>
      </c>
      <c r="P276">
        <v>227773</v>
      </c>
      <c r="Q276">
        <f>COUNTIF(PROMJENA!A:A,PlanMasine[[#This Row],[KPL]]&amp;"-"&amp;PlanMasine[[#This Row],[RN]])</f>
        <v>0</v>
      </c>
      <c r="R276">
        <f>IFERROR(INDEX(REDOSLIJED!A:A,MATCH(PlanMasine[[#This Row],[KPL]],REDOSLIJED!B:B,0)),MAX(REDOSLIJED!A:A)+1)</f>
        <v>45</v>
      </c>
      <c r="S276" s="9">
        <f>SUM($M$2:M276)</f>
        <v>0.93645833333333406</v>
      </c>
      <c r="T276" s="3">
        <f>PlanMasine[[#This Row],[Datum SAS]]-1</f>
        <v>45816</v>
      </c>
      <c r="U276">
        <f>WEEKDAY(PlanMasine[[#This Row],[ZAVRŠETAK MAŠINSKE]],2)</f>
        <v>7</v>
      </c>
      <c r="V276" s="3">
        <f>IF(WEEKDAY(PlanMasine[[#This Row],[Datum SAS]]-1,2)=7,PlanMasine[[#This Row],[Datum SAS]]-3,PlanMasine[[#This Row],[Datum SAS]]-1)</f>
        <v>45814</v>
      </c>
      <c r="W276">
        <f>WEEKNUM(PlanMasine[[#This Row],[Column2]],1)</f>
        <v>23</v>
      </c>
    </row>
    <row r="277" spans="1:23" x14ac:dyDescent="0.25">
      <c r="A277">
        <v>1004626</v>
      </c>
      <c r="B277">
        <v>1</v>
      </c>
      <c r="C277">
        <v>1004704</v>
      </c>
      <c r="D277" t="s">
        <v>2065</v>
      </c>
      <c r="E277">
        <v>12</v>
      </c>
      <c r="F277">
        <v>6</v>
      </c>
      <c r="G277">
        <v>0</v>
      </c>
      <c r="H277">
        <v>0</v>
      </c>
      <c r="I277" t="s">
        <v>5</v>
      </c>
      <c r="J277" t="s">
        <v>570</v>
      </c>
      <c r="K277" t="s">
        <v>1784</v>
      </c>
      <c r="L277" s="3">
        <v>45825</v>
      </c>
      <c r="M2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7" s="3">
        <v>45817</v>
      </c>
      <c r="O277" s="5">
        <f>IFERROR((PlanMasine[[#This Row],[Norma]]/PlanMasine[[#This Row],[Q]])*(PlanMasine[[#This Row],[Q]]/SUMIF(C:C,PlanMasine[[#This Row],[RN]],B:B)*PlanMasine[[#This Row],[KPLQ]]),0)</f>
        <v>2</v>
      </c>
      <c r="P277">
        <v>227832</v>
      </c>
      <c r="Q277">
        <f>COUNTIF(PROMJENA!A:A,PlanMasine[[#This Row],[KPL]]&amp;"-"&amp;PlanMasine[[#This Row],[RN]])</f>
        <v>0</v>
      </c>
      <c r="R277">
        <f>IFERROR(INDEX(REDOSLIJED!A:A,MATCH(PlanMasine[[#This Row],[KPL]],REDOSLIJED!B:B,0)),MAX(REDOSLIJED!A:A)+1)</f>
        <v>45</v>
      </c>
      <c r="S277" s="9">
        <f>SUM($M$2:M277)</f>
        <v>0.93784722222222294</v>
      </c>
      <c r="T277" s="3">
        <f>PlanMasine[[#This Row],[Datum SAS]]-1</f>
        <v>45816</v>
      </c>
      <c r="U277">
        <f>WEEKDAY(PlanMasine[[#This Row],[ZAVRŠETAK MAŠINSKE]],2)</f>
        <v>7</v>
      </c>
      <c r="V277" s="3">
        <f>IF(WEEKDAY(PlanMasine[[#This Row],[Datum SAS]]-1,2)=7,PlanMasine[[#This Row],[Datum SAS]]-3,PlanMasine[[#This Row],[Datum SAS]]-1)</f>
        <v>45814</v>
      </c>
      <c r="W277">
        <f>WEEKNUM(PlanMasine[[#This Row],[Column2]],1)</f>
        <v>23</v>
      </c>
    </row>
    <row r="278" spans="1:23" x14ac:dyDescent="0.25">
      <c r="A278">
        <v>1004627</v>
      </c>
      <c r="B278">
        <v>1</v>
      </c>
      <c r="C278">
        <v>1004704</v>
      </c>
      <c r="D278" t="s">
        <v>2065</v>
      </c>
      <c r="E278">
        <v>12</v>
      </c>
      <c r="F278">
        <v>6</v>
      </c>
      <c r="G278">
        <v>0</v>
      </c>
      <c r="H278">
        <v>0</v>
      </c>
      <c r="I278" t="s">
        <v>5</v>
      </c>
      <c r="J278" t="s">
        <v>570</v>
      </c>
      <c r="K278" t="s">
        <v>1784</v>
      </c>
      <c r="L278" s="3">
        <v>45825</v>
      </c>
      <c r="M2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8" s="3">
        <v>45817</v>
      </c>
      <c r="O278" s="5">
        <f>IFERROR((PlanMasine[[#This Row],[Norma]]/PlanMasine[[#This Row],[Q]])*(PlanMasine[[#This Row],[Q]]/SUMIF(C:C,PlanMasine[[#This Row],[RN]],B:B)*PlanMasine[[#This Row],[KPLQ]]),0)</f>
        <v>2</v>
      </c>
      <c r="P278">
        <v>227832</v>
      </c>
      <c r="Q278">
        <f>COUNTIF(PROMJENA!A:A,PlanMasine[[#This Row],[KPL]]&amp;"-"&amp;PlanMasine[[#This Row],[RN]])</f>
        <v>0</v>
      </c>
      <c r="R278">
        <f>IFERROR(INDEX(REDOSLIJED!A:A,MATCH(PlanMasine[[#This Row],[KPL]],REDOSLIJED!B:B,0)),MAX(REDOSLIJED!A:A)+1)</f>
        <v>45</v>
      </c>
      <c r="S278" s="9">
        <f>SUM($M$2:M278)</f>
        <v>0.93923611111111183</v>
      </c>
      <c r="T278" s="3">
        <f>PlanMasine[[#This Row],[Datum SAS]]-1</f>
        <v>45816</v>
      </c>
      <c r="U278">
        <f>WEEKDAY(PlanMasine[[#This Row],[ZAVRŠETAK MAŠINSKE]],2)</f>
        <v>7</v>
      </c>
      <c r="V278" s="3">
        <f>IF(WEEKDAY(PlanMasine[[#This Row],[Datum SAS]]-1,2)=7,PlanMasine[[#This Row],[Datum SAS]]-3,PlanMasine[[#This Row],[Datum SAS]]-1)</f>
        <v>45814</v>
      </c>
      <c r="W278">
        <f>WEEKNUM(PlanMasine[[#This Row],[Column2]],1)</f>
        <v>23</v>
      </c>
    </row>
    <row r="279" spans="1:23" x14ac:dyDescent="0.25">
      <c r="A279">
        <v>1004627</v>
      </c>
      <c r="B279">
        <v>1</v>
      </c>
      <c r="C279">
        <v>1004645</v>
      </c>
      <c r="D279" t="s">
        <v>2061</v>
      </c>
      <c r="E279">
        <v>18</v>
      </c>
      <c r="F279">
        <v>6</v>
      </c>
      <c r="G279">
        <v>0</v>
      </c>
      <c r="H279">
        <v>0</v>
      </c>
      <c r="I279" t="s">
        <v>5</v>
      </c>
      <c r="J279" t="s">
        <v>570</v>
      </c>
      <c r="K279" t="s">
        <v>1784</v>
      </c>
      <c r="L279" s="3">
        <v>45825</v>
      </c>
      <c r="M2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9" s="3">
        <v>45817</v>
      </c>
      <c r="O279" s="5">
        <f>IFERROR((PlanMasine[[#This Row],[Norma]]/PlanMasine[[#This Row],[Q]])*(PlanMasine[[#This Row],[Q]]/SUMIF(C:C,PlanMasine[[#This Row],[RN]],B:B)*PlanMasine[[#This Row],[KPLQ]]),0)</f>
        <v>3</v>
      </c>
      <c r="P279">
        <v>227773</v>
      </c>
      <c r="Q279">
        <f>COUNTIF(PROMJENA!A:A,PlanMasine[[#This Row],[KPL]]&amp;"-"&amp;PlanMasine[[#This Row],[RN]])</f>
        <v>0</v>
      </c>
      <c r="R279">
        <f>IFERROR(INDEX(REDOSLIJED!A:A,MATCH(PlanMasine[[#This Row],[KPL]],REDOSLIJED!B:B,0)),MAX(REDOSLIJED!A:A)+1)</f>
        <v>45</v>
      </c>
      <c r="S279" s="9">
        <f>SUM($M$2:M279)</f>
        <v>0.94131944444444515</v>
      </c>
      <c r="T279" s="3">
        <f>PlanMasine[[#This Row],[Datum SAS]]-1</f>
        <v>45816</v>
      </c>
      <c r="U279">
        <f>WEEKDAY(PlanMasine[[#This Row],[ZAVRŠETAK MAŠINSKE]],2)</f>
        <v>7</v>
      </c>
      <c r="V279" s="3">
        <f>IF(WEEKDAY(PlanMasine[[#This Row],[Datum SAS]]-1,2)=7,PlanMasine[[#This Row],[Datum SAS]]-3,PlanMasine[[#This Row],[Datum SAS]]-1)</f>
        <v>45814</v>
      </c>
      <c r="W279">
        <f>WEEKNUM(PlanMasine[[#This Row],[Column2]],1)</f>
        <v>23</v>
      </c>
    </row>
    <row r="280" spans="1:23" x14ac:dyDescent="0.25">
      <c r="A280">
        <v>1004627</v>
      </c>
      <c r="B280">
        <v>1</v>
      </c>
      <c r="C280">
        <v>1004651</v>
      </c>
      <c r="D280" t="s">
        <v>1727</v>
      </c>
      <c r="E280">
        <v>18</v>
      </c>
      <c r="F280">
        <v>6</v>
      </c>
      <c r="G280">
        <v>0</v>
      </c>
      <c r="H280">
        <v>0</v>
      </c>
      <c r="I280" t="s">
        <v>5</v>
      </c>
      <c r="J280" t="s">
        <v>570</v>
      </c>
      <c r="K280" t="s">
        <v>1784</v>
      </c>
      <c r="L280" s="3">
        <v>45825</v>
      </c>
      <c r="M2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0" s="3">
        <v>45817</v>
      </c>
      <c r="O280" s="5">
        <f>IFERROR((PlanMasine[[#This Row],[Norma]]/PlanMasine[[#This Row],[Q]])*(PlanMasine[[#This Row],[Q]]/SUMIF(C:C,PlanMasine[[#This Row],[RN]],B:B)*PlanMasine[[#This Row],[KPLQ]]),0)</f>
        <v>3</v>
      </c>
      <c r="P280">
        <v>227779</v>
      </c>
      <c r="Q280">
        <f>COUNTIF(PROMJENA!A:A,PlanMasine[[#This Row],[KPL]]&amp;"-"&amp;PlanMasine[[#This Row],[RN]])</f>
        <v>0</v>
      </c>
      <c r="R280">
        <f>IFERROR(INDEX(REDOSLIJED!A:A,MATCH(PlanMasine[[#This Row],[KPL]],REDOSLIJED!B:B,0)),MAX(REDOSLIJED!A:A)+1)</f>
        <v>45</v>
      </c>
      <c r="S280" s="9">
        <f>SUM($M$2:M280)</f>
        <v>0.94340277777777848</v>
      </c>
      <c r="T280" s="3">
        <f>PlanMasine[[#This Row],[Datum SAS]]-1</f>
        <v>45816</v>
      </c>
      <c r="U280">
        <f>WEEKDAY(PlanMasine[[#This Row],[ZAVRŠETAK MAŠINSKE]],2)</f>
        <v>7</v>
      </c>
      <c r="V280" s="3">
        <f>IF(WEEKDAY(PlanMasine[[#This Row],[Datum SAS]]-1,2)=7,PlanMasine[[#This Row],[Datum SAS]]-3,PlanMasine[[#This Row],[Datum SAS]]-1)</f>
        <v>45814</v>
      </c>
      <c r="W280">
        <f>WEEKNUM(PlanMasine[[#This Row],[Column2]],1)</f>
        <v>23</v>
      </c>
    </row>
    <row r="281" spans="1:23" x14ac:dyDescent="0.25">
      <c r="A281">
        <v>1004627</v>
      </c>
      <c r="B281">
        <v>1</v>
      </c>
      <c r="C281">
        <v>1004653</v>
      </c>
      <c r="D281" t="s">
        <v>2062</v>
      </c>
      <c r="E281">
        <v>18</v>
      </c>
      <c r="F281">
        <v>6</v>
      </c>
      <c r="G281">
        <v>0</v>
      </c>
      <c r="H281">
        <v>0</v>
      </c>
      <c r="I281" t="s">
        <v>5</v>
      </c>
      <c r="J281" t="s">
        <v>570</v>
      </c>
      <c r="K281" t="s">
        <v>1784</v>
      </c>
      <c r="L281" s="3">
        <v>45825</v>
      </c>
      <c r="M2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" s="3">
        <v>45817</v>
      </c>
      <c r="O281" s="5">
        <f>IFERROR((PlanMasine[[#This Row],[Norma]]/PlanMasine[[#This Row],[Q]])*(PlanMasine[[#This Row],[Q]]/SUMIF(C:C,PlanMasine[[#This Row],[RN]],B:B)*PlanMasine[[#This Row],[KPLQ]]),0)</f>
        <v>3</v>
      </c>
      <c r="P281">
        <v>227781</v>
      </c>
      <c r="Q281">
        <f>COUNTIF(PROMJENA!A:A,PlanMasine[[#This Row],[KPL]]&amp;"-"&amp;PlanMasine[[#This Row],[RN]])</f>
        <v>0</v>
      </c>
      <c r="R281">
        <f>IFERROR(INDEX(REDOSLIJED!A:A,MATCH(PlanMasine[[#This Row],[KPL]],REDOSLIJED!B:B,0)),MAX(REDOSLIJED!A:A)+1)</f>
        <v>45</v>
      </c>
      <c r="S281" s="9">
        <f>SUM($M$2:M281)</f>
        <v>0.9454861111111118</v>
      </c>
      <c r="T281" s="3">
        <f>PlanMasine[[#This Row],[Datum SAS]]-1</f>
        <v>45816</v>
      </c>
      <c r="U281">
        <f>WEEKDAY(PlanMasine[[#This Row],[ZAVRŠETAK MAŠINSKE]],2)</f>
        <v>7</v>
      </c>
      <c r="V281" s="3">
        <f>IF(WEEKDAY(PlanMasine[[#This Row],[Datum SAS]]-1,2)=7,PlanMasine[[#This Row],[Datum SAS]]-3,PlanMasine[[#This Row],[Datum SAS]]-1)</f>
        <v>45814</v>
      </c>
      <c r="W281">
        <f>WEEKNUM(PlanMasine[[#This Row],[Column2]],1)</f>
        <v>23</v>
      </c>
    </row>
    <row r="282" spans="1:23" x14ac:dyDescent="0.25">
      <c r="A282">
        <v>1004627</v>
      </c>
      <c r="B282">
        <v>1</v>
      </c>
      <c r="C282">
        <v>1004664</v>
      </c>
      <c r="D282" t="s">
        <v>1726</v>
      </c>
      <c r="E282">
        <v>18</v>
      </c>
      <c r="F282">
        <v>6</v>
      </c>
      <c r="G282">
        <v>0</v>
      </c>
      <c r="H282">
        <v>0</v>
      </c>
      <c r="I282" t="s">
        <v>5</v>
      </c>
      <c r="J282" t="s">
        <v>570</v>
      </c>
      <c r="K282" t="s">
        <v>1784</v>
      </c>
      <c r="L282" s="3">
        <v>45825</v>
      </c>
      <c r="M2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2" s="3">
        <v>45817</v>
      </c>
      <c r="O282" s="5">
        <f>IFERROR((PlanMasine[[#This Row],[Norma]]/PlanMasine[[#This Row],[Q]])*(PlanMasine[[#This Row],[Q]]/SUMIF(C:C,PlanMasine[[#This Row],[RN]],B:B)*PlanMasine[[#This Row],[KPLQ]]),0)</f>
        <v>3</v>
      </c>
      <c r="P282">
        <v>227792</v>
      </c>
      <c r="Q282">
        <f>COUNTIF(PROMJENA!A:A,PlanMasine[[#This Row],[KPL]]&amp;"-"&amp;PlanMasine[[#This Row],[RN]])</f>
        <v>0</v>
      </c>
      <c r="R282">
        <f>IFERROR(INDEX(REDOSLIJED!A:A,MATCH(PlanMasine[[#This Row],[KPL]],REDOSLIJED!B:B,0)),MAX(REDOSLIJED!A:A)+1)</f>
        <v>45</v>
      </c>
      <c r="S282" s="9">
        <f>SUM($M$2:M282)</f>
        <v>0.94756944444444513</v>
      </c>
      <c r="T282" s="3">
        <f>PlanMasine[[#This Row],[Datum SAS]]-1</f>
        <v>45816</v>
      </c>
      <c r="U282">
        <f>WEEKDAY(PlanMasine[[#This Row],[ZAVRŠETAK MAŠINSKE]],2)</f>
        <v>7</v>
      </c>
      <c r="V282" s="3">
        <f>IF(WEEKDAY(PlanMasine[[#This Row],[Datum SAS]]-1,2)=7,PlanMasine[[#This Row],[Datum SAS]]-3,PlanMasine[[#This Row],[Datum SAS]]-1)</f>
        <v>45814</v>
      </c>
      <c r="W282">
        <f>WEEKNUM(PlanMasine[[#This Row],[Column2]],1)</f>
        <v>23</v>
      </c>
    </row>
    <row r="283" spans="1:23" x14ac:dyDescent="0.25">
      <c r="A283">
        <v>1004627</v>
      </c>
      <c r="B283">
        <v>1</v>
      </c>
      <c r="C283">
        <v>1004676</v>
      </c>
      <c r="D283" t="s">
        <v>2066</v>
      </c>
      <c r="E283">
        <v>12</v>
      </c>
      <c r="F283">
        <v>6</v>
      </c>
      <c r="G283">
        <v>0</v>
      </c>
      <c r="H283">
        <v>0</v>
      </c>
      <c r="I283" t="s">
        <v>5</v>
      </c>
      <c r="J283" t="s">
        <v>570</v>
      </c>
      <c r="K283" t="s">
        <v>1784</v>
      </c>
      <c r="L283" s="3">
        <v>45825</v>
      </c>
      <c r="M2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3" s="3">
        <v>45817</v>
      </c>
      <c r="O283" s="5">
        <f>IFERROR((PlanMasine[[#This Row],[Norma]]/PlanMasine[[#This Row],[Q]])*(PlanMasine[[#This Row],[Q]]/SUMIF(C:C,PlanMasine[[#This Row],[RN]],B:B)*PlanMasine[[#This Row],[KPLQ]]),0)</f>
        <v>2</v>
      </c>
      <c r="P283">
        <v>227804</v>
      </c>
      <c r="Q283">
        <f>COUNTIF(PROMJENA!A:A,PlanMasine[[#This Row],[KPL]]&amp;"-"&amp;PlanMasine[[#This Row],[RN]])</f>
        <v>0</v>
      </c>
      <c r="R283">
        <f>IFERROR(INDEX(REDOSLIJED!A:A,MATCH(PlanMasine[[#This Row],[KPL]],REDOSLIJED!B:B,0)),MAX(REDOSLIJED!A:A)+1)</f>
        <v>45</v>
      </c>
      <c r="S283" s="9">
        <f>SUM($M$2:M283)</f>
        <v>0.94895833333333401</v>
      </c>
      <c r="T283" s="3">
        <f>PlanMasine[[#This Row],[Datum SAS]]-1</f>
        <v>45816</v>
      </c>
      <c r="U283">
        <f>WEEKDAY(PlanMasine[[#This Row],[ZAVRŠETAK MAŠINSKE]],2)</f>
        <v>7</v>
      </c>
      <c r="V283" s="3">
        <f>IF(WEEKDAY(PlanMasine[[#This Row],[Datum SAS]]-1,2)=7,PlanMasine[[#This Row],[Datum SAS]]-3,PlanMasine[[#This Row],[Datum SAS]]-1)</f>
        <v>45814</v>
      </c>
      <c r="W283">
        <f>WEEKNUM(PlanMasine[[#This Row],[Column2]],1)</f>
        <v>23</v>
      </c>
    </row>
    <row r="284" spans="1:23" x14ac:dyDescent="0.25">
      <c r="A284">
        <v>1004627</v>
      </c>
      <c r="B284">
        <v>1</v>
      </c>
      <c r="C284">
        <v>1004686</v>
      </c>
      <c r="D284" t="s">
        <v>2063</v>
      </c>
      <c r="E284">
        <v>12</v>
      </c>
      <c r="F284">
        <v>6</v>
      </c>
      <c r="G284">
        <v>0</v>
      </c>
      <c r="H284">
        <v>0</v>
      </c>
      <c r="I284" t="s">
        <v>5</v>
      </c>
      <c r="J284" t="s">
        <v>570</v>
      </c>
      <c r="K284" t="s">
        <v>1784</v>
      </c>
      <c r="L284" s="3">
        <v>45825</v>
      </c>
      <c r="M2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" s="3">
        <v>45817</v>
      </c>
      <c r="O284" s="5">
        <f>IFERROR((PlanMasine[[#This Row],[Norma]]/PlanMasine[[#This Row],[Q]])*(PlanMasine[[#This Row],[Q]]/SUMIF(C:C,PlanMasine[[#This Row],[RN]],B:B)*PlanMasine[[#This Row],[KPLQ]]),0)</f>
        <v>2</v>
      </c>
      <c r="P284">
        <v>227814</v>
      </c>
      <c r="Q284">
        <f>COUNTIF(PROMJENA!A:A,PlanMasine[[#This Row],[KPL]]&amp;"-"&amp;PlanMasine[[#This Row],[RN]])</f>
        <v>0</v>
      </c>
      <c r="R284">
        <f>IFERROR(INDEX(REDOSLIJED!A:A,MATCH(PlanMasine[[#This Row],[KPL]],REDOSLIJED!B:B,0)),MAX(REDOSLIJED!A:A)+1)</f>
        <v>45</v>
      </c>
      <c r="S284" s="9">
        <f>SUM($M$2:M284)</f>
        <v>0.9503472222222229</v>
      </c>
      <c r="T284" s="3">
        <f>PlanMasine[[#This Row],[Datum SAS]]-1</f>
        <v>45816</v>
      </c>
      <c r="U284">
        <f>WEEKDAY(PlanMasine[[#This Row],[ZAVRŠETAK MAŠINSKE]],2)</f>
        <v>7</v>
      </c>
      <c r="V284" s="3">
        <f>IF(WEEKDAY(PlanMasine[[#This Row],[Datum SAS]]-1,2)=7,PlanMasine[[#This Row],[Datum SAS]]-3,PlanMasine[[#This Row],[Datum SAS]]-1)</f>
        <v>45814</v>
      </c>
      <c r="W284">
        <f>WEEKNUM(PlanMasine[[#This Row],[Column2]],1)</f>
        <v>23</v>
      </c>
    </row>
    <row r="285" spans="1:23" x14ac:dyDescent="0.25">
      <c r="A285">
        <v>1004627</v>
      </c>
      <c r="B285">
        <v>1</v>
      </c>
      <c r="C285">
        <v>1004699</v>
      </c>
      <c r="D285" t="s">
        <v>2064</v>
      </c>
      <c r="E285">
        <v>18</v>
      </c>
      <c r="F285">
        <v>6</v>
      </c>
      <c r="G285">
        <v>0</v>
      </c>
      <c r="H285">
        <v>0</v>
      </c>
      <c r="I285" t="s">
        <v>5</v>
      </c>
      <c r="J285" t="s">
        <v>570</v>
      </c>
      <c r="K285" t="s">
        <v>1784</v>
      </c>
      <c r="L285" s="3">
        <v>45825</v>
      </c>
      <c r="M2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5" s="3">
        <v>45817</v>
      </c>
      <c r="O285" s="5">
        <f>IFERROR((PlanMasine[[#This Row],[Norma]]/PlanMasine[[#This Row],[Q]])*(PlanMasine[[#This Row],[Q]]/SUMIF(C:C,PlanMasine[[#This Row],[RN]],B:B)*PlanMasine[[#This Row],[KPLQ]]),0)</f>
        <v>3</v>
      </c>
      <c r="P285">
        <v>227827</v>
      </c>
      <c r="Q285">
        <f>COUNTIF(PROMJENA!A:A,PlanMasine[[#This Row],[KPL]]&amp;"-"&amp;PlanMasine[[#This Row],[RN]])</f>
        <v>0</v>
      </c>
      <c r="R285">
        <f>IFERROR(INDEX(REDOSLIJED!A:A,MATCH(PlanMasine[[#This Row],[KPL]],REDOSLIJED!B:B,0)),MAX(REDOSLIJED!A:A)+1)</f>
        <v>45</v>
      </c>
      <c r="S285" s="9">
        <f>SUM($M$2:M285)</f>
        <v>0.95243055555555622</v>
      </c>
      <c r="T285" s="3">
        <f>PlanMasine[[#This Row],[Datum SAS]]-1</f>
        <v>45816</v>
      </c>
      <c r="U285">
        <f>WEEKDAY(PlanMasine[[#This Row],[ZAVRŠETAK MAŠINSKE]],2)</f>
        <v>7</v>
      </c>
      <c r="V285" s="3">
        <f>IF(WEEKDAY(PlanMasine[[#This Row],[Datum SAS]]-1,2)=7,PlanMasine[[#This Row],[Datum SAS]]-3,PlanMasine[[#This Row],[Datum SAS]]-1)</f>
        <v>45814</v>
      </c>
      <c r="W285">
        <f>WEEKNUM(PlanMasine[[#This Row],[Column2]],1)</f>
        <v>23</v>
      </c>
    </row>
    <row r="286" spans="1:23" x14ac:dyDescent="0.25">
      <c r="A286">
        <v>1004628</v>
      </c>
      <c r="B286">
        <v>1</v>
      </c>
      <c r="C286">
        <v>1004645</v>
      </c>
      <c r="D286" t="s">
        <v>2061</v>
      </c>
      <c r="E286">
        <v>18</v>
      </c>
      <c r="F286">
        <v>6</v>
      </c>
      <c r="G286">
        <v>0</v>
      </c>
      <c r="H286">
        <v>0</v>
      </c>
      <c r="I286" t="s">
        <v>5</v>
      </c>
      <c r="J286" t="s">
        <v>570</v>
      </c>
      <c r="K286" t="s">
        <v>1784</v>
      </c>
      <c r="L286" s="3">
        <v>45825</v>
      </c>
      <c r="M2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6" s="3">
        <v>45817</v>
      </c>
      <c r="O286" s="5">
        <f>IFERROR((PlanMasine[[#This Row],[Norma]]/PlanMasine[[#This Row],[Q]])*(PlanMasine[[#This Row],[Q]]/SUMIF(C:C,PlanMasine[[#This Row],[RN]],B:B)*PlanMasine[[#This Row],[KPLQ]]),0)</f>
        <v>3</v>
      </c>
      <c r="P286">
        <v>227773</v>
      </c>
      <c r="Q286">
        <f>COUNTIF(PROMJENA!A:A,PlanMasine[[#This Row],[KPL]]&amp;"-"&amp;PlanMasine[[#This Row],[RN]])</f>
        <v>0</v>
      </c>
      <c r="R286">
        <f>IFERROR(INDEX(REDOSLIJED!A:A,MATCH(PlanMasine[[#This Row],[KPL]],REDOSLIJED!B:B,0)),MAX(REDOSLIJED!A:A)+1)</f>
        <v>45</v>
      </c>
      <c r="S286" s="9">
        <f>SUM($M$2:M286)</f>
        <v>0.95451388888888955</v>
      </c>
      <c r="T286" s="3">
        <f>PlanMasine[[#This Row],[Datum SAS]]-1</f>
        <v>45816</v>
      </c>
      <c r="U286">
        <f>WEEKDAY(PlanMasine[[#This Row],[ZAVRŠETAK MAŠINSKE]],2)</f>
        <v>7</v>
      </c>
      <c r="V286" s="3">
        <f>IF(WEEKDAY(PlanMasine[[#This Row],[Datum SAS]]-1,2)=7,PlanMasine[[#This Row],[Datum SAS]]-3,PlanMasine[[#This Row],[Datum SAS]]-1)</f>
        <v>45814</v>
      </c>
      <c r="W286">
        <f>WEEKNUM(PlanMasine[[#This Row],[Column2]],1)</f>
        <v>23</v>
      </c>
    </row>
    <row r="287" spans="1:23" x14ac:dyDescent="0.25">
      <c r="A287">
        <v>1004628</v>
      </c>
      <c r="B287">
        <v>1</v>
      </c>
      <c r="C287">
        <v>1004651</v>
      </c>
      <c r="D287" t="s">
        <v>1727</v>
      </c>
      <c r="E287">
        <v>18</v>
      </c>
      <c r="F287">
        <v>6</v>
      </c>
      <c r="G287">
        <v>0</v>
      </c>
      <c r="H287">
        <v>0</v>
      </c>
      <c r="I287" t="s">
        <v>5</v>
      </c>
      <c r="J287" t="s">
        <v>570</v>
      </c>
      <c r="K287" t="s">
        <v>1784</v>
      </c>
      <c r="L287" s="3">
        <v>45825</v>
      </c>
      <c r="M2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7" s="3">
        <v>45817</v>
      </c>
      <c r="O287" s="5">
        <f>IFERROR((PlanMasine[[#This Row],[Norma]]/PlanMasine[[#This Row],[Q]])*(PlanMasine[[#This Row],[Q]]/SUMIF(C:C,PlanMasine[[#This Row],[RN]],B:B)*PlanMasine[[#This Row],[KPLQ]]),0)</f>
        <v>3</v>
      </c>
      <c r="P287">
        <v>227779</v>
      </c>
      <c r="Q287">
        <f>COUNTIF(PROMJENA!A:A,PlanMasine[[#This Row],[KPL]]&amp;"-"&amp;PlanMasine[[#This Row],[RN]])</f>
        <v>0</v>
      </c>
      <c r="R287">
        <f>IFERROR(INDEX(REDOSLIJED!A:A,MATCH(PlanMasine[[#This Row],[KPL]],REDOSLIJED!B:B,0)),MAX(REDOSLIJED!A:A)+1)</f>
        <v>45</v>
      </c>
      <c r="S287" s="9">
        <f>SUM($M$2:M287)</f>
        <v>0.95659722222222288</v>
      </c>
      <c r="T287" s="3">
        <f>PlanMasine[[#This Row],[Datum SAS]]-1</f>
        <v>45816</v>
      </c>
      <c r="U287">
        <f>WEEKDAY(PlanMasine[[#This Row],[ZAVRŠETAK MAŠINSKE]],2)</f>
        <v>7</v>
      </c>
      <c r="V287" s="3">
        <f>IF(WEEKDAY(PlanMasine[[#This Row],[Datum SAS]]-1,2)=7,PlanMasine[[#This Row],[Datum SAS]]-3,PlanMasine[[#This Row],[Datum SAS]]-1)</f>
        <v>45814</v>
      </c>
      <c r="W287">
        <f>WEEKNUM(PlanMasine[[#This Row],[Column2]],1)</f>
        <v>23</v>
      </c>
    </row>
    <row r="288" spans="1:23" x14ac:dyDescent="0.25">
      <c r="A288">
        <v>1004628</v>
      </c>
      <c r="B288">
        <v>1</v>
      </c>
      <c r="C288">
        <v>1004704</v>
      </c>
      <c r="D288" t="s">
        <v>2065</v>
      </c>
      <c r="E288">
        <v>12</v>
      </c>
      <c r="F288">
        <v>6</v>
      </c>
      <c r="G288">
        <v>0</v>
      </c>
      <c r="H288">
        <v>0</v>
      </c>
      <c r="I288" t="s">
        <v>5</v>
      </c>
      <c r="J288" t="s">
        <v>570</v>
      </c>
      <c r="K288" t="s">
        <v>1784</v>
      </c>
      <c r="L288" s="3">
        <v>45825</v>
      </c>
      <c r="M2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8" s="3">
        <v>45817</v>
      </c>
      <c r="O288" s="5">
        <f>IFERROR((PlanMasine[[#This Row],[Norma]]/PlanMasine[[#This Row],[Q]])*(PlanMasine[[#This Row],[Q]]/SUMIF(C:C,PlanMasine[[#This Row],[RN]],B:B)*PlanMasine[[#This Row],[KPLQ]]),0)</f>
        <v>2</v>
      </c>
      <c r="P288">
        <v>227832</v>
      </c>
      <c r="Q288">
        <f>COUNTIF(PROMJENA!A:A,PlanMasine[[#This Row],[KPL]]&amp;"-"&amp;PlanMasine[[#This Row],[RN]])</f>
        <v>0</v>
      </c>
      <c r="R288">
        <f>IFERROR(INDEX(REDOSLIJED!A:A,MATCH(PlanMasine[[#This Row],[KPL]],REDOSLIJED!B:B,0)),MAX(REDOSLIJED!A:A)+1)</f>
        <v>45</v>
      </c>
      <c r="S288" s="9">
        <f>SUM($M$2:M288)</f>
        <v>0.95798611111111176</v>
      </c>
      <c r="T288" s="3">
        <f>PlanMasine[[#This Row],[Datum SAS]]-1</f>
        <v>45816</v>
      </c>
      <c r="U288">
        <f>WEEKDAY(PlanMasine[[#This Row],[ZAVRŠETAK MAŠINSKE]],2)</f>
        <v>7</v>
      </c>
      <c r="V288" s="3">
        <f>IF(WEEKDAY(PlanMasine[[#This Row],[Datum SAS]]-1,2)=7,PlanMasine[[#This Row],[Datum SAS]]-3,PlanMasine[[#This Row],[Datum SAS]]-1)</f>
        <v>45814</v>
      </c>
      <c r="W288">
        <f>WEEKNUM(PlanMasine[[#This Row],[Column2]],1)</f>
        <v>23</v>
      </c>
    </row>
    <row r="289" spans="1:23" x14ac:dyDescent="0.25">
      <c r="A289">
        <v>1004628</v>
      </c>
      <c r="B289">
        <v>1</v>
      </c>
      <c r="C289">
        <v>1004676</v>
      </c>
      <c r="D289" t="s">
        <v>2066</v>
      </c>
      <c r="E289">
        <v>12</v>
      </c>
      <c r="F289">
        <v>6</v>
      </c>
      <c r="G289">
        <v>0</v>
      </c>
      <c r="H289">
        <v>0</v>
      </c>
      <c r="I289" t="s">
        <v>5</v>
      </c>
      <c r="J289" t="s">
        <v>570</v>
      </c>
      <c r="K289" t="s">
        <v>1784</v>
      </c>
      <c r="L289" s="3">
        <v>45825</v>
      </c>
      <c r="M2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9" s="3">
        <v>45817</v>
      </c>
      <c r="O289" s="5">
        <f>IFERROR((PlanMasine[[#This Row],[Norma]]/PlanMasine[[#This Row],[Q]])*(PlanMasine[[#This Row],[Q]]/SUMIF(C:C,PlanMasine[[#This Row],[RN]],B:B)*PlanMasine[[#This Row],[KPLQ]]),0)</f>
        <v>2</v>
      </c>
      <c r="P289">
        <v>227804</v>
      </c>
      <c r="Q289">
        <f>COUNTIF(PROMJENA!A:A,PlanMasine[[#This Row],[KPL]]&amp;"-"&amp;PlanMasine[[#This Row],[RN]])</f>
        <v>0</v>
      </c>
      <c r="R289">
        <f>IFERROR(INDEX(REDOSLIJED!A:A,MATCH(PlanMasine[[#This Row],[KPL]],REDOSLIJED!B:B,0)),MAX(REDOSLIJED!A:A)+1)</f>
        <v>45</v>
      </c>
      <c r="S289" s="9">
        <f>SUM($M$2:M289)</f>
        <v>0.95937500000000064</v>
      </c>
      <c r="T289" s="3">
        <f>PlanMasine[[#This Row],[Datum SAS]]-1</f>
        <v>45816</v>
      </c>
      <c r="U289">
        <f>WEEKDAY(PlanMasine[[#This Row],[ZAVRŠETAK MAŠINSKE]],2)</f>
        <v>7</v>
      </c>
      <c r="V289" s="3">
        <f>IF(WEEKDAY(PlanMasine[[#This Row],[Datum SAS]]-1,2)=7,PlanMasine[[#This Row],[Datum SAS]]-3,PlanMasine[[#This Row],[Datum SAS]]-1)</f>
        <v>45814</v>
      </c>
      <c r="W289">
        <f>WEEKNUM(PlanMasine[[#This Row],[Column2]],1)</f>
        <v>23</v>
      </c>
    </row>
    <row r="290" spans="1:23" x14ac:dyDescent="0.25">
      <c r="A290">
        <v>1004628</v>
      </c>
      <c r="B290">
        <v>1</v>
      </c>
      <c r="C290">
        <v>1004664</v>
      </c>
      <c r="D290" t="s">
        <v>1726</v>
      </c>
      <c r="E290">
        <v>18</v>
      </c>
      <c r="F290">
        <v>6</v>
      </c>
      <c r="G290">
        <v>0</v>
      </c>
      <c r="H290">
        <v>0</v>
      </c>
      <c r="I290" t="s">
        <v>5</v>
      </c>
      <c r="J290" t="s">
        <v>570</v>
      </c>
      <c r="K290" t="s">
        <v>1784</v>
      </c>
      <c r="L290" s="3">
        <v>45825</v>
      </c>
      <c r="M2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0" s="3">
        <v>45817</v>
      </c>
      <c r="O290" s="5">
        <f>IFERROR((PlanMasine[[#This Row],[Norma]]/PlanMasine[[#This Row],[Q]])*(PlanMasine[[#This Row],[Q]]/SUMIF(C:C,PlanMasine[[#This Row],[RN]],B:B)*PlanMasine[[#This Row],[KPLQ]]),0)</f>
        <v>3</v>
      </c>
      <c r="P290">
        <v>227792</v>
      </c>
      <c r="Q290">
        <f>COUNTIF(PROMJENA!A:A,PlanMasine[[#This Row],[KPL]]&amp;"-"&amp;PlanMasine[[#This Row],[RN]])</f>
        <v>0</v>
      </c>
      <c r="R290">
        <f>IFERROR(INDEX(REDOSLIJED!A:A,MATCH(PlanMasine[[#This Row],[KPL]],REDOSLIJED!B:B,0)),MAX(REDOSLIJED!A:A)+1)</f>
        <v>45</v>
      </c>
      <c r="S290" s="9">
        <f>SUM($M$2:M290)</f>
        <v>0.96145833333333397</v>
      </c>
      <c r="T290" s="3">
        <f>PlanMasine[[#This Row],[Datum SAS]]-1</f>
        <v>45816</v>
      </c>
      <c r="U290">
        <f>WEEKDAY(PlanMasine[[#This Row],[ZAVRŠETAK MAŠINSKE]],2)</f>
        <v>7</v>
      </c>
      <c r="V290" s="3">
        <f>IF(WEEKDAY(PlanMasine[[#This Row],[Datum SAS]]-1,2)=7,PlanMasine[[#This Row],[Datum SAS]]-3,PlanMasine[[#This Row],[Datum SAS]]-1)</f>
        <v>45814</v>
      </c>
      <c r="W290">
        <f>WEEKNUM(PlanMasine[[#This Row],[Column2]],1)</f>
        <v>23</v>
      </c>
    </row>
    <row r="291" spans="1:23" x14ac:dyDescent="0.25">
      <c r="A291">
        <v>1004628</v>
      </c>
      <c r="B291">
        <v>1</v>
      </c>
      <c r="C291">
        <v>1004686</v>
      </c>
      <c r="D291" t="s">
        <v>2063</v>
      </c>
      <c r="E291">
        <v>12</v>
      </c>
      <c r="F291">
        <v>6</v>
      </c>
      <c r="G291">
        <v>0</v>
      </c>
      <c r="H291">
        <v>0</v>
      </c>
      <c r="I291" t="s">
        <v>5</v>
      </c>
      <c r="J291" t="s">
        <v>570</v>
      </c>
      <c r="K291" t="s">
        <v>1784</v>
      </c>
      <c r="L291" s="3">
        <v>45825</v>
      </c>
      <c r="M2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91" s="3">
        <v>45817</v>
      </c>
      <c r="O291" s="5">
        <f>IFERROR((PlanMasine[[#This Row],[Norma]]/PlanMasine[[#This Row],[Q]])*(PlanMasine[[#This Row],[Q]]/SUMIF(C:C,PlanMasine[[#This Row],[RN]],B:B)*PlanMasine[[#This Row],[KPLQ]]),0)</f>
        <v>2</v>
      </c>
      <c r="P291">
        <v>227814</v>
      </c>
      <c r="Q291">
        <f>COUNTIF(PROMJENA!A:A,PlanMasine[[#This Row],[KPL]]&amp;"-"&amp;PlanMasine[[#This Row],[RN]])</f>
        <v>0</v>
      </c>
      <c r="R291">
        <f>IFERROR(INDEX(REDOSLIJED!A:A,MATCH(PlanMasine[[#This Row],[KPL]],REDOSLIJED!B:B,0)),MAX(REDOSLIJED!A:A)+1)</f>
        <v>45</v>
      </c>
      <c r="S291" s="9">
        <f>SUM($M$2:M291)</f>
        <v>0.96284722222222285</v>
      </c>
      <c r="T291" s="3">
        <f>PlanMasine[[#This Row],[Datum SAS]]-1</f>
        <v>45816</v>
      </c>
      <c r="U291">
        <f>WEEKDAY(PlanMasine[[#This Row],[ZAVRŠETAK MAŠINSKE]],2)</f>
        <v>7</v>
      </c>
      <c r="V291" s="3">
        <f>IF(WEEKDAY(PlanMasine[[#This Row],[Datum SAS]]-1,2)=7,PlanMasine[[#This Row],[Datum SAS]]-3,PlanMasine[[#This Row],[Datum SAS]]-1)</f>
        <v>45814</v>
      </c>
      <c r="W291">
        <f>WEEKNUM(PlanMasine[[#This Row],[Column2]],1)</f>
        <v>23</v>
      </c>
    </row>
    <row r="292" spans="1:23" x14ac:dyDescent="0.25">
      <c r="A292">
        <v>1004628</v>
      </c>
      <c r="B292">
        <v>1</v>
      </c>
      <c r="C292">
        <v>1004699</v>
      </c>
      <c r="D292" t="s">
        <v>2064</v>
      </c>
      <c r="E292">
        <v>18</v>
      </c>
      <c r="F292">
        <v>6</v>
      </c>
      <c r="G292">
        <v>0</v>
      </c>
      <c r="H292">
        <v>0</v>
      </c>
      <c r="I292" t="s">
        <v>5</v>
      </c>
      <c r="J292" t="s">
        <v>570</v>
      </c>
      <c r="K292" t="s">
        <v>1784</v>
      </c>
      <c r="L292" s="3">
        <v>45825</v>
      </c>
      <c r="M2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2" s="3">
        <v>45817</v>
      </c>
      <c r="O292" s="5">
        <f>IFERROR((PlanMasine[[#This Row],[Norma]]/PlanMasine[[#This Row],[Q]])*(PlanMasine[[#This Row],[Q]]/SUMIF(C:C,PlanMasine[[#This Row],[RN]],B:B)*PlanMasine[[#This Row],[KPLQ]]),0)</f>
        <v>3</v>
      </c>
      <c r="P292">
        <v>227827</v>
      </c>
      <c r="Q292">
        <f>COUNTIF(PROMJENA!A:A,PlanMasine[[#This Row],[KPL]]&amp;"-"&amp;PlanMasine[[#This Row],[RN]])</f>
        <v>0</v>
      </c>
      <c r="R292">
        <f>IFERROR(INDEX(REDOSLIJED!A:A,MATCH(PlanMasine[[#This Row],[KPL]],REDOSLIJED!B:B,0)),MAX(REDOSLIJED!A:A)+1)</f>
        <v>45</v>
      </c>
      <c r="S292" s="9">
        <f>SUM($M$2:M292)</f>
        <v>0.96493055555555618</v>
      </c>
      <c r="T292" s="3">
        <f>PlanMasine[[#This Row],[Datum SAS]]-1</f>
        <v>45816</v>
      </c>
      <c r="U292">
        <f>WEEKDAY(PlanMasine[[#This Row],[ZAVRŠETAK MAŠINSKE]],2)</f>
        <v>7</v>
      </c>
      <c r="V292" s="3">
        <f>IF(WEEKDAY(PlanMasine[[#This Row],[Datum SAS]]-1,2)=7,PlanMasine[[#This Row],[Datum SAS]]-3,PlanMasine[[#This Row],[Datum SAS]]-1)</f>
        <v>45814</v>
      </c>
      <c r="W292">
        <f>WEEKNUM(PlanMasine[[#This Row],[Column2]],1)</f>
        <v>23</v>
      </c>
    </row>
    <row r="293" spans="1:23" x14ac:dyDescent="0.25">
      <c r="A293">
        <v>1004628</v>
      </c>
      <c r="B293">
        <v>1</v>
      </c>
      <c r="C293">
        <v>1004653</v>
      </c>
      <c r="D293" t="s">
        <v>2062</v>
      </c>
      <c r="E293">
        <v>18</v>
      </c>
      <c r="F293">
        <v>6</v>
      </c>
      <c r="G293">
        <v>0</v>
      </c>
      <c r="H293">
        <v>0</v>
      </c>
      <c r="I293" t="s">
        <v>5</v>
      </c>
      <c r="J293" t="s">
        <v>570</v>
      </c>
      <c r="K293" t="s">
        <v>1784</v>
      </c>
      <c r="L293" s="3">
        <v>45825</v>
      </c>
      <c r="M2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3" s="3">
        <v>45817</v>
      </c>
      <c r="O293" s="5">
        <f>IFERROR((PlanMasine[[#This Row],[Norma]]/PlanMasine[[#This Row],[Q]])*(PlanMasine[[#This Row],[Q]]/SUMIF(C:C,PlanMasine[[#This Row],[RN]],B:B)*PlanMasine[[#This Row],[KPLQ]]),0)</f>
        <v>3</v>
      </c>
      <c r="P293">
        <v>227781</v>
      </c>
      <c r="Q293">
        <f>COUNTIF(PROMJENA!A:A,PlanMasine[[#This Row],[KPL]]&amp;"-"&amp;PlanMasine[[#This Row],[RN]])</f>
        <v>0</v>
      </c>
      <c r="R293">
        <f>IFERROR(INDEX(REDOSLIJED!A:A,MATCH(PlanMasine[[#This Row],[KPL]],REDOSLIJED!B:B,0)),MAX(REDOSLIJED!A:A)+1)</f>
        <v>45</v>
      </c>
      <c r="S293" s="9">
        <f>SUM($M$2:M293)</f>
        <v>0.96701388888888951</v>
      </c>
      <c r="T293" s="3">
        <f>PlanMasine[[#This Row],[Datum SAS]]-1</f>
        <v>45816</v>
      </c>
      <c r="U293">
        <f>WEEKDAY(PlanMasine[[#This Row],[ZAVRŠETAK MAŠINSKE]],2)</f>
        <v>7</v>
      </c>
      <c r="V293" s="3">
        <f>IF(WEEKDAY(PlanMasine[[#This Row],[Datum SAS]]-1,2)=7,PlanMasine[[#This Row],[Datum SAS]]-3,PlanMasine[[#This Row],[Datum SAS]]-1)</f>
        <v>45814</v>
      </c>
      <c r="W293">
        <f>WEEKNUM(PlanMasine[[#This Row],[Column2]],1)</f>
        <v>23</v>
      </c>
    </row>
    <row r="294" spans="1:23" x14ac:dyDescent="0.25">
      <c r="A294">
        <v>1004629</v>
      </c>
      <c r="B294">
        <v>1</v>
      </c>
      <c r="C294">
        <v>1004664</v>
      </c>
      <c r="D294" t="s">
        <v>1726</v>
      </c>
      <c r="E294">
        <v>18</v>
      </c>
      <c r="F294">
        <v>6</v>
      </c>
      <c r="G294">
        <v>0</v>
      </c>
      <c r="H294">
        <v>0</v>
      </c>
      <c r="I294" t="s">
        <v>5</v>
      </c>
      <c r="J294" t="s">
        <v>570</v>
      </c>
      <c r="K294" t="s">
        <v>1784</v>
      </c>
      <c r="L294" s="3">
        <v>45825</v>
      </c>
      <c r="M2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4" s="3">
        <v>45817</v>
      </c>
      <c r="O294" s="5">
        <f>IFERROR((PlanMasine[[#This Row],[Norma]]/PlanMasine[[#This Row],[Q]])*(PlanMasine[[#This Row],[Q]]/SUMIF(C:C,PlanMasine[[#This Row],[RN]],B:B)*PlanMasine[[#This Row],[KPLQ]]),0)</f>
        <v>3</v>
      </c>
      <c r="P294">
        <v>227792</v>
      </c>
      <c r="Q294">
        <f>COUNTIF(PROMJENA!A:A,PlanMasine[[#This Row],[KPL]]&amp;"-"&amp;PlanMasine[[#This Row],[RN]])</f>
        <v>0</v>
      </c>
      <c r="R294">
        <f>IFERROR(INDEX(REDOSLIJED!A:A,MATCH(PlanMasine[[#This Row],[KPL]],REDOSLIJED!B:B,0)),MAX(REDOSLIJED!A:A)+1)</f>
        <v>45</v>
      </c>
      <c r="S294" s="9">
        <f>SUM($M$2:M294)</f>
        <v>0.96909722222222283</v>
      </c>
      <c r="T294" s="3">
        <f>PlanMasine[[#This Row],[Datum SAS]]-1</f>
        <v>45816</v>
      </c>
      <c r="U294">
        <f>WEEKDAY(PlanMasine[[#This Row],[ZAVRŠETAK MAŠINSKE]],2)</f>
        <v>7</v>
      </c>
      <c r="V294" s="3">
        <f>IF(WEEKDAY(PlanMasine[[#This Row],[Datum SAS]]-1,2)=7,PlanMasine[[#This Row],[Datum SAS]]-3,PlanMasine[[#This Row],[Datum SAS]]-1)</f>
        <v>45814</v>
      </c>
      <c r="W294">
        <f>WEEKNUM(PlanMasine[[#This Row],[Column2]],1)</f>
        <v>23</v>
      </c>
    </row>
    <row r="295" spans="1:23" x14ac:dyDescent="0.25">
      <c r="A295">
        <v>1004629</v>
      </c>
      <c r="B295">
        <v>1</v>
      </c>
      <c r="C295">
        <v>1004676</v>
      </c>
      <c r="D295" t="s">
        <v>2066</v>
      </c>
      <c r="E295">
        <v>12</v>
      </c>
      <c r="F295">
        <v>6</v>
      </c>
      <c r="G295">
        <v>0</v>
      </c>
      <c r="H295">
        <v>0</v>
      </c>
      <c r="I295" t="s">
        <v>5</v>
      </c>
      <c r="J295" t="s">
        <v>570</v>
      </c>
      <c r="K295" t="s">
        <v>1784</v>
      </c>
      <c r="L295" s="3">
        <v>45825</v>
      </c>
      <c r="M2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95" s="3">
        <v>45817</v>
      </c>
      <c r="O295" s="5">
        <f>IFERROR((PlanMasine[[#This Row],[Norma]]/PlanMasine[[#This Row],[Q]])*(PlanMasine[[#This Row],[Q]]/SUMIF(C:C,PlanMasine[[#This Row],[RN]],B:B)*PlanMasine[[#This Row],[KPLQ]]),0)</f>
        <v>2</v>
      </c>
      <c r="P295">
        <v>227804</v>
      </c>
      <c r="Q295">
        <f>COUNTIF(PROMJENA!A:A,PlanMasine[[#This Row],[KPL]]&amp;"-"&amp;PlanMasine[[#This Row],[RN]])</f>
        <v>0</v>
      </c>
      <c r="R295">
        <f>IFERROR(INDEX(REDOSLIJED!A:A,MATCH(PlanMasine[[#This Row],[KPL]],REDOSLIJED!B:B,0)),MAX(REDOSLIJED!A:A)+1)</f>
        <v>45</v>
      </c>
      <c r="S295" s="9">
        <f>SUM($M$2:M295)</f>
        <v>0.97048611111111172</v>
      </c>
      <c r="T295" s="3">
        <f>PlanMasine[[#This Row],[Datum SAS]]-1</f>
        <v>45816</v>
      </c>
      <c r="U295">
        <f>WEEKDAY(PlanMasine[[#This Row],[ZAVRŠETAK MAŠINSKE]],2)</f>
        <v>7</v>
      </c>
      <c r="V295" s="3">
        <f>IF(WEEKDAY(PlanMasine[[#This Row],[Datum SAS]]-1,2)=7,PlanMasine[[#This Row],[Datum SAS]]-3,PlanMasine[[#This Row],[Datum SAS]]-1)</f>
        <v>45814</v>
      </c>
      <c r="W295">
        <f>WEEKNUM(PlanMasine[[#This Row],[Column2]],1)</f>
        <v>23</v>
      </c>
    </row>
    <row r="296" spans="1:23" x14ac:dyDescent="0.25">
      <c r="A296">
        <v>1004629</v>
      </c>
      <c r="B296">
        <v>1</v>
      </c>
      <c r="C296">
        <v>1004651</v>
      </c>
      <c r="D296" t="s">
        <v>1727</v>
      </c>
      <c r="E296">
        <v>18</v>
      </c>
      <c r="F296">
        <v>6</v>
      </c>
      <c r="G296">
        <v>0</v>
      </c>
      <c r="H296">
        <v>0</v>
      </c>
      <c r="I296" t="s">
        <v>5</v>
      </c>
      <c r="J296" t="s">
        <v>570</v>
      </c>
      <c r="K296" t="s">
        <v>1784</v>
      </c>
      <c r="L296" s="3">
        <v>45825</v>
      </c>
      <c r="M2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6" s="3">
        <v>45817</v>
      </c>
      <c r="O296" s="5">
        <f>IFERROR((PlanMasine[[#This Row],[Norma]]/PlanMasine[[#This Row],[Q]])*(PlanMasine[[#This Row],[Q]]/SUMIF(C:C,PlanMasine[[#This Row],[RN]],B:B)*PlanMasine[[#This Row],[KPLQ]]),0)</f>
        <v>3</v>
      </c>
      <c r="P296">
        <v>227779</v>
      </c>
      <c r="Q296">
        <f>COUNTIF(PROMJENA!A:A,PlanMasine[[#This Row],[KPL]]&amp;"-"&amp;PlanMasine[[#This Row],[RN]])</f>
        <v>0</v>
      </c>
      <c r="R296">
        <f>IFERROR(INDEX(REDOSLIJED!A:A,MATCH(PlanMasine[[#This Row],[KPL]],REDOSLIJED!B:B,0)),MAX(REDOSLIJED!A:A)+1)</f>
        <v>45</v>
      </c>
      <c r="S296" s="9">
        <f>SUM($M$2:M296)</f>
        <v>0.97256944444444504</v>
      </c>
      <c r="T296" s="3">
        <f>PlanMasine[[#This Row],[Datum SAS]]-1</f>
        <v>45816</v>
      </c>
      <c r="U296">
        <f>WEEKDAY(PlanMasine[[#This Row],[ZAVRŠETAK MAŠINSKE]],2)</f>
        <v>7</v>
      </c>
      <c r="V296" s="3">
        <f>IF(WEEKDAY(PlanMasine[[#This Row],[Datum SAS]]-1,2)=7,PlanMasine[[#This Row],[Datum SAS]]-3,PlanMasine[[#This Row],[Datum SAS]]-1)</f>
        <v>45814</v>
      </c>
      <c r="W296">
        <f>WEEKNUM(PlanMasine[[#This Row],[Column2]],1)</f>
        <v>23</v>
      </c>
    </row>
    <row r="297" spans="1:23" x14ac:dyDescent="0.25">
      <c r="A297">
        <v>1004629</v>
      </c>
      <c r="B297">
        <v>1</v>
      </c>
      <c r="C297">
        <v>1004645</v>
      </c>
      <c r="D297" t="s">
        <v>2061</v>
      </c>
      <c r="E297">
        <v>18</v>
      </c>
      <c r="F297">
        <v>6</v>
      </c>
      <c r="G297">
        <v>0</v>
      </c>
      <c r="H297">
        <v>0</v>
      </c>
      <c r="I297" t="s">
        <v>5</v>
      </c>
      <c r="J297" t="s">
        <v>570</v>
      </c>
      <c r="K297" t="s">
        <v>1784</v>
      </c>
      <c r="L297" s="3">
        <v>45825</v>
      </c>
      <c r="M2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7" s="3">
        <v>45817</v>
      </c>
      <c r="O297" s="5">
        <f>IFERROR((PlanMasine[[#This Row],[Norma]]/PlanMasine[[#This Row],[Q]])*(PlanMasine[[#This Row],[Q]]/SUMIF(C:C,PlanMasine[[#This Row],[RN]],B:B)*PlanMasine[[#This Row],[KPLQ]]),0)</f>
        <v>3</v>
      </c>
      <c r="P297">
        <v>227773</v>
      </c>
      <c r="Q297">
        <f>COUNTIF(PROMJENA!A:A,PlanMasine[[#This Row],[KPL]]&amp;"-"&amp;PlanMasine[[#This Row],[RN]])</f>
        <v>0</v>
      </c>
      <c r="R297">
        <f>IFERROR(INDEX(REDOSLIJED!A:A,MATCH(PlanMasine[[#This Row],[KPL]],REDOSLIJED!B:B,0)),MAX(REDOSLIJED!A:A)+1)</f>
        <v>45</v>
      </c>
      <c r="S297" s="9">
        <f>SUM($M$2:M297)</f>
        <v>0.97465277777777837</v>
      </c>
      <c r="T297" s="3">
        <f>PlanMasine[[#This Row],[Datum SAS]]-1</f>
        <v>45816</v>
      </c>
      <c r="U297">
        <f>WEEKDAY(PlanMasine[[#This Row],[ZAVRŠETAK MAŠINSKE]],2)</f>
        <v>7</v>
      </c>
      <c r="V297" s="3">
        <f>IF(WEEKDAY(PlanMasine[[#This Row],[Datum SAS]]-1,2)=7,PlanMasine[[#This Row],[Datum SAS]]-3,PlanMasine[[#This Row],[Datum SAS]]-1)</f>
        <v>45814</v>
      </c>
      <c r="W297">
        <f>WEEKNUM(PlanMasine[[#This Row],[Column2]],1)</f>
        <v>23</v>
      </c>
    </row>
    <row r="298" spans="1:23" x14ac:dyDescent="0.25">
      <c r="A298">
        <v>1004629</v>
      </c>
      <c r="B298">
        <v>1</v>
      </c>
      <c r="C298">
        <v>1004653</v>
      </c>
      <c r="D298" t="s">
        <v>2062</v>
      </c>
      <c r="E298">
        <v>18</v>
      </c>
      <c r="F298">
        <v>6</v>
      </c>
      <c r="G298">
        <v>0</v>
      </c>
      <c r="H298">
        <v>0</v>
      </c>
      <c r="I298" t="s">
        <v>5</v>
      </c>
      <c r="J298" t="s">
        <v>570</v>
      </c>
      <c r="K298" t="s">
        <v>1784</v>
      </c>
      <c r="L298" s="3">
        <v>45825</v>
      </c>
      <c r="M2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8" s="3">
        <v>45817</v>
      </c>
      <c r="O298" s="5">
        <f>IFERROR((PlanMasine[[#This Row],[Norma]]/PlanMasine[[#This Row],[Q]])*(PlanMasine[[#This Row],[Q]]/SUMIF(C:C,PlanMasine[[#This Row],[RN]],B:B)*PlanMasine[[#This Row],[KPLQ]]),0)</f>
        <v>3</v>
      </c>
      <c r="P298">
        <v>227781</v>
      </c>
      <c r="Q298">
        <f>COUNTIF(PROMJENA!A:A,PlanMasine[[#This Row],[KPL]]&amp;"-"&amp;PlanMasine[[#This Row],[RN]])</f>
        <v>0</v>
      </c>
      <c r="R298">
        <f>IFERROR(INDEX(REDOSLIJED!A:A,MATCH(PlanMasine[[#This Row],[KPL]],REDOSLIJED!B:B,0)),MAX(REDOSLIJED!A:A)+1)</f>
        <v>45</v>
      </c>
      <c r="S298" s="9">
        <f>SUM($M$2:M298)</f>
        <v>0.97673611111111169</v>
      </c>
      <c r="T298" s="3">
        <f>PlanMasine[[#This Row],[Datum SAS]]-1</f>
        <v>45816</v>
      </c>
      <c r="U298">
        <f>WEEKDAY(PlanMasine[[#This Row],[ZAVRŠETAK MAŠINSKE]],2)</f>
        <v>7</v>
      </c>
      <c r="V298" s="3">
        <f>IF(WEEKDAY(PlanMasine[[#This Row],[Datum SAS]]-1,2)=7,PlanMasine[[#This Row],[Datum SAS]]-3,PlanMasine[[#This Row],[Datum SAS]]-1)</f>
        <v>45814</v>
      </c>
      <c r="W298">
        <f>WEEKNUM(PlanMasine[[#This Row],[Column2]],1)</f>
        <v>23</v>
      </c>
    </row>
    <row r="299" spans="1:23" x14ac:dyDescent="0.25">
      <c r="A299">
        <v>1004629</v>
      </c>
      <c r="B299">
        <v>1</v>
      </c>
      <c r="C299">
        <v>1004704</v>
      </c>
      <c r="D299" t="s">
        <v>2065</v>
      </c>
      <c r="E299">
        <v>12</v>
      </c>
      <c r="F299">
        <v>6</v>
      </c>
      <c r="G299">
        <v>0</v>
      </c>
      <c r="H299">
        <v>0</v>
      </c>
      <c r="I299" t="s">
        <v>5</v>
      </c>
      <c r="J299" t="s">
        <v>570</v>
      </c>
      <c r="K299" t="s">
        <v>1784</v>
      </c>
      <c r="L299" s="3">
        <v>45825</v>
      </c>
      <c r="M2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99" s="3">
        <v>45817</v>
      </c>
      <c r="O299" s="5">
        <f>IFERROR((PlanMasine[[#This Row],[Norma]]/PlanMasine[[#This Row],[Q]])*(PlanMasine[[#This Row],[Q]]/SUMIF(C:C,PlanMasine[[#This Row],[RN]],B:B)*PlanMasine[[#This Row],[KPLQ]]),0)</f>
        <v>2</v>
      </c>
      <c r="P299">
        <v>227832</v>
      </c>
      <c r="Q299">
        <f>COUNTIF(PROMJENA!A:A,PlanMasine[[#This Row],[KPL]]&amp;"-"&amp;PlanMasine[[#This Row],[RN]])</f>
        <v>0</v>
      </c>
      <c r="R299">
        <f>IFERROR(INDEX(REDOSLIJED!A:A,MATCH(PlanMasine[[#This Row],[KPL]],REDOSLIJED!B:B,0)),MAX(REDOSLIJED!A:A)+1)</f>
        <v>45</v>
      </c>
      <c r="S299" s="9">
        <f>SUM($M$2:M299)</f>
        <v>0.97812500000000058</v>
      </c>
      <c r="T299" s="3">
        <f>PlanMasine[[#This Row],[Datum SAS]]-1</f>
        <v>45816</v>
      </c>
      <c r="U299">
        <f>WEEKDAY(PlanMasine[[#This Row],[ZAVRŠETAK MAŠINSKE]],2)</f>
        <v>7</v>
      </c>
      <c r="V299" s="3">
        <f>IF(WEEKDAY(PlanMasine[[#This Row],[Datum SAS]]-1,2)=7,PlanMasine[[#This Row],[Datum SAS]]-3,PlanMasine[[#This Row],[Datum SAS]]-1)</f>
        <v>45814</v>
      </c>
      <c r="W299">
        <f>WEEKNUM(PlanMasine[[#This Row],[Column2]],1)</f>
        <v>23</v>
      </c>
    </row>
    <row r="300" spans="1:23" x14ac:dyDescent="0.25">
      <c r="A300">
        <v>1004629</v>
      </c>
      <c r="B300">
        <v>1</v>
      </c>
      <c r="C300">
        <v>1004699</v>
      </c>
      <c r="D300" t="s">
        <v>2064</v>
      </c>
      <c r="E300">
        <v>18</v>
      </c>
      <c r="F300">
        <v>6</v>
      </c>
      <c r="G300">
        <v>0</v>
      </c>
      <c r="H300">
        <v>0</v>
      </c>
      <c r="I300" t="s">
        <v>5</v>
      </c>
      <c r="J300" t="s">
        <v>570</v>
      </c>
      <c r="K300" t="s">
        <v>1784</v>
      </c>
      <c r="L300" s="3">
        <v>45825</v>
      </c>
      <c r="M3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0" s="3">
        <v>45817</v>
      </c>
      <c r="O300" s="5">
        <f>IFERROR((PlanMasine[[#This Row],[Norma]]/PlanMasine[[#This Row],[Q]])*(PlanMasine[[#This Row],[Q]]/SUMIF(C:C,PlanMasine[[#This Row],[RN]],B:B)*PlanMasine[[#This Row],[KPLQ]]),0)</f>
        <v>3</v>
      </c>
      <c r="P300">
        <v>227827</v>
      </c>
      <c r="Q300">
        <f>COUNTIF(PROMJENA!A:A,PlanMasine[[#This Row],[KPL]]&amp;"-"&amp;PlanMasine[[#This Row],[RN]])</f>
        <v>0</v>
      </c>
      <c r="R300">
        <f>IFERROR(INDEX(REDOSLIJED!A:A,MATCH(PlanMasine[[#This Row],[KPL]],REDOSLIJED!B:B,0)),MAX(REDOSLIJED!A:A)+1)</f>
        <v>45</v>
      </c>
      <c r="S300" s="9">
        <f>SUM($M$2:M300)</f>
        <v>0.9802083333333339</v>
      </c>
      <c r="T300" s="3">
        <f>PlanMasine[[#This Row],[Datum SAS]]-1</f>
        <v>45816</v>
      </c>
      <c r="U300">
        <f>WEEKDAY(PlanMasine[[#This Row],[ZAVRŠETAK MAŠINSKE]],2)</f>
        <v>7</v>
      </c>
      <c r="V300" s="3">
        <f>IF(WEEKDAY(PlanMasine[[#This Row],[Datum SAS]]-1,2)=7,PlanMasine[[#This Row],[Datum SAS]]-3,PlanMasine[[#This Row],[Datum SAS]]-1)</f>
        <v>45814</v>
      </c>
      <c r="W300">
        <f>WEEKNUM(PlanMasine[[#This Row],[Column2]],1)</f>
        <v>23</v>
      </c>
    </row>
    <row r="301" spans="1:23" x14ac:dyDescent="0.25">
      <c r="A301">
        <v>1004629</v>
      </c>
      <c r="B301">
        <v>1</v>
      </c>
      <c r="C301">
        <v>1004686</v>
      </c>
      <c r="D301" t="s">
        <v>2063</v>
      </c>
      <c r="E301">
        <v>12</v>
      </c>
      <c r="F301">
        <v>6</v>
      </c>
      <c r="G301">
        <v>0</v>
      </c>
      <c r="H301">
        <v>0</v>
      </c>
      <c r="I301" t="s">
        <v>5</v>
      </c>
      <c r="J301" t="s">
        <v>570</v>
      </c>
      <c r="K301" t="s">
        <v>1784</v>
      </c>
      <c r="L301" s="3">
        <v>45825</v>
      </c>
      <c r="M3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01" s="3">
        <v>45817</v>
      </c>
      <c r="O301" s="5">
        <f>IFERROR((PlanMasine[[#This Row],[Norma]]/PlanMasine[[#This Row],[Q]])*(PlanMasine[[#This Row],[Q]]/SUMIF(C:C,PlanMasine[[#This Row],[RN]],B:B)*PlanMasine[[#This Row],[KPLQ]]),0)</f>
        <v>2</v>
      </c>
      <c r="P301">
        <v>227814</v>
      </c>
      <c r="Q301">
        <f>COUNTIF(PROMJENA!A:A,PlanMasine[[#This Row],[KPL]]&amp;"-"&amp;PlanMasine[[#This Row],[RN]])</f>
        <v>0</v>
      </c>
      <c r="R301">
        <f>IFERROR(INDEX(REDOSLIJED!A:A,MATCH(PlanMasine[[#This Row],[KPL]],REDOSLIJED!B:B,0)),MAX(REDOSLIJED!A:A)+1)</f>
        <v>45</v>
      </c>
      <c r="S301" s="9">
        <f>SUM($M$2:M301)</f>
        <v>0.98159722222222279</v>
      </c>
      <c r="T301" s="3">
        <f>PlanMasine[[#This Row],[Datum SAS]]-1</f>
        <v>45816</v>
      </c>
      <c r="U301">
        <f>WEEKDAY(PlanMasine[[#This Row],[ZAVRŠETAK MAŠINSKE]],2)</f>
        <v>7</v>
      </c>
      <c r="V301" s="3">
        <f>IF(WEEKDAY(PlanMasine[[#This Row],[Datum SAS]]-1,2)=7,PlanMasine[[#This Row],[Datum SAS]]-3,PlanMasine[[#This Row],[Datum SAS]]-1)</f>
        <v>45814</v>
      </c>
      <c r="W301">
        <f>WEEKNUM(PlanMasine[[#This Row],[Column2]],1)</f>
        <v>23</v>
      </c>
    </row>
    <row r="302" spans="1:23" x14ac:dyDescent="0.25">
      <c r="A302">
        <v>1015406</v>
      </c>
      <c r="B302">
        <v>1</v>
      </c>
      <c r="C302">
        <v>1015441</v>
      </c>
      <c r="D302" t="s">
        <v>1971</v>
      </c>
      <c r="E302">
        <v>30</v>
      </c>
      <c r="F302">
        <v>12</v>
      </c>
      <c r="G302">
        <v>0</v>
      </c>
      <c r="H302">
        <v>0</v>
      </c>
      <c r="I302" t="s">
        <v>5</v>
      </c>
      <c r="J302" t="s">
        <v>570</v>
      </c>
      <c r="K302" t="s">
        <v>1969</v>
      </c>
      <c r="L302" s="3">
        <v>45813</v>
      </c>
      <c r="M3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2" s="3">
        <v>45817</v>
      </c>
      <c r="O302" s="5">
        <f>IFERROR((PlanMasine[[#This Row],[Norma]]/PlanMasine[[#This Row],[Q]])*(PlanMasine[[#This Row],[Q]]/SUMIF(C:C,PlanMasine[[#This Row],[RN]],B:B)*PlanMasine[[#This Row],[KPLQ]]),0)</f>
        <v>2.5</v>
      </c>
      <c r="P302">
        <v>215830</v>
      </c>
      <c r="Q302">
        <f>COUNTIF(PROMJENA!A:A,PlanMasine[[#This Row],[KPL]]&amp;"-"&amp;PlanMasine[[#This Row],[RN]])</f>
        <v>0</v>
      </c>
      <c r="R302">
        <f>IFERROR(INDEX(REDOSLIJED!A:A,MATCH(PlanMasine[[#This Row],[KPL]],REDOSLIJED!B:B,0)),MAX(REDOSLIJED!A:A)+1)</f>
        <v>45</v>
      </c>
      <c r="S302" s="9">
        <f>SUM($M$2:M302)</f>
        <v>0.98333333333333395</v>
      </c>
      <c r="T302" s="3">
        <f>PlanMasine[[#This Row],[Datum SAS]]-1</f>
        <v>45816</v>
      </c>
      <c r="U302">
        <f>WEEKDAY(PlanMasine[[#This Row],[ZAVRŠETAK MAŠINSKE]],2)</f>
        <v>7</v>
      </c>
      <c r="V302" s="3">
        <f>IF(WEEKDAY(PlanMasine[[#This Row],[Datum SAS]]-1,2)=7,PlanMasine[[#This Row],[Datum SAS]]-3,PlanMasine[[#This Row],[Datum SAS]]-1)</f>
        <v>45814</v>
      </c>
      <c r="W302">
        <f>WEEKNUM(PlanMasine[[#This Row],[Column2]],1)</f>
        <v>23</v>
      </c>
    </row>
    <row r="303" spans="1:23" x14ac:dyDescent="0.25">
      <c r="A303">
        <v>1015406</v>
      </c>
      <c r="B303">
        <v>1</v>
      </c>
      <c r="C303">
        <v>1015431</v>
      </c>
      <c r="D303" t="s">
        <v>1974</v>
      </c>
      <c r="E303">
        <v>60</v>
      </c>
      <c r="F303">
        <v>12</v>
      </c>
      <c r="G303">
        <v>0</v>
      </c>
      <c r="H303">
        <v>0</v>
      </c>
      <c r="I303" t="s">
        <v>5</v>
      </c>
      <c r="J303" t="s">
        <v>570</v>
      </c>
      <c r="K303" t="s">
        <v>1969</v>
      </c>
      <c r="L303" s="3">
        <v>45813</v>
      </c>
      <c r="M3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3" s="3">
        <v>45817</v>
      </c>
      <c r="O303" s="5">
        <f>IFERROR((PlanMasine[[#This Row],[Norma]]/PlanMasine[[#This Row],[Q]])*(PlanMasine[[#This Row],[Q]]/SUMIF(C:C,PlanMasine[[#This Row],[RN]],B:B)*PlanMasine[[#This Row],[KPLQ]]),0)</f>
        <v>5</v>
      </c>
      <c r="P303">
        <v>215820</v>
      </c>
      <c r="Q303">
        <f>COUNTIF(PROMJENA!A:A,PlanMasine[[#This Row],[KPL]]&amp;"-"&amp;PlanMasine[[#This Row],[RN]])</f>
        <v>0</v>
      </c>
      <c r="R303">
        <f>IFERROR(INDEX(REDOSLIJED!A:A,MATCH(PlanMasine[[#This Row],[KPL]],REDOSLIJED!B:B,0)),MAX(REDOSLIJED!A:A)+1)</f>
        <v>45</v>
      </c>
      <c r="S303" s="9">
        <f>SUM($M$2:M303)</f>
        <v>0.98680555555555616</v>
      </c>
      <c r="T303" s="3">
        <f>PlanMasine[[#This Row],[Datum SAS]]-1</f>
        <v>45816</v>
      </c>
      <c r="U303">
        <f>WEEKDAY(PlanMasine[[#This Row],[ZAVRŠETAK MAŠINSKE]],2)</f>
        <v>7</v>
      </c>
      <c r="V303" s="3">
        <f>IF(WEEKDAY(PlanMasine[[#This Row],[Datum SAS]]-1,2)=7,PlanMasine[[#This Row],[Datum SAS]]-3,PlanMasine[[#This Row],[Datum SAS]]-1)</f>
        <v>45814</v>
      </c>
      <c r="W303">
        <f>WEEKNUM(PlanMasine[[#This Row],[Column2]],1)</f>
        <v>23</v>
      </c>
    </row>
    <row r="304" spans="1:23" x14ac:dyDescent="0.25">
      <c r="A304">
        <v>1015406</v>
      </c>
      <c r="B304">
        <v>1</v>
      </c>
      <c r="C304">
        <v>1015423</v>
      </c>
      <c r="D304" t="s">
        <v>1975</v>
      </c>
      <c r="E304">
        <v>18</v>
      </c>
      <c r="F304">
        <v>12</v>
      </c>
      <c r="G304">
        <v>0</v>
      </c>
      <c r="H304">
        <v>0</v>
      </c>
      <c r="I304" t="s">
        <v>5</v>
      </c>
      <c r="J304" t="s">
        <v>570</v>
      </c>
      <c r="K304" t="s">
        <v>1969</v>
      </c>
      <c r="L304" s="3">
        <v>45813</v>
      </c>
      <c r="M3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4" s="3">
        <v>45817</v>
      </c>
      <c r="O304" s="5">
        <f>IFERROR((PlanMasine[[#This Row],[Norma]]/PlanMasine[[#This Row],[Q]])*(PlanMasine[[#This Row],[Q]]/SUMIF(C:C,PlanMasine[[#This Row],[RN]],B:B)*PlanMasine[[#This Row],[KPLQ]]),0)</f>
        <v>1.5</v>
      </c>
      <c r="P304">
        <v>215812</v>
      </c>
      <c r="Q304">
        <f>COUNTIF(PROMJENA!A:A,PlanMasine[[#This Row],[KPL]]&amp;"-"&amp;PlanMasine[[#This Row],[RN]])</f>
        <v>0</v>
      </c>
      <c r="R304">
        <f>IFERROR(INDEX(REDOSLIJED!A:A,MATCH(PlanMasine[[#This Row],[KPL]],REDOSLIJED!B:B,0)),MAX(REDOSLIJED!A:A)+1)</f>
        <v>45</v>
      </c>
      <c r="S304" s="9">
        <f>SUM($M$2:M304)</f>
        <v>0.98784722222222288</v>
      </c>
      <c r="T304" s="3">
        <f>PlanMasine[[#This Row],[Datum SAS]]-1</f>
        <v>45816</v>
      </c>
      <c r="U304">
        <f>WEEKDAY(PlanMasine[[#This Row],[ZAVRŠETAK MAŠINSKE]],2)</f>
        <v>7</v>
      </c>
      <c r="V304" s="3">
        <f>IF(WEEKDAY(PlanMasine[[#This Row],[Datum SAS]]-1,2)=7,PlanMasine[[#This Row],[Datum SAS]]-3,PlanMasine[[#This Row],[Datum SAS]]-1)</f>
        <v>45814</v>
      </c>
      <c r="W304">
        <f>WEEKNUM(PlanMasine[[#This Row],[Column2]],1)</f>
        <v>23</v>
      </c>
    </row>
    <row r="305" spans="1:23" x14ac:dyDescent="0.25">
      <c r="A305">
        <v>1015407</v>
      </c>
      <c r="B305">
        <v>1</v>
      </c>
      <c r="C305">
        <v>1015441</v>
      </c>
      <c r="D305" t="s">
        <v>1971</v>
      </c>
      <c r="E305">
        <v>30</v>
      </c>
      <c r="F305">
        <v>12</v>
      </c>
      <c r="G305">
        <v>0</v>
      </c>
      <c r="H305">
        <v>0</v>
      </c>
      <c r="I305" t="s">
        <v>5</v>
      </c>
      <c r="J305" t="s">
        <v>570</v>
      </c>
      <c r="K305" t="s">
        <v>1969</v>
      </c>
      <c r="L305" s="3">
        <v>45813</v>
      </c>
      <c r="M3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5" s="3">
        <v>45817</v>
      </c>
      <c r="O305" s="5">
        <f>IFERROR((PlanMasine[[#This Row],[Norma]]/PlanMasine[[#This Row],[Q]])*(PlanMasine[[#This Row],[Q]]/SUMIF(C:C,PlanMasine[[#This Row],[RN]],B:B)*PlanMasine[[#This Row],[KPLQ]]),0)</f>
        <v>2.5</v>
      </c>
      <c r="P305">
        <v>215830</v>
      </c>
      <c r="Q305">
        <f>COUNTIF(PROMJENA!A:A,PlanMasine[[#This Row],[KPL]]&amp;"-"&amp;PlanMasine[[#This Row],[RN]])</f>
        <v>0</v>
      </c>
      <c r="R305">
        <f>IFERROR(INDEX(REDOSLIJED!A:A,MATCH(PlanMasine[[#This Row],[KPL]],REDOSLIJED!B:B,0)),MAX(REDOSLIJED!A:A)+1)</f>
        <v>45</v>
      </c>
      <c r="S305" s="9">
        <f>SUM($M$2:M305)</f>
        <v>0.98958333333333404</v>
      </c>
      <c r="T305" s="3">
        <f>PlanMasine[[#This Row],[Datum SAS]]-1</f>
        <v>45816</v>
      </c>
      <c r="U305">
        <f>WEEKDAY(PlanMasine[[#This Row],[ZAVRŠETAK MAŠINSKE]],2)</f>
        <v>7</v>
      </c>
      <c r="V305" s="3">
        <f>IF(WEEKDAY(PlanMasine[[#This Row],[Datum SAS]]-1,2)=7,PlanMasine[[#This Row],[Datum SAS]]-3,PlanMasine[[#This Row],[Datum SAS]]-1)</f>
        <v>45814</v>
      </c>
      <c r="W305">
        <f>WEEKNUM(PlanMasine[[#This Row],[Column2]],1)</f>
        <v>23</v>
      </c>
    </row>
    <row r="306" spans="1:23" x14ac:dyDescent="0.25">
      <c r="A306">
        <v>1015407</v>
      </c>
      <c r="B306">
        <v>1</v>
      </c>
      <c r="C306">
        <v>1015431</v>
      </c>
      <c r="D306" t="s">
        <v>1974</v>
      </c>
      <c r="E306">
        <v>60</v>
      </c>
      <c r="F306">
        <v>12</v>
      </c>
      <c r="G306">
        <v>0</v>
      </c>
      <c r="H306">
        <v>0</v>
      </c>
      <c r="I306" t="s">
        <v>5</v>
      </c>
      <c r="J306" t="s">
        <v>570</v>
      </c>
      <c r="K306" t="s">
        <v>1969</v>
      </c>
      <c r="L306" s="3">
        <v>45813</v>
      </c>
      <c r="M3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6" s="3">
        <v>45817</v>
      </c>
      <c r="O306" s="5">
        <f>IFERROR((PlanMasine[[#This Row],[Norma]]/PlanMasine[[#This Row],[Q]])*(PlanMasine[[#This Row],[Q]]/SUMIF(C:C,PlanMasine[[#This Row],[RN]],B:B)*PlanMasine[[#This Row],[KPLQ]]),0)</f>
        <v>5</v>
      </c>
      <c r="P306">
        <v>215820</v>
      </c>
      <c r="Q306">
        <f>COUNTIF(PROMJENA!A:A,PlanMasine[[#This Row],[KPL]]&amp;"-"&amp;PlanMasine[[#This Row],[RN]])</f>
        <v>0</v>
      </c>
      <c r="R306">
        <f>IFERROR(INDEX(REDOSLIJED!A:A,MATCH(PlanMasine[[#This Row],[KPL]],REDOSLIJED!B:B,0)),MAX(REDOSLIJED!A:A)+1)</f>
        <v>45</v>
      </c>
      <c r="S306" s="9">
        <f>SUM($M$2:M306)</f>
        <v>0.99305555555555625</v>
      </c>
      <c r="T306" s="3">
        <f>PlanMasine[[#This Row],[Datum SAS]]-1</f>
        <v>45816</v>
      </c>
      <c r="U306">
        <f>WEEKDAY(PlanMasine[[#This Row],[ZAVRŠETAK MAŠINSKE]],2)</f>
        <v>7</v>
      </c>
      <c r="V306" s="3">
        <f>IF(WEEKDAY(PlanMasine[[#This Row],[Datum SAS]]-1,2)=7,PlanMasine[[#This Row],[Datum SAS]]-3,PlanMasine[[#This Row],[Datum SAS]]-1)</f>
        <v>45814</v>
      </c>
      <c r="W306">
        <f>WEEKNUM(PlanMasine[[#This Row],[Column2]],1)</f>
        <v>23</v>
      </c>
    </row>
    <row r="307" spans="1:23" x14ac:dyDescent="0.25">
      <c r="A307">
        <v>1015407</v>
      </c>
      <c r="B307">
        <v>1</v>
      </c>
      <c r="C307">
        <v>1015423</v>
      </c>
      <c r="D307" t="s">
        <v>1975</v>
      </c>
      <c r="E307">
        <v>18</v>
      </c>
      <c r="F307">
        <v>12</v>
      </c>
      <c r="G307">
        <v>0</v>
      </c>
      <c r="H307">
        <v>0</v>
      </c>
      <c r="I307" t="s">
        <v>5</v>
      </c>
      <c r="J307" t="s">
        <v>570</v>
      </c>
      <c r="K307" t="s">
        <v>1969</v>
      </c>
      <c r="L307" s="3">
        <v>45813</v>
      </c>
      <c r="M3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7" s="3">
        <v>45817</v>
      </c>
      <c r="O307" s="5">
        <f>IFERROR((PlanMasine[[#This Row],[Norma]]/PlanMasine[[#This Row],[Q]])*(PlanMasine[[#This Row],[Q]]/SUMIF(C:C,PlanMasine[[#This Row],[RN]],B:B)*PlanMasine[[#This Row],[KPLQ]]),0)</f>
        <v>1.5</v>
      </c>
      <c r="P307">
        <v>215812</v>
      </c>
      <c r="Q307">
        <f>COUNTIF(PROMJENA!A:A,PlanMasine[[#This Row],[KPL]]&amp;"-"&amp;PlanMasine[[#This Row],[RN]])</f>
        <v>0</v>
      </c>
      <c r="R307">
        <f>IFERROR(INDEX(REDOSLIJED!A:A,MATCH(PlanMasine[[#This Row],[KPL]],REDOSLIJED!B:B,0)),MAX(REDOSLIJED!A:A)+1)</f>
        <v>45</v>
      </c>
      <c r="S307" s="9">
        <f>SUM($M$2:M307)</f>
        <v>0.99409722222222296</v>
      </c>
      <c r="T307" s="3">
        <f>PlanMasine[[#This Row],[Datum SAS]]-1</f>
        <v>45816</v>
      </c>
      <c r="U307">
        <f>WEEKDAY(PlanMasine[[#This Row],[ZAVRŠETAK MAŠINSKE]],2)</f>
        <v>7</v>
      </c>
      <c r="V307" s="3">
        <f>IF(WEEKDAY(PlanMasine[[#This Row],[Datum SAS]]-1,2)=7,PlanMasine[[#This Row],[Datum SAS]]-3,PlanMasine[[#This Row],[Datum SAS]]-1)</f>
        <v>45814</v>
      </c>
      <c r="W307">
        <f>WEEKNUM(PlanMasine[[#This Row],[Column2]],1)</f>
        <v>23</v>
      </c>
    </row>
    <row r="308" spans="1:23" x14ac:dyDescent="0.25">
      <c r="A308">
        <v>1015408</v>
      </c>
      <c r="B308">
        <v>1</v>
      </c>
      <c r="C308">
        <v>1015431</v>
      </c>
      <c r="D308" t="s">
        <v>1974</v>
      </c>
      <c r="E308">
        <v>60</v>
      </c>
      <c r="F308">
        <v>12</v>
      </c>
      <c r="G308">
        <v>0</v>
      </c>
      <c r="H308">
        <v>0</v>
      </c>
      <c r="I308" t="s">
        <v>5</v>
      </c>
      <c r="J308" t="s">
        <v>570</v>
      </c>
      <c r="K308" t="s">
        <v>1969</v>
      </c>
      <c r="L308" s="3">
        <v>45813</v>
      </c>
      <c r="M3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8" s="3">
        <v>45817</v>
      </c>
      <c r="O308" s="5">
        <f>IFERROR((PlanMasine[[#This Row],[Norma]]/PlanMasine[[#This Row],[Q]])*(PlanMasine[[#This Row],[Q]]/SUMIF(C:C,PlanMasine[[#This Row],[RN]],B:B)*PlanMasine[[#This Row],[KPLQ]]),0)</f>
        <v>5</v>
      </c>
      <c r="P308">
        <v>215820</v>
      </c>
      <c r="Q308">
        <f>COUNTIF(PROMJENA!A:A,PlanMasine[[#This Row],[KPL]]&amp;"-"&amp;PlanMasine[[#This Row],[RN]])</f>
        <v>0</v>
      </c>
      <c r="R308">
        <f>IFERROR(INDEX(REDOSLIJED!A:A,MATCH(PlanMasine[[#This Row],[KPL]],REDOSLIJED!B:B,0)),MAX(REDOSLIJED!A:A)+1)</f>
        <v>45</v>
      </c>
      <c r="S308" s="9">
        <f>SUM($M$2:M308)</f>
        <v>0.99756944444444517</v>
      </c>
      <c r="T308" s="3">
        <f>PlanMasine[[#This Row],[Datum SAS]]-1</f>
        <v>45816</v>
      </c>
      <c r="U308">
        <f>WEEKDAY(PlanMasine[[#This Row],[ZAVRŠETAK MAŠINSKE]],2)</f>
        <v>7</v>
      </c>
      <c r="V308" s="3">
        <f>IF(WEEKDAY(PlanMasine[[#This Row],[Datum SAS]]-1,2)=7,PlanMasine[[#This Row],[Datum SAS]]-3,PlanMasine[[#This Row],[Datum SAS]]-1)</f>
        <v>45814</v>
      </c>
      <c r="W308">
        <f>WEEKNUM(PlanMasine[[#This Row],[Column2]],1)</f>
        <v>23</v>
      </c>
    </row>
    <row r="309" spans="1:23" x14ac:dyDescent="0.25">
      <c r="A309">
        <v>1015408</v>
      </c>
      <c r="B309">
        <v>1</v>
      </c>
      <c r="C309">
        <v>1015423</v>
      </c>
      <c r="D309" t="s">
        <v>1975</v>
      </c>
      <c r="E309">
        <v>18</v>
      </c>
      <c r="F309">
        <v>12</v>
      </c>
      <c r="G309">
        <v>0</v>
      </c>
      <c r="H309">
        <v>0</v>
      </c>
      <c r="I309" t="s">
        <v>5</v>
      </c>
      <c r="J309" t="s">
        <v>570</v>
      </c>
      <c r="K309" t="s">
        <v>1969</v>
      </c>
      <c r="L309" s="3">
        <v>45813</v>
      </c>
      <c r="M3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9" s="3">
        <v>45817</v>
      </c>
      <c r="O309" s="5">
        <f>IFERROR((PlanMasine[[#This Row],[Norma]]/PlanMasine[[#This Row],[Q]])*(PlanMasine[[#This Row],[Q]]/SUMIF(C:C,PlanMasine[[#This Row],[RN]],B:B)*PlanMasine[[#This Row],[KPLQ]]),0)</f>
        <v>1.5</v>
      </c>
      <c r="P309">
        <v>215812</v>
      </c>
      <c r="Q309">
        <f>COUNTIF(PROMJENA!A:A,PlanMasine[[#This Row],[KPL]]&amp;"-"&amp;PlanMasine[[#This Row],[RN]])</f>
        <v>0</v>
      </c>
      <c r="R309">
        <f>IFERROR(INDEX(REDOSLIJED!A:A,MATCH(PlanMasine[[#This Row],[KPL]],REDOSLIJED!B:B,0)),MAX(REDOSLIJED!A:A)+1)</f>
        <v>45</v>
      </c>
      <c r="S309" s="9">
        <f>SUM($M$2:M309)</f>
        <v>0.99861111111111189</v>
      </c>
      <c r="T309" s="3">
        <f>PlanMasine[[#This Row],[Datum SAS]]-1</f>
        <v>45816</v>
      </c>
      <c r="U309">
        <f>WEEKDAY(PlanMasine[[#This Row],[ZAVRŠETAK MAŠINSKE]],2)</f>
        <v>7</v>
      </c>
      <c r="V309" s="3">
        <f>IF(WEEKDAY(PlanMasine[[#This Row],[Datum SAS]]-1,2)=7,PlanMasine[[#This Row],[Datum SAS]]-3,PlanMasine[[#This Row],[Datum SAS]]-1)</f>
        <v>45814</v>
      </c>
      <c r="W309">
        <f>WEEKNUM(PlanMasine[[#This Row],[Column2]],1)</f>
        <v>23</v>
      </c>
    </row>
    <row r="310" spans="1:23" x14ac:dyDescent="0.25">
      <c r="A310">
        <v>1015408</v>
      </c>
      <c r="B310">
        <v>1</v>
      </c>
      <c r="C310">
        <v>1015441</v>
      </c>
      <c r="D310" t="s">
        <v>1971</v>
      </c>
      <c r="E310">
        <v>30</v>
      </c>
      <c r="F310">
        <v>12</v>
      </c>
      <c r="G310">
        <v>0</v>
      </c>
      <c r="H310">
        <v>0</v>
      </c>
      <c r="I310" t="s">
        <v>5</v>
      </c>
      <c r="J310" t="s">
        <v>570</v>
      </c>
      <c r="K310" t="s">
        <v>1969</v>
      </c>
      <c r="L310" s="3">
        <v>45813</v>
      </c>
      <c r="M3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10" s="3">
        <v>45817</v>
      </c>
      <c r="O310" s="5">
        <f>IFERROR((PlanMasine[[#This Row],[Norma]]/PlanMasine[[#This Row],[Q]])*(PlanMasine[[#This Row],[Q]]/SUMIF(C:C,PlanMasine[[#This Row],[RN]],B:B)*PlanMasine[[#This Row],[KPLQ]]),0)</f>
        <v>2.5</v>
      </c>
      <c r="P310">
        <v>215830</v>
      </c>
      <c r="Q310">
        <f>COUNTIF(PROMJENA!A:A,PlanMasine[[#This Row],[KPL]]&amp;"-"&amp;PlanMasine[[#This Row],[RN]])</f>
        <v>0</v>
      </c>
      <c r="R310">
        <f>IFERROR(INDEX(REDOSLIJED!A:A,MATCH(PlanMasine[[#This Row],[KPL]],REDOSLIJED!B:B,0)),MAX(REDOSLIJED!A:A)+1)</f>
        <v>45</v>
      </c>
      <c r="S310" s="9">
        <f>SUM($M$2:M310)</f>
        <v>1.0003472222222229</v>
      </c>
      <c r="T310" s="3">
        <f>PlanMasine[[#This Row],[Datum SAS]]-1</f>
        <v>45816</v>
      </c>
      <c r="U310">
        <f>WEEKDAY(PlanMasine[[#This Row],[ZAVRŠETAK MAŠINSKE]],2)</f>
        <v>7</v>
      </c>
      <c r="V310" s="3">
        <f>IF(WEEKDAY(PlanMasine[[#This Row],[Datum SAS]]-1,2)=7,PlanMasine[[#This Row],[Datum SAS]]-3,PlanMasine[[#This Row],[Datum SAS]]-1)</f>
        <v>45814</v>
      </c>
      <c r="W310">
        <f>WEEKNUM(PlanMasine[[#This Row],[Column2]],1)</f>
        <v>23</v>
      </c>
    </row>
    <row r="311" spans="1:23" x14ac:dyDescent="0.25">
      <c r="A311">
        <v>1015409</v>
      </c>
      <c r="B311">
        <v>1</v>
      </c>
      <c r="C311">
        <v>1015431</v>
      </c>
      <c r="D311" t="s">
        <v>1974</v>
      </c>
      <c r="E311">
        <v>60</v>
      </c>
      <c r="F311">
        <v>12</v>
      </c>
      <c r="G311">
        <v>0</v>
      </c>
      <c r="H311">
        <v>0</v>
      </c>
      <c r="I311" t="s">
        <v>5</v>
      </c>
      <c r="J311" t="s">
        <v>570</v>
      </c>
      <c r="K311" t="s">
        <v>1969</v>
      </c>
      <c r="L311" s="3">
        <v>45813</v>
      </c>
      <c r="M3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1" s="3">
        <v>45817</v>
      </c>
      <c r="O311" s="5">
        <f>IFERROR((PlanMasine[[#This Row],[Norma]]/PlanMasine[[#This Row],[Q]])*(PlanMasine[[#This Row],[Q]]/SUMIF(C:C,PlanMasine[[#This Row],[RN]],B:B)*PlanMasine[[#This Row],[KPLQ]]),0)</f>
        <v>5</v>
      </c>
      <c r="P311">
        <v>215820</v>
      </c>
      <c r="Q311">
        <f>COUNTIF(PROMJENA!A:A,PlanMasine[[#This Row],[KPL]]&amp;"-"&amp;PlanMasine[[#This Row],[RN]])</f>
        <v>0</v>
      </c>
      <c r="R311">
        <f>IFERROR(INDEX(REDOSLIJED!A:A,MATCH(PlanMasine[[#This Row],[KPL]],REDOSLIJED!B:B,0)),MAX(REDOSLIJED!A:A)+1)</f>
        <v>45</v>
      </c>
      <c r="S311" s="9">
        <f>SUM($M$2:M311)</f>
        <v>1.0038194444444453</v>
      </c>
      <c r="T311" s="3">
        <f>PlanMasine[[#This Row],[Datum SAS]]-1</f>
        <v>45816</v>
      </c>
      <c r="U311">
        <f>WEEKDAY(PlanMasine[[#This Row],[ZAVRŠETAK MAŠINSKE]],2)</f>
        <v>7</v>
      </c>
      <c r="V311" s="3">
        <f>IF(WEEKDAY(PlanMasine[[#This Row],[Datum SAS]]-1,2)=7,PlanMasine[[#This Row],[Datum SAS]]-3,PlanMasine[[#This Row],[Datum SAS]]-1)</f>
        <v>45814</v>
      </c>
      <c r="W311">
        <f>WEEKNUM(PlanMasine[[#This Row],[Column2]],1)</f>
        <v>23</v>
      </c>
    </row>
    <row r="312" spans="1:23" x14ac:dyDescent="0.25">
      <c r="A312">
        <v>1015409</v>
      </c>
      <c r="B312">
        <v>1</v>
      </c>
      <c r="C312">
        <v>1015423</v>
      </c>
      <c r="D312" t="s">
        <v>1975</v>
      </c>
      <c r="E312">
        <v>18</v>
      </c>
      <c r="F312">
        <v>12</v>
      </c>
      <c r="G312">
        <v>0</v>
      </c>
      <c r="H312">
        <v>0</v>
      </c>
      <c r="I312" t="s">
        <v>5</v>
      </c>
      <c r="J312" t="s">
        <v>570</v>
      </c>
      <c r="K312" t="s">
        <v>1969</v>
      </c>
      <c r="L312" s="3">
        <v>45813</v>
      </c>
      <c r="M3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12" s="3">
        <v>45817</v>
      </c>
      <c r="O312" s="5">
        <f>IFERROR((PlanMasine[[#This Row],[Norma]]/PlanMasine[[#This Row],[Q]])*(PlanMasine[[#This Row],[Q]]/SUMIF(C:C,PlanMasine[[#This Row],[RN]],B:B)*PlanMasine[[#This Row],[KPLQ]]),0)</f>
        <v>1.5</v>
      </c>
      <c r="P312">
        <v>215812</v>
      </c>
      <c r="Q312">
        <f>COUNTIF(PROMJENA!A:A,PlanMasine[[#This Row],[KPL]]&amp;"-"&amp;PlanMasine[[#This Row],[RN]])</f>
        <v>0</v>
      </c>
      <c r="R312">
        <f>IFERROR(INDEX(REDOSLIJED!A:A,MATCH(PlanMasine[[#This Row],[KPL]],REDOSLIJED!B:B,0)),MAX(REDOSLIJED!A:A)+1)</f>
        <v>45</v>
      </c>
      <c r="S312" s="9">
        <f>SUM($M$2:M312)</f>
        <v>1.0048611111111119</v>
      </c>
      <c r="T312" s="3">
        <f>PlanMasine[[#This Row],[Datum SAS]]-1</f>
        <v>45816</v>
      </c>
      <c r="U312">
        <f>WEEKDAY(PlanMasine[[#This Row],[ZAVRŠETAK MAŠINSKE]],2)</f>
        <v>7</v>
      </c>
      <c r="V312" s="3">
        <f>IF(WEEKDAY(PlanMasine[[#This Row],[Datum SAS]]-1,2)=7,PlanMasine[[#This Row],[Datum SAS]]-3,PlanMasine[[#This Row],[Datum SAS]]-1)</f>
        <v>45814</v>
      </c>
      <c r="W312">
        <f>WEEKNUM(PlanMasine[[#This Row],[Column2]],1)</f>
        <v>23</v>
      </c>
    </row>
    <row r="313" spans="1:23" x14ac:dyDescent="0.25">
      <c r="A313">
        <v>1015409</v>
      </c>
      <c r="B313">
        <v>1</v>
      </c>
      <c r="C313">
        <v>1015441</v>
      </c>
      <c r="D313" t="s">
        <v>1971</v>
      </c>
      <c r="E313">
        <v>30</v>
      </c>
      <c r="F313">
        <v>12</v>
      </c>
      <c r="G313">
        <v>0</v>
      </c>
      <c r="H313">
        <v>0</v>
      </c>
      <c r="I313" t="s">
        <v>5</v>
      </c>
      <c r="J313" t="s">
        <v>570</v>
      </c>
      <c r="K313" t="s">
        <v>1969</v>
      </c>
      <c r="L313" s="3">
        <v>45813</v>
      </c>
      <c r="M3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13" s="3">
        <v>45817</v>
      </c>
      <c r="O313" s="5">
        <f>IFERROR((PlanMasine[[#This Row],[Norma]]/PlanMasine[[#This Row],[Q]])*(PlanMasine[[#This Row],[Q]]/SUMIF(C:C,PlanMasine[[#This Row],[RN]],B:B)*PlanMasine[[#This Row],[KPLQ]]),0)</f>
        <v>2.5</v>
      </c>
      <c r="P313">
        <v>215830</v>
      </c>
      <c r="Q313">
        <f>COUNTIF(PROMJENA!A:A,PlanMasine[[#This Row],[KPL]]&amp;"-"&amp;PlanMasine[[#This Row],[RN]])</f>
        <v>0</v>
      </c>
      <c r="R313">
        <f>IFERROR(INDEX(REDOSLIJED!A:A,MATCH(PlanMasine[[#This Row],[KPL]],REDOSLIJED!B:B,0)),MAX(REDOSLIJED!A:A)+1)</f>
        <v>45</v>
      </c>
      <c r="S313" s="9">
        <f>SUM($M$2:M313)</f>
        <v>1.006597222222223</v>
      </c>
      <c r="T313" s="3">
        <f>PlanMasine[[#This Row],[Datum SAS]]-1</f>
        <v>45816</v>
      </c>
      <c r="U313">
        <f>WEEKDAY(PlanMasine[[#This Row],[ZAVRŠETAK MAŠINSKE]],2)</f>
        <v>7</v>
      </c>
      <c r="V313" s="3">
        <f>IF(WEEKDAY(PlanMasine[[#This Row],[Datum SAS]]-1,2)=7,PlanMasine[[#This Row],[Datum SAS]]-3,PlanMasine[[#This Row],[Datum SAS]]-1)</f>
        <v>45814</v>
      </c>
      <c r="W313">
        <f>WEEKNUM(PlanMasine[[#This Row],[Column2]],1)</f>
        <v>23</v>
      </c>
    </row>
    <row r="314" spans="1:23" x14ac:dyDescent="0.25">
      <c r="A314">
        <v>1015410</v>
      </c>
      <c r="B314">
        <v>1</v>
      </c>
      <c r="C314">
        <v>1015423</v>
      </c>
      <c r="D314" t="s">
        <v>1975</v>
      </c>
      <c r="E314">
        <v>18</v>
      </c>
      <c r="F314">
        <v>12</v>
      </c>
      <c r="G314">
        <v>0</v>
      </c>
      <c r="H314">
        <v>0</v>
      </c>
      <c r="I314" t="s">
        <v>5</v>
      </c>
      <c r="J314" t="s">
        <v>570</v>
      </c>
      <c r="K314" t="s">
        <v>1969</v>
      </c>
      <c r="L314" s="3">
        <v>45813</v>
      </c>
      <c r="M3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14" s="3">
        <v>45817</v>
      </c>
      <c r="O314" s="5">
        <f>IFERROR((PlanMasine[[#This Row],[Norma]]/PlanMasine[[#This Row],[Q]])*(PlanMasine[[#This Row],[Q]]/SUMIF(C:C,PlanMasine[[#This Row],[RN]],B:B)*PlanMasine[[#This Row],[KPLQ]]),0)</f>
        <v>1.5</v>
      </c>
      <c r="P314">
        <v>215812</v>
      </c>
      <c r="Q314">
        <f>COUNTIF(PROMJENA!A:A,PlanMasine[[#This Row],[KPL]]&amp;"-"&amp;PlanMasine[[#This Row],[RN]])</f>
        <v>0</v>
      </c>
      <c r="R314">
        <f>IFERROR(INDEX(REDOSLIJED!A:A,MATCH(PlanMasine[[#This Row],[KPL]],REDOSLIJED!B:B,0)),MAX(REDOSLIJED!A:A)+1)</f>
        <v>45</v>
      </c>
      <c r="S314" s="9">
        <f>SUM($M$2:M314)</f>
        <v>1.0076388888888896</v>
      </c>
      <c r="T314" s="3">
        <f>PlanMasine[[#This Row],[Datum SAS]]-1</f>
        <v>45816</v>
      </c>
      <c r="U314">
        <f>WEEKDAY(PlanMasine[[#This Row],[ZAVRŠETAK MAŠINSKE]],2)</f>
        <v>7</v>
      </c>
      <c r="V314" s="3">
        <f>IF(WEEKDAY(PlanMasine[[#This Row],[Datum SAS]]-1,2)=7,PlanMasine[[#This Row],[Datum SAS]]-3,PlanMasine[[#This Row],[Datum SAS]]-1)</f>
        <v>45814</v>
      </c>
      <c r="W314">
        <f>WEEKNUM(PlanMasine[[#This Row],[Column2]],1)</f>
        <v>23</v>
      </c>
    </row>
    <row r="315" spans="1:23" x14ac:dyDescent="0.25">
      <c r="A315">
        <v>1015410</v>
      </c>
      <c r="B315">
        <v>1</v>
      </c>
      <c r="C315">
        <v>1015431</v>
      </c>
      <c r="D315" t="s">
        <v>1974</v>
      </c>
      <c r="E315">
        <v>60</v>
      </c>
      <c r="F315">
        <v>12</v>
      </c>
      <c r="G315">
        <v>0</v>
      </c>
      <c r="H315">
        <v>0</v>
      </c>
      <c r="I315" t="s">
        <v>5</v>
      </c>
      <c r="J315" t="s">
        <v>570</v>
      </c>
      <c r="K315" t="s">
        <v>1969</v>
      </c>
      <c r="L315" s="3">
        <v>45813</v>
      </c>
      <c r="M3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5" s="3">
        <v>45817</v>
      </c>
      <c r="O315" s="5">
        <f>IFERROR((PlanMasine[[#This Row],[Norma]]/PlanMasine[[#This Row],[Q]])*(PlanMasine[[#This Row],[Q]]/SUMIF(C:C,PlanMasine[[#This Row],[RN]],B:B)*PlanMasine[[#This Row],[KPLQ]]),0)</f>
        <v>5</v>
      </c>
      <c r="P315">
        <v>215820</v>
      </c>
      <c r="Q315">
        <f>COUNTIF(PROMJENA!A:A,PlanMasine[[#This Row],[KPL]]&amp;"-"&amp;PlanMasine[[#This Row],[RN]])</f>
        <v>0</v>
      </c>
      <c r="R315">
        <f>IFERROR(INDEX(REDOSLIJED!A:A,MATCH(PlanMasine[[#This Row],[KPL]],REDOSLIJED!B:B,0)),MAX(REDOSLIJED!A:A)+1)</f>
        <v>45</v>
      </c>
      <c r="S315" s="9">
        <f>SUM($M$2:M315)</f>
        <v>1.011111111111112</v>
      </c>
      <c r="T315" s="3">
        <f>PlanMasine[[#This Row],[Datum SAS]]-1</f>
        <v>45816</v>
      </c>
      <c r="U315">
        <f>WEEKDAY(PlanMasine[[#This Row],[ZAVRŠETAK MAŠINSKE]],2)</f>
        <v>7</v>
      </c>
      <c r="V315" s="3">
        <f>IF(WEEKDAY(PlanMasine[[#This Row],[Datum SAS]]-1,2)=7,PlanMasine[[#This Row],[Datum SAS]]-3,PlanMasine[[#This Row],[Datum SAS]]-1)</f>
        <v>45814</v>
      </c>
      <c r="W315">
        <f>WEEKNUM(PlanMasine[[#This Row],[Column2]],1)</f>
        <v>23</v>
      </c>
    </row>
    <row r="316" spans="1:23" x14ac:dyDescent="0.25">
      <c r="A316">
        <v>1015410</v>
      </c>
      <c r="B316">
        <v>1</v>
      </c>
      <c r="C316">
        <v>1015441</v>
      </c>
      <c r="D316" t="s">
        <v>1971</v>
      </c>
      <c r="E316">
        <v>30</v>
      </c>
      <c r="F316">
        <v>12</v>
      </c>
      <c r="G316">
        <v>0</v>
      </c>
      <c r="H316">
        <v>0</v>
      </c>
      <c r="I316" t="s">
        <v>5</v>
      </c>
      <c r="J316" t="s">
        <v>570</v>
      </c>
      <c r="K316" t="s">
        <v>1969</v>
      </c>
      <c r="L316" s="3">
        <v>45813</v>
      </c>
      <c r="M3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16" s="3">
        <v>45817</v>
      </c>
      <c r="O316" s="5">
        <f>IFERROR((PlanMasine[[#This Row],[Norma]]/PlanMasine[[#This Row],[Q]])*(PlanMasine[[#This Row],[Q]]/SUMIF(C:C,PlanMasine[[#This Row],[RN]],B:B)*PlanMasine[[#This Row],[KPLQ]]),0)</f>
        <v>2.5</v>
      </c>
      <c r="P316">
        <v>215830</v>
      </c>
      <c r="Q316">
        <f>COUNTIF(PROMJENA!A:A,PlanMasine[[#This Row],[KPL]]&amp;"-"&amp;PlanMasine[[#This Row],[RN]])</f>
        <v>0</v>
      </c>
      <c r="R316">
        <f>IFERROR(INDEX(REDOSLIJED!A:A,MATCH(PlanMasine[[#This Row],[KPL]],REDOSLIJED!B:B,0)),MAX(REDOSLIJED!A:A)+1)</f>
        <v>45</v>
      </c>
      <c r="S316" s="9">
        <f>SUM($M$2:M316)</f>
        <v>1.0128472222222231</v>
      </c>
      <c r="T316" s="3">
        <f>PlanMasine[[#This Row],[Datum SAS]]-1</f>
        <v>45816</v>
      </c>
      <c r="U316">
        <f>WEEKDAY(PlanMasine[[#This Row],[ZAVRŠETAK MAŠINSKE]],2)</f>
        <v>7</v>
      </c>
      <c r="V316" s="3">
        <f>IF(WEEKDAY(PlanMasine[[#This Row],[Datum SAS]]-1,2)=7,PlanMasine[[#This Row],[Datum SAS]]-3,PlanMasine[[#This Row],[Datum SAS]]-1)</f>
        <v>45814</v>
      </c>
      <c r="W316">
        <f>WEEKNUM(PlanMasine[[#This Row],[Column2]],1)</f>
        <v>23</v>
      </c>
    </row>
    <row r="317" spans="1:23" x14ac:dyDescent="0.25">
      <c r="A317">
        <v>1015411</v>
      </c>
      <c r="B317">
        <v>1</v>
      </c>
      <c r="C317">
        <v>1015441</v>
      </c>
      <c r="D317" t="s">
        <v>1971</v>
      </c>
      <c r="E317">
        <v>30</v>
      </c>
      <c r="F317">
        <v>12</v>
      </c>
      <c r="G317">
        <v>0</v>
      </c>
      <c r="H317">
        <v>0</v>
      </c>
      <c r="I317" t="s">
        <v>5</v>
      </c>
      <c r="J317" t="s">
        <v>570</v>
      </c>
      <c r="K317" t="s">
        <v>1969</v>
      </c>
      <c r="L317" s="3">
        <v>45813</v>
      </c>
      <c r="M3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17" s="3">
        <v>45817</v>
      </c>
      <c r="O317" s="5">
        <f>IFERROR((PlanMasine[[#This Row],[Norma]]/PlanMasine[[#This Row],[Q]])*(PlanMasine[[#This Row],[Q]]/SUMIF(C:C,PlanMasine[[#This Row],[RN]],B:B)*PlanMasine[[#This Row],[KPLQ]]),0)</f>
        <v>2.5</v>
      </c>
      <c r="P317">
        <v>215830</v>
      </c>
      <c r="Q317">
        <f>COUNTIF(PROMJENA!A:A,PlanMasine[[#This Row],[KPL]]&amp;"-"&amp;PlanMasine[[#This Row],[RN]])</f>
        <v>0</v>
      </c>
      <c r="R317">
        <f>IFERROR(INDEX(REDOSLIJED!A:A,MATCH(PlanMasine[[#This Row],[KPL]],REDOSLIJED!B:B,0)),MAX(REDOSLIJED!A:A)+1)</f>
        <v>45</v>
      </c>
      <c r="S317" s="9">
        <f>SUM($M$2:M317)</f>
        <v>1.0145833333333343</v>
      </c>
      <c r="T317" s="3">
        <f>PlanMasine[[#This Row],[Datum SAS]]-1</f>
        <v>45816</v>
      </c>
      <c r="U317">
        <f>WEEKDAY(PlanMasine[[#This Row],[ZAVRŠETAK MAŠINSKE]],2)</f>
        <v>7</v>
      </c>
      <c r="V317" s="3">
        <f>IF(WEEKDAY(PlanMasine[[#This Row],[Datum SAS]]-1,2)=7,PlanMasine[[#This Row],[Datum SAS]]-3,PlanMasine[[#This Row],[Datum SAS]]-1)</f>
        <v>45814</v>
      </c>
      <c r="W317">
        <f>WEEKNUM(PlanMasine[[#This Row],[Column2]],1)</f>
        <v>23</v>
      </c>
    </row>
    <row r="318" spans="1:23" x14ac:dyDescent="0.25">
      <c r="A318">
        <v>1015411</v>
      </c>
      <c r="B318">
        <v>1</v>
      </c>
      <c r="C318">
        <v>1015423</v>
      </c>
      <c r="D318" t="s">
        <v>1975</v>
      </c>
      <c r="E318">
        <v>18</v>
      </c>
      <c r="F318">
        <v>12</v>
      </c>
      <c r="G318">
        <v>0</v>
      </c>
      <c r="H318">
        <v>0</v>
      </c>
      <c r="I318" t="s">
        <v>5</v>
      </c>
      <c r="J318" t="s">
        <v>570</v>
      </c>
      <c r="K318" t="s">
        <v>1969</v>
      </c>
      <c r="L318" s="3">
        <v>45813</v>
      </c>
      <c r="M3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18" s="3">
        <v>45817</v>
      </c>
      <c r="O318" s="5">
        <f>IFERROR((PlanMasine[[#This Row],[Norma]]/PlanMasine[[#This Row],[Q]])*(PlanMasine[[#This Row],[Q]]/SUMIF(C:C,PlanMasine[[#This Row],[RN]],B:B)*PlanMasine[[#This Row],[KPLQ]]),0)</f>
        <v>1.5</v>
      </c>
      <c r="P318">
        <v>215812</v>
      </c>
      <c r="Q318">
        <f>COUNTIF(PROMJENA!A:A,PlanMasine[[#This Row],[KPL]]&amp;"-"&amp;PlanMasine[[#This Row],[RN]])</f>
        <v>0</v>
      </c>
      <c r="R318">
        <f>IFERROR(INDEX(REDOSLIJED!A:A,MATCH(PlanMasine[[#This Row],[KPL]],REDOSLIJED!B:B,0)),MAX(REDOSLIJED!A:A)+1)</f>
        <v>45</v>
      </c>
      <c r="S318" s="9">
        <f>SUM($M$2:M318)</f>
        <v>1.0156250000000009</v>
      </c>
      <c r="T318" s="3">
        <f>PlanMasine[[#This Row],[Datum SAS]]-1</f>
        <v>45816</v>
      </c>
      <c r="U318">
        <f>WEEKDAY(PlanMasine[[#This Row],[ZAVRŠETAK MAŠINSKE]],2)</f>
        <v>7</v>
      </c>
      <c r="V318" s="3">
        <f>IF(WEEKDAY(PlanMasine[[#This Row],[Datum SAS]]-1,2)=7,PlanMasine[[#This Row],[Datum SAS]]-3,PlanMasine[[#This Row],[Datum SAS]]-1)</f>
        <v>45814</v>
      </c>
      <c r="W318">
        <f>WEEKNUM(PlanMasine[[#This Row],[Column2]],1)</f>
        <v>23</v>
      </c>
    </row>
    <row r="319" spans="1:23" x14ac:dyDescent="0.25">
      <c r="A319">
        <v>1015411</v>
      </c>
      <c r="B319">
        <v>1</v>
      </c>
      <c r="C319">
        <v>1015431</v>
      </c>
      <c r="D319" t="s">
        <v>1974</v>
      </c>
      <c r="E319">
        <v>60</v>
      </c>
      <c r="F319">
        <v>12</v>
      </c>
      <c r="G319">
        <v>0</v>
      </c>
      <c r="H319">
        <v>0</v>
      </c>
      <c r="I319" t="s">
        <v>5</v>
      </c>
      <c r="J319" t="s">
        <v>570</v>
      </c>
      <c r="K319" t="s">
        <v>1969</v>
      </c>
      <c r="L319" s="3">
        <v>45813</v>
      </c>
      <c r="M3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9" s="3">
        <v>45817</v>
      </c>
      <c r="O319" s="5">
        <f>IFERROR((PlanMasine[[#This Row],[Norma]]/PlanMasine[[#This Row],[Q]])*(PlanMasine[[#This Row],[Q]]/SUMIF(C:C,PlanMasine[[#This Row],[RN]],B:B)*PlanMasine[[#This Row],[KPLQ]]),0)</f>
        <v>5</v>
      </c>
      <c r="P319">
        <v>215820</v>
      </c>
      <c r="Q319">
        <f>COUNTIF(PROMJENA!A:A,PlanMasine[[#This Row],[KPL]]&amp;"-"&amp;PlanMasine[[#This Row],[RN]])</f>
        <v>0</v>
      </c>
      <c r="R319">
        <f>IFERROR(INDEX(REDOSLIJED!A:A,MATCH(PlanMasine[[#This Row],[KPL]],REDOSLIJED!B:B,0)),MAX(REDOSLIJED!A:A)+1)</f>
        <v>45</v>
      </c>
      <c r="S319" s="9">
        <f>SUM($M$2:M319)</f>
        <v>1.0190972222222232</v>
      </c>
      <c r="T319" s="3">
        <f>PlanMasine[[#This Row],[Datum SAS]]-1</f>
        <v>45816</v>
      </c>
      <c r="U319">
        <f>WEEKDAY(PlanMasine[[#This Row],[ZAVRŠETAK MAŠINSKE]],2)</f>
        <v>7</v>
      </c>
      <c r="V319" s="3">
        <f>IF(WEEKDAY(PlanMasine[[#This Row],[Datum SAS]]-1,2)=7,PlanMasine[[#This Row],[Datum SAS]]-3,PlanMasine[[#This Row],[Datum SAS]]-1)</f>
        <v>45814</v>
      </c>
      <c r="W319">
        <f>WEEKNUM(PlanMasine[[#This Row],[Column2]],1)</f>
        <v>23</v>
      </c>
    </row>
    <row r="320" spans="1:23" x14ac:dyDescent="0.25">
      <c r="A320">
        <v>1015412</v>
      </c>
      <c r="B320">
        <v>1</v>
      </c>
      <c r="C320">
        <v>1015441</v>
      </c>
      <c r="D320" t="s">
        <v>1971</v>
      </c>
      <c r="E320">
        <v>30</v>
      </c>
      <c r="F320">
        <v>12</v>
      </c>
      <c r="G320">
        <v>0</v>
      </c>
      <c r="H320">
        <v>0</v>
      </c>
      <c r="I320" t="s">
        <v>5</v>
      </c>
      <c r="J320" t="s">
        <v>570</v>
      </c>
      <c r="K320" t="s">
        <v>1969</v>
      </c>
      <c r="L320" s="3">
        <v>45813</v>
      </c>
      <c r="M3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20" s="3">
        <v>45817</v>
      </c>
      <c r="O320" s="5">
        <f>IFERROR((PlanMasine[[#This Row],[Norma]]/PlanMasine[[#This Row],[Q]])*(PlanMasine[[#This Row],[Q]]/SUMIF(C:C,PlanMasine[[#This Row],[RN]],B:B)*PlanMasine[[#This Row],[KPLQ]]),0)</f>
        <v>2.5</v>
      </c>
      <c r="P320">
        <v>215830</v>
      </c>
      <c r="Q320">
        <f>COUNTIF(PROMJENA!A:A,PlanMasine[[#This Row],[KPL]]&amp;"-"&amp;PlanMasine[[#This Row],[RN]])</f>
        <v>0</v>
      </c>
      <c r="R320">
        <f>IFERROR(INDEX(REDOSLIJED!A:A,MATCH(PlanMasine[[#This Row],[KPL]],REDOSLIJED!B:B,0)),MAX(REDOSLIJED!A:A)+1)</f>
        <v>45</v>
      </c>
      <c r="S320" s="9">
        <f>SUM($M$2:M320)</f>
        <v>1.0208333333333344</v>
      </c>
      <c r="T320" s="3">
        <f>PlanMasine[[#This Row],[Datum SAS]]-1</f>
        <v>45816</v>
      </c>
      <c r="U320">
        <f>WEEKDAY(PlanMasine[[#This Row],[ZAVRŠETAK MAŠINSKE]],2)</f>
        <v>7</v>
      </c>
      <c r="V320" s="3">
        <f>IF(WEEKDAY(PlanMasine[[#This Row],[Datum SAS]]-1,2)=7,PlanMasine[[#This Row],[Datum SAS]]-3,PlanMasine[[#This Row],[Datum SAS]]-1)</f>
        <v>45814</v>
      </c>
      <c r="W320">
        <f>WEEKNUM(PlanMasine[[#This Row],[Column2]],1)</f>
        <v>23</v>
      </c>
    </row>
    <row r="321" spans="1:23" x14ac:dyDescent="0.25">
      <c r="A321">
        <v>1015412</v>
      </c>
      <c r="B321">
        <v>1</v>
      </c>
      <c r="C321">
        <v>1015431</v>
      </c>
      <c r="D321" t="s">
        <v>1974</v>
      </c>
      <c r="E321">
        <v>60</v>
      </c>
      <c r="F321">
        <v>12</v>
      </c>
      <c r="G321">
        <v>0</v>
      </c>
      <c r="H321">
        <v>0</v>
      </c>
      <c r="I321" t="s">
        <v>5</v>
      </c>
      <c r="J321" t="s">
        <v>570</v>
      </c>
      <c r="K321" t="s">
        <v>1969</v>
      </c>
      <c r="L321" s="3">
        <v>45813</v>
      </c>
      <c r="M3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1" s="3">
        <v>45817</v>
      </c>
      <c r="O321" s="5">
        <f>IFERROR((PlanMasine[[#This Row],[Norma]]/PlanMasine[[#This Row],[Q]])*(PlanMasine[[#This Row],[Q]]/SUMIF(C:C,PlanMasine[[#This Row],[RN]],B:B)*PlanMasine[[#This Row],[KPLQ]]),0)</f>
        <v>5</v>
      </c>
      <c r="P321">
        <v>215820</v>
      </c>
      <c r="Q321">
        <f>COUNTIF(PROMJENA!A:A,PlanMasine[[#This Row],[KPL]]&amp;"-"&amp;PlanMasine[[#This Row],[RN]])</f>
        <v>0</v>
      </c>
      <c r="R321">
        <f>IFERROR(INDEX(REDOSLIJED!A:A,MATCH(PlanMasine[[#This Row],[KPL]],REDOSLIJED!B:B,0)),MAX(REDOSLIJED!A:A)+1)</f>
        <v>45</v>
      </c>
      <c r="S321" s="9">
        <f>SUM($M$2:M321)</f>
        <v>1.0243055555555567</v>
      </c>
      <c r="T321" s="3">
        <f>PlanMasine[[#This Row],[Datum SAS]]-1</f>
        <v>45816</v>
      </c>
      <c r="U321">
        <f>WEEKDAY(PlanMasine[[#This Row],[ZAVRŠETAK MAŠINSKE]],2)</f>
        <v>7</v>
      </c>
      <c r="V321" s="3">
        <f>IF(WEEKDAY(PlanMasine[[#This Row],[Datum SAS]]-1,2)=7,PlanMasine[[#This Row],[Datum SAS]]-3,PlanMasine[[#This Row],[Datum SAS]]-1)</f>
        <v>45814</v>
      </c>
      <c r="W321">
        <f>WEEKNUM(PlanMasine[[#This Row],[Column2]],1)</f>
        <v>23</v>
      </c>
    </row>
    <row r="322" spans="1:23" x14ac:dyDescent="0.25">
      <c r="A322">
        <v>1015412</v>
      </c>
      <c r="B322">
        <v>1</v>
      </c>
      <c r="C322">
        <v>1015423</v>
      </c>
      <c r="D322" t="s">
        <v>1975</v>
      </c>
      <c r="E322">
        <v>18</v>
      </c>
      <c r="F322">
        <v>12</v>
      </c>
      <c r="G322">
        <v>0</v>
      </c>
      <c r="H322">
        <v>0</v>
      </c>
      <c r="I322" t="s">
        <v>5</v>
      </c>
      <c r="J322" t="s">
        <v>570</v>
      </c>
      <c r="K322" t="s">
        <v>1969</v>
      </c>
      <c r="L322" s="3">
        <v>45813</v>
      </c>
      <c r="M3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22" s="3">
        <v>45817</v>
      </c>
      <c r="O322" s="5">
        <f>IFERROR((PlanMasine[[#This Row],[Norma]]/PlanMasine[[#This Row],[Q]])*(PlanMasine[[#This Row],[Q]]/SUMIF(C:C,PlanMasine[[#This Row],[RN]],B:B)*PlanMasine[[#This Row],[KPLQ]]),0)</f>
        <v>1.5</v>
      </c>
      <c r="P322">
        <v>215812</v>
      </c>
      <c r="Q322">
        <f>COUNTIF(PROMJENA!A:A,PlanMasine[[#This Row],[KPL]]&amp;"-"&amp;PlanMasine[[#This Row],[RN]])</f>
        <v>0</v>
      </c>
      <c r="R322">
        <f>IFERROR(INDEX(REDOSLIJED!A:A,MATCH(PlanMasine[[#This Row],[KPL]],REDOSLIJED!B:B,0)),MAX(REDOSLIJED!A:A)+1)</f>
        <v>45</v>
      </c>
      <c r="S322" s="9">
        <f>SUM($M$2:M322)</f>
        <v>1.0253472222222233</v>
      </c>
      <c r="T322" s="3">
        <f>PlanMasine[[#This Row],[Datum SAS]]-1</f>
        <v>45816</v>
      </c>
      <c r="U322">
        <f>WEEKDAY(PlanMasine[[#This Row],[ZAVRŠETAK MAŠINSKE]],2)</f>
        <v>7</v>
      </c>
      <c r="V322" s="3">
        <f>IF(WEEKDAY(PlanMasine[[#This Row],[Datum SAS]]-1,2)=7,PlanMasine[[#This Row],[Datum SAS]]-3,PlanMasine[[#This Row],[Datum SAS]]-1)</f>
        <v>45814</v>
      </c>
      <c r="W322">
        <f>WEEKNUM(PlanMasine[[#This Row],[Column2]],1)</f>
        <v>23</v>
      </c>
    </row>
    <row r="323" spans="1:23" x14ac:dyDescent="0.25">
      <c r="A323">
        <v>1015413</v>
      </c>
      <c r="B323">
        <v>1</v>
      </c>
      <c r="C323">
        <v>1015423</v>
      </c>
      <c r="D323" t="s">
        <v>1975</v>
      </c>
      <c r="E323">
        <v>18</v>
      </c>
      <c r="F323">
        <v>12</v>
      </c>
      <c r="G323">
        <v>0</v>
      </c>
      <c r="H323">
        <v>0</v>
      </c>
      <c r="I323" t="s">
        <v>5</v>
      </c>
      <c r="J323" t="s">
        <v>570</v>
      </c>
      <c r="K323" t="s">
        <v>1969</v>
      </c>
      <c r="L323" s="3">
        <v>45813</v>
      </c>
      <c r="M3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23" s="3">
        <v>45817</v>
      </c>
      <c r="O323" s="5">
        <f>IFERROR((PlanMasine[[#This Row],[Norma]]/PlanMasine[[#This Row],[Q]])*(PlanMasine[[#This Row],[Q]]/SUMIF(C:C,PlanMasine[[#This Row],[RN]],B:B)*PlanMasine[[#This Row],[KPLQ]]),0)</f>
        <v>1.5</v>
      </c>
      <c r="P323">
        <v>215812</v>
      </c>
      <c r="Q323">
        <f>COUNTIF(PROMJENA!A:A,PlanMasine[[#This Row],[KPL]]&amp;"-"&amp;PlanMasine[[#This Row],[RN]])</f>
        <v>0</v>
      </c>
      <c r="R323">
        <f>IFERROR(INDEX(REDOSLIJED!A:A,MATCH(PlanMasine[[#This Row],[KPL]],REDOSLIJED!B:B,0)),MAX(REDOSLIJED!A:A)+1)</f>
        <v>45</v>
      </c>
      <c r="S323" s="9">
        <f>SUM($M$2:M323)</f>
        <v>1.0263888888888899</v>
      </c>
      <c r="T323" s="3">
        <f>PlanMasine[[#This Row],[Datum SAS]]-1</f>
        <v>45816</v>
      </c>
      <c r="U323">
        <f>WEEKDAY(PlanMasine[[#This Row],[ZAVRŠETAK MAŠINSKE]],2)</f>
        <v>7</v>
      </c>
      <c r="V323" s="3">
        <f>IF(WEEKDAY(PlanMasine[[#This Row],[Datum SAS]]-1,2)=7,PlanMasine[[#This Row],[Datum SAS]]-3,PlanMasine[[#This Row],[Datum SAS]]-1)</f>
        <v>45814</v>
      </c>
      <c r="W323">
        <f>WEEKNUM(PlanMasine[[#This Row],[Column2]],1)</f>
        <v>23</v>
      </c>
    </row>
    <row r="324" spans="1:23" x14ac:dyDescent="0.25">
      <c r="A324">
        <v>1015413</v>
      </c>
      <c r="B324">
        <v>1</v>
      </c>
      <c r="C324">
        <v>1015431</v>
      </c>
      <c r="D324" t="s">
        <v>1974</v>
      </c>
      <c r="E324">
        <v>60</v>
      </c>
      <c r="F324">
        <v>12</v>
      </c>
      <c r="G324">
        <v>0</v>
      </c>
      <c r="H324">
        <v>0</v>
      </c>
      <c r="I324" t="s">
        <v>5</v>
      </c>
      <c r="J324" t="s">
        <v>570</v>
      </c>
      <c r="K324" t="s">
        <v>1969</v>
      </c>
      <c r="L324" s="3">
        <v>45813</v>
      </c>
      <c r="M3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4" s="3">
        <v>45817</v>
      </c>
      <c r="O324" s="5">
        <f>IFERROR((PlanMasine[[#This Row],[Norma]]/PlanMasine[[#This Row],[Q]])*(PlanMasine[[#This Row],[Q]]/SUMIF(C:C,PlanMasine[[#This Row],[RN]],B:B)*PlanMasine[[#This Row],[KPLQ]]),0)</f>
        <v>5</v>
      </c>
      <c r="P324">
        <v>215820</v>
      </c>
      <c r="Q324">
        <f>COUNTIF(PROMJENA!A:A,PlanMasine[[#This Row],[KPL]]&amp;"-"&amp;PlanMasine[[#This Row],[RN]])</f>
        <v>0</v>
      </c>
      <c r="R324">
        <f>IFERROR(INDEX(REDOSLIJED!A:A,MATCH(PlanMasine[[#This Row],[KPL]],REDOSLIJED!B:B,0)),MAX(REDOSLIJED!A:A)+1)</f>
        <v>45</v>
      </c>
      <c r="S324" s="9">
        <f>SUM($M$2:M324)</f>
        <v>1.0298611111111122</v>
      </c>
      <c r="T324" s="3">
        <f>PlanMasine[[#This Row],[Datum SAS]]-1</f>
        <v>45816</v>
      </c>
      <c r="U324">
        <f>WEEKDAY(PlanMasine[[#This Row],[ZAVRŠETAK MAŠINSKE]],2)</f>
        <v>7</v>
      </c>
      <c r="V324" s="3">
        <f>IF(WEEKDAY(PlanMasine[[#This Row],[Datum SAS]]-1,2)=7,PlanMasine[[#This Row],[Datum SAS]]-3,PlanMasine[[#This Row],[Datum SAS]]-1)</f>
        <v>45814</v>
      </c>
      <c r="W324">
        <f>WEEKNUM(PlanMasine[[#This Row],[Column2]],1)</f>
        <v>23</v>
      </c>
    </row>
    <row r="325" spans="1:23" x14ac:dyDescent="0.25">
      <c r="A325">
        <v>1015413</v>
      </c>
      <c r="B325">
        <v>1</v>
      </c>
      <c r="C325">
        <v>1015441</v>
      </c>
      <c r="D325" t="s">
        <v>1971</v>
      </c>
      <c r="E325">
        <v>30</v>
      </c>
      <c r="F325">
        <v>12</v>
      </c>
      <c r="G325">
        <v>0</v>
      </c>
      <c r="H325">
        <v>0</v>
      </c>
      <c r="I325" t="s">
        <v>5</v>
      </c>
      <c r="J325" t="s">
        <v>570</v>
      </c>
      <c r="K325" t="s">
        <v>1969</v>
      </c>
      <c r="L325" s="3">
        <v>45813</v>
      </c>
      <c r="M3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25" s="3">
        <v>45817</v>
      </c>
      <c r="O325" s="5">
        <f>IFERROR((PlanMasine[[#This Row],[Norma]]/PlanMasine[[#This Row],[Q]])*(PlanMasine[[#This Row],[Q]]/SUMIF(C:C,PlanMasine[[#This Row],[RN]],B:B)*PlanMasine[[#This Row],[KPLQ]]),0)</f>
        <v>2.5</v>
      </c>
      <c r="P325">
        <v>215830</v>
      </c>
      <c r="Q325">
        <f>COUNTIF(PROMJENA!A:A,PlanMasine[[#This Row],[KPL]]&amp;"-"&amp;PlanMasine[[#This Row],[RN]])</f>
        <v>0</v>
      </c>
      <c r="R325">
        <f>IFERROR(INDEX(REDOSLIJED!A:A,MATCH(PlanMasine[[#This Row],[KPL]],REDOSLIJED!B:B,0)),MAX(REDOSLIJED!A:A)+1)</f>
        <v>45</v>
      </c>
      <c r="S325" s="9">
        <f>SUM($M$2:M325)</f>
        <v>1.0315972222222234</v>
      </c>
      <c r="T325" s="3">
        <f>PlanMasine[[#This Row],[Datum SAS]]-1</f>
        <v>45816</v>
      </c>
      <c r="U325">
        <f>WEEKDAY(PlanMasine[[#This Row],[ZAVRŠETAK MAŠINSKE]],2)</f>
        <v>7</v>
      </c>
      <c r="V325" s="3">
        <f>IF(WEEKDAY(PlanMasine[[#This Row],[Datum SAS]]-1,2)=7,PlanMasine[[#This Row],[Datum SAS]]-3,PlanMasine[[#This Row],[Datum SAS]]-1)</f>
        <v>45814</v>
      </c>
      <c r="W325">
        <f>WEEKNUM(PlanMasine[[#This Row],[Column2]],1)</f>
        <v>23</v>
      </c>
    </row>
    <row r="326" spans="1:23" x14ac:dyDescent="0.25">
      <c r="A326">
        <v>1015414</v>
      </c>
      <c r="B326">
        <v>1</v>
      </c>
      <c r="C326">
        <v>1015441</v>
      </c>
      <c r="D326" t="s">
        <v>1971</v>
      </c>
      <c r="E326">
        <v>30</v>
      </c>
      <c r="F326">
        <v>12</v>
      </c>
      <c r="G326">
        <v>0</v>
      </c>
      <c r="H326">
        <v>0</v>
      </c>
      <c r="I326" t="s">
        <v>5</v>
      </c>
      <c r="J326" t="s">
        <v>570</v>
      </c>
      <c r="K326" t="s">
        <v>1969</v>
      </c>
      <c r="L326" s="3">
        <v>45813</v>
      </c>
      <c r="M3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26" s="3">
        <v>45817</v>
      </c>
      <c r="O326" s="5">
        <f>IFERROR((PlanMasine[[#This Row],[Norma]]/PlanMasine[[#This Row],[Q]])*(PlanMasine[[#This Row],[Q]]/SUMIF(C:C,PlanMasine[[#This Row],[RN]],B:B)*PlanMasine[[#This Row],[KPLQ]]),0)</f>
        <v>2.5</v>
      </c>
      <c r="P326">
        <v>215830</v>
      </c>
      <c r="Q326">
        <f>COUNTIF(PROMJENA!A:A,PlanMasine[[#This Row],[KPL]]&amp;"-"&amp;PlanMasine[[#This Row],[RN]])</f>
        <v>0</v>
      </c>
      <c r="R326">
        <f>IFERROR(INDEX(REDOSLIJED!A:A,MATCH(PlanMasine[[#This Row],[KPL]],REDOSLIJED!B:B,0)),MAX(REDOSLIJED!A:A)+1)</f>
        <v>45</v>
      </c>
      <c r="S326" s="9">
        <f>SUM($M$2:M326)</f>
        <v>1.0333333333333345</v>
      </c>
      <c r="T326" s="3">
        <f>PlanMasine[[#This Row],[Datum SAS]]-1</f>
        <v>45816</v>
      </c>
      <c r="U326">
        <f>WEEKDAY(PlanMasine[[#This Row],[ZAVRŠETAK MAŠINSKE]],2)</f>
        <v>7</v>
      </c>
      <c r="V326" s="3">
        <f>IF(WEEKDAY(PlanMasine[[#This Row],[Datum SAS]]-1,2)=7,PlanMasine[[#This Row],[Datum SAS]]-3,PlanMasine[[#This Row],[Datum SAS]]-1)</f>
        <v>45814</v>
      </c>
      <c r="W326">
        <f>WEEKNUM(PlanMasine[[#This Row],[Column2]],1)</f>
        <v>23</v>
      </c>
    </row>
    <row r="327" spans="1:23" x14ac:dyDescent="0.25">
      <c r="A327">
        <v>1015414</v>
      </c>
      <c r="B327">
        <v>1</v>
      </c>
      <c r="C327">
        <v>1015431</v>
      </c>
      <c r="D327" t="s">
        <v>1974</v>
      </c>
      <c r="E327">
        <v>60</v>
      </c>
      <c r="F327">
        <v>12</v>
      </c>
      <c r="G327">
        <v>0</v>
      </c>
      <c r="H327">
        <v>0</v>
      </c>
      <c r="I327" t="s">
        <v>5</v>
      </c>
      <c r="J327" t="s">
        <v>570</v>
      </c>
      <c r="K327" t="s">
        <v>1969</v>
      </c>
      <c r="L327" s="3">
        <v>45813</v>
      </c>
      <c r="M3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7" s="3">
        <v>45817</v>
      </c>
      <c r="O327" s="5">
        <f>IFERROR((PlanMasine[[#This Row],[Norma]]/PlanMasine[[#This Row],[Q]])*(PlanMasine[[#This Row],[Q]]/SUMIF(C:C,PlanMasine[[#This Row],[RN]],B:B)*PlanMasine[[#This Row],[KPLQ]]),0)</f>
        <v>5</v>
      </c>
      <c r="P327">
        <v>215820</v>
      </c>
      <c r="Q327">
        <f>COUNTIF(PROMJENA!A:A,PlanMasine[[#This Row],[KPL]]&amp;"-"&amp;PlanMasine[[#This Row],[RN]])</f>
        <v>0</v>
      </c>
      <c r="R327">
        <f>IFERROR(INDEX(REDOSLIJED!A:A,MATCH(PlanMasine[[#This Row],[KPL]],REDOSLIJED!B:B,0)),MAX(REDOSLIJED!A:A)+1)</f>
        <v>45</v>
      </c>
      <c r="S327" s="9">
        <f>SUM($M$2:M327)</f>
        <v>1.0368055555555569</v>
      </c>
      <c r="T327" s="3">
        <f>PlanMasine[[#This Row],[Datum SAS]]-1</f>
        <v>45816</v>
      </c>
      <c r="U327">
        <f>WEEKDAY(PlanMasine[[#This Row],[ZAVRŠETAK MAŠINSKE]],2)</f>
        <v>7</v>
      </c>
      <c r="V327" s="3">
        <f>IF(WEEKDAY(PlanMasine[[#This Row],[Datum SAS]]-1,2)=7,PlanMasine[[#This Row],[Datum SAS]]-3,PlanMasine[[#This Row],[Datum SAS]]-1)</f>
        <v>45814</v>
      </c>
      <c r="W327">
        <f>WEEKNUM(PlanMasine[[#This Row],[Column2]],1)</f>
        <v>23</v>
      </c>
    </row>
    <row r="328" spans="1:23" x14ac:dyDescent="0.25">
      <c r="A328">
        <v>1015414</v>
      </c>
      <c r="B328">
        <v>1</v>
      </c>
      <c r="C328">
        <v>1015423</v>
      </c>
      <c r="D328" t="s">
        <v>1975</v>
      </c>
      <c r="E328">
        <v>18</v>
      </c>
      <c r="F328">
        <v>12</v>
      </c>
      <c r="G328">
        <v>0</v>
      </c>
      <c r="H328">
        <v>0</v>
      </c>
      <c r="I328" t="s">
        <v>5</v>
      </c>
      <c r="J328" t="s">
        <v>570</v>
      </c>
      <c r="K328" t="s">
        <v>1969</v>
      </c>
      <c r="L328" s="3">
        <v>45813</v>
      </c>
      <c r="M3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28" s="3">
        <v>45817</v>
      </c>
      <c r="O328" s="5">
        <f>IFERROR((PlanMasine[[#This Row],[Norma]]/PlanMasine[[#This Row],[Q]])*(PlanMasine[[#This Row],[Q]]/SUMIF(C:C,PlanMasine[[#This Row],[RN]],B:B)*PlanMasine[[#This Row],[KPLQ]]),0)</f>
        <v>1.5</v>
      </c>
      <c r="P328">
        <v>215812</v>
      </c>
      <c r="Q328">
        <f>COUNTIF(PROMJENA!A:A,PlanMasine[[#This Row],[KPL]]&amp;"-"&amp;PlanMasine[[#This Row],[RN]])</f>
        <v>0</v>
      </c>
      <c r="R328">
        <f>IFERROR(INDEX(REDOSLIJED!A:A,MATCH(PlanMasine[[#This Row],[KPL]],REDOSLIJED!B:B,0)),MAX(REDOSLIJED!A:A)+1)</f>
        <v>45</v>
      </c>
      <c r="S328" s="9">
        <f>SUM($M$2:M328)</f>
        <v>1.0378472222222235</v>
      </c>
      <c r="T328" s="3">
        <f>PlanMasine[[#This Row],[Datum SAS]]-1</f>
        <v>45816</v>
      </c>
      <c r="U328">
        <f>WEEKDAY(PlanMasine[[#This Row],[ZAVRŠETAK MAŠINSKE]],2)</f>
        <v>7</v>
      </c>
      <c r="V328" s="3">
        <f>IF(WEEKDAY(PlanMasine[[#This Row],[Datum SAS]]-1,2)=7,PlanMasine[[#This Row],[Datum SAS]]-3,PlanMasine[[#This Row],[Datum SAS]]-1)</f>
        <v>45814</v>
      </c>
      <c r="W328">
        <f>WEEKNUM(PlanMasine[[#This Row],[Column2]],1)</f>
        <v>23</v>
      </c>
    </row>
    <row r="329" spans="1:23" x14ac:dyDescent="0.25">
      <c r="A329">
        <v>1015415</v>
      </c>
      <c r="B329">
        <v>1</v>
      </c>
      <c r="C329">
        <v>1015431</v>
      </c>
      <c r="D329" t="s">
        <v>1974</v>
      </c>
      <c r="E329">
        <v>60</v>
      </c>
      <c r="F329">
        <v>12</v>
      </c>
      <c r="G329">
        <v>0</v>
      </c>
      <c r="H329">
        <v>0</v>
      </c>
      <c r="I329" t="s">
        <v>5</v>
      </c>
      <c r="J329" t="s">
        <v>570</v>
      </c>
      <c r="K329" t="s">
        <v>1969</v>
      </c>
      <c r="L329" s="3">
        <v>45813</v>
      </c>
      <c r="M3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9" s="3">
        <v>45817</v>
      </c>
      <c r="O329" s="5">
        <f>IFERROR((PlanMasine[[#This Row],[Norma]]/PlanMasine[[#This Row],[Q]])*(PlanMasine[[#This Row],[Q]]/SUMIF(C:C,PlanMasine[[#This Row],[RN]],B:B)*PlanMasine[[#This Row],[KPLQ]]),0)</f>
        <v>5</v>
      </c>
      <c r="P329">
        <v>215820</v>
      </c>
      <c r="Q329">
        <f>COUNTIF(PROMJENA!A:A,PlanMasine[[#This Row],[KPL]]&amp;"-"&amp;PlanMasine[[#This Row],[RN]])</f>
        <v>0</v>
      </c>
      <c r="R329">
        <f>IFERROR(INDEX(REDOSLIJED!A:A,MATCH(PlanMasine[[#This Row],[KPL]],REDOSLIJED!B:B,0)),MAX(REDOSLIJED!A:A)+1)</f>
        <v>45</v>
      </c>
      <c r="S329" s="9">
        <f>SUM($M$2:M329)</f>
        <v>1.0413194444444458</v>
      </c>
      <c r="T329" s="3">
        <f>PlanMasine[[#This Row],[Datum SAS]]-1</f>
        <v>45816</v>
      </c>
      <c r="U329">
        <f>WEEKDAY(PlanMasine[[#This Row],[ZAVRŠETAK MAŠINSKE]],2)</f>
        <v>7</v>
      </c>
      <c r="V329" s="3">
        <f>IF(WEEKDAY(PlanMasine[[#This Row],[Datum SAS]]-1,2)=7,PlanMasine[[#This Row],[Datum SAS]]-3,PlanMasine[[#This Row],[Datum SAS]]-1)</f>
        <v>45814</v>
      </c>
      <c r="W329">
        <f>WEEKNUM(PlanMasine[[#This Row],[Column2]],1)</f>
        <v>23</v>
      </c>
    </row>
    <row r="330" spans="1:23" x14ac:dyDescent="0.25">
      <c r="A330">
        <v>1015415</v>
      </c>
      <c r="B330">
        <v>1</v>
      </c>
      <c r="C330">
        <v>1015441</v>
      </c>
      <c r="D330" t="s">
        <v>1971</v>
      </c>
      <c r="E330">
        <v>30</v>
      </c>
      <c r="F330">
        <v>12</v>
      </c>
      <c r="G330">
        <v>0</v>
      </c>
      <c r="H330">
        <v>0</v>
      </c>
      <c r="I330" t="s">
        <v>5</v>
      </c>
      <c r="J330" t="s">
        <v>570</v>
      </c>
      <c r="K330" t="s">
        <v>1969</v>
      </c>
      <c r="L330" s="3">
        <v>45813</v>
      </c>
      <c r="M3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30" s="3">
        <v>45817</v>
      </c>
      <c r="O330" s="5">
        <f>IFERROR((PlanMasine[[#This Row],[Norma]]/PlanMasine[[#This Row],[Q]])*(PlanMasine[[#This Row],[Q]]/SUMIF(C:C,PlanMasine[[#This Row],[RN]],B:B)*PlanMasine[[#This Row],[KPLQ]]),0)</f>
        <v>2.5</v>
      </c>
      <c r="P330">
        <v>215830</v>
      </c>
      <c r="Q330">
        <f>COUNTIF(PROMJENA!A:A,PlanMasine[[#This Row],[KPL]]&amp;"-"&amp;PlanMasine[[#This Row],[RN]])</f>
        <v>0</v>
      </c>
      <c r="R330">
        <f>IFERROR(INDEX(REDOSLIJED!A:A,MATCH(PlanMasine[[#This Row],[KPL]],REDOSLIJED!B:B,0)),MAX(REDOSLIJED!A:A)+1)</f>
        <v>45</v>
      </c>
      <c r="S330" s="9">
        <f>SUM($M$2:M330)</f>
        <v>1.043055555555557</v>
      </c>
      <c r="T330" s="3">
        <f>PlanMasine[[#This Row],[Datum SAS]]-1</f>
        <v>45816</v>
      </c>
      <c r="U330">
        <f>WEEKDAY(PlanMasine[[#This Row],[ZAVRŠETAK MAŠINSKE]],2)</f>
        <v>7</v>
      </c>
      <c r="V330" s="3">
        <f>IF(WEEKDAY(PlanMasine[[#This Row],[Datum SAS]]-1,2)=7,PlanMasine[[#This Row],[Datum SAS]]-3,PlanMasine[[#This Row],[Datum SAS]]-1)</f>
        <v>45814</v>
      </c>
      <c r="W330">
        <f>WEEKNUM(PlanMasine[[#This Row],[Column2]],1)</f>
        <v>23</v>
      </c>
    </row>
    <row r="331" spans="1:23" x14ac:dyDescent="0.25">
      <c r="A331">
        <v>1015415</v>
      </c>
      <c r="B331">
        <v>1</v>
      </c>
      <c r="C331">
        <v>1015423</v>
      </c>
      <c r="D331" t="s">
        <v>1975</v>
      </c>
      <c r="E331">
        <v>18</v>
      </c>
      <c r="F331">
        <v>12</v>
      </c>
      <c r="G331">
        <v>0</v>
      </c>
      <c r="H331">
        <v>0</v>
      </c>
      <c r="I331" t="s">
        <v>5</v>
      </c>
      <c r="J331" t="s">
        <v>570</v>
      </c>
      <c r="K331" t="s">
        <v>1969</v>
      </c>
      <c r="L331" s="3">
        <v>45813</v>
      </c>
      <c r="M3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31" s="3">
        <v>45817</v>
      </c>
      <c r="O331" s="5">
        <f>IFERROR((PlanMasine[[#This Row],[Norma]]/PlanMasine[[#This Row],[Q]])*(PlanMasine[[#This Row],[Q]]/SUMIF(C:C,PlanMasine[[#This Row],[RN]],B:B)*PlanMasine[[#This Row],[KPLQ]]),0)</f>
        <v>1.5</v>
      </c>
      <c r="P331">
        <v>215812</v>
      </c>
      <c r="Q331">
        <f>COUNTIF(PROMJENA!A:A,PlanMasine[[#This Row],[KPL]]&amp;"-"&amp;PlanMasine[[#This Row],[RN]])</f>
        <v>0</v>
      </c>
      <c r="R331">
        <f>IFERROR(INDEX(REDOSLIJED!A:A,MATCH(PlanMasine[[#This Row],[KPL]],REDOSLIJED!B:B,0)),MAX(REDOSLIJED!A:A)+1)</f>
        <v>45</v>
      </c>
      <c r="S331" s="9">
        <f>SUM($M$2:M331)</f>
        <v>1.0440972222222236</v>
      </c>
      <c r="T331" s="3">
        <f>PlanMasine[[#This Row],[Datum SAS]]-1</f>
        <v>45816</v>
      </c>
      <c r="U331">
        <f>WEEKDAY(PlanMasine[[#This Row],[ZAVRŠETAK MAŠINSKE]],2)</f>
        <v>7</v>
      </c>
      <c r="V331" s="3">
        <f>IF(WEEKDAY(PlanMasine[[#This Row],[Datum SAS]]-1,2)=7,PlanMasine[[#This Row],[Datum SAS]]-3,PlanMasine[[#This Row],[Datum SAS]]-1)</f>
        <v>45814</v>
      </c>
      <c r="W331">
        <f>WEEKNUM(PlanMasine[[#This Row],[Column2]],1)</f>
        <v>23</v>
      </c>
    </row>
    <row r="332" spans="1:23" x14ac:dyDescent="0.25">
      <c r="A332">
        <v>1015416</v>
      </c>
      <c r="B332">
        <v>1</v>
      </c>
      <c r="C332">
        <v>1015423</v>
      </c>
      <c r="D332" t="s">
        <v>1975</v>
      </c>
      <c r="E332">
        <v>18</v>
      </c>
      <c r="F332">
        <v>12</v>
      </c>
      <c r="G332">
        <v>0</v>
      </c>
      <c r="H332">
        <v>0</v>
      </c>
      <c r="I332" t="s">
        <v>5</v>
      </c>
      <c r="J332" t="s">
        <v>570</v>
      </c>
      <c r="K332" t="s">
        <v>1969</v>
      </c>
      <c r="L332" s="3">
        <v>45813</v>
      </c>
      <c r="M3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32" s="3">
        <v>45817</v>
      </c>
      <c r="O332" s="5">
        <f>IFERROR((PlanMasine[[#This Row],[Norma]]/PlanMasine[[#This Row],[Q]])*(PlanMasine[[#This Row],[Q]]/SUMIF(C:C,PlanMasine[[#This Row],[RN]],B:B)*PlanMasine[[#This Row],[KPLQ]]),0)</f>
        <v>1.5</v>
      </c>
      <c r="P332">
        <v>215812</v>
      </c>
      <c r="Q332">
        <f>COUNTIF(PROMJENA!A:A,PlanMasine[[#This Row],[KPL]]&amp;"-"&amp;PlanMasine[[#This Row],[RN]])</f>
        <v>0</v>
      </c>
      <c r="R332">
        <f>IFERROR(INDEX(REDOSLIJED!A:A,MATCH(PlanMasine[[#This Row],[KPL]],REDOSLIJED!B:B,0)),MAX(REDOSLIJED!A:A)+1)</f>
        <v>45</v>
      </c>
      <c r="S332" s="9">
        <f>SUM($M$2:M332)</f>
        <v>1.0451388888888902</v>
      </c>
      <c r="T332" s="3">
        <f>PlanMasine[[#This Row],[Datum SAS]]-1</f>
        <v>45816</v>
      </c>
      <c r="U332">
        <f>WEEKDAY(PlanMasine[[#This Row],[ZAVRŠETAK MAŠINSKE]],2)</f>
        <v>7</v>
      </c>
      <c r="V332" s="3">
        <f>IF(WEEKDAY(PlanMasine[[#This Row],[Datum SAS]]-1,2)=7,PlanMasine[[#This Row],[Datum SAS]]-3,PlanMasine[[#This Row],[Datum SAS]]-1)</f>
        <v>45814</v>
      </c>
      <c r="W332">
        <f>WEEKNUM(PlanMasine[[#This Row],[Column2]],1)</f>
        <v>23</v>
      </c>
    </row>
    <row r="333" spans="1:23" x14ac:dyDescent="0.25">
      <c r="A333">
        <v>1015416</v>
      </c>
      <c r="B333">
        <v>1</v>
      </c>
      <c r="C333">
        <v>1015441</v>
      </c>
      <c r="D333" t="s">
        <v>1971</v>
      </c>
      <c r="E333">
        <v>30</v>
      </c>
      <c r="F333">
        <v>12</v>
      </c>
      <c r="G333">
        <v>0</v>
      </c>
      <c r="H333">
        <v>0</v>
      </c>
      <c r="I333" t="s">
        <v>5</v>
      </c>
      <c r="J333" t="s">
        <v>570</v>
      </c>
      <c r="K333" t="s">
        <v>1969</v>
      </c>
      <c r="L333" s="3">
        <v>45813</v>
      </c>
      <c r="M3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33" s="3">
        <v>45817</v>
      </c>
      <c r="O333" s="5">
        <f>IFERROR((PlanMasine[[#This Row],[Norma]]/PlanMasine[[#This Row],[Q]])*(PlanMasine[[#This Row],[Q]]/SUMIF(C:C,PlanMasine[[#This Row],[RN]],B:B)*PlanMasine[[#This Row],[KPLQ]]),0)</f>
        <v>2.5</v>
      </c>
      <c r="P333">
        <v>215830</v>
      </c>
      <c r="Q333">
        <f>COUNTIF(PROMJENA!A:A,PlanMasine[[#This Row],[KPL]]&amp;"-"&amp;PlanMasine[[#This Row],[RN]])</f>
        <v>0</v>
      </c>
      <c r="R333">
        <f>IFERROR(INDEX(REDOSLIJED!A:A,MATCH(PlanMasine[[#This Row],[KPL]],REDOSLIJED!B:B,0)),MAX(REDOSLIJED!A:A)+1)</f>
        <v>45</v>
      </c>
      <c r="S333" s="9">
        <f>SUM($M$2:M333)</f>
        <v>1.0468750000000013</v>
      </c>
      <c r="T333" s="3">
        <f>PlanMasine[[#This Row],[Datum SAS]]-1</f>
        <v>45816</v>
      </c>
      <c r="U333">
        <f>WEEKDAY(PlanMasine[[#This Row],[ZAVRŠETAK MAŠINSKE]],2)</f>
        <v>7</v>
      </c>
      <c r="V333" s="3">
        <f>IF(WEEKDAY(PlanMasine[[#This Row],[Datum SAS]]-1,2)=7,PlanMasine[[#This Row],[Datum SAS]]-3,PlanMasine[[#This Row],[Datum SAS]]-1)</f>
        <v>45814</v>
      </c>
      <c r="W333">
        <f>WEEKNUM(PlanMasine[[#This Row],[Column2]],1)</f>
        <v>23</v>
      </c>
    </row>
    <row r="334" spans="1:23" x14ac:dyDescent="0.25">
      <c r="A334">
        <v>1015416</v>
      </c>
      <c r="B334">
        <v>1</v>
      </c>
      <c r="C334">
        <v>1015431</v>
      </c>
      <c r="D334" t="s">
        <v>1974</v>
      </c>
      <c r="E334">
        <v>60</v>
      </c>
      <c r="F334">
        <v>12</v>
      </c>
      <c r="G334">
        <v>0</v>
      </c>
      <c r="H334">
        <v>0</v>
      </c>
      <c r="I334" t="s">
        <v>5</v>
      </c>
      <c r="J334" t="s">
        <v>570</v>
      </c>
      <c r="K334" t="s">
        <v>1969</v>
      </c>
      <c r="L334" s="3">
        <v>45813</v>
      </c>
      <c r="M3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4" s="3">
        <v>45817</v>
      </c>
      <c r="O334" s="5">
        <f>IFERROR((PlanMasine[[#This Row],[Norma]]/PlanMasine[[#This Row],[Q]])*(PlanMasine[[#This Row],[Q]]/SUMIF(C:C,PlanMasine[[#This Row],[RN]],B:B)*PlanMasine[[#This Row],[KPLQ]]),0)</f>
        <v>5</v>
      </c>
      <c r="P334">
        <v>215820</v>
      </c>
      <c r="Q334">
        <f>COUNTIF(PROMJENA!A:A,PlanMasine[[#This Row],[KPL]]&amp;"-"&amp;PlanMasine[[#This Row],[RN]])</f>
        <v>0</v>
      </c>
      <c r="R334">
        <f>IFERROR(INDEX(REDOSLIJED!A:A,MATCH(PlanMasine[[#This Row],[KPL]],REDOSLIJED!B:B,0)),MAX(REDOSLIJED!A:A)+1)</f>
        <v>45</v>
      </c>
      <c r="S334" s="9">
        <f>SUM($M$2:M334)</f>
        <v>1.0503472222222237</v>
      </c>
      <c r="T334" s="3">
        <f>PlanMasine[[#This Row],[Datum SAS]]-1</f>
        <v>45816</v>
      </c>
      <c r="U334">
        <f>WEEKDAY(PlanMasine[[#This Row],[ZAVRŠETAK MAŠINSKE]],2)</f>
        <v>7</v>
      </c>
      <c r="V334" s="3">
        <f>IF(WEEKDAY(PlanMasine[[#This Row],[Datum SAS]]-1,2)=7,PlanMasine[[#This Row],[Datum SAS]]-3,PlanMasine[[#This Row],[Datum SAS]]-1)</f>
        <v>45814</v>
      </c>
      <c r="W334">
        <f>WEEKNUM(PlanMasine[[#This Row],[Column2]],1)</f>
        <v>23</v>
      </c>
    </row>
    <row r="335" spans="1:23" x14ac:dyDescent="0.25">
      <c r="A335">
        <v>1015417</v>
      </c>
      <c r="B335">
        <v>1</v>
      </c>
      <c r="C335">
        <v>1015423</v>
      </c>
      <c r="D335" t="s">
        <v>1975</v>
      </c>
      <c r="E335">
        <v>18</v>
      </c>
      <c r="F335">
        <v>12</v>
      </c>
      <c r="G335">
        <v>0</v>
      </c>
      <c r="H335">
        <v>0</v>
      </c>
      <c r="I335" t="s">
        <v>5</v>
      </c>
      <c r="J335" t="s">
        <v>570</v>
      </c>
      <c r="K335" t="s">
        <v>1969</v>
      </c>
      <c r="L335" s="3">
        <v>45813</v>
      </c>
      <c r="M3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35" s="3">
        <v>45817</v>
      </c>
      <c r="O335" s="5">
        <f>IFERROR((PlanMasine[[#This Row],[Norma]]/PlanMasine[[#This Row],[Q]])*(PlanMasine[[#This Row],[Q]]/SUMIF(C:C,PlanMasine[[#This Row],[RN]],B:B)*PlanMasine[[#This Row],[KPLQ]]),0)</f>
        <v>1.5</v>
      </c>
      <c r="P335">
        <v>215812</v>
      </c>
      <c r="Q335">
        <f>COUNTIF(PROMJENA!A:A,PlanMasine[[#This Row],[KPL]]&amp;"-"&amp;PlanMasine[[#This Row],[RN]])</f>
        <v>0</v>
      </c>
      <c r="R335">
        <f>IFERROR(INDEX(REDOSLIJED!A:A,MATCH(PlanMasine[[#This Row],[KPL]],REDOSLIJED!B:B,0)),MAX(REDOSLIJED!A:A)+1)</f>
        <v>45</v>
      </c>
      <c r="S335" s="9">
        <f>SUM($M$2:M335)</f>
        <v>1.0513888888888903</v>
      </c>
      <c r="T335" s="3">
        <f>PlanMasine[[#This Row],[Datum SAS]]-1</f>
        <v>45816</v>
      </c>
      <c r="U335">
        <f>WEEKDAY(PlanMasine[[#This Row],[ZAVRŠETAK MAŠINSKE]],2)</f>
        <v>7</v>
      </c>
      <c r="V335" s="3">
        <f>IF(WEEKDAY(PlanMasine[[#This Row],[Datum SAS]]-1,2)=7,PlanMasine[[#This Row],[Datum SAS]]-3,PlanMasine[[#This Row],[Datum SAS]]-1)</f>
        <v>45814</v>
      </c>
      <c r="W335">
        <f>WEEKNUM(PlanMasine[[#This Row],[Column2]],1)</f>
        <v>23</v>
      </c>
    </row>
    <row r="336" spans="1:23" x14ac:dyDescent="0.25">
      <c r="A336">
        <v>1015417</v>
      </c>
      <c r="B336">
        <v>1</v>
      </c>
      <c r="C336">
        <v>1015441</v>
      </c>
      <c r="D336" t="s">
        <v>1971</v>
      </c>
      <c r="E336">
        <v>30</v>
      </c>
      <c r="F336">
        <v>12</v>
      </c>
      <c r="G336">
        <v>0</v>
      </c>
      <c r="H336">
        <v>0</v>
      </c>
      <c r="I336" t="s">
        <v>5</v>
      </c>
      <c r="J336" t="s">
        <v>570</v>
      </c>
      <c r="K336" t="s">
        <v>1969</v>
      </c>
      <c r="L336" s="3">
        <v>45813</v>
      </c>
      <c r="M3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36" s="3">
        <v>45817</v>
      </c>
      <c r="O336" s="5">
        <f>IFERROR((PlanMasine[[#This Row],[Norma]]/PlanMasine[[#This Row],[Q]])*(PlanMasine[[#This Row],[Q]]/SUMIF(C:C,PlanMasine[[#This Row],[RN]],B:B)*PlanMasine[[#This Row],[KPLQ]]),0)</f>
        <v>2.5</v>
      </c>
      <c r="P336">
        <v>215830</v>
      </c>
      <c r="Q336">
        <f>COUNTIF(PROMJENA!A:A,PlanMasine[[#This Row],[KPL]]&amp;"-"&amp;PlanMasine[[#This Row],[RN]])</f>
        <v>0</v>
      </c>
      <c r="R336">
        <f>IFERROR(INDEX(REDOSLIJED!A:A,MATCH(PlanMasine[[#This Row],[KPL]],REDOSLIJED!B:B,0)),MAX(REDOSLIJED!A:A)+1)</f>
        <v>45</v>
      </c>
      <c r="S336" s="9">
        <f>SUM($M$2:M336)</f>
        <v>1.0531250000000014</v>
      </c>
      <c r="T336" s="3">
        <f>PlanMasine[[#This Row],[Datum SAS]]-1</f>
        <v>45816</v>
      </c>
      <c r="U336">
        <f>WEEKDAY(PlanMasine[[#This Row],[ZAVRŠETAK MAŠINSKE]],2)</f>
        <v>7</v>
      </c>
      <c r="V336" s="3">
        <f>IF(WEEKDAY(PlanMasine[[#This Row],[Datum SAS]]-1,2)=7,PlanMasine[[#This Row],[Datum SAS]]-3,PlanMasine[[#This Row],[Datum SAS]]-1)</f>
        <v>45814</v>
      </c>
      <c r="W336">
        <f>WEEKNUM(PlanMasine[[#This Row],[Column2]],1)</f>
        <v>23</v>
      </c>
    </row>
    <row r="337" spans="1:23" x14ac:dyDescent="0.25">
      <c r="A337">
        <v>1015417</v>
      </c>
      <c r="B337">
        <v>1</v>
      </c>
      <c r="C337">
        <v>1015431</v>
      </c>
      <c r="D337" t="s">
        <v>1974</v>
      </c>
      <c r="E337">
        <v>60</v>
      </c>
      <c r="F337">
        <v>12</v>
      </c>
      <c r="G337">
        <v>0</v>
      </c>
      <c r="H337">
        <v>0</v>
      </c>
      <c r="I337" t="s">
        <v>5</v>
      </c>
      <c r="J337" t="s">
        <v>570</v>
      </c>
      <c r="K337" t="s">
        <v>1969</v>
      </c>
      <c r="L337" s="3">
        <v>45813</v>
      </c>
      <c r="M3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7" s="3">
        <v>45817</v>
      </c>
      <c r="O337" s="5">
        <f>IFERROR((PlanMasine[[#This Row],[Norma]]/PlanMasine[[#This Row],[Q]])*(PlanMasine[[#This Row],[Q]]/SUMIF(C:C,PlanMasine[[#This Row],[RN]],B:B)*PlanMasine[[#This Row],[KPLQ]]),0)</f>
        <v>5</v>
      </c>
      <c r="P337">
        <v>215820</v>
      </c>
      <c r="Q337">
        <f>COUNTIF(PROMJENA!A:A,PlanMasine[[#This Row],[KPL]]&amp;"-"&amp;PlanMasine[[#This Row],[RN]])</f>
        <v>0</v>
      </c>
      <c r="R337">
        <f>IFERROR(INDEX(REDOSLIJED!A:A,MATCH(PlanMasine[[#This Row],[KPL]],REDOSLIJED!B:B,0)),MAX(REDOSLIJED!A:A)+1)</f>
        <v>45</v>
      </c>
      <c r="S337" s="9">
        <f>SUM($M$2:M337)</f>
        <v>1.0565972222222237</v>
      </c>
      <c r="T337" s="3">
        <f>PlanMasine[[#This Row],[Datum SAS]]-1</f>
        <v>45816</v>
      </c>
      <c r="U337">
        <f>WEEKDAY(PlanMasine[[#This Row],[ZAVRŠETAK MAŠINSKE]],2)</f>
        <v>7</v>
      </c>
      <c r="V337" s="3">
        <f>IF(WEEKDAY(PlanMasine[[#This Row],[Datum SAS]]-1,2)=7,PlanMasine[[#This Row],[Datum SAS]]-3,PlanMasine[[#This Row],[Datum SAS]]-1)</f>
        <v>45814</v>
      </c>
      <c r="W337">
        <f>WEEKNUM(PlanMasine[[#This Row],[Column2]],1)</f>
        <v>23</v>
      </c>
    </row>
    <row r="338" spans="1:23" x14ac:dyDescent="0.25">
      <c r="A338">
        <v>1016441</v>
      </c>
      <c r="B338">
        <v>1</v>
      </c>
      <c r="C338">
        <v>1016442</v>
      </c>
      <c r="D338" t="s">
        <v>2074</v>
      </c>
      <c r="E338">
        <v>15</v>
      </c>
      <c r="F338">
        <v>1</v>
      </c>
      <c r="G338">
        <v>0</v>
      </c>
      <c r="H338">
        <v>0</v>
      </c>
      <c r="I338" t="s">
        <v>5</v>
      </c>
      <c r="J338" t="s">
        <v>570</v>
      </c>
      <c r="K338" t="s">
        <v>1767</v>
      </c>
      <c r="L338" s="3">
        <v>45828</v>
      </c>
      <c r="M3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8" s="3">
        <v>45817</v>
      </c>
      <c r="O338" s="5">
        <f>IFERROR((PlanMasine[[#This Row],[Norma]]/PlanMasine[[#This Row],[Q]])*(PlanMasine[[#This Row],[Q]]/SUMIF(C:C,PlanMasine[[#This Row],[RN]],B:B)*PlanMasine[[#This Row],[KPLQ]]),0)</f>
        <v>15</v>
      </c>
      <c r="P338">
        <v>182552</v>
      </c>
      <c r="Q338">
        <f>COUNTIF(PROMJENA!A:A,PlanMasine[[#This Row],[KPL]]&amp;"-"&amp;PlanMasine[[#This Row],[RN]])</f>
        <v>0</v>
      </c>
      <c r="R338">
        <f>IFERROR(INDEX(REDOSLIJED!A:A,MATCH(PlanMasine[[#This Row],[KPL]],REDOSLIJED!B:B,0)),MAX(REDOSLIJED!A:A)+1)</f>
        <v>45</v>
      </c>
      <c r="S338" s="9">
        <f>SUM($M$2:M338)</f>
        <v>1.0670138888888905</v>
      </c>
      <c r="T338" s="3">
        <f>PlanMasine[[#This Row],[Datum SAS]]-1</f>
        <v>45816</v>
      </c>
      <c r="U338">
        <f>WEEKDAY(PlanMasine[[#This Row],[ZAVRŠETAK MAŠINSKE]],2)</f>
        <v>7</v>
      </c>
      <c r="V338" s="3">
        <f>IF(WEEKDAY(PlanMasine[[#This Row],[Datum SAS]]-1,2)=7,PlanMasine[[#This Row],[Datum SAS]]-3,PlanMasine[[#This Row],[Datum SAS]]-1)</f>
        <v>45814</v>
      </c>
      <c r="W338">
        <f>WEEKNUM(PlanMasine[[#This Row],[Column2]],1)</f>
        <v>23</v>
      </c>
    </row>
    <row r="339" spans="1:23" x14ac:dyDescent="0.25">
      <c r="A339">
        <v>1016441</v>
      </c>
      <c r="B339">
        <v>1</v>
      </c>
      <c r="C339">
        <v>1016443</v>
      </c>
      <c r="D339" t="s">
        <v>1766</v>
      </c>
      <c r="E339">
        <v>15</v>
      </c>
      <c r="F339">
        <v>1</v>
      </c>
      <c r="G339">
        <v>0</v>
      </c>
      <c r="H339">
        <v>0</v>
      </c>
      <c r="I339" t="s">
        <v>5</v>
      </c>
      <c r="J339" t="s">
        <v>570</v>
      </c>
      <c r="K339" t="s">
        <v>1767</v>
      </c>
      <c r="L339" s="3">
        <v>45828</v>
      </c>
      <c r="M3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9" s="3">
        <v>45817</v>
      </c>
      <c r="O339" s="5">
        <f>IFERROR((PlanMasine[[#This Row],[Norma]]/PlanMasine[[#This Row],[Q]])*(PlanMasine[[#This Row],[Q]]/SUMIF(C:C,PlanMasine[[#This Row],[RN]],B:B)*PlanMasine[[#This Row],[KPLQ]]),0)</f>
        <v>15</v>
      </c>
      <c r="P339">
        <v>182553</v>
      </c>
      <c r="Q339">
        <f>COUNTIF(PROMJENA!A:A,PlanMasine[[#This Row],[KPL]]&amp;"-"&amp;PlanMasine[[#This Row],[RN]])</f>
        <v>0</v>
      </c>
      <c r="R339">
        <f>IFERROR(INDEX(REDOSLIJED!A:A,MATCH(PlanMasine[[#This Row],[KPL]],REDOSLIJED!B:B,0)),MAX(REDOSLIJED!A:A)+1)</f>
        <v>45</v>
      </c>
      <c r="S339" s="9">
        <f>SUM($M$2:M339)</f>
        <v>1.0774305555555572</v>
      </c>
      <c r="T339" s="3">
        <f>PlanMasine[[#This Row],[Datum SAS]]-1</f>
        <v>45816</v>
      </c>
      <c r="U339">
        <f>WEEKDAY(PlanMasine[[#This Row],[ZAVRŠETAK MAŠINSKE]],2)</f>
        <v>7</v>
      </c>
      <c r="V339" s="3">
        <f>IF(WEEKDAY(PlanMasine[[#This Row],[Datum SAS]]-1,2)=7,PlanMasine[[#This Row],[Datum SAS]]-3,PlanMasine[[#This Row],[Datum SAS]]-1)</f>
        <v>45814</v>
      </c>
      <c r="W339">
        <f>WEEKNUM(PlanMasine[[#This Row],[Column2]],1)</f>
        <v>23</v>
      </c>
    </row>
    <row r="340" spans="1:23" x14ac:dyDescent="0.25">
      <c r="A340">
        <v>1016441</v>
      </c>
      <c r="B340">
        <v>1</v>
      </c>
      <c r="C340">
        <v>1016445</v>
      </c>
      <c r="D340" t="s">
        <v>2072</v>
      </c>
      <c r="E340">
        <v>5</v>
      </c>
      <c r="F340">
        <v>1</v>
      </c>
      <c r="G340">
        <v>0</v>
      </c>
      <c r="H340">
        <v>0</v>
      </c>
      <c r="I340" t="s">
        <v>5</v>
      </c>
      <c r="J340" t="s">
        <v>570</v>
      </c>
      <c r="K340" t="s">
        <v>1767</v>
      </c>
      <c r="L340" s="3">
        <v>45828</v>
      </c>
      <c r="M3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0" s="3">
        <v>45817</v>
      </c>
      <c r="O340" s="5">
        <f>IFERROR((PlanMasine[[#This Row],[Norma]]/PlanMasine[[#This Row],[Q]])*(PlanMasine[[#This Row],[Q]]/SUMIF(C:C,PlanMasine[[#This Row],[RN]],B:B)*PlanMasine[[#This Row],[KPLQ]]),0)</f>
        <v>5</v>
      </c>
      <c r="P340">
        <v>182555</v>
      </c>
      <c r="Q340">
        <f>COUNTIF(PROMJENA!A:A,PlanMasine[[#This Row],[KPL]]&amp;"-"&amp;PlanMasine[[#This Row],[RN]])</f>
        <v>0</v>
      </c>
      <c r="R340">
        <f>IFERROR(INDEX(REDOSLIJED!A:A,MATCH(PlanMasine[[#This Row],[KPL]],REDOSLIJED!B:B,0)),MAX(REDOSLIJED!A:A)+1)</f>
        <v>45</v>
      </c>
      <c r="S340" s="9">
        <f>SUM($M$2:M340)</f>
        <v>1.0809027777777795</v>
      </c>
      <c r="T340" s="3">
        <f>PlanMasine[[#This Row],[Datum SAS]]-1</f>
        <v>45816</v>
      </c>
      <c r="U340">
        <f>WEEKDAY(PlanMasine[[#This Row],[ZAVRŠETAK MAŠINSKE]],2)</f>
        <v>7</v>
      </c>
      <c r="V340" s="3">
        <f>IF(WEEKDAY(PlanMasine[[#This Row],[Datum SAS]]-1,2)=7,PlanMasine[[#This Row],[Datum SAS]]-3,PlanMasine[[#This Row],[Datum SAS]]-1)</f>
        <v>45814</v>
      </c>
      <c r="W340">
        <f>WEEKNUM(PlanMasine[[#This Row],[Column2]],1)</f>
        <v>23</v>
      </c>
    </row>
    <row r="341" spans="1:23" x14ac:dyDescent="0.25">
      <c r="A341">
        <v>1016441</v>
      </c>
      <c r="B341">
        <v>1</v>
      </c>
      <c r="C341">
        <v>1016448</v>
      </c>
      <c r="D341" t="s">
        <v>2071</v>
      </c>
      <c r="E341">
        <v>16</v>
      </c>
      <c r="F341">
        <v>2</v>
      </c>
      <c r="G341">
        <v>0</v>
      </c>
      <c r="H341">
        <v>0</v>
      </c>
      <c r="I341" t="s">
        <v>5</v>
      </c>
      <c r="J341" t="s">
        <v>570</v>
      </c>
      <c r="K341" t="s">
        <v>1767</v>
      </c>
      <c r="L341" s="3">
        <v>45828</v>
      </c>
      <c r="M3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41" s="3">
        <v>45817</v>
      </c>
      <c r="O341" s="5">
        <f>IFERROR((PlanMasine[[#This Row],[Norma]]/PlanMasine[[#This Row],[Q]])*(PlanMasine[[#This Row],[Q]]/SUMIF(C:C,PlanMasine[[#This Row],[RN]],B:B)*PlanMasine[[#This Row],[KPLQ]]),0)</f>
        <v>16</v>
      </c>
      <c r="P341">
        <v>182558</v>
      </c>
      <c r="Q341">
        <f>COUNTIF(PROMJENA!A:A,PlanMasine[[#This Row],[KPL]]&amp;"-"&amp;PlanMasine[[#This Row],[RN]])</f>
        <v>0</v>
      </c>
      <c r="R341">
        <f>IFERROR(INDEX(REDOSLIJED!A:A,MATCH(PlanMasine[[#This Row],[KPL]],REDOSLIJED!B:B,0)),MAX(REDOSLIJED!A:A)+1)</f>
        <v>45</v>
      </c>
      <c r="S341" s="9">
        <f>SUM($M$2:M341)</f>
        <v>1.0920138888888906</v>
      </c>
      <c r="T341" s="3">
        <f>PlanMasine[[#This Row],[Datum SAS]]-1</f>
        <v>45816</v>
      </c>
      <c r="U341">
        <f>WEEKDAY(PlanMasine[[#This Row],[ZAVRŠETAK MAŠINSKE]],2)</f>
        <v>7</v>
      </c>
      <c r="V341" s="3">
        <f>IF(WEEKDAY(PlanMasine[[#This Row],[Datum SAS]]-1,2)=7,PlanMasine[[#This Row],[Datum SAS]]-3,PlanMasine[[#This Row],[Datum SAS]]-1)</f>
        <v>45814</v>
      </c>
      <c r="W341">
        <f>WEEKNUM(PlanMasine[[#This Row],[Column2]],1)</f>
        <v>23</v>
      </c>
    </row>
    <row r="342" spans="1:23" x14ac:dyDescent="0.25">
      <c r="A342">
        <v>1016441</v>
      </c>
      <c r="B342">
        <v>1</v>
      </c>
      <c r="C342">
        <v>1016457</v>
      </c>
      <c r="D342" t="s">
        <v>2068</v>
      </c>
      <c r="E342">
        <v>12</v>
      </c>
      <c r="F342">
        <v>1</v>
      </c>
      <c r="G342">
        <v>0</v>
      </c>
      <c r="H342">
        <v>0</v>
      </c>
      <c r="I342" t="s">
        <v>5</v>
      </c>
      <c r="J342" t="s">
        <v>570</v>
      </c>
      <c r="K342" t="s">
        <v>1767</v>
      </c>
      <c r="L342" s="3">
        <v>45828</v>
      </c>
      <c r="M3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42" s="3">
        <v>45817</v>
      </c>
      <c r="O342" s="5">
        <f>IFERROR((PlanMasine[[#This Row],[Norma]]/PlanMasine[[#This Row],[Q]])*(PlanMasine[[#This Row],[Q]]/SUMIF(C:C,PlanMasine[[#This Row],[RN]],B:B)*PlanMasine[[#This Row],[KPLQ]]),0)</f>
        <v>12</v>
      </c>
      <c r="P342">
        <v>182567</v>
      </c>
      <c r="Q342">
        <f>COUNTIF(PROMJENA!A:A,PlanMasine[[#This Row],[KPL]]&amp;"-"&amp;PlanMasine[[#This Row],[RN]])</f>
        <v>0</v>
      </c>
      <c r="R342">
        <f>IFERROR(INDEX(REDOSLIJED!A:A,MATCH(PlanMasine[[#This Row],[KPL]],REDOSLIJED!B:B,0)),MAX(REDOSLIJED!A:A)+1)</f>
        <v>45</v>
      </c>
      <c r="S342" s="9">
        <f>SUM($M$2:M342)</f>
        <v>1.1003472222222239</v>
      </c>
      <c r="T342" s="3">
        <f>PlanMasine[[#This Row],[Datum SAS]]-1</f>
        <v>45816</v>
      </c>
      <c r="U342">
        <f>WEEKDAY(PlanMasine[[#This Row],[ZAVRŠETAK MAŠINSKE]],2)</f>
        <v>7</v>
      </c>
      <c r="V342" s="3">
        <f>IF(WEEKDAY(PlanMasine[[#This Row],[Datum SAS]]-1,2)=7,PlanMasine[[#This Row],[Datum SAS]]-3,PlanMasine[[#This Row],[Datum SAS]]-1)</f>
        <v>45814</v>
      </c>
      <c r="W342">
        <f>WEEKNUM(PlanMasine[[#This Row],[Column2]],1)</f>
        <v>23</v>
      </c>
    </row>
    <row r="343" spans="1:23" x14ac:dyDescent="0.25">
      <c r="A343">
        <v>1016441</v>
      </c>
      <c r="B343">
        <v>1</v>
      </c>
      <c r="C343">
        <v>1016451</v>
      </c>
      <c r="D343" t="s">
        <v>2075</v>
      </c>
      <c r="E343">
        <v>4</v>
      </c>
      <c r="F343">
        <v>1</v>
      </c>
      <c r="G343">
        <v>0</v>
      </c>
      <c r="H343">
        <v>0</v>
      </c>
      <c r="I343" t="s">
        <v>5</v>
      </c>
      <c r="J343" t="s">
        <v>570</v>
      </c>
      <c r="K343" t="s">
        <v>1767</v>
      </c>
      <c r="L343" s="3">
        <v>45828</v>
      </c>
      <c r="M3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43" s="3">
        <v>45817</v>
      </c>
      <c r="O343" s="5">
        <f>IFERROR((PlanMasine[[#This Row],[Norma]]/PlanMasine[[#This Row],[Q]])*(PlanMasine[[#This Row],[Q]]/SUMIF(C:C,PlanMasine[[#This Row],[RN]],B:B)*PlanMasine[[#This Row],[KPLQ]]),0)</f>
        <v>4</v>
      </c>
      <c r="P343">
        <v>182561</v>
      </c>
      <c r="Q343">
        <f>COUNTIF(PROMJENA!A:A,PlanMasine[[#This Row],[KPL]]&amp;"-"&amp;PlanMasine[[#This Row],[RN]])</f>
        <v>0</v>
      </c>
      <c r="R343">
        <f>IFERROR(INDEX(REDOSLIJED!A:A,MATCH(PlanMasine[[#This Row],[KPL]],REDOSLIJED!B:B,0)),MAX(REDOSLIJED!A:A)+1)</f>
        <v>45</v>
      </c>
      <c r="S343" s="9">
        <f>SUM($M$2:M343)</f>
        <v>1.1031250000000017</v>
      </c>
      <c r="T343" s="3">
        <f>PlanMasine[[#This Row],[Datum SAS]]-1</f>
        <v>45816</v>
      </c>
      <c r="U343">
        <f>WEEKDAY(PlanMasine[[#This Row],[ZAVRŠETAK MAŠINSKE]],2)</f>
        <v>7</v>
      </c>
      <c r="V343" s="3">
        <f>IF(WEEKDAY(PlanMasine[[#This Row],[Datum SAS]]-1,2)=7,PlanMasine[[#This Row],[Datum SAS]]-3,PlanMasine[[#This Row],[Datum SAS]]-1)</f>
        <v>45814</v>
      </c>
      <c r="W343">
        <f>WEEKNUM(PlanMasine[[#This Row],[Column2]],1)</f>
        <v>23</v>
      </c>
    </row>
    <row r="344" spans="1:23" x14ac:dyDescent="0.25">
      <c r="A344">
        <v>1016441</v>
      </c>
      <c r="B344">
        <v>1</v>
      </c>
      <c r="C344">
        <v>1016452</v>
      </c>
      <c r="D344" t="s">
        <v>2070</v>
      </c>
      <c r="E344">
        <v>8</v>
      </c>
      <c r="F344">
        <v>1</v>
      </c>
      <c r="G344">
        <v>0</v>
      </c>
      <c r="H344">
        <v>0</v>
      </c>
      <c r="I344" t="s">
        <v>5</v>
      </c>
      <c r="J344" t="s">
        <v>570</v>
      </c>
      <c r="K344" t="s">
        <v>1767</v>
      </c>
      <c r="L344" s="3">
        <v>45828</v>
      </c>
      <c r="M3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44" s="3">
        <v>45817</v>
      </c>
      <c r="O344" s="5">
        <f>IFERROR((PlanMasine[[#This Row],[Norma]]/PlanMasine[[#This Row],[Q]])*(PlanMasine[[#This Row],[Q]]/SUMIF(C:C,PlanMasine[[#This Row],[RN]],B:B)*PlanMasine[[#This Row],[KPLQ]]),0)</f>
        <v>8</v>
      </c>
      <c r="P344">
        <v>182562</v>
      </c>
      <c r="Q344">
        <f>COUNTIF(PROMJENA!A:A,PlanMasine[[#This Row],[KPL]]&amp;"-"&amp;PlanMasine[[#This Row],[RN]])</f>
        <v>0</v>
      </c>
      <c r="R344">
        <f>IFERROR(INDEX(REDOSLIJED!A:A,MATCH(PlanMasine[[#This Row],[KPL]],REDOSLIJED!B:B,0)),MAX(REDOSLIJED!A:A)+1)</f>
        <v>45</v>
      </c>
      <c r="S344" s="9">
        <f>SUM($M$2:M344)</f>
        <v>1.1086805555555572</v>
      </c>
      <c r="T344" s="3">
        <f>PlanMasine[[#This Row],[Datum SAS]]-1</f>
        <v>45816</v>
      </c>
      <c r="U344">
        <f>WEEKDAY(PlanMasine[[#This Row],[ZAVRŠETAK MAŠINSKE]],2)</f>
        <v>7</v>
      </c>
      <c r="V344" s="3">
        <f>IF(WEEKDAY(PlanMasine[[#This Row],[Datum SAS]]-1,2)=7,PlanMasine[[#This Row],[Datum SAS]]-3,PlanMasine[[#This Row],[Datum SAS]]-1)</f>
        <v>45814</v>
      </c>
      <c r="W344">
        <f>WEEKNUM(PlanMasine[[#This Row],[Column2]],1)</f>
        <v>23</v>
      </c>
    </row>
    <row r="345" spans="1:23" x14ac:dyDescent="0.25">
      <c r="A345">
        <v>1016441</v>
      </c>
      <c r="B345">
        <v>1</v>
      </c>
      <c r="C345">
        <v>1016453</v>
      </c>
      <c r="D345" t="s">
        <v>2069</v>
      </c>
      <c r="E345">
        <v>10</v>
      </c>
      <c r="F345">
        <v>1</v>
      </c>
      <c r="G345">
        <v>0</v>
      </c>
      <c r="H345">
        <v>0</v>
      </c>
      <c r="I345" t="s">
        <v>5</v>
      </c>
      <c r="J345" t="s">
        <v>570</v>
      </c>
      <c r="K345" t="s">
        <v>1767</v>
      </c>
      <c r="L345" s="3">
        <v>45828</v>
      </c>
      <c r="M3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45" s="3">
        <v>45817</v>
      </c>
      <c r="O345" s="5">
        <f>IFERROR((PlanMasine[[#This Row],[Norma]]/PlanMasine[[#This Row],[Q]])*(PlanMasine[[#This Row],[Q]]/SUMIF(C:C,PlanMasine[[#This Row],[RN]],B:B)*PlanMasine[[#This Row],[KPLQ]]),0)</f>
        <v>10</v>
      </c>
      <c r="P345">
        <v>182563</v>
      </c>
      <c r="Q345">
        <f>COUNTIF(PROMJENA!A:A,PlanMasine[[#This Row],[KPL]]&amp;"-"&amp;PlanMasine[[#This Row],[RN]])</f>
        <v>0</v>
      </c>
      <c r="R345">
        <f>IFERROR(INDEX(REDOSLIJED!A:A,MATCH(PlanMasine[[#This Row],[KPL]],REDOSLIJED!B:B,0)),MAX(REDOSLIJED!A:A)+1)</f>
        <v>45</v>
      </c>
      <c r="S345" s="9">
        <f>SUM($M$2:M345)</f>
        <v>1.1156250000000016</v>
      </c>
      <c r="T345" s="3">
        <f>PlanMasine[[#This Row],[Datum SAS]]-1</f>
        <v>45816</v>
      </c>
      <c r="U345">
        <f>WEEKDAY(PlanMasine[[#This Row],[ZAVRŠETAK MAŠINSKE]],2)</f>
        <v>7</v>
      </c>
      <c r="V345" s="3">
        <f>IF(WEEKDAY(PlanMasine[[#This Row],[Datum SAS]]-1,2)=7,PlanMasine[[#This Row],[Datum SAS]]-3,PlanMasine[[#This Row],[Datum SAS]]-1)</f>
        <v>45814</v>
      </c>
      <c r="W345">
        <f>WEEKNUM(PlanMasine[[#This Row],[Column2]],1)</f>
        <v>23</v>
      </c>
    </row>
    <row r="346" spans="1:23" x14ac:dyDescent="0.25">
      <c r="A346">
        <v>1016441</v>
      </c>
      <c r="B346">
        <v>1</v>
      </c>
      <c r="C346">
        <v>1016444</v>
      </c>
      <c r="D346" t="s">
        <v>2073</v>
      </c>
      <c r="E346">
        <v>5</v>
      </c>
      <c r="F346">
        <v>1</v>
      </c>
      <c r="G346">
        <v>0</v>
      </c>
      <c r="H346">
        <v>0</v>
      </c>
      <c r="I346" t="s">
        <v>5</v>
      </c>
      <c r="J346" t="s">
        <v>570</v>
      </c>
      <c r="K346" t="s">
        <v>1767</v>
      </c>
      <c r="L346" s="3">
        <v>45828</v>
      </c>
      <c r="M3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6" s="3">
        <v>45817</v>
      </c>
      <c r="O346" s="5">
        <f>IFERROR((PlanMasine[[#This Row],[Norma]]/PlanMasine[[#This Row],[Q]])*(PlanMasine[[#This Row],[Q]]/SUMIF(C:C,PlanMasine[[#This Row],[RN]],B:B)*PlanMasine[[#This Row],[KPLQ]]),0)</f>
        <v>5</v>
      </c>
      <c r="P346">
        <v>182554</v>
      </c>
      <c r="Q346">
        <f>COUNTIF(PROMJENA!A:A,PlanMasine[[#This Row],[KPL]]&amp;"-"&amp;PlanMasine[[#This Row],[RN]])</f>
        <v>0</v>
      </c>
      <c r="R346">
        <f>IFERROR(INDEX(REDOSLIJED!A:A,MATCH(PlanMasine[[#This Row],[KPL]],REDOSLIJED!B:B,0)),MAX(REDOSLIJED!A:A)+1)</f>
        <v>45</v>
      </c>
      <c r="S346" s="9">
        <f>SUM($M$2:M346)</f>
        <v>1.119097222222224</v>
      </c>
      <c r="T346" s="3">
        <f>PlanMasine[[#This Row],[Datum SAS]]-1</f>
        <v>45816</v>
      </c>
      <c r="U346">
        <f>WEEKDAY(PlanMasine[[#This Row],[ZAVRŠETAK MAŠINSKE]],2)</f>
        <v>7</v>
      </c>
      <c r="V346" s="3">
        <f>IF(WEEKDAY(PlanMasine[[#This Row],[Datum SAS]]-1,2)=7,PlanMasine[[#This Row],[Datum SAS]]-3,PlanMasine[[#This Row],[Datum SAS]]-1)</f>
        <v>45814</v>
      </c>
      <c r="W346">
        <f>WEEKNUM(PlanMasine[[#This Row],[Column2]],1)</f>
        <v>23</v>
      </c>
    </row>
    <row r="347" spans="1:23" x14ac:dyDescent="0.25">
      <c r="A347">
        <v>1016441</v>
      </c>
      <c r="B347">
        <v>1</v>
      </c>
      <c r="C347">
        <v>1016461</v>
      </c>
      <c r="D347" t="s">
        <v>2076</v>
      </c>
      <c r="E347">
        <v>6</v>
      </c>
      <c r="F347">
        <v>1</v>
      </c>
      <c r="G347">
        <v>0</v>
      </c>
      <c r="H347">
        <v>0</v>
      </c>
      <c r="I347" t="s">
        <v>5</v>
      </c>
      <c r="J347" t="s">
        <v>570</v>
      </c>
      <c r="K347" t="s">
        <v>1767</v>
      </c>
      <c r="L347" s="3">
        <v>45828</v>
      </c>
      <c r="M3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7" s="3">
        <v>45817</v>
      </c>
      <c r="O347" s="5">
        <f>IFERROR((PlanMasine[[#This Row],[Norma]]/PlanMasine[[#This Row],[Q]])*(PlanMasine[[#This Row],[Q]]/SUMIF(C:C,PlanMasine[[#This Row],[RN]],B:B)*PlanMasine[[#This Row],[KPLQ]]),0)</f>
        <v>6</v>
      </c>
      <c r="P347">
        <v>182571</v>
      </c>
      <c r="Q347">
        <f>COUNTIF(PROMJENA!A:A,PlanMasine[[#This Row],[KPL]]&amp;"-"&amp;PlanMasine[[#This Row],[RN]])</f>
        <v>0</v>
      </c>
      <c r="R347">
        <f>IFERROR(INDEX(REDOSLIJED!A:A,MATCH(PlanMasine[[#This Row],[KPL]],REDOSLIJED!B:B,0)),MAX(REDOSLIJED!A:A)+1)</f>
        <v>45</v>
      </c>
      <c r="S347" s="9">
        <f>SUM($M$2:M347)</f>
        <v>1.1232638888888906</v>
      </c>
      <c r="T347" s="3">
        <f>PlanMasine[[#This Row],[Datum SAS]]-1</f>
        <v>45816</v>
      </c>
      <c r="U347">
        <f>WEEKDAY(PlanMasine[[#This Row],[ZAVRŠETAK MAŠINSKE]],2)</f>
        <v>7</v>
      </c>
      <c r="V347" s="3">
        <f>IF(WEEKDAY(PlanMasine[[#This Row],[Datum SAS]]-1,2)=7,PlanMasine[[#This Row],[Datum SAS]]-3,PlanMasine[[#This Row],[Datum SAS]]-1)</f>
        <v>45814</v>
      </c>
      <c r="W347">
        <f>WEEKNUM(PlanMasine[[#This Row],[Column2]],1)</f>
        <v>23</v>
      </c>
    </row>
    <row r="348" spans="1:23" x14ac:dyDescent="0.25">
      <c r="A348">
        <v>1016441</v>
      </c>
      <c r="B348">
        <v>1</v>
      </c>
      <c r="C348">
        <v>1016455</v>
      </c>
      <c r="D348" t="s">
        <v>2067</v>
      </c>
      <c r="E348">
        <v>20</v>
      </c>
      <c r="F348">
        <v>1</v>
      </c>
      <c r="G348">
        <v>0</v>
      </c>
      <c r="H348">
        <v>0</v>
      </c>
      <c r="I348" t="s">
        <v>5</v>
      </c>
      <c r="J348" t="s">
        <v>570</v>
      </c>
      <c r="K348" t="s">
        <v>1767</v>
      </c>
      <c r="L348" s="3">
        <v>45828</v>
      </c>
      <c r="M3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48" s="3">
        <v>45817</v>
      </c>
      <c r="O348" s="5">
        <f>IFERROR((PlanMasine[[#This Row],[Norma]]/PlanMasine[[#This Row],[Q]])*(PlanMasine[[#This Row],[Q]]/SUMIF(C:C,PlanMasine[[#This Row],[RN]],B:B)*PlanMasine[[#This Row],[KPLQ]]),0)</f>
        <v>20</v>
      </c>
      <c r="P348">
        <v>182565</v>
      </c>
      <c r="Q348">
        <f>COUNTIF(PROMJENA!A:A,PlanMasine[[#This Row],[KPL]]&amp;"-"&amp;PlanMasine[[#This Row],[RN]])</f>
        <v>0</v>
      </c>
      <c r="R348">
        <f>IFERROR(INDEX(REDOSLIJED!A:A,MATCH(PlanMasine[[#This Row],[KPL]],REDOSLIJED!B:B,0)),MAX(REDOSLIJED!A:A)+1)</f>
        <v>45</v>
      </c>
      <c r="S348" s="9">
        <f>SUM($M$2:M348)</f>
        <v>1.1371527777777795</v>
      </c>
      <c r="T348" s="3">
        <f>PlanMasine[[#This Row],[Datum SAS]]-1</f>
        <v>45816</v>
      </c>
      <c r="U348">
        <f>WEEKDAY(PlanMasine[[#This Row],[ZAVRŠETAK MAŠINSKE]],2)</f>
        <v>7</v>
      </c>
      <c r="V348" s="3">
        <f>IF(WEEKDAY(PlanMasine[[#This Row],[Datum SAS]]-1,2)=7,PlanMasine[[#This Row],[Datum SAS]]-3,PlanMasine[[#This Row],[Datum SAS]]-1)</f>
        <v>45814</v>
      </c>
      <c r="W348">
        <f>WEEKNUM(PlanMasine[[#This Row],[Column2]],1)</f>
        <v>23</v>
      </c>
    </row>
    <row r="349" spans="1:23" x14ac:dyDescent="0.25">
      <c r="A349">
        <v>1016620</v>
      </c>
      <c r="B349">
        <v>1</v>
      </c>
      <c r="C349">
        <v>1016625</v>
      </c>
      <c r="D349" t="s">
        <v>2073</v>
      </c>
      <c r="E349">
        <v>15</v>
      </c>
      <c r="F349">
        <v>3</v>
      </c>
      <c r="G349">
        <v>0</v>
      </c>
      <c r="H349">
        <v>0</v>
      </c>
      <c r="I349" t="s">
        <v>5</v>
      </c>
      <c r="J349" t="s">
        <v>570</v>
      </c>
      <c r="K349" t="s">
        <v>1768</v>
      </c>
      <c r="L349" s="3">
        <v>45842</v>
      </c>
      <c r="M3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9" s="3">
        <v>45817</v>
      </c>
      <c r="O349" s="5">
        <f>IFERROR((PlanMasine[[#This Row],[Norma]]/PlanMasine[[#This Row],[Q]])*(PlanMasine[[#This Row],[Q]]/SUMIF(C:C,PlanMasine[[#This Row],[RN]],B:B)*PlanMasine[[#This Row],[KPLQ]]),0)</f>
        <v>5</v>
      </c>
      <c r="P349">
        <v>182554</v>
      </c>
      <c r="Q349">
        <f>COUNTIF(PROMJENA!A:A,PlanMasine[[#This Row],[KPL]]&amp;"-"&amp;PlanMasine[[#This Row],[RN]])</f>
        <v>0</v>
      </c>
      <c r="R349">
        <f>IFERROR(INDEX(REDOSLIJED!A:A,MATCH(PlanMasine[[#This Row],[KPL]],REDOSLIJED!B:B,0)),MAX(REDOSLIJED!A:A)+1)</f>
        <v>45</v>
      </c>
      <c r="S349" s="9">
        <f>SUM($M$2:M349)</f>
        <v>1.1406250000000018</v>
      </c>
      <c r="T349" s="3">
        <f>PlanMasine[[#This Row],[Datum SAS]]-1</f>
        <v>45816</v>
      </c>
      <c r="U349">
        <f>WEEKDAY(PlanMasine[[#This Row],[ZAVRŠETAK MAŠINSKE]],2)</f>
        <v>7</v>
      </c>
      <c r="V349" s="3">
        <f>IF(WEEKDAY(PlanMasine[[#This Row],[Datum SAS]]-1,2)=7,PlanMasine[[#This Row],[Datum SAS]]-3,PlanMasine[[#This Row],[Datum SAS]]-1)</f>
        <v>45814</v>
      </c>
      <c r="W349">
        <f>WEEKNUM(PlanMasine[[#This Row],[Column2]],1)</f>
        <v>23</v>
      </c>
    </row>
    <row r="350" spans="1:23" x14ac:dyDescent="0.25">
      <c r="A350">
        <v>1016620</v>
      </c>
      <c r="B350">
        <v>1</v>
      </c>
      <c r="C350">
        <v>1016624</v>
      </c>
      <c r="D350" t="s">
        <v>1766</v>
      </c>
      <c r="E350">
        <v>45</v>
      </c>
      <c r="F350">
        <v>3</v>
      </c>
      <c r="G350">
        <v>0</v>
      </c>
      <c r="H350">
        <v>0</v>
      </c>
      <c r="I350" t="s">
        <v>5</v>
      </c>
      <c r="J350" t="s">
        <v>570</v>
      </c>
      <c r="K350" t="s">
        <v>1768</v>
      </c>
      <c r="L350" s="3">
        <v>45842</v>
      </c>
      <c r="M3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0" s="3">
        <v>45817</v>
      </c>
      <c r="O350" s="5">
        <f>IFERROR((PlanMasine[[#This Row],[Norma]]/PlanMasine[[#This Row],[Q]])*(PlanMasine[[#This Row],[Q]]/SUMIF(C:C,PlanMasine[[#This Row],[RN]],B:B)*PlanMasine[[#This Row],[KPLQ]]),0)</f>
        <v>15</v>
      </c>
      <c r="P350">
        <v>182553</v>
      </c>
      <c r="Q350">
        <f>COUNTIF(PROMJENA!A:A,PlanMasine[[#This Row],[KPL]]&amp;"-"&amp;PlanMasine[[#This Row],[RN]])</f>
        <v>0</v>
      </c>
      <c r="R350">
        <f>IFERROR(INDEX(REDOSLIJED!A:A,MATCH(PlanMasine[[#This Row],[KPL]],REDOSLIJED!B:B,0)),MAX(REDOSLIJED!A:A)+1)</f>
        <v>45</v>
      </c>
      <c r="S350" s="9">
        <f>SUM($M$2:M350)</f>
        <v>1.1510416666666685</v>
      </c>
      <c r="T350" s="3">
        <f>PlanMasine[[#This Row],[Datum SAS]]-1</f>
        <v>45816</v>
      </c>
      <c r="U350">
        <f>WEEKDAY(PlanMasine[[#This Row],[ZAVRŠETAK MAŠINSKE]],2)</f>
        <v>7</v>
      </c>
      <c r="V350" s="3">
        <f>IF(WEEKDAY(PlanMasine[[#This Row],[Datum SAS]]-1,2)=7,PlanMasine[[#This Row],[Datum SAS]]-3,PlanMasine[[#This Row],[Datum SAS]]-1)</f>
        <v>45814</v>
      </c>
      <c r="W350">
        <f>WEEKNUM(PlanMasine[[#This Row],[Column2]],1)</f>
        <v>23</v>
      </c>
    </row>
    <row r="351" spans="1:23" x14ac:dyDescent="0.25">
      <c r="A351">
        <v>1016620</v>
      </c>
      <c r="B351">
        <v>1</v>
      </c>
      <c r="C351">
        <v>1016623</v>
      </c>
      <c r="D351" t="s">
        <v>2074</v>
      </c>
      <c r="E351">
        <v>45</v>
      </c>
      <c r="F351">
        <v>3</v>
      </c>
      <c r="G351">
        <v>0</v>
      </c>
      <c r="H351">
        <v>0</v>
      </c>
      <c r="I351" t="s">
        <v>5</v>
      </c>
      <c r="J351" t="s">
        <v>570</v>
      </c>
      <c r="K351" t="s">
        <v>1768</v>
      </c>
      <c r="L351" s="3">
        <v>45842</v>
      </c>
      <c r="M3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1" s="3">
        <v>45817</v>
      </c>
      <c r="O351" s="5">
        <f>IFERROR((PlanMasine[[#This Row],[Norma]]/PlanMasine[[#This Row],[Q]])*(PlanMasine[[#This Row],[Q]]/SUMIF(C:C,PlanMasine[[#This Row],[RN]],B:B)*PlanMasine[[#This Row],[KPLQ]]),0)</f>
        <v>15</v>
      </c>
      <c r="P351">
        <v>182552</v>
      </c>
      <c r="Q351">
        <f>COUNTIF(PROMJENA!A:A,PlanMasine[[#This Row],[KPL]]&amp;"-"&amp;PlanMasine[[#This Row],[RN]])</f>
        <v>0</v>
      </c>
      <c r="R351">
        <f>IFERROR(INDEX(REDOSLIJED!A:A,MATCH(PlanMasine[[#This Row],[KPL]],REDOSLIJED!B:B,0)),MAX(REDOSLIJED!A:A)+1)</f>
        <v>45</v>
      </c>
      <c r="S351" s="9">
        <f>SUM($M$2:M351)</f>
        <v>1.1614583333333353</v>
      </c>
      <c r="T351" s="3">
        <f>PlanMasine[[#This Row],[Datum SAS]]-1</f>
        <v>45816</v>
      </c>
      <c r="U351">
        <f>WEEKDAY(PlanMasine[[#This Row],[ZAVRŠETAK MAŠINSKE]],2)</f>
        <v>7</v>
      </c>
      <c r="V351" s="3">
        <f>IF(WEEKDAY(PlanMasine[[#This Row],[Datum SAS]]-1,2)=7,PlanMasine[[#This Row],[Datum SAS]]-3,PlanMasine[[#This Row],[Datum SAS]]-1)</f>
        <v>45814</v>
      </c>
      <c r="W351">
        <f>WEEKNUM(PlanMasine[[#This Row],[Column2]],1)</f>
        <v>23</v>
      </c>
    </row>
    <row r="352" spans="1:23" x14ac:dyDescent="0.25">
      <c r="A352">
        <v>1016620</v>
      </c>
      <c r="B352">
        <v>1</v>
      </c>
      <c r="C352">
        <v>1016632</v>
      </c>
      <c r="D352" t="s">
        <v>2075</v>
      </c>
      <c r="E352">
        <v>12</v>
      </c>
      <c r="F352">
        <v>3</v>
      </c>
      <c r="G352">
        <v>0</v>
      </c>
      <c r="H352">
        <v>0</v>
      </c>
      <c r="I352" t="s">
        <v>5</v>
      </c>
      <c r="J352" t="s">
        <v>570</v>
      </c>
      <c r="K352" t="s">
        <v>1768</v>
      </c>
      <c r="L352" s="3">
        <v>45842</v>
      </c>
      <c r="M3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2" s="3">
        <v>45817</v>
      </c>
      <c r="O352" s="5">
        <f>IFERROR((PlanMasine[[#This Row],[Norma]]/PlanMasine[[#This Row],[Q]])*(PlanMasine[[#This Row],[Q]]/SUMIF(C:C,PlanMasine[[#This Row],[RN]],B:B)*PlanMasine[[#This Row],[KPLQ]]),0)</f>
        <v>4</v>
      </c>
      <c r="P352">
        <v>182561</v>
      </c>
      <c r="Q352">
        <f>COUNTIF(PROMJENA!A:A,PlanMasine[[#This Row],[KPL]]&amp;"-"&amp;PlanMasine[[#This Row],[RN]])</f>
        <v>0</v>
      </c>
      <c r="R352">
        <f>IFERROR(INDEX(REDOSLIJED!A:A,MATCH(PlanMasine[[#This Row],[KPL]],REDOSLIJED!B:B,0)),MAX(REDOSLIJED!A:A)+1)</f>
        <v>45</v>
      </c>
      <c r="S352" s="9">
        <f>SUM($M$2:M352)</f>
        <v>1.164236111111113</v>
      </c>
      <c r="T352" s="3">
        <f>PlanMasine[[#This Row],[Datum SAS]]-1</f>
        <v>45816</v>
      </c>
      <c r="U352">
        <f>WEEKDAY(PlanMasine[[#This Row],[ZAVRŠETAK MAŠINSKE]],2)</f>
        <v>7</v>
      </c>
      <c r="V352" s="3">
        <f>IF(WEEKDAY(PlanMasine[[#This Row],[Datum SAS]]-1,2)=7,PlanMasine[[#This Row],[Datum SAS]]-3,PlanMasine[[#This Row],[Datum SAS]]-1)</f>
        <v>45814</v>
      </c>
      <c r="W352">
        <f>WEEKNUM(PlanMasine[[#This Row],[Column2]],1)</f>
        <v>23</v>
      </c>
    </row>
    <row r="353" spans="1:23" x14ac:dyDescent="0.25">
      <c r="A353">
        <v>1016620</v>
      </c>
      <c r="B353">
        <v>1</v>
      </c>
      <c r="C353">
        <v>1016642</v>
      </c>
      <c r="D353" t="s">
        <v>2076</v>
      </c>
      <c r="E353">
        <v>18</v>
      </c>
      <c r="F353">
        <v>3</v>
      </c>
      <c r="G353">
        <v>0</v>
      </c>
      <c r="H353">
        <v>0</v>
      </c>
      <c r="I353" t="s">
        <v>5</v>
      </c>
      <c r="J353" t="s">
        <v>570</v>
      </c>
      <c r="K353" t="s">
        <v>1768</v>
      </c>
      <c r="L353" s="3">
        <v>45842</v>
      </c>
      <c r="M3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3" s="3">
        <v>45817</v>
      </c>
      <c r="O353" s="5">
        <f>IFERROR((PlanMasine[[#This Row],[Norma]]/PlanMasine[[#This Row],[Q]])*(PlanMasine[[#This Row],[Q]]/SUMIF(C:C,PlanMasine[[#This Row],[RN]],B:B)*PlanMasine[[#This Row],[KPLQ]]),0)</f>
        <v>6</v>
      </c>
      <c r="P353">
        <v>182571</v>
      </c>
      <c r="Q353">
        <f>COUNTIF(PROMJENA!A:A,PlanMasine[[#This Row],[KPL]]&amp;"-"&amp;PlanMasine[[#This Row],[RN]])</f>
        <v>0</v>
      </c>
      <c r="R353">
        <f>IFERROR(INDEX(REDOSLIJED!A:A,MATCH(PlanMasine[[#This Row],[KPL]],REDOSLIJED!B:B,0)),MAX(REDOSLIJED!A:A)+1)</f>
        <v>45</v>
      </c>
      <c r="S353" s="9">
        <f>SUM($M$2:M353)</f>
        <v>1.1684027777777797</v>
      </c>
      <c r="T353" s="3">
        <f>PlanMasine[[#This Row],[Datum SAS]]-1</f>
        <v>45816</v>
      </c>
      <c r="U353">
        <f>WEEKDAY(PlanMasine[[#This Row],[ZAVRŠETAK MAŠINSKE]],2)</f>
        <v>7</v>
      </c>
      <c r="V353" s="3">
        <f>IF(WEEKDAY(PlanMasine[[#This Row],[Datum SAS]]-1,2)=7,PlanMasine[[#This Row],[Datum SAS]]-3,PlanMasine[[#This Row],[Datum SAS]]-1)</f>
        <v>45814</v>
      </c>
      <c r="W353">
        <f>WEEKNUM(PlanMasine[[#This Row],[Column2]],1)</f>
        <v>23</v>
      </c>
    </row>
    <row r="354" spans="1:23" x14ac:dyDescent="0.25">
      <c r="A354">
        <v>1016620</v>
      </c>
      <c r="B354">
        <v>1</v>
      </c>
      <c r="C354">
        <v>1016638</v>
      </c>
      <c r="D354" t="s">
        <v>2068</v>
      </c>
      <c r="E354">
        <v>36</v>
      </c>
      <c r="F354">
        <v>3</v>
      </c>
      <c r="G354">
        <v>0</v>
      </c>
      <c r="H354">
        <v>0</v>
      </c>
      <c r="I354" t="s">
        <v>5</v>
      </c>
      <c r="J354" t="s">
        <v>570</v>
      </c>
      <c r="K354" t="s">
        <v>1768</v>
      </c>
      <c r="L354" s="3">
        <v>45842</v>
      </c>
      <c r="M3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54" s="3">
        <v>45817</v>
      </c>
      <c r="O354" s="5">
        <f>IFERROR((PlanMasine[[#This Row],[Norma]]/PlanMasine[[#This Row],[Q]])*(PlanMasine[[#This Row],[Q]]/SUMIF(C:C,PlanMasine[[#This Row],[RN]],B:B)*PlanMasine[[#This Row],[KPLQ]]),0)</f>
        <v>12</v>
      </c>
      <c r="P354">
        <v>182567</v>
      </c>
      <c r="Q354">
        <f>COUNTIF(PROMJENA!A:A,PlanMasine[[#This Row],[KPL]]&amp;"-"&amp;PlanMasine[[#This Row],[RN]])</f>
        <v>0</v>
      </c>
      <c r="R354">
        <f>IFERROR(INDEX(REDOSLIJED!A:A,MATCH(PlanMasine[[#This Row],[KPL]],REDOSLIJED!B:B,0)),MAX(REDOSLIJED!A:A)+1)</f>
        <v>45</v>
      </c>
      <c r="S354" s="9">
        <f>SUM($M$2:M354)</f>
        <v>1.176736111111113</v>
      </c>
      <c r="T354" s="3">
        <f>PlanMasine[[#This Row],[Datum SAS]]-1</f>
        <v>45816</v>
      </c>
      <c r="U354">
        <f>WEEKDAY(PlanMasine[[#This Row],[ZAVRŠETAK MAŠINSKE]],2)</f>
        <v>7</v>
      </c>
      <c r="V354" s="3">
        <f>IF(WEEKDAY(PlanMasine[[#This Row],[Datum SAS]]-1,2)=7,PlanMasine[[#This Row],[Datum SAS]]-3,PlanMasine[[#This Row],[Datum SAS]]-1)</f>
        <v>45814</v>
      </c>
      <c r="W354">
        <f>WEEKNUM(PlanMasine[[#This Row],[Column2]],1)</f>
        <v>23</v>
      </c>
    </row>
    <row r="355" spans="1:23" x14ac:dyDescent="0.25">
      <c r="A355">
        <v>1016620</v>
      </c>
      <c r="B355">
        <v>1</v>
      </c>
      <c r="C355">
        <v>1016636</v>
      </c>
      <c r="D355" t="s">
        <v>2067</v>
      </c>
      <c r="E355">
        <v>60</v>
      </c>
      <c r="F355">
        <v>3</v>
      </c>
      <c r="G355">
        <v>0</v>
      </c>
      <c r="H355">
        <v>0</v>
      </c>
      <c r="I355" t="s">
        <v>5</v>
      </c>
      <c r="J355" t="s">
        <v>570</v>
      </c>
      <c r="K355" t="s">
        <v>1768</v>
      </c>
      <c r="L355" s="3">
        <v>45842</v>
      </c>
      <c r="M3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55" s="3">
        <v>45817</v>
      </c>
      <c r="O355" s="5">
        <f>IFERROR((PlanMasine[[#This Row],[Norma]]/PlanMasine[[#This Row],[Q]])*(PlanMasine[[#This Row],[Q]]/SUMIF(C:C,PlanMasine[[#This Row],[RN]],B:B)*PlanMasine[[#This Row],[KPLQ]]),0)</f>
        <v>20</v>
      </c>
      <c r="P355">
        <v>182565</v>
      </c>
      <c r="Q355">
        <f>COUNTIF(PROMJENA!A:A,PlanMasine[[#This Row],[KPL]]&amp;"-"&amp;PlanMasine[[#This Row],[RN]])</f>
        <v>0</v>
      </c>
      <c r="R355">
        <f>IFERROR(INDEX(REDOSLIJED!A:A,MATCH(PlanMasine[[#This Row],[KPL]],REDOSLIJED!B:B,0)),MAX(REDOSLIJED!A:A)+1)</f>
        <v>45</v>
      </c>
      <c r="S355" s="9">
        <f>SUM($M$2:M355)</f>
        <v>1.1906250000000018</v>
      </c>
      <c r="T355" s="3">
        <f>PlanMasine[[#This Row],[Datum SAS]]-1</f>
        <v>45816</v>
      </c>
      <c r="U355">
        <f>WEEKDAY(PlanMasine[[#This Row],[ZAVRŠETAK MAŠINSKE]],2)</f>
        <v>7</v>
      </c>
      <c r="V355" s="3">
        <f>IF(WEEKDAY(PlanMasine[[#This Row],[Datum SAS]]-1,2)=7,PlanMasine[[#This Row],[Datum SAS]]-3,PlanMasine[[#This Row],[Datum SAS]]-1)</f>
        <v>45814</v>
      </c>
      <c r="W355">
        <f>WEEKNUM(PlanMasine[[#This Row],[Column2]],1)</f>
        <v>23</v>
      </c>
    </row>
    <row r="356" spans="1:23" x14ac:dyDescent="0.25">
      <c r="A356">
        <v>1016620</v>
      </c>
      <c r="B356">
        <v>1</v>
      </c>
      <c r="C356">
        <v>1016634</v>
      </c>
      <c r="D356" t="s">
        <v>2069</v>
      </c>
      <c r="E356">
        <v>30</v>
      </c>
      <c r="F356">
        <v>3</v>
      </c>
      <c r="G356">
        <v>0</v>
      </c>
      <c r="H356">
        <v>0</v>
      </c>
      <c r="I356" t="s">
        <v>5</v>
      </c>
      <c r="J356" t="s">
        <v>570</v>
      </c>
      <c r="K356" t="s">
        <v>1768</v>
      </c>
      <c r="L356" s="3">
        <v>45842</v>
      </c>
      <c r="M3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6" s="3">
        <v>45817</v>
      </c>
      <c r="O356" s="5">
        <f>IFERROR((PlanMasine[[#This Row],[Norma]]/PlanMasine[[#This Row],[Q]])*(PlanMasine[[#This Row],[Q]]/SUMIF(C:C,PlanMasine[[#This Row],[RN]],B:B)*PlanMasine[[#This Row],[KPLQ]]),0)</f>
        <v>10</v>
      </c>
      <c r="P356">
        <v>182563</v>
      </c>
      <c r="Q356">
        <f>COUNTIF(PROMJENA!A:A,PlanMasine[[#This Row],[KPL]]&amp;"-"&amp;PlanMasine[[#This Row],[RN]])</f>
        <v>0</v>
      </c>
      <c r="R356">
        <f>IFERROR(INDEX(REDOSLIJED!A:A,MATCH(PlanMasine[[#This Row],[KPL]],REDOSLIJED!B:B,0)),MAX(REDOSLIJED!A:A)+1)</f>
        <v>45</v>
      </c>
      <c r="S356" s="9">
        <f>SUM($M$2:M356)</f>
        <v>1.1975694444444462</v>
      </c>
      <c r="T356" s="3">
        <f>PlanMasine[[#This Row],[Datum SAS]]-1</f>
        <v>45816</v>
      </c>
      <c r="U356">
        <f>WEEKDAY(PlanMasine[[#This Row],[ZAVRŠETAK MAŠINSKE]],2)</f>
        <v>7</v>
      </c>
      <c r="V356" s="3">
        <f>IF(WEEKDAY(PlanMasine[[#This Row],[Datum SAS]]-1,2)=7,PlanMasine[[#This Row],[Datum SAS]]-3,PlanMasine[[#This Row],[Datum SAS]]-1)</f>
        <v>45814</v>
      </c>
      <c r="W356">
        <f>WEEKNUM(PlanMasine[[#This Row],[Column2]],1)</f>
        <v>23</v>
      </c>
    </row>
    <row r="357" spans="1:23" x14ac:dyDescent="0.25">
      <c r="A357">
        <v>1016620</v>
      </c>
      <c r="B357">
        <v>1</v>
      </c>
      <c r="C357">
        <v>1016633</v>
      </c>
      <c r="D357" t="s">
        <v>2070</v>
      </c>
      <c r="E357">
        <v>24</v>
      </c>
      <c r="F357">
        <v>3</v>
      </c>
      <c r="G357">
        <v>0</v>
      </c>
      <c r="H357">
        <v>0</v>
      </c>
      <c r="I357" t="s">
        <v>5</v>
      </c>
      <c r="J357" t="s">
        <v>570</v>
      </c>
      <c r="K357" t="s">
        <v>1768</v>
      </c>
      <c r="L357" s="3">
        <v>45842</v>
      </c>
      <c r="M3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57" s="3">
        <v>45817</v>
      </c>
      <c r="O357" s="5">
        <f>IFERROR((PlanMasine[[#This Row],[Norma]]/PlanMasine[[#This Row],[Q]])*(PlanMasine[[#This Row],[Q]]/SUMIF(C:C,PlanMasine[[#This Row],[RN]],B:B)*PlanMasine[[#This Row],[KPLQ]]),0)</f>
        <v>8</v>
      </c>
      <c r="P357">
        <v>182562</v>
      </c>
      <c r="Q357">
        <f>COUNTIF(PROMJENA!A:A,PlanMasine[[#This Row],[KPL]]&amp;"-"&amp;PlanMasine[[#This Row],[RN]])</f>
        <v>0</v>
      </c>
      <c r="R357">
        <f>IFERROR(INDEX(REDOSLIJED!A:A,MATCH(PlanMasine[[#This Row],[KPL]],REDOSLIJED!B:B,0)),MAX(REDOSLIJED!A:A)+1)</f>
        <v>45</v>
      </c>
      <c r="S357" s="9">
        <f>SUM($M$2:M357)</f>
        <v>1.2031250000000018</v>
      </c>
      <c r="T357" s="3">
        <f>PlanMasine[[#This Row],[Datum SAS]]-1</f>
        <v>45816</v>
      </c>
      <c r="U357">
        <f>WEEKDAY(PlanMasine[[#This Row],[ZAVRŠETAK MAŠINSKE]],2)</f>
        <v>7</v>
      </c>
      <c r="V357" s="3">
        <f>IF(WEEKDAY(PlanMasine[[#This Row],[Datum SAS]]-1,2)=7,PlanMasine[[#This Row],[Datum SAS]]-3,PlanMasine[[#This Row],[Datum SAS]]-1)</f>
        <v>45814</v>
      </c>
      <c r="W357">
        <f>WEEKNUM(PlanMasine[[#This Row],[Column2]],1)</f>
        <v>23</v>
      </c>
    </row>
    <row r="358" spans="1:23" x14ac:dyDescent="0.25">
      <c r="A358">
        <v>1016620</v>
      </c>
      <c r="B358">
        <v>1</v>
      </c>
      <c r="C358">
        <v>1016629</v>
      </c>
      <c r="D358" t="s">
        <v>2071</v>
      </c>
      <c r="E358">
        <v>48</v>
      </c>
      <c r="F358">
        <v>6</v>
      </c>
      <c r="G358">
        <v>0</v>
      </c>
      <c r="H358">
        <v>0</v>
      </c>
      <c r="I358" t="s">
        <v>5</v>
      </c>
      <c r="J358" t="s">
        <v>570</v>
      </c>
      <c r="K358" t="s">
        <v>1768</v>
      </c>
      <c r="L358" s="3">
        <v>45842</v>
      </c>
      <c r="M3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58" s="3">
        <v>45817</v>
      </c>
      <c r="O358" s="5">
        <f>IFERROR((PlanMasine[[#This Row],[Norma]]/PlanMasine[[#This Row],[Q]])*(PlanMasine[[#This Row],[Q]]/SUMIF(C:C,PlanMasine[[#This Row],[RN]],B:B)*PlanMasine[[#This Row],[KPLQ]]),0)</f>
        <v>16</v>
      </c>
      <c r="P358">
        <v>182558</v>
      </c>
      <c r="Q358">
        <f>COUNTIF(PROMJENA!A:A,PlanMasine[[#This Row],[KPL]]&amp;"-"&amp;PlanMasine[[#This Row],[RN]])</f>
        <v>0</v>
      </c>
      <c r="R358">
        <f>IFERROR(INDEX(REDOSLIJED!A:A,MATCH(PlanMasine[[#This Row],[KPL]],REDOSLIJED!B:B,0)),MAX(REDOSLIJED!A:A)+1)</f>
        <v>45</v>
      </c>
      <c r="S358" s="9">
        <f>SUM($M$2:M358)</f>
        <v>1.2142361111111128</v>
      </c>
      <c r="T358" s="3">
        <f>PlanMasine[[#This Row],[Datum SAS]]-1</f>
        <v>45816</v>
      </c>
      <c r="U358">
        <f>WEEKDAY(PlanMasine[[#This Row],[ZAVRŠETAK MAŠINSKE]],2)</f>
        <v>7</v>
      </c>
      <c r="V358" s="3">
        <f>IF(WEEKDAY(PlanMasine[[#This Row],[Datum SAS]]-1,2)=7,PlanMasine[[#This Row],[Datum SAS]]-3,PlanMasine[[#This Row],[Datum SAS]]-1)</f>
        <v>45814</v>
      </c>
      <c r="W358">
        <f>WEEKNUM(PlanMasine[[#This Row],[Column2]],1)</f>
        <v>23</v>
      </c>
    </row>
    <row r="359" spans="1:23" x14ac:dyDescent="0.25">
      <c r="A359">
        <v>1016620</v>
      </c>
      <c r="B359">
        <v>1</v>
      </c>
      <c r="C359">
        <v>1016626</v>
      </c>
      <c r="D359" t="s">
        <v>2072</v>
      </c>
      <c r="E359">
        <v>15</v>
      </c>
      <c r="F359">
        <v>3</v>
      </c>
      <c r="G359">
        <v>0</v>
      </c>
      <c r="H359">
        <v>0</v>
      </c>
      <c r="I359" t="s">
        <v>5</v>
      </c>
      <c r="J359" t="s">
        <v>570</v>
      </c>
      <c r="K359" t="s">
        <v>1768</v>
      </c>
      <c r="L359" s="3">
        <v>45842</v>
      </c>
      <c r="M3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9" s="3">
        <v>45817</v>
      </c>
      <c r="O359" s="5">
        <f>IFERROR((PlanMasine[[#This Row],[Norma]]/PlanMasine[[#This Row],[Q]])*(PlanMasine[[#This Row],[Q]]/SUMIF(C:C,PlanMasine[[#This Row],[RN]],B:B)*PlanMasine[[#This Row],[KPLQ]]),0)</f>
        <v>5</v>
      </c>
      <c r="P359">
        <v>182555</v>
      </c>
      <c r="Q359">
        <f>COUNTIF(PROMJENA!A:A,PlanMasine[[#This Row],[KPL]]&amp;"-"&amp;PlanMasine[[#This Row],[RN]])</f>
        <v>0</v>
      </c>
      <c r="R359">
        <f>IFERROR(INDEX(REDOSLIJED!A:A,MATCH(PlanMasine[[#This Row],[KPL]],REDOSLIJED!B:B,0)),MAX(REDOSLIJED!A:A)+1)</f>
        <v>45</v>
      </c>
      <c r="S359" s="9">
        <f>SUM($M$2:M359)</f>
        <v>1.2177083333333352</v>
      </c>
      <c r="T359" s="3">
        <f>PlanMasine[[#This Row],[Datum SAS]]-1</f>
        <v>45816</v>
      </c>
      <c r="U359">
        <f>WEEKDAY(PlanMasine[[#This Row],[ZAVRŠETAK MAŠINSKE]],2)</f>
        <v>7</v>
      </c>
      <c r="V359" s="3">
        <f>IF(WEEKDAY(PlanMasine[[#This Row],[Datum SAS]]-1,2)=7,PlanMasine[[#This Row],[Datum SAS]]-3,PlanMasine[[#This Row],[Datum SAS]]-1)</f>
        <v>45814</v>
      </c>
      <c r="W359">
        <f>WEEKNUM(PlanMasine[[#This Row],[Column2]],1)</f>
        <v>23</v>
      </c>
    </row>
    <row r="360" spans="1:23" x14ac:dyDescent="0.25">
      <c r="A360">
        <v>1016621</v>
      </c>
      <c r="B360">
        <v>1</v>
      </c>
      <c r="C360">
        <v>1016636</v>
      </c>
      <c r="D360" t="s">
        <v>2067</v>
      </c>
      <c r="E360">
        <v>60</v>
      </c>
      <c r="F360">
        <v>3</v>
      </c>
      <c r="G360">
        <v>0</v>
      </c>
      <c r="H360">
        <v>0</v>
      </c>
      <c r="I360" t="s">
        <v>5</v>
      </c>
      <c r="J360" t="s">
        <v>570</v>
      </c>
      <c r="K360" t="s">
        <v>1768</v>
      </c>
      <c r="L360" s="3">
        <v>45842</v>
      </c>
      <c r="M3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60" s="3">
        <v>45817</v>
      </c>
      <c r="O360" s="5">
        <f>IFERROR((PlanMasine[[#This Row],[Norma]]/PlanMasine[[#This Row],[Q]])*(PlanMasine[[#This Row],[Q]]/SUMIF(C:C,PlanMasine[[#This Row],[RN]],B:B)*PlanMasine[[#This Row],[KPLQ]]),0)</f>
        <v>20</v>
      </c>
      <c r="P360">
        <v>182565</v>
      </c>
      <c r="Q360">
        <f>COUNTIF(PROMJENA!A:A,PlanMasine[[#This Row],[KPL]]&amp;"-"&amp;PlanMasine[[#This Row],[RN]])</f>
        <v>0</v>
      </c>
      <c r="R360">
        <f>IFERROR(INDEX(REDOSLIJED!A:A,MATCH(PlanMasine[[#This Row],[KPL]],REDOSLIJED!B:B,0)),MAX(REDOSLIJED!A:A)+1)</f>
        <v>45</v>
      </c>
      <c r="S360" s="9">
        <f>SUM($M$2:M360)</f>
        <v>1.231597222222224</v>
      </c>
      <c r="T360" s="3">
        <f>PlanMasine[[#This Row],[Datum SAS]]-1</f>
        <v>45816</v>
      </c>
      <c r="U360">
        <f>WEEKDAY(PlanMasine[[#This Row],[ZAVRŠETAK MAŠINSKE]],2)</f>
        <v>7</v>
      </c>
      <c r="V360" s="3">
        <f>IF(WEEKDAY(PlanMasine[[#This Row],[Datum SAS]]-1,2)=7,PlanMasine[[#This Row],[Datum SAS]]-3,PlanMasine[[#This Row],[Datum SAS]]-1)</f>
        <v>45814</v>
      </c>
      <c r="W360">
        <f>WEEKNUM(PlanMasine[[#This Row],[Column2]],1)</f>
        <v>23</v>
      </c>
    </row>
    <row r="361" spans="1:23" x14ac:dyDescent="0.25">
      <c r="A361">
        <v>1016621</v>
      </c>
      <c r="B361">
        <v>1</v>
      </c>
      <c r="C361">
        <v>1016638</v>
      </c>
      <c r="D361" t="s">
        <v>2068</v>
      </c>
      <c r="E361">
        <v>36</v>
      </c>
      <c r="F361">
        <v>3</v>
      </c>
      <c r="G361">
        <v>0</v>
      </c>
      <c r="H361">
        <v>0</v>
      </c>
      <c r="I361" t="s">
        <v>5</v>
      </c>
      <c r="J361" t="s">
        <v>570</v>
      </c>
      <c r="K361" t="s">
        <v>1768</v>
      </c>
      <c r="L361" s="3">
        <v>45842</v>
      </c>
      <c r="M3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61" s="3">
        <v>45817</v>
      </c>
      <c r="O361" s="5">
        <f>IFERROR((PlanMasine[[#This Row],[Norma]]/PlanMasine[[#This Row],[Q]])*(PlanMasine[[#This Row],[Q]]/SUMIF(C:C,PlanMasine[[#This Row],[RN]],B:B)*PlanMasine[[#This Row],[KPLQ]]),0)</f>
        <v>12</v>
      </c>
      <c r="P361">
        <v>182567</v>
      </c>
      <c r="Q361">
        <f>COUNTIF(PROMJENA!A:A,PlanMasine[[#This Row],[KPL]]&amp;"-"&amp;PlanMasine[[#This Row],[RN]])</f>
        <v>0</v>
      </c>
      <c r="R361">
        <f>IFERROR(INDEX(REDOSLIJED!A:A,MATCH(PlanMasine[[#This Row],[KPL]],REDOSLIJED!B:B,0)),MAX(REDOSLIJED!A:A)+1)</f>
        <v>45</v>
      </c>
      <c r="S361" s="9">
        <f>SUM($M$2:M361)</f>
        <v>1.2399305555555573</v>
      </c>
      <c r="T361" s="3">
        <f>PlanMasine[[#This Row],[Datum SAS]]-1</f>
        <v>45816</v>
      </c>
      <c r="U361">
        <f>WEEKDAY(PlanMasine[[#This Row],[ZAVRŠETAK MAŠINSKE]],2)</f>
        <v>7</v>
      </c>
      <c r="V361" s="3">
        <f>IF(WEEKDAY(PlanMasine[[#This Row],[Datum SAS]]-1,2)=7,PlanMasine[[#This Row],[Datum SAS]]-3,PlanMasine[[#This Row],[Datum SAS]]-1)</f>
        <v>45814</v>
      </c>
      <c r="W361">
        <f>WEEKNUM(PlanMasine[[#This Row],[Column2]],1)</f>
        <v>23</v>
      </c>
    </row>
    <row r="362" spans="1:23" x14ac:dyDescent="0.25">
      <c r="A362">
        <v>1016621</v>
      </c>
      <c r="B362">
        <v>1</v>
      </c>
      <c r="C362">
        <v>1016626</v>
      </c>
      <c r="D362" t="s">
        <v>2072</v>
      </c>
      <c r="E362">
        <v>15</v>
      </c>
      <c r="F362">
        <v>3</v>
      </c>
      <c r="G362">
        <v>0</v>
      </c>
      <c r="H362">
        <v>0</v>
      </c>
      <c r="I362" t="s">
        <v>5</v>
      </c>
      <c r="J362" t="s">
        <v>570</v>
      </c>
      <c r="K362" t="s">
        <v>1768</v>
      </c>
      <c r="L362" s="3">
        <v>45842</v>
      </c>
      <c r="M3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2" s="3">
        <v>45817</v>
      </c>
      <c r="O362" s="5">
        <f>IFERROR((PlanMasine[[#This Row],[Norma]]/PlanMasine[[#This Row],[Q]])*(PlanMasine[[#This Row],[Q]]/SUMIF(C:C,PlanMasine[[#This Row],[RN]],B:B)*PlanMasine[[#This Row],[KPLQ]]),0)</f>
        <v>5</v>
      </c>
      <c r="P362">
        <v>182555</v>
      </c>
      <c r="Q362">
        <f>COUNTIF(PROMJENA!A:A,PlanMasine[[#This Row],[KPL]]&amp;"-"&amp;PlanMasine[[#This Row],[RN]])</f>
        <v>0</v>
      </c>
      <c r="R362">
        <f>IFERROR(INDEX(REDOSLIJED!A:A,MATCH(PlanMasine[[#This Row],[KPL]],REDOSLIJED!B:B,0)),MAX(REDOSLIJED!A:A)+1)</f>
        <v>45</v>
      </c>
      <c r="S362" s="9">
        <f>SUM($M$2:M362)</f>
        <v>1.2434027777777796</v>
      </c>
      <c r="T362" s="3">
        <f>PlanMasine[[#This Row],[Datum SAS]]-1</f>
        <v>45816</v>
      </c>
      <c r="U362">
        <f>WEEKDAY(PlanMasine[[#This Row],[ZAVRŠETAK MAŠINSKE]],2)</f>
        <v>7</v>
      </c>
      <c r="V362" s="3">
        <f>IF(WEEKDAY(PlanMasine[[#This Row],[Datum SAS]]-1,2)=7,PlanMasine[[#This Row],[Datum SAS]]-3,PlanMasine[[#This Row],[Datum SAS]]-1)</f>
        <v>45814</v>
      </c>
      <c r="W362">
        <f>WEEKNUM(PlanMasine[[#This Row],[Column2]],1)</f>
        <v>23</v>
      </c>
    </row>
    <row r="363" spans="1:23" x14ac:dyDescent="0.25">
      <c r="A363">
        <v>1016621</v>
      </c>
      <c r="B363">
        <v>1</v>
      </c>
      <c r="C363">
        <v>1016642</v>
      </c>
      <c r="D363" t="s">
        <v>2076</v>
      </c>
      <c r="E363">
        <v>18</v>
      </c>
      <c r="F363">
        <v>3</v>
      </c>
      <c r="G363">
        <v>0</v>
      </c>
      <c r="H363">
        <v>0</v>
      </c>
      <c r="I363" t="s">
        <v>5</v>
      </c>
      <c r="J363" t="s">
        <v>570</v>
      </c>
      <c r="K363" t="s">
        <v>1768</v>
      </c>
      <c r="L363" s="3">
        <v>45842</v>
      </c>
      <c r="M3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63" s="3">
        <v>45817</v>
      </c>
      <c r="O363" s="5">
        <f>IFERROR((PlanMasine[[#This Row],[Norma]]/PlanMasine[[#This Row],[Q]])*(PlanMasine[[#This Row],[Q]]/SUMIF(C:C,PlanMasine[[#This Row],[RN]],B:B)*PlanMasine[[#This Row],[KPLQ]]),0)</f>
        <v>6</v>
      </c>
      <c r="P363">
        <v>182571</v>
      </c>
      <c r="Q363">
        <f>COUNTIF(PROMJENA!A:A,PlanMasine[[#This Row],[KPL]]&amp;"-"&amp;PlanMasine[[#This Row],[RN]])</f>
        <v>0</v>
      </c>
      <c r="R363">
        <f>IFERROR(INDEX(REDOSLIJED!A:A,MATCH(PlanMasine[[#This Row],[KPL]],REDOSLIJED!B:B,0)),MAX(REDOSLIJED!A:A)+1)</f>
        <v>45</v>
      </c>
      <c r="S363" s="9">
        <f>SUM($M$2:M363)</f>
        <v>1.2475694444444463</v>
      </c>
      <c r="T363" s="3">
        <f>PlanMasine[[#This Row],[Datum SAS]]-1</f>
        <v>45816</v>
      </c>
      <c r="U363">
        <f>WEEKDAY(PlanMasine[[#This Row],[ZAVRŠETAK MAŠINSKE]],2)</f>
        <v>7</v>
      </c>
      <c r="V363" s="3">
        <f>IF(WEEKDAY(PlanMasine[[#This Row],[Datum SAS]]-1,2)=7,PlanMasine[[#This Row],[Datum SAS]]-3,PlanMasine[[#This Row],[Datum SAS]]-1)</f>
        <v>45814</v>
      </c>
      <c r="W363">
        <f>WEEKNUM(PlanMasine[[#This Row],[Column2]],1)</f>
        <v>23</v>
      </c>
    </row>
    <row r="364" spans="1:23" x14ac:dyDescent="0.25">
      <c r="A364">
        <v>1016621</v>
      </c>
      <c r="B364">
        <v>1</v>
      </c>
      <c r="C364">
        <v>1016634</v>
      </c>
      <c r="D364" t="s">
        <v>2069</v>
      </c>
      <c r="E364">
        <v>30</v>
      </c>
      <c r="F364">
        <v>3</v>
      </c>
      <c r="G364">
        <v>0</v>
      </c>
      <c r="H364">
        <v>0</v>
      </c>
      <c r="I364" t="s">
        <v>5</v>
      </c>
      <c r="J364" t="s">
        <v>570</v>
      </c>
      <c r="K364" t="s">
        <v>1768</v>
      </c>
      <c r="L364" s="3">
        <v>45842</v>
      </c>
      <c r="M3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4" s="3">
        <v>45817</v>
      </c>
      <c r="O364" s="5">
        <f>IFERROR((PlanMasine[[#This Row],[Norma]]/PlanMasine[[#This Row],[Q]])*(PlanMasine[[#This Row],[Q]]/SUMIF(C:C,PlanMasine[[#This Row],[RN]],B:B)*PlanMasine[[#This Row],[KPLQ]]),0)</f>
        <v>10</v>
      </c>
      <c r="P364">
        <v>182563</v>
      </c>
      <c r="Q364">
        <f>COUNTIF(PROMJENA!A:A,PlanMasine[[#This Row],[KPL]]&amp;"-"&amp;PlanMasine[[#This Row],[RN]])</f>
        <v>0</v>
      </c>
      <c r="R364">
        <f>IFERROR(INDEX(REDOSLIJED!A:A,MATCH(PlanMasine[[#This Row],[KPL]],REDOSLIJED!B:B,0)),MAX(REDOSLIJED!A:A)+1)</f>
        <v>45</v>
      </c>
      <c r="S364" s="9">
        <f>SUM($M$2:M364)</f>
        <v>1.2545138888888907</v>
      </c>
      <c r="T364" s="3">
        <f>PlanMasine[[#This Row],[Datum SAS]]-1</f>
        <v>45816</v>
      </c>
      <c r="U364">
        <f>WEEKDAY(PlanMasine[[#This Row],[ZAVRŠETAK MAŠINSKE]],2)</f>
        <v>7</v>
      </c>
      <c r="V364" s="3">
        <f>IF(WEEKDAY(PlanMasine[[#This Row],[Datum SAS]]-1,2)=7,PlanMasine[[#This Row],[Datum SAS]]-3,PlanMasine[[#This Row],[Datum SAS]]-1)</f>
        <v>45814</v>
      </c>
      <c r="W364">
        <f>WEEKNUM(PlanMasine[[#This Row],[Column2]],1)</f>
        <v>23</v>
      </c>
    </row>
    <row r="365" spans="1:23" x14ac:dyDescent="0.25">
      <c r="A365">
        <v>1016621</v>
      </c>
      <c r="B365">
        <v>1</v>
      </c>
      <c r="C365">
        <v>1016633</v>
      </c>
      <c r="D365" t="s">
        <v>2070</v>
      </c>
      <c r="E365">
        <v>24</v>
      </c>
      <c r="F365">
        <v>3</v>
      </c>
      <c r="G365">
        <v>0</v>
      </c>
      <c r="H365">
        <v>0</v>
      </c>
      <c r="I365" t="s">
        <v>5</v>
      </c>
      <c r="J365" t="s">
        <v>570</v>
      </c>
      <c r="K365" t="s">
        <v>1768</v>
      </c>
      <c r="L365" s="3">
        <v>45842</v>
      </c>
      <c r="M3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65" s="3">
        <v>45817</v>
      </c>
      <c r="O365" s="5">
        <f>IFERROR((PlanMasine[[#This Row],[Norma]]/PlanMasine[[#This Row],[Q]])*(PlanMasine[[#This Row],[Q]]/SUMIF(C:C,PlanMasine[[#This Row],[RN]],B:B)*PlanMasine[[#This Row],[KPLQ]]),0)</f>
        <v>8</v>
      </c>
      <c r="P365">
        <v>182562</v>
      </c>
      <c r="Q365">
        <f>COUNTIF(PROMJENA!A:A,PlanMasine[[#This Row],[KPL]]&amp;"-"&amp;PlanMasine[[#This Row],[RN]])</f>
        <v>0</v>
      </c>
      <c r="R365">
        <f>IFERROR(INDEX(REDOSLIJED!A:A,MATCH(PlanMasine[[#This Row],[KPL]],REDOSLIJED!B:B,0)),MAX(REDOSLIJED!A:A)+1)</f>
        <v>45</v>
      </c>
      <c r="S365" s="9">
        <f>SUM($M$2:M365)</f>
        <v>1.2600694444444462</v>
      </c>
      <c r="T365" s="3">
        <f>PlanMasine[[#This Row],[Datum SAS]]-1</f>
        <v>45816</v>
      </c>
      <c r="U365">
        <f>WEEKDAY(PlanMasine[[#This Row],[ZAVRŠETAK MAŠINSKE]],2)</f>
        <v>7</v>
      </c>
      <c r="V365" s="3">
        <f>IF(WEEKDAY(PlanMasine[[#This Row],[Datum SAS]]-1,2)=7,PlanMasine[[#This Row],[Datum SAS]]-3,PlanMasine[[#This Row],[Datum SAS]]-1)</f>
        <v>45814</v>
      </c>
      <c r="W365">
        <f>WEEKNUM(PlanMasine[[#This Row],[Column2]],1)</f>
        <v>23</v>
      </c>
    </row>
    <row r="366" spans="1:23" x14ac:dyDescent="0.25">
      <c r="A366">
        <v>1016621</v>
      </c>
      <c r="B366">
        <v>1</v>
      </c>
      <c r="C366">
        <v>1016623</v>
      </c>
      <c r="D366" t="s">
        <v>2074</v>
      </c>
      <c r="E366">
        <v>45</v>
      </c>
      <c r="F366">
        <v>3</v>
      </c>
      <c r="G366">
        <v>0</v>
      </c>
      <c r="H366">
        <v>0</v>
      </c>
      <c r="I366" t="s">
        <v>5</v>
      </c>
      <c r="J366" t="s">
        <v>570</v>
      </c>
      <c r="K366" t="s">
        <v>1768</v>
      </c>
      <c r="L366" s="3">
        <v>45842</v>
      </c>
      <c r="M3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66" s="3">
        <v>45817</v>
      </c>
      <c r="O366" s="5">
        <f>IFERROR((PlanMasine[[#This Row],[Norma]]/PlanMasine[[#This Row],[Q]])*(PlanMasine[[#This Row],[Q]]/SUMIF(C:C,PlanMasine[[#This Row],[RN]],B:B)*PlanMasine[[#This Row],[KPLQ]]),0)</f>
        <v>15</v>
      </c>
      <c r="P366">
        <v>182552</v>
      </c>
      <c r="Q366">
        <f>COUNTIF(PROMJENA!A:A,PlanMasine[[#This Row],[KPL]]&amp;"-"&amp;PlanMasine[[#This Row],[RN]])</f>
        <v>0</v>
      </c>
      <c r="R366">
        <f>IFERROR(INDEX(REDOSLIJED!A:A,MATCH(PlanMasine[[#This Row],[KPL]],REDOSLIJED!B:B,0)),MAX(REDOSLIJED!A:A)+1)</f>
        <v>45</v>
      </c>
      <c r="S366" s="9">
        <f>SUM($M$2:M366)</f>
        <v>1.270486111111113</v>
      </c>
      <c r="T366" s="3">
        <f>PlanMasine[[#This Row],[Datum SAS]]-1</f>
        <v>45816</v>
      </c>
      <c r="U366">
        <f>WEEKDAY(PlanMasine[[#This Row],[ZAVRŠETAK MAŠINSKE]],2)</f>
        <v>7</v>
      </c>
      <c r="V366" s="3">
        <f>IF(WEEKDAY(PlanMasine[[#This Row],[Datum SAS]]-1,2)=7,PlanMasine[[#This Row],[Datum SAS]]-3,PlanMasine[[#This Row],[Datum SAS]]-1)</f>
        <v>45814</v>
      </c>
      <c r="W366">
        <f>WEEKNUM(PlanMasine[[#This Row],[Column2]],1)</f>
        <v>23</v>
      </c>
    </row>
    <row r="367" spans="1:23" x14ac:dyDescent="0.25">
      <c r="A367">
        <v>1016621</v>
      </c>
      <c r="B367">
        <v>1</v>
      </c>
      <c r="C367">
        <v>1016632</v>
      </c>
      <c r="D367" t="s">
        <v>2075</v>
      </c>
      <c r="E367">
        <v>12</v>
      </c>
      <c r="F367">
        <v>3</v>
      </c>
      <c r="G367">
        <v>0</v>
      </c>
      <c r="H367">
        <v>0</v>
      </c>
      <c r="I367" t="s">
        <v>5</v>
      </c>
      <c r="J367" t="s">
        <v>570</v>
      </c>
      <c r="K367" t="s">
        <v>1768</v>
      </c>
      <c r="L367" s="3">
        <v>45842</v>
      </c>
      <c r="M3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7" s="3">
        <v>45817</v>
      </c>
      <c r="O367" s="5">
        <f>IFERROR((PlanMasine[[#This Row],[Norma]]/PlanMasine[[#This Row],[Q]])*(PlanMasine[[#This Row],[Q]]/SUMIF(C:C,PlanMasine[[#This Row],[RN]],B:B)*PlanMasine[[#This Row],[KPLQ]]),0)</f>
        <v>4</v>
      </c>
      <c r="P367">
        <v>182561</v>
      </c>
      <c r="Q367">
        <f>COUNTIF(PROMJENA!A:A,PlanMasine[[#This Row],[KPL]]&amp;"-"&amp;PlanMasine[[#This Row],[RN]])</f>
        <v>0</v>
      </c>
      <c r="R367">
        <f>IFERROR(INDEX(REDOSLIJED!A:A,MATCH(PlanMasine[[#This Row],[KPL]],REDOSLIJED!B:B,0)),MAX(REDOSLIJED!A:A)+1)</f>
        <v>45</v>
      </c>
      <c r="S367" s="9">
        <f>SUM($M$2:M367)</f>
        <v>1.2732638888888907</v>
      </c>
      <c r="T367" s="3">
        <f>PlanMasine[[#This Row],[Datum SAS]]-1</f>
        <v>45816</v>
      </c>
      <c r="U367">
        <f>WEEKDAY(PlanMasine[[#This Row],[ZAVRŠETAK MAŠINSKE]],2)</f>
        <v>7</v>
      </c>
      <c r="V367" s="3">
        <f>IF(WEEKDAY(PlanMasine[[#This Row],[Datum SAS]]-1,2)=7,PlanMasine[[#This Row],[Datum SAS]]-3,PlanMasine[[#This Row],[Datum SAS]]-1)</f>
        <v>45814</v>
      </c>
      <c r="W367">
        <f>WEEKNUM(PlanMasine[[#This Row],[Column2]],1)</f>
        <v>23</v>
      </c>
    </row>
    <row r="368" spans="1:23" x14ac:dyDescent="0.25">
      <c r="A368">
        <v>1016621</v>
      </c>
      <c r="B368">
        <v>1</v>
      </c>
      <c r="C368">
        <v>1016624</v>
      </c>
      <c r="D368" t="s">
        <v>1766</v>
      </c>
      <c r="E368">
        <v>45</v>
      </c>
      <c r="F368">
        <v>3</v>
      </c>
      <c r="G368">
        <v>0</v>
      </c>
      <c r="H368">
        <v>0</v>
      </c>
      <c r="I368" t="s">
        <v>5</v>
      </c>
      <c r="J368" t="s">
        <v>570</v>
      </c>
      <c r="K368" t="s">
        <v>1768</v>
      </c>
      <c r="L368" s="3">
        <v>45842</v>
      </c>
      <c r="M3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68" s="3">
        <v>45817</v>
      </c>
      <c r="O368" s="5">
        <f>IFERROR((PlanMasine[[#This Row],[Norma]]/PlanMasine[[#This Row],[Q]])*(PlanMasine[[#This Row],[Q]]/SUMIF(C:C,PlanMasine[[#This Row],[RN]],B:B)*PlanMasine[[#This Row],[KPLQ]]),0)</f>
        <v>15</v>
      </c>
      <c r="P368">
        <v>182553</v>
      </c>
      <c r="Q368">
        <f>COUNTIF(PROMJENA!A:A,PlanMasine[[#This Row],[KPL]]&amp;"-"&amp;PlanMasine[[#This Row],[RN]])</f>
        <v>0</v>
      </c>
      <c r="R368">
        <f>IFERROR(INDEX(REDOSLIJED!A:A,MATCH(PlanMasine[[#This Row],[KPL]],REDOSLIJED!B:B,0)),MAX(REDOSLIJED!A:A)+1)</f>
        <v>45</v>
      </c>
      <c r="S368" s="9">
        <f>SUM($M$2:M368)</f>
        <v>1.2836805555555575</v>
      </c>
      <c r="T368" s="3">
        <f>PlanMasine[[#This Row],[Datum SAS]]-1</f>
        <v>45816</v>
      </c>
      <c r="U368">
        <f>WEEKDAY(PlanMasine[[#This Row],[ZAVRŠETAK MAŠINSKE]],2)</f>
        <v>7</v>
      </c>
      <c r="V368" s="3">
        <f>IF(WEEKDAY(PlanMasine[[#This Row],[Datum SAS]]-1,2)=7,PlanMasine[[#This Row],[Datum SAS]]-3,PlanMasine[[#This Row],[Datum SAS]]-1)</f>
        <v>45814</v>
      </c>
      <c r="W368">
        <f>WEEKNUM(PlanMasine[[#This Row],[Column2]],1)</f>
        <v>23</v>
      </c>
    </row>
    <row r="369" spans="1:23" x14ac:dyDescent="0.25">
      <c r="A369">
        <v>1016621</v>
      </c>
      <c r="B369">
        <v>1</v>
      </c>
      <c r="C369">
        <v>1016629</v>
      </c>
      <c r="D369" t="s">
        <v>2071</v>
      </c>
      <c r="E369">
        <v>48</v>
      </c>
      <c r="F369">
        <v>6</v>
      </c>
      <c r="G369">
        <v>0</v>
      </c>
      <c r="H369">
        <v>0</v>
      </c>
      <c r="I369" t="s">
        <v>5</v>
      </c>
      <c r="J369" t="s">
        <v>570</v>
      </c>
      <c r="K369" t="s">
        <v>1768</v>
      </c>
      <c r="L369" s="3">
        <v>45842</v>
      </c>
      <c r="M3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69" s="3">
        <v>45817</v>
      </c>
      <c r="O369" s="5">
        <f>IFERROR((PlanMasine[[#This Row],[Norma]]/PlanMasine[[#This Row],[Q]])*(PlanMasine[[#This Row],[Q]]/SUMIF(C:C,PlanMasine[[#This Row],[RN]],B:B)*PlanMasine[[#This Row],[KPLQ]]),0)</f>
        <v>16</v>
      </c>
      <c r="P369">
        <v>182558</v>
      </c>
      <c r="Q369">
        <f>COUNTIF(PROMJENA!A:A,PlanMasine[[#This Row],[KPL]]&amp;"-"&amp;PlanMasine[[#This Row],[RN]])</f>
        <v>0</v>
      </c>
      <c r="R369">
        <f>IFERROR(INDEX(REDOSLIJED!A:A,MATCH(PlanMasine[[#This Row],[KPL]],REDOSLIJED!B:B,0)),MAX(REDOSLIJED!A:A)+1)</f>
        <v>45</v>
      </c>
      <c r="S369" s="9">
        <f>SUM($M$2:M369)</f>
        <v>1.2947916666666686</v>
      </c>
      <c r="T369" s="3">
        <f>PlanMasine[[#This Row],[Datum SAS]]-1</f>
        <v>45816</v>
      </c>
      <c r="U369">
        <f>WEEKDAY(PlanMasine[[#This Row],[ZAVRŠETAK MAŠINSKE]],2)</f>
        <v>7</v>
      </c>
      <c r="V369" s="3">
        <f>IF(WEEKDAY(PlanMasine[[#This Row],[Datum SAS]]-1,2)=7,PlanMasine[[#This Row],[Datum SAS]]-3,PlanMasine[[#This Row],[Datum SAS]]-1)</f>
        <v>45814</v>
      </c>
      <c r="W369">
        <f>WEEKNUM(PlanMasine[[#This Row],[Column2]],1)</f>
        <v>23</v>
      </c>
    </row>
    <row r="370" spans="1:23" x14ac:dyDescent="0.25">
      <c r="A370">
        <v>1016621</v>
      </c>
      <c r="B370">
        <v>1</v>
      </c>
      <c r="C370">
        <v>1016625</v>
      </c>
      <c r="D370" t="s">
        <v>2073</v>
      </c>
      <c r="E370">
        <v>15</v>
      </c>
      <c r="F370">
        <v>3</v>
      </c>
      <c r="G370">
        <v>0</v>
      </c>
      <c r="H370">
        <v>0</v>
      </c>
      <c r="I370" t="s">
        <v>5</v>
      </c>
      <c r="J370" t="s">
        <v>570</v>
      </c>
      <c r="K370" t="s">
        <v>1768</v>
      </c>
      <c r="L370" s="3">
        <v>45842</v>
      </c>
      <c r="M3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0" s="3">
        <v>45817</v>
      </c>
      <c r="O370" s="5">
        <f>IFERROR((PlanMasine[[#This Row],[Norma]]/PlanMasine[[#This Row],[Q]])*(PlanMasine[[#This Row],[Q]]/SUMIF(C:C,PlanMasine[[#This Row],[RN]],B:B)*PlanMasine[[#This Row],[KPLQ]]),0)</f>
        <v>5</v>
      </c>
      <c r="P370">
        <v>182554</v>
      </c>
      <c r="Q370">
        <f>COUNTIF(PROMJENA!A:A,PlanMasine[[#This Row],[KPL]]&amp;"-"&amp;PlanMasine[[#This Row],[RN]])</f>
        <v>0</v>
      </c>
      <c r="R370">
        <f>IFERROR(INDEX(REDOSLIJED!A:A,MATCH(PlanMasine[[#This Row],[KPL]],REDOSLIJED!B:B,0)),MAX(REDOSLIJED!A:A)+1)</f>
        <v>45</v>
      </c>
      <c r="S370" s="9">
        <f>SUM($M$2:M370)</f>
        <v>1.2982638888888909</v>
      </c>
      <c r="T370" s="3">
        <f>PlanMasine[[#This Row],[Datum SAS]]-1</f>
        <v>45816</v>
      </c>
      <c r="U370">
        <f>WEEKDAY(PlanMasine[[#This Row],[ZAVRŠETAK MAŠINSKE]],2)</f>
        <v>7</v>
      </c>
      <c r="V370" s="3">
        <f>IF(WEEKDAY(PlanMasine[[#This Row],[Datum SAS]]-1,2)=7,PlanMasine[[#This Row],[Datum SAS]]-3,PlanMasine[[#This Row],[Datum SAS]]-1)</f>
        <v>45814</v>
      </c>
      <c r="W370">
        <f>WEEKNUM(PlanMasine[[#This Row],[Column2]],1)</f>
        <v>23</v>
      </c>
    </row>
    <row r="371" spans="1:23" x14ac:dyDescent="0.25">
      <c r="A371">
        <v>1016622</v>
      </c>
      <c r="B371">
        <v>1</v>
      </c>
      <c r="C371">
        <v>1016638</v>
      </c>
      <c r="D371" t="s">
        <v>2068</v>
      </c>
      <c r="E371">
        <v>36</v>
      </c>
      <c r="F371">
        <v>3</v>
      </c>
      <c r="G371">
        <v>0</v>
      </c>
      <c r="H371">
        <v>0</v>
      </c>
      <c r="I371" t="s">
        <v>5</v>
      </c>
      <c r="J371" t="s">
        <v>570</v>
      </c>
      <c r="K371" t="s">
        <v>1768</v>
      </c>
      <c r="L371" s="3">
        <v>45842</v>
      </c>
      <c r="M3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71" s="3">
        <v>45817</v>
      </c>
      <c r="O371" s="5">
        <f>IFERROR((PlanMasine[[#This Row],[Norma]]/PlanMasine[[#This Row],[Q]])*(PlanMasine[[#This Row],[Q]]/SUMIF(C:C,PlanMasine[[#This Row],[RN]],B:B)*PlanMasine[[#This Row],[KPLQ]]),0)</f>
        <v>12</v>
      </c>
      <c r="P371">
        <v>182567</v>
      </c>
      <c r="Q371">
        <f>COUNTIF(PROMJENA!A:A,PlanMasine[[#This Row],[KPL]]&amp;"-"&amp;PlanMasine[[#This Row],[RN]])</f>
        <v>0</v>
      </c>
      <c r="R371">
        <f>IFERROR(INDEX(REDOSLIJED!A:A,MATCH(PlanMasine[[#This Row],[KPL]],REDOSLIJED!B:B,0)),MAX(REDOSLIJED!A:A)+1)</f>
        <v>45</v>
      </c>
      <c r="S371" s="9">
        <f>SUM($M$2:M371)</f>
        <v>1.3065972222222242</v>
      </c>
      <c r="T371" s="3">
        <f>PlanMasine[[#This Row],[Datum SAS]]-1</f>
        <v>45816</v>
      </c>
      <c r="U371">
        <f>WEEKDAY(PlanMasine[[#This Row],[ZAVRŠETAK MAŠINSKE]],2)</f>
        <v>7</v>
      </c>
      <c r="V371" s="3">
        <f>IF(WEEKDAY(PlanMasine[[#This Row],[Datum SAS]]-1,2)=7,PlanMasine[[#This Row],[Datum SAS]]-3,PlanMasine[[#This Row],[Datum SAS]]-1)</f>
        <v>45814</v>
      </c>
      <c r="W371">
        <f>WEEKNUM(PlanMasine[[#This Row],[Column2]],1)</f>
        <v>23</v>
      </c>
    </row>
    <row r="372" spans="1:23" x14ac:dyDescent="0.25">
      <c r="A372">
        <v>1016622</v>
      </c>
      <c r="B372">
        <v>1</v>
      </c>
      <c r="C372">
        <v>1016636</v>
      </c>
      <c r="D372" t="s">
        <v>2067</v>
      </c>
      <c r="E372">
        <v>60</v>
      </c>
      <c r="F372">
        <v>3</v>
      </c>
      <c r="G372">
        <v>0</v>
      </c>
      <c r="H372">
        <v>0</v>
      </c>
      <c r="I372" t="s">
        <v>5</v>
      </c>
      <c r="J372" t="s">
        <v>570</v>
      </c>
      <c r="K372" t="s">
        <v>1768</v>
      </c>
      <c r="L372" s="3">
        <v>45842</v>
      </c>
      <c r="M3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72" s="3">
        <v>45817</v>
      </c>
      <c r="O372" s="5">
        <f>IFERROR((PlanMasine[[#This Row],[Norma]]/PlanMasine[[#This Row],[Q]])*(PlanMasine[[#This Row],[Q]]/SUMIF(C:C,PlanMasine[[#This Row],[RN]],B:B)*PlanMasine[[#This Row],[KPLQ]]),0)</f>
        <v>20</v>
      </c>
      <c r="P372">
        <v>182565</v>
      </c>
      <c r="Q372">
        <f>COUNTIF(PROMJENA!A:A,PlanMasine[[#This Row],[KPL]]&amp;"-"&amp;PlanMasine[[#This Row],[RN]])</f>
        <v>0</v>
      </c>
      <c r="R372">
        <f>IFERROR(INDEX(REDOSLIJED!A:A,MATCH(PlanMasine[[#This Row],[KPL]],REDOSLIJED!B:B,0)),MAX(REDOSLIJED!A:A)+1)</f>
        <v>45</v>
      </c>
      <c r="S372" s="9">
        <f>SUM($M$2:M372)</f>
        <v>1.320486111111113</v>
      </c>
      <c r="T372" s="3">
        <f>PlanMasine[[#This Row],[Datum SAS]]-1</f>
        <v>45816</v>
      </c>
      <c r="U372">
        <f>WEEKDAY(PlanMasine[[#This Row],[ZAVRŠETAK MAŠINSKE]],2)</f>
        <v>7</v>
      </c>
      <c r="V372" s="3">
        <f>IF(WEEKDAY(PlanMasine[[#This Row],[Datum SAS]]-1,2)=7,PlanMasine[[#This Row],[Datum SAS]]-3,PlanMasine[[#This Row],[Datum SAS]]-1)</f>
        <v>45814</v>
      </c>
      <c r="W372">
        <f>WEEKNUM(PlanMasine[[#This Row],[Column2]],1)</f>
        <v>23</v>
      </c>
    </row>
    <row r="373" spans="1:23" x14ac:dyDescent="0.25">
      <c r="A373">
        <v>1016622</v>
      </c>
      <c r="B373">
        <v>1</v>
      </c>
      <c r="C373">
        <v>1016634</v>
      </c>
      <c r="D373" t="s">
        <v>2069</v>
      </c>
      <c r="E373">
        <v>30</v>
      </c>
      <c r="F373">
        <v>3</v>
      </c>
      <c r="G373">
        <v>0</v>
      </c>
      <c r="H373">
        <v>0</v>
      </c>
      <c r="I373" t="s">
        <v>5</v>
      </c>
      <c r="J373" t="s">
        <v>570</v>
      </c>
      <c r="K373" t="s">
        <v>1768</v>
      </c>
      <c r="L373" s="3">
        <v>45842</v>
      </c>
      <c r="M3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3" s="3">
        <v>45817</v>
      </c>
      <c r="O373" s="5">
        <f>IFERROR((PlanMasine[[#This Row],[Norma]]/PlanMasine[[#This Row],[Q]])*(PlanMasine[[#This Row],[Q]]/SUMIF(C:C,PlanMasine[[#This Row],[RN]],B:B)*PlanMasine[[#This Row],[KPLQ]]),0)</f>
        <v>10</v>
      </c>
      <c r="P373">
        <v>182563</v>
      </c>
      <c r="Q373">
        <f>COUNTIF(PROMJENA!A:A,PlanMasine[[#This Row],[KPL]]&amp;"-"&amp;PlanMasine[[#This Row],[RN]])</f>
        <v>0</v>
      </c>
      <c r="R373">
        <f>IFERROR(INDEX(REDOSLIJED!A:A,MATCH(PlanMasine[[#This Row],[KPL]],REDOSLIJED!B:B,0)),MAX(REDOSLIJED!A:A)+1)</f>
        <v>45</v>
      </c>
      <c r="S373" s="9">
        <f>SUM($M$2:M373)</f>
        <v>1.3274305555555574</v>
      </c>
      <c r="T373" s="3">
        <f>PlanMasine[[#This Row],[Datum SAS]]-1</f>
        <v>45816</v>
      </c>
      <c r="U373">
        <f>WEEKDAY(PlanMasine[[#This Row],[ZAVRŠETAK MAŠINSKE]],2)</f>
        <v>7</v>
      </c>
      <c r="V373" s="3">
        <f>IF(WEEKDAY(PlanMasine[[#This Row],[Datum SAS]]-1,2)=7,PlanMasine[[#This Row],[Datum SAS]]-3,PlanMasine[[#This Row],[Datum SAS]]-1)</f>
        <v>45814</v>
      </c>
      <c r="W373">
        <f>WEEKNUM(PlanMasine[[#This Row],[Column2]],1)</f>
        <v>23</v>
      </c>
    </row>
    <row r="374" spans="1:23" x14ac:dyDescent="0.25">
      <c r="A374">
        <v>1016622</v>
      </c>
      <c r="B374">
        <v>1</v>
      </c>
      <c r="C374">
        <v>1016633</v>
      </c>
      <c r="D374" t="s">
        <v>2070</v>
      </c>
      <c r="E374">
        <v>24</v>
      </c>
      <c r="F374">
        <v>3</v>
      </c>
      <c r="G374">
        <v>0</v>
      </c>
      <c r="H374">
        <v>0</v>
      </c>
      <c r="I374" t="s">
        <v>5</v>
      </c>
      <c r="J374" t="s">
        <v>570</v>
      </c>
      <c r="K374" t="s">
        <v>1768</v>
      </c>
      <c r="L374" s="3">
        <v>45842</v>
      </c>
      <c r="M3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4" s="3">
        <v>45817</v>
      </c>
      <c r="O374" s="5">
        <f>IFERROR((PlanMasine[[#This Row],[Norma]]/PlanMasine[[#This Row],[Q]])*(PlanMasine[[#This Row],[Q]]/SUMIF(C:C,PlanMasine[[#This Row],[RN]],B:B)*PlanMasine[[#This Row],[KPLQ]]),0)</f>
        <v>8</v>
      </c>
      <c r="P374">
        <v>182562</v>
      </c>
      <c r="Q374">
        <f>COUNTIF(PROMJENA!A:A,PlanMasine[[#This Row],[KPL]]&amp;"-"&amp;PlanMasine[[#This Row],[RN]])</f>
        <v>0</v>
      </c>
      <c r="R374">
        <f>IFERROR(INDEX(REDOSLIJED!A:A,MATCH(PlanMasine[[#This Row],[KPL]],REDOSLIJED!B:B,0)),MAX(REDOSLIJED!A:A)+1)</f>
        <v>45</v>
      </c>
      <c r="S374" s="9">
        <f>SUM($M$2:M374)</f>
        <v>1.332986111111113</v>
      </c>
      <c r="T374" s="3">
        <f>PlanMasine[[#This Row],[Datum SAS]]-1</f>
        <v>45816</v>
      </c>
      <c r="U374">
        <f>WEEKDAY(PlanMasine[[#This Row],[ZAVRŠETAK MAŠINSKE]],2)</f>
        <v>7</v>
      </c>
      <c r="V374" s="3">
        <f>IF(WEEKDAY(PlanMasine[[#This Row],[Datum SAS]]-1,2)=7,PlanMasine[[#This Row],[Datum SAS]]-3,PlanMasine[[#This Row],[Datum SAS]]-1)</f>
        <v>45814</v>
      </c>
      <c r="W374">
        <f>WEEKNUM(PlanMasine[[#This Row],[Column2]],1)</f>
        <v>23</v>
      </c>
    </row>
    <row r="375" spans="1:23" x14ac:dyDescent="0.25">
      <c r="A375">
        <v>1016622</v>
      </c>
      <c r="B375">
        <v>1</v>
      </c>
      <c r="C375">
        <v>1016632</v>
      </c>
      <c r="D375" t="s">
        <v>2075</v>
      </c>
      <c r="E375">
        <v>12</v>
      </c>
      <c r="F375">
        <v>3</v>
      </c>
      <c r="G375">
        <v>0</v>
      </c>
      <c r="H375">
        <v>0</v>
      </c>
      <c r="I375" t="s">
        <v>5</v>
      </c>
      <c r="J375" t="s">
        <v>570</v>
      </c>
      <c r="K375" t="s">
        <v>1768</v>
      </c>
      <c r="L375" s="3">
        <v>45842</v>
      </c>
      <c r="M3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5" s="3">
        <v>45817</v>
      </c>
      <c r="O375" s="5">
        <f>IFERROR((PlanMasine[[#This Row],[Norma]]/PlanMasine[[#This Row],[Q]])*(PlanMasine[[#This Row],[Q]]/SUMIF(C:C,PlanMasine[[#This Row],[RN]],B:B)*PlanMasine[[#This Row],[KPLQ]]),0)</f>
        <v>4</v>
      </c>
      <c r="P375">
        <v>182561</v>
      </c>
      <c r="Q375">
        <f>COUNTIF(PROMJENA!A:A,PlanMasine[[#This Row],[KPL]]&amp;"-"&amp;PlanMasine[[#This Row],[RN]])</f>
        <v>0</v>
      </c>
      <c r="R375">
        <f>IFERROR(INDEX(REDOSLIJED!A:A,MATCH(PlanMasine[[#This Row],[KPL]],REDOSLIJED!B:B,0)),MAX(REDOSLIJED!A:A)+1)</f>
        <v>45</v>
      </c>
      <c r="S375" s="9">
        <f>SUM($M$2:M375)</f>
        <v>1.3357638888888907</v>
      </c>
      <c r="T375" s="3">
        <f>PlanMasine[[#This Row],[Datum SAS]]-1</f>
        <v>45816</v>
      </c>
      <c r="U375">
        <f>WEEKDAY(PlanMasine[[#This Row],[ZAVRŠETAK MAŠINSKE]],2)</f>
        <v>7</v>
      </c>
      <c r="V375" s="3">
        <f>IF(WEEKDAY(PlanMasine[[#This Row],[Datum SAS]]-1,2)=7,PlanMasine[[#This Row],[Datum SAS]]-3,PlanMasine[[#This Row],[Datum SAS]]-1)</f>
        <v>45814</v>
      </c>
      <c r="W375">
        <f>WEEKNUM(PlanMasine[[#This Row],[Column2]],1)</f>
        <v>23</v>
      </c>
    </row>
    <row r="376" spans="1:23" x14ac:dyDescent="0.25">
      <c r="A376">
        <v>1016622</v>
      </c>
      <c r="B376">
        <v>1</v>
      </c>
      <c r="C376">
        <v>1016626</v>
      </c>
      <c r="D376" t="s">
        <v>2072</v>
      </c>
      <c r="E376">
        <v>15</v>
      </c>
      <c r="F376">
        <v>3</v>
      </c>
      <c r="G376">
        <v>0</v>
      </c>
      <c r="H376">
        <v>0</v>
      </c>
      <c r="I376" t="s">
        <v>5</v>
      </c>
      <c r="J376" t="s">
        <v>570</v>
      </c>
      <c r="K376" t="s">
        <v>1768</v>
      </c>
      <c r="L376" s="3">
        <v>45842</v>
      </c>
      <c r="M3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6" s="3">
        <v>45817</v>
      </c>
      <c r="O376" s="5">
        <f>IFERROR((PlanMasine[[#This Row],[Norma]]/PlanMasine[[#This Row],[Q]])*(PlanMasine[[#This Row],[Q]]/SUMIF(C:C,PlanMasine[[#This Row],[RN]],B:B)*PlanMasine[[#This Row],[KPLQ]]),0)</f>
        <v>5</v>
      </c>
      <c r="P376">
        <v>182555</v>
      </c>
      <c r="Q376">
        <f>COUNTIF(PROMJENA!A:A,PlanMasine[[#This Row],[KPL]]&amp;"-"&amp;PlanMasine[[#This Row],[RN]])</f>
        <v>0</v>
      </c>
      <c r="R376">
        <f>IFERROR(INDEX(REDOSLIJED!A:A,MATCH(PlanMasine[[#This Row],[KPL]],REDOSLIJED!B:B,0)),MAX(REDOSLIJED!A:A)+1)</f>
        <v>45</v>
      </c>
      <c r="S376" s="9">
        <f>SUM($M$2:M376)</f>
        <v>1.3392361111111131</v>
      </c>
      <c r="T376" s="3">
        <f>PlanMasine[[#This Row],[Datum SAS]]-1</f>
        <v>45816</v>
      </c>
      <c r="U376">
        <f>WEEKDAY(PlanMasine[[#This Row],[ZAVRŠETAK MAŠINSKE]],2)</f>
        <v>7</v>
      </c>
      <c r="V376" s="3">
        <f>IF(WEEKDAY(PlanMasine[[#This Row],[Datum SAS]]-1,2)=7,PlanMasine[[#This Row],[Datum SAS]]-3,PlanMasine[[#This Row],[Datum SAS]]-1)</f>
        <v>45814</v>
      </c>
      <c r="W376">
        <f>WEEKNUM(PlanMasine[[#This Row],[Column2]],1)</f>
        <v>23</v>
      </c>
    </row>
    <row r="377" spans="1:23" x14ac:dyDescent="0.25">
      <c r="A377">
        <v>1016622</v>
      </c>
      <c r="B377">
        <v>1</v>
      </c>
      <c r="C377">
        <v>1016642</v>
      </c>
      <c r="D377" t="s">
        <v>2076</v>
      </c>
      <c r="E377">
        <v>18</v>
      </c>
      <c r="F377">
        <v>3</v>
      </c>
      <c r="G377">
        <v>0</v>
      </c>
      <c r="H377">
        <v>0</v>
      </c>
      <c r="I377" t="s">
        <v>5</v>
      </c>
      <c r="J377" t="s">
        <v>570</v>
      </c>
      <c r="K377" t="s">
        <v>1768</v>
      </c>
      <c r="L377" s="3">
        <v>45842</v>
      </c>
      <c r="M3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77" s="3">
        <v>45817</v>
      </c>
      <c r="O377" s="5">
        <f>IFERROR((PlanMasine[[#This Row],[Norma]]/PlanMasine[[#This Row],[Q]])*(PlanMasine[[#This Row],[Q]]/SUMIF(C:C,PlanMasine[[#This Row],[RN]],B:B)*PlanMasine[[#This Row],[KPLQ]]),0)</f>
        <v>6</v>
      </c>
      <c r="P377">
        <v>182571</v>
      </c>
      <c r="Q377">
        <f>COUNTIF(PROMJENA!A:A,PlanMasine[[#This Row],[KPL]]&amp;"-"&amp;PlanMasine[[#This Row],[RN]])</f>
        <v>0</v>
      </c>
      <c r="R377">
        <f>IFERROR(INDEX(REDOSLIJED!A:A,MATCH(PlanMasine[[#This Row],[KPL]],REDOSLIJED!B:B,0)),MAX(REDOSLIJED!A:A)+1)</f>
        <v>45</v>
      </c>
      <c r="S377" s="9">
        <f>SUM($M$2:M377)</f>
        <v>1.3434027777777797</v>
      </c>
      <c r="T377" s="3">
        <f>PlanMasine[[#This Row],[Datum SAS]]-1</f>
        <v>45816</v>
      </c>
      <c r="U377">
        <f>WEEKDAY(PlanMasine[[#This Row],[ZAVRŠETAK MAŠINSKE]],2)</f>
        <v>7</v>
      </c>
      <c r="V377" s="3">
        <f>IF(WEEKDAY(PlanMasine[[#This Row],[Datum SAS]]-1,2)=7,PlanMasine[[#This Row],[Datum SAS]]-3,PlanMasine[[#This Row],[Datum SAS]]-1)</f>
        <v>45814</v>
      </c>
      <c r="W377">
        <f>WEEKNUM(PlanMasine[[#This Row],[Column2]],1)</f>
        <v>23</v>
      </c>
    </row>
    <row r="378" spans="1:23" x14ac:dyDescent="0.25">
      <c r="A378">
        <v>1016622</v>
      </c>
      <c r="B378">
        <v>1</v>
      </c>
      <c r="C378">
        <v>1016623</v>
      </c>
      <c r="D378" t="s">
        <v>2074</v>
      </c>
      <c r="E378">
        <v>45</v>
      </c>
      <c r="F378">
        <v>3</v>
      </c>
      <c r="G378">
        <v>0</v>
      </c>
      <c r="H378">
        <v>0</v>
      </c>
      <c r="I378" t="s">
        <v>5</v>
      </c>
      <c r="J378" t="s">
        <v>570</v>
      </c>
      <c r="K378" t="s">
        <v>1768</v>
      </c>
      <c r="L378" s="3">
        <v>45842</v>
      </c>
      <c r="M3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8" s="3">
        <v>45817</v>
      </c>
      <c r="O378" s="5">
        <f>IFERROR((PlanMasine[[#This Row],[Norma]]/PlanMasine[[#This Row],[Q]])*(PlanMasine[[#This Row],[Q]]/SUMIF(C:C,PlanMasine[[#This Row],[RN]],B:B)*PlanMasine[[#This Row],[KPLQ]]),0)</f>
        <v>15</v>
      </c>
      <c r="P378">
        <v>182552</v>
      </c>
      <c r="Q378">
        <f>COUNTIF(PROMJENA!A:A,PlanMasine[[#This Row],[KPL]]&amp;"-"&amp;PlanMasine[[#This Row],[RN]])</f>
        <v>0</v>
      </c>
      <c r="R378">
        <f>IFERROR(INDEX(REDOSLIJED!A:A,MATCH(PlanMasine[[#This Row],[KPL]],REDOSLIJED!B:B,0)),MAX(REDOSLIJED!A:A)+1)</f>
        <v>45</v>
      </c>
      <c r="S378" s="9">
        <f>SUM($M$2:M378)</f>
        <v>1.3538194444444465</v>
      </c>
      <c r="T378" s="3">
        <f>PlanMasine[[#This Row],[Datum SAS]]-1</f>
        <v>45816</v>
      </c>
      <c r="U378">
        <f>WEEKDAY(PlanMasine[[#This Row],[ZAVRŠETAK MAŠINSKE]],2)</f>
        <v>7</v>
      </c>
      <c r="V378" s="3">
        <f>IF(WEEKDAY(PlanMasine[[#This Row],[Datum SAS]]-1,2)=7,PlanMasine[[#This Row],[Datum SAS]]-3,PlanMasine[[#This Row],[Datum SAS]]-1)</f>
        <v>45814</v>
      </c>
      <c r="W378">
        <f>WEEKNUM(PlanMasine[[#This Row],[Column2]],1)</f>
        <v>23</v>
      </c>
    </row>
    <row r="379" spans="1:23" x14ac:dyDescent="0.25">
      <c r="A379">
        <v>1016622</v>
      </c>
      <c r="B379">
        <v>1</v>
      </c>
      <c r="C379">
        <v>1016624</v>
      </c>
      <c r="D379" t="s">
        <v>1766</v>
      </c>
      <c r="E379">
        <v>45</v>
      </c>
      <c r="F379">
        <v>3</v>
      </c>
      <c r="G379">
        <v>0</v>
      </c>
      <c r="H379">
        <v>0</v>
      </c>
      <c r="I379" t="s">
        <v>5</v>
      </c>
      <c r="J379" t="s">
        <v>570</v>
      </c>
      <c r="K379" t="s">
        <v>1768</v>
      </c>
      <c r="L379" s="3">
        <v>45842</v>
      </c>
      <c r="M3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9" s="3">
        <v>45817</v>
      </c>
      <c r="O379" s="5">
        <f>IFERROR((PlanMasine[[#This Row],[Norma]]/PlanMasine[[#This Row],[Q]])*(PlanMasine[[#This Row],[Q]]/SUMIF(C:C,PlanMasine[[#This Row],[RN]],B:B)*PlanMasine[[#This Row],[KPLQ]]),0)</f>
        <v>15</v>
      </c>
      <c r="P379">
        <v>182553</v>
      </c>
      <c r="Q379">
        <f>COUNTIF(PROMJENA!A:A,PlanMasine[[#This Row],[KPL]]&amp;"-"&amp;PlanMasine[[#This Row],[RN]])</f>
        <v>0</v>
      </c>
      <c r="R379">
        <f>IFERROR(INDEX(REDOSLIJED!A:A,MATCH(PlanMasine[[#This Row],[KPL]],REDOSLIJED!B:B,0)),MAX(REDOSLIJED!A:A)+1)</f>
        <v>45</v>
      </c>
      <c r="S379" s="9">
        <f>SUM($M$2:M379)</f>
        <v>1.3642361111111132</v>
      </c>
      <c r="T379" s="3">
        <f>PlanMasine[[#This Row],[Datum SAS]]-1</f>
        <v>45816</v>
      </c>
      <c r="U379">
        <f>WEEKDAY(PlanMasine[[#This Row],[ZAVRŠETAK MAŠINSKE]],2)</f>
        <v>7</v>
      </c>
      <c r="V379" s="3">
        <f>IF(WEEKDAY(PlanMasine[[#This Row],[Datum SAS]]-1,2)=7,PlanMasine[[#This Row],[Datum SAS]]-3,PlanMasine[[#This Row],[Datum SAS]]-1)</f>
        <v>45814</v>
      </c>
      <c r="W379">
        <f>WEEKNUM(PlanMasine[[#This Row],[Column2]],1)</f>
        <v>23</v>
      </c>
    </row>
    <row r="380" spans="1:23" x14ac:dyDescent="0.25">
      <c r="A380">
        <v>1016622</v>
      </c>
      <c r="B380">
        <v>1</v>
      </c>
      <c r="C380">
        <v>1016625</v>
      </c>
      <c r="D380" t="s">
        <v>2073</v>
      </c>
      <c r="E380">
        <v>15</v>
      </c>
      <c r="F380">
        <v>3</v>
      </c>
      <c r="G380">
        <v>0</v>
      </c>
      <c r="H380">
        <v>0</v>
      </c>
      <c r="I380" t="s">
        <v>5</v>
      </c>
      <c r="J380" t="s">
        <v>570</v>
      </c>
      <c r="K380" t="s">
        <v>1768</v>
      </c>
      <c r="L380" s="3">
        <v>45842</v>
      </c>
      <c r="M3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0" s="3">
        <v>45817</v>
      </c>
      <c r="O380" s="5">
        <f>IFERROR((PlanMasine[[#This Row],[Norma]]/PlanMasine[[#This Row],[Q]])*(PlanMasine[[#This Row],[Q]]/SUMIF(C:C,PlanMasine[[#This Row],[RN]],B:B)*PlanMasine[[#This Row],[KPLQ]]),0)</f>
        <v>5</v>
      </c>
      <c r="P380">
        <v>182554</v>
      </c>
      <c r="Q380">
        <f>COUNTIF(PROMJENA!A:A,PlanMasine[[#This Row],[KPL]]&amp;"-"&amp;PlanMasine[[#This Row],[RN]])</f>
        <v>0</v>
      </c>
      <c r="R380">
        <f>IFERROR(INDEX(REDOSLIJED!A:A,MATCH(PlanMasine[[#This Row],[KPL]],REDOSLIJED!B:B,0)),MAX(REDOSLIJED!A:A)+1)</f>
        <v>45</v>
      </c>
      <c r="S380" s="9">
        <f>SUM($M$2:M380)</f>
        <v>1.3677083333333355</v>
      </c>
      <c r="T380" s="3">
        <f>PlanMasine[[#This Row],[Datum SAS]]-1</f>
        <v>45816</v>
      </c>
      <c r="U380">
        <f>WEEKDAY(PlanMasine[[#This Row],[ZAVRŠETAK MAŠINSKE]],2)</f>
        <v>7</v>
      </c>
      <c r="V380" s="3">
        <f>IF(WEEKDAY(PlanMasine[[#This Row],[Datum SAS]]-1,2)=7,PlanMasine[[#This Row],[Datum SAS]]-3,PlanMasine[[#This Row],[Datum SAS]]-1)</f>
        <v>45814</v>
      </c>
      <c r="W380">
        <f>WEEKNUM(PlanMasine[[#This Row],[Column2]],1)</f>
        <v>23</v>
      </c>
    </row>
    <row r="381" spans="1:23" x14ac:dyDescent="0.25">
      <c r="A381">
        <v>1016622</v>
      </c>
      <c r="B381">
        <v>1</v>
      </c>
      <c r="C381">
        <v>1016629</v>
      </c>
      <c r="D381" t="s">
        <v>2071</v>
      </c>
      <c r="E381">
        <v>48</v>
      </c>
      <c r="F381">
        <v>6</v>
      </c>
      <c r="G381">
        <v>0</v>
      </c>
      <c r="H381">
        <v>0</v>
      </c>
      <c r="I381" t="s">
        <v>5</v>
      </c>
      <c r="J381" t="s">
        <v>570</v>
      </c>
      <c r="K381" t="s">
        <v>1768</v>
      </c>
      <c r="L381" s="3">
        <v>45842</v>
      </c>
      <c r="M3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81" s="3">
        <v>45817</v>
      </c>
      <c r="O381" s="5">
        <f>IFERROR((PlanMasine[[#This Row],[Norma]]/PlanMasine[[#This Row],[Q]])*(PlanMasine[[#This Row],[Q]]/SUMIF(C:C,PlanMasine[[#This Row],[RN]],B:B)*PlanMasine[[#This Row],[KPLQ]]),0)</f>
        <v>16</v>
      </c>
      <c r="P381">
        <v>182558</v>
      </c>
      <c r="Q381">
        <f>COUNTIF(PROMJENA!A:A,PlanMasine[[#This Row],[KPL]]&amp;"-"&amp;PlanMasine[[#This Row],[RN]])</f>
        <v>0</v>
      </c>
      <c r="R381">
        <f>IFERROR(INDEX(REDOSLIJED!A:A,MATCH(PlanMasine[[#This Row],[KPL]],REDOSLIJED!B:B,0)),MAX(REDOSLIJED!A:A)+1)</f>
        <v>45</v>
      </c>
      <c r="S381" s="9">
        <f>SUM($M$2:M381)</f>
        <v>1.3788194444444466</v>
      </c>
      <c r="T381" s="3">
        <f>PlanMasine[[#This Row],[Datum SAS]]-1</f>
        <v>45816</v>
      </c>
      <c r="U381">
        <f>WEEKDAY(PlanMasine[[#This Row],[ZAVRŠETAK MAŠINSKE]],2)</f>
        <v>7</v>
      </c>
      <c r="V381" s="3">
        <f>IF(WEEKDAY(PlanMasine[[#This Row],[Datum SAS]]-1,2)=7,PlanMasine[[#This Row],[Datum SAS]]-3,PlanMasine[[#This Row],[Datum SAS]]-1)</f>
        <v>45814</v>
      </c>
      <c r="W381">
        <f>WEEKNUM(PlanMasine[[#This Row],[Column2]],1)</f>
        <v>23</v>
      </c>
    </row>
    <row r="382" spans="1:23" x14ac:dyDescent="0.25">
      <c r="A382">
        <v>1021990</v>
      </c>
      <c r="B382">
        <v>1</v>
      </c>
      <c r="C382">
        <v>1021918</v>
      </c>
      <c r="D382" t="s">
        <v>2011</v>
      </c>
      <c r="E382">
        <v>9</v>
      </c>
      <c r="F382">
        <v>6</v>
      </c>
      <c r="G382">
        <v>0</v>
      </c>
      <c r="H382">
        <v>0</v>
      </c>
      <c r="I382" t="s">
        <v>5</v>
      </c>
      <c r="J382" t="s">
        <v>570</v>
      </c>
      <c r="K382" t="s">
        <v>1785</v>
      </c>
      <c r="L382" s="3">
        <v>45820</v>
      </c>
      <c r="M3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82" s="3">
        <v>45817</v>
      </c>
      <c r="O382" s="5">
        <f>IFERROR((PlanMasine[[#This Row],[Norma]]/PlanMasine[[#This Row],[Q]])*(PlanMasine[[#This Row],[Q]]/SUMIF(C:C,PlanMasine[[#This Row],[RN]],B:B)*PlanMasine[[#This Row],[KPLQ]]),0)</f>
        <v>1.5</v>
      </c>
      <c r="P382">
        <v>215467</v>
      </c>
      <c r="Q382">
        <f>COUNTIF(PROMJENA!A:A,PlanMasine[[#This Row],[KPL]]&amp;"-"&amp;PlanMasine[[#This Row],[RN]])</f>
        <v>0</v>
      </c>
      <c r="R382">
        <f>IFERROR(INDEX(REDOSLIJED!A:A,MATCH(PlanMasine[[#This Row],[KPL]],REDOSLIJED!B:B,0)),MAX(REDOSLIJED!A:A)+1)</f>
        <v>45</v>
      </c>
      <c r="S382" s="9">
        <f>SUM($M$2:M382)</f>
        <v>1.3798611111111132</v>
      </c>
      <c r="T382" s="3">
        <f>PlanMasine[[#This Row],[Datum SAS]]-1</f>
        <v>45816</v>
      </c>
      <c r="U382">
        <f>WEEKDAY(PlanMasine[[#This Row],[ZAVRŠETAK MAŠINSKE]],2)</f>
        <v>7</v>
      </c>
      <c r="V382" s="3">
        <f>IF(WEEKDAY(PlanMasine[[#This Row],[Datum SAS]]-1,2)=7,PlanMasine[[#This Row],[Datum SAS]]-3,PlanMasine[[#This Row],[Datum SAS]]-1)</f>
        <v>45814</v>
      </c>
      <c r="W382">
        <f>WEEKNUM(PlanMasine[[#This Row],[Column2]],1)</f>
        <v>23</v>
      </c>
    </row>
    <row r="383" spans="1:23" x14ac:dyDescent="0.25">
      <c r="A383">
        <v>1021990</v>
      </c>
      <c r="B383">
        <v>1</v>
      </c>
      <c r="C383">
        <v>1021953</v>
      </c>
      <c r="D383" t="s">
        <v>1688</v>
      </c>
      <c r="E383">
        <v>60</v>
      </c>
      <c r="F383">
        <v>6</v>
      </c>
      <c r="G383">
        <v>0</v>
      </c>
      <c r="H383">
        <v>0</v>
      </c>
      <c r="I383" t="s">
        <v>5</v>
      </c>
      <c r="J383" t="s">
        <v>570</v>
      </c>
      <c r="K383" t="s">
        <v>1785</v>
      </c>
      <c r="L383" s="3">
        <v>45820</v>
      </c>
      <c r="M3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3" s="3">
        <v>45817</v>
      </c>
      <c r="O383" s="5">
        <f>IFERROR((PlanMasine[[#This Row],[Norma]]/PlanMasine[[#This Row],[Q]])*(PlanMasine[[#This Row],[Q]]/SUMIF(C:C,PlanMasine[[#This Row],[RN]],B:B)*PlanMasine[[#This Row],[KPLQ]]),0)</f>
        <v>10</v>
      </c>
      <c r="P383">
        <v>215507</v>
      </c>
      <c r="Q383">
        <f>COUNTIF(PROMJENA!A:A,PlanMasine[[#This Row],[KPL]]&amp;"-"&amp;PlanMasine[[#This Row],[RN]])</f>
        <v>0</v>
      </c>
      <c r="R383">
        <f>IFERROR(INDEX(REDOSLIJED!A:A,MATCH(PlanMasine[[#This Row],[KPL]],REDOSLIJED!B:B,0)),MAX(REDOSLIJED!A:A)+1)</f>
        <v>45</v>
      </c>
      <c r="S383" s="9">
        <f>SUM($M$2:M383)</f>
        <v>1.3868055555555576</v>
      </c>
      <c r="T383" s="3">
        <f>PlanMasine[[#This Row],[Datum SAS]]-1</f>
        <v>45816</v>
      </c>
      <c r="U383">
        <f>WEEKDAY(PlanMasine[[#This Row],[ZAVRŠETAK MAŠINSKE]],2)</f>
        <v>7</v>
      </c>
      <c r="V383" s="3">
        <f>IF(WEEKDAY(PlanMasine[[#This Row],[Datum SAS]]-1,2)=7,PlanMasine[[#This Row],[Datum SAS]]-3,PlanMasine[[#This Row],[Datum SAS]]-1)</f>
        <v>45814</v>
      </c>
      <c r="W383">
        <f>WEEKNUM(PlanMasine[[#This Row],[Column2]],1)</f>
        <v>23</v>
      </c>
    </row>
    <row r="384" spans="1:23" x14ac:dyDescent="0.25">
      <c r="A384">
        <v>1021990</v>
      </c>
      <c r="B384">
        <v>1</v>
      </c>
      <c r="C384">
        <v>1021914</v>
      </c>
      <c r="D384" t="s">
        <v>2018</v>
      </c>
      <c r="E384">
        <v>30</v>
      </c>
      <c r="F384">
        <v>6</v>
      </c>
      <c r="G384">
        <v>0</v>
      </c>
      <c r="H384">
        <v>0</v>
      </c>
      <c r="I384" t="s">
        <v>5</v>
      </c>
      <c r="J384" t="s">
        <v>570</v>
      </c>
      <c r="K384" t="s">
        <v>1785</v>
      </c>
      <c r="L384" s="3">
        <v>45820</v>
      </c>
      <c r="M3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4" s="3">
        <v>45817</v>
      </c>
      <c r="O384" s="5">
        <f>IFERROR((PlanMasine[[#This Row],[Norma]]/PlanMasine[[#This Row],[Q]])*(PlanMasine[[#This Row],[Q]]/SUMIF(C:C,PlanMasine[[#This Row],[RN]],B:B)*PlanMasine[[#This Row],[KPLQ]]),0)</f>
        <v>5</v>
      </c>
      <c r="P384">
        <v>215463</v>
      </c>
      <c r="Q384">
        <f>COUNTIF(PROMJENA!A:A,PlanMasine[[#This Row],[KPL]]&amp;"-"&amp;PlanMasine[[#This Row],[RN]])</f>
        <v>0</v>
      </c>
      <c r="R384">
        <f>IFERROR(INDEX(REDOSLIJED!A:A,MATCH(PlanMasine[[#This Row],[KPL]],REDOSLIJED!B:B,0)),MAX(REDOSLIJED!A:A)+1)</f>
        <v>45</v>
      </c>
      <c r="S384" s="9">
        <f>SUM($M$2:M384)</f>
        <v>1.3902777777777799</v>
      </c>
      <c r="T384" s="3">
        <f>PlanMasine[[#This Row],[Datum SAS]]-1</f>
        <v>45816</v>
      </c>
      <c r="U384">
        <f>WEEKDAY(PlanMasine[[#This Row],[ZAVRŠETAK MAŠINSKE]],2)</f>
        <v>7</v>
      </c>
      <c r="V384" s="3">
        <f>IF(WEEKDAY(PlanMasine[[#This Row],[Datum SAS]]-1,2)=7,PlanMasine[[#This Row],[Datum SAS]]-3,PlanMasine[[#This Row],[Datum SAS]]-1)</f>
        <v>45814</v>
      </c>
      <c r="W384">
        <f>WEEKNUM(PlanMasine[[#This Row],[Column2]],1)</f>
        <v>23</v>
      </c>
    </row>
    <row r="385" spans="1:23" x14ac:dyDescent="0.25">
      <c r="A385">
        <v>1021990</v>
      </c>
      <c r="B385">
        <v>1</v>
      </c>
      <c r="C385">
        <v>1021909</v>
      </c>
      <c r="D385" t="s">
        <v>2017</v>
      </c>
      <c r="E385">
        <v>18</v>
      </c>
      <c r="F385">
        <v>6</v>
      </c>
      <c r="G385">
        <v>0</v>
      </c>
      <c r="H385">
        <v>0</v>
      </c>
      <c r="I385" t="s">
        <v>5</v>
      </c>
      <c r="J385" t="s">
        <v>570</v>
      </c>
      <c r="K385" t="s">
        <v>1785</v>
      </c>
      <c r="L385" s="3">
        <v>45820</v>
      </c>
      <c r="M3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5" s="3">
        <v>45817</v>
      </c>
      <c r="O385" s="5">
        <f>IFERROR((PlanMasine[[#This Row],[Norma]]/PlanMasine[[#This Row],[Q]])*(PlanMasine[[#This Row],[Q]]/SUMIF(C:C,PlanMasine[[#This Row],[RN]],B:B)*PlanMasine[[#This Row],[KPLQ]]),0)</f>
        <v>3</v>
      </c>
      <c r="P385">
        <v>215458</v>
      </c>
      <c r="Q385">
        <f>COUNTIF(PROMJENA!A:A,PlanMasine[[#This Row],[KPL]]&amp;"-"&amp;PlanMasine[[#This Row],[RN]])</f>
        <v>0</v>
      </c>
      <c r="R385">
        <f>IFERROR(INDEX(REDOSLIJED!A:A,MATCH(PlanMasine[[#This Row],[KPL]],REDOSLIJED!B:B,0)),MAX(REDOSLIJED!A:A)+1)</f>
        <v>45</v>
      </c>
      <c r="S385" s="9">
        <f>SUM($M$2:M385)</f>
        <v>1.3923611111111134</v>
      </c>
      <c r="T385" s="3">
        <f>PlanMasine[[#This Row],[Datum SAS]]-1</f>
        <v>45816</v>
      </c>
      <c r="U385">
        <f>WEEKDAY(PlanMasine[[#This Row],[ZAVRŠETAK MAŠINSKE]],2)</f>
        <v>7</v>
      </c>
      <c r="V385" s="3">
        <f>IF(WEEKDAY(PlanMasine[[#This Row],[Datum SAS]]-1,2)=7,PlanMasine[[#This Row],[Datum SAS]]-3,PlanMasine[[#This Row],[Datum SAS]]-1)</f>
        <v>45814</v>
      </c>
      <c r="W385">
        <f>WEEKNUM(PlanMasine[[#This Row],[Column2]],1)</f>
        <v>23</v>
      </c>
    </row>
    <row r="386" spans="1:23" x14ac:dyDescent="0.25">
      <c r="A386">
        <v>1021990</v>
      </c>
      <c r="B386">
        <v>1</v>
      </c>
      <c r="C386">
        <v>1021951</v>
      </c>
      <c r="D386" t="s">
        <v>2016</v>
      </c>
      <c r="E386">
        <v>30</v>
      </c>
      <c r="F386">
        <v>12</v>
      </c>
      <c r="G386">
        <v>0</v>
      </c>
      <c r="H386">
        <v>0</v>
      </c>
      <c r="I386" t="s">
        <v>5</v>
      </c>
      <c r="J386" t="s">
        <v>570</v>
      </c>
      <c r="K386" t="s">
        <v>1785</v>
      </c>
      <c r="L386" s="3">
        <v>45820</v>
      </c>
      <c r="M3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6" s="3">
        <v>45817</v>
      </c>
      <c r="O386" s="5">
        <f>IFERROR((PlanMasine[[#This Row],[Norma]]/PlanMasine[[#This Row],[Q]])*(PlanMasine[[#This Row],[Q]]/SUMIF(C:C,PlanMasine[[#This Row],[RN]],B:B)*PlanMasine[[#This Row],[KPLQ]]),0)</f>
        <v>5</v>
      </c>
      <c r="P386">
        <v>215504</v>
      </c>
      <c r="Q386">
        <f>COUNTIF(PROMJENA!A:A,PlanMasine[[#This Row],[KPL]]&amp;"-"&amp;PlanMasine[[#This Row],[RN]])</f>
        <v>0</v>
      </c>
      <c r="R386">
        <f>IFERROR(INDEX(REDOSLIJED!A:A,MATCH(PlanMasine[[#This Row],[KPL]],REDOSLIJED!B:B,0)),MAX(REDOSLIJED!A:A)+1)</f>
        <v>45</v>
      </c>
      <c r="S386" s="9">
        <f>SUM($M$2:M386)</f>
        <v>1.3958333333333357</v>
      </c>
      <c r="T386" s="3">
        <f>PlanMasine[[#This Row],[Datum SAS]]-1</f>
        <v>45816</v>
      </c>
      <c r="U386">
        <f>WEEKDAY(PlanMasine[[#This Row],[ZAVRŠETAK MAŠINSKE]],2)</f>
        <v>7</v>
      </c>
      <c r="V386" s="3">
        <f>IF(WEEKDAY(PlanMasine[[#This Row],[Datum SAS]]-1,2)=7,PlanMasine[[#This Row],[Datum SAS]]-3,PlanMasine[[#This Row],[Datum SAS]]-1)</f>
        <v>45814</v>
      </c>
      <c r="W386">
        <f>WEEKNUM(PlanMasine[[#This Row],[Column2]],1)</f>
        <v>23</v>
      </c>
    </row>
    <row r="387" spans="1:23" x14ac:dyDescent="0.25">
      <c r="A387">
        <v>1021990</v>
      </c>
      <c r="B387">
        <v>1</v>
      </c>
      <c r="C387">
        <v>1021927</v>
      </c>
      <c r="D387" t="s">
        <v>2079</v>
      </c>
      <c r="E387">
        <v>9</v>
      </c>
      <c r="F387">
        <v>6</v>
      </c>
      <c r="G387">
        <v>0</v>
      </c>
      <c r="H387">
        <v>0</v>
      </c>
      <c r="I387" t="s">
        <v>5</v>
      </c>
      <c r="J387" t="s">
        <v>570</v>
      </c>
      <c r="K387" t="s">
        <v>1785</v>
      </c>
      <c r="L387" s="3">
        <v>45820</v>
      </c>
      <c r="M3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87" s="3">
        <v>45817</v>
      </c>
      <c r="O387" s="5">
        <f>IFERROR((PlanMasine[[#This Row],[Norma]]/PlanMasine[[#This Row],[Q]])*(PlanMasine[[#This Row],[Q]]/SUMIF(C:C,PlanMasine[[#This Row],[RN]],B:B)*PlanMasine[[#This Row],[KPLQ]]),0)</f>
        <v>1.5</v>
      </c>
      <c r="P387">
        <v>215476</v>
      </c>
      <c r="Q387">
        <f>COUNTIF(PROMJENA!A:A,PlanMasine[[#This Row],[KPL]]&amp;"-"&amp;PlanMasine[[#This Row],[RN]])</f>
        <v>0</v>
      </c>
      <c r="R387">
        <f>IFERROR(INDEX(REDOSLIJED!A:A,MATCH(PlanMasine[[#This Row],[KPL]],REDOSLIJED!B:B,0)),MAX(REDOSLIJED!A:A)+1)</f>
        <v>45</v>
      </c>
      <c r="S387" s="9">
        <f>SUM($M$2:M387)</f>
        <v>1.3968750000000023</v>
      </c>
      <c r="T387" s="3">
        <f>PlanMasine[[#This Row],[Datum SAS]]-1</f>
        <v>45816</v>
      </c>
      <c r="U387">
        <f>WEEKDAY(PlanMasine[[#This Row],[ZAVRŠETAK MAŠINSKE]],2)</f>
        <v>7</v>
      </c>
      <c r="V387" s="3">
        <f>IF(WEEKDAY(PlanMasine[[#This Row],[Datum SAS]]-1,2)=7,PlanMasine[[#This Row],[Datum SAS]]-3,PlanMasine[[#This Row],[Datum SAS]]-1)</f>
        <v>45814</v>
      </c>
      <c r="W387">
        <f>WEEKNUM(PlanMasine[[#This Row],[Column2]],1)</f>
        <v>23</v>
      </c>
    </row>
    <row r="388" spans="1:23" x14ac:dyDescent="0.25">
      <c r="A388">
        <v>1021990</v>
      </c>
      <c r="B388">
        <v>1</v>
      </c>
      <c r="C388">
        <v>1021920</v>
      </c>
      <c r="D388" t="s">
        <v>2013</v>
      </c>
      <c r="E388">
        <v>30</v>
      </c>
      <c r="F388">
        <v>6</v>
      </c>
      <c r="G388">
        <v>0</v>
      </c>
      <c r="H388">
        <v>0</v>
      </c>
      <c r="I388" t="s">
        <v>5</v>
      </c>
      <c r="J388" t="s">
        <v>570</v>
      </c>
      <c r="K388" t="s">
        <v>1785</v>
      </c>
      <c r="L388" s="3">
        <v>45820</v>
      </c>
      <c r="M3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8" s="3">
        <v>45817</v>
      </c>
      <c r="O388" s="5">
        <f>IFERROR((PlanMasine[[#This Row],[Norma]]/PlanMasine[[#This Row],[Q]])*(PlanMasine[[#This Row],[Q]]/SUMIF(C:C,PlanMasine[[#This Row],[RN]],B:B)*PlanMasine[[#This Row],[KPLQ]]),0)</f>
        <v>5</v>
      </c>
      <c r="P388">
        <v>215469</v>
      </c>
      <c r="Q388">
        <f>COUNTIF(PROMJENA!A:A,PlanMasine[[#This Row],[KPL]]&amp;"-"&amp;PlanMasine[[#This Row],[RN]])</f>
        <v>0</v>
      </c>
      <c r="R388">
        <f>IFERROR(INDEX(REDOSLIJED!A:A,MATCH(PlanMasine[[#This Row],[KPL]],REDOSLIJED!B:B,0)),MAX(REDOSLIJED!A:A)+1)</f>
        <v>45</v>
      </c>
      <c r="S388" s="9">
        <f>SUM($M$2:M388)</f>
        <v>1.4003472222222246</v>
      </c>
      <c r="T388" s="3">
        <f>PlanMasine[[#This Row],[Datum SAS]]-1</f>
        <v>45816</v>
      </c>
      <c r="U388">
        <f>WEEKDAY(PlanMasine[[#This Row],[ZAVRŠETAK MAŠINSKE]],2)</f>
        <v>7</v>
      </c>
      <c r="V388" s="3">
        <f>IF(WEEKDAY(PlanMasine[[#This Row],[Datum SAS]]-1,2)=7,PlanMasine[[#This Row],[Datum SAS]]-3,PlanMasine[[#This Row],[Datum SAS]]-1)</f>
        <v>45814</v>
      </c>
      <c r="W388">
        <f>WEEKNUM(PlanMasine[[#This Row],[Column2]],1)</f>
        <v>23</v>
      </c>
    </row>
    <row r="389" spans="1:23" x14ac:dyDescent="0.25">
      <c r="A389">
        <v>1021990</v>
      </c>
      <c r="B389">
        <v>1</v>
      </c>
      <c r="C389">
        <v>1021950</v>
      </c>
      <c r="D389" t="s">
        <v>2015</v>
      </c>
      <c r="E389">
        <v>18</v>
      </c>
      <c r="F389">
        <v>12</v>
      </c>
      <c r="G389">
        <v>0</v>
      </c>
      <c r="H389">
        <v>0</v>
      </c>
      <c r="I389" t="s">
        <v>5</v>
      </c>
      <c r="J389" t="s">
        <v>570</v>
      </c>
      <c r="K389" t="s">
        <v>1785</v>
      </c>
      <c r="L389" s="3">
        <v>45820</v>
      </c>
      <c r="M3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9" s="3">
        <v>45817</v>
      </c>
      <c r="O389" s="5">
        <f>IFERROR((PlanMasine[[#This Row],[Norma]]/PlanMasine[[#This Row],[Q]])*(PlanMasine[[#This Row],[Q]]/SUMIF(C:C,PlanMasine[[#This Row],[RN]],B:B)*PlanMasine[[#This Row],[KPLQ]]),0)</f>
        <v>3</v>
      </c>
      <c r="P389">
        <v>215503</v>
      </c>
      <c r="Q389">
        <f>COUNTIF(PROMJENA!A:A,PlanMasine[[#This Row],[KPL]]&amp;"-"&amp;PlanMasine[[#This Row],[RN]])</f>
        <v>0</v>
      </c>
      <c r="R389">
        <f>IFERROR(INDEX(REDOSLIJED!A:A,MATCH(PlanMasine[[#This Row],[KPL]],REDOSLIJED!B:B,0)),MAX(REDOSLIJED!A:A)+1)</f>
        <v>45</v>
      </c>
      <c r="S389" s="9">
        <f>SUM($M$2:M389)</f>
        <v>1.4024305555555581</v>
      </c>
      <c r="T389" s="3">
        <f>PlanMasine[[#This Row],[Datum SAS]]-1</f>
        <v>45816</v>
      </c>
      <c r="U389">
        <f>WEEKDAY(PlanMasine[[#This Row],[ZAVRŠETAK MAŠINSKE]],2)</f>
        <v>7</v>
      </c>
      <c r="V389" s="3">
        <f>IF(WEEKDAY(PlanMasine[[#This Row],[Datum SAS]]-1,2)=7,PlanMasine[[#This Row],[Datum SAS]]-3,PlanMasine[[#This Row],[Datum SAS]]-1)</f>
        <v>45814</v>
      </c>
      <c r="W389">
        <f>WEEKNUM(PlanMasine[[#This Row],[Column2]],1)</f>
        <v>23</v>
      </c>
    </row>
    <row r="390" spans="1:23" x14ac:dyDescent="0.25">
      <c r="A390">
        <v>1021990</v>
      </c>
      <c r="B390">
        <v>1</v>
      </c>
      <c r="C390">
        <v>1021933</v>
      </c>
      <c r="D390" t="s">
        <v>2014</v>
      </c>
      <c r="E390">
        <v>9</v>
      </c>
      <c r="F390">
        <v>6</v>
      </c>
      <c r="G390">
        <v>0</v>
      </c>
      <c r="H390">
        <v>0</v>
      </c>
      <c r="I390" t="s">
        <v>5</v>
      </c>
      <c r="J390" t="s">
        <v>570</v>
      </c>
      <c r="K390" t="s">
        <v>1785</v>
      </c>
      <c r="L390" s="3">
        <v>45820</v>
      </c>
      <c r="M3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90" s="3">
        <v>45817</v>
      </c>
      <c r="O390" s="5">
        <f>IFERROR((PlanMasine[[#This Row],[Norma]]/PlanMasine[[#This Row],[Q]])*(PlanMasine[[#This Row],[Q]]/SUMIF(C:C,PlanMasine[[#This Row],[RN]],B:B)*PlanMasine[[#This Row],[KPLQ]]),0)</f>
        <v>1.5</v>
      </c>
      <c r="P390">
        <v>215484</v>
      </c>
      <c r="Q390">
        <f>COUNTIF(PROMJENA!A:A,PlanMasine[[#This Row],[KPL]]&amp;"-"&amp;PlanMasine[[#This Row],[RN]])</f>
        <v>0</v>
      </c>
      <c r="R390">
        <f>IFERROR(INDEX(REDOSLIJED!A:A,MATCH(PlanMasine[[#This Row],[KPL]],REDOSLIJED!B:B,0)),MAX(REDOSLIJED!A:A)+1)</f>
        <v>45</v>
      </c>
      <c r="S390" s="9">
        <f>SUM($M$2:M390)</f>
        <v>1.4034722222222247</v>
      </c>
      <c r="T390" s="3">
        <f>PlanMasine[[#This Row],[Datum SAS]]-1</f>
        <v>45816</v>
      </c>
      <c r="U390">
        <f>WEEKDAY(PlanMasine[[#This Row],[ZAVRŠETAK MAŠINSKE]],2)</f>
        <v>7</v>
      </c>
      <c r="V390" s="3">
        <f>IF(WEEKDAY(PlanMasine[[#This Row],[Datum SAS]]-1,2)=7,PlanMasine[[#This Row],[Datum SAS]]-3,PlanMasine[[#This Row],[Datum SAS]]-1)</f>
        <v>45814</v>
      </c>
      <c r="W390">
        <f>WEEKNUM(PlanMasine[[#This Row],[Column2]],1)</f>
        <v>23</v>
      </c>
    </row>
    <row r="391" spans="1:23" x14ac:dyDescent="0.25">
      <c r="A391">
        <v>1021991</v>
      </c>
      <c r="B391">
        <v>1</v>
      </c>
      <c r="C391">
        <v>1021953</v>
      </c>
      <c r="D391" t="s">
        <v>1688</v>
      </c>
      <c r="E391">
        <v>60</v>
      </c>
      <c r="F391">
        <v>6</v>
      </c>
      <c r="G391">
        <v>0</v>
      </c>
      <c r="H391">
        <v>0</v>
      </c>
      <c r="I391" t="s">
        <v>5</v>
      </c>
      <c r="J391" t="s">
        <v>570</v>
      </c>
      <c r="K391" t="s">
        <v>1785</v>
      </c>
      <c r="L391" s="3">
        <v>45820</v>
      </c>
      <c r="M3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91" s="3">
        <v>45817</v>
      </c>
      <c r="O391" s="5">
        <f>IFERROR((PlanMasine[[#This Row],[Norma]]/PlanMasine[[#This Row],[Q]])*(PlanMasine[[#This Row],[Q]]/SUMIF(C:C,PlanMasine[[#This Row],[RN]],B:B)*PlanMasine[[#This Row],[KPLQ]]),0)</f>
        <v>10</v>
      </c>
      <c r="P391">
        <v>215507</v>
      </c>
      <c r="Q391">
        <f>COUNTIF(PROMJENA!A:A,PlanMasine[[#This Row],[KPL]]&amp;"-"&amp;PlanMasine[[#This Row],[RN]])</f>
        <v>0</v>
      </c>
      <c r="R391">
        <f>IFERROR(INDEX(REDOSLIJED!A:A,MATCH(PlanMasine[[#This Row],[KPL]],REDOSLIJED!B:B,0)),MAX(REDOSLIJED!A:A)+1)</f>
        <v>45</v>
      </c>
      <c r="S391" s="9">
        <f>SUM($M$2:M391)</f>
        <v>1.4104166666666691</v>
      </c>
      <c r="T391" s="3">
        <f>PlanMasine[[#This Row],[Datum SAS]]-1</f>
        <v>45816</v>
      </c>
      <c r="U391">
        <f>WEEKDAY(PlanMasine[[#This Row],[ZAVRŠETAK MAŠINSKE]],2)</f>
        <v>7</v>
      </c>
      <c r="V391" s="3">
        <f>IF(WEEKDAY(PlanMasine[[#This Row],[Datum SAS]]-1,2)=7,PlanMasine[[#This Row],[Datum SAS]]-3,PlanMasine[[#This Row],[Datum SAS]]-1)</f>
        <v>45814</v>
      </c>
      <c r="W391">
        <f>WEEKNUM(PlanMasine[[#This Row],[Column2]],1)</f>
        <v>23</v>
      </c>
    </row>
    <row r="392" spans="1:23" x14ac:dyDescent="0.25">
      <c r="A392">
        <v>1021991</v>
      </c>
      <c r="B392">
        <v>1</v>
      </c>
      <c r="C392">
        <v>1021920</v>
      </c>
      <c r="D392" t="s">
        <v>2013</v>
      </c>
      <c r="E392">
        <v>30</v>
      </c>
      <c r="F392">
        <v>6</v>
      </c>
      <c r="G392">
        <v>0</v>
      </c>
      <c r="H392">
        <v>0</v>
      </c>
      <c r="I392" t="s">
        <v>5</v>
      </c>
      <c r="J392" t="s">
        <v>570</v>
      </c>
      <c r="K392" t="s">
        <v>1785</v>
      </c>
      <c r="L392" s="3">
        <v>45820</v>
      </c>
      <c r="M3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92" s="3">
        <v>45817</v>
      </c>
      <c r="O392" s="5">
        <f>IFERROR((PlanMasine[[#This Row],[Norma]]/PlanMasine[[#This Row],[Q]])*(PlanMasine[[#This Row],[Q]]/SUMIF(C:C,PlanMasine[[#This Row],[RN]],B:B)*PlanMasine[[#This Row],[KPLQ]]),0)</f>
        <v>5</v>
      </c>
      <c r="P392">
        <v>215469</v>
      </c>
      <c r="Q392">
        <f>COUNTIF(PROMJENA!A:A,PlanMasine[[#This Row],[KPL]]&amp;"-"&amp;PlanMasine[[#This Row],[RN]])</f>
        <v>0</v>
      </c>
      <c r="R392">
        <f>IFERROR(INDEX(REDOSLIJED!A:A,MATCH(PlanMasine[[#This Row],[KPL]],REDOSLIJED!B:B,0)),MAX(REDOSLIJED!A:A)+1)</f>
        <v>45</v>
      </c>
      <c r="S392" s="9">
        <f>SUM($M$2:M392)</f>
        <v>1.4138888888888914</v>
      </c>
      <c r="T392" s="3">
        <f>PlanMasine[[#This Row],[Datum SAS]]-1</f>
        <v>45816</v>
      </c>
      <c r="U392">
        <f>WEEKDAY(PlanMasine[[#This Row],[ZAVRŠETAK MAŠINSKE]],2)</f>
        <v>7</v>
      </c>
      <c r="V392" s="3">
        <f>IF(WEEKDAY(PlanMasine[[#This Row],[Datum SAS]]-1,2)=7,PlanMasine[[#This Row],[Datum SAS]]-3,PlanMasine[[#This Row],[Datum SAS]]-1)</f>
        <v>45814</v>
      </c>
      <c r="W392">
        <f>WEEKNUM(PlanMasine[[#This Row],[Column2]],1)</f>
        <v>23</v>
      </c>
    </row>
    <row r="393" spans="1:23" x14ac:dyDescent="0.25">
      <c r="A393">
        <v>1021991</v>
      </c>
      <c r="B393">
        <v>1</v>
      </c>
      <c r="C393">
        <v>1021927</v>
      </c>
      <c r="D393" t="s">
        <v>2079</v>
      </c>
      <c r="E393">
        <v>9</v>
      </c>
      <c r="F393">
        <v>6</v>
      </c>
      <c r="G393">
        <v>0</v>
      </c>
      <c r="H393">
        <v>0</v>
      </c>
      <c r="I393" t="s">
        <v>5</v>
      </c>
      <c r="J393" t="s">
        <v>570</v>
      </c>
      <c r="K393" t="s">
        <v>1785</v>
      </c>
      <c r="L393" s="3">
        <v>45820</v>
      </c>
      <c r="M3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93" s="3">
        <v>45817</v>
      </c>
      <c r="O393" s="5">
        <f>IFERROR((PlanMasine[[#This Row],[Norma]]/PlanMasine[[#This Row],[Q]])*(PlanMasine[[#This Row],[Q]]/SUMIF(C:C,PlanMasine[[#This Row],[RN]],B:B)*PlanMasine[[#This Row],[KPLQ]]),0)</f>
        <v>1.5</v>
      </c>
      <c r="P393">
        <v>215476</v>
      </c>
      <c r="Q393">
        <f>COUNTIF(PROMJENA!A:A,PlanMasine[[#This Row],[KPL]]&amp;"-"&amp;PlanMasine[[#This Row],[RN]])</f>
        <v>0</v>
      </c>
      <c r="R393">
        <f>IFERROR(INDEX(REDOSLIJED!A:A,MATCH(PlanMasine[[#This Row],[KPL]],REDOSLIJED!B:B,0)),MAX(REDOSLIJED!A:A)+1)</f>
        <v>45</v>
      </c>
      <c r="S393" s="9">
        <f>SUM($M$2:M393)</f>
        <v>1.414930555555558</v>
      </c>
      <c r="T393" s="3">
        <f>PlanMasine[[#This Row],[Datum SAS]]-1</f>
        <v>45816</v>
      </c>
      <c r="U393">
        <f>WEEKDAY(PlanMasine[[#This Row],[ZAVRŠETAK MAŠINSKE]],2)</f>
        <v>7</v>
      </c>
      <c r="V393" s="3">
        <f>IF(WEEKDAY(PlanMasine[[#This Row],[Datum SAS]]-1,2)=7,PlanMasine[[#This Row],[Datum SAS]]-3,PlanMasine[[#This Row],[Datum SAS]]-1)</f>
        <v>45814</v>
      </c>
      <c r="W393">
        <f>WEEKNUM(PlanMasine[[#This Row],[Column2]],1)</f>
        <v>23</v>
      </c>
    </row>
    <row r="394" spans="1:23" x14ac:dyDescent="0.25">
      <c r="A394">
        <v>1021991</v>
      </c>
      <c r="B394">
        <v>1</v>
      </c>
      <c r="C394">
        <v>1021951</v>
      </c>
      <c r="D394" t="s">
        <v>2016</v>
      </c>
      <c r="E394">
        <v>30</v>
      </c>
      <c r="F394">
        <v>12</v>
      </c>
      <c r="G394">
        <v>0</v>
      </c>
      <c r="H394">
        <v>0</v>
      </c>
      <c r="I394" t="s">
        <v>5</v>
      </c>
      <c r="J394" t="s">
        <v>570</v>
      </c>
      <c r="K394" t="s">
        <v>1785</v>
      </c>
      <c r="L394" s="3">
        <v>45820</v>
      </c>
      <c r="M3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94" s="3">
        <v>45817</v>
      </c>
      <c r="O394" s="5">
        <f>IFERROR((PlanMasine[[#This Row],[Norma]]/PlanMasine[[#This Row],[Q]])*(PlanMasine[[#This Row],[Q]]/SUMIF(C:C,PlanMasine[[#This Row],[RN]],B:B)*PlanMasine[[#This Row],[KPLQ]]),0)</f>
        <v>5</v>
      </c>
      <c r="P394">
        <v>215504</v>
      </c>
      <c r="Q394">
        <f>COUNTIF(PROMJENA!A:A,PlanMasine[[#This Row],[KPL]]&amp;"-"&amp;PlanMasine[[#This Row],[RN]])</f>
        <v>0</v>
      </c>
      <c r="R394">
        <f>IFERROR(INDEX(REDOSLIJED!A:A,MATCH(PlanMasine[[#This Row],[KPL]],REDOSLIJED!B:B,0)),MAX(REDOSLIJED!A:A)+1)</f>
        <v>45</v>
      </c>
      <c r="S394" s="9">
        <f>SUM($M$2:M394)</f>
        <v>1.4184027777777803</v>
      </c>
      <c r="T394" s="3">
        <f>PlanMasine[[#This Row],[Datum SAS]]-1</f>
        <v>45816</v>
      </c>
      <c r="U394">
        <f>WEEKDAY(PlanMasine[[#This Row],[ZAVRŠETAK MAŠINSKE]],2)</f>
        <v>7</v>
      </c>
      <c r="V394" s="3">
        <f>IF(WEEKDAY(PlanMasine[[#This Row],[Datum SAS]]-1,2)=7,PlanMasine[[#This Row],[Datum SAS]]-3,PlanMasine[[#This Row],[Datum SAS]]-1)</f>
        <v>45814</v>
      </c>
      <c r="W394">
        <f>WEEKNUM(PlanMasine[[#This Row],[Column2]],1)</f>
        <v>23</v>
      </c>
    </row>
    <row r="395" spans="1:23" x14ac:dyDescent="0.25">
      <c r="A395">
        <v>1021991</v>
      </c>
      <c r="B395">
        <v>1</v>
      </c>
      <c r="C395">
        <v>1021950</v>
      </c>
      <c r="D395" t="s">
        <v>2015</v>
      </c>
      <c r="E395">
        <v>18</v>
      </c>
      <c r="F395">
        <v>12</v>
      </c>
      <c r="G395">
        <v>0</v>
      </c>
      <c r="H395">
        <v>0</v>
      </c>
      <c r="I395" t="s">
        <v>5</v>
      </c>
      <c r="J395" t="s">
        <v>570</v>
      </c>
      <c r="K395" t="s">
        <v>1785</v>
      </c>
      <c r="L395" s="3">
        <v>45820</v>
      </c>
      <c r="M3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95" s="3">
        <v>45817</v>
      </c>
      <c r="O395" s="5">
        <f>IFERROR((PlanMasine[[#This Row],[Norma]]/PlanMasine[[#This Row],[Q]])*(PlanMasine[[#This Row],[Q]]/SUMIF(C:C,PlanMasine[[#This Row],[RN]],B:B)*PlanMasine[[#This Row],[KPLQ]]),0)</f>
        <v>3</v>
      </c>
      <c r="P395">
        <v>215503</v>
      </c>
      <c r="Q395">
        <f>COUNTIF(PROMJENA!A:A,PlanMasine[[#This Row],[KPL]]&amp;"-"&amp;PlanMasine[[#This Row],[RN]])</f>
        <v>0</v>
      </c>
      <c r="R395">
        <f>IFERROR(INDEX(REDOSLIJED!A:A,MATCH(PlanMasine[[#This Row],[KPL]],REDOSLIJED!B:B,0)),MAX(REDOSLIJED!A:A)+1)</f>
        <v>45</v>
      </c>
      <c r="S395" s="9">
        <f>SUM($M$2:M395)</f>
        <v>1.4204861111111138</v>
      </c>
      <c r="T395" s="3">
        <f>PlanMasine[[#This Row],[Datum SAS]]-1</f>
        <v>45816</v>
      </c>
      <c r="U395">
        <f>WEEKDAY(PlanMasine[[#This Row],[ZAVRŠETAK MAŠINSKE]],2)</f>
        <v>7</v>
      </c>
      <c r="V395" s="3">
        <f>IF(WEEKDAY(PlanMasine[[#This Row],[Datum SAS]]-1,2)=7,PlanMasine[[#This Row],[Datum SAS]]-3,PlanMasine[[#This Row],[Datum SAS]]-1)</f>
        <v>45814</v>
      </c>
      <c r="W395">
        <f>WEEKNUM(PlanMasine[[#This Row],[Column2]],1)</f>
        <v>23</v>
      </c>
    </row>
    <row r="396" spans="1:23" x14ac:dyDescent="0.25">
      <c r="A396">
        <v>1021991</v>
      </c>
      <c r="B396">
        <v>1</v>
      </c>
      <c r="C396">
        <v>1021918</v>
      </c>
      <c r="D396" t="s">
        <v>2011</v>
      </c>
      <c r="E396">
        <v>9</v>
      </c>
      <c r="F396">
        <v>6</v>
      </c>
      <c r="G396">
        <v>0</v>
      </c>
      <c r="H396">
        <v>0</v>
      </c>
      <c r="I396" t="s">
        <v>5</v>
      </c>
      <c r="J396" t="s">
        <v>570</v>
      </c>
      <c r="K396" t="s">
        <v>1785</v>
      </c>
      <c r="L396" s="3">
        <v>45820</v>
      </c>
      <c r="M3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96" s="3">
        <v>45817</v>
      </c>
      <c r="O396" s="5">
        <f>IFERROR((PlanMasine[[#This Row],[Norma]]/PlanMasine[[#This Row],[Q]])*(PlanMasine[[#This Row],[Q]]/SUMIF(C:C,PlanMasine[[#This Row],[RN]],B:B)*PlanMasine[[#This Row],[KPLQ]]),0)</f>
        <v>1.5</v>
      </c>
      <c r="P396">
        <v>215467</v>
      </c>
      <c r="Q396">
        <f>COUNTIF(PROMJENA!A:A,PlanMasine[[#This Row],[KPL]]&amp;"-"&amp;PlanMasine[[#This Row],[RN]])</f>
        <v>0</v>
      </c>
      <c r="R396">
        <f>IFERROR(INDEX(REDOSLIJED!A:A,MATCH(PlanMasine[[#This Row],[KPL]],REDOSLIJED!B:B,0)),MAX(REDOSLIJED!A:A)+1)</f>
        <v>45</v>
      </c>
      <c r="S396" s="9">
        <f>SUM($M$2:M396)</f>
        <v>1.4215277777777804</v>
      </c>
      <c r="T396" s="3">
        <f>PlanMasine[[#This Row],[Datum SAS]]-1</f>
        <v>45816</v>
      </c>
      <c r="U396">
        <f>WEEKDAY(PlanMasine[[#This Row],[ZAVRŠETAK MAŠINSKE]],2)</f>
        <v>7</v>
      </c>
      <c r="V396" s="3">
        <f>IF(WEEKDAY(PlanMasine[[#This Row],[Datum SAS]]-1,2)=7,PlanMasine[[#This Row],[Datum SAS]]-3,PlanMasine[[#This Row],[Datum SAS]]-1)</f>
        <v>45814</v>
      </c>
      <c r="W396">
        <f>WEEKNUM(PlanMasine[[#This Row],[Column2]],1)</f>
        <v>23</v>
      </c>
    </row>
    <row r="397" spans="1:23" x14ac:dyDescent="0.25">
      <c r="A397">
        <v>1021991</v>
      </c>
      <c r="B397">
        <v>1</v>
      </c>
      <c r="C397">
        <v>1021909</v>
      </c>
      <c r="D397" t="s">
        <v>2017</v>
      </c>
      <c r="E397">
        <v>18</v>
      </c>
      <c r="F397">
        <v>6</v>
      </c>
      <c r="G397">
        <v>0</v>
      </c>
      <c r="H397">
        <v>0</v>
      </c>
      <c r="I397" t="s">
        <v>5</v>
      </c>
      <c r="J397" t="s">
        <v>570</v>
      </c>
      <c r="K397" t="s">
        <v>1785</v>
      </c>
      <c r="L397" s="3">
        <v>45820</v>
      </c>
      <c r="M3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97" s="3">
        <v>45817</v>
      </c>
      <c r="O397" s="5">
        <f>IFERROR((PlanMasine[[#This Row],[Norma]]/PlanMasine[[#This Row],[Q]])*(PlanMasine[[#This Row],[Q]]/SUMIF(C:C,PlanMasine[[#This Row],[RN]],B:B)*PlanMasine[[#This Row],[KPLQ]]),0)</f>
        <v>3</v>
      </c>
      <c r="P397">
        <v>215458</v>
      </c>
      <c r="Q397">
        <f>COUNTIF(PROMJENA!A:A,PlanMasine[[#This Row],[KPL]]&amp;"-"&amp;PlanMasine[[#This Row],[RN]])</f>
        <v>0</v>
      </c>
      <c r="R397">
        <f>IFERROR(INDEX(REDOSLIJED!A:A,MATCH(PlanMasine[[#This Row],[KPL]],REDOSLIJED!B:B,0)),MAX(REDOSLIJED!A:A)+1)</f>
        <v>45</v>
      </c>
      <c r="S397" s="9">
        <f>SUM($M$2:M397)</f>
        <v>1.4236111111111138</v>
      </c>
      <c r="T397" s="3">
        <f>PlanMasine[[#This Row],[Datum SAS]]-1</f>
        <v>45816</v>
      </c>
      <c r="U397">
        <f>WEEKDAY(PlanMasine[[#This Row],[ZAVRŠETAK MAŠINSKE]],2)</f>
        <v>7</v>
      </c>
      <c r="V397" s="3">
        <f>IF(WEEKDAY(PlanMasine[[#This Row],[Datum SAS]]-1,2)=7,PlanMasine[[#This Row],[Datum SAS]]-3,PlanMasine[[#This Row],[Datum SAS]]-1)</f>
        <v>45814</v>
      </c>
      <c r="W397">
        <f>WEEKNUM(PlanMasine[[#This Row],[Column2]],1)</f>
        <v>23</v>
      </c>
    </row>
    <row r="398" spans="1:23" x14ac:dyDescent="0.25">
      <c r="A398">
        <v>1021991</v>
      </c>
      <c r="B398">
        <v>1</v>
      </c>
      <c r="C398">
        <v>1021914</v>
      </c>
      <c r="D398" t="s">
        <v>2018</v>
      </c>
      <c r="E398">
        <v>30</v>
      </c>
      <c r="F398">
        <v>6</v>
      </c>
      <c r="G398">
        <v>0</v>
      </c>
      <c r="H398">
        <v>0</v>
      </c>
      <c r="I398" t="s">
        <v>5</v>
      </c>
      <c r="J398" t="s">
        <v>570</v>
      </c>
      <c r="K398" t="s">
        <v>1785</v>
      </c>
      <c r="L398" s="3">
        <v>45820</v>
      </c>
      <c r="M3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98" s="3">
        <v>45817</v>
      </c>
      <c r="O398" s="5">
        <f>IFERROR((PlanMasine[[#This Row],[Norma]]/PlanMasine[[#This Row],[Q]])*(PlanMasine[[#This Row],[Q]]/SUMIF(C:C,PlanMasine[[#This Row],[RN]],B:B)*PlanMasine[[#This Row],[KPLQ]]),0)</f>
        <v>5</v>
      </c>
      <c r="P398">
        <v>215463</v>
      </c>
      <c r="Q398">
        <f>COUNTIF(PROMJENA!A:A,PlanMasine[[#This Row],[KPL]]&amp;"-"&amp;PlanMasine[[#This Row],[RN]])</f>
        <v>0</v>
      </c>
      <c r="R398">
        <f>IFERROR(INDEX(REDOSLIJED!A:A,MATCH(PlanMasine[[#This Row],[KPL]],REDOSLIJED!B:B,0)),MAX(REDOSLIJED!A:A)+1)</f>
        <v>45</v>
      </c>
      <c r="S398" s="9">
        <f>SUM($M$2:M398)</f>
        <v>1.4270833333333361</v>
      </c>
      <c r="T398" s="3">
        <f>PlanMasine[[#This Row],[Datum SAS]]-1</f>
        <v>45816</v>
      </c>
      <c r="U398">
        <f>WEEKDAY(PlanMasine[[#This Row],[ZAVRŠETAK MAŠINSKE]],2)</f>
        <v>7</v>
      </c>
      <c r="V398" s="3">
        <f>IF(WEEKDAY(PlanMasine[[#This Row],[Datum SAS]]-1,2)=7,PlanMasine[[#This Row],[Datum SAS]]-3,PlanMasine[[#This Row],[Datum SAS]]-1)</f>
        <v>45814</v>
      </c>
      <c r="W398">
        <f>WEEKNUM(PlanMasine[[#This Row],[Column2]],1)</f>
        <v>23</v>
      </c>
    </row>
    <row r="399" spans="1:23" x14ac:dyDescent="0.25">
      <c r="A399">
        <v>1021991</v>
      </c>
      <c r="B399">
        <v>1</v>
      </c>
      <c r="C399">
        <v>1021933</v>
      </c>
      <c r="D399" t="s">
        <v>2014</v>
      </c>
      <c r="E399">
        <v>9</v>
      </c>
      <c r="F399">
        <v>6</v>
      </c>
      <c r="G399">
        <v>0</v>
      </c>
      <c r="H399">
        <v>0</v>
      </c>
      <c r="I399" t="s">
        <v>5</v>
      </c>
      <c r="J399" t="s">
        <v>570</v>
      </c>
      <c r="K399" t="s">
        <v>1785</v>
      </c>
      <c r="L399" s="3">
        <v>45820</v>
      </c>
      <c r="M3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99" s="3">
        <v>45817</v>
      </c>
      <c r="O399" s="5">
        <f>IFERROR((PlanMasine[[#This Row],[Norma]]/PlanMasine[[#This Row],[Q]])*(PlanMasine[[#This Row],[Q]]/SUMIF(C:C,PlanMasine[[#This Row],[RN]],B:B)*PlanMasine[[#This Row],[KPLQ]]),0)</f>
        <v>1.5</v>
      </c>
      <c r="P399">
        <v>215484</v>
      </c>
      <c r="Q399">
        <f>COUNTIF(PROMJENA!A:A,PlanMasine[[#This Row],[KPL]]&amp;"-"&amp;PlanMasine[[#This Row],[RN]])</f>
        <v>0</v>
      </c>
      <c r="R399">
        <f>IFERROR(INDEX(REDOSLIJED!A:A,MATCH(PlanMasine[[#This Row],[KPL]],REDOSLIJED!B:B,0)),MAX(REDOSLIJED!A:A)+1)</f>
        <v>45</v>
      </c>
      <c r="S399" s="9">
        <f>SUM($M$2:M399)</f>
        <v>1.4281250000000028</v>
      </c>
      <c r="T399" s="3">
        <f>PlanMasine[[#This Row],[Datum SAS]]-1</f>
        <v>45816</v>
      </c>
      <c r="U399">
        <f>WEEKDAY(PlanMasine[[#This Row],[ZAVRŠETAK MAŠINSKE]],2)</f>
        <v>7</v>
      </c>
      <c r="V399" s="3">
        <f>IF(WEEKDAY(PlanMasine[[#This Row],[Datum SAS]]-1,2)=7,PlanMasine[[#This Row],[Datum SAS]]-3,PlanMasine[[#This Row],[Datum SAS]]-1)</f>
        <v>45814</v>
      </c>
      <c r="W399">
        <f>WEEKNUM(PlanMasine[[#This Row],[Column2]],1)</f>
        <v>23</v>
      </c>
    </row>
    <row r="400" spans="1:23" x14ac:dyDescent="0.25">
      <c r="A400">
        <v>1021992</v>
      </c>
      <c r="B400">
        <v>1</v>
      </c>
      <c r="C400">
        <v>1021933</v>
      </c>
      <c r="D400" t="s">
        <v>2014</v>
      </c>
      <c r="E400">
        <v>9</v>
      </c>
      <c r="F400">
        <v>6</v>
      </c>
      <c r="G400">
        <v>0</v>
      </c>
      <c r="H400">
        <v>0</v>
      </c>
      <c r="I400" t="s">
        <v>5</v>
      </c>
      <c r="J400" t="s">
        <v>570</v>
      </c>
      <c r="K400" t="s">
        <v>1785</v>
      </c>
      <c r="L400" s="3">
        <v>45820</v>
      </c>
      <c r="M4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00" s="3">
        <v>45817</v>
      </c>
      <c r="O400" s="5">
        <f>IFERROR((PlanMasine[[#This Row],[Norma]]/PlanMasine[[#This Row],[Q]])*(PlanMasine[[#This Row],[Q]]/SUMIF(C:C,PlanMasine[[#This Row],[RN]],B:B)*PlanMasine[[#This Row],[KPLQ]]),0)</f>
        <v>1.5</v>
      </c>
      <c r="P400">
        <v>215484</v>
      </c>
      <c r="Q400">
        <f>COUNTIF(PROMJENA!A:A,PlanMasine[[#This Row],[KPL]]&amp;"-"&amp;PlanMasine[[#This Row],[RN]])</f>
        <v>0</v>
      </c>
      <c r="R400">
        <f>IFERROR(INDEX(REDOSLIJED!A:A,MATCH(PlanMasine[[#This Row],[KPL]],REDOSLIJED!B:B,0)),MAX(REDOSLIJED!A:A)+1)</f>
        <v>45</v>
      </c>
      <c r="S400" s="9">
        <f>SUM($M$2:M400)</f>
        <v>1.4291666666666694</v>
      </c>
      <c r="T400" s="3">
        <f>PlanMasine[[#This Row],[Datum SAS]]-1</f>
        <v>45816</v>
      </c>
      <c r="U400">
        <f>WEEKDAY(PlanMasine[[#This Row],[ZAVRŠETAK MAŠINSKE]],2)</f>
        <v>7</v>
      </c>
      <c r="V400" s="3">
        <f>IF(WEEKDAY(PlanMasine[[#This Row],[Datum SAS]]-1,2)=7,PlanMasine[[#This Row],[Datum SAS]]-3,PlanMasine[[#This Row],[Datum SAS]]-1)</f>
        <v>45814</v>
      </c>
      <c r="W400">
        <f>WEEKNUM(PlanMasine[[#This Row],[Column2]],1)</f>
        <v>23</v>
      </c>
    </row>
    <row r="401" spans="1:23" x14ac:dyDescent="0.25">
      <c r="A401">
        <v>1021992</v>
      </c>
      <c r="B401">
        <v>1</v>
      </c>
      <c r="C401">
        <v>1021950</v>
      </c>
      <c r="D401" t="s">
        <v>2015</v>
      </c>
      <c r="E401">
        <v>18</v>
      </c>
      <c r="F401">
        <v>12</v>
      </c>
      <c r="G401">
        <v>0</v>
      </c>
      <c r="H401">
        <v>0</v>
      </c>
      <c r="I401" t="s">
        <v>5</v>
      </c>
      <c r="J401" t="s">
        <v>570</v>
      </c>
      <c r="K401" t="s">
        <v>1785</v>
      </c>
      <c r="L401" s="3">
        <v>45820</v>
      </c>
      <c r="M4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01" s="3">
        <v>45817</v>
      </c>
      <c r="O401" s="5">
        <f>IFERROR((PlanMasine[[#This Row],[Norma]]/PlanMasine[[#This Row],[Q]])*(PlanMasine[[#This Row],[Q]]/SUMIF(C:C,PlanMasine[[#This Row],[RN]],B:B)*PlanMasine[[#This Row],[KPLQ]]),0)</f>
        <v>3</v>
      </c>
      <c r="P401">
        <v>215503</v>
      </c>
      <c r="Q401">
        <f>COUNTIF(PROMJENA!A:A,PlanMasine[[#This Row],[KPL]]&amp;"-"&amp;PlanMasine[[#This Row],[RN]])</f>
        <v>0</v>
      </c>
      <c r="R401">
        <f>IFERROR(INDEX(REDOSLIJED!A:A,MATCH(PlanMasine[[#This Row],[KPL]],REDOSLIJED!B:B,0)),MAX(REDOSLIJED!A:A)+1)</f>
        <v>45</v>
      </c>
      <c r="S401" s="9">
        <f>SUM($M$2:M401)</f>
        <v>1.4312500000000028</v>
      </c>
      <c r="T401" s="3">
        <f>PlanMasine[[#This Row],[Datum SAS]]-1</f>
        <v>45816</v>
      </c>
      <c r="U401">
        <f>WEEKDAY(PlanMasine[[#This Row],[ZAVRŠETAK MAŠINSKE]],2)</f>
        <v>7</v>
      </c>
      <c r="V401" s="3">
        <f>IF(WEEKDAY(PlanMasine[[#This Row],[Datum SAS]]-1,2)=7,PlanMasine[[#This Row],[Datum SAS]]-3,PlanMasine[[#This Row],[Datum SAS]]-1)</f>
        <v>45814</v>
      </c>
      <c r="W401">
        <f>WEEKNUM(PlanMasine[[#This Row],[Column2]],1)</f>
        <v>23</v>
      </c>
    </row>
    <row r="402" spans="1:23" x14ac:dyDescent="0.25">
      <c r="A402">
        <v>1021992</v>
      </c>
      <c r="B402">
        <v>1</v>
      </c>
      <c r="C402">
        <v>1021918</v>
      </c>
      <c r="D402" t="s">
        <v>2011</v>
      </c>
      <c r="E402">
        <v>9</v>
      </c>
      <c r="F402">
        <v>6</v>
      </c>
      <c r="G402">
        <v>0</v>
      </c>
      <c r="H402">
        <v>0</v>
      </c>
      <c r="I402" t="s">
        <v>5</v>
      </c>
      <c r="J402" t="s">
        <v>570</v>
      </c>
      <c r="K402" t="s">
        <v>1785</v>
      </c>
      <c r="L402" s="3">
        <v>45820</v>
      </c>
      <c r="M4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02" s="3">
        <v>45817</v>
      </c>
      <c r="O402" s="5">
        <f>IFERROR((PlanMasine[[#This Row],[Norma]]/PlanMasine[[#This Row],[Q]])*(PlanMasine[[#This Row],[Q]]/SUMIF(C:C,PlanMasine[[#This Row],[RN]],B:B)*PlanMasine[[#This Row],[KPLQ]]),0)</f>
        <v>1.5</v>
      </c>
      <c r="P402">
        <v>215467</v>
      </c>
      <c r="Q402">
        <f>COUNTIF(PROMJENA!A:A,PlanMasine[[#This Row],[KPL]]&amp;"-"&amp;PlanMasine[[#This Row],[RN]])</f>
        <v>0</v>
      </c>
      <c r="R402">
        <f>IFERROR(INDEX(REDOSLIJED!A:A,MATCH(PlanMasine[[#This Row],[KPL]],REDOSLIJED!B:B,0)),MAX(REDOSLIJED!A:A)+1)</f>
        <v>45</v>
      </c>
      <c r="S402" s="9">
        <f>SUM($M$2:M402)</f>
        <v>1.4322916666666694</v>
      </c>
      <c r="T402" s="3">
        <f>PlanMasine[[#This Row],[Datum SAS]]-1</f>
        <v>45816</v>
      </c>
      <c r="U402">
        <f>WEEKDAY(PlanMasine[[#This Row],[ZAVRŠETAK MAŠINSKE]],2)</f>
        <v>7</v>
      </c>
      <c r="V402" s="3">
        <f>IF(WEEKDAY(PlanMasine[[#This Row],[Datum SAS]]-1,2)=7,PlanMasine[[#This Row],[Datum SAS]]-3,PlanMasine[[#This Row],[Datum SAS]]-1)</f>
        <v>45814</v>
      </c>
      <c r="W402">
        <f>WEEKNUM(PlanMasine[[#This Row],[Column2]],1)</f>
        <v>23</v>
      </c>
    </row>
    <row r="403" spans="1:23" x14ac:dyDescent="0.25">
      <c r="A403">
        <v>1021992</v>
      </c>
      <c r="B403">
        <v>1</v>
      </c>
      <c r="C403">
        <v>1021909</v>
      </c>
      <c r="D403" t="s">
        <v>2017</v>
      </c>
      <c r="E403">
        <v>18</v>
      </c>
      <c r="F403">
        <v>6</v>
      </c>
      <c r="G403">
        <v>0</v>
      </c>
      <c r="H403">
        <v>0</v>
      </c>
      <c r="I403" t="s">
        <v>5</v>
      </c>
      <c r="J403" t="s">
        <v>570</v>
      </c>
      <c r="K403" t="s">
        <v>1785</v>
      </c>
      <c r="L403" s="3">
        <v>45820</v>
      </c>
      <c r="M4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03" s="3">
        <v>45817</v>
      </c>
      <c r="O403" s="5">
        <f>IFERROR((PlanMasine[[#This Row],[Norma]]/PlanMasine[[#This Row],[Q]])*(PlanMasine[[#This Row],[Q]]/SUMIF(C:C,PlanMasine[[#This Row],[RN]],B:B)*PlanMasine[[#This Row],[KPLQ]]),0)</f>
        <v>3</v>
      </c>
      <c r="P403">
        <v>215458</v>
      </c>
      <c r="Q403">
        <f>COUNTIF(PROMJENA!A:A,PlanMasine[[#This Row],[KPL]]&amp;"-"&amp;PlanMasine[[#This Row],[RN]])</f>
        <v>0</v>
      </c>
      <c r="R403">
        <f>IFERROR(INDEX(REDOSLIJED!A:A,MATCH(PlanMasine[[#This Row],[KPL]],REDOSLIJED!B:B,0)),MAX(REDOSLIJED!A:A)+1)</f>
        <v>45</v>
      </c>
      <c r="S403" s="9">
        <f>SUM($M$2:M403)</f>
        <v>1.4343750000000028</v>
      </c>
      <c r="T403" s="3">
        <f>PlanMasine[[#This Row],[Datum SAS]]-1</f>
        <v>45816</v>
      </c>
      <c r="U403">
        <f>WEEKDAY(PlanMasine[[#This Row],[ZAVRŠETAK MAŠINSKE]],2)</f>
        <v>7</v>
      </c>
      <c r="V403" s="3">
        <f>IF(WEEKDAY(PlanMasine[[#This Row],[Datum SAS]]-1,2)=7,PlanMasine[[#This Row],[Datum SAS]]-3,PlanMasine[[#This Row],[Datum SAS]]-1)</f>
        <v>45814</v>
      </c>
      <c r="W403">
        <f>WEEKNUM(PlanMasine[[#This Row],[Column2]],1)</f>
        <v>23</v>
      </c>
    </row>
    <row r="404" spans="1:23" x14ac:dyDescent="0.25">
      <c r="A404">
        <v>1021992</v>
      </c>
      <c r="B404">
        <v>1</v>
      </c>
      <c r="C404">
        <v>1021951</v>
      </c>
      <c r="D404" t="s">
        <v>2016</v>
      </c>
      <c r="E404">
        <v>30</v>
      </c>
      <c r="F404">
        <v>12</v>
      </c>
      <c r="G404">
        <v>0</v>
      </c>
      <c r="H404">
        <v>0</v>
      </c>
      <c r="I404" t="s">
        <v>5</v>
      </c>
      <c r="J404" t="s">
        <v>570</v>
      </c>
      <c r="K404" t="s">
        <v>1785</v>
      </c>
      <c r="L404" s="3">
        <v>45820</v>
      </c>
      <c r="M4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04" s="3">
        <v>45817</v>
      </c>
      <c r="O404" s="5">
        <f>IFERROR((PlanMasine[[#This Row],[Norma]]/PlanMasine[[#This Row],[Q]])*(PlanMasine[[#This Row],[Q]]/SUMIF(C:C,PlanMasine[[#This Row],[RN]],B:B)*PlanMasine[[#This Row],[KPLQ]]),0)</f>
        <v>5</v>
      </c>
      <c r="P404">
        <v>215504</v>
      </c>
      <c r="Q404">
        <f>COUNTIF(PROMJENA!A:A,PlanMasine[[#This Row],[KPL]]&amp;"-"&amp;PlanMasine[[#This Row],[RN]])</f>
        <v>0</v>
      </c>
      <c r="R404">
        <f>IFERROR(INDEX(REDOSLIJED!A:A,MATCH(PlanMasine[[#This Row],[KPL]],REDOSLIJED!B:B,0)),MAX(REDOSLIJED!A:A)+1)</f>
        <v>45</v>
      </c>
      <c r="S404" s="9">
        <f>SUM($M$2:M404)</f>
        <v>1.4378472222222252</v>
      </c>
      <c r="T404" s="3">
        <f>PlanMasine[[#This Row],[Datum SAS]]-1</f>
        <v>45816</v>
      </c>
      <c r="U404">
        <f>WEEKDAY(PlanMasine[[#This Row],[ZAVRŠETAK MAŠINSKE]],2)</f>
        <v>7</v>
      </c>
      <c r="V404" s="3">
        <f>IF(WEEKDAY(PlanMasine[[#This Row],[Datum SAS]]-1,2)=7,PlanMasine[[#This Row],[Datum SAS]]-3,PlanMasine[[#This Row],[Datum SAS]]-1)</f>
        <v>45814</v>
      </c>
      <c r="W404">
        <f>WEEKNUM(PlanMasine[[#This Row],[Column2]],1)</f>
        <v>23</v>
      </c>
    </row>
    <row r="405" spans="1:23" x14ac:dyDescent="0.25">
      <c r="A405">
        <v>1021992</v>
      </c>
      <c r="B405">
        <v>1</v>
      </c>
      <c r="C405">
        <v>1021914</v>
      </c>
      <c r="D405" t="s">
        <v>2018</v>
      </c>
      <c r="E405">
        <v>30</v>
      </c>
      <c r="F405">
        <v>6</v>
      </c>
      <c r="G405">
        <v>0</v>
      </c>
      <c r="H405">
        <v>0</v>
      </c>
      <c r="I405" t="s">
        <v>5</v>
      </c>
      <c r="J405" t="s">
        <v>570</v>
      </c>
      <c r="K405" t="s">
        <v>1785</v>
      </c>
      <c r="L405" s="3">
        <v>45820</v>
      </c>
      <c r="M4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05" s="3">
        <v>45817</v>
      </c>
      <c r="O405" s="5">
        <f>IFERROR((PlanMasine[[#This Row],[Norma]]/PlanMasine[[#This Row],[Q]])*(PlanMasine[[#This Row],[Q]]/SUMIF(C:C,PlanMasine[[#This Row],[RN]],B:B)*PlanMasine[[#This Row],[KPLQ]]),0)</f>
        <v>5</v>
      </c>
      <c r="P405">
        <v>215463</v>
      </c>
      <c r="Q405">
        <f>COUNTIF(PROMJENA!A:A,PlanMasine[[#This Row],[KPL]]&amp;"-"&amp;PlanMasine[[#This Row],[RN]])</f>
        <v>0</v>
      </c>
      <c r="R405">
        <f>IFERROR(INDEX(REDOSLIJED!A:A,MATCH(PlanMasine[[#This Row],[KPL]],REDOSLIJED!B:B,0)),MAX(REDOSLIJED!A:A)+1)</f>
        <v>45</v>
      </c>
      <c r="S405" s="9">
        <f>SUM($M$2:M405)</f>
        <v>1.4413194444444475</v>
      </c>
      <c r="T405" s="3">
        <f>PlanMasine[[#This Row],[Datum SAS]]-1</f>
        <v>45816</v>
      </c>
      <c r="U405">
        <f>WEEKDAY(PlanMasine[[#This Row],[ZAVRŠETAK MAŠINSKE]],2)</f>
        <v>7</v>
      </c>
      <c r="V405" s="3">
        <f>IF(WEEKDAY(PlanMasine[[#This Row],[Datum SAS]]-1,2)=7,PlanMasine[[#This Row],[Datum SAS]]-3,PlanMasine[[#This Row],[Datum SAS]]-1)</f>
        <v>45814</v>
      </c>
      <c r="W405">
        <f>WEEKNUM(PlanMasine[[#This Row],[Column2]],1)</f>
        <v>23</v>
      </c>
    </row>
    <row r="406" spans="1:23" x14ac:dyDescent="0.25">
      <c r="A406">
        <v>1021992</v>
      </c>
      <c r="B406">
        <v>1</v>
      </c>
      <c r="C406">
        <v>1021927</v>
      </c>
      <c r="D406" t="s">
        <v>2079</v>
      </c>
      <c r="E406">
        <v>9</v>
      </c>
      <c r="F406">
        <v>6</v>
      </c>
      <c r="G406">
        <v>0</v>
      </c>
      <c r="H406">
        <v>0</v>
      </c>
      <c r="I406" t="s">
        <v>5</v>
      </c>
      <c r="J406" t="s">
        <v>570</v>
      </c>
      <c r="K406" t="s">
        <v>1785</v>
      </c>
      <c r="L406" s="3">
        <v>45820</v>
      </c>
      <c r="M4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06" s="3">
        <v>45817</v>
      </c>
      <c r="O406" s="5">
        <f>IFERROR((PlanMasine[[#This Row],[Norma]]/PlanMasine[[#This Row],[Q]])*(PlanMasine[[#This Row],[Q]]/SUMIF(C:C,PlanMasine[[#This Row],[RN]],B:B)*PlanMasine[[#This Row],[KPLQ]]),0)</f>
        <v>1.5</v>
      </c>
      <c r="P406">
        <v>215476</v>
      </c>
      <c r="Q406">
        <f>COUNTIF(PROMJENA!A:A,PlanMasine[[#This Row],[KPL]]&amp;"-"&amp;PlanMasine[[#This Row],[RN]])</f>
        <v>0</v>
      </c>
      <c r="R406">
        <f>IFERROR(INDEX(REDOSLIJED!A:A,MATCH(PlanMasine[[#This Row],[KPL]],REDOSLIJED!B:B,0)),MAX(REDOSLIJED!A:A)+1)</f>
        <v>45</v>
      </c>
      <c r="S406" s="9">
        <f>SUM($M$2:M406)</f>
        <v>1.4423611111111141</v>
      </c>
      <c r="T406" s="3">
        <f>PlanMasine[[#This Row],[Datum SAS]]-1</f>
        <v>45816</v>
      </c>
      <c r="U406">
        <f>WEEKDAY(PlanMasine[[#This Row],[ZAVRŠETAK MAŠINSKE]],2)</f>
        <v>7</v>
      </c>
      <c r="V406" s="3">
        <f>IF(WEEKDAY(PlanMasine[[#This Row],[Datum SAS]]-1,2)=7,PlanMasine[[#This Row],[Datum SAS]]-3,PlanMasine[[#This Row],[Datum SAS]]-1)</f>
        <v>45814</v>
      </c>
      <c r="W406">
        <f>WEEKNUM(PlanMasine[[#This Row],[Column2]],1)</f>
        <v>23</v>
      </c>
    </row>
    <row r="407" spans="1:23" x14ac:dyDescent="0.25">
      <c r="A407">
        <v>1021992</v>
      </c>
      <c r="B407">
        <v>1</v>
      </c>
      <c r="C407">
        <v>1021920</v>
      </c>
      <c r="D407" t="s">
        <v>2013</v>
      </c>
      <c r="E407">
        <v>30</v>
      </c>
      <c r="F407">
        <v>6</v>
      </c>
      <c r="G407">
        <v>0</v>
      </c>
      <c r="H407">
        <v>0</v>
      </c>
      <c r="I407" t="s">
        <v>5</v>
      </c>
      <c r="J407" t="s">
        <v>570</v>
      </c>
      <c r="K407" t="s">
        <v>1785</v>
      </c>
      <c r="L407" s="3">
        <v>45820</v>
      </c>
      <c r="M4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07" s="3">
        <v>45817</v>
      </c>
      <c r="O407" s="5">
        <f>IFERROR((PlanMasine[[#This Row],[Norma]]/PlanMasine[[#This Row],[Q]])*(PlanMasine[[#This Row],[Q]]/SUMIF(C:C,PlanMasine[[#This Row],[RN]],B:B)*PlanMasine[[#This Row],[KPLQ]]),0)</f>
        <v>5</v>
      </c>
      <c r="P407">
        <v>215469</v>
      </c>
      <c r="Q407">
        <f>COUNTIF(PROMJENA!A:A,PlanMasine[[#This Row],[KPL]]&amp;"-"&amp;PlanMasine[[#This Row],[RN]])</f>
        <v>0</v>
      </c>
      <c r="R407">
        <f>IFERROR(INDEX(REDOSLIJED!A:A,MATCH(PlanMasine[[#This Row],[KPL]],REDOSLIJED!B:B,0)),MAX(REDOSLIJED!A:A)+1)</f>
        <v>45</v>
      </c>
      <c r="S407" s="9">
        <f>SUM($M$2:M407)</f>
        <v>1.4458333333333364</v>
      </c>
      <c r="T407" s="3">
        <f>PlanMasine[[#This Row],[Datum SAS]]-1</f>
        <v>45816</v>
      </c>
      <c r="U407">
        <f>WEEKDAY(PlanMasine[[#This Row],[ZAVRŠETAK MAŠINSKE]],2)</f>
        <v>7</v>
      </c>
      <c r="V407" s="3">
        <f>IF(WEEKDAY(PlanMasine[[#This Row],[Datum SAS]]-1,2)=7,PlanMasine[[#This Row],[Datum SAS]]-3,PlanMasine[[#This Row],[Datum SAS]]-1)</f>
        <v>45814</v>
      </c>
      <c r="W407">
        <f>WEEKNUM(PlanMasine[[#This Row],[Column2]],1)</f>
        <v>23</v>
      </c>
    </row>
    <row r="408" spans="1:23" x14ac:dyDescent="0.25">
      <c r="A408">
        <v>1021992</v>
      </c>
      <c r="B408">
        <v>1</v>
      </c>
      <c r="C408">
        <v>1021953</v>
      </c>
      <c r="D408" t="s">
        <v>1688</v>
      </c>
      <c r="E408">
        <v>60</v>
      </c>
      <c r="F408">
        <v>6</v>
      </c>
      <c r="G408">
        <v>0</v>
      </c>
      <c r="H408">
        <v>0</v>
      </c>
      <c r="I408" t="s">
        <v>5</v>
      </c>
      <c r="J408" t="s">
        <v>570</v>
      </c>
      <c r="K408" t="s">
        <v>1785</v>
      </c>
      <c r="L408" s="3">
        <v>45820</v>
      </c>
      <c r="M4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08" s="3">
        <v>45817</v>
      </c>
      <c r="O408" s="5">
        <f>IFERROR((PlanMasine[[#This Row],[Norma]]/PlanMasine[[#This Row],[Q]])*(PlanMasine[[#This Row],[Q]]/SUMIF(C:C,PlanMasine[[#This Row],[RN]],B:B)*PlanMasine[[#This Row],[KPLQ]]),0)</f>
        <v>10</v>
      </c>
      <c r="P408">
        <v>215507</v>
      </c>
      <c r="Q408">
        <f>COUNTIF(PROMJENA!A:A,PlanMasine[[#This Row],[KPL]]&amp;"-"&amp;PlanMasine[[#This Row],[RN]])</f>
        <v>0</v>
      </c>
      <c r="R408">
        <f>IFERROR(INDEX(REDOSLIJED!A:A,MATCH(PlanMasine[[#This Row],[KPL]],REDOSLIJED!B:B,0)),MAX(REDOSLIJED!A:A)+1)</f>
        <v>45</v>
      </c>
      <c r="S408" s="9">
        <f>SUM($M$2:M408)</f>
        <v>1.4527777777777808</v>
      </c>
      <c r="T408" s="3">
        <f>PlanMasine[[#This Row],[Datum SAS]]-1</f>
        <v>45816</v>
      </c>
      <c r="U408">
        <f>WEEKDAY(PlanMasine[[#This Row],[ZAVRŠETAK MAŠINSKE]],2)</f>
        <v>7</v>
      </c>
      <c r="V408" s="3">
        <f>IF(WEEKDAY(PlanMasine[[#This Row],[Datum SAS]]-1,2)=7,PlanMasine[[#This Row],[Datum SAS]]-3,PlanMasine[[#This Row],[Datum SAS]]-1)</f>
        <v>45814</v>
      </c>
      <c r="W408">
        <f>WEEKNUM(PlanMasine[[#This Row],[Column2]],1)</f>
        <v>23</v>
      </c>
    </row>
    <row r="409" spans="1:23" x14ac:dyDescent="0.25">
      <c r="A409">
        <v>1021993</v>
      </c>
      <c r="B409">
        <v>1</v>
      </c>
      <c r="C409">
        <v>1021914</v>
      </c>
      <c r="D409" t="s">
        <v>2018</v>
      </c>
      <c r="E409">
        <v>30</v>
      </c>
      <c r="F409">
        <v>6</v>
      </c>
      <c r="G409">
        <v>0</v>
      </c>
      <c r="H409">
        <v>0</v>
      </c>
      <c r="I409" t="s">
        <v>5</v>
      </c>
      <c r="J409" t="s">
        <v>570</v>
      </c>
      <c r="K409" t="s">
        <v>1785</v>
      </c>
      <c r="L409" s="3">
        <v>45820</v>
      </c>
      <c r="M4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09" s="3">
        <v>45817</v>
      </c>
      <c r="O409" s="5">
        <f>IFERROR((PlanMasine[[#This Row],[Norma]]/PlanMasine[[#This Row],[Q]])*(PlanMasine[[#This Row],[Q]]/SUMIF(C:C,PlanMasine[[#This Row],[RN]],B:B)*PlanMasine[[#This Row],[KPLQ]]),0)</f>
        <v>5</v>
      </c>
      <c r="P409">
        <v>215463</v>
      </c>
      <c r="Q409">
        <f>COUNTIF(PROMJENA!A:A,PlanMasine[[#This Row],[KPL]]&amp;"-"&amp;PlanMasine[[#This Row],[RN]])</f>
        <v>0</v>
      </c>
      <c r="R409">
        <f>IFERROR(INDEX(REDOSLIJED!A:A,MATCH(PlanMasine[[#This Row],[KPL]],REDOSLIJED!B:B,0)),MAX(REDOSLIJED!A:A)+1)</f>
        <v>45</v>
      </c>
      <c r="S409" s="9">
        <f>SUM($M$2:M409)</f>
        <v>1.4562500000000032</v>
      </c>
      <c r="T409" s="3">
        <f>PlanMasine[[#This Row],[Datum SAS]]-1</f>
        <v>45816</v>
      </c>
      <c r="U409">
        <f>WEEKDAY(PlanMasine[[#This Row],[ZAVRŠETAK MAŠINSKE]],2)</f>
        <v>7</v>
      </c>
      <c r="V409" s="3">
        <f>IF(WEEKDAY(PlanMasine[[#This Row],[Datum SAS]]-1,2)=7,PlanMasine[[#This Row],[Datum SAS]]-3,PlanMasine[[#This Row],[Datum SAS]]-1)</f>
        <v>45814</v>
      </c>
      <c r="W409">
        <f>WEEKNUM(PlanMasine[[#This Row],[Column2]],1)</f>
        <v>23</v>
      </c>
    </row>
    <row r="410" spans="1:23" x14ac:dyDescent="0.25">
      <c r="A410">
        <v>1021993</v>
      </c>
      <c r="B410">
        <v>1</v>
      </c>
      <c r="C410">
        <v>1021918</v>
      </c>
      <c r="D410" t="s">
        <v>2011</v>
      </c>
      <c r="E410">
        <v>9</v>
      </c>
      <c r="F410">
        <v>6</v>
      </c>
      <c r="G410">
        <v>0</v>
      </c>
      <c r="H410">
        <v>0</v>
      </c>
      <c r="I410" t="s">
        <v>5</v>
      </c>
      <c r="J410" t="s">
        <v>570</v>
      </c>
      <c r="K410" t="s">
        <v>1785</v>
      </c>
      <c r="L410" s="3">
        <v>45820</v>
      </c>
      <c r="M4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10" s="3">
        <v>45817</v>
      </c>
      <c r="O410" s="5">
        <f>IFERROR((PlanMasine[[#This Row],[Norma]]/PlanMasine[[#This Row],[Q]])*(PlanMasine[[#This Row],[Q]]/SUMIF(C:C,PlanMasine[[#This Row],[RN]],B:B)*PlanMasine[[#This Row],[KPLQ]]),0)</f>
        <v>1.5</v>
      </c>
      <c r="P410">
        <v>215467</v>
      </c>
      <c r="Q410">
        <f>COUNTIF(PROMJENA!A:A,PlanMasine[[#This Row],[KPL]]&amp;"-"&amp;PlanMasine[[#This Row],[RN]])</f>
        <v>0</v>
      </c>
      <c r="R410">
        <f>IFERROR(INDEX(REDOSLIJED!A:A,MATCH(PlanMasine[[#This Row],[KPL]],REDOSLIJED!B:B,0)),MAX(REDOSLIJED!A:A)+1)</f>
        <v>45</v>
      </c>
      <c r="S410" s="9">
        <f>SUM($M$2:M410)</f>
        <v>1.4572916666666698</v>
      </c>
      <c r="T410" s="3">
        <f>PlanMasine[[#This Row],[Datum SAS]]-1</f>
        <v>45816</v>
      </c>
      <c r="U410">
        <f>WEEKDAY(PlanMasine[[#This Row],[ZAVRŠETAK MAŠINSKE]],2)</f>
        <v>7</v>
      </c>
      <c r="V410" s="3">
        <f>IF(WEEKDAY(PlanMasine[[#This Row],[Datum SAS]]-1,2)=7,PlanMasine[[#This Row],[Datum SAS]]-3,PlanMasine[[#This Row],[Datum SAS]]-1)</f>
        <v>45814</v>
      </c>
      <c r="W410">
        <f>WEEKNUM(PlanMasine[[#This Row],[Column2]],1)</f>
        <v>23</v>
      </c>
    </row>
    <row r="411" spans="1:23" x14ac:dyDescent="0.25">
      <c r="A411">
        <v>1021993</v>
      </c>
      <c r="B411">
        <v>1</v>
      </c>
      <c r="C411">
        <v>1021933</v>
      </c>
      <c r="D411" t="s">
        <v>2014</v>
      </c>
      <c r="E411">
        <v>9</v>
      </c>
      <c r="F411">
        <v>6</v>
      </c>
      <c r="G411">
        <v>0</v>
      </c>
      <c r="H411">
        <v>0</v>
      </c>
      <c r="I411" t="s">
        <v>5</v>
      </c>
      <c r="J411" t="s">
        <v>570</v>
      </c>
      <c r="K411" t="s">
        <v>1785</v>
      </c>
      <c r="L411" s="3">
        <v>45820</v>
      </c>
      <c r="M4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11" s="3">
        <v>45817</v>
      </c>
      <c r="O411" s="5">
        <f>IFERROR((PlanMasine[[#This Row],[Norma]]/PlanMasine[[#This Row],[Q]])*(PlanMasine[[#This Row],[Q]]/SUMIF(C:C,PlanMasine[[#This Row],[RN]],B:B)*PlanMasine[[#This Row],[KPLQ]]),0)</f>
        <v>1.5</v>
      </c>
      <c r="P411">
        <v>215484</v>
      </c>
      <c r="Q411">
        <f>COUNTIF(PROMJENA!A:A,PlanMasine[[#This Row],[KPL]]&amp;"-"&amp;PlanMasine[[#This Row],[RN]])</f>
        <v>0</v>
      </c>
      <c r="R411">
        <f>IFERROR(INDEX(REDOSLIJED!A:A,MATCH(PlanMasine[[#This Row],[KPL]],REDOSLIJED!B:B,0)),MAX(REDOSLIJED!A:A)+1)</f>
        <v>45</v>
      </c>
      <c r="S411" s="9">
        <f>SUM($M$2:M411)</f>
        <v>1.4583333333333364</v>
      </c>
      <c r="T411" s="3">
        <f>PlanMasine[[#This Row],[Datum SAS]]-1</f>
        <v>45816</v>
      </c>
      <c r="U411">
        <f>WEEKDAY(PlanMasine[[#This Row],[ZAVRŠETAK MAŠINSKE]],2)</f>
        <v>7</v>
      </c>
      <c r="V411" s="3">
        <f>IF(WEEKDAY(PlanMasine[[#This Row],[Datum SAS]]-1,2)=7,PlanMasine[[#This Row],[Datum SAS]]-3,PlanMasine[[#This Row],[Datum SAS]]-1)</f>
        <v>45814</v>
      </c>
      <c r="W411">
        <f>WEEKNUM(PlanMasine[[#This Row],[Column2]],1)</f>
        <v>23</v>
      </c>
    </row>
    <row r="412" spans="1:23" x14ac:dyDescent="0.25">
      <c r="A412">
        <v>1021993</v>
      </c>
      <c r="B412">
        <v>1</v>
      </c>
      <c r="C412">
        <v>1021953</v>
      </c>
      <c r="D412" t="s">
        <v>1688</v>
      </c>
      <c r="E412">
        <v>60</v>
      </c>
      <c r="F412">
        <v>6</v>
      </c>
      <c r="G412">
        <v>0</v>
      </c>
      <c r="H412">
        <v>0</v>
      </c>
      <c r="I412" t="s">
        <v>5</v>
      </c>
      <c r="J412" t="s">
        <v>570</v>
      </c>
      <c r="K412" t="s">
        <v>1785</v>
      </c>
      <c r="L412" s="3">
        <v>45820</v>
      </c>
      <c r="M4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12" s="3">
        <v>45817</v>
      </c>
      <c r="O412" s="5">
        <f>IFERROR((PlanMasine[[#This Row],[Norma]]/PlanMasine[[#This Row],[Q]])*(PlanMasine[[#This Row],[Q]]/SUMIF(C:C,PlanMasine[[#This Row],[RN]],B:B)*PlanMasine[[#This Row],[KPLQ]]),0)</f>
        <v>10</v>
      </c>
      <c r="P412">
        <v>215507</v>
      </c>
      <c r="Q412">
        <f>COUNTIF(PROMJENA!A:A,PlanMasine[[#This Row],[KPL]]&amp;"-"&amp;PlanMasine[[#This Row],[RN]])</f>
        <v>0</v>
      </c>
      <c r="R412">
        <f>IFERROR(INDEX(REDOSLIJED!A:A,MATCH(PlanMasine[[#This Row],[KPL]],REDOSLIJED!B:B,0)),MAX(REDOSLIJED!A:A)+1)</f>
        <v>45</v>
      </c>
      <c r="S412" s="9">
        <f>SUM($M$2:M412)</f>
        <v>1.4652777777777808</v>
      </c>
      <c r="T412" s="3">
        <f>PlanMasine[[#This Row],[Datum SAS]]-1</f>
        <v>45816</v>
      </c>
      <c r="U412">
        <f>WEEKDAY(PlanMasine[[#This Row],[ZAVRŠETAK MAŠINSKE]],2)</f>
        <v>7</v>
      </c>
      <c r="V412" s="3">
        <f>IF(WEEKDAY(PlanMasine[[#This Row],[Datum SAS]]-1,2)=7,PlanMasine[[#This Row],[Datum SAS]]-3,PlanMasine[[#This Row],[Datum SAS]]-1)</f>
        <v>45814</v>
      </c>
      <c r="W412">
        <f>WEEKNUM(PlanMasine[[#This Row],[Column2]],1)</f>
        <v>23</v>
      </c>
    </row>
    <row r="413" spans="1:23" x14ac:dyDescent="0.25">
      <c r="A413">
        <v>1021993</v>
      </c>
      <c r="B413">
        <v>1</v>
      </c>
      <c r="C413">
        <v>1021920</v>
      </c>
      <c r="D413" t="s">
        <v>2013</v>
      </c>
      <c r="E413">
        <v>30</v>
      </c>
      <c r="F413">
        <v>6</v>
      </c>
      <c r="G413">
        <v>0</v>
      </c>
      <c r="H413">
        <v>0</v>
      </c>
      <c r="I413" t="s">
        <v>5</v>
      </c>
      <c r="J413" t="s">
        <v>570</v>
      </c>
      <c r="K413" t="s">
        <v>1785</v>
      </c>
      <c r="L413" s="3">
        <v>45820</v>
      </c>
      <c r="M4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13" s="3">
        <v>45817</v>
      </c>
      <c r="O413" s="5">
        <f>IFERROR((PlanMasine[[#This Row],[Norma]]/PlanMasine[[#This Row],[Q]])*(PlanMasine[[#This Row],[Q]]/SUMIF(C:C,PlanMasine[[#This Row],[RN]],B:B)*PlanMasine[[#This Row],[KPLQ]]),0)</f>
        <v>5</v>
      </c>
      <c r="P413">
        <v>215469</v>
      </c>
      <c r="Q413">
        <f>COUNTIF(PROMJENA!A:A,PlanMasine[[#This Row],[KPL]]&amp;"-"&amp;PlanMasine[[#This Row],[RN]])</f>
        <v>0</v>
      </c>
      <c r="R413">
        <f>IFERROR(INDEX(REDOSLIJED!A:A,MATCH(PlanMasine[[#This Row],[KPL]],REDOSLIJED!B:B,0)),MAX(REDOSLIJED!A:A)+1)</f>
        <v>45</v>
      </c>
      <c r="S413" s="9">
        <f>SUM($M$2:M413)</f>
        <v>1.4687500000000031</v>
      </c>
      <c r="T413" s="3">
        <f>PlanMasine[[#This Row],[Datum SAS]]-1</f>
        <v>45816</v>
      </c>
      <c r="U413">
        <f>WEEKDAY(PlanMasine[[#This Row],[ZAVRŠETAK MAŠINSKE]],2)</f>
        <v>7</v>
      </c>
      <c r="V413" s="3">
        <f>IF(WEEKDAY(PlanMasine[[#This Row],[Datum SAS]]-1,2)=7,PlanMasine[[#This Row],[Datum SAS]]-3,PlanMasine[[#This Row],[Datum SAS]]-1)</f>
        <v>45814</v>
      </c>
      <c r="W413">
        <f>WEEKNUM(PlanMasine[[#This Row],[Column2]],1)</f>
        <v>23</v>
      </c>
    </row>
    <row r="414" spans="1:23" x14ac:dyDescent="0.25">
      <c r="A414">
        <v>1021993</v>
      </c>
      <c r="B414">
        <v>1</v>
      </c>
      <c r="C414">
        <v>1021927</v>
      </c>
      <c r="D414" t="s">
        <v>2079</v>
      </c>
      <c r="E414">
        <v>9</v>
      </c>
      <c r="F414">
        <v>6</v>
      </c>
      <c r="G414">
        <v>0</v>
      </c>
      <c r="H414">
        <v>0</v>
      </c>
      <c r="I414" t="s">
        <v>5</v>
      </c>
      <c r="J414" t="s">
        <v>570</v>
      </c>
      <c r="K414" t="s">
        <v>1785</v>
      </c>
      <c r="L414" s="3">
        <v>45820</v>
      </c>
      <c r="M4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14" s="3">
        <v>45817</v>
      </c>
      <c r="O414" s="5">
        <f>IFERROR((PlanMasine[[#This Row],[Norma]]/PlanMasine[[#This Row],[Q]])*(PlanMasine[[#This Row],[Q]]/SUMIF(C:C,PlanMasine[[#This Row],[RN]],B:B)*PlanMasine[[#This Row],[KPLQ]]),0)</f>
        <v>1.5</v>
      </c>
      <c r="P414">
        <v>215476</v>
      </c>
      <c r="Q414">
        <f>COUNTIF(PROMJENA!A:A,PlanMasine[[#This Row],[KPL]]&amp;"-"&amp;PlanMasine[[#This Row],[RN]])</f>
        <v>0</v>
      </c>
      <c r="R414">
        <f>IFERROR(INDEX(REDOSLIJED!A:A,MATCH(PlanMasine[[#This Row],[KPL]],REDOSLIJED!B:B,0)),MAX(REDOSLIJED!A:A)+1)</f>
        <v>45</v>
      </c>
      <c r="S414" s="9">
        <f>SUM($M$2:M414)</f>
        <v>1.4697916666666697</v>
      </c>
      <c r="T414" s="3">
        <f>PlanMasine[[#This Row],[Datum SAS]]-1</f>
        <v>45816</v>
      </c>
      <c r="U414">
        <f>WEEKDAY(PlanMasine[[#This Row],[ZAVRŠETAK MAŠINSKE]],2)</f>
        <v>7</v>
      </c>
      <c r="V414" s="3">
        <f>IF(WEEKDAY(PlanMasine[[#This Row],[Datum SAS]]-1,2)=7,PlanMasine[[#This Row],[Datum SAS]]-3,PlanMasine[[#This Row],[Datum SAS]]-1)</f>
        <v>45814</v>
      </c>
      <c r="W414">
        <f>WEEKNUM(PlanMasine[[#This Row],[Column2]],1)</f>
        <v>23</v>
      </c>
    </row>
    <row r="415" spans="1:23" x14ac:dyDescent="0.25">
      <c r="A415">
        <v>1021993</v>
      </c>
      <c r="B415">
        <v>1</v>
      </c>
      <c r="C415">
        <v>1021951</v>
      </c>
      <c r="D415" t="s">
        <v>2016</v>
      </c>
      <c r="E415">
        <v>30</v>
      </c>
      <c r="F415">
        <v>12</v>
      </c>
      <c r="G415">
        <v>0</v>
      </c>
      <c r="H415">
        <v>0</v>
      </c>
      <c r="I415" t="s">
        <v>5</v>
      </c>
      <c r="J415" t="s">
        <v>570</v>
      </c>
      <c r="K415" t="s">
        <v>1785</v>
      </c>
      <c r="L415" s="3">
        <v>45820</v>
      </c>
      <c r="M4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15" s="3">
        <v>45817</v>
      </c>
      <c r="O415" s="5">
        <f>IFERROR((PlanMasine[[#This Row],[Norma]]/PlanMasine[[#This Row],[Q]])*(PlanMasine[[#This Row],[Q]]/SUMIF(C:C,PlanMasine[[#This Row],[RN]],B:B)*PlanMasine[[#This Row],[KPLQ]]),0)</f>
        <v>5</v>
      </c>
      <c r="P415">
        <v>215504</v>
      </c>
      <c r="Q415">
        <f>COUNTIF(PROMJENA!A:A,PlanMasine[[#This Row],[KPL]]&amp;"-"&amp;PlanMasine[[#This Row],[RN]])</f>
        <v>0</v>
      </c>
      <c r="R415">
        <f>IFERROR(INDEX(REDOSLIJED!A:A,MATCH(PlanMasine[[#This Row],[KPL]],REDOSLIJED!B:B,0)),MAX(REDOSLIJED!A:A)+1)</f>
        <v>45</v>
      </c>
      <c r="S415" s="9">
        <f>SUM($M$2:M415)</f>
        <v>1.473263888888892</v>
      </c>
      <c r="T415" s="3">
        <f>PlanMasine[[#This Row],[Datum SAS]]-1</f>
        <v>45816</v>
      </c>
      <c r="U415">
        <f>WEEKDAY(PlanMasine[[#This Row],[ZAVRŠETAK MAŠINSKE]],2)</f>
        <v>7</v>
      </c>
      <c r="V415" s="3">
        <f>IF(WEEKDAY(PlanMasine[[#This Row],[Datum SAS]]-1,2)=7,PlanMasine[[#This Row],[Datum SAS]]-3,PlanMasine[[#This Row],[Datum SAS]]-1)</f>
        <v>45814</v>
      </c>
      <c r="W415">
        <f>WEEKNUM(PlanMasine[[#This Row],[Column2]],1)</f>
        <v>23</v>
      </c>
    </row>
    <row r="416" spans="1:23" x14ac:dyDescent="0.25">
      <c r="A416">
        <v>1021993</v>
      </c>
      <c r="B416">
        <v>1</v>
      </c>
      <c r="C416">
        <v>1021909</v>
      </c>
      <c r="D416" t="s">
        <v>2017</v>
      </c>
      <c r="E416">
        <v>18</v>
      </c>
      <c r="F416">
        <v>6</v>
      </c>
      <c r="G416">
        <v>0</v>
      </c>
      <c r="H416">
        <v>0</v>
      </c>
      <c r="I416" t="s">
        <v>5</v>
      </c>
      <c r="J416" t="s">
        <v>570</v>
      </c>
      <c r="K416" t="s">
        <v>1785</v>
      </c>
      <c r="L416" s="3">
        <v>45820</v>
      </c>
      <c r="M4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16" s="3">
        <v>45817</v>
      </c>
      <c r="O416" s="5">
        <f>IFERROR((PlanMasine[[#This Row],[Norma]]/PlanMasine[[#This Row],[Q]])*(PlanMasine[[#This Row],[Q]]/SUMIF(C:C,PlanMasine[[#This Row],[RN]],B:B)*PlanMasine[[#This Row],[KPLQ]]),0)</f>
        <v>3</v>
      </c>
      <c r="P416">
        <v>215458</v>
      </c>
      <c r="Q416">
        <f>COUNTIF(PROMJENA!A:A,PlanMasine[[#This Row],[KPL]]&amp;"-"&amp;PlanMasine[[#This Row],[RN]])</f>
        <v>0</v>
      </c>
      <c r="R416">
        <f>IFERROR(INDEX(REDOSLIJED!A:A,MATCH(PlanMasine[[#This Row],[KPL]],REDOSLIJED!B:B,0)),MAX(REDOSLIJED!A:A)+1)</f>
        <v>45</v>
      </c>
      <c r="S416" s="9">
        <f>SUM($M$2:M416)</f>
        <v>1.4753472222222255</v>
      </c>
      <c r="T416" s="3">
        <f>PlanMasine[[#This Row],[Datum SAS]]-1</f>
        <v>45816</v>
      </c>
      <c r="U416">
        <f>WEEKDAY(PlanMasine[[#This Row],[ZAVRŠETAK MAŠINSKE]],2)</f>
        <v>7</v>
      </c>
      <c r="V416" s="3">
        <f>IF(WEEKDAY(PlanMasine[[#This Row],[Datum SAS]]-1,2)=7,PlanMasine[[#This Row],[Datum SAS]]-3,PlanMasine[[#This Row],[Datum SAS]]-1)</f>
        <v>45814</v>
      </c>
      <c r="W416">
        <f>WEEKNUM(PlanMasine[[#This Row],[Column2]],1)</f>
        <v>23</v>
      </c>
    </row>
    <row r="417" spans="1:23" x14ac:dyDescent="0.25">
      <c r="A417">
        <v>1021993</v>
      </c>
      <c r="B417">
        <v>1</v>
      </c>
      <c r="C417">
        <v>1021950</v>
      </c>
      <c r="D417" t="s">
        <v>2015</v>
      </c>
      <c r="E417">
        <v>18</v>
      </c>
      <c r="F417">
        <v>12</v>
      </c>
      <c r="G417">
        <v>0</v>
      </c>
      <c r="H417">
        <v>0</v>
      </c>
      <c r="I417" t="s">
        <v>5</v>
      </c>
      <c r="J417" t="s">
        <v>570</v>
      </c>
      <c r="K417" t="s">
        <v>1785</v>
      </c>
      <c r="L417" s="3">
        <v>45820</v>
      </c>
      <c r="M4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17" s="3">
        <v>45817</v>
      </c>
      <c r="O417" s="5">
        <f>IFERROR((PlanMasine[[#This Row],[Norma]]/PlanMasine[[#This Row],[Q]])*(PlanMasine[[#This Row],[Q]]/SUMIF(C:C,PlanMasine[[#This Row],[RN]],B:B)*PlanMasine[[#This Row],[KPLQ]]),0)</f>
        <v>3</v>
      </c>
      <c r="P417">
        <v>215503</v>
      </c>
      <c r="Q417">
        <f>COUNTIF(PROMJENA!A:A,PlanMasine[[#This Row],[KPL]]&amp;"-"&amp;PlanMasine[[#This Row],[RN]])</f>
        <v>0</v>
      </c>
      <c r="R417">
        <f>IFERROR(INDEX(REDOSLIJED!A:A,MATCH(PlanMasine[[#This Row],[KPL]],REDOSLIJED!B:B,0)),MAX(REDOSLIJED!A:A)+1)</f>
        <v>45</v>
      </c>
      <c r="S417" s="9">
        <f>SUM($M$2:M417)</f>
        <v>1.4774305555555589</v>
      </c>
      <c r="T417" s="3">
        <f>PlanMasine[[#This Row],[Datum SAS]]-1</f>
        <v>45816</v>
      </c>
      <c r="U417">
        <f>WEEKDAY(PlanMasine[[#This Row],[ZAVRŠETAK MAŠINSKE]],2)</f>
        <v>7</v>
      </c>
      <c r="V417" s="3">
        <f>IF(WEEKDAY(PlanMasine[[#This Row],[Datum SAS]]-1,2)=7,PlanMasine[[#This Row],[Datum SAS]]-3,PlanMasine[[#This Row],[Datum SAS]]-1)</f>
        <v>45814</v>
      </c>
      <c r="W417">
        <f>WEEKNUM(PlanMasine[[#This Row],[Column2]],1)</f>
        <v>23</v>
      </c>
    </row>
    <row r="418" spans="1:23" x14ac:dyDescent="0.25">
      <c r="A418">
        <v>1021994</v>
      </c>
      <c r="B418">
        <v>1</v>
      </c>
      <c r="C418">
        <v>1021920</v>
      </c>
      <c r="D418" t="s">
        <v>2013</v>
      </c>
      <c r="E418">
        <v>30</v>
      </c>
      <c r="F418">
        <v>6</v>
      </c>
      <c r="G418">
        <v>0</v>
      </c>
      <c r="H418">
        <v>0</v>
      </c>
      <c r="I418" t="s">
        <v>5</v>
      </c>
      <c r="J418" t="s">
        <v>570</v>
      </c>
      <c r="K418" t="s">
        <v>1785</v>
      </c>
      <c r="L418" s="3">
        <v>45820</v>
      </c>
      <c r="M4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18" s="3">
        <v>45817</v>
      </c>
      <c r="O418" s="5">
        <f>IFERROR((PlanMasine[[#This Row],[Norma]]/PlanMasine[[#This Row],[Q]])*(PlanMasine[[#This Row],[Q]]/SUMIF(C:C,PlanMasine[[#This Row],[RN]],B:B)*PlanMasine[[#This Row],[KPLQ]]),0)</f>
        <v>5</v>
      </c>
      <c r="P418">
        <v>215469</v>
      </c>
      <c r="Q418">
        <f>COUNTIF(PROMJENA!A:A,PlanMasine[[#This Row],[KPL]]&amp;"-"&amp;PlanMasine[[#This Row],[RN]])</f>
        <v>0</v>
      </c>
      <c r="R418">
        <f>IFERROR(INDEX(REDOSLIJED!A:A,MATCH(PlanMasine[[#This Row],[KPL]],REDOSLIJED!B:B,0)),MAX(REDOSLIJED!A:A)+1)</f>
        <v>45</v>
      </c>
      <c r="S418" s="9">
        <f>SUM($M$2:M418)</f>
        <v>1.4809027777777812</v>
      </c>
      <c r="T418" s="3">
        <f>PlanMasine[[#This Row],[Datum SAS]]-1</f>
        <v>45816</v>
      </c>
      <c r="U418">
        <f>WEEKDAY(PlanMasine[[#This Row],[ZAVRŠETAK MAŠINSKE]],2)</f>
        <v>7</v>
      </c>
      <c r="V418" s="3">
        <f>IF(WEEKDAY(PlanMasine[[#This Row],[Datum SAS]]-1,2)=7,PlanMasine[[#This Row],[Datum SAS]]-3,PlanMasine[[#This Row],[Datum SAS]]-1)</f>
        <v>45814</v>
      </c>
      <c r="W418">
        <f>WEEKNUM(PlanMasine[[#This Row],[Column2]],1)</f>
        <v>23</v>
      </c>
    </row>
    <row r="419" spans="1:23" x14ac:dyDescent="0.25">
      <c r="A419">
        <v>1021994</v>
      </c>
      <c r="B419">
        <v>1</v>
      </c>
      <c r="C419">
        <v>1021933</v>
      </c>
      <c r="D419" t="s">
        <v>2014</v>
      </c>
      <c r="E419">
        <v>9</v>
      </c>
      <c r="F419">
        <v>6</v>
      </c>
      <c r="G419">
        <v>0</v>
      </c>
      <c r="H419">
        <v>0</v>
      </c>
      <c r="I419" t="s">
        <v>5</v>
      </c>
      <c r="J419" t="s">
        <v>570</v>
      </c>
      <c r="K419" t="s">
        <v>1785</v>
      </c>
      <c r="L419" s="3">
        <v>45820</v>
      </c>
      <c r="M4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19" s="3">
        <v>45817</v>
      </c>
      <c r="O419" s="5">
        <f>IFERROR((PlanMasine[[#This Row],[Norma]]/PlanMasine[[#This Row],[Q]])*(PlanMasine[[#This Row],[Q]]/SUMIF(C:C,PlanMasine[[#This Row],[RN]],B:B)*PlanMasine[[#This Row],[KPLQ]]),0)</f>
        <v>1.5</v>
      </c>
      <c r="P419">
        <v>215484</v>
      </c>
      <c r="Q419">
        <f>COUNTIF(PROMJENA!A:A,PlanMasine[[#This Row],[KPL]]&amp;"-"&amp;PlanMasine[[#This Row],[RN]])</f>
        <v>0</v>
      </c>
      <c r="R419">
        <f>IFERROR(INDEX(REDOSLIJED!A:A,MATCH(PlanMasine[[#This Row],[KPL]],REDOSLIJED!B:B,0)),MAX(REDOSLIJED!A:A)+1)</f>
        <v>45</v>
      </c>
      <c r="S419" s="9">
        <f>SUM($M$2:M419)</f>
        <v>1.4819444444444478</v>
      </c>
      <c r="T419" s="3">
        <f>PlanMasine[[#This Row],[Datum SAS]]-1</f>
        <v>45816</v>
      </c>
      <c r="U419">
        <f>WEEKDAY(PlanMasine[[#This Row],[ZAVRŠETAK MAŠINSKE]],2)</f>
        <v>7</v>
      </c>
      <c r="V419" s="3">
        <f>IF(WEEKDAY(PlanMasine[[#This Row],[Datum SAS]]-1,2)=7,PlanMasine[[#This Row],[Datum SAS]]-3,PlanMasine[[#This Row],[Datum SAS]]-1)</f>
        <v>45814</v>
      </c>
      <c r="W419">
        <f>WEEKNUM(PlanMasine[[#This Row],[Column2]],1)</f>
        <v>23</v>
      </c>
    </row>
    <row r="420" spans="1:23" x14ac:dyDescent="0.25">
      <c r="A420">
        <v>1021994</v>
      </c>
      <c r="B420">
        <v>1</v>
      </c>
      <c r="C420">
        <v>1021909</v>
      </c>
      <c r="D420" t="s">
        <v>2017</v>
      </c>
      <c r="E420">
        <v>18</v>
      </c>
      <c r="F420">
        <v>6</v>
      </c>
      <c r="G420">
        <v>0</v>
      </c>
      <c r="H420">
        <v>0</v>
      </c>
      <c r="I420" t="s">
        <v>5</v>
      </c>
      <c r="J420" t="s">
        <v>570</v>
      </c>
      <c r="K420" t="s">
        <v>1785</v>
      </c>
      <c r="L420" s="3">
        <v>45820</v>
      </c>
      <c r="M4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20" s="3">
        <v>45817</v>
      </c>
      <c r="O420" s="5">
        <f>IFERROR((PlanMasine[[#This Row],[Norma]]/PlanMasine[[#This Row],[Q]])*(PlanMasine[[#This Row],[Q]]/SUMIF(C:C,PlanMasine[[#This Row],[RN]],B:B)*PlanMasine[[#This Row],[KPLQ]]),0)</f>
        <v>3</v>
      </c>
      <c r="P420">
        <v>215458</v>
      </c>
      <c r="Q420">
        <f>COUNTIF(PROMJENA!A:A,PlanMasine[[#This Row],[KPL]]&amp;"-"&amp;PlanMasine[[#This Row],[RN]])</f>
        <v>0</v>
      </c>
      <c r="R420">
        <f>IFERROR(INDEX(REDOSLIJED!A:A,MATCH(PlanMasine[[#This Row],[KPL]],REDOSLIJED!B:B,0)),MAX(REDOSLIJED!A:A)+1)</f>
        <v>45</v>
      </c>
      <c r="S420" s="9">
        <f>SUM($M$2:M420)</f>
        <v>1.4840277777777813</v>
      </c>
      <c r="T420" s="3">
        <f>PlanMasine[[#This Row],[Datum SAS]]-1</f>
        <v>45816</v>
      </c>
      <c r="U420">
        <f>WEEKDAY(PlanMasine[[#This Row],[ZAVRŠETAK MAŠINSKE]],2)</f>
        <v>7</v>
      </c>
      <c r="V420" s="3">
        <f>IF(WEEKDAY(PlanMasine[[#This Row],[Datum SAS]]-1,2)=7,PlanMasine[[#This Row],[Datum SAS]]-3,PlanMasine[[#This Row],[Datum SAS]]-1)</f>
        <v>45814</v>
      </c>
      <c r="W420">
        <f>WEEKNUM(PlanMasine[[#This Row],[Column2]],1)</f>
        <v>23</v>
      </c>
    </row>
    <row r="421" spans="1:23" x14ac:dyDescent="0.25">
      <c r="A421">
        <v>1021994</v>
      </c>
      <c r="B421">
        <v>1</v>
      </c>
      <c r="C421">
        <v>1021953</v>
      </c>
      <c r="D421" t="s">
        <v>1688</v>
      </c>
      <c r="E421">
        <v>60</v>
      </c>
      <c r="F421">
        <v>6</v>
      </c>
      <c r="G421">
        <v>0</v>
      </c>
      <c r="H421">
        <v>0</v>
      </c>
      <c r="I421" t="s">
        <v>5</v>
      </c>
      <c r="J421" t="s">
        <v>570</v>
      </c>
      <c r="K421" t="s">
        <v>1785</v>
      </c>
      <c r="L421" s="3">
        <v>45820</v>
      </c>
      <c r="M4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21" s="3">
        <v>45817</v>
      </c>
      <c r="O421" s="5">
        <f>IFERROR((PlanMasine[[#This Row],[Norma]]/PlanMasine[[#This Row],[Q]])*(PlanMasine[[#This Row],[Q]]/SUMIF(C:C,PlanMasine[[#This Row],[RN]],B:B)*PlanMasine[[#This Row],[KPLQ]]),0)</f>
        <v>10</v>
      </c>
      <c r="P421">
        <v>215507</v>
      </c>
      <c r="Q421">
        <f>COUNTIF(PROMJENA!A:A,PlanMasine[[#This Row],[KPL]]&amp;"-"&amp;PlanMasine[[#This Row],[RN]])</f>
        <v>0</v>
      </c>
      <c r="R421">
        <f>IFERROR(INDEX(REDOSLIJED!A:A,MATCH(PlanMasine[[#This Row],[KPL]],REDOSLIJED!B:B,0)),MAX(REDOSLIJED!A:A)+1)</f>
        <v>45</v>
      </c>
      <c r="S421" s="9">
        <f>SUM($M$2:M421)</f>
        <v>1.4909722222222257</v>
      </c>
      <c r="T421" s="3">
        <f>PlanMasine[[#This Row],[Datum SAS]]-1</f>
        <v>45816</v>
      </c>
      <c r="U421">
        <f>WEEKDAY(PlanMasine[[#This Row],[ZAVRŠETAK MAŠINSKE]],2)</f>
        <v>7</v>
      </c>
      <c r="V421" s="3">
        <f>IF(WEEKDAY(PlanMasine[[#This Row],[Datum SAS]]-1,2)=7,PlanMasine[[#This Row],[Datum SAS]]-3,PlanMasine[[#This Row],[Datum SAS]]-1)</f>
        <v>45814</v>
      </c>
      <c r="W421">
        <f>WEEKNUM(PlanMasine[[#This Row],[Column2]],1)</f>
        <v>23</v>
      </c>
    </row>
    <row r="422" spans="1:23" x14ac:dyDescent="0.25">
      <c r="A422">
        <v>1021994</v>
      </c>
      <c r="B422">
        <v>1</v>
      </c>
      <c r="C422">
        <v>1021927</v>
      </c>
      <c r="D422" t="s">
        <v>2079</v>
      </c>
      <c r="E422">
        <v>9</v>
      </c>
      <c r="F422">
        <v>6</v>
      </c>
      <c r="G422">
        <v>0</v>
      </c>
      <c r="H422">
        <v>0</v>
      </c>
      <c r="I422" t="s">
        <v>5</v>
      </c>
      <c r="J422" t="s">
        <v>570</v>
      </c>
      <c r="K422" t="s">
        <v>1785</v>
      </c>
      <c r="L422" s="3">
        <v>45820</v>
      </c>
      <c r="M4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22" s="3">
        <v>45817</v>
      </c>
      <c r="O422" s="5">
        <f>IFERROR((PlanMasine[[#This Row],[Norma]]/PlanMasine[[#This Row],[Q]])*(PlanMasine[[#This Row],[Q]]/SUMIF(C:C,PlanMasine[[#This Row],[RN]],B:B)*PlanMasine[[#This Row],[KPLQ]]),0)</f>
        <v>1.5</v>
      </c>
      <c r="P422">
        <v>215476</v>
      </c>
      <c r="Q422">
        <f>COUNTIF(PROMJENA!A:A,PlanMasine[[#This Row],[KPL]]&amp;"-"&amp;PlanMasine[[#This Row],[RN]])</f>
        <v>0</v>
      </c>
      <c r="R422">
        <f>IFERROR(INDEX(REDOSLIJED!A:A,MATCH(PlanMasine[[#This Row],[KPL]],REDOSLIJED!B:B,0)),MAX(REDOSLIJED!A:A)+1)</f>
        <v>45</v>
      </c>
      <c r="S422" s="9">
        <f>SUM($M$2:M422)</f>
        <v>1.4920138888888923</v>
      </c>
      <c r="T422" s="3">
        <f>PlanMasine[[#This Row],[Datum SAS]]-1</f>
        <v>45816</v>
      </c>
      <c r="U422">
        <f>WEEKDAY(PlanMasine[[#This Row],[ZAVRŠETAK MAŠINSKE]],2)</f>
        <v>7</v>
      </c>
      <c r="V422" s="3">
        <f>IF(WEEKDAY(PlanMasine[[#This Row],[Datum SAS]]-1,2)=7,PlanMasine[[#This Row],[Datum SAS]]-3,PlanMasine[[#This Row],[Datum SAS]]-1)</f>
        <v>45814</v>
      </c>
      <c r="W422">
        <f>WEEKNUM(PlanMasine[[#This Row],[Column2]],1)</f>
        <v>23</v>
      </c>
    </row>
    <row r="423" spans="1:23" x14ac:dyDescent="0.25">
      <c r="A423">
        <v>1021994</v>
      </c>
      <c r="B423">
        <v>1</v>
      </c>
      <c r="C423">
        <v>1021918</v>
      </c>
      <c r="D423" t="s">
        <v>2011</v>
      </c>
      <c r="E423">
        <v>9</v>
      </c>
      <c r="F423">
        <v>6</v>
      </c>
      <c r="G423">
        <v>0</v>
      </c>
      <c r="H423">
        <v>0</v>
      </c>
      <c r="I423" t="s">
        <v>5</v>
      </c>
      <c r="J423" t="s">
        <v>570</v>
      </c>
      <c r="K423" t="s">
        <v>1785</v>
      </c>
      <c r="L423" s="3">
        <v>45820</v>
      </c>
      <c r="M4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23" s="3">
        <v>45817</v>
      </c>
      <c r="O423" s="5">
        <f>IFERROR((PlanMasine[[#This Row],[Norma]]/PlanMasine[[#This Row],[Q]])*(PlanMasine[[#This Row],[Q]]/SUMIF(C:C,PlanMasine[[#This Row],[RN]],B:B)*PlanMasine[[#This Row],[KPLQ]]),0)</f>
        <v>1.5</v>
      </c>
      <c r="P423">
        <v>215467</v>
      </c>
      <c r="Q423">
        <f>COUNTIF(PROMJENA!A:A,PlanMasine[[#This Row],[KPL]]&amp;"-"&amp;PlanMasine[[#This Row],[RN]])</f>
        <v>0</v>
      </c>
      <c r="R423">
        <f>IFERROR(INDEX(REDOSLIJED!A:A,MATCH(PlanMasine[[#This Row],[KPL]],REDOSLIJED!B:B,0)),MAX(REDOSLIJED!A:A)+1)</f>
        <v>45</v>
      </c>
      <c r="S423" s="9">
        <f>SUM($M$2:M423)</f>
        <v>1.4930555555555589</v>
      </c>
      <c r="T423" s="3">
        <f>PlanMasine[[#This Row],[Datum SAS]]-1</f>
        <v>45816</v>
      </c>
      <c r="U423">
        <f>WEEKDAY(PlanMasine[[#This Row],[ZAVRŠETAK MAŠINSKE]],2)</f>
        <v>7</v>
      </c>
      <c r="V423" s="3">
        <f>IF(WEEKDAY(PlanMasine[[#This Row],[Datum SAS]]-1,2)=7,PlanMasine[[#This Row],[Datum SAS]]-3,PlanMasine[[#This Row],[Datum SAS]]-1)</f>
        <v>45814</v>
      </c>
      <c r="W423">
        <f>WEEKNUM(PlanMasine[[#This Row],[Column2]],1)</f>
        <v>23</v>
      </c>
    </row>
    <row r="424" spans="1:23" x14ac:dyDescent="0.25">
      <c r="A424">
        <v>1021994</v>
      </c>
      <c r="B424">
        <v>1</v>
      </c>
      <c r="C424">
        <v>1021914</v>
      </c>
      <c r="D424" t="s">
        <v>2018</v>
      </c>
      <c r="E424">
        <v>30</v>
      </c>
      <c r="F424">
        <v>6</v>
      </c>
      <c r="G424">
        <v>0</v>
      </c>
      <c r="H424">
        <v>0</v>
      </c>
      <c r="I424" t="s">
        <v>5</v>
      </c>
      <c r="J424" t="s">
        <v>570</v>
      </c>
      <c r="K424" t="s">
        <v>1785</v>
      </c>
      <c r="L424" s="3">
        <v>45820</v>
      </c>
      <c r="M4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24" s="3">
        <v>45817</v>
      </c>
      <c r="O424" s="5">
        <f>IFERROR((PlanMasine[[#This Row],[Norma]]/PlanMasine[[#This Row],[Q]])*(PlanMasine[[#This Row],[Q]]/SUMIF(C:C,PlanMasine[[#This Row],[RN]],B:B)*PlanMasine[[#This Row],[KPLQ]]),0)</f>
        <v>5</v>
      </c>
      <c r="P424">
        <v>215463</v>
      </c>
      <c r="Q424">
        <f>COUNTIF(PROMJENA!A:A,PlanMasine[[#This Row],[KPL]]&amp;"-"&amp;PlanMasine[[#This Row],[RN]])</f>
        <v>0</v>
      </c>
      <c r="R424">
        <f>IFERROR(INDEX(REDOSLIJED!A:A,MATCH(PlanMasine[[#This Row],[KPL]],REDOSLIJED!B:B,0)),MAX(REDOSLIJED!A:A)+1)</f>
        <v>45</v>
      </c>
      <c r="S424" s="9">
        <f>SUM($M$2:M424)</f>
        <v>1.4965277777777812</v>
      </c>
      <c r="T424" s="3">
        <f>PlanMasine[[#This Row],[Datum SAS]]-1</f>
        <v>45816</v>
      </c>
      <c r="U424">
        <f>WEEKDAY(PlanMasine[[#This Row],[ZAVRŠETAK MAŠINSKE]],2)</f>
        <v>7</v>
      </c>
      <c r="V424" s="3">
        <f>IF(WEEKDAY(PlanMasine[[#This Row],[Datum SAS]]-1,2)=7,PlanMasine[[#This Row],[Datum SAS]]-3,PlanMasine[[#This Row],[Datum SAS]]-1)</f>
        <v>45814</v>
      </c>
      <c r="W424">
        <f>WEEKNUM(PlanMasine[[#This Row],[Column2]],1)</f>
        <v>23</v>
      </c>
    </row>
    <row r="425" spans="1:23" x14ac:dyDescent="0.25">
      <c r="A425">
        <v>1021994</v>
      </c>
      <c r="B425">
        <v>1</v>
      </c>
      <c r="C425">
        <v>1021951</v>
      </c>
      <c r="D425" t="s">
        <v>2016</v>
      </c>
      <c r="E425">
        <v>30</v>
      </c>
      <c r="F425">
        <v>12</v>
      </c>
      <c r="G425">
        <v>0</v>
      </c>
      <c r="H425">
        <v>0</v>
      </c>
      <c r="I425" t="s">
        <v>5</v>
      </c>
      <c r="J425" t="s">
        <v>570</v>
      </c>
      <c r="K425" t="s">
        <v>1785</v>
      </c>
      <c r="L425" s="3">
        <v>45820</v>
      </c>
      <c r="M4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25" s="3">
        <v>45817</v>
      </c>
      <c r="O425" s="5">
        <f>IFERROR((PlanMasine[[#This Row],[Norma]]/PlanMasine[[#This Row],[Q]])*(PlanMasine[[#This Row],[Q]]/SUMIF(C:C,PlanMasine[[#This Row],[RN]],B:B)*PlanMasine[[#This Row],[KPLQ]]),0)</f>
        <v>5</v>
      </c>
      <c r="P425">
        <v>215504</v>
      </c>
      <c r="Q425">
        <f>COUNTIF(PROMJENA!A:A,PlanMasine[[#This Row],[KPL]]&amp;"-"&amp;PlanMasine[[#This Row],[RN]])</f>
        <v>0</v>
      </c>
      <c r="R425">
        <f>IFERROR(INDEX(REDOSLIJED!A:A,MATCH(PlanMasine[[#This Row],[KPL]],REDOSLIJED!B:B,0)),MAX(REDOSLIJED!A:A)+1)</f>
        <v>45</v>
      </c>
      <c r="S425" s="9">
        <f>SUM($M$2:M425)</f>
        <v>1.5000000000000036</v>
      </c>
      <c r="T425" s="3">
        <f>PlanMasine[[#This Row],[Datum SAS]]-1</f>
        <v>45816</v>
      </c>
      <c r="U425">
        <f>WEEKDAY(PlanMasine[[#This Row],[ZAVRŠETAK MAŠINSKE]],2)</f>
        <v>7</v>
      </c>
      <c r="V425" s="3">
        <f>IF(WEEKDAY(PlanMasine[[#This Row],[Datum SAS]]-1,2)=7,PlanMasine[[#This Row],[Datum SAS]]-3,PlanMasine[[#This Row],[Datum SAS]]-1)</f>
        <v>45814</v>
      </c>
      <c r="W425">
        <f>WEEKNUM(PlanMasine[[#This Row],[Column2]],1)</f>
        <v>23</v>
      </c>
    </row>
    <row r="426" spans="1:23" x14ac:dyDescent="0.25">
      <c r="A426">
        <v>1021994</v>
      </c>
      <c r="B426">
        <v>1</v>
      </c>
      <c r="C426">
        <v>1021950</v>
      </c>
      <c r="D426" t="s">
        <v>2015</v>
      </c>
      <c r="E426">
        <v>18</v>
      </c>
      <c r="F426">
        <v>12</v>
      </c>
      <c r="G426">
        <v>0</v>
      </c>
      <c r="H426">
        <v>0</v>
      </c>
      <c r="I426" t="s">
        <v>5</v>
      </c>
      <c r="J426" t="s">
        <v>570</v>
      </c>
      <c r="K426" t="s">
        <v>1785</v>
      </c>
      <c r="L426" s="3">
        <v>45820</v>
      </c>
      <c r="M4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26" s="3">
        <v>45817</v>
      </c>
      <c r="O426" s="5">
        <f>IFERROR((PlanMasine[[#This Row],[Norma]]/PlanMasine[[#This Row],[Q]])*(PlanMasine[[#This Row],[Q]]/SUMIF(C:C,PlanMasine[[#This Row],[RN]],B:B)*PlanMasine[[#This Row],[KPLQ]]),0)</f>
        <v>3</v>
      </c>
      <c r="P426">
        <v>215503</v>
      </c>
      <c r="Q426">
        <f>COUNTIF(PROMJENA!A:A,PlanMasine[[#This Row],[KPL]]&amp;"-"&amp;PlanMasine[[#This Row],[RN]])</f>
        <v>0</v>
      </c>
      <c r="R426">
        <f>IFERROR(INDEX(REDOSLIJED!A:A,MATCH(PlanMasine[[#This Row],[KPL]],REDOSLIJED!B:B,0)),MAX(REDOSLIJED!A:A)+1)</f>
        <v>45</v>
      </c>
      <c r="S426" s="9">
        <f>SUM($M$2:M426)</f>
        <v>1.502083333333337</v>
      </c>
      <c r="T426" s="3">
        <f>PlanMasine[[#This Row],[Datum SAS]]-1</f>
        <v>45816</v>
      </c>
      <c r="U426">
        <f>WEEKDAY(PlanMasine[[#This Row],[ZAVRŠETAK MAŠINSKE]],2)</f>
        <v>7</v>
      </c>
      <c r="V426" s="3">
        <f>IF(WEEKDAY(PlanMasine[[#This Row],[Datum SAS]]-1,2)=7,PlanMasine[[#This Row],[Datum SAS]]-3,PlanMasine[[#This Row],[Datum SAS]]-1)</f>
        <v>45814</v>
      </c>
      <c r="W426">
        <f>WEEKNUM(PlanMasine[[#This Row],[Column2]],1)</f>
        <v>23</v>
      </c>
    </row>
    <row r="427" spans="1:23" x14ac:dyDescent="0.25">
      <c r="A427">
        <v>1021995</v>
      </c>
      <c r="B427">
        <v>1</v>
      </c>
      <c r="C427">
        <v>1021950</v>
      </c>
      <c r="D427" t="s">
        <v>2015</v>
      </c>
      <c r="E427">
        <v>18</v>
      </c>
      <c r="F427">
        <v>12</v>
      </c>
      <c r="G427">
        <v>0</v>
      </c>
      <c r="H427">
        <v>0</v>
      </c>
      <c r="I427" t="s">
        <v>5</v>
      </c>
      <c r="J427" t="s">
        <v>570</v>
      </c>
      <c r="K427" t="s">
        <v>1785</v>
      </c>
      <c r="L427" s="3">
        <v>45820</v>
      </c>
      <c r="M4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27" s="3">
        <v>45817</v>
      </c>
      <c r="O427" s="5">
        <f>IFERROR((PlanMasine[[#This Row],[Norma]]/PlanMasine[[#This Row],[Q]])*(PlanMasine[[#This Row],[Q]]/SUMIF(C:C,PlanMasine[[#This Row],[RN]],B:B)*PlanMasine[[#This Row],[KPLQ]]),0)</f>
        <v>3</v>
      </c>
      <c r="P427">
        <v>215503</v>
      </c>
      <c r="Q427">
        <f>COUNTIF(PROMJENA!A:A,PlanMasine[[#This Row],[KPL]]&amp;"-"&amp;PlanMasine[[#This Row],[RN]])</f>
        <v>0</v>
      </c>
      <c r="R427">
        <f>IFERROR(INDEX(REDOSLIJED!A:A,MATCH(PlanMasine[[#This Row],[KPL]],REDOSLIJED!B:B,0)),MAX(REDOSLIJED!A:A)+1)</f>
        <v>45</v>
      </c>
      <c r="S427" s="9">
        <f>SUM($M$2:M427)</f>
        <v>1.5041666666666704</v>
      </c>
      <c r="T427" s="3">
        <f>PlanMasine[[#This Row],[Datum SAS]]-1</f>
        <v>45816</v>
      </c>
      <c r="U427">
        <f>WEEKDAY(PlanMasine[[#This Row],[ZAVRŠETAK MAŠINSKE]],2)</f>
        <v>7</v>
      </c>
      <c r="V427" s="3">
        <f>IF(WEEKDAY(PlanMasine[[#This Row],[Datum SAS]]-1,2)=7,PlanMasine[[#This Row],[Datum SAS]]-3,PlanMasine[[#This Row],[Datum SAS]]-1)</f>
        <v>45814</v>
      </c>
      <c r="W427">
        <f>WEEKNUM(PlanMasine[[#This Row],[Column2]],1)</f>
        <v>23</v>
      </c>
    </row>
    <row r="428" spans="1:23" x14ac:dyDescent="0.25">
      <c r="A428">
        <v>1021995</v>
      </c>
      <c r="B428">
        <v>1</v>
      </c>
      <c r="C428">
        <v>1021920</v>
      </c>
      <c r="D428" t="s">
        <v>2013</v>
      </c>
      <c r="E428">
        <v>30</v>
      </c>
      <c r="F428">
        <v>6</v>
      </c>
      <c r="G428">
        <v>0</v>
      </c>
      <c r="H428">
        <v>0</v>
      </c>
      <c r="I428" t="s">
        <v>5</v>
      </c>
      <c r="J428" t="s">
        <v>570</v>
      </c>
      <c r="K428" t="s">
        <v>1785</v>
      </c>
      <c r="L428" s="3">
        <v>45820</v>
      </c>
      <c r="M4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28" s="3">
        <v>45817</v>
      </c>
      <c r="O428" s="5">
        <f>IFERROR((PlanMasine[[#This Row],[Norma]]/PlanMasine[[#This Row],[Q]])*(PlanMasine[[#This Row],[Q]]/SUMIF(C:C,PlanMasine[[#This Row],[RN]],B:B)*PlanMasine[[#This Row],[KPLQ]]),0)</f>
        <v>5</v>
      </c>
      <c r="P428">
        <v>215469</v>
      </c>
      <c r="Q428">
        <f>COUNTIF(PROMJENA!A:A,PlanMasine[[#This Row],[KPL]]&amp;"-"&amp;PlanMasine[[#This Row],[RN]])</f>
        <v>0</v>
      </c>
      <c r="R428">
        <f>IFERROR(INDEX(REDOSLIJED!A:A,MATCH(PlanMasine[[#This Row],[KPL]],REDOSLIJED!B:B,0)),MAX(REDOSLIJED!A:A)+1)</f>
        <v>45</v>
      </c>
      <c r="S428" s="9">
        <f>SUM($M$2:M428)</f>
        <v>1.5076388888888927</v>
      </c>
      <c r="T428" s="3">
        <f>PlanMasine[[#This Row],[Datum SAS]]-1</f>
        <v>45816</v>
      </c>
      <c r="U428">
        <f>WEEKDAY(PlanMasine[[#This Row],[ZAVRŠETAK MAŠINSKE]],2)</f>
        <v>7</v>
      </c>
      <c r="V428" s="3">
        <f>IF(WEEKDAY(PlanMasine[[#This Row],[Datum SAS]]-1,2)=7,PlanMasine[[#This Row],[Datum SAS]]-3,PlanMasine[[#This Row],[Datum SAS]]-1)</f>
        <v>45814</v>
      </c>
      <c r="W428">
        <f>WEEKNUM(PlanMasine[[#This Row],[Column2]],1)</f>
        <v>23</v>
      </c>
    </row>
    <row r="429" spans="1:23" x14ac:dyDescent="0.25">
      <c r="A429">
        <v>1021995</v>
      </c>
      <c r="B429">
        <v>1</v>
      </c>
      <c r="C429">
        <v>1021909</v>
      </c>
      <c r="D429" t="s">
        <v>2017</v>
      </c>
      <c r="E429">
        <v>18</v>
      </c>
      <c r="F429">
        <v>6</v>
      </c>
      <c r="G429">
        <v>0</v>
      </c>
      <c r="H429">
        <v>0</v>
      </c>
      <c r="I429" t="s">
        <v>5</v>
      </c>
      <c r="J429" t="s">
        <v>570</v>
      </c>
      <c r="K429" t="s">
        <v>1785</v>
      </c>
      <c r="L429" s="3">
        <v>45820</v>
      </c>
      <c r="M4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29" s="3">
        <v>45817</v>
      </c>
      <c r="O429" s="5">
        <f>IFERROR((PlanMasine[[#This Row],[Norma]]/PlanMasine[[#This Row],[Q]])*(PlanMasine[[#This Row],[Q]]/SUMIF(C:C,PlanMasine[[#This Row],[RN]],B:B)*PlanMasine[[#This Row],[KPLQ]]),0)</f>
        <v>3</v>
      </c>
      <c r="P429">
        <v>215458</v>
      </c>
      <c r="Q429">
        <f>COUNTIF(PROMJENA!A:A,PlanMasine[[#This Row],[KPL]]&amp;"-"&amp;PlanMasine[[#This Row],[RN]])</f>
        <v>0</v>
      </c>
      <c r="R429">
        <f>IFERROR(INDEX(REDOSLIJED!A:A,MATCH(PlanMasine[[#This Row],[KPL]],REDOSLIJED!B:B,0)),MAX(REDOSLIJED!A:A)+1)</f>
        <v>45</v>
      </c>
      <c r="S429" s="9">
        <f>SUM($M$2:M429)</f>
        <v>1.5097222222222262</v>
      </c>
      <c r="T429" s="3">
        <f>PlanMasine[[#This Row],[Datum SAS]]-1</f>
        <v>45816</v>
      </c>
      <c r="U429">
        <f>WEEKDAY(PlanMasine[[#This Row],[ZAVRŠETAK MAŠINSKE]],2)</f>
        <v>7</v>
      </c>
      <c r="V429" s="3">
        <f>IF(WEEKDAY(PlanMasine[[#This Row],[Datum SAS]]-1,2)=7,PlanMasine[[#This Row],[Datum SAS]]-3,PlanMasine[[#This Row],[Datum SAS]]-1)</f>
        <v>45814</v>
      </c>
      <c r="W429">
        <f>WEEKNUM(PlanMasine[[#This Row],[Column2]],1)</f>
        <v>23</v>
      </c>
    </row>
    <row r="430" spans="1:23" x14ac:dyDescent="0.25">
      <c r="A430">
        <v>1021995</v>
      </c>
      <c r="B430">
        <v>1</v>
      </c>
      <c r="C430">
        <v>1021927</v>
      </c>
      <c r="D430" t="s">
        <v>2079</v>
      </c>
      <c r="E430">
        <v>9</v>
      </c>
      <c r="F430">
        <v>6</v>
      </c>
      <c r="G430">
        <v>0</v>
      </c>
      <c r="H430">
        <v>0</v>
      </c>
      <c r="I430" t="s">
        <v>5</v>
      </c>
      <c r="J430" t="s">
        <v>570</v>
      </c>
      <c r="K430" t="s">
        <v>1785</v>
      </c>
      <c r="L430" s="3">
        <v>45820</v>
      </c>
      <c r="M4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30" s="3">
        <v>45817</v>
      </c>
      <c r="O430" s="5">
        <f>IFERROR((PlanMasine[[#This Row],[Norma]]/PlanMasine[[#This Row],[Q]])*(PlanMasine[[#This Row],[Q]]/SUMIF(C:C,PlanMasine[[#This Row],[RN]],B:B)*PlanMasine[[#This Row],[KPLQ]]),0)</f>
        <v>1.5</v>
      </c>
      <c r="P430">
        <v>215476</v>
      </c>
      <c r="Q430">
        <f>COUNTIF(PROMJENA!A:A,PlanMasine[[#This Row],[KPL]]&amp;"-"&amp;PlanMasine[[#This Row],[RN]])</f>
        <v>0</v>
      </c>
      <c r="R430">
        <f>IFERROR(INDEX(REDOSLIJED!A:A,MATCH(PlanMasine[[#This Row],[KPL]],REDOSLIJED!B:B,0)),MAX(REDOSLIJED!A:A)+1)</f>
        <v>45</v>
      </c>
      <c r="S430" s="9">
        <f>SUM($M$2:M430)</f>
        <v>1.5107638888888928</v>
      </c>
      <c r="T430" s="3">
        <f>PlanMasine[[#This Row],[Datum SAS]]-1</f>
        <v>45816</v>
      </c>
      <c r="U430">
        <f>WEEKDAY(PlanMasine[[#This Row],[ZAVRŠETAK MAŠINSKE]],2)</f>
        <v>7</v>
      </c>
      <c r="V430" s="3">
        <f>IF(WEEKDAY(PlanMasine[[#This Row],[Datum SAS]]-1,2)=7,PlanMasine[[#This Row],[Datum SAS]]-3,PlanMasine[[#This Row],[Datum SAS]]-1)</f>
        <v>45814</v>
      </c>
      <c r="W430">
        <f>WEEKNUM(PlanMasine[[#This Row],[Column2]],1)</f>
        <v>23</v>
      </c>
    </row>
    <row r="431" spans="1:23" x14ac:dyDescent="0.25">
      <c r="A431">
        <v>1021995</v>
      </c>
      <c r="B431">
        <v>1</v>
      </c>
      <c r="C431">
        <v>1021918</v>
      </c>
      <c r="D431" t="s">
        <v>2011</v>
      </c>
      <c r="E431">
        <v>9</v>
      </c>
      <c r="F431">
        <v>6</v>
      </c>
      <c r="G431">
        <v>0</v>
      </c>
      <c r="H431">
        <v>0</v>
      </c>
      <c r="I431" t="s">
        <v>5</v>
      </c>
      <c r="J431" t="s">
        <v>570</v>
      </c>
      <c r="K431" t="s">
        <v>1785</v>
      </c>
      <c r="L431" s="3">
        <v>45820</v>
      </c>
      <c r="M4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31" s="3">
        <v>45817</v>
      </c>
      <c r="O431" s="5">
        <f>IFERROR((PlanMasine[[#This Row],[Norma]]/PlanMasine[[#This Row],[Q]])*(PlanMasine[[#This Row],[Q]]/SUMIF(C:C,PlanMasine[[#This Row],[RN]],B:B)*PlanMasine[[#This Row],[KPLQ]]),0)</f>
        <v>1.5</v>
      </c>
      <c r="P431">
        <v>215467</v>
      </c>
      <c r="Q431">
        <f>COUNTIF(PROMJENA!A:A,PlanMasine[[#This Row],[KPL]]&amp;"-"&amp;PlanMasine[[#This Row],[RN]])</f>
        <v>0</v>
      </c>
      <c r="R431">
        <f>IFERROR(INDEX(REDOSLIJED!A:A,MATCH(PlanMasine[[#This Row],[KPL]],REDOSLIJED!B:B,0)),MAX(REDOSLIJED!A:A)+1)</f>
        <v>45</v>
      </c>
      <c r="S431" s="9">
        <f>SUM($M$2:M431)</f>
        <v>1.5118055555555594</v>
      </c>
      <c r="T431" s="3">
        <f>PlanMasine[[#This Row],[Datum SAS]]-1</f>
        <v>45816</v>
      </c>
      <c r="U431">
        <f>WEEKDAY(PlanMasine[[#This Row],[ZAVRŠETAK MAŠINSKE]],2)</f>
        <v>7</v>
      </c>
      <c r="V431" s="3">
        <f>IF(WEEKDAY(PlanMasine[[#This Row],[Datum SAS]]-1,2)=7,PlanMasine[[#This Row],[Datum SAS]]-3,PlanMasine[[#This Row],[Datum SAS]]-1)</f>
        <v>45814</v>
      </c>
      <c r="W431">
        <f>WEEKNUM(PlanMasine[[#This Row],[Column2]],1)</f>
        <v>23</v>
      </c>
    </row>
    <row r="432" spans="1:23" x14ac:dyDescent="0.25">
      <c r="A432">
        <v>1021995</v>
      </c>
      <c r="B432">
        <v>1</v>
      </c>
      <c r="C432">
        <v>1021953</v>
      </c>
      <c r="D432" t="s">
        <v>1688</v>
      </c>
      <c r="E432">
        <v>60</v>
      </c>
      <c r="F432">
        <v>6</v>
      </c>
      <c r="G432">
        <v>0</v>
      </c>
      <c r="H432">
        <v>0</v>
      </c>
      <c r="I432" t="s">
        <v>5</v>
      </c>
      <c r="J432" t="s">
        <v>570</v>
      </c>
      <c r="K432" t="s">
        <v>1785</v>
      </c>
      <c r="L432" s="3">
        <v>45820</v>
      </c>
      <c r="M4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32" s="3">
        <v>45817</v>
      </c>
      <c r="O432" s="5">
        <f>IFERROR((PlanMasine[[#This Row],[Norma]]/PlanMasine[[#This Row],[Q]])*(PlanMasine[[#This Row],[Q]]/SUMIF(C:C,PlanMasine[[#This Row],[RN]],B:B)*PlanMasine[[#This Row],[KPLQ]]),0)</f>
        <v>10</v>
      </c>
      <c r="P432">
        <v>215507</v>
      </c>
      <c r="Q432">
        <f>COUNTIF(PROMJENA!A:A,PlanMasine[[#This Row],[KPL]]&amp;"-"&amp;PlanMasine[[#This Row],[RN]])</f>
        <v>0</v>
      </c>
      <c r="R432">
        <f>IFERROR(INDEX(REDOSLIJED!A:A,MATCH(PlanMasine[[#This Row],[KPL]],REDOSLIJED!B:B,0)),MAX(REDOSLIJED!A:A)+1)</f>
        <v>45</v>
      </c>
      <c r="S432" s="9">
        <f>SUM($M$2:M432)</f>
        <v>1.5187500000000038</v>
      </c>
      <c r="T432" s="3">
        <f>PlanMasine[[#This Row],[Datum SAS]]-1</f>
        <v>45816</v>
      </c>
      <c r="U432">
        <f>WEEKDAY(PlanMasine[[#This Row],[ZAVRŠETAK MAŠINSKE]],2)</f>
        <v>7</v>
      </c>
      <c r="V432" s="3">
        <f>IF(WEEKDAY(PlanMasine[[#This Row],[Datum SAS]]-1,2)=7,PlanMasine[[#This Row],[Datum SAS]]-3,PlanMasine[[#This Row],[Datum SAS]]-1)</f>
        <v>45814</v>
      </c>
      <c r="W432">
        <f>WEEKNUM(PlanMasine[[#This Row],[Column2]],1)</f>
        <v>23</v>
      </c>
    </row>
    <row r="433" spans="1:23" x14ac:dyDescent="0.25">
      <c r="A433">
        <v>1021995</v>
      </c>
      <c r="B433">
        <v>1</v>
      </c>
      <c r="C433">
        <v>1021914</v>
      </c>
      <c r="D433" t="s">
        <v>2018</v>
      </c>
      <c r="E433">
        <v>30</v>
      </c>
      <c r="F433">
        <v>6</v>
      </c>
      <c r="G433">
        <v>0</v>
      </c>
      <c r="H433">
        <v>0</v>
      </c>
      <c r="I433" t="s">
        <v>5</v>
      </c>
      <c r="J433" t="s">
        <v>570</v>
      </c>
      <c r="K433" t="s">
        <v>1785</v>
      </c>
      <c r="L433" s="3">
        <v>45820</v>
      </c>
      <c r="M4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33" s="3">
        <v>45817</v>
      </c>
      <c r="O433" s="5">
        <f>IFERROR((PlanMasine[[#This Row],[Norma]]/PlanMasine[[#This Row],[Q]])*(PlanMasine[[#This Row],[Q]]/SUMIF(C:C,PlanMasine[[#This Row],[RN]],B:B)*PlanMasine[[#This Row],[KPLQ]]),0)</f>
        <v>5</v>
      </c>
      <c r="P433">
        <v>215463</v>
      </c>
      <c r="Q433">
        <f>COUNTIF(PROMJENA!A:A,PlanMasine[[#This Row],[KPL]]&amp;"-"&amp;PlanMasine[[#This Row],[RN]])</f>
        <v>0</v>
      </c>
      <c r="R433">
        <f>IFERROR(INDEX(REDOSLIJED!A:A,MATCH(PlanMasine[[#This Row],[KPL]],REDOSLIJED!B:B,0)),MAX(REDOSLIJED!A:A)+1)</f>
        <v>45</v>
      </c>
      <c r="S433" s="9">
        <f>SUM($M$2:M433)</f>
        <v>1.5222222222222261</v>
      </c>
      <c r="T433" s="3">
        <f>PlanMasine[[#This Row],[Datum SAS]]-1</f>
        <v>45816</v>
      </c>
      <c r="U433">
        <f>WEEKDAY(PlanMasine[[#This Row],[ZAVRŠETAK MAŠINSKE]],2)</f>
        <v>7</v>
      </c>
      <c r="V433" s="3">
        <f>IF(WEEKDAY(PlanMasine[[#This Row],[Datum SAS]]-1,2)=7,PlanMasine[[#This Row],[Datum SAS]]-3,PlanMasine[[#This Row],[Datum SAS]]-1)</f>
        <v>45814</v>
      </c>
      <c r="W433">
        <f>WEEKNUM(PlanMasine[[#This Row],[Column2]],1)</f>
        <v>23</v>
      </c>
    </row>
    <row r="434" spans="1:23" x14ac:dyDescent="0.25">
      <c r="A434">
        <v>1021995</v>
      </c>
      <c r="B434">
        <v>1</v>
      </c>
      <c r="C434">
        <v>1021933</v>
      </c>
      <c r="D434" t="s">
        <v>2014</v>
      </c>
      <c r="E434">
        <v>9</v>
      </c>
      <c r="F434">
        <v>6</v>
      </c>
      <c r="G434">
        <v>0</v>
      </c>
      <c r="H434">
        <v>0</v>
      </c>
      <c r="I434" t="s">
        <v>5</v>
      </c>
      <c r="J434" t="s">
        <v>570</v>
      </c>
      <c r="K434" t="s">
        <v>1785</v>
      </c>
      <c r="L434" s="3">
        <v>45820</v>
      </c>
      <c r="M4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34" s="3">
        <v>45817</v>
      </c>
      <c r="O434" s="5">
        <f>IFERROR((PlanMasine[[#This Row],[Norma]]/PlanMasine[[#This Row],[Q]])*(PlanMasine[[#This Row],[Q]]/SUMIF(C:C,PlanMasine[[#This Row],[RN]],B:B)*PlanMasine[[#This Row],[KPLQ]]),0)</f>
        <v>1.5</v>
      </c>
      <c r="P434">
        <v>215484</v>
      </c>
      <c r="Q434">
        <f>COUNTIF(PROMJENA!A:A,PlanMasine[[#This Row],[KPL]]&amp;"-"&amp;PlanMasine[[#This Row],[RN]])</f>
        <v>0</v>
      </c>
      <c r="R434">
        <f>IFERROR(INDEX(REDOSLIJED!A:A,MATCH(PlanMasine[[#This Row],[KPL]],REDOSLIJED!B:B,0)),MAX(REDOSLIJED!A:A)+1)</f>
        <v>45</v>
      </c>
      <c r="S434" s="9">
        <f>SUM($M$2:M434)</f>
        <v>1.5232638888888927</v>
      </c>
      <c r="T434" s="3">
        <f>PlanMasine[[#This Row],[Datum SAS]]-1</f>
        <v>45816</v>
      </c>
      <c r="U434">
        <f>WEEKDAY(PlanMasine[[#This Row],[ZAVRŠETAK MAŠINSKE]],2)</f>
        <v>7</v>
      </c>
      <c r="V434" s="3">
        <f>IF(WEEKDAY(PlanMasine[[#This Row],[Datum SAS]]-1,2)=7,PlanMasine[[#This Row],[Datum SAS]]-3,PlanMasine[[#This Row],[Datum SAS]]-1)</f>
        <v>45814</v>
      </c>
      <c r="W434">
        <f>WEEKNUM(PlanMasine[[#This Row],[Column2]],1)</f>
        <v>23</v>
      </c>
    </row>
    <row r="435" spans="1:23" x14ac:dyDescent="0.25">
      <c r="A435">
        <v>1021995</v>
      </c>
      <c r="B435">
        <v>1</v>
      </c>
      <c r="C435">
        <v>1021951</v>
      </c>
      <c r="D435" t="s">
        <v>2016</v>
      </c>
      <c r="E435">
        <v>30</v>
      </c>
      <c r="F435">
        <v>12</v>
      </c>
      <c r="G435">
        <v>0</v>
      </c>
      <c r="H435">
        <v>0</v>
      </c>
      <c r="I435" t="s">
        <v>5</v>
      </c>
      <c r="J435" t="s">
        <v>570</v>
      </c>
      <c r="K435" t="s">
        <v>1785</v>
      </c>
      <c r="L435" s="3">
        <v>45820</v>
      </c>
      <c r="M4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35" s="3">
        <v>45817</v>
      </c>
      <c r="O435" s="5">
        <f>IFERROR((PlanMasine[[#This Row],[Norma]]/PlanMasine[[#This Row],[Q]])*(PlanMasine[[#This Row],[Q]]/SUMIF(C:C,PlanMasine[[#This Row],[RN]],B:B)*PlanMasine[[#This Row],[KPLQ]]),0)</f>
        <v>5</v>
      </c>
      <c r="P435">
        <v>215504</v>
      </c>
      <c r="Q435">
        <f>COUNTIF(PROMJENA!A:A,PlanMasine[[#This Row],[KPL]]&amp;"-"&amp;PlanMasine[[#This Row],[RN]])</f>
        <v>0</v>
      </c>
      <c r="R435">
        <f>IFERROR(INDEX(REDOSLIJED!A:A,MATCH(PlanMasine[[#This Row],[KPL]],REDOSLIJED!B:B,0)),MAX(REDOSLIJED!A:A)+1)</f>
        <v>45</v>
      </c>
      <c r="S435" s="9">
        <f>SUM($M$2:M435)</f>
        <v>1.5267361111111151</v>
      </c>
      <c r="T435" s="3">
        <f>PlanMasine[[#This Row],[Datum SAS]]-1</f>
        <v>45816</v>
      </c>
      <c r="U435">
        <f>WEEKDAY(PlanMasine[[#This Row],[ZAVRŠETAK MAŠINSKE]],2)</f>
        <v>7</v>
      </c>
      <c r="V435" s="3">
        <f>IF(WEEKDAY(PlanMasine[[#This Row],[Datum SAS]]-1,2)=7,PlanMasine[[#This Row],[Datum SAS]]-3,PlanMasine[[#This Row],[Datum SAS]]-1)</f>
        <v>45814</v>
      </c>
      <c r="W435">
        <f>WEEKNUM(PlanMasine[[#This Row],[Column2]],1)</f>
        <v>23</v>
      </c>
    </row>
    <row r="436" spans="1:23" x14ac:dyDescent="0.25">
      <c r="A436">
        <v>1026291</v>
      </c>
      <c r="B436">
        <v>10</v>
      </c>
      <c r="C436">
        <v>1026292</v>
      </c>
      <c r="D436" t="s">
        <v>2084</v>
      </c>
      <c r="E436">
        <v>40</v>
      </c>
      <c r="F436">
        <v>10</v>
      </c>
      <c r="G436">
        <v>4</v>
      </c>
      <c r="H436">
        <v>0</v>
      </c>
      <c r="I436" t="s">
        <v>5</v>
      </c>
      <c r="J436" t="s">
        <v>570</v>
      </c>
      <c r="K436" t="s">
        <v>2085</v>
      </c>
      <c r="L436" s="3">
        <v>45842</v>
      </c>
      <c r="M4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36" s="3">
        <v>45817</v>
      </c>
      <c r="O436" s="5">
        <f>IFERROR((PlanMasine[[#This Row],[Norma]]/PlanMasine[[#This Row],[Q]])*(PlanMasine[[#This Row],[Q]]/SUMIF(C:C,PlanMasine[[#This Row],[RN]],B:B)*PlanMasine[[#This Row],[KPLQ]]),0)</f>
        <v>40</v>
      </c>
      <c r="P436">
        <v>140148</v>
      </c>
      <c r="Q436">
        <f>COUNTIF(PROMJENA!A:A,PlanMasine[[#This Row],[KPL]]&amp;"-"&amp;PlanMasine[[#This Row],[RN]])</f>
        <v>0</v>
      </c>
      <c r="R436">
        <f>IFERROR(INDEX(REDOSLIJED!A:A,MATCH(PlanMasine[[#This Row],[KPL]],REDOSLIJED!B:B,0)),MAX(REDOSLIJED!A:A)+1)</f>
        <v>45</v>
      </c>
      <c r="S436" s="9">
        <f>SUM($M$2:M436)</f>
        <v>1.5545138888888927</v>
      </c>
      <c r="T436" s="3">
        <f>PlanMasine[[#This Row],[Datum SAS]]-1</f>
        <v>45816</v>
      </c>
      <c r="U436">
        <f>WEEKDAY(PlanMasine[[#This Row],[ZAVRŠETAK MAŠINSKE]],2)</f>
        <v>7</v>
      </c>
      <c r="V436" s="3">
        <f>IF(WEEKDAY(PlanMasine[[#This Row],[Datum SAS]]-1,2)=7,PlanMasine[[#This Row],[Datum SAS]]-3,PlanMasine[[#This Row],[Datum SAS]]-1)</f>
        <v>45814</v>
      </c>
      <c r="W436">
        <f>WEEKNUM(PlanMasine[[#This Row],[Column2]],1)</f>
        <v>23</v>
      </c>
    </row>
    <row r="437" spans="1:23" x14ac:dyDescent="0.25">
      <c r="A437">
        <v>1026300</v>
      </c>
      <c r="B437">
        <v>10</v>
      </c>
      <c r="C437">
        <v>1026301</v>
      </c>
      <c r="D437" t="s">
        <v>2084</v>
      </c>
      <c r="E437">
        <v>40</v>
      </c>
      <c r="F437">
        <v>10</v>
      </c>
      <c r="G437">
        <v>4</v>
      </c>
      <c r="H437">
        <v>0</v>
      </c>
      <c r="I437" t="s">
        <v>5</v>
      </c>
      <c r="J437" t="s">
        <v>570</v>
      </c>
      <c r="K437" t="s">
        <v>2086</v>
      </c>
      <c r="L437" s="3">
        <v>45846</v>
      </c>
      <c r="M4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37" s="3">
        <v>45817</v>
      </c>
      <c r="O437" s="5">
        <f>IFERROR((PlanMasine[[#This Row],[Norma]]/PlanMasine[[#This Row],[Q]])*(PlanMasine[[#This Row],[Q]]/SUMIF(C:C,PlanMasine[[#This Row],[RN]],B:B)*PlanMasine[[#This Row],[KPLQ]]),0)</f>
        <v>40</v>
      </c>
      <c r="P437">
        <v>140148</v>
      </c>
      <c r="Q437">
        <f>COUNTIF(PROMJENA!A:A,PlanMasine[[#This Row],[KPL]]&amp;"-"&amp;PlanMasine[[#This Row],[RN]])</f>
        <v>0</v>
      </c>
      <c r="R437">
        <f>IFERROR(INDEX(REDOSLIJED!A:A,MATCH(PlanMasine[[#This Row],[KPL]],REDOSLIJED!B:B,0)),MAX(REDOSLIJED!A:A)+1)</f>
        <v>45</v>
      </c>
      <c r="S437" s="9">
        <f>SUM($M$2:M437)</f>
        <v>1.5822916666666704</v>
      </c>
      <c r="T437" s="3">
        <f>PlanMasine[[#This Row],[Datum SAS]]-1</f>
        <v>45816</v>
      </c>
      <c r="U437">
        <f>WEEKDAY(PlanMasine[[#This Row],[ZAVRŠETAK MAŠINSKE]],2)</f>
        <v>7</v>
      </c>
      <c r="V437" s="3">
        <f>IF(WEEKDAY(PlanMasine[[#This Row],[Datum SAS]]-1,2)=7,PlanMasine[[#This Row],[Datum SAS]]-3,PlanMasine[[#This Row],[Datum SAS]]-1)</f>
        <v>45814</v>
      </c>
      <c r="W437">
        <f>WEEKNUM(PlanMasine[[#This Row],[Column2]],1)</f>
        <v>23</v>
      </c>
    </row>
    <row r="438" spans="1:23" x14ac:dyDescent="0.25">
      <c r="A438">
        <v>1027916</v>
      </c>
      <c r="B438">
        <v>1</v>
      </c>
      <c r="C438">
        <v>1027931</v>
      </c>
      <c r="D438" t="s">
        <v>1752</v>
      </c>
      <c r="E438">
        <v>5</v>
      </c>
      <c r="F438">
        <v>1</v>
      </c>
      <c r="G438">
        <v>0</v>
      </c>
      <c r="H438">
        <v>0</v>
      </c>
      <c r="I438" t="s">
        <v>5</v>
      </c>
      <c r="J438" t="s">
        <v>570</v>
      </c>
      <c r="K438" t="s">
        <v>1786</v>
      </c>
      <c r="L438" s="3">
        <v>45849</v>
      </c>
      <c r="M4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38" s="3">
        <v>45817</v>
      </c>
      <c r="O438" s="5">
        <f>IFERROR((PlanMasine[[#This Row],[Norma]]/PlanMasine[[#This Row],[Q]])*(PlanMasine[[#This Row],[Q]]/SUMIF(C:C,PlanMasine[[#This Row],[RN]],B:B)*PlanMasine[[#This Row],[KPLQ]]),0)</f>
        <v>5</v>
      </c>
      <c r="P438">
        <v>206091</v>
      </c>
      <c r="Q438">
        <f>COUNTIF(PROMJENA!A:A,PlanMasine[[#This Row],[KPL]]&amp;"-"&amp;PlanMasine[[#This Row],[RN]])</f>
        <v>0</v>
      </c>
      <c r="R438">
        <f>IFERROR(INDEX(REDOSLIJED!A:A,MATCH(PlanMasine[[#This Row],[KPL]],REDOSLIJED!B:B,0)),MAX(REDOSLIJED!A:A)+1)</f>
        <v>45</v>
      </c>
      <c r="S438" s="9">
        <f>SUM($M$2:M438)</f>
        <v>1.5857638888888927</v>
      </c>
      <c r="T438" s="3">
        <f>PlanMasine[[#This Row],[Datum SAS]]-1</f>
        <v>45816</v>
      </c>
      <c r="U438">
        <f>WEEKDAY(PlanMasine[[#This Row],[ZAVRŠETAK MAŠINSKE]],2)</f>
        <v>7</v>
      </c>
      <c r="V438" s="3">
        <f>IF(WEEKDAY(PlanMasine[[#This Row],[Datum SAS]]-1,2)=7,PlanMasine[[#This Row],[Datum SAS]]-3,PlanMasine[[#This Row],[Datum SAS]]-1)</f>
        <v>45814</v>
      </c>
      <c r="W438">
        <f>WEEKNUM(PlanMasine[[#This Row],[Column2]],1)</f>
        <v>23</v>
      </c>
    </row>
    <row r="439" spans="1:23" x14ac:dyDescent="0.25">
      <c r="A439">
        <v>1027916</v>
      </c>
      <c r="B439">
        <v>1</v>
      </c>
      <c r="C439">
        <v>1027959</v>
      </c>
      <c r="D439" t="s">
        <v>2088</v>
      </c>
      <c r="E439">
        <v>10</v>
      </c>
      <c r="F439">
        <v>1</v>
      </c>
      <c r="G439">
        <v>0</v>
      </c>
      <c r="H439">
        <v>0</v>
      </c>
      <c r="I439" t="s">
        <v>5</v>
      </c>
      <c r="J439" t="s">
        <v>570</v>
      </c>
      <c r="K439" t="s">
        <v>1786</v>
      </c>
      <c r="L439" s="3">
        <v>45849</v>
      </c>
      <c r="M4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39" s="3">
        <v>45817</v>
      </c>
      <c r="O439" s="5">
        <f>IFERROR((PlanMasine[[#This Row],[Norma]]/PlanMasine[[#This Row],[Q]])*(PlanMasine[[#This Row],[Q]]/SUMIF(C:C,PlanMasine[[#This Row],[RN]],B:B)*PlanMasine[[#This Row],[KPLQ]]),0)</f>
        <v>10</v>
      </c>
      <c r="P439">
        <v>206119</v>
      </c>
      <c r="Q439">
        <f>COUNTIF(PROMJENA!A:A,PlanMasine[[#This Row],[KPL]]&amp;"-"&amp;PlanMasine[[#This Row],[RN]])</f>
        <v>0</v>
      </c>
      <c r="R439">
        <f>IFERROR(INDEX(REDOSLIJED!A:A,MATCH(PlanMasine[[#This Row],[KPL]],REDOSLIJED!B:B,0)),MAX(REDOSLIJED!A:A)+1)</f>
        <v>45</v>
      </c>
      <c r="S439" s="9">
        <f>SUM($M$2:M439)</f>
        <v>1.5927083333333372</v>
      </c>
      <c r="T439" s="3">
        <f>PlanMasine[[#This Row],[Datum SAS]]-1</f>
        <v>45816</v>
      </c>
      <c r="U439">
        <f>WEEKDAY(PlanMasine[[#This Row],[ZAVRŠETAK MAŠINSKE]],2)</f>
        <v>7</v>
      </c>
      <c r="V439" s="3">
        <f>IF(WEEKDAY(PlanMasine[[#This Row],[Datum SAS]]-1,2)=7,PlanMasine[[#This Row],[Datum SAS]]-3,PlanMasine[[#This Row],[Datum SAS]]-1)</f>
        <v>45814</v>
      </c>
      <c r="W439">
        <f>WEEKNUM(PlanMasine[[#This Row],[Column2]],1)</f>
        <v>23</v>
      </c>
    </row>
    <row r="440" spans="1:23" x14ac:dyDescent="0.25">
      <c r="A440">
        <v>1027916</v>
      </c>
      <c r="B440">
        <v>1</v>
      </c>
      <c r="C440">
        <v>1027930</v>
      </c>
      <c r="D440" t="s">
        <v>2089</v>
      </c>
      <c r="E440">
        <v>5</v>
      </c>
      <c r="F440">
        <v>1</v>
      </c>
      <c r="G440">
        <v>0</v>
      </c>
      <c r="H440">
        <v>0</v>
      </c>
      <c r="I440" t="s">
        <v>5</v>
      </c>
      <c r="J440" t="s">
        <v>570</v>
      </c>
      <c r="K440" t="s">
        <v>1786</v>
      </c>
      <c r="L440" s="3">
        <v>45849</v>
      </c>
      <c r="M4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40" s="3">
        <v>45817</v>
      </c>
      <c r="O440" s="5">
        <f>IFERROR((PlanMasine[[#This Row],[Norma]]/PlanMasine[[#This Row],[Q]])*(PlanMasine[[#This Row],[Q]]/SUMIF(C:C,PlanMasine[[#This Row],[RN]],B:B)*PlanMasine[[#This Row],[KPLQ]]),0)</f>
        <v>5</v>
      </c>
      <c r="P440">
        <v>206090</v>
      </c>
      <c r="Q440">
        <f>COUNTIF(PROMJENA!A:A,PlanMasine[[#This Row],[KPL]]&amp;"-"&amp;PlanMasine[[#This Row],[RN]])</f>
        <v>0</v>
      </c>
      <c r="R440">
        <f>IFERROR(INDEX(REDOSLIJED!A:A,MATCH(PlanMasine[[#This Row],[KPL]],REDOSLIJED!B:B,0)),MAX(REDOSLIJED!A:A)+1)</f>
        <v>45</v>
      </c>
      <c r="S440" s="9">
        <f>SUM($M$2:M440)</f>
        <v>1.5961805555555595</v>
      </c>
      <c r="T440" s="3">
        <f>PlanMasine[[#This Row],[Datum SAS]]-1</f>
        <v>45816</v>
      </c>
      <c r="U440">
        <f>WEEKDAY(PlanMasine[[#This Row],[ZAVRŠETAK MAŠINSKE]],2)</f>
        <v>7</v>
      </c>
      <c r="V440" s="3">
        <f>IF(WEEKDAY(PlanMasine[[#This Row],[Datum SAS]]-1,2)=7,PlanMasine[[#This Row],[Datum SAS]]-3,PlanMasine[[#This Row],[Datum SAS]]-1)</f>
        <v>45814</v>
      </c>
      <c r="W440">
        <f>WEEKNUM(PlanMasine[[#This Row],[Column2]],1)</f>
        <v>23</v>
      </c>
    </row>
    <row r="441" spans="1:23" x14ac:dyDescent="0.25">
      <c r="A441">
        <v>1029002</v>
      </c>
      <c r="B441">
        <v>12</v>
      </c>
      <c r="C441">
        <v>1029020</v>
      </c>
      <c r="D441" t="s">
        <v>2092</v>
      </c>
      <c r="E441">
        <v>24</v>
      </c>
      <c r="F441">
        <v>12</v>
      </c>
      <c r="G441">
        <v>0</v>
      </c>
      <c r="H441">
        <v>0</v>
      </c>
      <c r="I441" t="s">
        <v>5</v>
      </c>
      <c r="J441" t="s">
        <v>570</v>
      </c>
      <c r="K441" t="s">
        <v>2090</v>
      </c>
      <c r="L441" s="3">
        <v>45841</v>
      </c>
      <c r="M4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441" s="3">
        <v>45817</v>
      </c>
      <c r="O441" s="5">
        <f>IFERROR((PlanMasine[[#This Row],[Norma]]/PlanMasine[[#This Row],[Q]])*(PlanMasine[[#This Row],[Q]]/SUMIF(C:C,PlanMasine[[#This Row],[RN]],B:B)*PlanMasine[[#This Row],[KPLQ]]),0)</f>
        <v>24</v>
      </c>
      <c r="P441">
        <v>227609</v>
      </c>
      <c r="Q441">
        <f>COUNTIF(PROMJENA!A:A,PlanMasine[[#This Row],[KPL]]&amp;"-"&amp;PlanMasine[[#This Row],[RN]])</f>
        <v>0</v>
      </c>
      <c r="R441">
        <f>IFERROR(INDEX(REDOSLIJED!A:A,MATCH(PlanMasine[[#This Row],[KPL]],REDOSLIJED!B:B,0)),MAX(REDOSLIJED!A:A)+1)</f>
        <v>45</v>
      </c>
      <c r="S441" s="9">
        <f>SUM($M$2:M441)</f>
        <v>1.6128472222222261</v>
      </c>
      <c r="T441" s="3">
        <f>PlanMasine[[#This Row],[Datum SAS]]-1</f>
        <v>45816</v>
      </c>
      <c r="U441">
        <f>WEEKDAY(PlanMasine[[#This Row],[ZAVRŠETAK MAŠINSKE]],2)</f>
        <v>7</v>
      </c>
      <c r="V441" s="3">
        <f>IF(WEEKDAY(PlanMasine[[#This Row],[Datum SAS]]-1,2)=7,PlanMasine[[#This Row],[Datum SAS]]-3,PlanMasine[[#This Row],[Datum SAS]]-1)</f>
        <v>45814</v>
      </c>
      <c r="W441">
        <f>WEEKNUM(PlanMasine[[#This Row],[Column2]],1)</f>
        <v>23</v>
      </c>
    </row>
    <row r="442" spans="1:23" x14ac:dyDescent="0.25">
      <c r="A442">
        <v>1029002</v>
      </c>
      <c r="B442">
        <v>12</v>
      </c>
      <c r="C442">
        <v>1029004</v>
      </c>
      <c r="D442" t="s">
        <v>1967</v>
      </c>
      <c r="E442">
        <v>24</v>
      </c>
      <c r="F442">
        <v>12</v>
      </c>
      <c r="G442">
        <v>0</v>
      </c>
      <c r="H442">
        <v>0</v>
      </c>
      <c r="I442" t="s">
        <v>5</v>
      </c>
      <c r="J442" t="s">
        <v>570</v>
      </c>
      <c r="K442" t="s">
        <v>2090</v>
      </c>
      <c r="L442" s="3">
        <v>45841</v>
      </c>
      <c r="M4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442" s="3">
        <v>45817</v>
      </c>
      <c r="O442" s="5">
        <f>IFERROR((PlanMasine[[#This Row],[Norma]]/PlanMasine[[#This Row],[Q]])*(PlanMasine[[#This Row],[Q]]/SUMIF(C:C,PlanMasine[[#This Row],[RN]],B:B)*PlanMasine[[#This Row],[KPLQ]]),0)</f>
        <v>24</v>
      </c>
      <c r="P442">
        <v>227595</v>
      </c>
      <c r="Q442">
        <f>COUNTIF(PROMJENA!A:A,PlanMasine[[#This Row],[KPL]]&amp;"-"&amp;PlanMasine[[#This Row],[RN]])</f>
        <v>0</v>
      </c>
      <c r="R442">
        <f>IFERROR(INDEX(REDOSLIJED!A:A,MATCH(PlanMasine[[#This Row],[KPL]],REDOSLIJED!B:B,0)),MAX(REDOSLIJED!A:A)+1)</f>
        <v>45</v>
      </c>
      <c r="S442" s="9">
        <f>SUM($M$2:M442)</f>
        <v>1.6295138888888927</v>
      </c>
      <c r="T442" s="3">
        <f>PlanMasine[[#This Row],[Datum SAS]]-1</f>
        <v>45816</v>
      </c>
      <c r="U442">
        <f>WEEKDAY(PlanMasine[[#This Row],[ZAVRŠETAK MAŠINSKE]],2)</f>
        <v>7</v>
      </c>
      <c r="V442" s="3">
        <f>IF(WEEKDAY(PlanMasine[[#This Row],[Datum SAS]]-1,2)=7,PlanMasine[[#This Row],[Datum SAS]]-3,PlanMasine[[#This Row],[Datum SAS]]-1)</f>
        <v>45814</v>
      </c>
      <c r="W442">
        <f>WEEKNUM(PlanMasine[[#This Row],[Column2]],1)</f>
        <v>23</v>
      </c>
    </row>
    <row r="443" spans="1:23" x14ac:dyDescent="0.25">
      <c r="A443">
        <v>1029002</v>
      </c>
      <c r="B443">
        <v>12</v>
      </c>
      <c r="C443">
        <v>1029007</v>
      </c>
      <c r="D443" t="s">
        <v>2091</v>
      </c>
      <c r="E443">
        <v>36</v>
      </c>
      <c r="F443">
        <v>12</v>
      </c>
      <c r="G443">
        <v>0</v>
      </c>
      <c r="H443">
        <v>0</v>
      </c>
      <c r="I443" t="s">
        <v>5</v>
      </c>
      <c r="J443" t="s">
        <v>570</v>
      </c>
      <c r="K443" t="s">
        <v>2090</v>
      </c>
      <c r="L443" s="3">
        <v>45841</v>
      </c>
      <c r="M4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443" s="3">
        <v>45817</v>
      </c>
      <c r="O443" s="5">
        <f>IFERROR((PlanMasine[[#This Row],[Norma]]/PlanMasine[[#This Row],[Q]])*(PlanMasine[[#This Row],[Q]]/SUMIF(C:C,PlanMasine[[#This Row],[RN]],B:B)*PlanMasine[[#This Row],[KPLQ]]),0)</f>
        <v>36</v>
      </c>
      <c r="P443">
        <v>227598</v>
      </c>
      <c r="Q443">
        <f>COUNTIF(PROMJENA!A:A,PlanMasine[[#This Row],[KPL]]&amp;"-"&amp;PlanMasine[[#This Row],[RN]])</f>
        <v>0</v>
      </c>
      <c r="R443">
        <f>IFERROR(INDEX(REDOSLIJED!A:A,MATCH(PlanMasine[[#This Row],[KPL]],REDOSLIJED!B:B,0)),MAX(REDOSLIJED!A:A)+1)</f>
        <v>45</v>
      </c>
      <c r="S443" s="9">
        <f>SUM($M$2:M443)</f>
        <v>1.6545138888888926</v>
      </c>
      <c r="T443" s="3">
        <f>PlanMasine[[#This Row],[Datum SAS]]-1</f>
        <v>45816</v>
      </c>
      <c r="U443">
        <f>WEEKDAY(PlanMasine[[#This Row],[ZAVRŠETAK MAŠINSKE]],2)</f>
        <v>7</v>
      </c>
      <c r="V443" s="3">
        <f>IF(WEEKDAY(PlanMasine[[#This Row],[Datum SAS]]-1,2)=7,PlanMasine[[#This Row],[Datum SAS]]-3,PlanMasine[[#This Row],[Datum SAS]]-1)</f>
        <v>45814</v>
      </c>
      <c r="W443">
        <f>WEEKNUM(PlanMasine[[#This Row],[Column2]],1)</f>
        <v>23</v>
      </c>
    </row>
    <row r="444" spans="1:23" x14ac:dyDescent="0.25">
      <c r="A444">
        <v>1003942</v>
      </c>
      <c r="B444">
        <v>1</v>
      </c>
      <c r="C444">
        <v>1003990</v>
      </c>
      <c r="D444" t="s">
        <v>1730</v>
      </c>
      <c r="E444">
        <v>60</v>
      </c>
      <c r="F444">
        <v>12</v>
      </c>
      <c r="G444">
        <v>0</v>
      </c>
      <c r="H444">
        <v>0</v>
      </c>
      <c r="I444" t="s">
        <v>5</v>
      </c>
      <c r="J444" t="s">
        <v>570</v>
      </c>
      <c r="K444" t="s">
        <v>1783</v>
      </c>
      <c r="L444" s="3">
        <v>45834</v>
      </c>
      <c r="M4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44" s="3">
        <v>45818</v>
      </c>
      <c r="O444" s="5">
        <f>IFERROR((PlanMasine[[#This Row],[Norma]]/PlanMasine[[#This Row],[Q]])*(PlanMasine[[#This Row],[Q]]/SUMIF(C:C,PlanMasine[[#This Row],[RN]],B:B)*PlanMasine[[#This Row],[KPLQ]]),0)</f>
        <v>5</v>
      </c>
      <c r="P444">
        <v>227566</v>
      </c>
      <c r="Q444">
        <f>COUNTIF(PROMJENA!A:A,PlanMasine[[#This Row],[KPL]]&amp;"-"&amp;PlanMasine[[#This Row],[RN]])</f>
        <v>0</v>
      </c>
      <c r="R444">
        <f>IFERROR(INDEX(REDOSLIJED!A:A,MATCH(PlanMasine[[#This Row],[KPL]],REDOSLIJED!B:B,0)),MAX(REDOSLIJED!A:A)+1)</f>
        <v>45</v>
      </c>
      <c r="S444" s="9">
        <f>SUM($M$2:M444)</f>
        <v>1.6579861111111149</v>
      </c>
      <c r="T444" s="3">
        <f>PlanMasine[[#This Row],[Datum SAS]]-1</f>
        <v>45817</v>
      </c>
      <c r="U444">
        <f>WEEKDAY(PlanMasine[[#This Row],[ZAVRŠETAK MAŠINSKE]],2)</f>
        <v>1</v>
      </c>
      <c r="V444" s="3">
        <f>IF(WEEKDAY(PlanMasine[[#This Row],[Datum SAS]]-1,2)=7,PlanMasine[[#This Row],[Datum SAS]]-3,PlanMasine[[#This Row],[Datum SAS]]-1)</f>
        <v>45817</v>
      </c>
      <c r="W444">
        <f>WEEKNUM(PlanMasine[[#This Row],[Column2]],1)</f>
        <v>24</v>
      </c>
    </row>
    <row r="445" spans="1:23" x14ac:dyDescent="0.25">
      <c r="A445">
        <v>1003942</v>
      </c>
      <c r="B445">
        <v>1</v>
      </c>
      <c r="C445">
        <v>1003965</v>
      </c>
      <c r="D445" t="s">
        <v>1966</v>
      </c>
      <c r="E445">
        <v>60</v>
      </c>
      <c r="F445">
        <v>12</v>
      </c>
      <c r="G445">
        <v>0</v>
      </c>
      <c r="H445">
        <v>0</v>
      </c>
      <c r="I445" t="s">
        <v>5</v>
      </c>
      <c r="J445" t="s">
        <v>570</v>
      </c>
      <c r="K445" t="s">
        <v>1783</v>
      </c>
      <c r="L445" s="3">
        <v>45834</v>
      </c>
      <c r="M4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45" s="3">
        <v>45818</v>
      </c>
      <c r="O445" s="5">
        <f>IFERROR((PlanMasine[[#This Row],[Norma]]/PlanMasine[[#This Row],[Q]])*(PlanMasine[[#This Row],[Q]]/SUMIF(C:C,PlanMasine[[#This Row],[RN]],B:B)*PlanMasine[[#This Row],[KPLQ]]),0)</f>
        <v>5</v>
      </c>
      <c r="P445">
        <v>227540</v>
      </c>
      <c r="Q445">
        <f>COUNTIF(PROMJENA!A:A,PlanMasine[[#This Row],[KPL]]&amp;"-"&amp;PlanMasine[[#This Row],[RN]])</f>
        <v>0</v>
      </c>
      <c r="R445">
        <f>IFERROR(INDEX(REDOSLIJED!A:A,MATCH(PlanMasine[[#This Row],[KPL]],REDOSLIJED!B:B,0)),MAX(REDOSLIJED!A:A)+1)</f>
        <v>45</v>
      </c>
      <c r="S445" s="9">
        <f>SUM($M$2:M445)</f>
        <v>1.6614583333333373</v>
      </c>
      <c r="T445" s="3">
        <f>PlanMasine[[#This Row],[Datum SAS]]-1</f>
        <v>45817</v>
      </c>
      <c r="U445">
        <f>WEEKDAY(PlanMasine[[#This Row],[ZAVRŠETAK MAŠINSKE]],2)</f>
        <v>1</v>
      </c>
      <c r="V445" s="3">
        <f>IF(WEEKDAY(PlanMasine[[#This Row],[Datum SAS]]-1,2)=7,PlanMasine[[#This Row],[Datum SAS]]-3,PlanMasine[[#This Row],[Datum SAS]]-1)</f>
        <v>45817</v>
      </c>
      <c r="W445">
        <f>WEEKNUM(PlanMasine[[#This Row],[Column2]],1)</f>
        <v>24</v>
      </c>
    </row>
    <row r="446" spans="1:23" x14ac:dyDescent="0.25">
      <c r="A446">
        <v>1003942</v>
      </c>
      <c r="B446">
        <v>1</v>
      </c>
      <c r="C446">
        <v>1003972</v>
      </c>
      <c r="D446" t="s">
        <v>1923</v>
      </c>
      <c r="E446">
        <v>36</v>
      </c>
      <c r="F446">
        <v>12</v>
      </c>
      <c r="G446">
        <v>0</v>
      </c>
      <c r="H446">
        <v>0</v>
      </c>
      <c r="I446" t="s">
        <v>5</v>
      </c>
      <c r="J446" t="s">
        <v>570</v>
      </c>
      <c r="K446" t="s">
        <v>1783</v>
      </c>
      <c r="L446" s="3">
        <v>45834</v>
      </c>
      <c r="M4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46" s="3">
        <v>45818</v>
      </c>
      <c r="O446" s="5">
        <f>IFERROR((PlanMasine[[#This Row],[Norma]]/PlanMasine[[#This Row],[Q]])*(PlanMasine[[#This Row],[Q]]/SUMIF(C:C,PlanMasine[[#This Row],[RN]],B:B)*PlanMasine[[#This Row],[KPLQ]]),0)</f>
        <v>3</v>
      </c>
      <c r="P446">
        <v>227547</v>
      </c>
      <c r="Q446">
        <f>COUNTIF(PROMJENA!A:A,PlanMasine[[#This Row],[KPL]]&amp;"-"&amp;PlanMasine[[#This Row],[RN]])</f>
        <v>0</v>
      </c>
      <c r="R446">
        <f>IFERROR(INDEX(REDOSLIJED!A:A,MATCH(PlanMasine[[#This Row],[KPL]],REDOSLIJED!B:B,0)),MAX(REDOSLIJED!A:A)+1)</f>
        <v>45</v>
      </c>
      <c r="S446" s="9">
        <f>SUM($M$2:M446)</f>
        <v>1.6635416666666707</v>
      </c>
      <c r="T446" s="3">
        <f>PlanMasine[[#This Row],[Datum SAS]]-1</f>
        <v>45817</v>
      </c>
      <c r="U446">
        <f>WEEKDAY(PlanMasine[[#This Row],[ZAVRŠETAK MAŠINSKE]],2)</f>
        <v>1</v>
      </c>
      <c r="V446" s="3">
        <f>IF(WEEKDAY(PlanMasine[[#This Row],[Datum SAS]]-1,2)=7,PlanMasine[[#This Row],[Datum SAS]]-3,PlanMasine[[#This Row],[Datum SAS]]-1)</f>
        <v>45817</v>
      </c>
      <c r="W446">
        <f>WEEKNUM(PlanMasine[[#This Row],[Column2]],1)</f>
        <v>24</v>
      </c>
    </row>
    <row r="447" spans="1:23" x14ac:dyDescent="0.25">
      <c r="A447">
        <v>1003942</v>
      </c>
      <c r="B447">
        <v>1</v>
      </c>
      <c r="C447">
        <v>1003977</v>
      </c>
      <c r="D447" t="s">
        <v>1922</v>
      </c>
      <c r="E447">
        <v>48</v>
      </c>
      <c r="F447">
        <v>12</v>
      </c>
      <c r="G447">
        <v>0</v>
      </c>
      <c r="H447">
        <v>0</v>
      </c>
      <c r="I447" t="s">
        <v>5</v>
      </c>
      <c r="J447" t="s">
        <v>570</v>
      </c>
      <c r="K447" t="s">
        <v>1783</v>
      </c>
      <c r="L447" s="3">
        <v>45834</v>
      </c>
      <c r="M4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447" s="3">
        <v>45818</v>
      </c>
      <c r="O447" s="5">
        <f>IFERROR((PlanMasine[[#This Row],[Norma]]/PlanMasine[[#This Row],[Q]])*(PlanMasine[[#This Row],[Q]]/SUMIF(C:C,PlanMasine[[#This Row],[RN]],B:B)*PlanMasine[[#This Row],[KPLQ]]),0)</f>
        <v>4</v>
      </c>
      <c r="P447">
        <v>227553</v>
      </c>
      <c r="Q447">
        <f>COUNTIF(PROMJENA!A:A,PlanMasine[[#This Row],[KPL]]&amp;"-"&amp;PlanMasine[[#This Row],[RN]])</f>
        <v>0</v>
      </c>
      <c r="R447">
        <f>IFERROR(INDEX(REDOSLIJED!A:A,MATCH(PlanMasine[[#This Row],[KPL]],REDOSLIJED!B:B,0)),MAX(REDOSLIJED!A:A)+1)</f>
        <v>45</v>
      </c>
      <c r="S447" s="9">
        <f>SUM($M$2:M447)</f>
        <v>1.6663194444444485</v>
      </c>
      <c r="T447" s="3">
        <f>PlanMasine[[#This Row],[Datum SAS]]-1</f>
        <v>45817</v>
      </c>
      <c r="U447">
        <f>WEEKDAY(PlanMasine[[#This Row],[ZAVRŠETAK MAŠINSKE]],2)</f>
        <v>1</v>
      </c>
      <c r="V447" s="3">
        <f>IF(WEEKDAY(PlanMasine[[#This Row],[Datum SAS]]-1,2)=7,PlanMasine[[#This Row],[Datum SAS]]-3,PlanMasine[[#This Row],[Datum SAS]]-1)</f>
        <v>45817</v>
      </c>
      <c r="W447">
        <f>WEEKNUM(PlanMasine[[#This Row],[Column2]],1)</f>
        <v>24</v>
      </c>
    </row>
    <row r="448" spans="1:23" x14ac:dyDescent="0.25">
      <c r="A448">
        <v>1003942</v>
      </c>
      <c r="B448">
        <v>1</v>
      </c>
      <c r="C448">
        <v>1003998</v>
      </c>
      <c r="D448" t="s">
        <v>1921</v>
      </c>
      <c r="E448">
        <v>18</v>
      </c>
      <c r="F448">
        <v>12</v>
      </c>
      <c r="G448">
        <v>0</v>
      </c>
      <c r="H448">
        <v>0</v>
      </c>
      <c r="I448" t="s">
        <v>5</v>
      </c>
      <c r="J448" t="s">
        <v>570</v>
      </c>
      <c r="K448" t="s">
        <v>1783</v>
      </c>
      <c r="L448" s="3">
        <v>45834</v>
      </c>
      <c r="M4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48" s="3">
        <v>45818</v>
      </c>
      <c r="O448" s="5">
        <f>IFERROR((PlanMasine[[#This Row],[Norma]]/PlanMasine[[#This Row],[Q]])*(PlanMasine[[#This Row],[Q]]/SUMIF(C:C,PlanMasine[[#This Row],[RN]],B:B)*PlanMasine[[#This Row],[KPLQ]]),0)</f>
        <v>1.5</v>
      </c>
      <c r="P448">
        <v>227574</v>
      </c>
      <c r="Q448">
        <f>COUNTIF(PROMJENA!A:A,PlanMasine[[#This Row],[KPL]]&amp;"-"&amp;PlanMasine[[#This Row],[RN]])</f>
        <v>0</v>
      </c>
      <c r="R448">
        <f>IFERROR(INDEX(REDOSLIJED!A:A,MATCH(PlanMasine[[#This Row],[KPL]],REDOSLIJED!B:B,0)),MAX(REDOSLIJED!A:A)+1)</f>
        <v>45</v>
      </c>
      <c r="S448" s="9">
        <f>SUM($M$2:M448)</f>
        <v>1.6673611111111151</v>
      </c>
      <c r="T448" s="3">
        <f>PlanMasine[[#This Row],[Datum SAS]]-1</f>
        <v>45817</v>
      </c>
      <c r="U448">
        <f>WEEKDAY(PlanMasine[[#This Row],[ZAVRŠETAK MAŠINSKE]],2)</f>
        <v>1</v>
      </c>
      <c r="V448" s="3">
        <f>IF(WEEKDAY(PlanMasine[[#This Row],[Datum SAS]]-1,2)=7,PlanMasine[[#This Row],[Datum SAS]]-3,PlanMasine[[#This Row],[Datum SAS]]-1)</f>
        <v>45817</v>
      </c>
      <c r="W448">
        <f>WEEKNUM(PlanMasine[[#This Row],[Column2]],1)</f>
        <v>24</v>
      </c>
    </row>
    <row r="449" spans="1:23" x14ac:dyDescent="0.25">
      <c r="A449">
        <v>1003942</v>
      </c>
      <c r="B449">
        <v>1</v>
      </c>
      <c r="C449">
        <v>1004005</v>
      </c>
      <c r="D449" t="s">
        <v>1965</v>
      </c>
      <c r="E449">
        <v>24</v>
      </c>
      <c r="F449">
        <v>12</v>
      </c>
      <c r="G449">
        <v>0</v>
      </c>
      <c r="H449">
        <v>0</v>
      </c>
      <c r="I449" t="s">
        <v>5</v>
      </c>
      <c r="J449" t="s">
        <v>570</v>
      </c>
      <c r="K449" t="s">
        <v>1783</v>
      </c>
      <c r="L449" s="3">
        <v>45834</v>
      </c>
      <c r="M4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449" s="3">
        <v>45818</v>
      </c>
      <c r="O449" s="5">
        <f>IFERROR((PlanMasine[[#This Row],[Norma]]/PlanMasine[[#This Row],[Q]])*(PlanMasine[[#This Row],[Q]]/SUMIF(C:C,PlanMasine[[#This Row],[RN]],B:B)*PlanMasine[[#This Row],[KPLQ]]),0)</f>
        <v>2</v>
      </c>
      <c r="P449">
        <v>227581</v>
      </c>
      <c r="Q449">
        <f>COUNTIF(PROMJENA!A:A,PlanMasine[[#This Row],[KPL]]&amp;"-"&amp;PlanMasine[[#This Row],[RN]])</f>
        <v>0</v>
      </c>
      <c r="R449">
        <f>IFERROR(INDEX(REDOSLIJED!A:A,MATCH(PlanMasine[[#This Row],[KPL]],REDOSLIJED!B:B,0)),MAX(REDOSLIJED!A:A)+1)</f>
        <v>45</v>
      </c>
      <c r="S449" s="9">
        <f>SUM($M$2:M449)</f>
        <v>1.668750000000004</v>
      </c>
      <c r="T449" s="3">
        <f>PlanMasine[[#This Row],[Datum SAS]]-1</f>
        <v>45817</v>
      </c>
      <c r="U449">
        <f>WEEKDAY(PlanMasine[[#This Row],[ZAVRŠETAK MAŠINSKE]],2)</f>
        <v>1</v>
      </c>
      <c r="V449" s="3">
        <f>IF(WEEKDAY(PlanMasine[[#This Row],[Datum SAS]]-1,2)=7,PlanMasine[[#This Row],[Datum SAS]]-3,PlanMasine[[#This Row],[Datum SAS]]-1)</f>
        <v>45817</v>
      </c>
      <c r="W449">
        <f>WEEKNUM(PlanMasine[[#This Row],[Column2]],1)</f>
        <v>24</v>
      </c>
    </row>
    <row r="450" spans="1:23" x14ac:dyDescent="0.25">
      <c r="A450">
        <v>1003942</v>
      </c>
      <c r="B450">
        <v>1</v>
      </c>
      <c r="C450">
        <v>1004012</v>
      </c>
      <c r="D450" t="s">
        <v>1920</v>
      </c>
      <c r="E450">
        <v>12</v>
      </c>
      <c r="F450">
        <v>12</v>
      </c>
      <c r="G450">
        <v>0</v>
      </c>
      <c r="H450">
        <v>0</v>
      </c>
      <c r="I450" t="s">
        <v>5</v>
      </c>
      <c r="J450" t="s">
        <v>570</v>
      </c>
      <c r="K450" t="s">
        <v>1783</v>
      </c>
      <c r="L450" s="3">
        <v>45834</v>
      </c>
      <c r="M4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450" s="3">
        <v>45818</v>
      </c>
      <c r="O450" s="5">
        <f>IFERROR((PlanMasine[[#This Row],[Norma]]/PlanMasine[[#This Row],[Q]])*(PlanMasine[[#This Row],[Q]]/SUMIF(C:C,PlanMasine[[#This Row],[RN]],B:B)*PlanMasine[[#This Row],[KPLQ]]),0)</f>
        <v>1</v>
      </c>
      <c r="P450">
        <v>227588</v>
      </c>
      <c r="Q450">
        <f>COUNTIF(PROMJENA!A:A,PlanMasine[[#This Row],[KPL]]&amp;"-"&amp;PlanMasine[[#This Row],[RN]])</f>
        <v>0</v>
      </c>
      <c r="R450">
        <f>IFERROR(INDEX(REDOSLIJED!A:A,MATCH(PlanMasine[[#This Row],[KPL]],REDOSLIJED!B:B,0)),MAX(REDOSLIJED!A:A)+1)</f>
        <v>45</v>
      </c>
      <c r="S450" s="9">
        <f>SUM($M$2:M450)</f>
        <v>1.6694444444444485</v>
      </c>
      <c r="T450" s="3">
        <f>PlanMasine[[#This Row],[Datum SAS]]-1</f>
        <v>45817</v>
      </c>
      <c r="U450">
        <f>WEEKDAY(PlanMasine[[#This Row],[ZAVRŠETAK MAŠINSKE]],2)</f>
        <v>1</v>
      </c>
      <c r="V450" s="3">
        <f>IF(WEEKDAY(PlanMasine[[#This Row],[Datum SAS]]-1,2)=7,PlanMasine[[#This Row],[Datum SAS]]-3,PlanMasine[[#This Row],[Datum SAS]]-1)</f>
        <v>45817</v>
      </c>
      <c r="W450">
        <f>WEEKNUM(PlanMasine[[#This Row],[Column2]],1)</f>
        <v>24</v>
      </c>
    </row>
    <row r="451" spans="1:23" x14ac:dyDescent="0.25">
      <c r="A451">
        <v>1003942</v>
      </c>
      <c r="B451">
        <v>1</v>
      </c>
      <c r="C451">
        <v>1004028</v>
      </c>
      <c r="D451" t="s">
        <v>2010</v>
      </c>
      <c r="E451">
        <v>36</v>
      </c>
      <c r="F451">
        <v>12</v>
      </c>
      <c r="G451">
        <v>0</v>
      </c>
      <c r="H451">
        <v>0</v>
      </c>
      <c r="I451" t="s">
        <v>5</v>
      </c>
      <c r="J451" t="s">
        <v>570</v>
      </c>
      <c r="K451" t="s">
        <v>1783</v>
      </c>
      <c r="L451" s="3">
        <v>45834</v>
      </c>
      <c r="M4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51" s="3">
        <v>45818</v>
      </c>
      <c r="O451" s="5">
        <f>IFERROR((PlanMasine[[#This Row],[Norma]]/PlanMasine[[#This Row],[Q]])*(PlanMasine[[#This Row],[Q]]/SUMIF(C:C,PlanMasine[[#This Row],[RN]],B:B)*PlanMasine[[#This Row],[KPLQ]]),0)</f>
        <v>3</v>
      </c>
      <c r="P451">
        <v>227604</v>
      </c>
      <c r="Q451">
        <f>COUNTIF(PROMJENA!A:A,PlanMasine[[#This Row],[KPL]]&amp;"-"&amp;PlanMasine[[#This Row],[RN]])</f>
        <v>0</v>
      </c>
      <c r="R451">
        <f>IFERROR(INDEX(REDOSLIJED!A:A,MATCH(PlanMasine[[#This Row],[KPL]],REDOSLIJED!B:B,0)),MAX(REDOSLIJED!A:A)+1)</f>
        <v>45</v>
      </c>
      <c r="S451" s="9">
        <f>SUM($M$2:M451)</f>
        <v>1.6715277777777819</v>
      </c>
      <c r="T451" s="3">
        <f>PlanMasine[[#This Row],[Datum SAS]]-1</f>
        <v>45817</v>
      </c>
      <c r="U451">
        <f>WEEKDAY(PlanMasine[[#This Row],[ZAVRŠETAK MAŠINSKE]],2)</f>
        <v>1</v>
      </c>
      <c r="V451" s="3">
        <f>IF(WEEKDAY(PlanMasine[[#This Row],[Datum SAS]]-1,2)=7,PlanMasine[[#This Row],[Datum SAS]]-3,PlanMasine[[#This Row],[Datum SAS]]-1)</f>
        <v>45817</v>
      </c>
      <c r="W451">
        <f>WEEKNUM(PlanMasine[[#This Row],[Column2]],1)</f>
        <v>24</v>
      </c>
    </row>
    <row r="452" spans="1:23" x14ac:dyDescent="0.25">
      <c r="A452">
        <v>1003943</v>
      </c>
      <c r="B452">
        <v>1</v>
      </c>
      <c r="C452">
        <v>1004028</v>
      </c>
      <c r="D452" t="s">
        <v>2010</v>
      </c>
      <c r="E452">
        <v>36</v>
      </c>
      <c r="F452">
        <v>12</v>
      </c>
      <c r="G452">
        <v>0</v>
      </c>
      <c r="H452">
        <v>0</v>
      </c>
      <c r="I452" t="s">
        <v>5</v>
      </c>
      <c r="J452" t="s">
        <v>570</v>
      </c>
      <c r="K452" t="s">
        <v>1783</v>
      </c>
      <c r="L452" s="3">
        <v>45834</v>
      </c>
      <c r="M4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52" s="3">
        <v>45818</v>
      </c>
      <c r="O452" s="5">
        <f>IFERROR((PlanMasine[[#This Row],[Norma]]/PlanMasine[[#This Row],[Q]])*(PlanMasine[[#This Row],[Q]]/SUMIF(C:C,PlanMasine[[#This Row],[RN]],B:B)*PlanMasine[[#This Row],[KPLQ]]),0)</f>
        <v>3</v>
      </c>
      <c r="P452">
        <v>227604</v>
      </c>
      <c r="Q452">
        <f>COUNTIF(PROMJENA!A:A,PlanMasine[[#This Row],[KPL]]&amp;"-"&amp;PlanMasine[[#This Row],[RN]])</f>
        <v>0</v>
      </c>
      <c r="R452">
        <f>IFERROR(INDEX(REDOSLIJED!A:A,MATCH(PlanMasine[[#This Row],[KPL]],REDOSLIJED!B:B,0)),MAX(REDOSLIJED!A:A)+1)</f>
        <v>45</v>
      </c>
      <c r="S452" s="9">
        <f>SUM($M$2:M452)</f>
        <v>1.6736111111111154</v>
      </c>
      <c r="T452" s="3">
        <f>PlanMasine[[#This Row],[Datum SAS]]-1</f>
        <v>45817</v>
      </c>
      <c r="U452">
        <f>WEEKDAY(PlanMasine[[#This Row],[ZAVRŠETAK MAŠINSKE]],2)</f>
        <v>1</v>
      </c>
      <c r="V452" s="3">
        <f>IF(WEEKDAY(PlanMasine[[#This Row],[Datum SAS]]-1,2)=7,PlanMasine[[#This Row],[Datum SAS]]-3,PlanMasine[[#This Row],[Datum SAS]]-1)</f>
        <v>45817</v>
      </c>
      <c r="W452">
        <f>WEEKNUM(PlanMasine[[#This Row],[Column2]],1)</f>
        <v>24</v>
      </c>
    </row>
    <row r="453" spans="1:23" x14ac:dyDescent="0.25">
      <c r="A453">
        <v>1003943</v>
      </c>
      <c r="B453">
        <v>1</v>
      </c>
      <c r="C453">
        <v>1004005</v>
      </c>
      <c r="D453" t="s">
        <v>1965</v>
      </c>
      <c r="E453">
        <v>24</v>
      </c>
      <c r="F453">
        <v>12</v>
      </c>
      <c r="G453">
        <v>0</v>
      </c>
      <c r="H453">
        <v>0</v>
      </c>
      <c r="I453" t="s">
        <v>5</v>
      </c>
      <c r="J453" t="s">
        <v>570</v>
      </c>
      <c r="K453" t="s">
        <v>1783</v>
      </c>
      <c r="L453" s="3">
        <v>45834</v>
      </c>
      <c r="M4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453" s="3">
        <v>45818</v>
      </c>
      <c r="O453" s="5">
        <f>IFERROR((PlanMasine[[#This Row],[Norma]]/PlanMasine[[#This Row],[Q]])*(PlanMasine[[#This Row],[Q]]/SUMIF(C:C,PlanMasine[[#This Row],[RN]],B:B)*PlanMasine[[#This Row],[KPLQ]]),0)</f>
        <v>2</v>
      </c>
      <c r="P453">
        <v>227581</v>
      </c>
      <c r="Q453">
        <f>COUNTIF(PROMJENA!A:A,PlanMasine[[#This Row],[KPL]]&amp;"-"&amp;PlanMasine[[#This Row],[RN]])</f>
        <v>0</v>
      </c>
      <c r="R453">
        <f>IFERROR(INDEX(REDOSLIJED!A:A,MATCH(PlanMasine[[#This Row],[KPL]],REDOSLIJED!B:B,0)),MAX(REDOSLIJED!A:A)+1)</f>
        <v>45</v>
      </c>
      <c r="S453" s="9">
        <f>SUM($M$2:M453)</f>
        <v>1.6750000000000043</v>
      </c>
      <c r="T453" s="3">
        <f>PlanMasine[[#This Row],[Datum SAS]]-1</f>
        <v>45817</v>
      </c>
      <c r="U453">
        <f>WEEKDAY(PlanMasine[[#This Row],[ZAVRŠETAK MAŠINSKE]],2)</f>
        <v>1</v>
      </c>
      <c r="V453" s="3">
        <f>IF(WEEKDAY(PlanMasine[[#This Row],[Datum SAS]]-1,2)=7,PlanMasine[[#This Row],[Datum SAS]]-3,PlanMasine[[#This Row],[Datum SAS]]-1)</f>
        <v>45817</v>
      </c>
      <c r="W453">
        <f>WEEKNUM(PlanMasine[[#This Row],[Column2]],1)</f>
        <v>24</v>
      </c>
    </row>
    <row r="454" spans="1:23" x14ac:dyDescent="0.25">
      <c r="A454">
        <v>1003943</v>
      </c>
      <c r="B454">
        <v>1</v>
      </c>
      <c r="C454">
        <v>1003998</v>
      </c>
      <c r="D454" t="s">
        <v>1921</v>
      </c>
      <c r="E454">
        <v>18</v>
      </c>
      <c r="F454">
        <v>12</v>
      </c>
      <c r="G454">
        <v>0</v>
      </c>
      <c r="H454">
        <v>0</v>
      </c>
      <c r="I454" t="s">
        <v>5</v>
      </c>
      <c r="J454" t="s">
        <v>570</v>
      </c>
      <c r="K454" t="s">
        <v>1783</v>
      </c>
      <c r="L454" s="3">
        <v>45834</v>
      </c>
      <c r="M4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54" s="3">
        <v>45818</v>
      </c>
      <c r="O454" s="5">
        <f>IFERROR((PlanMasine[[#This Row],[Norma]]/PlanMasine[[#This Row],[Q]])*(PlanMasine[[#This Row],[Q]]/SUMIF(C:C,PlanMasine[[#This Row],[RN]],B:B)*PlanMasine[[#This Row],[KPLQ]]),0)</f>
        <v>1.5</v>
      </c>
      <c r="P454">
        <v>227574</v>
      </c>
      <c r="Q454">
        <f>COUNTIF(PROMJENA!A:A,PlanMasine[[#This Row],[KPL]]&amp;"-"&amp;PlanMasine[[#This Row],[RN]])</f>
        <v>0</v>
      </c>
      <c r="R454">
        <f>IFERROR(INDEX(REDOSLIJED!A:A,MATCH(PlanMasine[[#This Row],[KPL]],REDOSLIJED!B:B,0)),MAX(REDOSLIJED!A:A)+1)</f>
        <v>45</v>
      </c>
      <c r="S454" s="9">
        <f>SUM($M$2:M454)</f>
        <v>1.6760416666666709</v>
      </c>
      <c r="T454" s="3">
        <f>PlanMasine[[#This Row],[Datum SAS]]-1</f>
        <v>45817</v>
      </c>
      <c r="U454">
        <f>WEEKDAY(PlanMasine[[#This Row],[ZAVRŠETAK MAŠINSKE]],2)</f>
        <v>1</v>
      </c>
      <c r="V454" s="3">
        <f>IF(WEEKDAY(PlanMasine[[#This Row],[Datum SAS]]-1,2)=7,PlanMasine[[#This Row],[Datum SAS]]-3,PlanMasine[[#This Row],[Datum SAS]]-1)</f>
        <v>45817</v>
      </c>
      <c r="W454">
        <f>WEEKNUM(PlanMasine[[#This Row],[Column2]],1)</f>
        <v>24</v>
      </c>
    </row>
    <row r="455" spans="1:23" x14ac:dyDescent="0.25">
      <c r="A455">
        <v>1003943</v>
      </c>
      <c r="B455">
        <v>1</v>
      </c>
      <c r="C455">
        <v>1004012</v>
      </c>
      <c r="D455" t="s">
        <v>1920</v>
      </c>
      <c r="E455">
        <v>12</v>
      </c>
      <c r="F455">
        <v>12</v>
      </c>
      <c r="G455">
        <v>0</v>
      </c>
      <c r="H455">
        <v>0</v>
      </c>
      <c r="I455" t="s">
        <v>5</v>
      </c>
      <c r="J455" t="s">
        <v>570</v>
      </c>
      <c r="K455" t="s">
        <v>1783</v>
      </c>
      <c r="L455" s="3">
        <v>45834</v>
      </c>
      <c r="M4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455" s="3">
        <v>45818</v>
      </c>
      <c r="O455" s="5">
        <f>IFERROR((PlanMasine[[#This Row],[Norma]]/PlanMasine[[#This Row],[Q]])*(PlanMasine[[#This Row],[Q]]/SUMIF(C:C,PlanMasine[[#This Row],[RN]],B:B)*PlanMasine[[#This Row],[KPLQ]]),0)</f>
        <v>1</v>
      </c>
      <c r="P455">
        <v>227588</v>
      </c>
      <c r="Q455">
        <f>COUNTIF(PROMJENA!A:A,PlanMasine[[#This Row],[KPL]]&amp;"-"&amp;PlanMasine[[#This Row],[RN]])</f>
        <v>0</v>
      </c>
      <c r="R455">
        <f>IFERROR(INDEX(REDOSLIJED!A:A,MATCH(PlanMasine[[#This Row],[KPL]],REDOSLIJED!B:B,0)),MAX(REDOSLIJED!A:A)+1)</f>
        <v>45</v>
      </c>
      <c r="S455" s="9">
        <f>SUM($M$2:M455)</f>
        <v>1.6767361111111154</v>
      </c>
      <c r="T455" s="3">
        <f>PlanMasine[[#This Row],[Datum SAS]]-1</f>
        <v>45817</v>
      </c>
      <c r="U455">
        <f>WEEKDAY(PlanMasine[[#This Row],[ZAVRŠETAK MAŠINSKE]],2)</f>
        <v>1</v>
      </c>
      <c r="V455" s="3">
        <f>IF(WEEKDAY(PlanMasine[[#This Row],[Datum SAS]]-1,2)=7,PlanMasine[[#This Row],[Datum SAS]]-3,PlanMasine[[#This Row],[Datum SAS]]-1)</f>
        <v>45817</v>
      </c>
      <c r="W455">
        <f>WEEKNUM(PlanMasine[[#This Row],[Column2]],1)</f>
        <v>24</v>
      </c>
    </row>
    <row r="456" spans="1:23" x14ac:dyDescent="0.25">
      <c r="A456">
        <v>1003943</v>
      </c>
      <c r="B456">
        <v>1</v>
      </c>
      <c r="C456">
        <v>1003965</v>
      </c>
      <c r="D456" t="s">
        <v>1966</v>
      </c>
      <c r="E456">
        <v>60</v>
      </c>
      <c r="F456">
        <v>12</v>
      </c>
      <c r="G456">
        <v>0</v>
      </c>
      <c r="H456">
        <v>0</v>
      </c>
      <c r="I456" t="s">
        <v>5</v>
      </c>
      <c r="J456" t="s">
        <v>570</v>
      </c>
      <c r="K456" t="s">
        <v>1783</v>
      </c>
      <c r="L456" s="3">
        <v>45834</v>
      </c>
      <c r="M4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56" s="3">
        <v>45818</v>
      </c>
      <c r="O456" s="5">
        <f>IFERROR((PlanMasine[[#This Row],[Norma]]/PlanMasine[[#This Row],[Q]])*(PlanMasine[[#This Row],[Q]]/SUMIF(C:C,PlanMasine[[#This Row],[RN]],B:B)*PlanMasine[[#This Row],[KPLQ]]),0)</f>
        <v>5</v>
      </c>
      <c r="P456">
        <v>227540</v>
      </c>
      <c r="Q456">
        <f>COUNTIF(PROMJENA!A:A,PlanMasine[[#This Row],[KPL]]&amp;"-"&amp;PlanMasine[[#This Row],[RN]])</f>
        <v>0</v>
      </c>
      <c r="R456">
        <f>IFERROR(INDEX(REDOSLIJED!A:A,MATCH(PlanMasine[[#This Row],[KPL]],REDOSLIJED!B:B,0)),MAX(REDOSLIJED!A:A)+1)</f>
        <v>45</v>
      </c>
      <c r="S456" s="9">
        <f>SUM($M$2:M456)</f>
        <v>1.6802083333333377</v>
      </c>
      <c r="T456" s="3">
        <f>PlanMasine[[#This Row],[Datum SAS]]-1</f>
        <v>45817</v>
      </c>
      <c r="U456">
        <f>WEEKDAY(PlanMasine[[#This Row],[ZAVRŠETAK MAŠINSKE]],2)</f>
        <v>1</v>
      </c>
      <c r="V456" s="3">
        <f>IF(WEEKDAY(PlanMasine[[#This Row],[Datum SAS]]-1,2)=7,PlanMasine[[#This Row],[Datum SAS]]-3,PlanMasine[[#This Row],[Datum SAS]]-1)</f>
        <v>45817</v>
      </c>
      <c r="W456">
        <f>WEEKNUM(PlanMasine[[#This Row],[Column2]],1)</f>
        <v>24</v>
      </c>
    </row>
    <row r="457" spans="1:23" x14ac:dyDescent="0.25">
      <c r="A457">
        <v>1003943</v>
      </c>
      <c r="B457">
        <v>1</v>
      </c>
      <c r="C457">
        <v>1003972</v>
      </c>
      <c r="D457" t="s">
        <v>1923</v>
      </c>
      <c r="E457">
        <v>36</v>
      </c>
      <c r="F457">
        <v>12</v>
      </c>
      <c r="G457">
        <v>0</v>
      </c>
      <c r="H457">
        <v>0</v>
      </c>
      <c r="I457" t="s">
        <v>5</v>
      </c>
      <c r="J457" t="s">
        <v>570</v>
      </c>
      <c r="K457" t="s">
        <v>1783</v>
      </c>
      <c r="L457" s="3">
        <v>45834</v>
      </c>
      <c r="M4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57" s="3">
        <v>45818</v>
      </c>
      <c r="O457" s="5">
        <f>IFERROR((PlanMasine[[#This Row],[Norma]]/PlanMasine[[#This Row],[Q]])*(PlanMasine[[#This Row],[Q]]/SUMIF(C:C,PlanMasine[[#This Row],[RN]],B:B)*PlanMasine[[#This Row],[KPLQ]]),0)</f>
        <v>3</v>
      </c>
      <c r="P457">
        <v>227547</v>
      </c>
      <c r="Q457">
        <f>COUNTIF(PROMJENA!A:A,PlanMasine[[#This Row],[KPL]]&amp;"-"&amp;PlanMasine[[#This Row],[RN]])</f>
        <v>0</v>
      </c>
      <c r="R457">
        <f>IFERROR(INDEX(REDOSLIJED!A:A,MATCH(PlanMasine[[#This Row],[KPL]],REDOSLIJED!B:B,0)),MAX(REDOSLIJED!A:A)+1)</f>
        <v>45</v>
      </c>
      <c r="S457" s="9">
        <f>SUM($M$2:M457)</f>
        <v>1.6822916666666712</v>
      </c>
      <c r="T457" s="3">
        <f>PlanMasine[[#This Row],[Datum SAS]]-1</f>
        <v>45817</v>
      </c>
      <c r="U457">
        <f>WEEKDAY(PlanMasine[[#This Row],[ZAVRŠETAK MAŠINSKE]],2)</f>
        <v>1</v>
      </c>
      <c r="V457" s="3">
        <f>IF(WEEKDAY(PlanMasine[[#This Row],[Datum SAS]]-1,2)=7,PlanMasine[[#This Row],[Datum SAS]]-3,PlanMasine[[#This Row],[Datum SAS]]-1)</f>
        <v>45817</v>
      </c>
      <c r="W457">
        <f>WEEKNUM(PlanMasine[[#This Row],[Column2]],1)</f>
        <v>24</v>
      </c>
    </row>
    <row r="458" spans="1:23" x14ac:dyDescent="0.25">
      <c r="A458">
        <v>1003943</v>
      </c>
      <c r="B458">
        <v>1</v>
      </c>
      <c r="C458">
        <v>1003977</v>
      </c>
      <c r="D458" t="s">
        <v>1922</v>
      </c>
      <c r="E458">
        <v>48</v>
      </c>
      <c r="F458">
        <v>12</v>
      </c>
      <c r="G458">
        <v>0</v>
      </c>
      <c r="H458">
        <v>0</v>
      </c>
      <c r="I458" t="s">
        <v>5</v>
      </c>
      <c r="J458" t="s">
        <v>570</v>
      </c>
      <c r="K458" t="s">
        <v>1783</v>
      </c>
      <c r="L458" s="3">
        <v>45834</v>
      </c>
      <c r="M4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458" s="3">
        <v>45818</v>
      </c>
      <c r="O458" s="5">
        <f>IFERROR((PlanMasine[[#This Row],[Norma]]/PlanMasine[[#This Row],[Q]])*(PlanMasine[[#This Row],[Q]]/SUMIF(C:C,PlanMasine[[#This Row],[RN]],B:B)*PlanMasine[[#This Row],[KPLQ]]),0)</f>
        <v>4</v>
      </c>
      <c r="P458">
        <v>227553</v>
      </c>
      <c r="Q458">
        <f>COUNTIF(PROMJENA!A:A,PlanMasine[[#This Row],[KPL]]&amp;"-"&amp;PlanMasine[[#This Row],[RN]])</f>
        <v>0</v>
      </c>
      <c r="R458">
        <f>IFERROR(INDEX(REDOSLIJED!A:A,MATCH(PlanMasine[[#This Row],[KPL]],REDOSLIJED!B:B,0)),MAX(REDOSLIJED!A:A)+1)</f>
        <v>45</v>
      </c>
      <c r="S458" s="9">
        <f>SUM($M$2:M458)</f>
        <v>1.6850694444444489</v>
      </c>
      <c r="T458" s="3">
        <f>PlanMasine[[#This Row],[Datum SAS]]-1</f>
        <v>45817</v>
      </c>
      <c r="U458">
        <f>WEEKDAY(PlanMasine[[#This Row],[ZAVRŠETAK MAŠINSKE]],2)</f>
        <v>1</v>
      </c>
      <c r="V458" s="3">
        <f>IF(WEEKDAY(PlanMasine[[#This Row],[Datum SAS]]-1,2)=7,PlanMasine[[#This Row],[Datum SAS]]-3,PlanMasine[[#This Row],[Datum SAS]]-1)</f>
        <v>45817</v>
      </c>
      <c r="W458">
        <f>WEEKNUM(PlanMasine[[#This Row],[Column2]],1)</f>
        <v>24</v>
      </c>
    </row>
    <row r="459" spans="1:23" x14ac:dyDescent="0.25">
      <c r="A459">
        <v>1003943</v>
      </c>
      <c r="B459">
        <v>1</v>
      </c>
      <c r="C459">
        <v>1003990</v>
      </c>
      <c r="D459" t="s">
        <v>1730</v>
      </c>
      <c r="E459">
        <v>60</v>
      </c>
      <c r="F459">
        <v>12</v>
      </c>
      <c r="G459">
        <v>0</v>
      </c>
      <c r="H459">
        <v>0</v>
      </c>
      <c r="I459" t="s">
        <v>5</v>
      </c>
      <c r="J459" t="s">
        <v>570</v>
      </c>
      <c r="K459" t="s">
        <v>1783</v>
      </c>
      <c r="L459" s="3">
        <v>45834</v>
      </c>
      <c r="M4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59" s="3">
        <v>45818</v>
      </c>
      <c r="O459" s="5">
        <f>IFERROR((PlanMasine[[#This Row],[Norma]]/PlanMasine[[#This Row],[Q]])*(PlanMasine[[#This Row],[Q]]/SUMIF(C:C,PlanMasine[[#This Row],[RN]],B:B)*PlanMasine[[#This Row],[KPLQ]]),0)</f>
        <v>5</v>
      </c>
      <c r="P459">
        <v>227566</v>
      </c>
      <c r="Q459">
        <f>COUNTIF(PROMJENA!A:A,PlanMasine[[#This Row],[KPL]]&amp;"-"&amp;PlanMasine[[#This Row],[RN]])</f>
        <v>0</v>
      </c>
      <c r="R459">
        <f>IFERROR(INDEX(REDOSLIJED!A:A,MATCH(PlanMasine[[#This Row],[KPL]],REDOSLIJED!B:B,0)),MAX(REDOSLIJED!A:A)+1)</f>
        <v>45</v>
      </c>
      <c r="S459" s="9">
        <f>SUM($M$2:M459)</f>
        <v>1.6885416666666713</v>
      </c>
      <c r="T459" s="3">
        <f>PlanMasine[[#This Row],[Datum SAS]]-1</f>
        <v>45817</v>
      </c>
      <c r="U459">
        <f>WEEKDAY(PlanMasine[[#This Row],[ZAVRŠETAK MAŠINSKE]],2)</f>
        <v>1</v>
      </c>
      <c r="V459" s="3">
        <f>IF(WEEKDAY(PlanMasine[[#This Row],[Datum SAS]]-1,2)=7,PlanMasine[[#This Row],[Datum SAS]]-3,PlanMasine[[#This Row],[Datum SAS]]-1)</f>
        <v>45817</v>
      </c>
      <c r="W459">
        <f>WEEKNUM(PlanMasine[[#This Row],[Column2]],1)</f>
        <v>24</v>
      </c>
    </row>
    <row r="460" spans="1:23" x14ac:dyDescent="0.25">
      <c r="A460">
        <v>1003944</v>
      </c>
      <c r="B460">
        <v>1</v>
      </c>
      <c r="C460">
        <v>1003990</v>
      </c>
      <c r="D460" t="s">
        <v>1730</v>
      </c>
      <c r="E460">
        <v>60</v>
      </c>
      <c r="F460">
        <v>12</v>
      </c>
      <c r="G460">
        <v>0</v>
      </c>
      <c r="H460">
        <v>0</v>
      </c>
      <c r="I460" t="s">
        <v>5</v>
      </c>
      <c r="J460" t="s">
        <v>570</v>
      </c>
      <c r="K460" t="s">
        <v>1783</v>
      </c>
      <c r="L460" s="3">
        <v>45834</v>
      </c>
      <c r="M4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60" s="3">
        <v>45818</v>
      </c>
      <c r="O460" s="5">
        <f>IFERROR((PlanMasine[[#This Row],[Norma]]/PlanMasine[[#This Row],[Q]])*(PlanMasine[[#This Row],[Q]]/SUMIF(C:C,PlanMasine[[#This Row],[RN]],B:B)*PlanMasine[[#This Row],[KPLQ]]),0)</f>
        <v>5</v>
      </c>
      <c r="P460">
        <v>227566</v>
      </c>
      <c r="Q460">
        <f>COUNTIF(PROMJENA!A:A,PlanMasine[[#This Row],[KPL]]&amp;"-"&amp;PlanMasine[[#This Row],[RN]])</f>
        <v>0</v>
      </c>
      <c r="R460">
        <f>IFERROR(INDEX(REDOSLIJED!A:A,MATCH(PlanMasine[[#This Row],[KPL]],REDOSLIJED!B:B,0)),MAX(REDOSLIJED!A:A)+1)</f>
        <v>45</v>
      </c>
      <c r="S460" s="9">
        <f>SUM($M$2:M460)</f>
        <v>1.6920138888888936</v>
      </c>
      <c r="T460" s="3">
        <f>PlanMasine[[#This Row],[Datum SAS]]-1</f>
        <v>45817</v>
      </c>
      <c r="U460">
        <f>WEEKDAY(PlanMasine[[#This Row],[ZAVRŠETAK MAŠINSKE]],2)</f>
        <v>1</v>
      </c>
      <c r="V460" s="3">
        <f>IF(WEEKDAY(PlanMasine[[#This Row],[Datum SAS]]-1,2)=7,PlanMasine[[#This Row],[Datum SAS]]-3,PlanMasine[[#This Row],[Datum SAS]]-1)</f>
        <v>45817</v>
      </c>
      <c r="W460">
        <f>WEEKNUM(PlanMasine[[#This Row],[Column2]],1)</f>
        <v>24</v>
      </c>
    </row>
    <row r="461" spans="1:23" x14ac:dyDescent="0.25">
      <c r="A461">
        <v>1003944</v>
      </c>
      <c r="B461">
        <v>1</v>
      </c>
      <c r="C461">
        <v>1003977</v>
      </c>
      <c r="D461" t="s">
        <v>1922</v>
      </c>
      <c r="E461">
        <v>48</v>
      </c>
      <c r="F461">
        <v>12</v>
      </c>
      <c r="G461">
        <v>0</v>
      </c>
      <c r="H461">
        <v>0</v>
      </c>
      <c r="I461" t="s">
        <v>5</v>
      </c>
      <c r="J461" t="s">
        <v>570</v>
      </c>
      <c r="K461" t="s">
        <v>1783</v>
      </c>
      <c r="L461" s="3">
        <v>45834</v>
      </c>
      <c r="M4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461" s="3">
        <v>45818</v>
      </c>
      <c r="O461" s="5">
        <f>IFERROR((PlanMasine[[#This Row],[Norma]]/PlanMasine[[#This Row],[Q]])*(PlanMasine[[#This Row],[Q]]/SUMIF(C:C,PlanMasine[[#This Row],[RN]],B:B)*PlanMasine[[#This Row],[KPLQ]]),0)</f>
        <v>4</v>
      </c>
      <c r="P461">
        <v>227553</v>
      </c>
      <c r="Q461">
        <f>COUNTIF(PROMJENA!A:A,PlanMasine[[#This Row],[KPL]]&amp;"-"&amp;PlanMasine[[#This Row],[RN]])</f>
        <v>0</v>
      </c>
      <c r="R461">
        <f>IFERROR(INDEX(REDOSLIJED!A:A,MATCH(PlanMasine[[#This Row],[KPL]],REDOSLIJED!B:B,0)),MAX(REDOSLIJED!A:A)+1)</f>
        <v>45</v>
      </c>
      <c r="S461" s="9">
        <f>SUM($M$2:M461)</f>
        <v>1.6947916666666714</v>
      </c>
      <c r="T461" s="3">
        <f>PlanMasine[[#This Row],[Datum SAS]]-1</f>
        <v>45817</v>
      </c>
      <c r="U461">
        <f>WEEKDAY(PlanMasine[[#This Row],[ZAVRŠETAK MAŠINSKE]],2)</f>
        <v>1</v>
      </c>
      <c r="V461" s="3">
        <f>IF(WEEKDAY(PlanMasine[[#This Row],[Datum SAS]]-1,2)=7,PlanMasine[[#This Row],[Datum SAS]]-3,PlanMasine[[#This Row],[Datum SAS]]-1)</f>
        <v>45817</v>
      </c>
      <c r="W461">
        <f>WEEKNUM(PlanMasine[[#This Row],[Column2]],1)</f>
        <v>24</v>
      </c>
    </row>
    <row r="462" spans="1:23" x14ac:dyDescent="0.25">
      <c r="A462">
        <v>1003944</v>
      </c>
      <c r="B462">
        <v>1</v>
      </c>
      <c r="C462">
        <v>1003965</v>
      </c>
      <c r="D462" t="s">
        <v>1966</v>
      </c>
      <c r="E462">
        <v>60</v>
      </c>
      <c r="F462">
        <v>12</v>
      </c>
      <c r="G462">
        <v>0</v>
      </c>
      <c r="H462">
        <v>0</v>
      </c>
      <c r="I462" t="s">
        <v>5</v>
      </c>
      <c r="J462" t="s">
        <v>570</v>
      </c>
      <c r="K462" t="s">
        <v>1783</v>
      </c>
      <c r="L462" s="3">
        <v>45834</v>
      </c>
      <c r="M4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62" s="3">
        <v>45818</v>
      </c>
      <c r="O462" s="5">
        <f>IFERROR((PlanMasine[[#This Row],[Norma]]/PlanMasine[[#This Row],[Q]])*(PlanMasine[[#This Row],[Q]]/SUMIF(C:C,PlanMasine[[#This Row],[RN]],B:B)*PlanMasine[[#This Row],[KPLQ]]),0)</f>
        <v>5</v>
      </c>
      <c r="P462">
        <v>227540</v>
      </c>
      <c r="Q462">
        <f>COUNTIF(PROMJENA!A:A,PlanMasine[[#This Row],[KPL]]&amp;"-"&amp;PlanMasine[[#This Row],[RN]])</f>
        <v>0</v>
      </c>
      <c r="R462">
        <f>IFERROR(INDEX(REDOSLIJED!A:A,MATCH(PlanMasine[[#This Row],[KPL]],REDOSLIJED!B:B,0)),MAX(REDOSLIJED!A:A)+1)</f>
        <v>45</v>
      </c>
      <c r="S462" s="9">
        <f>SUM($M$2:M462)</f>
        <v>1.6982638888888937</v>
      </c>
      <c r="T462" s="3">
        <f>PlanMasine[[#This Row],[Datum SAS]]-1</f>
        <v>45817</v>
      </c>
      <c r="U462">
        <f>WEEKDAY(PlanMasine[[#This Row],[ZAVRŠETAK MAŠINSKE]],2)</f>
        <v>1</v>
      </c>
      <c r="V462" s="3">
        <f>IF(WEEKDAY(PlanMasine[[#This Row],[Datum SAS]]-1,2)=7,PlanMasine[[#This Row],[Datum SAS]]-3,PlanMasine[[#This Row],[Datum SAS]]-1)</f>
        <v>45817</v>
      </c>
      <c r="W462">
        <f>WEEKNUM(PlanMasine[[#This Row],[Column2]],1)</f>
        <v>24</v>
      </c>
    </row>
    <row r="463" spans="1:23" x14ac:dyDescent="0.25">
      <c r="A463">
        <v>1003944</v>
      </c>
      <c r="B463">
        <v>1</v>
      </c>
      <c r="C463">
        <v>1003972</v>
      </c>
      <c r="D463" t="s">
        <v>1923</v>
      </c>
      <c r="E463">
        <v>36</v>
      </c>
      <c r="F463">
        <v>12</v>
      </c>
      <c r="G463">
        <v>0</v>
      </c>
      <c r="H463">
        <v>0</v>
      </c>
      <c r="I463" t="s">
        <v>5</v>
      </c>
      <c r="J463" t="s">
        <v>570</v>
      </c>
      <c r="K463" t="s">
        <v>1783</v>
      </c>
      <c r="L463" s="3">
        <v>45834</v>
      </c>
      <c r="M4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63" s="3">
        <v>45818</v>
      </c>
      <c r="O463" s="5">
        <f>IFERROR((PlanMasine[[#This Row],[Norma]]/PlanMasine[[#This Row],[Q]])*(PlanMasine[[#This Row],[Q]]/SUMIF(C:C,PlanMasine[[#This Row],[RN]],B:B)*PlanMasine[[#This Row],[KPLQ]]),0)</f>
        <v>3</v>
      </c>
      <c r="P463">
        <v>227547</v>
      </c>
      <c r="Q463">
        <f>COUNTIF(PROMJENA!A:A,PlanMasine[[#This Row],[KPL]]&amp;"-"&amp;PlanMasine[[#This Row],[RN]])</f>
        <v>0</v>
      </c>
      <c r="R463">
        <f>IFERROR(INDEX(REDOSLIJED!A:A,MATCH(PlanMasine[[#This Row],[KPL]],REDOSLIJED!B:B,0)),MAX(REDOSLIJED!A:A)+1)</f>
        <v>45</v>
      </c>
      <c r="S463" s="9">
        <f>SUM($M$2:M463)</f>
        <v>1.7003472222222271</v>
      </c>
      <c r="T463" s="3">
        <f>PlanMasine[[#This Row],[Datum SAS]]-1</f>
        <v>45817</v>
      </c>
      <c r="U463">
        <f>WEEKDAY(PlanMasine[[#This Row],[ZAVRŠETAK MAŠINSKE]],2)</f>
        <v>1</v>
      </c>
      <c r="V463" s="3">
        <f>IF(WEEKDAY(PlanMasine[[#This Row],[Datum SAS]]-1,2)=7,PlanMasine[[#This Row],[Datum SAS]]-3,PlanMasine[[#This Row],[Datum SAS]]-1)</f>
        <v>45817</v>
      </c>
      <c r="W463">
        <f>WEEKNUM(PlanMasine[[#This Row],[Column2]],1)</f>
        <v>24</v>
      </c>
    </row>
    <row r="464" spans="1:23" x14ac:dyDescent="0.25">
      <c r="A464">
        <v>1003944</v>
      </c>
      <c r="B464">
        <v>1</v>
      </c>
      <c r="C464">
        <v>1004028</v>
      </c>
      <c r="D464" t="s">
        <v>2010</v>
      </c>
      <c r="E464">
        <v>36</v>
      </c>
      <c r="F464">
        <v>12</v>
      </c>
      <c r="G464">
        <v>0</v>
      </c>
      <c r="H464">
        <v>0</v>
      </c>
      <c r="I464" t="s">
        <v>5</v>
      </c>
      <c r="J464" t="s">
        <v>570</v>
      </c>
      <c r="K464" t="s">
        <v>1783</v>
      </c>
      <c r="L464" s="3">
        <v>45834</v>
      </c>
      <c r="M4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64" s="3">
        <v>45818</v>
      </c>
      <c r="O464" s="5">
        <f>IFERROR((PlanMasine[[#This Row],[Norma]]/PlanMasine[[#This Row],[Q]])*(PlanMasine[[#This Row],[Q]]/SUMIF(C:C,PlanMasine[[#This Row],[RN]],B:B)*PlanMasine[[#This Row],[KPLQ]]),0)</f>
        <v>3</v>
      </c>
      <c r="P464">
        <v>227604</v>
      </c>
      <c r="Q464">
        <f>COUNTIF(PROMJENA!A:A,PlanMasine[[#This Row],[KPL]]&amp;"-"&amp;PlanMasine[[#This Row],[RN]])</f>
        <v>0</v>
      </c>
      <c r="R464">
        <f>IFERROR(INDEX(REDOSLIJED!A:A,MATCH(PlanMasine[[#This Row],[KPL]],REDOSLIJED!B:B,0)),MAX(REDOSLIJED!A:A)+1)</f>
        <v>45</v>
      </c>
      <c r="S464" s="9">
        <f>SUM($M$2:M464)</f>
        <v>1.7024305555555606</v>
      </c>
      <c r="T464" s="3">
        <f>PlanMasine[[#This Row],[Datum SAS]]-1</f>
        <v>45817</v>
      </c>
      <c r="U464">
        <f>WEEKDAY(PlanMasine[[#This Row],[ZAVRŠETAK MAŠINSKE]],2)</f>
        <v>1</v>
      </c>
      <c r="V464" s="3">
        <f>IF(WEEKDAY(PlanMasine[[#This Row],[Datum SAS]]-1,2)=7,PlanMasine[[#This Row],[Datum SAS]]-3,PlanMasine[[#This Row],[Datum SAS]]-1)</f>
        <v>45817</v>
      </c>
      <c r="W464">
        <f>WEEKNUM(PlanMasine[[#This Row],[Column2]],1)</f>
        <v>24</v>
      </c>
    </row>
    <row r="465" spans="1:23" x14ac:dyDescent="0.25">
      <c r="A465">
        <v>1003944</v>
      </c>
      <c r="B465">
        <v>1</v>
      </c>
      <c r="C465">
        <v>1004012</v>
      </c>
      <c r="D465" t="s">
        <v>1920</v>
      </c>
      <c r="E465">
        <v>12</v>
      </c>
      <c r="F465">
        <v>12</v>
      </c>
      <c r="G465">
        <v>0</v>
      </c>
      <c r="H465">
        <v>0</v>
      </c>
      <c r="I465" t="s">
        <v>5</v>
      </c>
      <c r="J465" t="s">
        <v>570</v>
      </c>
      <c r="K465" t="s">
        <v>1783</v>
      </c>
      <c r="L465" s="3">
        <v>45834</v>
      </c>
      <c r="M4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465" s="3">
        <v>45818</v>
      </c>
      <c r="O465" s="5">
        <f>IFERROR((PlanMasine[[#This Row],[Norma]]/PlanMasine[[#This Row],[Q]])*(PlanMasine[[#This Row],[Q]]/SUMIF(C:C,PlanMasine[[#This Row],[RN]],B:B)*PlanMasine[[#This Row],[KPLQ]]),0)</f>
        <v>1</v>
      </c>
      <c r="P465">
        <v>227588</v>
      </c>
      <c r="Q465">
        <f>COUNTIF(PROMJENA!A:A,PlanMasine[[#This Row],[KPL]]&amp;"-"&amp;PlanMasine[[#This Row],[RN]])</f>
        <v>0</v>
      </c>
      <c r="R465">
        <f>IFERROR(INDEX(REDOSLIJED!A:A,MATCH(PlanMasine[[#This Row],[KPL]],REDOSLIJED!B:B,0)),MAX(REDOSLIJED!A:A)+1)</f>
        <v>45</v>
      </c>
      <c r="S465" s="9">
        <f>SUM($M$2:M465)</f>
        <v>1.7031250000000051</v>
      </c>
      <c r="T465" s="3">
        <f>PlanMasine[[#This Row],[Datum SAS]]-1</f>
        <v>45817</v>
      </c>
      <c r="U465">
        <f>WEEKDAY(PlanMasine[[#This Row],[ZAVRŠETAK MAŠINSKE]],2)</f>
        <v>1</v>
      </c>
      <c r="V465" s="3">
        <f>IF(WEEKDAY(PlanMasine[[#This Row],[Datum SAS]]-1,2)=7,PlanMasine[[#This Row],[Datum SAS]]-3,PlanMasine[[#This Row],[Datum SAS]]-1)</f>
        <v>45817</v>
      </c>
      <c r="W465">
        <f>WEEKNUM(PlanMasine[[#This Row],[Column2]],1)</f>
        <v>24</v>
      </c>
    </row>
    <row r="466" spans="1:23" x14ac:dyDescent="0.25">
      <c r="A466">
        <v>1003944</v>
      </c>
      <c r="B466">
        <v>1</v>
      </c>
      <c r="C466">
        <v>1004005</v>
      </c>
      <c r="D466" t="s">
        <v>1965</v>
      </c>
      <c r="E466">
        <v>24</v>
      </c>
      <c r="F466">
        <v>12</v>
      </c>
      <c r="G466">
        <v>0</v>
      </c>
      <c r="H466">
        <v>0</v>
      </c>
      <c r="I466" t="s">
        <v>5</v>
      </c>
      <c r="J466" t="s">
        <v>570</v>
      </c>
      <c r="K466" t="s">
        <v>1783</v>
      </c>
      <c r="L466" s="3">
        <v>45834</v>
      </c>
      <c r="M4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466" s="3">
        <v>45818</v>
      </c>
      <c r="O466" s="5">
        <f>IFERROR((PlanMasine[[#This Row],[Norma]]/PlanMasine[[#This Row],[Q]])*(PlanMasine[[#This Row],[Q]]/SUMIF(C:C,PlanMasine[[#This Row],[RN]],B:B)*PlanMasine[[#This Row],[KPLQ]]),0)</f>
        <v>2</v>
      </c>
      <c r="P466">
        <v>227581</v>
      </c>
      <c r="Q466">
        <f>COUNTIF(PROMJENA!A:A,PlanMasine[[#This Row],[KPL]]&amp;"-"&amp;PlanMasine[[#This Row],[RN]])</f>
        <v>0</v>
      </c>
      <c r="R466">
        <f>IFERROR(INDEX(REDOSLIJED!A:A,MATCH(PlanMasine[[#This Row],[KPL]],REDOSLIJED!B:B,0)),MAX(REDOSLIJED!A:A)+1)</f>
        <v>45</v>
      </c>
      <c r="S466" s="9">
        <f>SUM($M$2:M466)</f>
        <v>1.704513888888894</v>
      </c>
      <c r="T466" s="3">
        <f>PlanMasine[[#This Row],[Datum SAS]]-1</f>
        <v>45817</v>
      </c>
      <c r="U466">
        <f>WEEKDAY(PlanMasine[[#This Row],[ZAVRŠETAK MAŠINSKE]],2)</f>
        <v>1</v>
      </c>
      <c r="V466" s="3">
        <f>IF(WEEKDAY(PlanMasine[[#This Row],[Datum SAS]]-1,2)=7,PlanMasine[[#This Row],[Datum SAS]]-3,PlanMasine[[#This Row],[Datum SAS]]-1)</f>
        <v>45817</v>
      </c>
      <c r="W466">
        <f>WEEKNUM(PlanMasine[[#This Row],[Column2]],1)</f>
        <v>24</v>
      </c>
    </row>
    <row r="467" spans="1:23" x14ac:dyDescent="0.25">
      <c r="A467">
        <v>1003944</v>
      </c>
      <c r="B467">
        <v>1</v>
      </c>
      <c r="C467">
        <v>1003998</v>
      </c>
      <c r="D467" t="s">
        <v>1921</v>
      </c>
      <c r="E467">
        <v>18</v>
      </c>
      <c r="F467">
        <v>12</v>
      </c>
      <c r="G467">
        <v>0</v>
      </c>
      <c r="H467">
        <v>0</v>
      </c>
      <c r="I467" t="s">
        <v>5</v>
      </c>
      <c r="J467" t="s">
        <v>570</v>
      </c>
      <c r="K467" t="s">
        <v>1783</v>
      </c>
      <c r="L467" s="3">
        <v>45834</v>
      </c>
      <c r="M4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67" s="3">
        <v>45818</v>
      </c>
      <c r="O467" s="5">
        <f>IFERROR((PlanMasine[[#This Row],[Norma]]/PlanMasine[[#This Row],[Q]])*(PlanMasine[[#This Row],[Q]]/SUMIF(C:C,PlanMasine[[#This Row],[RN]],B:B)*PlanMasine[[#This Row],[KPLQ]]),0)</f>
        <v>1.5</v>
      </c>
      <c r="P467">
        <v>227574</v>
      </c>
      <c r="Q467">
        <f>COUNTIF(PROMJENA!A:A,PlanMasine[[#This Row],[KPL]]&amp;"-"&amp;PlanMasine[[#This Row],[RN]])</f>
        <v>0</v>
      </c>
      <c r="R467">
        <f>IFERROR(INDEX(REDOSLIJED!A:A,MATCH(PlanMasine[[#This Row],[KPL]],REDOSLIJED!B:B,0)),MAX(REDOSLIJED!A:A)+1)</f>
        <v>45</v>
      </c>
      <c r="S467" s="9">
        <f>SUM($M$2:M467)</f>
        <v>1.7055555555555606</v>
      </c>
      <c r="T467" s="3">
        <f>PlanMasine[[#This Row],[Datum SAS]]-1</f>
        <v>45817</v>
      </c>
      <c r="U467">
        <f>WEEKDAY(PlanMasine[[#This Row],[ZAVRŠETAK MAŠINSKE]],2)</f>
        <v>1</v>
      </c>
      <c r="V467" s="3">
        <f>IF(WEEKDAY(PlanMasine[[#This Row],[Datum SAS]]-1,2)=7,PlanMasine[[#This Row],[Datum SAS]]-3,PlanMasine[[#This Row],[Datum SAS]]-1)</f>
        <v>45817</v>
      </c>
      <c r="W467">
        <f>WEEKNUM(PlanMasine[[#This Row],[Column2]],1)</f>
        <v>24</v>
      </c>
    </row>
    <row r="468" spans="1:23" x14ac:dyDescent="0.25">
      <c r="A468">
        <v>1003945</v>
      </c>
      <c r="B468">
        <v>1</v>
      </c>
      <c r="C468">
        <v>1004005</v>
      </c>
      <c r="D468" t="s">
        <v>1965</v>
      </c>
      <c r="E468">
        <v>24</v>
      </c>
      <c r="F468">
        <v>12</v>
      </c>
      <c r="G468">
        <v>0</v>
      </c>
      <c r="H468">
        <v>0</v>
      </c>
      <c r="I468" t="s">
        <v>5</v>
      </c>
      <c r="J468" t="s">
        <v>570</v>
      </c>
      <c r="K468" t="s">
        <v>1783</v>
      </c>
      <c r="L468" s="3">
        <v>45834</v>
      </c>
      <c r="M4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468" s="3">
        <v>45818</v>
      </c>
      <c r="O468" s="5">
        <f>IFERROR((PlanMasine[[#This Row],[Norma]]/PlanMasine[[#This Row],[Q]])*(PlanMasine[[#This Row],[Q]]/SUMIF(C:C,PlanMasine[[#This Row],[RN]],B:B)*PlanMasine[[#This Row],[KPLQ]]),0)</f>
        <v>2</v>
      </c>
      <c r="P468">
        <v>227581</v>
      </c>
      <c r="Q468">
        <f>COUNTIF(PROMJENA!A:A,PlanMasine[[#This Row],[KPL]]&amp;"-"&amp;PlanMasine[[#This Row],[RN]])</f>
        <v>0</v>
      </c>
      <c r="R468">
        <f>IFERROR(INDEX(REDOSLIJED!A:A,MATCH(PlanMasine[[#This Row],[KPL]],REDOSLIJED!B:B,0)),MAX(REDOSLIJED!A:A)+1)</f>
        <v>45</v>
      </c>
      <c r="S468" s="9">
        <f>SUM($M$2:M468)</f>
        <v>1.7069444444444495</v>
      </c>
      <c r="T468" s="3">
        <f>PlanMasine[[#This Row],[Datum SAS]]-1</f>
        <v>45817</v>
      </c>
      <c r="U468">
        <f>WEEKDAY(PlanMasine[[#This Row],[ZAVRŠETAK MAŠINSKE]],2)</f>
        <v>1</v>
      </c>
      <c r="V468" s="3">
        <f>IF(WEEKDAY(PlanMasine[[#This Row],[Datum SAS]]-1,2)=7,PlanMasine[[#This Row],[Datum SAS]]-3,PlanMasine[[#This Row],[Datum SAS]]-1)</f>
        <v>45817</v>
      </c>
      <c r="W468">
        <f>WEEKNUM(PlanMasine[[#This Row],[Column2]],1)</f>
        <v>24</v>
      </c>
    </row>
    <row r="469" spans="1:23" x14ac:dyDescent="0.25">
      <c r="A469">
        <v>1003945</v>
      </c>
      <c r="B469">
        <v>1</v>
      </c>
      <c r="C469">
        <v>1003977</v>
      </c>
      <c r="D469" t="s">
        <v>1922</v>
      </c>
      <c r="E469">
        <v>48</v>
      </c>
      <c r="F469">
        <v>12</v>
      </c>
      <c r="G469">
        <v>0</v>
      </c>
      <c r="H469">
        <v>0</v>
      </c>
      <c r="I469" t="s">
        <v>5</v>
      </c>
      <c r="J469" t="s">
        <v>570</v>
      </c>
      <c r="K469" t="s">
        <v>1783</v>
      </c>
      <c r="L469" s="3">
        <v>45834</v>
      </c>
      <c r="M4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469" s="3">
        <v>45818</v>
      </c>
      <c r="O469" s="5">
        <f>IFERROR((PlanMasine[[#This Row],[Norma]]/PlanMasine[[#This Row],[Q]])*(PlanMasine[[#This Row],[Q]]/SUMIF(C:C,PlanMasine[[#This Row],[RN]],B:B)*PlanMasine[[#This Row],[KPLQ]]),0)</f>
        <v>4</v>
      </c>
      <c r="P469">
        <v>227553</v>
      </c>
      <c r="Q469">
        <f>COUNTIF(PROMJENA!A:A,PlanMasine[[#This Row],[KPL]]&amp;"-"&amp;PlanMasine[[#This Row],[RN]])</f>
        <v>0</v>
      </c>
      <c r="R469">
        <f>IFERROR(INDEX(REDOSLIJED!A:A,MATCH(PlanMasine[[#This Row],[KPL]],REDOSLIJED!B:B,0)),MAX(REDOSLIJED!A:A)+1)</f>
        <v>45</v>
      </c>
      <c r="S469" s="9">
        <f>SUM($M$2:M469)</f>
        <v>1.7097222222222273</v>
      </c>
      <c r="T469" s="3">
        <f>PlanMasine[[#This Row],[Datum SAS]]-1</f>
        <v>45817</v>
      </c>
      <c r="U469">
        <f>WEEKDAY(PlanMasine[[#This Row],[ZAVRŠETAK MAŠINSKE]],2)</f>
        <v>1</v>
      </c>
      <c r="V469" s="3">
        <f>IF(WEEKDAY(PlanMasine[[#This Row],[Datum SAS]]-1,2)=7,PlanMasine[[#This Row],[Datum SAS]]-3,PlanMasine[[#This Row],[Datum SAS]]-1)</f>
        <v>45817</v>
      </c>
      <c r="W469">
        <f>WEEKNUM(PlanMasine[[#This Row],[Column2]],1)</f>
        <v>24</v>
      </c>
    </row>
    <row r="470" spans="1:23" x14ac:dyDescent="0.25">
      <c r="A470">
        <v>1003945</v>
      </c>
      <c r="B470">
        <v>1</v>
      </c>
      <c r="C470">
        <v>1003972</v>
      </c>
      <c r="D470" t="s">
        <v>1923</v>
      </c>
      <c r="E470">
        <v>36</v>
      </c>
      <c r="F470">
        <v>12</v>
      </c>
      <c r="G470">
        <v>0</v>
      </c>
      <c r="H470">
        <v>0</v>
      </c>
      <c r="I470" t="s">
        <v>5</v>
      </c>
      <c r="J470" t="s">
        <v>570</v>
      </c>
      <c r="K470" t="s">
        <v>1783</v>
      </c>
      <c r="L470" s="3">
        <v>45834</v>
      </c>
      <c r="M4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70" s="3">
        <v>45818</v>
      </c>
      <c r="O470" s="5">
        <f>IFERROR((PlanMasine[[#This Row],[Norma]]/PlanMasine[[#This Row],[Q]])*(PlanMasine[[#This Row],[Q]]/SUMIF(C:C,PlanMasine[[#This Row],[RN]],B:B)*PlanMasine[[#This Row],[KPLQ]]),0)</f>
        <v>3</v>
      </c>
      <c r="P470">
        <v>227547</v>
      </c>
      <c r="Q470">
        <f>COUNTIF(PROMJENA!A:A,PlanMasine[[#This Row],[KPL]]&amp;"-"&amp;PlanMasine[[#This Row],[RN]])</f>
        <v>0</v>
      </c>
      <c r="R470">
        <f>IFERROR(INDEX(REDOSLIJED!A:A,MATCH(PlanMasine[[#This Row],[KPL]],REDOSLIJED!B:B,0)),MAX(REDOSLIJED!A:A)+1)</f>
        <v>45</v>
      </c>
      <c r="S470" s="9">
        <f>SUM($M$2:M470)</f>
        <v>1.7118055555555607</v>
      </c>
      <c r="T470" s="3">
        <f>PlanMasine[[#This Row],[Datum SAS]]-1</f>
        <v>45817</v>
      </c>
      <c r="U470">
        <f>WEEKDAY(PlanMasine[[#This Row],[ZAVRŠETAK MAŠINSKE]],2)</f>
        <v>1</v>
      </c>
      <c r="V470" s="3">
        <f>IF(WEEKDAY(PlanMasine[[#This Row],[Datum SAS]]-1,2)=7,PlanMasine[[#This Row],[Datum SAS]]-3,PlanMasine[[#This Row],[Datum SAS]]-1)</f>
        <v>45817</v>
      </c>
      <c r="W470">
        <f>WEEKNUM(PlanMasine[[#This Row],[Column2]],1)</f>
        <v>24</v>
      </c>
    </row>
    <row r="471" spans="1:23" x14ac:dyDescent="0.25">
      <c r="A471">
        <v>1003945</v>
      </c>
      <c r="B471">
        <v>1</v>
      </c>
      <c r="C471">
        <v>1003965</v>
      </c>
      <c r="D471" t="s">
        <v>1966</v>
      </c>
      <c r="E471">
        <v>60</v>
      </c>
      <c r="F471">
        <v>12</v>
      </c>
      <c r="G471">
        <v>0</v>
      </c>
      <c r="H471">
        <v>0</v>
      </c>
      <c r="I471" t="s">
        <v>5</v>
      </c>
      <c r="J471" t="s">
        <v>570</v>
      </c>
      <c r="K471" t="s">
        <v>1783</v>
      </c>
      <c r="L471" s="3">
        <v>45834</v>
      </c>
      <c r="M4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71" s="3">
        <v>45818</v>
      </c>
      <c r="O471" s="5">
        <f>IFERROR((PlanMasine[[#This Row],[Norma]]/PlanMasine[[#This Row],[Q]])*(PlanMasine[[#This Row],[Q]]/SUMIF(C:C,PlanMasine[[#This Row],[RN]],B:B)*PlanMasine[[#This Row],[KPLQ]]),0)</f>
        <v>5</v>
      </c>
      <c r="P471">
        <v>227540</v>
      </c>
      <c r="Q471">
        <f>COUNTIF(PROMJENA!A:A,PlanMasine[[#This Row],[KPL]]&amp;"-"&amp;PlanMasine[[#This Row],[RN]])</f>
        <v>0</v>
      </c>
      <c r="R471">
        <f>IFERROR(INDEX(REDOSLIJED!A:A,MATCH(PlanMasine[[#This Row],[KPL]],REDOSLIJED!B:B,0)),MAX(REDOSLIJED!A:A)+1)</f>
        <v>45</v>
      </c>
      <c r="S471" s="9">
        <f>SUM($M$2:M471)</f>
        <v>1.715277777777783</v>
      </c>
      <c r="T471" s="3">
        <f>PlanMasine[[#This Row],[Datum SAS]]-1</f>
        <v>45817</v>
      </c>
      <c r="U471">
        <f>WEEKDAY(PlanMasine[[#This Row],[ZAVRŠETAK MAŠINSKE]],2)</f>
        <v>1</v>
      </c>
      <c r="V471" s="3">
        <f>IF(WEEKDAY(PlanMasine[[#This Row],[Datum SAS]]-1,2)=7,PlanMasine[[#This Row],[Datum SAS]]-3,PlanMasine[[#This Row],[Datum SAS]]-1)</f>
        <v>45817</v>
      </c>
      <c r="W471">
        <f>WEEKNUM(PlanMasine[[#This Row],[Column2]],1)</f>
        <v>24</v>
      </c>
    </row>
    <row r="472" spans="1:23" x14ac:dyDescent="0.25">
      <c r="A472">
        <v>1003945</v>
      </c>
      <c r="B472">
        <v>1</v>
      </c>
      <c r="C472">
        <v>1003998</v>
      </c>
      <c r="D472" t="s">
        <v>1921</v>
      </c>
      <c r="E472">
        <v>18</v>
      </c>
      <c r="F472">
        <v>12</v>
      </c>
      <c r="G472">
        <v>0</v>
      </c>
      <c r="H472">
        <v>0</v>
      </c>
      <c r="I472" t="s">
        <v>5</v>
      </c>
      <c r="J472" t="s">
        <v>570</v>
      </c>
      <c r="K472" t="s">
        <v>1783</v>
      </c>
      <c r="L472" s="3">
        <v>45834</v>
      </c>
      <c r="M4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72" s="3">
        <v>45818</v>
      </c>
      <c r="O472" s="5">
        <f>IFERROR((PlanMasine[[#This Row],[Norma]]/PlanMasine[[#This Row],[Q]])*(PlanMasine[[#This Row],[Q]]/SUMIF(C:C,PlanMasine[[#This Row],[RN]],B:B)*PlanMasine[[#This Row],[KPLQ]]),0)</f>
        <v>1.5</v>
      </c>
      <c r="P472">
        <v>227574</v>
      </c>
      <c r="Q472">
        <f>COUNTIF(PROMJENA!A:A,PlanMasine[[#This Row],[KPL]]&amp;"-"&amp;PlanMasine[[#This Row],[RN]])</f>
        <v>0</v>
      </c>
      <c r="R472">
        <f>IFERROR(INDEX(REDOSLIJED!A:A,MATCH(PlanMasine[[#This Row],[KPL]],REDOSLIJED!B:B,0)),MAX(REDOSLIJED!A:A)+1)</f>
        <v>45</v>
      </c>
      <c r="S472" s="9">
        <f>SUM($M$2:M472)</f>
        <v>1.7163194444444496</v>
      </c>
      <c r="T472" s="3">
        <f>PlanMasine[[#This Row],[Datum SAS]]-1</f>
        <v>45817</v>
      </c>
      <c r="U472">
        <f>WEEKDAY(PlanMasine[[#This Row],[ZAVRŠETAK MAŠINSKE]],2)</f>
        <v>1</v>
      </c>
      <c r="V472" s="3">
        <f>IF(WEEKDAY(PlanMasine[[#This Row],[Datum SAS]]-1,2)=7,PlanMasine[[#This Row],[Datum SAS]]-3,PlanMasine[[#This Row],[Datum SAS]]-1)</f>
        <v>45817</v>
      </c>
      <c r="W472">
        <f>WEEKNUM(PlanMasine[[#This Row],[Column2]],1)</f>
        <v>24</v>
      </c>
    </row>
    <row r="473" spans="1:23" x14ac:dyDescent="0.25">
      <c r="A473">
        <v>1003945</v>
      </c>
      <c r="B473">
        <v>1</v>
      </c>
      <c r="C473">
        <v>1003990</v>
      </c>
      <c r="D473" t="s">
        <v>1730</v>
      </c>
      <c r="E473">
        <v>60</v>
      </c>
      <c r="F473">
        <v>12</v>
      </c>
      <c r="G473">
        <v>0</v>
      </c>
      <c r="H473">
        <v>0</v>
      </c>
      <c r="I473" t="s">
        <v>5</v>
      </c>
      <c r="J473" t="s">
        <v>570</v>
      </c>
      <c r="K473" t="s">
        <v>1783</v>
      </c>
      <c r="L473" s="3">
        <v>45834</v>
      </c>
      <c r="M4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73" s="3">
        <v>45818</v>
      </c>
      <c r="O473" s="5">
        <f>IFERROR((PlanMasine[[#This Row],[Norma]]/PlanMasine[[#This Row],[Q]])*(PlanMasine[[#This Row],[Q]]/SUMIF(C:C,PlanMasine[[#This Row],[RN]],B:B)*PlanMasine[[#This Row],[KPLQ]]),0)</f>
        <v>5</v>
      </c>
      <c r="P473">
        <v>227566</v>
      </c>
      <c r="Q473">
        <f>COUNTIF(PROMJENA!A:A,PlanMasine[[#This Row],[KPL]]&amp;"-"&amp;PlanMasine[[#This Row],[RN]])</f>
        <v>0</v>
      </c>
      <c r="R473">
        <f>IFERROR(INDEX(REDOSLIJED!A:A,MATCH(PlanMasine[[#This Row],[KPL]],REDOSLIJED!B:B,0)),MAX(REDOSLIJED!A:A)+1)</f>
        <v>45</v>
      </c>
      <c r="S473" s="9">
        <f>SUM($M$2:M473)</f>
        <v>1.7197916666666719</v>
      </c>
      <c r="T473" s="3">
        <f>PlanMasine[[#This Row],[Datum SAS]]-1</f>
        <v>45817</v>
      </c>
      <c r="U473">
        <f>WEEKDAY(PlanMasine[[#This Row],[ZAVRŠETAK MAŠINSKE]],2)</f>
        <v>1</v>
      </c>
      <c r="V473" s="3">
        <f>IF(WEEKDAY(PlanMasine[[#This Row],[Datum SAS]]-1,2)=7,PlanMasine[[#This Row],[Datum SAS]]-3,PlanMasine[[#This Row],[Datum SAS]]-1)</f>
        <v>45817</v>
      </c>
      <c r="W473">
        <f>WEEKNUM(PlanMasine[[#This Row],[Column2]],1)</f>
        <v>24</v>
      </c>
    </row>
    <row r="474" spans="1:23" x14ac:dyDescent="0.25">
      <c r="A474">
        <v>1003945</v>
      </c>
      <c r="B474">
        <v>1</v>
      </c>
      <c r="C474">
        <v>1004028</v>
      </c>
      <c r="D474" t="s">
        <v>2010</v>
      </c>
      <c r="E474">
        <v>36</v>
      </c>
      <c r="F474">
        <v>12</v>
      </c>
      <c r="G474">
        <v>0</v>
      </c>
      <c r="H474">
        <v>0</v>
      </c>
      <c r="I474" t="s">
        <v>5</v>
      </c>
      <c r="J474" t="s">
        <v>570</v>
      </c>
      <c r="K474" t="s">
        <v>1783</v>
      </c>
      <c r="L474" s="3">
        <v>45834</v>
      </c>
      <c r="M4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74" s="3">
        <v>45818</v>
      </c>
      <c r="O474" s="5">
        <f>IFERROR((PlanMasine[[#This Row],[Norma]]/PlanMasine[[#This Row],[Q]])*(PlanMasine[[#This Row],[Q]]/SUMIF(C:C,PlanMasine[[#This Row],[RN]],B:B)*PlanMasine[[#This Row],[KPLQ]]),0)</f>
        <v>3</v>
      </c>
      <c r="P474">
        <v>227604</v>
      </c>
      <c r="Q474">
        <f>COUNTIF(PROMJENA!A:A,PlanMasine[[#This Row],[KPL]]&amp;"-"&amp;PlanMasine[[#This Row],[RN]])</f>
        <v>0</v>
      </c>
      <c r="R474">
        <f>IFERROR(INDEX(REDOSLIJED!A:A,MATCH(PlanMasine[[#This Row],[KPL]],REDOSLIJED!B:B,0)),MAX(REDOSLIJED!A:A)+1)</f>
        <v>45</v>
      </c>
      <c r="S474" s="9">
        <f>SUM($M$2:M474)</f>
        <v>1.7218750000000054</v>
      </c>
      <c r="T474" s="3">
        <f>PlanMasine[[#This Row],[Datum SAS]]-1</f>
        <v>45817</v>
      </c>
      <c r="U474">
        <f>WEEKDAY(PlanMasine[[#This Row],[ZAVRŠETAK MAŠINSKE]],2)</f>
        <v>1</v>
      </c>
      <c r="V474" s="3">
        <f>IF(WEEKDAY(PlanMasine[[#This Row],[Datum SAS]]-1,2)=7,PlanMasine[[#This Row],[Datum SAS]]-3,PlanMasine[[#This Row],[Datum SAS]]-1)</f>
        <v>45817</v>
      </c>
      <c r="W474">
        <f>WEEKNUM(PlanMasine[[#This Row],[Column2]],1)</f>
        <v>24</v>
      </c>
    </row>
    <row r="475" spans="1:23" x14ac:dyDescent="0.25">
      <c r="A475">
        <v>1003945</v>
      </c>
      <c r="B475">
        <v>1</v>
      </c>
      <c r="C475">
        <v>1004012</v>
      </c>
      <c r="D475" t="s">
        <v>1920</v>
      </c>
      <c r="E475">
        <v>12</v>
      </c>
      <c r="F475">
        <v>12</v>
      </c>
      <c r="G475">
        <v>0</v>
      </c>
      <c r="H475">
        <v>0</v>
      </c>
      <c r="I475" t="s">
        <v>5</v>
      </c>
      <c r="J475" t="s">
        <v>570</v>
      </c>
      <c r="K475" t="s">
        <v>1783</v>
      </c>
      <c r="L475" s="3">
        <v>45834</v>
      </c>
      <c r="M4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475" s="3">
        <v>45818</v>
      </c>
      <c r="O475" s="5">
        <f>IFERROR((PlanMasine[[#This Row],[Norma]]/PlanMasine[[#This Row],[Q]])*(PlanMasine[[#This Row],[Q]]/SUMIF(C:C,PlanMasine[[#This Row],[RN]],B:B)*PlanMasine[[#This Row],[KPLQ]]),0)</f>
        <v>1</v>
      </c>
      <c r="P475">
        <v>227588</v>
      </c>
      <c r="Q475">
        <f>COUNTIF(PROMJENA!A:A,PlanMasine[[#This Row],[KPL]]&amp;"-"&amp;PlanMasine[[#This Row],[RN]])</f>
        <v>0</v>
      </c>
      <c r="R475">
        <f>IFERROR(INDEX(REDOSLIJED!A:A,MATCH(PlanMasine[[#This Row],[KPL]],REDOSLIJED!B:B,0)),MAX(REDOSLIJED!A:A)+1)</f>
        <v>45</v>
      </c>
      <c r="S475" s="9">
        <f>SUM($M$2:M475)</f>
        <v>1.7225694444444499</v>
      </c>
      <c r="T475" s="3">
        <f>PlanMasine[[#This Row],[Datum SAS]]-1</f>
        <v>45817</v>
      </c>
      <c r="U475">
        <f>WEEKDAY(PlanMasine[[#This Row],[ZAVRŠETAK MAŠINSKE]],2)</f>
        <v>1</v>
      </c>
      <c r="V475" s="3">
        <f>IF(WEEKDAY(PlanMasine[[#This Row],[Datum SAS]]-1,2)=7,PlanMasine[[#This Row],[Datum SAS]]-3,PlanMasine[[#This Row],[Datum SAS]]-1)</f>
        <v>45817</v>
      </c>
      <c r="W475">
        <f>WEEKNUM(PlanMasine[[#This Row],[Column2]],1)</f>
        <v>24</v>
      </c>
    </row>
    <row r="476" spans="1:23" x14ac:dyDescent="0.25">
      <c r="A476">
        <v>1003946</v>
      </c>
      <c r="B476">
        <v>1</v>
      </c>
      <c r="C476">
        <v>1003965</v>
      </c>
      <c r="D476" t="s">
        <v>1966</v>
      </c>
      <c r="E476">
        <v>60</v>
      </c>
      <c r="F476">
        <v>12</v>
      </c>
      <c r="G476">
        <v>0</v>
      </c>
      <c r="H476">
        <v>0</v>
      </c>
      <c r="I476" t="s">
        <v>5</v>
      </c>
      <c r="J476" t="s">
        <v>570</v>
      </c>
      <c r="K476" t="s">
        <v>1783</v>
      </c>
      <c r="L476" s="3">
        <v>45834</v>
      </c>
      <c r="M4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76" s="3">
        <v>45818</v>
      </c>
      <c r="O476" s="5">
        <f>IFERROR((PlanMasine[[#This Row],[Norma]]/PlanMasine[[#This Row],[Q]])*(PlanMasine[[#This Row],[Q]]/SUMIF(C:C,PlanMasine[[#This Row],[RN]],B:B)*PlanMasine[[#This Row],[KPLQ]]),0)</f>
        <v>5</v>
      </c>
      <c r="P476">
        <v>227540</v>
      </c>
      <c r="Q476">
        <f>COUNTIF(PROMJENA!A:A,PlanMasine[[#This Row],[KPL]]&amp;"-"&amp;PlanMasine[[#This Row],[RN]])</f>
        <v>0</v>
      </c>
      <c r="R476">
        <f>IFERROR(INDEX(REDOSLIJED!A:A,MATCH(PlanMasine[[#This Row],[KPL]],REDOSLIJED!B:B,0)),MAX(REDOSLIJED!A:A)+1)</f>
        <v>45</v>
      </c>
      <c r="S476" s="9">
        <f>SUM($M$2:M476)</f>
        <v>1.7260416666666722</v>
      </c>
      <c r="T476" s="3">
        <f>PlanMasine[[#This Row],[Datum SAS]]-1</f>
        <v>45817</v>
      </c>
      <c r="U476">
        <f>WEEKDAY(PlanMasine[[#This Row],[ZAVRŠETAK MAŠINSKE]],2)</f>
        <v>1</v>
      </c>
      <c r="V476" s="3">
        <f>IF(WEEKDAY(PlanMasine[[#This Row],[Datum SAS]]-1,2)=7,PlanMasine[[#This Row],[Datum SAS]]-3,PlanMasine[[#This Row],[Datum SAS]]-1)</f>
        <v>45817</v>
      </c>
      <c r="W476">
        <f>WEEKNUM(PlanMasine[[#This Row],[Column2]],1)</f>
        <v>24</v>
      </c>
    </row>
    <row r="477" spans="1:23" x14ac:dyDescent="0.25">
      <c r="A477">
        <v>1003946</v>
      </c>
      <c r="B477">
        <v>1</v>
      </c>
      <c r="C477">
        <v>1003972</v>
      </c>
      <c r="D477" t="s">
        <v>1923</v>
      </c>
      <c r="E477">
        <v>36</v>
      </c>
      <c r="F477">
        <v>12</v>
      </c>
      <c r="G477">
        <v>0</v>
      </c>
      <c r="H477">
        <v>0</v>
      </c>
      <c r="I477" t="s">
        <v>5</v>
      </c>
      <c r="J477" t="s">
        <v>570</v>
      </c>
      <c r="K477" t="s">
        <v>1783</v>
      </c>
      <c r="L477" s="3">
        <v>45834</v>
      </c>
      <c r="M4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77" s="3">
        <v>45818</v>
      </c>
      <c r="O477" s="5">
        <f>IFERROR((PlanMasine[[#This Row],[Norma]]/PlanMasine[[#This Row],[Q]])*(PlanMasine[[#This Row],[Q]]/SUMIF(C:C,PlanMasine[[#This Row],[RN]],B:B)*PlanMasine[[#This Row],[KPLQ]]),0)</f>
        <v>3</v>
      </c>
      <c r="P477">
        <v>227547</v>
      </c>
      <c r="Q477">
        <f>COUNTIF(PROMJENA!A:A,PlanMasine[[#This Row],[KPL]]&amp;"-"&amp;PlanMasine[[#This Row],[RN]])</f>
        <v>0</v>
      </c>
      <c r="R477">
        <f>IFERROR(INDEX(REDOSLIJED!A:A,MATCH(PlanMasine[[#This Row],[KPL]],REDOSLIJED!B:B,0)),MAX(REDOSLIJED!A:A)+1)</f>
        <v>45</v>
      </c>
      <c r="S477" s="9">
        <f>SUM($M$2:M477)</f>
        <v>1.7281250000000057</v>
      </c>
      <c r="T477" s="3">
        <f>PlanMasine[[#This Row],[Datum SAS]]-1</f>
        <v>45817</v>
      </c>
      <c r="U477">
        <f>WEEKDAY(PlanMasine[[#This Row],[ZAVRŠETAK MAŠINSKE]],2)</f>
        <v>1</v>
      </c>
      <c r="V477" s="3">
        <f>IF(WEEKDAY(PlanMasine[[#This Row],[Datum SAS]]-1,2)=7,PlanMasine[[#This Row],[Datum SAS]]-3,PlanMasine[[#This Row],[Datum SAS]]-1)</f>
        <v>45817</v>
      </c>
      <c r="W477">
        <f>WEEKNUM(PlanMasine[[#This Row],[Column2]],1)</f>
        <v>24</v>
      </c>
    </row>
    <row r="478" spans="1:23" x14ac:dyDescent="0.25">
      <c r="A478">
        <v>1003946</v>
      </c>
      <c r="B478">
        <v>1</v>
      </c>
      <c r="C478">
        <v>1003977</v>
      </c>
      <c r="D478" t="s">
        <v>1922</v>
      </c>
      <c r="E478">
        <v>48</v>
      </c>
      <c r="F478">
        <v>12</v>
      </c>
      <c r="G478">
        <v>0</v>
      </c>
      <c r="H478">
        <v>0</v>
      </c>
      <c r="I478" t="s">
        <v>5</v>
      </c>
      <c r="J478" t="s">
        <v>570</v>
      </c>
      <c r="K478" t="s">
        <v>1783</v>
      </c>
      <c r="L478" s="3">
        <v>45834</v>
      </c>
      <c r="M4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478" s="3">
        <v>45818</v>
      </c>
      <c r="O478" s="5">
        <f>IFERROR((PlanMasine[[#This Row],[Norma]]/PlanMasine[[#This Row],[Q]])*(PlanMasine[[#This Row],[Q]]/SUMIF(C:C,PlanMasine[[#This Row],[RN]],B:B)*PlanMasine[[#This Row],[KPLQ]]),0)</f>
        <v>4</v>
      </c>
      <c r="P478">
        <v>227553</v>
      </c>
      <c r="Q478">
        <f>COUNTIF(PROMJENA!A:A,PlanMasine[[#This Row],[KPL]]&amp;"-"&amp;PlanMasine[[#This Row],[RN]])</f>
        <v>0</v>
      </c>
      <c r="R478">
        <f>IFERROR(INDEX(REDOSLIJED!A:A,MATCH(PlanMasine[[#This Row],[KPL]],REDOSLIJED!B:B,0)),MAX(REDOSLIJED!A:A)+1)</f>
        <v>45</v>
      </c>
      <c r="S478" s="9">
        <f>SUM($M$2:M478)</f>
        <v>1.7309027777777835</v>
      </c>
      <c r="T478" s="3">
        <f>PlanMasine[[#This Row],[Datum SAS]]-1</f>
        <v>45817</v>
      </c>
      <c r="U478">
        <f>WEEKDAY(PlanMasine[[#This Row],[ZAVRŠETAK MAŠINSKE]],2)</f>
        <v>1</v>
      </c>
      <c r="V478" s="3">
        <f>IF(WEEKDAY(PlanMasine[[#This Row],[Datum SAS]]-1,2)=7,PlanMasine[[#This Row],[Datum SAS]]-3,PlanMasine[[#This Row],[Datum SAS]]-1)</f>
        <v>45817</v>
      </c>
      <c r="W478">
        <f>WEEKNUM(PlanMasine[[#This Row],[Column2]],1)</f>
        <v>24</v>
      </c>
    </row>
    <row r="479" spans="1:23" x14ac:dyDescent="0.25">
      <c r="A479">
        <v>1003946</v>
      </c>
      <c r="B479">
        <v>1</v>
      </c>
      <c r="C479">
        <v>1003990</v>
      </c>
      <c r="D479" t="s">
        <v>1730</v>
      </c>
      <c r="E479">
        <v>60</v>
      </c>
      <c r="F479">
        <v>12</v>
      </c>
      <c r="G479">
        <v>0</v>
      </c>
      <c r="H479">
        <v>0</v>
      </c>
      <c r="I479" t="s">
        <v>5</v>
      </c>
      <c r="J479" t="s">
        <v>570</v>
      </c>
      <c r="K479" t="s">
        <v>1783</v>
      </c>
      <c r="L479" s="3">
        <v>45834</v>
      </c>
      <c r="M4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79" s="3">
        <v>45818</v>
      </c>
      <c r="O479" s="5">
        <f>IFERROR((PlanMasine[[#This Row],[Norma]]/PlanMasine[[#This Row],[Q]])*(PlanMasine[[#This Row],[Q]]/SUMIF(C:C,PlanMasine[[#This Row],[RN]],B:B)*PlanMasine[[#This Row],[KPLQ]]),0)</f>
        <v>5</v>
      </c>
      <c r="P479">
        <v>227566</v>
      </c>
      <c r="Q479">
        <f>COUNTIF(PROMJENA!A:A,PlanMasine[[#This Row],[KPL]]&amp;"-"&amp;PlanMasine[[#This Row],[RN]])</f>
        <v>0</v>
      </c>
      <c r="R479">
        <f>IFERROR(INDEX(REDOSLIJED!A:A,MATCH(PlanMasine[[#This Row],[KPL]],REDOSLIJED!B:B,0)),MAX(REDOSLIJED!A:A)+1)</f>
        <v>45</v>
      </c>
      <c r="S479" s="9">
        <f>SUM($M$2:M479)</f>
        <v>1.7343750000000058</v>
      </c>
      <c r="T479" s="3">
        <f>PlanMasine[[#This Row],[Datum SAS]]-1</f>
        <v>45817</v>
      </c>
      <c r="U479">
        <f>WEEKDAY(PlanMasine[[#This Row],[ZAVRŠETAK MAŠINSKE]],2)</f>
        <v>1</v>
      </c>
      <c r="V479" s="3">
        <f>IF(WEEKDAY(PlanMasine[[#This Row],[Datum SAS]]-1,2)=7,PlanMasine[[#This Row],[Datum SAS]]-3,PlanMasine[[#This Row],[Datum SAS]]-1)</f>
        <v>45817</v>
      </c>
      <c r="W479">
        <f>WEEKNUM(PlanMasine[[#This Row],[Column2]],1)</f>
        <v>24</v>
      </c>
    </row>
    <row r="480" spans="1:23" x14ac:dyDescent="0.25">
      <c r="A480">
        <v>1003946</v>
      </c>
      <c r="B480">
        <v>1</v>
      </c>
      <c r="C480">
        <v>1003998</v>
      </c>
      <c r="D480" t="s">
        <v>1921</v>
      </c>
      <c r="E480">
        <v>18</v>
      </c>
      <c r="F480">
        <v>12</v>
      </c>
      <c r="G480">
        <v>0</v>
      </c>
      <c r="H480">
        <v>0</v>
      </c>
      <c r="I480" t="s">
        <v>5</v>
      </c>
      <c r="J480" t="s">
        <v>570</v>
      </c>
      <c r="K480" t="s">
        <v>1783</v>
      </c>
      <c r="L480" s="3">
        <v>45834</v>
      </c>
      <c r="M4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80" s="3">
        <v>45818</v>
      </c>
      <c r="O480" s="5">
        <f>IFERROR((PlanMasine[[#This Row],[Norma]]/PlanMasine[[#This Row],[Q]])*(PlanMasine[[#This Row],[Q]]/SUMIF(C:C,PlanMasine[[#This Row],[RN]],B:B)*PlanMasine[[#This Row],[KPLQ]]),0)</f>
        <v>1.5</v>
      </c>
      <c r="P480">
        <v>227574</v>
      </c>
      <c r="Q480">
        <f>COUNTIF(PROMJENA!A:A,PlanMasine[[#This Row],[KPL]]&amp;"-"&amp;PlanMasine[[#This Row],[RN]])</f>
        <v>0</v>
      </c>
      <c r="R480">
        <f>IFERROR(INDEX(REDOSLIJED!A:A,MATCH(PlanMasine[[#This Row],[KPL]],REDOSLIJED!B:B,0)),MAX(REDOSLIJED!A:A)+1)</f>
        <v>45</v>
      </c>
      <c r="S480" s="9">
        <f>SUM($M$2:M480)</f>
        <v>1.7354166666666724</v>
      </c>
      <c r="T480" s="3">
        <f>PlanMasine[[#This Row],[Datum SAS]]-1</f>
        <v>45817</v>
      </c>
      <c r="U480">
        <f>WEEKDAY(PlanMasine[[#This Row],[ZAVRŠETAK MAŠINSKE]],2)</f>
        <v>1</v>
      </c>
      <c r="V480" s="3">
        <f>IF(WEEKDAY(PlanMasine[[#This Row],[Datum SAS]]-1,2)=7,PlanMasine[[#This Row],[Datum SAS]]-3,PlanMasine[[#This Row],[Datum SAS]]-1)</f>
        <v>45817</v>
      </c>
      <c r="W480">
        <f>WEEKNUM(PlanMasine[[#This Row],[Column2]],1)</f>
        <v>24</v>
      </c>
    </row>
    <row r="481" spans="1:23" x14ac:dyDescent="0.25">
      <c r="A481">
        <v>1003946</v>
      </c>
      <c r="B481">
        <v>1</v>
      </c>
      <c r="C481">
        <v>1004005</v>
      </c>
      <c r="D481" t="s">
        <v>1965</v>
      </c>
      <c r="E481">
        <v>24</v>
      </c>
      <c r="F481">
        <v>12</v>
      </c>
      <c r="G481">
        <v>0</v>
      </c>
      <c r="H481">
        <v>0</v>
      </c>
      <c r="I481" t="s">
        <v>5</v>
      </c>
      <c r="J481" t="s">
        <v>570</v>
      </c>
      <c r="K481" t="s">
        <v>1783</v>
      </c>
      <c r="L481" s="3">
        <v>45834</v>
      </c>
      <c r="M4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481" s="3">
        <v>45818</v>
      </c>
      <c r="O481" s="5">
        <f>IFERROR((PlanMasine[[#This Row],[Norma]]/PlanMasine[[#This Row],[Q]])*(PlanMasine[[#This Row],[Q]]/SUMIF(C:C,PlanMasine[[#This Row],[RN]],B:B)*PlanMasine[[#This Row],[KPLQ]]),0)</f>
        <v>2</v>
      </c>
      <c r="P481">
        <v>227581</v>
      </c>
      <c r="Q481">
        <f>COUNTIF(PROMJENA!A:A,PlanMasine[[#This Row],[KPL]]&amp;"-"&amp;PlanMasine[[#This Row],[RN]])</f>
        <v>0</v>
      </c>
      <c r="R481">
        <f>IFERROR(INDEX(REDOSLIJED!A:A,MATCH(PlanMasine[[#This Row],[KPL]],REDOSLIJED!B:B,0)),MAX(REDOSLIJED!A:A)+1)</f>
        <v>45</v>
      </c>
      <c r="S481" s="9">
        <f>SUM($M$2:M481)</f>
        <v>1.7368055555555613</v>
      </c>
      <c r="T481" s="3">
        <f>PlanMasine[[#This Row],[Datum SAS]]-1</f>
        <v>45817</v>
      </c>
      <c r="U481">
        <f>WEEKDAY(PlanMasine[[#This Row],[ZAVRŠETAK MAŠINSKE]],2)</f>
        <v>1</v>
      </c>
      <c r="V481" s="3">
        <f>IF(WEEKDAY(PlanMasine[[#This Row],[Datum SAS]]-1,2)=7,PlanMasine[[#This Row],[Datum SAS]]-3,PlanMasine[[#This Row],[Datum SAS]]-1)</f>
        <v>45817</v>
      </c>
      <c r="W481">
        <f>WEEKNUM(PlanMasine[[#This Row],[Column2]],1)</f>
        <v>24</v>
      </c>
    </row>
    <row r="482" spans="1:23" x14ac:dyDescent="0.25">
      <c r="A482">
        <v>1003946</v>
      </c>
      <c r="B482">
        <v>1</v>
      </c>
      <c r="C482">
        <v>1004012</v>
      </c>
      <c r="D482" t="s">
        <v>1920</v>
      </c>
      <c r="E482">
        <v>12</v>
      </c>
      <c r="F482">
        <v>12</v>
      </c>
      <c r="G482">
        <v>0</v>
      </c>
      <c r="H482">
        <v>0</v>
      </c>
      <c r="I482" t="s">
        <v>5</v>
      </c>
      <c r="J482" t="s">
        <v>570</v>
      </c>
      <c r="K482" t="s">
        <v>1783</v>
      </c>
      <c r="L482" s="3">
        <v>45834</v>
      </c>
      <c r="M4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482" s="3">
        <v>45818</v>
      </c>
      <c r="O482" s="5">
        <f>IFERROR((PlanMasine[[#This Row],[Norma]]/PlanMasine[[#This Row],[Q]])*(PlanMasine[[#This Row],[Q]]/SUMIF(C:C,PlanMasine[[#This Row],[RN]],B:B)*PlanMasine[[#This Row],[KPLQ]]),0)</f>
        <v>1</v>
      </c>
      <c r="P482">
        <v>227588</v>
      </c>
      <c r="Q482">
        <f>COUNTIF(PROMJENA!A:A,PlanMasine[[#This Row],[KPL]]&amp;"-"&amp;PlanMasine[[#This Row],[RN]])</f>
        <v>0</v>
      </c>
      <c r="R482">
        <f>IFERROR(INDEX(REDOSLIJED!A:A,MATCH(PlanMasine[[#This Row],[KPL]],REDOSLIJED!B:B,0)),MAX(REDOSLIJED!A:A)+1)</f>
        <v>45</v>
      </c>
      <c r="S482" s="9">
        <f>SUM($M$2:M482)</f>
        <v>1.7375000000000058</v>
      </c>
      <c r="T482" s="3">
        <f>PlanMasine[[#This Row],[Datum SAS]]-1</f>
        <v>45817</v>
      </c>
      <c r="U482">
        <f>WEEKDAY(PlanMasine[[#This Row],[ZAVRŠETAK MAŠINSKE]],2)</f>
        <v>1</v>
      </c>
      <c r="V482" s="3">
        <f>IF(WEEKDAY(PlanMasine[[#This Row],[Datum SAS]]-1,2)=7,PlanMasine[[#This Row],[Datum SAS]]-3,PlanMasine[[#This Row],[Datum SAS]]-1)</f>
        <v>45817</v>
      </c>
      <c r="W482">
        <f>WEEKNUM(PlanMasine[[#This Row],[Column2]],1)</f>
        <v>24</v>
      </c>
    </row>
    <row r="483" spans="1:23" x14ac:dyDescent="0.25">
      <c r="A483">
        <v>1003946</v>
      </c>
      <c r="B483">
        <v>1</v>
      </c>
      <c r="C483">
        <v>1004028</v>
      </c>
      <c r="D483" t="s">
        <v>2010</v>
      </c>
      <c r="E483">
        <v>36</v>
      </c>
      <c r="F483">
        <v>12</v>
      </c>
      <c r="G483">
        <v>0</v>
      </c>
      <c r="H483">
        <v>0</v>
      </c>
      <c r="I483" t="s">
        <v>5</v>
      </c>
      <c r="J483" t="s">
        <v>570</v>
      </c>
      <c r="K483" t="s">
        <v>1783</v>
      </c>
      <c r="L483" s="3">
        <v>45834</v>
      </c>
      <c r="M4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83" s="3">
        <v>45818</v>
      </c>
      <c r="O483" s="5">
        <f>IFERROR((PlanMasine[[#This Row],[Norma]]/PlanMasine[[#This Row],[Q]])*(PlanMasine[[#This Row],[Q]]/SUMIF(C:C,PlanMasine[[#This Row],[RN]],B:B)*PlanMasine[[#This Row],[KPLQ]]),0)</f>
        <v>3</v>
      </c>
      <c r="P483">
        <v>227604</v>
      </c>
      <c r="Q483">
        <f>COUNTIF(PROMJENA!A:A,PlanMasine[[#This Row],[KPL]]&amp;"-"&amp;PlanMasine[[#This Row],[RN]])</f>
        <v>0</v>
      </c>
      <c r="R483">
        <f>IFERROR(INDEX(REDOSLIJED!A:A,MATCH(PlanMasine[[#This Row],[KPL]],REDOSLIJED!B:B,0)),MAX(REDOSLIJED!A:A)+1)</f>
        <v>45</v>
      </c>
      <c r="S483" s="9">
        <f>SUM($M$2:M483)</f>
        <v>1.7395833333333393</v>
      </c>
      <c r="T483" s="3">
        <f>PlanMasine[[#This Row],[Datum SAS]]-1</f>
        <v>45817</v>
      </c>
      <c r="U483">
        <f>WEEKDAY(PlanMasine[[#This Row],[ZAVRŠETAK MAŠINSKE]],2)</f>
        <v>1</v>
      </c>
      <c r="V483" s="3">
        <f>IF(WEEKDAY(PlanMasine[[#This Row],[Datum SAS]]-1,2)=7,PlanMasine[[#This Row],[Datum SAS]]-3,PlanMasine[[#This Row],[Datum SAS]]-1)</f>
        <v>45817</v>
      </c>
      <c r="W483">
        <f>WEEKNUM(PlanMasine[[#This Row],[Column2]],1)</f>
        <v>24</v>
      </c>
    </row>
    <row r="484" spans="1:23" x14ac:dyDescent="0.25">
      <c r="A484">
        <v>1003947</v>
      </c>
      <c r="B484">
        <v>1</v>
      </c>
      <c r="C484">
        <v>1003977</v>
      </c>
      <c r="D484" t="s">
        <v>1922</v>
      </c>
      <c r="E484">
        <v>48</v>
      </c>
      <c r="F484">
        <v>12</v>
      </c>
      <c r="G484">
        <v>0</v>
      </c>
      <c r="H484">
        <v>0</v>
      </c>
      <c r="I484" t="s">
        <v>5</v>
      </c>
      <c r="J484" t="s">
        <v>570</v>
      </c>
      <c r="K484" t="s">
        <v>1783</v>
      </c>
      <c r="L484" s="3">
        <v>45834</v>
      </c>
      <c r="M4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484" s="3">
        <v>45818</v>
      </c>
      <c r="O484" s="5">
        <f>IFERROR((PlanMasine[[#This Row],[Norma]]/PlanMasine[[#This Row],[Q]])*(PlanMasine[[#This Row],[Q]]/SUMIF(C:C,PlanMasine[[#This Row],[RN]],B:B)*PlanMasine[[#This Row],[KPLQ]]),0)</f>
        <v>4</v>
      </c>
      <c r="P484">
        <v>227553</v>
      </c>
      <c r="Q484">
        <f>COUNTIF(PROMJENA!A:A,PlanMasine[[#This Row],[KPL]]&amp;"-"&amp;PlanMasine[[#This Row],[RN]])</f>
        <v>0</v>
      </c>
      <c r="R484">
        <f>IFERROR(INDEX(REDOSLIJED!A:A,MATCH(PlanMasine[[#This Row],[KPL]],REDOSLIJED!B:B,0)),MAX(REDOSLIJED!A:A)+1)</f>
        <v>45</v>
      </c>
      <c r="S484" s="9">
        <f>SUM($M$2:M484)</f>
        <v>1.742361111111117</v>
      </c>
      <c r="T484" s="3">
        <f>PlanMasine[[#This Row],[Datum SAS]]-1</f>
        <v>45817</v>
      </c>
      <c r="U484">
        <f>WEEKDAY(PlanMasine[[#This Row],[ZAVRŠETAK MAŠINSKE]],2)</f>
        <v>1</v>
      </c>
      <c r="V484" s="3">
        <f>IF(WEEKDAY(PlanMasine[[#This Row],[Datum SAS]]-1,2)=7,PlanMasine[[#This Row],[Datum SAS]]-3,PlanMasine[[#This Row],[Datum SAS]]-1)</f>
        <v>45817</v>
      </c>
      <c r="W484">
        <f>WEEKNUM(PlanMasine[[#This Row],[Column2]],1)</f>
        <v>24</v>
      </c>
    </row>
    <row r="485" spans="1:23" x14ac:dyDescent="0.25">
      <c r="A485">
        <v>1003947</v>
      </c>
      <c r="B485">
        <v>1</v>
      </c>
      <c r="C485">
        <v>1003998</v>
      </c>
      <c r="D485" t="s">
        <v>1921</v>
      </c>
      <c r="E485">
        <v>18</v>
      </c>
      <c r="F485">
        <v>12</v>
      </c>
      <c r="G485">
        <v>0</v>
      </c>
      <c r="H485">
        <v>0</v>
      </c>
      <c r="I485" t="s">
        <v>5</v>
      </c>
      <c r="J485" t="s">
        <v>570</v>
      </c>
      <c r="K485" t="s">
        <v>1783</v>
      </c>
      <c r="L485" s="3">
        <v>45834</v>
      </c>
      <c r="M4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85" s="3">
        <v>45818</v>
      </c>
      <c r="O485" s="5">
        <f>IFERROR((PlanMasine[[#This Row],[Norma]]/PlanMasine[[#This Row],[Q]])*(PlanMasine[[#This Row],[Q]]/SUMIF(C:C,PlanMasine[[#This Row],[RN]],B:B)*PlanMasine[[#This Row],[KPLQ]]),0)</f>
        <v>1.5</v>
      </c>
      <c r="P485">
        <v>227574</v>
      </c>
      <c r="Q485">
        <f>COUNTIF(PROMJENA!A:A,PlanMasine[[#This Row],[KPL]]&amp;"-"&amp;PlanMasine[[#This Row],[RN]])</f>
        <v>0</v>
      </c>
      <c r="R485">
        <f>IFERROR(INDEX(REDOSLIJED!A:A,MATCH(PlanMasine[[#This Row],[KPL]],REDOSLIJED!B:B,0)),MAX(REDOSLIJED!A:A)+1)</f>
        <v>45</v>
      </c>
      <c r="S485" s="9">
        <f>SUM($M$2:M485)</f>
        <v>1.7434027777777836</v>
      </c>
      <c r="T485" s="3">
        <f>PlanMasine[[#This Row],[Datum SAS]]-1</f>
        <v>45817</v>
      </c>
      <c r="U485">
        <f>WEEKDAY(PlanMasine[[#This Row],[ZAVRŠETAK MAŠINSKE]],2)</f>
        <v>1</v>
      </c>
      <c r="V485" s="3">
        <f>IF(WEEKDAY(PlanMasine[[#This Row],[Datum SAS]]-1,2)=7,PlanMasine[[#This Row],[Datum SAS]]-3,PlanMasine[[#This Row],[Datum SAS]]-1)</f>
        <v>45817</v>
      </c>
      <c r="W485">
        <f>WEEKNUM(PlanMasine[[#This Row],[Column2]],1)</f>
        <v>24</v>
      </c>
    </row>
    <row r="486" spans="1:23" x14ac:dyDescent="0.25">
      <c r="A486">
        <v>1003947</v>
      </c>
      <c r="B486">
        <v>1</v>
      </c>
      <c r="C486">
        <v>1004005</v>
      </c>
      <c r="D486" t="s">
        <v>1965</v>
      </c>
      <c r="E486">
        <v>24</v>
      </c>
      <c r="F486">
        <v>12</v>
      </c>
      <c r="G486">
        <v>0</v>
      </c>
      <c r="H486">
        <v>0</v>
      </c>
      <c r="I486" t="s">
        <v>5</v>
      </c>
      <c r="J486" t="s">
        <v>570</v>
      </c>
      <c r="K486" t="s">
        <v>1783</v>
      </c>
      <c r="L486" s="3">
        <v>45834</v>
      </c>
      <c r="M4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486" s="3">
        <v>45818</v>
      </c>
      <c r="O486" s="5">
        <f>IFERROR((PlanMasine[[#This Row],[Norma]]/PlanMasine[[#This Row],[Q]])*(PlanMasine[[#This Row],[Q]]/SUMIF(C:C,PlanMasine[[#This Row],[RN]],B:B)*PlanMasine[[#This Row],[KPLQ]]),0)</f>
        <v>2</v>
      </c>
      <c r="P486">
        <v>227581</v>
      </c>
      <c r="Q486">
        <f>COUNTIF(PROMJENA!A:A,PlanMasine[[#This Row],[KPL]]&amp;"-"&amp;PlanMasine[[#This Row],[RN]])</f>
        <v>0</v>
      </c>
      <c r="R486">
        <f>IFERROR(INDEX(REDOSLIJED!A:A,MATCH(PlanMasine[[#This Row],[KPL]],REDOSLIJED!B:B,0)),MAX(REDOSLIJED!A:A)+1)</f>
        <v>45</v>
      </c>
      <c r="S486" s="9">
        <f>SUM($M$2:M486)</f>
        <v>1.7447916666666725</v>
      </c>
      <c r="T486" s="3">
        <f>PlanMasine[[#This Row],[Datum SAS]]-1</f>
        <v>45817</v>
      </c>
      <c r="U486">
        <f>WEEKDAY(PlanMasine[[#This Row],[ZAVRŠETAK MAŠINSKE]],2)</f>
        <v>1</v>
      </c>
      <c r="V486" s="3">
        <f>IF(WEEKDAY(PlanMasine[[#This Row],[Datum SAS]]-1,2)=7,PlanMasine[[#This Row],[Datum SAS]]-3,PlanMasine[[#This Row],[Datum SAS]]-1)</f>
        <v>45817</v>
      </c>
      <c r="W486">
        <f>WEEKNUM(PlanMasine[[#This Row],[Column2]],1)</f>
        <v>24</v>
      </c>
    </row>
    <row r="487" spans="1:23" x14ac:dyDescent="0.25">
      <c r="A487">
        <v>1003947</v>
      </c>
      <c r="B487">
        <v>1</v>
      </c>
      <c r="C487">
        <v>1004012</v>
      </c>
      <c r="D487" t="s">
        <v>1920</v>
      </c>
      <c r="E487">
        <v>12</v>
      </c>
      <c r="F487">
        <v>12</v>
      </c>
      <c r="G487">
        <v>0</v>
      </c>
      <c r="H487">
        <v>0</v>
      </c>
      <c r="I487" t="s">
        <v>5</v>
      </c>
      <c r="J487" t="s">
        <v>570</v>
      </c>
      <c r="K487" t="s">
        <v>1783</v>
      </c>
      <c r="L487" s="3">
        <v>45834</v>
      </c>
      <c r="M4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487" s="3">
        <v>45818</v>
      </c>
      <c r="O487" s="5">
        <f>IFERROR((PlanMasine[[#This Row],[Norma]]/PlanMasine[[#This Row],[Q]])*(PlanMasine[[#This Row],[Q]]/SUMIF(C:C,PlanMasine[[#This Row],[RN]],B:B)*PlanMasine[[#This Row],[KPLQ]]),0)</f>
        <v>1</v>
      </c>
      <c r="P487">
        <v>227588</v>
      </c>
      <c r="Q487">
        <f>COUNTIF(PROMJENA!A:A,PlanMasine[[#This Row],[KPL]]&amp;"-"&amp;PlanMasine[[#This Row],[RN]])</f>
        <v>0</v>
      </c>
      <c r="R487">
        <f>IFERROR(INDEX(REDOSLIJED!A:A,MATCH(PlanMasine[[#This Row],[KPL]],REDOSLIJED!B:B,0)),MAX(REDOSLIJED!A:A)+1)</f>
        <v>45</v>
      </c>
      <c r="S487" s="9">
        <f>SUM($M$2:M487)</f>
        <v>1.7454861111111171</v>
      </c>
      <c r="T487" s="3">
        <f>PlanMasine[[#This Row],[Datum SAS]]-1</f>
        <v>45817</v>
      </c>
      <c r="U487">
        <f>WEEKDAY(PlanMasine[[#This Row],[ZAVRŠETAK MAŠINSKE]],2)</f>
        <v>1</v>
      </c>
      <c r="V487" s="3">
        <f>IF(WEEKDAY(PlanMasine[[#This Row],[Datum SAS]]-1,2)=7,PlanMasine[[#This Row],[Datum SAS]]-3,PlanMasine[[#This Row],[Datum SAS]]-1)</f>
        <v>45817</v>
      </c>
      <c r="W487">
        <f>WEEKNUM(PlanMasine[[#This Row],[Column2]],1)</f>
        <v>24</v>
      </c>
    </row>
    <row r="488" spans="1:23" x14ac:dyDescent="0.25">
      <c r="A488">
        <v>1003947</v>
      </c>
      <c r="B488">
        <v>1</v>
      </c>
      <c r="C488">
        <v>1004028</v>
      </c>
      <c r="D488" t="s">
        <v>2010</v>
      </c>
      <c r="E488">
        <v>36</v>
      </c>
      <c r="F488">
        <v>12</v>
      </c>
      <c r="G488">
        <v>0</v>
      </c>
      <c r="H488">
        <v>0</v>
      </c>
      <c r="I488" t="s">
        <v>5</v>
      </c>
      <c r="J488" t="s">
        <v>570</v>
      </c>
      <c r="K488" t="s">
        <v>1783</v>
      </c>
      <c r="L488" s="3">
        <v>45834</v>
      </c>
      <c r="M4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88" s="3">
        <v>45818</v>
      </c>
      <c r="O488" s="5">
        <f>IFERROR((PlanMasine[[#This Row],[Norma]]/PlanMasine[[#This Row],[Q]])*(PlanMasine[[#This Row],[Q]]/SUMIF(C:C,PlanMasine[[#This Row],[RN]],B:B)*PlanMasine[[#This Row],[KPLQ]]),0)</f>
        <v>3</v>
      </c>
      <c r="P488">
        <v>227604</v>
      </c>
      <c r="Q488">
        <f>COUNTIF(PROMJENA!A:A,PlanMasine[[#This Row],[KPL]]&amp;"-"&amp;PlanMasine[[#This Row],[RN]])</f>
        <v>0</v>
      </c>
      <c r="R488">
        <f>IFERROR(INDEX(REDOSLIJED!A:A,MATCH(PlanMasine[[#This Row],[KPL]],REDOSLIJED!B:B,0)),MAX(REDOSLIJED!A:A)+1)</f>
        <v>45</v>
      </c>
      <c r="S488" s="9">
        <f>SUM($M$2:M488)</f>
        <v>1.7475694444444505</v>
      </c>
      <c r="T488" s="3">
        <f>PlanMasine[[#This Row],[Datum SAS]]-1</f>
        <v>45817</v>
      </c>
      <c r="U488">
        <f>WEEKDAY(PlanMasine[[#This Row],[ZAVRŠETAK MAŠINSKE]],2)</f>
        <v>1</v>
      </c>
      <c r="V488" s="3">
        <f>IF(WEEKDAY(PlanMasine[[#This Row],[Datum SAS]]-1,2)=7,PlanMasine[[#This Row],[Datum SAS]]-3,PlanMasine[[#This Row],[Datum SAS]]-1)</f>
        <v>45817</v>
      </c>
      <c r="W488">
        <f>WEEKNUM(PlanMasine[[#This Row],[Column2]],1)</f>
        <v>24</v>
      </c>
    </row>
    <row r="489" spans="1:23" x14ac:dyDescent="0.25">
      <c r="A489">
        <v>1003947</v>
      </c>
      <c r="B489">
        <v>1</v>
      </c>
      <c r="C489">
        <v>1003965</v>
      </c>
      <c r="D489" t="s">
        <v>1966</v>
      </c>
      <c r="E489">
        <v>60</v>
      </c>
      <c r="F489">
        <v>12</v>
      </c>
      <c r="G489">
        <v>0</v>
      </c>
      <c r="H489">
        <v>0</v>
      </c>
      <c r="I489" t="s">
        <v>5</v>
      </c>
      <c r="J489" t="s">
        <v>570</v>
      </c>
      <c r="K489" t="s">
        <v>1783</v>
      </c>
      <c r="L489" s="3">
        <v>45834</v>
      </c>
      <c r="M4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89" s="3">
        <v>45818</v>
      </c>
      <c r="O489" s="5">
        <f>IFERROR((PlanMasine[[#This Row],[Norma]]/PlanMasine[[#This Row],[Q]])*(PlanMasine[[#This Row],[Q]]/SUMIF(C:C,PlanMasine[[#This Row],[RN]],B:B)*PlanMasine[[#This Row],[KPLQ]]),0)</f>
        <v>5</v>
      </c>
      <c r="P489">
        <v>227540</v>
      </c>
      <c r="Q489">
        <f>COUNTIF(PROMJENA!A:A,PlanMasine[[#This Row],[KPL]]&amp;"-"&amp;PlanMasine[[#This Row],[RN]])</f>
        <v>0</v>
      </c>
      <c r="R489">
        <f>IFERROR(INDEX(REDOSLIJED!A:A,MATCH(PlanMasine[[#This Row],[KPL]],REDOSLIJED!B:B,0)),MAX(REDOSLIJED!A:A)+1)</f>
        <v>45</v>
      </c>
      <c r="S489" s="9">
        <f>SUM($M$2:M489)</f>
        <v>1.7510416666666728</v>
      </c>
      <c r="T489" s="3">
        <f>PlanMasine[[#This Row],[Datum SAS]]-1</f>
        <v>45817</v>
      </c>
      <c r="U489">
        <f>WEEKDAY(PlanMasine[[#This Row],[ZAVRŠETAK MAŠINSKE]],2)</f>
        <v>1</v>
      </c>
      <c r="V489" s="3">
        <f>IF(WEEKDAY(PlanMasine[[#This Row],[Datum SAS]]-1,2)=7,PlanMasine[[#This Row],[Datum SAS]]-3,PlanMasine[[#This Row],[Datum SAS]]-1)</f>
        <v>45817</v>
      </c>
      <c r="W489">
        <f>WEEKNUM(PlanMasine[[#This Row],[Column2]],1)</f>
        <v>24</v>
      </c>
    </row>
    <row r="490" spans="1:23" x14ac:dyDescent="0.25">
      <c r="A490">
        <v>1003947</v>
      </c>
      <c r="B490">
        <v>1</v>
      </c>
      <c r="C490">
        <v>1003972</v>
      </c>
      <c r="D490" t="s">
        <v>1923</v>
      </c>
      <c r="E490">
        <v>36</v>
      </c>
      <c r="F490">
        <v>12</v>
      </c>
      <c r="G490">
        <v>0</v>
      </c>
      <c r="H490">
        <v>0</v>
      </c>
      <c r="I490" t="s">
        <v>5</v>
      </c>
      <c r="J490" t="s">
        <v>570</v>
      </c>
      <c r="K490" t="s">
        <v>1783</v>
      </c>
      <c r="L490" s="3">
        <v>45834</v>
      </c>
      <c r="M4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90" s="3">
        <v>45818</v>
      </c>
      <c r="O490" s="5">
        <f>IFERROR((PlanMasine[[#This Row],[Norma]]/PlanMasine[[#This Row],[Q]])*(PlanMasine[[#This Row],[Q]]/SUMIF(C:C,PlanMasine[[#This Row],[RN]],B:B)*PlanMasine[[#This Row],[KPLQ]]),0)</f>
        <v>3</v>
      </c>
      <c r="P490">
        <v>227547</v>
      </c>
      <c r="Q490">
        <f>COUNTIF(PROMJENA!A:A,PlanMasine[[#This Row],[KPL]]&amp;"-"&amp;PlanMasine[[#This Row],[RN]])</f>
        <v>0</v>
      </c>
      <c r="R490">
        <f>IFERROR(INDEX(REDOSLIJED!A:A,MATCH(PlanMasine[[#This Row],[KPL]],REDOSLIJED!B:B,0)),MAX(REDOSLIJED!A:A)+1)</f>
        <v>45</v>
      </c>
      <c r="S490" s="9">
        <f>SUM($M$2:M490)</f>
        <v>1.7531250000000063</v>
      </c>
      <c r="T490" s="3">
        <f>PlanMasine[[#This Row],[Datum SAS]]-1</f>
        <v>45817</v>
      </c>
      <c r="U490">
        <f>WEEKDAY(PlanMasine[[#This Row],[ZAVRŠETAK MAŠINSKE]],2)</f>
        <v>1</v>
      </c>
      <c r="V490" s="3">
        <f>IF(WEEKDAY(PlanMasine[[#This Row],[Datum SAS]]-1,2)=7,PlanMasine[[#This Row],[Datum SAS]]-3,PlanMasine[[#This Row],[Datum SAS]]-1)</f>
        <v>45817</v>
      </c>
      <c r="W490">
        <f>WEEKNUM(PlanMasine[[#This Row],[Column2]],1)</f>
        <v>24</v>
      </c>
    </row>
    <row r="491" spans="1:23" x14ac:dyDescent="0.25">
      <c r="A491">
        <v>1003947</v>
      </c>
      <c r="B491">
        <v>1</v>
      </c>
      <c r="C491">
        <v>1003990</v>
      </c>
      <c r="D491" t="s">
        <v>1730</v>
      </c>
      <c r="E491">
        <v>60</v>
      </c>
      <c r="F491">
        <v>12</v>
      </c>
      <c r="G491">
        <v>0</v>
      </c>
      <c r="H491">
        <v>0</v>
      </c>
      <c r="I491" t="s">
        <v>5</v>
      </c>
      <c r="J491" t="s">
        <v>570</v>
      </c>
      <c r="K491" t="s">
        <v>1783</v>
      </c>
      <c r="L491" s="3">
        <v>45834</v>
      </c>
      <c r="M4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91" s="3">
        <v>45818</v>
      </c>
      <c r="O491" s="5">
        <f>IFERROR((PlanMasine[[#This Row],[Norma]]/PlanMasine[[#This Row],[Q]])*(PlanMasine[[#This Row],[Q]]/SUMIF(C:C,PlanMasine[[#This Row],[RN]],B:B)*PlanMasine[[#This Row],[KPLQ]]),0)</f>
        <v>5</v>
      </c>
      <c r="P491">
        <v>227566</v>
      </c>
      <c r="Q491">
        <f>COUNTIF(PROMJENA!A:A,PlanMasine[[#This Row],[KPL]]&amp;"-"&amp;PlanMasine[[#This Row],[RN]])</f>
        <v>0</v>
      </c>
      <c r="R491">
        <f>IFERROR(INDEX(REDOSLIJED!A:A,MATCH(PlanMasine[[#This Row],[KPL]],REDOSLIJED!B:B,0)),MAX(REDOSLIJED!A:A)+1)</f>
        <v>45</v>
      </c>
      <c r="S491" s="9">
        <f>SUM($M$2:M491)</f>
        <v>1.7565972222222286</v>
      </c>
      <c r="T491" s="3">
        <f>PlanMasine[[#This Row],[Datum SAS]]-1</f>
        <v>45817</v>
      </c>
      <c r="U491">
        <f>WEEKDAY(PlanMasine[[#This Row],[ZAVRŠETAK MAŠINSKE]],2)</f>
        <v>1</v>
      </c>
      <c r="V491" s="3">
        <f>IF(WEEKDAY(PlanMasine[[#This Row],[Datum SAS]]-1,2)=7,PlanMasine[[#This Row],[Datum SAS]]-3,PlanMasine[[#This Row],[Datum SAS]]-1)</f>
        <v>45817</v>
      </c>
      <c r="W491">
        <f>WEEKNUM(PlanMasine[[#This Row],[Column2]],1)</f>
        <v>24</v>
      </c>
    </row>
    <row r="492" spans="1:23" x14ac:dyDescent="0.25">
      <c r="A492">
        <v>1003948</v>
      </c>
      <c r="B492">
        <v>1</v>
      </c>
      <c r="C492">
        <v>1004028</v>
      </c>
      <c r="D492" t="s">
        <v>2010</v>
      </c>
      <c r="E492">
        <v>36</v>
      </c>
      <c r="F492">
        <v>12</v>
      </c>
      <c r="G492">
        <v>0</v>
      </c>
      <c r="H492">
        <v>0</v>
      </c>
      <c r="I492" t="s">
        <v>5</v>
      </c>
      <c r="J492" t="s">
        <v>570</v>
      </c>
      <c r="K492" t="s">
        <v>1783</v>
      </c>
      <c r="L492" s="3">
        <v>45834</v>
      </c>
      <c r="M4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92" s="3">
        <v>45818</v>
      </c>
      <c r="O492" s="5">
        <f>IFERROR((PlanMasine[[#This Row],[Norma]]/PlanMasine[[#This Row],[Q]])*(PlanMasine[[#This Row],[Q]]/SUMIF(C:C,PlanMasine[[#This Row],[RN]],B:B)*PlanMasine[[#This Row],[KPLQ]]),0)</f>
        <v>3</v>
      </c>
      <c r="P492">
        <v>227604</v>
      </c>
      <c r="Q492">
        <f>COUNTIF(PROMJENA!A:A,PlanMasine[[#This Row],[KPL]]&amp;"-"&amp;PlanMasine[[#This Row],[RN]])</f>
        <v>0</v>
      </c>
      <c r="R492">
        <f>IFERROR(INDEX(REDOSLIJED!A:A,MATCH(PlanMasine[[#This Row],[KPL]],REDOSLIJED!B:B,0)),MAX(REDOSLIJED!A:A)+1)</f>
        <v>45</v>
      </c>
      <c r="S492" s="9">
        <f>SUM($M$2:M492)</f>
        <v>1.758680555555562</v>
      </c>
      <c r="T492" s="3">
        <f>PlanMasine[[#This Row],[Datum SAS]]-1</f>
        <v>45817</v>
      </c>
      <c r="U492">
        <f>WEEKDAY(PlanMasine[[#This Row],[ZAVRŠETAK MAŠINSKE]],2)</f>
        <v>1</v>
      </c>
      <c r="V492" s="3">
        <f>IF(WEEKDAY(PlanMasine[[#This Row],[Datum SAS]]-1,2)=7,PlanMasine[[#This Row],[Datum SAS]]-3,PlanMasine[[#This Row],[Datum SAS]]-1)</f>
        <v>45817</v>
      </c>
      <c r="W492">
        <f>WEEKNUM(PlanMasine[[#This Row],[Column2]],1)</f>
        <v>24</v>
      </c>
    </row>
    <row r="493" spans="1:23" x14ac:dyDescent="0.25">
      <c r="A493">
        <v>1003948</v>
      </c>
      <c r="B493">
        <v>1</v>
      </c>
      <c r="C493">
        <v>1003998</v>
      </c>
      <c r="D493" t="s">
        <v>1921</v>
      </c>
      <c r="E493">
        <v>18</v>
      </c>
      <c r="F493">
        <v>12</v>
      </c>
      <c r="G493">
        <v>0</v>
      </c>
      <c r="H493">
        <v>0</v>
      </c>
      <c r="I493" t="s">
        <v>5</v>
      </c>
      <c r="J493" t="s">
        <v>570</v>
      </c>
      <c r="K493" t="s">
        <v>1783</v>
      </c>
      <c r="L493" s="3">
        <v>45834</v>
      </c>
      <c r="M4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493" s="3">
        <v>45818</v>
      </c>
      <c r="O493" s="5">
        <f>IFERROR((PlanMasine[[#This Row],[Norma]]/PlanMasine[[#This Row],[Q]])*(PlanMasine[[#This Row],[Q]]/SUMIF(C:C,PlanMasine[[#This Row],[RN]],B:B)*PlanMasine[[#This Row],[KPLQ]]),0)</f>
        <v>1.5</v>
      </c>
      <c r="P493">
        <v>227574</v>
      </c>
      <c r="Q493">
        <f>COUNTIF(PROMJENA!A:A,PlanMasine[[#This Row],[KPL]]&amp;"-"&amp;PlanMasine[[#This Row],[RN]])</f>
        <v>0</v>
      </c>
      <c r="R493">
        <f>IFERROR(INDEX(REDOSLIJED!A:A,MATCH(PlanMasine[[#This Row],[KPL]],REDOSLIJED!B:B,0)),MAX(REDOSLIJED!A:A)+1)</f>
        <v>45</v>
      </c>
      <c r="S493" s="9">
        <f>SUM($M$2:M493)</f>
        <v>1.7597222222222286</v>
      </c>
      <c r="T493" s="3">
        <f>PlanMasine[[#This Row],[Datum SAS]]-1</f>
        <v>45817</v>
      </c>
      <c r="U493">
        <f>WEEKDAY(PlanMasine[[#This Row],[ZAVRŠETAK MAŠINSKE]],2)</f>
        <v>1</v>
      </c>
      <c r="V493" s="3">
        <f>IF(WEEKDAY(PlanMasine[[#This Row],[Datum SAS]]-1,2)=7,PlanMasine[[#This Row],[Datum SAS]]-3,PlanMasine[[#This Row],[Datum SAS]]-1)</f>
        <v>45817</v>
      </c>
      <c r="W493">
        <f>WEEKNUM(PlanMasine[[#This Row],[Column2]],1)</f>
        <v>24</v>
      </c>
    </row>
    <row r="494" spans="1:23" x14ac:dyDescent="0.25">
      <c r="A494">
        <v>1003948</v>
      </c>
      <c r="B494">
        <v>1</v>
      </c>
      <c r="C494">
        <v>1003990</v>
      </c>
      <c r="D494" t="s">
        <v>1730</v>
      </c>
      <c r="E494">
        <v>60</v>
      </c>
      <c r="F494">
        <v>12</v>
      </c>
      <c r="G494">
        <v>0</v>
      </c>
      <c r="H494">
        <v>0</v>
      </c>
      <c r="I494" t="s">
        <v>5</v>
      </c>
      <c r="J494" t="s">
        <v>570</v>
      </c>
      <c r="K494" t="s">
        <v>1783</v>
      </c>
      <c r="L494" s="3">
        <v>45834</v>
      </c>
      <c r="M4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94" s="3">
        <v>45818</v>
      </c>
      <c r="O494" s="5">
        <f>IFERROR((PlanMasine[[#This Row],[Norma]]/PlanMasine[[#This Row],[Q]])*(PlanMasine[[#This Row],[Q]]/SUMIF(C:C,PlanMasine[[#This Row],[RN]],B:B)*PlanMasine[[#This Row],[KPLQ]]),0)</f>
        <v>5</v>
      </c>
      <c r="P494">
        <v>227566</v>
      </c>
      <c r="Q494">
        <f>COUNTIF(PROMJENA!A:A,PlanMasine[[#This Row],[KPL]]&amp;"-"&amp;PlanMasine[[#This Row],[RN]])</f>
        <v>0</v>
      </c>
      <c r="R494">
        <f>IFERROR(INDEX(REDOSLIJED!A:A,MATCH(PlanMasine[[#This Row],[KPL]],REDOSLIJED!B:B,0)),MAX(REDOSLIJED!A:A)+1)</f>
        <v>45</v>
      </c>
      <c r="S494" s="9">
        <f>SUM($M$2:M494)</f>
        <v>1.7631944444444509</v>
      </c>
      <c r="T494" s="3">
        <f>PlanMasine[[#This Row],[Datum SAS]]-1</f>
        <v>45817</v>
      </c>
      <c r="U494">
        <f>WEEKDAY(PlanMasine[[#This Row],[ZAVRŠETAK MAŠINSKE]],2)</f>
        <v>1</v>
      </c>
      <c r="V494" s="3">
        <f>IF(WEEKDAY(PlanMasine[[#This Row],[Datum SAS]]-1,2)=7,PlanMasine[[#This Row],[Datum SAS]]-3,PlanMasine[[#This Row],[Datum SAS]]-1)</f>
        <v>45817</v>
      </c>
      <c r="W494">
        <f>WEEKNUM(PlanMasine[[#This Row],[Column2]],1)</f>
        <v>24</v>
      </c>
    </row>
    <row r="495" spans="1:23" x14ac:dyDescent="0.25">
      <c r="A495">
        <v>1003948</v>
      </c>
      <c r="B495">
        <v>1</v>
      </c>
      <c r="C495">
        <v>1003972</v>
      </c>
      <c r="D495" t="s">
        <v>1923</v>
      </c>
      <c r="E495">
        <v>36</v>
      </c>
      <c r="F495">
        <v>12</v>
      </c>
      <c r="G495">
        <v>0</v>
      </c>
      <c r="H495">
        <v>0</v>
      </c>
      <c r="I495" t="s">
        <v>5</v>
      </c>
      <c r="J495" t="s">
        <v>570</v>
      </c>
      <c r="K495" t="s">
        <v>1783</v>
      </c>
      <c r="L495" s="3">
        <v>45834</v>
      </c>
      <c r="M4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495" s="3">
        <v>45818</v>
      </c>
      <c r="O495" s="5">
        <f>IFERROR((PlanMasine[[#This Row],[Norma]]/PlanMasine[[#This Row],[Q]])*(PlanMasine[[#This Row],[Q]]/SUMIF(C:C,PlanMasine[[#This Row],[RN]],B:B)*PlanMasine[[#This Row],[KPLQ]]),0)</f>
        <v>3</v>
      </c>
      <c r="P495">
        <v>227547</v>
      </c>
      <c r="Q495">
        <f>COUNTIF(PROMJENA!A:A,PlanMasine[[#This Row],[KPL]]&amp;"-"&amp;PlanMasine[[#This Row],[RN]])</f>
        <v>0</v>
      </c>
      <c r="R495">
        <f>IFERROR(INDEX(REDOSLIJED!A:A,MATCH(PlanMasine[[#This Row],[KPL]],REDOSLIJED!B:B,0)),MAX(REDOSLIJED!A:A)+1)</f>
        <v>45</v>
      </c>
      <c r="S495" s="9">
        <f>SUM($M$2:M495)</f>
        <v>1.7652777777777844</v>
      </c>
      <c r="T495" s="3">
        <f>PlanMasine[[#This Row],[Datum SAS]]-1</f>
        <v>45817</v>
      </c>
      <c r="U495">
        <f>WEEKDAY(PlanMasine[[#This Row],[ZAVRŠETAK MAŠINSKE]],2)</f>
        <v>1</v>
      </c>
      <c r="V495" s="3">
        <f>IF(WEEKDAY(PlanMasine[[#This Row],[Datum SAS]]-1,2)=7,PlanMasine[[#This Row],[Datum SAS]]-3,PlanMasine[[#This Row],[Datum SAS]]-1)</f>
        <v>45817</v>
      </c>
      <c r="W495">
        <f>WEEKNUM(PlanMasine[[#This Row],[Column2]],1)</f>
        <v>24</v>
      </c>
    </row>
    <row r="496" spans="1:23" x14ac:dyDescent="0.25">
      <c r="A496">
        <v>1003948</v>
      </c>
      <c r="B496">
        <v>1</v>
      </c>
      <c r="C496">
        <v>1003965</v>
      </c>
      <c r="D496" t="s">
        <v>1966</v>
      </c>
      <c r="E496">
        <v>60</v>
      </c>
      <c r="F496">
        <v>12</v>
      </c>
      <c r="G496">
        <v>0</v>
      </c>
      <c r="H496">
        <v>0</v>
      </c>
      <c r="I496" t="s">
        <v>5</v>
      </c>
      <c r="J496" t="s">
        <v>570</v>
      </c>
      <c r="K496" t="s">
        <v>1783</v>
      </c>
      <c r="L496" s="3">
        <v>45834</v>
      </c>
      <c r="M4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496" s="3">
        <v>45818</v>
      </c>
      <c r="O496" s="5">
        <f>IFERROR((PlanMasine[[#This Row],[Norma]]/PlanMasine[[#This Row],[Q]])*(PlanMasine[[#This Row],[Q]]/SUMIF(C:C,PlanMasine[[#This Row],[RN]],B:B)*PlanMasine[[#This Row],[KPLQ]]),0)</f>
        <v>5</v>
      </c>
      <c r="P496">
        <v>227540</v>
      </c>
      <c r="Q496">
        <f>COUNTIF(PROMJENA!A:A,PlanMasine[[#This Row],[KPL]]&amp;"-"&amp;PlanMasine[[#This Row],[RN]])</f>
        <v>0</v>
      </c>
      <c r="R496">
        <f>IFERROR(INDEX(REDOSLIJED!A:A,MATCH(PlanMasine[[#This Row],[KPL]],REDOSLIJED!B:B,0)),MAX(REDOSLIJED!A:A)+1)</f>
        <v>45</v>
      </c>
      <c r="S496" s="9">
        <f>SUM($M$2:M496)</f>
        <v>1.7687500000000067</v>
      </c>
      <c r="T496" s="3">
        <f>PlanMasine[[#This Row],[Datum SAS]]-1</f>
        <v>45817</v>
      </c>
      <c r="U496">
        <f>WEEKDAY(PlanMasine[[#This Row],[ZAVRŠETAK MAŠINSKE]],2)</f>
        <v>1</v>
      </c>
      <c r="V496" s="3">
        <f>IF(WEEKDAY(PlanMasine[[#This Row],[Datum SAS]]-1,2)=7,PlanMasine[[#This Row],[Datum SAS]]-3,PlanMasine[[#This Row],[Datum SAS]]-1)</f>
        <v>45817</v>
      </c>
      <c r="W496">
        <f>WEEKNUM(PlanMasine[[#This Row],[Column2]],1)</f>
        <v>24</v>
      </c>
    </row>
    <row r="497" spans="1:23" x14ac:dyDescent="0.25">
      <c r="A497">
        <v>1003948</v>
      </c>
      <c r="B497">
        <v>1</v>
      </c>
      <c r="C497">
        <v>1004005</v>
      </c>
      <c r="D497" t="s">
        <v>1965</v>
      </c>
      <c r="E497">
        <v>24</v>
      </c>
      <c r="F497">
        <v>12</v>
      </c>
      <c r="G497">
        <v>0</v>
      </c>
      <c r="H497">
        <v>0</v>
      </c>
      <c r="I497" t="s">
        <v>5</v>
      </c>
      <c r="J497" t="s">
        <v>570</v>
      </c>
      <c r="K497" t="s">
        <v>1783</v>
      </c>
      <c r="L497" s="3">
        <v>45834</v>
      </c>
      <c r="M4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497" s="3">
        <v>45818</v>
      </c>
      <c r="O497" s="5">
        <f>IFERROR((PlanMasine[[#This Row],[Norma]]/PlanMasine[[#This Row],[Q]])*(PlanMasine[[#This Row],[Q]]/SUMIF(C:C,PlanMasine[[#This Row],[RN]],B:B)*PlanMasine[[#This Row],[KPLQ]]),0)</f>
        <v>2</v>
      </c>
      <c r="P497">
        <v>227581</v>
      </c>
      <c r="Q497">
        <f>COUNTIF(PROMJENA!A:A,PlanMasine[[#This Row],[KPL]]&amp;"-"&amp;PlanMasine[[#This Row],[RN]])</f>
        <v>0</v>
      </c>
      <c r="R497">
        <f>IFERROR(INDEX(REDOSLIJED!A:A,MATCH(PlanMasine[[#This Row],[KPL]],REDOSLIJED!B:B,0)),MAX(REDOSLIJED!A:A)+1)</f>
        <v>45</v>
      </c>
      <c r="S497" s="9">
        <f>SUM($M$2:M497)</f>
        <v>1.7701388888888956</v>
      </c>
      <c r="T497" s="3">
        <f>PlanMasine[[#This Row],[Datum SAS]]-1</f>
        <v>45817</v>
      </c>
      <c r="U497">
        <f>WEEKDAY(PlanMasine[[#This Row],[ZAVRŠETAK MAŠINSKE]],2)</f>
        <v>1</v>
      </c>
      <c r="V497" s="3">
        <f>IF(WEEKDAY(PlanMasine[[#This Row],[Datum SAS]]-1,2)=7,PlanMasine[[#This Row],[Datum SAS]]-3,PlanMasine[[#This Row],[Datum SAS]]-1)</f>
        <v>45817</v>
      </c>
      <c r="W497">
        <f>WEEKNUM(PlanMasine[[#This Row],[Column2]],1)</f>
        <v>24</v>
      </c>
    </row>
    <row r="498" spans="1:23" x14ac:dyDescent="0.25">
      <c r="A498">
        <v>1003948</v>
      </c>
      <c r="B498">
        <v>1</v>
      </c>
      <c r="C498">
        <v>1003977</v>
      </c>
      <c r="D498" t="s">
        <v>1922</v>
      </c>
      <c r="E498">
        <v>48</v>
      </c>
      <c r="F498">
        <v>12</v>
      </c>
      <c r="G498">
        <v>0</v>
      </c>
      <c r="H498">
        <v>0</v>
      </c>
      <c r="I498" t="s">
        <v>5</v>
      </c>
      <c r="J498" t="s">
        <v>570</v>
      </c>
      <c r="K498" t="s">
        <v>1783</v>
      </c>
      <c r="L498" s="3">
        <v>45834</v>
      </c>
      <c r="M4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498" s="3">
        <v>45818</v>
      </c>
      <c r="O498" s="5">
        <f>IFERROR((PlanMasine[[#This Row],[Norma]]/PlanMasine[[#This Row],[Q]])*(PlanMasine[[#This Row],[Q]]/SUMIF(C:C,PlanMasine[[#This Row],[RN]],B:B)*PlanMasine[[#This Row],[KPLQ]]),0)</f>
        <v>4</v>
      </c>
      <c r="P498">
        <v>227553</v>
      </c>
      <c r="Q498">
        <f>COUNTIF(PROMJENA!A:A,PlanMasine[[#This Row],[KPL]]&amp;"-"&amp;PlanMasine[[#This Row],[RN]])</f>
        <v>0</v>
      </c>
      <c r="R498">
        <f>IFERROR(INDEX(REDOSLIJED!A:A,MATCH(PlanMasine[[#This Row],[KPL]],REDOSLIJED!B:B,0)),MAX(REDOSLIJED!A:A)+1)</f>
        <v>45</v>
      </c>
      <c r="S498" s="9">
        <f>SUM($M$2:M498)</f>
        <v>1.7729166666666734</v>
      </c>
      <c r="T498" s="3">
        <f>PlanMasine[[#This Row],[Datum SAS]]-1</f>
        <v>45817</v>
      </c>
      <c r="U498">
        <f>WEEKDAY(PlanMasine[[#This Row],[ZAVRŠETAK MAŠINSKE]],2)</f>
        <v>1</v>
      </c>
      <c r="V498" s="3">
        <f>IF(WEEKDAY(PlanMasine[[#This Row],[Datum SAS]]-1,2)=7,PlanMasine[[#This Row],[Datum SAS]]-3,PlanMasine[[#This Row],[Datum SAS]]-1)</f>
        <v>45817</v>
      </c>
      <c r="W498">
        <f>WEEKNUM(PlanMasine[[#This Row],[Column2]],1)</f>
        <v>24</v>
      </c>
    </row>
    <row r="499" spans="1:23" x14ac:dyDescent="0.25">
      <c r="A499">
        <v>1003948</v>
      </c>
      <c r="B499">
        <v>1</v>
      </c>
      <c r="C499">
        <v>1004012</v>
      </c>
      <c r="D499" t="s">
        <v>1920</v>
      </c>
      <c r="E499">
        <v>12</v>
      </c>
      <c r="F499">
        <v>12</v>
      </c>
      <c r="G499">
        <v>0</v>
      </c>
      <c r="H499">
        <v>0</v>
      </c>
      <c r="I499" t="s">
        <v>5</v>
      </c>
      <c r="J499" t="s">
        <v>570</v>
      </c>
      <c r="K499" t="s">
        <v>1783</v>
      </c>
      <c r="L499" s="3">
        <v>45834</v>
      </c>
      <c r="M4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499" s="3">
        <v>45818</v>
      </c>
      <c r="O499" s="5">
        <f>IFERROR((PlanMasine[[#This Row],[Norma]]/PlanMasine[[#This Row],[Q]])*(PlanMasine[[#This Row],[Q]]/SUMIF(C:C,PlanMasine[[#This Row],[RN]],B:B)*PlanMasine[[#This Row],[KPLQ]]),0)</f>
        <v>1</v>
      </c>
      <c r="P499">
        <v>227588</v>
      </c>
      <c r="Q499">
        <f>COUNTIF(PROMJENA!A:A,PlanMasine[[#This Row],[KPL]]&amp;"-"&amp;PlanMasine[[#This Row],[RN]])</f>
        <v>0</v>
      </c>
      <c r="R499">
        <f>IFERROR(INDEX(REDOSLIJED!A:A,MATCH(PlanMasine[[#This Row],[KPL]],REDOSLIJED!B:B,0)),MAX(REDOSLIJED!A:A)+1)</f>
        <v>45</v>
      </c>
      <c r="S499" s="9">
        <f>SUM($M$2:M499)</f>
        <v>1.7736111111111179</v>
      </c>
      <c r="T499" s="3">
        <f>PlanMasine[[#This Row],[Datum SAS]]-1</f>
        <v>45817</v>
      </c>
      <c r="U499">
        <f>WEEKDAY(PlanMasine[[#This Row],[ZAVRŠETAK MAŠINSKE]],2)</f>
        <v>1</v>
      </c>
      <c r="V499" s="3">
        <f>IF(WEEKDAY(PlanMasine[[#This Row],[Datum SAS]]-1,2)=7,PlanMasine[[#This Row],[Datum SAS]]-3,PlanMasine[[#This Row],[Datum SAS]]-1)</f>
        <v>45817</v>
      </c>
      <c r="W499">
        <f>WEEKNUM(PlanMasine[[#This Row],[Column2]],1)</f>
        <v>24</v>
      </c>
    </row>
    <row r="500" spans="1:23" x14ac:dyDescent="0.25">
      <c r="A500">
        <v>1003949</v>
      </c>
      <c r="B500">
        <v>1</v>
      </c>
      <c r="C500">
        <v>1004012</v>
      </c>
      <c r="D500" t="s">
        <v>1920</v>
      </c>
      <c r="E500">
        <v>12</v>
      </c>
      <c r="F500">
        <v>12</v>
      </c>
      <c r="G500">
        <v>0</v>
      </c>
      <c r="H500">
        <v>0</v>
      </c>
      <c r="I500" t="s">
        <v>5</v>
      </c>
      <c r="J500" t="s">
        <v>570</v>
      </c>
      <c r="K500" t="s">
        <v>1783</v>
      </c>
      <c r="L500" s="3">
        <v>45834</v>
      </c>
      <c r="M5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00" s="3">
        <v>45818</v>
      </c>
      <c r="O500" s="5">
        <f>IFERROR((PlanMasine[[#This Row],[Norma]]/PlanMasine[[#This Row],[Q]])*(PlanMasine[[#This Row],[Q]]/SUMIF(C:C,PlanMasine[[#This Row],[RN]],B:B)*PlanMasine[[#This Row],[KPLQ]]),0)</f>
        <v>1</v>
      </c>
      <c r="P500">
        <v>227588</v>
      </c>
      <c r="Q500">
        <f>COUNTIF(PROMJENA!A:A,PlanMasine[[#This Row],[KPL]]&amp;"-"&amp;PlanMasine[[#This Row],[RN]])</f>
        <v>0</v>
      </c>
      <c r="R500">
        <f>IFERROR(INDEX(REDOSLIJED!A:A,MATCH(PlanMasine[[#This Row],[KPL]],REDOSLIJED!B:B,0)),MAX(REDOSLIJED!A:A)+1)</f>
        <v>45</v>
      </c>
      <c r="S500" s="9">
        <f>SUM($M$2:M500)</f>
        <v>1.7743055555555625</v>
      </c>
      <c r="T500" s="3">
        <f>PlanMasine[[#This Row],[Datum SAS]]-1</f>
        <v>45817</v>
      </c>
      <c r="U500">
        <f>WEEKDAY(PlanMasine[[#This Row],[ZAVRŠETAK MAŠINSKE]],2)</f>
        <v>1</v>
      </c>
      <c r="V500" s="3">
        <f>IF(WEEKDAY(PlanMasine[[#This Row],[Datum SAS]]-1,2)=7,PlanMasine[[#This Row],[Datum SAS]]-3,PlanMasine[[#This Row],[Datum SAS]]-1)</f>
        <v>45817</v>
      </c>
      <c r="W500">
        <f>WEEKNUM(PlanMasine[[#This Row],[Column2]],1)</f>
        <v>24</v>
      </c>
    </row>
    <row r="501" spans="1:23" x14ac:dyDescent="0.25">
      <c r="A501">
        <v>1003949</v>
      </c>
      <c r="B501">
        <v>1</v>
      </c>
      <c r="C501">
        <v>1003965</v>
      </c>
      <c r="D501" t="s">
        <v>1966</v>
      </c>
      <c r="E501">
        <v>60</v>
      </c>
      <c r="F501">
        <v>12</v>
      </c>
      <c r="G501">
        <v>0</v>
      </c>
      <c r="H501">
        <v>0</v>
      </c>
      <c r="I501" t="s">
        <v>5</v>
      </c>
      <c r="J501" t="s">
        <v>570</v>
      </c>
      <c r="K501" t="s">
        <v>1783</v>
      </c>
      <c r="L501" s="3">
        <v>45834</v>
      </c>
      <c r="M5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01" s="3">
        <v>45818</v>
      </c>
      <c r="O501" s="5">
        <f>IFERROR((PlanMasine[[#This Row],[Norma]]/PlanMasine[[#This Row],[Q]])*(PlanMasine[[#This Row],[Q]]/SUMIF(C:C,PlanMasine[[#This Row],[RN]],B:B)*PlanMasine[[#This Row],[KPLQ]]),0)</f>
        <v>5</v>
      </c>
      <c r="P501">
        <v>227540</v>
      </c>
      <c r="Q501">
        <f>COUNTIF(PROMJENA!A:A,PlanMasine[[#This Row],[KPL]]&amp;"-"&amp;PlanMasine[[#This Row],[RN]])</f>
        <v>0</v>
      </c>
      <c r="R501">
        <f>IFERROR(INDEX(REDOSLIJED!A:A,MATCH(PlanMasine[[#This Row],[KPL]],REDOSLIJED!B:B,0)),MAX(REDOSLIJED!A:A)+1)</f>
        <v>45</v>
      </c>
      <c r="S501" s="9">
        <f>SUM($M$2:M501)</f>
        <v>1.7777777777777848</v>
      </c>
      <c r="T501" s="3">
        <f>PlanMasine[[#This Row],[Datum SAS]]-1</f>
        <v>45817</v>
      </c>
      <c r="U501">
        <f>WEEKDAY(PlanMasine[[#This Row],[ZAVRŠETAK MAŠINSKE]],2)</f>
        <v>1</v>
      </c>
      <c r="V501" s="3">
        <f>IF(WEEKDAY(PlanMasine[[#This Row],[Datum SAS]]-1,2)=7,PlanMasine[[#This Row],[Datum SAS]]-3,PlanMasine[[#This Row],[Datum SAS]]-1)</f>
        <v>45817</v>
      </c>
      <c r="W501">
        <f>WEEKNUM(PlanMasine[[#This Row],[Column2]],1)</f>
        <v>24</v>
      </c>
    </row>
    <row r="502" spans="1:23" x14ac:dyDescent="0.25">
      <c r="A502">
        <v>1003949</v>
      </c>
      <c r="B502">
        <v>1</v>
      </c>
      <c r="C502">
        <v>1004028</v>
      </c>
      <c r="D502" t="s">
        <v>2010</v>
      </c>
      <c r="E502">
        <v>36</v>
      </c>
      <c r="F502">
        <v>12</v>
      </c>
      <c r="G502">
        <v>0</v>
      </c>
      <c r="H502">
        <v>0</v>
      </c>
      <c r="I502" t="s">
        <v>5</v>
      </c>
      <c r="J502" t="s">
        <v>570</v>
      </c>
      <c r="K502" t="s">
        <v>1783</v>
      </c>
      <c r="L502" s="3">
        <v>45834</v>
      </c>
      <c r="M5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02" s="3">
        <v>45818</v>
      </c>
      <c r="O502" s="5">
        <f>IFERROR((PlanMasine[[#This Row],[Norma]]/PlanMasine[[#This Row],[Q]])*(PlanMasine[[#This Row],[Q]]/SUMIF(C:C,PlanMasine[[#This Row],[RN]],B:B)*PlanMasine[[#This Row],[KPLQ]]),0)</f>
        <v>3</v>
      </c>
      <c r="P502">
        <v>227604</v>
      </c>
      <c r="Q502">
        <f>COUNTIF(PROMJENA!A:A,PlanMasine[[#This Row],[KPL]]&amp;"-"&amp;PlanMasine[[#This Row],[RN]])</f>
        <v>0</v>
      </c>
      <c r="R502">
        <f>IFERROR(INDEX(REDOSLIJED!A:A,MATCH(PlanMasine[[#This Row],[KPL]],REDOSLIJED!B:B,0)),MAX(REDOSLIJED!A:A)+1)</f>
        <v>45</v>
      </c>
      <c r="S502" s="9">
        <f>SUM($M$2:M502)</f>
        <v>1.7798611111111182</v>
      </c>
      <c r="T502" s="3">
        <f>PlanMasine[[#This Row],[Datum SAS]]-1</f>
        <v>45817</v>
      </c>
      <c r="U502">
        <f>WEEKDAY(PlanMasine[[#This Row],[ZAVRŠETAK MAŠINSKE]],2)</f>
        <v>1</v>
      </c>
      <c r="V502" s="3">
        <f>IF(WEEKDAY(PlanMasine[[#This Row],[Datum SAS]]-1,2)=7,PlanMasine[[#This Row],[Datum SAS]]-3,PlanMasine[[#This Row],[Datum SAS]]-1)</f>
        <v>45817</v>
      </c>
      <c r="W502">
        <f>WEEKNUM(PlanMasine[[#This Row],[Column2]],1)</f>
        <v>24</v>
      </c>
    </row>
    <row r="503" spans="1:23" x14ac:dyDescent="0.25">
      <c r="A503">
        <v>1003949</v>
      </c>
      <c r="B503">
        <v>1</v>
      </c>
      <c r="C503">
        <v>1004005</v>
      </c>
      <c r="D503" t="s">
        <v>1965</v>
      </c>
      <c r="E503">
        <v>24</v>
      </c>
      <c r="F503">
        <v>12</v>
      </c>
      <c r="G503">
        <v>0</v>
      </c>
      <c r="H503">
        <v>0</v>
      </c>
      <c r="I503" t="s">
        <v>5</v>
      </c>
      <c r="J503" t="s">
        <v>570</v>
      </c>
      <c r="K503" t="s">
        <v>1783</v>
      </c>
      <c r="L503" s="3">
        <v>45834</v>
      </c>
      <c r="M5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03" s="3">
        <v>45818</v>
      </c>
      <c r="O503" s="5">
        <f>IFERROR((PlanMasine[[#This Row],[Norma]]/PlanMasine[[#This Row],[Q]])*(PlanMasine[[#This Row],[Q]]/SUMIF(C:C,PlanMasine[[#This Row],[RN]],B:B)*PlanMasine[[#This Row],[KPLQ]]),0)</f>
        <v>2</v>
      </c>
      <c r="P503">
        <v>227581</v>
      </c>
      <c r="Q503">
        <f>COUNTIF(PROMJENA!A:A,PlanMasine[[#This Row],[KPL]]&amp;"-"&amp;PlanMasine[[#This Row],[RN]])</f>
        <v>0</v>
      </c>
      <c r="R503">
        <f>IFERROR(INDEX(REDOSLIJED!A:A,MATCH(PlanMasine[[#This Row],[KPL]],REDOSLIJED!B:B,0)),MAX(REDOSLIJED!A:A)+1)</f>
        <v>45</v>
      </c>
      <c r="S503" s="9">
        <f>SUM($M$2:M503)</f>
        <v>1.7812500000000071</v>
      </c>
      <c r="T503" s="3">
        <f>PlanMasine[[#This Row],[Datum SAS]]-1</f>
        <v>45817</v>
      </c>
      <c r="U503">
        <f>WEEKDAY(PlanMasine[[#This Row],[ZAVRŠETAK MAŠINSKE]],2)</f>
        <v>1</v>
      </c>
      <c r="V503" s="3">
        <f>IF(WEEKDAY(PlanMasine[[#This Row],[Datum SAS]]-1,2)=7,PlanMasine[[#This Row],[Datum SAS]]-3,PlanMasine[[#This Row],[Datum SAS]]-1)</f>
        <v>45817</v>
      </c>
      <c r="W503">
        <f>WEEKNUM(PlanMasine[[#This Row],[Column2]],1)</f>
        <v>24</v>
      </c>
    </row>
    <row r="504" spans="1:23" x14ac:dyDescent="0.25">
      <c r="A504">
        <v>1003949</v>
      </c>
      <c r="B504">
        <v>1</v>
      </c>
      <c r="C504">
        <v>1003998</v>
      </c>
      <c r="D504" t="s">
        <v>1921</v>
      </c>
      <c r="E504">
        <v>18</v>
      </c>
      <c r="F504">
        <v>12</v>
      </c>
      <c r="G504">
        <v>0</v>
      </c>
      <c r="H504">
        <v>0</v>
      </c>
      <c r="I504" t="s">
        <v>5</v>
      </c>
      <c r="J504" t="s">
        <v>570</v>
      </c>
      <c r="K504" t="s">
        <v>1783</v>
      </c>
      <c r="L504" s="3">
        <v>45834</v>
      </c>
      <c r="M5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504" s="3">
        <v>45818</v>
      </c>
      <c r="O504" s="5">
        <f>IFERROR((PlanMasine[[#This Row],[Norma]]/PlanMasine[[#This Row],[Q]])*(PlanMasine[[#This Row],[Q]]/SUMIF(C:C,PlanMasine[[#This Row],[RN]],B:B)*PlanMasine[[#This Row],[KPLQ]]),0)</f>
        <v>1.5</v>
      </c>
      <c r="P504">
        <v>227574</v>
      </c>
      <c r="Q504">
        <f>COUNTIF(PROMJENA!A:A,PlanMasine[[#This Row],[KPL]]&amp;"-"&amp;PlanMasine[[#This Row],[RN]])</f>
        <v>0</v>
      </c>
      <c r="R504">
        <f>IFERROR(INDEX(REDOSLIJED!A:A,MATCH(PlanMasine[[#This Row],[KPL]],REDOSLIJED!B:B,0)),MAX(REDOSLIJED!A:A)+1)</f>
        <v>45</v>
      </c>
      <c r="S504" s="9">
        <f>SUM($M$2:M504)</f>
        <v>1.7822916666666737</v>
      </c>
      <c r="T504" s="3">
        <f>PlanMasine[[#This Row],[Datum SAS]]-1</f>
        <v>45817</v>
      </c>
      <c r="U504">
        <f>WEEKDAY(PlanMasine[[#This Row],[ZAVRŠETAK MAŠINSKE]],2)</f>
        <v>1</v>
      </c>
      <c r="V504" s="3">
        <f>IF(WEEKDAY(PlanMasine[[#This Row],[Datum SAS]]-1,2)=7,PlanMasine[[#This Row],[Datum SAS]]-3,PlanMasine[[#This Row],[Datum SAS]]-1)</f>
        <v>45817</v>
      </c>
      <c r="W504">
        <f>WEEKNUM(PlanMasine[[#This Row],[Column2]],1)</f>
        <v>24</v>
      </c>
    </row>
    <row r="505" spans="1:23" x14ac:dyDescent="0.25">
      <c r="A505">
        <v>1003949</v>
      </c>
      <c r="B505">
        <v>1</v>
      </c>
      <c r="C505">
        <v>1003990</v>
      </c>
      <c r="D505" t="s">
        <v>1730</v>
      </c>
      <c r="E505">
        <v>60</v>
      </c>
      <c r="F505">
        <v>12</v>
      </c>
      <c r="G505">
        <v>0</v>
      </c>
      <c r="H505">
        <v>0</v>
      </c>
      <c r="I505" t="s">
        <v>5</v>
      </c>
      <c r="J505" t="s">
        <v>570</v>
      </c>
      <c r="K505" t="s">
        <v>1783</v>
      </c>
      <c r="L505" s="3">
        <v>45834</v>
      </c>
      <c r="M5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05" s="3">
        <v>45818</v>
      </c>
      <c r="O505" s="5">
        <f>IFERROR((PlanMasine[[#This Row],[Norma]]/PlanMasine[[#This Row],[Q]])*(PlanMasine[[#This Row],[Q]]/SUMIF(C:C,PlanMasine[[#This Row],[RN]],B:B)*PlanMasine[[#This Row],[KPLQ]]),0)</f>
        <v>5</v>
      </c>
      <c r="P505">
        <v>227566</v>
      </c>
      <c r="Q505">
        <f>COUNTIF(PROMJENA!A:A,PlanMasine[[#This Row],[KPL]]&amp;"-"&amp;PlanMasine[[#This Row],[RN]])</f>
        <v>0</v>
      </c>
      <c r="R505">
        <f>IFERROR(INDEX(REDOSLIJED!A:A,MATCH(PlanMasine[[#This Row],[KPL]],REDOSLIJED!B:B,0)),MAX(REDOSLIJED!A:A)+1)</f>
        <v>45</v>
      </c>
      <c r="S505" s="9">
        <f>SUM($M$2:M505)</f>
        <v>1.785763888888896</v>
      </c>
      <c r="T505" s="3">
        <f>PlanMasine[[#This Row],[Datum SAS]]-1</f>
        <v>45817</v>
      </c>
      <c r="U505">
        <f>WEEKDAY(PlanMasine[[#This Row],[ZAVRŠETAK MAŠINSKE]],2)</f>
        <v>1</v>
      </c>
      <c r="V505" s="3">
        <f>IF(WEEKDAY(PlanMasine[[#This Row],[Datum SAS]]-1,2)=7,PlanMasine[[#This Row],[Datum SAS]]-3,PlanMasine[[#This Row],[Datum SAS]]-1)</f>
        <v>45817</v>
      </c>
      <c r="W505">
        <f>WEEKNUM(PlanMasine[[#This Row],[Column2]],1)</f>
        <v>24</v>
      </c>
    </row>
    <row r="506" spans="1:23" x14ac:dyDescent="0.25">
      <c r="A506">
        <v>1003949</v>
      </c>
      <c r="B506">
        <v>1</v>
      </c>
      <c r="C506">
        <v>1003977</v>
      </c>
      <c r="D506" t="s">
        <v>1922</v>
      </c>
      <c r="E506">
        <v>48</v>
      </c>
      <c r="F506">
        <v>12</v>
      </c>
      <c r="G506">
        <v>0</v>
      </c>
      <c r="H506">
        <v>0</v>
      </c>
      <c r="I506" t="s">
        <v>5</v>
      </c>
      <c r="J506" t="s">
        <v>570</v>
      </c>
      <c r="K506" t="s">
        <v>1783</v>
      </c>
      <c r="L506" s="3">
        <v>45834</v>
      </c>
      <c r="M5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06" s="3">
        <v>45818</v>
      </c>
      <c r="O506" s="5">
        <f>IFERROR((PlanMasine[[#This Row],[Norma]]/PlanMasine[[#This Row],[Q]])*(PlanMasine[[#This Row],[Q]]/SUMIF(C:C,PlanMasine[[#This Row],[RN]],B:B)*PlanMasine[[#This Row],[KPLQ]]),0)</f>
        <v>4</v>
      </c>
      <c r="P506">
        <v>227553</v>
      </c>
      <c r="Q506">
        <f>COUNTIF(PROMJENA!A:A,PlanMasine[[#This Row],[KPL]]&amp;"-"&amp;PlanMasine[[#This Row],[RN]])</f>
        <v>0</v>
      </c>
      <c r="R506">
        <f>IFERROR(INDEX(REDOSLIJED!A:A,MATCH(PlanMasine[[#This Row],[KPL]],REDOSLIJED!B:B,0)),MAX(REDOSLIJED!A:A)+1)</f>
        <v>45</v>
      </c>
      <c r="S506" s="9">
        <f>SUM($M$2:M506)</f>
        <v>1.7885416666666738</v>
      </c>
      <c r="T506" s="3">
        <f>PlanMasine[[#This Row],[Datum SAS]]-1</f>
        <v>45817</v>
      </c>
      <c r="U506">
        <f>WEEKDAY(PlanMasine[[#This Row],[ZAVRŠETAK MAŠINSKE]],2)</f>
        <v>1</v>
      </c>
      <c r="V506" s="3">
        <f>IF(WEEKDAY(PlanMasine[[#This Row],[Datum SAS]]-1,2)=7,PlanMasine[[#This Row],[Datum SAS]]-3,PlanMasine[[#This Row],[Datum SAS]]-1)</f>
        <v>45817</v>
      </c>
      <c r="W506">
        <f>WEEKNUM(PlanMasine[[#This Row],[Column2]],1)</f>
        <v>24</v>
      </c>
    </row>
    <row r="507" spans="1:23" x14ac:dyDescent="0.25">
      <c r="A507">
        <v>1003949</v>
      </c>
      <c r="B507">
        <v>1</v>
      </c>
      <c r="C507">
        <v>1003972</v>
      </c>
      <c r="D507" t="s">
        <v>1923</v>
      </c>
      <c r="E507">
        <v>36</v>
      </c>
      <c r="F507">
        <v>12</v>
      </c>
      <c r="G507">
        <v>0</v>
      </c>
      <c r="H507">
        <v>0</v>
      </c>
      <c r="I507" t="s">
        <v>5</v>
      </c>
      <c r="J507" t="s">
        <v>570</v>
      </c>
      <c r="K507" t="s">
        <v>1783</v>
      </c>
      <c r="L507" s="3">
        <v>45834</v>
      </c>
      <c r="M5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07" s="3">
        <v>45818</v>
      </c>
      <c r="O507" s="5">
        <f>IFERROR((PlanMasine[[#This Row],[Norma]]/PlanMasine[[#This Row],[Q]])*(PlanMasine[[#This Row],[Q]]/SUMIF(C:C,PlanMasine[[#This Row],[RN]],B:B)*PlanMasine[[#This Row],[KPLQ]]),0)</f>
        <v>3</v>
      </c>
      <c r="P507">
        <v>227547</v>
      </c>
      <c r="Q507">
        <f>COUNTIF(PROMJENA!A:A,PlanMasine[[#This Row],[KPL]]&amp;"-"&amp;PlanMasine[[#This Row],[RN]])</f>
        <v>0</v>
      </c>
      <c r="R507">
        <f>IFERROR(INDEX(REDOSLIJED!A:A,MATCH(PlanMasine[[#This Row],[KPL]],REDOSLIJED!B:B,0)),MAX(REDOSLIJED!A:A)+1)</f>
        <v>45</v>
      </c>
      <c r="S507" s="9">
        <f>SUM($M$2:M507)</f>
        <v>1.7906250000000072</v>
      </c>
      <c r="T507" s="3">
        <f>PlanMasine[[#This Row],[Datum SAS]]-1</f>
        <v>45817</v>
      </c>
      <c r="U507">
        <f>WEEKDAY(PlanMasine[[#This Row],[ZAVRŠETAK MAŠINSKE]],2)</f>
        <v>1</v>
      </c>
      <c r="V507" s="3">
        <f>IF(WEEKDAY(PlanMasine[[#This Row],[Datum SAS]]-1,2)=7,PlanMasine[[#This Row],[Datum SAS]]-3,PlanMasine[[#This Row],[Datum SAS]]-1)</f>
        <v>45817</v>
      </c>
      <c r="W507">
        <f>WEEKNUM(PlanMasine[[#This Row],[Column2]],1)</f>
        <v>24</v>
      </c>
    </row>
    <row r="508" spans="1:23" x14ac:dyDescent="0.25">
      <c r="A508">
        <v>1003950</v>
      </c>
      <c r="B508">
        <v>1</v>
      </c>
      <c r="C508">
        <v>1004028</v>
      </c>
      <c r="D508" t="s">
        <v>2010</v>
      </c>
      <c r="E508">
        <v>36</v>
      </c>
      <c r="F508">
        <v>12</v>
      </c>
      <c r="G508">
        <v>0</v>
      </c>
      <c r="H508">
        <v>0</v>
      </c>
      <c r="I508" t="s">
        <v>5</v>
      </c>
      <c r="J508" t="s">
        <v>570</v>
      </c>
      <c r="K508" t="s">
        <v>1783</v>
      </c>
      <c r="L508" s="3">
        <v>45834</v>
      </c>
      <c r="M5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08" s="3">
        <v>45818</v>
      </c>
      <c r="O508" s="5">
        <f>IFERROR((PlanMasine[[#This Row],[Norma]]/PlanMasine[[#This Row],[Q]])*(PlanMasine[[#This Row],[Q]]/SUMIF(C:C,PlanMasine[[#This Row],[RN]],B:B)*PlanMasine[[#This Row],[KPLQ]]),0)</f>
        <v>3</v>
      </c>
      <c r="P508">
        <v>227604</v>
      </c>
      <c r="Q508">
        <f>COUNTIF(PROMJENA!A:A,PlanMasine[[#This Row],[KPL]]&amp;"-"&amp;PlanMasine[[#This Row],[RN]])</f>
        <v>0</v>
      </c>
      <c r="R508">
        <f>IFERROR(INDEX(REDOSLIJED!A:A,MATCH(PlanMasine[[#This Row],[KPL]],REDOSLIJED!B:B,0)),MAX(REDOSLIJED!A:A)+1)</f>
        <v>45</v>
      </c>
      <c r="S508" s="9">
        <f>SUM($M$2:M508)</f>
        <v>1.7927083333333407</v>
      </c>
      <c r="T508" s="3">
        <f>PlanMasine[[#This Row],[Datum SAS]]-1</f>
        <v>45817</v>
      </c>
      <c r="U508">
        <f>WEEKDAY(PlanMasine[[#This Row],[ZAVRŠETAK MAŠINSKE]],2)</f>
        <v>1</v>
      </c>
      <c r="V508" s="3">
        <f>IF(WEEKDAY(PlanMasine[[#This Row],[Datum SAS]]-1,2)=7,PlanMasine[[#This Row],[Datum SAS]]-3,PlanMasine[[#This Row],[Datum SAS]]-1)</f>
        <v>45817</v>
      </c>
      <c r="W508">
        <f>WEEKNUM(PlanMasine[[#This Row],[Column2]],1)</f>
        <v>24</v>
      </c>
    </row>
    <row r="509" spans="1:23" x14ac:dyDescent="0.25">
      <c r="A509">
        <v>1003950</v>
      </c>
      <c r="B509">
        <v>1</v>
      </c>
      <c r="C509">
        <v>1004012</v>
      </c>
      <c r="D509" t="s">
        <v>1920</v>
      </c>
      <c r="E509">
        <v>12</v>
      </c>
      <c r="F509">
        <v>12</v>
      </c>
      <c r="G509">
        <v>0</v>
      </c>
      <c r="H509">
        <v>0</v>
      </c>
      <c r="I509" t="s">
        <v>5</v>
      </c>
      <c r="J509" t="s">
        <v>570</v>
      </c>
      <c r="K509" t="s">
        <v>1783</v>
      </c>
      <c r="L509" s="3">
        <v>45834</v>
      </c>
      <c r="M5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09" s="3">
        <v>45818</v>
      </c>
      <c r="O509" s="5">
        <f>IFERROR((PlanMasine[[#This Row],[Norma]]/PlanMasine[[#This Row],[Q]])*(PlanMasine[[#This Row],[Q]]/SUMIF(C:C,PlanMasine[[#This Row],[RN]],B:B)*PlanMasine[[#This Row],[KPLQ]]),0)</f>
        <v>1</v>
      </c>
      <c r="P509">
        <v>227588</v>
      </c>
      <c r="Q509">
        <f>COUNTIF(PROMJENA!A:A,PlanMasine[[#This Row],[KPL]]&amp;"-"&amp;PlanMasine[[#This Row],[RN]])</f>
        <v>0</v>
      </c>
      <c r="R509">
        <f>IFERROR(INDEX(REDOSLIJED!A:A,MATCH(PlanMasine[[#This Row],[KPL]],REDOSLIJED!B:B,0)),MAX(REDOSLIJED!A:A)+1)</f>
        <v>45</v>
      </c>
      <c r="S509" s="9">
        <f>SUM($M$2:M509)</f>
        <v>1.7934027777777852</v>
      </c>
      <c r="T509" s="3">
        <f>PlanMasine[[#This Row],[Datum SAS]]-1</f>
        <v>45817</v>
      </c>
      <c r="U509">
        <f>WEEKDAY(PlanMasine[[#This Row],[ZAVRŠETAK MAŠINSKE]],2)</f>
        <v>1</v>
      </c>
      <c r="V509" s="3">
        <f>IF(WEEKDAY(PlanMasine[[#This Row],[Datum SAS]]-1,2)=7,PlanMasine[[#This Row],[Datum SAS]]-3,PlanMasine[[#This Row],[Datum SAS]]-1)</f>
        <v>45817</v>
      </c>
      <c r="W509">
        <f>WEEKNUM(PlanMasine[[#This Row],[Column2]],1)</f>
        <v>24</v>
      </c>
    </row>
    <row r="510" spans="1:23" x14ac:dyDescent="0.25">
      <c r="A510">
        <v>1003950</v>
      </c>
      <c r="B510">
        <v>1</v>
      </c>
      <c r="C510">
        <v>1004005</v>
      </c>
      <c r="D510" t="s">
        <v>1965</v>
      </c>
      <c r="E510">
        <v>24</v>
      </c>
      <c r="F510">
        <v>12</v>
      </c>
      <c r="G510">
        <v>0</v>
      </c>
      <c r="H510">
        <v>0</v>
      </c>
      <c r="I510" t="s">
        <v>5</v>
      </c>
      <c r="J510" t="s">
        <v>570</v>
      </c>
      <c r="K510" t="s">
        <v>1783</v>
      </c>
      <c r="L510" s="3">
        <v>45834</v>
      </c>
      <c r="M5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10" s="3">
        <v>45818</v>
      </c>
      <c r="O510" s="5">
        <f>IFERROR((PlanMasine[[#This Row],[Norma]]/PlanMasine[[#This Row],[Q]])*(PlanMasine[[#This Row],[Q]]/SUMIF(C:C,PlanMasine[[#This Row],[RN]],B:B)*PlanMasine[[#This Row],[KPLQ]]),0)</f>
        <v>2</v>
      </c>
      <c r="P510">
        <v>227581</v>
      </c>
      <c r="Q510">
        <f>COUNTIF(PROMJENA!A:A,PlanMasine[[#This Row],[KPL]]&amp;"-"&amp;PlanMasine[[#This Row],[RN]])</f>
        <v>0</v>
      </c>
      <c r="R510">
        <f>IFERROR(INDEX(REDOSLIJED!A:A,MATCH(PlanMasine[[#This Row],[KPL]],REDOSLIJED!B:B,0)),MAX(REDOSLIJED!A:A)+1)</f>
        <v>45</v>
      </c>
      <c r="S510" s="9">
        <f>SUM($M$2:M510)</f>
        <v>1.7947916666666741</v>
      </c>
      <c r="T510" s="3">
        <f>PlanMasine[[#This Row],[Datum SAS]]-1</f>
        <v>45817</v>
      </c>
      <c r="U510">
        <f>WEEKDAY(PlanMasine[[#This Row],[ZAVRŠETAK MAŠINSKE]],2)</f>
        <v>1</v>
      </c>
      <c r="V510" s="3">
        <f>IF(WEEKDAY(PlanMasine[[#This Row],[Datum SAS]]-1,2)=7,PlanMasine[[#This Row],[Datum SAS]]-3,PlanMasine[[#This Row],[Datum SAS]]-1)</f>
        <v>45817</v>
      </c>
      <c r="W510">
        <f>WEEKNUM(PlanMasine[[#This Row],[Column2]],1)</f>
        <v>24</v>
      </c>
    </row>
    <row r="511" spans="1:23" x14ac:dyDescent="0.25">
      <c r="A511">
        <v>1003950</v>
      </c>
      <c r="B511">
        <v>1</v>
      </c>
      <c r="C511">
        <v>1003998</v>
      </c>
      <c r="D511" t="s">
        <v>1921</v>
      </c>
      <c r="E511">
        <v>18</v>
      </c>
      <c r="F511">
        <v>12</v>
      </c>
      <c r="G511">
        <v>0</v>
      </c>
      <c r="H511">
        <v>0</v>
      </c>
      <c r="I511" t="s">
        <v>5</v>
      </c>
      <c r="J511" t="s">
        <v>570</v>
      </c>
      <c r="K511" t="s">
        <v>1783</v>
      </c>
      <c r="L511" s="3">
        <v>45834</v>
      </c>
      <c r="M5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511" s="3">
        <v>45818</v>
      </c>
      <c r="O511" s="5">
        <f>IFERROR((PlanMasine[[#This Row],[Norma]]/PlanMasine[[#This Row],[Q]])*(PlanMasine[[#This Row],[Q]]/SUMIF(C:C,PlanMasine[[#This Row],[RN]],B:B)*PlanMasine[[#This Row],[KPLQ]]),0)</f>
        <v>1.5</v>
      </c>
      <c r="P511">
        <v>227574</v>
      </c>
      <c r="Q511">
        <f>COUNTIF(PROMJENA!A:A,PlanMasine[[#This Row],[KPL]]&amp;"-"&amp;PlanMasine[[#This Row],[RN]])</f>
        <v>0</v>
      </c>
      <c r="R511">
        <f>IFERROR(INDEX(REDOSLIJED!A:A,MATCH(PlanMasine[[#This Row],[KPL]],REDOSLIJED!B:B,0)),MAX(REDOSLIJED!A:A)+1)</f>
        <v>45</v>
      </c>
      <c r="S511" s="9">
        <f>SUM($M$2:M511)</f>
        <v>1.7958333333333407</v>
      </c>
      <c r="T511" s="3">
        <f>PlanMasine[[#This Row],[Datum SAS]]-1</f>
        <v>45817</v>
      </c>
      <c r="U511">
        <f>WEEKDAY(PlanMasine[[#This Row],[ZAVRŠETAK MAŠINSKE]],2)</f>
        <v>1</v>
      </c>
      <c r="V511" s="3">
        <f>IF(WEEKDAY(PlanMasine[[#This Row],[Datum SAS]]-1,2)=7,PlanMasine[[#This Row],[Datum SAS]]-3,PlanMasine[[#This Row],[Datum SAS]]-1)</f>
        <v>45817</v>
      </c>
      <c r="W511">
        <f>WEEKNUM(PlanMasine[[#This Row],[Column2]],1)</f>
        <v>24</v>
      </c>
    </row>
    <row r="512" spans="1:23" x14ac:dyDescent="0.25">
      <c r="A512">
        <v>1003950</v>
      </c>
      <c r="B512">
        <v>1</v>
      </c>
      <c r="C512">
        <v>1003990</v>
      </c>
      <c r="D512" t="s">
        <v>1730</v>
      </c>
      <c r="E512">
        <v>60</v>
      </c>
      <c r="F512">
        <v>12</v>
      </c>
      <c r="G512">
        <v>0</v>
      </c>
      <c r="H512">
        <v>0</v>
      </c>
      <c r="I512" t="s">
        <v>5</v>
      </c>
      <c r="J512" t="s">
        <v>570</v>
      </c>
      <c r="K512" t="s">
        <v>1783</v>
      </c>
      <c r="L512" s="3">
        <v>45834</v>
      </c>
      <c r="M5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12" s="3">
        <v>45818</v>
      </c>
      <c r="O512" s="5">
        <f>IFERROR((PlanMasine[[#This Row],[Norma]]/PlanMasine[[#This Row],[Q]])*(PlanMasine[[#This Row],[Q]]/SUMIF(C:C,PlanMasine[[#This Row],[RN]],B:B)*PlanMasine[[#This Row],[KPLQ]]),0)</f>
        <v>5</v>
      </c>
      <c r="P512">
        <v>227566</v>
      </c>
      <c r="Q512">
        <f>COUNTIF(PROMJENA!A:A,PlanMasine[[#This Row],[KPL]]&amp;"-"&amp;PlanMasine[[#This Row],[RN]])</f>
        <v>0</v>
      </c>
      <c r="R512">
        <f>IFERROR(INDEX(REDOSLIJED!A:A,MATCH(PlanMasine[[#This Row],[KPL]],REDOSLIJED!B:B,0)),MAX(REDOSLIJED!A:A)+1)</f>
        <v>45</v>
      </c>
      <c r="S512" s="9">
        <f>SUM($M$2:M512)</f>
        <v>1.799305555555563</v>
      </c>
      <c r="T512" s="3">
        <f>PlanMasine[[#This Row],[Datum SAS]]-1</f>
        <v>45817</v>
      </c>
      <c r="U512">
        <f>WEEKDAY(PlanMasine[[#This Row],[ZAVRŠETAK MAŠINSKE]],2)</f>
        <v>1</v>
      </c>
      <c r="V512" s="3">
        <f>IF(WEEKDAY(PlanMasine[[#This Row],[Datum SAS]]-1,2)=7,PlanMasine[[#This Row],[Datum SAS]]-3,PlanMasine[[#This Row],[Datum SAS]]-1)</f>
        <v>45817</v>
      </c>
      <c r="W512">
        <f>WEEKNUM(PlanMasine[[#This Row],[Column2]],1)</f>
        <v>24</v>
      </c>
    </row>
    <row r="513" spans="1:23" x14ac:dyDescent="0.25">
      <c r="A513">
        <v>1003950</v>
      </c>
      <c r="B513">
        <v>1</v>
      </c>
      <c r="C513">
        <v>1003972</v>
      </c>
      <c r="D513" t="s">
        <v>1923</v>
      </c>
      <c r="E513">
        <v>36</v>
      </c>
      <c r="F513">
        <v>12</v>
      </c>
      <c r="G513">
        <v>0</v>
      </c>
      <c r="H513">
        <v>0</v>
      </c>
      <c r="I513" t="s">
        <v>5</v>
      </c>
      <c r="J513" t="s">
        <v>570</v>
      </c>
      <c r="K513" t="s">
        <v>1783</v>
      </c>
      <c r="L513" s="3">
        <v>45834</v>
      </c>
      <c r="M5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13" s="3">
        <v>45818</v>
      </c>
      <c r="O513" s="5">
        <f>IFERROR((PlanMasine[[#This Row],[Norma]]/PlanMasine[[#This Row],[Q]])*(PlanMasine[[#This Row],[Q]]/SUMIF(C:C,PlanMasine[[#This Row],[RN]],B:B)*PlanMasine[[#This Row],[KPLQ]]),0)</f>
        <v>3</v>
      </c>
      <c r="P513">
        <v>227547</v>
      </c>
      <c r="Q513">
        <f>COUNTIF(PROMJENA!A:A,PlanMasine[[#This Row],[KPL]]&amp;"-"&amp;PlanMasine[[#This Row],[RN]])</f>
        <v>0</v>
      </c>
      <c r="R513">
        <f>IFERROR(INDEX(REDOSLIJED!A:A,MATCH(PlanMasine[[#This Row],[KPL]],REDOSLIJED!B:B,0)),MAX(REDOSLIJED!A:A)+1)</f>
        <v>45</v>
      </c>
      <c r="S513" s="9">
        <f>SUM($M$2:M513)</f>
        <v>1.8013888888888965</v>
      </c>
      <c r="T513" s="3">
        <f>PlanMasine[[#This Row],[Datum SAS]]-1</f>
        <v>45817</v>
      </c>
      <c r="U513">
        <f>WEEKDAY(PlanMasine[[#This Row],[ZAVRŠETAK MAŠINSKE]],2)</f>
        <v>1</v>
      </c>
      <c r="V513" s="3">
        <f>IF(WEEKDAY(PlanMasine[[#This Row],[Datum SAS]]-1,2)=7,PlanMasine[[#This Row],[Datum SAS]]-3,PlanMasine[[#This Row],[Datum SAS]]-1)</f>
        <v>45817</v>
      </c>
      <c r="W513">
        <f>WEEKNUM(PlanMasine[[#This Row],[Column2]],1)</f>
        <v>24</v>
      </c>
    </row>
    <row r="514" spans="1:23" x14ac:dyDescent="0.25">
      <c r="A514">
        <v>1003950</v>
      </c>
      <c r="B514">
        <v>1</v>
      </c>
      <c r="C514">
        <v>1003965</v>
      </c>
      <c r="D514" t="s">
        <v>1966</v>
      </c>
      <c r="E514">
        <v>60</v>
      </c>
      <c r="F514">
        <v>12</v>
      </c>
      <c r="G514">
        <v>0</v>
      </c>
      <c r="H514">
        <v>0</v>
      </c>
      <c r="I514" t="s">
        <v>5</v>
      </c>
      <c r="J514" t="s">
        <v>570</v>
      </c>
      <c r="K514" t="s">
        <v>1783</v>
      </c>
      <c r="L514" s="3">
        <v>45834</v>
      </c>
      <c r="M5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14" s="3">
        <v>45818</v>
      </c>
      <c r="O514" s="5">
        <f>IFERROR((PlanMasine[[#This Row],[Norma]]/PlanMasine[[#This Row],[Q]])*(PlanMasine[[#This Row],[Q]]/SUMIF(C:C,PlanMasine[[#This Row],[RN]],B:B)*PlanMasine[[#This Row],[KPLQ]]),0)</f>
        <v>5</v>
      </c>
      <c r="P514">
        <v>227540</v>
      </c>
      <c r="Q514">
        <f>COUNTIF(PROMJENA!A:A,PlanMasine[[#This Row],[KPL]]&amp;"-"&amp;PlanMasine[[#This Row],[RN]])</f>
        <v>0</v>
      </c>
      <c r="R514">
        <f>IFERROR(INDEX(REDOSLIJED!A:A,MATCH(PlanMasine[[#This Row],[KPL]],REDOSLIJED!B:B,0)),MAX(REDOSLIJED!A:A)+1)</f>
        <v>45</v>
      </c>
      <c r="S514" s="9">
        <f>SUM($M$2:M514)</f>
        <v>1.8048611111111188</v>
      </c>
      <c r="T514" s="3">
        <f>PlanMasine[[#This Row],[Datum SAS]]-1</f>
        <v>45817</v>
      </c>
      <c r="U514">
        <f>WEEKDAY(PlanMasine[[#This Row],[ZAVRŠETAK MAŠINSKE]],2)</f>
        <v>1</v>
      </c>
      <c r="V514" s="3">
        <f>IF(WEEKDAY(PlanMasine[[#This Row],[Datum SAS]]-1,2)=7,PlanMasine[[#This Row],[Datum SAS]]-3,PlanMasine[[#This Row],[Datum SAS]]-1)</f>
        <v>45817</v>
      </c>
      <c r="W514">
        <f>WEEKNUM(PlanMasine[[#This Row],[Column2]],1)</f>
        <v>24</v>
      </c>
    </row>
    <row r="515" spans="1:23" x14ac:dyDescent="0.25">
      <c r="A515">
        <v>1003950</v>
      </c>
      <c r="B515">
        <v>1</v>
      </c>
      <c r="C515">
        <v>1003977</v>
      </c>
      <c r="D515" t="s">
        <v>1922</v>
      </c>
      <c r="E515">
        <v>48</v>
      </c>
      <c r="F515">
        <v>12</v>
      </c>
      <c r="G515">
        <v>0</v>
      </c>
      <c r="H515">
        <v>0</v>
      </c>
      <c r="I515" t="s">
        <v>5</v>
      </c>
      <c r="J515" t="s">
        <v>570</v>
      </c>
      <c r="K515" t="s">
        <v>1783</v>
      </c>
      <c r="L515" s="3">
        <v>45834</v>
      </c>
      <c r="M5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15" s="3">
        <v>45818</v>
      </c>
      <c r="O515" s="5">
        <f>IFERROR((PlanMasine[[#This Row],[Norma]]/PlanMasine[[#This Row],[Q]])*(PlanMasine[[#This Row],[Q]]/SUMIF(C:C,PlanMasine[[#This Row],[RN]],B:B)*PlanMasine[[#This Row],[KPLQ]]),0)</f>
        <v>4</v>
      </c>
      <c r="P515">
        <v>227553</v>
      </c>
      <c r="Q515">
        <f>COUNTIF(PROMJENA!A:A,PlanMasine[[#This Row],[KPL]]&amp;"-"&amp;PlanMasine[[#This Row],[RN]])</f>
        <v>0</v>
      </c>
      <c r="R515">
        <f>IFERROR(INDEX(REDOSLIJED!A:A,MATCH(PlanMasine[[#This Row],[KPL]],REDOSLIJED!B:B,0)),MAX(REDOSLIJED!A:A)+1)</f>
        <v>45</v>
      </c>
      <c r="S515" s="9">
        <f>SUM($M$2:M515)</f>
        <v>1.8076388888888966</v>
      </c>
      <c r="T515" s="3">
        <f>PlanMasine[[#This Row],[Datum SAS]]-1</f>
        <v>45817</v>
      </c>
      <c r="U515">
        <f>WEEKDAY(PlanMasine[[#This Row],[ZAVRŠETAK MAŠINSKE]],2)</f>
        <v>1</v>
      </c>
      <c r="V515" s="3">
        <f>IF(WEEKDAY(PlanMasine[[#This Row],[Datum SAS]]-1,2)=7,PlanMasine[[#This Row],[Datum SAS]]-3,PlanMasine[[#This Row],[Datum SAS]]-1)</f>
        <v>45817</v>
      </c>
      <c r="W515">
        <f>WEEKNUM(PlanMasine[[#This Row],[Column2]],1)</f>
        <v>24</v>
      </c>
    </row>
    <row r="516" spans="1:23" x14ac:dyDescent="0.25">
      <c r="A516">
        <v>1003951</v>
      </c>
      <c r="B516">
        <v>1</v>
      </c>
      <c r="C516">
        <v>1003998</v>
      </c>
      <c r="D516" t="s">
        <v>1921</v>
      </c>
      <c r="E516">
        <v>18</v>
      </c>
      <c r="F516">
        <v>12</v>
      </c>
      <c r="G516">
        <v>0</v>
      </c>
      <c r="H516">
        <v>0</v>
      </c>
      <c r="I516" t="s">
        <v>5</v>
      </c>
      <c r="J516" t="s">
        <v>570</v>
      </c>
      <c r="K516" t="s">
        <v>1783</v>
      </c>
      <c r="L516" s="3">
        <v>45834</v>
      </c>
      <c r="M5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516" s="3">
        <v>45818</v>
      </c>
      <c r="O516" s="5">
        <f>IFERROR((PlanMasine[[#This Row],[Norma]]/PlanMasine[[#This Row],[Q]])*(PlanMasine[[#This Row],[Q]]/SUMIF(C:C,PlanMasine[[#This Row],[RN]],B:B)*PlanMasine[[#This Row],[KPLQ]]),0)</f>
        <v>1.5</v>
      </c>
      <c r="P516">
        <v>227574</v>
      </c>
      <c r="Q516">
        <f>COUNTIF(PROMJENA!A:A,PlanMasine[[#This Row],[KPL]]&amp;"-"&amp;PlanMasine[[#This Row],[RN]])</f>
        <v>0</v>
      </c>
      <c r="R516">
        <f>IFERROR(INDEX(REDOSLIJED!A:A,MATCH(PlanMasine[[#This Row],[KPL]],REDOSLIJED!B:B,0)),MAX(REDOSLIJED!A:A)+1)</f>
        <v>45</v>
      </c>
      <c r="S516" s="9">
        <f>SUM($M$2:M516)</f>
        <v>1.8086805555555632</v>
      </c>
      <c r="T516" s="3">
        <f>PlanMasine[[#This Row],[Datum SAS]]-1</f>
        <v>45817</v>
      </c>
      <c r="U516">
        <f>WEEKDAY(PlanMasine[[#This Row],[ZAVRŠETAK MAŠINSKE]],2)</f>
        <v>1</v>
      </c>
      <c r="V516" s="3">
        <f>IF(WEEKDAY(PlanMasine[[#This Row],[Datum SAS]]-1,2)=7,PlanMasine[[#This Row],[Datum SAS]]-3,PlanMasine[[#This Row],[Datum SAS]]-1)</f>
        <v>45817</v>
      </c>
      <c r="W516">
        <f>WEEKNUM(PlanMasine[[#This Row],[Column2]],1)</f>
        <v>24</v>
      </c>
    </row>
    <row r="517" spans="1:23" x14ac:dyDescent="0.25">
      <c r="A517">
        <v>1003951</v>
      </c>
      <c r="B517">
        <v>1</v>
      </c>
      <c r="C517">
        <v>1004028</v>
      </c>
      <c r="D517" t="s">
        <v>2010</v>
      </c>
      <c r="E517">
        <v>36</v>
      </c>
      <c r="F517">
        <v>12</v>
      </c>
      <c r="G517">
        <v>0</v>
      </c>
      <c r="H517">
        <v>0</v>
      </c>
      <c r="I517" t="s">
        <v>5</v>
      </c>
      <c r="J517" t="s">
        <v>570</v>
      </c>
      <c r="K517" t="s">
        <v>1783</v>
      </c>
      <c r="L517" s="3">
        <v>45834</v>
      </c>
      <c r="M5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17" s="3">
        <v>45818</v>
      </c>
      <c r="O517" s="5">
        <f>IFERROR((PlanMasine[[#This Row],[Norma]]/PlanMasine[[#This Row],[Q]])*(PlanMasine[[#This Row],[Q]]/SUMIF(C:C,PlanMasine[[#This Row],[RN]],B:B)*PlanMasine[[#This Row],[KPLQ]]),0)</f>
        <v>3</v>
      </c>
      <c r="P517">
        <v>227604</v>
      </c>
      <c r="Q517">
        <f>COUNTIF(PROMJENA!A:A,PlanMasine[[#This Row],[KPL]]&amp;"-"&amp;PlanMasine[[#This Row],[RN]])</f>
        <v>0</v>
      </c>
      <c r="R517">
        <f>IFERROR(INDEX(REDOSLIJED!A:A,MATCH(PlanMasine[[#This Row],[KPL]],REDOSLIJED!B:B,0)),MAX(REDOSLIJED!A:A)+1)</f>
        <v>45</v>
      </c>
      <c r="S517" s="9">
        <f>SUM($M$2:M517)</f>
        <v>1.8107638888888966</v>
      </c>
      <c r="T517" s="3">
        <f>PlanMasine[[#This Row],[Datum SAS]]-1</f>
        <v>45817</v>
      </c>
      <c r="U517">
        <f>WEEKDAY(PlanMasine[[#This Row],[ZAVRŠETAK MAŠINSKE]],2)</f>
        <v>1</v>
      </c>
      <c r="V517" s="3">
        <f>IF(WEEKDAY(PlanMasine[[#This Row],[Datum SAS]]-1,2)=7,PlanMasine[[#This Row],[Datum SAS]]-3,PlanMasine[[#This Row],[Datum SAS]]-1)</f>
        <v>45817</v>
      </c>
      <c r="W517">
        <f>WEEKNUM(PlanMasine[[#This Row],[Column2]],1)</f>
        <v>24</v>
      </c>
    </row>
    <row r="518" spans="1:23" x14ac:dyDescent="0.25">
      <c r="A518">
        <v>1003951</v>
      </c>
      <c r="B518">
        <v>1</v>
      </c>
      <c r="C518">
        <v>1004012</v>
      </c>
      <c r="D518" t="s">
        <v>1920</v>
      </c>
      <c r="E518">
        <v>12</v>
      </c>
      <c r="F518">
        <v>12</v>
      </c>
      <c r="G518">
        <v>0</v>
      </c>
      <c r="H518">
        <v>0</v>
      </c>
      <c r="I518" t="s">
        <v>5</v>
      </c>
      <c r="J518" t="s">
        <v>570</v>
      </c>
      <c r="K518" t="s">
        <v>1783</v>
      </c>
      <c r="L518" s="3">
        <v>45834</v>
      </c>
      <c r="M5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18" s="3">
        <v>45818</v>
      </c>
      <c r="O518" s="5">
        <f>IFERROR((PlanMasine[[#This Row],[Norma]]/PlanMasine[[#This Row],[Q]])*(PlanMasine[[#This Row],[Q]]/SUMIF(C:C,PlanMasine[[#This Row],[RN]],B:B)*PlanMasine[[#This Row],[KPLQ]]),0)</f>
        <v>1</v>
      </c>
      <c r="P518">
        <v>227588</v>
      </c>
      <c r="Q518">
        <f>COUNTIF(PROMJENA!A:A,PlanMasine[[#This Row],[KPL]]&amp;"-"&amp;PlanMasine[[#This Row],[RN]])</f>
        <v>0</v>
      </c>
      <c r="R518">
        <f>IFERROR(INDEX(REDOSLIJED!A:A,MATCH(PlanMasine[[#This Row],[KPL]],REDOSLIJED!B:B,0)),MAX(REDOSLIJED!A:A)+1)</f>
        <v>45</v>
      </c>
      <c r="S518" s="9">
        <f>SUM($M$2:M518)</f>
        <v>1.8114583333333412</v>
      </c>
      <c r="T518" s="3">
        <f>PlanMasine[[#This Row],[Datum SAS]]-1</f>
        <v>45817</v>
      </c>
      <c r="U518">
        <f>WEEKDAY(PlanMasine[[#This Row],[ZAVRŠETAK MAŠINSKE]],2)</f>
        <v>1</v>
      </c>
      <c r="V518" s="3">
        <f>IF(WEEKDAY(PlanMasine[[#This Row],[Datum SAS]]-1,2)=7,PlanMasine[[#This Row],[Datum SAS]]-3,PlanMasine[[#This Row],[Datum SAS]]-1)</f>
        <v>45817</v>
      </c>
      <c r="W518">
        <f>WEEKNUM(PlanMasine[[#This Row],[Column2]],1)</f>
        <v>24</v>
      </c>
    </row>
    <row r="519" spans="1:23" x14ac:dyDescent="0.25">
      <c r="A519">
        <v>1003951</v>
      </c>
      <c r="B519">
        <v>1</v>
      </c>
      <c r="C519">
        <v>1004005</v>
      </c>
      <c r="D519" t="s">
        <v>1965</v>
      </c>
      <c r="E519">
        <v>24</v>
      </c>
      <c r="F519">
        <v>12</v>
      </c>
      <c r="G519">
        <v>0</v>
      </c>
      <c r="H519">
        <v>0</v>
      </c>
      <c r="I519" t="s">
        <v>5</v>
      </c>
      <c r="J519" t="s">
        <v>570</v>
      </c>
      <c r="K519" t="s">
        <v>1783</v>
      </c>
      <c r="L519" s="3">
        <v>45834</v>
      </c>
      <c r="M5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19" s="3">
        <v>45818</v>
      </c>
      <c r="O519" s="5">
        <f>IFERROR((PlanMasine[[#This Row],[Norma]]/PlanMasine[[#This Row],[Q]])*(PlanMasine[[#This Row],[Q]]/SUMIF(C:C,PlanMasine[[#This Row],[RN]],B:B)*PlanMasine[[#This Row],[KPLQ]]),0)</f>
        <v>2</v>
      </c>
      <c r="P519">
        <v>227581</v>
      </c>
      <c r="Q519">
        <f>COUNTIF(PROMJENA!A:A,PlanMasine[[#This Row],[KPL]]&amp;"-"&amp;PlanMasine[[#This Row],[RN]])</f>
        <v>0</v>
      </c>
      <c r="R519">
        <f>IFERROR(INDEX(REDOSLIJED!A:A,MATCH(PlanMasine[[#This Row],[KPL]],REDOSLIJED!B:B,0)),MAX(REDOSLIJED!A:A)+1)</f>
        <v>45</v>
      </c>
      <c r="S519" s="9">
        <f>SUM($M$2:M519)</f>
        <v>1.81284722222223</v>
      </c>
      <c r="T519" s="3">
        <f>PlanMasine[[#This Row],[Datum SAS]]-1</f>
        <v>45817</v>
      </c>
      <c r="U519">
        <f>WEEKDAY(PlanMasine[[#This Row],[ZAVRŠETAK MAŠINSKE]],2)</f>
        <v>1</v>
      </c>
      <c r="V519" s="3">
        <f>IF(WEEKDAY(PlanMasine[[#This Row],[Datum SAS]]-1,2)=7,PlanMasine[[#This Row],[Datum SAS]]-3,PlanMasine[[#This Row],[Datum SAS]]-1)</f>
        <v>45817</v>
      </c>
      <c r="W519">
        <f>WEEKNUM(PlanMasine[[#This Row],[Column2]],1)</f>
        <v>24</v>
      </c>
    </row>
    <row r="520" spans="1:23" x14ac:dyDescent="0.25">
      <c r="A520">
        <v>1003951</v>
      </c>
      <c r="B520">
        <v>1</v>
      </c>
      <c r="C520">
        <v>1003972</v>
      </c>
      <c r="D520" t="s">
        <v>1923</v>
      </c>
      <c r="E520">
        <v>36</v>
      </c>
      <c r="F520">
        <v>12</v>
      </c>
      <c r="G520">
        <v>0</v>
      </c>
      <c r="H520">
        <v>0</v>
      </c>
      <c r="I520" t="s">
        <v>5</v>
      </c>
      <c r="J520" t="s">
        <v>570</v>
      </c>
      <c r="K520" t="s">
        <v>1783</v>
      </c>
      <c r="L520" s="3">
        <v>45834</v>
      </c>
      <c r="M5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20" s="3">
        <v>45818</v>
      </c>
      <c r="O520" s="5">
        <f>IFERROR((PlanMasine[[#This Row],[Norma]]/PlanMasine[[#This Row],[Q]])*(PlanMasine[[#This Row],[Q]]/SUMIF(C:C,PlanMasine[[#This Row],[RN]],B:B)*PlanMasine[[#This Row],[KPLQ]]),0)</f>
        <v>3</v>
      </c>
      <c r="P520">
        <v>227547</v>
      </c>
      <c r="Q520">
        <f>COUNTIF(PROMJENA!A:A,PlanMasine[[#This Row],[KPL]]&amp;"-"&amp;PlanMasine[[#This Row],[RN]])</f>
        <v>0</v>
      </c>
      <c r="R520">
        <f>IFERROR(INDEX(REDOSLIJED!A:A,MATCH(PlanMasine[[#This Row],[KPL]],REDOSLIJED!B:B,0)),MAX(REDOSLIJED!A:A)+1)</f>
        <v>45</v>
      </c>
      <c r="S520" s="9">
        <f>SUM($M$2:M520)</f>
        <v>1.8149305555555635</v>
      </c>
      <c r="T520" s="3">
        <f>PlanMasine[[#This Row],[Datum SAS]]-1</f>
        <v>45817</v>
      </c>
      <c r="U520">
        <f>WEEKDAY(PlanMasine[[#This Row],[ZAVRŠETAK MAŠINSKE]],2)</f>
        <v>1</v>
      </c>
      <c r="V520" s="3">
        <f>IF(WEEKDAY(PlanMasine[[#This Row],[Datum SAS]]-1,2)=7,PlanMasine[[#This Row],[Datum SAS]]-3,PlanMasine[[#This Row],[Datum SAS]]-1)</f>
        <v>45817</v>
      </c>
      <c r="W520">
        <f>WEEKNUM(PlanMasine[[#This Row],[Column2]],1)</f>
        <v>24</v>
      </c>
    </row>
    <row r="521" spans="1:23" x14ac:dyDescent="0.25">
      <c r="A521">
        <v>1003951</v>
      </c>
      <c r="B521">
        <v>1</v>
      </c>
      <c r="C521">
        <v>1003977</v>
      </c>
      <c r="D521" t="s">
        <v>1922</v>
      </c>
      <c r="E521">
        <v>48</v>
      </c>
      <c r="F521">
        <v>12</v>
      </c>
      <c r="G521">
        <v>0</v>
      </c>
      <c r="H521">
        <v>0</v>
      </c>
      <c r="I521" t="s">
        <v>5</v>
      </c>
      <c r="J521" t="s">
        <v>570</v>
      </c>
      <c r="K521" t="s">
        <v>1783</v>
      </c>
      <c r="L521" s="3">
        <v>45834</v>
      </c>
      <c r="M5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21" s="3">
        <v>45818</v>
      </c>
      <c r="O521" s="5">
        <f>IFERROR((PlanMasine[[#This Row],[Norma]]/PlanMasine[[#This Row],[Q]])*(PlanMasine[[#This Row],[Q]]/SUMIF(C:C,PlanMasine[[#This Row],[RN]],B:B)*PlanMasine[[#This Row],[KPLQ]]),0)</f>
        <v>4</v>
      </c>
      <c r="P521">
        <v>227553</v>
      </c>
      <c r="Q521">
        <f>COUNTIF(PROMJENA!A:A,PlanMasine[[#This Row],[KPL]]&amp;"-"&amp;PlanMasine[[#This Row],[RN]])</f>
        <v>0</v>
      </c>
      <c r="R521">
        <f>IFERROR(INDEX(REDOSLIJED!A:A,MATCH(PlanMasine[[#This Row],[KPL]],REDOSLIJED!B:B,0)),MAX(REDOSLIJED!A:A)+1)</f>
        <v>45</v>
      </c>
      <c r="S521" s="9">
        <f>SUM($M$2:M521)</f>
        <v>1.8177083333333413</v>
      </c>
      <c r="T521" s="3">
        <f>PlanMasine[[#This Row],[Datum SAS]]-1</f>
        <v>45817</v>
      </c>
      <c r="U521">
        <f>WEEKDAY(PlanMasine[[#This Row],[ZAVRŠETAK MAŠINSKE]],2)</f>
        <v>1</v>
      </c>
      <c r="V521" s="3">
        <f>IF(WEEKDAY(PlanMasine[[#This Row],[Datum SAS]]-1,2)=7,PlanMasine[[#This Row],[Datum SAS]]-3,PlanMasine[[#This Row],[Datum SAS]]-1)</f>
        <v>45817</v>
      </c>
      <c r="W521">
        <f>WEEKNUM(PlanMasine[[#This Row],[Column2]],1)</f>
        <v>24</v>
      </c>
    </row>
    <row r="522" spans="1:23" x14ac:dyDescent="0.25">
      <c r="A522">
        <v>1003951</v>
      </c>
      <c r="B522">
        <v>1</v>
      </c>
      <c r="C522">
        <v>1003990</v>
      </c>
      <c r="D522" t="s">
        <v>1730</v>
      </c>
      <c r="E522">
        <v>60</v>
      </c>
      <c r="F522">
        <v>12</v>
      </c>
      <c r="G522">
        <v>0</v>
      </c>
      <c r="H522">
        <v>0</v>
      </c>
      <c r="I522" t="s">
        <v>5</v>
      </c>
      <c r="J522" t="s">
        <v>570</v>
      </c>
      <c r="K522" t="s">
        <v>1783</v>
      </c>
      <c r="L522" s="3">
        <v>45834</v>
      </c>
      <c r="M5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22" s="3">
        <v>45818</v>
      </c>
      <c r="O522" s="5">
        <f>IFERROR((PlanMasine[[#This Row],[Norma]]/PlanMasine[[#This Row],[Q]])*(PlanMasine[[#This Row],[Q]]/SUMIF(C:C,PlanMasine[[#This Row],[RN]],B:B)*PlanMasine[[#This Row],[KPLQ]]),0)</f>
        <v>5</v>
      </c>
      <c r="P522">
        <v>227566</v>
      </c>
      <c r="Q522">
        <f>COUNTIF(PROMJENA!A:A,PlanMasine[[#This Row],[KPL]]&amp;"-"&amp;PlanMasine[[#This Row],[RN]])</f>
        <v>0</v>
      </c>
      <c r="R522">
        <f>IFERROR(INDEX(REDOSLIJED!A:A,MATCH(PlanMasine[[#This Row],[KPL]],REDOSLIJED!B:B,0)),MAX(REDOSLIJED!A:A)+1)</f>
        <v>45</v>
      </c>
      <c r="S522" s="9">
        <f>SUM($M$2:M522)</f>
        <v>1.8211805555555636</v>
      </c>
      <c r="T522" s="3">
        <f>PlanMasine[[#This Row],[Datum SAS]]-1</f>
        <v>45817</v>
      </c>
      <c r="U522">
        <f>WEEKDAY(PlanMasine[[#This Row],[ZAVRŠETAK MAŠINSKE]],2)</f>
        <v>1</v>
      </c>
      <c r="V522" s="3">
        <f>IF(WEEKDAY(PlanMasine[[#This Row],[Datum SAS]]-1,2)=7,PlanMasine[[#This Row],[Datum SAS]]-3,PlanMasine[[#This Row],[Datum SAS]]-1)</f>
        <v>45817</v>
      </c>
      <c r="W522">
        <f>WEEKNUM(PlanMasine[[#This Row],[Column2]],1)</f>
        <v>24</v>
      </c>
    </row>
    <row r="523" spans="1:23" x14ac:dyDescent="0.25">
      <c r="A523">
        <v>1003951</v>
      </c>
      <c r="B523">
        <v>1</v>
      </c>
      <c r="C523">
        <v>1003965</v>
      </c>
      <c r="D523" t="s">
        <v>1966</v>
      </c>
      <c r="E523">
        <v>60</v>
      </c>
      <c r="F523">
        <v>12</v>
      </c>
      <c r="G523">
        <v>0</v>
      </c>
      <c r="H523">
        <v>0</v>
      </c>
      <c r="I523" t="s">
        <v>5</v>
      </c>
      <c r="J523" t="s">
        <v>570</v>
      </c>
      <c r="K523" t="s">
        <v>1783</v>
      </c>
      <c r="L523" s="3">
        <v>45834</v>
      </c>
      <c r="M5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23" s="3">
        <v>45818</v>
      </c>
      <c r="O523" s="5">
        <f>IFERROR((PlanMasine[[#This Row],[Norma]]/PlanMasine[[#This Row],[Q]])*(PlanMasine[[#This Row],[Q]]/SUMIF(C:C,PlanMasine[[#This Row],[RN]],B:B)*PlanMasine[[#This Row],[KPLQ]]),0)</f>
        <v>5</v>
      </c>
      <c r="P523">
        <v>227540</v>
      </c>
      <c r="Q523">
        <f>COUNTIF(PROMJENA!A:A,PlanMasine[[#This Row],[KPL]]&amp;"-"&amp;PlanMasine[[#This Row],[RN]])</f>
        <v>0</v>
      </c>
      <c r="R523">
        <f>IFERROR(INDEX(REDOSLIJED!A:A,MATCH(PlanMasine[[#This Row],[KPL]],REDOSLIJED!B:B,0)),MAX(REDOSLIJED!A:A)+1)</f>
        <v>45</v>
      </c>
      <c r="S523" s="9">
        <f>SUM($M$2:M523)</f>
        <v>1.8246527777777859</v>
      </c>
      <c r="T523" s="3">
        <f>PlanMasine[[#This Row],[Datum SAS]]-1</f>
        <v>45817</v>
      </c>
      <c r="U523">
        <f>WEEKDAY(PlanMasine[[#This Row],[ZAVRŠETAK MAŠINSKE]],2)</f>
        <v>1</v>
      </c>
      <c r="V523" s="3">
        <f>IF(WEEKDAY(PlanMasine[[#This Row],[Datum SAS]]-1,2)=7,PlanMasine[[#This Row],[Datum SAS]]-3,PlanMasine[[#This Row],[Datum SAS]]-1)</f>
        <v>45817</v>
      </c>
      <c r="W523">
        <f>WEEKNUM(PlanMasine[[#This Row],[Column2]],1)</f>
        <v>24</v>
      </c>
    </row>
    <row r="524" spans="1:23" x14ac:dyDescent="0.25">
      <c r="A524">
        <v>1003952</v>
      </c>
      <c r="B524">
        <v>1</v>
      </c>
      <c r="C524">
        <v>1003998</v>
      </c>
      <c r="D524" t="s">
        <v>1921</v>
      </c>
      <c r="E524">
        <v>18</v>
      </c>
      <c r="F524">
        <v>12</v>
      </c>
      <c r="G524">
        <v>0</v>
      </c>
      <c r="H524">
        <v>0</v>
      </c>
      <c r="I524" t="s">
        <v>5</v>
      </c>
      <c r="J524" t="s">
        <v>570</v>
      </c>
      <c r="K524" t="s">
        <v>1783</v>
      </c>
      <c r="L524" s="3">
        <v>45834</v>
      </c>
      <c r="M5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524" s="3">
        <v>45818</v>
      </c>
      <c r="O524" s="5">
        <f>IFERROR((PlanMasine[[#This Row],[Norma]]/PlanMasine[[#This Row],[Q]])*(PlanMasine[[#This Row],[Q]]/SUMIF(C:C,PlanMasine[[#This Row],[RN]],B:B)*PlanMasine[[#This Row],[KPLQ]]),0)</f>
        <v>1.5</v>
      </c>
      <c r="P524">
        <v>227574</v>
      </c>
      <c r="Q524">
        <f>COUNTIF(PROMJENA!A:A,PlanMasine[[#This Row],[KPL]]&amp;"-"&amp;PlanMasine[[#This Row],[RN]])</f>
        <v>0</v>
      </c>
      <c r="R524">
        <f>IFERROR(INDEX(REDOSLIJED!A:A,MATCH(PlanMasine[[#This Row],[KPL]],REDOSLIJED!B:B,0)),MAX(REDOSLIJED!A:A)+1)</f>
        <v>45</v>
      </c>
      <c r="S524" s="9">
        <f>SUM($M$2:M524)</f>
        <v>1.8256944444444525</v>
      </c>
      <c r="T524" s="3">
        <f>PlanMasine[[#This Row],[Datum SAS]]-1</f>
        <v>45817</v>
      </c>
      <c r="U524">
        <f>WEEKDAY(PlanMasine[[#This Row],[ZAVRŠETAK MAŠINSKE]],2)</f>
        <v>1</v>
      </c>
      <c r="V524" s="3">
        <f>IF(WEEKDAY(PlanMasine[[#This Row],[Datum SAS]]-1,2)=7,PlanMasine[[#This Row],[Datum SAS]]-3,PlanMasine[[#This Row],[Datum SAS]]-1)</f>
        <v>45817</v>
      </c>
      <c r="W524">
        <f>WEEKNUM(PlanMasine[[#This Row],[Column2]],1)</f>
        <v>24</v>
      </c>
    </row>
    <row r="525" spans="1:23" x14ac:dyDescent="0.25">
      <c r="A525">
        <v>1003952</v>
      </c>
      <c r="B525">
        <v>1</v>
      </c>
      <c r="C525">
        <v>1004012</v>
      </c>
      <c r="D525" t="s">
        <v>1920</v>
      </c>
      <c r="E525">
        <v>12</v>
      </c>
      <c r="F525">
        <v>12</v>
      </c>
      <c r="G525">
        <v>0</v>
      </c>
      <c r="H525">
        <v>0</v>
      </c>
      <c r="I525" t="s">
        <v>5</v>
      </c>
      <c r="J525" t="s">
        <v>570</v>
      </c>
      <c r="K525" t="s">
        <v>1783</v>
      </c>
      <c r="L525" s="3">
        <v>45834</v>
      </c>
      <c r="M5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25" s="3">
        <v>45818</v>
      </c>
      <c r="O525" s="5">
        <f>IFERROR((PlanMasine[[#This Row],[Norma]]/PlanMasine[[#This Row],[Q]])*(PlanMasine[[#This Row],[Q]]/SUMIF(C:C,PlanMasine[[#This Row],[RN]],B:B)*PlanMasine[[#This Row],[KPLQ]]),0)</f>
        <v>1</v>
      </c>
      <c r="P525">
        <v>227588</v>
      </c>
      <c r="Q525">
        <f>COUNTIF(PROMJENA!A:A,PlanMasine[[#This Row],[KPL]]&amp;"-"&amp;PlanMasine[[#This Row],[RN]])</f>
        <v>0</v>
      </c>
      <c r="R525">
        <f>IFERROR(INDEX(REDOSLIJED!A:A,MATCH(PlanMasine[[#This Row],[KPL]],REDOSLIJED!B:B,0)),MAX(REDOSLIJED!A:A)+1)</f>
        <v>45</v>
      </c>
      <c r="S525" s="9">
        <f>SUM($M$2:M525)</f>
        <v>1.8263888888888971</v>
      </c>
      <c r="T525" s="3">
        <f>PlanMasine[[#This Row],[Datum SAS]]-1</f>
        <v>45817</v>
      </c>
      <c r="U525">
        <f>WEEKDAY(PlanMasine[[#This Row],[ZAVRŠETAK MAŠINSKE]],2)</f>
        <v>1</v>
      </c>
      <c r="V525" s="3">
        <f>IF(WEEKDAY(PlanMasine[[#This Row],[Datum SAS]]-1,2)=7,PlanMasine[[#This Row],[Datum SAS]]-3,PlanMasine[[#This Row],[Datum SAS]]-1)</f>
        <v>45817</v>
      </c>
      <c r="W525">
        <f>WEEKNUM(PlanMasine[[#This Row],[Column2]],1)</f>
        <v>24</v>
      </c>
    </row>
    <row r="526" spans="1:23" x14ac:dyDescent="0.25">
      <c r="A526">
        <v>1003952</v>
      </c>
      <c r="B526">
        <v>1</v>
      </c>
      <c r="C526">
        <v>1004028</v>
      </c>
      <c r="D526" t="s">
        <v>2010</v>
      </c>
      <c r="E526">
        <v>36</v>
      </c>
      <c r="F526">
        <v>12</v>
      </c>
      <c r="G526">
        <v>0</v>
      </c>
      <c r="H526">
        <v>0</v>
      </c>
      <c r="I526" t="s">
        <v>5</v>
      </c>
      <c r="J526" t="s">
        <v>570</v>
      </c>
      <c r="K526" t="s">
        <v>1783</v>
      </c>
      <c r="L526" s="3">
        <v>45834</v>
      </c>
      <c r="M5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26" s="3">
        <v>45818</v>
      </c>
      <c r="O526" s="5">
        <f>IFERROR((PlanMasine[[#This Row],[Norma]]/PlanMasine[[#This Row],[Q]])*(PlanMasine[[#This Row],[Q]]/SUMIF(C:C,PlanMasine[[#This Row],[RN]],B:B)*PlanMasine[[#This Row],[KPLQ]]),0)</f>
        <v>3</v>
      </c>
      <c r="P526">
        <v>227604</v>
      </c>
      <c r="Q526">
        <f>COUNTIF(PROMJENA!A:A,PlanMasine[[#This Row],[KPL]]&amp;"-"&amp;PlanMasine[[#This Row],[RN]])</f>
        <v>0</v>
      </c>
      <c r="R526">
        <f>IFERROR(INDEX(REDOSLIJED!A:A,MATCH(PlanMasine[[#This Row],[KPL]],REDOSLIJED!B:B,0)),MAX(REDOSLIJED!A:A)+1)</f>
        <v>45</v>
      </c>
      <c r="S526" s="9">
        <f>SUM($M$2:M526)</f>
        <v>1.8284722222222305</v>
      </c>
      <c r="T526" s="3">
        <f>PlanMasine[[#This Row],[Datum SAS]]-1</f>
        <v>45817</v>
      </c>
      <c r="U526">
        <f>WEEKDAY(PlanMasine[[#This Row],[ZAVRŠETAK MAŠINSKE]],2)</f>
        <v>1</v>
      </c>
      <c r="V526" s="3">
        <f>IF(WEEKDAY(PlanMasine[[#This Row],[Datum SAS]]-1,2)=7,PlanMasine[[#This Row],[Datum SAS]]-3,PlanMasine[[#This Row],[Datum SAS]]-1)</f>
        <v>45817</v>
      </c>
      <c r="W526">
        <f>WEEKNUM(PlanMasine[[#This Row],[Column2]],1)</f>
        <v>24</v>
      </c>
    </row>
    <row r="527" spans="1:23" x14ac:dyDescent="0.25">
      <c r="A527">
        <v>1003952</v>
      </c>
      <c r="B527">
        <v>1</v>
      </c>
      <c r="C527">
        <v>1003990</v>
      </c>
      <c r="D527" t="s">
        <v>1730</v>
      </c>
      <c r="E527">
        <v>60</v>
      </c>
      <c r="F527">
        <v>12</v>
      </c>
      <c r="G527">
        <v>0</v>
      </c>
      <c r="H527">
        <v>0</v>
      </c>
      <c r="I527" t="s">
        <v>5</v>
      </c>
      <c r="J527" t="s">
        <v>570</v>
      </c>
      <c r="K527" t="s">
        <v>1783</v>
      </c>
      <c r="L527" s="3">
        <v>45834</v>
      </c>
      <c r="M5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27" s="3">
        <v>45818</v>
      </c>
      <c r="O527" s="5">
        <f>IFERROR((PlanMasine[[#This Row],[Norma]]/PlanMasine[[#This Row],[Q]])*(PlanMasine[[#This Row],[Q]]/SUMIF(C:C,PlanMasine[[#This Row],[RN]],B:B)*PlanMasine[[#This Row],[KPLQ]]),0)</f>
        <v>5</v>
      </c>
      <c r="P527">
        <v>227566</v>
      </c>
      <c r="Q527">
        <f>COUNTIF(PROMJENA!A:A,PlanMasine[[#This Row],[KPL]]&amp;"-"&amp;PlanMasine[[#This Row],[RN]])</f>
        <v>0</v>
      </c>
      <c r="R527">
        <f>IFERROR(INDEX(REDOSLIJED!A:A,MATCH(PlanMasine[[#This Row],[KPL]],REDOSLIJED!B:B,0)),MAX(REDOSLIJED!A:A)+1)</f>
        <v>45</v>
      </c>
      <c r="S527" s="9">
        <f>SUM($M$2:M527)</f>
        <v>1.8319444444444528</v>
      </c>
      <c r="T527" s="3">
        <f>PlanMasine[[#This Row],[Datum SAS]]-1</f>
        <v>45817</v>
      </c>
      <c r="U527">
        <f>WEEKDAY(PlanMasine[[#This Row],[ZAVRŠETAK MAŠINSKE]],2)</f>
        <v>1</v>
      </c>
      <c r="V527" s="3">
        <f>IF(WEEKDAY(PlanMasine[[#This Row],[Datum SAS]]-1,2)=7,PlanMasine[[#This Row],[Datum SAS]]-3,PlanMasine[[#This Row],[Datum SAS]]-1)</f>
        <v>45817</v>
      </c>
      <c r="W527">
        <f>WEEKNUM(PlanMasine[[#This Row],[Column2]],1)</f>
        <v>24</v>
      </c>
    </row>
    <row r="528" spans="1:23" x14ac:dyDescent="0.25">
      <c r="A528">
        <v>1003952</v>
      </c>
      <c r="B528">
        <v>1</v>
      </c>
      <c r="C528">
        <v>1003977</v>
      </c>
      <c r="D528" t="s">
        <v>1922</v>
      </c>
      <c r="E528">
        <v>48</v>
      </c>
      <c r="F528">
        <v>12</v>
      </c>
      <c r="G528">
        <v>0</v>
      </c>
      <c r="H528">
        <v>0</v>
      </c>
      <c r="I528" t="s">
        <v>5</v>
      </c>
      <c r="J528" t="s">
        <v>570</v>
      </c>
      <c r="K528" t="s">
        <v>1783</v>
      </c>
      <c r="L528" s="3">
        <v>45834</v>
      </c>
      <c r="M5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28" s="3">
        <v>45818</v>
      </c>
      <c r="O528" s="5">
        <f>IFERROR((PlanMasine[[#This Row],[Norma]]/PlanMasine[[#This Row],[Q]])*(PlanMasine[[#This Row],[Q]]/SUMIF(C:C,PlanMasine[[#This Row],[RN]],B:B)*PlanMasine[[#This Row],[KPLQ]]),0)</f>
        <v>4</v>
      </c>
      <c r="P528">
        <v>227553</v>
      </c>
      <c r="Q528">
        <f>COUNTIF(PROMJENA!A:A,PlanMasine[[#This Row],[KPL]]&amp;"-"&amp;PlanMasine[[#This Row],[RN]])</f>
        <v>0</v>
      </c>
      <c r="R528">
        <f>IFERROR(INDEX(REDOSLIJED!A:A,MATCH(PlanMasine[[#This Row],[KPL]],REDOSLIJED!B:B,0)),MAX(REDOSLIJED!A:A)+1)</f>
        <v>45</v>
      </c>
      <c r="S528" s="9">
        <f>SUM($M$2:M528)</f>
        <v>1.8347222222222306</v>
      </c>
      <c r="T528" s="3">
        <f>PlanMasine[[#This Row],[Datum SAS]]-1</f>
        <v>45817</v>
      </c>
      <c r="U528">
        <f>WEEKDAY(PlanMasine[[#This Row],[ZAVRŠETAK MAŠINSKE]],2)</f>
        <v>1</v>
      </c>
      <c r="V528" s="3">
        <f>IF(WEEKDAY(PlanMasine[[#This Row],[Datum SAS]]-1,2)=7,PlanMasine[[#This Row],[Datum SAS]]-3,PlanMasine[[#This Row],[Datum SAS]]-1)</f>
        <v>45817</v>
      </c>
      <c r="W528">
        <f>WEEKNUM(PlanMasine[[#This Row],[Column2]],1)</f>
        <v>24</v>
      </c>
    </row>
    <row r="529" spans="1:23" x14ac:dyDescent="0.25">
      <c r="A529">
        <v>1003952</v>
      </c>
      <c r="B529">
        <v>1</v>
      </c>
      <c r="C529">
        <v>1003972</v>
      </c>
      <c r="D529" t="s">
        <v>1923</v>
      </c>
      <c r="E529">
        <v>36</v>
      </c>
      <c r="F529">
        <v>12</v>
      </c>
      <c r="G529">
        <v>0</v>
      </c>
      <c r="H529">
        <v>0</v>
      </c>
      <c r="I529" t="s">
        <v>5</v>
      </c>
      <c r="J529" t="s">
        <v>570</v>
      </c>
      <c r="K529" t="s">
        <v>1783</v>
      </c>
      <c r="L529" s="3">
        <v>45834</v>
      </c>
      <c r="M5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29" s="3">
        <v>45818</v>
      </c>
      <c r="O529" s="5">
        <f>IFERROR((PlanMasine[[#This Row],[Norma]]/PlanMasine[[#This Row],[Q]])*(PlanMasine[[#This Row],[Q]]/SUMIF(C:C,PlanMasine[[#This Row],[RN]],B:B)*PlanMasine[[#This Row],[KPLQ]]),0)</f>
        <v>3</v>
      </c>
      <c r="P529">
        <v>227547</v>
      </c>
      <c r="Q529">
        <f>COUNTIF(PROMJENA!A:A,PlanMasine[[#This Row],[KPL]]&amp;"-"&amp;PlanMasine[[#This Row],[RN]])</f>
        <v>0</v>
      </c>
      <c r="R529">
        <f>IFERROR(INDEX(REDOSLIJED!A:A,MATCH(PlanMasine[[#This Row],[KPL]],REDOSLIJED!B:B,0)),MAX(REDOSLIJED!A:A)+1)</f>
        <v>45</v>
      </c>
      <c r="S529" s="9">
        <f>SUM($M$2:M529)</f>
        <v>1.836805555555564</v>
      </c>
      <c r="T529" s="3">
        <f>PlanMasine[[#This Row],[Datum SAS]]-1</f>
        <v>45817</v>
      </c>
      <c r="U529">
        <f>WEEKDAY(PlanMasine[[#This Row],[ZAVRŠETAK MAŠINSKE]],2)</f>
        <v>1</v>
      </c>
      <c r="V529" s="3">
        <f>IF(WEEKDAY(PlanMasine[[#This Row],[Datum SAS]]-1,2)=7,PlanMasine[[#This Row],[Datum SAS]]-3,PlanMasine[[#This Row],[Datum SAS]]-1)</f>
        <v>45817</v>
      </c>
      <c r="W529">
        <f>WEEKNUM(PlanMasine[[#This Row],[Column2]],1)</f>
        <v>24</v>
      </c>
    </row>
    <row r="530" spans="1:23" x14ac:dyDescent="0.25">
      <c r="A530">
        <v>1003952</v>
      </c>
      <c r="B530">
        <v>1</v>
      </c>
      <c r="C530">
        <v>1004005</v>
      </c>
      <c r="D530" t="s">
        <v>1965</v>
      </c>
      <c r="E530">
        <v>24</v>
      </c>
      <c r="F530">
        <v>12</v>
      </c>
      <c r="G530">
        <v>0</v>
      </c>
      <c r="H530">
        <v>0</v>
      </c>
      <c r="I530" t="s">
        <v>5</v>
      </c>
      <c r="J530" t="s">
        <v>570</v>
      </c>
      <c r="K530" t="s">
        <v>1783</v>
      </c>
      <c r="L530" s="3">
        <v>45834</v>
      </c>
      <c r="M5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30" s="3">
        <v>45818</v>
      </c>
      <c r="O530" s="5">
        <f>IFERROR((PlanMasine[[#This Row],[Norma]]/PlanMasine[[#This Row],[Q]])*(PlanMasine[[#This Row],[Q]]/SUMIF(C:C,PlanMasine[[#This Row],[RN]],B:B)*PlanMasine[[#This Row],[KPLQ]]),0)</f>
        <v>2</v>
      </c>
      <c r="P530">
        <v>227581</v>
      </c>
      <c r="Q530">
        <f>COUNTIF(PROMJENA!A:A,PlanMasine[[#This Row],[KPL]]&amp;"-"&amp;PlanMasine[[#This Row],[RN]])</f>
        <v>0</v>
      </c>
      <c r="R530">
        <f>IFERROR(INDEX(REDOSLIJED!A:A,MATCH(PlanMasine[[#This Row],[KPL]],REDOSLIJED!B:B,0)),MAX(REDOSLIJED!A:A)+1)</f>
        <v>45</v>
      </c>
      <c r="S530" s="9">
        <f>SUM($M$2:M530)</f>
        <v>1.8381944444444529</v>
      </c>
      <c r="T530" s="3">
        <f>PlanMasine[[#This Row],[Datum SAS]]-1</f>
        <v>45817</v>
      </c>
      <c r="U530">
        <f>WEEKDAY(PlanMasine[[#This Row],[ZAVRŠETAK MAŠINSKE]],2)</f>
        <v>1</v>
      </c>
      <c r="V530" s="3">
        <f>IF(WEEKDAY(PlanMasine[[#This Row],[Datum SAS]]-1,2)=7,PlanMasine[[#This Row],[Datum SAS]]-3,PlanMasine[[#This Row],[Datum SAS]]-1)</f>
        <v>45817</v>
      </c>
      <c r="W530">
        <f>WEEKNUM(PlanMasine[[#This Row],[Column2]],1)</f>
        <v>24</v>
      </c>
    </row>
    <row r="531" spans="1:23" x14ac:dyDescent="0.25">
      <c r="A531">
        <v>1003952</v>
      </c>
      <c r="B531">
        <v>1</v>
      </c>
      <c r="C531">
        <v>1003965</v>
      </c>
      <c r="D531" t="s">
        <v>1966</v>
      </c>
      <c r="E531">
        <v>60</v>
      </c>
      <c r="F531">
        <v>12</v>
      </c>
      <c r="G531">
        <v>0</v>
      </c>
      <c r="H531">
        <v>0</v>
      </c>
      <c r="I531" t="s">
        <v>5</v>
      </c>
      <c r="J531" t="s">
        <v>570</v>
      </c>
      <c r="K531" t="s">
        <v>1783</v>
      </c>
      <c r="L531" s="3">
        <v>45834</v>
      </c>
      <c r="M5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31" s="3">
        <v>45818</v>
      </c>
      <c r="O531" s="5">
        <f>IFERROR((PlanMasine[[#This Row],[Norma]]/PlanMasine[[#This Row],[Q]])*(PlanMasine[[#This Row],[Q]]/SUMIF(C:C,PlanMasine[[#This Row],[RN]],B:B)*PlanMasine[[#This Row],[KPLQ]]),0)</f>
        <v>5</v>
      </c>
      <c r="P531">
        <v>227540</v>
      </c>
      <c r="Q531">
        <f>COUNTIF(PROMJENA!A:A,PlanMasine[[#This Row],[KPL]]&amp;"-"&amp;PlanMasine[[#This Row],[RN]])</f>
        <v>0</v>
      </c>
      <c r="R531">
        <f>IFERROR(INDEX(REDOSLIJED!A:A,MATCH(PlanMasine[[#This Row],[KPL]],REDOSLIJED!B:B,0)),MAX(REDOSLIJED!A:A)+1)</f>
        <v>45</v>
      </c>
      <c r="S531" s="9">
        <f>SUM($M$2:M531)</f>
        <v>1.8416666666666752</v>
      </c>
      <c r="T531" s="3">
        <f>PlanMasine[[#This Row],[Datum SAS]]-1</f>
        <v>45817</v>
      </c>
      <c r="U531">
        <f>WEEKDAY(PlanMasine[[#This Row],[ZAVRŠETAK MAŠINSKE]],2)</f>
        <v>1</v>
      </c>
      <c r="V531" s="3">
        <f>IF(WEEKDAY(PlanMasine[[#This Row],[Datum SAS]]-1,2)=7,PlanMasine[[#This Row],[Datum SAS]]-3,PlanMasine[[#This Row],[Datum SAS]]-1)</f>
        <v>45817</v>
      </c>
      <c r="W531">
        <f>WEEKNUM(PlanMasine[[#This Row],[Column2]],1)</f>
        <v>24</v>
      </c>
    </row>
    <row r="532" spans="1:23" x14ac:dyDescent="0.25">
      <c r="A532">
        <v>1003953</v>
      </c>
      <c r="B532">
        <v>1</v>
      </c>
      <c r="C532">
        <v>1003990</v>
      </c>
      <c r="D532" t="s">
        <v>1730</v>
      </c>
      <c r="E532">
        <v>60</v>
      </c>
      <c r="F532">
        <v>12</v>
      </c>
      <c r="G532">
        <v>0</v>
      </c>
      <c r="H532">
        <v>0</v>
      </c>
      <c r="I532" t="s">
        <v>5</v>
      </c>
      <c r="J532" t="s">
        <v>570</v>
      </c>
      <c r="K532" t="s">
        <v>1783</v>
      </c>
      <c r="L532" s="3">
        <v>45834</v>
      </c>
      <c r="M5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32" s="3">
        <v>45818</v>
      </c>
      <c r="O532" s="5">
        <f>IFERROR((PlanMasine[[#This Row],[Norma]]/PlanMasine[[#This Row],[Q]])*(PlanMasine[[#This Row],[Q]]/SUMIF(C:C,PlanMasine[[#This Row],[RN]],B:B)*PlanMasine[[#This Row],[KPLQ]]),0)</f>
        <v>5</v>
      </c>
      <c r="P532">
        <v>227566</v>
      </c>
      <c r="Q532">
        <f>COUNTIF(PROMJENA!A:A,PlanMasine[[#This Row],[KPL]]&amp;"-"&amp;PlanMasine[[#This Row],[RN]])</f>
        <v>0</v>
      </c>
      <c r="R532">
        <f>IFERROR(INDEX(REDOSLIJED!A:A,MATCH(PlanMasine[[#This Row],[KPL]],REDOSLIJED!B:B,0)),MAX(REDOSLIJED!A:A)+1)</f>
        <v>45</v>
      </c>
      <c r="S532" s="9">
        <f>SUM($M$2:M532)</f>
        <v>1.8451388888888975</v>
      </c>
      <c r="T532" s="3">
        <f>PlanMasine[[#This Row],[Datum SAS]]-1</f>
        <v>45817</v>
      </c>
      <c r="U532">
        <f>WEEKDAY(PlanMasine[[#This Row],[ZAVRŠETAK MAŠINSKE]],2)</f>
        <v>1</v>
      </c>
      <c r="V532" s="3">
        <f>IF(WEEKDAY(PlanMasine[[#This Row],[Datum SAS]]-1,2)=7,PlanMasine[[#This Row],[Datum SAS]]-3,PlanMasine[[#This Row],[Datum SAS]]-1)</f>
        <v>45817</v>
      </c>
      <c r="W532">
        <f>WEEKNUM(PlanMasine[[#This Row],[Column2]],1)</f>
        <v>24</v>
      </c>
    </row>
    <row r="533" spans="1:23" x14ac:dyDescent="0.25">
      <c r="A533">
        <v>1003953</v>
      </c>
      <c r="B533">
        <v>1</v>
      </c>
      <c r="C533">
        <v>1004028</v>
      </c>
      <c r="D533" t="s">
        <v>2010</v>
      </c>
      <c r="E533">
        <v>36</v>
      </c>
      <c r="F533">
        <v>12</v>
      </c>
      <c r="G533">
        <v>0</v>
      </c>
      <c r="H533">
        <v>0</v>
      </c>
      <c r="I533" t="s">
        <v>5</v>
      </c>
      <c r="J533" t="s">
        <v>570</v>
      </c>
      <c r="K533" t="s">
        <v>1783</v>
      </c>
      <c r="L533" s="3">
        <v>45834</v>
      </c>
      <c r="M5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33" s="3">
        <v>45818</v>
      </c>
      <c r="O533" s="5">
        <f>IFERROR((PlanMasine[[#This Row],[Norma]]/PlanMasine[[#This Row],[Q]])*(PlanMasine[[#This Row],[Q]]/SUMIF(C:C,PlanMasine[[#This Row],[RN]],B:B)*PlanMasine[[#This Row],[KPLQ]]),0)</f>
        <v>3</v>
      </c>
      <c r="P533">
        <v>227604</v>
      </c>
      <c r="Q533">
        <f>COUNTIF(PROMJENA!A:A,PlanMasine[[#This Row],[KPL]]&amp;"-"&amp;PlanMasine[[#This Row],[RN]])</f>
        <v>0</v>
      </c>
      <c r="R533">
        <f>IFERROR(INDEX(REDOSLIJED!A:A,MATCH(PlanMasine[[#This Row],[KPL]],REDOSLIJED!B:B,0)),MAX(REDOSLIJED!A:A)+1)</f>
        <v>45</v>
      </c>
      <c r="S533" s="9">
        <f>SUM($M$2:M533)</f>
        <v>1.847222222222231</v>
      </c>
      <c r="T533" s="3">
        <f>PlanMasine[[#This Row],[Datum SAS]]-1</f>
        <v>45817</v>
      </c>
      <c r="U533">
        <f>WEEKDAY(PlanMasine[[#This Row],[ZAVRŠETAK MAŠINSKE]],2)</f>
        <v>1</v>
      </c>
      <c r="V533" s="3">
        <f>IF(WEEKDAY(PlanMasine[[#This Row],[Datum SAS]]-1,2)=7,PlanMasine[[#This Row],[Datum SAS]]-3,PlanMasine[[#This Row],[Datum SAS]]-1)</f>
        <v>45817</v>
      </c>
      <c r="W533">
        <f>WEEKNUM(PlanMasine[[#This Row],[Column2]],1)</f>
        <v>24</v>
      </c>
    </row>
    <row r="534" spans="1:23" x14ac:dyDescent="0.25">
      <c r="A534">
        <v>1003953</v>
      </c>
      <c r="B534">
        <v>1</v>
      </c>
      <c r="C534">
        <v>1004012</v>
      </c>
      <c r="D534" t="s">
        <v>1920</v>
      </c>
      <c r="E534">
        <v>12</v>
      </c>
      <c r="F534">
        <v>12</v>
      </c>
      <c r="G534">
        <v>0</v>
      </c>
      <c r="H534">
        <v>0</v>
      </c>
      <c r="I534" t="s">
        <v>5</v>
      </c>
      <c r="J534" t="s">
        <v>570</v>
      </c>
      <c r="K534" t="s">
        <v>1783</v>
      </c>
      <c r="L534" s="3">
        <v>45834</v>
      </c>
      <c r="M5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34" s="3">
        <v>45818</v>
      </c>
      <c r="O534" s="5">
        <f>IFERROR((PlanMasine[[#This Row],[Norma]]/PlanMasine[[#This Row],[Q]])*(PlanMasine[[#This Row],[Q]]/SUMIF(C:C,PlanMasine[[#This Row],[RN]],B:B)*PlanMasine[[#This Row],[KPLQ]]),0)</f>
        <v>1</v>
      </c>
      <c r="P534">
        <v>227588</v>
      </c>
      <c r="Q534">
        <f>COUNTIF(PROMJENA!A:A,PlanMasine[[#This Row],[KPL]]&amp;"-"&amp;PlanMasine[[#This Row],[RN]])</f>
        <v>0</v>
      </c>
      <c r="R534">
        <f>IFERROR(INDEX(REDOSLIJED!A:A,MATCH(PlanMasine[[#This Row],[KPL]],REDOSLIJED!B:B,0)),MAX(REDOSLIJED!A:A)+1)</f>
        <v>45</v>
      </c>
      <c r="S534" s="9">
        <f>SUM($M$2:M534)</f>
        <v>1.8479166666666755</v>
      </c>
      <c r="T534" s="3">
        <f>PlanMasine[[#This Row],[Datum SAS]]-1</f>
        <v>45817</v>
      </c>
      <c r="U534">
        <f>WEEKDAY(PlanMasine[[#This Row],[ZAVRŠETAK MAŠINSKE]],2)</f>
        <v>1</v>
      </c>
      <c r="V534" s="3">
        <f>IF(WEEKDAY(PlanMasine[[#This Row],[Datum SAS]]-1,2)=7,PlanMasine[[#This Row],[Datum SAS]]-3,PlanMasine[[#This Row],[Datum SAS]]-1)</f>
        <v>45817</v>
      </c>
      <c r="W534">
        <f>WEEKNUM(PlanMasine[[#This Row],[Column2]],1)</f>
        <v>24</v>
      </c>
    </row>
    <row r="535" spans="1:23" x14ac:dyDescent="0.25">
      <c r="A535">
        <v>1003953</v>
      </c>
      <c r="B535">
        <v>1</v>
      </c>
      <c r="C535">
        <v>1003965</v>
      </c>
      <c r="D535" t="s">
        <v>1966</v>
      </c>
      <c r="E535">
        <v>60</v>
      </c>
      <c r="F535">
        <v>12</v>
      </c>
      <c r="G535">
        <v>0</v>
      </c>
      <c r="H535">
        <v>0</v>
      </c>
      <c r="I535" t="s">
        <v>5</v>
      </c>
      <c r="J535" t="s">
        <v>570</v>
      </c>
      <c r="K535" t="s">
        <v>1783</v>
      </c>
      <c r="L535" s="3">
        <v>45834</v>
      </c>
      <c r="M5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35" s="3">
        <v>45818</v>
      </c>
      <c r="O535" s="5">
        <f>IFERROR((PlanMasine[[#This Row],[Norma]]/PlanMasine[[#This Row],[Q]])*(PlanMasine[[#This Row],[Q]]/SUMIF(C:C,PlanMasine[[#This Row],[RN]],B:B)*PlanMasine[[#This Row],[KPLQ]]),0)</f>
        <v>5</v>
      </c>
      <c r="P535">
        <v>227540</v>
      </c>
      <c r="Q535">
        <f>COUNTIF(PROMJENA!A:A,PlanMasine[[#This Row],[KPL]]&amp;"-"&amp;PlanMasine[[#This Row],[RN]])</f>
        <v>0</v>
      </c>
      <c r="R535">
        <f>IFERROR(INDEX(REDOSLIJED!A:A,MATCH(PlanMasine[[#This Row],[KPL]],REDOSLIJED!B:B,0)),MAX(REDOSLIJED!A:A)+1)</f>
        <v>45</v>
      </c>
      <c r="S535" s="9">
        <f>SUM($M$2:M535)</f>
        <v>1.8513888888888979</v>
      </c>
      <c r="T535" s="3">
        <f>PlanMasine[[#This Row],[Datum SAS]]-1</f>
        <v>45817</v>
      </c>
      <c r="U535">
        <f>WEEKDAY(PlanMasine[[#This Row],[ZAVRŠETAK MAŠINSKE]],2)</f>
        <v>1</v>
      </c>
      <c r="V535" s="3">
        <f>IF(WEEKDAY(PlanMasine[[#This Row],[Datum SAS]]-1,2)=7,PlanMasine[[#This Row],[Datum SAS]]-3,PlanMasine[[#This Row],[Datum SAS]]-1)</f>
        <v>45817</v>
      </c>
      <c r="W535">
        <f>WEEKNUM(PlanMasine[[#This Row],[Column2]],1)</f>
        <v>24</v>
      </c>
    </row>
    <row r="536" spans="1:23" x14ac:dyDescent="0.25">
      <c r="A536">
        <v>1003953</v>
      </c>
      <c r="B536">
        <v>1</v>
      </c>
      <c r="C536">
        <v>1003972</v>
      </c>
      <c r="D536" t="s">
        <v>1923</v>
      </c>
      <c r="E536">
        <v>36</v>
      </c>
      <c r="F536">
        <v>12</v>
      </c>
      <c r="G536">
        <v>0</v>
      </c>
      <c r="H536">
        <v>0</v>
      </c>
      <c r="I536" t="s">
        <v>5</v>
      </c>
      <c r="J536" t="s">
        <v>570</v>
      </c>
      <c r="K536" t="s">
        <v>1783</v>
      </c>
      <c r="L536" s="3">
        <v>45834</v>
      </c>
      <c r="M5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36" s="3">
        <v>45818</v>
      </c>
      <c r="O536" s="5">
        <f>IFERROR((PlanMasine[[#This Row],[Norma]]/PlanMasine[[#This Row],[Q]])*(PlanMasine[[#This Row],[Q]]/SUMIF(C:C,PlanMasine[[#This Row],[RN]],B:B)*PlanMasine[[#This Row],[KPLQ]]),0)</f>
        <v>3</v>
      </c>
      <c r="P536">
        <v>227547</v>
      </c>
      <c r="Q536">
        <f>COUNTIF(PROMJENA!A:A,PlanMasine[[#This Row],[KPL]]&amp;"-"&amp;PlanMasine[[#This Row],[RN]])</f>
        <v>0</v>
      </c>
      <c r="R536">
        <f>IFERROR(INDEX(REDOSLIJED!A:A,MATCH(PlanMasine[[#This Row],[KPL]],REDOSLIJED!B:B,0)),MAX(REDOSLIJED!A:A)+1)</f>
        <v>45</v>
      </c>
      <c r="S536" s="9">
        <f>SUM($M$2:M536)</f>
        <v>1.8534722222222313</v>
      </c>
      <c r="T536" s="3">
        <f>PlanMasine[[#This Row],[Datum SAS]]-1</f>
        <v>45817</v>
      </c>
      <c r="U536">
        <f>WEEKDAY(PlanMasine[[#This Row],[ZAVRŠETAK MAŠINSKE]],2)</f>
        <v>1</v>
      </c>
      <c r="V536" s="3">
        <f>IF(WEEKDAY(PlanMasine[[#This Row],[Datum SAS]]-1,2)=7,PlanMasine[[#This Row],[Datum SAS]]-3,PlanMasine[[#This Row],[Datum SAS]]-1)</f>
        <v>45817</v>
      </c>
      <c r="W536">
        <f>WEEKNUM(PlanMasine[[#This Row],[Column2]],1)</f>
        <v>24</v>
      </c>
    </row>
    <row r="537" spans="1:23" x14ac:dyDescent="0.25">
      <c r="A537">
        <v>1003953</v>
      </c>
      <c r="B537">
        <v>1</v>
      </c>
      <c r="C537">
        <v>1003977</v>
      </c>
      <c r="D537" t="s">
        <v>1922</v>
      </c>
      <c r="E537">
        <v>48</v>
      </c>
      <c r="F537">
        <v>12</v>
      </c>
      <c r="G537">
        <v>0</v>
      </c>
      <c r="H537">
        <v>0</v>
      </c>
      <c r="I537" t="s">
        <v>5</v>
      </c>
      <c r="J537" t="s">
        <v>570</v>
      </c>
      <c r="K537" t="s">
        <v>1783</v>
      </c>
      <c r="L537" s="3">
        <v>45834</v>
      </c>
      <c r="M5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37" s="3">
        <v>45818</v>
      </c>
      <c r="O537" s="5">
        <f>IFERROR((PlanMasine[[#This Row],[Norma]]/PlanMasine[[#This Row],[Q]])*(PlanMasine[[#This Row],[Q]]/SUMIF(C:C,PlanMasine[[#This Row],[RN]],B:B)*PlanMasine[[#This Row],[KPLQ]]),0)</f>
        <v>4</v>
      </c>
      <c r="P537">
        <v>227553</v>
      </c>
      <c r="Q537">
        <f>COUNTIF(PROMJENA!A:A,PlanMasine[[#This Row],[KPL]]&amp;"-"&amp;PlanMasine[[#This Row],[RN]])</f>
        <v>0</v>
      </c>
      <c r="R537">
        <f>IFERROR(INDEX(REDOSLIJED!A:A,MATCH(PlanMasine[[#This Row],[KPL]],REDOSLIJED!B:B,0)),MAX(REDOSLIJED!A:A)+1)</f>
        <v>45</v>
      </c>
      <c r="S537" s="9">
        <f>SUM($M$2:M537)</f>
        <v>1.8562500000000091</v>
      </c>
      <c r="T537" s="3">
        <f>PlanMasine[[#This Row],[Datum SAS]]-1</f>
        <v>45817</v>
      </c>
      <c r="U537">
        <f>WEEKDAY(PlanMasine[[#This Row],[ZAVRŠETAK MAŠINSKE]],2)</f>
        <v>1</v>
      </c>
      <c r="V537" s="3">
        <f>IF(WEEKDAY(PlanMasine[[#This Row],[Datum SAS]]-1,2)=7,PlanMasine[[#This Row],[Datum SAS]]-3,PlanMasine[[#This Row],[Datum SAS]]-1)</f>
        <v>45817</v>
      </c>
      <c r="W537">
        <f>WEEKNUM(PlanMasine[[#This Row],[Column2]],1)</f>
        <v>24</v>
      </c>
    </row>
    <row r="538" spans="1:23" x14ac:dyDescent="0.25">
      <c r="A538">
        <v>1003953</v>
      </c>
      <c r="B538">
        <v>1</v>
      </c>
      <c r="C538">
        <v>1004005</v>
      </c>
      <c r="D538" t="s">
        <v>1965</v>
      </c>
      <c r="E538">
        <v>24</v>
      </c>
      <c r="F538">
        <v>12</v>
      </c>
      <c r="G538">
        <v>0</v>
      </c>
      <c r="H538">
        <v>0</v>
      </c>
      <c r="I538" t="s">
        <v>5</v>
      </c>
      <c r="J538" t="s">
        <v>570</v>
      </c>
      <c r="K538" t="s">
        <v>1783</v>
      </c>
      <c r="L538" s="3">
        <v>45834</v>
      </c>
      <c r="M5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38" s="3">
        <v>45818</v>
      </c>
      <c r="O538" s="5">
        <f>IFERROR((PlanMasine[[#This Row],[Norma]]/PlanMasine[[#This Row],[Q]])*(PlanMasine[[#This Row],[Q]]/SUMIF(C:C,PlanMasine[[#This Row],[RN]],B:B)*PlanMasine[[#This Row],[KPLQ]]),0)</f>
        <v>2</v>
      </c>
      <c r="P538">
        <v>227581</v>
      </c>
      <c r="Q538">
        <f>COUNTIF(PROMJENA!A:A,PlanMasine[[#This Row],[KPL]]&amp;"-"&amp;PlanMasine[[#This Row],[RN]])</f>
        <v>0</v>
      </c>
      <c r="R538">
        <f>IFERROR(INDEX(REDOSLIJED!A:A,MATCH(PlanMasine[[#This Row],[KPL]],REDOSLIJED!B:B,0)),MAX(REDOSLIJED!A:A)+1)</f>
        <v>45</v>
      </c>
      <c r="S538" s="9">
        <f>SUM($M$2:M538)</f>
        <v>1.8576388888888979</v>
      </c>
      <c r="T538" s="3">
        <f>PlanMasine[[#This Row],[Datum SAS]]-1</f>
        <v>45817</v>
      </c>
      <c r="U538">
        <f>WEEKDAY(PlanMasine[[#This Row],[ZAVRŠETAK MAŠINSKE]],2)</f>
        <v>1</v>
      </c>
      <c r="V538" s="3">
        <f>IF(WEEKDAY(PlanMasine[[#This Row],[Datum SAS]]-1,2)=7,PlanMasine[[#This Row],[Datum SAS]]-3,PlanMasine[[#This Row],[Datum SAS]]-1)</f>
        <v>45817</v>
      </c>
      <c r="W538">
        <f>WEEKNUM(PlanMasine[[#This Row],[Column2]],1)</f>
        <v>24</v>
      </c>
    </row>
    <row r="539" spans="1:23" x14ac:dyDescent="0.25">
      <c r="A539">
        <v>1003953</v>
      </c>
      <c r="B539">
        <v>1</v>
      </c>
      <c r="C539">
        <v>1003998</v>
      </c>
      <c r="D539" t="s">
        <v>1921</v>
      </c>
      <c r="E539">
        <v>18</v>
      </c>
      <c r="F539">
        <v>12</v>
      </c>
      <c r="G539">
        <v>0</v>
      </c>
      <c r="H539">
        <v>0</v>
      </c>
      <c r="I539" t="s">
        <v>5</v>
      </c>
      <c r="J539" t="s">
        <v>570</v>
      </c>
      <c r="K539" t="s">
        <v>1783</v>
      </c>
      <c r="L539" s="3">
        <v>45834</v>
      </c>
      <c r="M5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539" s="3">
        <v>45818</v>
      </c>
      <c r="O539" s="5">
        <f>IFERROR((PlanMasine[[#This Row],[Norma]]/PlanMasine[[#This Row],[Q]])*(PlanMasine[[#This Row],[Q]]/SUMIF(C:C,PlanMasine[[#This Row],[RN]],B:B)*PlanMasine[[#This Row],[KPLQ]]),0)</f>
        <v>1.5</v>
      </c>
      <c r="P539">
        <v>227574</v>
      </c>
      <c r="Q539">
        <f>COUNTIF(PROMJENA!A:A,PlanMasine[[#This Row],[KPL]]&amp;"-"&amp;PlanMasine[[#This Row],[RN]])</f>
        <v>0</v>
      </c>
      <c r="R539">
        <f>IFERROR(INDEX(REDOSLIJED!A:A,MATCH(PlanMasine[[#This Row],[KPL]],REDOSLIJED!B:B,0)),MAX(REDOSLIJED!A:A)+1)</f>
        <v>45</v>
      </c>
      <c r="S539" s="9">
        <f>SUM($M$2:M539)</f>
        <v>1.8586805555555646</v>
      </c>
      <c r="T539" s="3">
        <f>PlanMasine[[#This Row],[Datum SAS]]-1</f>
        <v>45817</v>
      </c>
      <c r="U539">
        <f>WEEKDAY(PlanMasine[[#This Row],[ZAVRŠETAK MAŠINSKE]],2)</f>
        <v>1</v>
      </c>
      <c r="V539" s="3">
        <f>IF(WEEKDAY(PlanMasine[[#This Row],[Datum SAS]]-1,2)=7,PlanMasine[[#This Row],[Datum SAS]]-3,PlanMasine[[#This Row],[Datum SAS]]-1)</f>
        <v>45817</v>
      </c>
      <c r="W539">
        <f>WEEKNUM(PlanMasine[[#This Row],[Column2]],1)</f>
        <v>24</v>
      </c>
    </row>
    <row r="540" spans="1:23" x14ac:dyDescent="0.25">
      <c r="A540">
        <v>1016579</v>
      </c>
      <c r="B540">
        <v>1</v>
      </c>
      <c r="C540">
        <v>1016575</v>
      </c>
      <c r="D540" t="s">
        <v>1976</v>
      </c>
      <c r="E540">
        <v>4</v>
      </c>
      <c r="F540">
        <v>4</v>
      </c>
      <c r="G540">
        <v>0</v>
      </c>
      <c r="H540">
        <v>0</v>
      </c>
      <c r="I540" t="s">
        <v>5</v>
      </c>
      <c r="J540" t="s">
        <v>570</v>
      </c>
      <c r="K540" t="s">
        <v>1977</v>
      </c>
      <c r="L540" s="3">
        <v>45831</v>
      </c>
      <c r="M5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40" s="3">
        <v>45818</v>
      </c>
      <c r="O540" s="5">
        <f>IFERROR((PlanMasine[[#This Row],[Norma]]/PlanMasine[[#This Row],[Q]])*(PlanMasine[[#This Row],[Q]]/SUMIF(C:C,PlanMasine[[#This Row],[RN]],B:B)*PlanMasine[[#This Row],[KPLQ]]),0)</f>
        <v>1</v>
      </c>
      <c r="P540">
        <v>120880</v>
      </c>
      <c r="Q540">
        <f>COUNTIF(PROMJENA!A:A,PlanMasine[[#This Row],[KPL]]&amp;"-"&amp;PlanMasine[[#This Row],[RN]])</f>
        <v>0</v>
      </c>
      <c r="R540">
        <f>IFERROR(INDEX(REDOSLIJED!A:A,MATCH(PlanMasine[[#This Row],[KPL]],REDOSLIJED!B:B,0)),MAX(REDOSLIJED!A:A)+1)</f>
        <v>45</v>
      </c>
      <c r="S540" s="9">
        <f>SUM($M$2:M540)</f>
        <v>1.8593750000000091</v>
      </c>
      <c r="T540" s="3">
        <f>PlanMasine[[#This Row],[Datum SAS]]-1</f>
        <v>45817</v>
      </c>
      <c r="U540">
        <f>WEEKDAY(PlanMasine[[#This Row],[ZAVRŠETAK MAŠINSKE]],2)</f>
        <v>1</v>
      </c>
      <c r="V540" s="3">
        <f>IF(WEEKDAY(PlanMasine[[#This Row],[Datum SAS]]-1,2)=7,PlanMasine[[#This Row],[Datum SAS]]-3,PlanMasine[[#This Row],[Datum SAS]]-1)</f>
        <v>45817</v>
      </c>
      <c r="W540">
        <f>WEEKNUM(PlanMasine[[#This Row],[Column2]],1)</f>
        <v>24</v>
      </c>
    </row>
    <row r="541" spans="1:23" x14ac:dyDescent="0.25">
      <c r="A541">
        <v>1016580</v>
      </c>
      <c r="B541">
        <v>1</v>
      </c>
      <c r="C541">
        <v>1016575</v>
      </c>
      <c r="D541" t="s">
        <v>1976</v>
      </c>
      <c r="E541">
        <v>4</v>
      </c>
      <c r="F541">
        <v>4</v>
      </c>
      <c r="G541">
        <v>0</v>
      </c>
      <c r="H541">
        <v>0</v>
      </c>
      <c r="I541" t="s">
        <v>5</v>
      </c>
      <c r="J541" t="s">
        <v>570</v>
      </c>
      <c r="K541" t="s">
        <v>1977</v>
      </c>
      <c r="L541" s="3">
        <v>45831</v>
      </c>
      <c r="M5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41" s="3">
        <v>45818</v>
      </c>
      <c r="O541" s="5">
        <f>IFERROR((PlanMasine[[#This Row],[Norma]]/PlanMasine[[#This Row],[Q]])*(PlanMasine[[#This Row],[Q]]/SUMIF(C:C,PlanMasine[[#This Row],[RN]],B:B)*PlanMasine[[#This Row],[KPLQ]]),0)</f>
        <v>1</v>
      </c>
      <c r="P541">
        <v>120880</v>
      </c>
      <c r="Q541">
        <f>COUNTIF(PROMJENA!A:A,PlanMasine[[#This Row],[KPL]]&amp;"-"&amp;PlanMasine[[#This Row],[RN]])</f>
        <v>0</v>
      </c>
      <c r="R541">
        <f>IFERROR(INDEX(REDOSLIJED!A:A,MATCH(PlanMasine[[#This Row],[KPL]],REDOSLIJED!B:B,0)),MAX(REDOSLIJED!A:A)+1)</f>
        <v>45</v>
      </c>
      <c r="S541" s="9">
        <f>SUM($M$2:M541)</f>
        <v>1.8600694444444537</v>
      </c>
      <c r="T541" s="3">
        <f>PlanMasine[[#This Row],[Datum SAS]]-1</f>
        <v>45817</v>
      </c>
      <c r="U541">
        <f>WEEKDAY(PlanMasine[[#This Row],[ZAVRŠETAK MAŠINSKE]],2)</f>
        <v>1</v>
      </c>
      <c r="V541" s="3">
        <f>IF(WEEKDAY(PlanMasine[[#This Row],[Datum SAS]]-1,2)=7,PlanMasine[[#This Row],[Datum SAS]]-3,PlanMasine[[#This Row],[Datum SAS]]-1)</f>
        <v>45817</v>
      </c>
      <c r="W541">
        <f>WEEKNUM(PlanMasine[[#This Row],[Column2]],1)</f>
        <v>24</v>
      </c>
    </row>
    <row r="542" spans="1:23" x14ac:dyDescent="0.25">
      <c r="A542">
        <v>1016725</v>
      </c>
      <c r="B542">
        <v>1</v>
      </c>
      <c r="C542">
        <v>1016736</v>
      </c>
      <c r="D542" t="s">
        <v>2121</v>
      </c>
      <c r="E542">
        <v>5</v>
      </c>
      <c r="F542">
        <v>1</v>
      </c>
      <c r="G542">
        <v>0</v>
      </c>
      <c r="H542">
        <v>0</v>
      </c>
      <c r="I542" t="s">
        <v>5</v>
      </c>
      <c r="J542" t="s">
        <v>570</v>
      </c>
      <c r="K542" t="s">
        <v>2104</v>
      </c>
      <c r="L542" s="3">
        <v>45824</v>
      </c>
      <c r="M5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42" s="3">
        <v>45818</v>
      </c>
      <c r="O542" s="5">
        <f>IFERROR((PlanMasine[[#This Row],[Norma]]/PlanMasine[[#This Row],[Q]])*(PlanMasine[[#This Row],[Q]]/SUMIF(C:C,PlanMasine[[#This Row],[RN]],B:B)*PlanMasine[[#This Row],[KPLQ]]),0)</f>
        <v>5</v>
      </c>
      <c r="P542">
        <v>163290</v>
      </c>
      <c r="Q542">
        <f>COUNTIF(PROMJENA!A:A,PlanMasine[[#This Row],[KPL]]&amp;"-"&amp;PlanMasine[[#This Row],[RN]])</f>
        <v>0</v>
      </c>
      <c r="R542">
        <f>IFERROR(INDEX(REDOSLIJED!A:A,MATCH(PlanMasine[[#This Row],[KPL]],REDOSLIJED!B:B,0)),MAX(REDOSLIJED!A:A)+1)</f>
        <v>45</v>
      </c>
      <c r="S542" s="9">
        <f>SUM($M$2:M542)</f>
        <v>1.863541666666676</v>
      </c>
      <c r="T542" s="3">
        <f>PlanMasine[[#This Row],[Datum SAS]]-1</f>
        <v>45817</v>
      </c>
      <c r="U542">
        <f>WEEKDAY(PlanMasine[[#This Row],[ZAVRŠETAK MAŠINSKE]],2)</f>
        <v>1</v>
      </c>
      <c r="V542" s="3">
        <f>IF(WEEKDAY(PlanMasine[[#This Row],[Datum SAS]]-1,2)=7,PlanMasine[[#This Row],[Datum SAS]]-3,PlanMasine[[#This Row],[Datum SAS]]-1)</f>
        <v>45817</v>
      </c>
      <c r="W542">
        <f>WEEKNUM(PlanMasine[[#This Row],[Column2]],1)</f>
        <v>24</v>
      </c>
    </row>
    <row r="543" spans="1:23" x14ac:dyDescent="0.25">
      <c r="A543">
        <v>1016725</v>
      </c>
      <c r="B543">
        <v>1</v>
      </c>
      <c r="C543">
        <v>1016737</v>
      </c>
      <c r="D543" t="s">
        <v>2103</v>
      </c>
      <c r="E543">
        <v>8</v>
      </c>
      <c r="F543">
        <v>1</v>
      </c>
      <c r="G543">
        <v>0</v>
      </c>
      <c r="H543">
        <v>0</v>
      </c>
      <c r="I543" t="s">
        <v>5</v>
      </c>
      <c r="J543" t="s">
        <v>570</v>
      </c>
      <c r="K543" t="s">
        <v>2104</v>
      </c>
      <c r="L543" s="3">
        <v>45824</v>
      </c>
      <c r="M5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43" s="3">
        <v>45818</v>
      </c>
      <c r="O543" s="5">
        <f>IFERROR((PlanMasine[[#This Row],[Norma]]/PlanMasine[[#This Row],[Q]])*(PlanMasine[[#This Row],[Q]]/SUMIF(C:C,PlanMasine[[#This Row],[RN]],B:B)*PlanMasine[[#This Row],[KPLQ]]),0)</f>
        <v>8</v>
      </c>
      <c r="P543">
        <v>163291</v>
      </c>
      <c r="Q543">
        <f>COUNTIF(PROMJENA!A:A,PlanMasine[[#This Row],[KPL]]&amp;"-"&amp;PlanMasine[[#This Row],[RN]])</f>
        <v>0</v>
      </c>
      <c r="R543">
        <f>IFERROR(INDEX(REDOSLIJED!A:A,MATCH(PlanMasine[[#This Row],[KPL]],REDOSLIJED!B:B,0)),MAX(REDOSLIJED!A:A)+1)</f>
        <v>45</v>
      </c>
      <c r="S543" s="9">
        <f>SUM($M$2:M543)</f>
        <v>1.8690972222222315</v>
      </c>
      <c r="T543" s="3">
        <f>PlanMasine[[#This Row],[Datum SAS]]-1</f>
        <v>45817</v>
      </c>
      <c r="U543">
        <f>WEEKDAY(PlanMasine[[#This Row],[ZAVRŠETAK MAŠINSKE]],2)</f>
        <v>1</v>
      </c>
      <c r="V543" s="3">
        <f>IF(WEEKDAY(PlanMasine[[#This Row],[Datum SAS]]-1,2)=7,PlanMasine[[#This Row],[Datum SAS]]-3,PlanMasine[[#This Row],[Datum SAS]]-1)</f>
        <v>45817</v>
      </c>
      <c r="W543">
        <f>WEEKNUM(PlanMasine[[#This Row],[Column2]],1)</f>
        <v>24</v>
      </c>
    </row>
    <row r="544" spans="1:23" x14ac:dyDescent="0.25">
      <c r="A544">
        <v>1016725</v>
      </c>
      <c r="B544">
        <v>1</v>
      </c>
      <c r="C544">
        <v>1016738</v>
      </c>
      <c r="D544" t="s">
        <v>2120</v>
      </c>
      <c r="E544">
        <v>8</v>
      </c>
      <c r="F544">
        <v>1</v>
      </c>
      <c r="G544">
        <v>0</v>
      </c>
      <c r="H544">
        <v>0</v>
      </c>
      <c r="I544" t="s">
        <v>5</v>
      </c>
      <c r="J544" t="s">
        <v>570</v>
      </c>
      <c r="K544" t="s">
        <v>2104</v>
      </c>
      <c r="L544" s="3">
        <v>45824</v>
      </c>
      <c r="M5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44" s="3">
        <v>45818</v>
      </c>
      <c r="O544" s="5">
        <f>IFERROR((PlanMasine[[#This Row],[Norma]]/PlanMasine[[#This Row],[Q]])*(PlanMasine[[#This Row],[Q]]/SUMIF(C:C,PlanMasine[[#This Row],[RN]],B:B)*PlanMasine[[#This Row],[KPLQ]]),0)</f>
        <v>8</v>
      </c>
      <c r="P544">
        <v>163292</v>
      </c>
      <c r="Q544">
        <f>COUNTIF(PROMJENA!A:A,PlanMasine[[#This Row],[KPL]]&amp;"-"&amp;PlanMasine[[#This Row],[RN]])</f>
        <v>0</v>
      </c>
      <c r="R544">
        <f>IFERROR(INDEX(REDOSLIJED!A:A,MATCH(PlanMasine[[#This Row],[KPL]],REDOSLIJED!B:B,0)),MAX(REDOSLIJED!A:A)+1)</f>
        <v>45</v>
      </c>
      <c r="S544" s="9">
        <f>SUM($M$2:M544)</f>
        <v>1.874652777777787</v>
      </c>
      <c r="T544" s="3">
        <f>PlanMasine[[#This Row],[Datum SAS]]-1</f>
        <v>45817</v>
      </c>
      <c r="U544">
        <f>WEEKDAY(PlanMasine[[#This Row],[ZAVRŠETAK MAŠINSKE]],2)</f>
        <v>1</v>
      </c>
      <c r="V544" s="3">
        <f>IF(WEEKDAY(PlanMasine[[#This Row],[Datum SAS]]-1,2)=7,PlanMasine[[#This Row],[Datum SAS]]-3,PlanMasine[[#This Row],[Datum SAS]]-1)</f>
        <v>45817</v>
      </c>
      <c r="W544">
        <f>WEEKNUM(PlanMasine[[#This Row],[Column2]],1)</f>
        <v>24</v>
      </c>
    </row>
    <row r="545" spans="1:23" x14ac:dyDescent="0.25">
      <c r="A545">
        <v>1016725</v>
      </c>
      <c r="B545">
        <v>1</v>
      </c>
      <c r="C545">
        <v>1016741</v>
      </c>
      <c r="D545" t="s">
        <v>2109</v>
      </c>
      <c r="E545">
        <v>1.5</v>
      </c>
      <c r="F545">
        <v>1</v>
      </c>
      <c r="G545">
        <v>0</v>
      </c>
      <c r="H545">
        <v>0</v>
      </c>
      <c r="I545" t="s">
        <v>5</v>
      </c>
      <c r="J545" t="s">
        <v>570</v>
      </c>
      <c r="K545" t="s">
        <v>2104</v>
      </c>
      <c r="L545" s="3">
        <v>45824</v>
      </c>
      <c r="M5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545" s="3">
        <v>45818</v>
      </c>
      <c r="O545" s="5">
        <f>IFERROR((PlanMasine[[#This Row],[Norma]]/PlanMasine[[#This Row],[Q]])*(PlanMasine[[#This Row],[Q]]/SUMIF(C:C,PlanMasine[[#This Row],[RN]],B:B)*PlanMasine[[#This Row],[KPLQ]]),0)</f>
        <v>1.5</v>
      </c>
      <c r="P545">
        <v>163295</v>
      </c>
      <c r="Q545">
        <f>COUNTIF(PROMJENA!A:A,PlanMasine[[#This Row],[KPL]]&amp;"-"&amp;PlanMasine[[#This Row],[RN]])</f>
        <v>0</v>
      </c>
      <c r="R545">
        <f>IFERROR(INDEX(REDOSLIJED!A:A,MATCH(PlanMasine[[#This Row],[KPL]],REDOSLIJED!B:B,0)),MAX(REDOSLIJED!A:A)+1)</f>
        <v>45</v>
      </c>
      <c r="S545" s="9">
        <f>SUM($M$2:M545)</f>
        <v>1.8756944444444537</v>
      </c>
      <c r="T545" s="3">
        <f>PlanMasine[[#This Row],[Datum SAS]]-1</f>
        <v>45817</v>
      </c>
      <c r="U545">
        <f>WEEKDAY(PlanMasine[[#This Row],[ZAVRŠETAK MAŠINSKE]],2)</f>
        <v>1</v>
      </c>
      <c r="V545" s="3">
        <f>IF(WEEKDAY(PlanMasine[[#This Row],[Datum SAS]]-1,2)=7,PlanMasine[[#This Row],[Datum SAS]]-3,PlanMasine[[#This Row],[Datum SAS]]-1)</f>
        <v>45817</v>
      </c>
      <c r="W545">
        <f>WEEKNUM(PlanMasine[[#This Row],[Column2]],1)</f>
        <v>24</v>
      </c>
    </row>
    <row r="546" spans="1:23" x14ac:dyDescent="0.25">
      <c r="A546">
        <v>1016725</v>
      </c>
      <c r="B546">
        <v>1</v>
      </c>
      <c r="C546">
        <v>1016739</v>
      </c>
      <c r="D546" t="s">
        <v>2105</v>
      </c>
      <c r="E546">
        <v>6</v>
      </c>
      <c r="F546">
        <v>1</v>
      </c>
      <c r="G546">
        <v>0</v>
      </c>
      <c r="H546">
        <v>0</v>
      </c>
      <c r="I546" t="s">
        <v>5</v>
      </c>
      <c r="J546" t="s">
        <v>570</v>
      </c>
      <c r="K546" t="s">
        <v>2104</v>
      </c>
      <c r="L546" s="3">
        <v>45824</v>
      </c>
      <c r="M5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546" s="3">
        <v>45818</v>
      </c>
      <c r="O546" s="5">
        <f>IFERROR((PlanMasine[[#This Row],[Norma]]/PlanMasine[[#This Row],[Q]])*(PlanMasine[[#This Row],[Q]]/SUMIF(C:C,PlanMasine[[#This Row],[RN]],B:B)*PlanMasine[[#This Row],[KPLQ]]),0)</f>
        <v>6</v>
      </c>
      <c r="P546">
        <v>163293</v>
      </c>
      <c r="Q546">
        <f>COUNTIF(PROMJENA!A:A,PlanMasine[[#This Row],[KPL]]&amp;"-"&amp;PlanMasine[[#This Row],[RN]])</f>
        <v>0</v>
      </c>
      <c r="R546">
        <f>IFERROR(INDEX(REDOSLIJED!A:A,MATCH(PlanMasine[[#This Row],[KPL]],REDOSLIJED!B:B,0)),MAX(REDOSLIJED!A:A)+1)</f>
        <v>45</v>
      </c>
      <c r="S546" s="9">
        <f>SUM($M$2:M546)</f>
        <v>1.8798611111111203</v>
      </c>
      <c r="T546" s="3">
        <f>PlanMasine[[#This Row],[Datum SAS]]-1</f>
        <v>45817</v>
      </c>
      <c r="U546">
        <f>WEEKDAY(PlanMasine[[#This Row],[ZAVRŠETAK MAŠINSKE]],2)</f>
        <v>1</v>
      </c>
      <c r="V546" s="3">
        <f>IF(WEEKDAY(PlanMasine[[#This Row],[Datum SAS]]-1,2)=7,PlanMasine[[#This Row],[Datum SAS]]-3,PlanMasine[[#This Row],[Datum SAS]]-1)</f>
        <v>45817</v>
      </c>
      <c r="W546">
        <f>WEEKNUM(PlanMasine[[#This Row],[Column2]],1)</f>
        <v>24</v>
      </c>
    </row>
    <row r="547" spans="1:23" x14ac:dyDescent="0.25">
      <c r="A547">
        <v>1016725</v>
      </c>
      <c r="B547">
        <v>1</v>
      </c>
      <c r="C547">
        <v>1016759</v>
      </c>
      <c r="D547" t="s">
        <v>2115</v>
      </c>
      <c r="E547">
        <v>1</v>
      </c>
      <c r="F547">
        <v>1</v>
      </c>
      <c r="G547">
        <v>0</v>
      </c>
      <c r="H547">
        <v>0</v>
      </c>
      <c r="I547" t="s">
        <v>5</v>
      </c>
      <c r="J547" t="s">
        <v>570</v>
      </c>
      <c r="K547" t="s">
        <v>2104</v>
      </c>
      <c r="L547" s="3">
        <v>45824</v>
      </c>
      <c r="M5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547" s="3">
        <v>45818</v>
      </c>
      <c r="O547" s="5">
        <f>IFERROR((PlanMasine[[#This Row],[Norma]]/PlanMasine[[#This Row],[Q]])*(PlanMasine[[#This Row],[Q]]/SUMIF(C:C,PlanMasine[[#This Row],[RN]],B:B)*PlanMasine[[#This Row],[KPLQ]]),0)</f>
        <v>1</v>
      </c>
      <c r="P547">
        <v>163313</v>
      </c>
      <c r="Q547">
        <f>COUNTIF(PROMJENA!A:A,PlanMasine[[#This Row],[KPL]]&amp;"-"&amp;PlanMasine[[#This Row],[RN]])</f>
        <v>0</v>
      </c>
      <c r="R547">
        <f>IFERROR(INDEX(REDOSLIJED!A:A,MATCH(PlanMasine[[#This Row],[KPL]],REDOSLIJED!B:B,0)),MAX(REDOSLIJED!A:A)+1)</f>
        <v>45</v>
      </c>
      <c r="S547" s="9">
        <f>SUM($M$2:M547)</f>
        <v>1.8805555555555649</v>
      </c>
      <c r="T547" s="3">
        <f>PlanMasine[[#This Row],[Datum SAS]]-1</f>
        <v>45817</v>
      </c>
      <c r="U547">
        <f>WEEKDAY(PlanMasine[[#This Row],[ZAVRŠETAK MAŠINSKE]],2)</f>
        <v>1</v>
      </c>
      <c r="V547" s="3">
        <f>IF(WEEKDAY(PlanMasine[[#This Row],[Datum SAS]]-1,2)=7,PlanMasine[[#This Row],[Datum SAS]]-3,PlanMasine[[#This Row],[Datum SAS]]-1)</f>
        <v>45817</v>
      </c>
      <c r="W547">
        <f>WEEKNUM(PlanMasine[[#This Row],[Column2]],1)</f>
        <v>24</v>
      </c>
    </row>
    <row r="548" spans="1:23" x14ac:dyDescent="0.25">
      <c r="A548">
        <v>1016725</v>
      </c>
      <c r="B548">
        <v>1</v>
      </c>
      <c r="C548">
        <v>1016752</v>
      </c>
      <c r="D548" t="s">
        <v>2114</v>
      </c>
      <c r="E548">
        <v>2</v>
      </c>
      <c r="F548">
        <v>1</v>
      </c>
      <c r="G548">
        <v>0</v>
      </c>
      <c r="H548">
        <v>0</v>
      </c>
      <c r="I548" t="s">
        <v>5</v>
      </c>
      <c r="J548" t="s">
        <v>570</v>
      </c>
      <c r="K548" t="s">
        <v>2104</v>
      </c>
      <c r="L548" s="3">
        <v>45824</v>
      </c>
      <c r="M5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48" s="3">
        <v>45818</v>
      </c>
      <c r="O548" s="5">
        <f>IFERROR((PlanMasine[[#This Row],[Norma]]/PlanMasine[[#This Row],[Q]])*(PlanMasine[[#This Row],[Q]]/SUMIF(C:C,PlanMasine[[#This Row],[RN]],B:B)*PlanMasine[[#This Row],[KPLQ]]),0)</f>
        <v>2</v>
      </c>
      <c r="P548">
        <v>163306</v>
      </c>
      <c r="Q548">
        <f>COUNTIF(PROMJENA!A:A,PlanMasine[[#This Row],[KPL]]&amp;"-"&amp;PlanMasine[[#This Row],[RN]])</f>
        <v>0</v>
      </c>
      <c r="R548">
        <f>IFERROR(INDEX(REDOSLIJED!A:A,MATCH(PlanMasine[[#This Row],[KPL]],REDOSLIJED!B:B,0)),MAX(REDOSLIJED!A:A)+1)</f>
        <v>45</v>
      </c>
      <c r="S548" s="9">
        <f>SUM($M$2:M548)</f>
        <v>1.8819444444444537</v>
      </c>
      <c r="T548" s="3">
        <f>PlanMasine[[#This Row],[Datum SAS]]-1</f>
        <v>45817</v>
      </c>
      <c r="U548">
        <f>WEEKDAY(PlanMasine[[#This Row],[ZAVRŠETAK MAŠINSKE]],2)</f>
        <v>1</v>
      </c>
      <c r="V548" s="3">
        <f>IF(WEEKDAY(PlanMasine[[#This Row],[Datum SAS]]-1,2)=7,PlanMasine[[#This Row],[Datum SAS]]-3,PlanMasine[[#This Row],[Datum SAS]]-1)</f>
        <v>45817</v>
      </c>
      <c r="W548">
        <f>WEEKNUM(PlanMasine[[#This Row],[Column2]],1)</f>
        <v>24</v>
      </c>
    </row>
    <row r="549" spans="1:23" x14ac:dyDescent="0.25">
      <c r="A549">
        <v>1016725</v>
      </c>
      <c r="B549">
        <v>1</v>
      </c>
      <c r="C549">
        <v>1016749</v>
      </c>
      <c r="D549" t="s">
        <v>2113</v>
      </c>
      <c r="E549">
        <v>10</v>
      </c>
      <c r="F549">
        <v>1</v>
      </c>
      <c r="G549">
        <v>0</v>
      </c>
      <c r="H549">
        <v>0</v>
      </c>
      <c r="I549" t="s">
        <v>5</v>
      </c>
      <c r="J549" t="s">
        <v>570</v>
      </c>
      <c r="K549" t="s">
        <v>2104</v>
      </c>
      <c r="L549" s="3">
        <v>45824</v>
      </c>
      <c r="M5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49" s="3">
        <v>45818</v>
      </c>
      <c r="O549" s="5">
        <f>IFERROR((PlanMasine[[#This Row],[Norma]]/PlanMasine[[#This Row],[Q]])*(PlanMasine[[#This Row],[Q]]/SUMIF(C:C,PlanMasine[[#This Row],[RN]],B:B)*PlanMasine[[#This Row],[KPLQ]]),0)</f>
        <v>10</v>
      </c>
      <c r="P549">
        <v>163303</v>
      </c>
      <c r="Q549">
        <f>COUNTIF(PROMJENA!A:A,PlanMasine[[#This Row],[KPL]]&amp;"-"&amp;PlanMasine[[#This Row],[RN]])</f>
        <v>0</v>
      </c>
      <c r="R549">
        <f>IFERROR(INDEX(REDOSLIJED!A:A,MATCH(PlanMasine[[#This Row],[KPL]],REDOSLIJED!B:B,0)),MAX(REDOSLIJED!A:A)+1)</f>
        <v>45</v>
      </c>
      <c r="S549" s="9">
        <f>SUM($M$2:M549)</f>
        <v>1.8888888888888982</v>
      </c>
      <c r="T549" s="3">
        <f>PlanMasine[[#This Row],[Datum SAS]]-1</f>
        <v>45817</v>
      </c>
      <c r="U549">
        <f>WEEKDAY(PlanMasine[[#This Row],[ZAVRŠETAK MAŠINSKE]],2)</f>
        <v>1</v>
      </c>
      <c r="V549" s="3">
        <f>IF(WEEKDAY(PlanMasine[[#This Row],[Datum SAS]]-1,2)=7,PlanMasine[[#This Row],[Datum SAS]]-3,PlanMasine[[#This Row],[Datum SAS]]-1)</f>
        <v>45817</v>
      </c>
      <c r="W549">
        <f>WEEKNUM(PlanMasine[[#This Row],[Column2]],1)</f>
        <v>24</v>
      </c>
    </row>
    <row r="550" spans="1:23" x14ac:dyDescent="0.25">
      <c r="A550">
        <v>1016725</v>
      </c>
      <c r="B550">
        <v>1</v>
      </c>
      <c r="C550">
        <v>1016747</v>
      </c>
      <c r="D550" t="s">
        <v>2112</v>
      </c>
      <c r="E550">
        <v>8</v>
      </c>
      <c r="F550">
        <v>4</v>
      </c>
      <c r="G550">
        <v>0</v>
      </c>
      <c r="H550">
        <v>0</v>
      </c>
      <c r="I550" t="s">
        <v>5</v>
      </c>
      <c r="J550" t="s">
        <v>570</v>
      </c>
      <c r="K550" t="s">
        <v>2104</v>
      </c>
      <c r="L550" s="3">
        <v>45824</v>
      </c>
      <c r="M5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50" s="3">
        <v>45818</v>
      </c>
      <c r="O550" s="5">
        <f>IFERROR((PlanMasine[[#This Row],[Norma]]/PlanMasine[[#This Row],[Q]])*(PlanMasine[[#This Row],[Q]]/SUMIF(C:C,PlanMasine[[#This Row],[RN]],B:B)*PlanMasine[[#This Row],[KPLQ]]),0)</f>
        <v>8</v>
      </c>
      <c r="P550">
        <v>163301</v>
      </c>
      <c r="Q550">
        <f>COUNTIF(PROMJENA!A:A,PlanMasine[[#This Row],[KPL]]&amp;"-"&amp;PlanMasine[[#This Row],[RN]])</f>
        <v>0</v>
      </c>
      <c r="R550">
        <f>IFERROR(INDEX(REDOSLIJED!A:A,MATCH(PlanMasine[[#This Row],[KPL]],REDOSLIJED!B:B,0)),MAX(REDOSLIJED!A:A)+1)</f>
        <v>45</v>
      </c>
      <c r="S550" s="9">
        <f>SUM($M$2:M550)</f>
        <v>1.8944444444444537</v>
      </c>
      <c r="T550" s="3">
        <f>PlanMasine[[#This Row],[Datum SAS]]-1</f>
        <v>45817</v>
      </c>
      <c r="U550">
        <f>WEEKDAY(PlanMasine[[#This Row],[ZAVRŠETAK MAŠINSKE]],2)</f>
        <v>1</v>
      </c>
      <c r="V550" s="3">
        <f>IF(WEEKDAY(PlanMasine[[#This Row],[Datum SAS]]-1,2)=7,PlanMasine[[#This Row],[Datum SAS]]-3,PlanMasine[[#This Row],[Datum SAS]]-1)</f>
        <v>45817</v>
      </c>
      <c r="W550">
        <f>WEEKNUM(PlanMasine[[#This Row],[Column2]],1)</f>
        <v>24</v>
      </c>
    </row>
    <row r="551" spans="1:23" x14ac:dyDescent="0.25">
      <c r="A551">
        <v>1016725</v>
      </c>
      <c r="B551">
        <v>1</v>
      </c>
      <c r="C551">
        <v>1016743</v>
      </c>
      <c r="D551" t="s">
        <v>2111</v>
      </c>
      <c r="E551">
        <v>2</v>
      </c>
      <c r="F551">
        <v>1</v>
      </c>
      <c r="G551">
        <v>0</v>
      </c>
      <c r="H551">
        <v>0</v>
      </c>
      <c r="I551" t="s">
        <v>5</v>
      </c>
      <c r="J551" t="s">
        <v>570</v>
      </c>
      <c r="K551" t="s">
        <v>2104</v>
      </c>
      <c r="L551" s="3">
        <v>45824</v>
      </c>
      <c r="M5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51" s="3">
        <v>45818</v>
      </c>
      <c r="O551" s="5">
        <f>IFERROR((PlanMasine[[#This Row],[Norma]]/PlanMasine[[#This Row],[Q]])*(PlanMasine[[#This Row],[Q]]/SUMIF(C:C,PlanMasine[[#This Row],[RN]],B:B)*PlanMasine[[#This Row],[KPLQ]]),0)</f>
        <v>2</v>
      </c>
      <c r="P551">
        <v>163297</v>
      </c>
      <c r="Q551">
        <f>COUNTIF(PROMJENA!A:A,PlanMasine[[#This Row],[KPL]]&amp;"-"&amp;PlanMasine[[#This Row],[RN]])</f>
        <v>0</v>
      </c>
      <c r="R551">
        <f>IFERROR(INDEX(REDOSLIJED!A:A,MATCH(PlanMasine[[#This Row],[KPL]],REDOSLIJED!B:B,0)),MAX(REDOSLIJED!A:A)+1)</f>
        <v>45</v>
      </c>
      <c r="S551" s="9">
        <f>SUM($M$2:M551)</f>
        <v>1.8958333333333426</v>
      </c>
      <c r="T551" s="3">
        <f>PlanMasine[[#This Row],[Datum SAS]]-1</f>
        <v>45817</v>
      </c>
      <c r="U551">
        <f>WEEKDAY(PlanMasine[[#This Row],[ZAVRŠETAK MAŠINSKE]],2)</f>
        <v>1</v>
      </c>
      <c r="V551" s="3">
        <f>IF(WEEKDAY(PlanMasine[[#This Row],[Datum SAS]]-1,2)=7,PlanMasine[[#This Row],[Datum SAS]]-3,PlanMasine[[#This Row],[Datum SAS]]-1)</f>
        <v>45817</v>
      </c>
      <c r="W551">
        <f>WEEKNUM(PlanMasine[[#This Row],[Column2]],1)</f>
        <v>24</v>
      </c>
    </row>
    <row r="552" spans="1:23" x14ac:dyDescent="0.25">
      <c r="A552">
        <v>1016725</v>
      </c>
      <c r="B552">
        <v>1</v>
      </c>
      <c r="C552">
        <v>1016742</v>
      </c>
      <c r="D552" t="s">
        <v>2110</v>
      </c>
      <c r="E552">
        <v>2</v>
      </c>
      <c r="F552">
        <v>1</v>
      </c>
      <c r="G552">
        <v>0</v>
      </c>
      <c r="H552">
        <v>0</v>
      </c>
      <c r="I552" t="s">
        <v>5</v>
      </c>
      <c r="J552" t="s">
        <v>570</v>
      </c>
      <c r="K552" t="s">
        <v>2104</v>
      </c>
      <c r="L552" s="3">
        <v>45824</v>
      </c>
      <c r="M5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552" s="3">
        <v>45818</v>
      </c>
      <c r="O552" s="5">
        <f>IFERROR((PlanMasine[[#This Row],[Norma]]/PlanMasine[[#This Row],[Q]])*(PlanMasine[[#This Row],[Q]]/SUMIF(C:C,PlanMasine[[#This Row],[RN]],B:B)*PlanMasine[[#This Row],[KPLQ]]),0)</f>
        <v>2</v>
      </c>
      <c r="P552">
        <v>163296</v>
      </c>
      <c r="Q552">
        <f>COUNTIF(PROMJENA!A:A,PlanMasine[[#This Row],[KPL]]&amp;"-"&amp;PlanMasine[[#This Row],[RN]])</f>
        <v>0</v>
      </c>
      <c r="R552">
        <f>IFERROR(INDEX(REDOSLIJED!A:A,MATCH(PlanMasine[[#This Row],[KPL]],REDOSLIJED!B:B,0)),MAX(REDOSLIJED!A:A)+1)</f>
        <v>45</v>
      </c>
      <c r="S552" s="9">
        <f>SUM($M$2:M552)</f>
        <v>1.8972222222222315</v>
      </c>
      <c r="T552" s="3">
        <f>PlanMasine[[#This Row],[Datum SAS]]-1</f>
        <v>45817</v>
      </c>
      <c r="U552">
        <f>WEEKDAY(PlanMasine[[#This Row],[ZAVRŠETAK MAŠINSKE]],2)</f>
        <v>1</v>
      </c>
      <c r="V552" s="3">
        <f>IF(WEEKDAY(PlanMasine[[#This Row],[Datum SAS]]-1,2)=7,PlanMasine[[#This Row],[Datum SAS]]-3,PlanMasine[[#This Row],[Datum SAS]]-1)</f>
        <v>45817</v>
      </c>
      <c r="W552">
        <f>WEEKNUM(PlanMasine[[#This Row],[Column2]],1)</f>
        <v>24</v>
      </c>
    </row>
    <row r="553" spans="1:23" x14ac:dyDescent="0.25">
      <c r="A553">
        <v>1016725</v>
      </c>
      <c r="B553">
        <v>1</v>
      </c>
      <c r="C553">
        <v>1016740</v>
      </c>
      <c r="D553" t="s">
        <v>2106</v>
      </c>
      <c r="E553">
        <v>1.5</v>
      </c>
      <c r="F553">
        <v>1</v>
      </c>
      <c r="G553">
        <v>0</v>
      </c>
      <c r="H553">
        <v>0</v>
      </c>
      <c r="I553" t="s">
        <v>5</v>
      </c>
      <c r="J553" t="s">
        <v>570</v>
      </c>
      <c r="K553" t="s">
        <v>2104</v>
      </c>
      <c r="L553" s="3">
        <v>45824</v>
      </c>
      <c r="M5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553" s="3">
        <v>45818</v>
      </c>
      <c r="O553" s="5">
        <f>IFERROR((PlanMasine[[#This Row],[Norma]]/PlanMasine[[#This Row],[Q]])*(PlanMasine[[#This Row],[Q]]/SUMIF(C:C,PlanMasine[[#This Row],[RN]],B:B)*PlanMasine[[#This Row],[KPLQ]]),0)</f>
        <v>1.5</v>
      </c>
      <c r="P553">
        <v>163294</v>
      </c>
      <c r="Q553">
        <f>COUNTIF(PROMJENA!A:A,PlanMasine[[#This Row],[KPL]]&amp;"-"&amp;PlanMasine[[#This Row],[RN]])</f>
        <v>0</v>
      </c>
      <c r="R553">
        <f>IFERROR(INDEX(REDOSLIJED!A:A,MATCH(PlanMasine[[#This Row],[KPL]],REDOSLIJED!B:B,0)),MAX(REDOSLIJED!A:A)+1)</f>
        <v>45</v>
      </c>
      <c r="S553" s="9">
        <f>SUM($M$2:M553)</f>
        <v>1.8982638888888981</v>
      </c>
      <c r="T553" s="3">
        <f>PlanMasine[[#This Row],[Datum SAS]]-1</f>
        <v>45817</v>
      </c>
      <c r="U553">
        <f>WEEKDAY(PlanMasine[[#This Row],[ZAVRŠETAK MAŠINSKE]],2)</f>
        <v>1</v>
      </c>
      <c r="V553" s="3">
        <f>IF(WEEKDAY(PlanMasine[[#This Row],[Datum SAS]]-1,2)=7,PlanMasine[[#This Row],[Datum SAS]]-3,PlanMasine[[#This Row],[Datum SAS]]-1)</f>
        <v>45817</v>
      </c>
      <c r="W553">
        <f>WEEKNUM(PlanMasine[[#This Row],[Column2]],1)</f>
        <v>24</v>
      </c>
    </row>
    <row r="554" spans="1:23" x14ac:dyDescent="0.25">
      <c r="A554">
        <v>1016725</v>
      </c>
      <c r="B554">
        <v>1</v>
      </c>
      <c r="C554">
        <v>1016727</v>
      </c>
      <c r="D554" t="s">
        <v>2107</v>
      </c>
      <c r="E554">
        <v>4</v>
      </c>
      <c r="F554">
        <v>1</v>
      </c>
      <c r="G554">
        <v>0</v>
      </c>
      <c r="H554">
        <v>0</v>
      </c>
      <c r="I554" t="s">
        <v>5</v>
      </c>
      <c r="J554" t="s">
        <v>570</v>
      </c>
      <c r="K554" t="s">
        <v>2104</v>
      </c>
      <c r="L554" s="3">
        <v>45824</v>
      </c>
      <c r="M5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54" s="3">
        <v>45818</v>
      </c>
      <c r="O554" s="5">
        <f>IFERROR((PlanMasine[[#This Row],[Norma]]/PlanMasine[[#This Row],[Q]])*(PlanMasine[[#This Row],[Q]]/SUMIF(C:C,PlanMasine[[#This Row],[RN]],B:B)*PlanMasine[[#This Row],[KPLQ]]),0)</f>
        <v>4</v>
      </c>
      <c r="P554">
        <v>163281</v>
      </c>
      <c r="Q554">
        <f>COUNTIF(PROMJENA!A:A,PlanMasine[[#This Row],[KPL]]&amp;"-"&amp;PlanMasine[[#This Row],[RN]])</f>
        <v>0</v>
      </c>
      <c r="R554">
        <f>IFERROR(INDEX(REDOSLIJED!A:A,MATCH(PlanMasine[[#This Row],[KPL]],REDOSLIJED!B:B,0)),MAX(REDOSLIJED!A:A)+1)</f>
        <v>45</v>
      </c>
      <c r="S554" s="9">
        <f>SUM($M$2:M554)</f>
        <v>1.9010416666666758</v>
      </c>
      <c r="T554" s="3">
        <f>PlanMasine[[#This Row],[Datum SAS]]-1</f>
        <v>45817</v>
      </c>
      <c r="U554">
        <f>WEEKDAY(PlanMasine[[#This Row],[ZAVRŠETAK MAŠINSKE]],2)</f>
        <v>1</v>
      </c>
      <c r="V554" s="3">
        <f>IF(WEEKDAY(PlanMasine[[#This Row],[Datum SAS]]-1,2)=7,PlanMasine[[#This Row],[Datum SAS]]-3,PlanMasine[[#This Row],[Datum SAS]]-1)</f>
        <v>45817</v>
      </c>
      <c r="W554">
        <f>WEEKNUM(PlanMasine[[#This Row],[Column2]],1)</f>
        <v>24</v>
      </c>
    </row>
    <row r="555" spans="1:23" x14ac:dyDescent="0.25">
      <c r="A555">
        <v>1016725</v>
      </c>
      <c r="B555">
        <v>1</v>
      </c>
      <c r="C555">
        <v>1016726</v>
      </c>
      <c r="D555" t="s">
        <v>2108</v>
      </c>
      <c r="E555">
        <v>4</v>
      </c>
      <c r="F555">
        <v>1</v>
      </c>
      <c r="G555">
        <v>0</v>
      </c>
      <c r="H555">
        <v>0</v>
      </c>
      <c r="I555" t="s">
        <v>5</v>
      </c>
      <c r="J555" t="s">
        <v>570</v>
      </c>
      <c r="K555" t="s">
        <v>2104</v>
      </c>
      <c r="L555" s="3">
        <v>45824</v>
      </c>
      <c r="M5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55" s="3">
        <v>45818</v>
      </c>
      <c r="O555" s="5">
        <f>IFERROR((PlanMasine[[#This Row],[Norma]]/PlanMasine[[#This Row],[Q]])*(PlanMasine[[#This Row],[Q]]/SUMIF(C:C,PlanMasine[[#This Row],[RN]],B:B)*PlanMasine[[#This Row],[KPLQ]]),0)</f>
        <v>4</v>
      </c>
      <c r="P555">
        <v>163280</v>
      </c>
      <c r="Q555">
        <f>COUNTIF(PROMJENA!A:A,PlanMasine[[#This Row],[KPL]]&amp;"-"&amp;PlanMasine[[#This Row],[RN]])</f>
        <v>0</v>
      </c>
      <c r="R555">
        <f>IFERROR(INDEX(REDOSLIJED!A:A,MATCH(PlanMasine[[#This Row],[KPL]],REDOSLIJED!B:B,0)),MAX(REDOSLIJED!A:A)+1)</f>
        <v>45</v>
      </c>
      <c r="S555" s="9">
        <f>SUM($M$2:M555)</f>
        <v>1.9038194444444536</v>
      </c>
      <c r="T555" s="3">
        <f>PlanMasine[[#This Row],[Datum SAS]]-1</f>
        <v>45817</v>
      </c>
      <c r="U555">
        <f>WEEKDAY(PlanMasine[[#This Row],[ZAVRŠETAK MAŠINSKE]],2)</f>
        <v>1</v>
      </c>
      <c r="V555" s="3">
        <f>IF(WEEKDAY(PlanMasine[[#This Row],[Datum SAS]]-1,2)=7,PlanMasine[[#This Row],[Datum SAS]]-3,PlanMasine[[#This Row],[Datum SAS]]-1)</f>
        <v>45817</v>
      </c>
      <c r="W555">
        <f>WEEKNUM(PlanMasine[[#This Row],[Column2]],1)</f>
        <v>24</v>
      </c>
    </row>
    <row r="556" spans="1:23" x14ac:dyDescent="0.25">
      <c r="A556">
        <v>1016725</v>
      </c>
      <c r="B556">
        <v>1</v>
      </c>
      <c r="C556">
        <v>1016734</v>
      </c>
      <c r="D556" t="s">
        <v>2118</v>
      </c>
      <c r="E556">
        <v>3.5</v>
      </c>
      <c r="F556">
        <v>1</v>
      </c>
      <c r="G556">
        <v>0</v>
      </c>
      <c r="H556">
        <v>0</v>
      </c>
      <c r="I556" t="s">
        <v>5</v>
      </c>
      <c r="J556" t="s">
        <v>570</v>
      </c>
      <c r="K556" t="s">
        <v>2104</v>
      </c>
      <c r="L556" s="3">
        <v>45824</v>
      </c>
      <c r="M5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556" s="3">
        <v>45818</v>
      </c>
      <c r="O556" s="5">
        <f>IFERROR((PlanMasine[[#This Row],[Norma]]/PlanMasine[[#This Row],[Q]])*(PlanMasine[[#This Row],[Q]]/SUMIF(C:C,PlanMasine[[#This Row],[RN]],B:B)*PlanMasine[[#This Row],[KPLQ]]),0)</f>
        <v>3.5</v>
      </c>
      <c r="P556">
        <v>163288</v>
      </c>
      <c r="Q556">
        <f>COUNTIF(PROMJENA!A:A,PlanMasine[[#This Row],[KPL]]&amp;"-"&amp;PlanMasine[[#This Row],[RN]])</f>
        <v>0</v>
      </c>
      <c r="R556">
        <f>IFERROR(INDEX(REDOSLIJED!A:A,MATCH(PlanMasine[[#This Row],[KPL]],REDOSLIJED!B:B,0)),MAX(REDOSLIJED!A:A)+1)</f>
        <v>45</v>
      </c>
      <c r="S556" s="9">
        <f>SUM($M$2:M556)</f>
        <v>1.9062500000000091</v>
      </c>
      <c r="T556" s="3">
        <f>PlanMasine[[#This Row],[Datum SAS]]-1</f>
        <v>45817</v>
      </c>
      <c r="U556">
        <f>WEEKDAY(PlanMasine[[#This Row],[ZAVRŠETAK MAŠINSKE]],2)</f>
        <v>1</v>
      </c>
      <c r="V556" s="3">
        <f>IF(WEEKDAY(PlanMasine[[#This Row],[Datum SAS]]-1,2)=7,PlanMasine[[#This Row],[Datum SAS]]-3,PlanMasine[[#This Row],[Datum SAS]]-1)</f>
        <v>45817</v>
      </c>
      <c r="W556">
        <f>WEEKNUM(PlanMasine[[#This Row],[Column2]],1)</f>
        <v>24</v>
      </c>
    </row>
    <row r="557" spans="1:23" x14ac:dyDescent="0.25">
      <c r="A557">
        <v>1016725</v>
      </c>
      <c r="B557">
        <v>1</v>
      </c>
      <c r="C557">
        <v>1016729</v>
      </c>
      <c r="D557" t="s">
        <v>2116</v>
      </c>
      <c r="E557">
        <v>4</v>
      </c>
      <c r="F557">
        <v>2</v>
      </c>
      <c r="G557">
        <v>0</v>
      </c>
      <c r="H557">
        <v>0</v>
      </c>
      <c r="I557" t="s">
        <v>5</v>
      </c>
      <c r="J557" t="s">
        <v>570</v>
      </c>
      <c r="K557" t="s">
        <v>2104</v>
      </c>
      <c r="L557" s="3">
        <v>45824</v>
      </c>
      <c r="M5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557" s="3">
        <v>45818</v>
      </c>
      <c r="O557" s="5">
        <f>IFERROR((PlanMasine[[#This Row],[Norma]]/PlanMasine[[#This Row],[Q]])*(PlanMasine[[#This Row],[Q]]/SUMIF(C:C,PlanMasine[[#This Row],[RN]],B:B)*PlanMasine[[#This Row],[KPLQ]]),0)</f>
        <v>4</v>
      </c>
      <c r="P557">
        <v>163283</v>
      </c>
      <c r="Q557">
        <f>COUNTIF(PROMJENA!A:A,PlanMasine[[#This Row],[KPL]]&amp;"-"&amp;PlanMasine[[#This Row],[RN]])</f>
        <v>0</v>
      </c>
      <c r="R557">
        <f>IFERROR(INDEX(REDOSLIJED!A:A,MATCH(PlanMasine[[#This Row],[KPL]],REDOSLIJED!B:B,0)),MAX(REDOSLIJED!A:A)+1)</f>
        <v>45</v>
      </c>
      <c r="S557" s="9">
        <f>SUM($M$2:M557)</f>
        <v>1.9090277777777869</v>
      </c>
      <c r="T557" s="3">
        <f>PlanMasine[[#This Row],[Datum SAS]]-1</f>
        <v>45817</v>
      </c>
      <c r="U557">
        <f>WEEKDAY(PlanMasine[[#This Row],[ZAVRŠETAK MAŠINSKE]],2)</f>
        <v>1</v>
      </c>
      <c r="V557" s="3">
        <f>IF(WEEKDAY(PlanMasine[[#This Row],[Datum SAS]]-1,2)=7,PlanMasine[[#This Row],[Datum SAS]]-3,PlanMasine[[#This Row],[Datum SAS]]-1)</f>
        <v>45817</v>
      </c>
      <c r="W557">
        <f>WEEKNUM(PlanMasine[[#This Row],[Column2]],1)</f>
        <v>24</v>
      </c>
    </row>
    <row r="558" spans="1:23" x14ac:dyDescent="0.25">
      <c r="A558">
        <v>1016725</v>
      </c>
      <c r="B558">
        <v>1</v>
      </c>
      <c r="C558">
        <v>1016735</v>
      </c>
      <c r="D558" t="s">
        <v>2119</v>
      </c>
      <c r="E558">
        <v>3.5</v>
      </c>
      <c r="F558">
        <v>1</v>
      </c>
      <c r="G558">
        <v>0</v>
      </c>
      <c r="H558">
        <v>0</v>
      </c>
      <c r="I558" t="s">
        <v>5</v>
      </c>
      <c r="J558" t="s">
        <v>570</v>
      </c>
      <c r="K558" t="s">
        <v>2104</v>
      </c>
      <c r="L558" s="3">
        <v>45824</v>
      </c>
      <c r="M5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558" s="3">
        <v>45818</v>
      </c>
      <c r="O558" s="5">
        <f>IFERROR((PlanMasine[[#This Row],[Norma]]/PlanMasine[[#This Row],[Q]])*(PlanMasine[[#This Row],[Q]]/SUMIF(C:C,PlanMasine[[#This Row],[RN]],B:B)*PlanMasine[[#This Row],[KPLQ]]),0)</f>
        <v>3.5</v>
      </c>
      <c r="P558">
        <v>163289</v>
      </c>
      <c r="Q558">
        <f>COUNTIF(PROMJENA!A:A,PlanMasine[[#This Row],[KPL]]&amp;"-"&amp;PlanMasine[[#This Row],[RN]])</f>
        <v>0</v>
      </c>
      <c r="R558">
        <f>IFERROR(INDEX(REDOSLIJED!A:A,MATCH(PlanMasine[[#This Row],[KPL]],REDOSLIJED!B:B,0)),MAX(REDOSLIJED!A:A)+1)</f>
        <v>45</v>
      </c>
      <c r="S558" s="9">
        <f>SUM($M$2:M558)</f>
        <v>1.9114583333333424</v>
      </c>
      <c r="T558" s="3">
        <f>PlanMasine[[#This Row],[Datum SAS]]-1</f>
        <v>45817</v>
      </c>
      <c r="U558">
        <f>WEEKDAY(PlanMasine[[#This Row],[ZAVRŠETAK MAŠINSKE]],2)</f>
        <v>1</v>
      </c>
      <c r="V558" s="3">
        <f>IF(WEEKDAY(PlanMasine[[#This Row],[Datum SAS]]-1,2)=7,PlanMasine[[#This Row],[Datum SAS]]-3,PlanMasine[[#This Row],[Datum SAS]]-1)</f>
        <v>45817</v>
      </c>
      <c r="W558">
        <f>WEEKNUM(PlanMasine[[#This Row],[Column2]],1)</f>
        <v>24</v>
      </c>
    </row>
    <row r="559" spans="1:23" x14ac:dyDescent="0.25">
      <c r="A559">
        <v>1016725</v>
      </c>
      <c r="B559">
        <v>1</v>
      </c>
      <c r="C559">
        <v>1016733</v>
      </c>
      <c r="D559" t="s">
        <v>2117</v>
      </c>
      <c r="E559">
        <v>5</v>
      </c>
      <c r="F559">
        <v>1</v>
      </c>
      <c r="G559">
        <v>0</v>
      </c>
      <c r="H559">
        <v>0</v>
      </c>
      <c r="I559" t="s">
        <v>5</v>
      </c>
      <c r="J559" t="s">
        <v>570</v>
      </c>
      <c r="K559" t="s">
        <v>2104</v>
      </c>
      <c r="L559" s="3">
        <v>45824</v>
      </c>
      <c r="M5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59" s="3">
        <v>45818</v>
      </c>
      <c r="O559" s="5">
        <f>IFERROR((PlanMasine[[#This Row],[Norma]]/PlanMasine[[#This Row],[Q]])*(PlanMasine[[#This Row],[Q]]/SUMIF(C:C,PlanMasine[[#This Row],[RN]],B:B)*PlanMasine[[#This Row],[KPLQ]]),0)</f>
        <v>5</v>
      </c>
      <c r="P559">
        <v>163287</v>
      </c>
      <c r="Q559">
        <f>COUNTIF(PROMJENA!A:A,PlanMasine[[#This Row],[KPL]]&amp;"-"&amp;PlanMasine[[#This Row],[RN]])</f>
        <v>0</v>
      </c>
      <c r="R559">
        <f>IFERROR(INDEX(REDOSLIJED!A:A,MATCH(PlanMasine[[#This Row],[KPL]],REDOSLIJED!B:B,0)),MAX(REDOSLIJED!A:A)+1)</f>
        <v>45</v>
      </c>
      <c r="S559" s="9">
        <f>SUM($M$2:M559)</f>
        <v>1.9149305555555647</v>
      </c>
      <c r="T559" s="3">
        <f>PlanMasine[[#This Row],[Datum SAS]]-1</f>
        <v>45817</v>
      </c>
      <c r="U559">
        <f>WEEKDAY(PlanMasine[[#This Row],[ZAVRŠETAK MAŠINSKE]],2)</f>
        <v>1</v>
      </c>
      <c r="V559" s="3">
        <f>IF(WEEKDAY(PlanMasine[[#This Row],[Datum SAS]]-1,2)=7,PlanMasine[[#This Row],[Datum SAS]]-3,PlanMasine[[#This Row],[Datum SAS]]-1)</f>
        <v>45817</v>
      </c>
      <c r="W559">
        <f>WEEKNUM(PlanMasine[[#This Row],[Column2]],1)</f>
        <v>24</v>
      </c>
    </row>
    <row r="560" spans="1:23" x14ac:dyDescent="0.25">
      <c r="A560">
        <v>1022535</v>
      </c>
      <c r="B560">
        <v>1</v>
      </c>
      <c r="C560">
        <v>1022536</v>
      </c>
      <c r="D560" t="s">
        <v>1771</v>
      </c>
      <c r="E560">
        <v>5</v>
      </c>
      <c r="F560">
        <v>1</v>
      </c>
      <c r="G560">
        <v>0</v>
      </c>
      <c r="H560">
        <v>0</v>
      </c>
      <c r="I560" t="s">
        <v>5</v>
      </c>
      <c r="J560" t="s">
        <v>570</v>
      </c>
      <c r="K560" t="s">
        <v>1788</v>
      </c>
      <c r="L560" s="3">
        <v>45848</v>
      </c>
      <c r="M5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60" s="3">
        <v>45818</v>
      </c>
      <c r="O560" s="5">
        <f>IFERROR((PlanMasine[[#This Row],[Norma]]/PlanMasine[[#This Row],[Q]])*(PlanMasine[[#This Row],[Q]]/SUMIF(C:C,PlanMasine[[#This Row],[RN]],B:B)*PlanMasine[[#This Row],[KPLQ]]),0)</f>
        <v>5</v>
      </c>
      <c r="P560">
        <v>217587</v>
      </c>
      <c r="Q560">
        <f>COUNTIF(PROMJENA!A:A,PlanMasine[[#This Row],[KPL]]&amp;"-"&amp;PlanMasine[[#This Row],[RN]])</f>
        <v>0</v>
      </c>
      <c r="R560">
        <f>IFERROR(INDEX(REDOSLIJED!A:A,MATCH(PlanMasine[[#This Row],[KPL]],REDOSLIJED!B:B,0)),MAX(REDOSLIJED!A:A)+1)</f>
        <v>45</v>
      </c>
      <c r="S560" s="9">
        <f>SUM($M$2:M560)</f>
        <v>1.918402777777787</v>
      </c>
      <c r="T560" s="3">
        <f>PlanMasine[[#This Row],[Datum SAS]]-1</f>
        <v>45817</v>
      </c>
      <c r="U560">
        <f>WEEKDAY(PlanMasine[[#This Row],[ZAVRŠETAK MAŠINSKE]],2)</f>
        <v>1</v>
      </c>
      <c r="V560" s="3">
        <f>IF(WEEKDAY(PlanMasine[[#This Row],[Datum SAS]]-1,2)=7,PlanMasine[[#This Row],[Datum SAS]]-3,PlanMasine[[#This Row],[Datum SAS]]-1)</f>
        <v>45817</v>
      </c>
      <c r="W560">
        <f>WEEKNUM(PlanMasine[[#This Row],[Column2]],1)</f>
        <v>24</v>
      </c>
    </row>
    <row r="561" spans="1:23" x14ac:dyDescent="0.25">
      <c r="A561">
        <v>1022535</v>
      </c>
      <c r="B561">
        <v>1</v>
      </c>
      <c r="C561">
        <v>1022537</v>
      </c>
      <c r="D561" t="s">
        <v>1613</v>
      </c>
      <c r="E561">
        <v>5</v>
      </c>
      <c r="F561">
        <v>1</v>
      </c>
      <c r="G561">
        <v>0</v>
      </c>
      <c r="H561">
        <v>0</v>
      </c>
      <c r="I561" t="s">
        <v>5</v>
      </c>
      <c r="J561" t="s">
        <v>570</v>
      </c>
      <c r="K561" t="s">
        <v>1788</v>
      </c>
      <c r="L561" s="3">
        <v>45848</v>
      </c>
      <c r="M5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61" s="3">
        <v>45818</v>
      </c>
      <c r="O561" s="5">
        <f>IFERROR((PlanMasine[[#This Row],[Norma]]/PlanMasine[[#This Row],[Q]])*(PlanMasine[[#This Row],[Q]]/SUMIF(C:C,PlanMasine[[#This Row],[RN]],B:B)*PlanMasine[[#This Row],[KPLQ]]),0)</f>
        <v>5</v>
      </c>
      <c r="P561">
        <v>217588</v>
      </c>
      <c r="Q561">
        <f>COUNTIF(PROMJENA!A:A,PlanMasine[[#This Row],[KPL]]&amp;"-"&amp;PlanMasine[[#This Row],[RN]])</f>
        <v>0</v>
      </c>
      <c r="R561">
        <f>IFERROR(INDEX(REDOSLIJED!A:A,MATCH(PlanMasine[[#This Row],[KPL]],REDOSLIJED!B:B,0)),MAX(REDOSLIJED!A:A)+1)</f>
        <v>45</v>
      </c>
      <c r="S561" s="9">
        <f>SUM($M$2:M561)</f>
        <v>1.9218750000000093</v>
      </c>
      <c r="T561" s="3">
        <f>PlanMasine[[#This Row],[Datum SAS]]-1</f>
        <v>45817</v>
      </c>
      <c r="U561">
        <f>WEEKDAY(PlanMasine[[#This Row],[ZAVRŠETAK MAŠINSKE]],2)</f>
        <v>1</v>
      </c>
      <c r="V561" s="3">
        <f>IF(WEEKDAY(PlanMasine[[#This Row],[Datum SAS]]-1,2)=7,PlanMasine[[#This Row],[Datum SAS]]-3,PlanMasine[[#This Row],[Datum SAS]]-1)</f>
        <v>45817</v>
      </c>
      <c r="W561">
        <f>WEEKNUM(PlanMasine[[#This Row],[Column2]],1)</f>
        <v>24</v>
      </c>
    </row>
    <row r="562" spans="1:23" x14ac:dyDescent="0.25">
      <c r="A562">
        <v>1022543</v>
      </c>
      <c r="B562">
        <v>1</v>
      </c>
      <c r="C562">
        <v>1022544</v>
      </c>
      <c r="D562" t="s">
        <v>1614</v>
      </c>
      <c r="E562">
        <v>5</v>
      </c>
      <c r="F562">
        <v>1</v>
      </c>
      <c r="G562">
        <v>0</v>
      </c>
      <c r="H562">
        <v>0</v>
      </c>
      <c r="I562" t="s">
        <v>5</v>
      </c>
      <c r="J562" t="s">
        <v>570</v>
      </c>
      <c r="K562" t="s">
        <v>1789</v>
      </c>
      <c r="L562" s="3">
        <v>45848</v>
      </c>
      <c r="M5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62" s="3">
        <v>45818</v>
      </c>
      <c r="O562" s="5">
        <f>IFERROR((PlanMasine[[#This Row],[Norma]]/PlanMasine[[#This Row],[Q]])*(PlanMasine[[#This Row],[Q]]/SUMIF(C:C,PlanMasine[[#This Row],[RN]],B:B)*PlanMasine[[#This Row],[KPLQ]]),0)</f>
        <v>5</v>
      </c>
      <c r="P562">
        <v>217656</v>
      </c>
      <c r="Q562">
        <f>COUNTIF(PROMJENA!A:A,PlanMasine[[#This Row],[KPL]]&amp;"-"&amp;PlanMasine[[#This Row],[RN]])</f>
        <v>0</v>
      </c>
      <c r="R562">
        <f>IFERROR(INDEX(REDOSLIJED!A:A,MATCH(PlanMasine[[#This Row],[KPL]],REDOSLIJED!B:B,0)),MAX(REDOSLIJED!A:A)+1)</f>
        <v>45</v>
      </c>
      <c r="S562" s="9">
        <f>SUM($M$2:M562)</f>
        <v>1.9253472222222316</v>
      </c>
      <c r="T562" s="3">
        <f>PlanMasine[[#This Row],[Datum SAS]]-1</f>
        <v>45817</v>
      </c>
      <c r="U562">
        <f>WEEKDAY(PlanMasine[[#This Row],[ZAVRŠETAK MAŠINSKE]],2)</f>
        <v>1</v>
      </c>
      <c r="V562" s="3">
        <f>IF(WEEKDAY(PlanMasine[[#This Row],[Datum SAS]]-1,2)=7,PlanMasine[[#This Row],[Datum SAS]]-3,PlanMasine[[#This Row],[Datum SAS]]-1)</f>
        <v>45817</v>
      </c>
      <c r="W562">
        <f>WEEKNUM(PlanMasine[[#This Row],[Column2]],1)</f>
        <v>24</v>
      </c>
    </row>
    <row r="563" spans="1:23" x14ac:dyDescent="0.25">
      <c r="A563">
        <v>1022543</v>
      </c>
      <c r="B563">
        <v>1</v>
      </c>
      <c r="C563">
        <v>1022545</v>
      </c>
      <c r="D563" t="s">
        <v>1615</v>
      </c>
      <c r="E563">
        <v>5</v>
      </c>
      <c r="F563">
        <v>1</v>
      </c>
      <c r="G563">
        <v>0</v>
      </c>
      <c r="H563">
        <v>0</v>
      </c>
      <c r="I563" t="s">
        <v>5</v>
      </c>
      <c r="J563" t="s">
        <v>570</v>
      </c>
      <c r="K563" t="s">
        <v>1789</v>
      </c>
      <c r="L563" s="3">
        <v>45848</v>
      </c>
      <c r="M5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63" s="3">
        <v>45818</v>
      </c>
      <c r="O563" s="5">
        <f>IFERROR((PlanMasine[[#This Row],[Norma]]/PlanMasine[[#This Row],[Q]])*(PlanMasine[[#This Row],[Q]]/SUMIF(C:C,PlanMasine[[#This Row],[RN]],B:B)*PlanMasine[[#This Row],[KPLQ]]),0)</f>
        <v>5</v>
      </c>
      <c r="P563">
        <v>217657</v>
      </c>
      <c r="Q563">
        <f>COUNTIF(PROMJENA!A:A,PlanMasine[[#This Row],[KPL]]&amp;"-"&amp;PlanMasine[[#This Row],[RN]])</f>
        <v>0</v>
      </c>
      <c r="R563">
        <f>IFERROR(INDEX(REDOSLIJED!A:A,MATCH(PlanMasine[[#This Row],[KPL]],REDOSLIJED!B:B,0)),MAX(REDOSLIJED!A:A)+1)</f>
        <v>45</v>
      </c>
      <c r="S563" s="9">
        <f>SUM($M$2:M563)</f>
        <v>1.928819444444454</v>
      </c>
      <c r="T563" s="3">
        <f>PlanMasine[[#This Row],[Datum SAS]]-1</f>
        <v>45817</v>
      </c>
      <c r="U563">
        <f>WEEKDAY(PlanMasine[[#This Row],[ZAVRŠETAK MAŠINSKE]],2)</f>
        <v>1</v>
      </c>
      <c r="V563" s="3">
        <f>IF(WEEKDAY(PlanMasine[[#This Row],[Datum SAS]]-1,2)=7,PlanMasine[[#This Row],[Datum SAS]]-3,PlanMasine[[#This Row],[Datum SAS]]-1)</f>
        <v>45817</v>
      </c>
      <c r="W563">
        <f>WEEKNUM(PlanMasine[[#This Row],[Column2]],1)</f>
        <v>24</v>
      </c>
    </row>
    <row r="564" spans="1:23" x14ac:dyDescent="0.25">
      <c r="A564">
        <v>1028338</v>
      </c>
      <c r="B564">
        <v>3</v>
      </c>
      <c r="C564">
        <v>1028339</v>
      </c>
      <c r="D564" t="s">
        <v>2122</v>
      </c>
      <c r="E564">
        <v>45</v>
      </c>
      <c r="F564">
        <v>3</v>
      </c>
      <c r="G564">
        <v>0</v>
      </c>
      <c r="H564">
        <v>0</v>
      </c>
      <c r="I564" t="s">
        <v>5</v>
      </c>
      <c r="J564" t="s">
        <v>570</v>
      </c>
      <c r="K564" t="s">
        <v>1800</v>
      </c>
      <c r="L564" s="3">
        <v>45856</v>
      </c>
      <c r="M5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564" s="3">
        <v>45819</v>
      </c>
      <c r="O564" s="5">
        <f>IFERROR((PlanMasine[[#This Row],[Norma]]/PlanMasine[[#This Row],[Q]])*(PlanMasine[[#This Row],[Q]]/SUMIF(C:C,PlanMasine[[#This Row],[RN]],B:B)*PlanMasine[[#This Row],[KPLQ]]),0)</f>
        <v>45</v>
      </c>
      <c r="P564">
        <v>232265</v>
      </c>
      <c r="Q564">
        <f>COUNTIF(PROMJENA!A:A,PlanMasine[[#This Row],[KPL]]&amp;"-"&amp;PlanMasine[[#This Row],[RN]])</f>
        <v>0</v>
      </c>
      <c r="R564">
        <f>IFERROR(INDEX(REDOSLIJED!A:A,MATCH(PlanMasine[[#This Row],[KPL]],REDOSLIJED!B:B,0)),MAX(REDOSLIJED!A:A)+1)</f>
        <v>45</v>
      </c>
      <c r="S564" s="9">
        <f>SUM($M$2:M564)</f>
        <v>1.960069444444454</v>
      </c>
      <c r="T564" s="3">
        <f>PlanMasine[[#This Row],[Datum SAS]]-1</f>
        <v>45818</v>
      </c>
      <c r="U564">
        <f>WEEKDAY(PlanMasine[[#This Row],[ZAVRŠETAK MAŠINSKE]],2)</f>
        <v>2</v>
      </c>
      <c r="V564" s="3">
        <f>IF(WEEKDAY(PlanMasine[[#This Row],[Datum SAS]]-1,2)=7,PlanMasine[[#This Row],[Datum SAS]]-3,PlanMasine[[#This Row],[Datum SAS]]-1)</f>
        <v>45818</v>
      </c>
      <c r="W564">
        <f>WEEKNUM(PlanMasine[[#This Row],[Column2]],1)</f>
        <v>24</v>
      </c>
    </row>
    <row r="565" spans="1:23" x14ac:dyDescent="0.25">
      <c r="A565">
        <v>1028338</v>
      </c>
      <c r="B565">
        <v>3</v>
      </c>
      <c r="C565">
        <v>1028363</v>
      </c>
      <c r="D565" t="s">
        <v>2133</v>
      </c>
      <c r="E565">
        <v>9</v>
      </c>
      <c r="F565">
        <v>3</v>
      </c>
      <c r="G565">
        <v>0</v>
      </c>
      <c r="H565">
        <v>0</v>
      </c>
      <c r="I565" t="s">
        <v>5</v>
      </c>
      <c r="J565" t="s">
        <v>570</v>
      </c>
      <c r="K565" t="s">
        <v>1800</v>
      </c>
      <c r="L565" s="3">
        <v>45856</v>
      </c>
      <c r="M5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65" s="3">
        <v>45819</v>
      </c>
      <c r="O565" s="5">
        <f>IFERROR((PlanMasine[[#This Row],[Norma]]/PlanMasine[[#This Row],[Q]])*(PlanMasine[[#This Row],[Q]]/SUMIF(C:C,PlanMasine[[#This Row],[RN]],B:B)*PlanMasine[[#This Row],[KPLQ]]),0)</f>
        <v>9</v>
      </c>
      <c r="P565">
        <v>232289</v>
      </c>
      <c r="Q565">
        <f>COUNTIF(PROMJENA!A:A,PlanMasine[[#This Row],[KPL]]&amp;"-"&amp;PlanMasine[[#This Row],[RN]])</f>
        <v>0</v>
      </c>
      <c r="R565">
        <f>IFERROR(INDEX(REDOSLIJED!A:A,MATCH(PlanMasine[[#This Row],[KPL]],REDOSLIJED!B:B,0)),MAX(REDOSLIJED!A:A)+1)</f>
        <v>45</v>
      </c>
      <c r="S565" s="9">
        <f>SUM($M$2:M565)</f>
        <v>1.9663194444444541</v>
      </c>
      <c r="T565" s="3">
        <f>PlanMasine[[#This Row],[Datum SAS]]-1</f>
        <v>45818</v>
      </c>
      <c r="U565">
        <f>WEEKDAY(PlanMasine[[#This Row],[ZAVRŠETAK MAŠINSKE]],2)</f>
        <v>2</v>
      </c>
      <c r="V565" s="3">
        <f>IF(WEEKDAY(PlanMasine[[#This Row],[Datum SAS]]-1,2)=7,PlanMasine[[#This Row],[Datum SAS]]-3,PlanMasine[[#This Row],[Datum SAS]]-1)</f>
        <v>45818</v>
      </c>
      <c r="W565">
        <f>WEEKNUM(PlanMasine[[#This Row],[Column2]],1)</f>
        <v>24</v>
      </c>
    </row>
    <row r="566" spans="1:23" x14ac:dyDescent="0.25">
      <c r="A566">
        <v>1028338</v>
      </c>
      <c r="B566">
        <v>3</v>
      </c>
      <c r="C566">
        <v>1028368</v>
      </c>
      <c r="D566" t="s">
        <v>2128</v>
      </c>
      <c r="E566">
        <v>9</v>
      </c>
      <c r="F566">
        <v>3</v>
      </c>
      <c r="G566">
        <v>0</v>
      </c>
      <c r="H566">
        <v>0</v>
      </c>
      <c r="I566" t="s">
        <v>5</v>
      </c>
      <c r="J566" t="s">
        <v>570</v>
      </c>
      <c r="K566" t="s">
        <v>1800</v>
      </c>
      <c r="L566" s="3">
        <v>45856</v>
      </c>
      <c r="M5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66" s="3">
        <v>45819</v>
      </c>
      <c r="O566" s="5">
        <f>IFERROR((PlanMasine[[#This Row],[Norma]]/PlanMasine[[#This Row],[Q]])*(PlanMasine[[#This Row],[Q]]/SUMIF(C:C,PlanMasine[[#This Row],[RN]],B:B)*PlanMasine[[#This Row],[KPLQ]]),0)</f>
        <v>9</v>
      </c>
      <c r="P566">
        <v>232294</v>
      </c>
      <c r="Q566">
        <f>COUNTIF(PROMJENA!A:A,PlanMasine[[#This Row],[KPL]]&amp;"-"&amp;PlanMasine[[#This Row],[RN]])</f>
        <v>0</v>
      </c>
      <c r="R566">
        <f>IFERROR(INDEX(REDOSLIJED!A:A,MATCH(PlanMasine[[#This Row],[KPL]],REDOSLIJED!B:B,0)),MAX(REDOSLIJED!A:A)+1)</f>
        <v>45</v>
      </c>
      <c r="S566" s="9">
        <f>SUM($M$2:M566)</f>
        <v>1.9725694444444541</v>
      </c>
      <c r="T566" s="3">
        <f>PlanMasine[[#This Row],[Datum SAS]]-1</f>
        <v>45818</v>
      </c>
      <c r="U566">
        <f>WEEKDAY(PlanMasine[[#This Row],[ZAVRŠETAK MAŠINSKE]],2)</f>
        <v>2</v>
      </c>
      <c r="V566" s="3">
        <f>IF(WEEKDAY(PlanMasine[[#This Row],[Datum SAS]]-1,2)=7,PlanMasine[[#This Row],[Datum SAS]]-3,PlanMasine[[#This Row],[Datum SAS]]-1)</f>
        <v>45818</v>
      </c>
      <c r="W566">
        <f>WEEKNUM(PlanMasine[[#This Row],[Column2]],1)</f>
        <v>24</v>
      </c>
    </row>
    <row r="567" spans="1:23" x14ac:dyDescent="0.25">
      <c r="A567">
        <v>1028338</v>
      </c>
      <c r="B567">
        <v>3</v>
      </c>
      <c r="C567">
        <v>1028376</v>
      </c>
      <c r="D567" t="s">
        <v>2129</v>
      </c>
      <c r="E567">
        <v>18</v>
      </c>
      <c r="F567">
        <v>6</v>
      </c>
      <c r="G567">
        <v>0</v>
      </c>
      <c r="H567">
        <v>0</v>
      </c>
      <c r="I567" t="s">
        <v>5</v>
      </c>
      <c r="J567" t="s">
        <v>570</v>
      </c>
      <c r="K567" t="s">
        <v>1800</v>
      </c>
      <c r="L567" s="3">
        <v>45856</v>
      </c>
      <c r="M5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567" s="3">
        <v>45819</v>
      </c>
      <c r="O567" s="5">
        <f>IFERROR((PlanMasine[[#This Row],[Norma]]/PlanMasine[[#This Row],[Q]])*(PlanMasine[[#This Row],[Q]]/SUMIF(C:C,PlanMasine[[#This Row],[RN]],B:B)*PlanMasine[[#This Row],[KPLQ]]),0)</f>
        <v>18</v>
      </c>
      <c r="P567">
        <v>232302</v>
      </c>
      <c r="Q567">
        <f>COUNTIF(PROMJENA!A:A,PlanMasine[[#This Row],[KPL]]&amp;"-"&amp;PlanMasine[[#This Row],[RN]])</f>
        <v>0</v>
      </c>
      <c r="R567">
        <f>IFERROR(INDEX(REDOSLIJED!A:A,MATCH(PlanMasine[[#This Row],[KPL]],REDOSLIJED!B:B,0)),MAX(REDOSLIJED!A:A)+1)</f>
        <v>45</v>
      </c>
      <c r="S567" s="9">
        <f>SUM($M$2:M567)</f>
        <v>1.9850694444444541</v>
      </c>
      <c r="T567" s="3">
        <f>PlanMasine[[#This Row],[Datum SAS]]-1</f>
        <v>45818</v>
      </c>
      <c r="U567">
        <f>WEEKDAY(PlanMasine[[#This Row],[ZAVRŠETAK MAŠINSKE]],2)</f>
        <v>2</v>
      </c>
      <c r="V567" s="3">
        <f>IF(WEEKDAY(PlanMasine[[#This Row],[Datum SAS]]-1,2)=7,PlanMasine[[#This Row],[Datum SAS]]-3,PlanMasine[[#This Row],[Datum SAS]]-1)</f>
        <v>45818</v>
      </c>
      <c r="W567">
        <f>WEEKNUM(PlanMasine[[#This Row],[Column2]],1)</f>
        <v>24</v>
      </c>
    </row>
    <row r="568" spans="1:23" x14ac:dyDescent="0.25">
      <c r="A568">
        <v>1028338</v>
      </c>
      <c r="B568">
        <v>3</v>
      </c>
      <c r="C568">
        <v>1028367</v>
      </c>
      <c r="D568" t="s">
        <v>2130</v>
      </c>
      <c r="E568">
        <v>9</v>
      </c>
      <c r="F568">
        <v>3</v>
      </c>
      <c r="G568">
        <v>0</v>
      </c>
      <c r="H568">
        <v>0</v>
      </c>
      <c r="I568" t="s">
        <v>5</v>
      </c>
      <c r="J568" t="s">
        <v>570</v>
      </c>
      <c r="K568" t="s">
        <v>1800</v>
      </c>
      <c r="L568" s="3">
        <v>45856</v>
      </c>
      <c r="M5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68" s="3">
        <v>45819</v>
      </c>
      <c r="O568" s="5">
        <f>IFERROR((PlanMasine[[#This Row],[Norma]]/PlanMasine[[#This Row],[Q]])*(PlanMasine[[#This Row],[Q]]/SUMIF(C:C,PlanMasine[[#This Row],[RN]],B:B)*PlanMasine[[#This Row],[KPLQ]]),0)</f>
        <v>9</v>
      </c>
      <c r="P568">
        <v>232293</v>
      </c>
      <c r="Q568">
        <f>COUNTIF(PROMJENA!A:A,PlanMasine[[#This Row],[KPL]]&amp;"-"&amp;PlanMasine[[#This Row],[RN]])</f>
        <v>0</v>
      </c>
      <c r="R568">
        <f>IFERROR(INDEX(REDOSLIJED!A:A,MATCH(PlanMasine[[#This Row],[KPL]],REDOSLIJED!B:B,0)),MAX(REDOSLIJED!A:A)+1)</f>
        <v>45</v>
      </c>
      <c r="S568" s="9">
        <f>SUM($M$2:M568)</f>
        <v>1.9913194444444542</v>
      </c>
      <c r="T568" s="3">
        <f>PlanMasine[[#This Row],[Datum SAS]]-1</f>
        <v>45818</v>
      </c>
      <c r="U568">
        <f>WEEKDAY(PlanMasine[[#This Row],[ZAVRŠETAK MAŠINSKE]],2)</f>
        <v>2</v>
      </c>
      <c r="V568" s="3">
        <f>IF(WEEKDAY(PlanMasine[[#This Row],[Datum SAS]]-1,2)=7,PlanMasine[[#This Row],[Datum SAS]]-3,PlanMasine[[#This Row],[Datum SAS]]-1)</f>
        <v>45818</v>
      </c>
      <c r="W568">
        <f>WEEKNUM(PlanMasine[[#This Row],[Column2]],1)</f>
        <v>24</v>
      </c>
    </row>
    <row r="569" spans="1:23" x14ac:dyDescent="0.25">
      <c r="A569">
        <v>1028338</v>
      </c>
      <c r="B569">
        <v>3</v>
      </c>
      <c r="C569">
        <v>1028393</v>
      </c>
      <c r="D569" t="s">
        <v>2126</v>
      </c>
      <c r="E569">
        <v>15</v>
      </c>
      <c r="F569">
        <v>3</v>
      </c>
      <c r="G569">
        <v>0</v>
      </c>
      <c r="H569">
        <v>0</v>
      </c>
      <c r="I569" t="s">
        <v>5</v>
      </c>
      <c r="J569" t="s">
        <v>570</v>
      </c>
      <c r="K569" t="s">
        <v>1800</v>
      </c>
      <c r="L569" s="3">
        <v>45856</v>
      </c>
      <c r="M5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69" s="3">
        <v>45819</v>
      </c>
      <c r="O569" s="5">
        <f>IFERROR((PlanMasine[[#This Row],[Norma]]/PlanMasine[[#This Row],[Q]])*(PlanMasine[[#This Row],[Q]]/SUMIF(C:C,PlanMasine[[#This Row],[RN]],B:B)*PlanMasine[[#This Row],[KPLQ]]),0)</f>
        <v>15</v>
      </c>
      <c r="P569">
        <v>232318</v>
      </c>
      <c r="Q569">
        <f>COUNTIF(PROMJENA!A:A,PlanMasine[[#This Row],[KPL]]&amp;"-"&amp;PlanMasine[[#This Row],[RN]])</f>
        <v>0</v>
      </c>
      <c r="R569">
        <f>IFERROR(INDEX(REDOSLIJED!A:A,MATCH(PlanMasine[[#This Row],[KPL]],REDOSLIJED!B:B,0)),MAX(REDOSLIJED!A:A)+1)</f>
        <v>45</v>
      </c>
      <c r="S569" s="9">
        <f>SUM($M$2:M569)</f>
        <v>2.0017361111111209</v>
      </c>
      <c r="T569" s="3">
        <f>PlanMasine[[#This Row],[Datum SAS]]-1</f>
        <v>45818</v>
      </c>
      <c r="U569">
        <f>WEEKDAY(PlanMasine[[#This Row],[ZAVRŠETAK MAŠINSKE]],2)</f>
        <v>2</v>
      </c>
      <c r="V569" s="3">
        <f>IF(WEEKDAY(PlanMasine[[#This Row],[Datum SAS]]-1,2)=7,PlanMasine[[#This Row],[Datum SAS]]-3,PlanMasine[[#This Row],[Datum SAS]]-1)</f>
        <v>45818</v>
      </c>
      <c r="W569">
        <f>WEEKNUM(PlanMasine[[#This Row],[Column2]],1)</f>
        <v>24</v>
      </c>
    </row>
    <row r="570" spans="1:23" x14ac:dyDescent="0.25">
      <c r="A570">
        <v>1028338</v>
      </c>
      <c r="B570">
        <v>3</v>
      </c>
      <c r="C570">
        <v>1028398</v>
      </c>
      <c r="D570" t="s">
        <v>2125</v>
      </c>
      <c r="E570">
        <v>15</v>
      </c>
      <c r="F570">
        <v>3</v>
      </c>
      <c r="G570">
        <v>0</v>
      </c>
      <c r="H570">
        <v>0</v>
      </c>
      <c r="I570" t="s">
        <v>5</v>
      </c>
      <c r="J570" t="s">
        <v>570</v>
      </c>
      <c r="K570" t="s">
        <v>1800</v>
      </c>
      <c r="L570" s="3">
        <v>45856</v>
      </c>
      <c r="M5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70" s="3">
        <v>45819</v>
      </c>
      <c r="O570" s="5">
        <f>IFERROR((PlanMasine[[#This Row],[Norma]]/PlanMasine[[#This Row],[Q]])*(PlanMasine[[#This Row],[Q]]/SUMIF(C:C,PlanMasine[[#This Row],[RN]],B:B)*PlanMasine[[#This Row],[KPLQ]]),0)</f>
        <v>15</v>
      </c>
      <c r="P570">
        <v>232323</v>
      </c>
      <c r="Q570">
        <f>COUNTIF(PROMJENA!A:A,PlanMasine[[#This Row],[KPL]]&amp;"-"&amp;PlanMasine[[#This Row],[RN]])</f>
        <v>0</v>
      </c>
      <c r="R570">
        <f>IFERROR(INDEX(REDOSLIJED!A:A,MATCH(PlanMasine[[#This Row],[KPL]],REDOSLIJED!B:B,0)),MAX(REDOSLIJED!A:A)+1)</f>
        <v>45</v>
      </c>
      <c r="S570" s="9">
        <f>SUM($M$2:M570)</f>
        <v>2.0121527777777874</v>
      </c>
      <c r="T570" s="3">
        <f>PlanMasine[[#This Row],[Datum SAS]]-1</f>
        <v>45818</v>
      </c>
      <c r="U570">
        <f>WEEKDAY(PlanMasine[[#This Row],[ZAVRŠETAK MAŠINSKE]],2)</f>
        <v>2</v>
      </c>
      <c r="V570" s="3">
        <f>IF(WEEKDAY(PlanMasine[[#This Row],[Datum SAS]]-1,2)=7,PlanMasine[[#This Row],[Datum SAS]]-3,PlanMasine[[#This Row],[Datum SAS]]-1)</f>
        <v>45818</v>
      </c>
      <c r="W570">
        <f>WEEKNUM(PlanMasine[[#This Row],[Column2]],1)</f>
        <v>24</v>
      </c>
    </row>
    <row r="571" spans="1:23" x14ac:dyDescent="0.25">
      <c r="A571">
        <v>1028338</v>
      </c>
      <c r="B571">
        <v>3</v>
      </c>
      <c r="C571">
        <v>1028404</v>
      </c>
      <c r="D571" t="s">
        <v>2124</v>
      </c>
      <c r="E571">
        <v>15</v>
      </c>
      <c r="F571">
        <v>3</v>
      </c>
      <c r="G571">
        <v>0</v>
      </c>
      <c r="H571">
        <v>0</v>
      </c>
      <c r="I571" t="s">
        <v>5</v>
      </c>
      <c r="J571" t="s">
        <v>570</v>
      </c>
      <c r="K571" t="s">
        <v>1800</v>
      </c>
      <c r="L571" s="3">
        <v>45856</v>
      </c>
      <c r="M5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71" s="3">
        <v>45819</v>
      </c>
      <c r="O571" s="5">
        <f>IFERROR((PlanMasine[[#This Row],[Norma]]/PlanMasine[[#This Row],[Q]])*(PlanMasine[[#This Row],[Q]]/SUMIF(C:C,PlanMasine[[#This Row],[RN]],B:B)*PlanMasine[[#This Row],[KPLQ]]),0)</f>
        <v>15</v>
      </c>
      <c r="P571">
        <v>232329</v>
      </c>
      <c r="Q571">
        <f>COUNTIF(PROMJENA!A:A,PlanMasine[[#This Row],[KPL]]&amp;"-"&amp;PlanMasine[[#This Row],[RN]])</f>
        <v>0</v>
      </c>
      <c r="R571">
        <f>IFERROR(INDEX(REDOSLIJED!A:A,MATCH(PlanMasine[[#This Row],[KPL]],REDOSLIJED!B:B,0)),MAX(REDOSLIJED!A:A)+1)</f>
        <v>45</v>
      </c>
      <c r="S571" s="9">
        <f>SUM($M$2:M571)</f>
        <v>2.022569444444454</v>
      </c>
      <c r="T571" s="3">
        <f>PlanMasine[[#This Row],[Datum SAS]]-1</f>
        <v>45818</v>
      </c>
      <c r="U571">
        <f>WEEKDAY(PlanMasine[[#This Row],[ZAVRŠETAK MAŠINSKE]],2)</f>
        <v>2</v>
      </c>
      <c r="V571" s="3">
        <f>IF(WEEKDAY(PlanMasine[[#This Row],[Datum SAS]]-1,2)=7,PlanMasine[[#This Row],[Datum SAS]]-3,PlanMasine[[#This Row],[Datum SAS]]-1)</f>
        <v>45818</v>
      </c>
      <c r="W571">
        <f>WEEKNUM(PlanMasine[[#This Row],[Column2]],1)</f>
        <v>24</v>
      </c>
    </row>
    <row r="572" spans="1:23" x14ac:dyDescent="0.25">
      <c r="A572">
        <v>1028338</v>
      </c>
      <c r="B572">
        <v>3</v>
      </c>
      <c r="C572">
        <v>1031483</v>
      </c>
      <c r="D572" t="s">
        <v>2123</v>
      </c>
      <c r="E572">
        <v>18</v>
      </c>
      <c r="F572">
        <v>6</v>
      </c>
      <c r="G572">
        <v>0</v>
      </c>
      <c r="H572">
        <v>0</v>
      </c>
      <c r="I572" t="s">
        <v>5</v>
      </c>
      <c r="J572" t="s">
        <v>570</v>
      </c>
      <c r="K572" t="s">
        <v>1800</v>
      </c>
      <c r="L572" s="3">
        <v>45856</v>
      </c>
      <c r="M5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572" s="3">
        <v>45819</v>
      </c>
      <c r="O572" s="5">
        <f>IFERROR((PlanMasine[[#This Row],[Norma]]/PlanMasine[[#This Row],[Q]])*(PlanMasine[[#This Row],[Q]]/SUMIF(C:C,PlanMasine[[#This Row],[RN]],B:B)*PlanMasine[[#This Row],[KPLQ]]),0)</f>
        <v>18</v>
      </c>
      <c r="P572">
        <v>233454</v>
      </c>
      <c r="Q572">
        <f>COUNTIF(PROMJENA!A:A,PlanMasine[[#This Row],[KPL]]&amp;"-"&amp;PlanMasine[[#This Row],[RN]])</f>
        <v>0</v>
      </c>
      <c r="R572">
        <f>IFERROR(INDEX(REDOSLIJED!A:A,MATCH(PlanMasine[[#This Row],[KPL]],REDOSLIJED!B:B,0)),MAX(REDOSLIJED!A:A)+1)</f>
        <v>45</v>
      </c>
      <c r="S572" s="9">
        <f>SUM($M$2:M572)</f>
        <v>2.0350694444444541</v>
      </c>
      <c r="T572" s="3">
        <f>PlanMasine[[#This Row],[Datum SAS]]-1</f>
        <v>45818</v>
      </c>
      <c r="U572">
        <f>WEEKDAY(PlanMasine[[#This Row],[ZAVRŠETAK MAŠINSKE]],2)</f>
        <v>2</v>
      </c>
      <c r="V572" s="3">
        <f>IF(WEEKDAY(PlanMasine[[#This Row],[Datum SAS]]-1,2)=7,PlanMasine[[#This Row],[Datum SAS]]-3,PlanMasine[[#This Row],[Datum SAS]]-1)</f>
        <v>45818</v>
      </c>
      <c r="W572">
        <f>WEEKNUM(PlanMasine[[#This Row],[Column2]],1)</f>
        <v>24</v>
      </c>
    </row>
    <row r="573" spans="1:23" x14ac:dyDescent="0.25">
      <c r="A573">
        <v>1028338</v>
      </c>
      <c r="B573">
        <v>3</v>
      </c>
      <c r="C573">
        <v>1028342</v>
      </c>
      <c r="D573" t="s">
        <v>2137</v>
      </c>
      <c r="E573">
        <v>24</v>
      </c>
      <c r="F573">
        <v>3</v>
      </c>
      <c r="G573">
        <v>0</v>
      </c>
      <c r="H573">
        <v>0</v>
      </c>
      <c r="I573" t="s">
        <v>5</v>
      </c>
      <c r="J573" t="s">
        <v>570</v>
      </c>
      <c r="K573" t="s">
        <v>1800</v>
      </c>
      <c r="L573" s="3">
        <v>45856</v>
      </c>
      <c r="M5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573" s="3">
        <v>45819</v>
      </c>
      <c r="O573" s="5">
        <f>IFERROR((PlanMasine[[#This Row],[Norma]]/PlanMasine[[#This Row],[Q]])*(PlanMasine[[#This Row],[Q]]/SUMIF(C:C,PlanMasine[[#This Row],[RN]],B:B)*PlanMasine[[#This Row],[KPLQ]]),0)</f>
        <v>24</v>
      </c>
      <c r="P573">
        <v>232268</v>
      </c>
      <c r="Q573">
        <f>COUNTIF(PROMJENA!A:A,PlanMasine[[#This Row],[KPL]]&amp;"-"&amp;PlanMasine[[#This Row],[RN]])</f>
        <v>0</v>
      </c>
      <c r="R573">
        <f>IFERROR(INDEX(REDOSLIJED!A:A,MATCH(PlanMasine[[#This Row],[KPL]],REDOSLIJED!B:B,0)),MAX(REDOSLIJED!A:A)+1)</f>
        <v>45</v>
      </c>
      <c r="S573" s="9">
        <f>SUM($M$2:M573)</f>
        <v>2.0517361111111208</v>
      </c>
      <c r="T573" s="3">
        <f>PlanMasine[[#This Row],[Datum SAS]]-1</f>
        <v>45818</v>
      </c>
      <c r="U573">
        <f>WEEKDAY(PlanMasine[[#This Row],[ZAVRŠETAK MAŠINSKE]],2)</f>
        <v>2</v>
      </c>
      <c r="V573" s="3">
        <f>IF(WEEKDAY(PlanMasine[[#This Row],[Datum SAS]]-1,2)=7,PlanMasine[[#This Row],[Datum SAS]]-3,PlanMasine[[#This Row],[Datum SAS]]-1)</f>
        <v>45818</v>
      </c>
      <c r="W573">
        <f>WEEKNUM(PlanMasine[[#This Row],[Column2]],1)</f>
        <v>24</v>
      </c>
    </row>
    <row r="574" spans="1:23" x14ac:dyDescent="0.25">
      <c r="A574">
        <v>1028338</v>
      </c>
      <c r="B574">
        <v>3</v>
      </c>
      <c r="C574">
        <v>1028344</v>
      </c>
      <c r="D574" t="s">
        <v>2136</v>
      </c>
      <c r="E574">
        <v>15</v>
      </c>
      <c r="F574">
        <v>3</v>
      </c>
      <c r="G574">
        <v>0</v>
      </c>
      <c r="H574">
        <v>0</v>
      </c>
      <c r="I574" t="s">
        <v>5</v>
      </c>
      <c r="J574" t="s">
        <v>570</v>
      </c>
      <c r="K574" t="s">
        <v>1800</v>
      </c>
      <c r="L574" s="3">
        <v>45856</v>
      </c>
      <c r="M5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74" s="3">
        <v>45819</v>
      </c>
      <c r="O574" s="5">
        <f>IFERROR((PlanMasine[[#This Row],[Norma]]/PlanMasine[[#This Row],[Q]])*(PlanMasine[[#This Row],[Q]]/SUMIF(C:C,PlanMasine[[#This Row],[RN]],B:B)*PlanMasine[[#This Row],[KPLQ]]),0)</f>
        <v>15</v>
      </c>
      <c r="P574">
        <v>232270</v>
      </c>
      <c r="Q574">
        <f>COUNTIF(PROMJENA!A:A,PlanMasine[[#This Row],[KPL]]&amp;"-"&amp;PlanMasine[[#This Row],[RN]])</f>
        <v>0</v>
      </c>
      <c r="R574">
        <f>IFERROR(INDEX(REDOSLIJED!A:A,MATCH(PlanMasine[[#This Row],[KPL]],REDOSLIJED!B:B,0)),MAX(REDOSLIJED!A:A)+1)</f>
        <v>45</v>
      </c>
      <c r="S574" s="9">
        <f>SUM($M$2:M574)</f>
        <v>2.0621527777777873</v>
      </c>
      <c r="T574" s="3">
        <f>PlanMasine[[#This Row],[Datum SAS]]-1</f>
        <v>45818</v>
      </c>
      <c r="U574">
        <f>WEEKDAY(PlanMasine[[#This Row],[ZAVRŠETAK MAŠINSKE]],2)</f>
        <v>2</v>
      </c>
      <c r="V574" s="3">
        <f>IF(WEEKDAY(PlanMasine[[#This Row],[Datum SAS]]-1,2)=7,PlanMasine[[#This Row],[Datum SAS]]-3,PlanMasine[[#This Row],[Datum SAS]]-1)</f>
        <v>45818</v>
      </c>
      <c r="W574">
        <f>WEEKNUM(PlanMasine[[#This Row],[Column2]],1)</f>
        <v>24</v>
      </c>
    </row>
    <row r="575" spans="1:23" x14ac:dyDescent="0.25">
      <c r="A575">
        <v>1028338</v>
      </c>
      <c r="B575">
        <v>3</v>
      </c>
      <c r="C575">
        <v>1028345</v>
      </c>
      <c r="D575" t="s">
        <v>2135</v>
      </c>
      <c r="E575">
        <v>9</v>
      </c>
      <c r="F575">
        <v>3</v>
      </c>
      <c r="G575">
        <v>0</v>
      </c>
      <c r="H575">
        <v>0</v>
      </c>
      <c r="I575" t="s">
        <v>5</v>
      </c>
      <c r="J575" t="s">
        <v>570</v>
      </c>
      <c r="K575" t="s">
        <v>1800</v>
      </c>
      <c r="L575" s="3">
        <v>45856</v>
      </c>
      <c r="M5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75" s="3">
        <v>45819</v>
      </c>
      <c r="O575" s="5">
        <f>IFERROR((PlanMasine[[#This Row],[Norma]]/PlanMasine[[#This Row],[Q]])*(PlanMasine[[#This Row],[Q]]/SUMIF(C:C,PlanMasine[[#This Row],[RN]],B:B)*PlanMasine[[#This Row],[KPLQ]]),0)</f>
        <v>9</v>
      </c>
      <c r="P575">
        <v>232271</v>
      </c>
      <c r="Q575">
        <f>COUNTIF(PROMJENA!A:A,PlanMasine[[#This Row],[KPL]]&amp;"-"&amp;PlanMasine[[#This Row],[RN]])</f>
        <v>0</v>
      </c>
      <c r="R575">
        <f>IFERROR(INDEX(REDOSLIJED!A:A,MATCH(PlanMasine[[#This Row],[KPL]],REDOSLIJED!B:B,0)),MAX(REDOSLIJED!A:A)+1)</f>
        <v>45</v>
      </c>
      <c r="S575" s="9">
        <f>SUM($M$2:M575)</f>
        <v>2.0684027777777874</v>
      </c>
      <c r="T575" s="3">
        <f>PlanMasine[[#This Row],[Datum SAS]]-1</f>
        <v>45818</v>
      </c>
      <c r="U575">
        <f>WEEKDAY(PlanMasine[[#This Row],[ZAVRŠETAK MAŠINSKE]],2)</f>
        <v>2</v>
      </c>
      <c r="V575" s="3">
        <f>IF(WEEKDAY(PlanMasine[[#This Row],[Datum SAS]]-1,2)=7,PlanMasine[[#This Row],[Datum SAS]]-3,PlanMasine[[#This Row],[Datum SAS]]-1)</f>
        <v>45818</v>
      </c>
      <c r="W575">
        <f>WEEKNUM(PlanMasine[[#This Row],[Column2]],1)</f>
        <v>24</v>
      </c>
    </row>
    <row r="576" spans="1:23" x14ac:dyDescent="0.25">
      <c r="A576">
        <v>1028338</v>
      </c>
      <c r="B576">
        <v>3</v>
      </c>
      <c r="C576">
        <v>1028346</v>
      </c>
      <c r="D576" t="s">
        <v>2134</v>
      </c>
      <c r="E576">
        <v>15</v>
      </c>
      <c r="F576">
        <v>3</v>
      </c>
      <c r="G576">
        <v>0</v>
      </c>
      <c r="H576">
        <v>0</v>
      </c>
      <c r="I576" t="s">
        <v>5</v>
      </c>
      <c r="J576" t="s">
        <v>570</v>
      </c>
      <c r="K576" t="s">
        <v>1800</v>
      </c>
      <c r="L576" s="3">
        <v>45856</v>
      </c>
      <c r="M5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76" s="3">
        <v>45819</v>
      </c>
      <c r="O576" s="5">
        <f>IFERROR((PlanMasine[[#This Row],[Norma]]/PlanMasine[[#This Row],[Q]])*(PlanMasine[[#This Row],[Q]]/SUMIF(C:C,PlanMasine[[#This Row],[RN]],B:B)*PlanMasine[[#This Row],[KPLQ]]),0)</f>
        <v>15</v>
      </c>
      <c r="P576">
        <v>232272</v>
      </c>
      <c r="Q576">
        <f>COUNTIF(PROMJENA!A:A,PlanMasine[[#This Row],[KPL]]&amp;"-"&amp;PlanMasine[[#This Row],[RN]])</f>
        <v>0</v>
      </c>
      <c r="R576">
        <f>IFERROR(INDEX(REDOSLIJED!A:A,MATCH(PlanMasine[[#This Row],[KPL]],REDOSLIJED!B:B,0)),MAX(REDOSLIJED!A:A)+1)</f>
        <v>45</v>
      </c>
      <c r="S576" s="9">
        <f>SUM($M$2:M576)</f>
        <v>2.0788194444444539</v>
      </c>
      <c r="T576" s="3">
        <f>PlanMasine[[#This Row],[Datum SAS]]-1</f>
        <v>45818</v>
      </c>
      <c r="U576">
        <f>WEEKDAY(PlanMasine[[#This Row],[ZAVRŠETAK MAŠINSKE]],2)</f>
        <v>2</v>
      </c>
      <c r="V576" s="3">
        <f>IF(WEEKDAY(PlanMasine[[#This Row],[Datum SAS]]-1,2)=7,PlanMasine[[#This Row],[Datum SAS]]-3,PlanMasine[[#This Row],[Datum SAS]]-1)</f>
        <v>45818</v>
      </c>
      <c r="W576">
        <f>WEEKNUM(PlanMasine[[#This Row],[Column2]],1)</f>
        <v>24</v>
      </c>
    </row>
    <row r="577" spans="1:23" x14ac:dyDescent="0.25">
      <c r="A577">
        <v>1028338</v>
      </c>
      <c r="B577">
        <v>3</v>
      </c>
      <c r="C577">
        <v>1028366</v>
      </c>
      <c r="D577" t="s">
        <v>2131</v>
      </c>
      <c r="E577">
        <v>9</v>
      </c>
      <c r="F577">
        <v>3</v>
      </c>
      <c r="G577">
        <v>0</v>
      </c>
      <c r="H577">
        <v>0</v>
      </c>
      <c r="I577" t="s">
        <v>5</v>
      </c>
      <c r="J577" t="s">
        <v>570</v>
      </c>
      <c r="K577" t="s">
        <v>1800</v>
      </c>
      <c r="L577" s="3">
        <v>45856</v>
      </c>
      <c r="M5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77" s="3">
        <v>45819</v>
      </c>
      <c r="O577" s="5">
        <f>IFERROR((PlanMasine[[#This Row],[Norma]]/PlanMasine[[#This Row],[Q]])*(PlanMasine[[#This Row],[Q]]/SUMIF(C:C,PlanMasine[[#This Row],[RN]],B:B)*PlanMasine[[#This Row],[KPLQ]]),0)</f>
        <v>9</v>
      </c>
      <c r="P577">
        <v>232292</v>
      </c>
      <c r="Q577">
        <f>COUNTIF(PROMJENA!A:A,PlanMasine[[#This Row],[KPL]]&amp;"-"&amp;PlanMasine[[#This Row],[RN]])</f>
        <v>0</v>
      </c>
      <c r="R577">
        <f>IFERROR(INDEX(REDOSLIJED!A:A,MATCH(PlanMasine[[#This Row],[KPL]],REDOSLIJED!B:B,0)),MAX(REDOSLIJED!A:A)+1)</f>
        <v>45</v>
      </c>
      <c r="S577" s="9">
        <f>SUM($M$2:M577)</f>
        <v>2.085069444444454</v>
      </c>
      <c r="T577" s="3">
        <f>PlanMasine[[#This Row],[Datum SAS]]-1</f>
        <v>45818</v>
      </c>
      <c r="U577">
        <f>WEEKDAY(PlanMasine[[#This Row],[ZAVRŠETAK MAŠINSKE]],2)</f>
        <v>2</v>
      </c>
      <c r="V577" s="3">
        <f>IF(WEEKDAY(PlanMasine[[#This Row],[Datum SAS]]-1,2)=7,PlanMasine[[#This Row],[Datum SAS]]-3,PlanMasine[[#This Row],[Datum SAS]]-1)</f>
        <v>45818</v>
      </c>
      <c r="W577">
        <f>WEEKNUM(PlanMasine[[#This Row],[Column2]],1)</f>
        <v>24</v>
      </c>
    </row>
    <row r="578" spans="1:23" x14ac:dyDescent="0.25">
      <c r="A578">
        <v>1028338</v>
      </c>
      <c r="B578">
        <v>3</v>
      </c>
      <c r="C578">
        <v>1028383</v>
      </c>
      <c r="D578" t="s">
        <v>2127</v>
      </c>
      <c r="E578">
        <v>36</v>
      </c>
      <c r="F578">
        <v>12</v>
      </c>
      <c r="G578">
        <v>0</v>
      </c>
      <c r="H578">
        <v>0</v>
      </c>
      <c r="I578" t="s">
        <v>5</v>
      </c>
      <c r="J578" t="s">
        <v>570</v>
      </c>
      <c r="K578" t="s">
        <v>1800</v>
      </c>
      <c r="L578" s="3">
        <v>45856</v>
      </c>
      <c r="M5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578" s="3">
        <v>45819</v>
      </c>
      <c r="O578" s="5">
        <f>IFERROR((PlanMasine[[#This Row],[Norma]]/PlanMasine[[#This Row],[Q]])*(PlanMasine[[#This Row],[Q]]/SUMIF(C:C,PlanMasine[[#This Row],[RN]],B:B)*PlanMasine[[#This Row],[KPLQ]]),0)</f>
        <v>36</v>
      </c>
      <c r="P578">
        <v>232309</v>
      </c>
      <c r="Q578">
        <f>COUNTIF(PROMJENA!A:A,PlanMasine[[#This Row],[KPL]]&amp;"-"&amp;PlanMasine[[#This Row],[RN]])</f>
        <v>0</v>
      </c>
      <c r="R578">
        <f>IFERROR(INDEX(REDOSLIJED!A:A,MATCH(PlanMasine[[#This Row],[KPL]],REDOSLIJED!B:B,0)),MAX(REDOSLIJED!A:A)+1)</f>
        <v>45</v>
      </c>
      <c r="S578" s="9">
        <f>SUM($M$2:M578)</f>
        <v>2.1100694444444539</v>
      </c>
      <c r="T578" s="3">
        <f>PlanMasine[[#This Row],[Datum SAS]]-1</f>
        <v>45818</v>
      </c>
      <c r="U578">
        <f>WEEKDAY(PlanMasine[[#This Row],[ZAVRŠETAK MAŠINSKE]],2)</f>
        <v>2</v>
      </c>
      <c r="V578" s="3">
        <f>IF(WEEKDAY(PlanMasine[[#This Row],[Datum SAS]]-1,2)=7,PlanMasine[[#This Row],[Datum SAS]]-3,PlanMasine[[#This Row],[Datum SAS]]-1)</f>
        <v>45818</v>
      </c>
      <c r="W578">
        <f>WEEKNUM(PlanMasine[[#This Row],[Column2]],1)</f>
        <v>24</v>
      </c>
    </row>
    <row r="579" spans="1:23" x14ac:dyDescent="0.25">
      <c r="A579">
        <v>1028338</v>
      </c>
      <c r="B579">
        <v>3</v>
      </c>
      <c r="C579">
        <v>1028364</v>
      </c>
      <c r="D579" t="s">
        <v>2132</v>
      </c>
      <c r="E579">
        <v>9</v>
      </c>
      <c r="F579">
        <v>3</v>
      </c>
      <c r="G579">
        <v>0</v>
      </c>
      <c r="H579">
        <v>0</v>
      </c>
      <c r="I579" t="s">
        <v>5</v>
      </c>
      <c r="J579" t="s">
        <v>570</v>
      </c>
      <c r="K579" t="s">
        <v>1800</v>
      </c>
      <c r="L579" s="3">
        <v>45856</v>
      </c>
      <c r="M5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79" s="3">
        <v>45819</v>
      </c>
      <c r="O579" s="5">
        <f>IFERROR((PlanMasine[[#This Row],[Norma]]/PlanMasine[[#This Row],[Q]])*(PlanMasine[[#This Row],[Q]]/SUMIF(C:C,PlanMasine[[#This Row],[RN]],B:B)*PlanMasine[[#This Row],[KPLQ]]),0)</f>
        <v>9</v>
      </c>
      <c r="P579">
        <v>232290</v>
      </c>
      <c r="Q579">
        <f>COUNTIF(PROMJENA!A:A,PlanMasine[[#This Row],[KPL]]&amp;"-"&amp;PlanMasine[[#This Row],[RN]])</f>
        <v>0</v>
      </c>
      <c r="R579">
        <f>IFERROR(INDEX(REDOSLIJED!A:A,MATCH(PlanMasine[[#This Row],[KPL]],REDOSLIJED!B:B,0)),MAX(REDOSLIJED!A:A)+1)</f>
        <v>45</v>
      </c>
      <c r="S579" s="9">
        <f>SUM($M$2:M579)</f>
        <v>2.116319444444454</v>
      </c>
      <c r="T579" s="3">
        <f>PlanMasine[[#This Row],[Datum SAS]]-1</f>
        <v>45818</v>
      </c>
      <c r="U579">
        <f>WEEKDAY(PlanMasine[[#This Row],[ZAVRŠETAK MAŠINSKE]],2)</f>
        <v>2</v>
      </c>
      <c r="V579" s="3">
        <f>IF(WEEKDAY(PlanMasine[[#This Row],[Datum SAS]]-1,2)=7,PlanMasine[[#This Row],[Datum SAS]]-3,PlanMasine[[#This Row],[Datum SAS]]-1)</f>
        <v>45818</v>
      </c>
      <c r="W579">
        <f>WEEKNUM(PlanMasine[[#This Row],[Column2]],1)</f>
        <v>24</v>
      </c>
    </row>
    <row r="580" spans="1:23" x14ac:dyDescent="0.25">
      <c r="A580">
        <v>1031816</v>
      </c>
      <c r="B580">
        <v>3</v>
      </c>
      <c r="C580">
        <v>1031817</v>
      </c>
      <c r="D580" t="s">
        <v>2155</v>
      </c>
      <c r="E580">
        <v>45</v>
      </c>
      <c r="F580">
        <v>3</v>
      </c>
      <c r="G580">
        <v>0</v>
      </c>
      <c r="H580">
        <v>0</v>
      </c>
      <c r="I580" t="s">
        <v>5</v>
      </c>
      <c r="J580" t="s">
        <v>570</v>
      </c>
      <c r="K580" t="s">
        <v>2152</v>
      </c>
      <c r="L580" s="3">
        <v>45856</v>
      </c>
      <c r="M5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580" s="3">
        <v>45819</v>
      </c>
      <c r="O580" s="5">
        <f>IFERROR((PlanMasine[[#This Row],[Norma]]/PlanMasine[[#This Row],[Q]])*(PlanMasine[[#This Row],[Q]]/SUMIF(C:C,PlanMasine[[#This Row],[RN]],B:B)*PlanMasine[[#This Row],[KPLQ]]),0)</f>
        <v>45</v>
      </c>
      <c r="P580">
        <v>232331</v>
      </c>
      <c r="Q580">
        <f>COUNTIF(PROMJENA!A:A,PlanMasine[[#This Row],[KPL]]&amp;"-"&amp;PlanMasine[[#This Row],[RN]])</f>
        <v>0</v>
      </c>
      <c r="R580">
        <f>IFERROR(INDEX(REDOSLIJED!A:A,MATCH(PlanMasine[[#This Row],[KPL]],REDOSLIJED!B:B,0)),MAX(REDOSLIJED!A:A)+1)</f>
        <v>45</v>
      </c>
      <c r="S580" s="9">
        <f>SUM($M$2:M580)</f>
        <v>2.147569444444454</v>
      </c>
      <c r="T580" s="3">
        <f>PlanMasine[[#This Row],[Datum SAS]]-1</f>
        <v>45818</v>
      </c>
      <c r="U580">
        <f>WEEKDAY(PlanMasine[[#This Row],[ZAVRŠETAK MAŠINSKE]],2)</f>
        <v>2</v>
      </c>
      <c r="V580" s="3">
        <f>IF(WEEKDAY(PlanMasine[[#This Row],[Datum SAS]]-1,2)=7,PlanMasine[[#This Row],[Datum SAS]]-3,PlanMasine[[#This Row],[Datum SAS]]-1)</f>
        <v>45818</v>
      </c>
      <c r="W580">
        <f>WEEKNUM(PlanMasine[[#This Row],[Column2]],1)</f>
        <v>24</v>
      </c>
    </row>
    <row r="581" spans="1:23" x14ac:dyDescent="0.25">
      <c r="A581">
        <v>1031816</v>
      </c>
      <c r="B581">
        <v>3</v>
      </c>
      <c r="C581">
        <v>1031820</v>
      </c>
      <c r="D581" t="s">
        <v>2156</v>
      </c>
      <c r="E581">
        <v>15</v>
      </c>
      <c r="F581">
        <v>3</v>
      </c>
      <c r="G581">
        <v>0</v>
      </c>
      <c r="H581">
        <v>0</v>
      </c>
      <c r="I581" t="s">
        <v>5</v>
      </c>
      <c r="J581" t="s">
        <v>570</v>
      </c>
      <c r="K581" t="s">
        <v>2152</v>
      </c>
      <c r="L581" s="3">
        <v>45856</v>
      </c>
      <c r="M5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81" s="3">
        <v>45819</v>
      </c>
      <c r="O581" s="5">
        <f>IFERROR((PlanMasine[[#This Row],[Norma]]/PlanMasine[[#This Row],[Q]])*(PlanMasine[[#This Row],[Q]]/SUMIF(C:C,PlanMasine[[#This Row],[RN]],B:B)*PlanMasine[[#This Row],[KPLQ]]),0)</f>
        <v>15</v>
      </c>
      <c r="P581">
        <v>232334</v>
      </c>
      <c r="Q581">
        <f>COUNTIF(PROMJENA!A:A,PlanMasine[[#This Row],[KPL]]&amp;"-"&amp;PlanMasine[[#This Row],[RN]])</f>
        <v>0</v>
      </c>
      <c r="R581">
        <f>IFERROR(INDEX(REDOSLIJED!A:A,MATCH(PlanMasine[[#This Row],[KPL]],REDOSLIJED!B:B,0)),MAX(REDOSLIJED!A:A)+1)</f>
        <v>45</v>
      </c>
      <c r="S581" s="9">
        <f>SUM($M$2:M581)</f>
        <v>2.1579861111111205</v>
      </c>
      <c r="T581" s="3">
        <f>PlanMasine[[#This Row],[Datum SAS]]-1</f>
        <v>45818</v>
      </c>
      <c r="U581">
        <f>WEEKDAY(PlanMasine[[#This Row],[ZAVRŠETAK MAŠINSKE]],2)</f>
        <v>2</v>
      </c>
      <c r="V581" s="3">
        <f>IF(WEEKDAY(PlanMasine[[#This Row],[Datum SAS]]-1,2)=7,PlanMasine[[#This Row],[Datum SAS]]-3,PlanMasine[[#This Row],[Datum SAS]]-1)</f>
        <v>45818</v>
      </c>
      <c r="W581">
        <f>WEEKNUM(PlanMasine[[#This Row],[Column2]],1)</f>
        <v>24</v>
      </c>
    </row>
    <row r="582" spans="1:23" x14ac:dyDescent="0.25">
      <c r="A582">
        <v>1031816</v>
      </c>
      <c r="B582">
        <v>3</v>
      </c>
      <c r="C582">
        <v>1031832</v>
      </c>
      <c r="D582" t="s">
        <v>2151</v>
      </c>
      <c r="E582">
        <v>9</v>
      </c>
      <c r="F582">
        <v>3</v>
      </c>
      <c r="G582">
        <v>0</v>
      </c>
      <c r="H582">
        <v>0</v>
      </c>
      <c r="I582" t="s">
        <v>5</v>
      </c>
      <c r="J582" t="s">
        <v>570</v>
      </c>
      <c r="K582" t="s">
        <v>2152</v>
      </c>
      <c r="L582" s="3">
        <v>45856</v>
      </c>
      <c r="M5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82" s="3">
        <v>45819</v>
      </c>
      <c r="O582" s="5">
        <f>IFERROR((PlanMasine[[#This Row],[Norma]]/PlanMasine[[#This Row],[Q]])*(PlanMasine[[#This Row],[Q]]/SUMIF(C:C,PlanMasine[[#This Row],[RN]],B:B)*PlanMasine[[#This Row],[KPLQ]]),0)</f>
        <v>9</v>
      </c>
      <c r="P582">
        <v>232346</v>
      </c>
      <c r="Q582">
        <f>COUNTIF(PROMJENA!A:A,PlanMasine[[#This Row],[KPL]]&amp;"-"&amp;PlanMasine[[#This Row],[RN]])</f>
        <v>0</v>
      </c>
      <c r="R582">
        <f>IFERROR(INDEX(REDOSLIJED!A:A,MATCH(PlanMasine[[#This Row],[KPL]],REDOSLIJED!B:B,0)),MAX(REDOSLIJED!A:A)+1)</f>
        <v>45</v>
      </c>
      <c r="S582" s="9">
        <f>SUM($M$2:M582)</f>
        <v>2.1642361111111206</v>
      </c>
      <c r="T582" s="3">
        <f>PlanMasine[[#This Row],[Datum SAS]]-1</f>
        <v>45818</v>
      </c>
      <c r="U582">
        <f>WEEKDAY(PlanMasine[[#This Row],[ZAVRŠETAK MAŠINSKE]],2)</f>
        <v>2</v>
      </c>
      <c r="V582" s="3">
        <f>IF(WEEKDAY(PlanMasine[[#This Row],[Datum SAS]]-1,2)=7,PlanMasine[[#This Row],[Datum SAS]]-3,PlanMasine[[#This Row],[Datum SAS]]-1)</f>
        <v>45818</v>
      </c>
      <c r="W582">
        <f>WEEKNUM(PlanMasine[[#This Row],[Column2]],1)</f>
        <v>24</v>
      </c>
    </row>
    <row r="583" spans="1:23" x14ac:dyDescent="0.25">
      <c r="A583">
        <v>1031816</v>
      </c>
      <c r="B583">
        <v>3</v>
      </c>
      <c r="C583">
        <v>1031833</v>
      </c>
      <c r="D583" t="s">
        <v>2153</v>
      </c>
      <c r="E583">
        <v>9</v>
      </c>
      <c r="F583">
        <v>3</v>
      </c>
      <c r="G583">
        <v>0</v>
      </c>
      <c r="H583">
        <v>0</v>
      </c>
      <c r="I583" t="s">
        <v>5</v>
      </c>
      <c r="J583" t="s">
        <v>570</v>
      </c>
      <c r="K583" t="s">
        <v>2152</v>
      </c>
      <c r="L583" s="3">
        <v>45856</v>
      </c>
      <c r="M5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83" s="3">
        <v>45819</v>
      </c>
      <c r="O583" s="5">
        <f>IFERROR((PlanMasine[[#This Row],[Norma]]/PlanMasine[[#This Row],[Q]])*(PlanMasine[[#This Row],[Q]]/SUMIF(C:C,PlanMasine[[#This Row],[RN]],B:B)*PlanMasine[[#This Row],[KPLQ]]),0)</f>
        <v>9</v>
      </c>
      <c r="P583">
        <v>232347</v>
      </c>
      <c r="Q583">
        <f>COUNTIF(PROMJENA!A:A,PlanMasine[[#This Row],[KPL]]&amp;"-"&amp;PlanMasine[[#This Row],[RN]])</f>
        <v>0</v>
      </c>
      <c r="R583">
        <f>IFERROR(INDEX(REDOSLIJED!A:A,MATCH(PlanMasine[[#This Row],[KPL]],REDOSLIJED!B:B,0)),MAX(REDOSLIJED!A:A)+1)</f>
        <v>45</v>
      </c>
      <c r="S583" s="9">
        <f>SUM($M$2:M583)</f>
        <v>2.1704861111111207</v>
      </c>
      <c r="T583" s="3">
        <f>PlanMasine[[#This Row],[Datum SAS]]-1</f>
        <v>45818</v>
      </c>
      <c r="U583">
        <f>WEEKDAY(PlanMasine[[#This Row],[ZAVRŠETAK MAŠINSKE]],2)</f>
        <v>2</v>
      </c>
      <c r="V583" s="3">
        <f>IF(WEEKDAY(PlanMasine[[#This Row],[Datum SAS]]-1,2)=7,PlanMasine[[#This Row],[Datum SAS]]-3,PlanMasine[[#This Row],[Datum SAS]]-1)</f>
        <v>45818</v>
      </c>
      <c r="W583">
        <f>WEEKNUM(PlanMasine[[#This Row],[Column2]],1)</f>
        <v>24</v>
      </c>
    </row>
    <row r="584" spans="1:23" x14ac:dyDescent="0.25">
      <c r="A584">
        <v>1031816</v>
      </c>
      <c r="B584">
        <v>3</v>
      </c>
      <c r="C584">
        <v>1031834</v>
      </c>
      <c r="D584" t="s">
        <v>2154</v>
      </c>
      <c r="E584">
        <v>15</v>
      </c>
      <c r="F584">
        <v>3</v>
      </c>
      <c r="G584">
        <v>0</v>
      </c>
      <c r="H584">
        <v>0</v>
      </c>
      <c r="I584" t="s">
        <v>5</v>
      </c>
      <c r="J584" t="s">
        <v>570</v>
      </c>
      <c r="K584" t="s">
        <v>2152</v>
      </c>
      <c r="L584" s="3">
        <v>45856</v>
      </c>
      <c r="M5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84" s="3">
        <v>45819</v>
      </c>
      <c r="O584" s="5">
        <f>IFERROR((PlanMasine[[#This Row],[Norma]]/PlanMasine[[#This Row],[Q]])*(PlanMasine[[#This Row],[Q]]/SUMIF(C:C,PlanMasine[[#This Row],[RN]],B:B)*PlanMasine[[#This Row],[KPLQ]]),0)</f>
        <v>15</v>
      </c>
      <c r="P584">
        <v>232348</v>
      </c>
      <c r="Q584">
        <f>COUNTIF(PROMJENA!A:A,PlanMasine[[#This Row],[KPL]]&amp;"-"&amp;PlanMasine[[#This Row],[RN]])</f>
        <v>0</v>
      </c>
      <c r="R584">
        <f>IFERROR(INDEX(REDOSLIJED!A:A,MATCH(PlanMasine[[#This Row],[KPL]],REDOSLIJED!B:B,0)),MAX(REDOSLIJED!A:A)+1)</f>
        <v>45</v>
      </c>
      <c r="S584" s="9">
        <f>SUM($M$2:M584)</f>
        <v>2.1809027777777872</v>
      </c>
      <c r="T584" s="3">
        <f>PlanMasine[[#This Row],[Datum SAS]]-1</f>
        <v>45818</v>
      </c>
      <c r="U584">
        <f>WEEKDAY(PlanMasine[[#This Row],[ZAVRŠETAK MAŠINSKE]],2)</f>
        <v>2</v>
      </c>
      <c r="V584" s="3">
        <f>IF(WEEKDAY(PlanMasine[[#This Row],[Datum SAS]]-1,2)=7,PlanMasine[[#This Row],[Datum SAS]]-3,PlanMasine[[#This Row],[Datum SAS]]-1)</f>
        <v>45818</v>
      </c>
      <c r="W584">
        <f>WEEKNUM(PlanMasine[[#This Row],[Column2]],1)</f>
        <v>24</v>
      </c>
    </row>
    <row r="585" spans="1:23" x14ac:dyDescent="0.25">
      <c r="A585">
        <v>1032998</v>
      </c>
      <c r="B585">
        <v>3</v>
      </c>
      <c r="C585">
        <v>1033005</v>
      </c>
      <c r="D585" t="s">
        <v>2160</v>
      </c>
      <c r="E585">
        <v>9</v>
      </c>
      <c r="F585">
        <v>3</v>
      </c>
      <c r="G585">
        <v>0</v>
      </c>
      <c r="H585">
        <v>0</v>
      </c>
      <c r="I585" t="s">
        <v>5</v>
      </c>
      <c r="J585" t="s">
        <v>570</v>
      </c>
      <c r="K585" t="s">
        <v>2158</v>
      </c>
      <c r="L585" s="3">
        <v>45856</v>
      </c>
      <c r="M5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585" s="3">
        <v>45819</v>
      </c>
      <c r="O585" s="5">
        <f>IFERROR((PlanMasine[[#This Row],[Norma]]/PlanMasine[[#This Row],[Q]])*(PlanMasine[[#This Row],[Q]]/SUMIF(C:C,PlanMasine[[#This Row],[RN]],B:B)*PlanMasine[[#This Row],[KPLQ]]),0)</f>
        <v>9</v>
      </c>
      <c r="P585">
        <v>232356</v>
      </c>
      <c r="Q585">
        <f>COUNTIF(PROMJENA!A:A,PlanMasine[[#This Row],[KPL]]&amp;"-"&amp;PlanMasine[[#This Row],[RN]])</f>
        <v>0</v>
      </c>
      <c r="R585">
        <f>IFERROR(INDEX(REDOSLIJED!A:A,MATCH(PlanMasine[[#This Row],[KPL]],REDOSLIJED!B:B,0)),MAX(REDOSLIJED!A:A)+1)</f>
        <v>45</v>
      </c>
      <c r="S585" s="9">
        <f>SUM($M$2:M585)</f>
        <v>2.1871527777777873</v>
      </c>
      <c r="T585" s="3">
        <f>PlanMasine[[#This Row],[Datum SAS]]-1</f>
        <v>45818</v>
      </c>
      <c r="U585">
        <f>WEEKDAY(PlanMasine[[#This Row],[ZAVRŠETAK MAŠINSKE]],2)</f>
        <v>2</v>
      </c>
      <c r="V585" s="3">
        <f>IF(WEEKDAY(PlanMasine[[#This Row],[Datum SAS]]-1,2)=7,PlanMasine[[#This Row],[Datum SAS]]-3,PlanMasine[[#This Row],[Datum SAS]]-1)</f>
        <v>45818</v>
      </c>
      <c r="W585">
        <f>WEEKNUM(PlanMasine[[#This Row],[Column2]],1)</f>
        <v>24</v>
      </c>
    </row>
    <row r="586" spans="1:23" x14ac:dyDescent="0.25">
      <c r="A586">
        <v>1032998</v>
      </c>
      <c r="B586">
        <v>3</v>
      </c>
      <c r="C586">
        <v>1033001</v>
      </c>
      <c r="D586" t="s">
        <v>2159</v>
      </c>
      <c r="E586">
        <v>15</v>
      </c>
      <c r="F586">
        <v>3</v>
      </c>
      <c r="G586">
        <v>0</v>
      </c>
      <c r="H586">
        <v>0</v>
      </c>
      <c r="I586" t="s">
        <v>5</v>
      </c>
      <c r="J586" t="s">
        <v>570</v>
      </c>
      <c r="K586" t="s">
        <v>2158</v>
      </c>
      <c r="L586" s="3">
        <v>45856</v>
      </c>
      <c r="M5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86" s="3">
        <v>45819</v>
      </c>
      <c r="O586" s="5">
        <f>IFERROR((PlanMasine[[#This Row],[Norma]]/PlanMasine[[#This Row],[Q]])*(PlanMasine[[#This Row],[Q]]/SUMIF(C:C,PlanMasine[[#This Row],[RN]],B:B)*PlanMasine[[#This Row],[KPLQ]]),0)</f>
        <v>15</v>
      </c>
      <c r="P586">
        <v>232352</v>
      </c>
      <c r="Q586">
        <f>COUNTIF(PROMJENA!A:A,PlanMasine[[#This Row],[KPL]]&amp;"-"&amp;PlanMasine[[#This Row],[RN]])</f>
        <v>0</v>
      </c>
      <c r="R586">
        <f>IFERROR(INDEX(REDOSLIJED!A:A,MATCH(PlanMasine[[#This Row],[KPL]],REDOSLIJED!B:B,0)),MAX(REDOSLIJED!A:A)+1)</f>
        <v>45</v>
      </c>
      <c r="S586" s="9">
        <f>SUM($M$2:M586)</f>
        <v>2.1975694444444538</v>
      </c>
      <c r="T586" s="3">
        <f>PlanMasine[[#This Row],[Datum SAS]]-1</f>
        <v>45818</v>
      </c>
      <c r="U586">
        <f>WEEKDAY(PlanMasine[[#This Row],[ZAVRŠETAK MAŠINSKE]],2)</f>
        <v>2</v>
      </c>
      <c r="V586" s="3">
        <f>IF(WEEKDAY(PlanMasine[[#This Row],[Datum SAS]]-1,2)=7,PlanMasine[[#This Row],[Datum SAS]]-3,PlanMasine[[#This Row],[Datum SAS]]-1)</f>
        <v>45818</v>
      </c>
      <c r="W586">
        <f>WEEKNUM(PlanMasine[[#This Row],[Column2]],1)</f>
        <v>24</v>
      </c>
    </row>
    <row r="587" spans="1:23" x14ac:dyDescent="0.25">
      <c r="A587">
        <v>1032998</v>
      </c>
      <c r="B587">
        <v>3</v>
      </c>
      <c r="C587">
        <v>1033000</v>
      </c>
      <c r="D587" t="s">
        <v>2157</v>
      </c>
      <c r="E587">
        <v>15</v>
      </c>
      <c r="F587">
        <v>3</v>
      </c>
      <c r="G587">
        <v>0</v>
      </c>
      <c r="H587">
        <v>0</v>
      </c>
      <c r="I587" t="s">
        <v>5</v>
      </c>
      <c r="J587" t="s">
        <v>570</v>
      </c>
      <c r="K587" t="s">
        <v>2158</v>
      </c>
      <c r="L587" s="3">
        <v>45856</v>
      </c>
      <c r="M5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87" s="3">
        <v>45819</v>
      </c>
      <c r="O587" s="5">
        <f>IFERROR((PlanMasine[[#This Row],[Norma]]/PlanMasine[[#This Row],[Q]])*(PlanMasine[[#This Row],[Q]]/SUMIF(C:C,PlanMasine[[#This Row],[RN]],B:B)*PlanMasine[[#This Row],[KPLQ]]),0)</f>
        <v>15</v>
      </c>
      <c r="P587">
        <v>232351</v>
      </c>
      <c r="Q587">
        <f>COUNTIF(PROMJENA!A:A,PlanMasine[[#This Row],[KPL]]&amp;"-"&amp;PlanMasine[[#This Row],[RN]])</f>
        <v>0</v>
      </c>
      <c r="R587">
        <f>IFERROR(INDEX(REDOSLIJED!A:A,MATCH(PlanMasine[[#This Row],[KPL]],REDOSLIJED!B:B,0)),MAX(REDOSLIJED!A:A)+1)</f>
        <v>45</v>
      </c>
      <c r="S587" s="9">
        <f>SUM($M$2:M587)</f>
        <v>2.2079861111111203</v>
      </c>
      <c r="T587" s="3">
        <f>PlanMasine[[#This Row],[Datum SAS]]-1</f>
        <v>45818</v>
      </c>
      <c r="U587">
        <f>WEEKDAY(PlanMasine[[#This Row],[ZAVRŠETAK MAŠINSKE]],2)</f>
        <v>2</v>
      </c>
      <c r="V587" s="3">
        <f>IF(WEEKDAY(PlanMasine[[#This Row],[Datum SAS]]-1,2)=7,PlanMasine[[#This Row],[Datum SAS]]-3,PlanMasine[[#This Row],[Datum SAS]]-1)</f>
        <v>45818</v>
      </c>
      <c r="W587">
        <f>WEEKNUM(PlanMasine[[#This Row],[Column2]],1)</f>
        <v>24</v>
      </c>
    </row>
    <row r="588" spans="1:23" x14ac:dyDescent="0.25">
      <c r="A588">
        <v>1022137</v>
      </c>
      <c r="B588">
        <v>1</v>
      </c>
      <c r="C588">
        <v>1022116</v>
      </c>
      <c r="D588" t="s">
        <v>1916</v>
      </c>
      <c r="E588">
        <v>5</v>
      </c>
      <c r="F588">
        <v>1</v>
      </c>
      <c r="G588">
        <v>0</v>
      </c>
      <c r="H588">
        <v>0</v>
      </c>
      <c r="I588" t="s">
        <v>5</v>
      </c>
      <c r="J588" t="s">
        <v>570</v>
      </c>
      <c r="K588" t="s">
        <v>1911</v>
      </c>
      <c r="L588" s="3">
        <v>45825</v>
      </c>
      <c r="M5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88" s="3">
        <v>45820</v>
      </c>
      <c r="O588" s="5">
        <f>IFERROR((PlanMasine[[#This Row],[Norma]]/PlanMasine[[#This Row],[Q]])*(PlanMasine[[#This Row],[Q]]/SUMIF(C:C,PlanMasine[[#This Row],[RN]],B:B)*PlanMasine[[#This Row],[KPLQ]]),0)</f>
        <v>5</v>
      </c>
      <c r="P588">
        <v>224066</v>
      </c>
      <c r="Q588">
        <f>COUNTIF(PROMJENA!A:A,PlanMasine[[#This Row],[KPL]]&amp;"-"&amp;PlanMasine[[#This Row],[RN]])</f>
        <v>0</v>
      </c>
      <c r="R588">
        <f>IFERROR(INDEX(REDOSLIJED!A:A,MATCH(PlanMasine[[#This Row],[KPL]],REDOSLIJED!B:B,0)),MAX(REDOSLIJED!A:A)+1)</f>
        <v>45</v>
      </c>
      <c r="S588" s="9">
        <f>SUM($M$2:M588)</f>
        <v>2.2114583333333426</v>
      </c>
      <c r="T588" s="3">
        <f>PlanMasine[[#This Row],[Datum SAS]]-1</f>
        <v>45819</v>
      </c>
      <c r="U588">
        <f>WEEKDAY(PlanMasine[[#This Row],[ZAVRŠETAK MAŠINSKE]],2)</f>
        <v>3</v>
      </c>
      <c r="V588" s="3">
        <f>IF(WEEKDAY(PlanMasine[[#This Row],[Datum SAS]]-1,2)=7,PlanMasine[[#This Row],[Datum SAS]]-3,PlanMasine[[#This Row],[Datum SAS]]-1)</f>
        <v>45819</v>
      </c>
      <c r="W588">
        <f>WEEKNUM(PlanMasine[[#This Row],[Column2]],1)</f>
        <v>24</v>
      </c>
    </row>
    <row r="589" spans="1:23" x14ac:dyDescent="0.25">
      <c r="A589">
        <v>1022137</v>
      </c>
      <c r="B589">
        <v>1</v>
      </c>
      <c r="C589">
        <v>1022117</v>
      </c>
      <c r="D589" t="s">
        <v>1917</v>
      </c>
      <c r="E589">
        <v>5</v>
      </c>
      <c r="F589">
        <v>1</v>
      </c>
      <c r="G589">
        <v>0</v>
      </c>
      <c r="H589">
        <v>0</v>
      </c>
      <c r="I589" t="s">
        <v>5</v>
      </c>
      <c r="J589" t="s">
        <v>570</v>
      </c>
      <c r="K589" t="s">
        <v>1911</v>
      </c>
      <c r="L589" s="3">
        <v>45825</v>
      </c>
      <c r="M5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89" s="3">
        <v>45820</v>
      </c>
      <c r="O589" s="5">
        <f>IFERROR((PlanMasine[[#This Row],[Norma]]/PlanMasine[[#This Row],[Q]])*(PlanMasine[[#This Row],[Q]]/SUMIF(C:C,PlanMasine[[#This Row],[RN]],B:B)*PlanMasine[[#This Row],[KPLQ]]),0)</f>
        <v>5</v>
      </c>
      <c r="P589">
        <v>224067</v>
      </c>
      <c r="Q589">
        <f>COUNTIF(PROMJENA!A:A,PlanMasine[[#This Row],[KPL]]&amp;"-"&amp;PlanMasine[[#This Row],[RN]])</f>
        <v>0</v>
      </c>
      <c r="R589">
        <f>IFERROR(INDEX(REDOSLIJED!A:A,MATCH(PlanMasine[[#This Row],[KPL]],REDOSLIJED!B:B,0)),MAX(REDOSLIJED!A:A)+1)</f>
        <v>45</v>
      </c>
      <c r="S589" s="9">
        <f>SUM($M$2:M589)</f>
        <v>2.214930555555565</v>
      </c>
      <c r="T589" s="3">
        <f>PlanMasine[[#This Row],[Datum SAS]]-1</f>
        <v>45819</v>
      </c>
      <c r="U589">
        <f>WEEKDAY(PlanMasine[[#This Row],[ZAVRŠETAK MAŠINSKE]],2)</f>
        <v>3</v>
      </c>
      <c r="V589" s="3">
        <f>IF(WEEKDAY(PlanMasine[[#This Row],[Datum SAS]]-1,2)=7,PlanMasine[[#This Row],[Datum SAS]]-3,PlanMasine[[#This Row],[Datum SAS]]-1)</f>
        <v>45819</v>
      </c>
      <c r="W589">
        <f>WEEKNUM(PlanMasine[[#This Row],[Column2]],1)</f>
        <v>24</v>
      </c>
    </row>
    <row r="590" spans="1:23" x14ac:dyDescent="0.25">
      <c r="A590">
        <v>1022137</v>
      </c>
      <c r="B590">
        <v>1</v>
      </c>
      <c r="C590">
        <v>1022115</v>
      </c>
      <c r="D590" t="s">
        <v>1915</v>
      </c>
      <c r="E590">
        <v>5</v>
      </c>
      <c r="F590">
        <v>1</v>
      </c>
      <c r="G590">
        <v>0</v>
      </c>
      <c r="H590">
        <v>0</v>
      </c>
      <c r="I590" t="s">
        <v>5</v>
      </c>
      <c r="J590" t="s">
        <v>570</v>
      </c>
      <c r="K590" t="s">
        <v>1911</v>
      </c>
      <c r="L590" s="3">
        <v>45825</v>
      </c>
      <c r="M5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90" s="3">
        <v>45820</v>
      </c>
      <c r="O590" s="5">
        <f>IFERROR((PlanMasine[[#This Row],[Norma]]/PlanMasine[[#This Row],[Q]])*(PlanMasine[[#This Row],[Q]]/SUMIF(C:C,PlanMasine[[#This Row],[RN]],B:B)*PlanMasine[[#This Row],[KPLQ]]),0)</f>
        <v>5</v>
      </c>
      <c r="P590">
        <v>224064</v>
      </c>
      <c r="Q590">
        <f>COUNTIF(PROMJENA!A:A,PlanMasine[[#This Row],[KPL]]&amp;"-"&amp;PlanMasine[[#This Row],[RN]])</f>
        <v>0</v>
      </c>
      <c r="R590">
        <f>IFERROR(INDEX(REDOSLIJED!A:A,MATCH(PlanMasine[[#This Row],[KPL]],REDOSLIJED!B:B,0)),MAX(REDOSLIJED!A:A)+1)</f>
        <v>45</v>
      </c>
      <c r="S590" s="9">
        <f>SUM($M$2:M590)</f>
        <v>2.2184027777777873</v>
      </c>
      <c r="T590" s="3">
        <f>PlanMasine[[#This Row],[Datum SAS]]-1</f>
        <v>45819</v>
      </c>
      <c r="U590">
        <f>WEEKDAY(PlanMasine[[#This Row],[ZAVRŠETAK MAŠINSKE]],2)</f>
        <v>3</v>
      </c>
      <c r="V590" s="3">
        <f>IF(WEEKDAY(PlanMasine[[#This Row],[Datum SAS]]-1,2)=7,PlanMasine[[#This Row],[Datum SAS]]-3,PlanMasine[[#This Row],[Datum SAS]]-1)</f>
        <v>45819</v>
      </c>
      <c r="W590">
        <f>WEEKNUM(PlanMasine[[#This Row],[Column2]],1)</f>
        <v>24</v>
      </c>
    </row>
    <row r="591" spans="1:23" x14ac:dyDescent="0.25">
      <c r="A591">
        <v>1022137</v>
      </c>
      <c r="B591">
        <v>1</v>
      </c>
      <c r="C591">
        <v>1022114</v>
      </c>
      <c r="D591" t="s">
        <v>1914</v>
      </c>
      <c r="E591">
        <v>10</v>
      </c>
      <c r="F591">
        <v>1</v>
      </c>
      <c r="G591">
        <v>0</v>
      </c>
      <c r="H591">
        <v>0</v>
      </c>
      <c r="I591" t="s">
        <v>5</v>
      </c>
      <c r="J591" t="s">
        <v>570</v>
      </c>
      <c r="K591" t="s">
        <v>1911</v>
      </c>
      <c r="L591" s="3">
        <v>45825</v>
      </c>
      <c r="M5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91" s="3">
        <v>45820</v>
      </c>
      <c r="O591" s="5">
        <f>IFERROR((PlanMasine[[#This Row],[Norma]]/PlanMasine[[#This Row],[Q]])*(PlanMasine[[#This Row],[Q]]/SUMIF(C:C,PlanMasine[[#This Row],[RN]],B:B)*PlanMasine[[#This Row],[KPLQ]]),0)</f>
        <v>10</v>
      </c>
      <c r="P591">
        <v>224063</v>
      </c>
      <c r="Q591">
        <f>COUNTIF(PROMJENA!A:A,PlanMasine[[#This Row],[KPL]]&amp;"-"&amp;PlanMasine[[#This Row],[RN]])</f>
        <v>0</v>
      </c>
      <c r="R591">
        <f>IFERROR(INDEX(REDOSLIJED!A:A,MATCH(PlanMasine[[#This Row],[KPL]],REDOSLIJED!B:B,0)),MAX(REDOSLIJED!A:A)+1)</f>
        <v>45</v>
      </c>
      <c r="S591" s="9">
        <f>SUM($M$2:M591)</f>
        <v>2.2253472222222319</v>
      </c>
      <c r="T591" s="3">
        <f>PlanMasine[[#This Row],[Datum SAS]]-1</f>
        <v>45819</v>
      </c>
      <c r="U591">
        <f>WEEKDAY(PlanMasine[[#This Row],[ZAVRŠETAK MAŠINSKE]],2)</f>
        <v>3</v>
      </c>
      <c r="V591" s="3">
        <f>IF(WEEKDAY(PlanMasine[[#This Row],[Datum SAS]]-1,2)=7,PlanMasine[[#This Row],[Datum SAS]]-3,PlanMasine[[#This Row],[Datum SAS]]-1)</f>
        <v>45819</v>
      </c>
      <c r="W591">
        <f>WEEKNUM(PlanMasine[[#This Row],[Column2]],1)</f>
        <v>24</v>
      </c>
    </row>
    <row r="592" spans="1:23" x14ac:dyDescent="0.25">
      <c r="A592">
        <v>1022159</v>
      </c>
      <c r="B592">
        <v>1</v>
      </c>
      <c r="C592">
        <v>1022140</v>
      </c>
      <c r="D592" t="s">
        <v>1913</v>
      </c>
      <c r="E592">
        <v>10</v>
      </c>
      <c r="F592">
        <v>1</v>
      </c>
      <c r="G592">
        <v>0</v>
      </c>
      <c r="H592">
        <v>0</v>
      </c>
      <c r="I592" t="s">
        <v>5</v>
      </c>
      <c r="J592" t="s">
        <v>570</v>
      </c>
      <c r="K592" t="s">
        <v>1987</v>
      </c>
      <c r="L592" s="3">
        <v>45835</v>
      </c>
      <c r="M5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92" s="3">
        <v>45820</v>
      </c>
      <c r="O592" s="5">
        <f>IFERROR((PlanMasine[[#This Row],[Norma]]/PlanMasine[[#This Row],[Q]])*(PlanMasine[[#This Row],[Q]]/SUMIF(C:C,PlanMasine[[#This Row],[RN]],B:B)*PlanMasine[[#This Row],[KPLQ]]),0)</f>
        <v>10</v>
      </c>
      <c r="P592">
        <v>224062</v>
      </c>
      <c r="Q592">
        <f>COUNTIF(PROMJENA!A:A,PlanMasine[[#This Row],[KPL]]&amp;"-"&amp;PlanMasine[[#This Row],[RN]])</f>
        <v>0</v>
      </c>
      <c r="R592">
        <f>IFERROR(INDEX(REDOSLIJED!A:A,MATCH(PlanMasine[[#This Row],[KPL]],REDOSLIJED!B:B,0)),MAX(REDOSLIJED!A:A)+1)</f>
        <v>45</v>
      </c>
      <c r="S592" s="9">
        <f>SUM($M$2:M592)</f>
        <v>2.2322916666666766</v>
      </c>
      <c r="T592" s="3">
        <f>PlanMasine[[#This Row],[Datum SAS]]-1</f>
        <v>45819</v>
      </c>
      <c r="U592">
        <f>WEEKDAY(PlanMasine[[#This Row],[ZAVRŠETAK MAŠINSKE]],2)</f>
        <v>3</v>
      </c>
      <c r="V592" s="3">
        <f>IF(WEEKDAY(PlanMasine[[#This Row],[Datum SAS]]-1,2)=7,PlanMasine[[#This Row],[Datum SAS]]-3,PlanMasine[[#This Row],[Datum SAS]]-1)</f>
        <v>45819</v>
      </c>
      <c r="W592">
        <f>WEEKNUM(PlanMasine[[#This Row],[Column2]],1)</f>
        <v>24</v>
      </c>
    </row>
    <row r="593" spans="1:23" x14ac:dyDescent="0.25">
      <c r="A593">
        <v>1022159</v>
      </c>
      <c r="B593">
        <v>1</v>
      </c>
      <c r="C593">
        <v>1022141</v>
      </c>
      <c r="D593" t="s">
        <v>1914</v>
      </c>
      <c r="E593">
        <v>10</v>
      </c>
      <c r="F593">
        <v>1</v>
      </c>
      <c r="G593">
        <v>0</v>
      </c>
      <c r="H593">
        <v>0</v>
      </c>
      <c r="I593" t="s">
        <v>5</v>
      </c>
      <c r="J593" t="s">
        <v>570</v>
      </c>
      <c r="K593" t="s">
        <v>1987</v>
      </c>
      <c r="L593" s="3">
        <v>45835</v>
      </c>
      <c r="M5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93" s="3">
        <v>45820</v>
      </c>
      <c r="O593" s="5">
        <f>IFERROR((PlanMasine[[#This Row],[Norma]]/PlanMasine[[#This Row],[Q]])*(PlanMasine[[#This Row],[Q]]/SUMIF(C:C,PlanMasine[[#This Row],[RN]],B:B)*PlanMasine[[#This Row],[KPLQ]]),0)</f>
        <v>10</v>
      </c>
      <c r="P593">
        <v>224063</v>
      </c>
      <c r="Q593">
        <f>COUNTIF(PROMJENA!A:A,PlanMasine[[#This Row],[KPL]]&amp;"-"&amp;PlanMasine[[#This Row],[RN]])</f>
        <v>0</v>
      </c>
      <c r="R593">
        <f>IFERROR(INDEX(REDOSLIJED!A:A,MATCH(PlanMasine[[#This Row],[KPL]],REDOSLIJED!B:B,0)),MAX(REDOSLIJED!A:A)+1)</f>
        <v>45</v>
      </c>
      <c r="S593" s="9">
        <f>SUM($M$2:M593)</f>
        <v>2.2392361111111212</v>
      </c>
      <c r="T593" s="3">
        <f>PlanMasine[[#This Row],[Datum SAS]]-1</f>
        <v>45819</v>
      </c>
      <c r="U593">
        <f>WEEKDAY(PlanMasine[[#This Row],[ZAVRŠETAK MAŠINSKE]],2)</f>
        <v>3</v>
      </c>
      <c r="V593" s="3">
        <f>IF(WEEKDAY(PlanMasine[[#This Row],[Datum SAS]]-1,2)=7,PlanMasine[[#This Row],[Datum SAS]]-3,PlanMasine[[#This Row],[Datum SAS]]-1)</f>
        <v>45819</v>
      </c>
      <c r="W593">
        <f>WEEKNUM(PlanMasine[[#This Row],[Column2]],1)</f>
        <v>24</v>
      </c>
    </row>
    <row r="594" spans="1:23" x14ac:dyDescent="0.25">
      <c r="A594">
        <v>1022159</v>
      </c>
      <c r="B594">
        <v>1</v>
      </c>
      <c r="C594">
        <v>1022153</v>
      </c>
      <c r="D594" t="s">
        <v>1910</v>
      </c>
      <c r="E594">
        <v>3</v>
      </c>
      <c r="F594">
        <v>1</v>
      </c>
      <c r="G594">
        <v>0</v>
      </c>
      <c r="H594">
        <v>0</v>
      </c>
      <c r="I594" t="s">
        <v>5</v>
      </c>
      <c r="J594" t="s">
        <v>570</v>
      </c>
      <c r="K594" t="s">
        <v>1987</v>
      </c>
      <c r="L594" s="3">
        <v>45835</v>
      </c>
      <c r="M5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594" s="3">
        <v>45820</v>
      </c>
      <c r="O594" s="5">
        <f>IFERROR((PlanMasine[[#This Row],[Norma]]/PlanMasine[[#This Row],[Q]])*(PlanMasine[[#This Row],[Q]]/SUMIF(C:C,PlanMasine[[#This Row],[RN]],B:B)*PlanMasine[[#This Row],[KPLQ]]),0)</f>
        <v>3</v>
      </c>
      <c r="P594">
        <v>224076</v>
      </c>
      <c r="Q594">
        <f>COUNTIF(PROMJENA!A:A,PlanMasine[[#This Row],[KPL]]&amp;"-"&amp;PlanMasine[[#This Row],[RN]])</f>
        <v>0</v>
      </c>
      <c r="R594">
        <f>IFERROR(INDEX(REDOSLIJED!A:A,MATCH(PlanMasine[[#This Row],[KPL]],REDOSLIJED!B:B,0)),MAX(REDOSLIJED!A:A)+1)</f>
        <v>45</v>
      </c>
      <c r="S594" s="9">
        <f>SUM($M$2:M594)</f>
        <v>2.2413194444444544</v>
      </c>
      <c r="T594" s="3">
        <f>PlanMasine[[#This Row],[Datum SAS]]-1</f>
        <v>45819</v>
      </c>
      <c r="U594">
        <f>WEEKDAY(PlanMasine[[#This Row],[ZAVRŠETAK MAŠINSKE]],2)</f>
        <v>3</v>
      </c>
      <c r="V594" s="3">
        <f>IF(WEEKDAY(PlanMasine[[#This Row],[Datum SAS]]-1,2)=7,PlanMasine[[#This Row],[Datum SAS]]-3,PlanMasine[[#This Row],[Datum SAS]]-1)</f>
        <v>45819</v>
      </c>
      <c r="W594">
        <f>WEEKNUM(PlanMasine[[#This Row],[Column2]],1)</f>
        <v>24</v>
      </c>
    </row>
    <row r="595" spans="1:23" x14ac:dyDescent="0.25">
      <c r="A595">
        <v>1022159</v>
      </c>
      <c r="B595">
        <v>1</v>
      </c>
      <c r="C595">
        <v>1022142</v>
      </c>
      <c r="D595" t="s">
        <v>1915</v>
      </c>
      <c r="E595">
        <v>5</v>
      </c>
      <c r="F595">
        <v>1</v>
      </c>
      <c r="G595">
        <v>0</v>
      </c>
      <c r="H595">
        <v>0</v>
      </c>
      <c r="I595" t="s">
        <v>5</v>
      </c>
      <c r="J595" t="s">
        <v>570</v>
      </c>
      <c r="K595" t="s">
        <v>1987</v>
      </c>
      <c r="L595" s="3">
        <v>45835</v>
      </c>
      <c r="M5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95" s="3">
        <v>45820</v>
      </c>
      <c r="O595" s="5">
        <f>IFERROR((PlanMasine[[#This Row],[Norma]]/PlanMasine[[#This Row],[Q]])*(PlanMasine[[#This Row],[Q]]/SUMIF(C:C,PlanMasine[[#This Row],[RN]],B:B)*PlanMasine[[#This Row],[KPLQ]]),0)</f>
        <v>5</v>
      </c>
      <c r="P595">
        <v>224064</v>
      </c>
      <c r="Q595">
        <f>COUNTIF(PROMJENA!A:A,PlanMasine[[#This Row],[KPL]]&amp;"-"&amp;PlanMasine[[#This Row],[RN]])</f>
        <v>0</v>
      </c>
      <c r="R595">
        <f>IFERROR(INDEX(REDOSLIJED!A:A,MATCH(PlanMasine[[#This Row],[KPL]],REDOSLIJED!B:B,0)),MAX(REDOSLIJED!A:A)+1)</f>
        <v>45</v>
      </c>
      <c r="S595" s="9">
        <f>SUM($M$2:M595)</f>
        <v>2.2447916666666767</v>
      </c>
      <c r="T595" s="3">
        <f>PlanMasine[[#This Row],[Datum SAS]]-1</f>
        <v>45819</v>
      </c>
      <c r="U595">
        <f>WEEKDAY(PlanMasine[[#This Row],[ZAVRŠETAK MAŠINSKE]],2)</f>
        <v>3</v>
      </c>
      <c r="V595" s="3">
        <f>IF(WEEKDAY(PlanMasine[[#This Row],[Datum SAS]]-1,2)=7,PlanMasine[[#This Row],[Datum SAS]]-3,PlanMasine[[#This Row],[Datum SAS]]-1)</f>
        <v>45819</v>
      </c>
      <c r="W595">
        <f>WEEKNUM(PlanMasine[[#This Row],[Column2]],1)</f>
        <v>24</v>
      </c>
    </row>
    <row r="596" spans="1:23" x14ac:dyDescent="0.25">
      <c r="A596">
        <v>1022159</v>
      </c>
      <c r="B596">
        <v>1</v>
      </c>
      <c r="C596">
        <v>1022139</v>
      </c>
      <c r="D596" t="s">
        <v>1912</v>
      </c>
      <c r="E596">
        <v>10</v>
      </c>
      <c r="F596">
        <v>1</v>
      </c>
      <c r="G596">
        <v>0</v>
      </c>
      <c r="H596">
        <v>0</v>
      </c>
      <c r="I596" t="s">
        <v>5</v>
      </c>
      <c r="J596" t="s">
        <v>570</v>
      </c>
      <c r="K596" t="s">
        <v>1987</v>
      </c>
      <c r="L596" s="3">
        <v>45835</v>
      </c>
      <c r="M5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96" s="3">
        <v>45820</v>
      </c>
      <c r="O596" s="5">
        <f>IFERROR((PlanMasine[[#This Row],[Norma]]/PlanMasine[[#This Row],[Q]])*(PlanMasine[[#This Row],[Q]]/SUMIF(C:C,PlanMasine[[#This Row],[RN]],B:B)*PlanMasine[[#This Row],[KPLQ]]),0)</f>
        <v>10</v>
      </c>
      <c r="P596">
        <v>224061</v>
      </c>
      <c r="Q596">
        <f>COUNTIF(PROMJENA!A:A,PlanMasine[[#This Row],[KPL]]&amp;"-"&amp;PlanMasine[[#This Row],[RN]])</f>
        <v>0</v>
      </c>
      <c r="R596">
        <f>IFERROR(INDEX(REDOSLIJED!A:A,MATCH(PlanMasine[[#This Row],[KPL]],REDOSLIJED!B:B,0)),MAX(REDOSLIJED!A:A)+1)</f>
        <v>45</v>
      </c>
      <c r="S596" s="9">
        <f>SUM($M$2:M596)</f>
        <v>2.2517361111111214</v>
      </c>
      <c r="T596" s="3">
        <f>PlanMasine[[#This Row],[Datum SAS]]-1</f>
        <v>45819</v>
      </c>
      <c r="U596">
        <f>WEEKDAY(PlanMasine[[#This Row],[ZAVRŠETAK MAŠINSKE]],2)</f>
        <v>3</v>
      </c>
      <c r="V596" s="3">
        <f>IF(WEEKDAY(PlanMasine[[#This Row],[Datum SAS]]-1,2)=7,PlanMasine[[#This Row],[Datum SAS]]-3,PlanMasine[[#This Row],[Datum SAS]]-1)</f>
        <v>45819</v>
      </c>
      <c r="W596">
        <f>WEEKNUM(PlanMasine[[#This Row],[Column2]],1)</f>
        <v>24</v>
      </c>
    </row>
    <row r="597" spans="1:23" x14ac:dyDescent="0.25">
      <c r="A597">
        <v>1022159</v>
      </c>
      <c r="B597">
        <v>1</v>
      </c>
      <c r="C597">
        <v>1022143</v>
      </c>
      <c r="D597" t="s">
        <v>1916</v>
      </c>
      <c r="E597">
        <v>5</v>
      </c>
      <c r="F597">
        <v>1</v>
      </c>
      <c r="G597">
        <v>0</v>
      </c>
      <c r="H597">
        <v>0</v>
      </c>
      <c r="I597" t="s">
        <v>5</v>
      </c>
      <c r="J597" t="s">
        <v>570</v>
      </c>
      <c r="K597" t="s">
        <v>1987</v>
      </c>
      <c r="L597" s="3">
        <v>45835</v>
      </c>
      <c r="M5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97" s="3">
        <v>45820</v>
      </c>
      <c r="O597" s="5">
        <f>IFERROR((PlanMasine[[#This Row],[Norma]]/PlanMasine[[#This Row],[Q]])*(PlanMasine[[#This Row],[Q]]/SUMIF(C:C,PlanMasine[[#This Row],[RN]],B:B)*PlanMasine[[#This Row],[KPLQ]]),0)</f>
        <v>5</v>
      </c>
      <c r="P597">
        <v>224066</v>
      </c>
      <c r="Q597">
        <f>COUNTIF(PROMJENA!A:A,PlanMasine[[#This Row],[KPL]]&amp;"-"&amp;PlanMasine[[#This Row],[RN]])</f>
        <v>0</v>
      </c>
      <c r="R597">
        <f>IFERROR(INDEX(REDOSLIJED!A:A,MATCH(PlanMasine[[#This Row],[KPL]],REDOSLIJED!B:B,0)),MAX(REDOSLIJED!A:A)+1)</f>
        <v>45</v>
      </c>
      <c r="S597" s="9">
        <f>SUM($M$2:M597)</f>
        <v>2.2552083333333437</v>
      </c>
      <c r="T597" s="3">
        <f>PlanMasine[[#This Row],[Datum SAS]]-1</f>
        <v>45819</v>
      </c>
      <c r="U597">
        <f>WEEKDAY(PlanMasine[[#This Row],[ZAVRŠETAK MAŠINSKE]],2)</f>
        <v>3</v>
      </c>
      <c r="V597" s="3">
        <f>IF(WEEKDAY(PlanMasine[[#This Row],[Datum SAS]]-1,2)=7,PlanMasine[[#This Row],[Datum SAS]]-3,PlanMasine[[#This Row],[Datum SAS]]-1)</f>
        <v>45819</v>
      </c>
      <c r="W597">
        <f>WEEKNUM(PlanMasine[[#This Row],[Column2]],1)</f>
        <v>24</v>
      </c>
    </row>
    <row r="598" spans="1:23" x14ac:dyDescent="0.25">
      <c r="A598">
        <v>1022159</v>
      </c>
      <c r="B598">
        <v>1</v>
      </c>
      <c r="C598">
        <v>1022144</v>
      </c>
      <c r="D598" t="s">
        <v>1917</v>
      </c>
      <c r="E598">
        <v>5</v>
      </c>
      <c r="F598">
        <v>1</v>
      </c>
      <c r="G598">
        <v>0</v>
      </c>
      <c r="H598">
        <v>0</v>
      </c>
      <c r="I598" t="s">
        <v>5</v>
      </c>
      <c r="J598" t="s">
        <v>570</v>
      </c>
      <c r="K598" t="s">
        <v>1987</v>
      </c>
      <c r="L598" s="3">
        <v>45835</v>
      </c>
      <c r="M5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98" s="3">
        <v>45820</v>
      </c>
      <c r="O598" s="5">
        <f>IFERROR((PlanMasine[[#This Row],[Norma]]/PlanMasine[[#This Row],[Q]])*(PlanMasine[[#This Row],[Q]]/SUMIF(C:C,PlanMasine[[#This Row],[RN]],B:B)*PlanMasine[[#This Row],[KPLQ]]),0)</f>
        <v>5</v>
      </c>
      <c r="P598">
        <v>224067</v>
      </c>
      <c r="Q598">
        <f>COUNTIF(PROMJENA!A:A,PlanMasine[[#This Row],[KPL]]&amp;"-"&amp;PlanMasine[[#This Row],[RN]])</f>
        <v>0</v>
      </c>
      <c r="R598">
        <f>IFERROR(INDEX(REDOSLIJED!A:A,MATCH(PlanMasine[[#This Row],[KPL]],REDOSLIJED!B:B,0)),MAX(REDOSLIJED!A:A)+1)</f>
        <v>45</v>
      </c>
      <c r="S598" s="9">
        <f>SUM($M$2:M598)</f>
        <v>2.258680555555566</v>
      </c>
      <c r="T598" s="3">
        <f>PlanMasine[[#This Row],[Datum SAS]]-1</f>
        <v>45819</v>
      </c>
      <c r="U598">
        <f>WEEKDAY(PlanMasine[[#This Row],[ZAVRŠETAK MAŠINSKE]],2)</f>
        <v>3</v>
      </c>
      <c r="V598" s="3">
        <f>IF(WEEKDAY(PlanMasine[[#This Row],[Datum SAS]]-1,2)=7,PlanMasine[[#This Row],[Datum SAS]]-3,PlanMasine[[#This Row],[Datum SAS]]-1)</f>
        <v>45819</v>
      </c>
      <c r="W598">
        <f>WEEKNUM(PlanMasine[[#This Row],[Column2]],1)</f>
        <v>24</v>
      </c>
    </row>
    <row r="599" spans="1:23" x14ac:dyDescent="0.25">
      <c r="A599">
        <v>1022159</v>
      </c>
      <c r="B599">
        <v>1</v>
      </c>
      <c r="C599">
        <v>1022145</v>
      </c>
      <c r="D599" t="s">
        <v>1988</v>
      </c>
      <c r="E599">
        <v>8</v>
      </c>
      <c r="F599">
        <v>4</v>
      </c>
      <c r="G599">
        <v>0</v>
      </c>
      <c r="H599">
        <v>0</v>
      </c>
      <c r="I599" t="s">
        <v>5</v>
      </c>
      <c r="J599" t="s">
        <v>570</v>
      </c>
      <c r="K599" t="s">
        <v>1987</v>
      </c>
      <c r="L599" s="3">
        <v>45835</v>
      </c>
      <c r="M5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99" s="3">
        <v>45820</v>
      </c>
      <c r="O599" s="5">
        <f>IFERROR((PlanMasine[[#This Row],[Norma]]/PlanMasine[[#This Row],[Q]])*(PlanMasine[[#This Row],[Q]]/SUMIF(C:C,PlanMasine[[#This Row],[RN]],B:B)*PlanMasine[[#This Row],[KPLQ]]),0)</f>
        <v>8</v>
      </c>
      <c r="P599">
        <v>224068</v>
      </c>
      <c r="Q599">
        <f>COUNTIF(PROMJENA!A:A,PlanMasine[[#This Row],[KPL]]&amp;"-"&amp;PlanMasine[[#This Row],[RN]])</f>
        <v>0</v>
      </c>
      <c r="R599">
        <f>IFERROR(INDEX(REDOSLIJED!A:A,MATCH(PlanMasine[[#This Row],[KPL]],REDOSLIJED!B:B,0)),MAX(REDOSLIJED!A:A)+1)</f>
        <v>45</v>
      </c>
      <c r="S599" s="9">
        <f>SUM($M$2:M599)</f>
        <v>2.2642361111111216</v>
      </c>
      <c r="T599" s="3">
        <f>PlanMasine[[#This Row],[Datum SAS]]-1</f>
        <v>45819</v>
      </c>
      <c r="U599">
        <f>WEEKDAY(PlanMasine[[#This Row],[ZAVRŠETAK MAŠINSKE]],2)</f>
        <v>3</v>
      </c>
      <c r="V599" s="3">
        <f>IF(WEEKDAY(PlanMasine[[#This Row],[Datum SAS]]-1,2)=7,PlanMasine[[#This Row],[Datum SAS]]-3,PlanMasine[[#This Row],[Datum SAS]]-1)</f>
        <v>45819</v>
      </c>
      <c r="W599">
        <f>WEEKNUM(PlanMasine[[#This Row],[Column2]],1)</f>
        <v>24</v>
      </c>
    </row>
    <row r="600" spans="1:23" x14ac:dyDescent="0.25">
      <c r="A600">
        <v>1023025</v>
      </c>
      <c r="B600">
        <v>1</v>
      </c>
      <c r="C600">
        <v>1022878</v>
      </c>
      <c r="D600" t="s">
        <v>1879</v>
      </c>
      <c r="E600">
        <v>8</v>
      </c>
      <c r="F600">
        <v>2</v>
      </c>
      <c r="G600">
        <v>0</v>
      </c>
      <c r="H600">
        <v>0</v>
      </c>
      <c r="I600" t="s">
        <v>5</v>
      </c>
      <c r="J600" t="s">
        <v>570</v>
      </c>
      <c r="K600" t="s">
        <v>1928</v>
      </c>
      <c r="L600" s="3">
        <v>45832</v>
      </c>
      <c r="M6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00" s="3">
        <v>45820</v>
      </c>
      <c r="O600" s="5">
        <f>IFERROR((PlanMasine[[#This Row],[Norma]]/PlanMasine[[#This Row],[Q]])*(PlanMasine[[#This Row],[Q]]/SUMIF(C:C,PlanMasine[[#This Row],[RN]],B:B)*PlanMasine[[#This Row],[KPLQ]]),0)</f>
        <v>8</v>
      </c>
      <c r="P600">
        <v>225746</v>
      </c>
      <c r="Q600">
        <f>COUNTIF(PROMJENA!A:A,PlanMasine[[#This Row],[KPL]]&amp;"-"&amp;PlanMasine[[#This Row],[RN]])</f>
        <v>0</v>
      </c>
      <c r="R600">
        <f>IFERROR(INDEX(REDOSLIJED!A:A,MATCH(PlanMasine[[#This Row],[KPL]],REDOSLIJED!B:B,0)),MAX(REDOSLIJED!A:A)+1)</f>
        <v>45</v>
      </c>
      <c r="S600" s="9">
        <f>SUM($M$2:M600)</f>
        <v>2.2697916666666771</v>
      </c>
      <c r="T600" s="3">
        <f>PlanMasine[[#This Row],[Datum SAS]]-1</f>
        <v>45819</v>
      </c>
      <c r="U600">
        <f>WEEKDAY(PlanMasine[[#This Row],[ZAVRŠETAK MAŠINSKE]],2)</f>
        <v>3</v>
      </c>
      <c r="V600" s="3">
        <f>IF(WEEKDAY(PlanMasine[[#This Row],[Datum SAS]]-1,2)=7,PlanMasine[[#This Row],[Datum SAS]]-3,PlanMasine[[#This Row],[Datum SAS]]-1)</f>
        <v>45819</v>
      </c>
      <c r="W600">
        <f>WEEKNUM(PlanMasine[[#This Row],[Column2]],1)</f>
        <v>24</v>
      </c>
    </row>
    <row r="601" spans="1:23" x14ac:dyDescent="0.25">
      <c r="A601">
        <v>1023025</v>
      </c>
      <c r="B601">
        <v>1</v>
      </c>
      <c r="C601">
        <v>1022877</v>
      </c>
      <c r="D601" t="s">
        <v>1880</v>
      </c>
      <c r="E601">
        <v>4</v>
      </c>
      <c r="F601">
        <v>1</v>
      </c>
      <c r="G601">
        <v>0</v>
      </c>
      <c r="H601">
        <v>0</v>
      </c>
      <c r="I601" t="s">
        <v>5</v>
      </c>
      <c r="J601" t="s">
        <v>570</v>
      </c>
      <c r="K601" t="s">
        <v>1928</v>
      </c>
      <c r="L601" s="3">
        <v>45832</v>
      </c>
      <c r="M6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601" s="3">
        <v>45820</v>
      </c>
      <c r="O601" s="5">
        <f>IFERROR((PlanMasine[[#This Row],[Norma]]/PlanMasine[[#This Row],[Q]])*(PlanMasine[[#This Row],[Q]]/SUMIF(C:C,PlanMasine[[#This Row],[RN]],B:B)*PlanMasine[[#This Row],[KPLQ]]),0)</f>
        <v>4</v>
      </c>
      <c r="P601">
        <v>225745</v>
      </c>
      <c r="Q601">
        <f>COUNTIF(PROMJENA!A:A,PlanMasine[[#This Row],[KPL]]&amp;"-"&amp;PlanMasine[[#This Row],[RN]])</f>
        <v>0</v>
      </c>
      <c r="R601">
        <f>IFERROR(INDEX(REDOSLIJED!A:A,MATCH(PlanMasine[[#This Row],[KPL]],REDOSLIJED!B:B,0)),MAX(REDOSLIJED!A:A)+1)</f>
        <v>45</v>
      </c>
      <c r="S601" s="9">
        <f>SUM($M$2:M601)</f>
        <v>2.2725694444444549</v>
      </c>
      <c r="T601" s="3">
        <f>PlanMasine[[#This Row],[Datum SAS]]-1</f>
        <v>45819</v>
      </c>
      <c r="U601">
        <f>WEEKDAY(PlanMasine[[#This Row],[ZAVRŠETAK MAŠINSKE]],2)</f>
        <v>3</v>
      </c>
      <c r="V601" s="3">
        <f>IF(WEEKDAY(PlanMasine[[#This Row],[Datum SAS]]-1,2)=7,PlanMasine[[#This Row],[Datum SAS]]-3,PlanMasine[[#This Row],[Datum SAS]]-1)</f>
        <v>45819</v>
      </c>
      <c r="W601">
        <f>WEEKNUM(PlanMasine[[#This Row],[Column2]],1)</f>
        <v>24</v>
      </c>
    </row>
    <row r="602" spans="1:23" x14ac:dyDescent="0.25">
      <c r="A602">
        <v>1023025</v>
      </c>
      <c r="B602">
        <v>1</v>
      </c>
      <c r="C602">
        <v>1022876</v>
      </c>
      <c r="D602" t="s">
        <v>1881</v>
      </c>
      <c r="E602">
        <v>4</v>
      </c>
      <c r="F602">
        <v>1</v>
      </c>
      <c r="G602">
        <v>0</v>
      </c>
      <c r="H602">
        <v>0</v>
      </c>
      <c r="I602" t="s">
        <v>5</v>
      </c>
      <c r="J602" t="s">
        <v>570</v>
      </c>
      <c r="K602" t="s">
        <v>1928</v>
      </c>
      <c r="L602" s="3">
        <v>45832</v>
      </c>
      <c r="M6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602" s="3">
        <v>45820</v>
      </c>
      <c r="O602" s="5">
        <f>IFERROR((PlanMasine[[#This Row],[Norma]]/PlanMasine[[#This Row],[Q]])*(PlanMasine[[#This Row],[Q]]/SUMIF(C:C,PlanMasine[[#This Row],[RN]],B:B)*PlanMasine[[#This Row],[KPLQ]]),0)</f>
        <v>4</v>
      </c>
      <c r="P602">
        <v>225744</v>
      </c>
      <c r="Q602">
        <f>COUNTIF(PROMJENA!A:A,PlanMasine[[#This Row],[KPL]]&amp;"-"&amp;PlanMasine[[#This Row],[RN]])</f>
        <v>0</v>
      </c>
      <c r="R602">
        <f>IFERROR(INDEX(REDOSLIJED!A:A,MATCH(PlanMasine[[#This Row],[KPL]],REDOSLIJED!B:B,0)),MAX(REDOSLIJED!A:A)+1)</f>
        <v>45</v>
      </c>
      <c r="S602" s="9">
        <f>SUM($M$2:M602)</f>
        <v>2.2753472222222326</v>
      </c>
      <c r="T602" s="3">
        <f>PlanMasine[[#This Row],[Datum SAS]]-1</f>
        <v>45819</v>
      </c>
      <c r="U602">
        <f>WEEKDAY(PlanMasine[[#This Row],[ZAVRŠETAK MAŠINSKE]],2)</f>
        <v>3</v>
      </c>
      <c r="V602" s="3">
        <f>IF(WEEKDAY(PlanMasine[[#This Row],[Datum SAS]]-1,2)=7,PlanMasine[[#This Row],[Datum SAS]]-3,PlanMasine[[#This Row],[Datum SAS]]-1)</f>
        <v>45819</v>
      </c>
      <c r="W602">
        <f>WEEKNUM(PlanMasine[[#This Row],[Column2]],1)</f>
        <v>24</v>
      </c>
    </row>
    <row r="603" spans="1:23" x14ac:dyDescent="0.25">
      <c r="A603">
        <v>1023025</v>
      </c>
      <c r="B603">
        <v>1</v>
      </c>
      <c r="C603">
        <v>1022875</v>
      </c>
      <c r="D603" t="s">
        <v>1882</v>
      </c>
      <c r="E603">
        <v>10</v>
      </c>
      <c r="F603">
        <v>2</v>
      </c>
      <c r="G603">
        <v>0</v>
      </c>
      <c r="H603">
        <v>0</v>
      </c>
      <c r="I603" t="s">
        <v>5</v>
      </c>
      <c r="J603" t="s">
        <v>570</v>
      </c>
      <c r="K603" t="s">
        <v>1928</v>
      </c>
      <c r="L603" s="3">
        <v>45832</v>
      </c>
      <c r="M6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03" s="3">
        <v>45820</v>
      </c>
      <c r="O603" s="5">
        <f>IFERROR((PlanMasine[[#This Row],[Norma]]/PlanMasine[[#This Row],[Q]])*(PlanMasine[[#This Row],[Q]]/SUMIF(C:C,PlanMasine[[#This Row],[RN]],B:B)*PlanMasine[[#This Row],[KPLQ]]),0)</f>
        <v>10</v>
      </c>
      <c r="P603">
        <v>225743</v>
      </c>
      <c r="Q603">
        <f>COUNTIF(PROMJENA!A:A,PlanMasine[[#This Row],[KPL]]&amp;"-"&amp;PlanMasine[[#This Row],[RN]])</f>
        <v>0</v>
      </c>
      <c r="R603">
        <f>IFERROR(INDEX(REDOSLIJED!A:A,MATCH(PlanMasine[[#This Row],[KPL]],REDOSLIJED!B:B,0)),MAX(REDOSLIJED!A:A)+1)</f>
        <v>45</v>
      </c>
      <c r="S603" s="9">
        <f>SUM($M$2:M603)</f>
        <v>2.2822916666666773</v>
      </c>
      <c r="T603" s="3">
        <f>PlanMasine[[#This Row],[Datum SAS]]-1</f>
        <v>45819</v>
      </c>
      <c r="U603">
        <f>WEEKDAY(PlanMasine[[#This Row],[ZAVRŠETAK MAŠINSKE]],2)</f>
        <v>3</v>
      </c>
      <c r="V603" s="3">
        <f>IF(WEEKDAY(PlanMasine[[#This Row],[Datum SAS]]-1,2)=7,PlanMasine[[#This Row],[Datum SAS]]-3,PlanMasine[[#This Row],[Datum SAS]]-1)</f>
        <v>45819</v>
      </c>
      <c r="W603">
        <f>WEEKNUM(PlanMasine[[#This Row],[Column2]],1)</f>
        <v>24</v>
      </c>
    </row>
    <row r="604" spans="1:23" x14ac:dyDescent="0.25">
      <c r="A604">
        <v>1023025</v>
      </c>
      <c r="B604">
        <v>1</v>
      </c>
      <c r="C604">
        <v>1022872</v>
      </c>
      <c r="D604" t="s">
        <v>1929</v>
      </c>
      <c r="E604">
        <v>6</v>
      </c>
      <c r="F604">
        <v>2</v>
      </c>
      <c r="G604">
        <v>0</v>
      </c>
      <c r="H604">
        <v>0</v>
      </c>
      <c r="I604" t="s">
        <v>5</v>
      </c>
      <c r="J604" t="s">
        <v>570</v>
      </c>
      <c r="K604" t="s">
        <v>1928</v>
      </c>
      <c r="L604" s="3">
        <v>45832</v>
      </c>
      <c r="M6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604" s="3">
        <v>45820</v>
      </c>
      <c r="O604" s="5">
        <f>IFERROR((PlanMasine[[#This Row],[Norma]]/PlanMasine[[#This Row],[Q]])*(PlanMasine[[#This Row],[Q]]/SUMIF(C:C,PlanMasine[[#This Row],[RN]],B:B)*PlanMasine[[#This Row],[KPLQ]]),0)</f>
        <v>6</v>
      </c>
      <c r="P604">
        <v>225740</v>
      </c>
      <c r="Q604">
        <f>COUNTIF(PROMJENA!A:A,PlanMasine[[#This Row],[KPL]]&amp;"-"&amp;PlanMasine[[#This Row],[RN]])</f>
        <v>0</v>
      </c>
      <c r="R604">
        <f>IFERROR(INDEX(REDOSLIJED!A:A,MATCH(PlanMasine[[#This Row],[KPL]],REDOSLIJED!B:B,0)),MAX(REDOSLIJED!A:A)+1)</f>
        <v>45</v>
      </c>
      <c r="S604" s="9">
        <f>SUM($M$2:M604)</f>
        <v>2.2864583333333441</v>
      </c>
      <c r="T604" s="3">
        <f>PlanMasine[[#This Row],[Datum SAS]]-1</f>
        <v>45819</v>
      </c>
      <c r="U604">
        <f>WEEKDAY(PlanMasine[[#This Row],[ZAVRŠETAK MAŠINSKE]],2)</f>
        <v>3</v>
      </c>
      <c r="V604" s="3">
        <f>IF(WEEKDAY(PlanMasine[[#This Row],[Datum SAS]]-1,2)=7,PlanMasine[[#This Row],[Datum SAS]]-3,PlanMasine[[#This Row],[Datum SAS]]-1)</f>
        <v>45819</v>
      </c>
      <c r="W604">
        <f>WEEKNUM(PlanMasine[[#This Row],[Column2]],1)</f>
        <v>24</v>
      </c>
    </row>
    <row r="605" spans="1:23" x14ac:dyDescent="0.25">
      <c r="A605">
        <v>1023025</v>
      </c>
      <c r="B605">
        <v>1</v>
      </c>
      <c r="C605">
        <v>1022864</v>
      </c>
      <c r="D605" t="s">
        <v>1894</v>
      </c>
      <c r="E605">
        <v>3</v>
      </c>
      <c r="F605">
        <v>1</v>
      </c>
      <c r="G605">
        <v>0</v>
      </c>
      <c r="H605">
        <v>0</v>
      </c>
      <c r="I605" t="s">
        <v>5</v>
      </c>
      <c r="J605" t="s">
        <v>570</v>
      </c>
      <c r="K605" t="s">
        <v>1928</v>
      </c>
      <c r="L605" s="3">
        <v>45832</v>
      </c>
      <c r="M6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05" s="3">
        <v>45820</v>
      </c>
      <c r="O605" s="5">
        <f>IFERROR((PlanMasine[[#This Row],[Norma]]/PlanMasine[[#This Row],[Q]])*(PlanMasine[[#This Row],[Q]]/SUMIF(C:C,PlanMasine[[#This Row],[RN]],B:B)*PlanMasine[[#This Row],[KPLQ]]),0)</f>
        <v>3</v>
      </c>
      <c r="P605">
        <v>225732</v>
      </c>
      <c r="Q605">
        <f>COUNTIF(PROMJENA!A:A,PlanMasine[[#This Row],[KPL]]&amp;"-"&amp;PlanMasine[[#This Row],[RN]])</f>
        <v>0</v>
      </c>
      <c r="R605">
        <f>IFERROR(INDEX(REDOSLIJED!A:A,MATCH(PlanMasine[[#This Row],[KPL]],REDOSLIJED!B:B,0)),MAX(REDOSLIJED!A:A)+1)</f>
        <v>45</v>
      </c>
      <c r="S605" s="9">
        <f>SUM($M$2:M605)</f>
        <v>2.2885416666666774</v>
      </c>
      <c r="T605" s="3">
        <f>PlanMasine[[#This Row],[Datum SAS]]-1</f>
        <v>45819</v>
      </c>
      <c r="U605">
        <f>WEEKDAY(PlanMasine[[#This Row],[ZAVRŠETAK MAŠINSKE]],2)</f>
        <v>3</v>
      </c>
      <c r="V605" s="3">
        <f>IF(WEEKDAY(PlanMasine[[#This Row],[Datum SAS]]-1,2)=7,PlanMasine[[#This Row],[Datum SAS]]-3,PlanMasine[[#This Row],[Datum SAS]]-1)</f>
        <v>45819</v>
      </c>
      <c r="W605">
        <f>WEEKNUM(PlanMasine[[#This Row],[Column2]],1)</f>
        <v>24</v>
      </c>
    </row>
    <row r="606" spans="1:23" x14ac:dyDescent="0.25">
      <c r="A606">
        <v>1023025</v>
      </c>
      <c r="B606">
        <v>1</v>
      </c>
      <c r="C606">
        <v>1023059</v>
      </c>
      <c r="D606" t="s">
        <v>1930</v>
      </c>
      <c r="E606">
        <v>7</v>
      </c>
      <c r="F606">
        <v>1</v>
      </c>
      <c r="G606">
        <v>0</v>
      </c>
      <c r="H606">
        <v>0</v>
      </c>
      <c r="I606" t="s">
        <v>5</v>
      </c>
      <c r="J606" t="s">
        <v>570</v>
      </c>
      <c r="K606" t="s">
        <v>1928</v>
      </c>
      <c r="L606" s="3">
        <v>45832</v>
      </c>
      <c r="M6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06" s="3">
        <v>45820</v>
      </c>
      <c r="O606" s="5">
        <f>IFERROR((PlanMasine[[#This Row],[Norma]]/PlanMasine[[#This Row],[Q]])*(PlanMasine[[#This Row],[Q]]/SUMIF(C:C,PlanMasine[[#This Row],[RN]],B:B)*PlanMasine[[#This Row],[KPLQ]]),0)</f>
        <v>7</v>
      </c>
      <c r="P606">
        <v>232083</v>
      </c>
      <c r="Q606">
        <f>COUNTIF(PROMJENA!A:A,PlanMasine[[#This Row],[KPL]]&amp;"-"&amp;PlanMasine[[#This Row],[RN]])</f>
        <v>0</v>
      </c>
      <c r="R606">
        <f>IFERROR(INDEX(REDOSLIJED!A:A,MATCH(PlanMasine[[#This Row],[KPL]],REDOSLIJED!B:B,0)),MAX(REDOSLIJED!A:A)+1)</f>
        <v>45</v>
      </c>
      <c r="S606" s="9">
        <f>SUM($M$2:M606)</f>
        <v>2.2934027777777883</v>
      </c>
      <c r="T606" s="3">
        <f>PlanMasine[[#This Row],[Datum SAS]]-1</f>
        <v>45819</v>
      </c>
      <c r="U606">
        <f>WEEKDAY(PlanMasine[[#This Row],[ZAVRŠETAK MAŠINSKE]],2)</f>
        <v>3</v>
      </c>
      <c r="V606" s="3">
        <f>IF(WEEKDAY(PlanMasine[[#This Row],[Datum SAS]]-1,2)=7,PlanMasine[[#This Row],[Datum SAS]]-3,PlanMasine[[#This Row],[Datum SAS]]-1)</f>
        <v>45819</v>
      </c>
      <c r="W606">
        <f>WEEKNUM(PlanMasine[[#This Row],[Column2]],1)</f>
        <v>24</v>
      </c>
    </row>
    <row r="607" spans="1:23" x14ac:dyDescent="0.25">
      <c r="A607">
        <v>1023025</v>
      </c>
      <c r="B607">
        <v>1</v>
      </c>
      <c r="C607">
        <v>1022857</v>
      </c>
      <c r="D607" t="s">
        <v>1890</v>
      </c>
      <c r="E607">
        <v>7</v>
      </c>
      <c r="F607">
        <v>1</v>
      </c>
      <c r="G607">
        <v>0</v>
      </c>
      <c r="H607">
        <v>0</v>
      </c>
      <c r="I607" t="s">
        <v>5</v>
      </c>
      <c r="J607" t="s">
        <v>570</v>
      </c>
      <c r="K607" t="s">
        <v>1928</v>
      </c>
      <c r="L607" s="3">
        <v>45832</v>
      </c>
      <c r="M6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07" s="3">
        <v>45820</v>
      </c>
      <c r="O607" s="5">
        <f>IFERROR((PlanMasine[[#This Row],[Norma]]/PlanMasine[[#This Row],[Q]])*(PlanMasine[[#This Row],[Q]]/SUMIF(C:C,PlanMasine[[#This Row],[RN]],B:B)*PlanMasine[[#This Row],[KPLQ]]),0)</f>
        <v>7</v>
      </c>
      <c r="P607">
        <v>225725</v>
      </c>
      <c r="Q607">
        <f>COUNTIF(PROMJENA!A:A,PlanMasine[[#This Row],[KPL]]&amp;"-"&amp;PlanMasine[[#This Row],[RN]])</f>
        <v>0</v>
      </c>
      <c r="R607">
        <f>IFERROR(INDEX(REDOSLIJED!A:A,MATCH(PlanMasine[[#This Row],[KPL]],REDOSLIJED!B:B,0)),MAX(REDOSLIJED!A:A)+1)</f>
        <v>45</v>
      </c>
      <c r="S607" s="9">
        <f>SUM($M$2:M607)</f>
        <v>2.2982638888888993</v>
      </c>
      <c r="T607" s="3">
        <f>PlanMasine[[#This Row],[Datum SAS]]-1</f>
        <v>45819</v>
      </c>
      <c r="U607">
        <f>WEEKDAY(PlanMasine[[#This Row],[ZAVRŠETAK MAŠINSKE]],2)</f>
        <v>3</v>
      </c>
      <c r="V607" s="3">
        <f>IF(WEEKDAY(PlanMasine[[#This Row],[Datum SAS]]-1,2)=7,PlanMasine[[#This Row],[Datum SAS]]-3,PlanMasine[[#This Row],[Datum SAS]]-1)</f>
        <v>45819</v>
      </c>
      <c r="W607">
        <f>WEEKNUM(PlanMasine[[#This Row],[Column2]],1)</f>
        <v>24</v>
      </c>
    </row>
    <row r="608" spans="1:23" x14ac:dyDescent="0.25">
      <c r="A608">
        <v>1023025</v>
      </c>
      <c r="B608">
        <v>1</v>
      </c>
      <c r="C608">
        <v>1023058</v>
      </c>
      <c r="D608" t="s">
        <v>1927</v>
      </c>
      <c r="E608">
        <v>7</v>
      </c>
      <c r="F608">
        <v>1</v>
      </c>
      <c r="G608">
        <v>0</v>
      </c>
      <c r="H608">
        <v>0</v>
      </c>
      <c r="I608" t="s">
        <v>5</v>
      </c>
      <c r="J608" t="s">
        <v>570</v>
      </c>
      <c r="K608" t="s">
        <v>1928</v>
      </c>
      <c r="L608" s="3">
        <v>45832</v>
      </c>
      <c r="M6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08" s="3">
        <v>45820</v>
      </c>
      <c r="O608" s="5">
        <f>IFERROR((PlanMasine[[#This Row],[Norma]]/PlanMasine[[#This Row],[Q]])*(PlanMasine[[#This Row],[Q]]/SUMIF(C:C,PlanMasine[[#This Row],[RN]],B:B)*PlanMasine[[#This Row],[KPLQ]]),0)</f>
        <v>7</v>
      </c>
      <c r="P608">
        <v>232082</v>
      </c>
      <c r="Q608">
        <f>COUNTIF(PROMJENA!A:A,PlanMasine[[#This Row],[KPL]]&amp;"-"&amp;PlanMasine[[#This Row],[RN]])</f>
        <v>0</v>
      </c>
      <c r="R608">
        <f>IFERROR(INDEX(REDOSLIJED!A:A,MATCH(PlanMasine[[#This Row],[KPL]],REDOSLIJED!B:B,0)),MAX(REDOSLIJED!A:A)+1)</f>
        <v>45</v>
      </c>
      <c r="S608" s="9">
        <f>SUM($M$2:M608)</f>
        <v>2.3031250000000103</v>
      </c>
      <c r="T608" s="3">
        <f>PlanMasine[[#This Row],[Datum SAS]]-1</f>
        <v>45819</v>
      </c>
      <c r="U608">
        <f>WEEKDAY(PlanMasine[[#This Row],[ZAVRŠETAK MAŠINSKE]],2)</f>
        <v>3</v>
      </c>
      <c r="V608" s="3">
        <f>IF(WEEKDAY(PlanMasine[[#This Row],[Datum SAS]]-1,2)=7,PlanMasine[[#This Row],[Datum SAS]]-3,PlanMasine[[#This Row],[Datum SAS]]-1)</f>
        <v>45819</v>
      </c>
      <c r="W608">
        <f>WEEKNUM(PlanMasine[[#This Row],[Column2]],1)</f>
        <v>24</v>
      </c>
    </row>
    <row r="609" spans="1:23" x14ac:dyDescent="0.25">
      <c r="A609">
        <v>1023025</v>
      </c>
      <c r="B609">
        <v>1</v>
      </c>
      <c r="C609">
        <v>1022860</v>
      </c>
      <c r="D609" t="s">
        <v>1887</v>
      </c>
      <c r="E609">
        <v>7</v>
      </c>
      <c r="F609">
        <v>1</v>
      </c>
      <c r="G609">
        <v>0</v>
      </c>
      <c r="H609">
        <v>0</v>
      </c>
      <c r="I609" t="s">
        <v>5</v>
      </c>
      <c r="J609" t="s">
        <v>570</v>
      </c>
      <c r="K609" t="s">
        <v>1928</v>
      </c>
      <c r="L609" s="3">
        <v>45832</v>
      </c>
      <c r="M6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09" s="3">
        <v>45820</v>
      </c>
      <c r="O609" s="5">
        <f>IFERROR((PlanMasine[[#This Row],[Norma]]/PlanMasine[[#This Row],[Q]])*(PlanMasine[[#This Row],[Q]]/SUMIF(C:C,PlanMasine[[#This Row],[RN]],B:B)*PlanMasine[[#This Row],[KPLQ]]),0)</f>
        <v>7</v>
      </c>
      <c r="P609">
        <v>225728</v>
      </c>
      <c r="Q609">
        <f>COUNTIF(PROMJENA!A:A,PlanMasine[[#This Row],[KPL]]&amp;"-"&amp;PlanMasine[[#This Row],[RN]])</f>
        <v>0</v>
      </c>
      <c r="R609">
        <f>IFERROR(INDEX(REDOSLIJED!A:A,MATCH(PlanMasine[[#This Row],[KPL]],REDOSLIJED!B:B,0)),MAX(REDOSLIJED!A:A)+1)</f>
        <v>45</v>
      </c>
      <c r="S609" s="9">
        <f>SUM($M$2:M609)</f>
        <v>2.3079861111111213</v>
      </c>
      <c r="T609" s="3">
        <f>PlanMasine[[#This Row],[Datum SAS]]-1</f>
        <v>45819</v>
      </c>
      <c r="U609">
        <f>WEEKDAY(PlanMasine[[#This Row],[ZAVRŠETAK MAŠINSKE]],2)</f>
        <v>3</v>
      </c>
      <c r="V609" s="3">
        <f>IF(WEEKDAY(PlanMasine[[#This Row],[Datum SAS]]-1,2)=7,PlanMasine[[#This Row],[Datum SAS]]-3,PlanMasine[[#This Row],[Datum SAS]]-1)</f>
        <v>45819</v>
      </c>
      <c r="W609">
        <f>WEEKNUM(PlanMasine[[#This Row],[Column2]],1)</f>
        <v>24</v>
      </c>
    </row>
    <row r="610" spans="1:23" x14ac:dyDescent="0.25">
      <c r="A610">
        <v>1023025</v>
      </c>
      <c r="B610">
        <v>1</v>
      </c>
      <c r="C610">
        <v>1022879</v>
      </c>
      <c r="D610" t="s">
        <v>1878</v>
      </c>
      <c r="E610">
        <v>8</v>
      </c>
      <c r="F610">
        <v>2</v>
      </c>
      <c r="G610">
        <v>0</v>
      </c>
      <c r="H610">
        <v>0</v>
      </c>
      <c r="I610" t="s">
        <v>5</v>
      </c>
      <c r="J610" t="s">
        <v>570</v>
      </c>
      <c r="K610" t="s">
        <v>1928</v>
      </c>
      <c r="L610" s="3">
        <v>45832</v>
      </c>
      <c r="M6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10" s="3">
        <v>45820</v>
      </c>
      <c r="O610" s="5">
        <f>IFERROR((PlanMasine[[#This Row],[Norma]]/PlanMasine[[#This Row],[Q]])*(PlanMasine[[#This Row],[Q]]/SUMIF(C:C,PlanMasine[[#This Row],[RN]],B:B)*PlanMasine[[#This Row],[KPLQ]]),0)</f>
        <v>8</v>
      </c>
      <c r="P610">
        <v>225747</v>
      </c>
      <c r="Q610">
        <f>COUNTIF(PROMJENA!A:A,PlanMasine[[#This Row],[KPL]]&amp;"-"&amp;PlanMasine[[#This Row],[RN]])</f>
        <v>0</v>
      </c>
      <c r="R610">
        <f>IFERROR(INDEX(REDOSLIJED!A:A,MATCH(PlanMasine[[#This Row],[KPL]],REDOSLIJED!B:B,0)),MAX(REDOSLIJED!A:A)+1)</f>
        <v>45</v>
      </c>
      <c r="S610" s="9">
        <f>SUM($M$2:M610)</f>
        <v>2.3135416666666768</v>
      </c>
      <c r="T610" s="3">
        <f>PlanMasine[[#This Row],[Datum SAS]]-1</f>
        <v>45819</v>
      </c>
      <c r="U610">
        <f>WEEKDAY(PlanMasine[[#This Row],[ZAVRŠETAK MAŠINSKE]],2)</f>
        <v>3</v>
      </c>
      <c r="V610" s="3">
        <f>IF(WEEKDAY(PlanMasine[[#This Row],[Datum SAS]]-1,2)=7,PlanMasine[[#This Row],[Datum SAS]]-3,PlanMasine[[#This Row],[Datum SAS]]-1)</f>
        <v>45819</v>
      </c>
      <c r="W610">
        <f>WEEKNUM(PlanMasine[[#This Row],[Column2]],1)</f>
        <v>24</v>
      </c>
    </row>
    <row r="611" spans="1:23" x14ac:dyDescent="0.25">
      <c r="A611">
        <v>1023025</v>
      </c>
      <c r="B611">
        <v>1</v>
      </c>
      <c r="C611">
        <v>1022861</v>
      </c>
      <c r="D611" t="s">
        <v>1886</v>
      </c>
      <c r="E611">
        <v>7</v>
      </c>
      <c r="F611">
        <v>1</v>
      </c>
      <c r="G611">
        <v>0</v>
      </c>
      <c r="H611">
        <v>0</v>
      </c>
      <c r="I611" t="s">
        <v>5</v>
      </c>
      <c r="J611" t="s">
        <v>570</v>
      </c>
      <c r="K611" t="s">
        <v>1928</v>
      </c>
      <c r="L611" s="3">
        <v>45832</v>
      </c>
      <c r="M6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11" s="3">
        <v>45820</v>
      </c>
      <c r="O611" s="5">
        <f>IFERROR((PlanMasine[[#This Row],[Norma]]/PlanMasine[[#This Row],[Q]])*(PlanMasine[[#This Row],[Q]]/SUMIF(C:C,PlanMasine[[#This Row],[RN]],B:B)*PlanMasine[[#This Row],[KPLQ]]),0)</f>
        <v>7</v>
      </c>
      <c r="P611">
        <v>225729</v>
      </c>
      <c r="Q611">
        <f>COUNTIF(PROMJENA!A:A,PlanMasine[[#This Row],[KPL]]&amp;"-"&amp;PlanMasine[[#This Row],[RN]])</f>
        <v>0</v>
      </c>
      <c r="R611">
        <f>IFERROR(INDEX(REDOSLIJED!A:A,MATCH(PlanMasine[[#This Row],[KPL]],REDOSLIJED!B:B,0)),MAX(REDOSLIJED!A:A)+1)</f>
        <v>45</v>
      </c>
      <c r="S611" s="9">
        <f>SUM($M$2:M611)</f>
        <v>2.3184027777777878</v>
      </c>
      <c r="T611" s="3">
        <f>PlanMasine[[#This Row],[Datum SAS]]-1</f>
        <v>45819</v>
      </c>
      <c r="U611">
        <f>WEEKDAY(PlanMasine[[#This Row],[ZAVRŠETAK MAŠINSKE]],2)</f>
        <v>3</v>
      </c>
      <c r="V611" s="3">
        <f>IF(WEEKDAY(PlanMasine[[#This Row],[Datum SAS]]-1,2)=7,PlanMasine[[#This Row],[Datum SAS]]-3,PlanMasine[[#This Row],[Datum SAS]]-1)</f>
        <v>45819</v>
      </c>
      <c r="W611">
        <f>WEEKNUM(PlanMasine[[#This Row],[Column2]],1)</f>
        <v>24</v>
      </c>
    </row>
    <row r="612" spans="1:23" x14ac:dyDescent="0.25">
      <c r="A612">
        <v>1023025</v>
      </c>
      <c r="B612">
        <v>1</v>
      </c>
      <c r="C612">
        <v>1022862</v>
      </c>
      <c r="D612" t="s">
        <v>1885</v>
      </c>
      <c r="E612">
        <v>7</v>
      </c>
      <c r="F612">
        <v>1</v>
      </c>
      <c r="G612">
        <v>0</v>
      </c>
      <c r="H612">
        <v>0</v>
      </c>
      <c r="I612" t="s">
        <v>5</v>
      </c>
      <c r="J612" t="s">
        <v>570</v>
      </c>
      <c r="K612" t="s">
        <v>1928</v>
      </c>
      <c r="L612" s="3">
        <v>45832</v>
      </c>
      <c r="M6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12" s="3">
        <v>45820</v>
      </c>
      <c r="O612" s="5">
        <f>IFERROR((PlanMasine[[#This Row],[Norma]]/PlanMasine[[#This Row],[Q]])*(PlanMasine[[#This Row],[Q]]/SUMIF(C:C,PlanMasine[[#This Row],[RN]],B:B)*PlanMasine[[#This Row],[KPLQ]]),0)</f>
        <v>7</v>
      </c>
      <c r="P612">
        <v>225730</v>
      </c>
      <c r="Q612">
        <f>COUNTIF(PROMJENA!A:A,PlanMasine[[#This Row],[KPL]]&amp;"-"&amp;PlanMasine[[#This Row],[RN]])</f>
        <v>0</v>
      </c>
      <c r="R612">
        <f>IFERROR(INDEX(REDOSLIJED!A:A,MATCH(PlanMasine[[#This Row],[KPL]],REDOSLIJED!B:B,0)),MAX(REDOSLIJED!A:A)+1)</f>
        <v>45</v>
      </c>
      <c r="S612" s="9">
        <f>SUM($M$2:M612)</f>
        <v>2.3232638888888988</v>
      </c>
      <c r="T612" s="3">
        <f>PlanMasine[[#This Row],[Datum SAS]]-1</f>
        <v>45819</v>
      </c>
      <c r="U612">
        <f>WEEKDAY(PlanMasine[[#This Row],[ZAVRŠETAK MAŠINSKE]],2)</f>
        <v>3</v>
      </c>
      <c r="V612" s="3">
        <f>IF(WEEKDAY(PlanMasine[[#This Row],[Datum SAS]]-1,2)=7,PlanMasine[[#This Row],[Datum SAS]]-3,PlanMasine[[#This Row],[Datum SAS]]-1)</f>
        <v>45819</v>
      </c>
      <c r="W612">
        <f>WEEKNUM(PlanMasine[[#This Row],[Column2]],1)</f>
        <v>24</v>
      </c>
    </row>
    <row r="613" spans="1:23" x14ac:dyDescent="0.25">
      <c r="A613">
        <v>1023025</v>
      </c>
      <c r="B613">
        <v>1</v>
      </c>
      <c r="C613">
        <v>1022863</v>
      </c>
      <c r="D613" t="s">
        <v>1883</v>
      </c>
      <c r="E613">
        <v>3</v>
      </c>
      <c r="F613">
        <v>1</v>
      </c>
      <c r="G613">
        <v>0</v>
      </c>
      <c r="H613">
        <v>0</v>
      </c>
      <c r="I613" t="s">
        <v>5</v>
      </c>
      <c r="J613" t="s">
        <v>570</v>
      </c>
      <c r="K613" t="s">
        <v>1928</v>
      </c>
      <c r="L613" s="3">
        <v>45832</v>
      </c>
      <c r="M6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13" s="3">
        <v>45820</v>
      </c>
      <c r="O613" s="5">
        <f>IFERROR((PlanMasine[[#This Row],[Norma]]/PlanMasine[[#This Row],[Q]])*(PlanMasine[[#This Row],[Q]]/SUMIF(C:C,PlanMasine[[#This Row],[RN]],B:B)*PlanMasine[[#This Row],[KPLQ]]),0)</f>
        <v>3</v>
      </c>
      <c r="P613">
        <v>225731</v>
      </c>
      <c r="Q613">
        <f>COUNTIF(PROMJENA!A:A,PlanMasine[[#This Row],[KPL]]&amp;"-"&amp;PlanMasine[[#This Row],[RN]])</f>
        <v>0</v>
      </c>
      <c r="R613">
        <f>IFERROR(INDEX(REDOSLIJED!A:A,MATCH(PlanMasine[[#This Row],[KPL]],REDOSLIJED!B:B,0)),MAX(REDOSLIJED!A:A)+1)</f>
        <v>45</v>
      </c>
      <c r="S613" s="9">
        <f>SUM($M$2:M613)</f>
        <v>2.325347222222232</v>
      </c>
      <c r="T613" s="3">
        <f>PlanMasine[[#This Row],[Datum SAS]]-1</f>
        <v>45819</v>
      </c>
      <c r="U613">
        <f>WEEKDAY(PlanMasine[[#This Row],[ZAVRŠETAK MAŠINSKE]],2)</f>
        <v>3</v>
      </c>
      <c r="V613" s="3">
        <f>IF(WEEKDAY(PlanMasine[[#This Row],[Datum SAS]]-1,2)=7,PlanMasine[[#This Row],[Datum SAS]]-3,PlanMasine[[#This Row],[Datum SAS]]-1)</f>
        <v>45819</v>
      </c>
      <c r="W613">
        <f>WEEKNUM(PlanMasine[[#This Row],[Column2]],1)</f>
        <v>24</v>
      </c>
    </row>
    <row r="614" spans="1:23" x14ac:dyDescent="0.25">
      <c r="A614">
        <v>1023025</v>
      </c>
      <c r="B614">
        <v>1</v>
      </c>
      <c r="C614">
        <v>1022858</v>
      </c>
      <c r="D614" t="s">
        <v>1889</v>
      </c>
      <c r="E614">
        <v>7</v>
      </c>
      <c r="F614">
        <v>1</v>
      </c>
      <c r="G614">
        <v>0</v>
      </c>
      <c r="H614">
        <v>0</v>
      </c>
      <c r="I614" t="s">
        <v>5</v>
      </c>
      <c r="J614" t="s">
        <v>570</v>
      </c>
      <c r="K614" t="s">
        <v>1928</v>
      </c>
      <c r="L614" s="3">
        <v>45832</v>
      </c>
      <c r="M6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14" s="3">
        <v>45820</v>
      </c>
      <c r="O614" s="5">
        <f>IFERROR((PlanMasine[[#This Row],[Norma]]/PlanMasine[[#This Row],[Q]])*(PlanMasine[[#This Row],[Q]]/SUMIF(C:C,PlanMasine[[#This Row],[RN]],B:B)*PlanMasine[[#This Row],[KPLQ]]),0)</f>
        <v>7</v>
      </c>
      <c r="P614">
        <v>225726</v>
      </c>
      <c r="Q614">
        <f>COUNTIF(PROMJENA!A:A,PlanMasine[[#This Row],[KPL]]&amp;"-"&amp;PlanMasine[[#This Row],[RN]])</f>
        <v>0</v>
      </c>
      <c r="R614">
        <f>IFERROR(INDEX(REDOSLIJED!A:A,MATCH(PlanMasine[[#This Row],[KPL]],REDOSLIJED!B:B,0)),MAX(REDOSLIJED!A:A)+1)</f>
        <v>45</v>
      </c>
      <c r="S614" s="9">
        <f>SUM($M$2:M614)</f>
        <v>2.330208333333343</v>
      </c>
      <c r="T614" s="3">
        <f>PlanMasine[[#This Row],[Datum SAS]]-1</f>
        <v>45819</v>
      </c>
      <c r="U614">
        <f>WEEKDAY(PlanMasine[[#This Row],[ZAVRŠETAK MAŠINSKE]],2)</f>
        <v>3</v>
      </c>
      <c r="V614" s="3">
        <f>IF(WEEKDAY(PlanMasine[[#This Row],[Datum SAS]]-1,2)=7,PlanMasine[[#This Row],[Datum SAS]]-3,PlanMasine[[#This Row],[Datum SAS]]-1)</f>
        <v>45819</v>
      </c>
      <c r="W614">
        <f>WEEKNUM(PlanMasine[[#This Row],[Column2]],1)</f>
        <v>24</v>
      </c>
    </row>
    <row r="615" spans="1:23" x14ac:dyDescent="0.25">
      <c r="A615">
        <v>1023025</v>
      </c>
      <c r="B615">
        <v>1</v>
      </c>
      <c r="C615">
        <v>1022859</v>
      </c>
      <c r="D615" t="s">
        <v>1888</v>
      </c>
      <c r="E615">
        <v>7</v>
      </c>
      <c r="F615">
        <v>1</v>
      </c>
      <c r="G615">
        <v>0</v>
      </c>
      <c r="H615">
        <v>0</v>
      </c>
      <c r="I615" t="s">
        <v>5</v>
      </c>
      <c r="J615" t="s">
        <v>570</v>
      </c>
      <c r="K615" t="s">
        <v>1928</v>
      </c>
      <c r="L615" s="3">
        <v>45832</v>
      </c>
      <c r="M6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15" s="3">
        <v>45820</v>
      </c>
      <c r="O615" s="5">
        <f>IFERROR((PlanMasine[[#This Row],[Norma]]/PlanMasine[[#This Row],[Q]])*(PlanMasine[[#This Row],[Q]]/SUMIF(C:C,PlanMasine[[#This Row],[RN]],B:B)*PlanMasine[[#This Row],[KPLQ]]),0)</f>
        <v>7</v>
      </c>
      <c r="P615">
        <v>225727</v>
      </c>
      <c r="Q615">
        <f>COUNTIF(PROMJENA!A:A,PlanMasine[[#This Row],[KPL]]&amp;"-"&amp;PlanMasine[[#This Row],[RN]])</f>
        <v>0</v>
      </c>
      <c r="R615">
        <f>IFERROR(INDEX(REDOSLIJED!A:A,MATCH(PlanMasine[[#This Row],[KPL]],REDOSLIJED!B:B,0)),MAX(REDOSLIJED!A:A)+1)</f>
        <v>45</v>
      </c>
      <c r="S615" s="9">
        <f>SUM($M$2:M615)</f>
        <v>2.335069444444454</v>
      </c>
      <c r="T615" s="3">
        <f>PlanMasine[[#This Row],[Datum SAS]]-1</f>
        <v>45819</v>
      </c>
      <c r="U615">
        <f>WEEKDAY(PlanMasine[[#This Row],[ZAVRŠETAK MAŠINSKE]],2)</f>
        <v>3</v>
      </c>
      <c r="V615" s="3">
        <f>IF(WEEKDAY(PlanMasine[[#This Row],[Datum SAS]]-1,2)=7,PlanMasine[[#This Row],[Datum SAS]]-3,PlanMasine[[#This Row],[Datum SAS]]-1)</f>
        <v>45819</v>
      </c>
      <c r="W615">
        <f>WEEKNUM(PlanMasine[[#This Row],[Column2]],1)</f>
        <v>24</v>
      </c>
    </row>
    <row r="616" spans="1:23" x14ac:dyDescent="0.25">
      <c r="A616">
        <v>1023025</v>
      </c>
      <c r="B616">
        <v>1</v>
      </c>
      <c r="C616">
        <v>1023042</v>
      </c>
      <c r="D616" t="s">
        <v>1898</v>
      </c>
      <c r="E616">
        <v>3</v>
      </c>
      <c r="F616">
        <v>1</v>
      </c>
      <c r="G616">
        <v>0</v>
      </c>
      <c r="H616">
        <v>0</v>
      </c>
      <c r="I616" t="s">
        <v>5</v>
      </c>
      <c r="J616" t="s">
        <v>570</v>
      </c>
      <c r="K616" t="s">
        <v>1928</v>
      </c>
      <c r="L616" s="3">
        <v>45832</v>
      </c>
      <c r="M6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16" s="3">
        <v>45820</v>
      </c>
      <c r="O616" s="5">
        <f>IFERROR((PlanMasine[[#This Row],[Norma]]/PlanMasine[[#This Row],[Q]])*(PlanMasine[[#This Row],[Q]]/SUMIF(C:C,PlanMasine[[#This Row],[RN]],B:B)*PlanMasine[[#This Row],[KPLQ]]),0)</f>
        <v>3</v>
      </c>
      <c r="P616">
        <v>231744</v>
      </c>
      <c r="Q616">
        <f>COUNTIF(PROMJENA!A:A,PlanMasine[[#This Row],[KPL]]&amp;"-"&amp;PlanMasine[[#This Row],[RN]])</f>
        <v>0</v>
      </c>
      <c r="R616">
        <f>IFERROR(INDEX(REDOSLIJED!A:A,MATCH(PlanMasine[[#This Row],[KPL]],REDOSLIJED!B:B,0)),MAX(REDOSLIJED!A:A)+1)</f>
        <v>45</v>
      </c>
      <c r="S616" s="9">
        <f>SUM($M$2:M616)</f>
        <v>2.3371527777777872</v>
      </c>
      <c r="T616" s="3">
        <f>PlanMasine[[#This Row],[Datum SAS]]-1</f>
        <v>45819</v>
      </c>
      <c r="U616">
        <f>WEEKDAY(PlanMasine[[#This Row],[ZAVRŠETAK MAŠINSKE]],2)</f>
        <v>3</v>
      </c>
      <c r="V616" s="3">
        <f>IF(WEEKDAY(PlanMasine[[#This Row],[Datum SAS]]-1,2)=7,PlanMasine[[#This Row],[Datum SAS]]-3,PlanMasine[[#This Row],[Datum SAS]]-1)</f>
        <v>45819</v>
      </c>
      <c r="W616">
        <f>WEEKNUM(PlanMasine[[#This Row],[Column2]],1)</f>
        <v>24</v>
      </c>
    </row>
    <row r="617" spans="1:23" x14ac:dyDescent="0.25">
      <c r="A617">
        <v>1023025</v>
      </c>
      <c r="B617">
        <v>1</v>
      </c>
      <c r="C617">
        <v>1022856</v>
      </c>
      <c r="D617" t="s">
        <v>1891</v>
      </c>
      <c r="E617">
        <v>5</v>
      </c>
      <c r="F617">
        <v>1</v>
      </c>
      <c r="G617">
        <v>0</v>
      </c>
      <c r="H617">
        <v>0</v>
      </c>
      <c r="I617" t="s">
        <v>5</v>
      </c>
      <c r="J617" t="s">
        <v>570</v>
      </c>
      <c r="K617" t="s">
        <v>1928</v>
      </c>
      <c r="L617" s="3">
        <v>45832</v>
      </c>
      <c r="M6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17" s="3">
        <v>45820</v>
      </c>
      <c r="O617" s="5">
        <f>IFERROR((PlanMasine[[#This Row],[Norma]]/PlanMasine[[#This Row],[Q]])*(PlanMasine[[#This Row],[Q]]/SUMIF(C:C,PlanMasine[[#This Row],[RN]],B:B)*PlanMasine[[#This Row],[KPLQ]]),0)</f>
        <v>5</v>
      </c>
      <c r="P617">
        <v>225724</v>
      </c>
      <c r="Q617">
        <f>COUNTIF(PROMJENA!A:A,PlanMasine[[#This Row],[KPL]]&amp;"-"&amp;PlanMasine[[#This Row],[RN]])</f>
        <v>0</v>
      </c>
      <c r="R617">
        <f>IFERROR(INDEX(REDOSLIJED!A:A,MATCH(PlanMasine[[#This Row],[KPL]],REDOSLIJED!B:B,0)),MAX(REDOSLIJED!A:A)+1)</f>
        <v>45</v>
      </c>
      <c r="S617" s="9">
        <f>SUM($M$2:M617)</f>
        <v>2.3406250000000095</v>
      </c>
      <c r="T617" s="3">
        <f>PlanMasine[[#This Row],[Datum SAS]]-1</f>
        <v>45819</v>
      </c>
      <c r="U617">
        <f>WEEKDAY(PlanMasine[[#This Row],[ZAVRŠETAK MAŠINSKE]],2)</f>
        <v>3</v>
      </c>
      <c r="V617" s="3">
        <f>IF(WEEKDAY(PlanMasine[[#This Row],[Datum SAS]]-1,2)=7,PlanMasine[[#This Row],[Datum SAS]]-3,PlanMasine[[#This Row],[Datum SAS]]-1)</f>
        <v>45819</v>
      </c>
      <c r="W617">
        <f>WEEKNUM(PlanMasine[[#This Row],[Column2]],1)</f>
        <v>24</v>
      </c>
    </row>
    <row r="618" spans="1:23" x14ac:dyDescent="0.25">
      <c r="A618">
        <v>1023025</v>
      </c>
      <c r="B618">
        <v>1</v>
      </c>
      <c r="C618">
        <v>1022887</v>
      </c>
      <c r="D618" t="s">
        <v>1872</v>
      </c>
      <c r="E618">
        <v>7</v>
      </c>
      <c r="F618">
        <v>1</v>
      </c>
      <c r="G618">
        <v>0</v>
      </c>
      <c r="H618">
        <v>0</v>
      </c>
      <c r="I618" t="s">
        <v>5</v>
      </c>
      <c r="J618" t="s">
        <v>570</v>
      </c>
      <c r="K618" t="s">
        <v>1928</v>
      </c>
      <c r="L618" s="3">
        <v>45832</v>
      </c>
      <c r="M6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18" s="3">
        <v>45820</v>
      </c>
      <c r="O618" s="5">
        <f>IFERROR((PlanMasine[[#This Row],[Norma]]/PlanMasine[[#This Row],[Q]])*(PlanMasine[[#This Row],[Q]]/SUMIF(C:C,PlanMasine[[#This Row],[RN]],B:B)*PlanMasine[[#This Row],[KPLQ]]),0)</f>
        <v>7</v>
      </c>
      <c r="P618">
        <v>225758</v>
      </c>
      <c r="Q618">
        <f>COUNTIF(PROMJENA!A:A,PlanMasine[[#This Row],[KPL]]&amp;"-"&amp;PlanMasine[[#This Row],[RN]])</f>
        <v>0</v>
      </c>
      <c r="R618">
        <f>IFERROR(INDEX(REDOSLIJED!A:A,MATCH(PlanMasine[[#This Row],[KPL]],REDOSLIJED!B:B,0)),MAX(REDOSLIJED!A:A)+1)</f>
        <v>45</v>
      </c>
      <c r="S618" s="9">
        <f>SUM($M$2:M618)</f>
        <v>2.3454861111111205</v>
      </c>
      <c r="T618" s="3">
        <f>PlanMasine[[#This Row],[Datum SAS]]-1</f>
        <v>45819</v>
      </c>
      <c r="U618">
        <f>WEEKDAY(PlanMasine[[#This Row],[ZAVRŠETAK MAŠINSKE]],2)</f>
        <v>3</v>
      </c>
      <c r="V618" s="3">
        <f>IF(WEEKDAY(PlanMasine[[#This Row],[Datum SAS]]-1,2)=7,PlanMasine[[#This Row],[Datum SAS]]-3,PlanMasine[[#This Row],[Datum SAS]]-1)</f>
        <v>45819</v>
      </c>
      <c r="W618">
        <f>WEEKNUM(PlanMasine[[#This Row],[Column2]],1)</f>
        <v>24</v>
      </c>
    </row>
    <row r="619" spans="1:23" x14ac:dyDescent="0.25">
      <c r="A619">
        <v>1023025</v>
      </c>
      <c r="B619">
        <v>1</v>
      </c>
      <c r="C619">
        <v>1022886</v>
      </c>
      <c r="D619" t="s">
        <v>1877</v>
      </c>
      <c r="E619">
        <v>7</v>
      </c>
      <c r="F619">
        <v>1</v>
      </c>
      <c r="G619">
        <v>0</v>
      </c>
      <c r="H619">
        <v>0</v>
      </c>
      <c r="I619" t="s">
        <v>5</v>
      </c>
      <c r="J619" t="s">
        <v>570</v>
      </c>
      <c r="K619" t="s">
        <v>1928</v>
      </c>
      <c r="L619" s="3">
        <v>45832</v>
      </c>
      <c r="M6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19" s="3">
        <v>45820</v>
      </c>
      <c r="O619" s="5">
        <f>IFERROR((PlanMasine[[#This Row],[Norma]]/PlanMasine[[#This Row],[Q]])*(PlanMasine[[#This Row],[Q]]/SUMIF(C:C,PlanMasine[[#This Row],[RN]],B:B)*PlanMasine[[#This Row],[KPLQ]]),0)</f>
        <v>7</v>
      </c>
      <c r="P619">
        <v>225756</v>
      </c>
      <c r="Q619">
        <f>COUNTIF(PROMJENA!A:A,PlanMasine[[#This Row],[KPL]]&amp;"-"&amp;PlanMasine[[#This Row],[RN]])</f>
        <v>0</v>
      </c>
      <c r="R619">
        <f>IFERROR(INDEX(REDOSLIJED!A:A,MATCH(PlanMasine[[#This Row],[KPL]],REDOSLIJED!B:B,0)),MAX(REDOSLIJED!A:A)+1)</f>
        <v>45</v>
      </c>
      <c r="S619" s="9">
        <f>SUM($M$2:M619)</f>
        <v>2.3503472222222315</v>
      </c>
      <c r="T619" s="3">
        <f>PlanMasine[[#This Row],[Datum SAS]]-1</f>
        <v>45819</v>
      </c>
      <c r="U619">
        <f>WEEKDAY(PlanMasine[[#This Row],[ZAVRŠETAK MAŠINSKE]],2)</f>
        <v>3</v>
      </c>
      <c r="V619" s="3">
        <f>IF(WEEKDAY(PlanMasine[[#This Row],[Datum SAS]]-1,2)=7,PlanMasine[[#This Row],[Datum SAS]]-3,PlanMasine[[#This Row],[Datum SAS]]-1)</f>
        <v>45819</v>
      </c>
      <c r="W619">
        <f>WEEKNUM(PlanMasine[[#This Row],[Column2]],1)</f>
        <v>24</v>
      </c>
    </row>
    <row r="620" spans="1:23" x14ac:dyDescent="0.25">
      <c r="A620">
        <v>1023025</v>
      </c>
      <c r="B620">
        <v>1</v>
      </c>
      <c r="C620">
        <v>1022893</v>
      </c>
      <c r="D620" t="s">
        <v>1875</v>
      </c>
      <c r="E620">
        <v>5</v>
      </c>
      <c r="F620">
        <v>1</v>
      </c>
      <c r="G620">
        <v>0</v>
      </c>
      <c r="H620">
        <v>0</v>
      </c>
      <c r="I620" t="s">
        <v>5</v>
      </c>
      <c r="J620" t="s">
        <v>570</v>
      </c>
      <c r="K620" t="s">
        <v>1928</v>
      </c>
      <c r="L620" s="3">
        <v>45832</v>
      </c>
      <c r="M6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20" s="3">
        <v>45820</v>
      </c>
      <c r="O620" s="5">
        <f>IFERROR((PlanMasine[[#This Row],[Norma]]/PlanMasine[[#This Row],[Q]])*(PlanMasine[[#This Row],[Q]]/SUMIF(C:C,PlanMasine[[#This Row],[RN]],B:B)*PlanMasine[[#This Row],[KPLQ]]),0)</f>
        <v>5</v>
      </c>
      <c r="P620">
        <v>225773</v>
      </c>
      <c r="Q620">
        <f>COUNTIF(PROMJENA!A:A,PlanMasine[[#This Row],[KPL]]&amp;"-"&amp;PlanMasine[[#This Row],[RN]])</f>
        <v>0</v>
      </c>
      <c r="R620">
        <f>IFERROR(INDEX(REDOSLIJED!A:A,MATCH(PlanMasine[[#This Row],[KPL]],REDOSLIJED!B:B,0)),MAX(REDOSLIJED!A:A)+1)</f>
        <v>45</v>
      </c>
      <c r="S620" s="9">
        <f>SUM($M$2:M620)</f>
        <v>2.3538194444444538</v>
      </c>
      <c r="T620" s="3">
        <f>PlanMasine[[#This Row],[Datum SAS]]-1</f>
        <v>45819</v>
      </c>
      <c r="U620">
        <f>WEEKDAY(PlanMasine[[#This Row],[ZAVRŠETAK MAŠINSKE]],2)</f>
        <v>3</v>
      </c>
      <c r="V620" s="3">
        <f>IF(WEEKDAY(PlanMasine[[#This Row],[Datum SAS]]-1,2)=7,PlanMasine[[#This Row],[Datum SAS]]-3,PlanMasine[[#This Row],[Datum SAS]]-1)</f>
        <v>45819</v>
      </c>
      <c r="W620">
        <f>WEEKNUM(PlanMasine[[#This Row],[Column2]],1)</f>
        <v>24</v>
      </c>
    </row>
    <row r="621" spans="1:23" x14ac:dyDescent="0.25">
      <c r="A621">
        <v>1023025</v>
      </c>
      <c r="B621">
        <v>1</v>
      </c>
      <c r="C621">
        <v>1023033</v>
      </c>
      <c r="D621" t="s">
        <v>1931</v>
      </c>
      <c r="E621">
        <v>20</v>
      </c>
      <c r="F621">
        <v>1</v>
      </c>
      <c r="G621">
        <v>0</v>
      </c>
      <c r="H621">
        <v>0</v>
      </c>
      <c r="I621" t="s">
        <v>5</v>
      </c>
      <c r="J621" t="s">
        <v>570</v>
      </c>
      <c r="K621" t="s">
        <v>1928</v>
      </c>
      <c r="L621" s="3">
        <v>45832</v>
      </c>
      <c r="M6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21" s="3">
        <v>45820</v>
      </c>
      <c r="O621" s="5">
        <f>IFERROR((PlanMasine[[#This Row],[Norma]]/PlanMasine[[#This Row],[Q]])*(PlanMasine[[#This Row],[Q]]/SUMIF(C:C,PlanMasine[[#This Row],[RN]],B:B)*PlanMasine[[#This Row],[KPLQ]]),0)</f>
        <v>20</v>
      </c>
      <c r="P621">
        <v>231733</v>
      </c>
      <c r="Q621">
        <f>COUNTIF(PROMJENA!A:A,PlanMasine[[#This Row],[KPL]]&amp;"-"&amp;PlanMasine[[#This Row],[RN]])</f>
        <v>0</v>
      </c>
      <c r="R621">
        <f>IFERROR(INDEX(REDOSLIJED!A:A,MATCH(PlanMasine[[#This Row],[KPL]],REDOSLIJED!B:B,0)),MAX(REDOSLIJED!A:A)+1)</f>
        <v>45</v>
      </c>
      <c r="S621" s="9">
        <f>SUM($M$2:M621)</f>
        <v>2.3677083333333426</v>
      </c>
      <c r="T621" s="3">
        <f>PlanMasine[[#This Row],[Datum SAS]]-1</f>
        <v>45819</v>
      </c>
      <c r="U621">
        <f>WEEKDAY(PlanMasine[[#This Row],[ZAVRŠETAK MAŠINSKE]],2)</f>
        <v>3</v>
      </c>
      <c r="V621" s="3">
        <f>IF(WEEKDAY(PlanMasine[[#This Row],[Datum SAS]]-1,2)=7,PlanMasine[[#This Row],[Datum SAS]]-3,PlanMasine[[#This Row],[Datum SAS]]-1)</f>
        <v>45819</v>
      </c>
      <c r="W621">
        <f>WEEKNUM(PlanMasine[[#This Row],[Column2]],1)</f>
        <v>24</v>
      </c>
    </row>
    <row r="622" spans="1:23" x14ac:dyDescent="0.25">
      <c r="A622">
        <v>1023025</v>
      </c>
      <c r="B622">
        <v>1</v>
      </c>
      <c r="C622">
        <v>1022848</v>
      </c>
      <c r="D622" t="s">
        <v>1893</v>
      </c>
      <c r="E622">
        <v>5</v>
      </c>
      <c r="F622">
        <v>1</v>
      </c>
      <c r="G622">
        <v>0</v>
      </c>
      <c r="H622">
        <v>0</v>
      </c>
      <c r="I622" t="s">
        <v>5</v>
      </c>
      <c r="J622" t="s">
        <v>570</v>
      </c>
      <c r="K622" t="s">
        <v>1928</v>
      </c>
      <c r="L622" s="3">
        <v>45832</v>
      </c>
      <c r="M6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22" s="3">
        <v>45820</v>
      </c>
      <c r="O622" s="5">
        <f>IFERROR((PlanMasine[[#This Row],[Norma]]/PlanMasine[[#This Row],[Q]])*(PlanMasine[[#This Row],[Q]]/SUMIF(C:C,PlanMasine[[#This Row],[RN]],B:B)*PlanMasine[[#This Row],[KPLQ]]),0)</f>
        <v>5</v>
      </c>
      <c r="P622">
        <v>225716</v>
      </c>
      <c r="Q622">
        <f>COUNTIF(PROMJENA!A:A,PlanMasine[[#This Row],[KPL]]&amp;"-"&amp;PlanMasine[[#This Row],[RN]])</f>
        <v>0</v>
      </c>
      <c r="R622">
        <f>IFERROR(INDEX(REDOSLIJED!A:A,MATCH(PlanMasine[[#This Row],[KPL]],REDOSLIJED!B:B,0)),MAX(REDOSLIJED!A:A)+1)</f>
        <v>45</v>
      </c>
      <c r="S622" s="9">
        <f>SUM($M$2:M622)</f>
        <v>2.371180555555565</v>
      </c>
      <c r="T622" s="3">
        <f>PlanMasine[[#This Row],[Datum SAS]]-1</f>
        <v>45819</v>
      </c>
      <c r="U622">
        <f>WEEKDAY(PlanMasine[[#This Row],[ZAVRŠETAK MAŠINSKE]],2)</f>
        <v>3</v>
      </c>
      <c r="V622" s="3">
        <f>IF(WEEKDAY(PlanMasine[[#This Row],[Datum SAS]]-1,2)=7,PlanMasine[[#This Row],[Datum SAS]]-3,PlanMasine[[#This Row],[Datum SAS]]-1)</f>
        <v>45819</v>
      </c>
      <c r="W622">
        <f>WEEKNUM(PlanMasine[[#This Row],[Column2]],1)</f>
        <v>24</v>
      </c>
    </row>
    <row r="623" spans="1:23" x14ac:dyDescent="0.25">
      <c r="A623">
        <v>1023025</v>
      </c>
      <c r="B623">
        <v>1</v>
      </c>
      <c r="C623">
        <v>1023037</v>
      </c>
      <c r="D623" t="s">
        <v>1909</v>
      </c>
      <c r="E623">
        <v>10</v>
      </c>
      <c r="F623">
        <v>1</v>
      </c>
      <c r="G623">
        <v>0</v>
      </c>
      <c r="H623">
        <v>0</v>
      </c>
      <c r="I623" t="s">
        <v>5</v>
      </c>
      <c r="J623" t="s">
        <v>570</v>
      </c>
      <c r="K623" t="s">
        <v>1928</v>
      </c>
      <c r="L623" s="3">
        <v>45832</v>
      </c>
      <c r="M6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23" s="3">
        <v>45820</v>
      </c>
      <c r="O623" s="5">
        <f>IFERROR((PlanMasine[[#This Row],[Norma]]/PlanMasine[[#This Row],[Q]])*(PlanMasine[[#This Row],[Q]]/SUMIF(C:C,PlanMasine[[#This Row],[RN]],B:B)*PlanMasine[[#This Row],[KPLQ]]),0)</f>
        <v>10</v>
      </c>
      <c r="P623">
        <v>231737</v>
      </c>
      <c r="Q623">
        <f>COUNTIF(PROMJENA!A:A,PlanMasine[[#This Row],[KPL]]&amp;"-"&amp;PlanMasine[[#This Row],[RN]])</f>
        <v>0</v>
      </c>
      <c r="R623">
        <f>IFERROR(INDEX(REDOSLIJED!A:A,MATCH(PlanMasine[[#This Row],[KPL]],REDOSLIJED!B:B,0)),MAX(REDOSLIJED!A:A)+1)</f>
        <v>45</v>
      </c>
      <c r="S623" s="9">
        <f>SUM($M$2:M623)</f>
        <v>2.3781250000000096</v>
      </c>
      <c r="T623" s="3">
        <f>PlanMasine[[#This Row],[Datum SAS]]-1</f>
        <v>45819</v>
      </c>
      <c r="U623">
        <f>WEEKDAY(PlanMasine[[#This Row],[ZAVRŠETAK MAŠINSKE]],2)</f>
        <v>3</v>
      </c>
      <c r="V623" s="3">
        <f>IF(WEEKDAY(PlanMasine[[#This Row],[Datum SAS]]-1,2)=7,PlanMasine[[#This Row],[Datum SAS]]-3,PlanMasine[[#This Row],[Datum SAS]]-1)</f>
        <v>45819</v>
      </c>
      <c r="W623">
        <f>WEEKNUM(PlanMasine[[#This Row],[Column2]],1)</f>
        <v>24</v>
      </c>
    </row>
    <row r="624" spans="1:23" x14ac:dyDescent="0.25">
      <c r="A624">
        <v>1023025</v>
      </c>
      <c r="B624">
        <v>1</v>
      </c>
      <c r="C624">
        <v>1023038</v>
      </c>
      <c r="D624" t="s">
        <v>1902</v>
      </c>
      <c r="E624">
        <v>10</v>
      </c>
      <c r="F624">
        <v>1</v>
      </c>
      <c r="G624">
        <v>0</v>
      </c>
      <c r="H624">
        <v>0</v>
      </c>
      <c r="I624" t="s">
        <v>5</v>
      </c>
      <c r="J624" t="s">
        <v>570</v>
      </c>
      <c r="K624" t="s">
        <v>1928</v>
      </c>
      <c r="L624" s="3">
        <v>45832</v>
      </c>
      <c r="M6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24" s="3">
        <v>45820</v>
      </c>
      <c r="O624" s="5">
        <f>IFERROR((PlanMasine[[#This Row],[Norma]]/PlanMasine[[#This Row],[Q]])*(PlanMasine[[#This Row],[Q]]/SUMIF(C:C,PlanMasine[[#This Row],[RN]],B:B)*PlanMasine[[#This Row],[KPLQ]]),0)</f>
        <v>10</v>
      </c>
      <c r="P624">
        <v>231738</v>
      </c>
      <c r="Q624">
        <f>COUNTIF(PROMJENA!A:A,PlanMasine[[#This Row],[KPL]]&amp;"-"&amp;PlanMasine[[#This Row],[RN]])</f>
        <v>0</v>
      </c>
      <c r="R624">
        <f>IFERROR(INDEX(REDOSLIJED!A:A,MATCH(PlanMasine[[#This Row],[KPL]],REDOSLIJED!B:B,0)),MAX(REDOSLIJED!A:A)+1)</f>
        <v>45</v>
      </c>
      <c r="S624" s="9">
        <f>SUM($M$2:M624)</f>
        <v>2.3850694444444542</v>
      </c>
      <c r="T624" s="3">
        <f>PlanMasine[[#This Row],[Datum SAS]]-1</f>
        <v>45819</v>
      </c>
      <c r="U624">
        <f>WEEKDAY(PlanMasine[[#This Row],[ZAVRŠETAK MAŠINSKE]],2)</f>
        <v>3</v>
      </c>
      <c r="V624" s="3">
        <f>IF(WEEKDAY(PlanMasine[[#This Row],[Datum SAS]]-1,2)=7,PlanMasine[[#This Row],[Datum SAS]]-3,PlanMasine[[#This Row],[Datum SAS]]-1)</f>
        <v>45819</v>
      </c>
      <c r="W624">
        <f>WEEKNUM(PlanMasine[[#This Row],[Column2]],1)</f>
        <v>24</v>
      </c>
    </row>
    <row r="625" spans="1:23" x14ac:dyDescent="0.25">
      <c r="A625">
        <v>1023025</v>
      </c>
      <c r="B625">
        <v>1</v>
      </c>
      <c r="C625">
        <v>1022892</v>
      </c>
      <c r="D625" t="s">
        <v>1876</v>
      </c>
      <c r="E625">
        <v>5</v>
      </c>
      <c r="F625">
        <v>1</v>
      </c>
      <c r="G625">
        <v>0</v>
      </c>
      <c r="H625">
        <v>0</v>
      </c>
      <c r="I625" t="s">
        <v>5</v>
      </c>
      <c r="J625" t="s">
        <v>570</v>
      </c>
      <c r="K625" t="s">
        <v>1928</v>
      </c>
      <c r="L625" s="3">
        <v>45832</v>
      </c>
      <c r="M6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25" s="3">
        <v>45820</v>
      </c>
      <c r="O625" s="5">
        <f>IFERROR((PlanMasine[[#This Row],[Norma]]/PlanMasine[[#This Row],[Q]])*(PlanMasine[[#This Row],[Q]]/SUMIF(C:C,PlanMasine[[#This Row],[RN]],B:B)*PlanMasine[[#This Row],[KPLQ]]),0)</f>
        <v>5</v>
      </c>
      <c r="P625">
        <v>225772</v>
      </c>
      <c r="Q625">
        <f>COUNTIF(PROMJENA!A:A,PlanMasine[[#This Row],[KPL]]&amp;"-"&amp;PlanMasine[[#This Row],[RN]])</f>
        <v>0</v>
      </c>
      <c r="R625">
        <f>IFERROR(INDEX(REDOSLIJED!A:A,MATCH(PlanMasine[[#This Row],[KPL]],REDOSLIJED!B:B,0)),MAX(REDOSLIJED!A:A)+1)</f>
        <v>45</v>
      </c>
      <c r="S625" s="9">
        <f>SUM($M$2:M625)</f>
        <v>2.3885416666666766</v>
      </c>
      <c r="T625" s="3">
        <f>PlanMasine[[#This Row],[Datum SAS]]-1</f>
        <v>45819</v>
      </c>
      <c r="U625">
        <f>WEEKDAY(PlanMasine[[#This Row],[ZAVRŠETAK MAŠINSKE]],2)</f>
        <v>3</v>
      </c>
      <c r="V625" s="3">
        <f>IF(WEEKDAY(PlanMasine[[#This Row],[Datum SAS]]-1,2)=7,PlanMasine[[#This Row],[Datum SAS]]-3,PlanMasine[[#This Row],[Datum SAS]]-1)</f>
        <v>45819</v>
      </c>
      <c r="W625">
        <f>WEEKNUM(PlanMasine[[#This Row],[Column2]],1)</f>
        <v>24</v>
      </c>
    </row>
    <row r="626" spans="1:23" x14ac:dyDescent="0.25">
      <c r="A626">
        <v>1023025</v>
      </c>
      <c r="B626">
        <v>1</v>
      </c>
      <c r="C626">
        <v>1023039</v>
      </c>
      <c r="D626" t="s">
        <v>1896</v>
      </c>
      <c r="E626">
        <v>3</v>
      </c>
      <c r="F626">
        <v>1</v>
      </c>
      <c r="G626">
        <v>0</v>
      </c>
      <c r="H626">
        <v>0</v>
      </c>
      <c r="I626" t="s">
        <v>5</v>
      </c>
      <c r="J626" t="s">
        <v>570</v>
      </c>
      <c r="K626" t="s">
        <v>1928</v>
      </c>
      <c r="L626" s="3">
        <v>45832</v>
      </c>
      <c r="M6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26" s="3">
        <v>45820</v>
      </c>
      <c r="O626" s="5">
        <f>IFERROR((PlanMasine[[#This Row],[Norma]]/PlanMasine[[#This Row],[Q]])*(PlanMasine[[#This Row],[Q]]/SUMIF(C:C,PlanMasine[[#This Row],[RN]],B:B)*PlanMasine[[#This Row],[KPLQ]]),0)</f>
        <v>3</v>
      </c>
      <c r="P626">
        <v>231741</v>
      </c>
      <c r="Q626">
        <f>COUNTIF(PROMJENA!A:A,PlanMasine[[#This Row],[KPL]]&amp;"-"&amp;PlanMasine[[#This Row],[RN]])</f>
        <v>0</v>
      </c>
      <c r="R626">
        <f>IFERROR(INDEX(REDOSLIJED!A:A,MATCH(PlanMasine[[#This Row],[KPL]],REDOSLIJED!B:B,0)),MAX(REDOSLIJED!A:A)+1)</f>
        <v>45</v>
      </c>
      <c r="S626" s="9">
        <f>SUM($M$2:M626)</f>
        <v>2.3906250000000098</v>
      </c>
      <c r="T626" s="3">
        <f>PlanMasine[[#This Row],[Datum SAS]]-1</f>
        <v>45819</v>
      </c>
      <c r="U626">
        <f>WEEKDAY(PlanMasine[[#This Row],[ZAVRŠETAK MAŠINSKE]],2)</f>
        <v>3</v>
      </c>
      <c r="V626" s="3">
        <f>IF(WEEKDAY(PlanMasine[[#This Row],[Datum SAS]]-1,2)=7,PlanMasine[[#This Row],[Datum SAS]]-3,PlanMasine[[#This Row],[Datum SAS]]-1)</f>
        <v>45819</v>
      </c>
      <c r="W626">
        <f>WEEKNUM(PlanMasine[[#This Row],[Column2]],1)</f>
        <v>24</v>
      </c>
    </row>
    <row r="627" spans="1:23" x14ac:dyDescent="0.25">
      <c r="A627">
        <v>1023025</v>
      </c>
      <c r="B627">
        <v>1</v>
      </c>
      <c r="C627">
        <v>1023041</v>
      </c>
      <c r="D627" t="s">
        <v>1899</v>
      </c>
      <c r="E627">
        <v>3</v>
      </c>
      <c r="F627">
        <v>1</v>
      </c>
      <c r="G627">
        <v>0</v>
      </c>
      <c r="H627">
        <v>0</v>
      </c>
      <c r="I627" t="s">
        <v>5</v>
      </c>
      <c r="J627" t="s">
        <v>570</v>
      </c>
      <c r="K627" t="s">
        <v>1928</v>
      </c>
      <c r="L627" s="3">
        <v>45832</v>
      </c>
      <c r="M6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27" s="3">
        <v>45820</v>
      </c>
      <c r="O627" s="5">
        <f>IFERROR((PlanMasine[[#This Row],[Norma]]/PlanMasine[[#This Row],[Q]])*(PlanMasine[[#This Row],[Q]]/SUMIF(C:C,PlanMasine[[#This Row],[RN]],B:B)*PlanMasine[[#This Row],[KPLQ]]),0)</f>
        <v>3</v>
      </c>
      <c r="P627">
        <v>231743</v>
      </c>
      <c r="Q627">
        <f>COUNTIF(PROMJENA!A:A,PlanMasine[[#This Row],[KPL]]&amp;"-"&amp;PlanMasine[[#This Row],[RN]])</f>
        <v>0</v>
      </c>
      <c r="R627">
        <f>IFERROR(INDEX(REDOSLIJED!A:A,MATCH(PlanMasine[[#This Row],[KPL]],REDOSLIJED!B:B,0)),MAX(REDOSLIJED!A:A)+1)</f>
        <v>45</v>
      </c>
      <c r="S627" s="9">
        <f>SUM($M$2:M627)</f>
        <v>2.392708333333343</v>
      </c>
      <c r="T627" s="3">
        <f>PlanMasine[[#This Row],[Datum SAS]]-1</f>
        <v>45819</v>
      </c>
      <c r="U627">
        <f>WEEKDAY(PlanMasine[[#This Row],[ZAVRŠETAK MAŠINSKE]],2)</f>
        <v>3</v>
      </c>
      <c r="V627" s="3">
        <f>IF(WEEKDAY(PlanMasine[[#This Row],[Datum SAS]]-1,2)=7,PlanMasine[[#This Row],[Datum SAS]]-3,PlanMasine[[#This Row],[Datum SAS]]-1)</f>
        <v>45819</v>
      </c>
      <c r="W627">
        <f>WEEKNUM(PlanMasine[[#This Row],[Column2]],1)</f>
        <v>24</v>
      </c>
    </row>
    <row r="628" spans="1:23" x14ac:dyDescent="0.25">
      <c r="A628">
        <v>1023025</v>
      </c>
      <c r="B628">
        <v>1</v>
      </c>
      <c r="C628">
        <v>1022854</v>
      </c>
      <c r="D628" t="s">
        <v>1892</v>
      </c>
      <c r="E628">
        <v>10</v>
      </c>
      <c r="F628">
        <v>2</v>
      </c>
      <c r="G628">
        <v>0</v>
      </c>
      <c r="H628">
        <v>0</v>
      </c>
      <c r="I628" t="s">
        <v>5</v>
      </c>
      <c r="J628" t="s">
        <v>570</v>
      </c>
      <c r="K628" t="s">
        <v>1928</v>
      </c>
      <c r="L628" s="3">
        <v>45832</v>
      </c>
      <c r="M6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28" s="3">
        <v>45820</v>
      </c>
      <c r="O628" s="5">
        <f>IFERROR((PlanMasine[[#This Row],[Norma]]/PlanMasine[[#This Row],[Q]])*(PlanMasine[[#This Row],[Q]]/SUMIF(C:C,PlanMasine[[#This Row],[RN]],B:B)*PlanMasine[[#This Row],[KPLQ]]),0)</f>
        <v>10</v>
      </c>
      <c r="P628">
        <v>225722</v>
      </c>
      <c r="Q628">
        <f>COUNTIF(PROMJENA!A:A,PlanMasine[[#This Row],[KPL]]&amp;"-"&amp;PlanMasine[[#This Row],[RN]])</f>
        <v>0</v>
      </c>
      <c r="R628">
        <f>IFERROR(INDEX(REDOSLIJED!A:A,MATCH(PlanMasine[[#This Row],[KPL]],REDOSLIJED!B:B,0)),MAX(REDOSLIJED!A:A)+1)</f>
        <v>45</v>
      </c>
      <c r="S628" s="9">
        <f>SUM($M$2:M628)</f>
        <v>2.3996527777777876</v>
      </c>
      <c r="T628" s="3">
        <f>PlanMasine[[#This Row],[Datum SAS]]-1</f>
        <v>45819</v>
      </c>
      <c r="U628">
        <f>WEEKDAY(PlanMasine[[#This Row],[ZAVRŠETAK MAŠINSKE]],2)</f>
        <v>3</v>
      </c>
      <c r="V628" s="3">
        <f>IF(WEEKDAY(PlanMasine[[#This Row],[Datum SAS]]-1,2)=7,PlanMasine[[#This Row],[Datum SAS]]-3,PlanMasine[[#This Row],[Datum SAS]]-1)</f>
        <v>45819</v>
      </c>
      <c r="W628">
        <f>WEEKNUM(PlanMasine[[#This Row],[Column2]],1)</f>
        <v>24</v>
      </c>
    </row>
    <row r="629" spans="1:23" x14ac:dyDescent="0.25">
      <c r="A629">
        <v>1023025</v>
      </c>
      <c r="B629">
        <v>1</v>
      </c>
      <c r="C629">
        <v>1023035</v>
      </c>
      <c r="D629" t="s">
        <v>1905</v>
      </c>
      <c r="E629">
        <v>7</v>
      </c>
      <c r="F629">
        <v>1</v>
      </c>
      <c r="G629">
        <v>0</v>
      </c>
      <c r="H629">
        <v>0</v>
      </c>
      <c r="I629" t="s">
        <v>5</v>
      </c>
      <c r="J629" t="s">
        <v>570</v>
      </c>
      <c r="K629" t="s">
        <v>1928</v>
      </c>
      <c r="L629" s="3">
        <v>45832</v>
      </c>
      <c r="M6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29" s="3">
        <v>45820</v>
      </c>
      <c r="O629" s="5">
        <f>IFERROR((PlanMasine[[#This Row],[Norma]]/PlanMasine[[#This Row],[Q]])*(PlanMasine[[#This Row],[Q]]/SUMIF(C:C,PlanMasine[[#This Row],[RN]],B:B)*PlanMasine[[#This Row],[KPLQ]]),0)</f>
        <v>7</v>
      </c>
      <c r="P629">
        <v>231735</v>
      </c>
      <c r="Q629">
        <f>COUNTIF(PROMJENA!A:A,PlanMasine[[#This Row],[KPL]]&amp;"-"&amp;PlanMasine[[#This Row],[RN]])</f>
        <v>0</v>
      </c>
      <c r="R629">
        <f>IFERROR(INDEX(REDOSLIJED!A:A,MATCH(PlanMasine[[#This Row],[KPL]],REDOSLIJED!B:B,0)),MAX(REDOSLIJED!A:A)+1)</f>
        <v>45</v>
      </c>
      <c r="S629" s="9">
        <f>SUM($M$2:M629)</f>
        <v>2.4045138888888986</v>
      </c>
      <c r="T629" s="3">
        <f>PlanMasine[[#This Row],[Datum SAS]]-1</f>
        <v>45819</v>
      </c>
      <c r="U629">
        <f>WEEKDAY(PlanMasine[[#This Row],[ZAVRŠETAK MAŠINSKE]],2)</f>
        <v>3</v>
      </c>
      <c r="V629" s="3">
        <f>IF(WEEKDAY(PlanMasine[[#This Row],[Datum SAS]]-1,2)=7,PlanMasine[[#This Row],[Datum SAS]]-3,PlanMasine[[#This Row],[Datum SAS]]-1)</f>
        <v>45819</v>
      </c>
      <c r="W629">
        <f>WEEKNUM(PlanMasine[[#This Row],[Column2]],1)</f>
        <v>24</v>
      </c>
    </row>
    <row r="630" spans="1:23" x14ac:dyDescent="0.25">
      <c r="A630">
        <v>1023025</v>
      </c>
      <c r="B630">
        <v>1</v>
      </c>
      <c r="C630">
        <v>1022943</v>
      </c>
      <c r="D630" t="s">
        <v>1906</v>
      </c>
      <c r="E630">
        <v>5</v>
      </c>
      <c r="F630">
        <v>1</v>
      </c>
      <c r="G630">
        <v>0</v>
      </c>
      <c r="H630">
        <v>0</v>
      </c>
      <c r="I630" t="s">
        <v>5</v>
      </c>
      <c r="J630" t="s">
        <v>570</v>
      </c>
      <c r="K630" t="s">
        <v>1928</v>
      </c>
      <c r="L630" s="3">
        <v>45832</v>
      </c>
      <c r="M6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30" s="3">
        <v>45820</v>
      </c>
      <c r="O630" s="5">
        <f>IFERROR((PlanMasine[[#This Row],[Norma]]/PlanMasine[[#This Row],[Q]])*(PlanMasine[[#This Row],[Q]]/SUMIF(C:C,PlanMasine[[#This Row],[RN]],B:B)*PlanMasine[[#This Row],[KPLQ]]),0)</f>
        <v>5</v>
      </c>
      <c r="P630">
        <v>225836</v>
      </c>
      <c r="Q630">
        <f>COUNTIF(PROMJENA!A:A,PlanMasine[[#This Row],[KPL]]&amp;"-"&amp;PlanMasine[[#This Row],[RN]])</f>
        <v>0</v>
      </c>
      <c r="R630">
        <f>IFERROR(INDEX(REDOSLIJED!A:A,MATCH(PlanMasine[[#This Row],[KPL]],REDOSLIJED!B:B,0)),MAX(REDOSLIJED!A:A)+1)</f>
        <v>45</v>
      </c>
      <c r="S630" s="9">
        <f>SUM($M$2:M630)</f>
        <v>2.4079861111111209</v>
      </c>
      <c r="T630" s="3">
        <f>PlanMasine[[#This Row],[Datum SAS]]-1</f>
        <v>45819</v>
      </c>
      <c r="U630">
        <f>WEEKDAY(PlanMasine[[#This Row],[ZAVRŠETAK MAŠINSKE]],2)</f>
        <v>3</v>
      </c>
      <c r="V630" s="3">
        <f>IF(WEEKDAY(PlanMasine[[#This Row],[Datum SAS]]-1,2)=7,PlanMasine[[#This Row],[Datum SAS]]-3,PlanMasine[[#This Row],[Datum SAS]]-1)</f>
        <v>45819</v>
      </c>
      <c r="W630">
        <f>WEEKNUM(PlanMasine[[#This Row],[Column2]],1)</f>
        <v>24</v>
      </c>
    </row>
    <row r="631" spans="1:23" x14ac:dyDescent="0.25">
      <c r="A631">
        <v>1023025</v>
      </c>
      <c r="B631">
        <v>1</v>
      </c>
      <c r="C631">
        <v>1022939</v>
      </c>
      <c r="D631" t="s">
        <v>1908</v>
      </c>
      <c r="E631">
        <v>15</v>
      </c>
      <c r="F631">
        <v>3</v>
      </c>
      <c r="G631">
        <v>0</v>
      </c>
      <c r="H631">
        <v>0</v>
      </c>
      <c r="I631" t="s">
        <v>5</v>
      </c>
      <c r="J631" t="s">
        <v>570</v>
      </c>
      <c r="K631" t="s">
        <v>1928</v>
      </c>
      <c r="L631" s="3">
        <v>45832</v>
      </c>
      <c r="M6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1" s="3">
        <v>45820</v>
      </c>
      <c r="O631" s="5">
        <f>IFERROR((PlanMasine[[#This Row],[Norma]]/PlanMasine[[#This Row],[Q]])*(PlanMasine[[#This Row],[Q]]/SUMIF(C:C,PlanMasine[[#This Row],[RN]],B:B)*PlanMasine[[#This Row],[KPLQ]]),0)</f>
        <v>15</v>
      </c>
      <c r="P631">
        <v>225829</v>
      </c>
      <c r="Q631">
        <f>COUNTIF(PROMJENA!A:A,PlanMasine[[#This Row],[KPL]]&amp;"-"&amp;PlanMasine[[#This Row],[RN]])</f>
        <v>0</v>
      </c>
      <c r="R631">
        <f>IFERROR(INDEX(REDOSLIJED!A:A,MATCH(PlanMasine[[#This Row],[KPL]],REDOSLIJED!B:B,0)),MAX(REDOSLIJED!A:A)+1)</f>
        <v>45</v>
      </c>
      <c r="S631" s="9">
        <f>SUM($M$2:M631)</f>
        <v>2.4184027777777874</v>
      </c>
      <c r="T631" s="3">
        <f>PlanMasine[[#This Row],[Datum SAS]]-1</f>
        <v>45819</v>
      </c>
      <c r="U631">
        <f>WEEKDAY(PlanMasine[[#This Row],[ZAVRŠETAK MAŠINSKE]],2)</f>
        <v>3</v>
      </c>
      <c r="V631" s="3">
        <f>IF(WEEKDAY(PlanMasine[[#This Row],[Datum SAS]]-1,2)=7,PlanMasine[[#This Row],[Datum SAS]]-3,PlanMasine[[#This Row],[Datum SAS]]-1)</f>
        <v>45819</v>
      </c>
      <c r="W631">
        <f>WEEKNUM(PlanMasine[[#This Row],[Column2]],1)</f>
        <v>24</v>
      </c>
    </row>
    <row r="632" spans="1:23" x14ac:dyDescent="0.25">
      <c r="A632">
        <v>1023025</v>
      </c>
      <c r="B632">
        <v>1</v>
      </c>
      <c r="C632">
        <v>1022938</v>
      </c>
      <c r="D632" t="s">
        <v>1897</v>
      </c>
      <c r="E632">
        <v>15</v>
      </c>
      <c r="F632">
        <v>3</v>
      </c>
      <c r="G632">
        <v>0</v>
      </c>
      <c r="H632">
        <v>0</v>
      </c>
      <c r="I632" t="s">
        <v>5</v>
      </c>
      <c r="J632" t="s">
        <v>570</v>
      </c>
      <c r="K632" t="s">
        <v>1928</v>
      </c>
      <c r="L632" s="3">
        <v>45832</v>
      </c>
      <c r="M6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2" s="3">
        <v>45820</v>
      </c>
      <c r="O632" s="5">
        <f>IFERROR((PlanMasine[[#This Row],[Norma]]/PlanMasine[[#This Row],[Q]])*(PlanMasine[[#This Row],[Q]]/SUMIF(C:C,PlanMasine[[#This Row],[RN]],B:B)*PlanMasine[[#This Row],[KPLQ]]),0)</f>
        <v>15</v>
      </c>
      <c r="P632">
        <v>225827</v>
      </c>
      <c r="Q632">
        <f>COUNTIF(PROMJENA!A:A,PlanMasine[[#This Row],[KPL]]&amp;"-"&amp;PlanMasine[[#This Row],[RN]])</f>
        <v>0</v>
      </c>
      <c r="R632">
        <f>IFERROR(INDEX(REDOSLIJED!A:A,MATCH(PlanMasine[[#This Row],[KPL]],REDOSLIJED!B:B,0)),MAX(REDOSLIJED!A:A)+1)</f>
        <v>45</v>
      </c>
      <c r="S632" s="9">
        <f>SUM($M$2:M632)</f>
        <v>2.428819444444454</v>
      </c>
      <c r="T632" s="3">
        <f>PlanMasine[[#This Row],[Datum SAS]]-1</f>
        <v>45819</v>
      </c>
      <c r="U632">
        <f>WEEKDAY(PlanMasine[[#This Row],[ZAVRŠETAK MAŠINSKE]],2)</f>
        <v>3</v>
      </c>
      <c r="V632" s="3">
        <f>IF(WEEKDAY(PlanMasine[[#This Row],[Datum SAS]]-1,2)=7,PlanMasine[[#This Row],[Datum SAS]]-3,PlanMasine[[#This Row],[Datum SAS]]-1)</f>
        <v>45819</v>
      </c>
      <c r="W632">
        <f>WEEKNUM(PlanMasine[[#This Row],[Column2]],1)</f>
        <v>24</v>
      </c>
    </row>
    <row r="633" spans="1:23" x14ac:dyDescent="0.25">
      <c r="A633">
        <v>1023025</v>
      </c>
      <c r="B633">
        <v>1</v>
      </c>
      <c r="C633">
        <v>1022937</v>
      </c>
      <c r="D633" t="s">
        <v>1903</v>
      </c>
      <c r="E633">
        <v>15</v>
      </c>
      <c r="F633">
        <v>3</v>
      </c>
      <c r="G633">
        <v>0</v>
      </c>
      <c r="H633">
        <v>0</v>
      </c>
      <c r="I633" t="s">
        <v>5</v>
      </c>
      <c r="J633" t="s">
        <v>570</v>
      </c>
      <c r="K633" t="s">
        <v>1928</v>
      </c>
      <c r="L633" s="3">
        <v>45832</v>
      </c>
      <c r="M6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3" s="3">
        <v>45820</v>
      </c>
      <c r="O633" s="5">
        <f>IFERROR((PlanMasine[[#This Row],[Norma]]/PlanMasine[[#This Row],[Q]])*(PlanMasine[[#This Row],[Q]]/SUMIF(C:C,PlanMasine[[#This Row],[RN]],B:B)*PlanMasine[[#This Row],[KPLQ]]),0)</f>
        <v>15</v>
      </c>
      <c r="P633">
        <v>225826</v>
      </c>
      <c r="Q633">
        <f>COUNTIF(PROMJENA!A:A,PlanMasine[[#This Row],[KPL]]&amp;"-"&amp;PlanMasine[[#This Row],[RN]])</f>
        <v>0</v>
      </c>
      <c r="R633">
        <f>IFERROR(INDEX(REDOSLIJED!A:A,MATCH(PlanMasine[[#This Row],[KPL]],REDOSLIJED!B:B,0)),MAX(REDOSLIJED!A:A)+1)</f>
        <v>45</v>
      </c>
      <c r="S633" s="9">
        <f>SUM($M$2:M633)</f>
        <v>2.4392361111111205</v>
      </c>
      <c r="T633" s="3">
        <f>PlanMasine[[#This Row],[Datum SAS]]-1</f>
        <v>45819</v>
      </c>
      <c r="U633">
        <f>WEEKDAY(PlanMasine[[#This Row],[ZAVRŠETAK MAŠINSKE]],2)</f>
        <v>3</v>
      </c>
      <c r="V633" s="3">
        <f>IF(WEEKDAY(PlanMasine[[#This Row],[Datum SAS]]-1,2)=7,PlanMasine[[#This Row],[Datum SAS]]-3,PlanMasine[[#This Row],[Datum SAS]]-1)</f>
        <v>45819</v>
      </c>
      <c r="W633">
        <f>WEEKNUM(PlanMasine[[#This Row],[Column2]],1)</f>
        <v>24</v>
      </c>
    </row>
    <row r="634" spans="1:23" x14ac:dyDescent="0.25">
      <c r="A634">
        <v>1023025</v>
      </c>
      <c r="B634">
        <v>1</v>
      </c>
      <c r="C634">
        <v>1022936</v>
      </c>
      <c r="D634" t="s">
        <v>1895</v>
      </c>
      <c r="E634">
        <v>15</v>
      </c>
      <c r="F634">
        <v>3</v>
      </c>
      <c r="G634">
        <v>0</v>
      </c>
      <c r="H634">
        <v>0</v>
      </c>
      <c r="I634" t="s">
        <v>5</v>
      </c>
      <c r="J634" t="s">
        <v>570</v>
      </c>
      <c r="K634" t="s">
        <v>1928</v>
      </c>
      <c r="L634" s="3">
        <v>45832</v>
      </c>
      <c r="M6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4" s="3">
        <v>45820</v>
      </c>
      <c r="O634" s="5">
        <f>IFERROR((PlanMasine[[#This Row],[Norma]]/PlanMasine[[#This Row],[Q]])*(PlanMasine[[#This Row],[Q]]/SUMIF(C:C,PlanMasine[[#This Row],[RN]],B:B)*PlanMasine[[#This Row],[KPLQ]]),0)</f>
        <v>15</v>
      </c>
      <c r="P634">
        <v>225825</v>
      </c>
      <c r="Q634">
        <f>COUNTIF(PROMJENA!A:A,PlanMasine[[#This Row],[KPL]]&amp;"-"&amp;PlanMasine[[#This Row],[RN]])</f>
        <v>0</v>
      </c>
      <c r="R634">
        <f>IFERROR(INDEX(REDOSLIJED!A:A,MATCH(PlanMasine[[#This Row],[KPL]],REDOSLIJED!B:B,0)),MAX(REDOSLIJED!A:A)+1)</f>
        <v>45</v>
      </c>
      <c r="S634" s="9">
        <f>SUM($M$2:M634)</f>
        <v>2.449652777777787</v>
      </c>
      <c r="T634" s="3">
        <f>PlanMasine[[#This Row],[Datum SAS]]-1</f>
        <v>45819</v>
      </c>
      <c r="U634">
        <f>WEEKDAY(PlanMasine[[#This Row],[ZAVRŠETAK MAŠINSKE]],2)</f>
        <v>3</v>
      </c>
      <c r="V634" s="3">
        <f>IF(WEEKDAY(PlanMasine[[#This Row],[Datum SAS]]-1,2)=7,PlanMasine[[#This Row],[Datum SAS]]-3,PlanMasine[[#This Row],[Datum SAS]]-1)</f>
        <v>45819</v>
      </c>
      <c r="W634">
        <f>WEEKNUM(PlanMasine[[#This Row],[Column2]],1)</f>
        <v>24</v>
      </c>
    </row>
    <row r="635" spans="1:23" x14ac:dyDescent="0.25">
      <c r="A635">
        <v>1023025</v>
      </c>
      <c r="B635">
        <v>1</v>
      </c>
      <c r="C635">
        <v>1022925</v>
      </c>
      <c r="D635" t="s">
        <v>1884</v>
      </c>
      <c r="E635">
        <v>40</v>
      </c>
      <c r="F635">
        <v>8</v>
      </c>
      <c r="G635">
        <v>0</v>
      </c>
      <c r="H635">
        <v>0</v>
      </c>
      <c r="I635" t="s">
        <v>5</v>
      </c>
      <c r="J635" t="s">
        <v>570</v>
      </c>
      <c r="K635" t="s">
        <v>1928</v>
      </c>
      <c r="L635" s="3">
        <v>45832</v>
      </c>
      <c r="M6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635" s="3">
        <v>45820</v>
      </c>
      <c r="O635" s="5">
        <f>IFERROR((PlanMasine[[#This Row],[Norma]]/PlanMasine[[#This Row],[Q]])*(PlanMasine[[#This Row],[Q]]/SUMIF(C:C,PlanMasine[[#This Row],[RN]],B:B)*PlanMasine[[#This Row],[KPLQ]]),0)</f>
        <v>40</v>
      </c>
      <c r="P635">
        <v>225812</v>
      </c>
      <c r="Q635">
        <f>COUNTIF(PROMJENA!A:A,PlanMasine[[#This Row],[KPL]]&amp;"-"&amp;PlanMasine[[#This Row],[RN]])</f>
        <v>0</v>
      </c>
      <c r="R635">
        <f>IFERROR(INDEX(REDOSLIJED!A:A,MATCH(PlanMasine[[#This Row],[KPL]],REDOSLIJED!B:B,0)),MAX(REDOSLIJED!A:A)+1)</f>
        <v>45</v>
      </c>
      <c r="S635" s="9">
        <f>SUM($M$2:M635)</f>
        <v>2.4774305555555647</v>
      </c>
      <c r="T635" s="3">
        <f>PlanMasine[[#This Row],[Datum SAS]]-1</f>
        <v>45819</v>
      </c>
      <c r="U635">
        <f>WEEKDAY(PlanMasine[[#This Row],[ZAVRŠETAK MAŠINSKE]],2)</f>
        <v>3</v>
      </c>
      <c r="V635" s="3">
        <f>IF(WEEKDAY(PlanMasine[[#This Row],[Datum SAS]]-1,2)=7,PlanMasine[[#This Row],[Datum SAS]]-3,PlanMasine[[#This Row],[Datum SAS]]-1)</f>
        <v>45819</v>
      </c>
      <c r="W635">
        <f>WEEKNUM(PlanMasine[[#This Row],[Column2]],1)</f>
        <v>24</v>
      </c>
    </row>
    <row r="636" spans="1:23" x14ac:dyDescent="0.25">
      <c r="A636">
        <v>1023025</v>
      </c>
      <c r="B636">
        <v>1</v>
      </c>
      <c r="C636">
        <v>1022898</v>
      </c>
      <c r="D636" t="s">
        <v>1873</v>
      </c>
      <c r="E636">
        <v>10</v>
      </c>
      <c r="F636">
        <v>1</v>
      </c>
      <c r="G636">
        <v>0</v>
      </c>
      <c r="H636">
        <v>0</v>
      </c>
      <c r="I636" t="s">
        <v>5</v>
      </c>
      <c r="J636" t="s">
        <v>570</v>
      </c>
      <c r="K636" t="s">
        <v>1928</v>
      </c>
      <c r="L636" s="3">
        <v>45832</v>
      </c>
      <c r="M6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36" s="3">
        <v>45820</v>
      </c>
      <c r="O636" s="5">
        <f>IFERROR((PlanMasine[[#This Row],[Norma]]/PlanMasine[[#This Row],[Q]])*(PlanMasine[[#This Row],[Q]]/SUMIF(C:C,PlanMasine[[#This Row],[RN]],B:B)*PlanMasine[[#This Row],[KPLQ]]),0)</f>
        <v>10</v>
      </c>
      <c r="P636">
        <v>225778</v>
      </c>
      <c r="Q636">
        <f>COUNTIF(PROMJENA!A:A,PlanMasine[[#This Row],[KPL]]&amp;"-"&amp;PlanMasine[[#This Row],[RN]])</f>
        <v>0</v>
      </c>
      <c r="R636">
        <f>IFERROR(INDEX(REDOSLIJED!A:A,MATCH(PlanMasine[[#This Row],[KPL]],REDOSLIJED!B:B,0)),MAX(REDOSLIJED!A:A)+1)</f>
        <v>45</v>
      </c>
      <c r="S636" s="9">
        <f>SUM($M$2:M636)</f>
        <v>2.4843750000000093</v>
      </c>
      <c r="T636" s="3">
        <f>PlanMasine[[#This Row],[Datum SAS]]-1</f>
        <v>45819</v>
      </c>
      <c r="U636">
        <f>WEEKDAY(PlanMasine[[#This Row],[ZAVRŠETAK MAŠINSKE]],2)</f>
        <v>3</v>
      </c>
      <c r="V636" s="3">
        <f>IF(WEEKDAY(PlanMasine[[#This Row],[Datum SAS]]-1,2)=7,PlanMasine[[#This Row],[Datum SAS]]-3,PlanMasine[[#This Row],[Datum SAS]]-1)</f>
        <v>45819</v>
      </c>
      <c r="W636">
        <f>WEEKNUM(PlanMasine[[#This Row],[Column2]],1)</f>
        <v>24</v>
      </c>
    </row>
    <row r="637" spans="1:23" x14ac:dyDescent="0.25">
      <c r="A637">
        <v>1023025</v>
      </c>
      <c r="B637">
        <v>1</v>
      </c>
      <c r="C637">
        <v>1022897</v>
      </c>
      <c r="D637" t="s">
        <v>1874</v>
      </c>
      <c r="E637">
        <v>10</v>
      </c>
      <c r="F637">
        <v>1</v>
      </c>
      <c r="G637">
        <v>0</v>
      </c>
      <c r="H637">
        <v>0</v>
      </c>
      <c r="I637" t="s">
        <v>5</v>
      </c>
      <c r="J637" t="s">
        <v>570</v>
      </c>
      <c r="K637" t="s">
        <v>1928</v>
      </c>
      <c r="L637" s="3">
        <v>45832</v>
      </c>
      <c r="M6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37" s="3">
        <v>45820</v>
      </c>
      <c r="O637" s="5">
        <f>IFERROR((PlanMasine[[#This Row],[Norma]]/PlanMasine[[#This Row],[Q]])*(PlanMasine[[#This Row],[Q]]/SUMIF(C:C,PlanMasine[[#This Row],[RN]],B:B)*PlanMasine[[#This Row],[KPLQ]]),0)</f>
        <v>10</v>
      </c>
      <c r="P637">
        <v>225777</v>
      </c>
      <c r="Q637">
        <f>COUNTIF(PROMJENA!A:A,PlanMasine[[#This Row],[KPL]]&amp;"-"&amp;PlanMasine[[#This Row],[RN]])</f>
        <v>0</v>
      </c>
      <c r="R637">
        <f>IFERROR(INDEX(REDOSLIJED!A:A,MATCH(PlanMasine[[#This Row],[KPL]],REDOSLIJED!B:B,0)),MAX(REDOSLIJED!A:A)+1)</f>
        <v>45</v>
      </c>
      <c r="S637" s="9">
        <f>SUM($M$2:M637)</f>
        <v>2.491319444444454</v>
      </c>
      <c r="T637" s="3">
        <f>PlanMasine[[#This Row],[Datum SAS]]-1</f>
        <v>45819</v>
      </c>
      <c r="U637">
        <f>WEEKDAY(PlanMasine[[#This Row],[ZAVRŠETAK MAŠINSKE]],2)</f>
        <v>3</v>
      </c>
      <c r="V637" s="3">
        <f>IF(WEEKDAY(PlanMasine[[#This Row],[Datum SAS]]-1,2)=7,PlanMasine[[#This Row],[Datum SAS]]-3,PlanMasine[[#This Row],[Datum SAS]]-1)</f>
        <v>45819</v>
      </c>
      <c r="W637">
        <f>WEEKNUM(PlanMasine[[#This Row],[Column2]],1)</f>
        <v>24</v>
      </c>
    </row>
    <row r="638" spans="1:23" x14ac:dyDescent="0.25">
      <c r="A638">
        <v>1023025</v>
      </c>
      <c r="B638">
        <v>1</v>
      </c>
      <c r="C638">
        <v>1022941</v>
      </c>
      <c r="D638" t="s">
        <v>1907</v>
      </c>
      <c r="E638">
        <v>6</v>
      </c>
      <c r="F638">
        <v>2</v>
      </c>
      <c r="G638">
        <v>0</v>
      </c>
      <c r="H638">
        <v>0</v>
      </c>
      <c r="I638" t="s">
        <v>5</v>
      </c>
      <c r="J638" t="s">
        <v>570</v>
      </c>
      <c r="K638" t="s">
        <v>1928</v>
      </c>
      <c r="L638" s="3">
        <v>45832</v>
      </c>
      <c r="M6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638" s="3">
        <v>45820</v>
      </c>
      <c r="O638" s="5">
        <f>IFERROR((PlanMasine[[#This Row],[Norma]]/PlanMasine[[#This Row],[Q]])*(PlanMasine[[#This Row],[Q]]/SUMIF(C:C,PlanMasine[[#This Row],[RN]],B:B)*PlanMasine[[#This Row],[KPLQ]]),0)</f>
        <v>6</v>
      </c>
      <c r="P638">
        <v>225831</v>
      </c>
      <c r="Q638">
        <f>COUNTIF(PROMJENA!A:A,PlanMasine[[#This Row],[KPL]]&amp;"-"&amp;PlanMasine[[#This Row],[RN]])</f>
        <v>0</v>
      </c>
      <c r="R638">
        <f>IFERROR(INDEX(REDOSLIJED!A:A,MATCH(PlanMasine[[#This Row],[KPL]],REDOSLIJED!B:B,0)),MAX(REDOSLIJED!A:A)+1)</f>
        <v>45</v>
      </c>
      <c r="S638" s="9">
        <f>SUM($M$2:M638)</f>
        <v>2.4954861111111208</v>
      </c>
      <c r="T638" s="3">
        <f>PlanMasine[[#This Row],[Datum SAS]]-1</f>
        <v>45819</v>
      </c>
      <c r="U638">
        <f>WEEKDAY(PlanMasine[[#This Row],[ZAVRŠETAK MAŠINSKE]],2)</f>
        <v>3</v>
      </c>
      <c r="V638" s="3">
        <f>IF(WEEKDAY(PlanMasine[[#This Row],[Datum SAS]]-1,2)=7,PlanMasine[[#This Row],[Datum SAS]]-3,PlanMasine[[#This Row],[Datum SAS]]-1)</f>
        <v>45819</v>
      </c>
      <c r="W638">
        <f>WEEKNUM(PlanMasine[[#This Row],[Column2]],1)</f>
        <v>24</v>
      </c>
    </row>
    <row r="639" spans="1:23" x14ac:dyDescent="0.25">
      <c r="A639">
        <v>1023025</v>
      </c>
      <c r="B639">
        <v>1</v>
      </c>
      <c r="C639">
        <v>1023036</v>
      </c>
      <c r="D639" t="s">
        <v>1904</v>
      </c>
      <c r="E639">
        <v>7</v>
      </c>
      <c r="F639">
        <v>1</v>
      </c>
      <c r="G639">
        <v>0</v>
      </c>
      <c r="H639">
        <v>0</v>
      </c>
      <c r="I639" t="s">
        <v>5</v>
      </c>
      <c r="J639" t="s">
        <v>570</v>
      </c>
      <c r="K639" t="s">
        <v>1928</v>
      </c>
      <c r="L639" s="3">
        <v>45832</v>
      </c>
      <c r="M6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39" s="3">
        <v>45820</v>
      </c>
      <c r="O639" s="5">
        <f>IFERROR((PlanMasine[[#This Row],[Norma]]/PlanMasine[[#This Row],[Q]])*(PlanMasine[[#This Row],[Q]]/SUMIF(C:C,PlanMasine[[#This Row],[RN]],B:B)*PlanMasine[[#This Row],[KPLQ]]),0)</f>
        <v>7</v>
      </c>
      <c r="P639">
        <v>231736</v>
      </c>
      <c r="Q639">
        <f>COUNTIF(PROMJENA!A:A,PlanMasine[[#This Row],[KPL]]&amp;"-"&amp;PlanMasine[[#This Row],[RN]])</f>
        <v>0</v>
      </c>
      <c r="R639">
        <f>IFERROR(INDEX(REDOSLIJED!A:A,MATCH(PlanMasine[[#This Row],[KPL]],REDOSLIJED!B:B,0)),MAX(REDOSLIJED!A:A)+1)</f>
        <v>45</v>
      </c>
      <c r="S639" s="9">
        <f>SUM($M$2:M639)</f>
        <v>2.5003472222222318</v>
      </c>
      <c r="T639" s="3">
        <f>PlanMasine[[#This Row],[Datum SAS]]-1</f>
        <v>45819</v>
      </c>
      <c r="U639">
        <f>WEEKDAY(PlanMasine[[#This Row],[ZAVRŠETAK MAŠINSKE]],2)</f>
        <v>3</v>
      </c>
      <c r="V639" s="3">
        <f>IF(WEEKDAY(PlanMasine[[#This Row],[Datum SAS]]-1,2)=7,PlanMasine[[#This Row],[Datum SAS]]-3,PlanMasine[[#This Row],[Datum SAS]]-1)</f>
        <v>45819</v>
      </c>
      <c r="W639">
        <f>WEEKNUM(PlanMasine[[#This Row],[Column2]],1)</f>
        <v>24</v>
      </c>
    </row>
    <row r="640" spans="1:23" x14ac:dyDescent="0.25">
      <c r="A640">
        <v>1023246</v>
      </c>
      <c r="B640">
        <v>1</v>
      </c>
      <c r="C640">
        <v>1023079</v>
      </c>
      <c r="D640" t="s">
        <v>1886</v>
      </c>
      <c r="E640">
        <v>7</v>
      </c>
      <c r="F640">
        <v>1</v>
      </c>
      <c r="G640">
        <v>0</v>
      </c>
      <c r="H640">
        <v>0</v>
      </c>
      <c r="I640" t="s">
        <v>5</v>
      </c>
      <c r="J640" t="s">
        <v>570</v>
      </c>
      <c r="K640" t="s">
        <v>2001</v>
      </c>
      <c r="L640" s="3">
        <v>45835</v>
      </c>
      <c r="M6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40" s="3">
        <v>45820</v>
      </c>
      <c r="O640" s="5">
        <f>IFERROR((PlanMasine[[#This Row],[Norma]]/PlanMasine[[#This Row],[Q]])*(PlanMasine[[#This Row],[Q]]/SUMIF(C:C,PlanMasine[[#This Row],[RN]],B:B)*PlanMasine[[#This Row],[KPLQ]]),0)</f>
        <v>7</v>
      </c>
      <c r="P640">
        <v>225729</v>
      </c>
      <c r="Q640">
        <f>COUNTIF(PROMJENA!A:A,PlanMasine[[#This Row],[KPL]]&amp;"-"&amp;PlanMasine[[#This Row],[RN]])</f>
        <v>0</v>
      </c>
      <c r="R640">
        <f>IFERROR(INDEX(REDOSLIJED!A:A,MATCH(PlanMasine[[#This Row],[KPL]],REDOSLIJED!B:B,0)),MAX(REDOSLIJED!A:A)+1)</f>
        <v>45</v>
      </c>
      <c r="S640" s="9">
        <f>SUM($M$2:M640)</f>
        <v>2.5052083333333428</v>
      </c>
      <c r="T640" s="3">
        <f>PlanMasine[[#This Row],[Datum SAS]]-1</f>
        <v>45819</v>
      </c>
      <c r="U640">
        <f>WEEKDAY(PlanMasine[[#This Row],[ZAVRŠETAK MAŠINSKE]],2)</f>
        <v>3</v>
      </c>
      <c r="V640" s="3">
        <f>IF(WEEKDAY(PlanMasine[[#This Row],[Datum SAS]]-1,2)=7,PlanMasine[[#This Row],[Datum SAS]]-3,PlanMasine[[#This Row],[Datum SAS]]-1)</f>
        <v>45819</v>
      </c>
      <c r="W640">
        <f>WEEKNUM(PlanMasine[[#This Row],[Column2]],1)</f>
        <v>24</v>
      </c>
    </row>
    <row r="641" spans="1:23" x14ac:dyDescent="0.25">
      <c r="A641">
        <v>1023246</v>
      </c>
      <c r="B641">
        <v>1</v>
      </c>
      <c r="C641">
        <v>1023075</v>
      </c>
      <c r="D641" t="s">
        <v>1890</v>
      </c>
      <c r="E641">
        <v>7</v>
      </c>
      <c r="F641">
        <v>1</v>
      </c>
      <c r="G641">
        <v>0</v>
      </c>
      <c r="H641">
        <v>0</v>
      </c>
      <c r="I641" t="s">
        <v>5</v>
      </c>
      <c r="J641" t="s">
        <v>570</v>
      </c>
      <c r="K641" t="s">
        <v>2001</v>
      </c>
      <c r="L641" s="3">
        <v>45835</v>
      </c>
      <c r="M6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41" s="3">
        <v>45820</v>
      </c>
      <c r="O641" s="5">
        <f>IFERROR((PlanMasine[[#This Row],[Norma]]/PlanMasine[[#This Row],[Q]])*(PlanMasine[[#This Row],[Q]]/SUMIF(C:C,PlanMasine[[#This Row],[RN]],B:B)*PlanMasine[[#This Row],[KPLQ]]),0)</f>
        <v>7</v>
      </c>
      <c r="P641">
        <v>225725</v>
      </c>
      <c r="Q641">
        <f>COUNTIF(PROMJENA!A:A,PlanMasine[[#This Row],[KPL]]&amp;"-"&amp;PlanMasine[[#This Row],[RN]])</f>
        <v>0</v>
      </c>
      <c r="R641">
        <f>IFERROR(INDEX(REDOSLIJED!A:A,MATCH(PlanMasine[[#This Row],[KPL]],REDOSLIJED!B:B,0)),MAX(REDOSLIJED!A:A)+1)</f>
        <v>45</v>
      </c>
      <c r="S641" s="9">
        <f>SUM($M$2:M641)</f>
        <v>2.5100694444444538</v>
      </c>
      <c r="T641" s="3">
        <f>PlanMasine[[#This Row],[Datum SAS]]-1</f>
        <v>45819</v>
      </c>
      <c r="U641">
        <f>WEEKDAY(PlanMasine[[#This Row],[ZAVRŠETAK MAŠINSKE]],2)</f>
        <v>3</v>
      </c>
      <c r="V641" s="3">
        <f>IF(WEEKDAY(PlanMasine[[#This Row],[Datum SAS]]-1,2)=7,PlanMasine[[#This Row],[Datum SAS]]-3,PlanMasine[[#This Row],[Datum SAS]]-1)</f>
        <v>45819</v>
      </c>
      <c r="W641">
        <f>WEEKNUM(PlanMasine[[#This Row],[Column2]],1)</f>
        <v>24</v>
      </c>
    </row>
    <row r="642" spans="1:23" x14ac:dyDescent="0.25">
      <c r="A642">
        <v>1023246</v>
      </c>
      <c r="B642">
        <v>1</v>
      </c>
      <c r="C642">
        <v>1023077</v>
      </c>
      <c r="D642" t="s">
        <v>1888</v>
      </c>
      <c r="E642">
        <v>7</v>
      </c>
      <c r="F642">
        <v>1</v>
      </c>
      <c r="G642">
        <v>0</v>
      </c>
      <c r="H642">
        <v>0</v>
      </c>
      <c r="I642" t="s">
        <v>5</v>
      </c>
      <c r="J642" t="s">
        <v>570</v>
      </c>
      <c r="K642" t="s">
        <v>2001</v>
      </c>
      <c r="L642" s="3">
        <v>45835</v>
      </c>
      <c r="M6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42" s="3">
        <v>45820</v>
      </c>
      <c r="O642" s="5">
        <f>IFERROR((PlanMasine[[#This Row],[Norma]]/PlanMasine[[#This Row],[Q]])*(PlanMasine[[#This Row],[Q]]/SUMIF(C:C,PlanMasine[[#This Row],[RN]],B:B)*PlanMasine[[#This Row],[KPLQ]]),0)</f>
        <v>7</v>
      </c>
      <c r="P642">
        <v>225727</v>
      </c>
      <c r="Q642">
        <f>COUNTIF(PROMJENA!A:A,PlanMasine[[#This Row],[KPL]]&amp;"-"&amp;PlanMasine[[#This Row],[RN]])</f>
        <v>0</v>
      </c>
      <c r="R642">
        <f>IFERROR(INDEX(REDOSLIJED!A:A,MATCH(PlanMasine[[#This Row],[KPL]],REDOSLIJED!B:B,0)),MAX(REDOSLIJED!A:A)+1)</f>
        <v>45</v>
      </c>
      <c r="S642" s="9">
        <f>SUM($M$2:M642)</f>
        <v>2.5149305555555648</v>
      </c>
      <c r="T642" s="3">
        <f>PlanMasine[[#This Row],[Datum SAS]]-1</f>
        <v>45819</v>
      </c>
      <c r="U642">
        <f>WEEKDAY(PlanMasine[[#This Row],[ZAVRŠETAK MAŠINSKE]],2)</f>
        <v>3</v>
      </c>
      <c r="V642" s="3">
        <f>IF(WEEKDAY(PlanMasine[[#This Row],[Datum SAS]]-1,2)=7,PlanMasine[[#This Row],[Datum SAS]]-3,PlanMasine[[#This Row],[Datum SAS]]-1)</f>
        <v>45819</v>
      </c>
      <c r="W642">
        <f>WEEKNUM(PlanMasine[[#This Row],[Column2]],1)</f>
        <v>24</v>
      </c>
    </row>
    <row r="643" spans="1:23" x14ac:dyDescent="0.25">
      <c r="A643">
        <v>1023246</v>
      </c>
      <c r="B643">
        <v>1</v>
      </c>
      <c r="C643">
        <v>1023076</v>
      </c>
      <c r="D643" t="s">
        <v>1889</v>
      </c>
      <c r="E643">
        <v>7</v>
      </c>
      <c r="F643">
        <v>1</v>
      </c>
      <c r="G643">
        <v>0</v>
      </c>
      <c r="H643">
        <v>0</v>
      </c>
      <c r="I643" t="s">
        <v>5</v>
      </c>
      <c r="J643" t="s">
        <v>570</v>
      </c>
      <c r="K643" t="s">
        <v>2001</v>
      </c>
      <c r="L643" s="3">
        <v>45835</v>
      </c>
      <c r="M6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43" s="3">
        <v>45820</v>
      </c>
      <c r="O643" s="5">
        <f>IFERROR((PlanMasine[[#This Row],[Norma]]/PlanMasine[[#This Row],[Q]])*(PlanMasine[[#This Row],[Q]]/SUMIF(C:C,PlanMasine[[#This Row],[RN]],B:B)*PlanMasine[[#This Row],[KPLQ]]),0)</f>
        <v>7</v>
      </c>
      <c r="P643">
        <v>225726</v>
      </c>
      <c r="Q643">
        <f>COUNTIF(PROMJENA!A:A,PlanMasine[[#This Row],[KPL]]&amp;"-"&amp;PlanMasine[[#This Row],[RN]])</f>
        <v>0</v>
      </c>
      <c r="R643">
        <f>IFERROR(INDEX(REDOSLIJED!A:A,MATCH(PlanMasine[[#This Row],[KPL]],REDOSLIJED!B:B,0)),MAX(REDOSLIJED!A:A)+1)</f>
        <v>45</v>
      </c>
      <c r="S643" s="9">
        <f>SUM($M$2:M643)</f>
        <v>2.5197916666666758</v>
      </c>
      <c r="T643" s="3">
        <f>PlanMasine[[#This Row],[Datum SAS]]-1</f>
        <v>45819</v>
      </c>
      <c r="U643">
        <f>WEEKDAY(PlanMasine[[#This Row],[ZAVRŠETAK MAŠINSKE]],2)</f>
        <v>3</v>
      </c>
      <c r="V643" s="3">
        <f>IF(WEEKDAY(PlanMasine[[#This Row],[Datum SAS]]-1,2)=7,PlanMasine[[#This Row],[Datum SAS]]-3,PlanMasine[[#This Row],[Datum SAS]]-1)</f>
        <v>45819</v>
      </c>
      <c r="W643">
        <f>WEEKNUM(PlanMasine[[#This Row],[Column2]],1)</f>
        <v>24</v>
      </c>
    </row>
    <row r="644" spans="1:23" x14ac:dyDescent="0.25">
      <c r="A644">
        <v>1023246</v>
      </c>
      <c r="B644">
        <v>1</v>
      </c>
      <c r="C644">
        <v>1023074</v>
      </c>
      <c r="D644" t="s">
        <v>1891</v>
      </c>
      <c r="E644">
        <v>5</v>
      </c>
      <c r="F644">
        <v>1</v>
      </c>
      <c r="G644">
        <v>0</v>
      </c>
      <c r="H644">
        <v>0</v>
      </c>
      <c r="I644" t="s">
        <v>5</v>
      </c>
      <c r="J644" t="s">
        <v>570</v>
      </c>
      <c r="K644" t="s">
        <v>2001</v>
      </c>
      <c r="L644" s="3">
        <v>45835</v>
      </c>
      <c r="M6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44" s="3">
        <v>45820</v>
      </c>
      <c r="O644" s="5">
        <f>IFERROR((PlanMasine[[#This Row],[Norma]]/PlanMasine[[#This Row],[Q]])*(PlanMasine[[#This Row],[Q]]/SUMIF(C:C,PlanMasine[[#This Row],[RN]],B:B)*PlanMasine[[#This Row],[KPLQ]]),0)</f>
        <v>5</v>
      </c>
      <c r="P644">
        <v>225724</v>
      </c>
      <c r="Q644">
        <f>COUNTIF(PROMJENA!A:A,PlanMasine[[#This Row],[KPL]]&amp;"-"&amp;PlanMasine[[#This Row],[RN]])</f>
        <v>0</v>
      </c>
      <c r="R644">
        <f>IFERROR(INDEX(REDOSLIJED!A:A,MATCH(PlanMasine[[#This Row],[KPL]],REDOSLIJED!B:B,0)),MAX(REDOSLIJED!A:A)+1)</f>
        <v>45</v>
      </c>
      <c r="S644" s="9">
        <f>SUM($M$2:M644)</f>
        <v>2.5232638888888981</v>
      </c>
      <c r="T644" s="3">
        <f>PlanMasine[[#This Row],[Datum SAS]]-1</f>
        <v>45819</v>
      </c>
      <c r="U644">
        <f>WEEKDAY(PlanMasine[[#This Row],[ZAVRŠETAK MAŠINSKE]],2)</f>
        <v>3</v>
      </c>
      <c r="V644" s="3">
        <f>IF(WEEKDAY(PlanMasine[[#This Row],[Datum SAS]]-1,2)=7,PlanMasine[[#This Row],[Datum SAS]]-3,PlanMasine[[#This Row],[Datum SAS]]-1)</f>
        <v>45819</v>
      </c>
      <c r="W644">
        <f>WEEKNUM(PlanMasine[[#This Row],[Column2]],1)</f>
        <v>24</v>
      </c>
    </row>
    <row r="645" spans="1:23" x14ac:dyDescent="0.25">
      <c r="A645">
        <v>1023246</v>
      </c>
      <c r="B645">
        <v>1</v>
      </c>
      <c r="C645">
        <v>1023072</v>
      </c>
      <c r="D645" t="s">
        <v>1892</v>
      </c>
      <c r="E645">
        <v>10</v>
      </c>
      <c r="F645">
        <v>2</v>
      </c>
      <c r="G645">
        <v>0</v>
      </c>
      <c r="H645">
        <v>0</v>
      </c>
      <c r="I645" t="s">
        <v>5</v>
      </c>
      <c r="J645" t="s">
        <v>570</v>
      </c>
      <c r="K645" t="s">
        <v>2001</v>
      </c>
      <c r="L645" s="3">
        <v>45835</v>
      </c>
      <c r="M6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45" s="3">
        <v>45820</v>
      </c>
      <c r="O645" s="5">
        <f>IFERROR((PlanMasine[[#This Row],[Norma]]/PlanMasine[[#This Row],[Q]])*(PlanMasine[[#This Row],[Q]]/SUMIF(C:C,PlanMasine[[#This Row],[RN]],B:B)*PlanMasine[[#This Row],[KPLQ]]),0)</f>
        <v>10</v>
      </c>
      <c r="P645">
        <v>225722</v>
      </c>
      <c r="Q645">
        <f>COUNTIF(PROMJENA!A:A,PlanMasine[[#This Row],[KPL]]&amp;"-"&amp;PlanMasine[[#This Row],[RN]])</f>
        <v>0</v>
      </c>
      <c r="R645">
        <f>IFERROR(INDEX(REDOSLIJED!A:A,MATCH(PlanMasine[[#This Row],[KPL]],REDOSLIJED!B:B,0)),MAX(REDOSLIJED!A:A)+1)</f>
        <v>45</v>
      </c>
      <c r="S645" s="9">
        <f>SUM($M$2:M645)</f>
        <v>2.5302083333333427</v>
      </c>
      <c r="T645" s="3">
        <f>PlanMasine[[#This Row],[Datum SAS]]-1</f>
        <v>45819</v>
      </c>
      <c r="U645">
        <f>WEEKDAY(PlanMasine[[#This Row],[ZAVRŠETAK MAŠINSKE]],2)</f>
        <v>3</v>
      </c>
      <c r="V645" s="3">
        <f>IF(WEEKDAY(PlanMasine[[#This Row],[Datum SAS]]-1,2)=7,PlanMasine[[#This Row],[Datum SAS]]-3,PlanMasine[[#This Row],[Datum SAS]]-1)</f>
        <v>45819</v>
      </c>
      <c r="W645">
        <f>WEEKNUM(PlanMasine[[#This Row],[Column2]],1)</f>
        <v>24</v>
      </c>
    </row>
    <row r="646" spans="1:23" x14ac:dyDescent="0.25">
      <c r="A646">
        <v>1023246</v>
      </c>
      <c r="B646">
        <v>1</v>
      </c>
      <c r="C646">
        <v>1023080</v>
      </c>
      <c r="D646" t="s">
        <v>1885</v>
      </c>
      <c r="E646">
        <v>7</v>
      </c>
      <c r="F646">
        <v>1</v>
      </c>
      <c r="G646">
        <v>0</v>
      </c>
      <c r="H646">
        <v>0</v>
      </c>
      <c r="I646" t="s">
        <v>5</v>
      </c>
      <c r="J646" t="s">
        <v>570</v>
      </c>
      <c r="K646" t="s">
        <v>2001</v>
      </c>
      <c r="L646" s="3">
        <v>45835</v>
      </c>
      <c r="M6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46" s="3">
        <v>45820</v>
      </c>
      <c r="O646" s="5">
        <f>IFERROR((PlanMasine[[#This Row],[Norma]]/PlanMasine[[#This Row],[Q]])*(PlanMasine[[#This Row],[Q]]/SUMIF(C:C,PlanMasine[[#This Row],[RN]],B:B)*PlanMasine[[#This Row],[KPLQ]]),0)</f>
        <v>7</v>
      </c>
      <c r="P646">
        <v>225730</v>
      </c>
      <c r="Q646">
        <f>COUNTIF(PROMJENA!A:A,PlanMasine[[#This Row],[KPL]]&amp;"-"&amp;PlanMasine[[#This Row],[RN]])</f>
        <v>0</v>
      </c>
      <c r="R646">
        <f>IFERROR(INDEX(REDOSLIJED!A:A,MATCH(PlanMasine[[#This Row],[KPL]],REDOSLIJED!B:B,0)),MAX(REDOSLIJED!A:A)+1)</f>
        <v>45</v>
      </c>
      <c r="S646" s="9">
        <f>SUM($M$2:M646)</f>
        <v>2.5350694444444537</v>
      </c>
      <c r="T646" s="3">
        <f>PlanMasine[[#This Row],[Datum SAS]]-1</f>
        <v>45819</v>
      </c>
      <c r="U646">
        <f>WEEKDAY(PlanMasine[[#This Row],[ZAVRŠETAK MAŠINSKE]],2)</f>
        <v>3</v>
      </c>
      <c r="V646" s="3">
        <f>IF(WEEKDAY(PlanMasine[[#This Row],[Datum SAS]]-1,2)=7,PlanMasine[[#This Row],[Datum SAS]]-3,PlanMasine[[#This Row],[Datum SAS]]-1)</f>
        <v>45819</v>
      </c>
      <c r="W646">
        <f>WEEKNUM(PlanMasine[[#This Row],[Column2]],1)</f>
        <v>24</v>
      </c>
    </row>
    <row r="647" spans="1:23" x14ac:dyDescent="0.25">
      <c r="A647">
        <v>1023246</v>
      </c>
      <c r="B647">
        <v>1</v>
      </c>
      <c r="C647">
        <v>1023078</v>
      </c>
      <c r="D647" t="s">
        <v>1887</v>
      </c>
      <c r="E647">
        <v>7</v>
      </c>
      <c r="F647">
        <v>1</v>
      </c>
      <c r="G647">
        <v>0</v>
      </c>
      <c r="H647">
        <v>0</v>
      </c>
      <c r="I647" t="s">
        <v>5</v>
      </c>
      <c r="J647" t="s">
        <v>570</v>
      </c>
      <c r="K647" t="s">
        <v>2001</v>
      </c>
      <c r="L647" s="3">
        <v>45835</v>
      </c>
      <c r="M6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47" s="3">
        <v>45820</v>
      </c>
      <c r="O647" s="5">
        <f>IFERROR((PlanMasine[[#This Row],[Norma]]/PlanMasine[[#This Row],[Q]])*(PlanMasine[[#This Row],[Q]]/SUMIF(C:C,PlanMasine[[#This Row],[RN]],B:B)*PlanMasine[[#This Row],[KPLQ]]),0)</f>
        <v>7</v>
      </c>
      <c r="P647">
        <v>225728</v>
      </c>
      <c r="Q647">
        <f>COUNTIF(PROMJENA!A:A,PlanMasine[[#This Row],[KPL]]&amp;"-"&amp;PlanMasine[[#This Row],[RN]])</f>
        <v>0</v>
      </c>
      <c r="R647">
        <f>IFERROR(INDEX(REDOSLIJED!A:A,MATCH(PlanMasine[[#This Row],[KPL]],REDOSLIJED!B:B,0)),MAX(REDOSLIJED!A:A)+1)</f>
        <v>45</v>
      </c>
      <c r="S647" s="9">
        <f>SUM($M$2:M647)</f>
        <v>2.5399305555555647</v>
      </c>
      <c r="T647" s="3">
        <f>PlanMasine[[#This Row],[Datum SAS]]-1</f>
        <v>45819</v>
      </c>
      <c r="U647">
        <f>WEEKDAY(PlanMasine[[#This Row],[ZAVRŠETAK MAŠINSKE]],2)</f>
        <v>3</v>
      </c>
      <c r="V647" s="3">
        <f>IF(WEEKDAY(PlanMasine[[#This Row],[Datum SAS]]-1,2)=7,PlanMasine[[#This Row],[Datum SAS]]-3,PlanMasine[[#This Row],[Datum SAS]]-1)</f>
        <v>45819</v>
      </c>
      <c r="W647">
        <f>WEEKNUM(PlanMasine[[#This Row],[Column2]],1)</f>
        <v>24</v>
      </c>
    </row>
    <row r="648" spans="1:23" x14ac:dyDescent="0.25">
      <c r="A648">
        <v>1023246</v>
      </c>
      <c r="B648">
        <v>1</v>
      </c>
      <c r="C648">
        <v>1023081</v>
      </c>
      <c r="D648" t="s">
        <v>1883</v>
      </c>
      <c r="E648">
        <v>3</v>
      </c>
      <c r="F648">
        <v>1</v>
      </c>
      <c r="G648">
        <v>0</v>
      </c>
      <c r="H648">
        <v>0</v>
      </c>
      <c r="I648" t="s">
        <v>5</v>
      </c>
      <c r="J648" t="s">
        <v>570</v>
      </c>
      <c r="K648" t="s">
        <v>2001</v>
      </c>
      <c r="L648" s="3">
        <v>45835</v>
      </c>
      <c r="M6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48" s="3">
        <v>45820</v>
      </c>
      <c r="O648" s="5">
        <f>IFERROR((PlanMasine[[#This Row],[Norma]]/PlanMasine[[#This Row],[Q]])*(PlanMasine[[#This Row],[Q]]/SUMIF(C:C,PlanMasine[[#This Row],[RN]],B:B)*PlanMasine[[#This Row],[KPLQ]]),0)</f>
        <v>3</v>
      </c>
      <c r="P648">
        <v>225731</v>
      </c>
      <c r="Q648">
        <f>COUNTIF(PROMJENA!A:A,PlanMasine[[#This Row],[KPL]]&amp;"-"&amp;PlanMasine[[#This Row],[RN]])</f>
        <v>0</v>
      </c>
      <c r="R648">
        <f>IFERROR(INDEX(REDOSLIJED!A:A,MATCH(PlanMasine[[#This Row],[KPL]],REDOSLIJED!B:B,0)),MAX(REDOSLIJED!A:A)+1)</f>
        <v>45</v>
      </c>
      <c r="S648" s="9">
        <f>SUM($M$2:M648)</f>
        <v>2.5420138888888979</v>
      </c>
      <c r="T648" s="3">
        <f>PlanMasine[[#This Row],[Datum SAS]]-1</f>
        <v>45819</v>
      </c>
      <c r="U648">
        <f>WEEKDAY(PlanMasine[[#This Row],[ZAVRŠETAK MAŠINSKE]],2)</f>
        <v>3</v>
      </c>
      <c r="V648" s="3">
        <f>IF(WEEKDAY(PlanMasine[[#This Row],[Datum SAS]]-1,2)=7,PlanMasine[[#This Row],[Datum SAS]]-3,PlanMasine[[#This Row],[Datum SAS]]-1)</f>
        <v>45819</v>
      </c>
      <c r="W648">
        <f>WEEKNUM(PlanMasine[[#This Row],[Column2]],1)</f>
        <v>24</v>
      </c>
    </row>
    <row r="649" spans="1:23" x14ac:dyDescent="0.25">
      <c r="A649">
        <v>1023246</v>
      </c>
      <c r="B649">
        <v>1</v>
      </c>
      <c r="C649">
        <v>1023095</v>
      </c>
      <c r="D649" t="s">
        <v>1880</v>
      </c>
      <c r="E649">
        <v>4</v>
      </c>
      <c r="F649">
        <v>1</v>
      </c>
      <c r="G649">
        <v>0</v>
      </c>
      <c r="H649">
        <v>0</v>
      </c>
      <c r="I649" t="s">
        <v>5</v>
      </c>
      <c r="J649" t="s">
        <v>570</v>
      </c>
      <c r="K649" t="s">
        <v>2001</v>
      </c>
      <c r="L649" s="3">
        <v>45835</v>
      </c>
      <c r="M6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649" s="3">
        <v>45820</v>
      </c>
      <c r="O649" s="5">
        <f>IFERROR((PlanMasine[[#This Row],[Norma]]/PlanMasine[[#This Row],[Q]])*(PlanMasine[[#This Row],[Q]]/SUMIF(C:C,PlanMasine[[#This Row],[RN]],B:B)*PlanMasine[[#This Row],[KPLQ]]),0)</f>
        <v>4</v>
      </c>
      <c r="P649">
        <v>225745</v>
      </c>
      <c r="Q649">
        <f>COUNTIF(PROMJENA!A:A,PlanMasine[[#This Row],[KPL]]&amp;"-"&amp;PlanMasine[[#This Row],[RN]])</f>
        <v>0</v>
      </c>
      <c r="R649">
        <f>IFERROR(INDEX(REDOSLIJED!A:A,MATCH(PlanMasine[[#This Row],[KPL]],REDOSLIJED!B:B,0)),MAX(REDOSLIJED!A:A)+1)</f>
        <v>45</v>
      </c>
      <c r="S649" s="9">
        <f>SUM($M$2:M649)</f>
        <v>2.5447916666666757</v>
      </c>
      <c r="T649" s="3">
        <f>PlanMasine[[#This Row],[Datum SAS]]-1</f>
        <v>45819</v>
      </c>
      <c r="U649">
        <f>WEEKDAY(PlanMasine[[#This Row],[ZAVRŠETAK MAŠINSKE]],2)</f>
        <v>3</v>
      </c>
      <c r="V649" s="3">
        <f>IF(WEEKDAY(PlanMasine[[#This Row],[Datum SAS]]-1,2)=7,PlanMasine[[#This Row],[Datum SAS]]-3,PlanMasine[[#This Row],[Datum SAS]]-1)</f>
        <v>45819</v>
      </c>
      <c r="W649">
        <f>WEEKNUM(PlanMasine[[#This Row],[Column2]],1)</f>
        <v>24</v>
      </c>
    </row>
    <row r="650" spans="1:23" x14ac:dyDescent="0.25">
      <c r="A650">
        <v>1023246</v>
      </c>
      <c r="B650">
        <v>1</v>
      </c>
      <c r="C650">
        <v>1023090</v>
      </c>
      <c r="D650" t="s">
        <v>1929</v>
      </c>
      <c r="E650">
        <v>6</v>
      </c>
      <c r="F650">
        <v>2</v>
      </c>
      <c r="G650">
        <v>0</v>
      </c>
      <c r="H650">
        <v>0</v>
      </c>
      <c r="I650" t="s">
        <v>5</v>
      </c>
      <c r="J650" t="s">
        <v>570</v>
      </c>
      <c r="K650" t="s">
        <v>2001</v>
      </c>
      <c r="L650" s="3">
        <v>45835</v>
      </c>
      <c r="M6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650" s="3">
        <v>45820</v>
      </c>
      <c r="O650" s="5">
        <f>IFERROR((PlanMasine[[#This Row],[Norma]]/PlanMasine[[#This Row],[Q]])*(PlanMasine[[#This Row],[Q]]/SUMIF(C:C,PlanMasine[[#This Row],[RN]],B:B)*PlanMasine[[#This Row],[KPLQ]]),0)</f>
        <v>6</v>
      </c>
      <c r="P650">
        <v>225740</v>
      </c>
      <c r="Q650">
        <f>COUNTIF(PROMJENA!A:A,PlanMasine[[#This Row],[KPL]]&amp;"-"&amp;PlanMasine[[#This Row],[RN]])</f>
        <v>0</v>
      </c>
      <c r="R650">
        <f>IFERROR(INDEX(REDOSLIJED!A:A,MATCH(PlanMasine[[#This Row],[KPL]],REDOSLIJED!B:B,0)),MAX(REDOSLIJED!A:A)+1)</f>
        <v>45</v>
      </c>
      <c r="S650" s="9">
        <f>SUM($M$2:M650)</f>
        <v>2.5489583333333425</v>
      </c>
      <c r="T650" s="3">
        <f>PlanMasine[[#This Row],[Datum SAS]]-1</f>
        <v>45819</v>
      </c>
      <c r="U650">
        <f>WEEKDAY(PlanMasine[[#This Row],[ZAVRŠETAK MAŠINSKE]],2)</f>
        <v>3</v>
      </c>
      <c r="V650" s="3">
        <f>IF(WEEKDAY(PlanMasine[[#This Row],[Datum SAS]]-1,2)=7,PlanMasine[[#This Row],[Datum SAS]]-3,PlanMasine[[#This Row],[Datum SAS]]-1)</f>
        <v>45819</v>
      </c>
      <c r="W650">
        <f>WEEKNUM(PlanMasine[[#This Row],[Column2]],1)</f>
        <v>24</v>
      </c>
    </row>
    <row r="651" spans="1:23" x14ac:dyDescent="0.25">
      <c r="A651">
        <v>1023246</v>
      </c>
      <c r="B651">
        <v>1</v>
      </c>
      <c r="C651">
        <v>1023156</v>
      </c>
      <c r="D651" t="s">
        <v>1903</v>
      </c>
      <c r="E651">
        <v>15</v>
      </c>
      <c r="F651">
        <v>3</v>
      </c>
      <c r="G651">
        <v>0</v>
      </c>
      <c r="H651">
        <v>0</v>
      </c>
      <c r="I651" t="s">
        <v>5</v>
      </c>
      <c r="J651" t="s">
        <v>570</v>
      </c>
      <c r="K651" t="s">
        <v>2001</v>
      </c>
      <c r="L651" s="3">
        <v>45835</v>
      </c>
      <c r="M6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1" s="3">
        <v>45820</v>
      </c>
      <c r="O651" s="5">
        <f>IFERROR((PlanMasine[[#This Row],[Norma]]/PlanMasine[[#This Row],[Q]])*(PlanMasine[[#This Row],[Q]]/SUMIF(C:C,PlanMasine[[#This Row],[RN]],B:B)*PlanMasine[[#This Row],[KPLQ]]),0)</f>
        <v>15</v>
      </c>
      <c r="P651">
        <v>225826</v>
      </c>
      <c r="Q651">
        <f>COUNTIF(PROMJENA!A:A,PlanMasine[[#This Row],[KPL]]&amp;"-"&amp;PlanMasine[[#This Row],[RN]])</f>
        <v>0</v>
      </c>
      <c r="R651">
        <f>IFERROR(INDEX(REDOSLIJED!A:A,MATCH(PlanMasine[[#This Row],[KPL]],REDOSLIJED!B:B,0)),MAX(REDOSLIJED!A:A)+1)</f>
        <v>45</v>
      </c>
      <c r="S651" s="9">
        <f>SUM($M$2:M651)</f>
        <v>2.5593750000000091</v>
      </c>
      <c r="T651" s="3">
        <f>PlanMasine[[#This Row],[Datum SAS]]-1</f>
        <v>45819</v>
      </c>
      <c r="U651">
        <f>WEEKDAY(PlanMasine[[#This Row],[ZAVRŠETAK MAŠINSKE]],2)</f>
        <v>3</v>
      </c>
      <c r="V651" s="3">
        <f>IF(WEEKDAY(PlanMasine[[#This Row],[Datum SAS]]-1,2)=7,PlanMasine[[#This Row],[Datum SAS]]-3,PlanMasine[[#This Row],[Datum SAS]]-1)</f>
        <v>45819</v>
      </c>
      <c r="W651">
        <f>WEEKNUM(PlanMasine[[#This Row],[Column2]],1)</f>
        <v>24</v>
      </c>
    </row>
    <row r="652" spans="1:23" x14ac:dyDescent="0.25">
      <c r="A652">
        <v>1023246</v>
      </c>
      <c r="B652">
        <v>1</v>
      </c>
      <c r="C652">
        <v>1023157</v>
      </c>
      <c r="D652" t="s">
        <v>1897</v>
      </c>
      <c r="E652">
        <v>15</v>
      </c>
      <c r="F652">
        <v>3</v>
      </c>
      <c r="G652">
        <v>0</v>
      </c>
      <c r="H652">
        <v>0</v>
      </c>
      <c r="I652" t="s">
        <v>5</v>
      </c>
      <c r="J652" t="s">
        <v>570</v>
      </c>
      <c r="K652" t="s">
        <v>2001</v>
      </c>
      <c r="L652" s="3">
        <v>45835</v>
      </c>
      <c r="M6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2" s="3">
        <v>45820</v>
      </c>
      <c r="O652" s="5">
        <f>IFERROR((PlanMasine[[#This Row],[Norma]]/PlanMasine[[#This Row],[Q]])*(PlanMasine[[#This Row],[Q]]/SUMIF(C:C,PlanMasine[[#This Row],[RN]],B:B)*PlanMasine[[#This Row],[KPLQ]]),0)</f>
        <v>15</v>
      </c>
      <c r="P652">
        <v>225827</v>
      </c>
      <c r="Q652">
        <f>COUNTIF(PROMJENA!A:A,PlanMasine[[#This Row],[KPL]]&amp;"-"&amp;PlanMasine[[#This Row],[RN]])</f>
        <v>0</v>
      </c>
      <c r="R652">
        <f>IFERROR(INDEX(REDOSLIJED!A:A,MATCH(PlanMasine[[#This Row],[KPL]],REDOSLIJED!B:B,0)),MAX(REDOSLIJED!A:A)+1)</f>
        <v>45</v>
      </c>
      <c r="S652" s="9">
        <f>SUM($M$2:M652)</f>
        <v>2.5697916666666756</v>
      </c>
      <c r="T652" s="3">
        <f>PlanMasine[[#This Row],[Datum SAS]]-1</f>
        <v>45819</v>
      </c>
      <c r="U652">
        <f>WEEKDAY(PlanMasine[[#This Row],[ZAVRŠETAK MAŠINSKE]],2)</f>
        <v>3</v>
      </c>
      <c r="V652" s="3">
        <f>IF(WEEKDAY(PlanMasine[[#This Row],[Datum SAS]]-1,2)=7,PlanMasine[[#This Row],[Datum SAS]]-3,PlanMasine[[#This Row],[Datum SAS]]-1)</f>
        <v>45819</v>
      </c>
      <c r="W652">
        <f>WEEKNUM(PlanMasine[[#This Row],[Column2]],1)</f>
        <v>24</v>
      </c>
    </row>
    <row r="653" spans="1:23" x14ac:dyDescent="0.25">
      <c r="A653">
        <v>1023246</v>
      </c>
      <c r="B653">
        <v>1</v>
      </c>
      <c r="C653">
        <v>1023158</v>
      </c>
      <c r="D653" t="s">
        <v>1908</v>
      </c>
      <c r="E653">
        <v>15</v>
      </c>
      <c r="F653">
        <v>3</v>
      </c>
      <c r="G653">
        <v>0</v>
      </c>
      <c r="H653">
        <v>0</v>
      </c>
      <c r="I653" t="s">
        <v>5</v>
      </c>
      <c r="J653" t="s">
        <v>570</v>
      </c>
      <c r="K653" t="s">
        <v>2001</v>
      </c>
      <c r="L653" s="3">
        <v>45835</v>
      </c>
      <c r="M6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3" s="3">
        <v>45820</v>
      </c>
      <c r="O653" s="5">
        <f>IFERROR((PlanMasine[[#This Row],[Norma]]/PlanMasine[[#This Row],[Q]])*(PlanMasine[[#This Row],[Q]]/SUMIF(C:C,PlanMasine[[#This Row],[RN]],B:B)*PlanMasine[[#This Row],[KPLQ]]),0)</f>
        <v>15</v>
      </c>
      <c r="P653">
        <v>225829</v>
      </c>
      <c r="Q653">
        <f>COUNTIF(PROMJENA!A:A,PlanMasine[[#This Row],[KPL]]&amp;"-"&amp;PlanMasine[[#This Row],[RN]])</f>
        <v>0</v>
      </c>
      <c r="R653">
        <f>IFERROR(INDEX(REDOSLIJED!A:A,MATCH(PlanMasine[[#This Row],[KPL]],REDOSLIJED!B:B,0)),MAX(REDOSLIJED!A:A)+1)</f>
        <v>45</v>
      </c>
      <c r="S653" s="9">
        <f>SUM($M$2:M653)</f>
        <v>2.5802083333333421</v>
      </c>
      <c r="T653" s="3">
        <f>PlanMasine[[#This Row],[Datum SAS]]-1</f>
        <v>45819</v>
      </c>
      <c r="U653">
        <f>WEEKDAY(PlanMasine[[#This Row],[ZAVRŠETAK MAŠINSKE]],2)</f>
        <v>3</v>
      </c>
      <c r="V653" s="3">
        <f>IF(WEEKDAY(PlanMasine[[#This Row],[Datum SAS]]-1,2)=7,PlanMasine[[#This Row],[Datum SAS]]-3,PlanMasine[[#This Row],[Datum SAS]]-1)</f>
        <v>45819</v>
      </c>
      <c r="W653">
        <f>WEEKNUM(PlanMasine[[#This Row],[Column2]],1)</f>
        <v>24</v>
      </c>
    </row>
    <row r="654" spans="1:23" x14ac:dyDescent="0.25">
      <c r="A654">
        <v>1023246</v>
      </c>
      <c r="B654">
        <v>1</v>
      </c>
      <c r="C654">
        <v>1023082</v>
      </c>
      <c r="D654" t="s">
        <v>1894</v>
      </c>
      <c r="E654">
        <v>3</v>
      </c>
      <c r="F654">
        <v>1</v>
      </c>
      <c r="G654">
        <v>0</v>
      </c>
      <c r="H654">
        <v>0</v>
      </c>
      <c r="I654" t="s">
        <v>5</v>
      </c>
      <c r="J654" t="s">
        <v>570</v>
      </c>
      <c r="K654" t="s">
        <v>2001</v>
      </c>
      <c r="L654" s="3">
        <v>45835</v>
      </c>
      <c r="M6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54" s="3">
        <v>45820</v>
      </c>
      <c r="O654" s="5">
        <f>IFERROR((PlanMasine[[#This Row],[Norma]]/PlanMasine[[#This Row],[Q]])*(PlanMasine[[#This Row],[Q]]/SUMIF(C:C,PlanMasine[[#This Row],[RN]],B:B)*PlanMasine[[#This Row],[KPLQ]]),0)</f>
        <v>3</v>
      </c>
      <c r="P654">
        <v>225732</v>
      </c>
      <c r="Q654">
        <f>COUNTIF(PROMJENA!A:A,PlanMasine[[#This Row],[KPL]]&amp;"-"&amp;PlanMasine[[#This Row],[RN]])</f>
        <v>0</v>
      </c>
      <c r="R654">
        <f>IFERROR(INDEX(REDOSLIJED!A:A,MATCH(PlanMasine[[#This Row],[KPL]],REDOSLIJED!B:B,0)),MAX(REDOSLIJED!A:A)+1)</f>
        <v>45</v>
      </c>
      <c r="S654" s="9">
        <f>SUM($M$2:M654)</f>
        <v>2.5822916666666753</v>
      </c>
      <c r="T654" s="3">
        <f>PlanMasine[[#This Row],[Datum SAS]]-1</f>
        <v>45819</v>
      </c>
      <c r="U654">
        <f>WEEKDAY(PlanMasine[[#This Row],[ZAVRŠETAK MAŠINSKE]],2)</f>
        <v>3</v>
      </c>
      <c r="V654" s="3">
        <f>IF(WEEKDAY(PlanMasine[[#This Row],[Datum SAS]]-1,2)=7,PlanMasine[[#This Row],[Datum SAS]]-3,PlanMasine[[#This Row],[Datum SAS]]-1)</f>
        <v>45819</v>
      </c>
      <c r="W654">
        <f>WEEKNUM(PlanMasine[[#This Row],[Column2]],1)</f>
        <v>24</v>
      </c>
    </row>
    <row r="655" spans="1:23" x14ac:dyDescent="0.25">
      <c r="A655">
        <v>1023246</v>
      </c>
      <c r="B655">
        <v>1</v>
      </c>
      <c r="C655">
        <v>1023164</v>
      </c>
      <c r="D655" t="s">
        <v>1906</v>
      </c>
      <c r="E655">
        <v>5</v>
      </c>
      <c r="F655">
        <v>1</v>
      </c>
      <c r="G655">
        <v>0</v>
      </c>
      <c r="H655">
        <v>0</v>
      </c>
      <c r="I655" t="s">
        <v>5</v>
      </c>
      <c r="J655" t="s">
        <v>570</v>
      </c>
      <c r="K655" t="s">
        <v>2001</v>
      </c>
      <c r="L655" s="3">
        <v>45835</v>
      </c>
      <c r="M6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55" s="3">
        <v>45820</v>
      </c>
      <c r="O655" s="5">
        <f>IFERROR((PlanMasine[[#This Row],[Norma]]/PlanMasine[[#This Row],[Q]])*(PlanMasine[[#This Row],[Q]]/SUMIF(C:C,PlanMasine[[#This Row],[RN]],B:B)*PlanMasine[[#This Row],[KPLQ]]),0)</f>
        <v>5</v>
      </c>
      <c r="P655">
        <v>225836</v>
      </c>
      <c r="Q655">
        <f>COUNTIF(PROMJENA!A:A,PlanMasine[[#This Row],[KPL]]&amp;"-"&amp;PlanMasine[[#This Row],[RN]])</f>
        <v>0</v>
      </c>
      <c r="R655">
        <f>IFERROR(INDEX(REDOSLIJED!A:A,MATCH(PlanMasine[[#This Row],[KPL]],REDOSLIJED!B:B,0)),MAX(REDOSLIJED!A:A)+1)</f>
        <v>45</v>
      </c>
      <c r="S655" s="9">
        <f>SUM($M$2:M655)</f>
        <v>2.5857638888888976</v>
      </c>
      <c r="T655" s="3">
        <f>PlanMasine[[#This Row],[Datum SAS]]-1</f>
        <v>45819</v>
      </c>
      <c r="U655">
        <f>WEEKDAY(PlanMasine[[#This Row],[ZAVRŠETAK MAŠINSKE]],2)</f>
        <v>3</v>
      </c>
      <c r="V655" s="3">
        <f>IF(WEEKDAY(PlanMasine[[#This Row],[Datum SAS]]-1,2)=7,PlanMasine[[#This Row],[Datum SAS]]-3,PlanMasine[[#This Row],[Datum SAS]]-1)</f>
        <v>45819</v>
      </c>
      <c r="W655">
        <f>WEEKNUM(PlanMasine[[#This Row],[Column2]],1)</f>
        <v>24</v>
      </c>
    </row>
    <row r="656" spans="1:23" x14ac:dyDescent="0.25">
      <c r="A656">
        <v>1023246</v>
      </c>
      <c r="B656">
        <v>1</v>
      </c>
      <c r="C656">
        <v>1023252</v>
      </c>
      <c r="D656" t="s">
        <v>1931</v>
      </c>
      <c r="E656">
        <v>20</v>
      </c>
      <c r="F656">
        <v>1</v>
      </c>
      <c r="G656">
        <v>0</v>
      </c>
      <c r="H656">
        <v>0</v>
      </c>
      <c r="I656" t="s">
        <v>5</v>
      </c>
      <c r="J656" t="s">
        <v>570</v>
      </c>
      <c r="K656" t="s">
        <v>2001</v>
      </c>
      <c r="L656" s="3">
        <v>45835</v>
      </c>
      <c r="M6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56" s="3">
        <v>45820</v>
      </c>
      <c r="O656" s="5">
        <f>IFERROR((PlanMasine[[#This Row],[Norma]]/PlanMasine[[#This Row],[Q]])*(PlanMasine[[#This Row],[Q]]/SUMIF(C:C,PlanMasine[[#This Row],[RN]],B:B)*PlanMasine[[#This Row],[KPLQ]]),0)</f>
        <v>20</v>
      </c>
      <c r="P656">
        <v>231733</v>
      </c>
      <c r="Q656">
        <f>COUNTIF(PROMJENA!A:A,PlanMasine[[#This Row],[KPL]]&amp;"-"&amp;PlanMasine[[#This Row],[RN]])</f>
        <v>0</v>
      </c>
      <c r="R656">
        <f>IFERROR(INDEX(REDOSLIJED!A:A,MATCH(PlanMasine[[#This Row],[KPL]],REDOSLIJED!B:B,0)),MAX(REDOSLIJED!A:A)+1)</f>
        <v>45</v>
      </c>
      <c r="S656" s="9">
        <f>SUM($M$2:M656)</f>
        <v>2.5996527777777865</v>
      </c>
      <c r="T656" s="3">
        <f>PlanMasine[[#This Row],[Datum SAS]]-1</f>
        <v>45819</v>
      </c>
      <c r="U656">
        <f>WEEKDAY(PlanMasine[[#This Row],[ZAVRŠETAK MAŠINSKE]],2)</f>
        <v>3</v>
      </c>
      <c r="V656" s="3">
        <f>IF(WEEKDAY(PlanMasine[[#This Row],[Datum SAS]]-1,2)=7,PlanMasine[[#This Row],[Datum SAS]]-3,PlanMasine[[#This Row],[Datum SAS]]-1)</f>
        <v>45819</v>
      </c>
      <c r="W656">
        <f>WEEKNUM(PlanMasine[[#This Row],[Column2]],1)</f>
        <v>24</v>
      </c>
    </row>
    <row r="657" spans="1:23" x14ac:dyDescent="0.25">
      <c r="A657">
        <v>1023246</v>
      </c>
      <c r="B657">
        <v>1</v>
      </c>
      <c r="C657">
        <v>1023254</v>
      </c>
      <c r="D657" t="s">
        <v>1905</v>
      </c>
      <c r="E657">
        <v>7</v>
      </c>
      <c r="F657">
        <v>1</v>
      </c>
      <c r="G657">
        <v>0</v>
      </c>
      <c r="H657">
        <v>0</v>
      </c>
      <c r="I657" t="s">
        <v>5</v>
      </c>
      <c r="J657" t="s">
        <v>570</v>
      </c>
      <c r="K657" t="s">
        <v>2001</v>
      </c>
      <c r="L657" s="3">
        <v>45835</v>
      </c>
      <c r="M6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57" s="3">
        <v>45820</v>
      </c>
      <c r="O657" s="5">
        <f>IFERROR((PlanMasine[[#This Row],[Norma]]/PlanMasine[[#This Row],[Q]])*(PlanMasine[[#This Row],[Q]]/SUMIF(C:C,PlanMasine[[#This Row],[RN]],B:B)*PlanMasine[[#This Row],[KPLQ]]),0)</f>
        <v>7</v>
      </c>
      <c r="P657">
        <v>231735</v>
      </c>
      <c r="Q657">
        <f>COUNTIF(PROMJENA!A:A,PlanMasine[[#This Row],[KPL]]&amp;"-"&amp;PlanMasine[[#This Row],[RN]])</f>
        <v>0</v>
      </c>
      <c r="R657">
        <f>IFERROR(INDEX(REDOSLIJED!A:A,MATCH(PlanMasine[[#This Row],[KPL]],REDOSLIJED!B:B,0)),MAX(REDOSLIJED!A:A)+1)</f>
        <v>45</v>
      </c>
      <c r="S657" s="9">
        <f>SUM($M$2:M657)</f>
        <v>2.6045138888888975</v>
      </c>
      <c r="T657" s="3">
        <f>PlanMasine[[#This Row],[Datum SAS]]-1</f>
        <v>45819</v>
      </c>
      <c r="U657">
        <f>WEEKDAY(PlanMasine[[#This Row],[ZAVRŠETAK MAŠINSKE]],2)</f>
        <v>3</v>
      </c>
      <c r="V657" s="3">
        <f>IF(WEEKDAY(PlanMasine[[#This Row],[Datum SAS]]-1,2)=7,PlanMasine[[#This Row],[Datum SAS]]-3,PlanMasine[[#This Row],[Datum SAS]]-1)</f>
        <v>45819</v>
      </c>
      <c r="W657">
        <f>WEEKNUM(PlanMasine[[#This Row],[Column2]],1)</f>
        <v>24</v>
      </c>
    </row>
    <row r="658" spans="1:23" x14ac:dyDescent="0.25">
      <c r="A658">
        <v>1023246</v>
      </c>
      <c r="B658">
        <v>1</v>
      </c>
      <c r="C658">
        <v>1023255</v>
      </c>
      <c r="D658" t="s">
        <v>1904</v>
      </c>
      <c r="E658">
        <v>7</v>
      </c>
      <c r="F658">
        <v>1</v>
      </c>
      <c r="G658">
        <v>0</v>
      </c>
      <c r="H658">
        <v>0</v>
      </c>
      <c r="I658" t="s">
        <v>5</v>
      </c>
      <c r="J658" t="s">
        <v>570</v>
      </c>
      <c r="K658" t="s">
        <v>2001</v>
      </c>
      <c r="L658" s="3">
        <v>45835</v>
      </c>
      <c r="M6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58" s="3">
        <v>45820</v>
      </c>
      <c r="O658" s="5">
        <f>IFERROR((PlanMasine[[#This Row],[Norma]]/PlanMasine[[#This Row],[Q]])*(PlanMasine[[#This Row],[Q]]/SUMIF(C:C,PlanMasine[[#This Row],[RN]],B:B)*PlanMasine[[#This Row],[KPLQ]]),0)</f>
        <v>7</v>
      </c>
      <c r="P658">
        <v>231736</v>
      </c>
      <c r="Q658">
        <f>COUNTIF(PROMJENA!A:A,PlanMasine[[#This Row],[KPL]]&amp;"-"&amp;PlanMasine[[#This Row],[RN]])</f>
        <v>0</v>
      </c>
      <c r="R658">
        <f>IFERROR(INDEX(REDOSLIJED!A:A,MATCH(PlanMasine[[#This Row],[KPL]],REDOSLIJED!B:B,0)),MAX(REDOSLIJED!A:A)+1)</f>
        <v>45</v>
      </c>
      <c r="S658" s="9">
        <f>SUM($M$2:M658)</f>
        <v>2.6093750000000084</v>
      </c>
      <c r="T658" s="3">
        <f>PlanMasine[[#This Row],[Datum SAS]]-1</f>
        <v>45819</v>
      </c>
      <c r="U658">
        <f>WEEKDAY(PlanMasine[[#This Row],[ZAVRŠETAK MAŠINSKE]],2)</f>
        <v>3</v>
      </c>
      <c r="V658" s="3">
        <f>IF(WEEKDAY(PlanMasine[[#This Row],[Datum SAS]]-1,2)=7,PlanMasine[[#This Row],[Datum SAS]]-3,PlanMasine[[#This Row],[Datum SAS]]-1)</f>
        <v>45819</v>
      </c>
      <c r="W658">
        <f>WEEKNUM(PlanMasine[[#This Row],[Column2]],1)</f>
        <v>24</v>
      </c>
    </row>
    <row r="659" spans="1:23" x14ac:dyDescent="0.25">
      <c r="A659">
        <v>1023246</v>
      </c>
      <c r="B659">
        <v>1</v>
      </c>
      <c r="C659">
        <v>1023256</v>
      </c>
      <c r="D659" t="s">
        <v>1909</v>
      </c>
      <c r="E659">
        <v>10</v>
      </c>
      <c r="F659">
        <v>1</v>
      </c>
      <c r="G659">
        <v>0</v>
      </c>
      <c r="H659">
        <v>0</v>
      </c>
      <c r="I659" t="s">
        <v>5</v>
      </c>
      <c r="J659" t="s">
        <v>570</v>
      </c>
      <c r="K659" t="s">
        <v>2001</v>
      </c>
      <c r="L659" s="3">
        <v>45835</v>
      </c>
      <c r="M6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59" s="3">
        <v>45820</v>
      </c>
      <c r="O659" s="5">
        <f>IFERROR((PlanMasine[[#This Row],[Norma]]/PlanMasine[[#This Row],[Q]])*(PlanMasine[[#This Row],[Q]]/SUMIF(C:C,PlanMasine[[#This Row],[RN]],B:B)*PlanMasine[[#This Row],[KPLQ]]),0)</f>
        <v>10</v>
      </c>
      <c r="P659">
        <v>231737</v>
      </c>
      <c r="Q659">
        <f>COUNTIF(PROMJENA!A:A,PlanMasine[[#This Row],[KPL]]&amp;"-"&amp;PlanMasine[[#This Row],[RN]])</f>
        <v>0</v>
      </c>
      <c r="R659">
        <f>IFERROR(INDEX(REDOSLIJED!A:A,MATCH(PlanMasine[[#This Row],[KPL]],REDOSLIJED!B:B,0)),MAX(REDOSLIJED!A:A)+1)</f>
        <v>45</v>
      </c>
      <c r="S659" s="9">
        <f>SUM($M$2:M659)</f>
        <v>2.6163194444444531</v>
      </c>
      <c r="T659" s="3">
        <f>PlanMasine[[#This Row],[Datum SAS]]-1</f>
        <v>45819</v>
      </c>
      <c r="U659">
        <f>WEEKDAY(PlanMasine[[#This Row],[ZAVRŠETAK MAŠINSKE]],2)</f>
        <v>3</v>
      </c>
      <c r="V659" s="3">
        <f>IF(WEEKDAY(PlanMasine[[#This Row],[Datum SAS]]-1,2)=7,PlanMasine[[#This Row],[Datum SAS]]-3,PlanMasine[[#This Row],[Datum SAS]]-1)</f>
        <v>45819</v>
      </c>
      <c r="W659">
        <f>WEEKNUM(PlanMasine[[#This Row],[Column2]],1)</f>
        <v>24</v>
      </c>
    </row>
    <row r="660" spans="1:23" x14ac:dyDescent="0.25">
      <c r="A660">
        <v>1023246</v>
      </c>
      <c r="B660">
        <v>1</v>
      </c>
      <c r="C660">
        <v>1023257</v>
      </c>
      <c r="D660" t="s">
        <v>1902</v>
      </c>
      <c r="E660">
        <v>10</v>
      </c>
      <c r="F660">
        <v>1</v>
      </c>
      <c r="G660">
        <v>0</v>
      </c>
      <c r="H660">
        <v>0</v>
      </c>
      <c r="I660" t="s">
        <v>5</v>
      </c>
      <c r="J660" t="s">
        <v>570</v>
      </c>
      <c r="K660" t="s">
        <v>2001</v>
      </c>
      <c r="L660" s="3">
        <v>45835</v>
      </c>
      <c r="M6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60" s="3">
        <v>45820</v>
      </c>
      <c r="O660" s="5">
        <f>IFERROR((PlanMasine[[#This Row],[Norma]]/PlanMasine[[#This Row],[Q]])*(PlanMasine[[#This Row],[Q]]/SUMIF(C:C,PlanMasine[[#This Row],[RN]],B:B)*PlanMasine[[#This Row],[KPLQ]]),0)</f>
        <v>10</v>
      </c>
      <c r="P660">
        <v>231738</v>
      </c>
      <c r="Q660">
        <f>COUNTIF(PROMJENA!A:A,PlanMasine[[#This Row],[KPL]]&amp;"-"&amp;PlanMasine[[#This Row],[RN]])</f>
        <v>0</v>
      </c>
      <c r="R660">
        <f>IFERROR(INDEX(REDOSLIJED!A:A,MATCH(PlanMasine[[#This Row],[KPL]],REDOSLIJED!B:B,0)),MAX(REDOSLIJED!A:A)+1)</f>
        <v>45</v>
      </c>
      <c r="S660" s="9">
        <f>SUM($M$2:M660)</f>
        <v>2.6232638888888977</v>
      </c>
      <c r="T660" s="3">
        <f>PlanMasine[[#This Row],[Datum SAS]]-1</f>
        <v>45819</v>
      </c>
      <c r="U660">
        <f>WEEKDAY(PlanMasine[[#This Row],[ZAVRŠETAK MAŠINSKE]],2)</f>
        <v>3</v>
      </c>
      <c r="V660" s="3">
        <f>IF(WEEKDAY(PlanMasine[[#This Row],[Datum SAS]]-1,2)=7,PlanMasine[[#This Row],[Datum SAS]]-3,PlanMasine[[#This Row],[Datum SAS]]-1)</f>
        <v>45819</v>
      </c>
      <c r="W660">
        <f>WEEKNUM(PlanMasine[[#This Row],[Column2]],1)</f>
        <v>24</v>
      </c>
    </row>
    <row r="661" spans="1:23" x14ac:dyDescent="0.25">
      <c r="A661">
        <v>1023246</v>
      </c>
      <c r="B661">
        <v>1</v>
      </c>
      <c r="C661">
        <v>1023258</v>
      </c>
      <c r="D661" t="s">
        <v>1896</v>
      </c>
      <c r="E661">
        <v>3</v>
      </c>
      <c r="F661">
        <v>1</v>
      </c>
      <c r="G661">
        <v>0</v>
      </c>
      <c r="H661">
        <v>0</v>
      </c>
      <c r="I661" t="s">
        <v>5</v>
      </c>
      <c r="J661" t="s">
        <v>570</v>
      </c>
      <c r="K661" t="s">
        <v>2001</v>
      </c>
      <c r="L661" s="3">
        <v>45835</v>
      </c>
      <c r="M6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61" s="3">
        <v>45820</v>
      </c>
      <c r="O661" s="5">
        <f>IFERROR((PlanMasine[[#This Row],[Norma]]/PlanMasine[[#This Row],[Q]])*(PlanMasine[[#This Row],[Q]]/SUMIF(C:C,PlanMasine[[#This Row],[RN]],B:B)*PlanMasine[[#This Row],[KPLQ]]),0)</f>
        <v>3</v>
      </c>
      <c r="P661">
        <v>231741</v>
      </c>
      <c r="Q661">
        <f>COUNTIF(PROMJENA!A:A,PlanMasine[[#This Row],[KPL]]&amp;"-"&amp;PlanMasine[[#This Row],[RN]])</f>
        <v>0</v>
      </c>
      <c r="R661">
        <f>IFERROR(INDEX(REDOSLIJED!A:A,MATCH(PlanMasine[[#This Row],[KPL]],REDOSLIJED!B:B,0)),MAX(REDOSLIJED!A:A)+1)</f>
        <v>45</v>
      </c>
      <c r="S661" s="9">
        <f>SUM($M$2:M661)</f>
        <v>2.6253472222222309</v>
      </c>
      <c r="T661" s="3">
        <f>PlanMasine[[#This Row],[Datum SAS]]-1</f>
        <v>45819</v>
      </c>
      <c r="U661">
        <f>WEEKDAY(PlanMasine[[#This Row],[ZAVRŠETAK MAŠINSKE]],2)</f>
        <v>3</v>
      </c>
      <c r="V661" s="3">
        <f>IF(WEEKDAY(PlanMasine[[#This Row],[Datum SAS]]-1,2)=7,PlanMasine[[#This Row],[Datum SAS]]-3,PlanMasine[[#This Row],[Datum SAS]]-1)</f>
        <v>45819</v>
      </c>
      <c r="W661">
        <f>WEEKNUM(PlanMasine[[#This Row],[Column2]],1)</f>
        <v>24</v>
      </c>
    </row>
    <row r="662" spans="1:23" x14ac:dyDescent="0.25">
      <c r="A662">
        <v>1023246</v>
      </c>
      <c r="B662">
        <v>1</v>
      </c>
      <c r="C662">
        <v>1023259</v>
      </c>
      <c r="D662" t="s">
        <v>1899</v>
      </c>
      <c r="E662">
        <v>3</v>
      </c>
      <c r="F662">
        <v>1</v>
      </c>
      <c r="G662">
        <v>0</v>
      </c>
      <c r="H662">
        <v>0</v>
      </c>
      <c r="I662" t="s">
        <v>5</v>
      </c>
      <c r="J662" t="s">
        <v>570</v>
      </c>
      <c r="K662" t="s">
        <v>2001</v>
      </c>
      <c r="L662" s="3">
        <v>45835</v>
      </c>
      <c r="M6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62" s="3">
        <v>45820</v>
      </c>
      <c r="O662" s="5">
        <f>IFERROR((PlanMasine[[#This Row],[Norma]]/PlanMasine[[#This Row],[Q]])*(PlanMasine[[#This Row],[Q]]/SUMIF(C:C,PlanMasine[[#This Row],[RN]],B:B)*PlanMasine[[#This Row],[KPLQ]]),0)</f>
        <v>3</v>
      </c>
      <c r="P662">
        <v>231743</v>
      </c>
      <c r="Q662">
        <f>COUNTIF(PROMJENA!A:A,PlanMasine[[#This Row],[KPL]]&amp;"-"&amp;PlanMasine[[#This Row],[RN]])</f>
        <v>0</v>
      </c>
      <c r="R662">
        <f>IFERROR(INDEX(REDOSLIJED!A:A,MATCH(PlanMasine[[#This Row],[KPL]],REDOSLIJED!B:B,0)),MAX(REDOSLIJED!A:A)+1)</f>
        <v>45</v>
      </c>
      <c r="S662" s="9">
        <f>SUM($M$2:M662)</f>
        <v>2.6274305555555642</v>
      </c>
      <c r="T662" s="3">
        <f>PlanMasine[[#This Row],[Datum SAS]]-1</f>
        <v>45819</v>
      </c>
      <c r="U662">
        <f>WEEKDAY(PlanMasine[[#This Row],[ZAVRŠETAK MAŠINSKE]],2)</f>
        <v>3</v>
      </c>
      <c r="V662" s="3">
        <f>IF(WEEKDAY(PlanMasine[[#This Row],[Datum SAS]]-1,2)=7,PlanMasine[[#This Row],[Datum SAS]]-3,PlanMasine[[#This Row],[Datum SAS]]-1)</f>
        <v>45819</v>
      </c>
      <c r="W662">
        <f>WEEKNUM(PlanMasine[[#This Row],[Column2]],1)</f>
        <v>24</v>
      </c>
    </row>
    <row r="663" spans="1:23" x14ac:dyDescent="0.25">
      <c r="A663">
        <v>1023246</v>
      </c>
      <c r="B663">
        <v>1</v>
      </c>
      <c r="C663">
        <v>1023260</v>
      </c>
      <c r="D663" t="s">
        <v>1898</v>
      </c>
      <c r="E663">
        <v>3</v>
      </c>
      <c r="F663">
        <v>1</v>
      </c>
      <c r="G663">
        <v>0</v>
      </c>
      <c r="H663">
        <v>0</v>
      </c>
      <c r="I663" t="s">
        <v>5</v>
      </c>
      <c r="J663" t="s">
        <v>570</v>
      </c>
      <c r="K663" t="s">
        <v>2001</v>
      </c>
      <c r="L663" s="3">
        <v>45835</v>
      </c>
      <c r="M6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663" s="3">
        <v>45820</v>
      </c>
      <c r="O663" s="5">
        <f>IFERROR((PlanMasine[[#This Row],[Norma]]/PlanMasine[[#This Row],[Q]])*(PlanMasine[[#This Row],[Q]]/SUMIF(C:C,PlanMasine[[#This Row],[RN]],B:B)*PlanMasine[[#This Row],[KPLQ]]),0)</f>
        <v>3</v>
      </c>
      <c r="P663">
        <v>231744</v>
      </c>
      <c r="Q663">
        <f>COUNTIF(PROMJENA!A:A,PlanMasine[[#This Row],[KPL]]&amp;"-"&amp;PlanMasine[[#This Row],[RN]])</f>
        <v>0</v>
      </c>
      <c r="R663">
        <f>IFERROR(INDEX(REDOSLIJED!A:A,MATCH(PlanMasine[[#This Row],[KPL]],REDOSLIJED!B:B,0)),MAX(REDOSLIJED!A:A)+1)</f>
        <v>45</v>
      </c>
      <c r="S663" s="9">
        <f>SUM($M$2:M663)</f>
        <v>2.6295138888888974</v>
      </c>
      <c r="T663" s="3">
        <f>PlanMasine[[#This Row],[Datum SAS]]-1</f>
        <v>45819</v>
      </c>
      <c r="U663">
        <f>WEEKDAY(PlanMasine[[#This Row],[ZAVRŠETAK MAŠINSKE]],2)</f>
        <v>3</v>
      </c>
      <c r="V663" s="3">
        <f>IF(WEEKDAY(PlanMasine[[#This Row],[Datum SAS]]-1,2)=7,PlanMasine[[#This Row],[Datum SAS]]-3,PlanMasine[[#This Row],[Datum SAS]]-1)</f>
        <v>45819</v>
      </c>
      <c r="W663">
        <f>WEEKNUM(PlanMasine[[#This Row],[Column2]],1)</f>
        <v>24</v>
      </c>
    </row>
    <row r="664" spans="1:23" x14ac:dyDescent="0.25">
      <c r="A664">
        <v>1023246</v>
      </c>
      <c r="B664">
        <v>1</v>
      </c>
      <c r="C664">
        <v>1023277</v>
      </c>
      <c r="D664" t="s">
        <v>2003</v>
      </c>
      <c r="E664">
        <v>7</v>
      </c>
      <c r="F664">
        <v>1</v>
      </c>
      <c r="G664">
        <v>0</v>
      </c>
      <c r="H664">
        <v>0</v>
      </c>
      <c r="I664" t="s">
        <v>5</v>
      </c>
      <c r="J664" t="s">
        <v>570</v>
      </c>
      <c r="K664" t="s">
        <v>2001</v>
      </c>
      <c r="L664" s="3">
        <v>45835</v>
      </c>
      <c r="M6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64" s="3">
        <v>45820</v>
      </c>
      <c r="O664" s="5">
        <f>IFERROR((PlanMasine[[#This Row],[Norma]]/PlanMasine[[#This Row],[Q]])*(PlanMasine[[#This Row],[Q]]/SUMIF(C:C,PlanMasine[[#This Row],[RN]],B:B)*PlanMasine[[#This Row],[KPLQ]]),0)</f>
        <v>7</v>
      </c>
      <c r="P664">
        <v>232002</v>
      </c>
      <c r="Q664">
        <f>COUNTIF(PROMJENA!A:A,PlanMasine[[#This Row],[KPL]]&amp;"-"&amp;PlanMasine[[#This Row],[RN]])</f>
        <v>0</v>
      </c>
      <c r="R664">
        <f>IFERROR(INDEX(REDOSLIJED!A:A,MATCH(PlanMasine[[#This Row],[KPL]],REDOSLIJED!B:B,0)),MAX(REDOSLIJED!A:A)+1)</f>
        <v>45</v>
      </c>
      <c r="S664" s="9">
        <f>SUM($M$2:M664)</f>
        <v>2.6343750000000083</v>
      </c>
      <c r="T664" s="3">
        <f>PlanMasine[[#This Row],[Datum SAS]]-1</f>
        <v>45819</v>
      </c>
      <c r="U664">
        <f>WEEKDAY(PlanMasine[[#This Row],[ZAVRŠETAK MAŠINSKE]],2)</f>
        <v>3</v>
      </c>
      <c r="V664" s="3">
        <f>IF(WEEKDAY(PlanMasine[[#This Row],[Datum SAS]]-1,2)=7,PlanMasine[[#This Row],[Datum SAS]]-3,PlanMasine[[#This Row],[Datum SAS]]-1)</f>
        <v>45819</v>
      </c>
      <c r="W664">
        <f>WEEKNUM(PlanMasine[[#This Row],[Column2]],1)</f>
        <v>24</v>
      </c>
    </row>
    <row r="665" spans="1:23" x14ac:dyDescent="0.25">
      <c r="A665">
        <v>1023246</v>
      </c>
      <c r="B665">
        <v>1</v>
      </c>
      <c r="C665">
        <v>1023278</v>
      </c>
      <c r="D665" t="s">
        <v>2002</v>
      </c>
      <c r="E665">
        <v>7</v>
      </c>
      <c r="F665">
        <v>1</v>
      </c>
      <c r="G665">
        <v>0</v>
      </c>
      <c r="H665">
        <v>0</v>
      </c>
      <c r="I665" t="s">
        <v>5</v>
      </c>
      <c r="J665" t="s">
        <v>570</v>
      </c>
      <c r="K665" t="s">
        <v>2001</v>
      </c>
      <c r="L665" s="3">
        <v>45835</v>
      </c>
      <c r="M6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65" s="3">
        <v>45820</v>
      </c>
      <c r="O665" s="5">
        <f>IFERROR((PlanMasine[[#This Row],[Norma]]/PlanMasine[[#This Row],[Q]])*(PlanMasine[[#This Row],[Q]]/SUMIF(C:C,PlanMasine[[#This Row],[RN]],B:B)*PlanMasine[[#This Row],[KPLQ]]),0)</f>
        <v>7</v>
      </c>
      <c r="P665">
        <v>232003</v>
      </c>
      <c r="Q665">
        <f>COUNTIF(PROMJENA!A:A,PlanMasine[[#This Row],[KPL]]&amp;"-"&amp;PlanMasine[[#This Row],[RN]])</f>
        <v>0</v>
      </c>
      <c r="R665">
        <f>IFERROR(INDEX(REDOSLIJED!A:A,MATCH(PlanMasine[[#This Row],[KPL]],REDOSLIJED!B:B,0)),MAX(REDOSLIJED!A:A)+1)</f>
        <v>45</v>
      </c>
      <c r="S665" s="9">
        <f>SUM($M$2:M665)</f>
        <v>2.6392361111111193</v>
      </c>
      <c r="T665" s="3">
        <f>PlanMasine[[#This Row],[Datum SAS]]-1</f>
        <v>45819</v>
      </c>
      <c r="U665">
        <f>WEEKDAY(PlanMasine[[#This Row],[ZAVRŠETAK MAŠINSKE]],2)</f>
        <v>3</v>
      </c>
      <c r="V665" s="3">
        <f>IF(WEEKDAY(PlanMasine[[#This Row],[Datum SAS]]-1,2)=7,PlanMasine[[#This Row],[Datum SAS]]-3,PlanMasine[[#This Row],[Datum SAS]]-1)</f>
        <v>45819</v>
      </c>
      <c r="W665">
        <f>WEEKNUM(PlanMasine[[#This Row],[Column2]],1)</f>
        <v>24</v>
      </c>
    </row>
    <row r="666" spans="1:23" x14ac:dyDescent="0.25">
      <c r="A666">
        <v>1023246</v>
      </c>
      <c r="B666">
        <v>1</v>
      </c>
      <c r="C666">
        <v>1023155</v>
      </c>
      <c r="D666" t="s">
        <v>1895</v>
      </c>
      <c r="E666">
        <v>15</v>
      </c>
      <c r="F666">
        <v>3</v>
      </c>
      <c r="G666">
        <v>0</v>
      </c>
      <c r="H666">
        <v>0</v>
      </c>
      <c r="I666" t="s">
        <v>5</v>
      </c>
      <c r="J666" t="s">
        <v>570</v>
      </c>
      <c r="K666" t="s">
        <v>2001</v>
      </c>
      <c r="L666" s="3">
        <v>45835</v>
      </c>
      <c r="M6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66" s="3">
        <v>45820</v>
      </c>
      <c r="O666" s="5">
        <f>IFERROR((PlanMasine[[#This Row],[Norma]]/PlanMasine[[#This Row],[Q]])*(PlanMasine[[#This Row],[Q]]/SUMIF(C:C,PlanMasine[[#This Row],[RN]],B:B)*PlanMasine[[#This Row],[KPLQ]]),0)</f>
        <v>15</v>
      </c>
      <c r="P666">
        <v>225825</v>
      </c>
      <c r="Q666">
        <f>COUNTIF(PROMJENA!A:A,PlanMasine[[#This Row],[KPL]]&amp;"-"&amp;PlanMasine[[#This Row],[RN]])</f>
        <v>0</v>
      </c>
      <c r="R666">
        <f>IFERROR(INDEX(REDOSLIJED!A:A,MATCH(PlanMasine[[#This Row],[KPL]],REDOSLIJED!B:B,0)),MAX(REDOSLIJED!A:A)+1)</f>
        <v>45</v>
      </c>
      <c r="S666" s="9">
        <f>SUM($M$2:M666)</f>
        <v>2.6496527777777859</v>
      </c>
      <c r="T666" s="3">
        <f>PlanMasine[[#This Row],[Datum SAS]]-1</f>
        <v>45819</v>
      </c>
      <c r="U666">
        <f>WEEKDAY(PlanMasine[[#This Row],[ZAVRŠETAK MAŠINSKE]],2)</f>
        <v>3</v>
      </c>
      <c r="V666" s="3">
        <f>IF(WEEKDAY(PlanMasine[[#This Row],[Datum SAS]]-1,2)=7,PlanMasine[[#This Row],[Datum SAS]]-3,PlanMasine[[#This Row],[Datum SAS]]-1)</f>
        <v>45819</v>
      </c>
      <c r="W666">
        <f>WEEKNUM(PlanMasine[[#This Row],[Column2]],1)</f>
        <v>24</v>
      </c>
    </row>
    <row r="667" spans="1:23" x14ac:dyDescent="0.25">
      <c r="A667">
        <v>1023246</v>
      </c>
      <c r="B667">
        <v>1</v>
      </c>
      <c r="C667">
        <v>1023144</v>
      </c>
      <c r="D667" t="s">
        <v>1884</v>
      </c>
      <c r="E667">
        <v>40</v>
      </c>
      <c r="F667">
        <v>8</v>
      </c>
      <c r="G667">
        <v>0</v>
      </c>
      <c r="H667">
        <v>0</v>
      </c>
      <c r="I667" t="s">
        <v>5</v>
      </c>
      <c r="J667" t="s">
        <v>570</v>
      </c>
      <c r="K667" t="s">
        <v>2001</v>
      </c>
      <c r="L667" s="3">
        <v>45835</v>
      </c>
      <c r="M6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667" s="3">
        <v>45820</v>
      </c>
      <c r="O667" s="5">
        <f>IFERROR((PlanMasine[[#This Row],[Norma]]/PlanMasine[[#This Row],[Q]])*(PlanMasine[[#This Row],[Q]]/SUMIF(C:C,PlanMasine[[#This Row],[RN]],B:B)*PlanMasine[[#This Row],[KPLQ]]),0)</f>
        <v>40</v>
      </c>
      <c r="P667">
        <v>225812</v>
      </c>
      <c r="Q667">
        <f>COUNTIF(PROMJENA!A:A,PlanMasine[[#This Row],[KPL]]&amp;"-"&amp;PlanMasine[[#This Row],[RN]])</f>
        <v>0</v>
      </c>
      <c r="R667">
        <f>IFERROR(INDEX(REDOSLIJED!A:A,MATCH(PlanMasine[[#This Row],[KPL]],REDOSLIJED!B:B,0)),MAX(REDOSLIJED!A:A)+1)</f>
        <v>45</v>
      </c>
      <c r="S667" s="9">
        <f>SUM($M$2:M667)</f>
        <v>2.6774305555555635</v>
      </c>
      <c r="T667" s="3">
        <f>PlanMasine[[#This Row],[Datum SAS]]-1</f>
        <v>45819</v>
      </c>
      <c r="U667">
        <f>WEEKDAY(PlanMasine[[#This Row],[ZAVRŠETAK MAŠINSKE]],2)</f>
        <v>3</v>
      </c>
      <c r="V667" s="3">
        <f>IF(WEEKDAY(PlanMasine[[#This Row],[Datum SAS]]-1,2)=7,PlanMasine[[#This Row],[Datum SAS]]-3,PlanMasine[[#This Row],[Datum SAS]]-1)</f>
        <v>45819</v>
      </c>
      <c r="W667">
        <f>WEEKNUM(PlanMasine[[#This Row],[Column2]],1)</f>
        <v>24</v>
      </c>
    </row>
    <row r="668" spans="1:23" x14ac:dyDescent="0.25">
      <c r="A668">
        <v>1023246</v>
      </c>
      <c r="B668">
        <v>1</v>
      </c>
      <c r="C668">
        <v>1023160</v>
      </c>
      <c r="D668" t="s">
        <v>1907</v>
      </c>
      <c r="E668">
        <v>6</v>
      </c>
      <c r="F668">
        <v>2</v>
      </c>
      <c r="G668">
        <v>0</v>
      </c>
      <c r="H668">
        <v>0</v>
      </c>
      <c r="I668" t="s">
        <v>5</v>
      </c>
      <c r="J668" t="s">
        <v>570</v>
      </c>
      <c r="K668" t="s">
        <v>2001</v>
      </c>
      <c r="L668" s="3">
        <v>45835</v>
      </c>
      <c r="M6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668" s="3">
        <v>45820</v>
      </c>
      <c r="O668" s="5">
        <f>IFERROR((PlanMasine[[#This Row],[Norma]]/PlanMasine[[#This Row],[Q]])*(PlanMasine[[#This Row],[Q]]/SUMIF(C:C,PlanMasine[[#This Row],[RN]],B:B)*PlanMasine[[#This Row],[KPLQ]]),0)</f>
        <v>6</v>
      </c>
      <c r="P668">
        <v>225831</v>
      </c>
      <c r="Q668">
        <f>COUNTIF(PROMJENA!A:A,PlanMasine[[#This Row],[KPL]]&amp;"-"&amp;PlanMasine[[#This Row],[RN]])</f>
        <v>0</v>
      </c>
      <c r="R668">
        <f>IFERROR(INDEX(REDOSLIJED!A:A,MATCH(PlanMasine[[#This Row],[KPL]],REDOSLIJED!B:B,0)),MAX(REDOSLIJED!A:A)+1)</f>
        <v>45</v>
      </c>
      <c r="S668" s="9">
        <f>SUM($M$2:M668)</f>
        <v>2.6815972222222304</v>
      </c>
      <c r="T668" s="3">
        <f>PlanMasine[[#This Row],[Datum SAS]]-1</f>
        <v>45819</v>
      </c>
      <c r="U668">
        <f>WEEKDAY(PlanMasine[[#This Row],[ZAVRŠETAK MAŠINSKE]],2)</f>
        <v>3</v>
      </c>
      <c r="V668" s="3">
        <f>IF(WEEKDAY(PlanMasine[[#This Row],[Datum SAS]]-1,2)=7,PlanMasine[[#This Row],[Datum SAS]]-3,PlanMasine[[#This Row],[Datum SAS]]-1)</f>
        <v>45819</v>
      </c>
      <c r="W668">
        <f>WEEKNUM(PlanMasine[[#This Row],[Column2]],1)</f>
        <v>24</v>
      </c>
    </row>
    <row r="669" spans="1:23" x14ac:dyDescent="0.25">
      <c r="A669">
        <v>1023246</v>
      </c>
      <c r="B669">
        <v>1</v>
      </c>
      <c r="C669">
        <v>1023096</v>
      </c>
      <c r="D669" t="s">
        <v>1879</v>
      </c>
      <c r="E669">
        <v>8</v>
      </c>
      <c r="F669">
        <v>2</v>
      </c>
      <c r="G669">
        <v>0</v>
      </c>
      <c r="H669">
        <v>0</v>
      </c>
      <c r="I669" t="s">
        <v>5</v>
      </c>
      <c r="J669" t="s">
        <v>570</v>
      </c>
      <c r="K669" t="s">
        <v>2001</v>
      </c>
      <c r="L669" s="3">
        <v>45835</v>
      </c>
      <c r="M6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69" s="3">
        <v>45820</v>
      </c>
      <c r="O669" s="5">
        <f>IFERROR((PlanMasine[[#This Row],[Norma]]/PlanMasine[[#This Row],[Q]])*(PlanMasine[[#This Row],[Q]]/SUMIF(C:C,PlanMasine[[#This Row],[RN]],B:B)*PlanMasine[[#This Row],[KPLQ]]),0)</f>
        <v>8</v>
      </c>
      <c r="P669">
        <v>225746</v>
      </c>
      <c r="Q669">
        <f>COUNTIF(PROMJENA!A:A,PlanMasine[[#This Row],[KPL]]&amp;"-"&amp;PlanMasine[[#This Row],[RN]])</f>
        <v>0</v>
      </c>
      <c r="R669">
        <f>IFERROR(INDEX(REDOSLIJED!A:A,MATCH(PlanMasine[[#This Row],[KPL]],REDOSLIJED!B:B,0)),MAX(REDOSLIJED!A:A)+1)</f>
        <v>45</v>
      </c>
      <c r="S669" s="9">
        <f>SUM($M$2:M669)</f>
        <v>2.6871527777777859</v>
      </c>
      <c r="T669" s="3">
        <f>PlanMasine[[#This Row],[Datum SAS]]-1</f>
        <v>45819</v>
      </c>
      <c r="U669">
        <f>WEEKDAY(PlanMasine[[#This Row],[ZAVRŠETAK MAŠINSKE]],2)</f>
        <v>3</v>
      </c>
      <c r="V669" s="3">
        <f>IF(WEEKDAY(PlanMasine[[#This Row],[Datum SAS]]-1,2)=7,PlanMasine[[#This Row],[Datum SAS]]-3,PlanMasine[[#This Row],[Datum SAS]]-1)</f>
        <v>45819</v>
      </c>
      <c r="W669">
        <f>WEEKNUM(PlanMasine[[#This Row],[Column2]],1)</f>
        <v>24</v>
      </c>
    </row>
    <row r="670" spans="1:23" x14ac:dyDescent="0.25">
      <c r="A670">
        <v>1023246</v>
      </c>
      <c r="B670">
        <v>1</v>
      </c>
      <c r="C670">
        <v>1023093</v>
      </c>
      <c r="D670" t="s">
        <v>1882</v>
      </c>
      <c r="E670">
        <v>10</v>
      </c>
      <c r="F670">
        <v>2</v>
      </c>
      <c r="G670">
        <v>0</v>
      </c>
      <c r="H670">
        <v>0</v>
      </c>
      <c r="I670" t="s">
        <v>5</v>
      </c>
      <c r="J670" t="s">
        <v>570</v>
      </c>
      <c r="K670" t="s">
        <v>2001</v>
      </c>
      <c r="L670" s="3">
        <v>45835</v>
      </c>
      <c r="M6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70" s="3">
        <v>45820</v>
      </c>
      <c r="O670" s="5">
        <f>IFERROR((PlanMasine[[#This Row],[Norma]]/PlanMasine[[#This Row],[Q]])*(PlanMasine[[#This Row],[Q]]/SUMIF(C:C,PlanMasine[[#This Row],[RN]],B:B)*PlanMasine[[#This Row],[KPLQ]]),0)</f>
        <v>10</v>
      </c>
      <c r="P670">
        <v>225743</v>
      </c>
      <c r="Q670">
        <f>COUNTIF(PROMJENA!A:A,PlanMasine[[#This Row],[KPL]]&amp;"-"&amp;PlanMasine[[#This Row],[RN]])</f>
        <v>0</v>
      </c>
      <c r="R670">
        <f>IFERROR(INDEX(REDOSLIJED!A:A,MATCH(PlanMasine[[#This Row],[KPL]],REDOSLIJED!B:B,0)),MAX(REDOSLIJED!A:A)+1)</f>
        <v>45</v>
      </c>
      <c r="S670" s="9">
        <f>SUM($M$2:M670)</f>
        <v>2.6940972222222306</v>
      </c>
      <c r="T670" s="3">
        <f>PlanMasine[[#This Row],[Datum SAS]]-1</f>
        <v>45819</v>
      </c>
      <c r="U670">
        <f>WEEKDAY(PlanMasine[[#This Row],[ZAVRŠETAK MAŠINSKE]],2)</f>
        <v>3</v>
      </c>
      <c r="V670" s="3">
        <f>IF(WEEKDAY(PlanMasine[[#This Row],[Datum SAS]]-1,2)=7,PlanMasine[[#This Row],[Datum SAS]]-3,PlanMasine[[#This Row],[Datum SAS]]-1)</f>
        <v>45819</v>
      </c>
      <c r="W670">
        <f>WEEKNUM(PlanMasine[[#This Row],[Column2]],1)</f>
        <v>24</v>
      </c>
    </row>
    <row r="671" spans="1:23" x14ac:dyDescent="0.25">
      <c r="A671">
        <v>1023246</v>
      </c>
      <c r="B671">
        <v>1</v>
      </c>
      <c r="C671">
        <v>1023094</v>
      </c>
      <c r="D671" t="s">
        <v>1881</v>
      </c>
      <c r="E671">
        <v>4</v>
      </c>
      <c r="F671">
        <v>1</v>
      </c>
      <c r="G671">
        <v>0</v>
      </c>
      <c r="H671">
        <v>0</v>
      </c>
      <c r="I671" t="s">
        <v>5</v>
      </c>
      <c r="J671" t="s">
        <v>570</v>
      </c>
      <c r="K671" t="s">
        <v>2001</v>
      </c>
      <c r="L671" s="3">
        <v>45835</v>
      </c>
      <c r="M6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671" s="3">
        <v>45820</v>
      </c>
      <c r="O671" s="5">
        <f>IFERROR((PlanMasine[[#This Row],[Norma]]/PlanMasine[[#This Row],[Q]])*(PlanMasine[[#This Row],[Q]]/SUMIF(C:C,PlanMasine[[#This Row],[RN]],B:B)*PlanMasine[[#This Row],[KPLQ]]),0)</f>
        <v>4</v>
      </c>
      <c r="P671">
        <v>225744</v>
      </c>
      <c r="Q671">
        <f>COUNTIF(PROMJENA!A:A,PlanMasine[[#This Row],[KPL]]&amp;"-"&amp;PlanMasine[[#This Row],[RN]])</f>
        <v>0</v>
      </c>
      <c r="R671">
        <f>IFERROR(INDEX(REDOSLIJED!A:A,MATCH(PlanMasine[[#This Row],[KPL]],REDOSLIJED!B:B,0)),MAX(REDOSLIJED!A:A)+1)</f>
        <v>45</v>
      </c>
      <c r="S671" s="9">
        <f>SUM($M$2:M671)</f>
        <v>2.6968750000000083</v>
      </c>
      <c r="T671" s="3">
        <f>PlanMasine[[#This Row],[Datum SAS]]-1</f>
        <v>45819</v>
      </c>
      <c r="U671">
        <f>WEEKDAY(PlanMasine[[#This Row],[ZAVRŠETAK MAŠINSKE]],2)</f>
        <v>3</v>
      </c>
      <c r="V671" s="3">
        <f>IF(WEEKDAY(PlanMasine[[#This Row],[Datum SAS]]-1,2)=7,PlanMasine[[#This Row],[Datum SAS]]-3,PlanMasine[[#This Row],[Datum SAS]]-1)</f>
        <v>45819</v>
      </c>
      <c r="W671">
        <f>WEEKNUM(PlanMasine[[#This Row],[Column2]],1)</f>
        <v>24</v>
      </c>
    </row>
    <row r="672" spans="1:23" x14ac:dyDescent="0.25">
      <c r="A672">
        <v>1023246</v>
      </c>
      <c r="B672">
        <v>1</v>
      </c>
      <c r="C672">
        <v>1023116</v>
      </c>
      <c r="D672" t="s">
        <v>1873</v>
      </c>
      <c r="E672">
        <v>10</v>
      </c>
      <c r="F672">
        <v>1</v>
      </c>
      <c r="G672">
        <v>0</v>
      </c>
      <c r="H672">
        <v>0</v>
      </c>
      <c r="I672" t="s">
        <v>5</v>
      </c>
      <c r="J672" t="s">
        <v>570</v>
      </c>
      <c r="K672" t="s">
        <v>2001</v>
      </c>
      <c r="L672" s="3">
        <v>45835</v>
      </c>
      <c r="M6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72" s="3">
        <v>45820</v>
      </c>
      <c r="O672" s="5">
        <f>IFERROR((PlanMasine[[#This Row],[Norma]]/PlanMasine[[#This Row],[Q]])*(PlanMasine[[#This Row],[Q]]/SUMIF(C:C,PlanMasine[[#This Row],[RN]],B:B)*PlanMasine[[#This Row],[KPLQ]]),0)</f>
        <v>10</v>
      </c>
      <c r="P672">
        <v>225778</v>
      </c>
      <c r="Q672">
        <f>COUNTIF(PROMJENA!A:A,PlanMasine[[#This Row],[KPL]]&amp;"-"&amp;PlanMasine[[#This Row],[RN]])</f>
        <v>0</v>
      </c>
      <c r="R672">
        <f>IFERROR(INDEX(REDOSLIJED!A:A,MATCH(PlanMasine[[#This Row],[KPL]],REDOSLIJED!B:B,0)),MAX(REDOSLIJED!A:A)+1)</f>
        <v>45</v>
      </c>
      <c r="S672" s="9">
        <f>SUM($M$2:M672)</f>
        <v>2.703819444444453</v>
      </c>
      <c r="T672" s="3">
        <f>PlanMasine[[#This Row],[Datum SAS]]-1</f>
        <v>45819</v>
      </c>
      <c r="U672">
        <f>WEEKDAY(PlanMasine[[#This Row],[ZAVRŠETAK MAŠINSKE]],2)</f>
        <v>3</v>
      </c>
      <c r="V672" s="3">
        <f>IF(WEEKDAY(PlanMasine[[#This Row],[Datum SAS]]-1,2)=7,PlanMasine[[#This Row],[Datum SAS]]-3,PlanMasine[[#This Row],[Datum SAS]]-1)</f>
        <v>45819</v>
      </c>
      <c r="W672">
        <f>WEEKNUM(PlanMasine[[#This Row],[Column2]],1)</f>
        <v>24</v>
      </c>
    </row>
    <row r="673" spans="1:23" x14ac:dyDescent="0.25">
      <c r="A673">
        <v>1023246</v>
      </c>
      <c r="B673">
        <v>1</v>
      </c>
      <c r="C673">
        <v>1023097</v>
      </c>
      <c r="D673" t="s">
        <v>1878</v>
      </c>
      <c r="E673">
        <v>8</v>
      </c>
      <c r="F673">
        <v>2</v>
      </c>
      <c r="G673">
        <v>0</v>
      </c>
      <c r="H673">
        <v>0</v>
      </c>
      <c r="I673" t="s">
        <v>5</v>
      </c>
      <c r="J673" t="s">
        <v>570</v>
      </c>
      <c r="K673" t="s">
        <v>2001</v>
      </c>
      <c r="L673" s="3">
        <v>45835</v>
      </c>
      <c r="M6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73" s="3">
        <v>45820</v>
      </c>
      <c r="O673" s="5">
        <f>IFERROR((PlanMasine[[#This Row],[Norma]]/PlanMasine[[#This Row],[Q]])*(PlanMasine[[#This Row],[Q]]/SUMIF(C:C,PlanMasine[[#This Row],[RN]],B:B)*PlanMasine[[#This Row],[KPLQ]]),0)</f>
        <v>8</v>
      </c>
      <c r="P673">
        <v>225747</v>
      </c>
      <c r="Q673">
        <f>COUNTIF(PROMJENA!A:A,PlanMasine[[#This Row],[KPL]]&amp;"-"&amp;PlanMasine[[#This Row],[RN]])</f>
        <v>0</v>
      </c>
      <c r="R673">
        <f>IFERROR(INDEX(REDOSLIJED!A:A,MATCH(PlanMasine[[#This Row],[KPL]],REDOSLIJED!B:B,0)),MAX(REDOSLIJED!A:A)+1)</f>
        <v>45</v>
      </c>
      <c r="S673" s="9">
        <f>SUM($M$2:M673)</f>
        <v>2.7093750000000085</v>
      </c>
      <c r="T673" s="3">
        <f>PlanMasine[[#This Row],[Datum SAS]]-1</f>
        <v>45819</v>
      </c>
      <c r="U673">
        <f>WEEKDAY(PlanMasine[[#This Row],[ZAVRŠETAK MAŠINSKE]],2)</f>
        <v>3</v>
      </c>
      <c r="V673" s="3">
        <f>IF(WEEKDAY(PlanMasine[[#This Row],[Datum SAS]]-1,2)=7,PlanMasine[[#This Row],[Datum SAS]]-3,PlanMasine[[#This Row],[Datum SAS]]-1)</f>
        <v>45819</v>
      </c>
      <c r="W673">
        <f>WEEKNUM(PlanMasine[[#This Row],[Column2]],1)</f>
        <v>24</v>
      </c>
    </row>
    <row r="674" spans="1:23" x14ac:dyDescent="0.25">
      <c r="A674">
        <v>1023246</v>
      </c>
      <c r="B674">
        <v>1</v>
      </c>
      <c r="C674">
        <v>1023104</v>
      </c>
      <c r="D674" t="s">
        <v>1877</v>
      </c>
      <c r="E674">
        <v>7</v>
      </c>
      <c r="F674">
        <v>1</v>
      </c>
      <c r="G674">
        <v>0</v>
      </c>
      <c r="H674">
        <v>0</v>
      </c>
      <c r="I674" t="s">
        <v>5</v>
      </c>
      <c r="J674" t="s">
        <v>570</v>
      </c>
      <c r="K674" t="s">
        <v>2001</v>
      </c>
      <c r="L674" s="3">
        <v>45835</v>
      </c>
      <c r="M6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74" s="3">
        <v>45820</v>
      </c>
      <c r="O674" s="5">
        <f>IFERROR((PlanMasine[[#This Row],[Norma]]/PlanMasine[[#This Row],[Q]])*(PlanMasine[[#This Row],[Q]]/SUMIF(C:C,PlanMasine[[#This Row],[RN]],B:B)*PlanMasine[[#This Row],[KPLQ]]),0)</f>
        <v>7</v>
      </c>
      <c r="P674">
        <v>225756</v>
      </c>
      <c r="Q674">
        <f>COUNTIF(PROMJENA!A:A,PlanMasine[[#This Row],[KPL]]&amp;"-"&amp;PlanMasine[[#This Row],[RN]])</f>
        <v>0</v>
      </c>
      <c r="R674">
        <f>IFERROR(INDEX(REDOSLIJED!A:A,MATCH(PlanMasine[[#This Row],[KPL]],REDOSLIJED!B:B,0)),MAX(REDOSLIJED!A:A)+1)</f>
        <v>45</v>
      </c>
      <c r="S674" s="9">
        <f>SUM($M$2:M674)</f>
        <v>2.7142361111111195</v>
      </c>
      <c r="T674" s="3">
        <f>PlanMasine[[#This Row],[Datum SAS]]-1</f>
        <v>45819</v>
      </c>
      <c r="U674">
        <f>WEEKDAY(PlanMasine[[#This Row],[ZAVRŠETAK MAŠINSKE]],2)</f>
        <v>3</v>
      </c>
      <c r="V674" s="3">
        <f>IF(WEEKDAY(PlanMasine[[#This Row],[Datum SAS]]-1,2)=7,PlanMasine[[#This Row],[Datum SAS]]-3,PlanMasine[[#This Row],[Datum SAS]]-1)</f>
        <v>45819</v>
      </c>
      <c r="W674">
        <f>WEEKNUM(PlanMasine[[#This Row],[Column2]],1)</f>
        <v>24</v>
      </c>
    </row>
    <row r="675" spans="1:23" x14ac:dyDescent="0.25">
      <c r="A675">
        <v>1023246</v>
      </c>
      <c r="B675">
        <v>1</v>
      </c>
      <c r="C675">
        <v>1023105</v>
      </c>
      <c r="D675" t="s">
        <v>1872</v>
      </c>
      <c r="E675">
        <v>7</v>
      </c>
      <c r="F675">
        <v>1</v>
      </c>
      <c r="G675">
        <v>0</v>
      </c>
      <c r="H675">
        <v>0</v>
      </c>
      <c r="I675" t="s">
        <v>5</v>
      </c>
      <c r="J675" t="s">
        <v>570</v>
      </c>
      <c r="K675" t="s">
        <v>2001</v>
      </c>
      <c r="L675" s="3">
        <v>45835</v>
      </c>
      <c r="M6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75" s="3">
        <v>45820</v>
      </c>
      <c r="O675" s="5">
        <f>IFERROR((PlanMasine[[#This Row],[Norma]]/PlanMasine[[#This Row],[Q]])*(PlanMasine[[#This Row],[Q]]/SUMIF(C:C,PlanMasine[[#This Row],[RN]],B:B)*PlanMasine[[#This Row],[KPLQ]]),0)</f>
        <v>7</v>
      </c>
      <c r="P675">
        <v>225758</v>
      </c>
      <c r="Q675">
        <f>COUNTIF(PROMJENA!A:A,PlanMasine[[#This Row],[KPL]]&amp;"-"&amp;PlanMasine[[#This Row],[RN]])</f>
        <v>0</v>
      </c>
      <c r="R675">
        <f>IFERROR(INDEX(REDOSLIJED!A:A,MATCH(PlanMasine[[#This Row],[KPL]],REDOSLIJED!B:B,0)),MAX(REDOSLIJED!A:A)+1)</f>
        <v>45</v>
      </c>
      <c r="S675" s="9">
        <f>SUM($M$2:M675)</f>
        <v>2.7190972222222305</v>
      </c>
      <c r="T675" s="3">
        <f>PlanMasine[[#This Row],[Datum SAS]]-1</f>
        <v>45819</v>
      </c>
      <c r="U675">
        <f>WEEKDAY(PlanMasine[[#This Row],[ZAVRŠETAK MAŠINSKE]],2)</f>
        <v>3</v>
      </c>
      <c r="V675" s="3">
        <f>IF(WEEKDAY(PlanMasine[[#This Row],[Datum SAS]]-1,2)=7,PlanMasine[[#This Row],[Datum SAS]]-3,PlanMasine[[#This Row],[Datum SAS]]-1)</f>
        <v>45819</v>
      </c>
      <c r="W675">
        <f>WEEKNUM(PlanMasine[[#This Row],[Column2]],1)</f>
        <v>24</v>
      </c>
    </row>
    <row r="676" spans="1:23" x14ac:dyDescent="0.25">
      <c r="A676">
        <v>1023246</v>
      </c>
      <c r="B676">
        <v>1</v>
      </c>
      <c r="C676">
        <v>1023110</v>
      </c>
      <c r="D676" t="s">
        <v>1876</v>
      </c>
      <c r="E676">
        <v>5</v>
      </c>
      <c r="F676">
        <v>1</v>
      </c>
      <c r="G676">
        <v>0</v>
      </c>
      <c r="H676">
        <v>0</v>
      </c>
      <c r="I676" t="s">
        <v>5</v>
      </c>
      <c r="J676" t="s">
        <v>570</v>
      </c>
      <c r="K676" t="s">
        <v>2001</v>
      </c>
      <c r="L676" s="3">
        <v>45835</v>
      </c>
      <c r="M6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76" s="3">
        <v>45820</v>
      </c>
      <c r="O676" s="5">
        <f>IFERROR((PlanMasine[[#This Row],[Norma]]/PlanMasine[[#This Row],[Q]])*(PlanMasine[[#This Row],[Q]]/SUMIF(C:C,PlanMasine[[#This Row],[RN]],B:B)*PlanMasine[[#This Row],[KPLQ]]),0)</f>
        <v>5</v>
      </c>
      <c r="P676">
        <v>225772</v>
      </c>
      <c r="Q676">
        <f>COUNTIF(PROMJENA!A:A,PlanMasine[[#This Row],[KPL]]&amp;"-"&amp;PlanMasine[[#This Row],[RN]])</f>
        <v>0</v>
      </c>
      <c r="R676">
        <f>IFERROR(INDEX(REDOSLIJED!A:A,MATCH(PlanMasine[[#This Row],[KPL]],REDOSLIJED!B:B,0)),MAX(REDOSLIJED!A:A)+1)</f>
        <v>45</v>
      </c>
      <c r="S676" s="9">
        <f>SUM($M$2:M676)</f>
        <v>2.7225694444444528</v>
      </c>
      <c r="T676" s="3">
        <f>PlanMasine[[#This Row],[Datum SAS]]-1</f>
        <v>45819</v>
      </c>
      <c r="U676">
        <f>WEEKDAY(PlanMasine[[#This Row],[ZAVRŠETAK MAŠINSKE]],2)</f>
        <v>3</v>
      </c>
      <c r="V676" s="3">
        <f>IF(WEEKDAY(PlanMasine[[#This Row],[Datum SAS]]-1,2)=7,PlanMasine[[#This Row],[Datum SAS]]-3,PlanMasine[[#This Row],[Datum SAS]]-1)</f>
        <v>45819</v>
      </c>
      <c r="W676">
        <f>WEEKNUM(PlanMasine[[#This Row],[Column2]],1)</f>
        <v>24</v>
      </c>
    </row>
    <row r="677" spans="1:23" x14ac:dyDescent="0.25">
      <c r="A677">
        <v>1023246</v>
      </c>
      <c r="B677">
        <v>1</v>
      </c>
      <c r="C677">
        <v>1023066</v>
      </c>
      <c r="D677" t="s">
        <v>1893</v>
      </c>
      <c r="E677">
        <v>5</v>
      </c>
      <c r="F677">
        <v>1</v>
      </c>
      <c r="G677">
        <v>0</v>
      </c>
      <c r="H677">
        <v>0</v>
      </c>
      <c r="I677" t="s">
        <v>5</v>
      </c>
      <c r="J677" t="s">
        <v>570</v>
      </c>
      <c r="K677" t="s">
        <v>2001</v>
      </c>
      <c r="L677" s="3">
        <v>45835</v>
      </c>
      <c r="M6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77" s="3">
        <v>45820</v>
      </c>
      <c r="O677" s="5">
        <f>IFERROR((PlanMasine[[#This Row],[Norma]]/PlanMasine[[#This Row],[Q]])*(PlanMasine[[#This Row],[Q]]/SUMIF(C:C,PlanMasine[[#This Row],[RN]],B:B)*PlanMasine[[#This Row],[KPLQ]]),0)</f>
        <v>5</v>
      </c>
      <c r="P677">
        <v>225716</v>
      </c>
      <c r="Q677">
        <f>COUNTIF(PROMJENA!A:A,PlanMasine[[#This Row],[KPL]]&amp;"-"&amp;PlanMasine[[#This Row],[RN]])</f>
        <v>0</v>
      </c>
      <c r="R677">
        <f>IFERROR(INDEX(REDOSLIJED!A:A,MATCH(PlanMasine[[#This Row],[KPL]],REDOSLIJED!B:B,0)),MAX(REDOSLIJED!A:A)+1)</f>
        <v>45</v>
      </c>
      <c r="S677" s="9">
        <f>SUM($M$2:M677)</f>
        <v>2.7260416666666751</v>
      </c>
      <c r="T677" s="3">
        <f>PlanMasine[[#This Row],[Datum SAS]]-1</f>
        <v>45819</v>
      </c>
      <c r="U677">
        <f>WEEKDAY(PlanMasine[[#This Row],[ZAVRŠETAK MAŠINSKE]],2)</f>
        <v>3</v>
      </c>
      <c r="V677" s="3">
        <f>IF(WEEKDAY(PlanMasine[[#This Row],[Datum SAS]]-1,2)=7,PlanMasine[[#This Row],[Datum SAS]]-3,PlanMasine[[#This Row],[Datum SAS]]-1)</f>
        <v>45819</v>
      </c>
      <c r="W677">
        <f>WEEKNUM(PlanMasine[[#This Row],[Column2]],1)</f>
        <v>24</v>
      </c>
    </row>
    <row r="678" spans="1:23" x14ac:dyDescent="0.25">
      <c r="A678">
        <v>1023246</v>
      </c>
      <c r="B678">
        <v>1</v>
      </c>
      <c r="C678">
        <v>1023115</v>
      </c>
      <c r="D678" t="s">
        <v>1874</v>
      </c>
      <c r="E678">
        <v>10</v>
      </c>
      <c r="F678">
        <v>1</v>
      </c>
      <c r="G678">
        <v>0</v>
      </c>
      <c r="H678">
        <v>0</v>
      </c>
      <c r="I678" t="s">
        <v>5</v>
      </c>
      <c r="J678" t="s">
        <v>570</v>
      </c>
      <c r="K678" t="s">
        <v>2001</v>
      </c>
      <c r="L678" s="3">
        <v>45835</v>
      </c>
      <c r="M6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78" s="3">
        <v>45820</v>
      </c>
      <c r="O678" s="5">
        <f>IFERROR((PlanMasine[[#This Row],[Norma]]/PlanMasine[[#This Row],[Q]])*(PlanMasine[[#This Row],[Q]]/SUMIF(C:C,PlanMasine[[#This Row],[RN]],B:B)*PlanMasine[[#This Row],[KPLQ]]),0)</f>
        <v>10</v>
      </c>
      <c r="P678">
        <v>225777</v>
      </c>
      <c r="Q678">
        <f>COUNTIF(PROMJENA!A:A,PlanMasine[[#This Row],[KPL]]&amp;"-"&amp;PlanMasine[[#This Row],[RN]])</f>
        <v>0</v>
      </c>
      <c r="R678">
        <f>IFERROR(INDEX(REDOSLIJED!A:A,MATCH(PlanMasine[[#This Row],[KPL]],REDOSLIJED!B:B,0)),MAX(REDOSLIJED!A:A)+1)</f>
        <v>45</v>
      </c>
      <c r="S678" s="9">
        <f>SUM($M$2:M678)</f>
        <v>2.7329861111111198</v>
      </c>
      <c r="T678" s="3">
        <f>PlanMasine[[#This Row],[Datum SAS]]-1</f>
        <v>45819</v>
      </c>
      <c r="U678">
        <f>WEEKDAY(PlanMasine[[#This Row],[ZAVRŠETAK MAŠINSKE]],2)</f>
        <v>3</v>
      </c>
      <c r="V678" s="3">
        <f>IF(WEEKDAY(PlanMasine[[#This Row],[Datum SAS]]-1,2)=7,PlanMasine[[#This Row],[Datum SAS]]-3,PlanMasine[[#This Row],[Datum SAS]]-1)</f>
        <v>45819</v>
      </c>
      <c r="W678">
        <f>WEEKNUM(PlanMasine[[#This Row],[Column2]],1)</f>
        <v>24</v>
      </c>
    </row>
    <row r="679" spans="1:23" x14ac:dyDescent="0.25">
      <c r="A679">
        <v>1023246</v>
      </c>
      <c r="B679">
        <v>1</v>
      </c>
      <c r="C679">
        <v>1023111</v>
      </c>
      <c r="D679" t="s">
        <v>1875</v>
      </c>
      <c r="E679">
        <v>5</v>
      </c>
      <c r="F679">
        <v>1</v>
      </c>
      <c r="G679">
        <v>0</v>
      </c>
      <c r="H679">
        <v>0</v>
      </c>
      <c r="I679" t="s">
        <v>5</v>
      </c>
      <c r="J679" t="s">
        <v>570</v>
      </c>
      <c r="K679" t="s">
        <v>2001</v>
      </c>
      <c r="L679" s="3">
        <v>45835</v>
      </c>
      <c r="M6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79" s="3">
        <v>45820</v>
      </c>
      <c r="O679" s="5">
        <f>IFERROR((PlanMasine[[#This Row],[Norma]]/PlanMasine[[#This Row],[Q]])*(PlanMasine[[#This Row],[Q]]/SUMIF(C:C,PlanMasine[[#This Row],[RN]],B:B)*PlanMasine[[#This Row],[KPLQ]]),0)</f>
        <v>5</v>
      </c>
      <c r="P679">
        <v>225773</v>
      </c>
      <c r="Q679">
        <f>COUNTIF(PROMJENA!A:A,PlanMasine[[#This Row],[KPL]]&amp;"-"&amp;PlanMasine[[#This Row],[RN]])</f>
        <v>0</v>
      </c>
      <c r="R679">
        <f>IFERROR(INDEX(REDOSLIJED!A:A,MATCH(PlanMasine[[#This Row],[KPL]],REDOSLIJED!B:B,0)),MAX(REDOSLIJED!A:A)+1)</f>
        <v>45</v>
      </c>
      <c r="S679" s="9">
        <f>SUM($M$2:M679)</f>
        <v>2.7364583333333421</v>
      </c>
      <c r="T679" s="3">
        <f>PlanMasine[[#This Row],[Datum SAS]]-1</f>
        <v>45819</v>
      </c>
      <c r="U679">
        <f>WEEKDAY(PlanMasine[[#This Row],[ZAVRŠETAK MAŠINSKE]],2)</f>
        <v>3</v>
      </c>
      <c r="V679" s="3">
        <f>IF(WEEKDAY(PlanMasine[[#This Row],[Datum SAS]]-1,2)=7,PlanMasine[[#This Row],[Datum SAS]]-3,PlanMasine[[#This Row],[Datum SAS]]-1)</f>
        <v>45819</v>
      </c>
      <c r="W679">
        <f>WEEKNUM(PlanMasine[[#This Row],[Column2]],1)</f>
        <v>24</v>
      </c>
    </row>
    <row r="680" spans="1:23" x14ac:dyDescent="0.25">
      <c r="A680">
        <v>1025359</v>
      </c>
      <c r="B680">
        <v>1</v>
      </c>
      <c r="C680">
        <v>1025360</v>
      </c>
      <c r="D680" t="s">
        <v>2108</v>
      </c>
      <c r="E680">
        <v>4</v>
      </c>
      <c r="F680">
        <v>1</v>
      </c>
      <c r="G680">
        <v>0</v>
      </c>
      <c r="H680">
        <v>0</v>
      </c>
      <c r="I680" t="s">
        <v>5</v>
      </c>
      <c r="J680" t="s">
        <v>570</v>
      </c>
      <c r="K680" t="s">
        <v>2163</v>
      </c>
      <c r="L680" s="3">
        <v>45838</v>
      </c>
      <c r="M6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680" s="3">
        <v>45821</v>
      </c>
      <c r="O680" s="5">
        <f>IFERROR((PlanMasine[[#This Row],[Norma]]/PlanMasine[[#This Row],[Q]])*(PlanMasine[[#This Row],[Q]]/SUMIF(C:C,PlanMasine[[#This Row],[RN]],B:B)*PlanMasine[[#This Row],[KPLQ]]),0)</f>
        <v>4</v>
      </c>
      <c r="P680">
        <v>163280</v>
      </c>
      <c r="Q680">
        <f>COUNTIF(PROMJENA!A:A,PlanMasine[[#This Row],[KPL]]&amp;"-"&amp;PlanMasine[[#This Row],[RN]])</f>
        <v>0</v>
      </c>
      <c r="R680">
        <f>IFERROR(INDEX(REDOSLIJED!A:A,MATCH(PlanMasine[[#This Row],[KPL]],REDOSLIJED!B:B,0)),MAX(REDOSLIJED!A:A)+1)</f>
        <v>45</v>
      </c>
      <c r="S680" s="9">
        <f>SUM($M$2:M680)</f>
        <v>2.7392361111111199</v>
      </c>
      <c r="T680" s="3">
        <f>PlanMasine[[#This Row],[Datum SAS]]-1</f>
        <v>45820</v>
      </c>
      <c r="U680">
        <f>WEEKDAY(PlanMasine[[#This Row],[ZAVRŠETAK MAŠINSKE]],2)</f>
        <v>4</v>
      </c>
      <c r="V680" s="3">
        <f>IF(WEEKDAY(PlanMasine[[#This Row],[Datum SAS]]-1,2)=7,PlanMasine[[#This Row],[Datum SAS]]-3,PlanMasine[[#This Row],[Datum SAS]]-1)</f>
        <v>45820</v>
      </c>
      <c r="W680">
        <f>WEEKNUM(PlanMasine[[#This Row],[Column2]],1)</f>
        <v>24</v>
      </c>
    </row>
    <row r="681" spans="1:23" x14ac:dyDescent="0.25">
      <c r="A681">
        <v>1025359</v>
      </c>
      <c r="B681">
        <v>1</v>
      </c>
      <c r="C681">
        <v>1025361</v>
      </c>
      <c r="D681" t="s">
        <v>2107</v>
      </c>
      <c r="E681">
        <v>4</v>
      </c>
      <c r="F681">
        <v>1</v>
      </c>
      <c r="G681">
        <v>0</v>
      </c>
      <c r="H681">
        <v>0</v>
      </c>
      <c r="I681" t="s">
        <v>5</v>
      </c>
      <c r="J681" t="s">
        <v>570</v>
      </c>
      <c r="K681" t="s">
        <v>2163</v>
      </c>
      <c r="L681" s="3">
        <v>45838</v>
      </c>
      <c r="M6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681" s="3">
        <v>45821</v>
      </c>
      <c r="O681" s="5">
        <f>IFERROR((PlanMasine[[#This Row],[Norma]]/PlanMasine[[#This Row],[Q]])*(PlanMasine[[#This Row],[Q]]/SUMIF(C:C,PlanMasine[[#This Row],[RN]],B:B)*PlanMasine[[#This Row],[KPLQ]]),0)</f>
        <v>4</v>
      </c>
      <c r="P681">
        <v>163281</v>
      </c>
      <c r="Q681">
        <f>COUNTIF(PROMJENA!A:A,PlanMasine[[#This Row],[KPL]]&amp;"-"&amp;PlanMasine[[#This Row],[RN]])</f>
        <v>0</v>
      </c>
      <c r="R681">
        <f>IFERROR(INDEX(REDOSLIJED!A:A,MATCH(PlanMasine[[#This Row],[KPL]],REDOSLIJED!B:B,0)),MAX(REDOSLIJED!A:A)+1)</f>
        <v>45</v>
      </c>
      <c r="S681" s="9">
        <f>SUM($M$2:M681)</f>
        <v>2.7420138888888976</v>
      </c>
      <c r="T681" s="3">
        <f>PlanMasine[[#This Row],[Datum SAS]]-1</f>
        <v>45820</v>
      </c>
      <c r="U681">
        <f>WEEKDAY(PlanMasine[[#This Row],[ZAVRŠETAK MAŠINSKE]],2)</f>
        <v>4</v>
      </c>
      <c r="V681" s="3">
        <f>IF(WEEKDAY(PlanMasine[[#This Row],[Datum SAS]]-1,2)=7,PlanMasine[[#This Row],[Datum SAS]]-3,PlanMasine[[#This Row],[Datum SAS]]-1)</f>
        <v>45820</v>
      </c>
      <c r="W681">
        <f>WEEKNUM(PlanMasine[[#This Row],[Column2]],1)</f>
        <v>24</v>
      </c>
    </row>
    <row r="682" spans="1:23" x14ac:dyDescent="0.25">
      <c r="A682">
        <v>1025359</v>
      </c>
      <c r="B682">
        <v>1</v>
      </c>
      <c r="C682">
        <v>1025363</v>
      </c>
      <c r="D682" t="s">
        <v>2116</v>
      </c>
      <c r="E682">
        <v>4</v>
      </c>
      <c r="F682">
        <v>2</v>
      </c>
      <c r="G682">
        <v>0</v>
      </c>
      <c r="H682">
        <v>0</v>
      </c>
      <c r="I682" t="s">
        <v>5</v>
      </c>
      <c r="J682" t="s">
        <v>570</v>
      </c>
      <c r="K682" t="s">
        <v>2163</v>
      </c>
      <c r="L682" s="3">
        <v>45838</v>
      </c>
      <c r="M6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682" s="3">
        <v>45821</v>
      </c>
      <c r="O682" s="5">
        <f>IFERROR((PlanMasine[[#This Row],[Norma]]/PlanMasine[[#This Row],[Q]])*(PlanMasine[[#This Row],[Q]]/SUMIF(C:C,PlanMasine[[#This Row],[RN]],B:B)*PlanMasine[[#This Row],[KPLQ]]),0)</f>
        <v>4</v>
      </c>
      <c r="P682">
        <v>163283</v>
      </c>
      <c r="Q682">
        <f>COUNTIF(PROMJENA!A:A,PlanMasine[[#This Row],[KPL]]&amp;"-"&amp;PlanMasine[[#This Row],[RN]])</f>
        <v>0</v>
      </c>
      <c r="R682">
        <f>IFERROR(INDEX(REDOSLIJED!A:A,MATCH(PlanMasine[[#This Row],[KPL]],REDOSLIJED!B:B,0)),MAX(REDOSLIJED!A:A)+1)</f>
        <v>45</v>
      </c>
      <c r="S682" s="9">
        <f>SUM($M$2:M682)</f>
        <v>2.7447916666666754</v>
      </c>
      <c r="T682" s="3">
        <f>PlanMasine[[#This Row],[Datum SAS]]-1</f>
        <v>45820</v>
      </c>
      <c r="U682">
        <f>WEEKDAY(PlanMasine[[#This Row],[ZAVRŠETAK MAŠINSKE]],2)</f>
        <v>4</v>
      </c>
      <c r="V682" s="3">
        <f>IF(WEEKDAY(PlanMasine[[#This Row],[Datum SAS]]-1,2)=7,PlanMasine[[#This Row],[Datum SAS]]-3,PlanMasine[[#This Row],[Datum SAS]]-1)</f>
        <v>45820</v>
      </c>
      <c r="W682">
        <f>WEEKNUM(PlanMasine[[#This Row],[Column2]],1)</f>
        <v>24</v>
      </c>
    </row>
    <row r="683" spans="1:23" x14ac:dyDescent="0.25">
      <c r="A683">
        <v>1025359</v>
      </c>
      <c r="B683">
        <v>1</v>
      </c>
      <c r="C683">
        <v>1025367</v>
      </c>
      <c r="D683" t="s">
        <v>2117</v>
      </c>
      <c r="E683">
        <v>5</v>
      </c>
      <c r="F683">
        <v>1</v>
      </c>
      <c r="G683">
        <v>0</v>
      </c>
      <c r="H683">
        <v>0</v>
      </c>
      <c r="I683" t="s">
        <v>5</v>
      </c>
      <c r="J683" t="s">
        <v>570</v>
      </c>
      <c r="K683" t="s">
        <v>2163</v>
      </c>
      <c r="L683" s="3">
        <v>45838</v>
      </c>
      <c r="M6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83" s="3">
        <v>45821</v>
      </c>
      <c r="O683" s="5">
        <f>IFERROR((PlanMasine[[#This Row],[Norma]]/PlanMasine[[#This Row],[Q]])*(PlanMasine[[#This Row],[Q]]/SUMIF(C:C,PlanMasine[[#This Row],[RN]],B:B)*PlanMasine[[#This Row],[KPLQ]]),0)</f>
        <v>5</v>
      </c>
      <c r="P683">
        <v>163287</v>
      </c>
      <c r="Q683">
        <f>COUNTIF(PROMJENA!A:A,PlanMasine[[#This Row],[KPL]]&amp;"-"&amp;PlanMasine[[#This Row],[RN]])</f>
        <v>0</v>
      </c>
      <c r="R683">
        <f>IFERROR(INDEX(REDOSLIJED!A:A,MATCH(PlanMasine[[#This Row],[KPL]],REDOSLIJED!B:B,0)),MAX(REDOSLIJED!A:A)+1)</f>
        <v>45</v>
      </c>
      <c r="S683" s="9">
        <f>SUM($M$2:M683)</f>
        <v>2.7482638888888977</v>
      </c>
      <c r="T683" s="3">
        <f>PlanMasine[[#This Row],[Datum SAS]]-1</f>
        <v>45820</v>
      </c>
      <c r="U683">
        <f>WEEKDAY(PlanMasine[[#This Row],[ZAVRŠETAK MAŠINSKE]],2)</f>
        <v>4</v>
      </c>
      <c r="V683" s="3">
        <f>IF(WEEKDAY(PlanMasine[[#This Row],[Datum SAS]]-1,2)=7,PlanMasine[[#This Row],[Datum SAS]]-3,PlanMasine[[#This Row],[Datum SAS]]-1)</f>
        <v>45820</v>
      </c>
      <c r="W683">
        <f>WEEKNUM(PlanMasine[[#This Row],[Column2]],1)</f>
        <v>24</v>
      </c>
    </row>
    <row r="684" spans="1:23" x14ac:dyDescent="0.25">
      <c r="A684">
        <v>1025359</v>
      </c>
      <c r="B684">
        <v>1</v>
      </c>
      <c r="C684">
        <v>1025368</v>
      </c>
      <c r="D684" t="s">
        <v>2118</v>
      </c>
      <c r="E684">
        <v>3.5</v>
      </c>
      <c r="F684">
        <v>1</v>
      </c>
      <c r="G684">
        <v>0</v>
      </c>
      <c r="H684">
        <v>0</v>
      </c>
      <c r="I684" t="s">
        <v>5</v>
      </c>
      <c r="J684" t="s">
        <v>570</v>
      </c>
      <c r="K684" t="s">
        <v>2163</v>
      </c>
      <c r="L684" s="3">
        <v>45838</v>
      </c>
      <c r="M6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684" s="3">
        <v>45821</v>
      </c>
      <c r="O684" s="5">
        <f>IFERROR((PlanMasine[[#This Row],[Norma]]/PlanMasine[[#This Row],[Q]])*(PlanMasine[[#This Row],[Q]]/SUMIF(C:C,PlanMasine[[#This Row],[RN]],B:B)*PlanMasine[[#This Row],[KPLQ]]),0)</f>
        <v>3.5</v>
      </c>
      <c r="P684">
        <v>163288</v>
      </c>
      <c r="Q684">
        <f>COUNTIF(PROMJENA!A:A,PlanMasine[[#This Row],[KPL]]&amp;"-"&amp;PlanMasine[[#This Row],[RN]])</f>
        <v>0</v>
      </c>
      <c r="R684">
        <f>IFERROR(INDEX(REDOSLIJED!A:A,MATCH(PlanMasine[[#This Row],[KPL]],REDOSLIJED!B:B,0)),MAX(REDOSLIJED!A:A)+1)</f>
        <v>45</v>
      </c>
      <c r="S684" s="9">
        <f>SUM($M$2:M684)</f>
        <v>2.7506944444444534</v>
      </c>
      <c r="T684" s="3">
        <f>PlanMasine[[#This Row],[Datum SAS]]-1</f>
        <v>45820</v>
      </c>
      <c r="U684">
        <f>WEEKDAY(PlanMasine[[#This Row],[ZAVRŠETAK MAŠINSKE]],2)</f>
        <v>4</v>
      </c>
      <c r="V684" s="3">
        <f>IF(WEEKDAY(PlanMasine[[#This Row],[Datum SAS]]-1,2)=7,PlanMasine[[#This Row],[Datum SAS]]-3,PlanMasine[[#This Row],[Datum SAS]]-1)</f>
        <v>45820</v>
      </c>
      <c r="W684">
        <f>WEEKNUM(PlanMasine[[#This Row],[Column2]],1)</f>
        <v>24</v>
      </c>
    </row>
    <row r="685" spans="1:23" x14ac:dyDescent="0.25">
      <c r="A685">
        <v>1025359</v>
      </c>
      <c r="B685">
        <v>1</v>
      </c>
      <c r="C685">
        <v>1025369</v>
      </c>
      <c r="D685" t="s">
        <v>2119</v>
      </c>
      <c r="E685">
        <v>3.5</v>
      </c>
      <c r="F685">
        <v>1</v>
      </c>
      <c r="G685">
        <v>0</v>
      </c>
      <c r="H685">
        <v>0</v>
      </c>
      <c r="I685" t="s">
        <v>5</v>
      </c>
      <c r="J685" t="s">
        <v>570</v>
      </c>
      <c r="K685" t="s">
        <v>2163</v>
      </c>
      <c r="L685" s="3">
        <v>45838</v>
      </c>
      <c r="M6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685" s="3">
        <v>45821</v>
      </c>
      <c r="O685" s="5">
        <f>IFERROR((PlanMasine[[#This Row],[Norma]]/PlanMasine[[#This Row],[Q]])*(PlanMasine[[#This Row],[Q]]/SUMIF(C:C,PlanMasine[[#This Row],[RN]],B:B)*PlanMasine[[#This Row],[KPLQ]]),0)</f>
        <v>3.5</v>
      </c>
      <c r="P685">
        <v>163289</v>
      </c>
      <c r="Q685">
        <f>COUNTIF(PROMJENA!A:A,PlanMasine[[#This Row],[KPL]]&amp;"-"&amp;PlanMasine[[#This Row],[RN]])</f>
        <v>0</v>
      </c>
      <c r="R685">
        <f>IFERROR(INDEX(REDOSLIJED!A:A,MATCH(PlanMasine[[#This Row],[KPL]],REDOSLIJED!B:B,0)),MAX(REDOSLIJED!A:A)+1)</f>
        <v>45</v>
      </c>
      <c r="S685" s="9">
        <f>SUM($M$2:M685)</f>
        <v>2.7531250000000091</v>
      </c>
      <c r="T685" s="3">
        <f>PlanMasine[[#This Row],[Datum SAS]]-1</f>
        <v>45820</v>
      </c>
      <c r="U685">
        <f>WEEKDAY(PlanMasine[[#This Row],[ZAVRŠETAK MAŠINSKE]],2)</f>
        <v>4</v>
      </c>
      <c r="V685" s="3">
        <f>IF(WEEKDAY(PlanMasine[[#This Row],[Datum SAS]]-1,2)=7,PlanMasine[[#This Row],[Datum SAS]]-3,PlanMasine[[#This Row],[Datum SAS]]-1)</f>
        <v>45820</v>
      </c>
      <c r="W685">
        <f>WEEKNUM(PlanMasine[[#This Row],[Column2]],1)</f>
        <v>24</v>
      </c>
    </row>
    <row r="686" spans="1:23" x14ac:dyDescent="0.25">
      <c r="A686">
        <v>1025359</v>
      </c>
      <c r="B686">
        <v>1</v>
      </c>
      <c r="C686">
        <v>1025370</v>
      </c>
      <c r="D686" t="s">
        <v>2121</v>
      </c>
      <c r="E686">
        <v>5</v>
      </c>
      <c r="F686">
        <v>1</v>
      </c>
      <c r="G686">
        <v>0</v>
      </c>
      <c r="H686">
        <v>0</v>
      </c>
      <c r="I686" t="s">
        <v>5</v>
      </c>
      <c r="J686" t="s">
        <v>570</v>
      </c>
      <c r="K686" t="s">
        <v>2163</v>
      </c>
      <c r="L686" s="3">
        <v>45838</v>
      </c>
      <c r="M6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86" s="3">
        <v>45821</v>
      </c>
      <c r="O686" s="5">
        <f>IFERROR((PlanMasine[[#This Row],[Norma]]/PlanMasine[[#This Row],[Q]])*(PlanMasine[[#This Row],[Q]]/SUMIF(C:C,PlanMasine[[#This Row],[RN]],B:B)*PlanMasine[[#This Row],[KPLQ]]),0)</f>
        <v>5</v>
      </c>
      <c r="P686">
        <v>163290</v>
      </c>
      <c r="Q686">
        <f>COUNTIF(PROMJENA!A:A,PlanMasine[[#This Row],[KPL]]&amp;"-"&amp;PlanMasine[[#This Row],[RN]])</f>
        <v>0</v>
      </c>
      <c r="R686">
        <f>IFERROR(INDEX(REDOSLIJED!A:A,MATCH(PlanMasine[[#This Row],[KPL]],REDOSLIJED!B:B,0)),MAX(REDOSLIJED!A:A)+1)</f>
        <v>45</v>
      </c>
      <c r="S686" s="9">
        <f>SUM($M$2:M686)</f>
        <v>2.7565972222222315</v>
      </c>
      <c r="T686" s="3">
        <f>PlanMasine[[#This Row],[Datum SAS]]-1</f>
        <v>45820</v>
      </c>
      <c r="U686">
        <f>WEEKDAY(PlanMasine[[#This Row],[ZAVRŠETAK MAŠINSKE]],2)</f>
        <v>4</v>
      </c>
      <c r="V686" s="3">
        <f>IF(WEEKDAY(PlanMasine[[#This Row],[Datum SAS]]-1,2)=7,PlanMasine[[#This Row],[Datum SAS]]-3,PlanMasine[[#This Row],[Datum SAS]]-1)</f>
        <v>45820</v>
      </c>
      <c r="W686">
        <f>WEEKNUM(PlanMasine[[#This Row],[Column2]],1)</f>
        <v>24</v>
      </c>
    </row>
    <row r="687" spans="1:23" x14ac:dyDescent="0.25">
      <c r="A687">
        <v>1025359</v>
      </c>
      <c r="B687">
        <v>1</v>
      </c>
      <c r="C687">
        <v>1025372</v>
      </c>
      <c r="D687" t="s">
        <v>2120</v>
      </c>
      <c r="E687">
        <v>8</v>
      </c>
      <c r="F687">
        <v>1</v>
      </c>
      <c r="G687">
        <v>0</v>
      </c>
      <c r="H687">
        <v>0</v>
      </c>
      <c r="I687" t="s">
        <v>5</v>
      </c>
      <c r="J687" t="s">
        <v>570</v>
      </c>
      <c r="K687" t="s">
        <v>2163</v>
      </c>
      <c r="L687" s="3">
        <v>45838</v>
      </c>
      <c r="M6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87" s="3">
        <v>45821</v>
      </c>
      <c r="O687" s="5">
        <f>IFERROR((PlanMasine[[#This Row],[Norma]]/PlanMasine[[#This Row],[Q]])*(PlanMasine[[#This Row],[Q]]/SUMIF(C:C,PlanMasine[[#This Row],[RN]],B:B)*PlanMasine[[#This Row],[KPLQ]]),0)</f>
        <v>8</v>
      </c>
      <c r="P687">
        <v>163292</v>
      </c>
      <c r="Q687">
        <f>COUNTIF(PROMJENA!A:A,PlanMasine[[#This Row],[KPL]]&amp;"-"&amp;PlanMasine[[#This Row],[RN]])</f>
        <v>0</v>
      </c>
      <c r="R687">
        <f>IFERROR(INDEX(REDOSLIJED!A:A,MATCH(PlanMasine[[#This Row],[KPL]],REDOSLIJED!B:B,0)),MAX(REDOSLIJED!A:A)+1)</f>
        <v>45</v>
      </c>
      <c r="S687" s="9">
        <f>SUM($M$2:M687)</f>
        <v>2.762152777777787</v>
      </c>
      <c r="T687" s="3">
        <f>PlanMasine[[#This Row],[Datum SAS]]-1</f>
        <v>45820</v>
      </c>
      <c r="U687">
        <f>WEEKDAY(PlanMasine[[#This Row],[ZAVRŠETAK MAŠINSKE]],2)</f>
        <v>4</v>
      </c>
      <c r="V687" s="3">
        <f>IF(WEEKDAY(PlanMasine[[#This Row],[Datum SAS]]-1,2)=7,PlanMasine[[#This Row],[Datum SAS]]-3,PlanMasine[[#This Row],[Datum SAS]]-1)</f>
        <v>45820</v>
      </c>
      <c r="W687">
        <f>WEEKNUM(PlanMasine[[#This Row],[Column2]],1)</f>
        <v>24</v>
      </c>
    </row>
    <row r="688" spans="1:23" x14ac:dyDescent="0.25">
      <c r="A688">
        <v>1025359</v>
      </c>
      <c r="B688">
        <v>1</v>
      </c>
      <c r="C688">
        <v>1025393</v>
      </c>
      <c r="D688" t="s">
        <v>2115</v>
      </c>
      <c r="E688">
        <v>1</v>
      </c>
      <c r="F688">
        <v>1</v>
      </c>
      <c r="G688">
        <v>0</v>
      </c>
      <c r="H688">
        <v>0</v>
      </c>
      <c r="I688" t="s">
        <v>5</v>
      </c>
      <c r="J688" t="s">
        <v>570</v>
      </c>
      <c r="K688" t="s">
        <v>2163</v>
      </c>
      <c r="L688" s="3">
        <v>45838</v>
      </c>
      <c r="M6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688" s="3">
        <v>45821</v>
      </c>
      <c r="O688" s="5">
        <f>IFERROR((PlanMasine[[#This Row],[Norma]]/PlanMasine[[#This Row],[Q]])*(PlanMasine[[#This Row],[Q]]/SUMIF(C:C,PlanMasine[[#This Row],[RN]],B:B)*PlanMasine[[#This Row],[KPLQ]]),0)</f>
        <v>1</v>
      </c>
      <c r="P688">
        <v>163313</v>
      </c>
      <c r="Q688">
        <f>COUNTIF(PROMJENA!A:A,PlanMasine[[#This Row],[KPL]]&amp;"-"&amp;PlanMasine[[#This Row],[RN]])</f>
        <v>0</v>
      </c>
      <c r="R688">
        <f>IFERROR(INDEX(REDOSLIJED!A:A,MATCH(PlanMasine[[#This Row],[KPL]],REDOSLIJED!B:B,0)),MAX(REDOSLIJED!A:A)+1)</f>
        <v>45</v>
      </c>
      <c r="S688" s="9">
        <f>SUM($M$2:M688)</f>
        <v>2.7628472222222316</v>
      </c>
      <c r="T688" s="3">
        <f>PlanMasine[[#This Row],[Datum SAS]]-1</f>
        <v>45820</v>
      </c>
      <c r="U688">
        <f>WEEKDAY(PlanMasine[[#This Row],[ZAVRŠETAK MAŠINSKE]],2)</f>
        <v>4</v>
      </c>
      <c r="V688" s="3">
        <f>IF(WEEKDAY(PlanMasine[[#This Row],[Datum SAS]]-1,2)=7,PlanMasine[[#This Row],[Datum SAS]]-3,PlanMasine[[#This Row],[Datum SAS]]-1)</f>
        <v>45820</v>
      </c>
      <c r="W688">
        <f>WEEKNUM(PlanMasine[[#This Row],[Column2]],1)</f>
        <v>24</v>
      </c>
    </row>
    <row r="689" spans="1:23" x14ac:dyDescent="0.25">
      <c r="A689">
        <v>1025359</v>
      </c>
      <c r="B689">
        <v>1</v>
      </c>
      <c r="C689">
        <v>1025386</v>
      </c>
      <c r="D689" t="s">
        <v>2114</v>
      </c>
      <c r="E689">
        <v>2</v>
      </c>
      <c r="F689">
        <v>1</v>
      </c>
      <c r="G689">
        <v>0</v>
      </c>
      <c r="H689">
        <v>0</v>
      </c>
      <c r="I689" t="s">
        <v>5</v>
      </c>
      <c r="J689" t="s">
        <v>570</v>
      </c>
      <c r="K689" t="s">
        <v>2163</v>
      </c>
      <c r="L689" s="3">
        <v>45838</v>
      </c>
      <c r="M6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689" s="3">
        <v>45821</v>
      </c>
      <c r="O689" s="5">
        <f>IFERROR((PlanMasine[[#This Row],[Norma]]/PlanMasine[[#This Row],[Q]])*(PlanMasine[[#This Row],[Q]]/SUMIF(C:C,PlanMasine[[#This Row],[RN]],B:B)*PlanMasine[[#This Row],[KPLQ]]),0)</f>
        <v>2</v>
      </c>
      <c r="P689">
        <v>163306</v>
      </c>
      <c r="Q689">
        <f>COUNTIF(PROMJENA!A:A,PlanMasine[[#This Row],[KPL]]&amp;"-"&amp;PlanMasine[[#This Row],[RN]])</f>
        <v>0</v>
      </c>
      <c r="R689">
        <f>IFERROR(INDEX(REDOSLIJED!A:A,MATCH(PlanMasine[[#This Row],[KPL]],REDOSLIJED!B:B,0)),MAX(REDOSLIJED!A:A)+1)</f>
        <v>45</v>
      </c>
      <c r="S689" s="9">
        <f>SUM($M$2:M689)</f>
        <v>2.7642361111111207</v>
      </c>
      <c r="T689" s="3">
        <f>PlanMasine[[#This Row],[Datum SAS]]-1</f>
        <v>45820</v>
      </c>
      <c r="U689">
        <f>WEEKDAY(PlanMasine[[#This Row],[ZAVRŠETAK MAŠINSKE]],2)</f>
        <v>4</v>
      </c>
      <c r="V689" s="3">
        <f>IF(WEEKDAY(PlanMasine[[#This Row],[Datum SAS]]-1,2)=7,PlanMasine[[#This Row],[Datum SAS]]-3,PlanMasine[[#This Row],[Datum SAS]]-1)</f>
        <v>45820</v>
      </c>
      <c r="W689">
        <f>WEEKNUM(PlanMasine[[#This Row],[Column2]],1)</f>
        <v>24</v>
      </c>
    </row>
    <row r="690" spans="1:23" x14ac:dyDescent="0.25">
      <c r="A690">
        <v>1025359</v>
      </c>
      <c r="B690">
        <v>1</v>
      </c>
      <c r="C690">
        <v>1025383</v>
      </c>
      <c r="D690" t="s">
        <v>2113</v>
      </c>
      <c r="E690">
        <v>10</v>
      </c>
      <c r="F690">
        <v>1</v>
      </c>
      <c r="G690">
        <v>0</v>
      </c>
      <c r="H690">
        <v>0</v>
      </c>
      <c r="I690" t="s">
        <v>5</v>
      </c>
      <c r="J690" t="s">
        <v>570</v>
      </c>
      <c r="K690" t="s">
        <v>2163</v>
      </c>
      <c r="L690" s="3">
        <v>45838</v>
      </c>
      <c r="M6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0" s="3">
        <v>45821</v>
      </c>
      <c r="O690" s="5">
        <f>IFERROR((PlanMasine[[#This Row],[Norma]]/PlanMasine[[#This Row],[Q]])*(PlanMasine[[#This Row],[Q]]/SUMIF(C:C,PlanMasine[[#This Row],[RN]],B:B)*PlanMasine[[#This Row],[KPLQ]]),0)</f>
        <v>10</v>
      </c>
      <c r="P690">
        <v>163303</v>
      </c>
      <c r="Q690">
        <f>COUNTIF(PROMJENA!A:A,PlanMasine[[#This Row],[KPL]]&amp;"-"&amp;PlanMasine[[#This Row],[RN]])</f>
        <v>0</v>
      </c>
      <c r="R690">
        <f>IFERROR(INDEX(REDOSLIJED!A:A,MATCH(PlanMasine[[#This Row],[KPL]],REDOSLIJED!B:B,0)),MAX(REDOSLIJED!A:A)+1)</f>
        <v>45</v>
      </c>
      <c r="S690" s="9">
        <f>SUM($M$2:M690)</f>
        <v>2.7711805555555653</v>
      </c>
      <c r="T690" s="3">
        <f>PlanMasine[[#This Row],[Datum SAS]]-1</f>
        <v>45820</v>
      </c>
      <c r="U690">
        <f>WEEKDAY(PlanMasine[[#This Row],[ZAVRŠETAK MAŠINSKE]],2)</f>
        <v>4</v>
      </c>
      <c r="V690" s="3">
        <f>IF(WEEKDAY(PlanMasine[[#This Row],[Datum SAS]]-1,2)=7,PlanMasine[[#This Row],[Datum SAS]]-3,PlanMasine[[#This Row],[Datum SAS]]-1)</f>
        <v>45820</v>
      </c>
      <c r="W690">
        <f>WEEKNUM(PlanMasine[[#This Row],[Column2]],1)</f>
        <v>24</v>
      </c>
    </row>
    <row r="691" spans="1:23" x14ac:dyDescent="0.25">
      <c r="A691">
        <v>1025359</v>
      </c>
      <c r="B691">
        <v>1</v>
      </c>
      <c r="C691">
        <v>1025375</v>
      </c>
      <c r="D691" t="s">
        <v>2109</v>
      </c>
      <c r="E691">
        <v>1.5</v>
      </c>
      <c r="F691">
        <v>1</v>
      </c>
      <c r="G691">
        <v>0</v>
      </c>
      <c r="H691">
        <v>0</v>
      </c>
      <c r="I691" t="s">
        <v>5</v>
      </c>
      <c r="J691" t="s">
        <v>570</v>
      </c>
      <c r="K691" t="s">
        <v>2163</v>
      </c>
      <c r="L691" s="3">
        <v>45838</v>
      </c>
      <c r="M6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691" s="3">
        <v>45821</v>
      </c>
      <c r="O691" s="5">
        <f>IFERROR((PlanMasine[[#This Row],[Norma]]/PlanMasine[[#This Row],[Q]])*(PlanMasine[[#This Row],[Q]]/SUMIF(C:C,PlanMasine[[#This Row],[RN]],B:B)*PlanMasine[[#This Row],[KPLQ]]),0)</f>
        <v>1.5</v>
      </c>
      <c r="P691">
        <v>163295</v>
      </c>
      <c r="Q691">
        <f>COUNTIF(PROMJENA!A:A,PlanMasine[[#This Row],[KPL]]&amp;"-"&amp;PlanMasine[[#This Row],[RN]])</f>
        <v>0</v>
      </c>
      <c r="R691">
        <f>IFERROR(INDEX(REDOSLIJED!A:A,MATCH(PlanMasine[[#This Row],[KPL]],REDOSLIJED!B:B,0)),MAX(REDOSLIJED!A:A)+1)</f>
        <v>45</v>
      </c>
      <c r="S691" s="9">
        <f>SUM($M$2:M691)</f>
        <v>2.7722222222222319</v>
      </c>
      <c r="T691" s="3">
        <f>PlanMasine[[#This Row],[Datum SAS]]-1</f>
        <v>45820</v>
      </c>
      <c r="U691">
        <f>WEEKDAY(PlanMasine[[#This Row],[ZAVRŠETAK MAŠINSKE]],2)</f>
        <v>4</v>
      </c>
      <c r="V691" s="3">
        <f>IF(WEEKDAY(PlanMasine[[#This Row],[Datum SAS]]-1,2)=7,PlanMasine[[#This Row],[Datum SAS]]-3,PlanMasine[[#This Row],[Datum SAS]]-1)</f>
        <v>45820</v>
      </c>
      <c r="W691">
        <f>WEEKNUM(PlanMasine[[#This Row],[Column2]],1)</f>
        <v>24</v>
      </c>
    </row>
    <row r="692" spans="1:23" x14ac:dyDescent="0.25">
      <c r="A692">
        <v>1025359</v>
      </c>
      <c r="B692">
        <v>1</v>
      </c>
      <c r="C692">
        <v>1025376</v>
      </c>
      <c r="D692" t="s">
        <v>2110</v>
      </c>
      <c r="E692">
        <v>2</v>
      </c>
      <c r="F692">
        <v>1</v>
      </c>
      <c r="G692">
        <v>0</v>
      </c>
      <c r="H692">
        <v>0</v>
      </c>
      <c r="I692" t="s">
        <v>5</v>
      </c>
      <c r="J692" t="s">
        <v>570</v>
      </c>
      <c r="K692" t="s">
        <v>2163</v>
      </c>
      <c r="L692" s="3">
        <v>45838</v>
      </c>
      <c r="M6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692" s="3">
        <v>45821</v>
      </c>
      <c r="O692" s="5">
        <f>IFERROR((PlanMasine[[#This Row],[Norma]]/PlanMasine[[#This Row],[Q]])*(PlanMasine[[#This Row],[Q]]/SUMIF(C:C,PlanMasine[[#This Row],[RN]],B:B)*PlanMasine[[#This Row],[KPLQ]]),0)</f>
        <v>2</v>
      </c>
      <c r="P692">
        <v>163296</v>
      </c>
      <c r="Q692">
        <f>COUNTIF(PROMJENA!A:A,PlanMasine[[#This Row],[KPL]]&amp;"-"&amp;PlanMasine[[#This Row],[RN]])</f>
        <v>0</v>
      </c>
      <c r="R692">
        <f>IFERROR(INDEX(REDOSLIJED!A:A,MATCH(PlanMasine[[#This Row],[KPL]],REDOSLIJED!B:B,0)),MAX(REDOSLIJED!A:A)+1)</f>
        <v>45</v>
      </c>
      <c r="S692" s="9">
        <f>SUM($M$2:M692)</f>
        <v>2.773611111111121</v>
      </c>
      <c r="T692" s="3">
        <f>PlanMasine[[#This Row],[Datum SAS]]-1</f>
        <v>45820</v>
      </c>
      <c r="U692">
        <f>WEEKDAY(PlanMasine[[#This Row],[ZAVRŠETAK MAŠINSKE]],2)</f>
        <v>4</v>
      </c>
      <c r="V692" s="3">
        <f>IF(WEEKDAY(PlanMasine[[#This Row],[Datum SAS]]-1,2)=7,PlanMasine[[#This Row],[Datum SAS]]-3,PlanMasine[[#This Row],[Datum SAS]]-1)</f>
        <v>45820</v>
      </c>
      <c r="W692">
        <f>WEEKNUM(PlanMasine[[#This Row],[Column2]],1)</f>
        <v>24</v>
      </c>
    </row>
    <row r="693" spans="1:23" x14ac:dyDescent="0.25">
      <c r="A693">
        <v>1025359</v>
      </c>
      <c r="B693">
        <v>1</v>
      </c>
      <c r="C693">
        <v>1025377</v>
      </c>
      <c r="D693" t="s">
        <v>2111</v>
      </c>
      <c r="E693">
        <v>2</v>
      </c>
      <c r="F693">
        <v>1</v>
      </c>
      <c r="G693">
        <v>0</v>
      </c>
      <c r="H693">
        <v>0</v>
      </c>
      <c r="I693" t="s">
        <v>5</v>
      </c>
      <c r="J693" t="s">
        <v>570</v>
      </c>
      <c r="K693" t="s">
        <v>2163</v>
      </c>
      <c r="L693" s="3">
        <v>45838</v>
      </c>
      <c r="M6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693" s="3">
        <v>45821</v>
      </c>
      <c r="O693" s="5">
        <f>IFERROR((PlanMasine[[#This Row],[Norma]]/PlanMasine[[#This Row],[Q]])*(PlanMasine[[#This Row],[Q]]/SUMIF(C:C,PlanMasine[[#This Row],[RN]],B:B)*PlanMasine[[#This Row],[KPLQ]]),0)</f>
        <v>2</v>
      </c>
      <c r="P693">
        <v>163297</v>
      </c>
      <c r="Q693">
        <f>COUNTIF(PROMJENA!A:A,PlanMasine[[#This Row],[KPL]]&amp;"-"&amp;PlanMasine[[#This Row],[RN]])</f>
        <v>0</v>
      </c>
      <c r="R693">
        <f>IFERROR(INDEX(REDOSLIJED!A:A,MATCH(PlanMasine[[#This Row],[KPL]],REDOSLIJED!B:B,0)),MAX(REDOSLIJED!A:A)+1)</f>
        <v>45</v>
      </c>
      <c r="S693" s="9">
        <f>SUM($M$2:M693)</f>
        <v>2.7750000000000101</v>
      </c>
      <c r="T693" s="3">
        <f>PlanMasine[[#This Row],[Datum SAS]]-1</f>
        <v>45820</v>
      </c>
      <c r="U693">
        <f>WEEKDAY(PlanMasine[[#This Row],[ZAVRŠETAK MAŠINSKE]],2)</f>
        <v>4</v>
      </c>
      <c r="V693" s="3">
        <f>IF(WEEKDAY(PlanMasine[[#This Row],[Datum SAS]]-1,2)=7,PlanMasine[[#This Row],[Datum SAS]]-3,PlanMasine[[#This Row],[Datum SAS]]-1)</f>
        <v>45820</v>
      </c>
      <c r="W693">
        <f>WEEKNUM(PlanMasine[[#This Row],[Column2]],1)</f>
        <v>24</v>
      </c>
    </row>
    <row r="694" spans="1:23" x14ac:dyDescent="0.25">
      <c r="A694">
        <v>1025359</v>
      </c>
      <c r="B694">
        <v>1</v>
      </c>
      <c r="C694">
        <v>1025381</v>
      </c>
      <c r="D694" t="s">
        <v>2112</v>
      </c>
      <c r="E694">
        <v>8</v>
      </c>
      <c r="F694">
        <v>4</v>
      </c>
      <c r="G694">
        <v>0</v>
      </c>
      <c r="H694">
        <v>0</v>
      </c>
      <c r="I694" t="s">
        <v>5</v>
      </c>
      <c r="J694" t="s">
        <v>570</v>
      </c>
      <c r="K694" t="s">
        <v>2163</v>
      </c>
      <c r="L694" s="3">
        <v>45838</v>
      </c>
      <c r="M6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94" s="3">
        <v>45821</v>
      </c>
      <c r="O694" s="5">
        <f>IFERROR((PlanMasine[[#This Row],[Norma]]/PlanMasine[[#This Row],[Q]])*(PlanMasine[[#This Row],[Q]]/SUMIF(C:C,PlanMasine[[#This Row],[RN]],B:B)*PlanMasine[[#This Row],[KPLQ]]),0)</f>
        <v>8</v>
      </c>
      <c r="P694">
        <v>163301</v>
      </c>
      <c r="Q694">
        <f>COUNTIF(PROMJENA!A:A,PlanMasine[[#This Row],[KPL]]&amp;"-"&amp;PlanMasine[[#This Row],[RN]])</f>
        <v>0</v>
      </c>
      <c r="R694">
        <f>IFERROR(INDEX(REDOSLIJED!A:A,MATCH(PlanMasine[[#This Row],[KPL]],REDOSLIJED!B:B,0)),MAX(REDOSLIJED!A:A)+1)</f>
        <v>45</v>
      </c>
      <c r="S694" s="9">
        <f>SUM($M$2:M694)</f>
        <v>2.7805555555555657</v>
      </c>
      <c r="T694" s="3">
        <f>PlanMasine[[#This Row],[Datum SAS]]-1</f>
        <v>45820</v>
      </c>
      <c r="U694">
        <f>WEEKDAY(PlanMasine[[#This Row],[ZAVRŠETAK MAŠINSKE]],2)</f>
        <v>4</v>
      </c>
      <c r="V694" s="3">
        <f>IF(WEEKDAY(PlanMasine[[#This Row],[Datum SAS]]-1,2)=7,PlanMasine[[#This Row],[Datum SAS]]-3,PlanMasine[[#This Row],[Datum SAS]]-1)</f>
        <v>45820</v>
      </c>
      <c r="W694">
        <f>WEEKNUM(PlanMasine[[#This Row],[Column2]],1)</f>
        <v>24</v>
      </c>
    </row>
    <row r="695" spans="1:23" x14ac:dyDescent="0.25">
      <c r="A695">
        <v>1025359</v>
      </c>
      <c r="B695">
        <v>1</v>
      </c>
      <c r="C695">
        <v>1025374</v>
      </c>
      <c r="D695" t="s">
        <v>2106</v>
      </c>
      <c r="E695">
        <v>1.5</v>
      </c>
      <c r="F695">
        <v>1</v>
      </c>
      <c r="G695">
        <v>0</v>
      </c>
      <c r="H695">
        <v>0</v>
      </c>
      <c r="I695" t="s">
        <v>5</v>
      </c>
      <c r="J695" t="s">
        <v>570</v>
      </c>
      <c r="K695" t="s">
        <v>2163</v>
      </c>
      <c r="L695" s="3">
        <v>45838</v>
      </c>
      <c r="M6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695" s="3">
        <v>45821</v>
      </c>
      <c r="O695" s="5">
        <f>IFERROR((PlanMasine[[#This Row],[Norma]]/PlanMasine[[#This Row],[Q]])*(PlanMasine[[#This Row],[Q]]/SUMIF(C:C,PlanMasine[[#This Row],[RN]],B:B)*PlanMasine[[#This Row],[KPLQ]]),0)</f>
        <v>1.5</v>
      </c>
      <c r="P695">
        <v>163294</v>
      </c>
      <c r="Q695">
        <f>COUNTIF(PROMJENA!A:A,PlanMasine[[#This Row],[KPL]]&amp;"-"&amp;PlanMasine[[#This Row],[RN]])</f>
        <v>0</v>
      </c>
      <c r="R695">
        <f>IFERROR(INDEX(REDOSLIJED!A:A,MATCH(PlanMasine[[#This Row],[KPL]],REDOSLIJED!B:B,0)),MAX(REDOSLIJED!A:A)+1)</f>
        <v>45</v>
      </c>
      <c r="S695" s="9">
        <f>SUM($M$2:M695)</f>
        <v>2.7815972222222323</v>
      </c>
      <c r="T695" s="3">
        <f>PlanMasine[[#This Row],[Datum SAS]]-1</f>
        <v>45820</v>
      </c>
      <c r="U695">
        <f>WEEKDAY(PlanMasine[[#This Row],[ZAVRŠETAK MAŠINSKE]],2)</f>
        <v>4</v>
      </c>
      <c r="V695" s="3">
        <f>IF(WEEKDAY(PlanMasine[[#This Row],[Datum SAS]]-1,2)=7,PlanMasine[[#This Row],[Datum SAS]]-3,PlanMasine[[#This Row],[Datum SAS]]-1)</f>
        <v>45820</v>
      </c>
      <c r="W695">
        <f>WEEKNUM(PlanMasine[[#This Row],[Column2]],1)</f>
        <v>24</v>
      </c>
    </row>
    <row r="696" spans="1:23" x14ac:dyDescent="0.25">
      <c r="A696">
        <v>1025359</v>
      </c>
      <c r="B696">
        <v>1</v>
      </c>
      <c r="C696">
        <v>1025371</v>
      </c>
      <c r="D696" t="s">
        <v>2103</v>
      </c>
      <c r="E696">
        <v>8</v>
      </c>
      <c r="F696">
        <v>1</v>
      </c>
      <c r="G696">
        <v>0</v>
      </c>
      <c r="H696">
        <v>0</v>
      </c>
      <c r="I696" t="s">
        <v>5</v>
      </c>
      <c r="J696" t="s">
        <v>570</v>
      </c>
      <c r="K696" t="s">
        <v>2163</v>
      </c>
      <c r="L696" s="3">
        <v>45838</v>
      </c>
      <c r="M6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96" s="3">
        <v>45821</v>
      </c>
      <c r="O696" s="5">
        <f>IFERROR((PlanMasine[[#This Row],[Norma]]/PlanMasine[[#This Row],[Q]])*(PlanMasine[[#This Row],[Q]]/SUMIF(C:C,PlanMasine[[#This Row],[RN]],B:B)*PlanMasine[[#This Row],[KPLQ]]),0)</f>
        <v>8</v>
      </c>
      <c r="P696">
        <v>163291</v>
      </c>
      <c r="Q696">
        <f>COUNTIF(PROMJENA!A:A,PlanMasine[[#This Row],[KPL]]&amp;"-"&amp;PlanMasine[[#This Row],[RN]])</f>
        <v>0</v>
      </c>
      <c r="R696">
        <f>IFERROR(INDEX(REDOSLIJED!A:A,MATCH(PlanMasine[[#This Row],[KPL]],REDOSLIJED!B:B,0)),MAX(REDOSLIJED!A:A)+1)</f>
        <v>45</v>
      </c>
      <c r="S696" s="9">
        <f>SUM($M$2:M696)</f>
        <v>2.7871527777777878</v>
      </c>
      <c r="T696" s="3">
        <f>PlanMasine[[#This Row],[Datum SAS]]-1</f>
        <v>45820</v>
      </c>
      <c r="U696">
        <f>WEEKDAY(PlanMasine[[#This Row],[ZAVRŠETAK MAŠINSKE]],2)</f>
        <v>4</v>
      </c>
      <c r="V696" s="3">
        <f>IF(WEEKDAY(PlanMasine[[#This Row],[Datum SAS]]-1,2)=7,PlanMasine[[#This Row],[Datum SAS]]-3,PlanMasine[[#This Row],[Datum SAS]]-1)</f>
        <v>45820</v>
      </c>
      <c r="W696">
        <f>WEEKNUM(PlanMasine[[#This Row],[Column2]],1)</f>
        <v>24</v>
      </c>
    </row>
    <row r="697" spans="1:23" x14ac:dyDescent="0.25">
      <c r="A697">
        <v>1025359</v>
      </c>
      <c r="B697">
        <v>1</v>
      </c>
      <c r="C697">
        <v>1025373</v>
      </c>
      <c r="D697" t="s">
        <v>2105</v>
      </c>
      <c r="E697">
        <v>6</v>
      </c>
      <c r="F697">
        <v>1</v>
      </c>
      <c r="G697">
        <v>0</v>
      </c>
      <c r="H697">
        <v>0</v>
      </c>
      <c r="I697" t="s">
        <v>5</v>
      </c>
      <c r="J697" t="s">
        <v>570</v>
      </c>
      <c r="K697" t="s">
        <v>2163</v>
      </c>
      <c r="L697" s="3">
        <v>45838</v>
      </c>
      <c r="M6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697" s="3">
        <v>45821</v>
      </c>
      <c r="O697" s="5">
        <f>IFERROR((PlanMasine[[#This Row],[Norma]]/PlanMasine[[#This Row],[Q]])*(PlanMasine[[#This Row],[Q]]/SUMIF(C:C,PlanMasine[[#This Row],[RN]],B:B)*PlanMasine[[#This Row],[KPLQ]]),0)</f>
        <v>6</v>
      </c>
      <c r="P697">
        <v>163293</v>
      </c>
      <c r="Q697">
        <f>COUNTIF(PROMJENA!A:A,PlanMasine[[#This Row],[KPL]]&amp;"-"&amp;PlanMasine[[#This Row],[RN]])</f>
        <v>0</v>
      </c>
      <c r="R697">
        <f>IFERROR(INDEX(REDOSLIJED!A:A,MATCH(PlanMasine[[#This Row],[KPL]],REDOSLIJED!B:B,0)),MAX(REDOSLIJED!A:A)+1)</f>
        <v>45</v>
      </c>
      <c r="S697" s="9">
        <f>SUM($M$2:M697)</f>
        <v>2.7913194444444547</v>
      </c>
      <c r="T697" s="3">
        <f>PlanMasine[[#This Row],[Datum SAS]]-1</f>
        <v>45820</v>
      </c>
      <c r="U697">
        <f>WEEKDAY(PlanMasine[[#This Row],[ZAVRŠETAK MAŠINSKE]],2)</f>
        <v>4</v>
      </c>
      <c r="V697" s="3">
        <f>IF(WEEKDAY(PlanMasine[[#This Row],[Datum SAS]]-1,2)=7,PlanMasine[[#This Row],[Datum SAS]]-3,PlanMasine[[#This Row],[Datum SAS]]-1)</f>
        <v>45820</v>
      </c>
      <c r="W697">
        <f>WEEKNUM(PlanMasine[[#This Row],[Column2]],1)</f>
        <v>24</v>
      </c>
    </row>
    <row r="698" spans="1:23" x14ac:dyDescent="0.25">
      <c r="A698">
        <v>1028453</v>
      </c>
      <c r="B698">
        <v>1</v>
      </c>
      <c r="C698">
        <v>1028469</v>
      </c>
      <c r="D698" t="s">
        <v>2167</v>
      </c>
      <c r="E698">
        <v>20</v>
      </c>
      <c r="F698">
        <v>2</v>
      </c>
      <c r="G698">
        <v>0</v>
      </c>
      <c r="H698">
        <v>0</v>
      </c>
      <c r="I698" t="s">
        <v>5</v>
      </c>
      <c r="J698" t="s">
        <v>570</v>
      </c>
      <c r="K698" t="s">
        <v>1790</v>
      </c>
      <c r="L698" s="3">
        <v>45834</v>
      </c>
      <c r="M6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8" s="3">
        <v>45821</v>
      </c>
      <c r="O698" s="5">
        <f>IFERROR((PlanMasine[[#This Row],[Norma]]/PlanMasine[[#This Row],[Q]])*(PlanMasine[[#This Row],[Q]]/SUMIF(C:C,PlanMasine[[#This Row],[RN]],B:B)*PlanMasine[[#This Row],[KPLQ]]),0)</f>
        <v>10</v>
      </c>
      <c r="P698">
        <v>233038</v>
      </c>
      <c r="Q698">
        <f>COUNTIF(PROMJENA!A:A,PlanMasine[[#This Row],[KPL]]&amp;"-"&amp;PlanMasine[[#This Row],[RN]])</f>
        <v>0</v>
      </c>
      <c r="R698">
        <f>IFERROR(INDEX(REDOSLIJED!A:A,MATCH(PlanMasine[[#This Row],[KPL]],REDOSLIJED!B:B,0)),MAX(REDOSLIJED!A:A)+1)</f>
        <v>45</v>
      </c>
      <c r="S698" s="9">
        <f>SUM($M$2:M698)</f>
        <v>2.7982638888888993</v>
      </c>
      <c r="T698" s="3">
        <f>PlanMasine[[#This Row],[Datum SAS]]-1</f>
        <v>45820</v>
      </c>
      <c r="U698">
        <f>WEEKDAY(PlanMasine[[#This Row],[ZAVRŠETAK MAŠINSKE]],2)</f>
        <v>4</v>
      </c>
      <c r="V698" s="3">
        <f>IF(WEEKDAY(PlanMasine[[#This Row],[Datum SAS]]-1,2)=7,PlanMasine[[#This Row],[Datum SAS]]-3,PlanMasine[[#This Row],[Datum SAS]]-1)</f>
        <v>45820</v>
      </c>
      <c r="W698">
        <f>WEEKNUM(PlanMasine[[#This Row],[Column2]],1)</f>
        <v>24</v>
      </c>
    </row>
    <row r="699" spans="1:23" x14ac:dyDescent="0.25">
      <c r="A699">
        <v>1028453</v>
      </c>
      <c r="B699">
        <v>1</v>
      </c>
      <c r="C699">
        <v>1028467</v>
      </c>
      <c r="D699" t="s">
        <v>2165</v>
      </c>
      <c r="E699">
        <v>20</v>
      </c>
      <c r="F699">
        <v>4</v>
      </c>
      <c r="G699">
        <v>0</v>
      </c>
      <c r="H699">
        <v>0</v>
      </c>
      <c r="I699" t="s">
        <v>5</v>
      </c>
      <c r="J699" t="s">
        <v>570</v>
      </c>
      <c r="K699" t="s">
        <v>1790</v>
      </c>
      <c r="L699" s="3">
        <v>45834</v>
      </c>
      <c r="M6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99" s="3">
        <v>45821</v>
      </c>
      <c r="O699" s="5">
        <f>IFERROR((PlanMasine[[#This Row],[Norma]]/PlanMasine[[#This Row],[Q]])*(PlanMasine[[#This Row],[Q]]/SUMIF(C:C,PlanMasine[[#This Row],[RN]],B:B)*PlanMasine[[#This Row],[KPLQ]]),0)</f>
        <v>10</v>
      </c>
      <c r="P699">
        <v>233036</v>
      </c>
      <c r="Q699">
        <f>COUNTIF(PROMJENA!A:A,PlanMasine[[#This Row],[KPL]]&amp;"-"&amp;PlanMasine[[#This Row],[RN]])</f>
        <v>0</v>
      </c>
      <c r="R699">
        <f>IFERROR(INDEX(REDOSLIJED!A:A,MATCH(PlanMasine[[#This Row],[KPL]],REDOSLIJED!B:B,0)),MAX(REDOSLIJED!A:A)+1)</f>
        <v>45</v>
      </c>
      <c r="S699" s="9">
        <f>SUM($M$2:M699)</f>
        <v>2.805208333333344</v>
      </c>
      <c r="T699" s="3">
        <f>PlanMasine[[#This Row],[Datum SAS]]-1</f>
        <v>45820</v>
      </c>
      <c r="U699">
        <f>WEEKDAY(PlanMasine[[#This Row],[ZAVRŠETAK MAŠINSKE]],2)</f>
        <v>4</v>
      </c>
      <c r="V699" s="3">
        <f>IF(WEEKDAY(PlanMasine[[#This Row],[Datum SAS]]-1,2)=7,PlanMasine[[#This Row],[Datum SAS]]-3,PlanMasine[[#This Row],[Datum SAS]]-1)</f>
        <v>45820</v>
      </c>
      <c r="W699">
        <f>WEEKNUM(PlanMasine[[#This Row],[Column2]],1)</f>
        <v>24</v>
      </c>
    </row>
    <row r="700" spans="1:23" x14ac:dyDescent="0.25">
      <c r="A700">
        <v>1028453</v>
      </c>
      <c r="B700">
        <v>1</v>
      </c>
      <c r="C700">
        <v>1028464</v>
      </c>
      <c r="D700" t="s">
        <v>2166</v>
      </c>
      <c r="E700">
        <v>32</v>
      </c>
      <c r="F700">
        <v>4</v>
      </c>
      <c r="G700">
        <v>0</v>
      </c>
      <c r="H700">
        <v>0</v>
      </c>
      <c r="I700" t="s">
        <v>5</v>
      </c>
      <c r="J700" t="s">
        <v>570</v>
      </c>
      <c r="K700" t="s">
        <v>1790</v>
      </c>
      <c r="L700" s="3">
        <v>45834</v>
      </c>
      <c r="M7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700" s="3">
        <v>45821</v>
      </c>
      <c r="O700" s="5">
        <f>IFERROR((PlanMasine[[#This Row],[Norma]]/PlanMasine[[#This Row],[Q]])*(PlanMasine[[#This Row],[Q]]/SUMIF(C:C,PlanMasine[[#This Row],[RN]],B:B)*PlanMasine[[#This Row],[KPLQ]]),0)</f>
        <v>16</v>
      </c>
      <c r="P700">
        <v>233033</v>
      </c>
      <c r="Q700">
        <f>COUNTIF(PROMJENA!A:A,PlanMasine[[#This Row],[KPL]]&amp;"-"&amp;PlanMasine[[#This Row],[RN]])</f>
        <v>0</v>
      </c>
      <c r="R700">
        <f>IFERROR(INDEX(REDOSLIJED!A:A,MATCH(PlanMasine[[#This Row],[KPL]],REDOSLIJED!B:B,0)),MAX(REDOSLIJED!A:A)+1)</f>
        <v>45</v>
      </c>
      <c r="S700" s="9">
        <f>SUM($M$2:M700)</f>
        <v>2.816319444444455</v>
      </c>
      <c r="T700" s="3">
        <f>PlanMasine[[#This Row],[Datum SAS]]-1</f>
        <v>45820</v>
      </c>
      <c r="U700">
        <f>WEEKDAY(PlanMasine[[#This Row],[ZAVRŠETAK MAŠINSKE]],2)</f>
        <v>4</v>
      </c>
      <c r="V700" s="3">
        <f>IF(WEEKDAY(PlanMasine[[#This Row],[Datum SAS]]-1,2)=7,PlanMasine[[#This Row],[Datum SAS]]-3,PlanMasine[[#This Row],[Datum SAS]]-1)</f>
        <v>45820</v>
      </c>
      <c r="W700">
        <f>WEEKNUM(PlanMasine[[#This Row],[Column2]],1)</f>
        <v>24</v>
      </c>
    </row>
    <row r="701" spans="1:23" x14ac:dyDescent="0.25">
      <c r="A701">
        <v>1028453</v>
      </c>
      <c r="B701">
        <v>1</v>
      </c>
      <c r="C701">
        <v>1028466</v>
      </c>
      <c r="D701" t="s">
        <v>2164</v>
      </c>
      <c r="E701">
        <v>20</v>
      </c>
      <c r="F701">
        <v>4</v>
      </c>
      <c r="G701">
        <v>0</v>
      </c>
      <c r="H701">
        <v>0</v>
      </c>
      <c r="I701" t="s">
        <v>5</v>
      </c>
      <c r="J701" t="s">
        <v>570</v>
      </c>
      <c r="K701" t="s">
        <v>1790</v>
      </c>
      <c r="L701" s="3">
        <v>45834</v>
      </c>
      <c r="M7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1" s="3">
        <v>45821</v>
      </c>
      <c r="O701" s="5">
        <f>IFERROR((PlanMasine[[#This Row],[Norma]]/PlanMasine[[#This Row],[Q]])*(PlanMasine[[#This Row],[Q]]/SUMIF(C:C,PlanMasine[[#This Row],[RN]],B:B)*PlanMasine[[#This Row],[KPLQ]]),0)</f>
        <v>10</v>
      </c>
      <c r="P701">
        <v>233035</v>
      </c>
      <c r="Q701">
        <f>COUNTIF(PROMJENA!A:A,PlanMasine[[#This Row],[KPL]]&amp;"-"&amp;PlanMasine[[#This Row],[RN]])</f>
        <v>0</v>
      </c>
      <c r="R701">
        <f>IFERROR(INDEX(REDOSLIJED!A:A,MATCH(PlanMasine[[#This Row],[KPL]],REDOSLIJED!B:B,0)),MAX(REDOSLIJED!A:A)+1)</f>
        <v>45</v>
      </c>
      <c r="S701" s="9">
        <f>SUM($M$2:M701)</f>
        <v>2.8232638888888997</v>
      </c>
      <c r="T701" s="3">
        <f>PlanMasine[[#This Row],[Datum SAS]]-1</f>
        <v>45820</v>
      </c>
      <c r="U701">
        <f>WEEKDAY(PlanMasine[[#This Row],[ZAVRŠETAK MAŠINSKE]],2)</f>
        <v>4</v>
      </c>
      <c r="V701" s="3">
        <f>IF(WEEKDAY(PlanMasine[[#This Row],[Datum SAS]]-1,2)=7,PlanMasine[[#This Row],[Datum SAS]]-3,PlanMasine[[#This Row],[Datum SAS]]-1)</f>
        <v>45820</v>
      </c>
      <c r="W701">
        <f>WEEKNUM(PlanMasine[[#This Row],[Column2]],1)</f>
        <v>24</v>
      </c>
    </row>
    <row r="702" spans="1:23" x14ac:dyDescent="0.25">
      <c r="A702">
        <v>1028454</v>
      </c>
      <c r="B702">
        <v>1</v>
      </c>
      <c r="C702">
        <v>1028464</v>
      </c>
      <c r="D702" t="s">
        <v>2166</v>
      </c>
      <c r="E702">
        <v>32</v>
      </c>
      <c r="F702">
        <v>4</v>
      </c>
      <c r="G702">
        <v>0</v>
      </c>
      <c r="H702">
        <v>0</v>
      </c>
      <c r="I702" t="s">
        <v>5</v>
      </c>
      <c r="J702" t="s">
        <v>570</v>
      </c>
      <c r="K702" t="s">
        <v>1790</v>
      </c>
      <c r="L702" s="3">
        <v>45834</v>
      </c>
      <c r="M7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702" s="3">
        <v>45821</v>
      </c>
      <c r="O702" s="5">
        <f>IFERROR((PlanMasine[[#This Row],[Norma]]/PlanMasine[[#This Row],[Q]])*(PlanMasine[[#This Row],[Q]]/SUMIF(C:C,PlanMasine[[#This Row],[RN]],B:B)*PlanMasine[[#This Row],[KPLQ]]),0)</f>
        <v>16</v>
      </c>
      <c r="P702">
        <v>233033</v>
      </c>
      <c r="Q702">
        <f>COUNTIF(PROMJENA!A:A,PlanMasine[[#This Row],[KPL]]&amp;"-"&amp;PlanMasine[[#This Row],[RN]])</f>
        <v>0</v>
      </c>
      <c r="R702">
        <f>IFERROR(INDEX(REDOSLIJED!A:A,MATCH(PlanMasine[[#This Row],[KPL]],REDOSLIJED!B:B,0)),MAX(REDOSLIJED!A:A)+1)</f>
        <v>45</v>
      </c>
      <c r="S702" s="9">
        <f>SUM($M$2:M702)</f>
        <v>2.8343750000000107</v>
      </c>
      <c r="T702" s="3">
        <f>PlanMasine[[#This Row],[Datum SAS]]-1</f>
        <v>45820</v>
      </c>
      <c r="U702">
        <f>WEEKDAY(PlanMasine[[#This Row],[ZAVRŠETAK MAŠINSKE]],2)</f>
        <v>4</v>
      </c>
      <c r="V702" s="3">
        <f>IF(WEEKDAY(PlanMasine[[#This Row],[Datum SAS]]-1,2)=7,PlanMasine[[#This Row],[Datum SAS]]-3,PlanMasine[[#This Row],[Datum SAS]]-1)</f>
        <v>45820</v>
      </c>
      <c r="W702">
        <f>WEEKNUM(PlanMasine[[#This Row],[Column2]],1)</f>
        <v>24</v>
      </c>
    </row>
    <row r="703" spans="1:23" x14ac:dyDescent="0.25">
      <c r="A703">
        <v>1028454</v>
      </c>
      <c r="B703">
        <v>1</v>
      </c>
      <c r="C703">
        <v>1028469</v>
      </c>
      <c r="D703" t="s">
        <v>2167</v>
      </c>
      <c r="E703">
        <v>20</v>
      </c>
      <c r="F703">
        <v>2</v>
      </c>
      <c r="G703">
        <v>0</v>
      </c>
      <c r="H703">
        <v>0</v>
      </c>
      <c r="I703" t="s">
        <v>5</v>
      </c>
      <c r="J703" t="s">
        <v>570</v>
      </c>
      <c r="K703" t="s">
        <v>1790</v>
      </c>
      <c r="L703" s="3">
        <v>45834</v>
      </c>
      <c r="M7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3" s="3">
        <v>45821</v>
      </c>
      <c r="O703" s="5">
        <f>IFERROR((PlanMasine[[#This Row],[Norma]]/PlanMasine[[#This Row],[Q]])*(PlanMasine[[#This Row],[Q]]/SUMIF(C:C,PlanMasine[[#This Row],[RN]],B:B)*PlanMasine[[#This Row],[KPLQ]]),0)</f>
        <v>10</v>
      </c>
      <c r="P703">
        <v>233038</v>
      </c>
      <c r="Q703">
        <f>COUNTIF(PROMJENA!A:A,PlanMasine[[#This Row],[KPL]]&amp;"-"&amp;PlanMasine[[#This Row],[RN]])</f>
        <v>0</v>
      </c>
      <c r="R703">
        <f>IFERROR(INDEX(REDOSLIJED!A:A,MATCH(PlanMasine[[#This Row],[KPL]],REDOSLIJED!B:B,0)),MAX(REDOSLIJED!A:A)+1)</f>
        <v>45</v>
      </c>
      <c r="S703" s="9">
        <f>SUM($M$2:M703)</f>
        <v>2.8413194444444554</v>
      </c>
      <c r="T703" s="3">
        <f>PlanMasine[[#This Row],[Datum SAS]]-1</f>
        <v>45820</v>
      </c>
      <c r="U703">
        <f>WEEKDAY(PlanMasine[[#This Row],[ZAVRŠETAK MAŠINSKE]],2)</f>
        <v>4</v>
      </c>
      <c r="V703" s="3">
        <f>IF(WEEKDAY(PlanMasine[[#This Row],[Datum SAS]]-1,2)=7,PlanMasine[[#This Row],[Datum SAS]]-3,PlanMasine[[#This Row],[Datum SAS]]-1)</f>
        <v>45820</v>
      </c>
      <c r="W703">
        <f>WEEKNUM(PlanMasine[[#This Row],[Column2]],1)</f>
        <v>24</v>
      </c>
    </row>
    <row r="704" spans="1:23" x14ac:dyDescent="0.25">
      <c r="A704">
        <v>1028454</v>
      </c>
      <c r="B704">
        <v>1</v>
      </c>
      <c r="C704">
        <v>1028466</v>
      </c>
      <c r="D704" t="s">
        <v>2164</v>
      </c>
      <c r="E704">
        <v>20</v>
      </c>
      <c r="F704">
        <v>4</v>
      </c>
      <c r="G704">
        <v>0</v>
      </c>
      <c r="H704">
        <v>0</v>
      </c>
      <c r="I704" t="s">
        <v>5</v>
      </c>
      <c r="J704" t="s">
        <v>570</v>
      </c>
      <c r="K704" t="s">
        <v>1790</v>
      </c>
      <c r="L704" s="3">
        <v>45834</v>
      </c>
      <c r="M7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4" s="3">
        <v>45821</v>
      </c>
      <c r="O704" s="5">
        <f>IFERROR((PlanMasine[[#This Row],[Norma]]/PlanMasine[[#This Row],[Q]])*(PlanMasine[[#This Row],[Q]]/SUMIF(C:C,PlanMasine[[#This Row],[RN]],B:B)*PlanMasine[[#This Row],[KPLQ]]),0)</f>
        <v>10</v>
      </c>
      <c r="P704">
        <v>233035</v>
      </c>
      <c r="Q704">
        <f>COUNTIF(PROMJENA!A:A,PlanMasine[[#This Row],[KPL]]&amp;"-"&amp;PlanMasine[[#This Row],[RN]])</f>
        <v>0</v>
      </c>
      <c r="R704">
        <f>IFERROR(INDEX(REDOSLIJED!A:A,MATCH(PlanMasine[[#This Row],[KPL]],REDOSLIJED!B:B,0)),MAX(REDOSLIJED!A:A)+1)</f>
        <v>45</v>
      </c>
      <c r="S704" s="9">
        <f>SUM($M$2:M704)</f>
        <v>2.8482638888889</v>
      </c>
      <c r="T704" s="3">
        <f>PlanMasine[[#This Row],[Datum SAS]]-1</f>
        <v>45820</v>
      </c>
      <c r="U704">
        <f>WEEKDAY(PlanMasine[[#This Row],[ZAVRŠETAK MAŠINSKE]],2)</f>
        <v>4</v>
      </c>
      <c r="V704" s="3">
        <f>IF(WEEKDAY(PlanMasine[[#This Row],[Datum SAS]]-1,2)=7,PlanMasine[[#This Row],[Datum SAS]]-3,PlanMasine[[#This Row],[Datum SAS]]-1)</f>
        <v>45820</v>
      </c>
      <c r="W704">
        <f>WEEKNUM(PlanMasine[[#This Row],[Column2]],1)</f>
        <v>24</v>
      </c>
    </row>
    <row r="705" spans="1:23" x14ac:dyDescent="0.25">
      <c r="A705">
        <v>1028454</v>
      </c>
      <c r="B705">
        <v>1</v>
      </c>
      <c r="C705">
        <v>1028467</v>
      </c>
      <c r="D705" t="s">
        <v>2165</v>
      </c>
      <c r="E705">
        <v>20</v>
      </c>
      <c r="F705">
        <v>4</v>
      </c>
      <c r="G705">
        <v>0</v>
      </c>
      <c r="H705">
        <v>0</v>
      </c>
      <c r="I705" t="s">
        <v>5</v>
      </c>
      <c r="J705" t="s">
        <v>570</v>
      </c>
      <c r="K705" t="s">
        <v>1790</v>
      </c>
      <c r="L705" s="3">
        <v>45834</v>
      </c>
      <c r="M7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5" s="3">
        <v>45821</v>
      </c>
      <c r="O705" s="5">
        <f>IFERROR((PlanMasine[[#This Row],[Norma]]/PlanMasine[[#This Row],[Q]])*(PlanMasine[[#This Row],[Q]]/SUMIF(C:C,PlanMasine[[#This Row],[RN]],B:B)*PlanMasine[[#This Row],[KPLQ]]),0)</f>
        <v>10</v>
      </c>
      <c r="P705">
        <v>233036</v>
      </c>
      <c r="Q705">
        <f>COUNTIF(PROMJENA!A:A,PlanMasine[[#This Row],[KPL]]&amp;"-"&amp;PlanMasine[[#This Row],[RN]])</f>
        <v>0</v>
      </c>
      <c r="R705">
        <f>IFERROR(INDEX(REDOSLIJED!A:A,MATCH(PlanMasine[[#This Row],[KPL]],REDOSLIJED!B:B,0)),MAX(REDOSLIJED!A:A)+1)</f>
        <v>45</v>
      </c>
      <c r="S705" s="9">
        <f>SUM($M$2:M705)</f>
        <v>2.8552083333333447</v>
      </c>
      <c r="T705" s="3">
        <f>PlanMasine[[#This Row],[Datum SAS]]-1</f>
        <v>45820</v>
      </c>
      <c r="U705">
        <f>WEEKDAY(PlanMasine[[#This Row],[ZAVRŠETAK MAŠINSKE]],2)</f>
        <v>4</v>
      </c>
      <c r="V705" s="3">
        <f>IF(WEEKDAY(PlanMasine[[#This Row],[Datum SAS]]-1,2)=7,PlanMasine[[#This Row],[Datum SAS]]-3,PlanMasine[[#This Row],[Datum SAS]]-1)</f>
        <v>45820</v>
      </c>
      <c r="W705">
        <f>WEEKNUM(PlanMasine[[#This Row],[Column2]],1)</f>
        <v>24</v>
      </c>
    </row>
    <row r="706" spans="1:23" x14ac:dyDescent="0.25">
      <c r="A706">
        <v>1028474</v>
      </c>
      <c r="B706">
        <v>1</v>
      </c>
      <c r="C706">
        <v>1028480</v>
      </c>
      <c r="D706" t="s">
        <v>2169</v>
      </c>
      <c r="E706">
        <v>20</v>
      </c>
      <c r="F706">
        <v>4</v>
      </c>
      <c r="G706">
        <v>0</v>
      </c>
      <c r="H706">
        <v>0</v>
      </c>
      <c r="I706" t="s">
        <v>5</v>
      </c>
      <c r="J706" t="s">
        <v>570</v>
      </c>
      <c r="K706" t="s">
        <v>1791</v>
      </c>
      <c r="L706" s="3">
        <v>45834</v>
      </c>
      <c r="M7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6" s="3">
        <v>45821</v>
      </c>
      <c r="O706" s="5">
        <f>IFERROR((PlanMasine[[#This Row],[Norma]]/PlanMasine[[#This Row],[Q]])*(PlanMasine[[#This Row],[Q]]/SUMIF(C:C,PlanMasine[[#This Row],[RN]],B:B)*PlanMasine[[#This Row],[KPLQ]]),0)</f>
        <v>10</v>
      </c>
      <c r="P706">
        <v>233048</v>
      </c>
      <c r="Q706">
        <f>COUNTIF(PROMJENA!A:A,PlanMasine[[#This Row],[KPL]]&amp;"-"&amp;PlanMasine[[#This Row],[RN]])</f>
        <v>0</v>
      </c>
      <c r="R706">
        <f>IFERROR(INDEX(REDOSLIJED!A:A,MATCH(PlanMasine[[#This Row],[KPL]],REDOSLIJED!B:B,0)),MAX(REDOSLIJED!A:A)+1)</f>
        <v>45</v>
      </c>
      <c r="S706" s="9">
        <f>SUM($M$2:M706)</f>
        <v>2.8621527777777893</v>
      </c>
      <c r="T706" s="3">
        <f>PlanMasine[[#This Row],[Datum SAS]]-1</f>
        <v>45820</v>
      </c>
      <c r="U706">
        <f>WEEKDAY(PlanMasine[[#This Row],[ZAVRŠETAK MAŠINSKE]],2)</f>
        <v>4</v>
      </c>
      <c r="V706" s="3">
        <f>IF(WEEKDAY(PlanMasine[[#This Row],[Datum SAS]]-1,2)=7,PlanMasine[[#This Row],[Datum SAS]]-3,PlanMasine[[#This Row],[Datum SAS]]-1)</f>
        <v>45820</v>
      </c>
      <c r="W706">
        <f>WEEKNUM(PlanMasine[[#This Row],[Column2]],1)</f>
        <v>24</v>
      </c>
    </row>
    <row r="707" spans="1:23" x14ac:dyDescent="0.25">
      <c r="A707">
        <v>1028474</v>
      </c>
      <c r="B707">
        <v>1</v>
      </c>
      <c r="C707">
        <v>1028482</v>
      </c>
      <c r="D707" t="s">
        <v>2168</v>
      </c>
      <c r="E707">
        <v>20</v>
      </c>
      <c r="F707">
        <v>2</v>
      </c>
      <c r="G707">
        <v>0</v>
      </c>
      <c r="H707">
        <v>0</v>
      </c>
      <c r="I707" t="s">
        <v>5</v>
      </c>
      <c r="J707" t="s">
        <v>570</v>
      </c>
      <c r="K707" t="s">
        <v>1791</v>
      </c>
      <c r="L707" s="3">
        <v>45834</v>
      </c>
      <c r="M7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7" s="3">
        <v>45821</v>
      </c>
      <c r="O707" s="5">
        <f>IFERROR((PlanMasine[[#This Row],[Norma]]/PlanMasine[[#This Row],[Q]])*(PlanMasine[[#This Row],[Q]]/SUMIF(C:C,PlanMasine[[#This Row],[RN]],B:B)*PlanMasine[[#This Row],[KPLQ]]),0)</f>
        <v>10</v>
      </c>
      <c r="P707">
        <v>233050</v>
      </c>
      <c r="Q707">
        <f>COUNTIF(PROMJENA!A:A,PlanMasine[[#This Row],[KPL]]&amp;"-"&amp;PlanMasine[[#This Row],[RN]])</f>
        <v>0</v>
      </c>
      <c r="R707">
        <f>IFERROR(INDEX(REDOSLIJED!A:A,MATCH(PlanMasine[[#This Row],[KPL]],REDOSLIJED!B:B,0)),MAX(REDOSLIJED!A:A)+1)</f>
        <v>45</v>
      </c>
      <c r="S707" s="9">
        <f>SUM($M$2:M707)</f>
        <v>2.869097222222234</v>
      </c>
      <c r="T707" s="3">
        <f>PlanMasine[[#This Row],[Datum SAS]]-1</f>
        <v>45820</v>
      </c>
      <c r="U707">
        <f>WEEKDAY(PlanMasine[[#This Row],[ZAVRŠETAK MAŠINSKE]],2)</f>
        <v>4</v>
      </c>
      <c r="V707" s="3">
        <f>IF(WEEKDAY(PlanMasine[[#This Row],[Datum SAS]]-1,2)=7,PlanMasine[[#This Row],[Datum SAS]]-3,PlanMasine[[#This Row],[Datum SAS]]-1)</f>
        <v>45820</v>
      </c>
      <c r="W707">
        <f>WEEKNUM(PlanMasine[[#This Row],[Column2]],1)</f>
        <v>24</v>
      </c>
    </row>
    <row r="708" spans="1:23" x14ac:dyDescent="0.25">
      <c r="A708">
        <v>1028475</v>
      </c>
      <c r="B708">
        <v>1</v>
      </c>
      <c r="C708">
        <v>1028482</v>
      </c>
      <c r="D708" t="s">
        <v>2168</v>
      </c>
      <c r="E708">
        <v>20</v>
      </c>
      <c r="F708">
        <v>2</v>
      </c>
      <c r="G708">
        <v>0</v>
      </c>
      <c r="H708">
        <v>0</v>
      </c>
      <c r="I708" t="s">
        <v>5</v>
      </c>
      <c r="J708" t="s">
        <v>570</v>
      </c>
      <c r="K708" t="s">
        <v>1791</v>
      </c>
      <c r="L708" s="3">
        <v>45834</v>
      </c>
      <c r="M7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8" s="3">
        <v>45821</v>
      </c>
      <c r="O708" s="5">
        <f>IFERROR((PlanMasine[[#This Row],[Norma]]/PlanMasine[[#This Row],[Q]])*(PlanMasine[[#This Row],[Q]]/SUMIF(C:C,PlanMasine[[#This Row],[RN]],B:B)*PlanMasine[[#This Row],[KPLQ]]),0)</f>
        <v>10</v>
      </c>
      <c r="P708">
        <v>233050</v>
      </c>
      <c r="Q708">
        <f>COUNTIF(PROMJENA!A:A,PlanMasine[[#This Row],[KPL]]&amp;"-"&amp;PlanMasine[[#This Row],[RN]])</f>
        <v>0</v>
      </c>
      <c r="R708">
        <f>IFERROR(INDEX(REDOSLIJED!A:A,MATCH(PlanMasine[[#This Row],[KPL]],REDOSLIJED!B:B,0)),MAX(REDOSLIJED!A:A)+1)</f>
        <v>45</v>
      </c>
      <c r="S708" s="9">
        <f>SUM($M$2:M708)</f>
        <v>2.8760416666666786</v>
      </c>
      <c r="T708" s="3">
        <f>PlanMasine[[#This Row],[Datum SAS]]-1</f>
        <v>45820</v>
      </c>
      <c r="U708">
        <f>WEEKDAY(PlanMasine[[#This Row],[ZAVRŠETAK MAŠINSKE]],2)</f>
        <v>4</v>
      </c>
      <c r="V708" s="3">
        <f>IF(WEEKDAY(PlanMasine[[#This Row],[Datum SAS]]-1,2)=7,PlanMasine[[#This Row],[Datum SAS]]-3,PlanMasine[[#This Row],[Datum SAS]]-1)</f>
        <v>45820</v>
      </c>
      <c r="W708">
        <f>WEEKNUM(PlanMasine[[#This Row],[Column2]],1)</f>
        <v>24</v>
      </c>
    </row>
    <row r="709" spans="1:23" x14ac:dyDescent="0.25">
      <c r="A709">
        <v>1028475</v>
      </c>
      <c r="B709">
        <v>1</v>
      </c>
      <c r="C709">
        <v>1028480</v>
      </c>
      <c r="D709" t="s">
        <v>2169</v>
      </c>
      <c r="E709">
        <v>20</v>
      </c>
      <c r="F709">
        <v>4</v>
      </c>
      <c r="G709">
        <v>0</v>
      </c>
      <c r="H709">
        <v>0</v>
      </c>
      <c r="I709" t="s">
        <v>5</v>
      </c>
      <c r="J709" t="s">
        <v>570</v>
      </c>
      <c r="K709" t="s">
        <v>1791</v>
      </c>
      <c r="L709" s="3">
        <v>45834</v>
      </c>
      <c r="M7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9" s="3">
        <v>45821</v>
      </c>
      <c r="O709" s="5">
        <f>IFERROR((PlanMasine[[#This Row],[Norma]]/PlanMasine[[#This Row],[Q]])*(PlanMasine[[#This Row],[Q]]/SUMIF(C:C,PlanMasine[[#This Row],[RN]],B:B)*PlanMasine[[#This Row],[KPLQ]]),0)</f>
        <v>10</v>
      </c>
      <c r="P709">
        <v>233048</v>
      </c>
      <c r="Q709">
        <f>COUNTIF(PROMJENA!A:A,PlanMasine[[#This Row],[KPL]]&amp;"-"&amp;PlanMasine[[#This Row],[RN]])</f>
        <v>0</v>
      </c>
      <c r="R709">
        <f>IFERROR(INDEX(REDOSLIJED!A:A,MATCH(PlanMasine[[#This Row],[KPL]],REDOSLIJED!B:B,0)),MAX(REDOSLIJED!A:A)+1)</f>
        <v>45</v>
      </c>
      <c r="S709" s="9">
        <f>SUM($M$2:M709)</f>
        <v>2.8829861111111232</v>
      </c>
      <c r="T709" s="3">
        <f>PlanMasine[[#This Row],[Datum SAS]]-1</f>
        <v>45820</v>
      </c>
      <c r="U709">
        <f>WEEKDAY(PlanMasine[[#This Row],[ZAVRŠETAK MAŠINSKE]],2)</f>
        <v>4</v>
      </c>
      <c r="V709" s="3">
        <f>IF(WEEKDAY(PlanMasine[[#This Row],[Datum SAS]]-1,2)=7,PlanMasine[[#This Row],[Datum SAS]]-3,PlanMasine[[#This Row],[Datum SAS]]-1)</f>
        <v>45820</v>
      </c>
      <c r="W709">
        <f>WEEKNUM(PlanMasine[[#This Row],[Column2]],1)</f>
        <v>24</v>
      </c>
    </row>
    <row r="710" spans="1:23" x14ac:dyDescent="0.25">
      <c r="A710">
        <v>1028485</v>
      </c>
      <c r="B710">
        <v>1</v>
      </c>
      <c r="C710">
        <v>1028493</v>
      </c>
      <c r="D710" t="s">
        <v>2170</v>
      </c>
      <c r="E710">
        <v>30</v>
      </c>
      <c r="F710">
        <v>2</v>
      </c>
      <c r="G710">
        <v>0</v>
      </c>
      <c r="H710">
        <v>0</v>
      </c>
      <c r="I710" t="s">
        <v>5</v>
      </c>
      <c r="J710" t="s">
        <v>570</v>
      </c>
      <c r="K710" t="s">
        <v>1792</v>
      </c>
      <c r="L710" s="3">
        <v>45834</v>
      </c>
      <c r="M7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10" s="3">
        <v>45821</v>
      </c>
      <c r="O710" s="5">
        <f>IFERROR((PlanMasine[[#This Row],[Norma]]/PlanMasine[[#This Row],[Q]])*(PlanMasine[[#This Row],[Q]]/SUMIF(C:C,PlanMasine[[#This Row],[RN]],B:B)*PlanMasine[[#This Row],[KPLQ]]),0)</f>
        <v>15</v>
      </c>
      <c r="P710">
        <v>233058</v>
      </c>
      <c r="Q710">
        <f>COUNTIF(PROMJENA!A:A,PlanMasine[[#This Row],[KPL]]&amp;"-"&amp;PlanMasine[[#This Row],[RN]])</f>
        <v>0</v>
      </c>
      <c r="R710">
        <f>IFERROR(INDEX(REDOSLIJED!A:A,MATCH(PlanMasine[[#This Row],[KPL]],REDOSLIJED!B:B,0)),MAX(REDOSLIJED!A:A)+1)</f>
        <v>45</v>
      </c>
      <c r="S710" s="9">
        <f>SUM($M$2:M710)</f>
        <v>2.8934027777777898</v>
      </c>
      <c r="T710" s="3">
        <f>PlanMasine[[#This Row],[Datum SAS]]-1</f>
        <v>45820</v>
      </c>
      <c r="U710">
        <f>WEEKDAY(PlanMasine[[#This Row],[ZAVRŠETAK MAŠINSKE]],2)</f>
        <v>4</v>
      </c>
      <c r="V710" s="3">
        <f>IF(WEEKDAY(PlanMasine[[#This Row],[Datum SAS]]-1,2)=7,PlanMasine[[#This Row],[Datum SAS]]-3,PlanMasine[[#This Row],[Datum SAS]]-1)</f>
        <v>45820</v>
      </c>
      <c r="W710">
        <f>WEEKNUM(PlanMasine[[#This Row],[Column2]],1)</f>
        <v>24</v>
      </c>
    </row>
    <row r="711" spans="1:23" x14ac:dyDescent="0.25">
      <c r="A711">
        <v>1028485</v>
      </c>
      <c r="B711">
        <v>1</v>
      </c>
      <c r="C711">
        <v>1028491</v>
      </c>
      <c r="D711" t="s">
        <v>2171</v>
      </c>
      <c r="E711">
        <v>20</v>
      </c>
      <c r="F711">
        <v>4</v>
      </c>
      <c r="G711">
        <v>0</v>
      </c>
      <c r="H711">
        <v>0</v>
      </c>
      <c r="I711" t="s">
        <v>5</v>
      </c>
      <c r="J711" t="s">
        <v>570</v>
      </c>
      <c r="K711" t="s">
        <v>1792</v>
      </c>
      <c r="L711" s="3">
        <v>45834</v>
      </c>
      <c r="M7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11" s="3">
        <v>45821</v>
      </c>
      <c r="O711" s="5">
        <f>IFERROR((PlanMasine[[#This Row],[Norma]]/PlanMasine[[#This Row],[Q]])*(PlanMasine[[#This Row],[Q]]/SUMIF(C:C,PlanMasine[[#This Row],[RN]],B:B)*PlanMasine[[#This Row],[KPLQ]]),0)</f>
        <v>10</v>
      </c>
      <c r="P711">
        <v>233056</v>
      </c>
      <c r="Q711">
        <f>COUNTIF(PROMJENA!A:A,PlanMasine[[#This Row],[KPL]]&amp;"-"&amp;PlanMasine[[#This Row],[RN]])</f>
        <v>0</v>
      </c>
      <c r="R711">
        <f>IFERROR(INDEX(REDOSLIJED!A:A,MATCH(PlanMasine[[#This Row],[KPL]],REDOSLIJED!B:B,0)),MAX(REDOSLIJED!A:A)+1)</f>
        <v>45</v>
      </c>
      <c r="S711" s="9">
        <f>SUM($M$2:M711)</f>
        <v>2.9003472222222344</v>
      </c>
      <c r="T711" s="3">
        <f>PlanMasine[[#This Row],[Datum SAS]]-1</f>
        <v>45820</v>
      </c>
      <c r="U711">
        <f>WEEKDAY(PlanMasine[[#This Row],[ZAVRŠETAK MAŠINSKE]],2)</f>
        <v>4</v>
      </c>
      <c r="V711" s="3">
        <f>IF(WEEKDAY(PlanMasine[[#This Row],[Datum SAS]]-1,2)=7,PlanMasine[[#This Row],[Datum SAS]]-3,PlanMasine[[#This Row],[Datum SAS]]-1)</f>
        <v>45820</v>
      </c>
      <c r="W711">
        <f>WEEKNUM(PlanMasine[[#This Row],[Column2]],1)</f>
        <v>24</v>
      </c>
    </row>
    <row r="712" spans="1:23" x14ac:dyDescent="0.25">
      <c r="A712">
        <v>1028486</v>
      </c>
      <c r="B712">
        <v>1</v>
      </c>
      <c r="C712">
        <v>1028491</v>
      </c>
      <c r="D712" t="s">
        <v>2171</v>
      </c>
      <c r="E712">
        <v>20</v>
      </c>
      <c r="F712">
        <v>4</v>
      </c>
      <c r="G712">
        <v>0</v>
      </c>
      <c r="H712">
        <v>0</v>
      </c>
      <c r="I712" t="s">
        <v>5</v>
      </c>
      <c r="J712" t="s">
        <v>570</v>
      </c>
      <c r="K712" t="s">
        <v>1792</v>
      </c>
      <c r="L712" s="3">
        <v>45834</v>
      </c>
      <c r="M7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12" s="3">
        <v>45821</v>
      </c>
      <c r="O712" s="5">
        <f>IFERROR((PlanMasine[[#This Row],[Norma]]/PlanMasine[[#This Row],[Q]])*(PlanMasine[[#This Row],[Q]]/SUMIF(C:C,PlanMasine[[#This Row],[RN]],B:B)*PlanMasine[[#This Row],[KPLQ]]),0)</f>
        <v>10</v>
      </c>
      <c r="P712">
        <v>233056</v>
      </c>
      <c r="Q712">
        <f>COUNTIF(PROMJENA!A:A,PlanMasine[[#This Row],[KPL]]&amp;"-"&amp;PlanMasine[[#This Row],[RN]])</f>
        <v>0</v>
      </c>
      <c r="R712">
        <f>IFERROR(INDEX(REDOSLIJED!A:A,MATCH(PlanMasine[[#This Row],[KPL]],REDOSLIJED!B:B,0)),MAX(REDOSLIJED!A:A)+1)</f>
        <v>45</v>
      </c>
      <c r="S712" s="9">
        <f>SUM($M$2:M712)</f>
        <v>2.907291666666679</v>
      </c>
      <c r="T712" s="3">
        <f>PlanMasine[[#This Row],[Datum SAS]]-1</f>
        <v>45820</v>
      </c>
      <c r="U712">
        <f>WEEKDAY(PlanMasine[[#This Row],[ZAVRŠETAK MAŠINSKE]],2)</f>
        <v>4</v>
      </c>
      <c r="V712" s="3">
        <f>IF(WEEKDAY(PlanMasine[[#This Row],[Datum SAS]]-1,2)=7,PlanMasine[[#This Row],[Datum SAS]]-3,PlanMasine[[#This Row],[Datum SAS]]-1)</f>
        <v>45820</v>
      </c>
      <c r="W712">
        <f>WEEKNUM(PlanMasine[[#This Row],[Column2]],1)</f>
        <v>24</v>
      </c>
    </row>
    <row r="713" spans="1:23" x14ac:dyDescent="0.25">
      <c r="A713">
        <v>1028486</v>
      </c>
      <c r="B713">
        <v>1</v>
      </c>
      <c r="C713">
        <v>1028493</v>
      </c>
      <c r="D713" t="s">
        <v>2170</v>
      </c>
      <c r="E713">
        <v>30</v>
      </c>
      <c r="F713">
        <v>2</v>
      </c>
      <c r="G713">
        <v>0</v>
      </c>
      <c r="H713">
        <v>0</v>
      </c>
      <c r="I713" t="s">
        <v>5</v>
      </c>
      <c r="J713" t="s">
        <v>570</v>
      </c>
      <c r="K713" t="s">
        <v>1792</v>
      </c>
      <c r="L713" s="3">
        <v>45834</v>
      </c>
      <c r="M7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13" s="3">
        <v>45821</v>
      </c>
      <c r="O713" s="5">
        <f>IFERROR((PlanMasine[[#This Row],[Norma]]/PlanMasine[[#This Row],[Q]])*(PlanMasine[[#This Row],[Q]]/SUMIF(C:C,PlanMasine[[#This Row],[RN]],B:B)*PlanMasine[[#This Row],[KPLQ]]),0)</f>
        <v>15</v>
      </c>
      <c r="P713">
        <v>233058</v>
      </c>
      <c r="Q713">
        <f>COUNTIF(PROMJENA!A:A,PlanMasine[[#This Row],[KPL]]&amp;"-"&amp;PlanMasine[[#This Row],[RN]])</f>
        <v>0</v>
      </c>
      <c r="R713">
        <f>IFERROR(INDEX(REDOSLIJED!A:A,MATCH(PlanMasine[[#This Row],[KPL]],REDOSLIJED!B:B,0)),MAX(REDOSLIJED!A:A)+1)</f>
        <v>45</v>
      </c>
      <c r="S713" s="9">
        <f>SUM($M$2:M713)</f>
        <v>2.9177083333333456</v>
      </c>
      <c r="T713" s="3">
        <f>PlanMasine[[#This Row],[Datum SAS]]-1</f>
        <v>45820</v>
      </c>
      <c r="U713">
        <f>WEEKDAY(PlanMasine[[#This Row],[ZAVRŠETAK MAŠINSKE]],2)</f>
        <v>4</v>
      </c>
      <c r="V713" s="3">
        <f>IF(WEEKDAY(PlanMasine[[#This Row],[Datum SAS]]-1,2)=7,PlanMasine[[#This Row],[Datum SAS]]-3,PlanMasine[[#This Row],[Datum SAS]]-1)</f>
        <v>45820</v>
      </c>
      <c r="W713">
        <f>WEEKNUM(PlanMasine[[#This Row],[Column2]],1)</f>
        <v>24</v>
      </c>
    </row>
    <row r="714" spans="1:23" x14ac:dyDescent="0.25">
      <c r="A714">
        <v>1032243</v>
      </c>
      <c r="B714">
        <v>1</v>
      </c>
      <c r="C714">
        <v>1032257</v>
      </c>
      <c r="D714" t="s">
        <v>2105</v>
      </c>
      <c r="E714">
        <v>6</v>
      </c>
      <c r="F714">
        <v>1</v>
      </c>
      <c r="G714">
        <v>0</v>
      </c>
      <c r="H714">
        <v>0</v>
      </c>
      <c r="I714" t="s">
        <v>5</v>
      </c>
      <c r="J714" t="s">
        <v>570</v>
      </c>
      <c r="K714" t="s">
        <v>2172</v>
      </c>
      <c r="L714" s="3">
        <v>45845</v>
      </c>
      <c r="M7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14" s="3">
        <v>45821</v>
      </c>
      <c r="O714" s="5">
        <f>IFERROR((PlanMasine[[#This Row],[Norma]]/PlanMasine[[#This Row],[Q]])*(PlanMasine[[#This Row],[Q]]/SUMIF(C:C,PlanMasine[[#This Row],[RN]],B:B)*PlanMasine[[#This Row],[KPLQ]]),0)</f>
        <v>6</v>
      </c>
      <c r="P714">
        <v>163293</v>
      </c>
      <c r="Q714">
        <f>COUNTIF(PROMJENA!A:A,PlanMasine[[#This Row],[KPL]]&amp;"-"&amp;PlanMasine[[#This Row],[RN]])</f>
        <v>0</v>
      </c>
      <c r="R714">
        <f>IFERROR(INDEX(REDOSLIJED!A:A,MATCH(PlanMasine[[#This Row],[KPL]],REDOSLIJED!B:B,0)),MAX(REDOSLIJED!A:A)+1)</f>
        <v>45</v>
      </c>
      <c r="S714" s="9">
        <f>SUM($M$2:M714)</f>
        <v>2.9218750000000124</v>
      </c>
      <c r="T714" s="3">
        <f>PlanMasine[[#This Row],[Datum SAS]]-1</f>
        <v>45820</v>
      </c>
      <c r="U714">
        <f>WEEKDAY(PlanMasine[[#This Row],[ZAVRŠETAK MAŠINSKE]],2)</f>
        <v>4</v>
      </c>
      <c r="V714" s="3">
        <f>IF(WEEKDAY(PlanMasine[[#This Row],[Datum SAS]]-1,2)=7,PlanMasine[[#This Row],[Datum SAS]]-3,PlanMasine[[#This Row],[Datum SAS]]-1)</f>
        <v>45820</v>
      </c>
      <c r="W714">
        <f>WEEKNUM(PlanMasine[[#This Row],[Column2]],1)</f>
        <v>24</v>
      </c>
    </row>
    <row r="715" spans="1:23" x14ac:dyDescent="0.25">
      <c r="A715">
        <v>1032243</v>
      </c>
      <c r="B715">
        <v>1</v>
      </c>
      <c r="C715">
        <v>1032256</v>
      </c>
      <c r="D715" t="s">
        <v>2120</v>
      </c>
      <c r="E715">
        <v>8</v>
      </c>
      <c r="F715">
        <v>1</v>
      </c>
      <c r="G715">
        <v>0</v>
      </c>
      <c r="H715">
        <v>0</v>
      </c>
      <c r="I715" t="s">
        <v>5</v>
      </c>
      <c r="J715" t="s">
        <v>570</v>
      </c>
      <c r="K715" t="s">
        <v>2172</v>
      </c>
      <c r="L715" s="3">
        <v>45845</v>
      </c>
      <c r="M7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15" s="3">
        <v>45821</v>
      </c>
      <c r="O715" s="5">
        <f>IFERROR((PlanMasine[[#This Row],[Norma]]/PlanMasine[[#This Row],[Q]])*(PlanMasine[[#This Row],[Q]]/SUMIF(C:C,PlanMasine[[#This Row],[RN]],B:B)*PlanMasine[[#This Row],[KPLQ]]),0)</f>
        <v>8</v>
      </c>
      <c r="P715">
        <v>163292</v>
      </c>
      <c r="Q715">
        <f>COUNTIF(PROMJENA!A:A,PlanMasine[[#This Row],[KPL]]&amp;"-"&amp;PlanMasine[[#This Row],[RN]])</f>
        <v>0</v>
      </c>
      <c r="R715">
        <f>IFERROR(INDEX(REDOSLIJED!A:A,MATCH(PlanMasine[[#This Row],[KPL]],REDOSLIJED!B:B,0)),MAX(REDOSLIJED!A:A)+1)</f>
        <v>45</v>
      </c>
      <c r="S715" s="9">
        <f>SUM($M$2:M715)</f>
        <v>2.927430555555568</v>
      </c>
      <c r="T715" s="3">
        <f>PlanMasine[[#This Row],[Datum SAS]]-1</f>
        <v>45820</v>
      </c>
      <c r="U715">
        <f>WEEKDAY(PlanMasine[[#This Row],[ZAVRŠETAK MAŠINSKE]],2)</f>
        <v>4</v>
      </c>
      <c r="V715" s="3">
        <f>IF(WEEKDAY(PlanMasine[[#This Row],[Datum SAS]]-1,2)=7,PlanMasine[[#This Row],[Datum SAS]]-3,PlanMasine[[#This Row],[Datum SAS]]-1)</f>
        <v>45820</v>
      </c>
      <c r="W715">
        <f>WEEKNUM(PlanMasine[[#This Row],[Column2]],1)</f>
        <v>24</v>
      </c>
    </row>
    <row r="716" spans="1:23" x14ac:dyDescent="0.25">
      <c r="A716">
        <v>1032243</v>
      </c>
      <c r="B716">
        <v>1</v>
      </c>
      <c r="C716">
        <v>1032259</v>
      </c>
      <c r="D716" t="s">
        <v>2109</v>
      </c>
      <c r="E716">
        <v>1.5</v>
      </c>
      <c r="F716">
        <v>1</v>
      </c>
      <c r="G716">
        <v>0</v>
      </c>
      <c r="H716">
        <v>0</v>
      </c>
      <c r="I716" t="s">
        <v>5</v>
      </c>
      <c r="J716" t="s">
        <v>570</v>
      </c>
      <c r="K716" t="s">
        <v>2172</v>
      </c>
      <c r="L716" s="3">
        <v>45845</v>
      </c>
      <c r="M7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16" s="3">
        <v>45821</v>
      </c>
      <c r="O716" s="5">
        <f>IFERROR((PlanMasine[[#This Row],[Norma]]/PlanMasine[[#This Row],[Q]])*(PlanMasine[[#This Row],[Q]]/SUMIF(C:C,PlanMasine[[#This Row],[RN]],B:B)*PlanMasine[[#This Row],[KPLQ]]),0)</f>
        <v>1.5</v>
      </c>
      <c r="P716">
        <v>163295</v>
      </c>
      <c r="Q716">
        <f>COUNTIF(PROMJENA!A:A,PlanMasine[[#This Row],[KPL]]&amp;"-"&amp;PlanMasine[[#This Row],[RN]])</f>
        <v>0</v>
      </c>
      <c r="R716">
        <f>IFERROR(INDEX(REDOSLIJED!A:A,MATCH(PlanMasine[[#This Row],[KPL]],REDOSLIJED!B:B,0)),MAX(REDOSLIJED!A:A)+1)</f>
        <v>45</v>
      </c>
      <c r="S716" s="9">
        <f>SUM($M$2:M716)</f>
        <v>2.9284722222222346</v>
      </c>
      <c r="T716" s="3">
        <f>PlanMasine[[#This Row],[Datum SAS]]-1</f>
        <v>45820</v>
      </c>
      <c r="U716">
        <f>WEEKDAY(PlanMasine[[#This Row],[ZAVRŠETAK MAŠINSKE]],2)</f>
        <v>4</v>
      </c>
      <c r="V716" s="3">
        <f>IF(WEEKDAY(PlanMasine[[#This Row],[Datum SAS]]-1,2)=7,PlanMasine[[#This Row],[Datum SAS]]-3,PlanMasine[[#This Row],[Datum SAS]]-1)</f>
        <v>45820</v>
      </c>
      <c r="W716">
        <f>WEEKNUM(PlanMasine[[#This Row],[Column2]],1)</f>
        <v>24</v>
      </c>
    </row>
    <row r="717" spans="1:23" x14ac:dyDescent="0.25">
      <c r="A717">
        <v>1032243</v>
      </c>
      <c r="B717">
        <v>1</v>
      </c>
      <c r="C717">
        <v>1032255</v>
      </c>
      <c r="D717" t="s">
        <v>2103</v>
      </c>
      <c r="E717">
        <v>8</v>
      </c>
      <c r="F717">
        <v>1</v>
      </c>
      <c r="G717">
        <v>0</v>
      </c>
      <c r="H717">
        <v>0</v>
      </c>
      <c r="I717" t="s">
        <v>5</v>
      </c>
      <c r="J717" t="s">
        <v>570</v>
      </c>
      <c r="K717" t="s">
        <v>2172</v>
      </c>
      <c r="L717" s="3">
        <v>45845</v>
      </c>
      <c r="M7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17" s="3">
        <v>45821</v>
      </c>
      <c r="O717" s="5">
        <f>IFERROR((PlanMasine[[#This Row],[Norma]]/PlanMasine[[#This Row],[Q]])*(PlanMasine[[#This Row],[Q]]/SUMIF(C:C,PlanMasine[[#This Row],[RN]],B:B)*PlanMasine[[#This Row],[KPLQ]]),0)</f>
        <v>8</v>
      </c>
      <c r="P717">
        <v>163291</v>
      </c>
      <c r="Q717">
        <f>COUNTIF(PROMJENA!A:A,PlanMasine[[#This Row],[KPL]]&amp;"-"&amp;PlanMasine[[#This Row],[RN]])</f>
        <v>0</v>
      </c>
      <c r="R717">
        <f>IFERROR(INDEX(REDOSLIJED!A:A,MATCH(PlanMasine[[#This Row],[KPL]],REDOSLIJED!B:B,0)),MAX(REDOSLIJED!A:A)+1)</f>
        <v>45</v>
      </c>
      <c r="S717" s="9">
        <f>SUM($M$2:M717)</f>
        <v>2.9340277777777901</v>
      </c>
      <c r="T717" s="3">
        <f>PlanMasine[[#This Row],[Datum SAS]]-1</f>
        <v>45820</v>
      </c>
      <c r="U717">
        <f>WEEKDAY(PlanMasine[[#This Row],[ZAVRŠETAK MAŠINSKE]],2)</f>
        <v>4</v>
      </c>
      <c r="V717" s="3">
        <f>IF(WEEKDAY(PlanMasine[[#This Row],[Datum SAS]]-1,2)=7,PlanMasine[[#This Row],[Datum SAS]]-3,PlanMasine[[#This Row],[Datum SAS]]-1)</f>
        <v>45820</v>
      </c>
      <c r="W717">
        <f>WEEKNUM(PlanMasine[[#This Row],[Column2]],1)</f>
        <v>24</v>
      </c>
    </row>
    <row r="718" spans="1:23" x14ac:dyDescent="0.25">
      <c r="A718">
        <v>1032243</v>
      </c>
      <c r="B718">
        <v>1</v>
      </c>
      <c r="C718">
        <v>1032260</v>
      </c>
      <c r="D718" t="s">
        <v>2110</v>
      </c>
      <c r="E718">
        <v>2</v>
      </c>
      <c r="F718">
        <v>1</v>
      </c>
      <c r="G718">
        <v>0</v>
      </c>
      <c r="H718">
        <v>0</v>
      </c>
      <c r="I718" t="s">
        <v>5</v>
      </c>
      <c r="J718" t="s">
        <v>570</v>
      </c>
      <c r="K718" t="s">
        <v>2172</v>
      </c>
      <c r="L718" s="3">
        <v>45845</v>
      </c>
      <c r="M7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18" s="3">
        <v>45821</v>
      </c>
      <c r="O718" s="5">
        <f>IFERROR((PlanMasine[[#This Row],[Norma]]/PlanMasine[[#This Row],[Q]])*(PlanMasine[[#This Row],[Q]]/SUMIF(C:C,PlanMasine[[#This Row],[RN]],B:B)*PlanMasine[[#This Row],[KPLQ]]),0)</f>
        <v>2</v>
      </c>
      <c r="P718">
        <v>163296</v>
      </c>
      <c r="Q718">
        <f>COUNTIF(PROMJENA!A:A,PlanMasine[[#This Row],[KPL]]&amp;"-"&amp;PlanMasine[[#This Row],[RN]])</f>
        <v>0</v>
      </c>
      <c r="R718">
        <f>IFERROR(INDEX(REDOSLIJED!A:A,MATCH(PlanMasine[[#This Row],[KPL]],REDOSLIJED!B:B,0)),MAX(REDOSLIJED!A:A)+1)</f>
        <v>45</v>
      </c>
      <c r="S718" s="9">
        <f>SUM($M$2:M718)</f>
        <v>2.9354166666666792</v>
      </c>
      <c r="T718" s="3">
        <f>PlanMasine[[#This Row],[Datum SAS]]-1</f>
        <v>45820</v>
      </c>
      <c r="U718">
        <f>WEEKDAY(PlanMasine[[#This Row],[ZAVRŠETAK MAŠINSKE]],2)</f>
        <v>4</v>
      </c>
      <c r="V718" s="3">
        <f>IF(WEEKDAY(PlanMasine[[#This Row],[Datum SAS]]-1,2)=7,PlanMasine[[#This Row],[Datum SAS]]-3,PlanMasine[[#This Row],[Datum SAS]]-1)</f>
        <v>45820</v>
      </c>
      <c r="W718">
        <f>WEEKNUM(PlanMasine[[#This Row],[Column2]],1)</f>
        <v>24</v>
      </c>
    </row>
    <row r="719" spans="1:23" x14ac:dyDescent="0.25">
      <c r="A719">
        <v>1032243</v>
      </c>
      <c r="B719">
        <v>1</v>
      </c>
      <c r="C719">
        <v>1032258</v>
      </c>
      <c r="D719" t="s">
        <v>2106</v>
      </c>
      <c r="E719">
        <v>1.5</v>
      </c>
      <c r="F719">
        <v>1</v>
      </c>
      <c r="G719">
        <v>0</v>
      </c>
      <c r="H719">
        <v>0</v>
      </c>
      <c r="I719" t="s">
        <v>5</v>
      </c>
      <c r="J719" t="s">
        <v>570</v>
      </c>
      <c r="K719" t="s">
        <v>2172</v>
      </c>
      <c r="L719" s="3">
        <v>45845</v>
      </c>
      <c r="M7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19" s="3">
        <v>45821</v>
      </c>
      <c r="O719" s="5">
        <f>IFERROR((PlanMasine[[#This Row],[Norma]]/PlanMasine[[#This Row],[Q]])*(PlanMasine[[#This Row],[Q]]/SUMIF(C:C,PlanMasine[[#This Row],[RN]],B:B)*PlanMasine[[#This Row],[KPLQ]]),0)</f>
        <v>1.5</v>
      </c>
      <c r="P719">
        <v>163294</v>
      </c>
      <c r="Q719">
        <f>COUNTIF(PROMJENA!A:A,PlanMasine[[#This Row],[KPL]]&amp;"-"&amp;PlanMasine[[#This Row],[RN]])</f>
        <v>0</v>
      </c>
      <c r="R719">
        <f>IFERROR(INDEX(REDOSLIJED!A:A,MATCH(PlanMasine[[#This Row],[KPL]],REDOSLIJED!B:B,0)),MAX(REDOSLIJED!A:A)+1)</f>
        <v>45</v>
      </c>
      <c r="S719" s="9">
        <f>SUM($M$2:M719)</f>
        <v>2.9364583333333458</v>
      </c>
      <c r="T719" s="3">
        <f>PlanMasine[[#This Row],[Datum SAS]]-1</f>
        <v>45820</v>
      </c>
      <c r="U719">
        <f>WEEKDAY(PlanMasine[[#This Row],[ZAVRŠETAK MAŠINSKE]],2)</f>
        <v>4</v>
      </c>
      <c r="V719" s="3">
        <f>IF(WEEKDAY(PlanMasine[[#This Row],[Datum SAS]]-1,2)=7,PlanMasine[[#This Row],[Datum SAS]]-3,PlanMasine[[#This Row],[Datum SAS]]-1)</f>
        <v>45820</v>
      </c>
      <c r="W719">
        <f>WEEKNUM(PlanMasine[[#This Row],[Column2]],1)</f>
        <v>24</v>
      </c>
    </row>
    <row r="720" spans="1:23" x14ac:dyDescent="0.25">
      <c r="A720">
        <v>1032243</v>
      </c>
      <c r="B720">
        <v>1</v>
      </c>
      <c r="C720">
        <v>1032254</v>
      </c>
      <c r="D720" t="s">
        <v>2121</v>
      </c>
      <c r="E720">
        <v>5</v>
      </c>
      <c r="F720">
        <v>1</v>
      </c>
      <c r="G720">
        <v>0</v>
      </c>
      <c r="H720">
        <v>0</v>
      </c>
      <c r="I720" t="s">
        <v>5</v>
      </c>
      <c r="J720" t="s">
        <v>570</v>
      </c>
      <c r="K720" t="s">
        <v>2172</v>
      </c>
      <c r="L720" s="3">
        <v>45845</v>
      </c>
      <c r="M7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20" s="3">
        <v>45821</v>
      </c>
      <c r="O720" s="5">
        <f>IFERROR((PlanMasine[[#This Row],[Norma]]/PlanMasine[[#This Row],[Q]])*(PlanMasine[[#This Row],[Q]]/SUMIF(C:C,PlanMasine[[#This Row],[RN]],B:B)*PlanMasine[[#This Row],[KPLQ]]),0)</f>
        <v>5</v>
      </c>
      <c r="P720">
        <v>163290</v>
      </c>
      <c r="Q720">
        <f>COUNTIF(PROMJENA!A:A,PlanMasine[[#This Row],[KPL]]&amp;"-"&amp;PlanMasine[[#This Row],[RN]])</f>
        <v>0</v>
      </c>
      <c r="R720">
        <f>IFERROR(INDEX(REDOSLIJED!A:A,MATCH(PlanMasine[[#This Row],[KPL]],REDOSLIJED!B:B,0)),MAX(REDOSLIJED!A:A)+1)</f>
        <v>45</v>
      </c>
      <c r="S720" s="9">
        <f>SUM($M$2:M720)</f>
        <v>2.9399305555555681</v>
      </c>
      <c r="T720" s="3">
        <f>PlanMasine[[#This Row],[Datum SAS]]-1</f>
        <v>45820</v>
      </c>
      <c r="U720">
        <f>WEEKDAY(PlanMasine[[#This Row],[ZAVRŠETAK MAŠINSKE]],2)</f>
        <v>4</v>
      </c>
      <c r="V720" s="3">
        <f>IF(WEEKDAY(PlanMasine[[#This Row],[Datum SAS]]-1,2)=7,PlanMasine[[#This Row],[Datum SAS]]-3,PlanMasine[[#This Row],[Datum SAS]]-1)</f>
        <v>45820</v>
      </c>
      <c r="W720">
        <f>WEEKNUM(PlanMasine[[#This Row],[Column2]],1)</f>
        <v>24</v>
      </c>
    </row>
    <row r="721" spans="1:23" x14ac:dyDescent="0.25">
      <c r="A721">
        <v>1032243</v>
      </c>
      <c r="B721">
        <v>1</v>
      </c>
      <c r="C721">
        <v>1032277</v>
      </c>
      <c r="D721" t="s">
        <v>2115</v>
      </c>
      <c r="E721">
        <v>1</v>
      </c>
      <c r="F721">
        <v>1</v>
      </c>
      <c r="G721">
        <v>0</v>
      </c>
      <c r="H721">
        <v>0</v>
      </c>
      <c r="I721" t="s">
        <v>5</v>
      </c>
      <c r="J721" t="s">
        <v>570</v>
      </c>
      <c r="K721" t="s">
        <v>2172</v>
      </c>
      <c r="L721" s="3">
        <v>45845</v>
      </c>
      <c r="M7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721" s="3">
        <v>45821</v>
      </c>
      <c r="O721" s="5">
        <f>IFERROR((PlanMasine[[#This Row],[Norma]]/PlanMasine[[#This Row],[Q]])*(PlanMasine[[#This Row],[Q]]/SUMIF(C:C,PlanMasine[[#This Row],[RN]],B:B)*PlanMasine[[#This Row],[KPLQ]]),0)</f>
        <v>1</v>
      </c>
      <c r="P721">
        <v>163313</v>
      </c>
      <c r="Q721">
        <f>COUNTIF(PROMJENA!A:A,PlanMasine[[#This Row],[KPL]]&amp;"-"&amp;PlanMasine[[#This Row],[RN]])</f>
        <v>0</v>
      </c>
      <c r="R721">
        <f>IFERROR(INDEX(REDOSLIJED!A:A,MATCH(PlanMasine[[#This Row],[KPL]],REDOSLIJED!B:B,0)),MAX(REDOSLIJED!A:A)+1)</f>
        <v>45</v>
      </c>
      <c r="S721" s="9">
        <f>SUM($M$2:M721)</f>
        <v>2.9406250000000127</v>
      </c>
      <c r="T721" s="3">
        <f>PlanMasine[[#This Row],[Datum SAS]]-1</f>
        <v>45820</v>
      </c>
      <c r="U721">
        <f>WEEKDAY(PlanMasine[[#This Row],[ZAVRŠETAK MAŠINSKE]],2)</f>
        <v>4</v>
      </c>
      <c r="V721" s="3">
        <f>IF(WEEKDAY(PlanMasine[[#This Row],[Datum SAS]]-1,2)=7,PlanMasine[[#This Row],[Datum SAS]]-3,PlanMasine[[#This Row],[Datum SAS]]-1)</f>
        <v>45820</v>
      </c>
      <c r="W721">
        <f>WEEKNUM(PlanMasine[[#This Row],[Column2]],1)</f>
        <v>24</v>
      </c>
    </row>
    <row r="722" spans="1:23" x14ac:dyDescent="0.25">
      <c r="A722">
        <v>1032243</v>
      </c>
      <c r="B722">
        <v>1</v>
      </c>
      <c r="C722">
        <v>1032252</v>
      </c>
      <c r="D722" t="s">
        <v>2118</v>
      </c>
      <c r="E722">
        <v>3.5</v>
      </c>
      <c r="F722">
        <v>1</v>
      </c>
      <c r="G722">
        <v>0</v>
      </c>
      <c r="H722">
        <v>0</v>
      </c>
      <c r="I722" t="s">
        <v>5</v>
      </c>
      <c r="J722" t="s">
        <v>570</v>
      </c>
      <c r="K722" t="s">
        <v>2172</v>
      </c>
      <c r="L722" s="3">
        <v>45845</v>
      </c>
      <c r="M7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722" s="3">
        <v>45821</v>
      </c>
      <c r="O722" s="5">
        <f>IFERROR((PlanMasine[[#This Row],[Norma]]/PlanMasine[[#This Row],[Q]])*(PlanMasine[[#This Row],[Q]]/SUMIF(C:C,PlanMasine[[#This Row],[RN]],B:B)*PlanMasine[[#This Row],[KPLQ]]),0)</f>
        <v>3.5</v>
      </c>
      <c r="P722">
        <v>163288</v>
      </c>
      <c r="Q722">
        <f>COUNTIF(PROMJENA!A:A,PlanMasine[[#This Row],[KPL]]&amp;"-"&amp;PlanMasine[[#This Row],[RN]])</f>
        <v>0</v>
      </c>
      <c r="R722">
        <f>IFERROR(INDEX(REDOSLIJED!A:A,MATCH(PlanMasine[[#This Row],[KPL]],REDOSLIJED!B:B,0)),MAX(REDOSLIJED!A:A)+1)</f>
        <v>45</v>
      </c>
      <c r="S722" s="9">
        <f>SUM($M$2:M722)</f>
        <v>2.9430555555555684</v>
      </c>
      <c r="T722" s="3">
        <f>PlanMasine[[#This Row],[Datum SAS]]-1</f>
        <v>45820</v>
      </c>
      <c r="U722">
        <f>WEEKDAY(PlanMasine[[#This Row],[ZAVRŠETAK MAŠINSKE]],2)</f>
        <v>4</v>
      </c>
      <c r="V722" s="3">
        <f>IF(WEEKDAY(PlanMasine[[#This Row],[Datum SAS]]-1,2)=7,PlanMasine[[#This Row],[Datum SAS]]-3,PlanMasine[[#This Row],[Datum SAS]]-1)</f>
        <v>45820</v>
      </c>
      <c r="W722">
        <f>WEEKNUM(PlanMasine[[#This Row],[Column2]],1)</f>
        <v>24</v>
      </c>
    </row>
    <row r="723" spans="1:23" x14ac:dyDescent="0.25">
      <c r="A723">
        <v>1032243</v>
      </c>
      <c r="B723">
        <v>1</v>
      </c>
      <c r="C723">
        <v>1032244</v>
      </c>
      <c r="D723" t="s">
        <v>2108</v>
      </c>
      <c r="E723">
        <v>4</v>
      </c>
      <c r="F723">
        <v>1</v>
      </c>
      <c r="G723">
        <v>0</v>
      </c>
      <c r="H723">
        <v>0</v>
      </c>
      <c r="I723" t="s">
        <v>5</v>
      </c>
      <c r="J723" t="s">
        <v>570</v>
      </c>
      <c r="K723" t="s">
        <v>2172</v>
      </c>
      <c r="L723" s="3">
        <v>45845</v>
      </c>
      <c r="M7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23" s="3">
        <v>45821</v>
      </c>
      <c r="O723" s="5">
        <f>IFERROR((PlanMasine[[#This Row],[Norma]]/PlanMasine[[#This Row],[Q]])*(PlanMasine[[#This Row],[Q]]/SUMIF(C:C,PlanMasine[[#This Row],[RN]],B:B)*PlanMasine[[#This Row],[KPLQ]]),0)</f>
        <v>4</v>
      </c>
      <c r="P723">
        <v>163280</v>
      </c>
      <c r="Q723">
        <f>COUNTIF(PROMJENA!A:A,PlanMasine[[#This Row],[KPL]]&amp;"-"&amp;PlanMasine[[#This Row],[RN]])</f>
        <v>0</v>
      </c>
      <c r="R723">
        <f>IFERROR(INDEX(REDOSLIJED!A:A,MATCH(PlanMasine[[#This Row],[KPL]],REDOSLIJED!B:B,0)),MAX(REDOSLIJED!A:A)+1)</f>
        <v>45</v>
      </c>
      <c r="S723" s="9">
        <f>SUM($M$2:M723)</f>
        <v>2.9458333333333462</v>
      </c>
      <c r="T723" s="3">
        <f>PlanMasine[[#This Row],[Datum SAS]]-1</f>
        <v>45820</v>
      </c>
      <c r="U723">
        <f>WEEKDAY(PlanMasine[[#This Row],[ZAVRŠETAK MAŠINSKE]],2)</f>
        <v>4</v>
      </c>
      <c r="V723" s="3">
        <f>IF(WEEKDAY(PlanMasine[[#This Row],[Datum SAS]]-1,2)=7,PlanMasine[[#This Row],[Datum SAS]]-3,PlanMasine[[#This Row],[Datum SAS]]-1)</f>
        <v>45820</v>
      </c>
      <c r="W723">
        <f>WEEKNUM(PlanMasine[[#This Row],[Column2]],1)</f>
        <v>24</v>
      </c>
    </row>
    <row r="724" spans="1:23" x14ac:dyDescent="0.25">
      <c r="A724">
        <v>1032243</v>
      </c>
      <c r="B724">
        <v>1</v>
      </c>
      <c r="C724">
        <v>1032245</v>
      </c>
      <c r="D724" t="s">
        <v>2107</v>
      </c>
      <c r="E724">
        <v>4</v>
      </c>
      <c r="F724">
        <v>1</v>
      </c>
      <c r="G724">
        <v>0</v>
      </c>
      <c r="H724">
        <v>0</v>
      </c>
      <c r="I724" t="s">
        <v>5</v>
      </c>
      <c r="J724" t="s">
        <v>570</v>
      </c>
      <c r="K724" t="s">
        <v>2172</v>
      </c>
      <c r="L724" s="3">
        <v>45845</v>
      </c>
      <c r="M7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24" s="3">
        <v>45821</v>
      </c>
      <c r="O724" s="5">
        <f>IFERROR((PlanMasine[[#This Row],[Norma]]/PlanMasine[[#This Row],[Q]])*(PlanMasine[[#This Row],[Q]]/SUMIF(C:C,PlanMasine[[#This Row],[RN]],B:B)*PlanMasine[[#This Row],[KPLQ]]),0)</f>
        <v>4</v>
      </c>
      <c r="P724">
        <v>163281</v>
      </c>
      <c r="Q724">
        <f>COUNTIF(PROMJENA!A:A,PlanMasine[[#This Row],[KPL]]&amp;"-"&amp;PlanMasine[[#This Row],[RN]])</f>
        <v>0</v>
      </c>
      <c r="R724">
        <f>IFERROR(INDEX(REDOSLIJED!A:A,MATCH(PlanMasine[[#This Row],[KPL]],REDOSLIJED!B:B,0)),MAX(REDOSLIJED!A:A)+1)</f>
        <v>45</v>
      </c>
      <c r="S724" s="9">
        <f>SUM($M$2:M724)</f>
        <v>2.948611111111124</v>
      </c>
      <c r="T724" s="3">
        <f>PlanMasine[[#This Row],[Datum SAS]]-1</f>
        <v>45820</v>
      </c>
      <c r="U724">
        <f>WEEKDAY(PlanMasine[[#This Row],[ZAVRŠETAK MAŠINSKE]],2)</f>
        <v>4</v>
      </c>
      <c r="V724" s="3">
        <f>IF(WEEKDAY(PlanMasine[[#This Row],[Datum SAS]]-1,2)=7,PlanMasine[[#This Row],[Datum SAS]]-3,PlanMasine[[#This Row],[Datum SAS]]-1)</f>
        <v>45820</v>
      </c>
      <c r="W724">
        <f>WEEKNUM(PlanMasine[[#This Row],[Column2]],1)</f>
        <v>24</v>
      </c>
    </row>
    <row r="725" spans="1:23" x14ac:dyDescent="0.25">
      <c r="A725">
        <v>1032243</v>
      </c>
      <c r="B725">
        <v>1</v>
      </c>
      <c r="C725">
        <v>1032247</v>
      </c>
      <c r="D725" t="s">
        <v>2116</v>
      </c>
      <c r="E725">
        <v>4</v>
      </c>
      <c r="F725">
        <v>2</v>
      </c>
      <c r="G725">
        <v>0</v>
      </c>
      <c r="H725">
        <v>0</v>
      </c>
      <c r="I725" t="s">
        <v>5</v>
      </c>
      <c r="J725" t="s">
        <v>570</v>
      </c>
      <c r="K725" t="s">
        <v>2172</v>
      </c>
      <c r="L725" s="3">
        <v>45845</v>
      </c>
      <c r="M7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25" s="3">
        <v>45821</v>
      </c>
      <c r="O725" s="5">
        <f>IFERROR((PlanMasine[[#This Row],[Norma]]/PlanMasine[[#This Row],[Q]])*(PlanMasine[[#This Row],[Q]]/SUMIF(C:C,PlanMasine[[#This Row],[RN]],B:B)*PlanMasine[[#This Row],[KPLQ]]),0)</f>
        <v>4</v>
      </c>
      <c r="P725">
        <v>163283</v>
      </c>
      <c r="Q725">
        <f>COUNTIF(PROMJENA!A:A,PlanMasine[[#This Row],[KPL]]&amp;"-"&amp;PlanMasine[[#This Row],[RN]])</f>
        <v>0</v>
      </c>
      <c r="R725">
        <f>IFERROR(INDEX(REDOSLIJED!A:A,MATCH(PlanMasine[[#This Row],[KPL]],REDOSLIJED!B:B,0)),MAX(REDOSLIJED!A:A)+1)</f>
        <v>45</v>
      </c>
      <c r="S725" s="9">
        <f>SUM($M$2:M725)</f>
        <v>2.9513888888889017</v>
      </c>
      <c r="T725" s="3">
        <f>PlanMasine[[#This Row],[Datum SAS]]-1</f>
        <v>45820</v>
      </c>
      <c r="U725">
        <f>WEEKDAY(PlanMasine[[#This Row],[ZAVRŠETAK MAŠINSKE]],2)</f>
        <v>4</v>
      </c>
      <c r="V725" s="3">
        <f>IF(WEEKDAY(PlanMasine[[#This Row],[Datum SAS]]-1,2)=7,PlanMasine[[#This Row],[Datum SAS]]-3,PlanMasine[[#This Row],[Datum SAS]]-1)</f>
        <v>45820</v>
      </c>
      <c r="W725">
        <f>WEEKNUM(PlanMasine[[#This Row],[Column2]],1)</f>
        <v>24</v>
      </c>
    </row>
    <row r="726" spans="1:23" x14ac:dyDescent="0.25">
      <c r="A726">
        <v>1032243</v>
      </c>
      <c r="B726">
        <v>1</v>
      </c>
      <c r="C726">
        <v>1032251</v>
      </c>
      <c r="D726" t="s">
        <v>2117</v>
      </c>
      <c r="E726">
        <v>5</v>
      </c>
      <c r="F726">
        <v>1</v>
      </c>
      <c r="G726">
        <v>0</v>
      </c>
      <c r="H726">
        <v>0</v>
      </c>
      <c r="I726" t="s">
        <v>5</v>
      </c>
      <c r="J726" t="s">
        <v>570</v>
      </c>
      <c r="K726" t="s">
        <v>2172</v>
      </c>
      <c r="L726" s="3">
        <v>45845</v>
      </c>
      <c r="M7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26" s="3">
        <v>45821</v>
      </c>
      <c r="O726" s="5">
        <f>IFERROR((PlanMasine[[#This Row],[Norma]]/PlanMasine[[#This Row],[Q]])*(PlanMasine[[#This Row],[Q]]/SUMIF(C:C,PlanMasine[[#This Row],[RN]],B:B)*PlanMasine[[#This Row],[KPLQ]]),0)</f>
        <v>5</v>
      </c>
      <c r="P726">
        <v>163287</v>
      </c>
      <c r="Q726">
        <f>COUNTIF(PROMJENA!A:A,PlanMasine[[#This Row],[KPL]]&amp;"-"&amp;PlanMasine[[#This Row],[RN]])</f>
        <v>0</v>
      </c>
      <c r="R726">
        <f>IFERROR(INDEX(REDOSLIJED!A:A,MATCH(PlanMasine[[#This Row],[KPL]],REDOSLIJED!B:B,0)),MAX(REDOSLIJED!A:A)+1)</f>
        <v>45</v>
      </c>
      <c r="S726" s="9">
        <f>SUM($M$2:M726)</f>
        <v>2.954861111111124</v>
      </c>
      <c r="T726" s="3">
        <f>PlanMasine[[#This Row],[Datum SAS]]-1</f>
        <v>45820</v>
      </c>
      <c r="U726">
        <f>WEEKDAY(PlanMasine[[#This Row],[ZAVRŠETAK MAŠINSKE]],2)</f>
        <v>4</v>
      </c>
      <c r="V726" s="3">
        <f>IF(WEEKDAY(PlanMasine[[#This Row],[Datum SAS]]-1,2)=7,PlanMasine[[#This Row],[Datum SAS]]-3,PlanMasine[[#This Row],[Datum SAS]]-1)</f>
        <v>45820</v>
      </c>
      <c r="W726">
        <f>WEEKNUM(PlanMasine[[#This Row],[Column2]],1)</f>
        <v>24</v>
      </c>
    </row>
    <row r="727" spans="1:23" x14ac:dyDescent="0.25">
      <c r="A727">
        <v>1032243</v>
      </c>
      <c r="B727">
        <v>1</v>
      </c>
      <c r="C727">
        <v>1032261</v>
      </c>
      <c r="D727" t="s">
        <v>2111</v>
      </c>
      <c r="E727">
        <v>2</v>
      </c>
      <c r="F727">
        <v>1</v>
      </c>
      <c r="G727">
        <v>0</v>
      </c>
      <c r="H727">
        <v>0</v>
      </c>
      <c r="I727" t="s">
        <v>5</v>
      </c>
      <c r="J727" t="s">
        <v>570</v>
      </c>
      <c r="K727" t="s">
        <v>2172</v>
      </c>
      <c r="L727" s="3">
        <v>45845</v>
      </c>
      <c r="M7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27" s="3">
        <v>45821</v>
      </c>
      <c r="O727" s="5">
        <f>IFERROR((PlanMasine[[#This Row],[Norma]]/PlanMasine[[#This Row],[Q]])*(PlanMasine[[#This Row],[Q]]/SUMIF(C:C,PlanMasine[[#This Row],[RN]],B:B)*PlanMasine[[#This Row],[KPLQ]]),0)</f>
        <v>2</v>
      </c>
      <c r="P727">
        <v>163297</v>
      </c>
      <c r="Q727">
        <f>COUNTIF(PROMJENA!A:A,PlanMasine[[#This Row],[KPL]]&amp;"-"&amp;PlanMasine[[#This Row],[RN]])</f>
        <v>0</v>
      </c>
      <c r="R727">
        <f>IFERROR(INDEX(REDOSLIJED!A:A,MATCH(PlanMasine[[#This Row],[KPL]],REDOSLIJED!B:B,0)),MAX(REDOSLIJED!A:A)+1)</f>
        <v>45</v>
      </c>
      <c r="S727" s="9">
        <f>SUM($M$2:M727)</f>
        <v>2.9562500000000131</v>
      </c>
      <c r="T727" s="3">
        <f>PlanMasine[[#This Row],[Datum SAS]]-1</f>
        <v>45820</v>
      </c>
      <c r="U727">
        <f>WEEKDAY(PlanMasine[[#This Row],[ZAVRŠETAK MAŠINSKE]],2)</f>
        <v>4</v>
      </c>
      <c r="V727" s="3">
        <f>IF(WEEKDAY(PlanMasine[[#This Row],[Datum SAS]]-1,2)=7,PlanMasine[[#This Row],[Datum SAS]]-3,PlanMasine[[#This Row],[Datum SAS]]-1)</f>
        <v>45820</v>
      </c>
      <c r="W727">
        <f>WEEKNUM(PlanMasine[[#This Row],[Column2]],1)</f>
        <v>24</v>
      </c>
    </row>
    <row r="728" spans="1:23" x14ac:dyDescent="0.25">
      <c r="A728">
        <v>1032243</v>
      </c>
      <c r="B728">
        <v>1</v>
      </c>
      <c r="C728">
        <v>1032253</v>
      </c>
      <c r="D728" t="s">
        <v>2119</v>
      </c>
      <c r="E728">
        <v>3.5</v>
      </c>
      <c r="F728">
        <v>1</v>
      </c>
      <c r="G728">
        <v>0</v>
      </c>
      <c r="H728">
        <v>0</v>
      </c>
      <c r="I728" t="s">
        <v>5</v>
      </c>
      <c r="J728" t="s">
        <v>570</v>
      </c>
      <c r="K728" t="s">
        <v>2172</v>
      </c>
      <c r="L728" s="3">
        <v>45845</v>
      </c>
      <c r="M7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728" s="3">
        <v>45821</v>
      </c>
      <c r="O728" s="5">
        <f>IFERROR((PlanMasine[[#This Row],[Norma]]/PlanMasine[[#This Row],[Q]])*(PlanMasine[[#This Row],[Q]]/SUMIF(C:C,PlanMasine[[#This Row],[RN]],B:B)*PlanMasine[[#This Row],[KPLQ]]),0)</f>
        <v>3.5</v>
      </c>
      <c r="P728">
        <v>163289</v>
      </c>
      <c r="Q728">
        <f>COUNTIF(PROMJENA!A:A,PlanMasine[[#This Row],[KPL]]&amp;"-"&amp;PlanMasine[[#This Row],[RN]])</f>
        <v>0</v>
      </c>
      <c r="R728">
        <f>IFERROR(INDEX(REDOSLIJED!A:A,MATCH(PlanMasine[[#This Row],[KPL]],REDOSLIJED!B:B,0)),MAX(REDOSLIJED!A:A)+1)</f>
        <v>45</v>
      </c>
      <c r="S728" s="9">
        <f>SUM($M$2:M728)</f>
        <v>2.9586805555555689</v>
      </c>
      <c r="T728" s="3">
        <f>PlanMasine[[#This Row],[Datum SAS]]-1</f>
        <v>45820</v>
      </c>
      <c r="U728">
        <f>WEEKDAY(PlanMasine[[#This Row],[ZAVRŠETAK MAŠINSKE]],2)</f>
        <v>4</v>
      </c>
      <c r="V728" s="3">
        <f>IF(WEEKDAY(PlanMasine[[#This Row],[Datum SAS]]-1,2)=7,PlanMasine[[#This Row],[Datum SAS]]-3,PlanMasine[[#This Row],[Datum SAS]]-1)</f>
        <v>45820</v>
      </c>
      <c r="W728">
        <f>WEEKNUM(PlanMasine[[#This Row],[Column2]],1)</f>
        <v>24</v>
      </c>
    </row>
    <row r="729" spans="1:23" x14ac:dyDescent="0.25">
      <c r="A729">
        <v>1032243</v>
      </c>
      <c r="B729">
        <v>1</v>
      </c>
      <c r="C729">
        <v>1032265</v>
      </c>
      <c r="D729" t="s">
        <v>2112</v>
      </c>
      <c r="E729">
        <v>8</v>
      </c>
      <c r="F729">
        <v>4</v>
      </c>
      <c r="G729">
        <v>0</v>
      </c>
      <c r="H729">
        <v>0</v>
      </c>
      <c r="I729" t="s">
        <v>5</v>
      </c>
      <c r="J729" t="s">
        <v>570</v>
      </c>
      <c r="K729" t="s">
        <v>2172</v>
      </c>
      <c r="L729" s="3">
        <v>45845</v>
      </c>
      <c r="M7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29" s="3">
        <v>45821</v>
      </c>
      <c r="O729" s="5">
        <f>IFERROR((PlanMasine[[#This Row],[Norma]]/PlanMasine[[#This Row],[Q]])*(PlanMasine[[#This Row],[Q]]/SUMIF(C:C,PlanMasine[[#This Row],[RN]],B:B)*PlanMasine[[#This Row],[KPLQ]]),0)</f>
        <v>8</v>
      </c>
      <c r="P729">
        <v>163301</v>
      </c>
      <c r="Q729">
        <f>COUNTIF(PROMJENA!A:A,PlanMasine[[#This Row],[KPL]]&amp;"-"&amp;PlanMasine[[#This Row],[RN]])</f>
        <v>0</v>
      </c>
      <c r="R729">
        <f>IFERROR(INDEX(REDOSLIJED!A:A,MATCH(PlanMasine[[#This Row],[KPL]],REDOSLIJED!B:B,0)),MAX(REDOSLIJED!A:A)+1)</f>
        <v>45</v>
      </c>
      <c r="S729" s="9">
        <f>SUM($M$2:M729)</f>
        <v>2.9642361111111244</v>
      </c>
      <c r="T729" s="3">
        <f>PlanMasine[[#This Row],[Datum SAS]]-1</f>
        <v>45820</v>
      </c>
      <c r="U729">
        <f>WEEKDAY(PlanMasine[[#This Row],[ZAVRŠETAK MAŠINSKE]],2)</f>
        <v>4</v>
      </c>
      <c r="V729" s="3">
        <f>IF(WEEKDAY(PlanMasine[[#This Row],[Datum SAS]]-1,2)=7,PlanMasine[[#This Row],[Datum SAS]]-3,PlanMasine[[#This Row],[Datum SAS]]-1)</f>
        <v>45820</v>
      </c>
      <c r="W729">
        <f>WEEKNUM(PlanMasine[[#This Row],[Column2]],1)</f>
        <v>24</v>
      </c>
    </row>
    <row r="730" spans="1:23" x14ac:dyDescent="0.25">
      <c r="A730">
        <v>1032243</v>
      </c>
      <c r="B730">
        <v>1</v>
      </c>
      <c r="C730">
        <v>1032267</v>
      </c>
      <c r="D730" t="s">
        <v>2113</v>
      </c>
      <c r="E730">
        <v>10</v>
      </c>
      <c r="F730">
        <v>1</v>
      </c>
      <c r="G730">
        <v>0</v>
      </c>
      <c r="H730">
        <v>0</v>
      </c>
      <c r="I730" t="s">
        <v>5</v>
      </c>
      <c r="J730" t="s">
        <v>570</v>
      </c>
      <c r="K730" t="s">
        <v>2172</v>
      </c>
      <c r="L730" s="3">
        <v>45845</v>
      </c>
      <c r="M7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30" s="3">
        <v>45821</v>
      </c>
      <c r="O730" s="5">
        <f>IFERROR((PlanMasine[[#This Row],[Norma]]/PlanMasine[[#This Row],[Q]])*(PlanMasine[[#This Row],[Q]]/SUMIF(C:C,PlanMasine[[#This Row],[RN]],B:B)*PlanMasine[[#This Row],[KPLQ]]),0)</f>
        <v>10</v>
      </c>
      <c r="P730">
        <v>163303</v>
      </c>
      <c r="Q730">
        <f>COUNTIF(PROMJENA!A:A,PlanMasine[[#This Row],[KPL]]&amp;"-"&amp;PlanMasine[[#This Row],[RN]])</f>
        <v>0</v>
      </c>
      <c r="R730">
        <f>IFERROR(INDEX(REDOSLIJED!A:A,MATCH(PlanMasine[[#This Row],[KPL]],REDOSLIJED!B:B,0)),MAX(REDOSLIJED!A:A)+1)</f>
        <v>45</v>
      </c>
      <c r="S730" s="9">
        <f>SUM($M$2:M730)</f>
        <v>2.971180555555569</v>
      </c>
      <c r="T730" s="3">
        <f>PlanMasine[[#This Row],[Datum SAS]]-1</f>
        <v>45820</v>
      </c>
      <c r="U730">
        <f>WEEKDAY(PlanMasine[[#This Row],[ZAVRŠETAK MAŠINSKE]],2)</f>
        <v>4</v>
      </c>
      <c r="V730" s="3">
        <f>IF(WEEKDAY(PlanMasine[[#This Row],[Datum SAS]]-1,2)=7,PlanMasine[[#This Row],[Datum SAS]]-3,PlanMasine[[#This Row],[Datum SAS]]-1)</f>
        <v>45820</v>
      </c>
      <c r="W730">
        <f>WEEKNUM(PlanMasine[[#This Row],[Column2]],1)</f>
        <v>24</v>
      </c>
    </row>
    <row r="731" spans="1:23" x14ac:dyDescent="0.25">
      <c r="A731">
        <v>1032243</v>
      </c>
      <c r="B731">
        <v>1</v>
      </c>
      <c r="C731">
        <v>1032270</v>
      </c>
      <c r="D731" t="s">
        <v>2114</v>
      </c>
      <c r="E731">
        <v>2</v>
      </c>
      <c r="F731">
        <v>1</v>
      </c>
      <c r="G731">
        <v>0</v>
      </c>
      <c r="H731">
        <v>0</v>
      </c>
      <c r="I731" t="s">
        <v>5</v>
      </c>
      <c r="J731" t="s">
        <v>570</v>
      </c>
      <c r="K731" t="s">
        <v>2172</v>
      </c>
      <c r="L731" s="3">
        <v>45845</v>
      </c>
      <c r="M7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31" s="3">
        <v>45821</v>
      </c>
      <c r="O731" s="5">
        <f>IFERROR((PlanMasine[[#This Row],[Norma]]/PlanMasine[[#This Row],[Q]])*(PlanMasine[[#This Row],[Q]]/SUMIF(C:C,PlanMasine[[#This Row],[RN]],B:B)*PlanMasine[[#This Row],[KPLQ]]),0)</f>
        <v>2</v>
      </c>
      <c r="P731">
        <v>163306</v>
      </c>
      <c r="Q731">
        <f>COUNTIF(PROMJENA!A:A,PlanMasine[[#This Row],[KPL]]&amp;"-"&amp;PlanMasine[[#This Row],[RN]])</f>
        <v>0</v>
      </c>
      <c r="R731">
        <f>IFERROR(INDEX(REDOSLIJED!A:A,MATCH(PlanMasine[[#This Row],[KPL]],REDOSLIJED!B:B,0)),MAX(REDOSLIJED!A:A)+1)</f>
        <v>45</v>
      </c>
      <c r="S731" s="9">
        <f>SUM($M$2:M731)</f>
        <v>2.9725694444444581</v>
      </c>
      <c r="T731" s="3">
        <f>PlanMasine[[#This Row],[Datum SAS]]-1</f>
        <v>45820</v>
      </c>
      <c r="U731">
        <f>WEEKDAY(PlanMasine[[#This Row],[ZAVRŠETAK MAŠINSKE]],2)</f>
        <v>4</v>
      </c>
      <c r="V731" s="3">
        <f>IF(WEEKDAY(PlanMasine[[#This Row],[Datum SAS]]-1,2)=7,PlanMasine[[#This Row],[Datum SAS]]-3,PlanMasine[[#This Row],[Datum SAS]]-1)</f>
        <v>45820</v>
      </c>
      <c r="W731">
        <f>WEEKNUM(PlanMasine[[#This Row],[Column2]],1)</f>
        <v>24</v>
      </c>
    </row>
    <row r="732" spans="1:23" x14ac:dyDescent="0.25">
      <c r="A732">
        <v>1032443</v>
      </c>
      <c r="B732">
        <v>1</v>
      </c>
      <c r="C732">
        <v>1032456</v>
      </c>
      <c r="D732" t="s">
        <v>2120</v>
      </c>
      <c r="E732">
        <v>8</v>
      </c>
      <c r="F732">
        <v>1</v>
      </c>
      <c r="G732">
        <v>0</v>
      </c>
      <c r="H732">
        <v>0</v>
      </c>
      <c r="I732" t="s">
        <v>5</v>
      </c>
      <c r="J732" t="s">
        <v>570</v>
      </c>
      <c r="K732" t="s">
        <v>2173</v>
      </c>
      <c r="L732" s="3">
        <v>45852</v>
      </c>
      <c r="M7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32" s="3">
        <v>45821</v>
      </c>
      <c r="O732" s="5">
        <f>IFERROR((PlanMasine[[#This Row],[Norma]]/PlanMasine[[#This Row],[Q]])*(PlanMasine[[#This Row],[Q]]/SUMIF(C:C,PlanMasine[[#This Row],[RN]],B:B)*PlanMasine[[#This Row],[KPLQ]]),0)</f>
        <v>8</v>
      </c>
      <c r="P732">
        <v>163292</v>
      </c>
      <c r="Q732">
        <f>COUNTIF(PROMJENA!A:A,PlanMasine[[#This Row],[KPL]]&amp;"-"&amp;PlanMasine[[#This Row],[RN]])</f>
        <v>0</v>
      </c>
      <c r="R732">
        <f>IFERROR(INDEX(REDOSLIJED!A:A,MATCH(PlanMasine[[#This Row],[KPL]],REDOSLIJED!B:B,0)),MAX(REDOSLIJED!A:A)+1)</f>
        <v>45</v>
      </c>
      <c r="S732" s="9">
        <f>SUM($M$2:M732)</f>
        <v>2.9781250000000137</v>
      </c>
      <c r="T732" s="3">
        <f>PlanMasine[[#This Row],[Datum SAS]]-1</f>
        <v>45820</v>
      </c>
      <c r="U732">
        <f>WEEKDAY(PlanMasine[[#This Row],[ZAVRŠETAK MAŠINSKE]],2)</f>
        <v>4</v>
      </c>
      <c r="V732" s="3">
        <f>IF(WEEKDAY(PlanMasine[[#This Row],[Datum SAS]]-1,2)=7,PlanMasine[[#This Row],[Datum SAS]]-3,PlanMasine[[#This Row],[Datum SAS]]-1)</f>
        <v>45820</v>
      </c>
      <c r="W732">
        <f>WEEKNUM(PlanMasine[[#This Row],[Column2]],1)</f>
        <v>24</v>
      </c>
    </row>
    <row r="733" spans="1:23" x14ac:dyDescent="0.25">
      <c r="A733">
        <v>1032443</v>
      </c>
      <c r="B733">
        <v>1</v>
      </c>
      <c r="C733">
        <v>1032467</v>
      </c>
      <c r="D733" t="s">
        <v>2113</v>
      </c>
      <c r="E733">
        <v>10</v>
      </c>
      <c r="F733">
        <v>1</v>
      </c>
      <c r="G733">
        <v>0</v>
      </c>
      <c r="H733">
        <v>0</v>
      </c>
      <c r="I733" t="s">
        <v>5</v>
      </c>
      <c r="J733" t="s">
        <v>570</v>
      </c>
      <c r="K733" t="s">
        <v>2173</v>
      </c>
      <c r="L733" s="3">
        <v>45852</v>
      </c>
      <c r="M7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33" s="3">
        <v>45821</v>
      </c>
      <c r="O733" s="5">
        <f>IFERROR((PlanMasine[[#This Row],[Norma]]/PlanMasine[[#This Row],[Q]])*(PlanMasine[[#This Row],[Q]]/SUMIF(C:C,PlanMasine[[#This Row],[RN]],B:B)*PlanMasine[[#This Row],[KPLQ]]),0)</f>
        <v>10</v>
      </c>
      <c r="P733">
        <v>163303</v>
      </c>
      <c r="Q733">
        <f>COUNTIF(PROMJENA!A:A,PlanMasine[[#This Row],[KPL]]&amp;"-"&amp;PlanMasine[[#This Row],[RN]])</f>
        <v>0</v>
      </c>
      <c r="R733">
        <f>IFERROR(INDEX(REDOSLIJED!A:A,MATCH(PlanMasine[[#This Row],[KPL]],REDOSLIJED!B:B,0)),MAX(REDOSLIJED!A:A)+1)</f>
        <v>45</v>
      </c>
      <c r="S733" s="9">
        <f>SUM($M$2:M733)</f>
        <v>2.9850694444444583</v>
      </c>
      <c r="T733" s="3">
        <f>PlanMasine[[#This Row],[Datum SAS]]-1</f>
        <v>45820</v>
      </c>
      <c r="U733">
        <f>WEEKDAY(PlanMasine[[#This Row],[ZAVRŠETAK MAŠINSKE]],2)</f>
        <v>4</v>
      </c>
      <c r="V733" s="3">
        <f>IF(WEEKDAY(PlanMasine[[#This Row],[Datum SAS]]-1,2)=7,PlanMasine[[#This Row],[Datum SAS]]-3,PlanMasine[[#This Row],[Datum SAS]]-1)</f>
        <v>45820</v>
      </c>
      <c r="W733">
        <f>WEEKNUM(PlanMasine[[#This Row],[Column2]],1)</f>
        <v>24</v>
      </c>
    </row>
    <row r="734" spans="1:23" x14ac:dyDescent="0.25">
      <c r="A734">
        <v>1032443</v>
      </c>
      <c r="B734">
        <v>1</v>
      </c>
      <c r="C734">
        <v>1032457</v>
      </c>
      <c r="D734" t="s">
        <v>2105</v>
      </c>
      <c r="E734">
        <v>6</v>
      </c>
      <c r="F734">
        <v>1</v>
      </c>
      <c r="G734">
        <v>0</v>
      </c>
      <c r="H734">
        <v>0</v>
      </c>
      <c r="I734" t="s">
        <v>5</v>
      </c>
      <c r="J734" t="s">
        <v>570</v>
      </c>
      <c r="K734" t="s">
        <v>2173</v>
      </c>
      <c r="L734" s="3">
        <v>45852</v>
      </c>
      <c r="M7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34" s="3">
        <v>45821</v>
      </c>
      <c r="O734" s="5">
        <f>IFERROR((PlanMasine[[#This Row],[Norma]]/PlanMasine[[#This Row],[Q]])*(PlanMasine[[#This Row],[Q]]/SUMIF(C:C,PlanMasine[[#This Row],[RN]],B:B)*PlanMasine[[#This Row],[KPLQ]]),0)</f>
        <v>6</v>
      </c>
      <c r="P734">
        <v>163293</v>
      </c>
      <c r="Q734">
        <f>COUNTIF(PROMJENA!A:A,PlanMasine[[#This Row],[KPL]]&amp;"-"&amp;PlanMasine[[#This Row],[RN]])</f>
        <v>0</v>
      </c>
      <c r="R734">
        <f>IFERROR(INDEX(REDOSLIJED!A:A,MATCH(PlanMasine[[#This Row],[KPL]],REDOSLIJED!B:B,0)),MAX(REDOSLIJED!A:A)+1)</f>
        <v>45</v>
      </c>
      <c r="S734" s="9">
        <f>SUM($M$2:M734)</f>
        <v>2.9892361111111252</v>
      </c>
      <c r="T734" s="3">
        <f>PlanMasine[[#This Row],[Datum SAS]]-1</f>
        <v>45820</v>
      </c>
      <c r="U734">
        <f>WEEKDAY(PlanMasine[[#This Row],[ZAVRŠETAK MAŠINSKE]],2)</f>
        <v>4</v>
      </c>
      <c r="V734" s="3">
        <f>IF(WEEKDAY(PlanMasine[[#This Row],[Datum SAS]]-1,2)=7,PlanMasine[[#This Row],[Datum SAS]]-3,PlanMasine[[#This Row],[Datum SAS]]-1)</f>
        <v>45820</v>
      </c>
      <c r="W734">
        <f>WEEKNUM(PlanMasine[[#This Row],[Column2]],1)</f>
        <v>24</v>
      </c>
    </row>
    <row r="735" spans="1:23" x14ac:dyDescent="0.25">
      <c r="A735">
        <v>1032443</v>
      </c>
      <c r="B735">
        <v>1</v>
      </c>
      <c r="C735">
        <v>1032470</v>
      </c>
      <c r="D735" t="s">
        <v>2114</v>
      </c>
      <c r="E735">
        <v>2</v>
      </c>
      <c r="F735">
        <v>1</v>
      </c>
      <c r="G735">
        <v>0</v>
      </c>
      <c r="H735">
        <v>0</v>
      </c>
      <c r="I735" t="s">
        <v>5</v>
      </c>
      <c r="J735" t="s">
        <v>570</v>
      </c>
      <c r="K735" t="s">
        <v>2173</v>
      </c>
      <c r="L735" s="3">
        <v>45852</v>
      </c>
      <c r="M7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35" s="3">
        <v>45821</v>
      </c>
      <c r="O735" s="5">
        <f>IFERROR((PlanMasine[[#This Row],[Norma]]/PlanMasine[[#This Row],[Q]])*(PlanMasine[[#This Row],[Q]]/SUMIF(C:C,PlanMasine[[#This Row],[RN]],B:B)*PlanMasine[[#This Row],[KPLQ]]),0)</f>
        <v>2</v>
      </c>
      <c r="P735">
        <v>163306</v>
      </c>
      <c r="Q735">
        <f>COUNTIF(PROMJENA!A:A,PlanMasine[[#This Row],[KPL]]&amp;"-"&amp;PlanMasine[[#This Row],[RN]])</f>
        <v>0</v>
      </c>
      <c r="R735">
        <f>IFERROR(INDEX(REDOSLIJED!A:A,MATCH(PlanMasine[[#This Row],[KPL]],REDOSLIJED!B:B,0)),MAX(REDOSLIJED!A:A)+1)</f>
        <v>45</v>
      </c>
      <c r="S735" s="9">
        <f>SUM($M$2:M735)</f>
        <v>2.9906250000000143</v>
      </c>
      <c r="T735" s="3">
        <f>PlanMasine[[#This Row],[Datum SAS]]-1</f>
        <v>45820</v>
      </c>
      <c r="U735">
        <f>WEEKDAY(PlanMasine[[#This Row],[ZAVRŠETAK MAŠINSKE]],2)</f>
        <v>4</v>
      </c>
      <c r="V735" s="3">
        <f>IF(WEEKDAY(PlanMasine[[#This Row],[Datum SAS]]-1,2)=7,PlanMasine[[#This Row],[Datum SAS]]-3,PlanMasine[[#This Row],[Datum SAS]]-1)</f>
        <v>45820</v>
      </c>
      <c r="W735">
        <f>WEEKNUM(PlanMasine[[#This Row],[Column2]],1)</f>
        <v>24</v>
      </c>
    </row>
    <row r="736" spans="1:23" x14ac:dyDescent="0.25">
      <c r="A736">
        <v>1032443</v>
      </c>
      <c r="B736">
        <v>1</v>
      </c>
      <c r="C736">
        <v>1032458</v>
      </c>
      <c r="D736" t="s">
        <v>2106</v>
      </c>
      <c r="E736">
        <v>1.5</v>
      </c>
      <c r="F736">
        <v>1</v>
      </c>
      <c r="G736">
        <v>0</v>
      </c>
      <c r="H736">
        <v>0</v>
      </c>
      <c r="I736" t="s">
        <v>5</v>
      </c>
      <c r="J736" t="s">
        <v>570</v>
      </c>
      <c r="K736" t="s">
        <v>2173</v>
      </c>
      <c r="L736" s="3">
        <v>45852</v>
      </c>
      <c r="M7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36" s="3">
        <v>45821</v>
      </c>
      <c r="O736" s="5">
        <f>IFERROR((PlanMasine[[#This Row],[Norma]]/PlanMasine[[#This Row],[Q]])*(PlanMasine[[#This Row],[Q]]/SUMIF(C:C,PlanMasine[[#This Row],[RN]],B:B)*PlanMasine[[#This Row],[KPLQ]]),0)</f>
        <v>1.5</v>
      </c>
      <c r="P736">
        <v>163294</v>
      </c>
      <c r="Q736">
        <f>COUNTIF(PROMJENA!A:A,PlanMasine[[#This Row],[KPL]]&amp;"-"&amp;PlanMasine[[#This Row],[RN]])</f>
        <v>0</v>
      </c>
      <c r="R736">
        <f>IFERROR(INDEX(REDOSLIJED!A:A,MATCH(PlanMasine[[#This Row],[KPL]],REDOSLIJED!B:B,0)),MAX(REDOSLIJED!A:A)+1)</f>
        <v>45</v>
      </c>
      <c r="S736" s="9">
        <f>SUM($M$2:M736)</f>
        <v>2.9916666666666809</v>
      </c>
      <c r="T736" s="3">
        <f>PlanMasine[[#This Row],[Datum SAS]]-1</f>
        <v>45820</v>
      </c>
      <c r="U736">
        <f>WEEKDAY(PlanMasine[[#This Row],[ZAVRŠETAK MAŠINSKE]],2)</f>
        <v>4</v>
      </c>
      <c r="V736" s="3">
        <f>IF(WEEKDAY(PlanMasine[[#This Row],[Datum SAS]]-1,2)=7,PlanMasine[[#This Row],[Datum SAS]]-3,PlanMasine[[#This Row],[Datum SAS]]-1)</f>
        <v>45820</v>
      </c>
      <c r="W736">
        <f>WEEKNUM(PlanMasine[[#This Row],[Column2]],1)</f>
        <v>24</v>
      </c>
    </row>
    <row r="737" spans="1:23" x14ac:dyDescent="0.25">
      <c r="A737">
        <v>1032443</v>
      </c>
      <c r="B737">
        <v>1</v>
      </c>
      <c r="C737">
        <v>1032459</v>
      </c>
      <c r="D737" t="s">
        <v>2109</v>
      </c>
      <c r="E737">
        <v>1.5</v>
      </c>
      <c r="F737">
        <v>1</v>
      </c>
      <c r="G737">
        <v>0</v>
      </c>
      <c r="H737">
        <v>0</v>
      </c>
      <c r="I737" t="s">
        <v>5</v>
      </c>
      <c r="J737" t="s">
        <v>570</v>
      </c>
      <c r="K737" t="s">
        <v>2173</v>
      </c>
      <c r="L737" s="3">
        <v>45852</v>
      </c>
      <c r="M7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37" s="3">
        <v>45821</v>
      </c>
      <c r="O737" s="5">
        <f>IFERROR((PlanMasine[[#This Row],[Norma]]/PlanMasine[[#This Row],[Q]])*(PlanMasine[[#This Row],[Q]]/SUMIF(C:C,PlanMasine[[#This Row],[RN]],B:B)*PlanMasine[[#This Row],[KPLQ]]),0)</f>
        <v>1.5</v>
      </c>
      <c r="P737">
        <v>163295</v>
      </c>
      <c r="Q737">
        <f>COUNTIF(PROMJENA!A:A,PlanMasine[[#This Row],[KPL]]&amp;"-"&amp;PlanMasine[[#This Row],[RN]])</f>
        <v>0</v>
      </c>
      <c r="R737">
        <f>IFERROR(INDEX(REDOSLIJED!A:A,MATCH(PlanMasine[[#This Row],[KPL]],REDOSLIJED!B:B,0)),MAX(REDOSLIJED!A:A)+1)</f>
        <v>45</v>
      </c>
      <c r="S737" s="9">
        <f>SUM($M$2:M737)</f>
        <v>2.9927083333333475</v>
      </c>
      <c r="T737" s="3">
        <f>PlanMasine[[#This Row],[Datum SAS]]-1</f>
        <v>45820</v>
      </c>
      <c r="U737">
        <f>WEEKDAY(PlanMasine[[#This Row],[ZAVRŠETAK MAŠINSKE]],2)</f>
        <v>4</v>
      </c>
      <c r="V737" s="3">
        <f>IF(WEEKDAY(PlanMasine[[#This Row],[Datum SAS]]-1,2)=7,PlanMasine[[#This Row],[Datum SAS]]-3,PlanMasine[[#This Row],[Datum SAS]]-1)</f>
        <v>45820</v>
      </c>
      <c r="W737">
        <f>WEEKNUM(PlanMasine[[#This Row],[Column2]],1)</f>
        <v>24</v>
      </c>
    </row>
    <row r="738" spans="1:23" x14ac:dyDescent="0.25">
      <c r="A738">
        <v>1032443</v>
      </c>
      <c r="B738">
        <v>1</v>
      </c>
      <c r="C738">
        <v>1032465</v>
      </c>
      <c r="D738" t="s">
        <v>2112</v>
      </c>
      <c r="E738">
        <v>8</v>
      </c>
      <c r="F738">
        <v>4</v>
      </c>
      <c r="G738">
        <v>0</v>
      </c>
      <c r="H738">
        <v>0</v>
      </c>
      <c r="I738" t="s">
        <v>5</v>
      </c>
      <c r="J738" t="s">
        <v>570</v>
      </c>
      <c r="K738" t="s">
        <v>2173</v>
      </c>
      <c r="L738" s="3">
        <v>45852</v>
      </c>
      <c r="M7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38" s="3">
        <v>45821</v>
      </c>
      <c r="O738" s="5">
        <f>IFERROR((PlanMasine[[#This Row],[Norma]]/PlanMasine[[#This Row],[Q]])*(PlanMasine[[#This Row],[Q]]/SUMIF(C:C,PlanMasine[[#This Row],[RN]],B:B)*PlanMasine[[#This Row],[KPLQ]]),0)</f>
        <v>8</v>
      </c>
      <c r="P738">
        <v>163301</v>
      </c>
      <c r="Q738">
        <f>COUNTIF(PROMJENA!A:A,PlanMasine[[#This Row],[KPL]]&amp;"-"&amp;PlanMasine[[#This Row],[RN]])</f>
        <v>0</v>
      </c>
      <c r="R738">
        <f>IFERROR(INDEX(REDOSLIJED!A:A,MATCH(PlanMasine[[#This Row],[KPL]],REDOSLIJED!B:B,0)),MAX(REDOSLIJED!A:A)+1)</f>
        <v>45</v>
      </c>
      <c r="S738" s="9">
        <f>SUM($M$2:M738)</f>
        <v>2.9982638888889031</v>
      </c>
      <c r="T738" s="3">
        <f>PlanMasine[[#This Row],[Datum SAS]]-1</f>
        <v>45820</v>
      </c>
      <c r="U738">
        <f>WEEKDAY(PlanMasine[[#This Row],[ZAVRŠETAK MAŠINSKE]],2)</f>
        <v>4</v>
      </c>
      <c r="V738" s="3">
        <f>IF(WEEKDAY(PlanMasine[[#This Row],[Datum SAS]]-1,2)=7,PlanMasine[[#This Row],[Datum SAS]]-3,PlanMasine[[#This Row],[Datum SAS]]-1)</f>
        <v>45820</v>
      </c>
      <c r="W738">
        <f>WEEKNUM(PlanMasine[[#This Row],[Column2]],1)</f>
        <v>24</v>
      </c>
    </row>
    <row r="739" spans="1:23" x14ac:dyDescent="0.25">
      <c r="A739">
        <v>1032443</v>
      </c>
      <c r="B739">
        <v>1</v>
      </c>
      <c r="C739">
        <v>1032477</v>
      </c>
      <c r="D739" t="s">
        <v>2115</v>
      </c>
      <c r="E739">
        <v>1</v>
      </c>
      <c r="F739">
        <v>1</v>
      </c>
      <c r="G739">
        <v>0</v>
      </c>
      <c r="H739">
        <v>0</v>
      </c>
      <c r="I739" t="s">
        <v>5</v>
      </c>
      <c r="J739" t="s">
        <v>570</v>
      </c>
      <c r="K739" t="s">
        <v>2173</v>
      </c>
      <c r="L739" s="3">
        <v>45852</v>
      </c>
      <c r="M7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739" s="3">
        <v>45821</v>
      </c>
      <c r="O739" s="5">
        <f>IFERROR((PlanMasine[[#This Row],[Norma]]/PlanMasine[[#This Row],[Q]])*(PlanMasine[[#This Row],[Q]]/SUMIF(C:C,PlanMasine[[#This Row],[RN]],B:B)*PlanMasine[[#This Row],[KPLQ]]),0)</f>
        <v>1</v>
      </c>
      <c r="P739">
        <v>163313</v>
      </c>
      <c r="Q739">
        <f>COUNTIF(PROMJENA!A:A,PlanMasine[[#This Row],[KPL]]&amp;"-"&amp;PlanMasine[[#This Row],[RN]])</f>
        <v>0</v>
      </c>
      <c r="R739">
        <f>IFERROR(INDEX(REDOSLIJED!A:A,MATCH(PlanMasine[[#This Row],[KPL]],REDOSLIJED!B:B,0)),MAX(REDOSLIJED!A:A)+1)</f>
        <v>45</v>
      </c>
      <c r="S739" s="9">
        <f>SUM($M$2:M739)</f>
        <v>2.9989583333333476</v>
      </c>
      <c r="T739" s="3">
        <f>PlanMasine[[#This Row],[Datum SAS]]-1</f>
        <v>45820</v>
      </c>
      <c r="U739">
        <f>WEEKDAY(PlanMasine[[#This Row],[ZAVRŠETAK MAŠINSKE]],2)</f>
        <v>4</v>
      </c>
      <c r="V739" s="3">
        <f>IF(WEEKDAY(PlanMasine[[#This Row],[Datum SAS]]-1,2)=7,PlanMasine[[#This Row],[Datum SAS]]-3,PlanMasine[[#This Row],[Datum SAS]]-1)</f>
        <v>45820</v>
      </c>
      <c r="W739">
        <f>WEEKNUM(PlanMasine[[#This Row],[Column2]],1)</f>
        <v>24</v>
      </c>
    </row>
    <row r="740" spans="1:23" x14ac:dyDescent="0.25">
      <c r="A740">
        <v>1032443</v>
      </c>
      <c r="B740">
        <v>1</v>
      </c>
      <c r="C740">
        <v>1032460</v>
      </c>
      <c r="D740" t="s">
        <v>2110</v>
      </c>
      <c r="E740">
        <v>2</v>
      </c>
      <c r="F740">
        <v>1</v>
      </c>
      <c r="G740">
        <v>0</v>
      </c>
      <c r="H740">
        <v>0</v>
      </c>
      <c r="I740" t="s">
        <v>5</v>
      </c>
      <c r="J740" t="s">
        <v>570</v>
      </c>
      <c r="K740" t="s">
        <v>2173</v>
      </c>
      <c r="L740" s="3">
        <v>45852</v>
      </c>
      <c r="M7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40" s="3">
        <v>45821</v>
      </c>
      <c r="O740" s="5">
        <f>IFERROR((PlanMasine[[#This Row],[Norma]]/PlanMasine[[#This Row],[Q]])*(PlanMasine[[#This Row],[Q]]/SUMIF(C:C,PlanMasine[[#This Row],[RN]],B:B)*PlanMasine[[#This Row],[KPLQ]]),0)</f>
        <v>2</v>
      </c>
      <c r="P740">
        <v>163296</v>
      </c>
      <c r="Q740">
        <f>COUNTIF(PROMJENA!A:A,PlanMasine[[#This Row],[KPL]]&amp;"-"&amp;PlanMasine[[#This Row],[RN]])</f>
        <v>0</v>
      </c>
      <c r="R740">
        <f>IFERROR(INDEX(REDOSLIJED!A:A,MATCH(PlanMasine[[#This Row],[KPL]],REDOSLIJED!B:B,0)),MAX(REDOSLIJED!A:A)+1)</f>
        <v>45</v>
      </c>
      <c r="S740" s="9">
        <f>SUM($M$2:M740)</f>
        <v>3.0003472222222367</v>
      </c>
      <c r="T740" s="3">
        <f>PlanMasine[[#This Row],[Datum SAS]]-1</f>
        <v>45820</v>
      </c>
      <c r="U740">
        <f>WEEKDAY(PlanMasine[[#This Row],[ZAVRŠETAK MAŠINSKE]],2)</f>
        <v>4</v>
      </c>
      <c r="V740" s="3">
        <f>IF(WEEKDAY(PlanMasine[[#This Row],[Datum SAS]]-1,2)=7,PlanMasine[[#This Row],[Datum SAS]]-3,PlanMasine[[#This Row],[Datum SAS]]-1)</f>
        <v>45820</v>
      </c>
      <c r="W740">
        <f>WEEKNUM(PlanMasine[[#This Row],[Column2]],1)</f>
        <v>24</v>
      </c>
    </row>
    <row r="741" spans="1:23" x14ac:dyDescent="0.25">
      <c r="A741">
        <v>1032443</v>
      </c>
      <c r="B741">
        <v>1</v>
      </c>
      <c r="C741">
        <v>1032455</v>
      </c>
      <c r="D741" t="s">
        <v>2103</v>
      </c>
      <c r="E741">
        <v>8</v>
      </c>
      <c r="F741">
        <v>1</v>
      </c>
      <c r="G741">
        <v>0</v>
      </c>
      <c r="H741">
        <v>0</v>
      </c>
      <c r="I741" t="s">
        <v>5</v>
      </c>
      <c r="J741" t="s">
        <v>570</v>
      </c>
      <c r="K741" t="s">
        <v>2173</v>
      </c>
      <c r="L741" s="3">
        <v>45852</v>
      </c>
      <c r="M7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41" s="3">
        <v>45821</v>
      </c>
      <c r="O741" s="5">
        <f>IFERROR((PlanMasine[[#This Row],[Norma]]/PlanMasine[[#This Row],[Q]])*(PlanMasine[[#This Row],[Q]]/SUMIF(C:C,PlanMasine[[#This Row],[RN]],B:B)*PlanMasine[[#This Row],[KPLQ]]),0)</f>
        <v>8</v>
      </c>
      <c r="P741">
        <v>163291</v>
      </c>
      <c r="Q741">
        <f>COUNTIF(PROMJENA!A:A,PlanMasine[[#This Row],[KPL]]&amp;"-"&amp;PlanMasine[[#This Row],[RN]])</f>
        <v>0</v>
      </c>
      <c r="R741">
        <f>IFERROR(INDEX(REDOSLIJED!A:A,MATCH(PlanMasine[[#This Row],[KPL]],REDOSLIJED!B:B,0)),MAX(REDOSLIJED!A:A)+1)</f>
        <v>45</v>
      </c>
      <c r="S741" s="9">
        <f>SUM($M$2:M741)</f>
        <v>3.0059027777777922</v>
      </c>
      <c r="T741" s="3">
        <f>PlanMasine[[#This Row],[Datum SAS]]-1</f>
        <v>45820</v>
      </c>
      <c r="U741">
        <f>WEEKDAY(PlanMasine[[#This Row],[ZAVRŠETAK MAŠINSKE]],2)</f>
        <v>4</v>
      </c>
      <c r="V741" s="3">
        <f>IF(WEEKDAY(PlanMasine[[#This Row],[Datum SAS]]-1,2)=7,PlanMasine[[#This Row],[Datum SAS]]-3,PlanMasine[[#This Row],[Datum SAS]]-1)</f>
        <v>45820</v>
      </c>
      <c r="W741">
        <f>WEEKNUM(PlanMasine[[#This Row],[Column2]],1)</f>
        <v>24</v>
      </c>
    </row>
    <row r="742" spans="1:23" x14ac:dyDescent="0.25">
      <c r="A742">
        <v>1032443</v>
      </c>
      <c r="B742">
        <v>1</v>
      </c>
      <c r="C742">
        <v>1032453</v>
      </c>
      <c r="D742" t="s">
        <v>2119</v>
      </c>
      <c r="E742">
        <v>3.5</v>
      </c>
      <c r="F742">
        <v>1</v>
      </c>
      <c r="G742">
        <v>0</v>
      </c>
      <c r="H742">
        <v>0</v>
      </c>
      <c r="I742" t="s">
        <v>5</v>
      </c>
      <c r="J742" t="s">
        <v>570</v>
      </c>
      <c r="K742" t="s">
        <v>2173</v>
      </c>
      <c r="L742" s="3">
        <v>45852</v>
      </c>
      <c r="M7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742" s="3">
        <v>45821</v>
      </c>
      <c r="O742" s="5">
        <f>IFERROR((PlanMasine[[#This Row],[Norma]]/PlanMasine[[#This Row],[Q]])*(PlanMasine[[#This Row],[Q]]/SUMIF(C:C,PlanMasine[[#This Row],[RN]],B:B)*PlanMasine[[#This Row],[KPLQ]]),0)</f>
        <v>3.5</v>
      </c>
      <c r="P742">
        <v>163289</v>
      </c>
      <c r="Q742">
        <f>COUNTIF(PROMJENA!A:A,PlanMasine[[#This Row],[KPL]]&amp;"-"&amp;PlanMasine[[#This Row],[RN]])</f>
        <v>0</v>
      </c>
      <c r="R742">
        <f>IFERROR(INDEX(REDOSLIJED!A:A,MATCH(PlanMasine[[#This Row],[KPL]],REDOSLIJED!B:B,0)),MAX(REDOSLIJED!A:A)+1)</f>
        <v>45</v>
      </c>
      <c r="S742" s="9">
        <f>SUM($M$2:M742)</f>
        <v>3.008333333333348</v>
      </c>
      <c r="T742" s="3">
        <f>PlanMasine[[#This Row],[Datum SAS]]-1</f>
        <v>45820</v>
      </c>
      <c r="U742">
        <f>WEEKDAY(PlanMasine[[#This Row],[ZAVRŠETAK MAŠINSKE]],2)</f>
        <v>4</v>
      </c>
      <c r="V742" s="3">
        <f>IF(WEEKDAY(PlanMasine[[#This Row],[Datum SAS]]-1,2)=7,PlanMasine[[#This Row],[Datum SAS]]-3,PlanMasine[[#This Row],[Datum SAS]]-1)</f>
        <v>45820</v>
      </c>
      <c r="W742">
        <f>WEEKNUM(PlanMasine[[#This Row],[Column2]],1)</f>
        <v>24</v>
      </c>
    </row>
    <row r="743" spans="1:23" x14ac:dyDescent="0.25">
      <c r="A743">
        <v>1032443</v>
      </c>
      <c r="B743">
        <v>1</v>
      </c>
      <c r="C743">
        <v>1032452</v>
      </c>
      <c r="D743" t="s">
        <v>2118</v>
      </c>
      <c r="E743">
        <v>3.5</v>
      </c>
      <c r="F743">
        <v>1</v>
      </c>
      <c r="G743">
        <v>0</v>
      </c>
      <c r="H743">
        <v>0</v>
      </c>
      <c r="I743" t="s">
        <v>5</v>
      </c>
      <c r="J743" t="s">
        <v>570</v>
      </c>
      <c r="K743" t="s">
        <v>2173</v>
      </c>
      <c r="L743" s="3">
        <v>45852</v>
      </c>
      <c r="M7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743" s="3">
        <v>45821</v>
      </c>
      <c r="O743" s="5">
        <f>IFERROR((PlanMasine[[#This Row],[Norma]]/PlanMasine[[#This Row],[Q]])*(PlanMasine[[#This Row],[Q]]/SUMIF(C:C,PlanMasine[[#This Row],[RN]],B:B)*PlanMasine[[#This Row],[KPLQ]]),0)</f>
        <v>3.5</v>
      </c>
      <c r="P743">
        <v>163288</v>
      </c>
      <c r="Q743">
        <f>COUNTIF(PROMJENA!A:A,PlanMasine[[#This Row],[KPL]]&amp;"-"&amp;PlanMasine[[#This Row],[RN]])</f>
        <v>0</v>
      </c>
      <c r="R743">
        <f>IFERROR(INDEX(REDOSLIJED!A:A,MATCH(PlanMasine[[#This Row],[KPL]],REDOSLIJED!B:B,0)),MAX(REDOSLIJED!A:A)+1)</f>
        <v>45</v>
      </c>
      <c r="S743" s="9">
        <f>SUM($M$2:M743)</f>
        <v>3.0107638888889037</v>
      </c>
      <c r="T743" s="3">
        <f>PlanMasine[[#This Row],[Datum SAS]]-1</f>
        <v>45820</v>
      </c>
      <c r="U743">
        <f>WEEKDAY(PlanMasine[[#This Row],[ZAVRŠETAK MAŠINSKE]],2)</f>
        <v>4</v>
      </c>
      <c r="V743" s="3">
        <f>IF(WEEKDAY(PlanMasine[[#This Row],[Datum SAS]]-1,2)=7,PlanMasine[[#This Row],[Datum SAS]]-3,PlanMasine[[#This Row],[Datum SAS]]-1)</f>
        <v>45820</v>
      </c>
      <c r="W743">
        <f>WEEKNUM(PlanMasine[[#This Row],[Column2]],1)</f>
        <v>24</v>
      </c>
    </row>
    <row r="744" spans="1:23" x14ac:dyDescent="0.25">
      <c r="A744">
        <v>1032443</v>
      </c>
      <c r="B744">
        <v>1</v>
      </c>
      <c r="C744">
        <v>1032451</v>
      </c>
      <c r="D744" t="s">
        <v>2117</v>
      </c>
      <c r="E744">
        <v>5</v>
      </c>
      <c r="F744">
        <v>1</v>
      </c>
      <c r="G744">
        <v>0</v>
      </c>
      <c r="H744">
        <v>0</v>
      </c>
      <c r="I744" t="s">
        <v>5</v>
      </c>
      <c r="J744" t="s">
        <v>570</v>
      </c>
      <c r="K744" t="s">
        <v>2173</v>
      </c>
      <c r="L744" s="3">
        <v>45852</v>
      </c>
      <c r="M7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44" s="3">
        <v>45821</v>
      </c>
      <c r="O744" s="5">
        <f>IFERROR((PlanMasine[[#This Row],[Norma]]/PlanMasine[[#This Row],[Q]])*(PlanMasine[[#This Row],[Q]]/SUMIF(C:C,PlanMasine[[#This Row],[RN]],B:B)*PlanMasine[[#This Row],[KPLQ]]),0)</f>
        <v>5</v>
      </c>
      <c r="P744">
        <v>163287</v>
      </c>
      <c r="Q744">
        <f>COUNTIF(PROMJENA!A:A,PlanMasine[[#This Row],[KPL]]&amp;"-"&amp;PlanMasine[[#This Row],[RN]])</f>
        <v>0</v>
      </c>
      <c r="R744">
        <f>IFERROR(INDEX(REDOSLIJED!A:A,MATCH(PlanMasine[[#This Row],[KPL]],REDOSLIJED!B:B,0)),MAX(REDOSLIJED!A:A)+1)</f>
        <v>45</v>
      </c>
      <c r="S744" s="9">
        <f>SUM($M$2:M744)</f>
        <v>3.014236111111126</v>
      </c>
      <c r="T744" s="3">
        <f>PlanMasine[[#This Row],[Datum SAS]]-1</f>
        <v>45820</v>
      </c>
      <c r="U744">
        <f>WEEKDAY(PlanMasine[[#This Row],[ZAVRŠETAK MAŠINSKE]],2)</f>
        <v>4</v>
      </c>
      <c r="V744" s="3">
        <f>IF(WEEKDAY(PlanMasine[[#This Row],[Datum SAS]]-1,2)=7,PlanMasine[[#This Row],[Datum SAS]]-3,PlanMasine[[#This Row],[Datum SAS]]-1)</f>
        <v>45820</v>
      </c>
      <c r="W744">
        <f>WEEKNUM(PlanMasine[[#This Row],[Column2]],1)</f>
        <v>24</v>
      </c>
    </row>
    <row r="745" spans="1:23" x14ac:dyDescent="0.25">
      <c r="A745">
        <v>1032443</v>
      </c>
      <c r="B745">
        <v>1</v>
      </c>
      <c r="C745">
        <v>1032461</v>
      </c>
      <c r="D745" t="s">
        <v>2111</v>
      </c>
      <c r="E745">
        <v>2</v>
      </c>
      <c r="F745">
        <v>1</v>
      </c>
      <c r="G745">
        <v>0</v>
      </c>
      <c r="H745">
        <v>0</v>
      </c>
      <c r="I745" t="s">
        <v>5</v>
      </c>
      <c r="J745" t="s">
        <v>570</v>
      </c>
      <c r="K745" t="s">
        <v>2173</v>
      </c>
      <c r="L745" s="3">
        <v>45852</v>
      </c>
      <c r="M7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45" s="3">
        <v>45821</v>
      </c>
      <c r="O745" s="5">
        <f>IFERROR((PlanMasine[[#This Row],[Norma]]/PlanMasine[[#This Row],[Q]])*(PlanMasine[[#This Row],[Q]]/SUMIF(C:C,PlanMasine[[#This Row],[RN]],B:B)*PlanMasine[[#This Row],[KPLQ]]),0)</f>
        <v>2</v>
      </c>
      <c r="P745">
        <v>163297</v>
      </c>
      <c r="Q745">
        <f>COUNTIF(PROMJENA!A:A,PlanMasine[[#This Row],[KPL]]&amp;"-"&amp;PlanMasine[[#This Row],[RN]])</f>
        <v>0</v>
      </c>
      <c r="R745">
        <f>IFERROR(INDEX(REDOSLIJED!A:A,MATCH(PlanMasine[[#This Row],[KPL]],REDOSLIJED!B:B,0)),MAX(REDOSLIJED!A:A)+1)</f>
        <v>45</v>
      </c>
      <c r="S745" s="9">
        <f>SUM($M$2:M745)</f>
        <v>3.0156250000000151</v>
      </c>
      <c r="T745" s="3">
        <f>PlanMasine[[#This Row],[Datum SAS]]-1</f>
        <v>45820</v>
      </c>
      <c r="U745">
        <f>WEEKDAY(PlanMasine[[#This Row],[ZAVRŠETAK MAŠINSKE]],2)</f>
        <v>4</v>
      </c>
      <c r="V745" s="3">
        <f>IF(WEEKDAY(PlanMasine[[#This Row],[Datum SAS]]-1,2)=7,PlanMasine[[#This Row],[Datum SAS]]-3,PlanMasine[[#This Row],[Datum SAS]]-1)</f>
        <v>45820</v>
      </c>
      <c r="W745">
        <f>WEEKNUM(PlanMasine[[#This Row],[Column2]],1)</f>
        <v>24</v>
      </c>
    </row>
    <row r="746" spans="1:23" x14ac:dyDescent="0.25">
      <c r="A746">
        <v>1032443</v>
      </c>
      <c r="B746">
        <v>1</v>
      </c>
      <c r="C746">
        <v>1032444</v>
      </c>
      <c r="D746" t="s">
        <v>2108</v>
      </c>
      <c r="E746">
        <v>4</v>
      </c>
      <c r="F746">
        <v>1</v>
      </c>
      <c r="G746">
        <v>0</v>
      </c>
      <c r="H746">
        <v>0</v>
      </c>
      <c r="I746" t="s">
        <v>5</v>
      </c>
      <c r="J746" t="s">
        <v>570</v>
      </c>
      <c r="K746" t="s">
        <v>2173</v>
      </c>
      <c r="L746" s="3">
        <v>45852</v>
      </c>
      <c r="M7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46" s="3">
        <v>45821</v>
      </c>
      <c r="O746" s="5">
        <f>IFERROR((PlanMasine[[#This Row],[Norma]]/PlanMasine[[#This Row],[Q]])*(PlanMasine[[#This Row],[Q]]/SUMIF(C:C,PlanMasine[[#This Row],[RN]],B:B)*PlanMasine[[#This Row],[KPLQ]]),0)</f>
        <v>4</v>
      </c>
      <c r="P746">
        <v>163280</v>
      </c>
      <c r="Q746">
        <f>COUNTIF(PROMJENA!A:A,PlanMasine[[#This Row],[KPL]]&amp;"-"&amp;PlanMasine[[#This Row],[RN]])</f>
        <v>0</v>
      </c>
      <c r="R746">
        <f>IFERROR(INDEX(REDOSLIJED!A:A,MATCH(PlanMasine[[#This Row],[KPL]],REDOSLIJED!B:B,0)),MAX(REDOSLIJED!A:A)+1)</f>
        <v>45</v>
      </c>
      <c r="S746" s="9">
        <f>SUM($M$2:M746)</f>
        <v>3.0184027777777929</v>
      </c>
      <c r="T746" s="3">
        <f>PlanMasine[[#This Row],[Datum SAS]]-1</f>
        <v>45820</v>
      </c>
      <c r="U746">
        <f>WEEKDAY(PlanMasine[[#This Row],[ZAVRŠETAK MAŠINSKE]],2)</f>
        <v>4</v>
      </c>
      <c r="V746" s="3">
        <f>IF(WEEKDAY(PlanMasine[[#This Row],[Datum SAS]]-1,2)=7,PlanMasine[[#This Row],[Datum SAS]]-3,PlanMasine[[#This Row],[Datum SAS]]-1)</f>
        <v>45820</v>
      </c>
      <c r="W746">
        <f>WEEKNUM(PlanMasine[[#This Row],[Column2]],1)</f>
        <v>24</v>
      </c>
    </row>
    <row r="747" spans="1:23" x14ac:dyDescent="0.25">
      <c r="A747">
        <v>1032443</v>
      </c>
      <c r="B747">
        <v>1</v>
      </c>
      <c r="C747">
        <v>1032445</v>
      </c>
      <c r="D747" t="s">
        <v>2107</v>
      </c>
      <c r="E747">
        <v>4</v>
      </c>
      <c r="F747">
        <v>1</v>
      </c>
      <c r="G747">
        <v>0</v>
      </c>
      <c r="H747">
        <v>0</v>
      </c>
      <c r="I747" t="s">
        <v>5</v>
      </c>
      <c r="J747" t="s">
        <v>570</v>
      </c>
      <c r="K747" t="s">
        <v>2173</v>
      </c>
      <c r="L747" s="3">
        <v>45852</v>
      </c>
      <c r="M7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47" s="3">
        <v>45821</v>
      </c>
      <c r="O747" s="5">
        <f>IFERROR((PlanMasine[[#This Row],[Norma]]/PlanMasine[[#This Row],[Q]])*(PlanMasine[[#This Row],[Q]]/SUMIF(C:C,PlanMasine[[#This Row],[RN]],B:B)*PlanMasine[[#This Row],[KPLQ]]),0)</f>
        <v>4</v>
      </c>
      <c r="P747">
        <v>163281</v>
      </c>
      <c r="Q747">
        <f>COUNTIF(PROMJENA!A:A,PlanMasine[[#This Row],[KPL]]&amp;"-"&amp;PlanMasine[[#This Row],[RN]])</f>
        <v>0</v>
      </c>
      <c r="R747">
        <f>IFERROR(INDEX(REDOSLIJED!A:A,MATCH(PlanMasine[[#This Row],[KPL]],REDOSLIJED!B:B,0)),MAX(REDOSLIJED!A:A)+1)</f>
        <v>45</v>
      </c>
      <c r="S747" s="9">
        <f>SUM($M$2:M747)</f>
        <v>3.0211805555555706</v>
      </c>
      <c r="T747" s="3">
        <f>PlanMasine[[#This Row],[Datum SAS]]-1</f>
        <v>45820</v>
      </c>
      <c r="U747">
        <f>WEEKDAY(PlanMasine[[#This Row],[ZAVRŠETAK MAŠINSKE]],2)</f>
        <v>4</v>
      </c>
      <c r="V747" s="3">
        <f>IF(WEEKDAY(PlanMasine[[#This Row],[Datum SAS]]-1,2)=7,PlanMasine[[#This Row],[Datum SAS]]-3,PlanMasine[[#This Row],[Datum SAS]]-1)</f>
        <v>45820</v>
      </c>
      <c r="W747">
        <f>WEEKNUM(PlanMasine[[#This Row],[Column2]],1)</f>
        <v>24</v>
      </c>
    </row>
    <row r="748" spans="1:23" x14ac:dyDescent="0.25">
      <c r="A748">
        <v>1032443</v>
      </c>
      <c r="B748">
        <v>1</v>
      </c>
      <c r="C748">
        <v>1032447</v>
      </c>
      <c r="D748" t="s">
        <v>2116</v>
      </c>
      <c r="E748">
        <v>4</v>
      </c>
      <c r="F748">
        <v>2</v>
      </c>
      <c r="G748">
        <v>0</v>
      </c>
      <c r="H748">
        <v>0</v>
      </c>
      <c r="I748" t="s">
        <v>5</v>
      </c>
      <c r="J748" t="s">
        <v>570</v>
      </c>
      <c r="K748" t="s">
        <v>2173</v>
      </c>
      <c r="L748" s="3">
        <v>45852</v>
      </c>
      <c r="M7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48" s="3">
        <v>45821</v>
      </c>
      <c r="O748" s="5">
        <f>IFERROR((PlanMasine[[#This Row],[Norma]]/PlanMasine[[#This Row],[Q]])*(PlanMasine[[#This Row],[Q]]/SUMIF(C:C,PlanMasine[[#This Row],[RN]],B:B)*PlanMasine[[#This Row],[KPLQ]]),0)</f>
        <v>4</v>
      </c>
      <c r="P748">
        <v>163283</v>
      </c>
      <c r="Q748">
        <f>COUNTIF(PROMJENA!A:A,PlanMasine[[#This Row],[KPL]]&amp;"-"&amp;PlanMasine[[#This Row],[RN]])</f>
        <v>0</v>
      </c>
      <c r="R748">
        <f>IFERROR(INDEX(REDOSLIJED!A:A,MATCH(PlanMasine[[#This Row],[KPL]],REDOSLIJED!B:B,0)),MAX(REDOSLIJED!A:A)+1)</f>
        <v>45</v>
      </c>
      <c r="S748" s="9">
        <f>SUM($M$2:M748)</f>
        <v>3.0239583333333484</v>
      </c>
      <c r="T748" s="3">
        <f>PlanMasine[[#This Row],[Datum SAS]]-1</f>
        <v>45820</v>
      </c>
      <c r="U748">
        <f>WEEKDAY(PlanMasine[[#This Row],[ZAVRŠETAK MAŠINSKE]],2)</f>
        <v>4</v>
      </c>
      <c r="V748" s="3">
        <f>IF(WEEKDAY(PlanMasine[[#This Row],[Datum SAS]]-1,2)=7,PlanMasine[[#This Row],[Datum SAS]]-3,PlanMasine[[#This Row],[Datum SAS]]-1)</f>
        <v>45820</v>
      </c>
      <c r="W748">
        <f>WEEKNUM(PlanMasine[[#This Row],[Column2]],1)</f>
        <v>24</v>
      </c>
    </row>
    <row r="749" spans="1:23" x14ac:dyDescent="0.25">
      <c r="A749">
        <v>1032443</v>
      </c>
      <c r="B749">
        <v>1</v>
      </c>
      <c r="C749">
        <v>1032454</v>
      </c>
      <c r="D749" t="s">
        <v>2121</v>
      </c>
      <c r="E749">
        <v>5</v>
      </c>
      <c r="F749">
        <v>1</v>
      </c>
      <c r="G749">
        <v>0</v>
      </c>
      <c r="H749">
        <v>0</v>
      </c>
      <c r="I749" t="s">
        <v>5</v>
      </c>
      <c r="J749" t="s">
        <v>570</v>
      </c>
      <c r="K749" t="s">
        <v>2173</v>
      </c>
      <c r="L749" s="3">
        <v>45852</v>
      </c>
      <c r="M7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49" s="3">
        <v>45821</v>
      </c>
      <c r="O749" s="5">
        <f>IFERROR((PlanMasine[[#This Row],[Norma]]/PlanMasine[[#This Row],[Q]])*(PlanMasine[[#This Row],[Q]]/SUMIF(C:C,PlanMasine[[#This Row],[RN]],B:B)*PlanMasine[[#This Row],[KPLQ]]),0)</f>
        <v>5</v>
      </c>
      <c r="P749">
        <v>163290</v>
      </c>
      <c r="Q749">
        <f>COUNTIF(PROMJENA!A:A,PlanMasine[[#This Row],[KPL]]&amp;"-"&amp;PlanMasine[[#This Row],[RN]])</f>
        <v>0</v>
      </c>
      <c r="R749">
        <f>IFERROR(INDEX(REDOSLIJED!A:A,MATCH(PlanMasine[[#This Row],[KPL]],REDOSLIJED!B:B,0)),MAX(REDOSLIJED!A:A)+1)</f>
        <v>45</v>
      </c>
      <c r="S749" s="9">
        <f>SUM($M$2:M749)</f>
        <v>3.0274305555555707</v>
      </c>
      <c r="T749" s="3">
        <f>PlanMasine[[#This Row],[Datum SAS]]-1</f>
        <v>45820</v>
      </c>
      <c r="U749">
        <f>WEEKDAY(PlanMasine[[#This Row],[ZAVRŠETAK MAŠINSKE]],2)</f>
        <v>4</v>
      </c>
      <c r="V749" s="3">
        <f>IF(WEEKDAY(PlanMasine[[#This Row],[Datum SAS]]-1,2)=7,PlanMasine[[#This Row],[Datum SAS]]-3,PlanMasine[[#This Row],[Datum SAS]]-1)</f>
        <v>45820</v>
      </c>
      <c r="W749">
        <f>WEEKNUM(PlanMasine[[#This Row],[Column2]],1)</f>
        <v>24</v>
      </c>
    </row>
    <row r="750" spans="1:23" x14ac:dyDescent="0.25">
      <c r="A750">
        <v>1016384</v>
      </c>
      <c r="B750">
        <v>1</v>
      </c>
      <c r="C750">
        <v>1016403</v>
      </c>
      <c r="D750" t="s">
        <v>2027</v>
      </c>
      <c r="E750">
        <v>72</v>
      </c>
      <c r="F750">
        <v>12</v>
      </c>
      <c r="G750">
        <v>0</v>
      </c>
      <c r="H750">
        <v>0</v>
      </c>
      <c r="I750" t="s">
        <v>5</v>
      </c>
      <c r="J750" t="s">
        <v>570</v>
      </c>
      <c r="K750" t="s">
        <v>2020</v>
      </c>
      <c r="L750" s="3">
        <v>45838</v>
      </c>
      <c r="M7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750" s="3">
        <v>45824</v>
      </c>
      <c r="O750" s="5">
        <f>IFERROR((PlanMasine[[#This Row],[Norma]]/PlanMasine[[#This Row],[Q]])*(PlanMasine[[#This Row],[Q]]/SUMIF(C:C,PlanMasine[[#This Row],[RN]],B:B)*PlanMasine[[#This Row],[KPLQ]]),0)</f>
        <v>24</v>
      </c>
      <c r="P750">
        <v>199549</v>
      </c>
      <c r="Q750">
        <f>COUNTIF(PROMJENA!A:A,PlanMasine[[#This Row],[KPL]]&amp;"-"&amp;PlanMasine[[#This Row],[RN]])</f>
        <v>0</v>
      </c>
      <c r="R750">
        <f>IFERROR(INDEX(REDOSLIJED!A:A,MATCH(PlanMasine[[#This Row],[KPL]],REDOSLIJED!B:B,0)),MAX(REDOSLIJED!A:A)+1)</f>
        <v>45</v>
      </c>
      <c r="S750" s="9">
        <f>SUM($M$2:M750)</f>
        <v>3.0440972222222373</v>
      </c>
      <c r="T750" s="3">
        <f>PlanMasine[[#This Row],[Datum SAS]]-1</f>
        <v>45823</v>
      </c>
      <c r="U750">
        <f>WEEKDAY(PlanMasine[[#This Row],[ZAVRŠETAK MAŠINSKE]],2)</f>
        <v>7</v>
      </c>
      <c r="V750" s="3">
        <f>IF(WEEKDAY(PlanMasine[[#This Row],[Datum SAS]]-1,2)=7,PlanMasine[[#This Row],[Datum SAS]]-3,PlanMasine[[#This Row],[Datum SAS]]-1)</f>
        <v>45821</v>
      </c>
      <c r="W750">
        <f>WEEKNUM(PlanMasine[[#This Row],[Column2]],1)</f>
        <v>24</v>
      </c>
    </row>
    <row r="751" spans="1:23" x14ac:dyDescent="0.25">
      <c r="A751">
        <v>1016384</v>
      </c>
      <c r="B751">
        <v>1</v>
      </c>
      <c r="C751">
        <v>1016400</v>
      </c>
      <c r="D751" t="s">
        <v>2028</v>
      </c>
      <c r="E751">
        <v>42</v>
      </c>
      <c r="F751">
        <v>6</v>
      </c>
      <c r="G751">
        <v>0</v>
      </c>
      <c r="H751">
        <v>0</v>
      </c>
      <c r="I751" t="s">
        <v>5</v>
      </c>
      <c r="J751" t="s">
        <v>570</v>
      </c>
      <c r="K751" t="s">
        <v>2020</v>
      </c>
      <c r="L751" s="3">
        <v>45838</v>
      </c>
      <c r="M7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751" s="3">
        <v>45824</v>
      </c>
      <c r="O751" s="5">
        <f>IFERROR((PlanMasine[[#This Row],[Norma]]/PlanMasine[[#This Row],[Q]])*(PlanMasine[[#This Row],[Q]]/SUMIF(C:C,PlanMasine[[#This Row],[RN]],B:B)*PlanMasine[[#This Row],[KPLQ]]),0)</f>
        <v>14</v>
      </c>
      <c r="P751">
        <v>199546</v>
      </c>
      <c r="Q751">
        <f>COUNTIF(PROMJENA!A:A,PlanMasine[[#This Row],[KPL]]&amp;"-"&amp;PlanMasine[[#This Row],[RN]])</f>
        <v>0</v>
      </c>
      <c r="R751">
        <f>IFERROR(INDEX(REDOSLIJED!A:A,MATCH(PlanMasine[[#This Row],[KPL]],REDOSLIJED!B:B,0)),MAX(REDOSLIJED!A:A)+1)</f>
        <v>45</v>
      </c>
      <c r="S751" s="9">
        <f>SUM($M$2:M751)</f>
        <v>3.0538194444444597</v>
      </c>
      <c r="T751" s="3">
        <f>PlanMasine[[#This Row],[Datum SAS]]-1</f>
        <v>45823</v>
      </c>
      <c r="U751">
        <f>WEEKDAY(PlanMasine[[#This Row],[ZAVRŠETAK MAŠINSKE]],2)</f>
        <v>7</v>
      </c>
      <c r="V751" s="3">
        <f>IF(WEEKDAY(PlanMasine[[#This Row],[Datum SAS]]-1,2)=7,PlanMasine[[#This Row],[Datum SAS]]-3,PlanMasine[[#This Row],[Datum SAS]]-1)</f>
        <v>45821</v>
      </c>
      <c r="W751">
        <f>WEEKNUM(PlanMasine[[#This Row],[Column2]],1)</f>
        <v>24</v>
      </c>
    </row>
    <row r="752" spans="1:23" x14ac:dyDescent="0.25">
      <c r="A752">
        <v>1016384</v>
      </c>
      <c r="B752">
        <v>1</v>
      </c>
      <c r="C752">
        <v>1016396</v>
      </c>
      <c r="D752" t="s">
        <v>2029</v>
      </c>
      <c r="E752">
        <v>30</v>
      </c>
      <c r="F752">
        <v>3</v>
      </c>
      <c r="G752">
        <v>0</v>
      </c>
      <c r="H752">
        <v>0</v>
      </c>
      <c r="I752" t="s">
        <v>5</v>
      </c>
      <c r="J752" t="s">
        <v>570</v>
      </c>
      <c r="K752" t="s">
        <v>2020</v>
      </c>
      <c r="L752" s="3">
        <v>45838</v>
      </c>
      <c r="M7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52" s="3">
        <v>45824</v>
      </c>
      <c r="O752" s="5">
        <f>IFERROR((PlanMasine[[#This Row],[Norma]]/PlanMasine[[#This Row],[Q]])*(PlanMasine[[#This Row],[Q]]/SUMIF(C:C,PlanMasine[[#This Row],[RN]],B:B)*PlanMasine[[#This Row],[KPLQ]]),0)</f>
        <v>10</v>
      </c>
      <c r="P752">
        <v>199542</v>
      </c>
      <c r="Q752">
        <f>COUNTIF(PROMJENA!A:A,PlanMasine[[#This Row],[KPL]]&amp;"-"&amp;PlanMasine[[#This Row],[RN]])</f>
        <v>0</v>
      </c>
      <c r="R752">
        <f>IFERROR(INDEX(REDOSLIJED!A:A,MATCH(PlanMasine[[#This Row],[KPL]],REDOSLIJED!B:B,0)),MAX(REDOSLIJED!A:A)+1)</f>
        <v>45</v>
      </c>
      <c r="S752" s="9">
        <f>SUM($M$2:M752)</f>
        <v>3.0607638888889044</v>
      </c>
      <c r="T752" s="3">
        <f>PlanMasine[[#This Row],[Datum SAS]]-1</f>
        <v>45823</v>
      </c>
      <c r="U752">
        <f>WEEKDAY(PlanMasine[[#This Row],[ZAVRŠETAK MAŠINSKE]],2)</f>
        <v>7</v>
      </c>
      <c r="V752" s="3">
        <f>IF(WEEKDAY(PlanMasine[[#This Row],[Datum SAS]]-1,2)=7,PlanMasine[[#This Row],[Datum SAS]]-3,PlanMasine[[#This Row],[Datum SAS]]-1)</f>
        <v>45821</v>
      </c>
      <c r="W752">
        <f>WEEKNUM(PlanMasine[[#This Row],[Column2]],1)</f>
        <v>24</v>
      </c>
    </row>
    <row r="753" spans="1:23" x14ac:dyDescent="0.25">
      <c r="A753">
        <v>1016384</v>
      </c>
      <c r="B753">
        <v>1</v>
      </c>
      <c r="C753">
        <v>1016395</v>
      </c>
      <c r="D753" t="s">
        <v>2026</v>
      </c>
      <c r="E753">
        <v>18</v>
      </c>
      <c r="F753">
        <v>3</v>
      </c>
      <c r="G753">
        <v>0</v>
      </c>
      <c r="H753">
        <v>0</v>
      </c>
      <c r="I753" t="s">
        <v>5</v>
      </c>
      <c r="J753" t="s">
        <v>570</v>
      </c>
      <c r="K753" t="s">
        <v>2020</v>
      </c>
      <c r="L753" s="3">
        <v>45838</v>
      </c>
      <c r="M7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53" s="3">
        <v>45824</v>
      </c>
      <c r="O753" s="5">
        <f>IFERROR((PlanMasine[[#This Row],[Norma]]/PlanMasine[[#This Row],[Q]])*(PlanMasine[[#This Row],[Q]]/SUMIF(C:C,PlanMasine[[#This Row],[RN]],B:B)*PlanMasine[[#This Row],[KPLQ]]),0)</f>
        <v>6</v>
      </c>
      <c r="P753">
        <v>199541</v>
      </c>
      <c r="Q753">
        <f>COUNTIF(PROMJENA!A:A,PlanMasine[[#This Row],[KPL]]&amp;"-"&amp;PlanMasine[[#This Row],[RN]])</f>
        <v>0</v>
      </c>
      <c r="R753">
        <f>IFERROR(INDEX(REDOSLIJED!A:A,MATCH(PlanMasine[[#This Row],[KPL]],REDOSLIJED!B:B,0)),MAX(REDOSLIJED!A:A)+1)</f>
        <v>45</v>
      </c>
      <c r="S753" s="9">
        <f>SUM($M$2:M753)</f>
        <v>3.0649305555555713</v>
      </c>
      <c r="T753" s="3">
        <f>PlanMasine[[#This Row],[Datum SAS]]-1</f>
        <v>45823</v>
      </c>
      <c r="U753">
        <f>WEEKDAY(PlanMasine[[#This Row],[ZAVRŠETAK MAŠINSKE]],2)</f>
        <v>7</v>
      </c>
      <c r="V753" s="3">
        <f>IF(WEEKDAY(PlanMasine[[#This Row],[Datum SAS]]-1,2)=7,PlanMasine[[#This Row],[Datum SAS]]-3,PlanMasine[[#This Row],[Datum SAS]]-1)</f>
        <v>45821</v>
      </c>
      <c r="W753">
        <f>WEEKNUM(PlanMasine[[#This Row],[Column2]],1)</f>
        <v>24</v>
      </c>
    </row>
    <row r="754" spans="1:23" x14ac:dyDescent="0.25">
      <c r="A754">
        <v>1016384</v>
      </c>
      <c r="B754">
        <v>1</v>
      </c>
      <c r="C754">
        <v>1016391</v>
      </c>
      <c r="D754" t="s">
        <v>2025</v>
      </c>
      <c r="E754">
        <v>30</v>
      </c>
      <c r="F754">
        <v>6</v>
      </c>
      <c r="G754">
        <v>0</v>
      </c>
      <c r="H754">
        <v>0</v>
      </c>
      <c r="I754" t="s">
        <v>5</v>
      </c>
      <c r="J754" t="s">
        <v>570</v>
      </c>
      <c r="K754" t="s">
        <v>2020</v>
      </c>
      <c r="L754" s="3">
        <v>45838</v>
      </c>
      <c r="M7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54" s="3">
        <v>45824</v>
      </c>
      <c r="O754" s="5">
        <f>IFERROR((PlanMasine[[#This Row],[Norma]]/PlanMasine[[#This Row],[Q]])*(PlanMasine[[#This Row],[Q]]/SUMIF(C:C,PlanMasine[[#This Row],[RN]],B:B)*PlanMasine[[#This Row],[KPLQ]]),0)</f>
        <v>10</v>
      </c>
      <c r="P754">
        <v>199537</v>
      </c>
      <c r="Q754">
        <f>COUNTIF(PROMJENA!A:A,PlanMasine[[#This Row],[KPL]]&amp;"-"&amp;PlanMasine[[#This Row],[RN]])</f>
        <v>0</v>
      </c>
      <c r="R754">
        <f>IFERROR(INDEX(REDOSLIJED!A:A,MATCH(PlanMasine[[#This Row],[KPL]],REDOSLIJED!B:B,0)),MAX(REDOSLIJED!A:A)+1)</f>
        <v>45</v>
      </c>
      <c r="S754" s="9">
        <f>SUM($M$2:M754)</f>
        <v>3.0718750000000159</v>
      </c>
      <c r="T754" s="3">
        <f>PlanMasine[[#This Row],[Datum SAS]]-1</f>
        <v>45823</v>
      </c>
      <c r="U754">
        <f>WEEKDAY(PlanMasine[[#This Row],[ZAVRŠETAK MAŠINSKE]],2)</f>
        <v>7</v>
      </c>
      <c r="V754" s="3">
        <f>IF(WEEKDAY(PlanMasine[[#This Row],[Datum SAS]]-1,2)=7,PlanMasine[[#This Row],[Datum SAS]]-3,PlanMasine[[#This Row],[Datum SAS]]-1)</f>
        <v>45821</v>
      </c>
      <c r="W754">
        <f>WEEKNUM(PlanMasine[[#This Row],[Column2]],1)</f>
        <v>24</v>
      </c>
    </row>
    <row r="755" spans="1:23" x14ac:dyDescent="0.25">
      <c r="A755">
        <v>1016384</v>
      </c>
      <c r="B755">
        <v>1</v>
      </c>
      <c r="C755">
        <v>1016389</v>
      </c>
      <c r="D755" t="s">
        <v>2030</v>
      </c>
      <c r="E755">
        <v>30</v>
      </c>
      <c r="F755">
        <v>3</v>
      </c>
      <c r="G755">
        <v>0</v>
      </c>
      <c r="H755">
        <v>0</v>
      </c>
      <c r="I755" t="s">
        <v>5</v>
      </c>
      <c r="J755" t="s">
        <v>570</v>
      </c>
      <c r="K755" t="s">
        <v>2020</v>
      </c>
      <c r="L755" s="3">
        <v>45838</v>
      </c>
      <c r="M7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55" s="3">
        <v>45824</v>
      </c>
      <c r="O755" s="5">
        <f>IFERROR((PlanMasine[[#This Row],[Norma]]/PlanMasine[[#This Row],[Q]])*(PlanMasine[[#This Row],[Q]]/SUMIF(C:C,PlanMasine[[#This Row],[RN]],B:B)*PlanMasine[[#This Row],[KPLQ]]),0)</f>
        <v>10</v>
      </c>
      <c r="P755">
        <v>199535</v>
      </c>
      <c r="Q755">
        <f>COUNTIF(PROMJENA!A:A,PlanMasine[[#This Row],[KPL]]&amp;"-"&amp;PlanMasine[[#This Row],[RN]])</f>
        <v>0</v>
      </c>
      <c r="R755">
        <f>IFERROR(INDEX(REDOSLIJED!A:A,MATCH(PlanMasine[[#This Row],[KPL]],REDOSLIJED!B:B,0)),MAX(REDOSLIJED!A:A)+1)</f>
        <v>45</v>
      </c>
      <c r="S755" s="9">
        <f>SUM($M$2:M755)</f>
        <v>3.0788194444444605</v>
      </c>
      <c r="T755" s="3">
        <f>PlanMasine[[#This Row],[Datum SAS]]-1</f>
        <v>45823</v>
      </c>
      <c r="U755">
        <f>WEEKDAY(PlanMasine[[#This Row],[ZAVRŠETAK MAŠINSKE]],2)</f>
        <v>7</v>
      </c>
      <c r="V755" s="3">
        <f>IF(WEEKDAY(PlanMasine[[#This Row],[Datum SAS]]-1,2)=7,PlanMasine[[#This Row],[Datum SAS]]-3,PlanMasine[[#This Row],[Datum SAS]]-1)</f>
        <v>45821</v>
      </c>
      <c r="W755">
        <f>WEEKNUM(PlanMasine[[#This Row],[Column2]],1)</f>
        <v>24</v>
      </c>
    </row>
    <row r="756" spans="1:23" x14ac:dyDescent="0.25">
      <c r="A756">
        <v>1016384</v>
      </c>
      <c r="B756">
        <v>1</v>
      </c>
      <c r="C756">
        <v>1016390</v>
      </c>
      <c r="D756" t="s">
        <v>2024</v>
      </c>
      <c r="E756">
        <v>48</v>
      </c>
      <c r="F756">
        <v>12</v>
      </c>
      <c r="G756">
        <v>0</v>
      </c>
      <c r="H756">
        <v>0</v>
      </c>
      <c r="I756" t="s">
        <v>5</v>
      </c>
      <c r="J756" t="s">
        <v>570</v>
      </c>
      <c r="K756" t="s">
        <v>2020</v>
      </c>
      <c r="L756" s="3">
        <v>45838</v>
      </c>
      <c r="M7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756" s="3">
        <v>45824</v>
      </c>
      <c r="O756" s="5">
        <f>IFERROR((PlanMasine[[#This Row],[Norma]]/PlanMasine[[#This Row],[Q]])*(PlanMasine[[#This Row],[Q]]/SUMIF(C:C,PlanMasine[[#This Row],[RN]],B:B)*PlanMasine[[#This Row],[KPLQ]]),0)</f>
        <v>16</v>
      </c>
      <c r="P756">
        <v>199536</v>
      </c>
      <c r="Q756">
        <f>COUNTIF(PROMJENA!A:A,PlanMasine[[#This Row],[KPL]]&amp;"-"&amp;PlanMasine[[#This Row],[RN]])</f>
        <v>0</v>
      </c>
      <c r="R756">
        <f>IFERROR(INDEX(REDOSLIJED!A:A,MATCH(PlanMasine[[#This Row],[KPL]],REDOSLIJED!B:B,0)),MAX(REDOSLIJED!A:A)+1)</f>
        <v>45</v>
      </c>
      <c r="S756" s="9">
        <f>SUM($M$2:M756)</f>
        <v>3.0899305555555716</v>
      </c>
      <c r="T756" s="3">
        <f>PlanMasine[[#This Row],[Datum SAS]]-1</f>
        <v>45823</v>
      </c>
      <c r="U756">
        <f>WEEKDAY(PlanMasine[[#This Row],[ZAVRŠETAK MAŠINSKE]],2)</f>
        <v>7</v>
      </c>
      <c r="V756" s="3">
        <f>IF(WEEKDAY(PlanMasine[[#This Row],[Datum SAS]]-1,2)=7,PlanMasine[[#This Row],[Datum SAS]]-3,PlanMasine[[#This Row],[Datum SAS]]-1)</f>
        <v>45821</v>
      </c>
      <c r="W756">
        <f>WEEKNUM(PlanMasine[[#This Row],[Column2]],1)</f>
        <v>24</v>
      </c>
    </row>
    <row r="757" spans="1:23" x14ac:dyDescent="0.25">
      <c r="A757">
        <v>1016384</v>
      </c>
      <c r="B757">
        <v>1</v>
      </c>
      <c r="C757">
        <v>1016385</v>
      </c>
      <c r="D757" t="s">
        <v>2022</v>
      </c>
      <c r="E757">
        <v>36</v>
      </c>
      <c r="F757">
        <v>3</v>
      </c>
      <c r="G757">
        <v>0</v>
      </c>
      <c r="H757">
        <v>0</v>
      </c>
      <c r="I757" t="s">
        <v>5</v>
      </c>
      <c r="J757" t="s">
        <v>570</v>
      </c>
      <c r="K757" t="s">
        <v>2020</v>
      </c>
      <c r="L757" s="3">
        <v>45838</v>
      </c>
      <c r="M7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757" s="3">
        <v>45824</v>
      </c>
      <c r="O757" s="5">
        <f>IFERROR((PlanMasine[[#This Row],[Norma]]/PlanMasine[[#This Row],[Q]])*(PlanMasine[[#This Row],[Q]]/SUMIF(C:C,PlanMasine[[#This Row],[RN]],B:B)*PlanMasine[[#This Row],[KPLQ]]),0)</f>
        <v>12</v>
      </c>
      <c r="P757">
        <v>199531</v>
      </c>
      <c r="Q757">
        <f>COUNTIF(PROMJENA!A:A,PlanMasine[[#This Row],[KPL]]&amp;"-"&amp;PlanMasine[[#This Row],[RN]])</f>
        <v>0</v>
      </c>
      <c r="R757">
        <f>IFERROR(INDEX(REDOSLIJED!A:A,MATCH(PlanMasine[[#This Row],[KPL]],REDOSLIJED!B:B,0)),MAX(REDOSLIJED!A:A)+1)</f>
        <v>45</v>
      </c>
      <c r="S757" s="9">
        <f>SUM($M$2:M757)</f>
        <v>3.0982638888889049</v>
      </c>
      <c r="T757" s="3">
        <f>PlanMasine[[#This Row],[Datum SAS]]-1</f>
        <v>45823</v>
      </c>
      <c r="U757">
        <f>WEEKDAY(PlanMasine[[#This Row],[ZAVRŠETAK MAŠINSKE]],2)</f>
        <v>7</v>
      </c>
      <c r="V757" s="3">
        <f>IF(WEEKDAY(PlanMasine[[#This Row],[Datum SAS]]-1,2)=7,PlanMasine[[#This Row],[Datum SAS]]-3,PlanMasine[[#This Row],[Datum SAS]]-1)</f>
        <v>45821</v>
      </c>
      <c r="W757">
        <f>WEEKNUM(PlanMasine[[#This Row],[Column2]],1)</f>
        <v>24</v>
      </c>
    </row>
    <row r="758" spans="1:23" x14ac:dyDescent="0.25">
      <c r="A758">
        <v>1016384</v>
      </c>
      <c r="B758">
        <v>1</v>
      </c>
      <c r="C758">
        <v>1016386</v>
      </c>
      <c r="D758" t="s">
        <v>2021</v>
      </c>
      <c r="E758">
        <v>36</v>
      </c>
      <c r="F758">
        <v>3</v>
      </c>
      <c r="G758">
        <v>0</v>
      </c>
      <c r="H758">
        <v>0</v>
      </c>
      <c r="I758" t="s">
        <v>5</v>
      </c>
      <c r="J758" t="s">
        <v>570</v>
      </c>
      <c r="K758" t="s">
        <v>2020</v>
      </c>
      <c r="L758" s="3">
        <v>45838</v>
      </c>
      <c r="M7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758" s="3">
        <v>45824</v>
      </c>
      <c r="O758" s="5">
        <f>IFERROR((PlanMasine[[#This Row],[Norma]]/PlanMasine[[#This Row],[Q]])*(PlanMasine[[#This Row],[Q]]/SUMIF(C:C,PlanMasine[[#This Row],[RN]],B:B)*PlanMasine[[#This Row],[KPLQ]]),0)</f>
        <v>12</v>
      </c>
      <c r="P758">
        <v>199532</v>
      </c>
      <c r="Q758">
        <f>COUNTIF(PROMJENA!A:A,PlanMasine[[#This Row],[KPL]]&amp;"-"&amp;PlanMasine[[#This Row],[RN]])</f>
        <v>0</v>
      </c>
      <c r="R758">
        <f>IFERROR(INDEX(REDOSLIJED!A:A,MATCH(PlanMasine[[#This Row],[KPL]],REDOSLIJED!B:B,0)),MAX(REDOSLIJED!A:A)+1)</f>
        <v>45</v>
      </c>
      <c r="S758" s="9">
        <f>SUM($M$2:M758)</f>
        <v>3.1065972222222382</v>
      </c>
      <c r="T758" s="3">
        <f>PlanMasine[[#This Row],[Datum SAS]]-1</f>
        <v>45823</v>
      </c>
      <c r="U758">
        <f>WEEKDAY(PlanMasine[[#This Row],[ZAVRŠETAK MAŠINSKE]],2)</f>
        <v>7</v>
      </c>
      <c r="V758" s="3">
        <f>IF(WEEKDAY(PlanMasine[[#This Row],[Datum SAS]]-1,2)=7,PlanMasine[[#This Row],[Datum SAS]]-3,PlanMasine[[#This Row],[Datum SAS]]-1)</f>
        <v>45821</v>
      </c>
      <c r="W758">
        <f>WEEKNUM(PlanMasine[[#This Row],[Column2]],1)</f>
        <v>24</v>
      </c>
    </row>
    <row r="759" spans="1:23" x14ac:dyDescent="0.25">
      <c r="A759">
        <v>1016384</v>
      </c>
      <c r="B759">
        <v>1</v>
      </c>
      <c r="C759">
        <v>1016387</v>
      </c>
      <c r="D759" t="s">
        <v>2023</v>
      </c>
      <c r="E759">
        <v>60</v>
      </c>
      <c r="F759">
        <v>3</v>
      </c>
      <c r="G759">
        <v>0</v>
      </c>
      <c r="H759">
        <v>0</v>
      </c>
      <c r="I759" t="s">
        <v>5</v>
      </c>
      <c r="J759" t="s">
        <v>570</v>
      </c>
      <c r="K759" t="s">
        <v>2020</v>
      </c>
      <c r="L759" s="3">
        <v>45838</v>
      </c>
      <c r="M7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59" s="3">
        <v>45824</v>
      </c>
      <c r="O759" s="5">
        <f>IFERROR((PlanMasine[[#This Row],[Norma]]/PlanMasine[[#This Row],[Q]])*(PlanMasine[[#This Row],[Q]]/SUMIF(C:C,PlanMasine[[#This Row],[RN]],B:B)*PlanMasine[[#This Row],[KPLQ]]),0)</f>
        <v>20</v>
      </c>
      <c r="P759">
        <v>199533</v>
      </c>
      <c r="Q759">
        <f>COUNTIF(PROMJENA!A:A,PlanMasine[[#This Row],[KPL]]&amp;"-"&amp;PlanMasine[[#This Row],[RN]])</f>
        <v>0</v>
      </c>
      <c r="R759">
        <f>IFERROR(INDEX(REDOSLIJED!A:A,MATCH(PlanMasine[[#This Row],[KPL]],REDOSLIJED!B:B,0)),MAX(REDOSLIJED!A:A)+1)</f>
        <v>45</v>
      </c>
      <c r="S759" s="9">
        <f>SUM($M$2:M759)</f>
        <v>3.1204861111111271</v>
      </c>
      <c r="T759" s="3">
        <f>PlanMasine[[#This Row],[Datum SAS]]-1</f>
        <v>45823</v>
      </c>
      <c r="U759">
        <f>WEEKDAY(PlanMasine[[#This Row],[ZAVRŠETAK MAŠINSKE]],2)</f>
        <v>7</v>
      </c>
      <c r="V759" s="3">
        <f>IF(WEEKDAY(PlanMasine[[#This Row],[Datum SAS]]-1,2)=7,PlanMasine[[#This Row],[Datum SAS]]-3,PlanMasine[[#This Row],[Datum SAS]]-1)</f>
        <v>45821</v>
      </c>
      <c r="W759">
        <f>WEEKNUM(PlanMasine[[#This Row],[Column2]],1)</f>
        <v>24</v>
      </c>
    </row>
    <row r="760" spans="1:23" x14ac:dyDescent="0.25">
      <c r="A760">
        <v>1016384</v>
      </c>
      <c r="B760">
        <v>1</v>
      </c>
      <c r="C760">
        <v>1016388</v>
      </c>
      <c r="D760" t="s">
        <v>2019</v>
      </c>
      <c r="E760">
        <v>24</v>
      </c>
      <c r="F760">
        <v>3</v>
      </c>
      <c r="G760">
        <v>0</v>
      </c>
      <c r="H760">
        <v>0</v>
      </c>
      <c r="I760" t="s">
        <v>5</v>
      </c>
      <c r="J760" t="s">
        <v>570</v>
      </c>
      <c r="K760" t="s">
        <v>2020</v>
      </c>
      <c r="L760" s="3">
        <v>45838</v>
      </c>
      <c r="M7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60" s="3">
        <v>45824</v>
      </c>
      <c r="O760" s="5">
        <f>IFERROR((PlanMasine[[#This Row],[Norma]]/PlanMasine[[#This Row],[Q]])*(PlanMasine[[#This Row],[Q]]/SUMIF(C:C,PlanMasine[[#This Row],[RN]],B:B)*PlanMasine[[#This Row],[KPLQ]]),0)</f>
        <v>8</v>
      </c>
      <c r="P760">
        <v>199534</v>
      </c>
      <c r="Q760">
        <f>COUNTIF(PROMJENA!A:A,PlanMasine[[#This Row],[KPL]]&amp;"-"&amp;PlanMasine[[#This Row],[RN]])</f>
        <v>0</v>
      </c>
      <c r="R760">
        <f>IFERROR(INDEX(REDOSLIJED!A:A,MATCH(PlanMasine[[#This Row],[KPL]],REDOSLIJED!B:B,0)),MAX(REDOSLIJED!A:A)+1)</f>
        <v>45</v>
      </c>
      <c r="S760" s="9">
        <f>SUM($M$2:M760)</f>
        <v>3.1260416666666826</v>
      </c>
      <c r="T760" s="3">
        <f>PlanMasine[[#This Row],[Datum SAS]]-1</f>
        <v>45823</v>
      </c>
      <c r="U760">
        <f>WEEKDAY(PlanMasine[[#This Row],[ZAVRŠETAK MAŠINSKE]],2)</f>
        <v>7</v>
      </c>
      <c r="V760" s="3">
        <f>IF(WEEKDAY(PlanMasine[[#This Row],[Datum SAS]]-1,2)=7,PlanMasine[[#This Row],[Datum SAS]]-3,PlanMasine[[#This Row],[Datum SAS]]-1)</f>
        <v>45821</v>
      </c>
      <c r="W760">
        <f>WEEKNUM(PlanMasine[[#This Row],[Column2]],1)</f>
        <v>24</v>
      </c>
    </row>
    <row r="761" spans="1:23" x14ac:dyDescent="0.25">
      <c r="A761">
        <v>1016668</v>
      </c>
      <c r="B761">
        <v>1</v>
      </c>
      <c r="C761">
        <v>1016680</v>
      </c>
      <c r="D761" t="s">
        <v>2029</v>
      </c>
      <c r="E761">
        <v>50</v>
      </c>
      <c r="F761">
        <v>5</v>
      </c>
      <c r="G761">
        <v>0</v>
      </c>
      <c r="H761">
        <v>0</v>
      </c>
      <c r="I761" t="s">
        <v>5</v>
      </c>
      <c r="J761" t="s">
        <v>570</v>
      </c>
      <c r="K761" t="s">
        <v>2174</v>
      </c>
      <c r="L761" s="3">
        <v>45838</v>
      </c>
      <c r="M7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761" s="3">
        <v>45824</v>
      </c>
      <c r="O761" s="5">
        <f>IFERROR((PlanMasine[[#This Row],[Norma]]/PlanMasine[[#This Row],[Q]])*(PlanMasine[[#This Row],[Q]]/SUMIF(C:C,PlanMasine[[#This Row],[RN]],B:B)*PlanMasine[[#This Row],[KPLQ]]),0)</f>
        <v>10</v>
      </c>
      <c r="P761">
        <v>199542</v>
      </c>
      <c r="Q761">
        <f>COUNTIF(PROMJENA!A:A,PlanMasine[[#This Row],[KPL]]&amp;"-"&amp;PlanMasine[[#This Row],[RN]])</f>
        <v>0</v>
      </c>
      <c r="R761">
        <f>IFERROR(INDEX(REDOSLIJED!A:A,MATCH(PlanMasine[[#This Row],[KPL]],REDOSLIJED!B:B,0)),MAX(REDOSLIJED!A:A)+1)</f>
        <v>45</v>
      </c>
      <c r="S761" s="9">
        <f>SUM($M$2:M761)</f>
        <v>3.1329861111111272</v>
      </c>
      <c r="T761" s="3">
        <f>PlanMasine[[#This Row],[Datum SAS]]-1</f>
        <v>45823</v>
      </c>
      <c r="U761">
        <f>WEEKDAY(PlanMasine[[#This Row],[ZAVRŠETAK MAŠINSKE]],2)</f>
        <v>7</v>
      </c>
      <c r="V761" s="3">
        <f>IF(WEEKDAY(PlanMasine[[#This Row],[Datum SAS]]-1,2)=7,PlanMasine[[#This Row],[Datum SAS]]-3,PlanMasine[[#This Row],[Datum SAS]]-1)</f>
        <v>45821</v>
      </c>
      <c r="W761">
        <f>WEEKNUM(PlanMasine[[#This Row],[Column2]],1)</f>
        <v>24</v>
      </c>
    </row>
    <row r="762" spans="1:23" x14ac:dyDescent="0.25">
      <c r="A762">
        <v>1016668</v>
      </c>
      <c r="B762">
        <v>1</v>
      </c>
      <c r="C762">
        <v>1016684</v>
      </c>
      <c r="D762" t="s">
        <v>2028</v>
      </c>
      <c r="E762">
        <v>70</v>
      </c>
      <c r="F762">
        <v>10</v>
      </c>
      <c r="G762">
        <v>0</v>
      </c>
      <c r="H762">
        <v>0</v>
      </c>
      <c r="I762" t="s">
        <v>5</v>
      </c>
      <c r="J762" t="s">
        <v>570</v>
      </c>
      <c r="K762" t="s">
        <v>2174</v>
      </c>
      <c r="L762" s="3">
        <v>45838</v>
      </c>
      <c r="M7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762" s="3">
        <v>45824</v>
      </c>
      <c r="O762" s="5">
        <f>IFERROR((PlanMasine[[#This Row],[Norma]]/PlanMasine[[#This Row],[Q]])*(PlanMasine[[#This Row],[Q]]/SUMIF(C:C,PlanMasine[[#This Row],[RN]],B:B)*PlanMasine[[#This Row],[KPLQ]]),0)</f>
        <v>14</v>
      </c>
      <c r="P762">
        <v>199546</v>
      </c>
      <c r="Q762">
        <f>COUNTIF(PROMJENA!A:A,PlanMasine[[#This Row],[KPL]]&amp;"-"&amp;PlanMasine[[#This Row],[RN]])</f>
        <v>0</v>
      </c>
      <c r="R762">
        <f>IFERROR(INDEX(REDOSLIJED!A:A,MATCH(PlanMasine[[#This Row],[KPL]],REDOSLIJED!B:B,0)),MAX(REDOSLIJED!A:A)+1)</f>
        <v>45</v>
      </c>
      <c r="S762" s="9">
        <f>SUM($M$2:M762)</f>
        <v>3.1427083333333496</v>
      </c>
      <c r="T762" s="3">
        <f>PlanMasine[[#This Row],[Datum SAS]]-1</f>
        <v>45823</v>
      </c>
      <c r="U762">
        <f>WEEKDAY(PlanMasine[[#This Row],[ZAVRŠETAK MAŠINSKE]],2)</f>
        <v>7</v>
      </c>
      <c r="V762" s="3">
        <f>IF(WEEKDAY(PlanMasine[[#This Row],[Datum SAS]]-1,2)=7,PlanMasine[[#This Row],[Datum SAS]]-3,PlanMasine[[#This Row],[Datum SAS]]-1)</f>
        <v>45821</v>
      </c>
      <c r="W762">
        <f>WEEKNUM(PlanMasine[[#This Row],[Column2]],1)</f>
        <v>24</v>
      </c>
    </row>
    <row r="763" spans="1:23" x14ac:dyDescent="0.25">
      <c r="A763">
        <v>1016668</v>
      </c>
      <c r="B763">
        <v>1</v>
      </c>
      <c r="C763">
        <v>1016687</v>
      </c>
      <c r="D763" t="s">
        <v>2027</v>
      </c>
      <c r="E763">
        <v>120</v>
      </c>
      <c r="F763">
        <v>20</v>
      </c>
      <c r="G763">
        <v>0</v>
      </c>
      <c r="H763">
        <v>0</v>
      </c>
      <c r="I763" t="s">
        <v>5</v>
      </c>
      <c r="J763" t="s">
        <v>570</v>
      </c>
      <c r="K763" t="s">
        <v>2174</v>
      </c>
      <c r="L763" s="3">
        <v>45838</v>
      </c>
      <c r="M7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763" s="3">
        <v>45824</v>
      </c>
      <c r="O763" s="5">
        <f>IFERROR((PlanMasine[[#This Row],[Norma]]/PlanMasine[[#This Row],[Q]])*(PlanMasine[[#This Row],[Q]]/SUMIF(C:C,PlanMasine[[#This Row],[RN]],B:B)*PlanMasine[[#This Row],[KPLQ]]),0)</f>
        <v>24</v>
      </c>
      <c r="P763">
        <v>199549</v>
      </c>
      <c r="Q763">
        <f>COUNTIF(PROMJENA!A:A,PlanMasine[[#This Row],[KPL]]&amp;"-"&amp;PlanMasine[[#This Row],[RN]])</f>
        <v>0</v>
      </c>
      <c r="R763">
        <f>IFERROR(INDEX(REDOSLIJED!A:A,MATCH(PlanMasine[[#This Row],[KPL]],REDOSLIJED!B:B,0)),MAX(REDOSLIJED!A:A)+1)</f>
        <v>45</v>
      </c>
      <c r="S763" s="9">
        <f>SUM($M$2:M763)</f>
        <v>3.1593750000000163</v>
      </c>
      <c r="T763" s="3">
        <f>PlanMasine[[#This Row],[Datum SAS]]-1</f>
        <v>45823</v>
      </c>
      <c r="U763">
        <f>WEEKDAY(PlanMasine[[#This Row],[ZAVRŠETAK MAŠINSKE]],2)</f>
        <v>7</v>
      </c>
      <c r="V763" s="3">
        <f>IF(WEEKDAY(PlanMasine[[#This Row],[Datum SAS]]-1,2)=7,PlanMasine[[#This Row],[Datum SAS]]-3,PlanMasine[[#This Row],[Datum SAS]]-1)</f>
        <v>45821</v>
      </c>
      <c r="W763">
        <f>WEEKNUM(PlanMasine[[#This Row],[Column2]],1)</f>
        <v>24</v>
      </c>
    </row>
    <row r="764" spans="1:23" x14ac:dyDescent="0.25">
      <c r="A764">
        <v>1016668</v>
      </c>
      <c r="B764">
        <v>1</v>
      </c>
      <c r="C764">
        <v>1016674</v>
      </c>
      <c r="D764" t="s">
        <v>2024</v>
      </c>
      <c r="E764">
        <v>80</v>
      </c>
      <c r="F764">
        <v>20</v>
      </c>
      <c r="G764">
        <v>0</v>
      </c>
      <c r="H764">
        <v>0</v>
      </c>
      <c r="I764" t="s">
        <v>5</v>
      </c>
      <c r="J764" t="s">
        <v>570</v>
      </c>
      <c r="K764" t="s">
        <v>2174</v>
      </c>
      <c r="L764" s="3">
        <v>45838</v>
      </c>
      <c r="M7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1.111111111111111E-2</v>
      </c>
      <c r="N764" s="3">
        <v>45824</v>
      </c>
      <c r="O764" s="5">
        <f>IFERROR((PlanMasine[[#This Row],[Norma]]/PlanMasine[[#This Row],[Q]])*(PlanMasine[[#This Row],[Q]]/SUMIF(C:C,PlanMasine[[#This Row],[RN]],B:B)*PlanMasine[[#This Row],[KPLQ]]),0)</f>
        <v>16</v>
      </c>
      <c r="P764">
        <v>199536</v>
      </c>
      <c r="Q764">
        <f>COUNTIF(PROMJENA!A:A,PlanMasine[[#This Row],[KPL]]&amp;"-"&amp;PlanMasine[[#This Row],[RN]])</f>
        <v>0</v>
      </c>
      <c r="R764">
        <f>IFERROR(INDEX(REDOSLIJED!A:A,MATCH(PlanMasine[[#This Row],[KPL]],REDOSLIJED!B:B,0)),MAX(REDOSLIJED!A:A)+1)</f>
        <v>45</v>
      </c>
      <c r="S764" s="9">
        <f>SUM($M$2:M764)</f>
        <v>3.1704861111111273</v>
      </c>
      <c r="T764" s="3">
        <f>PlanMasine[[#This Row],[Datum SAS]]-1</f>
        <v>45823</v>
      </c>
      <c r="U764">
        <f>WEEKDAY(PlanMasine[[#This Row],[ZAVRŠETAK MAŠINSKE]],2)</f>
        <v>7</v>
      </c>
      <c r="V764" s="3">
        <f>IF(WEEKDAY(PlanMasine[[#This Row],[Datum SAS]]-1,2)=7,PlanMasine[[#This Row],[Datum SAS]]-3,PlanMasine[[#This Row],[Datum SAS]]-1)</f>
        <v>45821</v>
      </c>
      <c r="W764">
        <f>WEEKNUM(PlanMasine[[#This Row],[Column2]],1)</f>
        <v>24</v>
      </c>
    </row>
    <row r="765" spans="1:23" x14ac:dyDescent="0.25">
      <c r="A765">
        <v>1016668</v>
      </c>
      <c r="B765">
        <v>1</v>
      </c>
      <c r="C765">
        <v>1016673</v>
      </c>
      <c r="D765" t="s">
        <v>2030</v>
      </c>
      <c r="E765">
        <v>50</v>
      </c>
      <c r="F765">
        <v>5</v>
      </c>
      <c r="G765">
        <v>0</v>
      </c>
      <c r="H765">
        <v>0</v>
      </c>
      <c r="I765" t="s">
        <v>5</v>
      </c>
      <c r="J765" t="s">
        <v>570</v>
      </c>
      <c r="K765" t="s">
        <v>2174</v>
      </c>
      <c r="L765" s="3">
        <v>45838</v>
      </c>
      <c r="M7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765" s="3">
        <v>45824</v>
      </c>
      <c r="O765" s="5">
        <f>IFERROR((PlanMasine[[#This Row],[Norma]]/PlanMasine[[#This Row],[Q]])*(PlanMasine[[#This Row],[Q]]/SUMIF(C:C,PlanMasine[[#This Row],[RN]],B:B)*PlanMasine[[#This Row],[KPLQ]]),0)</f>
        <v>10</v>
      </c>
      <c r="P765">
        <v>199535</v>
      </c>
      <c r="Q765">
        <f>COUNTIF(PROMJENA!A:A,PlanMasine[[#This Row],[KPL]]&amp;"-"&amp;PlanMasine[[#This Row],[RN]])</f>
        <v>0</v>
      </c>
      <c r="R765">
        <f>IFERROR(INDEX(REDOSLIJED!A:A,MATCH(PlanMasine[[#This Row],[KPL]],REDOSLIJED!B:B,0)),MAX(REDOSLIJED!A:A)+1)</f>
        <v>45</v>
      </c>
      <c r="S765" s="9">
        <f>SUM($M$2:M765)</f>
        <v>3.177430555555572</v>
      </c>
      <c r="T765" s="3">
        <f>PlanMasine[[#This Row],[Datum SAS]]-1</f>
        <v>45823</v>
      </c>
      <c r="U765">
        <f>WEEKDAY(PlanMasine[[#This Row],[ZAVRŠETAK MAŠINSKE]],2)</f>
        <v>7</v>
      </c>
      <c r="V765" s="3">
        <f>IF(WEEKDAY(PlanMasine[[#This Row],[Datum SAS]]-1,2)=7,PlanMasine[[#This Row],[Datum SAS]]-3,PlanMasine[[#This Row],[Datum SAS]]-1)</f>
        <v>45821</v>
      </c>
      <c r="W765">
        <f>WEEKNUM(PlanMasine[[#This Row],[Column2]],1)</f>
        <v>24</v>
      </c>
    </row>
    <row r="766" spans="1:23" x14ac:dyDescent="0.25">
      <c r="A766">
        <v>1016668</v>
      </c>
      <c r="B766">
        <v>1</v>
      </c>
      <c r="C766">
        <v>1016671</v>
      </c>
      <c r="D766" t="s">
        <v>2023</v>
      </c>
      <c r="E766">
        <v>100</v>
      </c>
      <c r="F766">
        <v>5</v>
      </c>
      <c r="G766">
        <v>0</v>
      </c>
      <c r="H766">
        <v>0</v>
      </c>
      <c r="I766" t="s">
        <v>5</v>
      </c>
      <c r="J766" t="s">
        <v>570</v>
      </c>
      <c r="K766" t="s">
        <v>2174</v>
      </c>
      <c r="L766" s="3">
        <v>45838</v>
      </c>
      <c r="M7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1.388888888888889E-2</v>
      </c>
      <c r="N766" s="3">
        <v>45824</v>
      </c>
      <c r="O766" s="5">
        <f>IFERROR((PlanMasine[[#This Row],[Norma]]/PlanMasine[[#This Row],[Q]])*(PlanMasine[[#This Row],[Q]]/SUMIF(C:C,PlanMasine[[#This Row],[RN]],B:B)*PlanMasine[[#This Row],[KPLQ]]),0)</f>
        <v>20</v>
      </c>
      <c r="P766">
        <v>199533</v>
      </c>
      <c r="Q766">
        <f>COUNTIF(PROMJENA!A:A,PlanMasine[[#This Row],[KPL]]&amp;"-"&amp;PlanMasine[[#This Row],[RN]])</f>
        <v>0</v>
      </c>
      <c r="R766">
        <f>IFERROR(INDEX(REDOSLIJED!A:A,MATCH(PlanMasine[[#This Row],[KPL]],REDOSLIJED!B:B,0)),MAX(REDOSLIJED!A:A)+1)</f>
        <v>45</v>
      </c>
      <c r="S766" s="9">
        <f>SUM($M$2:M766)</f>
        <v>3.1913194444444608</v>
      </c>
      <c r="T766" s="3">
        <f>PlanMasine[[#This Row],[Datum SAS]]-1</f>
        <v>45823</v>
      </c>
      <c r="U766">
        <f>WEEKDAY(PlanMasine[[#This Row],[ZAVRŠETAK MAŠINSKE]],2)</f>
        <v>7</v>
      </c>
      <c r="V766" s="3">
        <f>IF(WEEKDAY(PlanMasine[[#This Row],[Datum SAS]]-1,2)=7,PlanMasine[[#This Row],[Datum SAS]]-3,PlanMasine[[#This Row],[Datum SAS]]-1)</f>
        <v>45821</v>
      </c>
      <c r="W766">
        <f>WEEKNUM(PlanMasine[[#This Row],[Column2]],1)</f>
        <v>24</v>
      </c>
    </row>
    <row r="767" spans="1:23" x14ac:dyDescent="0.25">
      <c r="A767">
        <v>1016668</v>
      </c>
      <c r="B767">
        <v>1</v>
      </c>
      <c r="C767">
        <v>1016670</v>
      </c>
      <c r="D767" t="s">
        <v>2021</v>
      </c>
      <c r="E767">
        <v>60</v>
      </c>
      <c r="F767">
        <v>5</v>
      </c>
      <c r="G767">
        <v>0</v>
      </c>
      <c r="H767">
        <v>0</v>
      </c>
      <c r="I767" t="s">
        <v>5</v>
      </c>
      <c r="J767" t="s">
        <v>570</v>
      </c>
      <c r="K767" t="s">
        <v>2174</v>
      </c>
      <c r="L767" s="3">
        <v>45838</v>
      </c>
      <c r="M7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767" s="3">
        <v>45824</v>
      </c>
      <c r="O767" s="5">
        <f>IFERROR((PlanMasine[[#This Row],[Norma]]/PlanMasine[[#This Row],[Q]])*(PlanMasine[[#This Row],[Q]]/SUMIF(C:C,PlanMasine[[#This Row],[RN]],B:B)*PlanMasine[[#This Row],[KPLQ]]),0)</f>
        <v>12</v>
      </c>
      <c r="P767">
        <v>199532</v>
      </c>
      <c r="Q767">
        <f>COUNTIF(PROMJENA!A:A,PlanMasine[[#This Row],[KPL]]&amp;"-"&amp;PlanMasine[[#This Row],[RN]])</f>
        <v>0</v>
      </c>
      <c r="R767">
        <f>IFERROR(INDEX(REDOSLIJED!A:A,MATCH(PlanMasine[[#This Row],[KPL]],REDOSLIJED!B:B,0)),MAX(REDOSLIJED!A:A)+1)</f>
        <v>45</v>
      </c>
      <c r="S767" s="9">
        <f>SUM($M$2:M767)</f>
        <v>3.1996527777777941</v>
      </c>
      <c r="T767" s="3">
        <f>PlanMasine[[#This Row],[Datum SAS]]-1</f>
        <v>45823</v>
      </c>
      <c r="U767">
        <f>WEEKDAY(PlanMasine[[#This Row],[ZAVRŠETAK MAŠINSKE]],2)</f>
        <v>7</v>
      </c>
      <c r="V767" s="3">
        <f>IF(WEEKDAY(PlanMasine[[#This Row],[Datum SAS]]-1,2)=7,PlanMasine[[#This Row],[Datum SAS]]-3,PlanMasine[[#This Row],[Datum SAS]]-1)</f>
        <v>45821</v>
      </c>
      <c r="W767">
        <f>WEEKNUM(PlanMasine[[#This Row],[Column2]],1)</f>
        <v>24</v>
      </c>
    </row>
    <row r="768" spans="1:23" x14ac:dyDescent="0.25">
      <c r="A768">
        <v>1016668</v>
      </c>
      <c r="B768">
        <v>1</v>
      </c>
      <c r="C768">
        <v>1016669</v>
      </c>
      <c r="D768" t="s">
        <v>2022</v>
      </c>
      <c r="E768">
        <v>60</v>
      </c>
      <c r="F768">
        <v>5</v>
      </c>
      <c r="G768">
        <v>0</v>
      </c>
      <c r="H768">
        <v>0</v>
      </c>
      <c r="I768" t="s">
        <v>5</v>
      </c>
      <c r="J768" t="s">
        <v>570</v>
      </c>
      <c r="K768" t="s">
        <v>2174</v>
      </c>
      <c r="L768" s="3">
        <v>45838</v>
      </c>
      <c r="M7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768" s="3">
        <v>45824</v>
      </c>
      <c r="O768" s="5">
        <f>IFERROR((PlanMasine[[#This Row],[Norma]]/PlanMasine[[#This Row],[Q]])*(PlanMasine[[#This Row],[Q]]/SUMIF(C:C,PlanMasine[[#This Row],[RN]],B:B)*PlanMasine[[#This Row],[KPLQ]]),0)</f>
        <v>12</v>
      </c>
      <c r="P768">
        <v>199531</v>
      </c>
      <c r="Q768">
        <f>COUNTIF(PROMJENA!A:A,PlanMasine[[#This Row],[KPL]]&amp;"-"&amp;PlanMasine[[#This Row],[RN]])</f>
        <v>0</v>
      </c>
      <c r="R768">
        <f>IFERROR(INDEX(REDOSLIJED!A:A,MATCH(PlanMasine[[#This Row],[KPL]],REDOSLIJED!B:B,0)),MAX(REDOSLIJED!A:A)+1)</f>
        <v>45</v>
      </c>
      <c r="S768" s="9">
        <f>SUM($M$2:M768)</f>
        <v>3.2079861111111274</v>
      </c>
      <c r="T768" s="3">
        <f>PlanMasine[[#This Row],[Datum SAS]]-1</f>
        <v>45823</v>
      </c>
      <c r="U768">
        <f>WEEKDAY(PlanMasine[[#This Row],[ZAVRŠETAK MAŠINSKE]],2)</f>
        <v>7</v>
      </c>
      <c r="V768" s="3">
        <f>IF(WEEKDAY(PlanMasine[[#This Row],[Datum SAS]]-1,2)=7,PlanMasine[[#This Row],[Datum SAS]]-3,PlanMasine[[#This Row],[Datum SAS]]-1)</f>
        <v>45821</v>
      </c>
      <c r="W768">
        <f>WEEKNUM(PlanMasine[[#This Row],[Column2]],1)</f>
        <v>24</v>
      </c>
    </row>
    <row r="769" spans="1:23" x14ac:dyDescent="0.25">
      <c r="A769">
        <v>1016668</v>
      </c>
      <c r="B769">
        <v>1</v>
      </c>
      <c r="C769">
        <v>1016675</v>
      </c>
      <c r="D769" t="s">
        <v>2025</v>
      </c>
      <c r="E769">
        <v>50</v>
      </c>
      <c r="F769">
        <v>10</v>
      </c>
      <c r="G769">
        <v>0</v>
      </c>
      <c r="H769">
        <v>0</v>
      </c>
      <c r="I769" t="s">
        <v>5</v>
      </c>
      <c r="J769" t="s">
        <v>570</v>
      </c>
      <c r="K769" t="s">
        <v>2174</v>
      </c>
      <c r="L769" s="3">
        <v>45838</v>
      </c>
      <c r="M7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769" s="3">
        <v>45824</v>
      </c>
      <c r="O769" s="5">
        <f>IFERROR((PlanMasine[[#This Row],[Norma]]/PlanMasine[[#This Row],[Q]])*(PlanMasine[[#This Row],[Q]]/SUMIF(C:C,PlanMasine[[#This Row],[RN]],B:B)*PlanMasine[[#This Row],[KPLQ]]),0)</f>
        <v>10</v>
      </c>
      <c r="P769">
        <v>199537</v>
      </c>
      <c r="Q769">
        <f>COUNTIF(PROMJENA!A:A,PlanMasine[[#This Row],[KPL]]&amp;"-"&amp;PlanMasine[[#This Row],[RN]])</f>
        <v>0</v>
      </c>
      <c r="R769">
        <f>IFERROR(INDEX(REDOSLIJED!A:A,MATCH(PlanMasine[[#This Row],[KPL]],REDOSLIJED!B:B,0)),MAX(REDOSLIJED!A:A)+1)</f>
        <v>45</v>
      </c>
      <c r="S769" s="9">
        <f>SUM($M$2:M769)</f>
        <v>3.2149305555555721</v>
      </c>
      <c r="T769" s="3">
        <f>PlanMasine[[#This Row],[Datum SAS]]-1</f>
        <v>45823</v>
      </c>
      <c r="U769">
        <f>WEEKDAY(PlanMasine[[#This Row],[ZAVRŠETAK MAŠINSKE]],2)</f>
        <v>7</v>
      </c>
      <c r="V769" s="3">
        <f>IF(WEEKDAY(PlanMasine[[#This Row],[Datum SAS]]-1,2)=7,PlanMasine[[#This Row],[Datum SAS]]-3,PlanMasine[[#This Row],[Datum SAS]]-1)</f>
        <v>45821</v>
      </c>
      <c r="W769">
        <f>WEEKNUM(PlanMasine[[#This Row],[Column2]],1)</f>
        <v>24</v>
      </c>
    </row>
    <row r="770" spans="1:23" x14ac:dyDescent="0.25">
      <c r="A770">
        <v>1016668</v>
      </c>
      <c r="B770">
        <v>1</v>
      </c>
      <c r="C770">
        <v>1016679</v>
      </c>
      <c r="D770" t="s">
        <v>2026</v>
      </c>
      <c r="E770">
        <v>30</v>
      </c>
      <c r="F770">
        <v>5</v>
      </c>
      <c r="G770">
        <v>0</v>
      </c>
      <c r="H770">
        <v>0</v>
      </c>
      <c r="I770" t="s">
        <v>5</v>
      </c>
      <c r="J770" t="s">
        <v>570</v>
      </c>
      <c r="K770" t="s">
        <v>2174</v>
      </c>
      <c r="L770" s="3">
        <v>45838</v>
      </c>
      <c r="M7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70" s="3">
        <v>45824</v>
      </c>
      <c r="O770" s="5">
        <f>IFERROR((PlanMasine[[#This Row],[Norma]]/PlanMasine[[#This Row],[Q]])*(PlanMasine[[#This Row],[Q]]/SUMIF(C:C,PlanMasine[[#This Row],[RN]],B:B)*PlanMasine[[#This Row],[KPLQ]]),0)</f>
        <v>6</v>
      </c>
      <c r="P770">
        <v>199541</v>
      </c>
      <c r="Q770">
        <f>COUNTIF(PROMJENA!A:A,PlanMasine[[#This Row],[KPL]]&amp;"-"&amp;PlanMasine[[#This Row],[RN]])</f>
        <v>0</v>
      </c>
      <c r="R770">
        <f>IFERROR(INDEX(REDOSLIJED!A:A,MATCH(PlanMasine[[#This Row],[KPL]],REDOSLIJED!B:B,0)),MAX(REDOSLIJED!A:A)+1)</f>
        <v>45</v>
      </c>
      <c r="S770" s="9">
        <f>SUM($M$2:M770)</f>
        <v>3.2190972222222389</v>
      </c>
      <c r="T770" s="3">
        <f>PlanMasine[[#This Row],[Datum SAS]]-1</f>
        <v>45823</v>
      </c>
      <c r="U770">
        <f>WEEKDAY(PlanMasine[[#This Row],[ZAVRŠETAK MAŠINSKE]],2)</f>
        <v>7</v>
      </c>
      <c r="V770" s="3">
        <f>IF(WEEKDAY(PlanMasine[[#This Row],[Datum SAS]]-1,2)=7,PlanMasine[[#This Row],[Datum SAS]]-3,PlanMasine[[#This Row],[Datum SAS]]-1)</f>
        <v>45821</v>
      </c>
      <c r="W770">
        <f>WEEKNUM(PlanMasine[[#This Row],[Column2]],1)</f>
        <v>24</v>
      </c>
    </row>
    <row r="771" spans="1:23" x14ac:dyDescent="0.25">
      <c r="A771">
        <v>1016668</v>
      </c>
      <c r="B771">
        <v>1</v>
      </c>
      <c r="C771">
        <v>1016672</v>
      </c>
      <c r="D771" t="s">
        <v>2019</v>
      </c>
      <c r="E771">
        <v>40</v>
      </c>
      <c r="F771">
        <v>5</v>
      </c>
      <c r="G771">
        <v>0</v>
      </c>
      <c r="H771">
        <v>0</v>
      </c>
      <c r="I771" t="s">
        <v>5</v>
      </c>
      <c r="J771" t="s">
        <v>570</v>
      </c>
      <c r="K771" t="s">
        <v>2174</v>
      </c>
      <c r="L771" s="3">
        <v>45838</v>
      </c>
      <c r="M7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5.5555555555555549E-3</v>
      </c>
      <c r="N771" s="3">
        <v>45824</v>
      </c>
      <c r="O771" s="5">
        <f>IFERROR((PlanMasine[[#This Row],[Norma]]/PlanMasine[[#This Row],[Q]])*(PlanMasine[[#This Row],[Q]]/SUMIF(C:C,PlanMasine[[#This Row],[RN]],B:B)*PlanMasine[[#This Row],[KPLQ]]),0)</f>
        <v>8</v>
      </c>
      <c r="P771">
        <v>199534</v>
      </c>
      <c r="Q771">
        <f>COUNTIF(PROMJENA!A:A,PlanMasine[[#This Row],[KPL]]&amp;"-"&amp;PlanMasine[[#This Row],[RN]])</f>
        <v>0</v>
      </c>
      <c r="R771">
        <f>IFERROR(INDEX(REDOSLIJED!A:A,MATCH(PlanMasine[[#This Row],[KPL]],REDOSLIJED!B:B,0)),MAX(REDOSLIJED!A:A)+1)</f>
        <v>45</v>
      </c>
      <c r="S771" s="9">
        <f>SUM($M$2:M771)</f>
        <v>3.2246527777777945</v>
      </c>
      <c r="T771" s="3">
        <f>PlanMasine[[#This Row],[Datum SAS]]-1</f>
        <v>45823</v>
      </c>
      <c r="U771">
        <f>WEEKDAY(PlanMasine[[#This Row],[ZAVRŠETAK MAŠINSKE]],2)</f>
        <v>7</v>
      </c>
      <c r="V771" s="3">
        <f>IF(WEEKDAY(PlanMasine[[#This Row],[Datum SAS]]-1,2)=7,PlanMasine[[#This Row],[Datum SAS]]-3,PlanMasine[[#This Row],[Datum SAS]]-1)</f>
        <v>45821</v>
      </c>
      <c r="W771">
        <f>WEEKNUM(PlanMasine[[#This Row],[Column2]],1)</f>
        <v>24</v>
      </c>
    </row>
    <row r="772" spans="1:23" x14ac:dyDescent="0.25">
      <c r="A772">
        <v>1018678</v>
      </c>
      <c r="B772">
        <v>1</v>
      </c>
      <c r="C772">
        <v>1018709</v>
      </c>
      <c r="D772" t="s">
        <v>1794</v>
      </c>
      <c r="E772">
        <v>30</v>
      </c>
      <c r="F772">
        <v>1</v>
      </c>
      <c r="G772">
        <v>0</v>
      </c>
      <c r="H772">
        <v>0</v>
      </c>
      <c r="I772" t="s">
        <v>5</v>
      </c>
      <c r="J772" t="s">
        <v>570</v>
      </c>
      <c r="K772" t="s">
        <v>1795</v>
      </c>
      <c r="L772" s="3">
        <v>45833</v>
      </c>
      <c r="M7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2" s="3">
        <v>45824</v>
      </c>
      <c r="O772" s="5">
        <f>IFERROR((PlanMasine[[#This Row],[Norma]]/PlanMasine[[#This Row],[Q]])*(PlanMasine[[#This Row],[Q]]/SUMIF(C:C,PlanMasine[[#This Row],[RN]],B:B)*PlanMasine[[#This Row],[KPLQ]]),0)</f>
        <v>30</v>
      </c>
      <c r="P772">
        <v>209977</v>
      </c>
      <c r="Q772">
        <f>COUNTIF(PROMJENA!A:A,PlanMasine[[#This Row],[KPL]]&amp;"-"&amp;PlanMasine[[#This Row],[RN]])</f>
        <v>0</v>
      </c>
      <c r="R772">
        <f>IFERROR(INDEX(REDOSLIJED!A:A,MATCH(PlanMasine[[#This Row],[KPL]],REDOSLIJED!B:B,0)),MAX(REDOSLIJED!A:A)+1)</f>
        <v>45</v>
      </c>
      <c r="S772" s="9">
        <f>SUM($M$2:M772)</f>
        <v>3.2454861111111279</v>
      </c>
      <c r="T772" s="3">
        <f>PlanMasine[[#This Row],[Datum SAS]]-1</f>
        <v>45823</v>
      </c>
      <c r="U772">
        <f>WEEKDAY(PlanMasine[[#This Row],[ZAVRŠETAK MAŠINSKE]],2)</f>
        <v>7</v>
      </c>
      <c r="V772" s="3">
        <f>IF(WEEKDAY(PlanMasine[[#This Row],[Datum SAS]]-1,2)=7,PlanMasine[[#This Row],[Datum SAS]]-3,PlanMasine[[#This Row],[Datum SAS]]-1)</f>
        <v>45821</v>
      </c>
      <c r="W772">
        <f>WEEKNUM(PlanMasine[[#This Row],[Column2]],1)</f>
        <v>24</v>
      </c>
    </row>
    <row r="773" spans="1:23" x14ac:dyDescent="0.25">
      <c r="A773">
        <v>1019638</v>
      </c>
      <c r="B773">
        <v>1</v>
      </c>
      <c r="C773">
        <v>1019671</v>
      </c>
      <c r="D773" t="s">
        <v>2184</v>
      </c>
      <c r="E773">
        <v>60</v>
      </c>
      <c r="F773">
        <v>6</v>
      </c>
      <c r="G773">
        <v>0</v>
      </c>
      <c r="H773">
        <v>0</v>
      </c>
      <c r="I773" t="s">
        <v>5</v>
      </c>
      <c r="J773" t="s">
        <v>570</v>
      </c>
      <c r="K773" t="s">
        <v>1787</v>
      </c>
      <c r="L773" s="3">
        <v>45841</v>
      </c>
      <c r="M7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73" s="3">
        <v>45824</v>
      </c>
      <c r="O773" s="5">
        <f>IFERROR((PlanMasine[[#This Row],[Norma]]/PlanMasine[[#This Row],[Q]])*(PlanMasine[[#This Row],[Q]]/SUMIF(C:C,PlanMasine[[#This Row],[RN]],B:B)*PlanMasine[[#This Row],[KPLQ]]),0)</f>
        <v>10</v>
      </c>
      <c r="P773">
        <v>215834</v>
      </c>
      <c r="Q773">
        <f>COUNTIF(PROMJENA!A:A,PlanMasine[[#This Row],[KPL]]&amp;"-"&amp;PlanMasine[[#This Row],[RN]])</f>
        <v>0</v>
      </c>
      <c r="R773">
        <f>IFERROR(INDEX(REDOSLIJED!A:A,MATCH(PlanMasine[[#This Row],[KPL]],REDOSLIJED!B:B,0)),MAX(REDOSLIJED!A:A)+1)</f>
        <v>45</v>
      </c>
      <c r="S773" s="9">
        <f>SUM($M$2:M773)</f>
        <v>3.2524305555555726</v>
      </c>
      <c r="T773" s="3">
        <f>PlanMasine[[#This Row],[Datum SAS]]-1</f>
        <v>45823</v>
      </c>
      <c r="U773">
        <f>WEEKDAY(PlanMasine[[#This Row],[ZAVRŠETAK MAŠINSKE]],2)</f>
        <v>7</v>
      </c>
      <c r="V773" s="3">
        <f>IF(WEEKDAY(PlanMasine[[#This Row],[Datum SAS]]-1,2)=7,PlanMasine[[#This Row],[Datum SAS]]-3,PlanMasine[[#This Row],[Datum SAS]]-1)</f>
        <v>45821</v>
      </c>
      <c r="W773">
        <f>WEEKNUM(PlanMasine[[#This Row],[Column2]],1)</f>
        <v>24</v>
      </c>
    </row>
    <row r="774" spans="1:23" x14ac:dyDescent="0.25">
      <c r="A774">
        <v>1019638</v>
      </c>
      <c r="B774">
        <v>1</v>
      </c>
      <c r="C774">
        <v>1019667</v>
      </c>
      <c r="D774" t="s">
        <v>1971</v>
      </c>
      <c r="E774">
        <v>15</v>
      </c>
      <c r="F774">
        <v>6</v>
      </c>
      <c r="G774">
        <v>0</v>
      </c>
      <c r="H774">
        <v>0</v>
      </c>
      <c r="I774" t="s">
        <v>5</v>
      </c>
      <c r="J774" t="s">
        <v>570</v>
      </c>
      <c r="K774" t="s">
        <v>1787</v>
      </c>
      <c r="L774" s="3">
        <v>45841</v>
      </c>
      <c r="M7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774" s="3">
        <v>45824</v>
      </c>
      <c r="O774" s="5">
        <f>IFERROR((PlanMasine[[#This Row],[Norma]]/PlanMasine[[#This Row],[Q]])*(PlanMasine[[#This Row],[Q]]/SUMIF(C:C,PlanMasine[[#This Row],[RN]],B:B)*PlanMasine[[#This Row],[KPLQ]]),0)</f>
        <v>2.5</v>
      </c>
      <c r="P774">
        <v>215830</v>
      </c>
      <c r="Q774">
        <f>COUNTIF(PROMJENA!A:A,PlanMasine[[#This Row],[KPL]]&amp;"-"&amp;PlanMasine[[#This Row],[RN]])</f>
        <v>0</v>
      </c>
      <c r="R774">
        <f>IFERROR(INDEX(REDOSLIJED!A:A,MATCH(PlanMasine[[#This Row],[KPL]],REDOSLIJED!B:B,0)),MAX(REDOSLIJED!A:A)+1)</f>
        <v>45</v>
      </c>
      <c r="S774" s="9">
        <f>SUM($M$2:M774)</f>
        <v>3.2541666666666837</v>
      </c>
      <c r="T774" s="3">
        <f>PlanMasine[[#This Row],[Datum SAS]]-1</f>
        <v>45823</v>
      </c>
      <c r="U774">
        <f>WEEKDAY(PlanMasine[[#This Row],[ZAVRŠETAK MAŠINSKE]],2)</f>
        <v>7</v>
      </c>
      <c r="V774" s="3">
        <f>IF(WEEKDAY(PlanMasine[[#This Row],[Datum SAS]]-1,2)=7,PlanMasine[[#This Row],[Datum SAS]]-3,PlanMasine[[#This Row],[Datum SAS]]-1)</f>
        <v>45821</v>
      </c>
      <c r="W774">
        <f>WEEKNUM(PlanMasine[[#This Row],[Column2]],1)</f>
        <v>24</v>
      </c>
    </row>
    <row r="775" spans="1:23" x14ac:dyDescent="0.25">
      <c r="A775">
        <v>1019638</v>
      </c>
      <c r="B775">
        <v>1</v>
      </c>
      <c r="C775">
        <v>1019682</v>
      </c>
      <c r="D775" t="s">
        <v>2183</v>
      </c>
      <c r="E775">
        <v>18</v>
      </c>
      <c r="F775">
        <v>6</v>
      </c>
      <c r="G775">
        <v>0</v>
      </c>
      <c r="H775">
        <v>0</v>
      </c>
      <c r="I775" t="s">
        <v>5</v>
      </c>
      <c r="J775" t="s">
        <v>570</v>
      </c>
      <c r="K775" t="s">
        <v>1787</v>
      </c>
      <c r="L775" s="3">
        <v>45841</v>
      </c>
      <c r="M7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75" s="3">
        <v>45824</v>
      </c>
      <c r="O775" s="5">
        <f>IFERROR((PlanMasine[[#This Row],[Norma]]/PlanMasine[[#This Row],[Q]])*(PlanMasine[[#This Row],[Q]]/SUMIF(C:C,PlanMasine[[#This Row],[RN]],B:B)*PlanMasine[[#This Row],[KPLQ]]),0)</f>
        <v>3</v>
      </c>
      <c r="P775">
        <v>215845</v>
      </c>
      <c r="Q775">
        <f>COUNTIF(PROMJENA!A:A,PlanMasine[[#This Row],[KPL]]&amp;"-"&amp;PlanMasine[[#This Row],[RN]])</f>
        <v>0</v>
      </c>
      <c r="R775">
        <f>IFERROR(INDEX(REDOSLIJED!A:A,MATCH(PlanMasine[[#This Row],[KPL]],REDOSLIJED!B:B,0)),MAX(REDOSLIJED!A:A)+1)</f>
        <v>45</v>
      </c>
      <c r="S775" s="9">
        <f>SUM($M$2:M775)</f>
        <v>3.256250000000017</v>
      </c>
      <c r="T775" s="3">
        <f>PlanMasine[[#This Row],[Datum SAS]]-1</f>
        <v>45823</v>
      </c>
      <c r="U775">
        <f>WEEKDAY(PlanMasine[[#This Row],[ZAVRŠETAK MAŠINSKE]],2)</f>
        <v>7</v>
      </c>
      <c r="V775" s="3">
        <f>IF(WEEKDAY(PlanMasine[[#This Row],[Datum SAS]]-1,2)=7,PlanMasine[[#This Row],[Datum SAS]]-3,PlanMasine[[#This Row],[Datum SAS]]-1)</f>
        <v>45821</v>
      </c>
      <c r="W775">
        <f>WEEKNUM(PlanMasine[[#This Row],[Column2]],1)</f>
        <v>24</v>
      </c>
    </row>
    <row r="776" spans="1:23" x14ac:dyDescent="0.25">
      <c r="A776">
        <v>1019638</v>
      </c>
      <c r="B776">
        <v>1</v>
      </c>
      <c r="C776">
        <v>1019656</v>
      </c>
      <c r="D776" t="s">
        <v>2182</v>
      </c>
      <c r="E776">
        <v>18</v>
      </c>
      <c r="F776">
        <v>6</v>
      </c>
      <c r="G776">
        <v>0</v>
      </c>
      <c r="H776">
        <v>0</v>
      </c>
      <c r="I776" t="s">
        <v>5</v>
      </c>
      <c r="J776" t="s">
        <v>570</v>
      </c>
      <c r="K776" t="s">
        <v>1787</v>
      </c>
      <c r="L776" s="3">
        <v>45841</v>
      </c>
      <c r="M7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76" s="3">
        <v>45824</v>
      </c>
      <c r="O776" s="5">
        <f>IFERROR((PlanMasine[[#This Row],[Norma]]/PlanMasine[[#This Row],[Q]])*(PlanMasine[[#This Row],[Q]]/SUMIF(C:C,PlanMasine[[#This Row],[RN]],B:B)*PlanMasine[[#This Row],[KPLQ]]),0)</f>
        <v>3</v>
      </c>
      <c r="P776">
        <v>215819</v>
      </c>
      <c r="Q776">
        <f>COUNTIF(PROMJENA!A:A,PlanMasine[[#This Row],[KPL]]&amp;"-"&amp;PlanMasine[[#This Row],[RN]])</f>
        <v>0</v>
      </c>
      <c r="R776">
        <f>IFERROR(INDEX(REDOSLIJED!A:A,MATCH(PlanMasine[[#This Row],[KPL]],REDOSLIJED!B:B,0)),MAX(REDOSLIJED!A:A)+1)</f>
        <v>45</v>
      </c>
      <c r="S776" s="9">
        <f>SUM($M$2:M776)</f>
        <v>3.2583333333333502</v>
      </c>
      <c r="T776" s="3">
        <f>PlanMasine[[#This Row],[Datum SAS]]-1</f>
        <v>45823</v>
      </c>
      <c r="U776">
        <f>WEEKDAY(PlanMasine[[#This Row],[ZAVRŠETAK MAŠINSKE]],2)</f>
        <v>7</v>
      </c>
      <c r="V776" s="3">
        <f>IF(WEEKDAY(PlanMasine[[#This Row],[Datum SAS]]-1,2)=7,PlanMasine[[#This Row],[Datum SAS]]-3,PlanMasine[[#This Row],[Datum SAS]]-1)</f>
        <v>45821</v>
      </c>
      <c r="W776">
        <f>WEEKNUM(PlanMasine[[#This Row],[Column2]],1)</f>
        <v>24</v>
      </c>
    </row>
    <row r="777" spans="1:23" x14ac:dyDescent="0.25">
      <c r="A777">
        <v>1019638</v>
      </c>
      <c r="B777">
        <v>1</v>
      </c>
      <c r="C777">
        <v>1019654</v>
      </c>
      <c r="D777" t="s">
        <v>1972</v>
      </c>
      <c r="E777">
        <v>12</v>
      </c>
      <c r="F777">
        <v>6</v>
      </c>
      <c r="G777">
        <v>0</v>
      </c>
      <c r="H777">
        <v>0</v>
      </c>
      <c r="I777" t="s">
        <v>5</v>
      </c>
      <c r="J777" t="s">
        <v>570</v>
      </c>
      <c r="K777" t="s">
        <v>1787</v>
      </c>
      <c r="L777" s="3">
        <v>45841</v>
      </c>
      <c r="M7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77" s="3">
        <v>45824</v>
      </c>
      <c r="O777" s="5">
        <f>IFERROR((PlanMasine[[#This Row],[Norma]]/PlanMasine[[#This Row],[Q]])*(PlanMasine[[#This Row],[Q]]/SUMIF(C:C,PlanMasine[[#This Row],[RN]],B:B)*PlanMasine[[#This Row],[KPLQ]]),0)</f>
        <v>2</v>
      </c>
      <c r="P777">
        <v>215817</v>
      </c>
      <c r="Q777">
        <f>COUNTIF(PROMJENA!A:A,PlanMasine[[#This Row],[KPL]]&amp;"-"&amp;PlanMasine[[#This Row],[RN]])</f>
        <v>0</v>
      </c>
      <c r="R777">
        <f>IFERROR(INDEX(REDOSLIJED!A:A,MATCH(PlanMasine[[#This Row],[KPL]],REDOSLIJED!B:B,0)),MAX(REDOSLIJED!A:A)+1)</f>
        <v>45</v>
      </c>
      <c r="S777" s="9">
        <f>SUM($M$2:M777)</f>
        <v>3.2597222222222393</v>
      </c>
      <c r="T777" s="3">
        <f>PlanMasine[[#This Row],[Datum SAS]]-1</f>
        <v>45823</v>
      </c>
      <c r="U777">
        <f>WEEKDAY(PlanMasine[[#This Row],[ZAVRŠETAK MAŠINSKE]],2)</f>
        <v>7</v>
      </c>
      <c r="V777" s="3">
        <f>IF(WEEKDAY(PlanMasine[[#This Row],[Datum SAS]]-1,2)=7,PlanMasine[[#This Row],[Datum SAS]]-3,PlanMasine[[#This Row],[Datum SAS]]-1)</f>
        <v>45821</v>
      </c>
      <c r="W777">
        <f>WEEKNUM(PlanMasine[[#This Row],[Column2]],1)</f>
        <v>24</v>
      </c>
    </row>
    <row r="778" spans="1:23" x14ac:dyDescent="0.25">
      <c r="A778">
        <v>1019638</v>
      </c>
      <c r="B778">
        <v>1</v>
      </c>
      <c r="C778">
        <v>1019669</v>
      </c>
      <c r="D778" t="s">
        <v>2185</v>
      </c>
      <c r="E778">
        <v>18</v>
      </c>
      <c r="F778">
        <v>6</v>
      </c>
      <c r="G778">
        <v>0</v>
      </c>
      <c r="H778">
        <v>0</v>
      </c>
      <c r="I778" t="s">
        <v>5</v>
      </c>
      <c r="J778" t="s">
        <v>570</v>
      </c>
      <c r="K778" t="s">
        <v>1787</v>
      </c>
      <c r="L778" s="3">
        <v>45841</v>
      </c>
      <c r="M7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78" s="3">
        <v>45824</v>
      </c>
      <c r="O778" s="5">
        <f>IFERROR((PlanMasine[[#This Row],[Norma]]/PlanMasine[[#This Row],[Q]])*(PlanMasine[[#This Row],[Q]]/SUMIF(C:C,PlanMasine[[#This Row],[RN]],B:B)*PlanMasine[[#This Row],[KPLQ]]),0)</f>
        <v>3</v>
      </c>
      <c r="P778">
        <v>215832</v>
      </c>
      <c r="Q778">
        <f>COUNTIF(PROMJENA!A:A,PlanMasine[[#This Row],[KPL]]&amp;"-"&amp;PlanMasine[[#This Row],[RN]])</f>
        <v>0</v>
      </c>
      <c r="R778">
        <f>IFERROR(INDEX(REDOSLIJED!A:A,MATCH(PlanMasine[[#This Row],[KPL]],REDOSLIJED!B:B,0)),MAX(REDOSLIJED!A:A)+1)</f>
        <v>45</v>
      </c>
      <c r="S778" s="9">
        <f>SUM($M$2:M778)</f>
        <v>3.2618055555555725</v>
      </c>
      <c r="T778" s="3">
        <f>PlanMasine[[#This Row],[Datum SAS]]-1</f>
        <v>45823</v>
      </c>
      <c r="U778">
        <f>WEEKDAY(PlanMasine[[#This Row],[ZAVRŠETAK MAŠINSKE]],2)</f>
        <v>7</v>
      </c>
      <c r="V778" s="3">
        <f>IF(WEEKDAY(PlanMasine[[#This Row],[Datum SAS]]-1,2)=7,PlanMasine[[#This Row],[Datum SAS]]-3,PlanMasine[[#This Row],[Datum SAS]]-1)</f>
        <v>45821</v>
      </c>
      <c r="W778">
        <f>WEEKNUM(PlanMasine[[#This Row],[Column2]],1)</f>
        <v>24</v>
      </c>
    </row>
    <row r="779" spans="1:23" x14ac:dyDescent="0.25">
      <c r="A779">
        <v>1019638</v>
      </c>
      <c r="B779">
        <v>1</v>
      </c>
      <c r="C779">
        <v>1019653</v>
      </c>
      <c r="D779" t="s">
        <v>1973</v>
      </c>
      <c r="E779">
        <v>24</v>
      </c>
      <c r="F779">
        <v>12</v>
      </c>
      <c r="G779">
        <v>0</v>
      </c>
      <c r="H779">
        <v>0</v>
      </c>
      <c r="I779" t="s">
        <v>5</v>
      </c>
      <c r="J779" t="s">
        <v>570</v>
      </c>
      <c r="K779" t="s">
        <v>1787</v>
      </c>
      <c r="L779" s="3">
        <v>45841</v>
      </c>
      <c r="M7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79" s="3">
        <v>45824</v>
      </c>
      <c r="O779" s="5">
        <f>IFERROR((PlanMasine[[#This Row],[Norma]]/PlanMasine[[#This Row],[Q]])*(PlanMasine[[#This Row],[Q]]/SUMIF(C:C,PlanMasine[[#This Row],[RN]],B:B)*PlanMasine[[#This Row],[KPLQ]]),0)</f>
        <v>4</v>
      </c>
      <c r="P779">
        <v>215816</v>
      </c>
      <c r="Q779">
        <f>COUNTIF(PROMJENA!A:A,PlanMasine[[#This Row],[KPL]]&amp;"-"&amp;PlanMasine[[#This Row],[RN]])</f>
        <v>0</v>
      </c>
      <c r="R779">
        <f>IFERROR(INDEX(REDOSLIJED!A:A,MATCH(PlanMasine[[#This Row],[KPL]],REDOSLIJED!B:B,0)),MAX(REDOSLIJED!A:A)+1)</f>
        <v>45</v>
      </c>
      <c r="S779" s="9">
        <f>SUM($M$2:M779)</f>
        <v>3.2645833333333503</v>
      </c>
      <c r="T779" s="3">
        <f>PlanMasine[[#This Row],[Datum SAS]]-1</f>
        <v>45823</v>
      </c>
      <c r="U779">
        <f>WEEKDAY(PlanMasine[[#This Row],[ZAVRŠETAK MAŠINSKE]],2)</f>
        <v>7</v>
      </c>
      <c r="V779" s="3">
        <f>IF(WEEKDAY(PlanMasine[[#This Row],[Datum SAS]]-1,2)=7,PlanMasine[[#This Row],[Datum SAS]]-3,PlanMasine[[#This Row],[Datum SAS]]-1)</f>
        <v>45821</v>
      </c>
      <c r="W779">
        <f>WEEKNUM(PlanMasine[[#This Row],[Column2]],1)</f>
        <v>24</v>
      </c>
    </row>
    <row r="780" spans="1:23" x14ac:dyDescent="0.25">
      <c r="A780">
        <v>1019638</v>
      </c>
      <c r="B780">
        <v>1</v>
      </c>
      <c r="C780">
        <v>1019649</v>
      </c>
      <c r="D780" t="s">
        <v>1975</v>
      </c>
      <c r="E780">
        <v>9</v>
      </c>
      <c r="F780">
        <v>6</v>
      </c>
      <c r="G780">
        <v>0</v>
      </c>
      <c r="H780">
        <v>0</v>
      </c>
      <c r="I780" t="s">
        <v>5</v>
      </c>
      <c r="J780" t="s">
        <v>570</v>
      </c>
      <c r="K780" t="s">
        <v>1787</v>
      </c>
      <c r="L780" s="3">
        <v>45841</v>
      </c>
      <c r="M7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80" s="3">
        <v>45824</v>
      </c>
      <c r="O780" s="5">
        <f>IFERROR((PlanMasine[[#This Row],[Norma]]/PlanMasine[[#This Row],[Q]])*(PlanMasine[[#This Row],[Q]]/SUMIF(C:C,PlanMasine[[#This Row],[RN]],B:B)*PlanMasine[[#This Row],[KPLQ]]),0)</f>
        <v>1.5</v>
      </c>
      <c r="P780">
        <v>215812</v>
      </c>
      <c r="Q780">
        <f>COUNTIF(PROMJENA!A:A,PlanMasine[[#This Row],[KPL]]&amp;"-"&amp;PlanMasine[[#This Row],[RN]])</f>
        <v>0</v>
      </c>
      <c r="R780">
        <f>IFERROR(INDEX(REDOSLIJED!A:A,MATCH(PlanMasine[[#This Row],[KPL]],REDOSLIJED!B:B,0)),MAX(REDOSLIJED!A:A)+1)</f>
        <v>45</v>
      </c>
      <c r="S780" s="9">
        <f>SUM($M$2:M780)</f>
        <v>3.2656250000000169</v>
      </c>
      <c r="T780" s="3">
        <f>PlanMasine[[#This Row],[Datum SAS]]-1</f>
        <v>45823</v>
      </c>
      <c r="U780">
        <f>WEEKDAY(PlanMasine[[#This Row],[ZAVRŠETAK MAŠINSKE]],2)</f>
        <v>7</v>
      </c>
      <c r="V780" s="3">
        <f>IF(WEEKDAY(PlanMasine[[#This Row],[Datum SAS]]-1,2)=7,PlanMasine[[#This Row],[Datum SAS]]-3,PlanMasine[[#This Row],[Datum SAS]]-1)</f>
        <v>45821</v>
      </c>
      <c r="W780">
        <f>WEEKNUM(PlanMasine[[#This Row],[Column2]],1)</f>
        <v>24</v>
      </c>
    </row>
    <row r="781" spans="1:23" x14ac:dyDescent="0.25">
      <c r="A781">
        <v>1019638</v>
      </c>
      <c r="B781">
        <v>1</v>
      </c>
      <c r="C781">
        <v>1019657</v>
      </c>
      <c r="D781" t="s">
        <v>1974</v>
      </c>
      <c r="E781">
        <v>30</v>
      </c>
      <c r="F781">
        <v>6</v>
      </c>
      <c r="G781">
        <v>0</v>
      </c>
      <c r="H781">
        <v>0</v>
      </c>
      <c r="I781" t="s">
        <v>5</v>
      </c>
      <c r="J781" t="s">
        <v>570</v>
      </c>
      <c r="K781" t="s">
        <v>1787</v>
      </c>
      <c r="L781" s="3">
        <v>45841</v>
      </c>
      <c r="M7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81" s="3">
        <v>45824</v>
      </c>
      <c r="O781" s="5">
        <f>IFERROR((PlanMasine[[#This Row],[Norma]]/PlanMasine[[#This Row],[Q]])*(PlanMasine[[#This Row],[Q]]/SUMIF(C:C,PlanMasine[[#This Row],[RN]],B:B)*PlanMasine[[#This Row],[KPLQ]]),0)</f>
        <v>5</v>
      </c>
      <c r="P781">
        <v>215820</v>
      </c>
      <c r="Q781">
        <f>COUNTIF(PROMJENA!A:A,PlanMasine[[#This Row],[KPL]]&amp;"-"&amp;PlanMasine[[#This Row],[RN]])</f>
        <v>0</v>
      </c>
      <c r="R781">
        <f>IFERROR(INDEX(REDOSLIJED!A:A,MATCH(PlanMasine[[#This Row],[KPL]],REDOSLIJED!B:B,0)),MAX(REDOSLIJED!A:A)+1)</f>
        <v>45</v>
      </c>
      <c r="S781" s="9">
        <f>SUM($M$2:M781)</f>
        <v>3.2690972222222392</v>
      </c>
      <c r="T781" s="3">
        <f>PlanMasine[[#This Row],[Datum SAS]]-1</f>
        <v>45823</v>
      </c>
      <c r="U781">
        <f>WEEKDAY(PlanMasine[[#This Row],[ZAVRŠETAK MAŠINSKE]],2)</f>
        <v>7</v>
      </c>
      <c r="V781" s="3">
        <f>IF(WEEKDAY(PlanMasine[[#This Row],[Datum SAS]]-1,2)=7,PlanMasine[[#This Row],[Datum SAS]]-3,PlanMasine[[#This Row],[Datum SAS]]-1)</f>
        <v>45821</v>
      </c>
      <c r="W781">
        <f>WEEKNUM(PlanMasine[[#This Row],[Column2]],1)</f>
        <v>24</v>
      </c>
    </row>
    <row r="782" spans="1:23" x14ac:dyDescent="0.25">
      <c r="A782">
        <v>1019638</v>
      </c>
      <c r="B782">
        <v>1</v>
      </c>
      <c r="C782">
        <v>1019684</v>
      </c>
      <c r="D782" t="s">
        <v>1970</v>
      </c>
      <c r="E782">
        <v>9</v>
      </c>
      <c r="F782">
        <v>6</v>
      </c>
      <c r="G782">
        <v>0</v>
      </c>
      <c r="H782">
        <v>0</v>
      </c>
      <c r="I782" t="s">
        <v>5</v>
      </c>
      <c r="J782" t="s">
        <v>570</v>
      </c>
      <c r="K782" t="s">
        <v>1787</v>
      </c>
      <c r="L782" s="3">
        <v>45841</v>
      </c>
      <c r="M7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82" s="3">
        <v>45824</v>
      </c>
      <c r="O782" s="5">
        <f>IFERROR((PlanMasine[[#This Row],[Norma]]/PlanMasine[[#This Row],[Q]])*(PlanMasine[[#This Row],[Q]]/SUMIF(C:C,PlanMasine[[#This Row],[RN]],B:B)*PlanMasine[[#This Row],[KPLQ]]),0)</f>
        <v>1.5</v>
      </c>
      <c r="P782">
        <v>215847</v>
      </c>
      <c r="Q782">
        <f>COUNTIF(PROMJENA!A:A,PlanMasine[[#This Row],[KPL]]&amp;"-"&amp;PlanMasine[[#This Row],[RN]])</f>
        <v>0</v>
      </c>
      <c r="R782">
        <f>IFERROR(INDEX(REDOSLIJED!A:A,MATCH(PlanMasine[[#This Row],[KPL]],REDOSLIJED!B:B,0)),MAX(REDOSLIJED!A:A)+1)</f>
        <v>45</v>
      </c>
      <c r="S782" s="9">
        <f>SUM($M$2:M782)</f>
        <v>3.2701388888889058</v>
      </c>
      <c r="T782" s="3">
        <f>PlanMasine[[#This Row],[Datum SAS]]-1</f>
        <v>45823</v>
      </c>
      <c r="U782">
        <f>WEEKDAY(PlanMasine[[#This Row],[ZAVRŠETAK MAŠINSKE]],2)</f>
        <v>7</v>
      </c>
      <c r="V782" s="3">
        <f>IF(WEEKDAY(PlanMasine[[#This Row],[Datum SAS]]-1,2)=7,PlanMasine[[#This Row],[Datum SAS]]-3,PlanMasine[[#This Row],[Datum SAS]]-1)</f>
        <v>45821</v>
      </c>
      <c r="W782">
        <f>WEEKNUM(PlanMasine[[#This Row],[Column2]],1)</f>
        <v>24</v>
      </c>
    </row>
    <row r="783" spans="1:23" x14ac:dyDescent="0.25">
      <c r="A783">
        <v>1019638</v>
      </c>
      <c r="B783">
        <v>1</v>
      </c>
      <c r="C783">
        <v>1019685</v>
      </c>
      <c r="D783" t="s">
        <v>1968</v>
      </c>
      <c r="E783">
        <v>9</v>
      </c>
      <c r="F783">
        <v>6</v>
      </c>
      <c r="G783">
        <v>0</v>
      </c>
      <c r="H783">
        <v>0</v>
      </c>
      <c r="I783" t="s">
        <v>5</v>
      </c>
      <c r="J783" t="s">
        <v>570</v>
      </c>
      <c r="K783" t="s">
        <v>1787</v>
      </c>
      <c r="L783" s="3">
        <v>45841</v>
      </c>
      <c r="M7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83" s="3">
        <v>45824</v>
      </c>
      <c r="O783" s="5">
        <f>IFERROR((PlanMasine[[#This Row],[Norma]]/PlanMasine[[#This Row],[Q]])*(PlanMasine[[#This Row],[Q]]/SUMIF(C:C,PlanMasine[[#This Row],[RN]],B:B)*PlanMasine[[#This Row],[KPLQ]]),0)</f>
        <v>1.5</v>
      </c>
      <c r="P783">
        <v>215848</v>
      </c>
      <c r="Q783">
        <f>COUNTIF(PROMJENA!A:A,PlanMasine[[#This Row],[KPL]]&amp;"-"&amp;PlanMasine[[#This Row],[RN]])</f>
        <v>0</v>
      </c>
      <c r="R783">
        <f>IFERROR(INDEX(REDOSLIJED!A:A,MATCH(PlanMasine[[#This Row],[KPL]],REDOSLIJED!B:B,0)),MAX(REDOSLIJED!A:A)+1)</f>
        <v>45</v>
      </c>
      <c r="S783" s="9">
        <f>SUM($M$2:M783)</f>
        <v>3.2711805555555724</v>
      </c>
      <c r="T783" s="3">
        <f>PlanMasine[[#This Row],[Datum SAS]]-1</f>
        <v>45823</v>
      </c>
      <c r="U783">
        <f>WEEKDAY(PlanMasine[[#This Row],[ZAVRŠETAK MAŠINSKE]],2)</f>
        <v>7</v>
      </c>
      <c r="V783" s="3">
        <f>IF(WEEKDAY(PlanMasine[[#This Row],[Datum SAS]]-1,2)=7,PlanMasine[[#This Row],[Datum SAS]]-3,PlanMasine[[#This Row],[Datum SAS]]-1)</f>
        <v>45821</v>
      </c>
      <c r="W783">
        <f>WEEKNUM(PlanMasine[[#This Row],[Column2]],1)</f>
        <v>24</v>
      </c>
    </row>
    <row r="784" spans="1:23" x14ac:dyDescent="0.25">
      <c r="A784">
        <v>1019639</v>
      </c>
      <c r="B784">
        <v>1</v>
      </c>
      <c r="C784">
        <v>1019649</v>
      </c>
      <c r="D784" t="s">
        <v>1975</v>
      </c>
      <c r="E784">
        <v>9</v>
      </c>
      <c r="F784">
        <v>6</v>
      </c>
      <c r="G784">
        <v>0</v>
      </c>
      <c r="H784">
        <v>0</v>
      </c>
      <c r="I784" t="s">
        <v>5</v>
      </c>
      <c r="J784" t="s">
        <v>570</v>
      </c>
      <c r="K784" t="s">
        <v>1787</v>
      </c>
      <c r="L784" s="3">
        <v>45841</v>
      </c>
      <c r="M7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84" s="3">
        <v>45824</v>
      </c>
      <c r="O784" s="5">
        <f>IFERROR((PlanMasine[[#This Row],[Norma]]/PlanMasine[[#This Row],[Q]])*(PlanMasine[[#This Row],[Q]]/SUMIF(C:C,PlanMasine[[#This Row],[RN]],B:B)*PlanMasine[[#This Row],[KPLQ]]),0)</f>
        <v>1.5</v>
      </c>
      <c r="P784">
        <v>215812</v>
      </c>
      <c r="Q784">
        <f>COUNTIF(PROMJENA!A:A,PlanMasine[[#This Row],[KPL]]&amp;"-"&amp;PlanMasine[[#This Row],[RN]])</f>
        <v>0</v>
      </c>
      <c r="R784">
        <f>IFERROR(INDEX(REDOSLIJED!A:A,MATCH(PlanMasine[[#This Row],[KPL]],REDOSLIJED!B:B,0)),MAX(REDOSLIJED!A:A)+1)</f>
        <v>45</v>
      </c>
      <c r="S784" s="9">
        <f>SUM($M$2:M784)</f>
        <v>3.272222222222239</v>
      </c>
      <c r="T784" s="3">
        <f>PlanMasine[[#This Row],[Datum SAS]]-1</f>
        <v>45823</v>
      </c>
      <c r="U784">
        <f>WEEKDAY(PlanMasine[[#This Row],[ZAVRŠETAK MAŠINSKE]],2)</f>
        <v>7</v>
      </c>
      <c r="V784" s="3">
        <f>IF(WEEKDAY(PlanMasine[[#This Row],[Datum SAS]]-1,2)=7,PlanMasine[[#This Row],[Datum SAS]]-3,PlanMasine[[#This Row],[Datum SAS]]-1)</f>
        <v>45821</v>
      </c>
      <c r="W784">
        <f>WEEKNUM(PlanMasine[[#This Row],[Column2]],1)</f>
        <v>24</v>
      </c>
    </row>
    <row r="785" spans="1:23" x14ac:dyDescent="0.25">
      <c r="A785">
        <v>1019639</v>
      </c>
      <c r="B785">
        <v>1</v>
      </c>
      <c r="C785">
        <v>1019653</v>
      </c>
      <c r="D785" t="s">
        <v>1973</v>
      </c>
      <c r="E785">
        <v>24</v>
      </c>
      <c r="F785">
        <v>12</v>
      </c>
      <c r="G785">
        <v>0</v>
      </c>
      <c r="H785">
        <v>0</v>
      </c>
      <c r="I785" t="s">
        <v>5</v>
      </c>
      <c r="J785" t="s">
        <v>570</v>
      </c>
      <c r="K785" t="s">
        <v>1787</v>
      </c>
      <c r="L785" s="3">
        <v>45841</v>
      </c>
      <c r="M7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785" s="3">
        <v>45824</v>
      </c>
      <c r="O785" s="5">
        <f>IFERROR((PlanMasine[[#This Row],[Norma]]/PlanMasine[[#This Row],[Q]])*(PlanMasine[[#This Row],[Q]]/SUMIF(C:C,PlanMasine[[#This Row],[RN]],B:B)*PlanMasine[[#This Row],[KPLQ]]),0)</f>
        <v>4</v>
      </c>
      <c r="P785">
        <v>215816</v>
      </c>
      <c r="Q785">
        <f>COUNTIF(PROMJENA!A:A,PlanMasine[[#This Row],[KPL]]&amp;"-"&amp;PlanMasine[[#This Row],[RN]])</f>
        <v>0</v>
      </c>
      <c r="R785">
        <f>IFERROR(INDEX(REDOSLIJED!A:A,MATCH(PlanMasine[[#This Row],[KPL]],REDOSLIJED!B:B,0)),MAX(REDOSLIJED!A:A)+1)</f>
        <v>45</v>
      </c>
      <c r="S785" s="9">
        <f>SUM($M$2:M785)</f>
        <v>3.2750000000000168</v>
      </c>
      <c r="T785" s="3">
        <f>PlanMasine[[#This Row],[Datum SAS]]-1</f>
        <v>45823</v>
      </c>
      <c r="U785">
        <f>WEEKDAY(PlanMasine[[#This Row],[ZAVRŠETAK MAŠINSKE]],2)</f>
        <v>7</v>
      </c>
      <c r="V785" s="3">
        <f>IF(WEEKDAY(PlanMasine[[#This Row],[Datum SAS]]-1,2)=7,PlanMasine[[#This Row],[Datum SAS]]-3,PlanMasine[[#This Row],[Datum SAS]]-1)</f>
        <v>45821</v>
      </c>
      <c r="W785">
        <f>WEEKNUM(PlanMasine[[#This Row],[Column2]],1)</f>
        <v>24</v>
      </c>
    </row>
    <row r="786" spans="1:23" x14ac:dyDescent="0.25">
      <c r="A786">
        <v>1019639</v>
      </c>
      <c r="B786">
        <v>1</v>
      </c>
      <c r="C786">
        <v>1019669</v>
      </c>
      <c r="D786" t="s">
        <v>2185</v>
      </c>
      <c r="E786">
        <v>18</v>
      </c>
      <c r="F786">
        <v>6</v>
      </c>
      <c r="G786">
        <v>0</v>
      </c>
      <c r="H786">
        <v>0</v>
      </c>
      <c r="I786" t="s">
        <v>5</v>
      </c>
      <c r="J786" t="s">
        <v>570</v>
      </c>
      <c r="K786" t="s">
        <v>1787</v>
      </c>
      <c r="L786" s="3">
        <v>45841</v>
      </c>
      <c r="M7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86" s="3">
        <v>45824</v>
      </c>
      <c r="O786" s="5">
        <f>IFERROR((PlanMasine[[#This Row],[Norma]]/PlanMasine[[#This Row],[Q]])*(PlanMasine[[#This Row],[Q]]/SUMIF(C:C,PlanMasine[[#This Row],[RN]],B:B)*PlanMasine[[#This Row],[KPLQ]]),0)</f>
        <v>3</v>
      </c>
      <c r="P786">
        <v>215832</v>
      </c>
      <c r="Q786">
        <f>COUNTIF(PROMJENA!A:A,PlanMasine[[#This Row],[KPL]]&amp;"-"&amp;PlanMasine[[#This Row],[RN]])</f>
        <v>0</v>
      </c>
      <c r="R786">
        <f>IFERROR(INDEX(REDOSLIJED!A:A,MATCH(PlanMasine[[#This Row],[KPL]],REDOSLIJED!B:B,0)),MAX(REDOSLIJED!A:A)+1)</f>
        <v>45</v>
      </c>
      <c r="S786" s="9">
        <f>SUM($M$2:M786)</f>
        <v>3.27708333333335</v>
      </c>
      <c r="T786" s="3">
        <f>PlanMasine[[#This Row],[Datum SAS]]-1</f>
        <v>45823</v>
      </c>
      <c r="U786">
        <f>WEEKDAY(PlanMasine[[#This Row],[ZAVRŠETAK MAŠINSKE]],2)</f>
        <v>7</v>
      </c>
      <c r="V786" s="3">
        <f>IF(WEEKDAY(PlanMasine[[#This Row],[Datum SAS]]-1,2)=7,PlanMasine[[#This Row],[Datum SAS]]-3,PlanMasine[[#This Row],[Datum SAS]]-1)</f>
        <v>45821</v>
      </c>
      <c r="W786">
        <f>WEEKNUM(PlanMasine[[#This Row],[Column2]],1)</f>
        <v>24</v>
      </c>
    </row>
    <row r="787" spans="1:23" x14ac:dyDescent="0.25">
      <c r="A787">
        <v>1019639</v>
      </c>
      <c r="B787">
        <v>1</v>
      </c>
      <c r="C787">
        <v>1019684</v>
      </c>
      <c r="D787" t="s">
        <v>1970</v>
      </c>
      <c r="E787">
        <v>9</v>
      </c>
      <c r="F787">
        <v>6</v>
      </c>
      <c r="G787">
        <v>0</v>
      </c>
      <c r="H787">
        <v>0</v>
      </c>
      <c r="I787" t="s">
        <v>5</v>
      </c>
      <c r="J787" t="s">
        <v>570</v>
      </c>
      <c r="K787" t="s">
        <v>1787</v>
      </c>
      <c r="L787" s="3">
        <v>45841</v>
      </c>
      <c r="M7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87" s="3">
        <v>45824</v>
      </c>
      <c r="O787" s="5">
        <f>IFERROR((PlanMasine[[#This Row],[Norma]]/PlanMasine[[#This Row],[Q]])*(PlanMasine[[#This Row],[Q]]/SUMIF(C:C,PlanMasine[[#This Row],[RN]],B:B)*PlanMasine[[#This Row],[KPLQ]]),0)</f>
        <v>1.5</v>
      </c>
      <c r="P787">
        <v>215847</v>
      </c>
      <c r="Q787">
        <f>COUNTIF(PROMJENA!A:A,PlanMasine[[#This Row],[KPL]]&amp;"-"&amp;PlanMasine[[#This Row],[RN]])</f>
        <v>0</v>
      </c>
      <c r="R787">
        <f>IFERROR(INDEX(REDOSLIJED!A:A,MATCH(PlanMasine[[#This Row],[KPL]],REDOSLIJED!B:B,0)),MAX(REDOSLIJED!A:A)+1)</f>
        <v>45</v>
      </c>
      <c r="S787" s="9">
        <f>SUM($M$2:M787)</f>
        <v>3.2781250000000166</v>
      </c>
      <c r="T787" s="3">
        <f>PlanMasine[[#This Row],[Datum SAS]]-1</f>
        <v>45823</v>
      </c>
      <c r="U787">
        <f>WEEKDAY(PlanMasine[[#This Row],[ZAVRŠETAK MAŠINSKE]],2)</f>
        <v>7</v>
      </c>
      <c r="V787" s="3">
        <f>IF(WEEKDAY(PlanMasine[[#This Row],[Datum SAS]]-1,2)=7,PlanMasine[[#This Row],[Datum SAS]]-3,PlanMasine[[#This Row],[Datum SAS]]-1)</f>
        <v>45821</v>
      </c>
      <c r="W787">
        <f>WEEKNUM(PlanMasine[[#This Row],[Column2]],1)</f>
        <v>24</v>
      </c>
    </row>
    <row r="788" spans="1:23" x14ac:dyDescent="0.25">
      <c r="A788">
        <v>1019639</v>
      </c>
      <c r="B788">
        <v>1</v>
      </c>
      <c r="C788">
        <v>1019654</v>
      </c>
      <c r="D788" t="s">
        <v>1972</v>
      </c>
      <c r="E788">
        <v>12</v>
      </c>
      <c r="F788">
        <v>6</v>
      </c>
      <c r="G788">
        <v>0</v>
      </c>
      <c r="H788">
        <v>0</v>
      </c>
      <c r="I788" t="s">
        <v>5</v>
      </c>
      <c r="J788" t="s">
        <v>570</v>
      </c>
      <c r="K788" t="s">
        <v>1787</v>
      </c>
      <c r="L788" s="3">
        <v>45841</v>
      </c>
      <c r="M7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788" s="3">
        <v>45824</v>
      </c>
      <c r="O788" s="5">
        <f>IFERROR((PlanMasine[[#This Row],[Norma]]/PlanMasine[[#This Row],[Q]])*(PlanMasine[[#This Row],[Q]]/SUMIF(C:C,PlanMasine[[#This Row],[RN]],B:B)*PlanMasine[[#This Row],[KPLQ]]),0)</f>
        <v>2</v>
      </c>
      <c r="P788">
        <v>215817</v>
      </c>
      <c r="Q788">
        <f>COUNTIF(PROMJENA!A:A,PlanMasine[[#This Row],[KPL]]&amp;"-"&amp;PlanMasine[[#This Row],[RN]])</f>
        <v>0</v>
      </c>
      <c r="R788">
        <f>IFERROR(INDEX(REDOSLIJED!A:A,MATCH(PlanMasine[[#This Row],[KPL]],REDOSLIJED!B:B,0)),MAX(REDOSLIJED!A:A)+1)</f>
        <v>45</v>
      </c>
      <c r="S788" s="9">
        <f>SUM($M$2:M788)</f>
        <v>3.2795138888889057</v>
      </c>
      <c r="T788" s="3">
        <f>PlanMasine[[#This Row],[Datum SAS]]-1</f>
        <v>45823</v>
      </c>
      <c r="U788">
        <f>WEEKDAY(PlanMasine[[#This Row],[ZAVRŠETAK MAŠINSKE]],2)</f>
        <v>7</v>
      </c>
      <c r="V788" s="3">
        <f>IF(WEEKDAY(PlanMasine[[#This Row],[Datum SAS]]-1,2)=7,PlanMasine[[#This Row],[Datum SAS]]-3,PlanMasine[[#This Row],[Datum SAS]]-1)</f>
        <v>45821</v>
      </c>
      <c r="W788">
        <f>WEEKNUM(PlanMasine[[#This Row],[Column2]],1)</f>
        <v>24</v>
      </c>
    </row>
    <row r="789" spans="1:23" x14ac:dyDescent="0.25">
      <c r="A789">
        <v>1019639</v>
      </c>
      <c r="B789">
        <v>1</v>
      </c>
      <c r="C789">
        <v>1019671</v>
      </c>
      <c r="D789" t="s">
        <v>2184</v>
      </c>
      <c r="E789">
        <v>60</v>
      </c>
      <c r="F789">
        <v>6</v>
      </c>
      <c r="G789">
        <v>0</v>
      </c>
      <c r="H789">
        <v>0</v>
      </c>
      <c r="I789" t="s">
        <v>5</v>
      </c>
      <c r="J789" t="s">
        <v>570</v>
      </c>
      <c r="K789" t="s">
        <v>1787</v>
      </c>
      <c r="L789" s="3">
        <v>45841</v>
      </c>
      <c r="M7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89" s="3">
        <v>45824</v>
      </c>
      <c r="O789" s="5">
        <f>IFERROR((PlanMasine[[#This Row],[Norma]]/PlanMasine[[#This Row],[Q]])*(PlanMasine[[#This Row],[Q]]/SUMIF(C:C,PlanMasine[[#This Row],[RN]],B:B)*PlanMasine[[#This Row],[KPLQ]]),0)</f>
        <v>10</v>
      </c>
      <c r="P789">
        <v>215834</v>
      </c>
      <c r="Q789">
        <f>COUNTIF(PROMJENA!A:A,PlanMasine[[#This Row],[KPL]]&amp;"-"&amp;PlanMasine[[#This Row],[RN]])</f>
        <v>0</v>
      </c>
      <c r="R789">
        <f>IFERROR(INDEX(REDOSLIJED!A:A,MATCH(PlanMasine[[#This Row],[KPL]],REDOSLIJED!B:B,0)),MAX(REDOSLIJED!A:A)+1)</f>
        <v>45</v>
      </c>
      <c r="S789" s="9">
        <f>SUM($M$2:M789)</f>
        <v>3.2864583333333504</v>
      </c>
      <c r="T789" s="3">
        <f>PlanMasine[[#This Row],[Datum SAS]]-1</f>
        <v>45823</v>
      </c>
      <c r="U789">
        <f>WEEKDAY(PlanMasine[[#This Row],[ZAVRŠETAK MAŠINSKE]],2)</f>
        <v>7</v>
      </c>
      <c r="V789" s="3">
        <f>IF(WEEKDAY(PlanMasine[[#This Row],[Datum SAS]]-1,2)=7,PlanMasine[[#This Row],[Datum SAS]]-3,PlanMasine[[#This Row],[Datum SAS]]-1)</f>
        <v>45821</v>
      </c>
      <c r="W789">
        <f>WEEKNUM(PlanMasine[[#This Row],[Column2]],1)</f>
        <v>24</v>
      </c>
    </row>
    <row r="790" spans="1:23" x14ac:dyDescent="0.25">
      <c r="A790">
        <v>1019639</v>
      </c>
      <c r="B790">
        <v>1</v>
      </c>
      <c r="C790">
        <v>1019667</v>
      </c>
      <c r="D790" t="s">
        <v>1971</v>
      </c>
      <c r="E790">
        <v>15</v>
      </c>
      <c r="F790">
        <v>6</v>
      </c>
      <c r="G790">
        <v>0</v>
      </c>
      <c r="H790">
        <v>0</v>
      </c>
      <c r="I790" t="s">
        <v>5</v>
      </c>
      <c r="J790" t="s">
        <v>570</v>
      </c>
      <c r="K790" t="s">
        <v>1787</v>
      </c>
      <c r="L790" s="3">
        <v>45841</v>
      </c>
      <c r="M7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790" s="3">
        <v>45824</v>
      </c>
      <c r="O790" s="5">
        <f>IFERROR((PlanMasine[[#This Row],[Norma]]/PlanMasine[[#This Row],[Q]])*(PlanMasine[[#This Row],[Q]]/SUMIF(C:C,PlanMasine[[#This Row],[RN]],B:B)*PlanMasine[[#This Row],[KPLQ]]),0)</f>
        <v>2.5</v>
      </c>
      <c r="P790">
        <v>215830</v>
      </c>
      <c r="Q790">
        <f>COUNTIF(PROMJENA!A:A,PlanMasine[[#This Row],[KPL]]&amp;"-"&amp;PlanMasine[[#This Row],[RN]])</f>
        <v>0</v>
      </c>
      <c r="R790">
        <f>IFERROR(INDEX(REDOSLIJED!A:A,MATCH(PlanMasine[[#This Row],[KPL]],REDOSLIJED!B:B,0)),MAX(REDOSLIJED!A:A)+1)</f>
        <v>45</v>
      </c>
      <c r="S790" s="9">
        <f>SUM($M$2:M790)</f>
        <v>3.2881944444444615</v>
      </c>
      <c r="T790" s="3">
        <f>PlanMasine[[#This Row],[Datum SAS]]-1</f>
        <v>45823</v>
      </c>
      <c r="U790">
        <f>WEEKDAY(PlanMasine[[#This Row],[ZAVRŠETAK MAŠINSKE]],2)</f>
        <v>7</v>
      </c>
      <c r="V790" s="3">
        <f>IF(WEEKDAY(PlanMasine[[#This Row],[Datum SAS]]-1,2)=7,PlanMasine[[#This Row],[Datum SAS]]-3,PlanMasine[[#This Row],[Datum SAS]]-1)</f>
        <v>45821</v>
      </c>
      <c r="W790">
        <f>WEEKNUM(PlanMasine[[#This Row],[Column2]],1)</f>
        <v>24</v>
      </c>
    </row>
    <row r="791" spans="1:23" x14ac:dyDescent="0.25">
      <c r="A791">
        <v>1019639</v>
      </c>
      <c r="B791">
        <v>1</v>
      </c>
      <c r="C791">
        <v>1019682</v>
      </c>
      <c r="D791" t="s">
        <v>2183</v>
      </c>
      <c r="E791">
        <v>18</v>
      </c>
      <c r="F791">
        <v>6</v>
      </c>
      <c r="G791">
        <v>0</v>
      </c>
      <c r="H791">
        <v>0</v>
      </c>
      <c r="I791" t="s">
        <v>5</v>
      </c>
      <c r="J791" t="s">
        <v>570</v>
      </c>
      <c r="K791" t="s">
        <v>1787</v>
      </c>
      <c r="L791" s="3">
        <v>45841</v>
      </c>
      <c r="M7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91" s="3">
        <v>45824</v>
      </c>
      <c r="O791" s="5">
        <f>IFERROR((PlanMasine[[#This Row],[Norma]]/PlanMasine[[#This Row],[Q]])*(PlanMasine[[#This Row],[Q]]/SUMIF(C:C,PlanMasine[[#This Row],[RN]],B:B)*PlanMasine[[#This Row],[KPLQ]]),0)</f>
        <v>3</v>
      </c>
      <c r="P791">
        <v>215845</v>
      </c>
      <c r="Q791">
        <f>COUNTIF(PROMJENA!A:A,PlanMasine[[#This Row],[KPL]]&amp;"-"&amp;PlanMasine[[#This Row],[RN]])</f>
        <v>0</v>
      </c>
      <c r="R791">
        <f>IFERROR(INDEX(REDOSLIJED!A:A,MATCH(PlanMasine[[#This Row],[KPL]],REDOSLIJED!B:B,0)),MAX(REDOSLIJED!A:A)+1)</f>
        <v>45</v>
      </c>
      <c r="S791" s="9">
        <f>SUM($M$2:M791)</f>
        <v>3.2902777777777947</v>
      </c>
      <c r="T791" s="3">
        <f>PlanMasine[[#This Row],[Datum SAS]]-1</f>
        <v>45823</v>
      </c>
      <c r="U791">
        <f>WEEKDAY(PlanMasine[[#This Row],[ZAVRŠETAK MAŠINSKE]],2)</f>
        <v>7</v>
      </c>
      <c r="V791" s="3">
        <f>IF(WEEKDAY(PlanMasine[[#This Row],[Datum SAS]]-1,2)=7,PlanMasine[[#This Row],[Datum SAS]]-3,PlanMasine[[#This Row],[Datum SAS]]-1)</f>
        <v>45821</v>
      </c>
      <c r="W791">
        <f>WEEKNUM(PlanMasine[[#This Row],[Column2]],1)</f>
        <v>24</v>
      </c>
    </row>
    <row r="792" spans="1:23" x14ac:dyDescent="0.25">
      <c r="A792">
        <v>1019639</v>
      </c>
      <c r="B792">
        <v>1</v>
      </c>
      <c r="C792">
        <v>1019685</v>
      </c>
      <c r="D792" t="s">
        <v>1968</v>
      </c>
      <c r="E792">
        <v>9</v>
      </c>
      <c r="F792">
        <v>6</v>
      </c>
      <c r="G792">
        <v>0</v>
      </c>
      <c r="H792">
        <v>0</v>
      </c>
      <c r="I792" t="s">
        <v>5</v>
      </c>
      <c r="J792" t="s">
        <v>570</v>
      </c>
      <c r="K792" t="s">
        <v>1787</v>
      </c>
      <c r="L792" s="3">
        <v>45841</v>
      </c>
      <c r="M7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92" s="3">
        <v>45824</v>
      </c>
      <c r="O792" s="5">
        <f>IFERROR((PlanMasine[[#This Row],[Norma]]/PlanMasine[[#This Row],[Q]])*(PlanMasine[[#This Row],[Q]]/SUMIF(C:C,PlanMasine[[#This Row],[RN]],B:B)*PlanMasine[[#This Row],[KPLQ]]),0)</f>
        <v>1.5</v>
      </c>
      <c r="P792">
        <v>215848</v>
      </c>
      <c r="Q792">
        <f>COUNTIF(PROMJENA!A:A,PlanMasine[[#This Row],[KPL]]&amp;"-"&amp;PlanMasine[[#This Row],[RN]])</f>
        <v>0</v>
      </c>
      <c r="R792">
        <f>IFERROR(INDEX(REDOSLIJED!A:A,MATCH(PlanMasine[[#This Row],[KPL]],REDOSLIJED!B:B,0)),MAX(REDOSLIJED!A:A)+1)</f>
        <v>45</v>
      </c>
      <c r="S792" s="9">
        <f>SUM($M$2:M792)</f>
        <v>3.2913194444444613</v>
      </c>
      <c r="T792" s="3">
        <f>PlanMasine[[#This Row],[Datum SAS]]-1</f>
        <v>45823</v>
      </c>
      <c r="U792">
        <f>WEEKDAY(PlanMasine[[#This Row],[ZAVRŠETAK MAŠINSKE]],2)</f>
        <v>7</v>
      </c>
      <c r="V792" s="3">
        <f>IF(WEEKDAY(PlanMasine[[#This Row],[Datum SAS]]-1,2)=7,PlanMasine[[#This Row],[Datum SAS]]-3,PlanMasine[[#This Row],[Datum SAS]]-1)</f>
        <v>45821</v>
      </c>
      <c r="W792">
        <f>WEEKNUM(PlanMasine[[#This Row],[Column2]],1)</f>
        <v>24</v>
      </c>
    </row>
    <row r="793" spans="1:23" x14ac:dyDescent="0.25">
      <c r="A793">
        <v>1019639</v>
      </c>
      <c r="B793">
        <v>1</v>
      </c>
      <c r="C793">
        <v>1019656</v>
      </c>
      <c r="D793" t="s">
        <v>2182</v>
      </c>
      <c r="E793">
        <v>18</v>
      </c>
      <c r="F793">
        <v>6</v>
      </c>
      <c r="G793">
        <v>0</v>
      </c>
      <c r="H793">
        <v>0</v>
      </c>
      <c r="I793" t="s">
        <v>5</v>
      </c>
      <c r="J793" t="s">
        <v>570</v>
      </c>
      <c r="K793" t="s">
        <v>1787</v>
      </c>
      <c r="L793" s="3">
        <v>45841</v>
      </c>
      <c r="M7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93" s="3">
        <v>45824</v>
      </c>
      <c r="O793" s="5">
        <f>IFERROR((PlanMasine[[#This Row],[Norma]]/PlanMasine[[#This Row],[Q]])*(PlanMasine[[#This Row],[Q]]/SUMIF(C:C,PlanMasine[[#This Row],[RN]],B:B)*PlanMasine[[#This Row],[KPLQ]]),0)</f>
        <v>3</v>
      </c>
      <c r="P793">
        <v>215819</v>
      </c>
      <c r="Q793">
        <f>COUNTIF(PROMJENA!A:A,PlanMasine[[#This Row],[KPL]]&amp;"-"&amp;PlanMasine[[#This Row],[RN]])</f>
        <v>0</v>
      </c>
      <c r="R793">
        <f>IFERROR(INDEX(REDOSLIJED!A:A,MATCH(PlanMasine[[#This Row],[KPL]],REDOSLIJED!B:B,0)),MAX(REDOSLIJED!A:A)+1)</f>
        <v>45</v>
      </c>
      <c r="S793" s="9">
        <f>SUM($M$2:M793)</f>
        <v>3.2934027777777946</v>
      </c>
      <c r="T793" s="3">
        <f>PlanMasine[[#This Row],[Datum SAS]]-1</f>
        <v>45823</v>
      </c>
      <c r="U793">
        <f>WEEKDAY(PlanMasine[[#This Row],[ZAVRŠETAK MAŠINSKE]],2)</f>
        <v>7</v>
      </c>
      <c r="V793" s="3">
        <f>IF(WEEKDAY(PlanMasine[[#This Row],[Datum SAS]]-1,2)=7,PlanMasine[[#This Row],[Datum SAS]]-3,PlanMasine[[#This Row],[Datum SAS]]-1)</f>
        <v>45821</v>
      </c>
      <c r="W793">
        <f>WEEKNUM(PlanMasine[[#This Row],[Column2]],1)</f>
        <v>24</v>
      </c>
    </row>
    <row r="794" spans="1:23" x14ac:dyDescent="0.25">
      <c r="A794">
        <v>1019639</v>
      </c>
      <c r="B794">
        <v>1</v>
      </c>
      <c r="C794">
        <v>1019657</v>
      </c>
      <c r="D794" t="s">
        <v>1974</v>
      </c>
      <c r="E794">
        <v>30</v>
      </c>
      <c r="F794">
        <v>6</v>
      </c>
      <c r="G794">
        <v>0</v>
      </c>
      <c r="H794">
        <v>0</v>
      </c>
      <c r="I794" t="s">
        <v>5</v>
      </c>
      <c r="J794" t="s">
        <v>570</v>
      </c>
      <c r="K794" t="s">
        <v>1787</v>
      </c>
      <c r="L794" s="3">
        <v>45841</v>
      </c>
      <c r="M7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794" s="3">
        <v>45824</v>
      </c>
      <c r="O794" s="5">
        <f>IFERROR((PlanMasine[[#This Row],[Norma]]/PlanMasine[[#This Row],[Q]])*(PlanMasine[[#This Row],[Q]]/SUMIF(C:C,PlanMasine[[#This Row],[RN]],B:B)*PlanMasine[[#This Row],[KPLQ]]),0)</f>
        <v>5</v>
      </c>
      <c r="P794">
        <v>215820</v>
      </c>
      <c r="Q794">
        <f>COUNTIF(PROMJENA!A:A,PlanMasine[[#This Row],[KPL]]&amp;"-"&amp;PlanMasine[[#This Row],[RN]])</f>
        <v>0</v>
      </c>
      <c r="R794">
        <f>IFERROR(INDEX(REDOSLIJED!A:A,MATCH(PlanMasine[[#This Row],[KPL]],REDOSLIJED!B:B,0)),MAX(REDOSLIJED!A:A)+1)</f>
        <v>45</v>
      </c>
      <c r="S794" s="9">
        <f>SUM($M$2:M794)</f>
        <v>3.2968750000000169</v>
      </c>
      <c r="T794" s="3">
        <f>PlanMasine[[#This Row],[Datum SAS]]-1</f>
        <v>45823</v>
      </c>
      <c r="U794">
        <f>WEEKDAY(PlanMasine[[#This Row],[ZAVRŠETAK MAŠINSKE]],2)</f>
        <v>7</v>
      </c>
      <c r="V794" s="3">
        <f>IF(WEEKDAY(PlanMasine[[#This Row],[Datum SAS]]-1,2)=7,PlanMasine[[#This Row],[Datum SAS]]-3,PlanMasine[[#This Row],[Datum SAS]]-1)</f>
        <v>45821</v>
      </c>
      <c r="W794">
        <f>WEEKNUM(PlanMasine[[#This Row],[Column2]],1)</f>
        <v>24</v>
      </c>
    </row>
    <row r="795" spans="1:23" x14ac:dyDescent="0.25">
      <c r="A795">
        <v>1019640</v>
      </c>
      <c r="B795">
        <v>1</v>
      </c>
      <c r="C795">
        <v>1019667</v>
      </c>
      <c r="D795" t="s">
        <v>1971</v>
      </c>
      <c r="E795">
        <v>15</v>
      </c>
      <c r="F795">
        <v>6</v>
      </c>
      <c r="G795">
        <v>0</v>
      </c>
      <c r="H795">
        <v>0</v>
      </c>
      <c r="I795" t="s">
        <v>5</v>
      </c>
      <c r="J795" t="s">
        <v>570</v>
      </c>
      <c r="K795" t="s">
        <v>1787</v>
      </c>
      <c r="L795" s="3">
        <v>45841</v>
      </c>
      <c r="M7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795" s="3">
        <v>45824</v>
      </c>
      <c r="O795" s="5">
        <f>IFERROR((PlanMasine[[#This Row],[Norma]]/PlanMasine[[#This Row],[Q]])*(PlanMasine[[#This Row],[Q]]/SUMIF(C:C,PlanMasine[[#This Row],[RN]],B:B)*PlanMasine[[#This Row],[KPLQ]]),0)</f>
        <v>2.5</v>
      </c>
      <c r="P795">
        <v>215830</v>
      </c>
      <c r="Q795">
        <f>COUNTIF(PROMJENA!A:A,PlanMasine[[#This Row],[KPL]]&amp;"-"&amp;PlanMasine[[#This Row],[RN]])</f>
        <v>0</v>
      </c>
      <c r="R795">
        <f>IFERROR(INDEX(REDOSLIJED!A:A,MATCH(PlanMasine[[#This Row],[KPL]],REDOSLIJED!B:B,0)),MAX(REDOSLIJED!A:A)+1)</f>
        <v>45</v>
      </c>
      <c r="S795" s="9">
        <f>SUM($M$2:M795)</f>
        <v>3.298611111111128</v>
      </c>
      <c r="T795" s="3">
        <f>PlanMasine[[#This Row],[Datum SAS]]-1</f>
        <v>45823</v>
      </c>
      <c r="U795">
        <f>WEEKDAY(PlanMasine[[#This Row],[ZAVRŠETAK MAŠINSKE]],2)</f>
        <v>7</v>
      </c>
      <c r="V795" s="3">
        <f>IF(WEEKDAY(PlanMasine[[#This Row],[Datum SAS]]-1,2)=7,PlanMasine[[#This Row],[Datum SAS]]-3,PlanMasine[[#This Row],[Datum SAS]]-1)</f>
        <v>45821</v>
      </c>
      <c r="W795">
        <f>WEEKNUM(PlanMasine[[#This Row],[Column2]],1)</f>
        <v>24</v>
      </c>
    </row>
    <row r="796" spans="1:23" x14ac:dyDescent="0.25">
      <c r="A796">
        <v>1019640</v>
      </c>
      <c r="B796">
        <v>1</v>
      </c>
      <c r="C796">
        <v>1019671</v>
      </c>
      <c r="D796" t="s">
        <v>2184</v>
      </c>
      <c r="E796">
        <v>60</v>
      </c>
      <c r="F796">
        <v>6</v>
      </c>
      <c r="G796">
        <v>0</v>
      </c>
      <c r="H796">
        <v>0</v>
      </c>
      <c r="I796" t="s">
        <v>5</v>
      </c>
      <c r="J796" t="s">
        <v>570</v>
      </c>
      <c r="K796" t="s">
        <v>1787</v>
      </c>
      <c r="L796" s="3">
        <v>45841</v>
      </c>
      <c r="M7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96" s="3">
        <v>45824</v>
      </c>
      <c r="O796" s="5">
        <f>IFERROR((PlanMasine[[#This Row],[Norma]]/PlanMasine[[#This Row],[Q]])*(PlanMasine[[#This Row],[Q]]/SUMIF(C:C,PlanMasine[[#This Row],[RN]],B:B)*PlanMasine[[#This Row],[KPLQ]]),0)</f>
        <v>10</v>
      </c>
      <c r="P796">
        <v>215834</v>
      </c>
      <c r="Q796">
        <f>COUNTIF(PROMJENA!A:A,PlanMasine[[#This Row],[KPL]]&amp;"-"&amp;PlanMasine[[#This Row],[RN]])</f>
        <v>0</v>
      </c>
      <c r="R796">
        <f>IFERROR(INDEX(REDOSLIJED!A:A,MATCH(PlanMasine[[#This Row],[KPL]],REDOSLIJED!B:B,0)),MAX(REDOSLIJED!A:A)+1)</f>
        <v>45</v>
      </c>
      <c r="S796" s="9">
        <f>SUM($M$2:M796)</f>
        <v>3.3055555555555727</v>
      </c>
      <c r="T796" s="3">
        <f>PlanMasine[[#This Row],[Datum SAS]]-1</f>
        <v>45823</v>
      </c>
      <c r="U796">
        <f>WEEKDAY(PlanMasine[[#This Row],[ZAVRŠETAK MAŠINSKE]],2)</f>
        <v>7</v>
      </c>
      <c r="V796" s="3">
        <f>IF(WEEKDAY(PlanMasine[[#This Row],[Datum SAS]]-1,2)=7,PlanMasine[[#This Row],[Datum SAS]]-3,PlanMasine[[#This Row],[Datum SAS]]-1)</f>
        <v>45821</v>
      </c>
      <c r="W796">
        <f>WEEKNUM(PlanMasine[[#This Row],[Column2]],1)</f>
        <v>24</v>
      </c>
    </row>
    <row r="797" spans="1:23" x14ac:dyDescent="0.25">
      <c r="A797">
        <v>1019640</v>
      </c>
      <c r="B797">
        <v>1</v>
      </c>
      <c r="C797">
        <v>1019669</v>
      </c>
      <c r="D797" t="s">
        <v>2185</v>
      </c>
      <c r="E797">
        <v>18</v>
      </c>
      <c r="F797">
        <v>6</v>
      </c>
      <c r="G797">
        <v>0</v>
      </c>
      <c r="H797">
        <v>0</v>
      </c>
      <c r="I797" t="s">
        <v>5</v>
      </c>
      <c r="J797" t="s">
        <v>570</v>
      </c>
      <c r="K797" t="s">
        <v>1787</v>
      </c>
      <c r="L797" s="3">
        <v>45841</v>
      </c>
      <c r="M7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97" s="3">
        <v>45824</v>
      </c>
      <c r="O797" s="5">
        <f>IFERROR((PlanMasine[[#This Row],[Norma]]/PlanMasine[[#This Row],[Q]])*(PlanMasine[[#This Row],[Q]]/SUMIF(C:C,PlanMasine[[#This Row],[RN]],B:B)*PlanMasine[[#This Row],[KPLQ]]),0)</f>
        <v>3</v>
      </c>
      <c r="P797">
        <v>215832</v>
      </c>
      <c r="Q797">
        <f>COUNTIF(PROMJENA!A:A,PlanMasine[[#This Row],[KPL]]&amp;"-"&amp;PlanMasine[[#This Row],[RN]])</f>
        <v>0</v>
      </c>
      <c r="R797">
        <f>IFERROR(INDEX(REDOSLIJED!A:A,MATCH(PlanMasine[[#This Row],[KPL]],REDOSLIJED!B:B,0)),MAX(REDOSLIJED!A:A)+1)</f>
        <v>45</v>
      </c>
      <c r="S797" s="9">
        <f>SUM($M$2:M797)</f>
        <v>3.3076388888889059</v>
      </c>
      <c r="T797" s="3">
        <f>PlanMasine[[#This Row],[Datum SAS]]-1</f>
        <v>45823</v>
      </c>
      <c r="U797">
        <f>WEEKDAY(PlanMasine[[#This Row],[ZAVRŠETAK MAŠINSKE]],2)</f>
        <v>7</v>
      </c>
      <c r="V797" s="3">
        <f>IF(WEEKDAY(PlanMasine[[#This Row],[Datum SAS]]-1,2)=7,PlanMasine[[#This Row],[Datum SAS]]-3,PlanMasine[[#This Row],[Datum SAS]]-1)</f>
        <v>45821</v>
      </c>
      <c r="W797">
        <f>WEEKNUM(PlanMasine[[#This Row],[Column2]],1)</f>
        <v>24</v>
      </c>
    </row>
    <row r="798" spans="1:23" x14ac:dyDescent="0.25">
      <c r="A798">
        <v>1019640</v>
      </c>
      <c r="B798">
        <v>1</v>
      </c>
      <c r="C798">
        <v>1019656</v>
      </c>
      <c r="D798" t="s">
        <v>2182</v>
      </c>
      <c r="E798">
        <v>18</v>
      </c>
      <c r="F798">
        <v>6</v>
      </c>
      <c r="G798">
        <v>0</v>
      </c>
      <c r="H798">
        <v>0</v>
      </c>
      <c r="I798" t="s">
        <v>5</v>
      </c>
      <c r="J798" t="s">
        <v>570</v>
      </c>
      <c r="K798" t="s">
        <v>1787</v>
      </c>
      <c r="L798" s="3">
        <v>45841</v>
      </c>
      <c r="M7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798" s="3">
        <v>45824</v>
      </c>
      <c r="O798" s="5">
        <f>IFERROR((PlanMasine[[#This Row],[Norma]]/PlanMasine[[#This Row],[Q]])*(PlanMasine[[#This Row],[Q]]/SUMIF(C:C,PlanMasine[[#This Row],[RN]],B:B)*PlanMasine[[#This Row],[KPLQ]]),0)</f>
        <v>3</v>
      </c>
      <c r="P798">
        <v>215819</v>
      </c>
      <c r="Q798">
        <f>COUNTIF(PROMJENA!A:A,PlanMasine[[#This Row],[KPL]]&amp;"-"&amp;PlanMasine[[#This Row],[RN]])</f>
        <v>0</v>
      </c>
      <c r="R798">
        <f>IFERROR(INDEX(REDOSLIJED!A:A,MATCH(PlanMasine[[#This Row],[KPL]],REDOSLIJED!B:B,0)),MAX(REDOSLIJED!A:A)+1)</f>
        <v>45</v>
      </c>
      <c r="S798" s="9">
        <f>SUM($M$2:M798)</f>
        <v>3.3097222222222391</v>
      </c>
      <c r="T798" s="3">
        <f>PlanMasine[[#This Row],[Datum SAS]]-1</f>
        <v>45823</v>
      </c>
      <c r="U798">
        <f>WEEKDAY(PlanMasine[[#This Row],[ZAVRŠETAK MAŠINSKE]],2)</f>
        <v>7</v>
      </c>
      <c r="V798" s="3">
        <f>IF(WEEKDAY(PlanMasine[[#This Row],[Datum SAS]]-1,2)=7,PlanMasine[[#This Row],[Datum SAS]]-3,PlanMasine[[#This Row],[Datum SAS]]-1)</f>
        <v>45821</v>
      </c>
      <c r="W798">
        <f>WEEKNUM(PlanMasine[[#This Row],[Column2]],1)</f>
        <v>24</v>
      </c>
    </row>
    <row r="799" spans="1:23" x14ac:dyDescent="0.25">
      <c r="A799">
        <v>1019640</v>
      </c>
      <c r="B799">
        <v>1</v>
      </c>
      <c r="C799">
        <v>1019685</v>
      </c>
      <c r="D799" t="s">
        <v>1968</v>
      </c>
      <c r="E799">
        <v>9</v>
      </c>
      <c r="F799">
        <v>6</v>
      </c>
      <c r="G799">
        <v>0</v>
      </c>
      <c r="H799">
        <v>0</v>
      </c>
      <c r="I799" t="s">
        <v>5</v>
      </c>
      <c r="J799" t="s">
        <v>570</v>
      </c>
      <c r="K799" t="s">
        <v>1787</v>
      </c>
      <c r="L799" s="3">
        <v>45841</v>
      </c>
      <c r="M7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799" s="3">
        <v>45824</v>
      </c>
      <c r="O799" s="5">
        <f>IFERROR((PlanMasine[[#This Row],[Norma]]/PlanMasine[[#This Row],[Q]])*(PlanMasine[[#This Row],[Q]]/SUMIF(C:C,PlanMasine[[#This Row],[RN]],B:B)*PlanMasine[[#This Row],[KPLQ]]),0)</f>
        <v>1.5</v>
      </c>
      <c r="P799">
        <v>215848</v>
      </c>
      <c r="Q799">
        <f>COUNTIF(PROMJENA!A:A,PlanMasine[[#This Row],[KPL]]&amp;"-"&amp;PlanMasine[[#This Row],[RN]])</f>
        <v>0</v>
      </c>
      <c r="R799">
        <f>IFERROR(INDEX(REDOSLIJED!A:A,MATCH(PlanMasine[[#This Row],[KPL]],REDOSLIJED!B:B,0)),MAX(REDOSLIJED!A:A)+1)</f>
        <v>45</v>
      </c>
      <c r="S799" s="9">
        <f>SUM($M$2:M799)</f>
        <v>3.3107638888889057</v>
      </c>
      <c r="T799" s="3">
        <f>PlanMasine[[#This Row],[Datum SAS]]-1</f>
        <v>45823</v>
      </c>
      <c r="U799">
        <f>WEEKDAY(PlanMasine[[#This Row],[ZAVRŠETAK MAŠINSKE]],2)</f>
        <v>7</v>
      </c>
      <c r="V799" s="3">
        <f>IF(WEEKDAY(PlanMasine[[#This Row],[Datum SAS]]-1,2)=7,PlanMasine[[#This Row],[Datum SAS]]-3,PlanMasine[[#This Row],[Datum SAS]]-1)</f>
        <v>45821</v>
      </c>
      <c r="W799">
        <f>WEEKNUM(PlanMasine[[#This Row],[Column2]],1)</f>
        <v>24</v>
      </c>
    </row>
    <row r="800" spans="1:23" x14ac:dyDescent="0.25">
      <c r="A800">
        <v>1019640</v>
      </c>
      <c r="B800">
        <v>1</v>
      </c>
      <c r="C800">
        <v>1019654</v>
      </c>
      <c r="D800" t="s">
        <v>1972</v>
      </c>
      <c r="E800">
        <v>12</v>
      </c>
      <c r="F800">
        <v>6</v>
      </c>
      <c r="G800">
        <v>0</v>
      </c>
      <c r="H800">
        <v>0</v>
      </c>
      <c r="I800" t="s">
        <v>5</v>
      </c>
      <c r="J800" t="s">
        <v>570</v>
      </c>
      <c r="K800" t="s">
        <v>1787</v>
      </c>
      <c r="L800" s="3">
        <v>45841</v>
      </c>
      <c r="M8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00" s="3">
        <v>45824</v>
      </c>
      <c r="O800" s="5">
        <f>IFERROR((PlanMasine[[#This Row],[Norma]]/PlanMasine[[#This Row],[Q]])*(PlanMasine[[#This Row],[Q]]/SUMIF(C:C,PlanMasine[[#This Row],[RN]],B:B)*PlanMasine[[#This Row],[KPLQ]]),0)</f>
        <v>2</v>
      </c>
      <c r="P800">
        <v>215817</v>
      </c>
      <c r="Q800">
        <f>COUNTIF(PROMJENA!A:A,PlanMasine[[#This Row],[KPL]]&amp;"-"&amp;PlanMasine[[#This Row],[RN]])</f>
        <v>0</v>
      </c>
      <c r="R800">
        <f>IFERROR(INDEX(REDOSLIJED!A:A,MATCH(PlanMasine[[#This Row],[KPL]],REDOSLIJED!B:B,0)),MAX(REDOSLIJED!A:A)+1)</f>
        <v>45</v>
      </c>
      <c r="S800" s="9">
        <f>SUM($M$2:M800)</f>
        <v>3.3121527777777948</v>
      </c>
      <c r="T800" s="3">
        <f>PlanMasine[[#This Row],[Datum SAS]]-1</f>
        <v>45823</v>
      </c>
      <c r="U800">
        <f>WEEKDAY(PlanMasine[[#This Row],[ZAVRŠETAK MAŠINSKE]],2)</f>
        <v>7</v>
      </c>
      <c r="V800" s="3">
        <f>IF(WEEKDAY(PlanMasine[[#This Row],[Datum SAS]]-1,2)=7,PlanMasine[[#This Row],[Datum SAS]]-3,PlanMasine[[#This Row],[Datum SAS]]-1)</f>
        <v>45821</v>
      </c>
      <c r="W800">
        <f>WEEKNUM(PlanMasine[[#This Row],[Column2]],1)</f>
        <v>24</v>
      </c>
    </row>
    <row r="801" spans="1:23" x14ac:dyDescent="0.25">
      <c r="A801">
        <v>1019640</v>
      </c>
      <c r="B801">
        <v>1</v>
      </c>
      <c r="C801">
        <v>1019653</v>
      </c>
      <c r="D801" t="s">
        <v>1973</v>
      </c>
      <c r="E801">
        <v>24</v>
      </c>
      <c r="F801">
        <v>12</v>
      </c>
      <c r="G801">
        <v>0</v>
      </c>
      <c r="H801">
        <v>0</v>
      </c>
      <c r="I801" t="s">
        <v>5</v>
      </c>
      <c r="J801" t="s">
        <v>570</v>
      </c>
      <c r="K801" t="s">
        <v>1787</v>
      </c>
      <c r="L801" s="3">
        <v>45841</v>
      </c>
      <c r="M8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801" s="3">
        <v>45824</v>
      </c>
      <c r="O801" s="5">
        <f>IFERROR((PlanMasine[[#This Row],[Norma]]/PlanMasine[[#This Row],[Q]])*(PlanMasine[[#This Row],[Q]]/SUMIF(C:C,PlanMasine[[#This Row],[RN]],B:B)*PlanMasine[[#This Row],[KPLQ]]),0)</f>
        <v>4</v>
      </c>
      <c r="P801">
        <v>215816</v>
      </c>
      <c r="Q801">
        <f>COUNTIF(PROMJENA!A:A,PlanMasine[[#This Row],[KPL]]&amp;"-"&amp;PlanMasine[[#This Row],[RN]])</f>
        <v>0</v>
      </c>
      <c r="R801">
        <f>IFERROR(INDEX(REDOSLIJED!A:A,MATCH(PlanMasine[[#This Row],[KPL]],REDOSLIJED!B:B,0)),MAX(REDOSLIJED!A:A)+1)</f>
        <v>45</v>
      </c>
      <c r="S801" s="9">
        <f>SUM($M$2:M801)</f>
        <v>3.3149305555555726</v>
      </c>
      <c r="T801" s="3">
        <f>PlanMasine[[#This Row],[Datum SAS]]-1</f>
        <v>45823</v>
      </c>
      <c r="U801">
        <f>WEEKDAY(PlanMasine[[#This Row],[ZAVRŠETAK MAŠINSKE]],2)</f>
        <v>7</v>
      </c>
      <c r="V801" s="3">
        <f>IF(WEEKDAY(PlanMasine[[#This Row],[Datum SAS]]-1,2)=7,PlanMasine[[#This Row],[Datum SAS]]-3,PlanMasine[[#This Row],[Datum SAS]]-1)</f>
        <v>45821</v>
      </c>
      <c r="W801">
        <f>WEEKNUM(PlanMasine[[#This Row],[Column2]],1)</f>
        <v>24</v>
      </c>
    </row>
    <row r="802" spans="1:23" x14ac:dyDescent="0.25">
      <c r="A802">
        <v>1019640</v>
      </c>
      <c r="B802">
        <v>1</v>
      </c>
      <c r="C802">
        <v>1019684</v>
      </c>
      <c r="D802" t="s">
        <v>1970</v>
      </c>
      <c r="E802">
        <v>9</v>
      </c>
      <c r="F802">
        <v>6</v>
      </c>
      <c r="G802">
        <v>0</v>
      </c>
      <c r="H802">
        <v>0</v>
      </c>
      <c r="I802" t="s">
        <v>5</v>
      </c>
      <c r="J802" t="s">
        <v>570</v>
      </c>
      <c r="K802" t="s">
        <v>1787</v>
      </c>
      <c r="L802" s="3">
        <v>45841</v>
      </c>
      <c r="M8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02" s="3">
        <v>45824</v>
      </c>
      <c r="O802" s="5">
        <f>IFERROR((PlanMasine[[#This Row],[Norma]]/PlanMasine[[#This Row],[Q]])*(PlanMasine[[#This Row],[Q]]/SUMIF(C:C,PlanMasine[[#This Row],[RN]],B:B)*PlanMasine[[#This Row],[KPLQ]]),0)</f>
        <v>1.5</v>
      </c>
      <c r="P802">
        <v>215847</v>
      </c>
      <c r="Q802">
        <f>COUNTIF(PROMJENA!A:A,PlanMasine[[#This Row],[KPL]]&amp;"-"&amp;PlanMasine[[#This Row],[RN]])</f>
        <v>0</v>
      </c>
      <c r="R802">
        <f>IFERROR(INDEX(REDOSLIJED!A:A,MATCH(PlanMasine[[#This Row],[KPL]],REDOSLIJED!B:B,0)),MAX(REDOSLIJED!A:A)+1)</f>
        <v>45</v>
      </c>
      <c r="S802" s="9">
        <f>SUM($M$2:M802)</f>
        <v>3.3159722222222392</v>
      </c>
      <c r="T802" s="3">
        <f>PlanMasine[[#This Row],[Datum SAS]]-1</f>
        <v>45823</v>
      </c>
      <c r="U802">
        <f>WEEKDAY(PlanMasine[[#This Row],[ZAVRŠETAK MAŠINSKE]],2)</f>
        <v>7</v>
      </c>
      <c r="V802" s="3">
        <f>IF(WEEKDAY(PlanMasine[[#This Row],[Datum SAS]]-1,2)=7,PlanMasine[[#This Row],[Datum SAS]]-3,PlanMasine[[#This Row],[Datum SAS]]-1)</f>
        <v>45821</v>
      </c>
      <c r="W802">
        <f>WEEKNUM(PlanMasine[[#This Row],[Column2]],1)</f>
        <v>24</v>
      </c>
    </row>
    <row r="803" spans="1:23" x14ac:dyDescent="0.25">
      <c r="A803">
        <v>1019640</v>
      </c>
      <c r="B803">
        <v>1</v>
      </c>
      <c r="C803">
        <v>1019649</v>
      </c>
      <c r="D803" t="s">
        <v>1975</v>
      </c>
      <c r="E803">
        <v>9</v>
      </c>
      <c r="F803">
        <v>6</v>
      </c>
      <c r="G803">
        <v>0</v>
      </c>
      <c r="H803">
        <v>0</v>
      </c>
      <c r="I803" t="s">
        <v>5</v>
      </c>
      <c r="J803" t="s">
        <v>570</v>
      </c>
      <c r="K803" t="s">
        <v>1787</v>
      </c>
      <c r="L803" s="3">
        <v>45841</v>
      </c>
      <c r="M8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03" s="3">
        <v>45824</v>
      </c>
      <c r="O803" s="5">
        <f>IFERROR((PlanMasine[[#This Row],[Norma]]/PlanMasine[[#This Row],[Q]])*(PlanMasine[[#This Row],[Q]]/SUMIF(C:C,PlanMasine[[#This Row],[RN]],B:B)*PlanMasine[[#This Row],[KPLQ]]),0)</f>
        <v>1.5</v>
      </c>
      <c r="P803">
        <v>215812</v>
      </c>
      <c r="Q803">
        <f>COUNTIF(PROMJENA!A:A,PlanMasine[[#This Row],[KPL]]&amp;"-"&amp;PlanMasine[[#This Row],[RN]])</f>
        <v>0</v>
      </c>
      <c r="R803">
        <f>IFERROR(INDEX(REDOSLIJED!A:A,MATCH(PlanMasine[[#This Row],[KPL]],REDOSLIJED!B:B,0)),MAX(REDOSLIJED!A:A)+1)</f>
        <v>45</v>
      </c>
      <c r="S803" s="9">
        <f>SUM($M$2:M803)</f>
        <v>3.3170138888889058</v>
      </c>
      <c r="T803" s="3">
        <f>PlanMasine[[#This Row],[Datum SAS]]-1</f>
        <v>45823</v>
      </c>
      <c r="U803">
        <f>WEEKDAY(PlanMasine[[#This Row],[ZAVRŠETAK MAŠINSKE]],2)</f>
        <v>7</v>
      </c>
      <c r="V803" s="3">
        <f>IF(WEEKDAY(PlanMasine[[#This Row],[Datum SAS]]-1,2)=7,PlanMasine[[#This Row],[Datum SAS]]-3,PlanMasine[[#This Row],[Datum SAS]]-1)</f>
        <v>45821</v>
      </c>
      <c r="W803">
        <f>WEEKNUM(PlanMasine[[#This Row],[Column2]],1)</f>
        <v>24</v>
      </c>
    </row>
    <row r="804" spans="1:23" x14ac:dyDescent="0.25">
      <c r="A804">
        <v>1019640</v>
      </c>
      <c r="B804">
        <v>1</v>
      </c>
      <c r="C804">
        <v>1019657</v>
      </c>
      <c r="D804" t="s">
        <v>1974</v>
      </c>
      <c r="E804">
        <v>30</v>
      </c>
      <c r="F804">
        <v>6</v>
      </c>
      <c r="G804">
        <v>0</v>
      </c>
      <c r="H804">
        <v>0</v>
      </c>
      <c r="I804" t="s">
        <v>5</v>
      </c>
      <c r="J804" t="s">
        <v>570</v>
      </c>
      <c r="K804" t="s">
        <v>1787</v>
      </c>
      <c r="L804" s="3">
        <v>45841</v>
      </c>
      <c r="M8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04" s="3">
        <v>45824</v>
      </c>
      <c r="O804" s="5">
        <f>IFERROR((PlanMasine[[#This Row],[Norma]]/PlanMasine[[#This Row],[Q]])*(PlanMasine[[#This Row],[Q]]/SUMIF(C:C,PlanMasine[[#This Row],[RN]],B:B)*PlanMasine[[#This Row],[KPLQ]]),0)</f>
        <v>5</v>
      </c>
      <c r="P804">
        <v>215820</v>
      </c>
      <c r="Q804">
        <f>COUNTIF(PROMJENA!A:A,PlanMasine[[#This Row],[KPL]]&amp;"-"&amp;PlanMasine[[#This Row],[RN]])</f>
        <v>0</v>
      </c>
      <c r="R804">
        <f>IFERROR(INDEX(REDOSLIJED!A:A,MATCH(PlanMasine[[#This Row],[KPL]],REDOSLIJED!B:B,0)),MAX(REDOSLIJED!A:A)+1)</f>
        <v>45</v>
      </c>
      <c r="S804" s="9">
        <f>SUM($M$2:M804)</f>
        <v>3.3204861111111281</v>
      </c>
      <c r="T804" s="3">
        <f>PlanMasine[[#This Row],[Datum SAS]]-1</f>
        <v>45823</v>
      </c>
      <c r="U804">
        <f>WEEKDAY(PlanMasine[[#This Row],[ZAVRŠETAK MAŠINSKE]],2)</f>
        <v>7</v>
      </c>
      <c r="V804" s="3">
        <f>IF(WEEKDAY(PlanMasine[[#This Row],[Datum SAS]]-1,2)=7,PlanMasine[[#This Row],[Datum SAS]]-3,PlanMasine[[#This Row],[Datum SAS]]-1)</f>
        <v>45821</v>
      </c>
      <c r="W804">
        <f>WEEKNUM(PlanMasine[[#This Row],[Column2]],1)</f>
        <v>24</v>
      </c>
    </row>
    <row r="805" spans="1:23" x14ac:dyDescent="0.25">
      <c r="A805">
        <v>1019640</v>
      </c>
      <c r="B805">
        <v>1</v>
      </c>
      <c r="C805">
        <v>1019682</v>
      </c>
      <c r="D805" t="s">
        <v>2183</v>
      </c>
      <c r="E805">
        <v>18</v>
      </c>
      <c r="F805">
        <v>6</v>
      </c>
      <c r="G805">
        <v>0</v>
      </c>
      <c r="H805">
        <v>0</v>
      </c>
      <c r="I805" t="s">
        <v>5</v>
      </c>
      <c r="J805" t="s">
        <v>570</v>
      </c>
      <c r="K805" t="s">
        <v>1787</v>
      </c>
      <c r="L805" s="3">
        <v>45841</v>
      </c>
      <c r="M8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05" s="3">
        <v>45824</v>
      </c>
      <c r="O805" s="5">
        <f>IFERROR((PlanMasine[[#This Row],[Norma]]/PlanMasine[[#This Row],[Q]])*(PlanMasine[[#This Row],[Q]]/SUMIF(C:C,PlanMasine[[#This Row],[RN]],B:B)*PlanMasine[[#This Row],[KPLQ]]),0)</f>
        <v>3</v>
      </c>
      <c r="P805">
        <v>215845</v>
      </c>
      <c r="Q805">
        <f>COUNTIF(PROMJENA!A:A,PlanMasine[[#This Row],[KPL]]&amp;"-"&amp;PlanMasine[[#This Row],[RN]])</f>
        <v>0</v>
      </c>
      <c r="R805">
        <f>IFERROR(INDEX(REDOSLIJED!A:A,MATCH(PlanMasine[[#This Row],[KPL]],REDOSLIJED!B:B,0)),MAX(REDOSLIJED!A:A)+1)</f>
        <v>45</v>
      </c>
      <c r="S805" s="9">
        <f>SUM($M$2:M805)</f>
        <v>3.3225694444444613</v>
      </c>
      <c r="T805" s="3">
        <f>PlanMasine[[#This Row],[Datum SAS]]-1</f>
        <v>45823</v>
      </c>
      <c r="U805">
        <f>WEEKDAY(PlanMasine[[#This Row],[ZAVRŠETAK MAŠINSKE]],2)</f>
        <v>7</v>
      </c>
      <c r="V805" s="3">
        <f>IF(WEEKDAY(PlanMasine[[#This Row],[Datum SAS]]-1,2)=7,PlanMasine[[#This Row],[Datum SAS]]-3,PlanMasine[[#This Row],[Datum SAS]]-1)</f>
        <v>45821</v>
      </c>
      <c r="W805">
        <f>WEEKNUM(PlanMasine[[#This Row],[Column2]],1)</f>
        <v>24</v>
      </c>
    </row>
    <row r="806" spans="1:23" x14ac:dyDescent="0.25">
      <c r="A806">
        <v>1019641</v>
      </c>
      <c r="B806">
        <v>1</v>
      </c>
      <c r="C806">
        <v>1019657</v>
      </c>
      <c r="D806" t="s">
        <v>1974</v>
      </c>
      <c r="E806">
        <v>30</v>
      </c>
      <c r="F806">
        <v>6</v>
      </c>
      <c r="G806">
        <v>0</v>
      </c>
      <c r="H806">
        <v>0</v>
      </c>
      <c r="I806" t="s">
        <v>5</v>
      </c>
      <c r="J806" t="s">
        <v>570</v>
      </c>
      <c r="K806" t="s">
        <v>1787</v>
      </c>
      <c r="L806" s="3">
        <v>45841</v>
      </c>
      <c r="M8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06" s="3">
        <v>45824</v>
      </c>
      <c r="O806" s="5">
        <f>IFERROR((PlanMasine[[#This Row],[Norma]]/PlanMasine[[#This Row],[Q]])*(PlanMasine[[#This Row],[Q]]/SUMIF(C:C,PlanMasine[[#This Row],[RN]],B:B)*PlanMasine[[#This Row],[KPLQ]]),0)</f>
        <v>5</v>
      </c>
      <c r="P806">
        <v>215820</v>
      </c>
      <c r="Q806">
        <f>COUNTIF(PROMJENA!A:A,PlanMasine[[#This Row],[KPL]]&amp;"-"&amp;PlanMasine[[#This Row],[RN]])</f>
        <v>0</v>
      </c>
      <c r="R806">
        <f>IFERROR(INDEX(REDOSLIJED!A:A,MATCH(PlanMasine[[#This Row],[KPL]],REDOSLIJED!B:B,0)),MAX(REDOSLIJED!A:A)+1)</f>
        <v>45</v>
      </c>
      <c r="S806" s="9">
        <f>SUM($M$2:M806)</f>
        <v>3.3260416666666837</v>
      </c>
      <c r="T806" s="3">
        <f>PlanMasine[[#This Row],[Datum SAS]]-1</f>
        <v>45823</v>
      </c>
      <c r="U806">
        <f>WEEKDAY(PlanMasine[[#This Row],[ZAVRŠETAK MAŠINSKE]],2)</f>
        <v>7</v>
      </c>
      <c r="V806" s="3">
        <f>IF(WEEKDAY(PlanMasine[[#This Row],[Datum SAS]]-1,2)=7,PlanMasine[[#This Row],[Datum SAS]]-3,PlanMasine[[#This Row],[Datum SAS]]-1)</f>
        <v>45821</v>
      </c>
      <c r="W806">
        <f>WEEKNUM(PlanMasine[[#This Row],[Column2]],1)</f>
        <v>24</v>
      </c>
    </row>
    <row r="807" spans="1:23" x14ac:dyDescent="0.25">
      <c r="A807">
        <v>1019641</v>
      </c>
      <c r="B807">
        <v>1</v>
      </c>
      <c r="C807">
        <v>1019656</v>
      </c>
      <c r="D807" t="s">
        <v>2182</v>
      </c>
      <c r="E807">
        <v>18</v>
      </c>
      <c r="F807">
        <v>6</v>
      </c>
      <c r="G807">
        <v>0</v>
      </c>
      <c r="H807">
        <v>0</v>
      </c>
      <c r="I807" t="s">
        <v>5</v>
      </c>
      <c r="J807" t="s">
        <v>570</v>
      </c>
      <c r="K807" t="s">
        <v>1787</v>
      </c>
      <c r="L807" s="3">
        <v>45841</v>
      </c>
      <c r="M8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07" s="3">
        <v>45824</v>
      </c>
      <c r="O807" s="5">
        <f>IFERROR((PlanMasine[[#This Row],[Norma]]/PlanMasine[[#This Row],[Q]])*(PlanMasine[[#This Row],[Q]]/SUMIF(C:C,PlanMasine[[#This Row],[RN]],B:B)*PlanMasine[[#This Row],[KPLQ]]),0)</f>
        <v>3</v>
      </c>
      <c r="P807">
        <v>215819</v>
      </c>
      <c r="Q807">
        <f>COUNTIF(PROMJENA!A:A,PlanMasine[[#This Row],[KPL]]&amp;"-"&amp;PlanMasine[[#This Row],[RN]])</f>
        <v>0</v>
      </c>
      <c r="R807">
        <f>IFERROR(INDEX(REDOSLIJED!A:A,MATCH(PlanMasine[[#This Row],[KPL]],REDOSLIJED!B:B,0)),MAX(REDOSLIJED!A:A)+1)</f>
        <v>45</v>
      </c>
      <c r="S807" s="9">
        <f>SUM($M$2:M807)</f>
        <v>3.3281250000000169</v>
      </c>
      <c r="T807" s="3">
        <f>PlanMasine[[#This Row],[Datum SAS]]-1</f>
        <v>45823</v>
      </c>
      <c r="U807">
        <f>WEEKDAY(PlanMasine[[#This Row],[ZAVRŠETAK MAŠINSKE]],2)</f>
        <v>7</v>
      </c>
      <c r="V807" s="3">
        <f>IF(WEEKDAY(PlanMasine[[#This Row],[Datum SAS]]-1,2)=7,PlanMasine[[#This Row],[Datum SAS]]-3,PlanMasine[[#This Row],[Datum SAS]]-1)</f>
        <v>45821</v>
      </c>
      <c r="W807">
        <f>WEEKNUM(PlanMasine[[#This Row],[Column2]],1)</f>
        <v>24</v>
      </c>
    </row>
    <row r="808" spans="1:23" x14ac:dyDescent="0.25">
      <c r="A808">
        <v>1019641</v>
      </c>
      <c r="B808">
        <v>1</v>
      </c>
      <c r="C808">
        <v>1019654</v>
      </c>
      <c r="D808" t="s">
        <v>1972</v>
      </c>
      <c r="E808">
        <v>12</v>
      </c>
      <c r="F808">
        <v>6</v>
      </c>
      <c r="G808">
        <v>0</v>
      </c>
      <c r="H808">
        <v>0</v>
      </c>
      <c r="I808" t="s">
        <v>5</v>
      </c>
      <c r="J808" t="s">
        <v>570</v>
      </c>
      <c r="K808" t="s">
        <v>1787</v>
      </c>
      <c r="L808" s="3">
        <v>45841</v>
      </c>
      <c r="M8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08" s="3">
        <v>45824</v>
      </c>
      <c r="O808" s="5">
        <f>IFERROR((PlanMasine[[#This Row],[Norma]]/PlanMasine[[#This Row],[Q]])*(PlanMasine[[#This Row],[Q]]/SUMIF(C:C,PlanMasine[[#This Row],[RN]],B:B)*PlanMasine[[#This Row],[KPLQ]]),0)</f>
        <v>2</v>
      </c>
      <c r="P808">
        <v>215817</v>
      </c>
      <c r="Q808">
        <f>COUNTIF(PROMJENA!A:A,PlanMasine[[#This Row],[KPL]]&amp;"-"&amp;PlanMasine[[#This Row],[RN]])</f>
        <v>0</v>
      </c>
      <c r="R808">
        <f>IFERROR(INDEX(REDOSLIJED!A:A,MATCH(PlanMasine[[#This Row],[KPL]],REDOSLIJED!B:B,0)),MAX(REDOSLIJED!A:A)+1)</f>
        <v>45</v>
      </c>
      <c r="S808" s="9">
        <f>SUM($M$2:M808)</f>
        <v>3.329513888888906</v>
      </c>
      <c r="T808" s="3">
        <f>PlanMasine[[#This Row],[Datum SAS]]-1</f>
        <v>45823</v>
      </c>
      <c r="U808">
        <f>WEEKDAY(PlanMasine[[#This Row],[ZAVRŠETAK MAŠINSKE]],2)</f>
        <v>7</v>
      </c>
      <c r="V808" s="3">
        <f>IF(WEEKDAY(PlanMasine[[#This Row],[Datum SAS]]-1,2)=7,PlanMasine[[#This Row],[Datum SAS]]-3,PlanMasine[[#This Row],[Datum SAS]]-1)</f>
        <v>45821</v>
      </c>
      <c r="W808">
        <f>WEEKNUM(PlanMasine[[#This Row],[Column2]],1)</f>
        <v>24</v>
      </c>
    </row>
    <row r="809" spans="1:23" x14ac:dyDescent="0.25">
      <c r="A809">
        <v>1019641</v>
      </c>
      <c r="B809">
        <v>1</v>
      </c>
      <c r="C809">
        <v>1019667</v>
      </c>
      <c r="D809" t="s">
        <v>1971</v>
      </c>
      <c r="E809">
        <v>15</v>
      </c>
      <c r="F809">
        <v>6</v>
      </c>
      <c r="G809">
        <v>0</v>
      </c>
      <c r="H809">
        <v>0</v>
      </c>
      <c r="I809" t="s">
        <v>5</v>
      </c>
      <c r="J809" t="s">
        <v>570</v>
      </c>
      <c r="K809" t="s">
        <v>1787</v>
      </c>
      <c r="L809" s="3">
        <v>45841</v>
      </c>
      <c r="M8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809" s="3">
        <v>45824</v>
      </c>
      <c r="O809" s="5">
        <f>IFERROR((PlanMasine[[#This Row],[Norma]]/PlanMasine[[#This Row],[Q]])*(PlanMasine[[#This Row],[Q]]/SUMIF(C:C,PlanMasine[[#This Row],[RN]],B:B)*PlanMasine[[#This Row],[KPLQ]]),0)</f>
        <v>2.5</v>
      </c>
      <c r="P809">
        <v>215830</v>
      </c>
      <c r="Q809">
        <f>COUNTIF(PROMJENA!A:A,PlanMasine[[#This Row],[KPL]]&amp;"-"&amp;PlanMasine[[#This Row],[RN]])</f>
        <v>0</v>
      </c>
      <c r="R809">
        <f>IFERROR(INDEX(REDOSLIJED!A:A,MATCH(PlanMasine[[#This Row],[KPL]],REDOSLIJED!B:B,0)),MAX(REDOSLIJED!A:A)+1)</f>
        <v>45</v>
      </c>
      <c r="S809" s="9">
        <f>SUM($M$2:M809)</f>
        <v>3.3312500000000171</v>
      </c>
      <c r="T809" s="3">
        <f>PlanMasine[[#This Row],[Datum SAS]]-1</f>
        <v>45823</v>
      </c>
      <c r="U809">
        <f>WEEKDAY(PlanMasine[[#This Row],[ZAVRŠETAK MAŠINSKE]],2)</f>
        <v>7</v>
      </c>
      <c r="V809" s="3">
        <f>IF(WEEKDAY(PlanMasine[[#This Row],[Datum SAS]]-1,2)=7,PlanMasine[[#This Row],[Datum SAS]]-3,PlanMasine[[#This Row],[Datum SAS]]-1)</f>
        <v>45821</v>
      </c>
      <c r="W809">
        <f>WEEKNUM(PlanMasine[[#This Row],[Column2]],1)</f>
        <v>24</v>
      </c>
    </row>
    <row r="810" spans="1:23" x14ac:dyDescent="0.25">
      <c r="A810">
        <v>1019641</v>
      </c>
      <c r="B810">
        <v>1</v>
      </c>
      <c r="C810">
        <v>1019653</v>
      </c>
      <c r="D810" t="s">
        <v>1973</v>
      </c>
      <c r="E810">
        <v>24</v>
      </c>
      <c r="F810">
        <v>12</v>
      </c>
      <c r="G810">
        <v>0</v>
      </c>
      <c r="H810">
        <v>0</v>
      </c>
      <c r="I810" t="s">
        <v>5</v>
      </c>
      <c r="J810" t="s">
        <v>570</v>
      </c>
      <c r="K810" t="s">
        <v>1787</v>
      </c>
      <c r="L810" s="3">
        <v>45841</v>
      </c>
      <c r="M8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810" s="3">
        <v>45824</v>
      </c>
      <c r="O810" s="5">
        <f>IFERROR((PlanMasine[[#This Row],[Norma]]/PlanMasine[[#This Row],[Q]])*(PlanMasine[[#This Row],[Q]]/SUMIF(C:C,PlanMasine[[#This Row],[RN]],B:B)*PlanMasine[[#This Row],[KPLQ]]),0)</f>
        <v>4</v>
      </c>
      <c r="P810">
        <v>215816</v>
      </c>
      <c r="Q810">
        <f>COUNTIF(PROMJENA!A:A,PlanMasine[[#This Row],[KPL]]&amp;"-"&amp;PlanMasine[[#This Row],[RN]])</f>
        <v>0</v>
      </c>
      <c r="R810">
        <f>IFERROR(INDEX(REDOSLIJED!A:A,MATCH(PlanMasine[[#This Row],[KPL]],REDOSLIJED!B:B,0)),MAX(REDOSLIJED!A:A)+1)</f>
        <v>45</v>
      </c>
      <c r="S810" s="9">
        <f>SUM($M$2:M810)</f>
        <v>3.3340277777777949</v>
      </c>
      <c r="T810" s="3">
        <f>PlanMasine[[#This Row],[Datum SAS]]-1</f>
        <v>45823</v>
      </c>
      <c r="U810">
        <f>WEEKDAY(PlanMasine[[#This Row],[ZAVRŠETAK MAŠINSKE]],2)</f>
        <v>7</v>
      </c>
      <c r="V810" s="3">
        <f>IF(WEEKDAY(PlanMasine[[#This Row],[Datum SAS]]-1,2)=7,PlanMasine[[#This Row],[Datum SAS]]-3,PlanMasine[[#This Row],[Datum SAS]]-1)</f>
        <v>45821</v>
      </c>
      <c r="W810">
        <f>WEEKNUM(PlanMasine[[#This Row],[Column2]],1)</f>
        <v>24</v>
      </c>
    </row>
    <row r="811" spans="1:23" x14ac:dyDescent="0.25">
      <c r="A811">
        <v>1019641</v>
      </c>
      <c r="B811">
        <v>1</v>
      </c>
      <c r="C811">
        <v>1019669</v>
      </c>
      <c r="D811" t="s">
        <v>2185</v>
      </c>
      <c r="E811">
        <v>18</v>
      </c>
      <c r="F811">
        <v>6</v>
      </c>
      <c r="G811">
        <v>0</v>
      </c>
      <c r="H811">
        <v>0</v>
      </c>
      <c r="I811" t="s">
        <v>5</v>
      </c>
      <c r="J811" t="s">
        <v>570</v>
      </c>
      <c r="K811" t="s">
        <v>1787</v>
      </c>
      <c r="L811" s="3">
        <v>45841</v>
      </c>
      <c r="M8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11" s="3">
        <v>45824</v>
      </c>
      <c r="O811" s="5">
        <f>IFERROR((PlanMasine[[#This Row],[Norma]]/PlanMasine[[#This Row],[Q]])*(PlanMasine[[#This Row],[Q]]/SUMIF(C:C,PlanMasine[[#This Row],[RN]],B:B)*PlanMasine[[#This Row],[KPLQ]]),0)</f>
        <v>3</v>
      </c>
      <c r="P811">
        <v>215832</v>
      </c>
      <c r="Q811">
        <f>COUNTIF(PROMJENA!A:A,PlanMasine[[#This Row],[KPL]]&amp;"-"&amp;PlanMasine[[#This Row],[RN]])</f>
        <v>0</v>
      </c>
      <c r="R811">
        <f>IFERROR(INDEX(REDOSLIJED!A:A,MATCH(PlanMasine[[#This Row],[KPL]],REDOSLIJED!B:B,0)),MAX(REDOSLIJED!A:A)+1)</f>
        <v>45</v>
      </c>
      <c r="S811" s="9">
        <f>SUM($M$2:M811)</f>
        <v>3.3361111111111281</v>
      </c>
      <c r="T811" s="3">
        <f>PlanMasine[[#This Row],[Datum SAS]]-1</f>
        <v>45823</v>
      </c>
      <c r="U811">
        <f>WEEKDAY(PlanMasine[[#This Row],[ZAVRŠETAK MAŠINSKE]],2)</f>
        <v>7</v>
      </c>
      <c r="V811" s="3">
        <f>IF(WEEKDAY(PlanMasine[[#This Row],[Datum SAS]]-1,2)=7,PlanMasine[[#This Row],[Datum SAS]]-3,PlanMasine[[#This Row],[Datum SAS]]-1)</f>
        <v>45821</v>
      </c>
      <c r="W811">
        <f>WEEKNUM(PlanMasine[[#This Row],[Column2]],1)</f>
        <v>24</v>
      </c>
    </row>
    <row r="812" spans="1:23" x14ac:dyDescent="0.25">
      <c r="A812">
        <v>1019641</v>
      </c>
      <c r="B812">
        <v>1</v>
      </c>
      <c r="C812">
        <v>1019671</v>
      </c>
      <c r="D812" t="s">
        <v>2184</v>
      </c>
      <c r="E812">
        <v>60</v>
      </c>
      <c r="F812">
        <v>6</v>
      </c>
      <c r="G812">
        <v>0</v>
      </c>
      <c r="H812">
        <v>0</v>
      </c>
      <c r="I812" t="s">
        <v>5</v>
      </c>
      <c r="J812" t="s">
        <v>570</v>
      </c>
      <c r="K812" t="s">
        <v>1787</v>
      </c>
      <c r="L812" s="3">
        <v>45841</v>
      </c>
      <c r="M8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12" s="3">
        <v>45824</v>
      </c>
      <c r="O812" s="5">
        <f>IFERROR((PlanMasine[[#This Row],[Norma]]/PlanMasine[[#This Row],[Q]])*(PlanMasine[[#This Row],[Q]]/SUMIF(C:C,PlanMasine[[#This Row],[RN]],B:B)*PlanMasine[[#This Row],[KPLQ]]),0)</f>
        <v>10</v>
      </c>
      <c r="P812">
        <v>215834</v>
      </c>
      <c r="Q812">
        <f>COUNTIF(PROMJENA!A:A,PlanMasine[[#This Row],[KPL]]&amp;"-"&amp;PlanMasine[[#This Row],[RN]])</f>
        <v>0</v>
      </c>
      <c r="R812">
        <f>IFERROR(INDEX(REDOSLIJED!A:A,MATCH(PlanMasine[[#This Row],[KPL]],REDOSLIJED!B:B,0)),MAX(REDOSLIJED!A:A)+1)</f>
        <v>45</v>
      </c>
      <c r="S812" s="9">
        <f>SUM($M$2:M812)</f>
        <v>3.3430555555555728</v>
      </c>
      <c r="T812" s="3">
        <f>PlanMasine[[#This Row],[Datum SAS]]-1</f>
        <v>45823</v>
      </c>
      <c r="U812">
        <f>WEEKDAY(PlanMasine[[#This Row],[ZAVRŠETAK MAŠINSKE]],2)</f>
        <v>7</v>
      </c>
      <c r="V812" s="3">
        <f>IF(WEEKDAY(PlanMasine[[#This Row],[Datum SAS]]-1,2)=7,PlanMasine[[#This Row],[Datum SAS]]-3,PlanMasine[[#This Row],[Datum SAS]]-1)</f>
        <v>45821</v>
      </c>
      <c r="W812">
        <f>WEEKNUM(PlanMasine[[#This Row],[Column2]],1)</f>
        <v>24</v>
      </c>
    </row>
    <row r="813" spans="1:23" x14ac:dyDescent="0.25">
      <c r="A813">
        <v>1019641</v>
      </c>
      <c r="B813">
        <v>1</v>
      </c>
      <c r="C813">
        <v>1019649</v>
      </c>
      <c r="D813" t="s">
        <v>1975</v>
      </c>
      <c r="E813">
        <v>9</v>
      </c>
      <c r="F813">
        <v>6</v>
      </c>
      <c r="G813">
        <v>0</v>
      </c>
      <c r="H813">
        <v>0</v>
      </c>
      <c r="I813" t="s">
        <v>5</v>
      </c>
      <c r="J813" t="s">
        <v>570</v>
      </c>
      <c r="K813" t="s">
        <v>1787</v>
      </c>
      <c r="L813" s="3">
        <v>45841</v>
      </c>
      <c r="M8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13" s="3">
        <v>45824</v>
      </c>
      <c r="O813" s="5">
        <f>IFERROR((PlanMasine[[#This Row],[Norma]]/PlanMasine[[#This Row],[Q]])*(PlanMasine[[#This Row],[Q]]/SUMIF(C:C,PlanMasine[[#This Row],[RN]],B:B)*PlanMasine[[#This Row],[KPLQ]]),0)</f>
        <v>1.5</v>
      </c>
      <c r="P813">
        <v>215812</v>
      </c>
      <c r="Q813">
        <f>COUNTIF(PROMJENA!A:A,PlanMasine[[#This Row],[KPL]]&amp;"-"&amp;PlanMasine[[#This Row],[RN]])</f>
        <v>0</v>
      </c>
      <c r="R813">
        <f>IFERROR(INDEX(REDOSLIJED!A:A,MATCH(PlanMasine[[#This Row],[KPL]],REDOSLIJED!B:B,0)),MAX(REDOSLIJED!A:A)+1)</f>
        <v>45</v>
      </c>
      <c r="S813" s="9">
        <f>SUM($M$2:M813)</f>
        <v>3.3440972222222394</v>
      </c>
      <c r="T813" s="3">
        <f>PlanMasine[[#This Row],[Datum SAS]]-1</f>
        <v>45823</v>
      </c>
      <c r="U813">
        <f>WEEKDAY(PlanMasine[[#This Row],[ZAVRŠETAK MAŠINSKE]],2)</f>
        <v>7</v>
      </c>
      <c r="V813" s="3">
        <f>IF(WEEKDAY(PlanMasine[[#This Row],[Datum SAS]]-1,2)=7,PlanMasine[[#This Row],[Datum SAS]]-3,PlanMasine[[#This Row],[Datum SAS]]-1)</f>
        <v>45821</v>
      </c>
      <c r="W813">
        <f>WEEKNUM(PlanMasine[[#This Row],[Column2]],1)</f>
        <v>24</v>
      </c>
    </row>
    <row r="814" spans="1:23" x14ac:dyDescent="0.25">
      <c r="A814">
        <v>1019641</v>
      </c>
      <c r="B814">
        <v>1</v>
      </c>
      <c r="C814">
        <v>1019685</v>
      </c>
      <c r="D814" t="s">
        <v>1968</v>
      </c>
      <c r="E814">
        <v>9</v>
      </c>
      <c r="F814">
        <v>6</v>
      </c>
      <c r="G814">
        <v>0</v>
      </c>
      <c r="H814">
        <v>0</v>
      </c>
      <c r="I814" t="s">
        <v>5</v>
      </c>
      <c r="J814" t="s">
        <v>570</v>
      </c>
      <c r="K814" t="s">
        <v>1787</v>
      </c>
      <c r="L814" s="3">
        <v>45841</v>
      </c>
      <c r="M8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14" s="3">
        <v>45824</v>
      </c>
      <c r="O814" s="5">
        <f>IFERROR((PlanMasine[[#This Row],[Norma]]/PlanMasine[[#This Row],[Q]])*(PlanMasine[[#This Row],[Q]]/SUMIF(C:C,PlanMasine[[#This Row],[RN]],B:B)*PlanMasine[[#This Row],[KPLQ]]),0)</f>
        <v>1.5</v>
      </c>
      <c r="P814">
        <v>215848</v>
      </c>
      <c r="Q814">
        <f>COUNTIF(PROMJENA!A:A,PlanMasine[[#This Row],[KPL]]&amp;"-"&amp;PlanMasine[[#This Row],[RN]])</f>
        <v>0</v>
      </c>
      <c r="R814">
        <f>IFERROR(INDEX(REDOSLIJED!A:A,MATCH(PlanMasine[[#This Row],[KPL]],REDOSLIJED!B:B,0)),MAX(REDOSLIJED!A:A)+1)</f>
        <v>45</v>
      </c>
      <c r="S814" s="9">
        <f>SUM($M$2:M814)</f>
        <v>3.345138888888906</v>
      </c>
      <c r="T814" s="3">
        <f>PlanMasine[[#This Row],[Datum SAS]]-1</f>
        <v>45823</v>
      </c>
      <c r="U814">
        <f>WEEKDAY(PlanMasine[[#This Row],[ZAVRŠETAK MAŠINSKE]],2)</f>
        <v>7</v>
      </c>
      <c r="V814" s="3">
        <f>IF(WEEKDAY(PlanMasine[[#This Row],[Datum SAS]]-1,2)=7,PlanMasine[[#This Row],[Datum SAS]]-3,PlanMasine[[#This Row],[Datum SAS]]-1)</f>
        <v>45821</v>
      </c>
      <c r="W814">
        <f>WEEKNUM(PlanMasine[[#This Row],[Column2]],1)</f>
        <v>24</v>
      </c>
    </row>
    <row r="815" spans="1:23" x14ac:dyDescent="0.25">
      <c r="A815">
        <v>1019641</v>
      </c>
      <c r="B815">
        <v>1</v>
      </c>
      <c r="C815">
        <v>1019684</v>
      </c>
      <c r="D815" t="s">
        <v>1970</v>
      </c>
      <c r="E815">
        <v>9</v>
      </c>
      <c r="F815">
        <v>6</v>
      </c>
      <c r="G815">
        <v>0</v>
      </c>
      <c r="H815">
        <v>0</v>
      </c>
      <c r="I815" t="s">
        <v>5</v>
      </c>
      <c r="J815" t="s">
        <v>570</v>
      </c>
      <c r="K815" t="s">
        <v>1787</v>
      </c>
      <c r="L815" s="3">
        <v>45841</v>
      </c>
      <c r="M8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15" s="3">
        <v>45824</v>
      </c>
      <c r="O815" s="5">
        <f>IFERROR((PlanMasine[[#This Row],[Norma]]/PlanMasine[[#This Row],[Q]])*(PlanMasine[[#This Row],[Q]]/SUMIF(C:C,PlanMasine[[#This Row],[RN]],B:B)*PlanMasine[[#This Row],[KPLQ]]),0)</f>
        <v>1.5</v>
      </c>
      <c r="P815">
        <v>215847</v>
      </c>
      <c r="Q815">
        <f>COUNTIF(PROMJENA!A:A,PlanMasine[[#This Row],[KPL]]&amp;"-"&amp;PlanMasine[[#This Row],[RN]])</f>
        <v>0</v>
      </c>
      <c r="R815">
        <f>IFERROR(INDEX(REDOSLIJED!A:A,MATCH(PlanMasine[[#This Row],[KPL]],REDOSLIJED!B:B,0)),MAX(REDOSLIJED!A:A)+1)</f>
        <v>45</v>
      </c>
      <c r="S815" s="9">
        <f>SUM($M$2:M815)</f>
        <v>3.3461805555555726</v>
      </c>
      <c r="T815" s="3">
        <f>PlanMasine[[#This Row],[Datum SAS]]-1</f>
        <v>45823</v>
      </c>
      <c r="U815">
        <f>WEEKDAY(PlanMasine[[#This Row],[ZAVRŠETAK MAŠINSKE]],2)</f>
        <v>7</v>
      </c>
      <c r="V815" s="3">
        <f>IF(WEEKDAY(PlanMasine[[#This Row],[Datum SAS]]-1,2)=7,PlanMasine[[#This Row],[Datum SAS]]-3,PlanMasine[[#This Row],[Datum SAS]]-1)</f>
        <v>45821</v>
      </c>
      <c r="W815">
        <f>WEEKNUM(PlanMasine[[#This Row],[Column2]],1)</f>
        <v>24</v>
      </c>
    </row>
    <row r="816" spans="1:23" x14ac:dyDescent="0.25">
      <c r="A816">
        <v>1019641</v>
      </c>
      <c r="B816">
        <v>1</v>
      </c>
      <c r="C816">
        <v>1019682</v>
      </c>
      <c r="D816" t="s">
        <v>2183</v>
      </c>
      <c r="E816">
        <v>18</v>
      </c>
      <c r="F816">
        <v>6</v>
      </c>
      <c r="G816">
        <v>0</v>
      </c>
      <c r="H816">
        <v>0</v>
      </c>
      <c r="I816" t="s">
        <v>5</v>
      </c>
      <c r="J816" t="s">
        <v>570</v>
      </c>
      <c r="K816" t="s">
        <v>1787</v>
      </c>
      <c r="L816" s="3">
        <v>45841</v>
      </c>
      <c r="M8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16" s="3">
        <v>45824</v>
      </c>
      <c r="O816" s="5">
        <f>IFERROR((PlanMasine[[#This Row],[Norma]]/PlanMasine[[#This Row],[Q]])*(PlanMasine[[#This Row],[Q]]/SUMIF(C:C,PlanMasine[[#This Row],[RN]],B:B)*PlanMasine[[#This Row],[KPLQ]]),0)</f>
        <v>3</v>
      </c>
      <c r="P816">
        <v>215845</v>
      </c>
      <c r="Q816">
        <f>COUNTIF(PROMJENA!A:A,PlanMasine[[#This Row],[KPL]]&amp;"-"&amp;PlanMasine[[#This Row],[RN]])</f>
        <v>0</v>
      </c>
      <c r="R816">
        <f>IFERROR(INDEX(REDOSLIJED!A:A,MATCH(PlanMasine[[#This Row],[KPL]],REDOSLIJED!B:B,0)),MAX(REDOSLIJED!A:A)+1)</f>
        <v>45</v>
      </c>
      <c r="S816" s="9">
        <f>SUM($M$2:M816)</f>
        <v>3.3482638888889058</v>
      </c>
      <c r="T816" s="3">
        <f>PlanMasine[[#This Row],[Datum SAS]]-1</f>
        <v>45823</v>
      </c>
      <c r="U816">
        <f>WEEKDAY(PlanMasine[[#This Row],[ZAVRŠETAK MAŠINSKE]],2)</f>
        <v>7</v>
      </c>
      <c r="V816" s="3">
        <f>IF(WEEKDAY(PlanMasine[[#This Row],[Datum SAS]]-1,2)=7,PlanMasine[[#This Row],[Datum SAS]]-3,PlanMasine[[#This Row],[Datum SAS]]-1)</f>
        <v>45821</v>
      </c>
      <c r="W816">
        <f>WEEKNUM(PlanMasine[[#This Row],[Column2]],1)</f>
        <v>24</v>
      </c>
    </row>
    <row r="817" spans="1:23" x14ac:dyDescent="0.25">
      <c r="A817">
        <v>1019642</v>
      </c>
      <c r="B817">
        <v>1</v>
      </c>
      <c r="C817">
        <v>1019682</v>
      </c>
      <c r="D817" t="s">
        <v>2183</v>
      </c>
      <c r="E817">
        <v>18</v>
      </c>
      <c r="F817">
        <v>6</v>
      </c>
      <c r="G817">
        <v>0</v>
      </c>
      <c r="H817">
        <v>0</v>
      </c>
      <c r="I817" t="s">
        <v>5</v>
      </c>
      <c r="J817" t="s">
        <v>570</v>
      </c>
      <c r="K817" t="s">
        <v>1787</v>
      </c>
      <c r="L817" s="3">
        <v>45841</v>
      </c>
      <c r="M8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17" s="3">
        <v>45824</v>
      </c>
      <c r="O817" s="5">
        <f>IFERROR((PlanMasine[[#This Row],[Norma]]/PlanMasine[[#This Row],[Q]])*(PlanMasine[[#This Row],[Q]]/SUMIF(C:C,PlanMasine[[#This Row],[RN]],B:B)*PlanMasine[[#This Row],[KPLQ]]),0)</f>
        <v>3</v>
      </c>
      <c r="P817">
        <v>215845</v>
      </c>
      <c r="Q817">
        <f>COUNTIF(PROMJENA!A:A,PlanMasine[[#This Row],[KPL]]&amp;"-"&amp;PlanMasine[[#This Row],[RN]])</f>
        <v>0</v>
      </c>
      <c r="R817">
        <f>IFERROR(INDEX(REDOSLIJED!A:A,MATCH(PlanMasine[[#This Row],[KPL]],REDOSLIJED!B:B,0)),MAX(REDOSLIJED!A:A)+1)</f>
        <v>45</v>
      </c>
      <c r="S817" s="9">
        <f>SUM($M$2:M817)</f>
        <v>3.350347222222239</v>
      </c>
      <c r="T817" s="3">
        <f>PlanMasine[[#This Row],[Datum SAS]]-1</f>
        <v>45823</v>
      </c>
      <c r="U817">
        <f>WEEKDAY(PlanMasine[[#This Row],[ZAVRŠETAK MAŠINSKE]],2)</f>
        <v>7</v>
      </c>
      <c r="V817" s="3">
        <f>IF(WEEKDAY(PlanMasine[[#This Row],[Datum SAS]]-1,2)=7,PlanMasine[[#This Row],[Datum SAS]]-3,PlanMasine[[#This Row],[Datum SAS]]-1)</f>
        <v>45821</v>
      </c>
      <c r="W817">
        <f>WEEKNUM(PlanMasine[[#This Row],[Column2]],1)</f>
        <v>24</v>
      </c>
    </row>
    <row r="818" spans="1:23" x14ac:dyDescent="0.25">
      <c r="A818">
        <v>1019642</v>
      </c>
      <c r="B818">
        <v>1</v>
      </c>
      <c r="C818">
        <v>1019656</v>
      </c>
      <c r="D818" t="s">
        <v>2182</v>
      </c>
      <c r="E818">
        <v>18</v>
      </c>
      <c r="F818">
        <v>6</v>
      </c>
      <c r="G818">
        <v>0</v>
      </c>
      <c r="H818">
        <v>0</v>
      </c>
      <c r="I818" t="s">
        <v>5</v>
      </c>
      <c r="J818" t="s">
        <v>570</v>
      </c>
      <c r="K818" t="s">
        <v>1787</v>
      </c>
      <c r="L818" s="3">
        <v>45841</v>
      </c>
      <c r="M8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18" s="3">
        <v>45824</v>
      </c>
      <c r="O818" s="5">
        <f>IFERROR((PlanMasine[[#This Row],[Norma]]/PlanMasine[[#This Row],[Q]])*(PlanMasine[[#This Row],[Q]]/SUMIF(C:C,PlanMasine[[#This Row],[RN]],B:B)*PlanMasine[[#This Row],[KPLQ]]),0)</f>
        <v>3</v>
      </c>
      <c r="P818">
        <v>215819</v>
      </c>
      <c r="Q818">
        <f>COUNTIF(PROMJENA!A:A,PlanMasine[[#This Row],[KPL]]&amp;"-"&amp;PlanMasine[[#This Row],[RN]])</f>
        <v>0</v>
      </c>
      <c r="R818">
        <f>IFERROR(INDEX(REDOSLIJED!A:A,MATCH(PlanMasine[[#This Row],[KPL]],REDOSLIJED!B:B,0)),MAX(REDOSLIJED!A:A)+1)</f>
        <v>45</v>
      </c>
      <c r="S818" s="9">
        <f>SUM($M$2:M818)</f>
        <v>3.3524305555555722</v>
      </c>
      <c r="T818" s="3">
        <f>PlanMasine[[#This Row],[Datum SAS]]-1</f>
        <v>45823</v>
      </c>
      <c r="U818">
        <f>WEEKDAY(PlanMasine[[#This Row],[ZAVRŠETAK MAŠINSKE]],2)</f>
        <v>7</v>
      </c>
      <c r="V818" s="3">
        <f>IF(WEEKDAY(PlanMasine[[#This Row],[Datum SAS]]-1,2)=7,PlanMasine[[#This Row],[Datum SAS]]-3,PlanMasine[[#This Row],[Datum SAS]]-1)</f>
        <v>45821</v>
      </c>
      <c r="W818">
        <f>WEEKNUM(PlanMasine[[#This Row],[Column2]],1)</f>
        <v>24</v>
      </c>
    </row>
    <row r="819" spans="1:23" x14ac:dyDescent="0.25">
      <c r="A819">
        <v>1019642</v>
      </c>
      <c r="B819">
        <v>1</v>
      </c>
      <c r="C819">
        <v>1019654</v>
      </c>
      <c r="D819" t="s">
        <v>1972</v>
      </c>
      <c r="E819">
        <v>12</v>
      </c>
      <c r="F819">
        <v>6</v>
      </c>
      <c r="G819">
        <v>0</v>
      </c>
      <c r="H819">
        <v>0</v>
      </c>
      <c r="I819" t="s">
        <v>5</v>
      </c>
      <c r="J819" t="s">
        <v>570</v>
      </c>
      <c r="K819" t="s">
        <v>1787</v>
      </c>
      <c r="L819" s="3">
        <v>45841</v>
      </c>
      <c r="M8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19" s="3">
        <v>45824</v>
      </c>
      <c r="O819" s="5">
        <f>IFERROR((PlanMasine[[#This Row],[Norma]]/PlanMasine[[#This Row],[Q]])*(PlanMasine[[#This Row],[Q]]/SUMIF(C:C,PlanMasine[[#This Row],[RN]],B:B)*PlanMasine[[#This Row],[KPLQ]]),0)</f>
        <v>2</v>
      </c>
      <c r="P819">
        <v>215817</v>
      </c>
      <c r="Q819">
        <f>COUNTIF(PROMJENA!A:A,PlanMasine[[#This Row],[KPL]]&amp;"-"&amp;PlanMasine[[#This Row],[RN]])</f>
        <v>0</v>
      </c>
      <c r="R819">
        <f>IFERROR(INDEX(REDOSLIJED!A:A,MATCH(PlanMasine[[#This Row],[KPL]],REDOSLIJED!B:B,0)),MAX(REDOSLIJED!A:A)+1)</f>
        <v>45</v>
      </c>
      <c r="S819" s="9">
        <f>SUM($M$2:M819)</f>
        <v>3.3538194444444613</v>
      </c>
      <c r="T819" s="3">
        <f>PlanMasine[[#This Row],[Datum SAS]]-1</f>
        <v>45823</v>
      </c>
      <c r="U819">
        <f>WEEKDAY(PlanMasine[[#This Row],[ZAVRŠETAK MAŠINSKE]],2)</f>
        <v>7</v>
      </c>
      <c r="V819" s="3">
        <f>IF(WEEKDAY(PlanMasine[[#This Row],[Datum SAS]]-1,2)=7,PlanMasine[[#This Row],[Datum SAS]]-3,PlanMasine[[#This Row],[Datum SAS]]-1)</f>
        <v>45821</v>
      </c>
      <c r="W819">
        <f>WEEKNUM(PlanMasine[[#This Row],[Column2]],1)</f>
        <v>24</v>
      </c>
    </row>
    <row r="820" spans="1:23" x14ac:dyDescent="0.25">
      <c r="A820">
        <v>1019642</v>
      </c>
      <c r="B820">
        <v>1</v>
      </c>
      <c r="C820">
        <v>1019653</v>
      </c>
      <c r="D820" t="s">
        <v>1973</v>
      </c>
      <c r="E820">
        <v>24</v>
      </c>
      <c r="F820">
        <v>12</v>
      </c>
      <c r="G820">
        <v>0</v>
      </c>
      <c r="H820">
        <v>0</v>
      </c>
      <c r="I820" t="s">
        <v>5</v>
      </c>
      <c r="J820" t="s">
        <v>570</v>
      </c>
      <c r="K820" t="s">
        <v>1787</v>
      </c>
      <c r="L820" s="3">
        <v>45841</v>
      </c>
      <c r="M8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820" s="3">
        <v>45824</v>
      </c>
      <c r="O820" s="5">
        <f>IFERROR((PlanMasine[[#This Row],[Norma]]/PlanMasine[[#This Row],[Q]])*(PlanMasine[[#This Row],[Q]]/SUMIF(C:C,PlanMasine[[#This Row],[RN]],B:B)*PlanMasine[[#This Row],[KPLQ]]),0)</f>
        <v>4</v>
      </c>
      <c r="P820">
        <v>215816</v>
      </c>
      <c r="Q820">
        <f>COUNTIF(PROMJENA!A:A,PlanMasine[[#This Row],[KPL]]&amp;"-"&amp;PlanMasine[[#This Row],[RN]])</f>
        <v>0</v>
      </c>
      <c r="R820">
        <f>IFERROR(INDEX(REDOSLIJED!A:A,MATCH(PlanMasine[[#This Row],[KPL]],REDOSLIJED!B:B,0)),MAX(REDOSLIJED!A:A)+1)</f>
        <v>45</v>
      </c>
      <c r="S820" s="9">
        <f>SUM($M$2:M820)</f>
        <v>3.3565972222222391</v>
      </c>
      <c r="T820" s="3">
        <f>PlanMasine[[#This Row],[Datum SAS]]-1</f>
        <v>45823</v>
      </c>
      <c r="U820">
        <f>WEEKDAY(PlanMasine[[#This Row],[ZAVRŠETAK MAŠINSKE]],2)</f>
        <v>7</v>
      </c>
      <c r="V820" s="3">
        <f>IF(WEEKDAY(PlanMasine[[#This Row],[Datum SAS]]-1,2)=7,PlanMasine[[#This Row],[Datum SAS]]-3,PlanMasine[[#This Row],[Datum SAS]]-1)</f>
        <v>45821</v>
      </c>
      <c r="W820">
        <f>WEEKNUM(PlanMasine[[#This Row],[Column2]],1)</f>
        <v>24</v>
      </c>
    </row>
    <row r="821" spans="1:23" x14ac:dyDescent="0.25">
      <c r="A821">
        <v>1019642</v>
      </c>
      <c r="B821">
        <v>1</v>
      </c>
      <c r="C821">
        <v>1019657</v>
      </c>
      <c r="D821" t="s">
        <v>1974</v>
      </c>
      <c r="E821">
        <v>30</v>
      </c>
      <c r="F821">
        <v>6</v>
      </c>
      <c r="G821">
        <v>0</v>
      </c>
      <c r="H821">
        <v>0</v>
      </c>
      <c r="I821" t="s">
        <v>5</v>
      </c>
      <c r="J821" t="s">
        <v>570</v>
      </c>
      <c r="K821" t="s">
        <v>1787</v>
      </c>
      <c r="L821" s="3">
        <v>45841</v>
      </c>
      <c r="M8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21" s="3">
        <v>45824</v>
      </c>
      <c r="O821" s="5">
        <f>IFERROR((PlanMasine[[#This Row],[Norma]]/PlanMasine[[#This Row],[Q]])*(PlanMasine[[#This Row],[Q]]/SUMIF(C:C,PlanMasine[[#This Row],[RN]],B:B)*PlanMasine[[#This Row],[KPLQ]]),0)</f>
        <v>5</v>
      </c>
      <c r="P821">
        <v>215820</v>
      </c>
      <c r="Q821">
        <f>COUNTIF(PROMJENA!A:A,PlanMasine[[#This Row],[KPL]]&amp;"-"&amp;PlanMasine[[#This Row],[RN]])</f>
        <v>0</v>
      </c>
      <c r="R821">
        <f>IFERROR(INDEX(REDOSLIJED!A:A,MATCH(PlanMasine[[#This Row],[KPL]],REDOSLIJED!B:B,0)),MAX(REDOSLIJED!A:A)+1)</f>
        <v>45</v>
      </c>
      <c r="S821" s="9">
        <f>SUM($M$2:M821)</f>
        <v>3.3600694444444614</v>
      </c>
      <c r="T821" s="3">
        <f>PlanMasine[[#This Row],[Datum SAS]]-1</f>
        <v>45823</v>
      </c>
      <c r="U821">
        <f>WEEKDAY(PlanMasine[[#This Row],[ZAVRŠETAK MAŠINSKE]],2)</f>
        <v>7</v>
      </c>
      <c r="V821" s="3">
        <f>IF(WEEKDAY(PlanMasine[[#This Row],[Datum SAS]]-1,2)=7,PlanMasine[[#This Row],[Datum SAS]]-3,PlanMasine[[#This Row],[Datum SAS]]-1)</f>
        <v>45821</v>
      </c>
      <c r="W821">
        <f>WEEKNUM(PlanMasine[[#This Row],[Column2]],1)</f>
        <v>24</v>
      </c>
    </row>
    <row r="822" spans="1:23" x14ac:dyDescent="0.25">
      <c r="A822">
        <v>1019642</v>
      </c>
      <c r="B822">
        <v>1</v>
      </c>
      <c r="C822">
        <v>1019649</v>
      </c>
      <c r="D822" t="s">
        <v>1975</v>
      </c>
      <c r="E822">
        <v>9</v>
      </c>
      <c r="F822">
        <v>6</v>
      </c>
      <c r="G822">
        <v>0</v>
      </c>
      <c r="H822">
        <v>0</v>
      </c>
      <c r="I822" t="s">
        <v>5</v>
      </c>
      <c r="J822" t="s">
        <v>570</v>
      </c>
      <c r="K822" t="s">
        <v>1787</v>
      </c>
      <c r="L822" s="3">
        <v>45841</v>
      </c>
      <c r="M8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22" s="3">
        <v>45824</v>
      </c>
      <c r="O822" s="5">
        <f>IFERROR((PlanMasine[[#This Row],[Norma]]/PlanMasine[[#This Row],[Q]])*(PlanMasine[[#This Row],[Q]]/SUMIF(C:C,PlanMasine[[#This Row],[RN]],B:B)*PlanMasine[[#This Row],[KPLQ]]),0)</f>
        <v>1.5</v>
      </c>
      <c r="P822">
        <v>215812</v>
      </c>
      <c r="Q822">
        <f>COUNTIF(PROMJENA!A:A,PlanMasine[[#This Row],[KPL]]&amp;"-"&amp;PlanMasine[[#This Row],[RN]])</f>
        <v>0</v>
      </c>
      <c r="R822">
        <f>IFERROR(INDEX(REDOSLIJED!A:A,MATCH(PlanMasine[[#This Row],[KPL]],REDOSLIJED!B:B,0)),MAX(REDOSLIJED!A:A)+1)</f>
        <v>45</v>
      </c>
      <c r="S822" s="9">
        <f>SUM($M$2:M822)</f>
        <v>3.361111111111128</v>
      </c>
      <c r="T822" s="3">
        <f>PlanMasine[[#This Row],[Datum SAS]]-1</f>
        <v>45823</v>
      </c>
      <c r="U822">
        <f>WEEKDAY(PlanMasine[[#This Row],[ZAVRŠETAK MAŠINSKE]],2)</f>
        <v>7</v>
      </c>
      <c r="V822" s="3">
        <f>IF(WEEKDAY(PlanMasine[[#This Row],[Datum SAS]]-1,2)=7,PlanMasine[[#This Row],[Datum SAS]]-3,PlanMasine[[#This Row],[Datum SAS]]-1)</f>
        <v>45821</v>
      </c>
      <c r="W822">
        <f>WEEKNUM(PlanMasine[[#This Row],[Column2]],1)</f>
        <v>24</v>
      </c>
    </row>
    <row r="823" spans="1:23" x14ac:dyDescent="0.25">
      <c r="A823">
        <v>1019642</v>
      </c>
      <c r="B823">
        <v>1</v>
      </c>
      <c r="C823">
        <v>1019667</v>
      </c>
      <c r="D823" t="s">
        <v>1971</v>
      </c>
      <c r="E823">
        <v>15</v>
      </c>
      <c r="F823">
        <v>6</v>
      </c>
      <c r="G823">
        <v>0</v>
      </c>
      <c r="H823">
        <v>0</v>
      </c>
      <c r="I823" t="s">
        <v>5</v>
      </c>
      <c r="J823" t="s">
        <v>570</v>
      </c>
      <c r="K823" t="s">
        <v>1787</v>
      </c>
      <c r="L823" s="3">
        <v>45841</v>
      </c>
      <c r="M8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823" s="3">
        <v>45824</v>
      </c>
      <c r="O823" s="5">
        <f>IFERROR((PlanMasine[[#This Row],[Norma]]/PlanMasine[[#This Row],[Q]])*(PlanMasine[[#This Row],[Q]]/SUMIF(C:C,PlanMasine[[#This Row],[RN]],B:B)*PlanMasine[[#This Row],[KPLQ]]),0)</f>
        <v>2.5</v>
      </c>
      <c r="P823">
        <v>215830</v>
      </c>
      <c r="Q823">
        <f>COUNTIF(PROMJENA!A:A,PlanMasine[[#This Row],[KPL]]&amp;"-"&amp;PlanMasine[[#This Row],[RN]])</f>
        <v>0</v>
      </c>
      <c r="R823">
        <f>IFERROR(INDEX(REDOSLIJED!A:A,MATCH(PlanMasine[[#This Row],[KPL]],REDOSLIJED!B:B,0)),MAX(REDOSLIJED!A:A)+1)</f>
        <v>45</v>
      </c>
      <c r="S823" s="9">
        <f>SUM($M$2:M823)</f>
        <v>3.3628472222222392</v>
      </c>
      <c r="T823" s="3">
        <f>PlanMasine[[#This Row],[Datum SAS]]-1</f>
        <v>45823</v>
      </c>
      <c r="U823">
        <f>WEEKDAY(PlanMasine[[#This Row],[ZAVRŠETAK MAŠINSKE]],2)</f>
        <v>7</v>
      </c>
      <c r="V823" s="3">
        <f>IF(WEEKDAY(PlanMasine[[#This Row],[Datum SAS]]-1,2)=7,PlanMasine[[#This Row],[Datum SAS]]-3,PlanMasine[[#This Row],[Datum SAS]]-1)</f>
        <v>45821</v>
      </c>
      <c r="W823">
        <f>WEEKNUM(PlanMasine[[#This Row],[Column2]],1)</f>
        <v>24</v>
      </c>
    </row>
    <row r="824" spans="1:23" x14ac:dyDescent="0.25">
      <c r="A824">
        <v>1019642</v>
      </c>
      <c r="B824">
        <v>1</v>
      </c>
      <c r="C824">
        <v>1019685</v>
      </c>
      <c r="D824" t="s">
        <v>1968</v>
      </c>
      <c r="E824">
        <v>9</v>
      </c>
      <c r="F824">
        <v>6</v>
      </c>
      <c r="G824">
        <v>0</v>
      </c>
      <c r="H824">
        <v>0</v>
      </c>
      <c r="I824" t="s">
        <v>5</v>
      </c>
      <c r="J824" t="s">
        <v>570</v>
      </c>
      <c r="K824" t="s">
        <v>1787</v>
      </c>
      <c r="L824" s="3">
        <v>45841</v>
      </c>
      <c r="M8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24" s="3">
        <v>45824</v>
      </c>
      <c r="O824" s="5">
        <f>IFERROR((PlanMasine[[#This Row],[Norma]]/PlanMasine[[#This Row],[Q]])*(PlanMasine[[#This Row],[Q]]/SUMIF(C:C,PlanMasine[[#This Row],[RN]],B:B)*PlanMasine[[#This Row],[KPLQ]]),0)</f>
        <v>1.5</v>
      </c>
      <c r="P824">
        <v>215848</v>
      </c>
      <c r="Q824">
        <f>COUNTIF(PROMJENA!A:A,PlanMasine[[#This Row],[KPL]]&amp;"-"&amp;PlanMasine[[#This Row],[RN]])</f>
        <v>0</v>
      </c>
      <c r="R824">
        <f>IFERROR(INDEX(REDOSLIJED!A:A,MATCH(PlanMasine[[#This Row],[KPL]],REDOSLIJED!B:B,0)),MAX(REDOSLIJED!A:A)+1)</f>
        <v>45</v>
      </c>
      <c r="S824" s="9">
        <f>SUM($M$2:M824)</f>
        <v>3.3638888888889058</v>
      </c>
      <c r="T824" s="3">
        <f>PlanMasine[[#This Row],[Datum SAS]]-1</f>
        <v>45823</v>
      </c>
      <c r="U824">
        <f>WEEKDAY(PlanMasine[[#This Row],[ZAVRŠETAK MAŠINSKE]],2)</f>
        <v>7</v>
      </c>
      <c r="V824" s="3">
        <f>IF(WEEKDAY(PlanMasine[[#This Row],[Datum SAS]]-1,2)=7,PlanMasine[[#This Row],[Datum SAS]]-3,PlanMasine[[#This Row],[Datum SAS]]-1)</f>
        <v>45821</v>
      </c>
      <c r="W824">
        <f>WEEKNUM(PlanMasine[[#This Row],[Column2]],1)</f>
        <v>24</v>
      </c>
    </row>
    <row r="825" spans="1:23" x14ac:dyDescent="0.25">
      <c r="A825">
        <v>1019642</v>
      </c>
      <c r="B825">
        <v>1</v>
      </c>
      <c r="C825">
        <v>1019684</v>
      </c>
      <c r="D825" t="s">
        <v>1970</v>
      </c>
      <c r="E825">
        <v>9</v>
      </c>
      <c r="F825">
        <v>6</v>
      </c>
      <c r="G825">
        <v>0</v>
      </c>
      <c r="H825">
        <v>0</v>
      </c>
      <c r="I825" t="s">
        <v>5</v>
      </c>
      <c r="J825" t="s">
        <v>570</v>
      </c>
      <c r="K825" t="s">
        <v>1787</v>
      </c>
      <c r="L825" s="3">
        <v>45841</v>
      </c>
      <c r="M8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25" s="3">
        <v>45824</v>
      </c>
      <c r="O825" s="5">
        <f>IFERROR((PlanMasine[[#This Row],[Norma]]/PlanMasine[[#This Row],[Q]])*(PlanMasine[[#This Row],[Q]]/SUMIF(C:C,PlanMasine[[#This Row],[RN]],B:B)*PlanMasine[[#This Row],[KPLQ]]),0)</f>
        <v>1.5</v>
      </c>
      <c r="P825">
        <v>215847</v>
      </c>
      <c r="Q825">
        <f>COUNTIF(PROMJENA!A:A,PlanMasine[[#This Row],[KPL]]&amp;"-"&amp;PlanMasine[[#This Row],[RN]])</f>
        <v>0</v>
      </c>
      <c r="R825">
        <f>IFERROR(INDEX(REDOSLIJED!A:A,MATCH(PlanMasine[[#This Row],[KPL]],REDOSLIJED!B:B,0)),MAX(REDOSLIJED!A:A)+1)</f>
        <v>45</v>
      </c>
      <c r="S825" s="9">
        <f>SUM($M$2:M825)</f>
        <v>3.3649305555555724</v>
      </c>
      <c r="T825" s="3">
        <f>PlanMasine[[#This Row],[Datum SAS]]-1</f>
        <v>45823</v>
      </c>
      <c r="U825">
        <f>WEEKDAY(PlanMasine[[#This Row],[ZAVRŠETAK MAŠINSKE]],2)</f>
        <v>7</v>
      </c>
      <c r="V825" s="3">
        <f>IF(WEEKDAY(PlanMasine[[#This Row],[Datum SAS]]-1,2)=7,PlanMasine[[#This Row],[Datum SAS]]-3,PlanMasine[[#This Row],[Datum SAS]]-1)</f>
        <v>45821</v>
      </c>
      <c r="W825">
        <f>WEEKNUM(PlanMasine[[#This Row],[Column2]],1)</f>
        <v>24</v>
      </c>
    </row>
    <row r="826" spans="1:23" x14ac:dyDescent="0.25">
      <c r="A826">
        <v>1019642</v>
      </c>
      <c r="B826">
        <v>1</v>
      </c>
      <c r="C826">
        <v>1019669</v>
      </c>
      <c r="D826" t="s">
        <v>2185</v>
      </c>
      <c r="E826">
        <v>18</v>
      </c>
      <c r="F826">
        <v>6</v>
      </c>
      <c r="G826">
        <v>0</v>
      </c>
      <c r="H826">
        <v>0</v>
      </c>
      <c r="I826" t="s">
        <v>5</v>
      </c>
      <c r="J826" t="s">
        <v>570</v>
      </c>
      <c r="K826" t="s">
        <v>1787</v>
      </c>
      <c r="L826" s="3">
        <v>45841</v>
      </c>
      <c r="M8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26" s="3">
        <v>45824</v>
      </c>
      <c r="O826" s="5">
        <f>IFERROR((PlanMasine[[#This Row],[Norma]]/PlanMasine[[#This Row],[Q]])*(PlanMasine[[#This Row],[Q]]/SUMIF(C:C,PlanMasine[[#This Row],[RN]],B:B)*PlanMasine[[#This Row],[KPLQ]]),0)</f>
        <v>3</v>
      </c>
      <c r="P826">
        <v>215832</v>
      </c>
      <c r="Q826">
        <f>COUNTIF(PROMJENA!A:A,PlanMasine[[#This Row],[KPL]]&amp;"-"&amp;PlanMasine[[#This Row],[RN]])</f>
        <v>0</v>
      </c>
      <c r="R826">
        <f>IFERROR(INDEX(REDOSLIJED!A:A,MATCH(PlanMasine[[#This Row],[KPL]],REDOSLIJED!B:B,0)),MAX(REDOSLIJED!A:A)+1)</f>
        <v>45</v>
      </c>
      <c r="S826" s="9">
        <f>SUM($M$2:M826)</f>
        <v>3.3670138888889056</v>
      </c>
      <c r="T826" s="3">
        <f>PlanMasine[[#This Row],[Datum SAS]]-1</f>
        <v>45823</v>
      </c>
      <c r="U826">
        <f>WEEKDAY(PlanMasine[[#This Row],[ZAVRŠETAK MAŠINSKE]],2)</f>
        <v>7</v>
      </c>
      <c r="V826" s="3">
        <f>IF(WEEKDAY(PlanMasine[[#This Row],[Datum SAS]]-1,2)=7,PlanMasine[[#This Row],[Datum SAS]]-3,PlanMasine[[#This Row],[Datum SAS]]-1)</f>
        <v>45821</v>
      </c>
      <c r="W826">
        <f>WEEKNUM(PlanMasine[[#This Row],[Column2]],1)</f>
        <v>24</v>
      </c>
    </row>
    <row r="827" spans="1:23" x14ac:dyDescent="0.25">
      <c r="A827">
        <v>1019642</v>
      </c>
      <c r="B827">
        <v>1</v>
      </c>
      <c r="C827">
        <v>1019671</v>
      </c>
      <c r="D827" t="s">
        <v>2184</v>
      </c>
      <c r="E827">
        <v>60</v>
      </c>
      <c r="F827">
        <v>6</v>
      </c>
      <c r="G827">
        <v>0</v>
      </c>
      <c r="H827">
        <v>0</v>
      </c>
      <c r="I827" t="s">
        <v>5</v>
      </c>
      <c r="J827" t="s">
        <v>570</v>
      </c>
      <c r="K827" t="s">
        <v>1787</v>
      </c>
      <c r="L827" s="3">
        <v>45841</v>
      </c>
      <c r="M8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27" s="3">
        <v>45824</v>
      </c>
      <c r="O827" s="5">
        <f>IFERROR((PlanMasine[[#This Row],[Norma]]/PlanMasine[[#This Row],[Q]])*(PlanMasine[[#This Row],[Q]]/SUMIF(C:C,PlanMasine[[#This Row],[RN]],B:B)*PlanMasine[[#This Row],[KPLQ]]),0)</f>
        <v>10</v>
      </c>
      <c r="P827">
        <v>215834</v>
      </c>
      <c r="Q827">
        <f>COUNTIF(PROMJENA!A:A,PlanMasine[[#This Row],[KPL]]&amp;"-"&amp;PlanMasine[[#This Row],[RN]])</f>
        <v>0</v>
      </c>
      <c r="R827">
        <f>IFERROR(INDEX(REDOSLIJED!A:A,MATCH(PlanMasine[[#This Row],[KPL]],REDOSLIJED!B:B,0)),MAX(REDOSLIJED!A:A)+1)</f>
        <v>45</v>
      </c>
      <c r="S827" s="9">
        <f>SUM($M$2:M827)</f>
        <v>3.3739583333333503</v>
      </c>
      <c r="T827" s="3">
        <f>PlanMasine[[#This Row],[Datum SAS]]-1</f>
        <v>45823</v>
      </c>
      <c r="U827">
        <f>WEEKDAY(PlanMasine[[#This Row],[ZAVRŠETAK MAŠINSKE]],2)</f>
        <v>7</v>
      </c>
      <c r="V827" s="3">
        <f>IF(WEEKDAY(PlanMasine[[#This Row],[Datum SAS]]-1,2)=7,PlanMasine[[#This Row],[Datum SAS]]-3,PlanMasine[[#This Row],[Datum SAS]]-1)</f>
        <v>45821</v>
      </c>
      <c r="W827">
        <f>WEEKNUM(PlanMasine[[#This Row],[Column2]],1)</f>
        <v>24</v>
      </c>
    </row>
    <row r="828" spans="1:23" x14ac:dyDescent="0.25">
      <c r="A828">
        <v>1019643</v>
      </c>
      <c r="B828">
        <v>1</v>
      </c>
      <c r="C828">
        <v>1019669</v>
      </c>
      <c r="D828" t="s">
        <v>2185</v>
      </c>
      <c r="E828">
        <v>18</v>
      </c>
      <c r="F828">
        <v>6</v>
      </c>
      <c r="G828">
        <v>0</v>
      </c>
      <c r="H828">
        <v>0</v>
      </c>
      <c r="I828" t="s">
        <v>5</v>
      </c>
      <c r="J828" t="s">
        <v>570</v>
      </c>
      <c r="K828" t="s">
        <v>1787</v>
      </c>
      <c r="L828" s="3">
        <v>45841</v>
      </c>
      <c r="M8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28" s="3">
        <v>45824</v>
      </c>
      <c r="O828" s="5">
        <f>IFERROR((PlanMasine[[#This Row],[Norma]]/PlanMasine[[#This Row],[Q]])*(PlanMasine[[#This Row],[Q]]/SUMIF(C:C,PlanMasine[[#This Row],[RN]],B:B)*PlanMasine[[#This Row],[KPLQ]]),0)</f>
        <v>3</v>
      </c>
      <c r="P828">
        <v>215832</v>
      </c>
      <c r="Q828">
        <f>COUNTIF(PROMJENA!A:A,PlanMasine[[#This Row],[KPL]]&amp;"-"&amp;PlanMasine[[#This Row],[RN]])</f>
        <v>0</v>
      </c>
      <c r="R828">
        <f>IFERROR(INDEX(REDOSLIJED!A:A,MATCH(PlanMasine[[#This Row],[KPL]],REDOSLIJED!B:B,0)),MAX(REDOSLIJED!A:A)+1)</f>
        <v>45</v>
      </c>
      <c r="S828" s="9">
        <f>SUM($M$2:M828)</f>
        <v>3.3760416666666835</v>
      </c>
      <c r="T828" s="3">
        <f>PlanMasine[[#This Row],[Datum SAS]]-1</f>
        <v>45823</v>
      </c>
      <c r="U828">
        <f>WEEKDAY(PlanMasine[[#This Row],[ZAVRŠETAK MAŠINSKE]],2)</f>
        <v>7</v>
      </c>
      <c r="V828" s="3">
        <f>IF(WEEKDAY(PlanMasine[[#This Row],[Datum SAS]]-1,2)=7,PlanMasine[[#This Row],[Datum SAS]]-3,PlanMasine[[#This Row],[Datum SAS]]-1)</f>
        <v>45821</v>
      </c>
      <c r="W828">
        <f>WEEKNUM(PlanMasine[[#This Row],[Column2]],1)</f>
        <v>24</v>
      </c>
    </row>
    <row r="829" spans="1:23" x14ac:dyDescent="0.25">
      <c r="A829">
        <v>1019643</v>
      </c>
      <c r="B829">
        <v>1</v>
      </c>
      <c r="C829">
        <v>1019654</v>
      </c>
      <c r="D829" t="s">
        <v>1972</v>
      </c>
      <c r="E829">
        <v>12</v>
      </c>
      <c r="F829">
        <v>6</v>
      </c>
      <c r="G829">
        <v>0</v>
      </c>
      <c r="H829">
        <v>0</v>
      </c>
      <c r="I829" t="s">
        <v>5</v>
      </c>
      <c r="J829" t="s">
        <v>570</v>
      </c>
      <c r="K829" t="s">
        <v>1787</v>
      </c>
      <c r="L829" s="3">
        <v>45841</v>
      </c>
      <c r="M8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29" s="3">
        <v>45824</v>
      </c>
      <c r="O829" s="5">
        <f>IFERROR((PlanMasine[[#This Row],[Norma]]/PlanMasine[[#This Row],[Q]])*(PlanMasine[[#This Row],[Q]]/SUMIF(C:C,PlanMasine[[#This Row],[RN]],B:B)*PlanMasine[[#This Row],[KPLQ]]),0)</f>
        <v>2</v>
      </c>
      <c r="P829">
        <v>215817</v>
      </c>
      <c r="Q829">
        <f>COUNTIF(PROMJENA!A:A,PlanMasine[[#This Row],[KPL]]&amp;"-"&amp;PlanMasine[[#This Row],[RN]])</f>
        <v>0</v>
      </c>
      <c r="R829">
        <f>IFERROR(INDEX(REDOSLIJED!A:A,MATCH(PlanMasine[[#This Row],[KPL]],REDOSLIJED!B:B,0)),MAX(REDOSLIJED!A:A)+1)</f>
        <v>45</v>
      </c>
      <c r="S829" s="9">
        <f>SUM($M$2:M829)</f>
        <v>3.3774305555555726</v>
      </c>
      <c r="T829" s="3">
        <f>PlanMasine[[#This Row],[Datum SAS]]-1</f>
        <v>45823</v>
      </c>
      <c r="U829">
        <f>WEEKDAY(PlanMasine[[#This Row],[ZAVRŠETAK MAŠINSKE]],2)</f>
        <v>7</v>
      </c>
      <c r="V829" s="3">
        <f>IF(WEEKDAY(PlanMasine[[#This Row],[Datum SAS]]-1,2)=7,PlanMasine[[#This Row],[Datum SAS]]-3,PlanMasine[[#This Row],[Datum SAS]]-1)</f>
        <v>45821</v>
      </c>
      <c r="W829">
        <f>WEEKNUM(PlanMasine[[#This Row],[Column2]],1)</f>
        <v>24</v>
      </c>
    </row>
    <row r="830" spans="1:23" x14ac:dyDescent="0.25">
      <c r="A830">
        <v>1019643</v>
      </c>
      <c r="B830">
        <v>1</v>
      </c>
      <c r="C830">
        <v>1019656</v>
      </c>
      <c r="D830" t="s">
        <v>2182</v>
      </c>
      <c r="E830">
        <v>18</v>
      </c>
      <c r="F830">
        <v>6</v>
      </c>
      <c r="G830">
        <v>0</v>
      </c>
      <c r="H830">
        <v>0</v>
      </c>
      <c r="I830" t="s">
        <v>5</v>
      </c>
      <c r="J830" t="s">
        <v>570</v>
      </c>
      <c r="K830" t="s">
        <v>1787</v>
      </c>
      <c r="L830" s="3">
        <v>45841</v>
      </c>
      <c r="M8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30" s="3">
        <v>45824</v>
      </c>
      <c r="O830" s="5">
        <f>IFERROR((PlanMasine[[#This Row],[Norma]]/PlanMasine[[#This Row],[Q]])*(PlanMasine[[#This Row],[Q]]/SUMIF(C:C,PlanMasine[[#This Row],[RN]],B:B)*PlanMasine[[#This Row],[KPLQ]]),0)</f>
        <v>3</v>
      </c>
      <c r="P830">
        <v>215819</v>
      </c>
      <c r="Q830">
        <f>COUNTIF(PROMJENA!A:A,PlanMasine[[#This Row],[KPL]]&amp;"-"&amp;PlanMasine[[#This Row],[RN]])</f>
        <v>0</v>
      </c>
      <c r="R830">
        <f>IFERROR(INDEX(REDOSLIJED!A:A,MATCH(PlanMasine[[#This Row],[KPL]],REDOSLIJED!B:B,0)),MAX(REDOSLIJED!A:A)+1)</f>
        <v>45</v>
      </c>
      <c r="S830" s="9">
        <f>SUM($M$2:M830)</f>
        <v>3.3795138888889058</v>
      </c>
      <c r="T830" s="3">
        <f>PlanMasine[[#This Row],[Datum SAS]]-1</f>
        <v>45823</v>
      </c>
      <c r="U830">
        <f>WEEKDAY(PlanMasine[[#This Row],[ZAVRŠETAK MAŠINSKE]],2)</f>
        <v>7</v>
      </c>
      <c r="V830" s="3">
        <f>IF(WEEKDAY(PlanMasine[[#This Row],[Datum SAS]]-1,2)=7,PlanMasine[[#This Row],[Datum SAS]]-3,PlanMasine[[#This Row],[Datum SAS]]-1)</f>
        <v>45821</v>
      </c>
      <c r="W830">
        <f>WEEKNUM(PlanMasine[[#This Row],[Column2]],1)</f>
        <v>24</v>
      </c>
    </row>
    <row r="831" spans="1:23" x14ac:dyDescent="0.25">
      <c r="A831">
        <v>1019643</v>
      </c>
      <c r="B831">
        <v>1</v>
      </c>
      <c r="C831">
        <v>1019653</v>
      </c>
      <c r="D831" t="s">
        <v>1973</v>
      </c>
      <c r="E831">
        <v>24</v>
      </c>
      <c r="F831">
        <v>12</v>
      </c>
      <c r="G831">
        <v>0</v>
      </c>
      <c r="H831">
        <v>0</v>
      </c>
      <c r="I831" t="s">
        <v>5</v>
      </c>
      <c r="J831" t="s">
        <v>570</v>
      </c>
      <c r="K831" t="s">
        <v>1787</v>
      </c>
      <c r="L831" s="3">
        <v>45841</v>
      </c>
      <c r="M8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831" s="3">
        <v>45824</v>
      </c>
      <c r="O831" s="5">
        <f>IFERROR((PlanMasine[[#This Row],[Norma]]/PlanMasine[[#This Row],[Q]])*(PlanMasine[[#This Row],[Q]]/SUMIF(C:C,PlanMasine[[#This Row],[RN]],B:B)*PlanMasine[[#This Row],[KPLQ]]),0)</f>
        <v>4</v>
      </c>
      <c r="P831">
        <v>215816</v>
      </c>
      <c r="Q831">
        <f>COUNTIF(PROMJENA!A:A,PlanMasine[[#This Row],[KPL]]&amp;"-"&amp;PlanMasine[[#This Row],[RN]])</f>
        <v>0</v>
      </c>
      <c r="R831">
        <f>IFERROR(INDEX(REDOSLIJED!A:A,MATCH(PlanMasine[[#This Row],[KPL]],REDOSLIJED!B:B,0)),MAX(REDOSLIJED!A:A)+1)</f>
        <v>45</v>
      </c>
      <c r="S831" s="9">
        <f>SUM($M$2:M831)</f>
        <v>3.3822916666666836</v>
      </c>
      <c r="T831" s="3">
        <f>PlanMasine[[#This Row],[Datum SAS]]-1</f>
        <v>45823</v>
      </c>
      <c r="U831">
        <f>WEEKDAY(PlanMasine[[#This Row],[ZAVRŠETAK MAŠINSKE]],2)</f>
        <v>7</v>
      </c>
      <c r="V831" s="3">
        <f>IF(WEEKDAY(PlanMasine[[#This Row],[Datum SAS]]-1,2)=7,PlanMasine[[#This Row],[Datum SAS]]-3,PlanMasine[[#This Row],[Datum SAS]]-1)</f>
        <v>45821</v>
      </c>
      <c r="W831">
        <f>WEEKNUM(PlanMasine[[#This Row],[Column2]],1)</f>
        <v>24</v>
      </c>
    </row>
    <row r="832" spans="1:23" x14ac:dyDescent="0.25">
      <c r="A832">
        <v>1019643</v>
      </c>
      <c r="B832">
        <v>1</v>
      </c>
      <c r="C832">
        <v>1019671</v>
      </c>
      <c r="D832" t="s">
        <v>2184</v>
      </c>
      <c r="E832">
        <v>60</v>
      </c>
      <c r="F832">
        <v>6</v>
      </c>
      <c r="G832">
        <v>0</v>
      </c>
      <c r="H832">
        <v>0</v>
      </c>
      <c r="I832" t="s">
        <v>5</v>
      </c>
      <c r="J832" t="s">
        <v>570</v>
      </c>
      <c r="K832" t="s">
        <v>1787</v>
      </c>
      <c r="L832" s="3">
        <v>45841</v>
      </c>
      <c r="M8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32" s="3">
        <v>45824</v>
      </c>
      <c r="O832" s="5">
        <f>IFERROR((PlanMasine[[#This Row],[Norma]]/PlanMasine[[#This Row],[Q]])*(PlanMasine[[#This Row],[Q]]/SUMIF(C:C,PlanMasine[[#This Row],[RN]],B:B)*PlanMasine[[#This Row],[KPLQ]]),0)</f>
        <v>10</v>
      </c>
      <c r="P832">
        <v>215834</v>
      </c>
      <c r="Q832">
        <f>COUNTIF(PROMJENA!A:A,PlanMasine[[#This Row],[KPL]]&amp;"-"&amp;PlanMasine[[#This Row],[RN]])</f>
        <v>0</v>
      </c>
      <c r="R832">
        <f>IFERROR(INDEX(REDOSLIJED!A:A,MATCH(PlanMasine[[#This Row],[KPL]],REDOSLIJED!B:B,0)),MAX(REDOSLIJED!A:A)+1)</f>
        <v>45</v>
      </c>
      <c r="S832" s="9">
        <f>SUM($M$2:M832)</f>
        <v>3.3892361111111282</v>
      </c>
      <c r="T832" s="3">
        <f>PlanMasine[[#This Row],[Datum SAS]]-1</f>
        <v>45823</v>
      </c>
      <c r="U832">
        <f>WEEKDAY(PlanMasine[[#This Row],[ZAVRŠETAK MAŠINSKE]],2)</f>
        <v>7</v>
      </c>
      <c r="V832" s="3">
        <f>IF(WEEKDAY(PlanMasine[[#This Row],[Datum SAS]]-1,2)=7,PlanMasine[[#This Row],[Datum SAS]]-3,PlanMasine[[#This Row],[Datum SAS]]-1)</f>
        <v>45821</v>
      </c>
      <c r="W832">
        <f>WEEKNUM(PlanMasine[[#This Row],[Column2]],1)</f>
        <v>24</v>
      </c>
    </row>
    <row r="833" spans="1:23" x14ac:dyDescent="0.25">
      <c r="A833">
        <v>1019643</v>
      </c>
      <c r="B833">
        <v>1</v>
      </c>
      <c r="C833">
        <v>1019657</v>
      </c>
      <c r="D833" t="s">
        <v>1974</v>
      </c>
      <c r="E833">
        <v>30</v>
      </c>
      <c r="F833">
        <v>6</v>
      </c>
      <c r="G833">
        <v>0</v>
      </c>
      <c r="H833">
        <v>0</v>
      </c>
      <c r="I833" t="s">
        <v>5</v>
      </c>
      <c r="J833" t="s">
        <v>570</v>
      </c>
      <c r="K833" t="s">
        <v>1787</v>
      </c>
      <c r="L833" s="3">
        <v>45841</v>
      </c>
      <c r="M8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33" s="3">
        <v>45824</v>
      </c>
      <c r="O833" s="5">
        <f>IFERROR((PlanMasine[[#This Row],[Norma]]/PlanMasine[[#This Row],[Q]])*(PlanMasine[[#This Row],[Q]]/SUMIF(C:C,PlanMasine[[#This Row],[RN]],B:B)*PlanMasine[[#This Row],[KPLQ]]),0)</f>
        <v>5</v>
      </c>
      <c r="P833">
        <v>215820</v>
      </c>
      <c r="Q833">
        <f>COUNTIF(PROMJENA!A:A,PlanMasine[[#This Row],[KPL]]&amp;"-"&amp;PlanMasine[[#This Row],[RN]])</f>
        <v>0</v>
      </c>
      <c r="R833">
        <f>IFERROR(INDEX(REDOSLIJED!A:A,MATCH(PlanMasine[[#This Row],[KPL]],REDOSLIJED!B:B,0)),MAX(REDOSLIJED!A:A)+1)</f>
        <v>45</v>
      </c>
      <c r="S833" s="9">
        <f>SUM($M$2:M833)</f>
        <v>3.3927083333333505</v>
      </c>
      <c r="T833" s="3">
        <f>PlanMasine[[#This Row],[Datum SAS]]-1</f>
        <v>45823</v>
      </c>
      <c r="U833">
        <f>WEEKDAY(PlanMasine[[#This Row],[ZAVRŠETAK MAŠINSKE]],2)</f>
        <v>7</v>
      </c>
      <c r="V833" s="3">
        <f>IF(WEEKDAY(PlanMasine[[#This Row],[Datum SAS]]-1,2)=7,PlanMasine[[#This Row],[Datum SAS]]-3,PlanMasine[[#This Row],[Datum SAS]]-1)</f>
        <v>45821</v>
      </c>
      <c r="W833">
        <f>WEEKNUM(PlanMasine[[#This Row],[Column2]],1)</f>
        <v>24</v>
      </c>
    </row>
    <row r="834" spans="1:23" x14ac:dyDescent="0.25">
      <c r="A834">
        <v>1019643</v>
      </c>
      <c r="B834">
        <v>1</v>
      </c>
      <c r="C834">
        <v>1019649</v>
      </c>
      <c r="D834" t="s">
        <v>1975</v>
      </c>
      <c r="E834">
        <v>9</v>
      </c>
      <c r="F834">
        <v>6</v>
      </c>
      <c r="G834">
        <v>0</v>
      </c>
      <c r="H834">
        <v>0</v>
      </c>
      <c r="I834" t="s">
        <v>5</v>
      </c>
      <c r="J834" t="s">
        <v>570</v>
      </c>
      <c r="K834" t="s">
        <v>1787</v>
      </c>
      <c r="L834" s="3">
        <v>45841</v>
      </c>
      <c r="M8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34" s="3">
        <v>45824</v>
      </c>
      <c r="O834" s="5">
        <f>IFERROR((PlanMasine[[#This Row],[Norma]]/PlanMasine[[#This Row],[Q]])*(PlanMasine[[#This Row],[Q]]/SUMIF(C:C,PlanMasine[[#This Row],[RN]],B:B)*PlanMasine[[#This Row],[KPLQ]]),0)</f>
        <v>1.5</v>
      </c>
      <c r="P834">
        <v>215812</v>
      </c>
      <c r="Q834">
        <f>COUNTIF(PROMJENA!A:A,PlanMasine[[#This Row],[KPL]]&amp;"-"&amp;PlanMasine[[#This Row],[RN]])</f>
        <v>0</v>
      </c>
      <c r="R834">
        <f>IFERROR(INDEX(REDOSLIJED!A:A,MATCH(PlanMasine[[#This Row],[KPL]],REDOSLIJED!B:B,0)),MAX(REDOSLIJED!A:A)+1)</f>
        <v>45</v>
      </c>
      <c r="S834" s="9">
        <f>SUM($M$2:M834)</f>
        <v>3.3937500000000171</v>
      </c>
      <c r="T834" s="3">
        <f>PlanMasine[[#This Row],[Datum SAS]]-1</f>
        <v>45823</v>
      </c>
      <c r="U834">
        <f>WEEKDAY(PlanMasine[[#This Row],[ZAVRŠETAK MAŠINSKE]],2)</f>
        <v>7</v>
      </c>
      <c r="V834" s="3">
        <f>IF(WEEKDAY(PlanMasine[[#This Row],[Datum SAS]]-1,2)=7,PlanMasine[[#This Row],[Datum SAS]]-3,PlanMasine[[#This Row],[Datum SAS]]-1)</f>
        <v>45821</v>
      </c>
      <c r="W834">
        <f>WEEKNUM(PlanMasine[[#This Row],[Column2]],1)</f>
        <v>24</v>
      </c>
    </row>
    <row r="835" spans="1:23" x14ac:dyDescent="0.25">
      <c r="A835">
        <v>1019643</v>
      </c>
      <c r="B835">
        <v>1</v>
      </c>
      <c r="C835">
        <v>1019667</v>
      </c>
      <c r="D835" t="s">
        <v>1971</v>
      </c>
      <c r="E835">
        <v>15</v>
      </c>
      <c r="F835">
        <v>6</v>
      </c>
      <c r="G835">
        <v>0</v>
      </c>
      <c r="H835">
        <v>0</v>
      </c>
      <c r="I835" t="s">
        <v>5</v>
      </c>
      <c r="J835" t="s">
        <v>570</v>
      </c>
      <c r="K835" t="s">
        <v>1787</v>
      </c>
      <c r="L835" s="3">
        <v>45841</v>
      </c>
      <c r="M8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835" s="3">
        <v>45824</v>
      </c>
      <c r="O835" s="5">
        <f>IFERROR((PlanMasine[[#This Row],[Norma]]/PlanMasine[[#This Row],[Q]])*(PlanMasine[[#This Row],[Q]]/SUMIF(C:C,PlanMasine[[#This Row],[RN]],B:B)*PlanMasine[[#This Row],[KPLQ]]),0)</f>
        <v>2.5</v>
      </c>
      <c r="P835">
        <v>215830</v>
      </c>
      <c r="Q835">
        <f>COUNTIF(PROMJENA!A:A,PlanMasine[[#This Row],[KPL]]&amp;"-"&amp;PlanMasine[[#This Row],[RN]])</f>
        <v>0</v>
      </c>
      <c r="R835">
        <f>IFERROR(INDEX(REDOSLIJED!A:A,MATCH(PlanMasine[[#This Row],[KPL]],REDOSLIJED!B:B,0)),MAX(REDOSLIJED!A:A)+1)</f>
        <v>45</v>
      </c>
      <c r="S835" s="9">
        <f>SUM($M$2:M835)</f>
        <v>3.3954861111111283</v>
      </c>
      <c r="T835" s="3">
        <f>PlanMasine[[#This Row],[Datum SAS]]-1</f>
        <v>45823</v>
      </c>
      <c r="U835">
        <f>WEEKDAY(PlanMasine[[#This Row],[ZAVRŠETAK MAŠINSKE]],2)</f>
        <v>7</v>
      </c>
      <c r="V835" s="3">
        <f>IF(WEEKDAY(PlanMasine[[#This Row],[Datum SAS]]-1,2)=7,PlanMasine[[#This Row],[Datum SAS]]-3,PlanMasine[[#This Row],[Datum SAS]]-1)</f>
        <v>45821</v>
      </c>
      <c r="W835">
        <f>WEEKNUM(PlanMasine[[#This Row],[Column2]],1)</f>
        <v>24</v>
      </c>
    </row>
    <row r="836" spans="1:23" x14ac:dyDescent="0.25">
      <c r="A836">
        <v>1019643</v>
      </c>
      <c r="B836">
        <v>1</v>
      </c>
      <c r="C836">
        <v>1019685</v>
      </c>
      <c r="D836" t="s">
        <v>1968</v>
      </c>
      <c r="E836">
        <v>9</v>
      </c>
      <c r="F836">
        <v>6</v>
      </c>
      <c r="G836">
        <v>0</v>
      </c>
      <c r="H836">
        <v>0</v>
      </c>
      <c r="I836" t="s">
        <v>5</v>
      </c>
      <c r="J836" t="s">
        <v>570</v>
      </c>
      <c r="K836" t="s">
        <v>1787</v>
      </c>
      <c r="L836" s="3">
        <v>45841</v>
      </c>
      <c r="M8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36" s="3">
        <v>45824</v>
      </c>
      <c r="O836" s="5">
        <f>IFERROR((PlanMasine[[#This Row],[Norma]]/PlanMasine[[#This Row],[Q]])*(PlanMasine[[#This Row],[Q]]/SUMIF(C:C,PlanMasine[[#This Row],[RN]],B:B)*PlanMasine[[#This Row],[KPLQ]]),0)</f>
        <v>1.5</v>
      </c>
      <c r="P836">
        <v>215848</v>
      </c>
      <c r="Q836">
        <f>COUNTIF(PROMJENA!A:A,PlanMasine[[#This Row],[KPL]]&amp;"-"&amp;PlanMasine[[#This Row],[RN]])</f>
        <v>0</v>
      </c>
      <c r="R836">
        <f>IFERROR(INDEX(REDOSLIJED!A:A,MATCH(PlanMasine[[#This Row],[KPL]],REDOSLIJED!B:B,0)),MAX(REDOSLIJED!A:A)+1)</f>
        <v>45</v>
      </c>
      <c r="S836" s="9">
        <f>SUM($M$2:M836)</f>
        <v>3.3965277777777949</v>
      </c>
      <c r="T836" s="3">
        <f>PlanMasine[[#This Row],[Datum SAS]]-1</f>
        <v>45823</v>
      </c>
      <c r="U836">
        <f>WEEKDAY(PlanMasine[[#This Row],[ZAVRŠETAK MAŠINSKE]],2)</f>
        <v>7</v>
      </c>
      <c r="V836" s="3">
        <f>IF(WEEKDAY(PlanMasine[[#This Row],[Datum SAS]]-1,2)=7,PlanMasine[[#This Row],[Datum SAS]]-3,PlanMasine[[#This Row],[Datum SAS]]-1)</f>
        <v>45821</v>
      </c>
      <c r="W836">
        <f>WEEKNUM(PlanMasine[[#This Row],[Column2]],1)</f>
        <v>24</v>
      </c>
    </row>
    <row r="837" spans="1:23" x14ac:dyDescent="0.25">
      <c r="A837">
        <v>1019643</v>
      </c>
      <c r="B837">
        <v>1</v>
      </c>
      <c r="C837">
        <v>1019684</v>
      </c>
      <c r="D837" t="s">
        <v>1970</v>
      </c>
      <c r="E837">
        <v>9</v>
      </c>
      <c r="F837">
        <v>6</v>
      </c>
      <c r="G837">
        <v>0</v>
      </c>
      <c r="H837">
        <v>0</v>
      </c>
      <c r="I837" t="s">
        <v>5</v>
      </c>
      <c r="J837" t="s">
        <v>570</v>
      </c>
      <c r="K837" t="s">
        <v>1787</v>
      </c>
      <c r="L837" s="3">
        <v>45841</v>
      </c>
      <c r="M8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37" s="3">
        <v>45824</v>
      </c>
      <c r="O837" s="5">
        <f>IFERROR((PlanMasine[[#This Row],[Norma]]/PlanMasine[[#This Row],[Q]])*(PlanMasine[[#This Row],[Q]]/SUMIF(C:C,PlanMasine[[#This Row],[RN]],B:B)*PlanMasine[[#This Row],[KPLQ]]),0)</f>
        <v>1.5</v>
      </c>
      <c r="P837">
        <v>215847</v>
      </c>
      <c r="Q837">
        <f>COUNTIF(PROMJENA!A:A,PlanMasine[[#This Row],[KPL]]&amp;"-"&amp;PlanMasine[[#This Row],[RN]])</f>
        <v>0</v>
      </c>
      <c r="R837">
        <f>IFERROR(INDEX(REDOSLIJED!A:A,MATCH(PlanMasine[[#This Row],[KPL]],REDOSLIJED!B:B,0)),MAX(REDOSLIJED!A:A)+1)</f>
        <v>45</v>
      </c>
      <c r="S837" s="9">
        <f>SUM($M$2:M837)</f>
        <v>3.3975694444444615</v>
      </c>
      <c r="T837" s="3">
        <f>PlanMasine[[#This Row],[Datum SAS]]-1</f>
        <v>45823</v>
      </c>
      <c r="U837">
        <f>WEEKDAY(PlanMasine[[#This Row],[ZAVRŠETAK MAŠINSKE]],2)</f>
        <v>7</v>
      </c>
      <c r="V837" s="3">
        <f>IF(WEEKDAY(PlanMasine[[#This Row],[Datum SAS]]-1,2)=7,PlanMasine[[#This Row],[Datum SAS]]-3,PlanMasine[[#This Row],[Datum SAS]]-1)</f>
        <v>45821</v>
      </c>
      <c r="W837">
        <f>WEEKNUM(PlanMasine[[#This Row],[Column2]],1)</f>
        <v>24</v>
      </c>
    </row>
    <row r="838" spans="1:23" x14ac:dyDescent="0.25">
      <c r="A838">
        <v>1019643</v>
      </c>
      <c r="B838">
        <v>1</v>
      </c>
      <c r="C838">
        <v>1019682</v>
      </c>
      <c r="D838" t="s">
        <v>2183</v>
      </c>
      <c r="E838">
        <v>18</v>
      </c>
      <c r="F838">
        <v>6</v>
      </c>
      <c r="G838">
        <v>0</v>
      </c>
      <c r="H838">
        <v>0</v>
      </c>
      <c r="I838" t="s">
        <v>5</v>
      </c>
      <c r="J838" t="s">
        <v>570</v>
      </c>
      <c r="K838" t="s">
        <v>1787</v>
      </c>
      <c r="L838" s="3">
        <v>45841</v>
      </c>
      <c r="M8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38" s="3">
        <v>45824</v>
      </c>
      <c r="O838" s="5">
        <f>IFERROR((PlanMasine[[#This Row],[Norma]]/PlanMasine[[#This Row],[Q]])*(PlanMasine[[#This Row],[Q]]/SUMIF(C:C,PlanMasine[[#This Row],[RN]],B:B)*PlanMasine[[#This Row],[KPLQ]]),0)</f>
        <v>3</v>
      </c>
      <c r="P838">
        <v>215845</v>
      </c>
      <c r="Q838">
        <f>COUNTIF(PROMJENA!A:A,PlanMasine[[#This Row],[KPL]]&amp;"-"&amp;PlanMasine[[#This Row],[RN]])</f>
        <v>0</v>
      </c>
      <c r="R838">
        <f>IFERROR(INDEX(REDOSLIJED!A:A,MATCH(PlanMasine[[#This Row],[KPL]],REDOSLIJED!B:B,0)),MAX(REDOSLIJED!A:A)+1)</f>
        <v>45</v>
      </c>
      <c r="S838" s="9">
        <f>SUM($M$2:M838)</f>
        <v>3.3996527777777947</v>
      </c>
      <c r="T838" s="3">
        <f>PlanMasine[[#This Row],[Datum SAS]]-1</f>
        <v>45823</v>
      </c>
      <c r="U838">
        <f>WEEKDAY(PlanMasine[[#This Row],[ZAVRŠETAK MAŠINSKE]],2)</f>
        <v>7</v>
      </c>
      <c r="V838" s="3">
        <f>IF(WEEKDAY(PlanMasine[[#This Row],[Datum SAS]]-1,2)=7,PlanMasine[[#This Row],[Datum SAS]]-3,PlanMasine[[#This Row],[Datum SAS]]-1)</f>
        <v>45821</v>
      </c>
      <c r="W838">
        <f>WEEKNUM(PlanMasine[[#This Row],[Column2]],1)</f>
        <v>24</v>
      </c>
    </row>
    <row r="839" spans="1:23" x14ac:dyDescent="0.25">
      <c r="A839">
        <v>1022081</v>
      </c>
      <c r="B839">
        <v>1</v>
      </c>
      <c r="C839">
        <v>1022006</v>
      </c>
      <c r="D839" t="s">
        <v>2192</v>
      </c>
      <c r="E839">
        <v>30</v>
      </c>
      <c r="F839">
        <v>6</v>
      </c>
      <c r="G839">
        <v>0</v>
      </c>
      <c r="H839">
        <v>0</v>
      </c>
      <c r="I839" t="s">
        <v>5</v>
      </c>
      <c r="J839" t="s">
        <v>570</v>
      </c>
      <c r="K839" t="s">
        <v>1796</v>
      </c>
      <c r="L839" s="3">
        <v>45841</v>
      </c>
      <c r="M8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39" s="3">
        <v>45824</v>
      </c>
      <c r="O839" s="5">
        <f>IFERROR((PlanMasine[[#This Row],[Norma]]/PlanMasine[[#This Row],[Q]])*(PlanMasine[[#This Row],[Q]]/SUMIF(C:C,PlanMasine[[#This Row],[RN]],B:B)*PlanMasine[[#This Row],[KPLQ]]),0)</f>
        <v>5</v>
      </c>
      <c r="P839">
        <v>215464</v>
      </c>
      <c r="Q839">
        <f>COUNTIF(PROMJENA!A:A,PlanMasine[[#This Row],[KPL]]&amp;"-"&amp;PlanMasine[[#This Row],[RN]])</f>
        <v>0</v>
      </c>
      <c r="R839">
        <f>IFERROR(INDEX(REDOSLIJED!A:A,MATCH(PlanMasine[[#This Row],[KPL]],REDOSLIJED!B:B,0)),MAX(REDOSLIJED!A:A)+1)</f>
        <v>45</v>
      </c>
      <c r="S839" s="9">
        <f>SUM($M$2:M839)</f>
        <v>3.4031250000000171</v>
      </c>
      <c r="T839" s="3">
        <f>PlanMasine[[#This Row],[Datum SAS]]-1</f>
        <v>45823</v>
      </c>
      <c r="U839">
        <f>WEEKDAY(PlanMasine[[#This Row],[ZAVRŠETAK MAŠINSKE]],2)</f>
        <v>7</v>
      </c>
      <c r="V839" s="3">
        <f>IF(WEEKDAY(PlanMasine[[#This Row],[Datum SAS]]-1,2)=7,PlanMasine[[#This Row],[Datum SAS]]-3,PlanMasine[[#This Row],[Datum SAS]]-1)</f>
        <v>45821</v>
      </c>
      <c r="W839">
        <f>WEEKNUM(PlanMasine[[#This Row],[Column2]],1)</f>
        <v>24</v>
      </c>
    </row>
    <row r="840" spans="1:23" x14ac:dyDescent="0.25">
      <c r="A840">
        <v>1022081</v>
      </c>
      <c r="B840">
        <v>1</v>
      </c>
      <c r="C840">
        <v>1022042</v>
      </c>
      <c r="D840" t="s">
        <v>2016</v>
      </c>
      <c r="E840">
        <v>30</v>
      </c>
      <c r="F840">
        <v>12</v>
      </c>
      <c r="G840">
        <v>0</v>
      </c>
      <c r="H840">
        <v>0</v>
      </c>
      <c r="I840" t="s">
        <v>5</v>
      </c>
      <c r="J840" t="s">
        <v>570</v>
      </c>
      <c r="K840" t="s">
        <v>1796</v>
      </c>
      <c r="L840" s="3">
        <v>45841</v>
      </c>
      <c r="M8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40" s="3">
        <v>45824</v>
      </c>
      <c r="O840" s="5">
        <f>IFERROR((PlanMasine[[#This Row],[Norma]]/PlanMasine[[#This Row],[Q]])*(PlanMasine[[#This Row],[Q]]/SUMIF(C:C,PlanMasine[[#This Row],[RN]],B:B)*PlanMasine[[#This Row],[KPLQ]]),0)</f>
        <v>5</v>
      </c>
      <c r="P840">
        <v>215504</v>
      </c>
      <c r="Q840">
        <f>COUNTIF(PROMJENA!A:A,PlanMasine[[#This Row],[KPL]]&amp;"-"&amp;PlanMasine[[#This Row],[RN]])</f>
        <v>0</v>
      </c>
      <c r="R840">
        <f>IFERROR(INDEX(REDOSLIJED!A:A,MATCH(PlanMasine[[#This Row],[KPL]],REDOSLIJED!B:B,0)),MAX(REDOSLIJED!A:A)+1)</f>
        <v>45</v>
      </c>
      <c r="S840" s="9">
        <f>SUM($M$2:M840)</f>
        <v>3.4065972222222394</v>
      </c>
      <c r="T840" s="3">
        <f>PlanMasine[[#This Row],[Datum SAS]]-1</f>
        <v>45823</v>
      </c>
      <c r="U840">
        <f>WEEKDAY(PlanMasine[[#This Row],[ZAVRŠETAK MAŠINSKE]],2)</f>
        <v>7</v>
      </c>
      <c r="V840" s="3">
        <f>IF(WEEKDAY(PlanMasine[[#This Row],[Datum SAS]]-1,2)=7,PlanMasine[[#This Row],[Datum SAS]]-3,PlanMasine[[#This Row],[Datum SAS]]-1)</f>
        <v>45821</v>
      </c>
      <c r="W840">
        <f>WEEKNUM(PlanMasine[[#This Row],[Column2]],1)</f>
        <v>24</v>
      </c>
    </row>
    <row r="841" spans="1:23" x14ac:dyDescent="0.25">
      <c r="A841">
        <v>1022081</v>
      </c>
      <c r="B841">
        <v>1</v>
      </c>
      <c r="C841">
        <v>1022024</v>
      </c>
      <c r="D841" t="s">
        <v>2014</v>
      </c>
      <c r="E841">
        <v>9</v>
      </c>
      <c r="F841">
        <v>6</v>
      </c>
      <c r="G841">
        <v>0</v>
      </c>
      <c r="H841">
        <v>0</v>
      </c>
      <c r="I841" t="s">
        <v>5</v>
      </c>
      <c r="J841" t="s">
        <v>570</v>
      </c>
      <c r="K841" t="s">
        <v>1796</v>
      </c>
      <c r="L841" s="3">
        <v>45841</v>
      </c>
      <c r="M8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41" s="3">
        <v>45824</v>
      </c>
      <c r="O841" s="5">
        <f>IFERROR((PlanMasine[[#This Row],[Norma]]/PlanMasine[[#This Row],[Q]])*(PlanMasine[[#This Row],[Q]]/SUMIF(C:C,PlanMasine[[#This Row],[RN]],B:B)*PlanMasine[[#This Row],[KPLQ]]),0)</f>
        <v>1.5</v>
      </c>
      <c r="P841">
        <v>215484</v>
      </c>
      <c r="Q841">
        <f>COUNTIF(PROMJENA!A:A,PlanMasine[[#This Row],[KPL]]&amp;"-"&amp;PlanMasine[[#This Row],[RN]])</f>
        <v>0</v>
      </c>
      <c r="R841">
        <f>IFERROR(INDEX(REDOSLIJED!A:A,MATCH(PlanMasine[[#This Row],[KPL]],REDOSLIJED!B:B,0)),MAX(REDOSLIJED!A:A)+1)</f>
        <v>45</v>
      </c>
      <c r="S841" s="9">
        <f>SUM($M$2:M841)</f>
        <v>3.407638888888906</v>
      </c>
      <c r="T841" s="3">
        <f>PlanMasine[[#This Row],[Datum SAS]]-1</f>
        <v>45823</v>
      </c>
      <c r="U841">
        <f>WEEKDAY(PlanMasine[[#This Row],[ZAVRŠETAK MAŠINSKE]],2)</f>
        <v>7</v>
      </c>
      <c r="V841" s="3">
        <f>IF(WEEKDAY(PlanMasine[[#This Row],[Datum SAS]]-1,2)=7,PlanMasine[[#This Row],[Datum SAS]]-3,PlanMasine[[#This Row],[Datum SAS]]-1)</f>
        <v>45821</v>
      </c>
      <c r="W841">
        <f>WEEKNUM(PlanMasine[[#This Row],[Column2]],1)</f>
        <v>24</v>
      </c>
    </row>
    <row r="842" spans="1:23" x14ac:dyDescent="0.25">
      <c r="A842">
        <v>1022081</v>
      </c>
      <c r="B842">
        <v>1</v>
      </c>
      <c r="C842">
        <v>1022009</v>
      </c>
      <c r="D842" t="s">
        <v>2011</v>
      </c>
      <c r="E842">
        <v>9</v>
      </c>
      <c r="F842">
        <v>6</v>
      </c>
      <c r="G842">
        <v>0</v>
      </c>
      <c r="H842">
        <v>0</v>
      </c>
      <c r="I842" t="s">
        <v>5</v>
      </c>
      <c r="J842" t="s">
        <v>570</v>
      </c>
      <c r="K842" t="s">
        <v>1796</v>
      </c>
      <c r="L842" s="3">
        <v>45841</v>
      </c>
      <c r="M8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42" s="3">
        <v>45824</v>
      </c>
      <c r="O842" s="5">
        <f>IFERROR((PlanMasine[[#This Row],[Norma]]/PlanMasine[[#This Row],[Q]])*(PlanMasine[[#This Row],[Q]]/SUMIF(C:C,PlanMasine[[#This Row],[RN]],B:B)*PlanMasine[[#This Row],[KPLQ]]),0)</f>
        <v>1.5</v>
      </c>
      <c r="P842">
        <v>215467</v>
      </c>
      <c r="Q842">
        <f>COUNTIF(PROMJENA!A:A,PlanMasine[[#This Row],[KPL]]&amp;"-"&amp;PlanMasine[[#This Row],[RN]])</f>
        <v>0</v>
      </c>
      <c r="R842">
        <f>IFERROR(INDEX(REDOSLIJED!A:A,MATCH(PlanMasine[[#This Row],[KPL]],REDOSLIJED!B:B,0)),MAX(REDOSLIJED!A:A)+1)</f>
        <v>45</v>
      </c>
      <c r="S842" s="9">
        <f>SUM($M$2:M842)</f>
        <v>3.4086805555555726</v>
      </c>
      <c r="T842" s="3">
        <f>PlanMasine[[#This Row],[Datum SAS]]-1</f>
        <v>45823</v>
      </c>
      <c r="U842">
        <f>WEEKDAY(PlanMasine[[#This Row],[ZAVRŠETAK MAŠINSKE]],2)</f>
        <v>7</v>
      </c>
      <c r="V842" s="3">
        <f>IF(WEEKDAY(PlanMasine[[#This Row],[Datum SAS]]-1,2)=7,PlanMasine[[#This Row],[Datum SAS]]-3,PlanMasine[[#This Row],[Datum SAS]]-1)</f>
        <v>45821</v>
      </c>
      <c r="W842">
        <f>WEEKNUM(PlanMasine[[#This Row],[Column2]],1)</f>
        <v>24</v>
      </c>
    </row>
    <row r="843" spans="1:23" x14ac:dyDescent="0.25">
      <c r="A843">
        <v>1022081</v>
      </c>
      <c r="B843">
        <v>1</v>
      </c>
      <c r="C843">
        <v>1022043</v>
      </c>
      <c r="D843" t="s">
        <v>2193</v>
      </c>
      <c r="E843">
        <v>48</v>
      </c>
      <c r="F843">
        <v>6</v>
      </c>
      <c r="G843">
        <v>3</v>
      </c>
      <c r="H843">
        <v>0</v>
      </c>
      <c r="I843" t="s">
        <v>5</v>
      </c>
      <c r="J843" t="s">
        <v>570</v>
      </c>
      <c r="K843" t="s">
        <v>1796</v>
      </c>
      <c r="L843" s="3">
        <v>45841</v>
      </c>
      <c r="M8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843" s="3">
        <v>45824</v>
      </c>
      <c r="O843" s="5">
        <f>IFERROR((PlanMasine[[#This Row],[Norma]]/PlanMasine[[#This Row],[Q]])*(PlanMasine[[#This Row],[Q]]/SUMIF(C:C,PlanMasine[[#This Row],[RN]],B:B)*PlanMasine[[#This Row],[KPLQ]]),0)</f>
        <v>8</v>
      </c>
      <c r="P843">
        <v>215506</v>
      </c>
      <c r="Q843">
        <f>COUNTIF(PROMJENA!A:A,PlanMasine[[#This Row],[KPL]]&amp;"-"&amp;PlanMasine[[#This Row],[RN]])</f>
        <v>0</v>
      </c>
      <c r="R843">
        <f>IFERROR(INDEX(REDOSLIJED!A:A,MATCH(PlanMasine[[#This Row],[KPL]],REDOSLIJED!B:B,0)),MAX(REDOSLIJED!A:A)+1)</f>
        <v>45</v>
      </c>
      <c r="S843" s="9">
        <f>SUM($M$2:M843)</f>
        <v>3.4142361111111281</v>
      </c>
      <c r="T843" s="3">
        <f>PlanMasine[[#This Row],[Datum SAS]]-1</f>
        <v>45823</v>
      </c>
      <c r="U843">
        <f>WEEKDAY(PlanMasine[[#This Row],[ZAVRŠETAK MAŠINSKE]],2)</f>
        <v>7</v>
      </c>
      <c r="V843" s="3">
        <f>IF(WEEKDAY(PlanMasine[[#This Row],[Datum SAS]]-1,2)=7,PlanMasine[[#This Row],[Datum SAS]]-3,PlanMasine[[#This Row],[Datum SAS]]-1)</f>
        <v>45821</v>
      </c>
      <c r="W843">
        <f>WEEKNUM(PlanMasine[[#This Row],[Column2]],1)</f>
        <v>24</v>
      </c>
    </row>
    <row r="844" spans="1:23" x14ac:dyDescent="0.25">
      <c r="A844">
        <v>1022081</v>
      </c>
      <c r="B844">
        <v>1</v>
      </c>
      <c r="C844">
        <v>1022001</v>
      </c>
      <c r="D844" t="s">
        <v>1600</v>
      </c>
      <c r="E844">
        <v>18</v>
      </c>
      <c r="F844">
        <v>6</v>
      </c>
      <c r="G844">
        <v>0</v>
      </c>
      <c r="H844">
        <v>0</v>
      </c>
      <c r="I844" t="s">
        <v>5</v>
      </c>
      <c r="J844" t="s">
        <v>570</v>
      </c>
      <c r="K844" t="s">
        <v>1796</v>
      </c>
      <c r="L844" s="3">
        <v>45841</v>
      </c>
      <c r="M8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44" s="3">
        <v>45824</v>
      </c>
      <c r="O844" s="5">
        <f>IFERROR((PlanMasine[[#This Row],[Norma]]/PlanMasine[[#This Row],[Q]])*(PlanMasine[[#This Row],[Q]]/SUMIF(C:C,PlanMasine[[#This Row],[RN]],B:B)*PlanMasine[[#This Row],[KPLQ]]),0)</f>
        <v>3</v>
      </c>
      <c r="P844">
        <v>215459</v>
      </c>
      <c r="Q844">
        <f>COUNTIF(PROMJENA!A:A,PlanMasine[[#This Row],[KPL]]&amp;"-"&amp;PlanMasine[[#This Row],[RN]])</f>
        <v>0</v>
      </c>
      <c r="R844">
        <f>IFERROR(INDEX(REDOSLIJED!A:A,MATCH(PlanMasine[[#This Row],[KPL]],REDOSLIJED!B:B,0)),MAX(REDOSLIJED!A:A)+1)</f>
        <v>45</v>
      </c>
      <c r="S844" s="9">
        <f>SUM($M$2:M844)</f>
        <v>3.4163194444444613</v>
      </c>
      <c r="T844" s="3">
        <f>PlanMasine[[#This Row],[Datum SAS]]-1</f>
        <v>45823</v>
      </c>
      <c r="U844">
        <f>WEEKDAY(PlanMasine[[#This Row],[ZAVRŠETAK MAŠINSKE]],2)</f>
        <v>7</v>
      </c>
      <c r="V844" s="3">
        <f>IF(WEEKDAY(PlanMasine[[#This Row],[Datum SAS]]-1,2)=7,PlanMasine[[#This Row],[Datum SAS]]-3,PlanMasine[[#This Row],[Datum SAS]]-1)</f>
        <v>45821</v>
      </c>
      <c r="W844">
        <f>WEEKNUM(PlanMasine[[#This Row],[Column2]],1)</f>
        <v>24</v>
      </c>
    </row>
    <row r="845" spans="1:23" x14ac:dyDescent="0.25">
      <c r="A845">
        <v>1022081</v>
      </c>
      <c r="B845">
        <v>1</v>
      </c>
      <c r="C845">
        <v>1022039</v>
      </c>
      <c r="D845" t="s">
        <v>2189</v>
      </c>
      <c r="E845">
        <v>36</v>
      </c>
      <c r="F845">
        <v>6</v>
      </c>
      <c r="G845">
        <v>0</v>
      </c>
      <c r="H845">
        <v>0</v>
      </c>
      <c r="I845" t="s">
        <v>5</v>
      </c>
      <c r="J845" t="s">
        <v>570</v>
      </c>
      <c r="K845" t="s">
        <v>1796</v>
      </c>
      <c r="L845" s="3">
        <v>45841</v>
      </c>
      <c r="M8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45" s="3">
        <v>45824</v>
      </c>
      <c r="O845" s="5">
        <f>IFERROR((PlanMasine[[#This Row],[Norma]]/PlanMasine[[#This Row],[Q]])*(PlanMasine[[#This Row],[Q]]/SUMIF(C:C,PlanMasine[[#This Row],[RN]],B:B)*PlanMasine[[#This Row],[KPLQ]]),0)</f>
        <v>6</v>
      </c>
      <c r="P845">
        <v>215501</v>
      </c>
      <c r="Q845">
        <f>COUNTIF(PROMJENA!A:A,PlanMasine[[#This Row],[KPL]]&amp;"-"&amp;PlanMasine[[#This Row],[RN]])</f>
        <v>0</v>
      </c>
      <c r="R845">
        <f>IFERROR(INDEX(REDOSLIJED!A:A,MATCH(PlanMasine[[#This Row],[KPL]],REDOSLIJED!B:B,0)),MAX(REDOSLIJED!A:A)+1)</f>
        <v>45</v>
      </c>
      <c r="S845" s="9">
        <f>SUM($M$2:M845)</f>
        <v>3.4204861111111282</v>
      </c>
      <c r="T845" s="3">
        <f>PlanMasine[[#This Row],[Datum SAS]]-1</f>
        <v>45823</v>
      </c>
      <c r="U845">
        <f>WEEKDAY(PlanMasine[[#This Row],[ZAVRŠETAK MAŠINSKE]],2)</f>
        <v>7</v>
      </c>
      <c r="V845" s="3">
        <f>IF(WEEKDAY(PlanMasine[[#This Row],[Datum SAS]]-1,2)=7,PlanMasine[[#This Row],[Datum SAS]]-3,PlanMasine[[#This Row],[Datum SAS]]-1)</f>
        <v>45821</v>
      </c>
      <c r="W845">
        <f>WEEKNUM(PlanMasine[[#This Row],[Column2]],1)</f>
        <v>24</v>
      </c>
    </row>
    <row r="846" spans="1:23" x14ac:dyDescent="0.25">
      <c r="A846">
        <v>1022081</v>
      </c>
      <c r="B846">
        <v>1</v>
      </c>
      <c r="C846">
        <v>1022041</v>
      </c>
      <c r="D846" t="s">
        <v>2015</v>
      </c>
      <c r="E846">
        <v>18</v>
      </c>
      <c r="F846">
        <v>12</v>
      </c>
      <c r="G846">
        <v>0</v>
      </c>
      <c r="H846">
        <v>0</v>
      </c>
      <c r="I846" t="s">
        <v>5</v>
      </c>
      <c r="J846" t="s">
        <v>570</v>
      </c>
      <c r="K846" t="s">
        <v>1796</v>
      </c>
      <c r="L846" s="3">
        <v>45841</v>
      </c>
      <c r="M8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46" s="3">
        <v>45824</v>
      </c>
      <c r="O846" s="5">
        <f>IFERROR((PlanMasine[[#This Row],[Norma]]/PlanMasine[[#This Row],[Q]])*(PlanMasine[[#This Row],[Q]]/SUMIF(C:C,PlanMasine[[#This Row],[RN]],B:B)*PlanMasine[[#This Row],[KPLQ]]),0)</f>
        <v>3</v>
      </c>
      <c r="P846">
        <v>215503</v>
      </c>
      <c r="Q846">
        <f>COUNTIF(PROMJENA!A:A,PlanMasine[[#This Row],[KPL]]&amp;"-"&amp;PlanMasine[[#This Row],[RN]])</f>
        <v>0</v>
      </c>
      <c r="R846">
        <f>IFERROR(INDEX(REDOSLIJED!A:A,MATCH(PlanMasine[[#This Row],[KPL]],REDOSLIJED!B:B,0)),MAX(REDOSLIJED!A:A)+1)</f>
        <v>45</v>
      </c>
      <c r="S846" s="9">
        <f>SUM($M$2:M846)</f>
        <v>3.4225694444444614</v>
      </c>
      <c r="T846" s="3">
        <f>PlanMasine[[#This Row],[Datum SAS]]-1</f>
        <v>45823</v>
      </c>
      <c r="U846">
        <f>WEEKDAY(PlanMasine[[#This Row],[ZAVRŠETAK MAŠINSKE]],2)</f>
        <v>7</v>
      </c>
      <c r="V846" s="3">
        <f>IF(WEEKDAY(PlanMasine[[#This Row],[Datum SAS]]-1,2)=7,PlanMasine[[#This Row],[Datum SAS]]-3,PlanMasine[[#This Row],[Datum SAS]]-1)</f>
        <v>45821</v>
      </c>
      <c r="W846">
        <f>WEEKNUM(PlanMasine[[#This Row],[Column2]],1)</f>
        <v>24</v>
      </c>
    </row>
    <row r="847" spans="1:23" x14ac:dyDescent="0.25">
      <c r="A847">
        <v>1022081</v>
      </c>
      <c r="B847">
        <v>1</v>
      </c>
      <c r="C847">
        <v>1022038</v>
      </c>
      <c r="D847" t="s">
        <v>2188</v>
      </c>
      <c r="E847">
        <v>18</v>
      </c>
      <c r="F847">
        <v>6</v>
      </c>
      <c r="G847">
        <v>0</v>
      </c>
      <c r="H847">
        <v>0</v>
      </c>
      <c r="I847" t="s">
        <v>5</v>
      </c>
      <c r="J847" t="s">
        <v>570</v>
      </c>
      <c r="K847" t="s">
        <v>1796</v>
      </c>
      <c r="L847" s="3">
        <v>45841</v>
      </c>
      <c r="M8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47" s="3">
        <v>45824</v>
      </c>
      <c r="O847" s="5">
        <f>IFERROR((PlanMasine[[#This Row],[Norma]]/PlanMasine[[#This Row],[Q]])*(PlanMasine[[#This Row],[Q]]/SUMIF(C:C,PlanMasine[[#This Row],[RN]],B:B)*PlanMasine[[#This Row],[KPLQ]]),0)</f>
        <v>3</v>
      </c>
      <c r="P847">
        <v>215500</v>
      </c>
      <c r="Q847">
        <f>COUNTIF(PROMJENA!A:A,PlanMasine[[#This Row],[KPL]]&amp;"-"&amp;PlanMasine[[#This Row],[RN]])</f>
        <v>0</v>
      </c>
      <c r="R847">
        <f>IFERROR(INDEX(REDOSLIJED!A:A,MATCH(PlanMasine[[#This Row],[KPL]],REDOSLIJED!B:B,0)),MAX(REDOSLIJED!A:A)+1)</f>
        <v>45</v>
      </c>
      <c r="S847" s="9">
        <f>SUM($M$2:M847)</f>
        <v>3.4246527777777946</v>
      </c>
      <c r="T847" s="3">
        <f>PlanMasine[[#This Row],[Datum SAS]]-1</f>
        <v>45823</v>
      </c>
      <c r="U847">
        <f>WEEKDAY(PlanMasine[[#This Row],[ZAVRŠETAK MAŠINSKE]],2)</f>
        <v>7</v>
      </c>
      <c r="V847" s="3">
        <f>IF(WEEKDAY(PlanMasine[[#This Row],[Datum SAS]]-1,2)=7,PlanMasine[[#This Row],[Datum SAS]]-3,PlanMasine[[#This Row],[Datum SAS]]-1)</f>
        <v>45821</v>
      </c>
      <c r="W847">
        <f>WEEKNUM(PlanMasine[[#This Row],[Column2]],1)</f>
        <v>24</v>
      </c>
    </row>
    <row r="848" spans="1:23" x14ac:dyDescent="0.25">
      <c r="A848">
        <v>1022081</v>
      </c>
      <c r="B848">
        <v>1</v>
      </c>
      <c r="C848">
        <v>1022005</v>
      </c>
      <c r="D848" t="s">
        <v>2018</v>
      </c>
      <c r="E848">
        <v>30</v>
      </c>
      <c r="F848">
        <v>6</v>
      </c>
      <c r="G848">
        <v>0</v>
      </c>
      <c r="H848">
        <v>0</v>
      </c>
      <c r="I848" t="s">
        <v>5</v>
      </c>
      <c r="J848" t="s">
        <v>570</v>
      </c>
      <c r="K848" t="s">
        <v>1796</v>
      </c>
      <c r="L848" s="3">
        <v>45841</v>
      </c>
      <c r="M8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48" s="3">
        <v>45824</v>
      </c>
      <c r="O848" s="5">
        <f>IFERROR((PlanMasine[[#This Row],[Norma]]/PlanMasine[[#This Row],[Q]])*(PlanMasine[[#This Row],[Q]]/SUMIF(C:C,PlanMasine[[#This Row],[RN]],B:B)*PlanMasine[[#This Row],[KPLQ]]),0)</f>
        <v>5</v>
      </c>
      <c r="P848">
        <v>215463</v>
      </c>
      <c r="Q848">
        <f>COUNTIF(PROMJENA!A:A,PlanMasine[[#This Row],[KPL]]&amp;"-"&amp;PlanMasine[[#This Row],[RN]])</f>
        <v>0</v>
      </c>
      <c r="R848">
        <f>IFERROR(INDEX(REDOSLIJED!A:A,MATCH(PlanMasine[[#This Row],[KPL]],REDOSLIJED!B:B,0)),MAX(REDOSLIJED!A:A)+1)</f>
        <v>45</v>
      </c>
      <c r="S848" s="9">
        <f>SUM($M$2:M848)</f>
        <v>3.428125000000017</v>
      </c>
      <c r="T848" s="3">
        <f>PlanMasine[[#This Row],[Datum SAS]]-1</f>
        <v>45823</v>
      </c>
      <c r="U848">
        <f>WEEKDAY(PlanMasine[[#This Row],[ZAVRŠETAK MAŠINSKE]],2)</f>
        <v>7</v>
      </c>
      <c r="V848" s="3">
        <f>IF(WEEKDAY(PlanMasine[[#This Row],[Datum SAS]]-1,2)=7,PlanMasine[[#This Row],[Datum SAS]]-3,PlanMasine[[#This Row],[Datum SAS]]-1)</f>
        <v>45821</v>
      </c>
      <c r="W848">
        <f>WEEKNUM(PlanMasine[[#This Row],[Column2]],1)</f>
        <v>24</v>
      </c>
    </row>
    <row r="849" spans="1:23" x14ac:dyDescent="0.25">
      <c r="A849">
        <v>1022081</v>
      </c>
      <c r="B849">
        <v>1</v>
      </c>
      <c r="C849">
        <v>1022003</v>
      </c>
      <c r="D849" t="s">
        <v>2195</v>
      </c>
      <c r="E849">
        <v>30</v>
      </c>
      <c r="F849">
        <v>6</v>
      </c>
      <c r="G849">
        <v>0</v>
      </c>
      <c r="H849">
        <v>0</v>
      </c>
      <c r="I849" t="s">
        <v>5</v>
      </c>
      <c r="J849" t="s">
        <v>570</v>
      </c>
      <c r="K849" t="s">
        <v>1796</v>
      </c>
      <c r="L849" s="3">
        <v>45841</v>
      </c>
      <c r="M8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49" s="3">
        <v>45824</v>
      </c>
      <c r="O849" s="5">
        <f>IFERROR((PlanMasine[[#This Row],[Norma]]/PlanMasine[[#This Row],[Q]])*(PlanMasine[[#This Row],[Q]]/SUMIF(C:C,PlanMasine[[#This Row],[RN]],B:B)*PlanMasine[[#This Row],[KPLQ]]),0)</f>
        <v>5</v>
      </c>
      <c r="P849">
        <v>215461</v>
      </c>
      <c r="Q849">
        <f>COUNTIF(PROMJENA!A:A,PlanMasine[[#This Row],[KPL]]&amp;"-"&amp;PlanMasine[[#This Row],[RN]])</f>
        <v>0</v>
      </c>
      <c r="R849">
        <f>IFERROR(INDEX(REDOSLIJED!A:A,MATCH(PlanMasine[[#This Row],[KPL]],REDOSLIJED!B:B,0)),MAX(REDOSLIJED!A:A)+1)</f>
        <v>45</v>
      </c>
      <c r="S849" s="9">
        <f>SUM($M$2:M849)</f>
        <v>3.4315972222222393</v>
      </c>
      <c r="T849" s="3">
        <f>PlanMasine[[#This Row],[Datum SAS]]-1</f>
        <v>45823</v>
      </c>
      <c r="U849">
        <f>WEEKDAY(PlanMasine[[#This Row],[ZAVRŠETAK MAŠINSKE]],2)</f>
        <v>7</v>
      </c>
      <c r="V849" s="3">
        <f>IF(WEEKDAY(PlanMasine[[#This Row],[Datum SAS]]-1,2)=7,PlanMasine[[#This Row],[Datum SAS]]-3,PlanMasine[[#This Row],[Datum SAS]]-1)</f>
        <v>45821</v>
      </c>
      <c r="W849">
        <f>WEEKNUM(PlanMasine[[#This Row],[Column2]],1)</f>
        <v>24</v>
      </c>
    </row>
    <row r="850" spans="1:23" x14ac:dyDescent="0.25">
      <c r="A850">
        <v>1022081</v>
      </c>
      <c r="B850">
        <v>1</v>
      </c>
      <c r="C850">
        <v>1022028</v>
      </c>
      <c r="D850" t="s">
        <v>2081</v>
      </c>
      <c r="E850">
        <v>18</v>
      </c>
      <c r="F850">
        <v>6</v>
      </c>
      <c r="G850">
        <v>0</v>
      </c>
      <c r="H850">
        <v>0</v>
      </c>
      <c r="I850" t="s">
        <v>5</v>
      </c>
      <c r="J850" t="s">
        <v>570</v>
      </c>
      <c r="K850" t="s">
        <v>1796</v>
      </c>
      <c r="L850" s="3">
        <v>45841</v>
      </c>
      <c r="M8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50" s="3">
        <v>45824</v>
      </c>
      <c r="O850" s="5">
        <f>IFERROR((PlanMasine[[#This Row],[Norma]]/PlanMasine[[#This Row],[Q]])*(PlanMasine[[#This Row],[Q]]/SUMIF(C:C,PlanMasine[[#This Row],[RN]],B:B)*PlanMasine[[#This Row],[KPLQ]]),0)</f>
        <v>3</v>
      </c>
      <c r="P850">
        <v>215490</v>
      </c>
      <c r="Q850">
        <f>COUNTIF(PROMJENA!A:A,PlanMasine[[#This Row],[KPL]]&amp;"-"&amp;PlanMasine[[#This Row],[RN]])</f>
        <v>0</v>
      </c>
      <c r="R850">
        <f>IFERROR(INDEX(REDOSLIJED!A:A,MATCH(PlanMasine[[#This Row],[KPL]],REDOSLIJED!B:B,0)),MAX(REDOSLIJED!A:A)+1)</f>
        <v>45</v>
      </c>
      <c r="S850" s="9">
        <f>SUM($M$2:M850)</f>
        <v>3.4336805555555725</v>
      </c>
      <c r="T850" s="3">
        <f>PlanMasine[[#This Row],[Datum SAS]]-1</f>
        <v>45823</v>
      </c>
      <c r="U850">
        <f>WEEKDAY(PlanMasine[[#This Row],[ZAVRŠETAK MAŠINSKE]],2)</f>
        <v>7</v>
      </c>
      <c r="V850" s="3">
        <f>IF(WEEKDAY(PlanMasine[[#This Row],[Datum SAS]]-1,2)=7,PlanMasine[[#This Row],[Datum SAS]]-3,PlanMasine[[#This Row],[Datum SAS]]-1)</f>
        <v>45821</v>
      </c>
      <c r="W850">
        <f>WEEKNUM(PlanMasine[[#This Row],[Column2]],1)</f>
        <v>24</v>
      </c>
    </row>
    <row r="851" spans="1:23" x14ac:dyDescent="0.25">
      <c r="A851">
        <v>1022081</v>
      </c>
      <c r="B851">
        <v>1</v>
      </c>
      <c r="C851">
        <v>1022018</v>
      </c>
      <c r="D851" t="s">
        <v>2079</v>
      </c>
      <c r="E851">
        <v>9</v>
      </c>
      <c r="F851">
        <v>6</v>
      </c>
      <c r="G851">
        <v>0</v>
      </c>
      <c r="H851">
        <v>0</v>
      </c>
      <c r="I851" t="s">
        <v>5</v>
      </c>
      <c r="J851" t="s">
        <v>570</v>
      </c>
      <c r="K851" t="s">
        <v>1796</v>
      </c>
      <c r="L851" s="3">
        <v>45841</v>
      </c>
      <c r="M8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51" s="3">
        <v>45824</v>
      </c>
      <c r="O851" s="5">
        <f>IFERROR((PlanMasine[[#This Row],[Norma]]/PlanMasine[[#This Row],[Q]])*(PlanMasine[[#This Row],[Q]]/SUMIF(C:C,PlanMasine[[#This Row],[RN]],B:B)*PlanMasine[[#This Row],[KPLQ]]),0)</f>
        <v>1.5</v>
      </c>
      <c r="P851">
        <v>215476</v>
      </c>
      <c r="Q851">
        <f>COUNTIF(PROMJENA!A:A,PlanMasine[[#This Row],[KPL]]&amp;"-"&amp;PlanMasine[[#This Row],[RN]])</f>
        <v>0</v>
      </c>
      <c r="R851">
        <f>IFERROR(INDEX(REDOSLIJED!A:A,MATCH(PlanMasine[[#This Row],[KPL]],REDOSLIJED!B:B,0)),MAX(REDOSLIJED!A:A)+1)</f>
        <v>45</v>
      </c>
      <c r="S851" s="9">
        <f>SUM($M$2:M851)</f>
        <v>3.4347222222222391</v>
      </c>
      <c r="T851" s="3">
        <f>PlanMasine[[#This Row],[Datum SAS]]-1</f>
        <v>45823</v>
      </c>
      <c r="U851">
        <f>WEEKDAY(PlanMasine[[#This Row],[ZAVRŠETAK MAŠINSKE]],2)</f>
        <v>7</v>
      </c>
      <c r="V851" s="3">
        <f>IF(WEEKDAY(PlanMasine[[#This Row],[Datum SAS]]-1,2)=7,PlanMasine[[#This Row],[Datum SAS]]-3,PlanMasine[[#This Row],[Datum SAS]]-1)</f>
        <v>45821</v>
      </c>
      <c r="W851">
        <f>WEEKNUM(PlanMasine[[#This Row],[Column2]],1)</f>
        <v>24</v>
      </c>
    </row>
    <row r="852" spans="1:23" x14ac:dyDescent="0.25">
      <c r="A852">
        <v>1022081</v>
      </c>
      <c r="B852">
        <v>1</v>
      </c>
      <c r="C852">
        <v>1022012</v>
      </c>
      <c r="D852" t="s">
        <v>2191</v>
      </c>
      <c r="E852">
        <v>24</v>
      </c>
      <c r="F852">
        <v>6</v>
      </c>
      <c r="G852">
        <v>0</v>
      </c>
      <c r="H852">
        <v>0</v>
      </c>
      <c r="I852" t="s">
        <v>5</v>
      </c>
      <c r="J852" t="s">
        <v>570</v>
      </c>
      <c r="K852" t="s">
        <v>1796</v>
      </c>
      <c r="L852" s="3">
        <v>45841</v>
      </c>
      <c r="M8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852" s="3">
        <v>45824</v>
      </c>
      <c r="O852" s="5">
        <f>IFERROR((PlanMasine[[#This Row],[Norma]]/PlanMasine[[#This Row],[Q]])*(PlanMasine[[#This Row],[Q]]/SUMIF(C:C,PlanMasine[[#This Row],[RN]],B:B)*PlanMasine[[#This Row],[KPLQ]]),0)</f>
        <v>4</v>
      </c>
      <c r="P852">
        <v>215470</v>
      </c>
      <c r="Q852">
        <f>COUNTIF(PROMJENA!A:A,PlanMasine[[#This Row],[KPL]]&amp;"-"&amp;PlanMasine[[#This Row],[RN]])</f>
        <v>0</v>
      </c>
      <c r="R852">
        <f>IFERROR(INDEX(REDOSLIJED!A:A,MATCH(PlanMasine[[#This Row],[KPL]],REDOSLIJED!B:B,0)),MAX(REDOSLIJED!A:A)+1)</f>
        <v>45</v>
      </c>
      <c r="S852" s="9">
        <f>SUM($M$2:M852)</f>
        <v>3.4375000000000169</v>
      </c>
      <c r="T852" s="3">
        <f>PlanMasine[[#This Row],[Datum SAS]]-1</f>
        <v>45823</v>
      </c>
      <c r="U852">
        <f>WEEKDAY(PlanMasine[[#This Row],[ZAVRŠETAK MAŠINSKE]],2)</f>
        <v>7</v>
      </c>
      <c r="V852" s="3">
        <f>IF(WEEKDAY(PlanMasine[[#This Row],[Datum SAS]]-1,2)=7,PlanMasine[[#This Row],[Datum SAS]]-3,PlanMasine[[#This Row],[Datum SAS]]-1)</f>
        <v>45821</v>
      </c>
      <c r="W852">
        <f>WEEKNUM(PlanMasine[[#This Row],[Column2]],1)</f>
        <v>24</v>
      </c>
    </row>
    <row r="853" spans="1:23" x14ac:dyDescent="0.25">
      <c r="A853">
        <v>1022081</v>
      </c>
      <c r="B853">
        <v>1</v>
      </c>
      <c r="C853">
        <v>1022000</v>
      </c>
      <c r="D853" t="s">
        <v>2017</v>
      </c>
      <c r="E853">
        <v>18</v>
      </c>
      <c r="F853">
        <v>6</v>
      </c>
      <c r="G853">
        <v>0</v>
      </c>
      <c r="H853">
        <v>0</v>
      </c>
      <c r="I853" t="s">
        <v>5</v>
      </c>
      <c r="J853" t="s">
        <v>570</v>
      </c>
      <c r="K853" t="s">
        <v>1796</v>
      </c>
      <c r="L853" s="3">
        <v>45841</v>
      </c>
      <c r="M8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53" s="3">
        <v>45824</v>
      </c>
      <c r="O853" s="5">
        <f>IFERROR((PlanMasine[[#This Row],[Norma]]/PlanMasine[[#This Row],[Q]])*(PlanMasine[[#This Row],[Q]]/SUMIF(C:C,PlanMasine[[#This Row],[RN]],B:B)*PlanMasine[[#This Row],[KPLQ]]),0)</f>
        <v>3</v>
      </c>
      <c r="P853">
        <v>215458</v>
      </c>
      <c r="Q853">
        <f>COUNTIF(PROMJENA!A:A,PlanMasine[[#This Row],[KPL]]&amp;"-"&amp;PlanMasine[[#This Row],[RN]])</f>
        <v>0</v>
      </c>
      <c r="R853">
        <f>IFERROR(INDEX(REDOSLIJED!A:A,MATCH(PlanMasine[[#This Row],[KPL]],REDOSLIJED!B:B,0)),MAX(REDOSLIJED!A:A)+1)</f>
        <v>45</v>
      </c>
      <c r="S853" s="9">
        <f>SUM($M$2:M853)</f>
        <v>3.4395833333333501</v>
      </c>
      <c r="T853" s="3">
        <f>PlanMasine[[#This Row],[Datum SAS]]-1</f>
        <v>45823</v>
      </c>
      <c r="U853">
        <f>WEEKDAY(PlanMasine[[#This Row],[ZAVRŠETAK MAŠINSKE]],2)</f>
        <v>7</v>
      </c>
      <c r="V853" s="3">
        <f>IF(WEEKDAY(PlanMasine[[#This Row],[Datum SAS]]-1,2)=7,PlanMasine[[#This Row],[Datum SAS]]-3,PlanMasine[[#This Row],[Datum SAS]]-1)</f>
        <v>45821</v>
      </c>
      <c r="W853">
        <f>WEEKNUM(PlanMasine[[#This Row],[Column2]],1)</f>
        <v>24</v>
      </c>
    </row>
    <row r="854" spans="1:23" x14ac:dyDescent="0.25">
      <c r="A854">
        <v>1022081</v>
      </c>
      <c r="B854">
        <v>1</v>
      </c>
      <c r="C854">
        <v>1022033</v>
      </c>
      <c r="D854" t="s">
        <v>2080</v>
      </c>
      <c r="E854">
        <v>12</v>
      </c>
      <c r="F854">
        <v>6</v>
      </c>
      <c r="G854">
        <v>0</v>
      </c>
      <c r="H854">
        <v>0</v>
      </c>
      <c r="I854" t="s">
        <v>5</v>
      </c>
      <c r="J854" t="s">
        <v>570</v>
      </c>
      <c r="K854" t="s">
        <v>1796</v>
      </c>
      <c r="L854" s="3">
        <v>45841</v>
      </c>
      <c r="M8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54" s="3">
        <v>45824</v>
      </c>
      <c r="O854" s="5">
        <f>IFERROR((PlanMasine[[#This Row],[Norma]]/PlanMasine[[#This Row],[Q]])*(PlanMasine[[#This Row],[Q]]/SUMIF(C:C,PlanMasine[[#This Row],[RN]],B:B)*PlanMasine[[#This Row],[KPLQ]]),0)</f>
        <v>2</v>
      </c>
      <c r="P854">
        <v>215495</v>
      </c>
      <c r="Q854">
        <f>COUNTIF(PROMJENA!A:A,PlanMasine[[#This Row],[KPL]]&amp;"-"&amp;PlanMasine[[#This Row],[RN]])</f>
        <v>0</v>
      </c>
      <c r="R854">
        <f>IFERROR(INDEX(REDOSLIJED!A:A,MATCH(PlanMasine[[#This Row],[KPL]],REDOSLIJED!B:B,0)),MAX(REDOSLIJED!A:A)+1)</f>
        <v>45</v>
      </c>
      <c r="S854" s="9">
        <f>SUM($M$2:M854)</f>
        <v>3.4409722222222392</v>
      </c>
      <c r="T854" s="3">
        <f>PlanMasine[[#This Row],[Datum SAS]]-1</f>
        <v>45823</v>
      </c>
      <c r="U854">
        <f>WEEKDAY(PlanMasine[[#This Row],[ZAVRŠETAK MAŠINSKE]],2)</f>
        <v>7</v>
      </c>
      <c r="V854" s="3">
        <f>IF(WEEKDAY(PlanMasine[[#This Row],[Datum SAS]]-1,2)=7,PlanMasine[[#This Row],[Datum SAS]]-3,PlanMasine[[#This Row],[Datum SAS]]-1)</f>
        <v>45821</v>
      </c>
      <c r="W854">
        <f>WEEKNUM(PlanMasine[[#This Row],[Column2]],1)</f>
        <v>24</v>
      </c>
    </row>
    <row r="855" spans="1:23" x14ac:dyDescent="0.25">
      <c r="A855">
        <v>1022081</v>
      </c>
      <c r="B855">
        <v>1</v>
      </c>
      <c r="C855">
        <v>1022032</v>
      </c>
      <c r="D855" t="s">
        <v>2083</v>
      </c>
      <c r="E855">
        <v>12</v>
      </c>
      <c r="F855">
        <v>6</v>
      </c>
      <c r="G855">
        <v>0</v>
      </c>
      <c r="H855">
        <v>0</v>
      </c>
      <c r="I855" t="s">
        <v>5</v>
      </c>
      <c r="J855" t="s">
        <v>570</v>
      </c>
      <c r="K855" t="s">
        <v>1796</v>
      </c>
      <c r="L855" s="3">
        <v>45841</v>
      </c>
      <c r="M8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55" s="3">
        <v>45824</v>
      </c>
      <c r="O855" s="5">
        <f>IFERROR((PlanMasine[[#This Row],[Norma]]/PlanMasine[[#This Row],[Q]])*(PlanMasine[[#This Row],[Q]]/SUMIF(C:C,PlanMasine[[#This Row],[RN]],B:B)*PlanMasine[[#This Row],[KPLQ]]),0)</f>
        <v>2</v>
      </c>
      <c r="P855">
        <v>215494</v>
      </c>
      <c r="Q855">
        <f>COUNTIF(PROMJENA!A:A,PlanMasine[[#This Row],[KPL]]&amp;"-"&amp;PlanMasine[[#This Row],[RN]])</f>
        <v>0</v>
      </c>
      <c r="R855">
        <f>IFERROR(INDEX(REDOSLIJED!A:A,MATCH(PlanMasine[[#This Row],[KPL]],REDOSLIJED!B:B,0)),MAX(REDOSLIJED!A:A)+1)</f>
        <v>45</v>
      </c>
      <c r="S855" s="9">
        <f>SUM($M$2:M855)</f>
        <v>3.4423611111111283</v>
      </c>
      <c r="T855" s="3">
        <f>PlanMasine[[#This Row],[Datum SAS]]-1</f>
        <v>45823</v>
      </c>
      <c r="U855">
        <f>WEEKDAY(PlanMasine[[#This Row],[ZAVRŠETAK MAŠINSKE]],2)</f>
        <v>7</v>
      </c>
      <c r="V855" s="3">
        <f>IF(WEEKDAY(PlanMasine[[#This Row],[Datum SAS]]-1,2)=7,PlanMasine[[#This Row],[Datum SAS]]-3,PlanMasine[[#This Row],[Datum SAS]]-1)</f>
        <v>45821</v>
      </c>
      <c r="W855">
        <f>WEEKNUM(PlanMasine[[#This Row],[Column2]],1)</f>
        <v>24</v>
      </c>
    </row>
    <row r="856" spans="1:23" x14ac:dyDescent="0.25">
      <c r="A856">
        <v>1022081</v>
      </c>
      <c r="B856">
        <v>1</v>
      </c>
      <c r="C856">
        <v>1022029</v>
      </c>
      <c r="D856" t="s">
        <v>2194</v>
      </c>
      <c r="E856">
        <v>18</v>
      </c>
      <c r="F856">
        <v>6</v>
      </c>
      <c r="G856">
        <v>0</v>
      </c>
      <c r="H856">
        <v>0</v>
      </c>
      <c r="I856" t="s">
        <v>5</v>
      </c>
      <c r="J856" t="s">
        <v>570</v>
      </c>
      <c r="K856" t="s">
        <v>1796</v>
      </c>
      <c r="L856" s="3">
        <v>45841</v>
      </c>
      <c r="M8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56" s="3">
        <v>45824</v>
      </c>
      <c r="O856" s="5">
        <f>IFERROR((PlanMasine[[#This Row],[Norma]]/PlanMasine[[#This Row],[Q]])*(PlanMasine[[#This Row],[Q]]/SUMIF(C:C,PlanMasine[[#This Row],[RN]],B:B)*PlanMasine[[#This Row],[KPLQ]]),0)</f>
        <v>3</v>
      </c>
      <c r="P856">
        <v>215491</v>
      </c>
      <c r="Q856">
        <f>COUNTIF(PROMJENA!A:A,PlanMasine[[#This Row],[KPL]]&amp;"-"&amp;PlanMasine[[#This Row],[RN]])</f>
        <v>0</v>
      </c>
      <c r="R856">
        <f>IFERROR(INDEX(REDOSLIJED!A:A,MATCH(PlanMasine[[#This Row],[KPL]],REDOSLIJED!B:B,0)),MAX(REDOSLIJED!A:A)+1)</f>
        <v>45</v>
      </c>
      <c r="S856" s="9">
        <f>SUM($M$2:M856)</f>
        <v>3.4444444444444615</v>
      </c>
      <c r="T856" s="3">
        <f>PlanMasine[[#This Row],[Datum SAS]]-1</f>
        <v>45823</v>
      </c>
      <c r="U856">
        <f>WEEKDAY(PlanMasine[[#This Row],[ZAVRŠETAK MAŠINSKE]],2)</f>
        <v>7</v>
      </c>
      <c r="V856" s="3">
        <f>IF(WEEKDAY(PlanMasine[[#This Row],[Datum SAS]]-1,2)=7,PlanMasine[[#This Row],[Datum SAS]]-3,PlanMasine[[#This Row],[Datum SAS]]-1)</f>
        <v>45821</v>
      </c>
      <c r="W856">
        <f>WEEKNUM(PlanMasine[[#This Row],[Column2]],1)</f>
        <v>24</v>
      </c>
    </row>
    <row r="857" spans="1:23" x14ac:dyDescent="0.25">
      <c r="A857">
        <v>1022081</v>
      </c>
      <c r="B857">
        <v>1</v>
      </c>
      <c r="C857">
        <v>1022011</v>
      </c>
      <c r="D857" t="s">
        <v>2013</v>
      </c>
      <c r="E857">
        <v>30</v>
      </c>
      <c r="F857">
        <v>6</v>
      </c>
      <c r="G857">
        <v>0</v>
      </c>
      <c r="H857">
        <v>0</v>
      </c>
      <c r="I857" t="s">
        <v>5</v>
      </c>
      <c r="J857" t="s">
        <v>570</v>
      </c>
      <c r="K857" t="s">
        <v>1796</v>
      </c>
      <c r="L857" s="3">
        <v>45841</v>
      </c>
      <c r="M8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57" s="3">
        <v>45824</v>
      </c>
      <c r="O857" s="5">
        <f>IFERROR((PlanMasine[[#This Row],[Norma]]/PlanMasine[[#This Row],[Q]])*(PlanMasine[[#This Row],[Q]]/SUMIF(C:C,PlanMasine[[#This Row],[RN]],B:B)*PlanMasine[[#This Row],[KPLQ]]),0)</f>
        <v>5</v>
      </c>
      <c r="P857">
        <v>215469</v>
      </c>
      <c r="Q857">
        <f>COUNTIF(PROMJENA!A:A,PlanMasine[[#This Row],[KPL]]&amp;"-"&amp;PlanMasine[[#This Row],[RN]])</f>
        <v>0</v>
      </c>
      <c r="R857">
        <f>IFERROR(INDEX(REDOSLIJED!A:A,MATCH(PlanMasine[[#This Row],[KPL]],REDOSLIJED!B:B,0)),MAX(REDOSLIJED!A:A)+1)</f>
        <v>45</v>
      </c>
      <c r="S857" s="9">
        <f>SUM($M$2:M857)</f>
        <v>3.4479166666666838</v>
      </c>
      <c r="T857" s="3">
        <f>PlanMasine[[#This Row],[Datum SAS]]-1</f>
        <v>45823</v>
      </c>
      <c r="U857">
        <f>WEEKDAY(PlanMasine[[#This Row],[ZAVRŠETAK MAŠINSKE]],2)</f>
        <v>7</v>
      </c>
      <c r="V857" s="3">
        <f>IF(WEEKDAY(PlanMasine[[#This Row],[Datum SAS]]-1,2)=7,PlanMasine[[#This Row],[Datum SAS]]-3,PlanMasine[[#This Row],[Datum SAS]]-1)</f>
        <v>45821</v>
      </c>
      <c r="W857">
        <f>WEEKNUM(PlanMasine[[#This Row],[Column2]],1)</f>
        <v>24</v>
      </c>
    </row>
    <row r="858" spans="1:23" x14ac:dyDescent="0.25">
      <c r="A858">
        <v>1022081</v>
      </c>
      <c r="B858">
        <v>1</v>
      </c>
      <c r="C858">
        <v>1022034</v>
      </c>
      <c r="D858" t="s">
        <v>2187</v>
      </c>
      <c r="E858">
        <v>18</v>
      </c>
      <c r="F858">
        <v>6</v>
      </c>
      <c r="G858">
        <v>0</v>
      </c>
      <c r="H858">
        <v>0</v>
      </c>
      <c r="I858" t="s">
        <v>5</v>
      </c>
      <c r="J858" t="s">
        <v>570</v>
      </c>
      <c r="K858" t="s">
        <v>1796</v>
      </c>
      <c r="L858" s="3">
        <v>45841</v>
      </c>
      <c r="M8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58" s="3">
        <v>45824</v>
      </c>
      <c r="O858" s="5">
        <f>IFERROR((PlanMasine[[#This Row],[Norma]]/PlanMasine[[#This Row],[Q]])*(PlanMasine[[#This Row],[Q]]/SUMIF(C:C,PlanMasine[[#This Row],[RN]],B:B)*PlanMasine[[#This Row],[KPLQ]]),0)</f>
        <v>3</v>
      </c>
      <c r="P858">
        <v>215496</v>
      </c>
      <c r="Q858">
        <f>COUNTIF(PROMJENA!A:A,PlanMasine[[#This Row],[KPL]]&amp;"-"&amp;PlanMasine[[#This Row],[RN]])</f>
        <v>0</v>
      </c>
      <c r="R858">
        <f>IFERROR(INDEX(REDOSLIJED!A:A,MATCH(PlanMasine[[#This Row],[KPL]],REDOSLIJED!B:B,0)),MAX(REDOSLIJED!A:A)+1)</f>
        <v>45</v>
      </c>
      <c r="S858" s="9">
        <f>SUM($M$2:M858)</f>
        <v>3.4500000000000171</v>
      </c>
      <c r="T858" s="3">
        <f>PlanMasine[[#This Row],[Datum SAS]]-1</f>
        <v>45823</v>
      </c>
      <c r="U858">
        <f>WEEKDAY(PlanMasine[[#This Row],[ZAVRŠETAK MAŠINSKE]],2)</f>
        <v>7</v>
      </c>
      <c r="V858" s="3">
        <f>IF(WEEKDAY(PlanMasine[[#This Row],[Datum SAS]]-1,2)=7,PlanMasine[[#This Row],[Datum SAS]]-3,PlanMasine[[#This Row],[Datum SAS]]-1)</f>
        <v>45821</v>
      </c>
      <c r="W858">
        <f>WEEKNUM(PlanMasine[[#This Row],[Column2]],1)</f>
        <v>24</v>
      </c>
    </row>
    <row r="859" spans="1:23" x14ac:dyDescent="0.25">
      <c r="A859">
        <v>1022081</v>
      </c>
      <c r="B859">
        <v>1</v>
      </c>
      <c r="C859">
        <v>1022004</v>
      </c>
      <c r="D859" t="s">
        <v>2082</v>
      </c>
      <c r="E859">
        <v>36</v>
      </c>
      <c r="F859">
        <v>6</v>
      </c>
      <c r="G859">
        <v>0</v>
      </c>
      <c r="H859">
        <v>0</v>
      </c>
      <c r="I859" t="s">
        <v>5</v>
      </c>
      <c r="J859" t="s">
        <v>570</v>
      </c>
      <c r="K859" t="s">
        <v>1796</v>
      </c>
      <c r="L859" s="3">
        <v>45841</v>
      </c>
      <c r="M8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59" s="3">
        <v>45824</v>
      </c>
      <c r="O859" s="5">
        <f>IFERROR((PlanMasine[[#This Row],[Norma]]/PlanMasine[[#This Row],[Q]])*(PlanMasine[[#This Row],[Q]]/SUMIF(C:C,PlanMasine[[#This Row],[RN]],B:B)*PlanMasine[[#This Row],[KPLQ]]),0)</f>
        <v>6</v>
      </c>
      <c r="P859">
        <v>215462</v>
      </c>
      <c r="Q859">
        <f>COUNTIF(PROMJENA!A:A,PlanMasine[[#This Row],[KPL]]&amp;"-"&amp;PlanMasine[[#This Row],[RN]])</f>
        <v>0</v>
      </c>
      <c r="R859">
        <f>IFERROR(INDEX(REDOSLIJED!A:A,MATCH(PlanMasine[[#This Row],[KPL]],REDOSLIJED!B:B,0)),MAX(REDOSLIJED!A:A)+1)</f>
        <v>45</v>
      </c>
      <c r="S859" s="9">
        <f>SUM($M$2:M859)</f>
        <v>3.4541666666666839</v>
      </c>
      <c r="T859" s="3">
        <f>PlanMasine[[#This Row],[Datum SAS]]-1</f>
        <v>45823</v>
      </c>
      <c r="U859">
        <f>WEEKDAY(PlanMasine[[#This Row],[ZAVRŠETAK MAŠINSKE]],2)</f>
        <v>7</v>
      </c>
      <c r="V859" s="3">
        <f>IF(WEEKDAY(PlanMasine[[#This Row],[Datum SAS]]-1,2)=7,PlanMasine[[#This Row],[Datum SAS]]-3,PlanMasine[[#This Row],[Datum SAS]]-1)</f>
        <v>45821</v>
      </c>
      <c r="W859">
        <f>WEEKNUM(PlanMasine[[#This Row],[Column2]],1)</f>
        <v>24</v>
      </c>
    </row>
    <row r="860" spans="1:23" x14ac:dyDescent="0.25">
      <c r="A860">
        <v>1022082</v>
      </c>
      <c r="B860">
        <v>1</v>
      </c>
      <c r="C860">
        <v>1022039</v>
      </c>
      <c r="D860" t="s">
        <v>2189</v>
      </c>
      <c r="E860">
        <v>36</v>
      </c>
      <c r="F860">
        <v>6</v>
      </c>
      <c r="G860">
        <v>0</v>
      </c>
      <c r="H860">
        <v>0</v>
      </c>
      <c r="I860" t="s">
        <v>5</v>
      </c>
      <c r="J860" t="s">
        <v>570</v>
      </c>
      <c r="K860" t="s">
        <v>1796</v>
      </c>
      <c r="L860" s="3">
        <v>45841</v>
      </c>
      <c r="M8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60" s="3">
        <v>45824</v>
      </c>
      <c r="O860" s="5">
        <f>IFERROR((PlanMasine[[#This Row],[Norma]]/PlanMasine[[#This Row],[Q]])*(PlanMasine[[#This Row],[Q]]/SUMIF(C:C,PlanMasine[[#This Row],[RN]],B:B)*PlanMasine[[#This Row],[KPLQ]]),0)</f>
        <v>6</v>
      </c>
      <c r="P860">
        <v>215501</v>
      </c>
      <c r="Q860">
        <f>COUNTIF(PROMJENA!A:A,PlanMasine[[#This Row],[KPL]]&amp;"-"&amp;PlanMasine[[#This Row],[RN]])</f>
        <v>0</v>
      </c>
      <c r="R860">
        <f>IFERROR(INDEX(REDOSLIJED!A:A,MATCH(PlanMasine[[#This Row],[KPL]],REDOSLIJED!B:B,0)),MAX(REDOSLIJED!A:A)+1)</f>
        <v>45</v>
      </c>
      <c r="S860" s="9">
        <f>SUM($M$2:M860)</f>
        <v>3.4583333333333508</v>
      </c>
      <c r="T860" s="3">
        <f>PlanMasine[[#This Row],[Datum SAS]]-1</f>
        <v>45823</v>
      </c>
      <c r="U860">
        <f>WEEKDAY(PlanMasine[[#This Row],[ZAVRŠETAK MAŠINSKE]],2)</f>
        <v>7</v>
      </c>
      <c r="V860" s="3">
        <f>IF(WEEKDAY(PlanMasine[[#This Row],[Datum SAS]]-1,2)=7,PlanMasine[[#This Row],[Datum SAS]]-3,PlanMasine[[#This Row],[Datum SAS]]-1)</f>
        <v>45821</v>
      </c>
      <c r="W860">
        <f>WEEKNUM(PlanMasine[[#This Row],[Column2]],1)</f>
        <v>24</v>
      </c>
    </row>
    <row r="861" spans="1:23" x14ac:dyDescent="0.25">
      <c r="A861">
        <v>1022082</v>
      </c>
      <c r="B861">
        <v>1</v>
      </c>
      <c r="C861">
        <v>1022034</v>
      </c>
      <c r="D861" t="s">
        <v>2187</v>
      </c>
      <c r="E861">
        <v>18</v>
      </c>
      <c r="F861">
        <v>6</v>
      </c>
      <c r="G861">
        <v>0</v>
      </c>
      <c r="H861">
        <v>0</v>
      </c>
      <c r="I861" t="s">
        <v>5</v>
      </c>
      <c r="J861" t="s">
        <v>570</v>
      </c>
      <c r="K861" t="s">
        <v>1796</v>
      </c>
      <c r="L861" s="3">
        <v>45841</v>
      </c>
      <c r="M8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61" s="3">
        <v>45824</v>
      </c>
      <c r="O861" s="5">
        <f>IFERROR((PlanMasine[[#This Row],[Norma]]/PlanMasine[[#This Row],[Q]])*(PlanMasine[[#This Row],[Q]]/SUMIF(C:C,PlanMasine[[#This Row],[RN]],B:B)*PlanMasine[[#This Row],[KPLQ]]),0)</f>
        <v>3</v>
      </c>
      <c r="P861">
        <v>215496</v>
      </c>
      <c r="Q861">
        <f>COUNTIF(PROMJENA!A:A,PlanMasine[[#This Row],[KPL]]&amp;"-"&amp;PlanMasine[[#This Row],[RN]])</f>
        <v>0</v>
      </c>
      <c r="R861">
        <f>IFERROR(INDEX(REDOSLIJED!A:A,MATCH(PlanMasine[[#This Row],[KPL]],REDOSLIJED!B:B,0)),MAX(REDOSLIJED!A:A)+1)</f>
        <v>45</v>
      </c>
      <c r="S861" s="9">
        <f>SUM($M$2:M861)</f>
        <v>3.460416666666684</v>
      </c>
      <c r="T861" s="3">
        <f>PlanMasine[[#This Row],[Datum SAS]]-1</f>
        <v>45823</v>
      </c>
      <c r="U861">
        <f>WEEKDAY(PlanMasine[[#This Row],[ZAVRŠETAK MAŠINSKE]],2)</f>
        <v>7</v>
      </c>
      <c r="V861" s="3">
        <f>IF(WEEKDAY(PlanMasine[[#This Row],[Datum SAS]]-1,2)=7,PlanMasine[[#This Row],[Datum SAS]]-3,PlanMasine[[#This Row],[Datum SAS]]-1)</f>
        <v>45821</v>
      </c>
      <c r="W861">
        <f>WEEKNUM(PlanMasine[[#This Row],[Column2]],1)</f>
        <v>24</v>
      </c>
    </row>
    <row r="862" spans="1:23" x14ac:dyDescent="0.25">
      <c r="A862">
        <v>1022082</v>
      </c>
      <c r="B862">
        <v>1</v>
      </c>
      <c r="C862">
        <v>1022006</v>
      </c>
      <c r="D862" t="s">
        <v>2192</v>
      </c>
      <c r="E862">
        <v>30</v>
      </c>
      <c r="F862">
        <v>6</v>
      </c>
      <c r="G862">
        <v>0</v>
      </c>
      <c r="H862">
        <v>0</v>
      </c>
      <c r="I862" t="s">
        <v>5</v>
      </c>
      <c r="J862" t="s">
        <v>570</v>
      </c>
      <c r="K862" t="s">
        <v>1796</v>
      </c>
      <c r="L862" s="3">
        <v>45841</v>
      </c>
      <c r="M8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62" s="3">
        <v>45824</v>
      </c>
      <c r="O862" s="5">
        <f>IFERROR((PlanMasine[[#This Row],[Norma]]/PlanMasine[[#This Row],[Q]])*(PlanMasine[[#This Row],[Q]]/SUMIF(C:C,PlanMasine[[#This Row],[RN]],B:B)*PlanMasine[[#This Row],[KPLQ]]),0)</f>
        <v>5</v>
      </c>
      <c r="P862">
        <v>215464</v>
      </c>
      <c r="Q862">
        <f>COUNTIF(PROMJENA!A:A,PlanMasine[[#This Row],[KPL]]&amp;"-"&amp;PlanMasine[[#This Row],[RN]])</f>
        <v>0</v>
      </c>
      <c r="R862">
        <f>IFERROR(INDEX(REDOSLIJED!A:A,MATCH(PlanMasine[[#This Row],[KPL]],REDOSLIJED!B:B,0)),MAX(REDOSLIJED!A:A)+1)</f>
        <v>45</v>
      </c>
      <c r="S862" s="9">
        <f>SUM($M$2:M862)</f>
        <v>3.4638888888889063</v>
      </c>
      <c r="T862" s="3">
        <f>PlanMasine[[#This Row],[Datum SAS]]-1</f>
        <v>45823</v>
      </c>
      <c r="U862">
        <f>WEEKDAY(PlanMasine[[#This Row],[ZAVRŠETAK MAŠINSKE]],2)</f>
        <v>7</v>
      </c>
      <c r="V862" s="3">
        <f>IF(WEEKDAY(PlanMasine[[#This Row],[Datum SAS]]-1,2)=7,PlanMasine[[#This Row],[Datum SAS]]-3,PlanMasine[[#This Row],[Datum SAS]]-1)</f>
        <v>45821</v>
      </c>
      <c r="W862">
        <f>WEEKNUM(PlanMasine[[#This Row],[Column2]],1)</f>
        <v>24</v>
      </c>
    </row>
    <row r="863" spans="1:23" x14ac:dyDescent="0.25">
      <c r="A863">
        <v>1022082</v>
      </c>
      <c r="B863">
        <v>1</v>
      </c>
      <c r="C863">
        <v>1022043</v>
      </c>
      <c r="D863" t="s">
        <v>2193</v>
      </c>
      <c r="E863">
        <v>48</v>
      </c>
      <c r="F863">
        <v>6</v>
      </c>
      <c r="G863">
        <v>3</v>
      </c>
      <c r="H863">
        <v>0</v>
      </c>
      <c r="I863" t="s">
        <v>5</v>
      </c>
      <c r="J863" t="s">
        <v>570</v>
      </c>
      <c r="K863" t="s">
        <v>1796</v>
      </c>
      <c r="L863" s="3">
        <v>45841</v>
      </c>
      <c r="M8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863" s="3">
        <v>45824</v>
      </c>
      <c r="O863" s="5">
        <f>IFERROR((PlanMasine[[#This Row],[Norma]]/PlanMasine[[#This Row],[Q]])*(PlanMasine[[#This Row],[Q]]/SUMIF(C:C,PlanMasine[[#This Row],[RN]],B:B)*PlanMasine[[#This Row],[KPLQ]]),0)</f>
        <v>8</v>
      </c>
      <c r="P863">
        <v>215506</v>
      </c>
      <c r="Q863">
        <f>COUNTIF(PROMJENA!A:A,PlanMasine[[#This Row],[KPL]]&amp;"-"&amp;PlanMasine[[#This Row],[RN]])</f>
        <v>0</v>
      </c>
      <c r="R863">
        <f>IFERROR(INDEX(REDOSLIJED!A:A,MATCH(PlanMasine[[#This Row],[KPL]],REDOSLIJED!B:B,0)),MAX(REDOSLIJED!A:A)+1)</f>
        <v>45</v>
      </c>
      <c r="S863" s="9">
        <f>SUM($M$2:M863)</f>
        <v>3.4694444444444619</v>
      </c>
      <c r="T863" s="3">
        <f>PlanMasine[[#This Row],[Datum SAS]]-1</f>
        <v>45823</v>
      </c>
      <c r="U863">
        <f>WEEKDAY(PlanMasine[[#This Row],[ZAVRŠETAK MAŠINSKE]],2)</f>
        <v>7</v>
      </c>
      <c r="V863" s="3">
        <f>IF(WEEKDAY(PlanMasine[[#This Row],[Datum SAS]]-1,2)=7,PlanMasine[[#This Row],[Datum SAS]]-3,PlanMasine[[#This Row],[Datum SAS]]-1)</f>
        <v>45821</v>
      </c>
      <c r="W863">
        <f>WEEKNUM(PlanMasine[[#This Row],[Column2]],1)</f>
        <v>24</v>
      </c>
    </row>
    <row r="864" spans="1:23" x14ac:dyDescent="0.25">
      <c r="A864">
        <v>1022082</v>
      </c>
      <c r="B864">
        <v>1</v>
      </c>
      <c r="C864">
        <v>1022032</v>
      </c>
      <c r="D864" t="s">
        <v>2083</v>
      </c>
      <c r="E864">
        <v>12</v>
      </c>
      <c r="F864">
        <v>6</v>
      </c>
      <c r="G864">
        <v>0</v>
      </c>
      <c r="H864">
        <v>0</v>
      </c>
      <c r="I864" t="s">
        <v>5</v>
      </c>
      <c r="J864" t="s">
        <v>570</v>
      </c>
      <c r="K864" t="s">
        <v>1796</v>
      </c>
      <c r="L864" s="3">
        <v>45841</v>
      </c>
      <c r="M8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64" s="3">
        <v>45824</v>
      </c>
      <c r="O864" s="5">
        <f>IFERROR((PlanMasine[[#This Row],[Norma]]/PlanMasine[[#This Row],[Q]])*(PlanMasine[[#This Row],[Q]]/SUMIF(C:C,PlanMasine[[#This Row],[RN]],B:B)*PlanMasine[[#This Row],[KPLQ]]),0)</f>
        <v>2</v>
      </c>
      <c r="P864">
        <v>215494</v>
      </c>
      <c r="Q864">
        <f>COUNTIF(PROMJENA!A:A,PlanMasine[[#This Row],[KPL]]&amp;"-"&amp;PlanMasine[[#This Row],[RN]])</f>
        <v>0</v>
      </c>
      <c r="R864">
        <f>IFERROR(INDEX(REDOSLIJED!A:A,MATCH(PlanMasine[[#This Row],[KPL]],REDOSLIJED!B:B,0)),MAX(REDOSLIJED!A:A)+1)</f>
        <v>45</v>
      </c>
      <c r="S864" s="9">
        <f>SUM($M$2:M864)</f>
        <v>3.470833333333351</v>
      </c>
      <c r="T864" s="3">
        <f>PlanMasine[[#This Row],[Datum SAS]]-1</f>
        <v>45823</v>
      </c>
      <c r="U864">
        <f>WEEKDAY(PlanMasine[[#This Row],[ZAVRŠETAK MAŠINSKE]],2)</f>
        <v>7</v>
      </c>
      <c r="V864" s="3">
        <f>IF(WEEKDAY(PlanMasine[[#This Row],[Datum SAS]]-1,2)=7,PlanMasine[[#This Row],[Datum SAS]]-3,PlanMasine[[#This Row],[Datum SAS]]-1)</f>
        <v>45821</v>
      </c>
      <c r="W864">
        <f>WEEKNUM(PlanMasine[[#This Row],[Column2]],1)</f>
        <v>24</v>
      </c>
    </row>
    <row r="865" spans="1:23" x14ac:dyDescent="0.25">
      <c r="A865">
        <v>1022082</v>
      </c>
      <c r="B865">
        <v>1</v>
      </c>
      <c r="C865">
        <v>1022033</v>
      </c>
      <c r="D865" t="s">
        <v>2080</v>
      </c>
      <c r="E865">
        <v>12</v>
      </c>
      <c r="F865">
        <v>6</v>
      </c>
      <c r="G865">
        <v>0</v>
      </c>
      <c r="H865">
        <v>0</v>
      </c>
      <c r="I865" t="s">
        <v>5</v>
      </c>
      <c r="J865" t="s">
        <v>570</v>
      </c>
      <c r="K865" t="s">
        <v>1796</v>
      </c>
      <c r="L865" s="3">
        <v>45841</v>
      </c>
      <c r="M8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65" s="3">
        <v>45824</v>
      </c>
      <c r="O865" s="5">
        <f>IFERROR((PlanMasine[[#This Row],[Norma]]/PlanMasine[[#This Row],[Q]])*(PlanMasine[[#This Row],[Q]]/SUMIF(C:C,PlanMasine[[#This Row],[RN]],B:B)*PlanMasine[[#This Row],[KPLQ]]),0)</f>
        <v>2</v>
      </c>
      <c r="P865">
        <v>215495</v>
      </c>
      <c r="Q865">
        <f>COUNTIF(PROMJENA!A:A,PlanMasine[[#This Row],[KPL]]&amp;"-"&amp;PlanMasine[[#This Row],[RN]])</f>
        <v>0</v>
      </c>
      <c r="R865">
        <f>IFERROR(INDEX(REDOSLIJED!A:A,MATCH(PlanMasine[[#This Row],[KPL]],REDOSLIJED!B:B,0)),MAX(REDOSLIJED!A:A)+1)</f>
        <v>45</v>
      </c>
      <c r="S865" s="9">
        <f>SUM($M$2:M865)</f>
        <v>3.4722222222222401</v>
      </c>
      <c r="T865" s="3">
        <f>PlanMasine[[#This Row],[Datum SAS]]-1</f>
        <v>45823</v>
      </c>
      <c r="U865">
        <f>WEEKDAY(PlanMasine[[#This Row],[ZAVRŠETAK MAŠINSKE]],2)</f>
        <v>7</v>
      </c>
      <c r="V865" s="3">
        <f>IF(WEEKDAY(PlanMasine[[#This Row],[Datum SAS]]-1,2)=7,PlanMasine[[#This Row],[Datum SAS]]-3,PlanMasine[[#This Row],[Datum SAS]]-1)</f>
        <v>45821</v>
      </c>
      <c r="W865">
        <f>WEEKNUM(PlanMasine[[#This Row],[Column2]],1)</f>
        <v>24</v>
      </c>
    </row>
    <row r="866" spans="1:23" x14ac:dyDescent="0.25">
      <c r="A866">
        <v>1022082</v>
      </c>
      <c r="B866">
        <v>1</v>
      </c>
      <c r="C866">
        <v>1022009</v>
      </c>
      <c r="D866" t="s">
        <v>2011</v>
      </c>
      <c r="E866">
        <v>9</v>
      </c>
      <c r="F866">
        <v>6</v>
      </c>
      <c r="G866">
        <v>0</v>
      </c>
      <c r="H866">
        <v>0</v>
      </c>
      <c r="I866" t="s">
        <v>5</v>
      </c>
      <c r="J866" t="s">
        <v>570</v>
      </c>
      <c r="K866" t="s">
        <v>1796</v>
      </c>
      <c r="L866" s="3">
        <v>45841</v>
      </c>
      <c r="M8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66" s="3">
        <v>45824</v>
      </c>
      <c r="O866" s="5">
        <f>IFERROR((PlanMasine[[#This Row],[Norma]]/PlanMasine[[#This Row],[Q]])*(PlanMasine[[#This Row],[Q]]/SUMIF(C:C,PlanMasine[[#This Row],[RN]],B:B)*PlanMasine[[#This Row],[KPLQ]]),0)</f>
        <v>1.5</v>
      </c>
      <c r="P866">
        <v>215467</v>
      </c>
      <c r="Q866">
        <f>COUNTIF(PROMJENA!A:A,PlanMasine[[#This Row],[KPL]]&amp;"-"&amp;PlanMasine[[#This Row],[RN]])</f>
        <v>0</v>
      </c>
      <c r="R866">
        <f>IFERROR(INDEX(REDOSLIJED!A:A,MATCH(PlanMasine[[#This Row],[KPL]],REDOSLIJED!B:B,0)),MAX(REDOSLIJED!A:A)+1)</f>
        <v>45</v>
      </c>
      <c r="S866" s="9">
        <f>SUM($M$2:M866)</f>
        <v>3.4732638888889067</v>
      </c>
      <c r="T866" s="3">
        <f>PlanMasine[[#This Row],[Datum SAS]]-1</f>
        <v>45823</v>
      </c>
      <c r="U866">
        <f>WEEKDAY(PlanMasine[[#This Row],[ZAVRŠETAK MAŠINSKE]],2)</f>
        <v>7</v>
      </c>
      <c r="V866" s="3">
        <f>IF(WEEKDAY(PlanMasine[[#This Row],[Datum SAS]]-1,2)=7,PlanMasine[[#This Row],[Datum SAS]]-3,PlanMasine[[#This Row],[Datum SAS]]-1)</f>
        <v>45821</v>
      </c>
      <c r="W866">
        <f>WEEKNUM(PlanMasine[[#This Row],[Column2]],1)</f>
        <v>24</v>
      </c>
    </row>
    <row r="867" spans="1:23" x14ac:dyDescent="0.25">
      <c r="A867">
        <v>1022082</v>
      </c>
      <c r="B867">
        <v>1</v>
      </c>
      <c r="C867">
        <v>1022038</v>
      </c>
      <c r="D867" t="s">
        <v>2188</v>
      </c>
      <c r="E867">
        <v>18</v>
      </c>
      <c r="F867">
        <v>6</v>
      </c>
      <c r="G867">
        <v>0</v>
      </c>
      <c r="H867">
        <v>0</v>
      </c>
      <c r="I867" t="s">
        <v>5</v>
      </c>
      <c r="J867" t="s">
        <v>570</v>
      </c>
      <c r="K867" t="s">
        <v>1796</v>
      </c>
      <c r="L867" s="3">
        <v>45841</v>
      </c>
      <c r="M8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67" s="3">
        <v>45824</v>
      </c>
      <c r="O867" s="5">
        <f>IFERROR((PlanMasine[[#This Row],[Norma]]/PlanMasine[[#This Row],[Q]])*(PlanMasine[[#This Row],[Q]]/SUMIF(C:C,PlanMasine[[#This Row],[RN]],B:B)*PlanMasine[[#This Row],[KPLQ]]),0)</f>
        <v>3</v>
      </c>
      <c r="P867">
        <v>215500</v>
      </c>
      <c r="Q867">
        <f>COUNTIF(PROMJENA!A:A,PlanMasine[[#This Row],[KPL]]&amp;"-"&amp;PlanMasine[[#This Row],[RN]])</f>
        <v>0</v>
      </c>
      <c r="R867">
        <f>IFERROR(INDEX(REDOSLIJED!A:A,MATCH(PlanMasine[[#This Row],[KPL]],REDOSLIJED!B:B,0)),MAX(REDOSLIJED!A:A)+1)</f>
        <v>45</v>
      </c>
      <c r="S867" s="9">
        <f>SUM($M$2:M867)</f>
        <v>3.4753472222222399</v>
      </c>
      <c r="T867" s="3">
        <f>PlanMasine[[#This Row],[Datum SAS]]-1</f>
        <v>45823</v>
      </c>
      <c r="U867">
        <f>WEEKDAY(PlanMasine[[#This Row],[ZAVRŠETAK MAŠINSKE]],2)</f>
        <v>7</v>
      </c>
      <c r="V867" s="3">
        <f>IF(WEEKDAY(PlanMasine[[#This Row],[Datum SAS]]-1,2)=7,PlanMasine[[#This Row],[Datum SAS]]-3,PlanMasine[[#This Row],[Datum SAS]]-1)</f>
        <v>45821</v>
      </c>
      <c r="W867">
        <f>WEEKNUM(PlanMasine[[#This Row],[Column2]],1)</f>
        <v>24</v>
      </c>
    </row>
    <row r="868" spans="1:23" x14ac:dyDescent="0.25">
      <c r="A868">
        <v>1022082</v>
      </c>
      <c r="B868">
        <v>1</v>
      </c>
      <c r="C868">
        <v>1022029</v>
      </c>
      <c r="D868" t="s">
        <v>2194</v>
      </c>
      <c r="E868">
        <v>18</v>
      </c>
      <c r="F868">
        <v>6</v>
      </c>
      <c r="G868">
        <v>0</v>
      </c>
      <c r="H868">
        <v>0</v>
      </c>
      <c r="I868" t="s">
        <v>5</v>
      </c>
      <c r="J868" t="s">
        <v>570</v>
      </c>
      <c r="K868" t="s">
        <v>1796</v>
      </c>
      <c r="L868" s="3">
        <v>45841</v>
      </c>
      <c r="M8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68" s="3">
        <v>45824</v>
      </c>
      <c r="O868" s="5">
        <f>IFERROR((PlanMasine[[#This Row],[Norma]]/PlanMasine[[#This Row],[Q]])*(PlanMasine[[#This Row],[Q]]/SUMIF(C:C,PlanMasine[[#This Row],[RN]],B:B)*PlanMasine[[#This Row],[KPLQ]]),0)</f>
        <v>3</v>
      </c>
      <c r="P868">
        <v>215491</v>
      </c>
      <c r="Q868">
        <f>COUNTIF(PROMJENA!A:A,PlanMasine[[#This Row],[KPL]]&amp;"-"&amp;PlanMasine[[#This Row],[RN]])</f>
        <v>0</v>
      </c>
      <c r="R868">
        <f>IFERROR(INDEX(REDOSLIJED!A:A,MATCH(PlanMasine[[#This Row],[KPL]],REDOSLIJED!B:B,0)),MAX(REDOSLIJED!A:A)+1)</f>
        <v>45</v>
      </c>
      <c r="S868" s="9">
        <f>SUM($M$2:M868)</f>
        <v>3.4774305555555731</v>
      </c>
      <c r="T868" s="3">
        <f>PlanMasine[[#This Row],[Datum SAS]]-1</f>
        <v>45823</v>
      </c>
      <c r="U868">
        <f>WEEKDAY(PlanMasine[[#This Row],[ZAVRŠETAK MAŠINSKE]],2)</f>
        <v>7</v>
      </c>
      <c r="V868" s="3">
        <f>IF(WEEKDAY(PlanMasine[[#This Row],[Datum SAS]]-1,2)=7,PlanMasine[[#This Row],[Datum SAS]]-3,PlanMasine[[#This Row],[Datum SAS]]-1)</f>
        <v>45821</v>
      </c>
      <c r="W868">
        <f>WEEKNUM(PlanMasine[[#This Row],[Column2]],1)</f>
        <v>24</v>
      </c>
    </row>
    <row r="869" spans="1:23" x14ac:dyDescent="0.25">
      <c r="A869">
        <v>1022082</v>
      </c>
      <c r="B869">
        <v>1</v>
      </c>
      <c r="C869">
        <v>1022005</v>
      </c>
      <c r="D869" t="s">
        <v>2018</v>
      </c>
      <c r="E869">
        <v>30</v>
      </c>
      <c r="F869">
        <v>6</v>
      </c>
      <c r="G869">
        <v>0</v>
      </c>
      <c r="H869">
        <v>0</v>
      </c>
      <c r="I869" t="s">
        <v>5</v>
      </c>
      <c r="J869" t="s">
        <v>570</v>
      </c>
      <c r="K869" t="s">
        <v>1796</v>
      </c>
      <c r="L869" s="3">
        <v>45841</v>
      </c>
      <c r="M8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69" s="3">
        <v>45824</v>
      </c>
      <c r="O869" s="5">
        <f>IFERROR((PlanMasine[[#This Row],[Norma]]/PlanMasine[[#This Row],[Q]])*(PlanMasine[[#This Row],[Q]]/SUMIF(C:C,PlanMasine[[#This Row],[RN]],B:B)*PlanMasine[[#This Row],[KPLQ]]),0)</f>
        <v>5</v>
      </c>
      <c r="P869">
        <v>215463</v>
      </c>
      <c r="Q869">
        <f>COUNTIF(PROMJENA!A:A,PlanMasine[[#This Row],[KPL]]&amp;"-"&amp;PlanMasine[[#This Row],[RN]])</f>
        <v>0</v>
      </c>
      <c r="R869">
        <f>IFERROR(INDEX(REDOSLIJED!A:A,MATCH(PlanMasine[[#This Row],[KPL]],REDOSLIJED!B:B,0)),MAX(REDOSLIJED!A:A)+1)</f>
        <v>45</v>
      </c>
      <c r="S869" s="9">
        <f>SUM($M$2:M869)</f>
        <v>3.4809027777777954</v>
      </c>
      <c r="T869" s="3">
        <f>PlanMasine[[#This Row],[Datum SAS]]-1</f>
        <v>45823</v>
      </c>
      <c r="U869">
        <f>WEEKDAY(PlanMasine[[#This Row],[ZAVRŠETAK MAŠINSKE]],2)</f>
        <v>7</v>
      </c>
      <c r="V869" s="3">
        <f>IF(WEEKDAY(PlanMasine[[#This Row],[Datum SAS]]-1,2)=7,PlanMasine[[#This Row],[Datum SAS]]-3,PlanMasine[[#This Row],[Datum SAS]]-1)</f>
        <v>45821</v>
      </c>
      <c r="W869">
        <f>WEEKNUM(PlanMasine[[#This Row],[Column2]],1)</f>
        <v>24</v>
      </c>
    </row>
    <row r="870" spans="1:23" x14ac:dyDescent="0.25">
      <c r="A870">
        <v>1022082</v>
      </c>
      <c r="B870">
        <v>1</v>
      </c>
      <c r="C870">
        <v>1022018</v>
      </c>
      <c r="D870" t="s">
        <v>2079</v>
      </c>
      <c r="E870">
        <v>9</v>
      </c>
      <c r="F870">
        <v>6</v>
      </c>
      <c r="G870">
        <v>0</v>
      </c>
      <c r="H870">
        <v>0</v>
      </c>
      <c r="I870" t="s">
        <v>5</v>
      </c>
      <c r="J870" t="s">
        <v>570</v>
      </c>
      <c r="K870" t="s">
        <v>1796</v>
      </c>
      <c r="L870" s="3">
        <v>45841</v>
      </c>
      <c r="M8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70" s="3">
        <v>45824</v>
      </c>
      <c r="O870" s="5">
        <f>IFERROR((PlanMasine[[#This Row],[Norma]]/PlanMasine[[#This Row],[Q]])*(PlanMasine[[#This Row],[Q]]/SUMIF(C:C,PlanMasine[[#This Row],[RN]],B:B)*PlanMasine[[#This Row],[KPLQ]]),0)</f>
        <v>1.5</v>
      </c>
      <c r="P870">
        <v>215476</v>
      </c>
      <c r="Q870">
        <f>COUNTIF(PROMJENA!A:A,PlanMasine[[#This Row],[KPL]]&amp;"-"&amp;PlanMasine[[#This Row],[RN]])</f>
        <v>0</v>
      </c>
      <c r="R870">
        <f>IFERROR(INDEX(REDOSLIJED!A:A,MATCH(PlanMasine[[#This Row],[KPL]],REDOSLIJED!B:B,0)),MAX(REDOSLIJED!A:A)+1)</f>
        <v>45</v>
      </c>
      <c r="S870" s="9">
        <f>SUM($M$2:M870)</f>
        <v>3.4819444444444621</v>
      </c>
      <c r="T870" s="3">
        <f>PlanMasine[[#This Row],[Datum SAS]]-1</f>
        <v>45823</v>
      </c>
      <c r="U870">
        <f>WEEKDAY(PlanMasine[[#This Row],[ZAVRŠETAK MAŠINSKE]],2)</f>
        <v>7</v>
      </c>
      <c r="V870" s="3">
        <f>IF(WEEKDAY(PlanMasine[[#This Row],[Datum SAS]]-1,2)=7,PlanMasine[[#This Row],[Datum SAS]]-3,PlanMasine[[#This Row],[Datum SAS]]-1)</f>
        <v>45821</v>
      </c>
      <c r="W870">
        <f>WEEKNUM(PlanMasine[[#This Row],[Column2]],1)</f>
        <v>24</v>
      </c>
    </row>
    <row r="871" spans="1:23" x14ac:dyDescent="0.25">
      <c r="A871">
        <v>1022082</v>
      </c>
      <c r="B871">
        <v>1</v>
      </c>
      <c r="C871">
        <v>1022000</v>
      </c>
      <c r="D871" t="s">
        <v>2017</v>
      </c>
      <c r="E871">
        <v>18</v>
      </c>
      <c r="F871">
        <v>6</v>
      </c>
      <c r="G871">
        <v>0</v>
      </c>
      <c r="H871">
        <v>0</v>
      </c>
      <c r="I871" t="s">
        <v>5</v>
      </c>
      <c r="J871" t="s">
        <v>570</v>
      </c>
      <c r="K871" t="s">
        <v>1796</v>
      </c>
      <c r="L871" s="3">
        <v>45841</v>
      </c>
      <c r="M8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71" s="3">
        <v>45824</v>
      </c>
      <c r="O871" s="5">
        <f>IFERROR((PlanMasine[[#This Row],[Norma]]/PlanMasine[[#This Row],[Q]])*(PlanMasine[[#This Row],[Q]]/SUMIF(C:C,PlanMasine[[#This Row],[RN]],B:B)*PlanMasine[[#This Row],[KPLQ]]),0)</f>
        <v>3</v>
      </c>
      <c r="P871">
        <v>215458</v>
      </c>
      <c r="Q871">
        <f>COUNTIF(PROMJENA!A:A,PlanMasine[[#This Row],[KPL]]&amp;"-"&amp;PlanMasine[[#This Row],[RN]])</f>
        <v>0</v>
      </c>
      <c r="R871">
        <f>IFERROR(INDEX(REDOSLIJED!A:A,MATCH(PlanMasine[[#This Row],[KPL]],REDOSLIJED!B:B,0)),MAX(REDOSLIJED!A:A)+1)</f>
        <v>45</v>
      </c>
      <c r="S871" s="9">
        <f>SUM($M$2:M871)</f>
        <v>3.4840277777777953</v>
      </c>
      <c r="T871" s="3">
        <f>PlanMasine[[#This Row],[Datum SAS]]-1</f>
        <v>45823</v>
      </c>
      <c r="U871">
        <f>WEEKDAY(PlanMasine[[#This Row],[ZAVRŠETAK MAŠINSKE]],2)</f>
        <v>7</v>
      </c>
      <c r="V871" s="3">
        <f>IF(WEEKDAY(PlanMasine[[#This Row],[Datum SAS]]-1,2)=7,PlanMasine[[#This Row],[Datum SAS]]-3,PlanMasine[[#This Row],[Datum SAS]]-1)</f>
        <v>45821</v>
      </c>
      <c r="W871">
        <f>WEEKNUM(PlanMasine[[#This Row],[Column2]],1)</f>
        <v>24</v>
      </c>
    </row>
    <row r="872" spans="1:23" x14ac:dyDescent="0.25">
      <c r="A872">
        <v>1022082</v>
      </c>
      <c r="B872">
        <v>1</v>
      </c>
      <c r="C872">
        <v>1022011</v>
      </c>
      <c r="D872" t="s">
        <v>2013</v>
      </c>
      <c r="E872">
        <v>30</v>
      </c>
      <c r="F872">
        <v>6</v>
      </c>
      <c r="G872">
        <v>0</v>
      </c>
      <c r="H872">
        <v>0</v>
      </c>
      <c r="I872" t="s">
        <v>5</v>
      </c>
      <c r="J872" t="s">
        <v>570</v>
      </c>
      <c r="K872" t="s">
        <v>1796</v>
      </c>
      <c r="L872" s="3">
        <v>45841</v>
      </c>
      <c r="M8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72" s="3">
        <v>45824</v>
      </c>
      <c r="O872" s="5">
        <f>IFERROR((PlanMasine[[#This Row],[Norma]]/PlanMasine[[#This Row],[Q]])*(PlanMasine[[#This Row],[Q]]/SUMIF(C:C,PlanMasine[[#This Row],[RN]],B:B)*PlanMasine[[#This Row],[KPLQ]]),0)</f>
        <v>5</v>
      </c>
      <c r="P872">
        <v>215469</v>
      </c>
      <c r="Q872">
        <f>COUNTIF(PROMJENA!A:A,PlanMasine[[#This Row],[KPL]]&amp;"-"&amp;PlanMasine[[#This Row],[RN]])</f>
        <v>0</v>
      </c>
      <c r="R872">
        <f>IFERROR(INDEX(REDOSLIJED!A:A,MATCH(PlanMasine[[#This Row],[KPL]],REDOSLIJED!B:B,0)),MAX(REDOSLIJED!A:A)+1)</f>
        <v>45</v>
      </c>
      <c r="S872" s="9">
        <f>SUM($M$2:M872)</f>
        <v>3.4875000000000176</v>
      </c>
      <c r="T872" s="3">
        <f>PlanMasine[[#This Row],[Datum SAS]]-1</f>
        <v>45823</v>
      </c>
      <c r="U872">
        <f>WEEKDAY(PlanMasine[[#This Row],[ZAVRŠETAK MAŠINSKE]],2)</f>
        <v>7</v>
      </c>
      <c r="V872" s="3">
        <f>IF(WEEKDAY(PlanMasine[[#This Row],[Datum SAS]]-1,2)=7,PlanMasine[[#This Row],[Datum SAS]]-3,PlanMasine[[#This Row],[Datum SAS]]-1)</f>
        <v>45821</v>
      </c>
      <c r="W872">
        <f>WEEKNUM(PlanMasine[[#This Row],[Column2]],1)</f>
        <v>24</v>
      </c>
    </row>
    <row r="873" spans="1:23" x14ac:dyDescent="0.25">
      <c r="A873">
        <v>1022082</v>
      </c>
      <c r="B873">
        <v>1</v>
      </c>
      <c r="C873">
        <v>1022024</v>
      </c>
      <c r="D873" t="s">
        <v>2014</v>
      </c>
      <c r="E873">
        <v>9</v>
      </c>
      <c r="F873">
        <v>6</v>
      </c>
      <c r="G873">
        <v>0</v>
      </c>
      <c r="H873">
        <v>0</v>
      </c>
      <c r="I873" t="s">
        <v>5</v>
      </c>
      <c r="J873" t="s">
        <v>570</v>
      </c>
      <c r="K873" t="s">
        <v>1796</v>
      </c>
      <c r="L873" s="3">
        <v>45841</v>
      </c>
      <c r="M8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73" s="3">
        <v>45824</v>
      </c>
      <c r="O873" s="5">
        <f>IFERROR((PlanMasine[[#This Row],[Norma]]/PlanMasine[[#This Row],[Q]])*(PlanMasine[[#This Row],[Q]]/SUMIF(C:C,PlanMasine[[#This Row],[RN]],B:B)*PlanMasine[[#This Row],[KPLQ]]),0)</f>
        <v>1.5</v>
      </c>
      <c r="P873">
        <v>215484</v>
      </c>
      <c r="Q873">
        <f>COUNTIF(PROMJENA!A:A,PlanMasine[[#This Row],[KPL]]&amp;"-"&amp;PlanMasine[[#This Row],[RN]])</f>
        <v>0</v>
      </c>
      <c r="R873">
        <f>IFERROR(INDEX(REDOSLIJED!A:A,MATCH(PlanMasine[[#This Row],[KPL]],REDOSLIJED!B:B,0)),MAX(REDOSLIJED!A:A)+1)</f>
        <v>45</v>
      </c>
      <c r="S873" s="9">
        <f>SUM($M$2:M873)</f>
        <v>3.4885416666666842</v>
      </c>
      <c r="T873" s="3">
        <f>PlanMasine[[#This Row],[Datum SAS]]-1</f>
        <v>45823</v>
      </c>
      <c r="U873">
        <f>WEEKDAY(PlanMasine[[#This Row],[ZAVRŠETAK MAŠINSKE]],2)</f>
        <v>7</v>
      </c>
      <c r="V873" s="3">
        <f>IF(WEEKDAY(PlanMasine[[#This Row],[Datum SAS]]-1,2)=7,PlanMasine[[#This Row],[Datum SAS]]-3,PlanMasine[[#This Row],[Datum SAS]]-1)</f>
        <v>45821</v>
      </c>
      <c r="W873">
        <f>WEEKNUM(PlanMasine[[#This Row],[Column2]],1)</f>
        <v>24</v>
      </c>
    </row>
    <row r="874" spans="1:23" x14ac:dyDescent="0.25">
      <c r="A874">
        <v>1022082</v>
      </c>
      <c r="B874">
        <v>1</v>
      </c>
      <c r="C874">
        <v>1022012</v>
      </c>
      <c r="D874" t="s">
        <v>2191</v>
      </c>
      <c r="E874">
        <v>24</v>
      </c>
      <c r="F874">
        <v>6</v>
      </c>
      <c r="G874">
        <v>0</v>
      </c>
      <c r="H874">
        <v>0</v>
      </c>
      <c r="I874" t="s">
        <v>5</v>
      </c>
      <c r="J874" t="s">
        <v>570</v>
      </c>
      <c r="K874" t="s">
        <v>1796</v>
      </c>
      <c r="L874" s="3">
        <v>45841</v>
      </c>
      <c r="M8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874" s="3">
        <v>45824</v>
      </c>
      <c r="O874" s="5">
        <f>IFERROR((PlanMasine[[#This Row],[Norma]]/PlanMasine[[#This Row],[Q]])*(PlanMasine[[#This Row],[Q]]/SUMIF(C:C,PlanMasine[[#This Row],[RN]],B:B)*PlanMasine[[#This Row],[KPLQ]]),0)</f>
        <v>4</v>
      </c>
      <c r="P874">
        <v>215470</v>
      </c>
      <c r="Q874">
        <f>COUNTIF(PROMJENA!A:A,PlanMasine[[#This Row],[KPL]]&amp;"-"&amp;PlanMasine[[#This Row],[RN]])</f>
        <v>0</v>
      </c>
      <c r="R874">
        <f>IFERROR(INDEX(REDOSLIJED!A:A,MATCH(PlanMasine[[#This Row],[KPL]],REDOSLIJED!B:B,0)),MAX(REDOSLIJED!A:A)+1)</f>
        <v>45</v>
      </c>
      <c r="S874" s="9">
        <f>SUM($M$2:M874)</f>
        <v>3.491319444444462</v>
      </c>
      <c r="T874" s="3">
        <f>PlanMasine[[#This Row],[Datum SAS]]-1</f>
        <v>45823</v>
      </c>
      <c r="U874">
        <f>WEEKDAY(PlanMasine[[#This Row],[ZAVRŠETAK MAŠINSKE]],2)</f>
        <v>7</v>
      </c>
      <c r="V874" s="3">
        <f>IF(WEEKDAY(PlanMasine[[#This Row],[Datum SAS]]-1,2)=7,PlanMasine[[#This Row],[Datum SAS]]-3,PlanMasine[[#This Row],[Datum SAS]]-1)</f>
        <v>45821</v>
      </c>
      <c r="W874">
        <f>WEEKNUM(PlanMasine[[#This Row],[Column2]],1)</f>
        <v>24</v>
      </c>
    </row>
    <row r="875" spans="1:23" x14ac:dyDescent="0.25">
      <c r="A875">
        <v>1022082</v>
      </c>
      <c r="B875">
        <v>1</v>
      </c>
      <c r="C875">
        <v>1022028</v>
      </c>
      <c r="D875" t="s">
        <v>2081</v>
      </c>
      <c r="E875">
        <v>18</v>
      </c>
      <c r="F875">
        <v>6</v>
      </c>
      <c r="G875">
        <v>0</v>
      </c>
      <c r="H875">
        <v>0</v>
      </c>
      <c r="I875" t="s">
        <v>5</v>
      </c>
      <c r="J875" t="s">
        <v>570</v>
      </c>
      <c r="K875" t="s">
        <v>1796</v>
      </c>
      <c r="L875" s="3">
        <v>45841</v>
      </c>
      <c r="M8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75" s="3">
        <v>45824</v>
      </c>
      <c r="O875" s="5">
        <f>IFERROR((PlanMasine[[#This Row],[Norma]]/PlanMasine[[#This Row],[Q]])*(PlanMasine[[#This Row],[Q]]/SUMIF(C:C,PlanMasine[[#This Row],[RN]],B:B)*PlanMasine[[#This Row],[KPLQ]]),0)</f>
        <v>3</v>
      </c>
      <c r="P875">
        <v>215490</v>
      </c>
      <c r="Q875">
        <f>COUNTIF(PROMJENA!A:A,PlanMasine[[#This Row],[KPL]]&amp;"-"&amp;PlanMasine[[#This Row],[RN]])</f>
        <v>0</v>
      </c>
      <c r="R875">
        <f>IFERROR(INDEX(REDOSLIJED!A:A,MATCH(PlanMasine[[#This Row],[KPL]],REDOSLIJED!B:B,0)),MAX(REDOSLIJED!A:A)+1)</f>
        <v>45</v>
      </c>
      <c r="S875" s="9">
        <f>SUM($M$2:M875)</f>
        <v>3.4934027777777952</v>
      </c>
      <c r="T875" s="3">
        <f>PlanMasine[[#This Row],[Datum SAS]]-1</f>
        <v>45823</v>
      </c>
      <c r="U875">
        <f>WEEKDAY(PlanMasine[[#This Row],[ZAVRŠETAK MAŠINSKE]],2)</f>
        <v>7</v>
      </c>
      <c r="V875" s="3">
        <f>IF(WEEKDAY(PlanMasine[[#This Row],[Datum SAS]]-1,2)=7,PlanMasine[[#This Row],[Datum SAS]]-3,PlanMasine[[#This Row],[Datum SAS]]-1)</f>
        <v>45821</v>
      </c>
      <c r="W875">
        <f>WEEKNUM(PlanMasine[[#This Row],[Column2]],1)</f>
        <v>24</v>
      </c>
    </row>
    <row r="876" spans="1:23" x14ac:dyDescent="0.25">
      <c r="A876">
        <v>1022082</v>
      </c>
      <c r="B876">
        <v>1</v>
      </c>
      <c r="C876">
        <v>1022004</v>
      </c>
      <c r="D876" t="s">
        <v>2082</v>
      </c>
      <c r="E876">
        <v>36</v>
      </c>
      <c r="F876">
        <v>6</v>
      </c>
      <c r="G876">
        <v>0</v>
      </c>
      <c r="H876">
        <v>0</v>
      </c>
      <c r="I876" t="s">
        <v>5</v>
      </c>
      <c r="J876" t="s">
        <v>570</v>
      </c>
      <c r="K876" t="s">
        <v>1796</v>
      </c>
      <c r="L876" s="3">
        <v>45841</v>
      </c>
      <c r="M8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76" s="3">
        <v>45824</v>
      </c>
      <c r="O876" s="5">
        <f>IFERROR((PlanMasine[[#This Row],[Norma]]/PlanMasine[[#This Row],[Q]])*(PlanMasine[[#This Row],[Q]]/SUMIF(C:C,PlanMasine[[#This Row],[RN]],B:B)*PlanMasine[[#This Row],[KPLQ]]),0)</f>
        <v>6</v>
      </c>
      <c r="P876">
        <v>215462</v>
      </c>
      <c r="Q876">
        <f>COUNTIF(PROMJENA!A:A,PlanMasine[[#This Row],[KPL]]&amp;"-"&amp;PlanMasine[[#This Row],[RN]])</f>
        <v>0</v>
      </c>
      <c r="R876">
        <f>IFERROR(INDEX(REDOSLIJED!A:A,MATCH(PlanMasine[[#This Row],[KPL]],REDOSLIJED!B:B,0)),MAX(REDOSLIJED!A:A)+1)</f>
        <v>45</v>
      </c>
      <c r="S876" s="9">
        <f>SUM($M$2:M876)</f>
        <v>3.4975694444444621</v>
      </c>
      <c r="T876" s="3">
        <f>PlanMasine[[#This Row],[Datum SAS]]-1</f>
        <v>45823</v>
      </c>
      <c r="U876">
        <f>WEEKDAY(PlanMasine[[#This Row],[ZAVRŠETAK MAŠINSKE]],2)</f>
        <v>7</v>
      </c>
      <c r="V876" s="3">
        <f>IF(WEEKDAY(PlanMasine[[#This Row],[Datum SAS]]-1,2)=7,PlanMasine[[#This Row],[Datum SAS]]-3,PlanMasine[[#This Row],[Datum SAS]]-1)</f>
        <v>45821</v>
      </c>
      <c r="W876">
        <f>WEEKNUM(PlanMasine[[#This Row],[Column2]],1)</f>
        <v>24</v>
      </c>
    </row>
    <row r="877" spans="1:23" x14ac:dyDescent="0.25">
      <c r="A877">
        <v>1022082</v>
      </c>
      <c r="B877">
        <v>1</v>
      </c>
      <c r="C877">
        <v>1022001</v>
      </c>
      <c r="D877" t="s">
        <v>1600</v>
      </c>
      <c r="E877">
        <v>18</v>
      </c>
      <c r="F877">
        <v>6</v>
      </c>
      <c r="G877">
        <v>0</v>
      </c>
      <c r="H877">
        <v>0</v>
      </c>
      <c r="I877" t="s">
        <v>5</v>
      </c>
      <c r="J877" t="s">
        <v>570</v>
      </c>
      <c r="K877" t="s">
        <v>1796</v>
      </c>
      <c r="L877" s="3">
        <v>45841</v>
      </c>
      <c r="M8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77" s="3">
        <v>45824</v>
      </c>
      <c r="O877" s="5">
        <f>IFERROR((PlanMasine[[#This Row],[Norma]]/PlanMasine[[#This Row],[Q]])*(PlanMasine[[#This Row],[Q]]/SUMIF(C:C,PlanMasine[[#This Row],[RN]],B:B)*PlanMasine[[#This Row],[KPLQ]]),0)</f>
        <v>3</v>
      </c>
      <c r="P877">
        <v>215459</v>
      </c>
      <c r="Q877">
        <f>COUNTIF(PROMJENA!A:A,PlanMasine[[#This Row],[KPL]]&amp;"-"&amp;PlanMasine[[#This Row],[RN]])</f>
        <v>0</v>
      </c>
      <c r="R877">
        <f>IFERROR(INDEX(REDOSLIJED!A:A,MATCH(PlanMasine[[#This Row],[KPL]],REDOSLIJED!B:B,0)),MAX(REDOSLIJED!A:A)+1)</f>
        <v>45</v>
      </c>
      <c r="S877" s="9">
        <f>SUM($M$2:M877)</f>
        <v>3.4996527777777953</v>
      </c>
      <c r="T877" s="3">
        <f>PlanMasine[[#This Row],[Datum SAS]]-1</f>
        <v>45823</v>
      </c>
      <c r="U877">
        <f>WEEKDAY(PlanMasine[[#This Row],[ZAVRŠETAK MAŠINSKE]],2)</f>
        <v>7</v>
      </c>
      <c r="V877" s="3">
        <f>IF(WEEKDAY(PlanMasine[[#This Row],[Datum SAS]]-1,2)=7,PlanMasine[[#This Row],[Datum SAS]]-3,PlanMasine[[#This Row],[Datum SAS]]-1)</f>
        <v>45821</v>
      </c>
      <c r="W877">
        <f>WEEKNUM(PlanMasine[[#This Row],[Column2]],1)</f>
        <v>24</v>
      </c>
    </row>
    <row r="878" spans="1:23" x14ac:dyDescent="0.25">
      <c r="A878">
        <v>1022082</v>
      </c>
      <c r="B878">
        <v>1</v>
      </c>
      <c r="C878">
        <v>1022042</v>
      </c>
      <c r="D878" t="s">
        <v>2016</v>
      </c>
      <c r="E878">
        <v>30</v>
      </c>
      <c r="F878">
        <v>12</v>
      </c>
      <c r="G878">
        <v>0</v>
      </c>
      <c r="H878">
        <v>0</v>
      </c>
      <c r="I878" t="s">
        <v>5</v>
      </c>
      <c r="J878" t="s">
        <v>570</v>
      </c>
      <c r="K878" t="s">
        <v>1796</v>
      </c>
      <c r="L878" s="3">
        <v>45841</v>
      </c>
      <c r="M8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78" s="3">
        <v>45824</v>
      </c>
      <c r="O878" s="5">
        <f>IFERROR((PlanMasine[[#This Row],[Norma]]/PlanMasine[[#This Row],[Q]])*(PlanMasine[[#This Row],[Q]]/SUMIF(C:C,PlanMasine[[#This Row],[RN]],B:B)*PlanMasine[[#This Row],[KPLQ]]),0)</f>
        <v>5</v>
      </c>
      <c r="P878">
        <v>215504</v>
      </c>
      <c r="Q878">
        <f>COUNTIF(PROMJENA!A:A,PlanMasine[[#This Row],[KPL]]&amp;"-"&amp;PlanMasine[[#This Row],[RN]])</f>
        <v>0</v>
      </c>
      <c r="R878">
        <f>IFERROR(INDEX(REDOSLIJED!A:A,MATCH(PlanMasine[[#This Row],[KPL]],REDOSLIJED!B:B,0)),MAX(REDOSLIJED!A:A)+1)</f>
        <v>45</v>
      </c>
      <c r="S878" s="9">
        <f>SUM($M$2:M878)</f>
        <v>3.5031250000000176</v>
      </c>
      <c r="T878" s="3">
        <f>PlanMasine[[#This Row],[Datum SAS]]-1</f>
        <v>45823</v>
      </c>
      <c r="U878">
        <f>WEEKDAY(PlanMasine[[#This Row],[ZAVRŠETAK MAŠINSKE]],2)</f>
        <v>7</v>
      </c>
      <c r="V878" s="3">
        <f>IF(WEEKDAY(PlanMasine[[#This Row],[Datum SAS]]-1,2)=7,PlanMasine[[#This Row],[Datum SAS]]-3,PlanMasine[[#This Row],[Datum SAS]]-1)</f>
        <v>45821</v>
      </c>
      <c r="W878">
        <f>WEEKNUM(PlanMasine[[#This Row],[Column2]],1)</f>
        <v>24</v>
      </c>
    </row>
    <row r="879" spans="1:23" x14ac:dyDescent="0.25">
      <c r="A879">
        <v>1022082</v>
      </c>
      <c r="B879">
        <v>1</v>
      </c>
      <c r="C879">
        <v>1022003</v>
      </c>
      <c r="D879" t="s">
        <v>2195</v>
      </c>
      <c r="E879">
        <v>30</v>
      </c>
      <c r="F879">
        <v>6</v>
      </c>
      <c r="G879">
        <v>0</v>
      </c>
      <c r="H879">
        <v>0</v>
      </c>
      <c r="I879" t="s">
        <v>5</v>
      </c>
      <c r="J879" t="s">
        <v>570</v>
      </c>
      <c r="K879" t="s">
        <v>1796</v>
      </c>
      <c r="L879" s="3">
        <v>45841</v>
      </c>
      <c r="M8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79" s="3">
        <v>45824</v>
      </c>
      <c r="O879" s="5">
        <f>IFERROR((PlanMasine[[#This Row],[Norma]]/PlanMasine[[#This Row],[Q]])*(PlanMasine[[#This Row],[Q]]/SUMIF(C:C,PlanMasine[[#This Row],[RN]],B:B)*PlanMasine[[#This Row],[KPLQ]]),0)</f>
        <v>5</v>
      </c>
      <c r="P879">
        <v>215461</v>
      </c>
      <c r="Q879">
        <f>COUNTIF(PROMJENA!A:A,PlanMasine[[#This Row],[KPL]]&amp;"-"&amp;PlanMasine[[#This Row],[RN]])</f>
        <v>0</v>
      </c>
      <c r="R879">
        <f>IFERROR(INDEX(REDOSLIJED!A:A,MATCH(PlanMasine[[#This Row],[KPL]],REDOSLIJED!B:B,0)),MAX(REDOSLIJED!A:A)+1)</f>
        <v>45</v>
      </c>
      <c r="S879" s="9">
        <f>SUM($M$2:M879)</f>
        <v>3.5065972222222399</v>
      </c>
      <c r="T879" s="3">
        <f>PlanMasine[[#This Row],[Datum SAS]]-1</f>
        <v>45823</v>
      </c>
      <c r="U879">
        <f>WEEKDAY(PlanMasine[[#This Row],[ZAVRŠETAK MAŠINSKE]],2)</f>
        <v>7</v>
      </c>
      <c r="V879" s="3">
        <f>IF(WEEKDAY(PlanMasine[[#This Row],[Datum SAS]]-1,2)=7,PlanMasine[[#This Row],[Datum SAS]]-3,PlanMasine[[#This Row],[Datum SAS]]-1)</f>
        <v>45821</v>
      </c>
      <c r="W879">
        <f>WEEKNUM(PlanMasine[[#This Row],[Column2]],1)</f>
        <v>24</v>
      </c>
    </row>
    <row r="880" spans="1:23" x14ac:dyDescent="0.25">
      <c r="A880">
        <v>1022082</v>
      </c>
      <c r="B880">
        <v>1</v>
      </c>
      <c r="C880">
        <v>1022041</v>
      </c>
      <c r="D880" t="s">
        <v>2015</v>
      </c>
      <c r="E880">
        <v>18</v>
      </c>
      <c r="F880">
        <v>12</v>
      </c>
      <c r="G880">
        <v>0</v>
      </c>
      <c r="H880">
        <v>0</v>
      </c>
      <c r="I880" t="s">
        <v>5</v>
      </c>
      <c r="J880" t="s">
        <v>570</v>
      </c>
      <c r="K880" t="s">
        <v>1796</v>
      </c>
      <c r="L880" s="3">
        <v>45841</v>
      </c>
      <c r="M8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80" s="3">
        <v>45824</v>
      </c>
      <c r="O880" s="5">
        <f>IFERROR((PlanMasine[[#This Row],[Norma]]/PlanMasine[[#This Row],[Q]])*(PlanMasine[[#This Row],[Q]]/SUMIF(C:C,PlanMasine[[#This Row],[RN]],B:B)*PlanMasine[[#This Row],[KPLQ]]),0)</f>
        <v>3</v>
      </c>
      <c r="P880">
        <v>215503</v>
      </c>
      <c r="Q880">
        <f>COUNTIF(PROMJENA!A:A,PlanMasine[[#This Row],[KPL]]&amp;"-"&amp;PlanMasine[[#This Row],[RN]])</f>
        <v>0</v>
      </c>
      <c r="R880">
        <f>IFERROR(INDEX(REDOSLIJED!A:A,MATCH(PlanMasine[[#This Row],[KPL]],REDOSLIJED!B:B,0)),MAX(REDOSLIJED!A:A)+1)</f>
        <v>45</v>
      </c>
      <c r="S880" s="9">
        <f>SUM($M$2:M880)</f>
        <v>3.5086805555555731</v>
      </c>
      <c r="T880" s="3">
        <f>PlanMasine[[#This Row],[Datum SAS]]-1</f>
        <v>45823</v>
      </c>
      <c r="U880">
        <f>WEEKDAY(PlanMasine[[#This Row],[ZAVRŠETAK MAŠINSKE]],2)</f>
        <v>7</v>
      </c>
      <c r="V880" s="3">
        <f>IF(WEEKDAY(PlanMasine[[#This Row],[Datum SAS]]-1,2)=7,PlanMasine[[#This Row],[Datum SAS]]-3,PlanMasine[[#This Row],[Datum SAS]]-1)</f>
        <v>45821</v>
      </c>
      <c r="W880">
        <f>WEEKNUM(PlanMasine[[#This Row],[Column2]],1)</f>
        <v>24</v>
      </c>
    </row>
    <row r="881" spans="1:23" x14ac:dyDescent="0.25">
      <c r="A881">
        <v>1022083</v>
      </c>
      <c r="B881">
        <v>1</v>
      </c>
      <c r="C881">
        <v>1022018</v>
      </c>
      <c r="D881" t="s">
        <v>2079</v>
      </c>
      <c r="E881">
        <v>9</v>
      </c>
      <c r="F881">
        <v>6</v>
      </c>
      <c r="G881">
        <v>0</v>
      </c>
      <c r="H881">
        <v>0</v>
      </c>
      <c r="I881" t="s">
        <v>5</v>
      </c>
      <c r="J881" t="s">
        <v>570</v>
      </c>
      <c r="K881" t="s">
        <v>1796</v>
      </c>
      <c r="L881" s="3">
        <v>45841</v>
      </c>
      <c r="M8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81" s="3">
        <v>45824</v>
      </c>
      <c r="O881" s="5">
        <f>IFERROR((PlanMasine[[#This Row],[Norma]]/PlanMasine[[#This Row],[Q]])*(PlanMasine[[#This Row],[Q]]/SUMIF(C:C,PlanMasine[[#This Row],[RN]],B:B)*PlanMasine[[#This Row],[KPLQ]]),0)</f>
        <v>1.5</v>
      </c>
      <c r="P881">
        <v>215476</v>
      </c>
      <c r="Q881">
        <f>COUNTIF(PROMJENA!A:A,PlanMasine[[#This Row],[KPL]]&amp;"-"&amp;PlanMasine[[#This Row],[RN]])</f>
        <v>0</v>
      </c>
      <c r="R881">
        <f>IFERROR(INDEX(REDOSLIJED!A:A,MATCH(PlanMasine[[#This Row],[KPL]],REDOSLIJED!B:B,0)),MAX(REDOSLIJED!A:A)+1)</f>
        <v>45</v>
      </c>
      <c r="S881" s="9">
        <f>SUM($M$2:M881)</f>
        <v>3.5097222222222397</v>
      </c>
      <c r="T881" s="3">
        <f>PlanMasine[[#This Row],[Datum SAS]]-1</f>
        <v>45823</v>
      </c>
      <c r="U881">
        <f>WEEKDAY(PlanMasine[[#This Row],[ZAVRŠETAK MAŠINSKE]],2)</f>
        <v>7</v>
      </c>
      <c r="V881" s="3">
        <f>IF(WEEKDAY(PlanMasine[[#This Row],[Datum SAS]]-1,2)=7,PlanMasine[[#This Row],[Datum SAS]]-3,PlanMasine[[#This Row],[Datum SAS]]-1)</f>
        <v>45821</v>
      </c>
      <c r="W881">
        <f>WEEKNUM(PlanMasine[[#This Row],[Column2]],1)</f>
        <v>24</v>
      </c>
    </row>
    <row r="882" spans="1:23" x14ac:dyDescent="0.25">
      <c r="A882">
        <v>1022083</v>
      </c>
      <c r="B882">
        <v>1</v>
      </c>
      <c r="C882">
        <v>1022043</v>
      </c>
      <c r="D882" t="s">
        <v>2193</v>
      </c>
      <c r="E882">
        <v>48</v>
      </c>
      <c r="F882">
        <v>6</v>
      </c>
      <c r="G882">
        <v>3</v>
      </c>
      <c r="H882">
        <v>0</v>
      </c>
      <c r="I882" t="s">
        <v>5</v>
      </c>
      <c r="J882" t="s">
        <v>570</v>
      </c>
      <c r="K882" t="s">
        <v>1796</v>
      </c>
      <c r="L882" s="3">
        <v>45841</v>
      </c>
      <c r="M8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882" s="3">
        <v>45824</v>
      </c>
      <c r="O882" s="5">
        <f>IFERROR((PlanMasine[[#This Row],[Norma]]/PlanMasine[[#This Row],[Q]])*(PlanMasine[[#This Row],[Q]]/SUMIF(C:C,PlanMasine[[#This Row],[RN]],B:B)*PlanMasine[[#This Row],[KPLQ]]),0)</f>
        <v>8</v>
      </c>
      <c r="P882">
        <v>215506</v>
      </c>
      <c r="Q882">
        <f>COUNTIF(PROMJENA!A:A,PlanMasine[[#This Row],[KPL]]&amp;"-"&amp;PlanMasine[[#This Row],[RN]])</f>
        <v>0</v>
      </c>
      <c r="R882">
        <f>IFERROR(INDEX(REDOSLIJED!A:A,MATCH(PlanMasine[[#This Row],[KPL]],REDOSLIJED!B:B,0)),MAX(REDOSLIJED!A:A)+1)</f>
        <v>45</v>
      </c>
      <c r="S882" s="9">
        <f>SUM($M$2:M882)</f>
        <v>3.5152777777777953</v>
      </c>
      <c r="T882" s="3">
        <f>PlanMasine[[#This Row],[Datum SAS]]-1</f>
        <v>45823</v>
      </c>
      <c r="U882">
        <f>WEEKDAY(PlanMasine[[#This Row],[ZAVRŠETAK MAŠINSKE]],2)</f>
        <v>7</v>
      </c>
      <c r="V882" s="3">
        <f>IF(WEEKDAY(PlanMasine[[#This Row],[Datum SAS]]-1,2)=7,PlanMasine[[#This Row],[Datum SAS]]-3,PlanMasine[[#This Row],[Datum SAS]]-1)</f>
        <v>45821</v>
      </c>
      <c r="W882">
        <f>WEEKNUM(PlanMasine[[#This Row],[Column2]],1)</f>
        <v>24</v>
      </c>
    </row>
    <row r="883" spans="1:23" x14ac:dyDescent="0.25">
      <c r="A883">
        <v>1022083</v>
      </c>
      <c r="B883">
        <v>1</v>
      </c>
      <c r="C883">
        <v>1022033</v>
      </c>
      <c r="D883" t="s">
        <v>2080</v>
      </c>
      <c r="E883">
        <v>12</v>
      </c>
      <c r="F883">
        <v>6</v>
      </c>
      <c r="G883">
        <v>0</v>
      </c>
      <c r="H883">
        <v>0</v>
      </c>
      <c r="I883" t="s">
        <v>5</v>
      </c>
      <c r="J883" t="s">
        <v>570</v>
      </c>
      <c r="K883" t="s">
        <v>1796</v>
      </c>
      <c r="L883" s="3">
        <v>45841</v>
      </c>
      <c r="M8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83" s="3">
        <v>45824</v>
      </c>
      <c r="O883" s="5">
        <f>IFERROR((PlanMasine[[#This Row],[Norma]]/PlanMasine[[#This Row],[Q]])*(PlanMasine[[#This Row],[Q]]/SUMIF(C:C,PlanMasine[[#This Row],[RN]],B:B)*PlanMasine[[#This Row],[KPLQ]]),0)</f>
        <v>2</v>
      </c>
      <c r="P883">
        <v>215495</v>
      </c>
      <c r="Q883">
        <f>COUNTIF(PROMJENA!A:A,PlanMasine[[#This Row],[KPL]]&amp;"-"&amp;PlanMasine[[#This Row],[RN]])</f>
        <v>0</v>
      </c>
      <c r="R883">
        <f>IFERROR(INDEX(REDOSLIJED!A:A,MATCH(PlanMasine[[#This Row],[KPL]],REDOSLIJED!B:B,0)),MAX(REDOSLIJED!A:A)+1)</f>
        <v>45</v>
      </c>
      <c r="S883" s="9">
        <f>SUM($M$2:M883)</f>
        <v>3.5166666666666844</v>
      </c>
      <c r="T883" s="3">
        <f>PlanMasine[[#This Row],[Datum SAS]]-1</f>
        <v>45823</v>
      </c>
      <c r="U883">
        <f>WEEKDAY(PlanMasine[[#This Row],[ZAVRŠETAK MAŠINSKE]],2)</f>
        <v>7</v>
      </c>
      <c r="V883" s="3">
        <f>IF(WEEKDAY(PlanMasine[[#This Row],[Datum SAS]]-1,2)=7,PlanMasine[[#This Row],[Datum SAS]]-3,PlanMasine[[#This Row],[Datum SAS]]-1)</f>
        <v>45821</v>
      </c>
      <c r="W883">
        <f>WEEKNUM(PlanMasine[[#This Row],[Column2]],1)</f>
        <v>24</v>
      </c>
    </row>
    <row r="884" spans="1:23" x14ac:dyDescent="0.25">
      <c r="A884">
        <v>1022083</v>
      </c>
      <c r="B884">
        <v>1</v>
      </c>
      <c r="C884">
        <v>1022005</v>
      </c>
      <c r="D884" t="s">
        <v>2018</v>
      </c>
      <c r="E884">
        <v>30</v>
      </c>
      <c r="F884">
        <v>6</v>
      </c>
      <c r="G884">
        <v>0</v>
      </c>
      <c r="H884">
        <v>0</v>
      </c>
      <c r="I884" t="s">
        <v>5</v>
      </c>
      <c r="J884" t="s">
        <v>570</v>
      </c>
      <c r="K884" t="s">
        <v>1796</v>
      </c>
      <c r="L884" s="3">
        <v>45841</v>
      </c>
      <c r="M8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84" s="3">
        <v>45824</v>
      </c>
      <c r="O884" s="5">
        <f>IFERROR((PlanMasine[[#This Row],[Norma]]/PlanMasine[[#This Row],[Q]])*(PlanMasine[[#This Row],[Q]]/SUMIF(C:C,PlanMasine[[#This Row],[RN]],B:B)*PlanMasine[[#This Row],[KPLQ]]),0)</f>
        <v>5</v>
      </c>
      <c r="P884">
        <v>215463</v>
      </c>
      <c r="Q884">
        <f>COUNTIF(PROMJENA!A:A,PlanMasine[[#This Row],[KPL]]&amp;"-"&amp;PlanMasine[[#This Row],[RN]])</f>
        <v>0</v>
      </c>
      <c r="R884">
        <f>IFERROR(INDEX(REDOSLIJED!A:A,MATCH(PlanMasine[[#This Row],[KPL]],REDOSLIJED!B:B,0)),MAX(REDOSLIJED!A:A)+1)</f>
        <v>45</v>
      </c>
      <c r="S884" s="9">
        <f>SUM($M$2:M884)</f>
        <v>3.5201388888889067</v>
      </c>
      <c r="T884" s="3">
        <f>PlanMasine[[#This Row],[Datum SAS]]-1</f>
        <v>45823</v>
      </c>
      <c r="U884">
        <f>WEEKDAY(PlanMasine[[#This Row],[ZAVRŠETAK MAŠINSKE]],2)</f>
        <v>7</v>
      </c>
      <c r="V884" s="3">
        <f>IF(WEEKDAY(PlanMasine[[#This Row],[Datum SAS]]-1,2)=7,PlanMasine[[#This Row],[Datum SAS]]-3,PlanMasine[[#This Row],[Datum SAS]]-1)</f>
        <v>45821</v>
      </c>
      <c r="W884">
        <f>WEEKNUM(PlanMasine[[#This Row],[Column2]],1)</f>
        <v>24</v>
      </c>
    </row>
    <row r="885" spans="1:23" x14ac:dyDescent="0.25">
      <c r="A885">
        <v>1022083</v>
      </c>
      <c r="B885">
        <v>1</v>
      </c>
      <c r="C885">
        <v>1022032</v>
      </c>
      <c r="D885" t="s">
        <v>2083</v>
      </c>
      <c r="E885">
        <v>12</v>
      </c>
      <c r="F885">
        <v>6</v>
      </c>
      <c r="G885">
        <v>0</v>
      </c>
      <c r="H885">
        <v>0</v>
      </c>
      <c r="I885" t="s">
        <v>5</v>
      </c>
      <c r="J885" t="s">
        <v>570</v>
      </c>
      <c r="K885" t="s">
        <v>1796</v>
      </c>
      <c r="L885" s="3">
        <v>45841</v>
      </c>
      <c r="M8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885" s="3">
        <v>45824</v>
      </c>
      <c r="O885" s="5">
        <f>IFERROR((PlanMasine[[#This Row],[Norma]]/PlanMasine[[#This Row],[Q]])*(PlanMasine[[#This Row],[Q]]/SUMIF(C:C,PlanMasine[[#This Row],[RN]],B:B)*PlanMasine[[#This Row],[KPLQ]]),0)</f>
        <v>2</v>
      </c>
      <c r="P885">
        <v>215494</v>
      </c>
      <c r="Q885">
        <f>COUNTIF(PROMJENA!A:A,PlanMasine[[#This Row],[KPL]]&amp;"-"&amp;PlanMasine[[#This Row],[RN]])</f>
        <v>0</v>
      </c>
      <c r="R885">
        <f>IFERROR(INDEX(REDOSLIJED!A:A,MATCH(PlanMasine[[#This Row],[KPL]],REDOSLIJED!B:B,0)),MAX(REDOSLIJED!A:A)+1)</f>
        <v>45</v>
      </c>
      <c r="S885" s="9">
        <f>SUM($M$2:M885)</f>
        <v>3.5215277777777958</v>
      </c>
      <c r="T885" s="3">
        <f>PlanMasine[[#This Row],[Datum SAS]]-1</f>
        <v>45823</v>
      </c>
      <c r="U885">
        <f>WEEKDAY(PlanMasine[[#This Row],[ZAVRŠETAK MAŠINSKE]],2)</f>
        <v>7</v>
      </c>
      <c r="V885" s="3">
        <f>IF(WEEKDAY(PlanMasine[[#This Row],[Datum SAS]]-1,2)=7,PlanMasine[[#This Row],[Datum SAS]]-3,PlanMasine[[#This Row],[Datum SAS]]-1)</f>
        <v>45821</v>
      </c>
      <c r="W885">
        <f>WEEKNUM(PlanMasine[[#This Row],[Column2]],1)</f>
        <v>24</v>
      </c>
    </row>
    <row r="886" spans="1:23" x14ac:dyDescent="0.25">
      <c r="A886">
        <v>1022083</v>
      </c>
      <c r="B886">
        <v>1</v>
      </c>
      <c r="C886">
        <v>1022042</v>
      </c>
      <c r="D886" t="s">
        <v>2016</v>
      </c>
      <c r="E886">
        <v>30</v>
      </c>
      <c r="F886">
        <v>12</v>
      </c>
      <c r="G886">
        <v>0</v>
      </c>
      <c r="H886">
        <v>0</v>
      </c>
      <c r="I886" t="s">
        <v>5</v>
      </c>
      <c r="J886" t="s">
        <v>570</v>
      </c>
      <c r="K886" t="s">
        <v>1796</v>
      </c>
      <c r="L886" s="3">
        <v>45841</v>
      </c>
      <c r="M8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86" s="3">
        <v>45824</v>
      </c>
      <c r="O886" s="5">
        <f>IFERROR((PlanMasine[[#This Row],[Norma]]/PlanMasine[[#This Row],[Q]])*(PlanMasine[[#This Row],[Q]]/SUMIF(C:C,PlanMasine[[#This Row],[RN]],B:B)*PlanMasine[[#This Row],[KPLQ]]),0)</f>
        <v>5</v>
      </c>
      <c r="P886">
        <v>215504</v>
      </c>
      <c r="Q886">
        <f>COUNTIF(PROMJENA!A:A,PlanMasine[[#This Row],[KPL]]&amp;"-"&amp;PlanMasine[[#This Row],[RN]])</f>
        <v>0</v>
      </c>
      <c r="R886">
        <f>IFERROR(INDEX(REDOSLIJED!A:A,MATCH(PlanMasine[[#This Row],[KPL]],REDOSLIJED!B:B,0)),MAX(REDOSLIJED!A:A)+1)</f>
        <v>45</v>
      </c>
      <c r="S886" s="9">
        <f>SUM($M$2:M886)</f>
        <v>3.5250000000000181</v>
      </c>
      <c r="T886" s="3">
        <f>PlanMasine[[#This Row],[Datum SAS]]-1</f>
        <v>45823</v>
      </c>
      <c r="U886">
        <f>WEEKDAY(PlanMasine[[#This Row],[ZAVRŠETAK MAŠINSKE]],2)</f>
        <v>7</v>
      </c>
      <c r="V886" s="3">
        <f>IF(WEEKDAY(PlanMasine[[#This Row],[Datum SAS]]-1,2)=7,PlanMasine[[#This Row],[Datum SAS]]-3,PlanMasine[[#This Row],[Datum SAS]]-1)</f>
        <v>45821</v>
      </c>
      <c r="W886">
        <f>WEEKNUM(PlanMasine[[#This Row],[Column2]],1)</f>
        <v>24</v>
      </c>
    </row>
    <row r="887" spans="1:23" x14ac:dyDescent="0.25">
      <c r="A887">
        <v>1022083</v>
      </c>
      <c r="B887">
        <v>1</v>
      </c>
      <c r="C887">
        <v>1022011</v>
      </c>
      <c r="D887" t="s">
        <v>2013</v>
      </c>
      <c r="E887">
        <v>30</v>
      </c>
      <c r="F887">
        <v>6</v>
      </c>
      <c r="G887">
        <v>0</v>
      </c>
      <c r="H887">
        <v>0</v>
      </c>
      <c r="I887" t="s">
        <v>5</v>
      </c>
      <c r="J887" t="s">
        <v>570</v>
      </c>
      <c r="K887" t="s">
        <v>1796</v>
      </c>
      <c r="L887" s="3">
        <v>45841</v>
      </c>
      <c r="M8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87" s="3">
        <v>45824</v>
      </c>
      <c r="O887" s="5">
        <f>IFERROR((PlanMasine[[#This Row],[Norma]]/PlanMasine[[#This Row],[Q]])*(PlanMasine[[#This Row],[Q]]/SUMIF(C:C,PlanMasine[[#This Row],[RN]],B:B)*PlanMasine[[#This Row],[KPLQ]]),0)</f>
        <v>5</v>
      </c>
      <c r="P887">
        <v>215469</v>
      </c>
      <c r="Q887">
        <f>COUNTIF(PROMJENA!A:A,PlanMasine[[#This Row],[KPL]]&amp;"-"&amp;PlanMasine[[#This Row],[RN]])</f>
        <v>0</v>
      </c>
      <c r="R887">
        <f>IFERROR(INDEX(REDOSLIJED!A:A,MATCH(PlanMasine[[#This Row],[KPL]],REDOSLIJED!B:B,0)),MAX(REDOSLIJED!A:A)+1)</f>
        <v>45</v>
      </c>
      <c r="S887" s="9">
        <f>SUM($M$2:M887)</f>
        <v>3.5284722222222404</v>
      </c>
      <c r="T887" s="3">
        <f>PlanMasine[[#This Row],[Datum SAS]]-1</f>
        <v>45823</v>
      </c>
      <c r="U887">
        <f>WEEKDAY(PlanMasine[[#This Row],[ZAVRŠETAK MAŠINSKE]],2)</f>
        <v>7</v>
      </c>
      <c r="V887" s="3">
        <f>IF(WEEKDAY(PlanMasine[[#This Row],[Datum SAS]]-1,2)=7,PlanMasine[[#This Row],[Datum SAS]]-3,PlanMasine[[#This Row],[Datum SAS]]-1)</f>
        <v>45821</v>
      </c>
      <c r="W887">
        <f>WEEKNUM(PlanMasine[[#This Row],[Column2]],1)</f>
        <v>24</v>
      </c>
    </row>
    <row r="888" spans="1:23" x14ac:dyDescent="0.25">
      <c r="A888">
        <v>1022083</v>
      </c>
      <c r="B888">
        <v>1</v>
      </c>
      <c r="C888">
        <v>1022004</v>
      </c>
      <c r="D888" t="s">
        <v>2082</v>
      </c>
      <c r="E888">
        <v>36</v>
      </c>
      <c r="F888">
        <v>6</v>
      </c>
      <c r="G888">
        <v>0</v>
      </c>
      <c r="H888">
        <v>0</v>
      </c>
      <c r="I888" t="s">
        <v>5</v>
      </c>
      <c r="J888" t="s">
        <v>570</v>
      </c>
      <c r="K888" t="s">
        <v>1796</v>
      </c>
      <c r="L888" s="3">
        <v>45841</v>
      </c>
      <c r="M8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88" s="3">
        <v>45824</v>
      </c>
      <c r="O888" s="5">
        <f>IFERROR((PlanMasine[[#This Row],[Norma]]/PlanMasine[[#This Row],[Q]])*(PlanMasine[[#This Row],[Q]]/SUMIF(C:C,PlanMasine[[#This Row],[RN]],B:B)*PlanMasine[[#This Row],[KPLQ]]),0)</f>
        <v>6</v>
      </c>
      <c r="P888">
        <v>215462</v>
      </c>
      <c r="Q888">
        <f>COUNTIF(PROMJENA!A:A,PlanMasine[[#This Row],[KPL]]&amp;"-"&amp;PlanMasine[[#This Row],[RN]])</f>
        <v>0</v>
      </c>
      <c r="R888">
        <f>IFERROR(INDEX(REDOSLIJED!A:A,MATCH(PlanMasine[[#This Row],[KPL]],REDOSLIJED!B:B,0)),MAX(REDOSLIJED!A:A)+1)</f>
        <v>45</v>
      </c>
      <c r="S888" s="9">
        <f>SUM($M$2:M888)</f>
        <v>3.5326388888889073</v>
      </c>
      <c r="T888" s="3">
        <f>PlanMasine[[#This Row],[Datum SAS]]-1</f>
        <v>45823</v>
      </c>
      <c r="U888">
        <f>WEEKDAY(PlanMasine[[#This Row],[ZAVRŠETAK MAŠINSKE]],2)</f>
        <v>7</v>
      </c>
      <c r="V888" s="3">
        <f>IF(WEEKDAY(PlanMasine[[#This Row],[Datum SAS]]-1,2)=7,PlanMasine[[#This Row],[Datum SAS]]-3,PlanMasine[[#This Row],[Datum SAS]]-1)</f>
        <v>45821</v>
      </c>
      <c r="W888">
        <f>WEEKNUM(PlanMasine[[#This Row],[Column2]],1)</f>
        <v>24</v>
      </c>
    </row>
    <row r="889" spans="1:23" x14ac:dyDescent="0.25">
      <c r="A889">
        <v>1022083</v>
      </c>
      <c r="B889">
        <v>1</v>
      </c>
      <c r="C889">
        <v>1022003</v>
      </c>
      <c r="D889" t="s">
        <v>2195</v>
      </c>
      <c r="E889">
        <v>30</v>
      </c>
      <c r="F889">
        <v>6</v>
      </c>
      <c r="G889">
        <v>0</v>
      </c>
      <c r="H889">
        <v>0</v>
      </c>
      <c r="I889" t="s">
        <v>5</v>
      </c>
      <c r="J889" t="s">
        <v>570</v>
      </c>
      <c r="K889" t="s">
        <v>1796</v>
      </c>
      <c r="L889" s="3">
        <v>45841</v>
      </c>
      <c r="M8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889" s="3">
        <v>45824</v>
      </c>
      <c r="O889" s="5">
        <f>IFERROR((PlanMasine[[#This Row],[Norma]]/PlanMasine[[#This Row],[Q]])*(PlanMasine[[#This Row],[Q]]/SUMIF(C:C,PlanMasine[[#This Row],[RN]],B:B)*PlanMasine[[#This Row],[KPLQ]]),0)</f>
        <v>5</v>
      </c>
      <c r="P889">
        <v>215461</v>
      </c>
      <c r="Q889">
        <f>COUNTIF(PROMJENA!A:A,PlanMasine[[#This Row],[KPL]]&amp;"-"&amp;PlanMasine[[#This Row],[RN]])</f>
        <v>0</v>
      </c>
      <c r="R889">
        <f>IFERROR(INDEX(REDOSLIJED!A:A,MATCH(PlanMasine[[#This Row],[KPL]],REDOSLIJED!B:B,0)),MAX(REDOSLIJED!A:A)+1)</f>
        <v>45</v>
      </c>
      <c r="S889" s="9">
        <f>SUM($M$2:M889)</f>
        <v>3.5361111111111296</v>
      </c>
      <c r="T889" s="3">
        <f>PlanMasine[[#This Row],[Datum SAS]]-1</f>
        <v>45823</v>
      </c>
      <c r="U889">
        <f>WEEKDAY(PlanMasine[[#This Row],[ZAVRŠETAK MAŠINSKE]],2)</f>
        <v>7</v>
      </c>
      <c r="V889" s="3">
        <f>IF(WEEKDAY(PlanMasine[[#This Row],[Datum SAS]]-1,2)=7,PlanMasine[[#This Row],[Datum SAS]]-3,PlanMasine[[#This Row],[Datum SAS]]-1)</f>
        <v>45821</v>
      </c>
      <c r="W889">
        <f>WEEKNUM(PlanMasine[[#This Row],[Column2]],1)</f>
        <v>24</v>
      </c>
    </row>
    <row r="890" spans="1:23" x14ac:dyDescent="0.25">
      <c r="A890">
        <v>1022083</v>
      </c>
      <c r="B890">
        <v>1</v>
      </c>
      <c r="C890">
        <v>1022012</v>
      </c>
      <c r="D890" t="s">
        <v>2191</v>
      </c>
      <c r="E890">
        <v>24</v>
      </c>
      <c r="F890">
        <v>6</v>
      </c>
      <c r="G890">
        <v>0</v>
      </c>
      <c r="H890">
        <v>0</v>
      </c>
      <c r="I890" t="s">
        <v>5</v>
      </c>
      <c r="J890" t="s">
        <v>570</v>
      </c>
      <c r="K890" t="s">
        <v>1796</v>
      </c>
      <c r="L890" s="3">
        <v>45841</v>
      </c>
      <c r="M8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890" s="3">
        <v>45824</v>
      </c>
      <c r="O890" s="5">
        <f>IFERROR((PlanMasine[[#This Row],[Norma]]/PlanMasine[[#This Row],[Q]])*(PlanMasine[[#This Row],[Q]]/SUMIF(C:C,PlanMasine[[#This Row],[RN]],B:B)*PlanMasine[[#This Row],[KPLQ]]),0)</f>
        <v>4</v>
      </c>
      <c r="P890">
        <v>215470</v>
      </c>
      <c r="Q890">
        <f>COUNTIF(PROMJENA!A:A,PlanMasine[[#This Row],[KPL]]&amp;"-"&amp;PlanMasine[[#This Row],[RN]])</f>
        <v>0</v>
      </c>
      <c r="R890">
        <f>IFERROR(INDEX(REDOSLIJED!A:A,MATCH(PlanMasine[[#This Row],[KPL]],REDOSLIJED!B:B,0)),MAX(REDOSLIJED!A:A)+1)</f>
        <v>45</v>
      </c>
      <c r="S890" s="9">
        <f>SUM($M$2:M890)</f>
        <v>3.5388888888889074</v>
      </c>
      <c r="T890" s="3">
        <f>PlanMasine[[#This Row],[Datum SAS]]-1</f>
        <v>45823</v>
      </c>
      <c r="U890">
        <f>WEEKDAY(PlanMasine[[#This Row],[ZAVRŠETAK MAŠINSKE]],2)</f>
        <v>7</v>
      </c>
      <c r="V890" s="3">
        <f>IF(WEEKDAY(PlanMasine[[#This Row],[Datum SAS]]-1,2)=7,PlanMasine[[#This Row],[Datum SAS]]-3,PlanMasine[[#This Row],[Datum SAS]]-1)</f>
        <v>45821</v>
      </c>
      <c r="W890">
        <f>WEEKNUM(PlanMasine[[#This Row],[Column2]],1)</f>
        <v>24</v>
      </c>
    </row>
    <row r="891" spans="1:23" x14ac:dyDescent="0.25">
      <c r="A891">
        <v>1022083</v>
      </c>
      <c r="B891">
        <v>1</v>
      </c>
      <c r="C891">
        <v>1022038</v>
      </c>
      <c r="D891" t="s">
        <v>2188</v>
      </c>
      <c r="E891">
        <v>18</v>
      </c>
      <c r="F891">
        <v>6</v>
      </c>
      <c r="G891">
        <v>0</v>
      </c>
      <c r="H891">
        <v>0</v>
      </c>
      <c r="I891" t="s">
        <v>5</v>
      </c>
      <c r="J891" t="s">
        <v>570</v>
      </c>
      <c r="K891" t="s">
        <v>1796</v>
      </c>
      <c r="L891" s="3">
        <v>45841</v>
      </c>
      <c r="M8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91" s="3">
        <v>45824</v>
      </c>
      <c r="O891" s="5">
        <f>IFERROR((PlanMasine[[#This Row],[Norma]]/PlanMasine[[#This Row],[Q]])*(PlanMasine[[#This Row],[Q]]/SUMIF(C:C,PlanMasine[[#This Row],[RN]],B:B)*PlanMasine[[#This Row],[KPLQ]]),0)</f>
        <v>3</v>
      </c>
      <c r="P891">
        <v>215500</v>
      </c>
      <c r="Q891">
        <f>COUNTIF(PROMJENA!A:A,PlanMasine[[#This Row],[KPL]]&amp;"-"&amp;PlanMasine[[#This Row],[RN]])</f>
        <v>0</v>
      </c>
      <c r="R891">
        <f>IFERROR(INDEX(REDOSLIJED!A:A,MATCH(PlanMasine[[#This Row],[KPL]],REDOSLIJED!B:B,0)),MAX(REDOSLIJED!A:A)+1)</f>
        <v>45</v>
      </c>
      <c r="S891" s="9">
        <f>SUM($M$2:M891)</f>
        <v>3.5409722222222406</v>
      </c>
      <c r="T891" s="3">
        <f>PlanMasine[[#This Row],[Datum SAS]]-1</f>
        <v>45823</v>
      </c>
      <c r="U891">
        <f>WEEKDAY(PlanMasine[[#This Row],[ZAVRŠETAK MAŠINSKE]],2)</f>
        <v>7</v>
      </c>
      <c r="V891" s="3">
        <f>IF(WEEKDAY(PlanMasine[[#This Row],[Datum SAS]]-1,2)=7,PlanMasine[[#This Row],[Datum SAS]]-3,PlanMasine[[#This Row],[Datum SAS]]-1)</f>
        <v>45821</v>
      </c>
      <c r="W891">
        <f>WEEKNUM(PlanMasine[[#This Row],[Column2]],1)</f>
        <v>24</v>
      </c>
    </row>
    <row r="892" spans="1:23" x14ac:dyDescent="0.25">
      <c r="A892">
        <v>1022083</v>
      </c>
      <c r="B892">
        <v>1</v>
      </c>
      <c r="C892">
        <v>1022009</v>
      </c>
      <c r="D892" t="s">
        <v>2011</v>
      </c>
      <c r="E892">
        <v>9</v>
      </c>
      <c r="F892">
        <v>6</v>
      </c>
      <c r="G892">
        <v>0</v>
      </c>
      <c r="H892">
        <v>0</v>
      </c>
      <c r="I892" t="s">
        <v>5</v>
      </c>
      <c r="J892" t="s">
        <v>570</v>
      </c>
      <c r="K892" t="s">
        <v>1796</v>
      </c>
      <c r="L892" s="3">
        <v>45841</v>
      </c>
      <c r="M8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92" s="3">
        <v>45824</v>
      </c>
      <c r="O892" s="5">
        <f>IFERROR((PlanMasine[[#This Row],[Norma]]/PlanMasine[[#This Row],[Q]])*(PlanMasine[[#This Row],[Q]]/SUMIF(C:C,PlanMasine[[#This Row],[RN]],B:B)*PlanMasine[[#This Row],[KPLQ]]),0)</f>
        <v>1.5</v>
      </c>
      <c r="P892">
        <v>215467</v>
      </c>
      <c r="Q892">
        <f>COUNTIF(PROMJENA!A:A,PlanMasine[[#This Row],[KPL]]&amp;"-"&amp;PlanMasine[[#This Row],[RN]])</f>
        <v>0</v>
      </c>
      <c r="R892">
        <f>IFERROR(INDEX(REDOSLIJED!A:A,MATCH(PlanMasine[[#This Row],[KPL]],REDOSLIJED!B:B,0)),MAX(REDOSLIJED!A:A)+1)</f>
        <v>45</v>
      </c>
      <c r="S892" s="9">
        <f>SUM($M$2:M892)</f>
        <v>3.5420138888889072</v>
      </c>
      <c r="T892" s="3">
        <f>PlanMasine[[#This Row],[Datum SAS]]-1</f>
        <v>45823</v>
      </c>
      <c r="U892">
        <f>WEEKDAY(PlanMasine[[#This Row],[ZAVRŠETAK MAŠINSKE]],2)</f>
        <v>7</v>
      </c>
      <c r="V892" s="3">
        <f>IF(WEEKDAY(PlanMasine[[#This Row],[Datum SAS]]-1,2)=7,PlanMasine[[#This Row],[Datum SAS]]-3,PlanMasine[[#This Row],[Datum SAS]]-1)</f>
        <v>45821</v>
      </c>
      <c r="W892">
        <f>WEEKNUM(PlanMasine[[#This Row],[Column2]],1)</f>
        <v>24</v>
      </c>
    </row>
    <row r="893" spans="1:23" x14ac:dyDescent="0.25">
      <c r="A893">
        <v>1022083</v>
      </c>
      <c r="B893">
        <v>1</v>
      </c>
      <c r="C893">
        <v>1022041</v>
      </c>
      <c r="D893" t="s">
        <v>2015</v>
      </c>
      <c r="E893">
        <v>18</v>
      </c>
      <c r="F893">
        <v>12</v>
      </c>
      <c r="G893">
        <v>0</v>
      </c>
      <c r="H893">
        <v>0</v>
      </c>
      <c r="I893" t="s">
        <v>5</v>
      </c>
      <c r="J893" t="s">
        <v>570</v>
      </c>
      <c r="K893" t="s">
        <v>1796</v>
      </c>
      <c r="L893" s="3">
        <v>45841</v>
      </c>
      <c r="M8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93" s="3">
        <v>45824</v>
      </c>
      <c r="O893" s="5">
        <f>IFERROR((PlanMasine[[#This Row],[Norma]]/PlanMasine[[#This Row],[Q]])*(PlanMasine[[#This Row],[Q]]/SUMIF(C:C,PlanMasine[[#This Row],[RN]],B:B)*PlanMasine[[#This Row],[KPLQ]]),0)</f>
        <v>3</v>
      </c>
      <c r="P893">
        <v>215503</v>
      </c>
      <c r="Q893">
        <f>COUNTIF(PROMJENA!A:A,PlanMasine[[#This Row],[KPL]]&amp;"-"&amp;PlanMasine[[#This Row],[RN]])</f>
        <v>0</v>
      </c>
      <c r="R893">
        <f>IFERROR(INDEX(REDOSLIJED!A:A,MATCH(PlanMasine[[#This Row],[KPL]],REDOSLIJED!B:B,0)),MAX(REDOSLIJED!A:A)+1)</f>
        <v>45</v>
      </c>
      <c r="S893" s="9">
        <f>SUM($M$2:M893)</f>
        <v>3.5440972222222404</v>
      </c>
      <c r="T893" s="3">
        <f>PlanMasine[[#This Row],[Datum SAS]]-1</f>
        <v>45823</v>
      </c>
      <c r="U893">
        <f>WEEKDAY(PlanMasine[[#This Row],[ZAVRŠETAK MAŠINSKE]],2)</f>
        <v>7</v>
      </c>
      <c r="V893" s="3">
        <f>IF(WEEKDAY(PlanMasine[[#This Row],[Datum SAS]]-1,2)=7,PlanMasine[[#This Row],[Datum SAS]]-3,PlanMasine[[#This Row],[Datum SAS]]-1)</f>
        <v>45821</v>
      </c>
      <c r="W893">
        <f>WEEKNUM(PlanMasine[[#This Row],[Column2]],1)</f>
        <v>24</v>
      </c>
    </row>
    <row r="894" spans="1:23" x14ac:dyDescent="0.25">
      <c r="A894">
        <v>1022083</v>
      </c>
      <c r="B894">
        <v>1</v>
      </c>
      <c r="C894">
        <v>1022001</v>
      </c>
      <c r="D894" t="s">
        <v>1600</v>
      </c>
      <c r="E894">
        <v>18</v>
      </c>
      <c r="F894">
        <v>6</v>
      </c>
      <c r="G894">
        <v>0</v>
      </c>
      <c r="H894">
        <v>0</v>
      </c>
      <c r="I894" t="s">
        <v>5</v>
      </c>
      <c r="J894" t="s">
        <v>570</v>
      </c>
      <c r="K894" t="s">
        <v>1796</v>
      </c>
      <c r="L894" s="3">
        <v>45841</v>
      </c>
      <c r="M8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94" s="3">
        <v>45824</v>
      </c>
      <c r="O894" s="5">
        <f>IFERROR((PlanMasine[[#This Row],[Norma]]/PlanMasine[[#This Row],[Q]])*(PlanMasine[[#This Row],[Q]]/SUMIF(C:C,PlanMasine[[#This Row],[RN]],B:B)*PlanMasine[[#This Row],[KPLQ]]),0)</f>
        <v>3</v>
      </c>
      <c r="P894">
        <v>215459</v>
      </c>
      <c r="Q894">
        <f>COUNTIF(PROMJENA!A:A,PlanMasine[[#This Row],[KPL]]&amp;"-"&amp;PlanMasine[[#This Row],[RN]])</f>
        <v>0</v>
      </c>
      <c r="R894">
        <f>IFERROR(INDEX(REDOSLIJED!A:A,MATCH(PlanMasine[[#This Row],[KPL]],REDOSLIJED!B:B,0)),MAX(REDOSLIJED!A:A)+1)</f>
        <v>45</v>
      </c>
      <c r="S894" s="9">
        <f>SUM($M$2:M894)</f>
        <v>3.5461805555555737</v>
      </c>
      <c r="T894" s="3">
        <f>PlanMasine[[#This Row],[Datum SAS]]-1</f>
        <v>45823</v>
      </c>
      <c r="U894">
        <f>WEEKDAY(PlanMasine[[#This Row],[ZAVRŠETAK MAŠINSKE]],2)</f>
        <v>7</v>
      </c>
      <c r="V894" s="3">
        <f>IF(WEEKDAY(PlanMasine[[#This Row],[Datum SAS]]-1,2)=7,PlanMasine[[#This Row],[Datum SAS]]-3,PlanMasine[[#This Row],[Datum SAS]]-1)</f>
        <v>45821</v>
      </c>
      <c r="W894">
        <f>WEEKNUM(PlanMasine[[#This Row],[Column2]],1)</f>
        <v>24</v>
      </c>
    </row>
    <row r="895" spans="1:23" x14ac:dyDescent="0.25">
      <c r="A895">
        <v>1022083</v>
      </c>
      <c r="B895">
        <v>1</v>
      </c>
      <c r="C895">
        <v>1022039</v>
      </c>
      <c r="D895" t="s">
        <v>2189</v>
      </c>
      <c r="E895">
        <v>36</v>
      </c>
      <c r="F895">
        <v>6</v>
      </c>
      <c r="G895">
        <v>0</v>
      </c>
      <c r="H895">
        <v>0</v>
      </c>
      <c r="I895" t="s">
        <v>5</v>
      </c>
      <c r="J895" t="s">
        <v>570</v>
      </c>
      <c r="K895" t="s">
        <v>1796</v>
      </c>
      <c r="L895" s="3">
        <v>45841</v>
      </c>
      <c r="M8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895" s="3">
        <v>45824</v>
      </c>
      <c r="O895" s="5">
        <f>IFERROR((PlanMasine[[#This Row],[Norma]]/PlanMasine[[#This Row],[Q]])*(PlanMasine[[#This Row],[Q]]/SUMIF(C:C,PlanMasine[[#This Row],[RN]],B:B)*PlanMasine[[#This Row],[KPLQ]]),0)</f>
        <v>6</v>
      </c>
      <c r="P895">
        <v>215501</v>
      </c>
      <c r="Q895">
        <f>COUNTIF(PROMJENA!A:A,PlanMasine[[#This Row],[KPL]]&amp;"-"&amp;PlanMasine[[#This Row],[RN]])</f>
        <v>0</v>
      </c>
      <c r="R895">
        <f>IFERROR(INDEX(REDOSLIJED!A:A,MATCH(PlanMasine[[#This Row],[KPL]],REDOSLIJED!B:B,0)),MAX(REDOSLIJED!A:A)+1)</f>
        <v>45</v>
      </c>
      <c r="S895" s="9">
        <f>SUM($M$2:M895)</f>
        <v>3.5503472222222405</v>
      </c>
      <c r="T895" s="3">
        <f>PlanMasine[[#This Row],[Datum SAS]]-1</f>
        <v>45823</v>
      </c>
      <c r="U895">
        <f>WEEKDAY(PlanMasine[[#This Row],[ZAVRŠETAK MAŠINSKE]],2)</f>
        <v>7</v>
      </c>
      <c r="V895" s="3">
        <f>IF(WEEKDAY(PlanMasine[[#This Row],[Datum SAS]]-1,2)=7,PlanMasine[[#This Row],[Datum SAS]]-3,PlanMasine[[#This Row],[Datum SAS]]-1)</f>
        <v>45821</v>
      </c>
      <c r="W895">
        <f>WEEKNUM(PlanMasine[[#This Row],[Column2]],1)</f>
        <v>24</v>
      </c>
    </row>
    <row r="896" spans="1:23" x14ac:dyDescent="0.25">
      <c r="A896">
        <v>1022083</v>
      </c>
      <c r="B896">
        <v>1</v>
      </c>
      <c r="C896">
        <v>1022000</v>
      </c>
      <c r="D896" t="s">
        <v>2017</v>
      </c>
      <c r="E896">
        <v>18</v>
      </c>
      <c r="F896">
        <v>6</v>
      </c>
      <c r="G896">
        <v>0</v>
      </c>
      <c r="H896">
        <v>0</v>
      </c>
      <c r="I896" t="s">
        <v>5</v>
      </c>
      <c r="J896" t="s">
        <v>570</v>
      </c>
      <c r="K896" t="s">
        <v>1796</v>
      </c>
      <c r="L896" s="3">
        <v>45841</v>
      </c>
      <c r="M8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96" s="3">
        <v>45824</v>
      </c>
      <c r="O896" s="5">
        <f>IFERROR((PlanMasine[[#This Row],[Norma]]/PlanMasine[[#This Row],[Q]])*(PlanMasine[[#This Row],[Q]]/SUMIF(C:C,PlanMasine[[#This Row],[RN]],B:B)*PlanMasine[[#This Row],[KPLQ]]),0)</f>
        <v>3</v>
      </c>
      <c r="P896">
        <v>215458</v>
      </c>
      <c r="Q896">
        <f>COUNTIF(PROMJENA!A:A,PlanMasine[[#This Row],[KPL]]&amp;"-"&amp;PlanMasine[[#This Row],[RN]])</f>
        <v>0</v>
      </c>
      <c r="R896">
        <f>IFERROR(INDEX(REDOSLIJED!A:A,MATCH(PlanMasine[[#This Row],[KPL]],REDOSLIJED!B:B,0)),MAX(REDOSLIJED!A:A)+1)</f>
        <v>45</v>
      </c>
      <c r="S896" s="9">
        <f>SUM($M$2:M896)</f>
        <v>3.5524305555555737</v>
      </c>
      <c r="T896" s="3">
        <f>PlanMasine[[#This Row],[Datum SAS]]-1</f>
        <v>45823</v>
      </c>
      <c r="U896">
        <f>WEEKDAY(PlanMasine[[#This Row],[ZAVRŠETAK MAŠINSKE]],2)</f>
        <v>7</v>
      </c>
      <c r="V896" s="3">
        <f>IF(WEEKDAY(PlanMasine[[#This Row],[Datum SAS]]-1,2)=7,PlanMasine[[#This Row],[Datum SAS]]-3,PlanMasine[[#This Row],[Datum SAS]]-1)</f>
        <v>45821</v>
      </c>
      <c r="W896">
        <f>WEEKNUM(PlanMasine[[#This Row],[Column2]],1)</f>
        <v>24</v>
      </c>
    </row>
    <row r="897" spans="1:23" x14ac:dyDescent="0.25">
      <c r="A897">
        <v>1022083</v>
      </c>
      <c r="B897">
        <v>1</v>
      </c>
      <c r="C897">
        <v>1022028</v>
      </c>
      <c r="D897" t="s">
        <v>2081</v>
      </c>
      <c r="E897">
        <v>18</v>
      </c>
      <c r="F897">
        <v>6</v>
      </c>
      <c r="G897">
        <v>0</v>
      </c>
      <c r="H897">
        <v>0</v>
      </c>
      <c r="I897" t="s">
        <v>5</v>
      </c>
      <c r="J897" t="s">
        <v>570</v>
      </c>
      <c r="K897" t="s">
        <v>1796</v>
      </c>
      <c r="L897" s="3">
        <v>45841</v>
      </c>
      <c r="M8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97" s="3">
        <v>45824</v>
      </c>
      <c r="O897" s="5">
        <f>IFERROR((PlanMasine[[#This Row],[Norma]]/PlanMasine[[#This Row],[Q]])*(PlanMasine[[#This Row],[Q]]/SUMIF(C:C,PlanMasine[[#This Row],[RN]],B:B)*PlanMasine[[#This Row],[KPLQ]]),0)</f>
        <v>3</v>
      </c>
      <c r="P897">
        <v>215490</v>
      </c>
      <c r="Q897">
        <f>COUNTIF(PROMJENA!A:A,PlanMasine[[#This Row],[KPL]]&amp;"-"&amp;PlanMasine[[#This Row],[RN]])</f>
        <v>0</v>
      </c>
      <c r="R897">
        <f>IFERROR(INDEX(REDOSLIJED!A:A,MATCH(PlanMasine[[#This Row],[KPL]],REDOSLIJED!B:B,0)),MAX(REDOSLIJED!A:A)+1)</f>
        <v>45</v>
      </c>
      <c r="S897" s="9">
        <f>SUM($M$2:M897)</f>
        <v>3.554513888888907</v>
      </c>
      <c r="T897" s="3">
        <f>PlanMasine[[#This Row],[Datum SAS]]-1</f>
        <v>45823</v>
      </c>
      <c r="U897">
        <f>WEEKDAY(PlanMasine[[#This Row],[ZAVRŠETAK MAŠINSKE]],2)</f>
        <v>7</v>
      </c>
      <c r="V897" s="3">
        <f>IF(WEEKDAY(PlanMasine[[#This Row],[Datum SAS]]-1,2)=7,PlanMasine[[#This Row],[Datum SAS]]-3,PlanMasine[[#This Row],[Datum SAS]]-1)</f>
        <v>45821</v>
      </c>
      <c r="W897">
        <f>WEEKNUM(PlanMasine[[#This Row],[Column2]],1)</f>
        <v>24</v>
      </c>
    </row>
    <row r="898" spans="1:23" x14ac:dyDescent="0.25">
      <c r="A898">
        <v>1022083</v>
      </c>
      <c r="B898">
        <v>1</v>
      </c>
      <c r="C898">
        <v>1022024</v>
      </c>
      <c r="D898" t="s">
        <v>2014</v>
      </c>
      <c r="E898">
        <v>9</v>
      </c>
      <c r="F898">
        <v>6</v>
      </c>
      <c r="G898">
        <v>0</v>
      </c>
      <c r="H898">
        <v>0</v>
      </c>
      <c r="I898" t="s">
        <v>5</v>
      </c>
      <c r="J898" t="s">
        <v>570</v>
      </c>
      <c r="K898" t="s">
        <v>1796</v>
      </c>
      <c r="L898" s="3">
        <v>45841</v>
      </c>
      <c r="M8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898" s="3">
        <v>45824</v>
      </c>
      <c r="O898" s="5">
        <f>IFERROR((PlanMasine[[#This Row],[Norma]]/PlanMasine[[#This Row],[Q]])*(PlanMasine[[#This Row],[Q]]/SUMIF(C:C,PlanMasine[[#This Row],[RN]],B:B)*PlanMasine[[#This Row],[KPLQ]]),0)</f>
        <v>1.5</v>
      </c>
      <c r="P898">
        <v>215484</v>
      </c>
      <c r="Q898">
        <f>COUNTIF(PROMJENA!A:A,PlanMasine[[#This Row],[KPL]]&amp;"-"&amp;PlanMasine[[#This Row],[RN]])</f>
        <v>0</v>
      </c>
      <c r="R898">
        <f>IFERROR(INDEX(REDOSLIJED!A:A,MATCH(PlanMasine[[#This Row],[KPL]],REDOSLIJED!B:B,0)),MAX(REDOSLIJED!A:A)+1)</f>
        <v>45</v>
      </c>
      <c r="S898" s="9">
        <f>SUM($M$2:M898)</f>
        <v>3.5555555555555736</v>
      </c>
      <c r="T898" s="3">
        <f>PlanMasine[[#This Row],[Datum SAS]]-1</f>
        <v>45823</v>
      </c>
      <c r="U898">
        <f>WEEKDAY(PlanMasine[[#This Row],[ZAVRŠETAK MAŠINSKE]],2)</f>
        <v>7</v>
      </c>
      <c r="V898" s="3">
        <f>IF(WEEKDAY(PlanMasine[[#This Row],[Datum SAS]]-1,2)=7,PlanMasine[[#This Row],[Datum SAS]]-3,PlanMasine[[#This Row],[Datum SAS]]-1)</f>
        <v>45821</v>
      </c>
      <c r="W898">
        <f>WEEKNUM(PlanMasine[[#This Row],[Column2]],1)</f>
        <v>24</v>
      </c>
    </row>
    <row r="899" spans="1:23" x14ac:dyDescent="0.25">
      <c r="A899">
        <v>1022083</v>
      </c>
      <c r="B899">
        <v>1</v>
      </c>
      <c r="C899">
        <v>1022034</v>
      </c>
      <c r="D899" t="s">
        <v>2187</v>
      </c>
      <c r="E899">
        <v>18</v>
      </c>
      <c r="F899">
        <v>6</v>
      </c>
      <c r="G899">
        <v>0</v>
      </c>
      <c r="H899">
        <v>0</v>
      </c>
      <c r="I899" t="s">
        <v>5</v>
      </c>
      <c r="J899" t="s">
        <v>570</v>
      </c>
      <c r="K899" t="s">
        <v>1796</v>
      </c>
      <c r="L899" s="3">
        <v>45841</v>
      </c>
      <c r="M8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899" s="3">
        <v>45824</v>
      </c>
      <c r="O899" s="5">
        <f>IFERROR((PlanMasine[[#This Row],[Norma]]/PlanMasine[[#This Row],[Q]])*(PlanMasine[[#This Row],[Q]]/SUMIF(C:C,PlanMasine[[#This Row],[RN]],B:B)*PlanMasine[[#This Row],[KPLQ]]),0)</f>
        <v>3</v>
      </c>
      <c r="P899">
        <v>215496</v>
      </c>
      <c r="Q899">
        <f>COUNTIF(PROMJENA!A:A,PlanMasine[[#This Row],[KPL]]&amp;"-"&amp;PlanMasine[[#This Row],[RN]])</f>
        <v>0</v>
      </c>
      <c r="R899">
        <f>IFERROR(INDEX(REDOSLIJED!A:A,MATCH(PlanMasine[[#This Row],[KPL]],REDOSLIJED!B:B,0)),MAX(REDOSLIJED!A:A)+1)</f>
        <v>45</v>
      </c>
      <c r="S899" s="9">
        <f>SUM($M$2:M899)</f>
        <v>3.5576388888889068</v>
      </c>
      <c r="T899" s="3">
        <f>PlanMasine[[#This Row],[Datum SAS]]-1</f>
        <v>45823</v>
      </c>
      <c r="U899">
        <f>WEEKDAY(PlanMasine[[#This Row],[ZAVRŠETAK MAŠINSKE]],2)</f>
        <v>7</v>
      </c>
      <c r="V899" s="3">
        <f>IF(WEEKDAY(PlanMasine[[#This Row],[Datum SAS]]-1,2)=7,PlanMasine[[#This Row],[Datum SAS]]-3,PlanMasine[[#This Row],[Datum SAS]]-1)</f>
        <v>45821</v>
      </c>
      <c r="W899">
        <f>WEEKNUM(PlanMasine[[#This Row],[Column2]],1)</f>
        <v>24</v>
      </c>
    </row>
    <row r="900" spans="1:23" x14ac:dyDescent="0.25">
      <c r="A900">
        <v>1022083</v>
      </c>
      <c r="B900">
        <v>1</v>
      </c>
      <c r="C900">
        <v>1022029</v>
      </c>
      <c r="D900" t="s">
        <v>2194</v>
      </c>
      <c r="E900">
        <v>18</v>
      </c>
      <c r="F900">
        <v>6</v>
      </c>
      <c r="G900">
        <v>0</v>
      </c>
      <c r="H900">
        <v>0</v>
      </c>
      <c r="I900" t="s">
        <v>5</v>
      </c>
      <c r="J900" t="s">
        <v>570</v>
      </c>
      <c r="K900" t="s">
        <v>1796</v>
      </c>
      <c r="L900" s="3">
        <v>45841</v>
      </c>
      <c r="M9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00" s="3">
        <v>45824</v>
      </c>
      <c r="O900" s="5">
        <f>IFERROR((PlanMasine[[#This Row],[Norma]]/PlanMasine[[#This Row],[Q]])*(PlanMasine[[#This Row],[Q]]/SUMIF(C:C,PlanMasine[[#This Row],[RN]],B:B)*PlanMasine[[#This Row],[KPLQ]]),0)</f>
        <v>3</v>
      </c>
      <c r="P900">
        <v>215491</v>
      </c>
      <c r="Q900">
        <f>COUNTIF(PROMJENA!A:A,PlanMasine[[#This Row],[KPL]]&amp;"-"&amp;PlanMasine[[#This Row],[RN]])</f>
        <v>0</v>
      </c>
      <c r="R900">
        <f>IFERROR(INDEX(REDOSLIJED!A:A,MATCH(PlanMasine[[#This Row],[KPL]],REDOSLIJED!B:B,0)),MAX(REDOSLIJED!A:A)+1)</f>
        <v>45</v>
      </c>
      <c r="S900" s="9">
        <f>SUM($M$2:M900)</f>
        <v>3.55972222222224</v>
      </c>
      <c r="T900" s="3">
        <f>PlanMasine[[#This Row],[Datum SAS]]-1</f>
        <v>45823</v>
      </c>
      <c r="U900">
        <f>WEEKDAY(PlanMasine[[#This Row],[ZAVRŠETAK MAŠINSKE]],2)</f>
        <v>7</v>
      </c>
      <c r="V900" s="3">
        <f>IF(WEEKDAY(PlanMasine[[#This Row],[Datum SAS]]-1,2)=7,PlanMasine[[#This Row],[Datum SAS]]-3,PlanMasine[[#This Row],[Datum SAS]]-1)</f>
        <v>45821</v>
      </c>
      <c r="W900">
        <f>WEEKNUM(PlanMasine[[#This Row],[Column2]],1)</f>
        <v>24</v>
      </c>
    </row>
    <row r="901" spans="1:23" x14ac:dyDescent="0.25">
      <c r="A901">
        <v>1022083</v>
      </c>
      <c r="B901">
        <v>1</v>
      </c>
      <c r="C901">
        <v>1022006</v>
      </c>
      <c r="D901" t="s">
        <v>2192</v>
      </c>
      <c r="E901">
        <v>30</v>
      </c>
      <c r="F901">
        <v>6</v>
      </c>
      <c r="G901">
        <v>0</v>
      </c>
      <c r="H901">
        <v>0</v>
      </c>
      <c r="I901" t="s">
        <v>5</v>
      </c>
      <c r="J901" t="s">
        <v>570</v>
      </c>
      <c r="K901" t="s">
        <v>1796</v>
      </c>
      <c r="L901" s="3">
        <v>45841</v>
      </c>
      <c r="M9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01" s="3">
        <v>45824</v>
      </c>
      <c r="O901" s="5">
        <f>IFERROR((PlanMasine[[#This Row],[Norma]]/PlanMasine[[#This Row],[Q]])*(PlanMasine[[#This Row],[Q]]/SUMIF(C:C,PlanMasine[[#This Row],[RN]],B:B)*PlanMasine[[#This Row],[KPLQ]]),0)</f>
        <v>5</v>
      </c>
      <c r="P901">
        <v>215464</v>
      </c>
      <c r="Q901">
        <f>COUNTIF(PROMJENA!A:A,PlanMasine[[#This Row],[KPL]]&amp;"-"&amp;PlanMasine[[#This Row],[RN]])</f>
        <v>0</v>
      </c>
      <c r="R901">
        <f>IFERROR(INDEX(REDOSLIJED!A:A,MATCH(PlanMasine[[#This Row],[KPL]],REDOSLIJED!B:B,0)),MAX(REDOSLIJED!A:A)+1)</f>
        <v>45</v>
      </c>
      <c r="S901" s="9">
        <f>SUM($M$2:M901)</f>
        <v>3.5631944444444623</v>
      </c>
      <c r="T901" s="3">
        <f>PlanMasine[[#This Row],[Datum SAS]]-1</f>
        <v>45823</v>
      </c>
      <c r="U901">
        <f>WEEKDAY(PlanMasine[[#This Row],[ZAVRŠETAK MAŠINSKE]],2)</f>
        <v>7</v>
      </c>
      <c r="V901" s="3">
        <f>IF(WEEKDAY(PlanMasine[[#This Row],[Datum SAS]]-1,2)=7,PlanMasine[[#This Row],[Datum SAS]]-3,PlanMasine[[#This Row],[Datum SAS]]-1)</f>
        <v>45821</v>
      </c>
      <c r="W901">
        <f>WEEKNUM(PlanMasine[[#This Row],[Column2]],1)</f>
        <v>24</v>
      </c>
    </row>
    <row r="902" spans="1:23" x14ac:dyDescent="0.25">
      <c r="A902">
        <v>1022084</v>
      </c>
      <c r="B902">
        <v>1</v>
      </c>
      <c r="C902">
        <v>1022011</v>
      </c>
      <c r="D902" t="s">
        <v>2013</v>
      </c>
      <c r="E902">
        <v>30</v>
      </c>
      <c r="F902">
        <v>6</v>
      </c>
      <c r="G902">
        <v>0</v>
      </c>
      <c r="H902">
        <v>0</v>
      </c>
      <c r="I902" t="s">
        <v>5</v>
      </c>
      <c r="J902" t="s">
        <v>570</v>
      </c>
      <c r="K902" t="s">
        <v>1796</v>
      </c>
      <c r="L902" s="3">
        <v>45841</v>
      </c>
      <c r="M9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02" s="3">
        <v>45824</v>
      </c>
      <c r="O902" s="5">
        <f>IFERROR((PlanMasine[[#This Row],[Norma]]/PlanMasine[[#This Row],[Q]])*(PlanMasine[[#This Row],[Q]]/SUMIF(C:C,PlanMasine[[#This Row],[RN]],B:B)*PlanMasine[[#This Row],[KPLQ]]),0)</f>
        <v>5</v>
      </c>
      <c r="P902">
        <v>215469</v>
      </c>
      <c r="Q902">
        <f>COUNTIF(PROMJENA!A:A,PlanMasine[[#This Row],[KPL]]&amp;"-"&amp;PlanMasine[[#This Row],[RN]])</f>
        <v>0</v>
      </c>
      <c r="R902">
        <f>IFERROR(INDEX(REDOSLIJED!A:A,MATCH(PlanMasine[[#This Row],[KPL]],REDOSLIJED!B:B,0)),MAX(REDOSLIJED!A:A)+1)</f>
        <v>45</v>
      </c>
      <c r="S902" s="9">
        <f>SUM($M$2:M902)</f>
        <v>3.5666666666666846</v>
      </c>
      <c r="T902" s="3">
        <f>PlanMasine[[#This Row],[Datum SAS]]-1</f>
        <v>45823</v>
      </c>
      <c r="U902">
        <f>WEEKDAY(PlanMasine[[#This Row],[ZAVRŠETAK MAŠINSKE]],2)</f>
        <v>7</v>
      </c>
      <c r="V902" s="3">
        <f>IF(WEEKDAY(PlanMasine[[#This Row],[Datum SAS]]-1,2)=7,PlanMasine[[#This Row],[Datum SAS]]-3,PlanMasine[[#This Row],[Datum SAS]]-1)</f>
        <v>45821</v>
      </c>
      <c r="W902">
        <f>WEEKNUM(PlanMasine[[#This Row],[Column2]],1)</f>
        <v>24</v>
      </c>
    </row>
    <row r="903" spans="1:23" x14ac:dyDescent="0.25">
      <c r="A903">
        <v>1022084</v>
      </c>
      <c r="B903">
        <v>1</v>
      </c>
      <c r="C903">
        <v>1022042</v>
      </c>
      <c r="D903" t="s">
        <v>2016</v>
      </c>
      <c r="E903">
        <v>30</v>
      </c>
      <c r="F903">
        <v>12</v>
      </c>
      <c r="G903">
        <v>0</v>
      </c>
      <c r="H903">
        <v>0</v>
      </c>
      <c r="I903" t="s">
        <v>5</v>
      </c>
      <c r="J903" t="s">
        <v>570</v>
      </c>
      <c r="K903" t="s">
        <v>1796</v>
      </c>
      <c r="L903" s="3">
        <v>45841</v>
      </c>
      <c r="M9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03" s="3">
        <v>45824</v>
      </c>
      <c r="O903" s="5">
        <f>IFERROR((PlanMasine[[#This Row],[Norma]]/PlanMasine[[#This Row],[Q]])*(PlanMasine[[#This Row],[Q]]/SUMIF(C:C,PlanMasine[[#This Row],[RN]],B:B)*PlanMasine[[#This Row],[KPLQ]]),0)</f>
        <v>5</v>
      </c>
      <c r="P903">
        <v>215504</v>
      </c>
      <c r="Q903">
        <f>COUNTIF(PROMJENA!A:A,PlanMasine[[#This Row],[KPL]]&amp;"-"&amp;PlanMasine[[#This Row],[RN]])</f>
        <v>0</v>
      </c>
      <c r="R903">
        <f>IFERROR(INDEX(REDOSLIJED!A:A,MATCH(PlanMasine[[#This Row],[KPL]],REDOSLIJED!B:B,0)),MAX(REDOSLIJED!A:A)+1)</f>
        <v>45</v>
      </c>
      <c r="S903" s="9">
        <f>SUM($M$2:M903)</f>
        <v>3.570138888888907</v>
      </c>
      <c r="T903" s="3">
        <f>PlanMasine[[#This Row],[Datum SAS]]-1</f>
        <v>45823</v>
      </c>
      <c r="U903">
        <f>WEEKDAY(PlanMasine[[#This Row],[ZAVRŠETAK MAŠINSKE]],2)</f>
        <v>7</v>
      </c>
      <c r="V903" s="3">
        <f>IF(WEEKDAY(PlanMasine[[#This Row],[Datum SAS]]-1,2)=7,PlanMasine[[#This Row],[Datum SAS]]-3,PlanMasine[[#This Row],[Datum SAS]]-1)</f>
        <v>45821</v>
      </c>
      <c r="W903">
        <f>WEEKNUM(PlanMasine[[#This Row],[Column2]],1)</f>
        <v>24</v>
      </c>
    </row>
    <row r="904" spans="1:23" x14ac:dyDescent="0.25">
      <c r="A904">
        <v>1022084</v>
      </c>
      <c r="B904">
        <v>1</v>
      </c>
      <c r="C904">
        <v>1022034</v>
      </c>
      <c r="D904" t="s">
        <v>2187</v>
      </c>
      <c r="E904">
        <v>18</v>
      </c>
      <c r="F904">
        <v>6</v>
      </c>
      <c r="G904">
        <v>0</v>
      </c>
      <c r="H904">
        <v>0</v>
      </c>
      <c r="I904" t="s">
        <v>5</v>
      </c>
      <c r="J904" t="s">
        <v>570</v>
      </c>
      <c r="K904" t="s">
        <v>1796</v>
      </c>
      <c r="L904" s="3">
        <v>45841</v>
      </c>
      <c r="M9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04" s="3">
        <v>45824</v>
      </c>
      <c r="O904" s="5">
        <f>IFERROR((PlanMasine[[#This Row],[Norma]]/PlanMasine[[#This Row],[Q]])*(PlanMasine[[#This Row],[Q]]/SUMIF(C:C,PlanMasine[[#This Row],[RN]],B:B)*PlanMasine[[#This Row],[KPLQ]]),0)</f>
        <v>3</v>
      </c>
      <c r="P904">
        <v>215496</v>
      </c>
      <c r="Q904">
        <f>COUNTIF(PROMJENA!A:A,PlanMasine[[#This Row],[KPL]]&amp;"-"&amp;PlanMasine[[#This Row],[RN]])</f>
        <v>0</v>
      </c>
      <c r="R904">
        <f>IFERROR(INDEX(REDOSLIJED!A:A,MATCH(PlanMasine[[#This Row],[KPL]],REDOSLIJED!B:B,0)),MAX(REDOSLIJED!A:A)+1)</f>
        <v>45</v>
      </c>
      <c r="S904" s="9">
        <f>SUM($M$2:M904)</f>
        <v>3.5722222222222402</v>
      </c>
      <c r="T904" s="3">
        <f>PlanMasine[[#This Row],[Datum SAS]]-1</f>
        <v>45823</v>
      </c>
      <c r="U904">
        <f>WEEKDAY(PlanMasine[[#This Row],[ZAVRŠETAK MAŠINSKE]],2)</f>
        <v>7</v>
      </c>
      <c r="V904" s="3">
        <f>IF(WEEKDAY(PlanMasine[[#This Row],[Datum SAS]]-1,2)=7,PlanMasine[[#This Row],[Datum SAS]]-3,PlanMasine[[#This Row],[Datum SAS]]-1)</f>
        <v>45821</v>
      </c>
      <c r="W904">
        <f>WEEKNUM(PlanMasine[[#This Row],[Column2]],1)</f>
        <v>24</v>
      </c>
    </row>
    <row r="905" spans="1:23" x14ac:dyDescent="0.25">
      <c r="A905">
        <v>1022084</v>
      </c>
      <c r="B905">
        <v>1</v>
      </c>
      <c r="C905">
        <v>1022024</v>
      </c>
      <c r="D905" t="s">
        <v>2014</v>
      </c>
      <c r="E905">
        <v>9</v>
      </c>
      <c r="F905">
        <v>6</v>
      </c>
      <c r="G905">
        <v>0</v>
      </c>
      <c r="H905">
        <v>0</v>
      </c>
      <c r="I905" t="s">
        <v>5</v>
      </c>
      <c r="J905" t="s">
        <v>570</v>
      </c>
      <c r="K905" t="s">
        <v>1796</v>
      </c>
      <c r="L905" s="3">
        <v>45841</v>
      </c>
      <c r="M9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05" s="3">
        <v>45824</v>
      </c>
      <c r="O905" s="5">
        <f>IFERROR((PlanMasine[[#This Row],[Norma]]/PlanMasine[[#This Row],[Q]])*(PlanMasine[[#This Row],[Q]]/SUMIF(C:C,PlanMasine[[#This Row],[RN]],B:B)*PlanMasine[[#This Row],[KPLQ]]),0)</f>
        <v>1.5</v>
      </c>
      <c r="P905">
        <v>215484</v>
      </c>
      <c r="Q905">
        <f>COUNTIF(PROMJENA!A:A,PlanMasine[[#This Row],[KPL]]&amp;"-"&amp;PlanMasine[[#This Row],[RN]])</f>
        <v>0</v>
      </c>
      <c r="R905">
        <f>IFERROR(INDEX(REDOSLIJED!A:A,MATCH(PlanMasine[[#This Row],[KPL]],REDOSLIJED!B:B,0)),MAX(REDOSLIJED!A:A)+1)</f>
        <v>45</v>
      </c>
      <c r="S905" s="9">
        <f>SUM($M$2:M905)</f>
        <v>3.5732638888889068</v>
      </c>
      <c r="T905" s="3">
        <f>PlanMasine[[#This Row],[Datum SAS]]-1</f>
        <v>45823</v>
      </c>
      <c r="U905">
        <f>WEEKDAY(PlanMasine[[#This Row],[ZAVRŠETAK MAŠINSKE]],2)</f>
        <v>7</v>
      </c>
      <c r="V905" s="3">
        <f>IF(WEEKDAY(PlanMasine[[#This Row],[Datum SAS]]-1,2)=7,PlanMasine[[#This Row],[Datum SAS]]-3,PlanMasine[[#This Row],[Datum SAS]]-1)</f>
        <v>45821</v>
      </c>
      <c r="W905">
        <f>WEEKNUM(PlanMasine[[#This Row],[Column2]],1)</f>
        <v>24</v>
      </c>
    </row>
    <row r="906" spans="1:23" x14ac:dyDescent="0.25">
      <c r="A906">
        <v>1022084</v>
      </c>
      <c r="B906">
        <v>1</v>
      </c>
      <c r="C906">
        <v>1022038</v>
      </c>
      <c r="D906" t="s">
        <v>2188</v>
      </c>
      <c r="E906">
        <v>18</v>
      </c>
      <c r="F906">
        <v>6</v>
      </c>
      <c r="G906">
        <v>0</v>
      </c>
      <c r="H906">
        <v>0</v>
      </c>
      <c r="I906" t="s">
        <v>5</v>
      </c>
      <c r="J906" t="s">
        <v>570</v>
      </c>
      <c r="K906" t="s">
        <v>1796</v>
      </c>
      <c r="L906" s="3">
        <v>45841</v>
      </c>
      <c r="M9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06" s="3">
        <v>45824</v>
      </c>
      <c r="O906" s="5">
        <f>IFERROR((PlanMasine[[#This Row],[Norma]]/PlanMasine[[#This Row],[Q]])*(PlanMasine[[#This Row],[Q]]/SUMIF(C:C,PlanMasine[[#This Row],[RN]],B:B)*PlanMasine[[#This Row],[KPLQ]]),0)</f>
        <v>3</v>
      </c>
      <c r="P906">
        <v>215500</v>
      </c>
      <c r="Q906">
        <f>COUNTIF(PROMJENA!A:A,PlanMasine[[#This Row],[KPL]]&amp;"-"&amp;PlanMasine[[#This Row],[RN]])</f>
        <v>0</v>
      </c>
      <c r="R906">
        <f>IFERROR(INDEX(REDOSLIJED!A:A,MATCH(PlanMasine[[#This Row],[KPL]],REDOSLIJED!B:B,0)),MAX(REDOSLIJED!A:A)+1)</f>
        <v>45</v>
      </c>
      <c r="S906" s="9">
        <f>SUM($M$2:M906)</f>
        <v>3.57534722222224</v>
      </c>
      <c r="T906" s="3">
        <f>PlanMasine[[#This Row],[Datum SAS]]-1</f>
        <v>45823</v>
      </c>
      <c r="U906">
        <f>WEEKDAY(PlanMasine[[#This Row],[ZAVRŠETAK MAŠINSKE]],2)</f>
        <v>7</v>
      </c>
      <c r="V906" s="3">
        <f>IF(WEEKDAY(PlanMasine[[#This Row],[Datum SAS]]-1,2)=7,PlanMasine[[#This Row],[Datum SAS]]-3,PlanMasine[[#This Row],[Datum SAS]]-1)</f>
        <v>45821</v>
      </c>
      <c r="W906">
        <f>WEEKNUM(PlanMasine[[#This Row],[Column2]],1)</f>
        <v>24</v>
      </c>
    </row>
    <row r="907" spans="1:23" x14ac:dyDescent="0.25">
      <c r="A907">
        <v>1022084</v>
      </c>
      <c r="B907">
        <v>1</v>
      </c>
      <c r="C907">
        <v>1022041</v>
      </c>
      <c r="D907" t="s">
        <v>2015</v>
      </c>
      <c r="E907">
        <v>18</v>
      </c>
      <c r="F907">
        <v>12</v>
      </c>
      <c r="G907">
        <v>0</v>
      </c>
      <c r="H907">
        <v>0</v>
      </c>
      <c r="I907" t="s">
        <v>5</v>
      </c>
      <c r="J907" t="s">
        <v>570</v>
      </c>
      <c r="K907" t="s">
        <v>1796</v>
      </c>
      <c r="L907" s="3">
        <v>45841</v>
      </c>
      <c r="M9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07" s="3">
        <v>45824</v>
      </c>
      <c r="O907" s="5">
        <f>IFERROR((PlanMasine[[#This Row],[Norma]]/PlanMasine[[#This Row],[Q]])*(PlanMasine[[#This Row],[Q]]/SUMIF(C:C,PlanMasine[[#This Row],[RN]],B:B)*PlanMasine[[#This Row],[KPLQ]]),0)</f>
        <v>3</v>
      </c>
      <c r="P907">
        <v>215503</v>
      </c>
      <c r="Q907">
        <f>COUNTIF(PROMJENA!A:A,PlanMasine[[#This Row],[KPL]]&amp;"-"&amp;PlanMasine[[#This Row],[RN]])</f>
        <v>0</v>
      </c>
      <c r="R907">
        <f>IFERROR(INDEX(REDOSLIJED!A:A,MATCH(PlanMasine[[#This Row],[KPL]],REDOSLIJED!B:B,0)),MAX(REDOSLIJED!A:A)+1)</f>
        <v>45</v>
      </c>
      <c r="S907" s="9">
        <f>SUM($M$2:M907)</f>
        <v>3.5774305555555732</v>
      </c>
      <c r="T907" s="3">
        <f>PlanMasine[[#This Row],[Datum SAS]]-1</f>
        <v>45823</v>
      </c>
      <c r="U907">
        <f>WEEKDAY(PlanMasine[[#This Row],[ZAVRŠETAK MAŠINSKE]],2)</f>
        <v>7</v>
      </c>
      <c r="V907" s="3">
        <f>IF(WEEKDAY(PlanMasine[[#This Row],[Datum SAS]]-1,2)=7,PlanMasine[[#This Row],[Datum SAS]]-3,PlanMasine[[#This Row],[Datum SAS]]-1)</f>
        <v>45821</v>
      </c>
      <c r="W907">
        <f>WEEKNUM(PlanMasine[[#This Row],[Column2]],1)</f>
        <v>24</v>
      </c>
    </row>
    <row r="908" spans="1:23" x14ac:dyDescent="0.25">
      <c r="A908">
        <v>1022084</v>
      </c>
      <c r="B908">
        <v>1</v>
      </c>
      <c r="C908">
        <v>1022039</v>
      </c>
      <c r="D908" t="s">
        <v>2189</v>
      </c>
      <c r="E908">
        <v>36</v>
      </c>
      <c r="F908">
        <v>6</v>
      </c>
      <c r="G908">
        <v>0</v>
      </c>
      <c r="H908">
        <v>0</v>
      </c>
      <c r="I908" t="s">
        <v>5</v>
      </c>
      <c r="J908" t="s">
        <v>570</v>
      </c>
      <c r="K908" t="s">
        <v>1796</v>
      </c>
      <c r="L908" s="3">
        <v>45841</v>
      </c>
      <c r="M9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908" s="3">
        <v>45824</v>
      </c>
      <c r="O908" s="5">
        <f>IFERROR((PlanMasine[[#This Row],[Norma]]/PlanMasine[[#This Row],[Q]])*(PlanMasine[[#This Row],[Q]]/SUMIF(C:C,PlanMasine[[#This Row],[RN]],B:B)*PlanMasine[[#This Row],[KPLQ]]),0)</f>
        <v>6</v>
      </c>
      <c r="P908">
        <v>215501</v>
      </c>
      <c r="Q908">
        <f>COUNTIF(PROMJENA!A:A,PlanMasine[[#This Row],[KPL]]&amp;"-"&amp;PlanMasine[[#This Row],[RN]])</f>
        <v>0</v>
      </c>
      <c r="R908">
        <f>IFERROR(INDEX(REDOSLIJED!A:A,MATCH(PlanMasine[[#This Row],[KPL]],REDOSLIJED!B:B,0)),MAX(REDOSLIJED!A:A)+1)</f>
        <v>45</v>
      </c>
      <c r="S908" s="9">
        <f>SUM($M$2:M908)</f>
        <v>3.5815972222222401</v>
      </c>
      <c r="T908" s="3">
        <f>PlanMasine[[#This Row],[Datum SAS]]-1</f>
        <v>45823</v>
      </c>
      <c r="U908">
        <f>WEEKDAY(PlanMasine[[#This Row],[ZAVRŠETAK MAŠINSKE]],2)</f>
        <v>7</v>
      </c>
      <c r="V908" s="3">
        <f>IF(WEEKDAY(PlanMasine[[#This Row],[Datum SAS]]-1,2)=7,PlanMasine[[#This Row],[Datum SAS]]-3,PlanMasine[[#This Row],[Datum SAS]]-1)</f>
        <v>45821</v>
      </c>
      <c r="W908">
        <f>WEEKNUM(PlanMasine[[#This Row],[Column2]],1)</f>
        <v>24</v>
      </c>
    </row>
    <row r="909" spans="1:23" x14ac:dyDescent="0.25">
      <c r="A909">
        <v>1022084</v>
      </c>
      <c r="B909">
        <v>1</v>
      </c>
      <c r="C909">
        <v>1022043</v>
      </c>
      <c r="D909" t="s">
        <v>2193</v>
      </c>
      <c r="E909">
        <v>48</v>
      </c>
      <c r="F909">
        <v>6</v>
      </c>
      <c r="G909">
        <v>3</v>
      </c>
      <c r="H909">
        <v>0</v>
      </c>
      <c r="I909" t="s">
        <v>5</v>
      </c>
      <c r="J909" t="s">
        <v>570</v>
      </c>
      <c r="K909" t="s">
        <v>1796</v>
      </c>
      <c r="L909" s="3">
        <v>45841</v>
      </c>
      <c r="M9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909" s="3">
        <v>45824</v>
      </c>
      <c r="O909" s="5">
        <f>IFERROR((PlanMasine[[#This Row],[Norma]]/PlanMasine[[#This Row],[Q]])*(PlanMasine[[#This Row],[Q]]/SUMIF(C:C,PlanMasine[[#This Row],[RN]],B:B)*PlanMasine[[#This Row],[KPLQ]]),0)</f>
        <v>8</v>
      </c>
      <c r="P909">
        <v>215506</v>
      </c>
      <c r="Q909">
        <f>COUNTIF(PROMJENA!A:A,PlanMasine[[#This Row],[KPL]]&amp;"-"&amp;PlanMasine[[#This Row],[RN]])</f>
        <v>0</v>
      </c>
      <c r="R909">
        <f>IFERROR(INDEX(REDOSLIJED!A:A,MATCH(PlanMasine[[#This Row],[KPL]],REDOSLIJED!B:B,0)),MAX(REDOSLIJED!A:A)+1)</f>
        <v>45</v>
      </c>
      <c r="S909" s="9">
        <f>SUM($M$2:M909)</f>
        <v>3.5871527777777956</v>
      </c>
      <c r="T909" s="3">
        <f>PlanMasine[[#This Row],[Datum SAS]]-1</f>
        <v>45823</v>
      </c>
      <c r="U909">
        <f>WEEKDAY(PlanMasine[[#This Row],[ZAVRŠETAK MAŠINSKE]],2)</f>
        <v>7</v>
      </c>
      <c r="V909" s="3">
        <f>IF(WEEKDAY(PlanMasine[[#This Row],[Datum SAS]]-1,2)=7,PlanMasine[[#This Row],[Datum SAS]]-3,PlanMasine[[#This Row],[Datum SAS]]-1)</f>
        <v>45821</v>
      </c>
      <c r="W909">
        <f>WEEKNUM(PlanMasine[[#This Row],[Column2]],1)</f>
        <v>24</v>
      </c>
    </row>
    <row r="910" spans="1:23" x14ac:dyDescent="0.25">
      <c r="A910">
        <v>1022084</v>
      </c>
      <c r="B910">
        <v>1</v>
      </c>
      <c r="C910">
        <v>1022006</v>
      </c>
      <c r="D910" t="s">
        <v>2192</v>
      </c>
      <c r="E910">
        <v>30</v>
      </c>
      <c r="F910">
        <v>6</v>
      </c>
      <c r="G910">
        <v>0</v>
      </c>
      <c r="H910">
        <v>0</v>
      </c>
      <c r="I910" t="s">
        <v>5</v>
      </c>
      <c r="J910" t="s">
        <v>570</v>
      </c>
      <c r="K910" t="s">
        <v>1796</v>
      </c>
      <c r="L910" s="3">
        <v>45841</v>
      </c>
      <c r="M9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10" s="3">
        <v>45824</v>
      </c>
      <c r="O910" s="5">
        <f>IFERROR((PlanMasine[[#This Row],[Norma]]/PlanMasine[[#This Row],[Q]])*(PlanMasine[[#This Row],[Q]]/SUMIF(C:C,PlanMasine[[#This Row],[RN]],B:B)*PlanMasine[[#This Row],[KPLQ]]),0)</f>
        <v>5</v>
      </c>
      <c r="P910">
        <v>215464</v>
      </c>
      <c r="Q910">
        <f>COUNTIF(PROMJENA!A:A,PlanMasine[[#This Row],[KPL]]&amp;"-"&amp;PlanMasine[[#This Row],[RN]])</f>
        <v>0</v>
      </c>
      <c r="R910">
        <f>IFERROR(INDEX(REDOSLIJED!A:A,MATCH(PlanMasine[[#This Row],[KPL]],REDOSLIJED!B:B,0)),MAX(REDOSLIJED!A:A)+1)</f>
        <v>45</v>
      </c>
      <c r="S910" s="9">
        <f>SUM($M$2:M910)</f>
        <v>3.5906250000000179</v>
      </c>
      <c r="T910" s="3">
        <f>PlanMasine[[#This Row],[Datum SAS]]-1</f>
        <v>45823</v>
      </c>
      <c r="U910">
        <f>WEEKDAY(PlanMasine[[#This Row],[ZAVRŠETAK MAŠINSKE]],2)</f>
        <v>7</v>
      </c>
      <c r="V910" s="3">
        <f>IF(WEEKDAY(PlanMasine[[#This Row],[Datum SAS]]-1,2)=7,PlanMasine[[#This Row],[Datum SAS]]-3,PlanMasine[[#This Row],[Datum SAS]]-1)</f>
        <v>45821</v>
      </c>
      <c r="W910">
        <f>WEEKNUM(PlanMasine[[#This Row],[Column2]],1)</f>
        <v>24</v>
      </c>
    </row>
    <row r="911" spans="1:23" x14ac:dyDescent="0.25">
      <c r="A911">
        <v>1022084</v>
      </c>
      <c r="B911">
        <v>1</v>
      </c>
      <c r="C911">
        <v>1022012</v>
      </c>
      <c r="D911" t="s">
        <v>2191</v>
      </c>
      <c r="E911">
        <v>24</v>
      </c>
      <c r="F911">
        <v>6</v>
      </c>
      <c r="G911">
        <v>0</v>
      </c>
      <c r="H911">
        <v>0</v>
      </c>
      <c r="I911" t="s">
        <v>5</v>
      </c>
      <c r="J911" t="s">
        <v>570</v>
      </c>
      <c r="K911" t="s">
        <v>1796</v>
      </c>
      <c r="L911" s="3">
        <v>45841</v>
      </c>
      <c r="M9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911" s="3">
        <v>45824</v>
      </c>
      <c r="O911" s="5">
        <f>IFERROR((PlanMasine[[#This Row],[Norma]]/PlanMasine[[#This Row],[Q]])*(PlanMasine[[#This Row],[Q]]/SUMIF(C:C,PlanMasine[[#This Row],[RN]],B:B)*PlanMasine[[#This Row],[KPLQ]]),0)</f>
        <v>4</v>
      </c>
      <c r="P911">
        <v>215470</v>
      </c>
      <c r="Q911">
        <f>COUNTIF(PROMJENA!A:A,PlanMasine[[#This Row],[KPL]]&amp;"-"&amp;PlanMasine[[#This Row],[RN]])</f>
        <v>0</v>
      </c>
      <c r="R911">
        <f>IFERROR(INDEX(REDOSLIJED!A:A,MATCH(PlanMasine[[#This Row],[KPL]],REDOSLIJED!B:B,0)),MAX(REDOSLIJED!A:A)+1)</f>
        <v>45</v>
      </c>
      <c r="S911" s="9">
        <f>SUM($M$2:M911)</f>
        <v>3.5934027777777957</v>
      </c>
      <c r="T911" s="3">
        <f>PlanMasine[[#This Row],[Datum SAS]]-1</f>
        <v>45823</v>
      </c>
      <c r="U911">
        <f>WEEKDAY(PlanMasine[[#This Row],[ZAVRŠETAK MAŠINSKE]],2)</f>
        <v>7</v>
      </c>
      <c r="V911" s="3">
        <f>IF(WEEKDAY(PlanMasine[[#This Row],[Datum SAS]]-1,2)=7,PlanMasine[[#This Row],[Datum SAS]]-3,PlanMasine[[#This Row],[Datum SAS]]-1)</f>
        <v>45821</v>
      </c>
      <c r="W911">
        <f>WEEKNUM(PlanMasine[[#This Row],[Column2]],1)</f>
        <v>24</v>
      </c>
    </row>
    <row r="912" spans="1:23" x14ac:dyDescent="0.25">
      <c r="A912">
        <v>1022084</v>
      </c>
      <c r="B912">
        <v>1</v>
      </c>
      <c r="C912">
        <v>1022033</v>
      </c>
      <c r="D912" t="s">
        <v>2080</v>
      </c>
      <c r="E912">
        <v>12</v>
      </c>
      <c r="F912">
        <v>6</v>
      </c>
      <c r="G912">
        <v>0</v>
      </c>
      <c r="H912">
        <v>0</v>
      </c>
      <c r="I912" t="s">
        <v>5</v>
      </c>
      <c r="J912" t="s">
        <v>570</v>
      </c>
      <c r="K912" t="s">
        <v>1796</v>
      </c>
      <c r="L912" s="3">
        <v>45841</v>
      </c>
      <c r="M9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12" s="3">
        <v>45824</v>
      </c>
      <c r="O912" s="5">
        <f>IFERROR((PlanMasine[[#This Row],[Norma]]/PlanMasine[[#This Row],[Q]])*(PlanMasine[[#This Row],[Q]]/SUMIF(C:C,PlanMasine[[#This Row],[RN]],B:B)*PlanMasine[[#This Row],[KPLQ]]),0)</f>
        <v>2</v>
      </c>
      <c r="P912">
        <v>215495</v>
      </c>
      <c r="Q912">
        <f>COUNTIF(PROMJENA!A:A,PlanMasine[[#This Row],[KPL]]&amp;"-"&amp;PlanMasine[[#This Row],[RN]])</f>
        <v>0</v>
      </c>
      <c r="R912">
        <f>IFERROR(INDEX(REDOSLIJED!A:A,MATCH(PlanMasine[[#This Row],[KPL]],REDOSLIJED!B:B,0)),MAX(REDOSLIJED!A:A)+1)</f>
        <v>45</v>
      </c>
      <c r="S912" s="9">
        <f>SUM($M$2:M912)</f>
        <v>3.5947916666666848</v>
      </c>
      <c r="T912" s="3">
        <f>PlanMasine[[#This Row],[Datum SAS]]-1</f>
        <v>45823</v>
      </c>
      <c r="U912">
        <f>WEEKDAY(PlanMasine[[#This Row],[ZAVRŠETAK MAŠINSKE]],2)</f>
        <v>7</v>
      </c>
      <c r="V912" s="3">
        <f>IF(WEEKDAY(PlanMasine[[#This Row],[Datum SAS]]-1,2)=7,PlanMasine[[#This Row],[Datum SAS]]-3,PlanMasine[[#This Row],[Datum SAS]]-1)</f>
        <v>45821</v>
      </c>
      <c r="W912">
        <f>WEEKNUM(PlanMasine[[#This Row],[Column2]],1)</f>
        <v>24</v>
      </c>
    </row>
    <row r="913" spans="1:23" x14ac:dyDescent="0.25">
      <c r="A913">
        <v>1022084</v>
      </c>
      <c r="B913">
        <v>1</v>
      </c>
      <c r="C913">
        <v>1022009</v>
      </c>
      <c r="D913" t="s">
        <v>2011</v>
      </c>
      <c r="E913">
        <v>9</v>
      </c>
      <c r="F913">
        <v>6</v>
      </c>
      <c r="G913">
        <v>0</v>
      </c>
      <c r="H913">
        <v>0</v>
      </c>
      <c r="I913" t="s">
        <v>5</v>
      </c>
      <c r="J913" t="s">
        <v>570</v>
      </c>
      <c r="K913" t="s">
        <v>1796</v>
      </c>
      <c r="L913" s="3">
        <v>45841</v>
      </c>
      <c r="M9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13" s="3">
        <v>45824</v>
      </c>
      <c r="O913" s="5">
        <f>IFERROR((PlanMasine[[#This Row],[Norma]]/PlanMasine[[#This Row],[Q]])*(PlanMasine[[#This Row],[Q]]/SUMIF(C:C,PlanMasine[[#This Row],[RN]],B:B)*PlanMasine[[#This Row],[KPLQ]]),0)</f>
        <v>1.5</v>
      </c>
      <c r="P913">
        <v>215467</v>
      </c>
      <c r="Q913">
        <f>COUNTIF(PROMJENA!A:A,PlanMasine[[#This Row],[KPL]]&amp;"-"&amp;PlanMasine[[#This Row],[RN]])</f>
        <v>0</v>
      </c>
      <c r="R913">
        <f>IFERROR(INDEX(REDOSLIJED!A:A,MATCH(PlanMasine[[#This Row],[KPL]],REDOSLIJED!B:B,0)),MAX(REDOSLIJED!A:A)+1)</f>
        <v>45</v>
      </c>
      <c r="S913" s="9">
        <f>SUM($M$2:M913)</f>
        <v>3.5958333333333514</v>
      </c>
      <c r="T913" s="3">
        <f>PlanMasine[[#This Row],[Datum SAS]]-1</f>
        <v>45823</v>
      </c>
      <c r="U913">
        <f>WEEKDAY(PlanMasine[[#This Row],[ZAVRŠETAK MAŠINSKE]],2)</f>
        <v>7</v>
      </c>
      <c r="V913" s="3">
        <f>IF(WEEKDAY(PlanMasine[[#This Row],[Datum SAS]]-1,2)=7,PlanMasine[[#This Row],[Datum SAS]]-3,PlanMasine[[#This Row],[Datum SAS]]-1)</f>
        <v>45821</v>
      </c>
      <c r="W913">
        <f>WEEKNUM(PlanMasine[[#This Row],[Column2]],1)</f>
        <v>24</v>
      </c>
    </row>
    <row r="914" spans="1:23" x14ac:dyDescent="0.25">
      <c r="A914">
        <v>1022084</v>
      </c>
      <c r="B914">
        <v>1</v>
      </c>
      <c r="C914">
        <v>1022018</v>
      </c>
      <c r="D914" t="s">
        <v>2079</v>
      </c>
      <c r="E914">
        <v>9</v>
      </c>
      <c r="F914">
        <v>6</v>
      </c>
      <c r="G914">
        <v>0</v>
      </c>
      <c r="H914">
        <v>0</v>
      </c>
      <c r="I914" t="s">
        <v>5</v>
      </c>
      <c r="J914" t="s">
        <v>570</v>
      </c>
      <c r="K914" t="s">
        <v>1796</v>
      </c>
      <c r="L914" s="3">
        <v>45841</v>
      </c>
      <c r="M9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14" s="3">
        <v>45824</v>
      </c>
      <c r="O914" s="5">
        <f>IFERROR((PlanMasine[[#This Row],[Norma]]/PlanMasine[[#This Row],[Q]])*(PlanMasine[[#This Row],[Q]]/SUMIF(C:C,PlanMasine[[#This Row],[RN]],B:B)*PlanMasine[[#This Row],[KPLQ]]),0)</f>
        <v>1.5</v>
      </c>
      <c r="P914">
        <v>215476</v>
      </c>
      <c r="Q914">
        <f>COUNTIF(PROMJENA!A:A,PlanMasine[[#This Row],[KPL]]&amp;"-"&amp;PlanMasine[[#This Row],[RN]])</f>
        <v>0</v>
      </c>
      <c r="R914">
        <f>IFERROR(INDEX(REDOSLIJED!A:A,MATCH(PlanMasine[[#This Row],[KPL]],REDOSLIJED!B:B,0)),MAX(REDOSLIJED!A:A)+1)</f>
        <v>45</v>
      </c>
      <c r="S914" s="9">
        <f>SUM($M$2:M914)</f>
        <v>3.596875000000018</v>
      </c>
      <c r="T914" s="3">
        <f>PlanMasine[[#This Row],[Datum SAS]]-1</f>
        <v>45823</v>
      </c>
      <c r="U914">
        <f>WEEKDAY(PlanMasine[[#This Row],[ZAVRŠETAK MAŠINSKE]],2)</f>
        <v>7</v>
      </c>
      <c r="V914" s="3">
        <f>IF(WEEKDAY(PlanMasine[[#This Row],[Datum SAS]]-1,2)=7,PlanMasine[[#This Row],[Datum SAS]]-3,PlanMasine[[#This Row],[Datum SAS]]-1)</f>
        <v>45821</v>
      </c>
      <c r="W914">
        <f>WEEKNUM(PlanMasine[[#This Row],[Column2]],1)</f>
        <v>24</v>
      </c>
    </row>
    <row r="915" spans="1:23" x14ac:dyDescent="0.25">
      <c r="A915">
        <v>1022084</v>
      </c>
      <c r="B915">
        <v>1</v>
      </c>
      <c r="C915">
        <v>1022005</v>
      </c>
      <c r="D915" t="s">
        <v>2018</v>
      </c>
      <c r="E915">
        <v>30</v>
      </c>
      <c r="F915">
        <v>6</v>
      </c>
      <c r="G915">
        <v>0</v>
      </c>
      <c r="H915">
        <v>0</v>
      </c>
      <c r="I915" t="s">
        <v>5</v>
      </c>
      <c r="J915" t="s">
        <v>570</v>
      </c>
      <c r="K915" t="s">
        <v>1796</v>
      </c>
      <c r="L915" s="3">
        <v>45841</v>
      </c>
      <c r="M9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15" s="3">
        <v>45824</v>
      </c>
      <c r="O915" s="5">
        <f>IFERROR((PlanMasine[[#This Row],[Norma]]/PlanMasine[[#This Row],[Q]])*(PlanMasine[[#This Row],[Q]]/SUMIF(C:C,PlanMasine[[#This Row],[RN]],B:B)*PlanMasine[[#This Row],[KPLQ]]),0)</f>
        <v>5</v>
      </c>
      <c r="P915">
        <v>215463</v>
      </c>
      <c r="Q915">
        <f>COUNTIF(PROMJENA!A:A,PlanMasine[[#This Row],[KPL]]&amp;"-"&amp;PlanMasine[[#This Row],[RN]])</f>
        <v>0</v>
      </c>
      <c r="R915">
        <f>IFERROR(INDEX(REDOSLIJED!A:A,MATCH(PlanMasine[[#This Row],[KPL]],REDOSLIJED!B:B,0)),MAX(REDOSLIJED!A:A)+1)</f>
        <v>45</v>
      </c>
      <c r="S915" s="9">
        <f>SUM($M$2:M915)</f>
        <v>3.6003472222222404</v>
      </c>
      <c r="T915" s="3">
        <f>PlanMasine[[#This Row],[Datum SAS]]-1</f>
        <v>45823</v>
      </c>
      <c r="U915">
        <f>WEEKDAY(PlanMasine[[#This Row],[ZAVRŠETAK MAŠINSKE]],2)</f>
        <v>7</v>
      </c>
      <c r="V915" s="3">
        <f>IF(WEEKDAY(PlanMasine[[#This Row],[Datum SAS]]-1,2)=7,PlanMasine[[#This Row],[Datum SAS]]-3,PlanMasine[[#This Row],[Datum SAS]]-1)</f>
        <v>45821</v>
      </c>
      <c r="W915">
        <f>WEEKNUM(PlanMasine[[#This Row],[Column2]],1)</f>
        <v>24</v>
      </c>
    </row>
    <row r="916" spans="1:23" x14ac:dyDescent="0.25">
      <c r="A916">
        <v>1022084</v>
      </c>
      <c r="B916">
        <v>1</v>
      </c>
      <c r="C916">
        <v>1022032</v>
      </c>
      <c r="D916" t="s">
        <v>2083</v>
      </c>
      <c r="E916">
        <v>12</v>
      </c>
      <c r="F916">
        <v>6</v>
      </c>
      <c r="G916">
        <v>0</v>
      </c>
      <c r="H916">
        <v>0</v>
      </c>
      <c r="I916" t="s">
        <v>5</v>
      </c>
      <c r="J916" t="s">
        <v>570</v>
      </c>
      <c r="K916" t="s">
        <v>1796</v>
      </c>
      <c r="L916" s="3">
        <v>45841</v>
      </c>
      <c r="M9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16" s="3">
        <v>45824</v>
      </c>
      <c r="O916" s="5">
        <f>IFERROR((PlanMasine[[#This Row],[Norma]]/PlanMasine[[#This Row],[Q]])*(PlanMasine[[#This Row],[Q]]/SUMIF(C:C,PlanMasine[[#This Row],[RN]],B:B)*PlanMasine[[#This Row],[KPLQ]]),0)</f>
        <v>2</v>
      </c>
      <c r="P916">
        <v>215494</v>
      </c>
      <c r="Q916">
        <f>COUNTIF(PROMJENA!A:A,PlanMasine[[#This Row],[KPL]]&amp;"-"&amp;PlanMasine[[#This Row],[RN]])</f>
        <v>0</v>
      </c>
      <c r="R916">
        <f>IFERROR(INDEX(REDOSLIJED!A:A,MATCH(PlanMasine[[#This Row],[KPL]],REDOSLIJED!B:B,0)),MAX(REDOSLIJED!A:A)+1)</f>
        <v>45</v>
      </c>
      <c r="S916" s="9">
        <f>SUM($M$2:M916)</f>
        <v>3.6017361111111295</v>
      </c>
      <c r="T916" s="3">
        <f>PlanMasine[[#This Row],[Datum SAS]]-1</f>
        <v>45823</v>
      </c>
      <c r="U916">
        <f>WEEKDAY(PlanMasine[[#This Row],[ZAVRŠETAK MAŠINSKE]],2)</f>
        <v>7</v>
      </c>
      <c r="V916" s="3">
        <f>IF(WEEKDAY(PlanMasine[[#This Row],[Datum SAS]]-1,2)=7,PlanMasine[[#This Row],[Datum SAS]]-3,PlanMasine[[#This Row],[Datum SAS]]-1)</f>
        <v>45821</v>
      </c>
      <c r="W916">
        <f>WEEKNUM(PlanMasine[[#This Row],[Column2]],1)</f>
        <v>24</v>
      </c>
    </row>
    <row r="917" spans="1:23" x14ac:dyDescent="0.25">
      <c r="A917">
        <v>1022084</v>
      </c>
      <c r="B917">
        <v>1</v>
      </c>
      <c r="C917">
        <v>1022000</v>
      </c>
      <c r="D917" t="s">
        <v>2017</v>
      </c>
      <c r="E917">
        <v>18</v>
      </c>
      <c r="F917">
        <v>6</v>
      </c>
      <c r="G917">
        <v>0</v>
      </c>
      <c r="H917">
        <v>0</v>
      </c>
      <c r="I917" t="s">
        <v>5</v>
      </c>
      <c r="J917" t="s">
        <v>570</v>
      </c>
      <c r="K917" t="s">
        <v>1796</v>
      </c>
      <c r="L917" s="3">
        <v>45841</v>
      </c>
      <c r="M9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17" s="3">
        <v>45824</v>
      </c>
      <c r="O917" s="5">
        <f>IFERROR((PlanMasine[[#This Row],[Norma]]/PlanMasine[[#This Row],[Q]])*(PlanMasine[[#This Row],[Q]]/SUMIF(C:C,PlanMasine[[#This Row],[RN]],B:B)*PlanMasine[[#This Row],[KPLQ]]),0)</f>
        <v>3</v>
      </c>
      <c r="P917">
        <v>215458</v>
      </c>
      <c r="Q917">
        <f>COUNTIF(PROMJENA!A:A,PlanMasine[[#This Row],[KPL]]&amp;"-"&amp;PlanMasine[[#This Row],[RN]])</f>
        <v>0</v>
      </c>
      <c r="R917">
        <f>IFERROR(INDEX(REDOSLIJED!A:A,MATCH(PlanMasine[[#This Row],[KPL]],REDOSLIJED!B:B,0)),MAX(REDOSLIJED!A:A)+1)</f>
        <v>45</v>
      </c>
      <c r="S917" s="9">
        <f>SUM($M$2:M917)</f>
        <v>3.6038194444444627</v>
      </c>
      <c r="T917" s="3">
        <f>PlanMasine[[#This Row],[Datum SAS]]-1</f>
        <v>45823</v>
      </c>
      <c r="U917">
        <f>WEEKDAY(PlanMasine[[#This Row],[ZAVRŠETAK MAŠINSKE]],2)</f>
        <v>7</v>
      </c>
      <c r="V917" s="3">
        <f>IF(WEEKDAY(PlanMasine[[#This Row],[Datum SAS]]-1,2)=7,PlanMasine[[#This Row],[Datum SAS]]-3,PlanMasine[[#This Row],[Datum SAS]]-1)</f>
        <v>45821</v>
      </c>
      <c r="W917">
        <f>WEEKNUM(PlanMasine[[#This Row],[Column2]],1)</f>
        <v>24</v>
      </c>
    </row>
    <row r="918" spans="1:23" x14ac:dyDescent="0.25">
      <c r="A918">
        <v>1022084</v>
      </c>
      <c r="B918">
        <v>1</v>
      </c>
      <c r="C918">
        <v>1022028</v>
      </c>
      <c r="D918" t="s">
        <v>2081</v>
      </c>
      <c r="E918">
        <v>18</v>
      </c>
      <c r="F918">
        <v>6</v>
      </c>
      <c r="G918">
        <v>0</v>
      </c>
      <c r="H918">
        <v>0</v>
      </c>
      <c r="I918" t="s">
        <v>5</v>
      </c>
      <c r="J918" t="s">
        <v>570</v>
      </c>
      <c r="K918" t="s">
        <v>1796</v>
      </c>
      <c r="L918" s="3">
        <v>45841</v>
      </c>
      <c r="M9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18" s="3">
        <v>45824</v>
      </c>
      <c r="O918" s="5">
        <f>IFERROR((PlanMasine[[#This Row],[Norma]]/PlanMasine[[#This Row],[Q]])*(PlanMasine[[#This Row],[Q]]/SUMIF(C:C,PlanMasine[[#This Row],[RN]],B:B)*PlanMasine[[#This Row],[KPLQ]]),0)</f>
        <v>3</v>
      </c>
      <c r="P918">
        <v>215490</v>
      </c>
      <c r="Q918">
        <f>COUNTIF(PROMJENA!A:A,PlanMasine[[#This Row],[KPL]]&amp;"-"&amp;PlanMasine[[#This Row],[RN]])</f>
        <v>0</v>
      </c>
      <c r="R918">
        <f>IFERROR(INDEX(REDOSLIJED!A:A,MATCH(PlanMasine[[#This Row],[KPL]],REDOSLIJED!B:B,0)),MAX(REDOSLIJED!A:A)+1)</f>
        <v>45</v>
      </c>
      <c r="S918" s="9">
        <f>SUM($M$2:M918)</f>
        <v>3.6059027777777959</v>
      </c>
      <c r="T918" s="3">
        <f>PlanMasine[[#This Row],[Datum SAS]]-1</f>
        <v>45823</v>
      </c>
      <c r="U918">
        <f>WEEKDAY(PlanMasine[[#This Row],[ZAVRŠETAK MAŠINSKE]],2)</f>
        <v>7</v>
      </c>
      <c r="V918" s="3">
        <f>IF(WEEKDAY(PlanMasine[[#This Row],[Datum SAS]]-1,2)=7,PlanMasine[[#This Row],[Datum SAS]]-3,PlanMasine[[#This Row],[Datum SAS]]-1)</f>
        <v>45821</v>
      </c>
      <c r="W918">
        <f>WEEKNUM(PlanMasine[[#This Row],[Column2]],1)</f>
        <v>24</v>
      </c>
    </row>
    <row r="919" spans="1:23" x14ac:dyDescent="0.25">
      <c r="A919">
        <v>1022084</v>
      </c>
      <c r="B919">
        <v>1</v>
      </c>
      <c r="C919">
        <v>1022004</v>
      </c>
      <c r="D919" t="s">
        <v>2082</v>
      </c>
      <c r="E919">
        <v>36</v>
      </c>
      <c r="F919">
        <v>6</v>
      </c>
      <c r="G919">
        <v>0</v>
      </c>
      <c r="H919">
        <v>0</v>
      </c>
      <c r="I919" t="s">
        <v>5</v>
      </c>
      <c r="J919" t="s">
        <v>570</v>
      </c>
      <c r="K919" t="s">
        <v>1796</v>
      </c>
      <c r="L919" s="3">
        <v>45841</v>
      </c>
      <c r="M9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919" s="3">
        <v>45824</v>
      </c>
      <c r="O919" s="5">
        <f>IFERROR((PlanMasine[[#This Row],[Norma]]/PlanMasine[[#This Row],[Q]])*(PlanMasine[[#This Row],[Q]]/SUMIF(C:C,PlanMasine[[#This Row],[RN]],B:B)*PlanMasine[[#This Row],[KPLQ]]),0)</f>
        <v>6</v>
      </c>
      <c r="P919">
        <v>215462</v>
      </c>
      <c r="Q919">
        <f>COUNTIF(PROMJENA!A:A,PlanMasine[[#This Row],[KPL]]&amp;"-"&amp;PlanMasine[[#This Row],[RN]])</f>
        <v>0</v>
      </c>
      <c r="R919">
        <f>IFERROR(INDEX(REDOSLIJED!A:A,MATCH(PlanMasine[[#This Row],[KPL]],REDOSLIJED!B:B,0)),MAX(REDOSLIJED!A:A)+1)</f>
        <v>45</v>
      </c>
      <c r="S919" s="9">
        <f>SUM($M$2:M919)</f>
        <v>3.6100694444444628</v>
      </c>
      <c r="T919" s="3">
        <f>PlanMasine[[#This Row],[Datum SAS]]-1</f>
        <v>45823</v>
      </c>
      <c r="U919">
        <f>WEEKDAY(PlanMasine[[#This Row],[ZAVRŠETAK MAŠINSKE]],2)</f>
        <v>7</v>
      </c>
      <c r="V919" s="3">
        <f>IF(WEEKDAY(PlanMasine[[#This Row],[Datum SAS]]-1,2)=7,PlanMasine[[#This Row],[Datum SAS]]-3,PlanMasine[[#This Row],[Datum SAS]]-1)</f>
        <v>45821</v>
      </c>
      <c r="W919">
        <f>WEEKNUM(PlanMasine[[#This Row],[Column2]],1)</f>
        <v>24</v>
      </c>
    </row>
    <row r="920" spans="1:23" x14ac:dyDescent="0.25">
      <c r="A920">
        <v>1022084</v>
      </c>
      <c r="B920">
        <v>1</v>
      </c>
      <c r="C920">
        <v>1022003</v>
      </c>
      <c r="D920" t="s">
        <v>2195</v>
      </c>
      <c r="E920">
        <v>30</v>
      </c>
      <c r="F920">
        <v>6</v>
      </c>
      <c r="G920">
        <v>0</v>
      </c>
      <c r="H920">
        <v>0</v>
      </c>
      <c r="I920" t="s">
        <v>5</v>
      </c>
      <c r="J920" t="s">
        <v>570</v>
      </c>
      <c r="K920" t="s">
        <v>1796</v>
      </c>
      <c r="L920" s="3">
        <v>45841</v>
      </c>
      <c r="M9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20" s="3">
        <v>45824</v>
      </c>
      <c r="O920" s="5">
        <f>IFERROR((PlanMasine[[#This Row],[Norma]]/PlanMasine[[#This Row],[Q]])*(PlanMasine[[#This Row],[Q]]/SUMIF(C:C,PlanMasine[[#This Row],[RN]],B:B)*PlanMasine[[#This Row],[KPLQ]]),0)</f>
        <v>5</v>
      </c>
      <c r="P920">
        <v>215461</v>
      </c>
      <c r="Q920">
        <f>COUNTIF(PROMJENA!A:A,PlanMasine[[#This Row],[KPL]]&amp;"-"&amp;PlanMasine[[#This Row],[RN]])</f>
        <v>0</v>
      </c>
      <c r="R920">
        <f>IFERROR(INDEX(REDOSLIJED!A:A,MATCH(PlanMasine[[#This Row],[KPL]],REDOSLIJED!B:B,0)),MAX(REDOSLIJED!A:A)+1)</f>
        <v>45</v>
      </c>
      <c r="S920" s="9">
        <f>SUM($M$2:M920)</f>
        <v>3.6135416666666851</v>
      </c>
      <c r="T920" s="3">
        <f>PlanMasine[[#This Row],[Datum SAS]]-1</f>
        <v>45823</v>
      </c>
      <c r="U920">
        <f>WEEKDAY(PlanMasine[[#This Row],[ZAVRŠETAK MAŠINSKE]],2)</f>
        <v>7</v>
      </c>
      <c r="V920" s="3">
        <f>IF(WEEKDAY(PlanMasine[[#This Row],[Datum SAS]]-1,2)=7,PlanMasine[[#This Row],[Datum SAS]]-3,PlanMasine[[#This Row],[Datum SAS]]-1)</f>
        <v>45821</v>
      </c>
      <c r="W920">
        <f>WEEKNUM(PlanMasine[[#This Row],[Column2]],1)</f>
        <v>24</v>
      </c>
    </row>
    <row r="921" spans="1:23" x14ac:dyDescent="0.25">
      <c r="A921">
        <v>1022084</v>
      </c>
      <c r="B921">
        <v>1</v>
      </c>
      <c r="C921">
        <v>1022029</v>
      </c>
      <c r="D921" t="s">
        <v>2194</v>
      </c>
      <c r="E921">
        <v>18</v>
      </c>
      <c r="F921">
        <v>6</v>
      </c>
      <c r="G921">
        <v>0</v>
      </c>
      <c r="H921">
        <v>0</v>
      </c>
      <c r="I921" t="s">
        <v>5</v>
      </c>
      <c r="J921" t="s">
        <v>570</v>
      </c>
      <c r="K921" t="s">
        <v>1796</v>
      </c>
      <c r="L921" s="3">
        <v>45841</v>
      </c>
      <c r="M9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21" s="3">
        <v>45824</v>
      </c>
      <c r="O921" s="5">
        <f>IFERROR((PlanMasine[[#This Row],[Norma]]/PlanMasine[[#This Row],[Q]])*(PlanMasine[[#This Row],[Q]]/SUMIF(C:C,PlanMasine[[#This Row],[RN]],B:B)*PlanMasine[[#This Row],[KPLQ]]),0)</f>
        <v>3</v>
      </c>
      <c r="P921">
        <v>215491</v>
      </c>
      <c r="Q921">
        <f>COUNTIF(PROMJENA!A:A,PlanMasine[[#This Row],[KPL]]&amp;"-"&amp;PlanMasine[[#This Row],[RN]])</f>
        <v>0</v>
      </c>
      <c r="R921">
        <f>IFERROR(INDEX(REDOSLIJED!A:A,MATCH(PlanMasine[[#This Row],[KPL]],REDOSLIJED!B:B,0)),MAX(REDOSLIJED!A:A)+1)</f>
        <v>45</v>
      </c>
      <c r="S921" s="9">
        <f>SUM($M$2:M921)</f>
        <v>3.6156250000000183</v>
      </c>
      <c r="T921" s="3">
        <f>PlanMasine[[#This Row],[Datum SAS]]-1</f>
        <v>45823</v>
      </c>
      <c r="U921">
        <f>WEEKDAY(PlanMasine[[#This Row],[ZAVRŠETAK MAŠINSKE]],2)</f>
        <v>7</v>
      </c>
      <c r="V921" s="3">
        <f>IF(WEEKDAY(PlanMasine[[#This Row],[Datum SAS]]-1,2)=7,PlanMasine[[#This Row],[Datum SAS]]-3,PlanMasine[[#This Row],[Datum SAS]]-1)</f>
        <v>45821</v>
      </c>
      <c r="W921">
        <f>WEEKNUM(PlanMasine[[#This Row],[Column2]],1)</f>
        <v>24</v>
      </c>
    </row>
    <row r="922" spans="1:23" x14ac:dyDescent="0.25">
      <c r="A922">
        <v>1022084</v>
      </c>
      <c r="B922">
        <v>1</v>
      </c>
      <c r="C922">
        <v>1022001</v>
      </c>
      <c r="D922" t="s">
        <v>1600</v>
      </c>
      <c r="E922">
        <v>18</v>
      </c>
      <c r="F922">
        <v>6</v>
      </c>
      <c r="G922">
        <v>0</v>
      </c>
      <c r="H922">
        <v>0</v>
      </c>
      <c r="I922" t="s">
        <v>5</v>
      </c>
      <c r="J922" t="s">
        <v>570</v>
      </c>
      <c r="K922" t="s">
        <v>1796</v>
      </c>
      <c r="L922" s="3">
        <v>45841</v>
      </c>
      <c r="M9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22" s="3">
        <v>45824</v>
      </c>
      <c r="O922" s="5">
        <f>IFERROR((PlanMasine[[#This Row],[Norma]]/PlanMasine[[#This Row],[Q]])*(PlanMasine[[#This Row],[Q]]/SUMIF(C:C,PlanMasine[[#This Row],[RN]],B:B)*PlanMasine[[#This Row],[KPLQ]]),0)</f>
        <v>3</v>
      </c>
      <c r="P922">
        <v>215459</v>
      </c>
      <c r="Q922">
        <f>COUNTIF(PROMJENA!A:A,PlanMasine[[#This Row],[KPL]]&amp;"-"&amp;PlanMasine[[#This Row],[RN]])</f>
        <v>0</v>
      </c>
      <c r="R922">
        <f>IFERROR(INDEX(REDOSLIJED!A:A,MATCH(PlanMasine[[#This Row],[KPL]],REDOSLIJED!B:B,0)),MAX(REDOSLIJED!A:A)+1)</f>
        <v>45</v>
      </c>
      <c r="S922" s="9">
        <f>SUM($M$2:M922)</f>
        <v>3.6177083333333515</v>
      </c>
      <c r="T922" s="3">
        <f>PlanMasine[[#This Row],[Datum SAS]]-1</f>
        <v>45823</v>
      </c>
      <c r="U922">
        <f>WEEKDAY(PlanMasine[[#This Row],[ZAVRŠETAK MAŠINSKE]],2)</f>
        <v>7</v>
      </c>
      <c r="V922" s="3">
        <f>IF(WEEKDAY(PlanMasine[[#This Row],[Datum SAS]]-1,2)=7,PlanMasine[[#This Row],[Datum SAS]]-3,PlanMasine[[#This Row],[Datum SAS]]-1)</f>
        <v>45821</v>
      </c>
      <c r="W922">
        <f>WEEKNUM(PlanMasine[[#This Row],[Column2]],1)</f>
        <v>24</v>
      </c>
    </row>
    <row r="923" spans="1:23" x14ac:dyDescent="0.25">
      <c r="A923">
        <v>1022085</v>
      </c>
      <c r="B923">
        <v>1</v>
      </c>
      <c r="C923">
        <v>1022028</v>
      </c>
      <c r="D923" t="s">
        <v>2081</v>
      </c>
      <c r="E923">
        <v>18</v>
      </c>
      <c r="F923">
        <v>6</v>
      </c>
      <c r="G923">
        <v>0</v>
      </c>
      <c r="H923">
        <v>0</v>
      </c>
      <c r="I923" t="s">
        <v>5</v>
      </c>
      <c r="J923" t="s">
        <v>570</v>
      </c>
      <c r="K923" t="s">
        <v>1796</v>
      </c>
      <c r="L923" s="3">
        <v>45841</v>
      </c>
      <c r="M9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23" s="3">
        <v>45824</v>
      </c>
      <c r="O923" s="5">
        <f>IFERROR((PlanMasine[[#This Row],[Norma]]/PlanMasine[[#This Row],[Q]])*(PlanMasine[[#This Row],[Q]]/SUMIF(C:C,PlanMasine[[#This Row],[RN]],B:B)*PlanMasine[[#This Row],[KPLQ]]),0)</f>
        <v>3</v>
      </c>
      <c r="P923">
        <v>215490</v>
      </c>
      <c r="Q923">
        <f>COUNTIF(PROMJENA!A:A,PlanMasine[[#This Row],[KPL]]&amp;"-"&amp;PlanMasine[[#This Row],[RN]])</f>
        <v>0</v>
      </c>
      <c r="R923">
        <f>IFERROR(INDEX(REDOSLIJED!A:A,MATCH(PlanMasine[[#This Row],[KPL]],REDOSLIJED!B:B,0)),MAX(REDOSLIJED!A:A)+1)</f>
        <v>45</v>
      </c>
      <c r="S923" s="9">
        <f>SUM($M$2:M923)</f>
        <v>3.6197916666666847</v>
      </c>
      <c r="T923" s="3">
        <f>PlanMasine[[#This Row],[Datum SAS]]-1</f>
        <v>45823</v>
      </c>
      <c r="U923">
        <f>WEEKDAY(PlanMasine[[#This Row],[ZAVRŠETAK MAŠINSKE]],2)</f>
        <v>7</v>
      </c>
      <c r="V923" s="3">
        <f>IF(WEEKDAY(PlanMasine[[#This Row],[Datum SAS]]-1,2)=7,PlanMasine[[#This Row],[Datum SAS]]-3,PlanMasine[[#This Row],[Datum SAS]]-1)</f>
        <v>45821</v>
      </c>
      <c r="W923">
        <f>WEEKNUM(PlanMasine[[#This Row],[Column2]],1)</f>
        <v>24</v>
      </c>
    </row>
    <row r="924" spans="1:23" x14ac:dyDescent="0.25">
      <c r="A924">
        <v>1022085</v>
      </c>
      <c r="B924">
        <v>1</v>
      </c>
      <c r="C924">
        <v>1022018</v>
      </c>
      <c r="D924" t="s">
        <v>2079</v>
      </c>
      <c r="E924">
        <v>9</v>
      </c>
      <c r="F924">
        <v>6</v>
      </c>
      <c r="G924">
        <v>0</v>
      </c>
      <c r="H924">
        <v>0</v>
      </c>
      <c r="I924" t="s">
        <v>5</v>
      </c>
      <c r="J924" t="s">
        <v>570</v>
      </c>
      <c r="K924" t="s">
        <v>1796</v>
      </c>
      <c r="L924" s="3">
        <v>45841</v>
      </c>
      <c r="M9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24" s="3">
        <v>45824</v>
      </c>
      <c r="O924" s="5">
        <f>IFERROR((PlanMasine[[#This Row],[Norma]]/PlanMasine[[#This Row],[Q]])*(PlanMasine[[#This Row],[Q]]/SUMIF(C:C,PlanMasine[[#This Row],[RN]],B:B)*PlanMasine[[#This Row],[KPLQ]]),0)</f>
        <v>1.5</v>
      </c>
      <c r="P924">
        <v>215476</v>
      </c>
      <c r="Q924">
        <f>COUNTIF(PROMJENA!A:A,PlanMasine[[#This Row],[KPL]]&amp;"-"&amp;PlanMasine[[#This Row],[RN]])</f>
        <v>0</v>
      </c>
      <c r="R924">
        <f>IFERROR(INDEX(REDOSLIJED!A:A,MATCH(PlanMasine[[#This Row],[KPL]],REDOSLIJED!B:B,0)),MAX(REDOSLIJED!A:A)+1)</f>
        <v>45</v>
      </c>
      <c r="S924" s="9">
        <f>SUM($M$2:M924)</f>
        <v>3.6208333333333513</v>
      </c>
      <c r="T924" s="3">
        <f>PlanMasine[[#This Row],[Datum SAS]]-1</f>
        <v>45823</v>
      </c>
      <c r="U924">
        <f>WEEKDAY(PlanMasine[[#This Row],[ZAVRŠETAK MAŠINSKE]],2)</f>
        <v>7</v>
      </c>
      <c r="V924" s="3">
        <f>IF(WEEKDAY(PlanMasine[[#This Row],[Datum SAS]]-1,2)=7,PlanMasine[[#This Row],[Datum SAS]]-3,PlanMasine[[#This Row],[Datum SAS]]-1)</f>
        <v>45821</v>
      </c>
      <c r="W924">
        <f>WEEKNUM(PlanMasine[[#This Row],[Column2]],1)</f>
        <v>24</v>
      </c>
    </row>
    <row r="925" spans="1:23" x14ac:dyDescent="0.25">
      <c r="A925">
        <v>1022085</v>
      </c>
      <c r="B925">
        <v>1</v>
      </c>
      <c r="C925">
        <v>1022034</v>
      </c>
      <c r="D925" t="s">
        <v>2187</v>
      </c>
      <c r="E925">
        <v>18</v>
      </c>
      <c r="F925">
        <v>6</v>
      </c>
      <c r="G925">
        <v>0</v>
      </c>
      <c r="H925">
        <v>0</v>
      </c>
      <c r="I925" t="s">
        <v>5</v>
      </c>
      <c r="J925" t="s">
        <v>570</v>
      </c>
      <c r="K925" t="s">
        <v>1796</v>
      </c>
      <c r="L925" s="3">
        <v>45841</v>
      </c>
      <c r="M9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25" s="3">
        <v>45824</v>
      </c>
      <c r="O925" s="5">
        <f>IFERROR((PlanMasine[[#This Row],[Norma]]/PlanMasine[[#This Row],[Q]])*(PlanMasine[[#This Row],[Q]]/SUMIF(C:C,PlanMasine[[#This Row],[RN]],B:B)*PlanMasine[[#This Row],[KPLQ]]),0)</f>
        <v>3</v>
      </c>
      <c r="P925">
        <v>215496</v>
      </c>
      <c r="Q925">
        <f>COUNTIF(PROMJENA!A:A,PlanMasine[[#This Row],[KPL]]&amp;"-"&amp;PlanMasine[[#This Row],[RN]])</f>
        <v>0</v>
      </c>
      <c r="R925">
        <f>IFERROR(INDEX(REDOSLIJED!A:A,MATCH(PlanMasine[[#This Row],[KPL]],REDOSLIJED!B:B,0)),MAX(REDOSLIJED!A:A)+1)</f>
        <v>45</v>
      </c>
      <c r="S925" s="9">
        <f>SUM($M$2:M925)</f>
        <v>3.6229166666666845</v>
      </c>
      <c r="T925" s="3">
        <f>PlanMasine[[#This Row],[Datum SAS]]-1</f>
        <v>45823</v>
      </c>
      <c r="U925">
        <f>WEEKDAY(PlanMasine[[#This Row],[ZAVRŠETAK MAŠINSKE]],2)</f>
        <v>7</v>
      </c>
      <c r="V925" s="3">
        <f>IF(WEEKDAY(PlanMasine[[#This Row],[Datum SAS]]-1,2)=7,PlanMasine[[#This Row],[Datum SAS]]-3,PlanMasine[[#This Row],[Datum SAS]]-1)</f>
        <v>45821</v>
      </c>
      <c r="W925">
        <f>WEEKNUM(PlanMasine[[#This Row],[Column2]],1)</f>
        <v>24</v>
      </c>
    </row>
    <row r="926" spans="1:23" x14ac:dyDescent="0.25">
      <c r="A926">
        <v>1022085</v>
      </c>
      <c r="B926">
        <v>1</v>
      </c>
      <c r="C926">
        <v>1022032</v>
      </c>
      <c r="D926" t="s">
        <v>2083</v>
      </c>
      <c r="E926">
        <v>12</v>
      </c>
      <c r="F926">
        <v>6</v>
      </c>
      <c r="G926">
        <v>0</v>
      </c>
      <c r="H926">
        <v>0</v>
      </c>
      <c r="I926" t="s">
        <v>5</v>
      </c>
      <c r="J926" t="s">
        <v>570</v>
      </c>
      <c r="K926" t="s">
        <v>1796</v>
      </c>
      <c r="L926" s="3">
        <v>45841</v>
      </c>
      <c r="M9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26" s="3">
        <v>45824</v>
      </c>
      <c r="O926" s="5">
        <f>IFERROR((PlanMasine[[#This Row],[Norma]]/PlanMasine[[#This Row],[Q]])*(PlanMasine[[#This Row],[Q]]/SUMIF(C:C,PlanMasine[[#This Row],[RN]],B:B)*PlanMasine[[#This Row],[KPLQ]]),0)</f>
        <v>2</v>
      </c>
      <c r="P926">
        <v>215494</v>
      </c>
      <c r="Q926">
        <f>COUNTIF(PROMJENA!A:A,PlanMasine[[#This Row],[KPL]]&amp;"-"&amp;PlanMasine[[#This Row],[RN]])</f>
        <v>0</v>
      </c>
      <c r="R926">
        <f>IFERROR(INDEX(REDOSLIJED!A:A,MATCH(PlanMasine[[#This Row],[KPL]],REDOSLIJED!B:B,0)),MAX(REDOSLIJED!A:A)+1)</f>
        <v>45</v>
      </c>
      <c r="S926" s="9">
        <f>SUM($M$2:M926)</f>
        <v>3.6243055555555737</v>
      </c>
      <c r="T926" s="3">
        <f>PlanMasine[[#This Row],[Datum SAS]]-1</f>
        <v>45823</v>
      </c>
      <c r="U926">
        <f>WEEKDAY(PlanMasine[[#This Row],[ZAVRŠETAK MAŠINSKE]],2)</f>
        <v>7</v>
      </c>
      <c r="V926" s="3">
        <f>IF(WEEKDAY(PlanMasine[[#This Row],[Datum SAS]]-1,2)=7,PlanMasine[[#This Row],[Datum SAS]]-3,PlanMasine[[#This Row],[Datum SAS]]-1)</f>
        <v>45821</v>
      </c>
      <c r="W926">
        <f>WEEKNUM(PlanMasine[[#This Row],[Column2]],1)</f>
        <v>24</v>
      </c>
    </row>
    <row r="927" spans="1:23" x14ac:dyDescent="0.25">
      <c r="A927">
        <v>1022085</v>
      </c>
      <c r="B927">
        <v>1</v>
      </c>
      <c r="C927">
        <v>1022033</v>
      </c>
      <c r="D927" t="s">
        <v>2080</v>
      </c>
      <c r="E927">
        <v>12</v>
      </c>
      <c r="F927">
        <v>6</v>
      </c>
      <c r="G927">
        <v>0</v>
      </c>
      <c r="H927">
        <v>0</v>
      </c>
      <c r="I927" t="s">
        <v>5</v>
      </c>
      <c r="J927" t="s">
        <v>570</v>
      </c>
      <c r="K927" t="s">
        <v>1796</v>
      </c>
      <c r="L927" s="3">
        <v>45841</v>
      </c>
      <c r="M9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27" s="3">
        <v>45824</v>
      </c>
      <c r="O927" s="5">
        <f>IFERROR((PlanMasine[[#This Row],[Norma]]/PlanMasine[[#This Row],[Q]])*(PlanMasine[[#This Row],[Q]]/SUMIF(C:C,PlanMasine[[#This Row],[RN]],B:B)*PlanMasine[[#This Row],[KPLQ]]),0)</f>
        <v>2</v>
      </c>
      <c r="P927">
        <v>215495</v>
      </c>
      <c r="Q927">
        <f>COUNTIF(PROMJENA!A:A,PlanMasine[[#This Row],[KPL]]&amp;"-"&amp;PlanMasine[[#This Row],[RN]])</f>
        <v>0</v>
      </c>
      <c r="R927">
        <f>IFERROR(INDEX(REDOSLIJED!A:A,MATCH(PlanMasine[[#This Row],[KPL]],REDOSLIJED!B:B,0)),MAX(REDOSLIJED!A:A)+1)</f>
        <v>45</v>
      </c>
      <c r="S927" s="9">
        <f>SUM($M$2:M927)</f>
        <v>3.6256944444444628</v>
      </c>
      <c r="T927" s="3">
        <f>PlanMasine[[#This Row],[Datum SAS]]-1</f>
        <v>45823</v>
      </c>
      <c r="U927">
        <f>WEEKDAY(PlanMasine[[#This Row],[ZAVRŠETAK MAŠINSKE]],2)</f>
        <v>7</v>
      </c>
      <c r="V927" s="3">
        <f>IF(WEEKDAY(PlanMasine[[#This Row],[Datum SAS]]-1,2)=7,PlanMasine[[#This Row],[Datum SAS]]-3,PlanMasine[[#This Row],[Datum SAS]]-1)</f>
        <v>45821</v>
      </c>
      <c r="W927">
        <f>WEEKNUM(PlanMasine[[#This Row],[Column2]],1)</f>
        <v>24</v>
      </c>
    </row>
    <row r="928" spans="1:23" x14ac:dyDescent="0.25">
      <c r="A928">
        <v>1022085</v>
      </c>
      <c r="B928">
        <v>1</v>
      </c>
      <c r="C928">
        <v>1022029</v>
      </c>
      <c r="D928" t="s">
        <v>2194</v>
      </c>
      <c r="E928">
        <v>18</v>
      </c>
      <c r="F928">
        <v>6</v>
      </c>
      <c r="G928">
        <v>0</v>
      </c>
      <c r="H928">
        <v>0</v>
      </c>
      <c r="I928" t="s">
        <v>5</v>
      </c>
      <c r="J928" t="s">
        <v>570</v>
      </c>
      <c r="K928" t="s">
        <v>1796</v>
      </c>
      <c r="L928" s="3">
        <v>45841</v>
      </c>
      <c r="M9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28" s="3">
        <v>45824</v>
      </c>
      <c r="O928" s="5">
        <f>IFERROR((PlanMasine[[#This Row],[Norma]]/PlanMasine[[#This Row],[Q]])*(PlanMasine[[#This Row],[Q]]/SUMIF(C:C,PlanMasine[[#This Row],[RN]],B:B)*PlanMasine[[#This Row],[KPLQ]]),0)</f>
        <v>3</v>
      </c>
      <c r="P928">
        <v>215491</v>
      </c>
      <c r="Q928">
        <f>COUNTIF(PROMJENA!A:A,PlanMasine[[#This Row],[KPL]]&amp;"-"&amp;PlanMasine[[#This Row],[RN]])</f>
        <v>0</v>
      </c>
      <c r="R928">
        <f>IFERROR(INDEX(REDOSLIJED!A:A,MATCH(PlanMasine[[#This Row],[KPL]],REDOSLIJED!B:B,0)),MAX(REDOSLIJED!A:A)+1)</f>
        <v>45</v>
      </c>
      <c r="S928" s="9">
        <f>SUM($M$2:M928)</f>
        <v>3.627777777777796</v>
      </c>
      <c r="T928" s="3">
        <f>PlanMasine[[#This Row],[Datum SAS]]-1</f>
        <v>45823</v>
      </c>
      <c r="U928">
        <f>WEEKDAY(PlanMasine[[#This Row],[ZAVRŠETAK MAŠINSKE]],2)</f>
        <v>7</v>
      </c>
      <c r="V928" s="3">
        <f>IF(WEEKDAY(PlanMasine[[#This Row],[Datum SAS]]-1,2)=7,PlanMasine[[#This Row],[Datum SAS]]-3,PlanMasine[[#This Row],[Datum SAS]]-1)</f>
        <v>45821</v>
      </c>
      <c r="W928">
        <f>WEEKNUM(PlanMasine[[#This Row],[Column2]],1)</f>
        <v>24</v>
      </c>
    </row>
    <row r="929" spans="1:23" x14ac:dyDescent="0.25">
      <c r="A929">
        <v>1022085</v>
      </c>
      <c r="B929">
        <v>1</v>
      </c>
      <c r="C929">
        <v>1022042</v>
      </c>
      <c r="D929" t="s">
        <v>2016</v>
      </c>
      <c r="E929">
        <v>30</v>
      </c>
      <c r="F929">
        <v>12</v>
      </c>
      <c r="G929">
        <v>0</v>
      </c>
      <c r="H929">
        <v>0</v>
      </c>
      <c r="I929" t="s">
        <v>5</v>
      </c>
      <c r="J929" t="s">
        <v>570</v>
      </c>
      <c r="K929" t="s">
        <v>1796</v>
      </c>
      <c r="L929" s="3">
        <v>45841</v>
      </c>
      <c r="M9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29" s="3">
        <v>45824</v>
      </c>
      <c r="O929" s="5">
        <f>IFERROR((PlanMasine[[#This Row],[Norma]]/PlanMasine[[#This Row],[Q]])*(PlanMasine[[#This Row],[Q]]/SUMIF(C:C,PlanMasine[[#This Row],[RN]],B:B)*PlanMasine[[#This Row],[KPLQ]]),0)</f>
        <v>5</v>
      </c>
      <c r="P929">
        <v>215504</v>
      </c>
      <c r="Q929">
        <f>COUNTIF(PROMJENA!A:A,PlanMasine[[#This Row],[KPL]]&amp;"-"&amp;PlanMasine[[#This Row],[RN]])</f>
        <v>0</v>
      </c>
      <c r="R929">
        <f>IFERROR(INDEX(REDOSLIJED!A:A,MATCH(PlanMasine[[#This Row],[KPL]],REDOSLIJED!B:B,0)),MAX(REDOSLIJED!A:A)+1)</f>
        <v>45</v>
      </c>
      <c r="S929" s="9">
        <f>SUM($M$2:M929)</f>
        <v>3.6312500000000183</v>
      </c>
      <c r="T929" s="3">
        <f>PlanMasine[[#This Row],[Datum SAS]]-1</f>
        <v>45823</v>
      </c>
      <c r="U929">
        <f>WEEKDAY(PlanMasine[[#This Row],[ZAVRŠETAK MAŠINSKE]],2)</f>
        <v>7</v>
      </c>
      <c r="V929" s="3">
        <f>IF(WEEKDAY(PlanMasine[[#This Row],[Datum SAS]]-1,2)=7,PlanMasine[[#This Row],[Datum SAS]]-3,PlanMasine[[#This Row],[Datum SAS]]-1)</f>
        <v>45821</v>
      </c>
      <c r="W929">
        <f>WEEKNUM(PlanMasine[[#This Row],[Column2]],1)</f>
        <v>24</v>
      </c>
    </row>
    <row r="930" spans="1:23" x14ac:dyDescent="0.25">
      <c r="A930">
        <v>1022085</v>
      </c>
      <c r="B930">
        <v>1</v>
      </c>
      <c r="C930">
        <v>1022039</v>
      </c>
      <c r="D930" t="s">
        <v>2189</v>
      </c>
      <c r="E930">
        <v>36</v>
      </c>
      <c r="F930">
        <v>6</v>
      </c>
      <c r="G930">
        <v>0</v>
      </c>
      <c r="H930">
        <v>0</v>
      </c>
      <c r="I930" t="s">
        <v>5</v>
      </c>
      <c r="J930" t="s">
        <v>570</v>
      </c>
      <c r="K930" t="s">
        <v>1796</v>
      </c>
      <c r="L930" s="3">
        <v>45841</v>
      </c>
      <c r="M9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930" s="3">
        <v>45824</v>
      </c>
      <c r="O930" s="5">
        <f>IFERROR((PlanMasine[[#This Row],[Norma]]/PlanMasine[[#This Row],[Q]])*(PlanMasine[[#This Row],[Q]]/SUMIF(C:C,PlanMasine[[#This Row],[RN]],B:B)*PlanMasine[[#This Row],[KPLQ]]),0)</f>
        <v>6</v>
      </c>
      <c r="P930">
        <v>215501</v>
      </c>
      <c r="Q930">
        <f>COUNTIF(PROMJENA!A:A,PlanMasine[[#This Row],[KPL]]&amp;"-"&amp;PlanMasine[[#This Row],[RN]])</f>
        <v>0</v>
      </c>
      <c r="R930">
        <f>IFERROR(INDEX(REDOSLIJED!A:A,MATCH(PlanMasine[[#This Row],[KPL]],REDOSLIJED!B:B,0)),MAX(REDOSLIJED!A:A)+1)</f>
        <v>45</v>
      </c>
      <c r="S930" s="9">
        <f>SUM($M$2:M930)</f>
        <v>3.6354166666666852</v>
      </c>
      <c r="T930" s="3">
        <f>PlanMasine[[#This Row],[Datum SAS]]-1</f>
        <v>45823</v>
      </c>
      <c r="U930">
        <f>WEEKDAY(PlanMasine[[#This Row],[ZAVRŠETAK MAŠINSKE]],2)</f>
        <v>7</v>
      </c>
      <c r="V930" s="3">
        <f>IF(WEEKDAY(PlanMasine[[#This Row],[Datum SAS]]-1,2)=7,PlanMasine[[#This Row],[Datum SAS]]-3,PlanMasine[[#This Row],[Datum SAS]]-1)</f>
        <v>45821</v>
      </c>
      <c r="W930">
        <f>WEEKNUM(PlanMasine[[#This Row],[Column2]],1)</f>
        <v>24</v>
      </c>
    </row>
    <row r="931" spans="1:23" x14ac:dyDescent="0.25">
      <c r="A931">
        <v>1022085</v>
      </c>
      <c r="B931">
        <v>1</v>
      </c>
      <c r="C931">
        <v>1022000</v>
      </c>
      <c r="D931" t="s">
        <v>2017</v>
      </c>
      <c r="E931">
        <v>18</v>
      </c>
      <c r="F931">
        <v>6</v>
      </c>
      <c r="G931">
        <v>0</v>
      </c>
      <c r="H931">
        <v>0</v>
      </c>
      <c r="I931" t="s">
        <v>5</v>
      </c>
      <c r="J931" t="s">
        <v>570</v>
      </c>
      <c r="K931" t="s">
        <v>1796</v>
      </c>
      <c r="L931" s="3">
        <v>45841</v>
      </c>
      <c r="M9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31" s="3">
        <v>45824</v>
      </c>
      <c r="O931" s="5">
        <f>IFERROR((PlanMasine[[#This Row],[Norma]]/PlanMasine[[#This Row],[Q]])*(PlanMasine[[#This Row],[Q]]/SUMIF(C:C,PlanMasine[[#This Row],[RN]],B:B)*PlanMasine[[#This Row],[KPLQ]]),0)</f>
        <v>3</v>
      </c>
      <c r="P931">
        <v>215458</v>
      </c>
      <c r="Q931">
        <f>COUNTIF(PROMJENA!A:A,PlanMasine[[#This Row],[KPL]]&amp;"-"&amp;PlanMasine[[#This Row],[RN]])</f>
        <v>0</v>
      </c>
      <c r="R931">
        <f>IFERROR(INDEX(REDOSLIJED!A:A,MATCH(PlanMasine[[#This Row],[KPL]],REDOSLIJED!B:B,0)),MAX(REDOSLIJED!A:A)+1)</f>
        <v>45</v>
      </c>
      <c r="S931" s="9">
        <f>SUM($M$2:M931)</f>
        <v>3.6375000000000184</v>
      </c>
      <c r="T931" s="3">
        <f>PlanMasine[[#This Row],[Datum SAS]]-1</f>
        <v>45823</v>
      </c>
      <c r="U931">
        <f>WEEKDAY(PlanMasine[[#This Row],[ZAVRŠETAK MAŠINSKE]],2)</f>
        <v>7</v>
      </c>
      <c r="V931" s="3">
        <f>IF(WEEKDAY(PlanMasine[[#This Row],[Datum SAS]]-1,2)=7,PlanMasine[[#This Row],[Datum SAS]]-3,PlanMasine[[#This Row],[Datum SAS]]-1)</f>
        <v>45821</v>
      </c>
      <c r="W931">
        <f>WEEKNUM(PlanMasine[[#This Row],[Column2]],1)</f>
        <v>24</v>
      </c>
    </row>
    <row r="932" spans="1:23" x14ac:dyDescent="0.25">
      <c r="A932">
        <v>1022085</v>
      </c>
      <c r="B932">
        <v>1</v>
      </c>
      <c r="C932">
        <v>1022001</v>
      </c>
      <c r="D932" t="s">
        <v>1600</v>
      </c>
      <c r="E932">
        <v>18</v>
      </c>
      <c r="F932">
        <v>6</v>
      </c>
      <c r="G932">
        <v>0</v>
      </c>
      <c r="H932">
        <v>0</v>
      </c>
      <c r="I932" t="s">
        <v>5</v>
      </c>
      <c r="J932" t="s">
        <v>570</v>
      </c>
      <c r="K932" t="s">
        <v>1796</v>
      </c>
      <c r="L932" s="3">
        <v>45841</v>
      </c>
      <c r="M9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32" s="3">
        <v>45824</v>
      </c>
      <c r="O932" s="5">
        <f>IFERROR((PlanMasine[[#This Row],[Norma]]/PlanMasine[[#This Row],[Q]])*(PlanMasine[[#This Row],[Q]]/SUMIF(C:C,PlanMasine[[#This Row],[RN]],B:B)*PlanMasine[[#This Row],[KPLQ]]),0)</f>
        <v>3</v>
      </c>
      <c r="P932">
        <v>215459</v>
      </c>
      <c r="Q932">
        <f>COUNTIF(PROMJENA!A:A,PlanMasine[[#This Row],[KPL]]&amp;"-"&amp;PlanMasine[[#This Row],[RN]])</f>
        <v>0</v>
      </c>
      <c r="R932">
        <f>IFERROR(INDEX(REDOSLIJED!A:A,MATCH(PlanMasine[[#This Row],[KPL]],REDOSLIJED!B:B,0)),MAX(REDOSLIJED!A:A)+1)</f>
        <v>45</v>
      </c>
      <c r="S932" s="9">
        <f>SUM($M$2:M932)</f>
        <v>3.6395833333333516</v>
      </c>
      <c r="T932" s="3">
        <f>PlanMasine[[#This Row],[Datum SAS]]-1</f>
        <v>45823</v>
      </c>
      <c r="U932">
        <f>WEEKDAY(PlanMasine[[#This Row],[ZAVRŠETAK MAŠINSKE]],2)</f>
        <v>7</v>
      </c>
      <c r="V932" s="3">
        <f>IF(WEEKDAY(PlanMasine[[#This Row],[Datum SAS]]-1,2)=7,PlanMasine[[#This Row],[Datum SAS]]-3,PlanMasine[[#This Row],[Datum SAS]]-1)</f>
        <v>45821</v>
      </c>
      <c r="W932">
        <f>WEEKNUM(PlanMasine[[#This Row],[Column2]],1)</f>
        <v>24</v>
      </c>
    </row>
    <row r="933" spans="1:23" x14ac:dyDescent="0.25">
      <c r="A933">
        <v>1022085</v>
      </c>
      <c r="B933">
        <v>1</v>
      </c>
      <c r="C933">
        <v>1022003</v>
      </c>
      <c r="D933" t="s">
        <v>2195</v>
      </c>
      <c r="E933">
        <v>30</v>
      </c>
      <c r="F933">
        <v>6</v>
      </c>
      <c r="G933">
        <v>0</v>
      </c>
      <c r="H933">
        <v>0</v>
      </c>
      <c r="I933" t="s">
        <v>5</v>
      </c>
      <c r="J933" t="s">
        <v>570</v>
      </c>
      <c r="K933" t="s">
        <v>1796</v>
      </c>
      <c r="L933" s="3">
        <v>45841</v>
      </c>
      <c r="M9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33" s="3">
        <v>45824</v>
      </c>
      <c r="O933" s="5">
        <f>IFERROR((PlanMasine[[#This Row],[Norma]]/PlanMasine[[#This Row],[Q]])*(PlanMasine[[#This Row],[Q]]/SUMIF(C:C,PlanMasine[[#This Row],[RN]],B:B)*PlanMasine[[#This Row],[KPLQ]]),0)</f>
        <v>5</v>
      </c>
      <c r="P933">
        <v>215461</v>
      </c>
      <c r="Q933">
        <f>COUNTIF(PROMJENA!A:A,PlanMasine[[#This Row],[KPL]]&amp;"-"&amp;PlanMasine[[#This Row],[RN]])</f>
        <v>0</v>
      </c>
      <c r="R933">
        <f>IFERROR(INDEX(REDOSLIJED!A:A,MATCH(PlanMasine[[#This Row],[KPL]],REDOSLIJED!B:B,0)),MAX(REDOSLIJED!A:A)+1)</f>
        <v>45</v>
      </c>
      <c r="S933" s="9">
        <f>SUM($M$2:M933)</f>
        <v>3.6430555555555739</v>
      </c>
      <c r="T933" s="3">
        <f>PlanMasine[[#This Row],[Datum SAS]]-1</f>
        <v>45823</v>
      </c>
      <c r="U933">
        <f>WEEKDAY(PlanMasine[[#This Row],[ZAVRŠETAK MAŠINSKE]],2)</f>
        <v>7</v>
      </c>
      <c r="V933" s="3">
        <f>IF(WEEKDAY(PlanMasine[[#This Row],[Datum SAS]]-1,2)=7,PlanMasine[[#This Row],[Datum SAS]]-3,PlanMasine[[#This Row],[Datum SAS]]-1)</f>
        <v>45821</v>
      </c>
      <c r="W933">
        <f>WEEKNUM(PlanMasine[[#This Row],[Column2]],1)</f>
        <v>24</v>
      </c>
    </row>
    <row r="934" spans="1:23" x14ac:dyDescent="0.25">
      <c r="A934">
        <v>1022085</v>
      </c>
      <c r="B934">
        <v>1</v>
      </c>
      <c r="C934">
        <v>1022004</v>
      </c>
      <c r="D934" t="s">
        <v>2082</v>
      </c>
      <c r="E934">
        <v>36</v>
      </c>
      <c r="F934">
        <v>6</v>
      </c>
      <c r="G934">
        <v>0</v>
      </c>
      <c r="H934">
        <v>0</v>
      </c>
      <c r="I934" t="s">
        <v>5</v>
      </c>
      <c r="J934" t="s">
        <v>570</v>
      </c>
      <c r="K934" t="s">
        <v>1796</v>
      </c>
      <c r="L934" s="3">
        <v>45841</v>
      </c>
      <c r="M9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934" s="3">
        <v>45824</v>
      </c>
      <c r="O934" s="5">
        <f>IFERROR((PlanMasine[[#This Row],[Norma]]/PlanMasine[[#This Row],[Q]])*(PlanMasine[[#This Row],[Q]]/SUMIF(C:C,PlanMasine[[#This Row],[RN]],B:B)*PlanMasine[[#This Row],[KPLQ]]),0)</f>
        <v>6</v>
      </c>
      <c r="P934">
        <v>215462</v>
      </c>
      <c r="Q934">
        <f>COUNTIF(PROMJENA!A:A,PlanMasine[[#This Row],[KPL]]&amp;"-"&amp;PlanMasine[[#This Row],[RN]])</f>
        <v>0</v>
      </c>
      <c r="R934">
        <f>IFERROR(INDEX(REDOSLIJED!A:A,MATCH(PlanMasine[[#This Row],[KPL]],REDOSLIJED!B:B,0)),MAX(REDOSLIJED!A:A)+1)</f>
        <v>45</v>
      </c>
      <c r="S934" s="9">
        <f>SUM($M$2:M934)</f>
        <v>3.6472222222222408</v>
      </c>
      <c r="T934" s="3">
        <f>PlanMasine[[#This Row],[Datum SAS]]-1</f>
        <v>45823</v>
      </c>
      <c r="U934">
        <f>WEEKDAY(PlanMasine[[#This Row],[ZAVRŠETAK MAŠINSKE]],2)</f>
        <v>7</v>
      </c>
      <c r="V934" s="3">
        <f>IF(WEEKDAY(PlanMasine[[#This Row],[Datum SAS]]-1,2)=7,PlanMasine[[#This Row],[Datum SAS]]-3,PlanMasine[[#This Row],[Datum SAS]]-1)</f>
        <v>45821</v>
      </c>
      <c r="W934">
        <f>WEEKNUM(PlanMasine[[#This Row],[Column2]],1)</f>
        <v>24</v>
      </c>
    </row>
    <row r="935" spans="1:23" x14ac:dyDescent="0.25">
      <c r="A935">
        <v>1022085</v>
      </c>
      <c r="B935">
        <v>1</v>
      </c>
      <c r="C935">
        <v>1022005</v>
      </c>
      <c r="D935" t="s">
        <v>2018</v>
      </c>
      <c r="E935">
        <v>30</v>
      </c>
      <c r="F935">
        <v>6</v>
      </c>
      <c r="G935">
        <v>0</v>
      </c>
      <c r="H935">
        <v>0</v>
      </c>
      <c r="I935" t="s">
        <v>5</v>
      </c>
      <c r="J935" t="s">
        <v>570</v>
      </c>
      <c r="K935" t="s">
        <v>1796</v>
      </c>
      <c r="L935" s="3">
        <v>45841</v>
      </c>
      <c r="M9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35" s="3">
        <v>45824</v>
      </c>
      <c r="O935" s="5">
        <f>IFERROR((PlanMasine[[#This Row],[Norma]]/PlanMasine[[#This Row],[Q]])*(PlanMasine[[#This Row],[Q]]/SUMIF(C:C,PlanMasine[[#This Row],[RN]],B:B)*PlanMasine[[#This Row],[KPLQ]]),0)</f>
        <v>5</v>
      </c>
      <c r="P935">
        <v>215463</v>
      </c>
      <c r="Q935">
        <f>COUNTIF(PROMJENA!A:A,PlanMasine[[#This Row],[KPL]]&amp;"-"&amp;PlanMasine[[#This Row],[RN]])</f>
        <v>0</v>
      </c>
      <c r="R935">
        <f>IFERROR(INDEX(REDOSLIJED!A:A,MATCH(PlanMasine[[#This Row],[KPL]],REDOSLIJED!B:B,0)),MAX(REDOSLIJED!A:A)+1)</f>
        <v>45</v>
      </c>
      <c r="S935" s="9">
        <f>SUM($M$2:M935)</f>
        <v>3.6506944444444631</v>
      </c>
      <c r="T935" s="3">
        <f>PlanMasine[[#This Row],[Datum SAS]]-1</f>
        <v>45823</v>
      </c>
      <c r="U935">
        <f>WEEKDAY(PlanMasine[[#This Row],[ZAVRŠETAK MAŠINSKE]],2)</f>
        <v>7</v>
      </c>
      <c r="V935" s="3">
        <f>IF(WEEKDAY(PlanMasine[[#This Row],[Datum SAS]]-1,2)=7,PlanMasine[[#This Row],[Datum SAS]]-3,PlanMasine[[#This Row],[Datum SAS]]-1)</f>
        <v>45821</v>
      </c>
      <c r="W935">
        <f>WEEKNUM(PlanMasine[[#This Row],[Column2]],1)</f>
        <v>24</v>
      </c>
    </row>
    <row r="936" spans="1:23" x14ac:dyDescent="0.25">
      <c r="A936">
        <v>1022085</v>
      </c>
      <c r="B936">
        <v>1</v>
      </c>
      <c r="C936">
        <v>1022038</v>
      </c>
      <c r="D936" t="s">
        <v>2188</v>
      </c>
      <c r="E936">
        <v>18</v>
      </c>
      <c r="F936">
        <v>6</v>
      </c>
      <c r="G936">
        <v>0</v>
      </c>
      <c r="H936">
        <v>0</v>
      </c>
      <c r="I936" t="s">
        <v>5</v>
      </c>
      <c r="J936" t="s">
        <v>570</v>
      </c>
      <c r="K936" t="s">
        <v>1796</v>
      </c>
      <c r="L936" s="3">
        <v>45841</v>
      </c>
      <c r="M9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36" s="3">
        <v>45824</v>
      </c>
      <c r="O936" s="5">
        <f>IFERROR((PlanMasine[[#This Row],[Norma]]/PlanMasine[[#This Row],[Q]])*(PlanMasine[[#This Row],[Q]]/SUMIF(C:C,PlanMasine[[#This Row],[RN]],B:B)*PlanMasine[[#This Row],[KPLQ]]),0)</f>
        <v>3</v>
      </c>
      <c r="P936">
        <v>215500</v>
      </c>
      <c r="Q936">
        <f>COUNTIF(PROMJENA!A:A,PlanMasine[[#This Row],[KPL]]&amp;"-"&amp;PlanMasine[[#This Row],[RN]])</f>
        <v>0</v>
      </c>
      <c r="R936">
        <f>IFERROR(INDEX(REDOSLIJED!A:A,MATCH(PlanMasine[[#This Row],[KPL]],REDOSLIJED!B:B,0)),MAX(REDOSLIJED!A:A)+1)</f>
        <v>45</v>
      </c>
      <c r="S936" s="9">
        <f>SUM($M$2:M936)</f>
        <v>3.6527777777777963</v>
      </c>
      <c r="T936" s="3">
        <f>PlanMasine[[#This Row],[Datum SAS]]-1</f>
        <v>45823</v>
      </c>
      <c r="U936">
        <f>WEEKDAY(PlanMasine[[#This Row],[ZAVRŠETAK MAŠINSKE]],2)</f>
        <v>7</v>
      </c>
      <c r="V936" s="3">
        <f>IF(WEEKDAY(PlanMasine[[#This Row],[Datum SAS]]-1,2)=7,PlanMasine[[#This Row],[Datum SAS]]-3,PlanMasine[[#This Row],[Datum SAS]]-1)</f>
        <v>45821</v>
      </c>
      <c r="W936">
        <f>WEEKNUM(PlanMasine[[#This Row],[Column2]],1)</f>
        <v>24</v>
      </c>
    </row>
    <row r="937" spans="1:23" x14ac:dyDescent="0.25">
      <c r="A937">
        <v>1022085</v>
      </c>
      <c r="B937">
        <v>1</v>
      </c>
      <c r="C937">
        <v>1022006</v>
      </c>
      <c r="D937" t="s">
        <v>2192</v>
      </c>
      <c r="E937">
        <v>30</v>
      </c>
      <c r="F937">
        <v>6</v>
      </c>
      <c r="G937">
        <v>0</v>
      </c>
      <c r="H937">
        <v>0</v>
      </c>
      <c r="I937" t="s">
        <v>5</v>
      </c>
      <c r="J937" t="s">
        <v>570</v>
      </c>
      <c r="K937" t="s">
        <v>1796</v>
      </c>
      <c r="L937" s="3">
        <v>45841</v>
      </c>
      <c r="M9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37" s="3">
        <v>45824</v>
      </c>
      <c r="O937" s="5">
        <f>IFERROR((PlanMasine[[#This Row],[Norma]]/PlanMasine[[#This Row],[Q]])*(PlanMasine[[#This Row],[Q]]/SUMIF(C:C,PlanMasine[[#This Row],[RN]],B:B)*PlanMasine[[#This Row],[KPLQ]]),0)</f>
        <v>5</v>
      </c>
      <c r="P937">
        <v>215464</v>
      </c>
      <c r="Q937">
        <f>COUNTIF(PROMJENA!A:A,PlanMasine[[#This Row],[KPL]]&amp;"-"&amp;PlanMasine[[#This Row],[RN]])</f>
        <v>0</v>
      </c>
      <c r="R937">
        <f>IFERROR(INDEX(REDOSLIJED!A:A,MATCH(PlanMasine[[#This Row],[KPL]],REDOSLIJED!B:B,0)),MAX(REDOSLIJED!A:A)+1)</f>
        <v>45</v>
      </c>
      <c r="S937" s="9">
        <f>SUM($M$2:M937)</f>
        <v>3.6562500000000187</v>
      </c>
      <c r="T937" s="3">
        <f>PlanMasine[[#This Row],[Datum SAS]]-1</f>
        <v>45823</v>
      </c>
      <c r="U937">
        <f>WEEKDAY(PlanMasine[[#This Row],[ZAVRŠETAK MAŠINSKE]],2)</f>
        <v>7</v>
      </c>
      <c r="V937" s="3">
        <f>IF(WEEKDAY(PlanMasine[[#This Row],[Datum SAS]]-1,2)=7,PlanMasine[[#This Row],[Datum SAS]]-3,PlanMasine[[#This Row],[Datum SAS]]-1)</f>
        <v>45821</v>
      </c>
      <c r="W937">
        <f>WEEKNUM(PlanMasine[[#This Row],[Column2]],1)</f>
        <v>24</v>
      </c>
    </row>
    <row r="938" spans="1:23" x14ac:dyDescent="0.25">
      <c r="A938">
        <v>1022085</v>
      </c>
      <c r="B938">
        <v>1</v>
      </c>
      <c r="C938">
        <v>1022009</v>
      </c>
      <c r="D938" t="s">
        <v>2011</v>
      </c>
      <c r="E938">
        <v>9</v>
      </c>
      <c r="F938">
        <v>6</v>
      </c>
      <c r="G938">
        <v>0</v>
      </c>
      <c r="H938">
        <v>0</v>
      </c>
      <c r="I938" t="s">
        <v>5</v>
      </c>
      <c r="J938" t="s">
        <v>570</v>
      </c>
      <c r="K938" t="s">
        <v>1796</v>
      </c>
      <c r="L938" s="3">
        <v>45841</v>
      </c>
      <c r="M9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38" s="3">
        <v>45824</v>
      </c>
      <c r="O938" s="5">
        <f>IFERROR((PlanMasine[[#This Row],[Norma]]/PlanMasine[[#This Row],[Q]])*(PlanMasine[[#This Row],[Q]]/SUMIF(C:C,PlanMasine[[#This Row],[RN]],B:B)*PlanMasine[[#This Row],[KPLQ]]),0)</f>
        <v>1.5</v>
      </c>
      <c r="P938">
        <v>215467</v>
      </c>
      <c r="Q938">
        <f>COUNTIF(PROMJENA!A:A,PlanMasine[[#This Row],[KPL]]&amp;"-"&amp;PlanMasine[[#This Row],[RN]])</f>
        <v>0</v>
      </c>
      <c r="R938">
        <f>IFERROR(INDEX(REDOSLIJED!A:A,MATCH(PlanMasine[[#This Row],[KPL]],REDOSLIJED!B:B,0)),MAX(REDOSLIJED!A:A)+1)</f>
        <v>45</v>
      </c>
      <c r="S938" s="9">
        <f>SUM($M$2:M938)</f>
        <v>3.6572916666666853</v>
      </c>
      <c r="T938" s="3">
        <f>PlanMasine[[#This Row],[Datum SAS]]-1</f>
        <v>45823</v>
      </c>
      <c r="U938">
        <f>WEEKDAY(PlanMasine[[#This Row],[ZAVRŠETAK MAŠINSKE]],2)</f>
        <v>7</v>
      </c>
      <c r="V938" s="3">
        <f>IF(WEEKDAY(PlanMasine[[#This Row],[Datum SAS]]-1,2)=7,PlanMasine[[#This Row],[Datum SAS]]-3,PlanMasine[[#This Row],[Datum SAS]]-1)</f>
        <v>45821</v>
      </c>
      <c r="W938">
        <f>WEEKNUM(PlanMasine[[#This Row],[Column2]],1)</f>
        <v>24</v>
      </c>
    </row>
    <row r="939" spans="1:23" x14ac:dyDescent="0.25">
      <c r="A939">
        <v>1022085</v>
      </c>
      <c r="B939">
        <v>1</v>
      </c>
      <c r="C939">
        <v>1022024</v>
      </c>
      <c r="D939" t="s">
        <v>2014</v>
      </c>
      <c r="E939">
        <v>9</v>
      </c>
      <c r="F939">
        <v>6</v>
      </c>
      <c r="G939">
        <v>0</v>
      </c>
      <c r="H939">
        <v>0</v>
      </c>
      <c r="I939" t="s">
        <v>5</v>
      </c>
      <c r="J939" t="s">
        <v>570</v>
      </c>
      <c r="K939" t="s">
        <v>1796</v>
      </c>
      <c r="L939" s="3">
        <v>45841</v>
      </c>
      <c r="M9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39" s="3">
        <v>45824</v>
      </c>
      <c r="O939" s="5">
        <f>IFERROR((PlanMasine[[#This Row],[Norma]]/PlanMasine[[#This Row],[Q]])*(PlanMasine[[#This Row],[Q]]/SUMIF(C:C,PlanMasine[[#This Row],[RN]],B:B)*PlanMasine[[#This Row],[KPLQ]]),0)</f>
        <v>1.5</v>
      </c>
      <c r="P939">
        <v>215484</v>
      </c>
      <c r="Q939">
        <f>COUNTIF(PROMJENA!A:A,PlanMasine[[#This Row],[KPL]]&amp;"-"&amp;PlanMasine[[#This Row],[RN]])</f>
        <v>0</v>
      </c>
      <c r="R939">
        <f>IFERROR(INDEX(REDOSLIJED!A:A,MATCH(PlanMasine[[#This Row],[KPL]],REDOSLIJED!B:B,0)),MAX(REDOSLIJED!A:A)+1)</f>
        <v>45</v>
      </c>
      <c r="S939" s="9">
        <f>SUM($M$2:M939)</f>
        <v>3.6583333333333519</v>
      </c>
      <c r="T939" s="3">
        <f>PlanMasine[[#This Row],[Datum SAS]]-1</f>
        <v>45823</v>
      </c>
      <c r="U939">
        <f>WEEKDAY(PlanMasine[[#This Row],[ZAVRŠETAK MAŠINSKE]],2)</f>
        <v>7</v>
      </c>
      <c r="V939" s="3">
        <f>IF(WEEKDAY(PlanMasine[[#This Row],[Datum SAS]]-1,2)=7,PlanMasine[[#This Row],[Datum SAS]]-3,PlanMasine[[#This Row],[Datum SAS]]-1)</f>
        <v>45821</v>
      </c>
      <c r="W939">
        <f>WEEKNUM(PlanMasine[[#This Row],[Column2]],1)</f>
        <v>24</v>
      </c>
    </row>
    <row r="940" spans="1:23" x14ac:dyDescent="0.25">
      <c r="A940">
        <v>1022085</v>
      </c>
      <c r="B940">
        <v>1</v>
      </c>
      <c r="C940">
        <v>1022011</v>
      </c>
      <c r="D940" t="s">
        <v>2013</v>
      </c>
      <c r="E940">
        <v>30</v>
      </c>
      <c r="F940">
        <v>6</v>
      </c>
      <c r="G940">
        <v>0</v>
      </c>
      <c r="H940">
        <v>0</v>
      </c>
      <c r="I940" t="s">
        <v>5</v>
      </c>
      <c r="J940" t="s">
        <v>570</v>
      </c>
      <c r="K940" t="s">
        <v>1796</v>
      </c>
      <c r="L940" s="3">
        <v>45841</v>
      </c>
      <c r="M9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40" s="3">
        <v>45824</v>
      </c>
      <c r="O940" s="5">
        <f>IFERROR((PlanMasine[[#This Row],[Norma]]/PlanMasine[[#This Row],[Q]])*(PlanMasine[[#This Row],[Q]]/SUMIF(C:C,PlanMasine[[#This Row],[RN]],B:B)*PlanMasine[[#This Row],[KPLQ]]),0)</f>
        <v>5</v>
      </c>
      <c r="P940">
        <v>215469</v>
      </c>
      <c r="Q940">
        <f>COUNTIF(PROMJENA!A:A,PlanMasine[[#This Row],[KPL]]&amp;"-"&amp;PlanMasine[[#This Row],[RN]])</f>
        <v>0</v>
      </c>
      <c r="R940">
        <f>IFERROR(INDEX(REDOSLIJED!A:A,MATCH(PlanMasine[[#This Row],[KPL]],REDOSLIJED!B:B,0)),MAX(REDOSLIJED!A:A)+1)</f>
        <v>45</v>
      </c>
      <c r="S940" s="9">
        <f>SUM($M$2:M940)</f>
        <v>3.6618055555555742</v>
      </c>
      <c r="T940" s="3">
        <f>PlanMasine[[#This Row],[Datum SAS]]-1</f>
        <v>45823</v>
      </c>
      <c r="U940">
        <f>WEEKDAY(PlanMasine[[#This Row],[ZAVRŠETAK MAŠINSKE]],2)</f>
        <v>7</v>
      </c>
      <c r="V940" s="3">
        <f>IF(WEEKDAY(PlanMasine[[#This Row],[Datum SAS]]-1,2)=7,PlanMasine[[#This Row],[Datum SAS]]-3,PlanMasine[[#This Row],[Datum SAS]]-1)</f>
        <v>45821</v>
      </c>
      <c r="W940">
        <f>WEEKNUM(PlanMasine[[#This Row],[Column2]],1)</f>
        <v>24</v>
      </c>
    </row>
    <row r="941" spans="1:23" x14ac:dyDescent="0.25">
      <c r="A941">
        <v>1022085</v>
      </c>
      <c r="B941">
        <v>1</v>
      </c>
      <c r="C941">
        <v>1022043</v>
      </c>
      <c r="D941" t="s">
        <v>2193</v>
      </c>
      <c r="E941">
        <v>48</v>
      </c>
      <c r="F941">
        <v>6</v>
      </c>
      <c r="G941">
        <v>3</v>
      </c>
      <c r="H941">
        <v>0</v>
      </c>
      <c r="I941" t="s">
        <v>5</v>
      </c>
      <c r="J941" t="s">
        <v>570</v>
      </c>
      <c r="K941" t="s">
        <v>1796</v>
      </c>
      <c r="L941" s="3">
        <v>45841</v>
      </c>
      <c r="M9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941" s="3">
        <v>45824</v>
      </c>
      <c r="O941" s="5">
        <f>IFERROR((PlanMasine[[#This Row],[Norma]]/PlanMasine[[#This Row],[Q]])*(PlanMasine[[#This Row],[Q]]/SUMIF(C:C,PlanMasine[[#This Row],[RN]],B:B)*PlanMasine[[#This Row],[KPLQ]]),0)</f>
        <v>8</v>
      </c>
      <c r="P941">
        <v>215506</v>
      </c>
      <c r="Q941">
        <f>COUNTIF(PROMJENA!A:A,PlanMasine[[#This Row],[KPL]]&amp;"-"&amp;PlanMasine[[#This Row],[RN]])</f>
        <v>0</v>
      </c>
      <c r="R941">
        <f>IFERROR(INDEX(REDOSLIJED!A:A,MATCH(PlanMasine[[#This Row],[KPL]],REDOSLIJED!B:B,0)),MAX(REDOSLIJED!A:A)+1)</f>
        <v>45</v>
      </c>
      <c r="S941" s="9">
        <f>SUM($M$2:M941)</f>
        <v>3.6673611111111297</v>
      </c>
      <c r="T941" s="3">
        <f>PlanMasine[[#This Row],[Datum SAS]]-1</f>
        <v>45823</v>
      </c>
      <c r="U941">
        <f>WEEKDAY(PlanMasine[[#This Row],[ZAVRŠETAK MAŠINSKE]],2)</f>
        <v>7</v>
      </c>
      <c r="V941" s="3">
        <f>IF(WEEKDAY(PlanMasine[[#This Row],[Datum SAS]]-1,2)=7,PlanMasine[[#This Row],[Datum SAS]]-3,PlanMasine[[#This Row],[Datum SAS]]-1)</f>
        <v>45821</v>
      </c>
      <c r="W941">
        <f>WEEKNUM(PlanMasine[[#This Row],[Column2]],1)</f>
        <v>24</v>
      </c>
    </row>
    <row r="942" spans="1:23" x14ac:dyDescent="0.25">
      <c r="A942">
        <v>1022085</v>
      </c>
      <c r="B942">
        <v>1</v>
      </c>
      <c r="C942">
        <v>1022041</v>
      </c>
      <c r="D942" t="s">
        <v>2015</v>
      </c>
      <c r="E942">
        <v>18</v>
      </c>
      <c r="F942">
        <v>12</v>
      </c>
      <c r="G942">
        <v>0</v>
      </c>
      <c r="H942">
        <v>0</v>
      </c>
      <c r="I942" t="s">
        <v>5</v>
      </c>
      <c r="J942" t="s">
        <v>570</v>
      </c>
      <c r="K942" t="s">
        <v>1796</v>
      </c>
      <c r="L942" s="3">
        <v>45841</v>
      </c>
      <c r="M9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42" s="3">
        <v>45824</v>
      </c>
      <c r="O942" s="5">
        <f>IFERROR((PlanMasine[[#This Row],[Norma]]/PlanMasine[[#This Row],[Q]])*(PlanMasine[[#This Row],[Q]]/SUMIF(C:C,PlanMasine[[#This Row],[RN]],B:B)*PlanMasine[[#This Row],[KPLQ]]),0)</f>
        <v>3</v>
      </c>
      <c r="P942">
        <v>215503</v>
      </c>
      <c r="Q942">
        <f>COUNTIF(PROMJENA!A:A,PlanMasine[[#This Row],[KPL]]&amp;"-"&amp;PlanMasine[[#This Row],[RN]])</f>
        <v>0</v>
      </c>
      <c r="R942">
        <f>IFERROR(INDEX(REDOSLIJED!A:A,MATCH(PlanMasine[[#This Row],[KPL]],REDOSLIJED!B:B,0)),MAX(REDOSLIJED!A:A)+1)</f>
        <v>45</v>
      </c>
      <c r="S942" s="9">
        <f>SUM($M$2:M942)</f>
        <v>3.6694444444444629</v>
      </c>
      <c r="T942" s="3">
        <f>PlanMasine[[#This Row],[Datum SAS]]-1</f>
        <v>45823</v>
      </c>
      <c r="U942">
        <f>WEEKDAY(PlanMasine[[#This Row],[ZAVRŠETAK MAŠINSKE]],2)</f>
        <v>7</v>
      </c>
      <c r="V942" s="3">
        <f>IF(WEEKDAY(PlanMasine[[#This Row],[Datum SAS]]-1,2)=7,PlanMasine[[#This Row],[Datum SAS]]-3,PlanMasine[[#This Row],[Datum SAS]]-1)</f>
        <v>45821</v>
      </c>
      <c r="W942">
        <f>WEEKNUM(PlanMasine[[#This Row],[Column2]],1)</f>
        <v>24</v>
      </c>
    </row>
    <row r="943" spans="1:23" x14ac:dyDescent="0.25">
      <c r="A943">
        <v>1022085</v>
      </c>
      <c r="B943">
        <v>1</v>
      </c>
      <c r="C943">
        <v>1022012</v>
      </c>
      <c r="D943" t="s">
        <v>2191</v>
      </c>
      <c r="E943">
        <v>24</v>
      </c>
      <c r="F943">
        <v>6</v>
      </c>
      <c r="G943">
        <v>0</v>
      </c>
      <c r="H943">
        <v>0</v>
      </c>
      <c r="I943" t="s">
        <v>5</v>
      </c>
      <c r="J943" t="s">
        <v>570</v>
      </c>
      <c r="K943" t="s">
        <v>1796</v>
      </c>
      <c r="L943" s="3">
        <v>45841</v>
      </c>
      <c r="M9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943" s="3">
        <v>45824</v>
      </c>
      <c r="O943" s="5">
        <f>IFERROR((PlanMasine[[#This Row],[Norma]]/PlanMasine[[#This Row],[Q]])*(PlanMasine[[#This Row],[Q]]/SUMIF(C:C,PlanMasine[[#This Row],[RN]],B:B)*PlanMasine[[#This Row],[KPLQ]]),0)</f>
        <v>4</v>
      </c>
      <c r="P943">
        <v>215470</v>
      </c>
      <c r="Q943">
        <f>COUNTIF(PROMJENA!A:A,PlanMasine[[#This Row],[KPL]]&amp;"-"&amp;PlanMasine[[#This Row],[RN]])</f>
        <v>0</v>
      </c>
      <c r="R943">
        <f>IFERROR(INDEX(REDOSLIJED!A:A,MATCH(PlanMasine[[#This Row],[KPL]],REDOSLIJED!B:B,0)),MAX(REDOSLIJED!A:A)+1)</f>
        <v>45</v>
      </c>
      <c r="S943" s="9">
        <f>SUM($M$2:M943)</f>
        <v>3.6722222222222407</v>
      </c>
      <c r="T943" s="3">
        <f>PlanMasine[[#This Row],[Datum SAS]]-1</f>
        <v>45823</v>
      </c>
      <c r="U943">
        <f>WEEKDAY(PlanMasine[[#This Row],[ZAVRŠETAK MAŠINSKE]],2)</f>
        <v>7</v>
      </c>
      <c r="V943" s="3">
        <f>IF(WEEKDAY(PlanMasine[[#This Row],[Datum SAS]]-1,2)=7,PlanMasine[[#This Row],[Datum SAS]]-3,PlanMasine[[#This Row],[Datum SAS]]-1)</f>
        <v>45821</v>
      </c>
      <c r="W943">
        <f>WEEKNUM(PlanMasine[[#This Row],[Column2]],1)</f>
        <v>24</v>
      </c>
    </row>
    <row r="944" spans="1:23" x14ac:dyDescent="0.25">
      <c r="A944">
        <v>1022086</v>
      </c>
      <c r="B944">
        <v>1</v>
      </c>
      <c r="C944">
        <v>1022011</v>
      </c>
      <c r="D944" t="s">
        <v>2013</v>
      </c>
      <c r="E944">
        <v>30</v>
      </c>
      <c r="F944">
        <v>6</v>
      </c>
      <c r="G944">
        <v>0</v>
      </c>
      <c r="H944">
        <v>0</v>
      </c>
      <c r="I944" t="s">
        <v>5</v>
      </c>
      <c r="J944" t="s">
        <v>570</v>
      </c>
      <c r="K944" t="s">
        <v>1796</v>
      </c>
      <c r="L944" s="3">
        <v>45841</v>
      </c>
      <c r="M9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44" s="3">
        <v>45824</v>
      </c>
      <c r="O944" s="5">
        <f>IFERROR((PlanMasine[[#This Row],[Norma]]/PlanMasine[[#This Row],[Q]])*(PlanMasine[[#This Row],[Q]]/SUMIF(C:C,PlanMasine[[#This Row],[RN]],B:B)*PlanMasine[[#This Row],[KPLQ]]),0)</f>
        <v>5</v>
      </c>
      <c r="P944">
        <v>215469</v>
      </c>
      <c r="Q944">
        <f>COUNTIF(PROMJENA!A:A,PlanMasine[[#This Row],[KPL]]&amp;"-"&amp;PlanMasine[[#This Row],[RN]])</f>
        <v>0</v>
      </c>
      <c r="R944">
        <f>IFERROR(INDEX(REDOSLIJED!A:A,MATCH(PlanMasine[[#This Row],[KPL]],REDOSLIJED!B:B,0)),MAX(REDOSLIJED!A:A)+1)</f>
        <v>45</v>
      </c>
      <c r="S944" s="9">
        <f>SUM($M$2:M944)</f>
        <v>3.675694444444463</v>
      </c>
      <c r="T944" s="3">
        <f>PlanMasine[[#This Row],[Datum SAS]]-1</f>
        <v>45823</v>
      </c>
      <c r="U944">
        <f>WEEKDAY(PlanMasine[[#This Row],[ZAVRŠETAK MAŠINSKE]],2)</f>
        <v>7</v>
      </c>
      <c r="V944" s="3">
        <f>IF(WEEKDAY(PlanMasine[[#This Row],[Datum SAS]]-1,2)=7,PlanMasine[[#This Row],[Datum SAS]]-3,PlanMasine[[#This Row],[Datum SAS]]-1)</f>
        <v>45821</v>
      </c>
      <c r="W944">
        <f>WEEKNUM(PlanMasine[[#This Row],[Column2]],1)</f>
        <v>24</v>
      </c>
    </row>
    <row r="945" spans="1:23" x14ac:dyDescent="0.25">
      <c r="A945">
        <v>1022086</v>
      </c>
      <c r="B945">
        <v>1</v>
      </c>
      <c r="C945">
        <v>1022018</v>
      </c>
      <c r="D945" t="s">
        <v>2079</v>
      </c>
      <c r="E945">
        <v>9</v>
      </c>
      <c r="F945">
        <v>6</v>
      </c>
      <c r="G945">
        <v>0</v>
      </c>
      <c r="H945">
        <v>0</v>
      </c>
      <c r="I945" t="s">
        <v>5</v>
      </c>
      <c r="J945" t="s">
        <v>570</v>
      </c>
      <c r="K945" t="s">
        <v>1796</v>
      </c>
      <c r="L945" s="3">
        <v>45841</v>
      </c>
      <c r="M9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45" s="3">
        <v>45824</v>
      </c>
      <c r="O945" s="5">
        <f>IFERROR((PlanMasine[[#This Row],[Norma]]/PlanMasine[[#This Row],[Q]])*(PlanMasine[[#This Row],[Q]]/SUMIF(C:C,PlanMasine[[#This Row],[RN]],B:B)*PlanMasine[[#This Row],[KPLQ]]),0)</f>
        <v>1.5</v>
      </c>
      <c r="P945">
        <v>215476</v>
      </c>
      <c r="Q945">
        <f>COUNTIF(PROMJENA!A:A,PlanMasine[[#This Row],[KPL]]&amp;"-"&amp;PlanMasine[[#This Row],[RN]])</f>
        <v>0</v>
      </c>
      <c r="R945">
        <f>IFERROR(INDEX(REDOSLIJED!A:A,MATCH(PlanMasine[[#This Row],[KPL]],REDOSLIJED!B:B,0)),MAX(REDOSLIJED!A:A)+1)</f>
        <v>45</v>
      </c>
      <c r="S945" s="9">
        <f>SUM($M$2:M945)</f>
        <v>3.6767361111111296</v>
      </c>
      <c r="T945" s="3">
        <f>PlanMasine[[#This Row],[Datum SAS]]-1</f>
        <v>45823</v>
      </c>
      <c r="U945">
        <f>WEEKDAY(PlanMasine[[#This Row],[ZAVRŠETAK MAŠINSKE]],2)</f>
        <v>7</v>
      </c>
      <c r="V945" s="3">
        <f>IF(WEEKDAY(PlanMasine[[#This Row],[Datum SAS]]-1,2)=7,PlanMasine[[#This Row],[Datum SAS]]-3,PlanMasine[[#This Row],[Datum SAS]]-1)</f>
        <v>45821</v>
      </c>
      <c r="W945">
        <f>WEEKNUM(PlanMasine[[#This Row],[Column2]],1)</f>
        <v>24</v>
      </c>
    </row>
    <row r="946" spans="1:23" x14ac:dyDescent="0.25">
      <c r="A946">
        <v>1022086</v>
      </c>
      <c r="B946">
        <v>1</v>
      </c>
      <c r="C946">
        <v>1022005</v>
      </c>
      <c r="D946" t="s">
        <v>2018</v>
      </c>
      <c r="E946">
        <v>30</v>
      </c>
      <c r="F946">
        <v>6</v>
      </c>
      <c r="G946">
        <v>0</v>
      </c>
      <c r="H946">
        <v>0</v>
      </c>
      <c r="I946" t="s">
        <v>5</v>
      </c>
      <c r="J946" t="s">
        <v>570</v>
      </c>
      <c r="K946" t="s">
        <v>1796</v>
      </c>
      <c r="L946" s="3">
        <v>45841</v>
      </c>
      <c r="M9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46" s="3">
        <v>45824</v>
      </c>
      <c r="O946" s="5">
        <f>IFERROR((PlanMasine[[#This Row],[Norma]]/PlanMasine[[#This Row],[Q]])*(PlanMasine[[#This Row],[Q]]/SUMIF(C:C,PlanMasine[[#This Row],[RN]],B:B)*PlanMasine[[#This Row],[KPLQ]]),0)</f>
        <v>5</v>
      </c>
      <c r="P946">
        <v>215463</v>
      </c>
      <c r="Q946">
        <f>COUNTIF(PROMJENA!A:A,PlanMasine[[#This Row],[KPL]]&amp;"-"&amp;PlanMasine[[#This Row],[RN]])</f>
        <v>0</v>
      </c>
      <c r="R946">
        <f>IFERROR(INDEX(REDOSLIJED!A:A,MATCH(PlanMasine[[#This Row],[KPL]],REDOSLIJED!B:B,0)),MAX(REDOSLIJED!A:A)+1)</f>
        <v>45</v>
      </c>
      <c r="S946" s="9">
        <f>SUM($M$2:M946)</f>
        <v>3.680208333333352</v>
      </c>
      <c r="T946" s="3">
        <f>PlanMasine[[#This Row],[Datum SAS]]-1</f>
        <v>45823</v>
      </c>
      <c r="U946">
        <f>WEEKDAY(PlanMasine[[#This Row],[ZAVRŠETAK MAŠINSKE]],2)</f>
        <v>7</v>
      </c>
      <c r="V946" s="3">
        <f>IF(WEEKDAY(PlanMasine[[#This Row],[Datum SAS]]-1,2)=7,PlanMasine[[#This Row],[Datum SAS]]-3,PlanMasine[[#This Row],[Datum SAS]]-1)</f>
        <v>45821</v>
      </c>
      <c r="W946">
        <f>WEEKNUM(PlanMasine[[#This Row],[Column2]],1)</f>
        <v>24</v>
      </c>
    </row>
    <row r="947" spans="1:23" x14ac:dyDescent="0.25">
      <c r="A947">
        <v>1022086</v>
      </c>
      <c r="B947">
        <v>1</v>
      </c>
      <c r="C947">
        <v>1022004</v>
      </c>
      <c r="D947" t="s">
        <v>2082</v>
      </c>
      <c r="E947">
        <v>36</v>
      </c>
      <c r="F947">
        <v>6</v>
      </c>
      <c r="G947">
        <v>0</v>
      </c>
      <c r="H947">
        <v>0</v>
      </c>
      <c r="I947" t="s">
        <v>5</v>
      </c>
      <c r="J947" t="s">
        <v>570</v>
      </c>
      <c r="K947" t="s">
        <v>1796</v>
      </c>
      <c r="L947" s="3">
        <v>45841</v>
      </c>
      <c r="M9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947" s="3">
        <v>45824</v>
      </c>
      <c r="O947" s="5">
        <f>IFERROR((PlanMasine[[#This Row],[Norma]]/PlanMasine[[#This Row],[Q]])*(PlanMasine[[#This Row],[Q]]/SUMIF(C:C,PlanMasine[[#This Row],[RN]],B:B)*PlanMasine[[#This Row],[KPLQ]]),0)</f>
        <v>6</v>
      </c>
      <c r="P947">
        <v>215462</v>
      </c>
      <c r="Q947">
        <f>COUNTIF(PROMJENA!A:A,PlanMasine[[#This Row],[KPL]]&amp;"-"&amp;PlanMasine[[#This Row],[RN]])</f>
        <v>0</v>
      </c>
      <c r="R947">
        <f>IFERROR(INDEX(REDOSLIJED!A:A,MATCH(PlanMasine[[#This Row],[KPL]],REDOSLIJED!B:B,0)),MAX(REDOSLIJED!A:A)+1)</f>
        <v>45</v>
      </c>
      <c r="S947" s="9">
        <f>SUM($M$2:M947)</f>
        <v>3.6843750000000188</v>
      </c>
      <c r="T947" s="3">
        <f>PlanMasine[[#This Row],[Datum SAS]]-1</f>
        <v>45823</v>
      </c>
      <c r="U947">
        <f>WEEKDAY(PlanMasine[[#This Row],[ZAVRŠETAK MAŠINSKE]],2)</f>
        <v>7</v>
      </c>
      <c r="V947" s="3">
        <f>IF(WEEKDAY(PlanMasine[[#This Row],[Datum SAS]]-1,2)=7,PlanMasine[[#This Row],[Datum SAS]]-3,PlanMasine[[#This Row],[Datum SAS]]-1)</f>
        <v>45821</v>
      </c>
      <c r="W947">
        <f>WEEKNUM(PlanMasine[[#This Row],[Column2]],1)</f>
        <v>24</v>
      </c>
    </row>
    <row r="948" spans="1:23" x14ac:dyDescent="0.25">
      <c r="A948">
        <v>1022086</v>
      </c>
      <c r="B948">
        <v>1</v>
      </c>
      <c r="C948">
        <v>1022012</v>
      </c>
      <c r="D948" t="s">
        <v>2191</v>
      </c>
      <c r="E948">
        <v>24</v>
      </c>
      <c r="F948">
        <v>6</v>
      </c>
      <c r="G948">
        <v>0</v>
      </c>
      <c r="H948">
        <v>0</v>
      </c>
      <c r="I948" t="s">
        <v>5</v>
      </c>
      <c r="J948" t="s">
        <v>570</v>
      </c>
      <c r="K948" t="s">
        <v>1796</v>
      </c>
      <c r="L948" s="3">
        <v>45841</v>
      </c>
      <c r="M9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948" s="3">
        <v>45824</v>
      </c>
      <c r="O948" s="5">
        <f>IFERROR((PlanMasine[[#This Row],[Norma]]/PlanMasine[[#This Row],[Q]])*(PlanMasine[[#This Row],[Q]]/SUMIF(C:C,PlanMasine[[#This Row],[RN]],B:B)*PlanMasine[[#This Row],[KPLQ]]),0)</f>
        <v>4</v>
      </c>
      <c r="P948">
        <v>215470</v>
      </c>
      <c r="Q948">
        <f>COUNTIF(PROMJENA!A:A,PlanMasine[[#This Row],[KPL]]&amp;"-"&amp;PlanMasine[[#This Row],[RN]])</f>
        <v>0</v>
      </c>
      <c r="R948">
        <f>IFERROR(INDEX(REDOSLIJED!A:A,MATCH(PlanMasine[[#This Row],[KPL]],REDOSLIJED!B:B,0)),MAX(REDOSLIJED!A:A)+1)</f>
        <v>45</v>
      </c>
      <c r="S948" s="9">
        <f>SUM($M$2:M948)</f>
        <v>3.6871527777777966</v>
      </c>
      <c r="T948" s="3">
        <f>PlanMasine[[#This Row],[Datum SAS]]-1</f>
        <v>45823</v>
      </c>
      <c r="U948">
        <f>WEEKDAY(PlanMasine[[#This Row],[ZAVRŠETAK MAŠINSKE]],2)</f>
        <v>7</v>
      </c>
      <c r="V948" s="3">
        <f>IF(WEEKDAY(PlanMasine[[#This Row],[Datum SAS]]-1,2)=7,PlanMasine[[#This Row],[Datum SAS]]-3,PlanMasine[[#This Row],[Datum SAS]]-1)</f>
        <v>45821</v>
      </c>
      <c r="W948">
        <f>WEEKNUM(PlanMasine[[#This Row],[Column2]],1)</f>
        <v>24</v>
      </c>
    </row>
    <row r="949" spans="1:23" x14ac:dyDescent="0.25">
      <c r="A949">
        <v>1022086</v>
      </c>
      <c r="B949">
        <v>1</v>
      </c>
      <c r="C949">
        <v>1022003</v>
      </c>
      <c r="D949" t="s">
        <v>2195</v>
      </c>
      <c r="E949">
        <v>30</v>
      </c>
      <c r="F949">
        <v>6</v>
      </c>
      <c r="G949">
        <v>0</v>
      </c>
      <c r="H949">
        <v>0</v>
      </c>
      <c r="I949" t="s">
        <v>5</v>
      </c>
      <c r="J949" t="s">
        <v>570</v>
      </c>
      <c r="K949" t="s">
        <v>1796</v>
      </c>
      <c r="L949" s="3">
        <v>45841</v>
      </c>
      <c r="M9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49" s="3">
        <v>45824</v>
      </c>
      <c r="O949" s="5">
        <f>IFERROR((PlanMasine[[#This Row],[Norma]]/PlanMasine[[#This Row],[Q]])*(PlanMasine[[#This Row],[Q]]/SUMIF(C:C,PlanMasine[[#This Row],[RN]],B:B)*PlanMasine[[#This Row],[KPLQ]]),0)</f>
        <v>5</v>
      </c>
      <c r="P949">
        <v>215461</v>
      </c>
      <c r="Q949">
        <f>COUNTIF(PROMJENA!A:A,PlanMasine[[#This Row],[KPL]]&amp;"-"&amp;PlanMasine[[#This Row],[RN]])</f>
        <v>0</v>
      </c>
      <c r="R949">
        <f>IFERROR(INDEX(REDOSLIJED!A:A,MATCH(PlanMasine[[#This Row],[KPL]],REDOSLIJED!B:B,0)),MAX(REDOSLIJED!A:A)+1)</f>
        <v>45</v>
      </c>
      <c r="S949" s="9">
        <f>SUM($M$2:M949)</f>
        <v>3.6906250000000189</v>
      </c>
      <c r="T949" s="3">
        <f>PlanMasine[[#This Row],[Datum SAS]]-1</f>
        <v>45823</v>
      </c>
      <c r="U949">
        <f>WEEKDAY(PlanMasine[[#This Row],[ZAVRŠETAK MAŠINSKE]],2)</f>
        <v>7</v>
      </c>
      <c r="V949" s="3">
        <f>IF(WEEKDAY(PlanMasine[[#This Row],[Datum SAS]]-1,2)=7,PlanMasine[[#This Row],[Datum SAS]]-3,PlanMasine[[#This Row],[Datum SAS]]-1)</f>
        <v>45821</v>
      </c>
      <c r="W949">
        <f>WEEKNUM(PlanMasine[[#This Row],[Column2]],1)</f>
        <v>24</v>
      </c>
    </row>
    <row r="950" spans="1:23" x14ac:dyDescent="0.25">
      <c r="A950">
        <v>1022086</v>
      </c>
      <c r="B950">
        <v>1</v>
      </c>
      <c r="C950">
        <v>1022001</v>
      </c>
      <c r="D950" t="s">
        <v>1600</v>
      </c>
      <c r="E950">
        <v>18</v>
      </c>
      <c r="F950">
        <v>6</v>
      </c>
      <c r="G950">
        <v>0</v>
      </c>
      <c r="H950">
        <v>0</v>
      </c>
      <c r="I950" t="s">
        <v>5</v>
      </c>
      <c r="J950" t="s">
        <v>570</v>
      </c>
      <c r="K950" t="s">
        <v>1796</v>
      </c>
      <c r="L950" s="3">
        <v>45841</v>
      </c>
      <c r="M9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50" s="3">
        <v>45824</v>
      </c>
      <c r="O950" s="5">
        <f>IFERROR((PlanMasine[[#This Row],[Norma]]/PlanMasine[[#This Row],[Q]])*(PlanMasine[[#This Row],[Q]]/SUMIF(C:C,PlanMasine[[#This Row],[RN]],B:B)*PlanMasine[[#This Row],[KPLQ]]),0)</f>
        <v>3</v>
      </c>
      <c r="P950">
        <v>215459</v>
      </c>
      <c r="Q950">
        <f>COUNTIF(PROMJENA!A:A,PlanMasine[[#This Row],[KPL]]&amp;"-"&amp;PlanMasine[[#This Row],[RN]])</f>
        <v>0</v>
      </c>
      <c r="R950">
        <f>IFERROR(INDEX(REDOSLIJED!A:A,MATCH(PlanMasine[[#This Row],[KPL]],REDOSLIJED!B:B,0)),MAX(REDOSLIJED!A:A)+1)</f>
        <v>45</v>
      </c>
      <c r="S950" s="9">
        <f>SUM($M$2:M950)</f>
        <v>3.6927083333333521</v>
      </c>
      <c r="T950" s="3">
        <f>PlanMasine[[#This Row],[Datum SAS]]-1</f>
        <v>45823</v>
      </c>
      <c r="U950">
        <f>WEEKDAY(PlanMasine[[#This Row],[ZAVRŠETAK MAŠINSKE]],2)</f>
        <v>7</v>
      </c>
      <c r="V950" s="3">
        <f>IF(WEEKDAY(PlanMasine[[#This Row],[Datum SAS]]-1,2)=7,PlanMasine[[#This Row],[Datum SAS]]-3,PlanMasine[[#This Row],[Datum SAS]]-1)</f>
        <v>45821</v>
      </c>
      <c r="W950">
        <f>WEEKNUM(PlanMasine[[#This Row],[Column2]],1)</f>
        <v>24</v>
      </c>
    </row>
    <row r="951" spans="1:23" x14ac:dyDescent="0.25">
      <c r="A951">
        <v>1022086</v>
      </c>
      <c r="B951">
        <v>1</v>
      </c>
      <c r="C951">
        <v>1022000</v>
      </c>
      <c r="D951" t="s">
        <v>2017</v>
      </c>
      <c r="E951">
        <v>18</v>
      </c>
      <c r="F951">
        <v>6</v>
      </c>
      <c r="G951">
        <v>0</v>
      </c>
      <c r="H951">
        <v>0</v>
      </c>
      <c r="I951" t="s">
        <v>5</v>
      </c>
      <c r="J951" t="s">
        <v>570</v>
      </c>
      <c r="K951" t="s">
        <v>1796</v>
      </c>
      <c r="L951" s="3">
        <v>45841</v>
      </c>
      <c r="M9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51" s="3">
        <v>45824</v>
      </c>
      <c r="O951" s="5">
        <f>IFERROR((PlanMasine[[#This Row],[Norma]]/PlanMasine[[#This Row],[Q]])*(PlanMasine[[#This Row],[Q]]/SUMIF(C:C,PlanMasine[[#This Row],[RN]],B:B)*PlanMasine[[#This Row],[KPLQ]]),0)</f>
        <v>3</v>
      </c>
      <c r="P951">
        <v>215458</v>
      </c>
      <c r="Q951">
        <f>COUNTIF(PROMJENA!A:A,PlanMasine[[#This Row],[KPL]]&amp;"-"&amp;PlanMasine[[#This Row],[RN]])</f>
        <v>0</v>
      </c>
      <c r="R951">
        <f>IFERROR(INDEX(REDOSLIJED!A:A,MATCH(PlanMasine[[#This Row],[KPL]],REDOSLIJED!B:B,0)),MAX(REDOSLIJED!A:A)+1)</f>
        <v>45</v>
      </c>
      <c r="S951" s="9">
        <f>SUM($M$2:M951)</f>
        <v>3.6947916666666853</v>
      </c>
      <c r="T951" s="3">
        <f>PlanMasine[[#This Row],[Datum SAS]]-1</f>
        <v>45823</v>
      </c>
      <c r="U951">
        <f>WEEKDAY(PlanMasine[[#This Row],[ZAVRŠETAK MAŠINSKE]],2)</f>
        <v>7</v>
      </c>
      <c r="V951" s="3">
        <f>IF(WEEKDAY(PlanMasine[[#This Row],[Datum SAS]]-1,2)=7,PlanMasine[[#This Row],[Datum SAS]]-3,PlanMasine[[#This Row],[Datum SAS]]-1)</f>
        <v>45821</v>
      </c>
      <c r="W951">
        <f>WEEKNUM(PlanMasine[[#This Row],[Column2]],1)</f>
        <v>24</v>
      </c>
    </row>
    <row r="952" spans="1:23" x14ac:dyDescent="0.25">
      <c r="A952">
        <v>1022086</v>
      </c>
      <c r="B952">
        <v>1</v>
      </c>
      <c r="C952">
        <v>1022009</v>
      </c>
      <c r="D952" t="s">
        <v>2011</v>
      </c>
      <c r="E952">
        <v>9</v>
      </c>
      <c r="F952">
        <v>6</v>
      </c>
      <c r="G952">
        <v>0</v>
      </c>
      <c r="H952">
        <v>0</v>
      </c>
      <c r="I952" t="s">
        <v>5</v>
      </c>
      <c r="J952" t="s">
        <v>570</v>
      </c>
      <c r="K952" t="s">
        <v>1796</v>
      </c>
      <c r="L952" s="3">
        <v>45841</v>
      </c>
      <c r="M9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52" s="3">
        <v>45824</v>
      </c>
      <c r="O952" s="5">
        <f>IFERROR((PlanMasine[[#This Row],[Norma]]/PlanMasine[[#This Row],[Q]])*(PlanMasine[[#This Row],[Q]]/SUMIF(C:C,PlanMasine[[#This Row],[RN]],B:B)*PlanMasine[[#This Row],[KPLQ]]),0)</f>
        <v>1.5</v>
      </c>
      <c r="P952">
        <v>215467</v>
      </c>
      <c r="Q952">
        <f>COUNTIF(PROMJENA!A:A,PlanMasine[[#This Row],[KPL]]&amp;"-"&amp;PlanMasine[[#This Row],[RN]])</f>
        <v>0</v>
      </c>
      <c r="R952">
        <f>IFERROR(INDEX(REDOSLIJED!A:A,MATCH(PlanMasine[[#This Row],[KPL]],REDOSLIJED!B:B,0)),MAX(REDOSLIJED!A:A)+1)</f>
        <v>45</v>
      </c>
      <c r="S952" s="9">
        <f>SUM($M$2:M952)</f>
        <v>3.695833333333352</v>
      </c>
      <c r="T952" s="3">
        <f>PlanMasine[[#This Row],[Datum SAS]]-1</f>
        <v>45823</v>
      </c>
      <c r="U952">
        <f>WEEKDAY(PlanMasine[[#This Row],[ZAVRŠETAK MAŠINSKE]],2)</f>
        <v>7</v>
      </c>
      <c r="V952" s="3">
        <f>IF(WEEKDAY(PlanMasine[[#This Row],[Datum SAS]]-1,2)=7,PlanMasine[[#This Row],[Datum SAS]]-3,PlanMasine[[#This Row],[Datum SAS]]-1)</f>
        <v>45821</v>
      </c>
      <c r="W952">
        <f>WEEKNUM(PlanMasine[[#This Row],[Column2]],1)</f>
        <v>24</v>
      </c>
    </row>
    <row r="953" spans="1:23" x14ac:dyDescent="0.25">
      <c r="A953">
        <v>1022086</v>
      </c>
      <c r="B953">
        <v>1</v>
      </c>
      <c r="C953">
        <v>1022006</v>
      </c>
      <c r="D953" t="s">
        <v>2192</v>
      </c>
      <c r="E953">
        <v>30</v>
      </c>
      <c r="F953">
        <v>6</v>
      </c>
      <c r="G953">
        <v>0</v>
      </c>
      <c r="H953">
        <v>0</v>
      </c>
      <c r="I953" t="s">
        <v>5</v>
      </c>
      <c r="J953" t="s">
        <v>570</v>
      </c>
      <c r="K953" t="s">
        <v>1796</v>
      </c>
      <c r="L953" s="3">
        <v>45841</v>
      </c>
      <c r="M9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53" s="3">
        <v>45824</v>
      </c>
      <c r="O953" s="5">
        <f>IFERROR((PlanMasine[[#This Row],[Norma]]/PlanMasine[[#This Row],[Q]])*(PlanMasine[[#This Row],[Q]]/SUMIF(C:C,PlanMasine[[#This Row],[RN]],B:B)*PlanMasine[[#This Row],[KPLQ]]),0)</f>
        <v>5</v>
      </c>
      <c r="P953">
        <v>215464</v>
      </c>
      <c r="Q953">
        <f>COUNTIF(PROMJENA!A:A,PlanMasine[[#This Row],[KPL]]&amp;"-"&amp;PlanMasine[[#This Row],[RN]])</f>
        <v>0</v>
      </c>
      <c r="R953">
        <f>IFERROR(INDEX(REDOSLIJED!A:A,MATCH(PlanMasine[[#This Row],[KPL]],REDOSLIJED!B:B,0)),MAX(REDOSLIJED!A:A)+1)</f>
        <v>45</v>
      </c>
      <c r="S953" s="9">
        <f>SUM($M$2:M953)</f>
        <v>3.6993055555555743</v>
      </c>
      <c r="T953" s="3">
        <f>PlanMasine[[#This Row],[Datum SAS]]-1</f>
        <v>45823</v>
      </c>
      <c r="U953">
        <f>WEEKDAY(PlanMasine[[#This Row],[ZAVRŠETAK MAŠINSKE]],2)</f>
        <v>7</v>
      </c>
      <c r="V953" s="3">
        <f>IF(WEEKDAY(PlanMasine[[#This Row],[Datum SAS]]-1,2)=7,PlanMasine[[#This Row],[Datum SAS]]-3,PlanMasine[[#This Row],[Datum SAS]]-1)</f>
        <v>45821</v>
      </c>
      <c r="W953">
        <f>WEEKNUM(PlanMasine[[#This Row],[Column2]],1)</f>
        <v>24</v>
      </c>
    </row>
    <row r="954" spans="1:23" x14ac:dyDescent="0.25">
      <c r="A954">
        <v>1022086</v>
      </c>
      <c r="B954">
        <v>1</v>
      </c>
      <c r="C954">
        <v>1022032</v>
      </c>
      <c r="D954" t="s">
        <v>2083</v>
      </c>
      <c r="E954">
        <v>12</v>
      </c>
      <c r="F954">
        <v>6</v>
      </c>
      <c r="G954">
        <v>0</v>
      </c>
      <c r="H954">
        <v>0</v>
      </c>
      <c r="I954" t="s">
        <v>5</v>
      </c>
      <c r="J954" t="s">
        <v>570</v>
      </c>
      <c r="K954" t="s">
        <v>1796</v>
      </c>
      <c r="L954" s="3">
        <v>45841</v>
      </c>
      <c r="M9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54" s="3">
        <v>45824</v>
      </c>
      <c r="O954" s="5">
        <f>IFERROR((PlanMasine[[#This Row],[Norma]]/PlanMasine[[#This Row],[Q]])*(PlanMasine[[#This Row],[Q]]/SUMIF(C:C,PlanMasine[[#This Row],[RN]],B:B)*PlanMasine[[#This Row],[KPLQ]]),0)</f>
        <v>2</v>
      </c>
      <c r="P954">
        <v>215494</v>
      </c>
      <c r="Q954">
        <f>COUNTIF(PROMJENA!A:A,PlanMasine[[#This Row],[KPL]]&amp;"-"&amp;PlanMasine[[#This Row],[RN]])</f>
        <v>0</v>
      </c>
      <c r="R954">
        <f>IFERROR(INDEX(REDOSLIJED!A:A,MATCH(PlanMasine[[#This Row],[KPL]],REDOSLIJED!B:B,0)),MAX(REDOSLIJED!A:A)+1)</f>
        <v>45</v>
      </c>
      <c r="S954" s="9">
        <f>SUM($M$2:M954)</f>
        <v>3.7006944444444634</v>
      </c>
      <c r="T954" s="3">
        <f>PlanMasine[[#This Row],[Datum SAS]]-1</f>
        <v>45823</v>
      </c>
      <c r="U954">
        <f>WEEKDAY(PlanMasine[[#This Row],[ZAVRŠETAK MAŠINSKE]],2)</f>
        <v>7</v>
      </c>
      <c r="V954" s="3">
        <f>IF(WEEKDAY(PlanMasine[[#This Row],[Datum SAS]]-1,2)=7,PlanMasine[[#This Row],[Datum SAS]]-3,PlanMasine[[#This Row],[Datum SAS]]-1)</f>
        <v>45821</v>
      </c>
      <c r="W954">
        <f>WEEKNUM(PlanMasine[[#This Row],[Column2]],1)</f>
        <v>24</v>
      </c>
    </row>
    <row r="955" spans="1:23" x14ac:dyDescent="0.25">
      <c r="A955">
        <v>1022086</v>
      </c>
      <c r="B955">
        <v>1</v>
      </c>
      <c r="C955">
        <v>1022028</v>
      </c>
      <c r="D955" t="s">
        <v>2081</v>
      </c>
      <c r="E955">
        <v>18</v>
      </c>
      <c r="F955">
        <v>6</v>
      </c>
      <c r="G955">
        <v>0</v>
      </c>
      <c r="H955">
        <v>0</v>
      </c>
      <c r="I955" t="s">
        <v>5</v>
      </c>
      <c r="J955" t="s">
        <v>570</v>
      </c>
      <c r="K955" t="s">
        <v>1796</v>
      </c>
      <c r="L955" s="3">
        <v>45841</v>
      </c>
      <c r="M9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55" s="3">
        <v>45824</v>
      </c>
      <c r="O955" s="5">
        <f>IFERROR((PlanMasine[[#This Row],[Norma]]/PlanMasine[[#This Row],[Q]])*(PlanMasine[[#This Row],[Q]]/SUMIF(C:C,PlanMasine[[#This Row],[RN]],B:B)*PlanMasine[[#This Row],[KPLQ]]),0)</f>
        <v>3</v>
      </c>
      <c r="P955">
        <v>215490</v>
      </c>
      <c r="Q955">
        <f>COUNTIF(PROMJENA!A:A,PlanMasine[[#This Row],[KPL]]&amp;"-"&amp;PlanMasine[[#This Row],[RN]])</f>
        <v>0</v>
      </c>
      <c r="R955">
        <f>IFERROR(INDEX(REDOSLIJED!A:A,MATCH(PlanMasine[[#This Row],[KPL]],REDOSLIJED!B:B,0)),MAX(REDOSLIJED!A:A)+1)</f>
        <v>45</v>
      </c>
      <c r="S955" s="9">
        <f>SUM($M$2:M955)</f>
        <v>3.7027777777777966</v>
      </c>
      <c r="T955" s="3">
        <f>PlanMasine[[#This Row],[Datum SAS]]-1</f>
        <v>45823</v>
      </c>
      <c r="U955">
        <f>WEEKDAY(PlanMasine[[#This Row],[ZAVRŠETAK MAŠINSKE]],2)</f>
        <v>7</v>
      </c>
      <c r="V955" s="3">
        <f>IF(WEEKDAY(PlanMasine[[#This Row],[Datum SAS]]-1,2)=7,PlanMasine[[#This Row],[Datum SAS]]-3,PlanMasine[[#This Row],[Datum SAS]]-1)</f>
        <v>45821</v>
      </c>
      <c r="W955">
        <f>WEEKNUM(PlanMasine[[#This Row],[Column2]],1)</f>
        <v>24</v>
      </c>
    </row>
    <row r="956" spans="1:23" x14ac:dyDescent="0.25">
      <c r="A956">
        <v>1022086</v>
      </c>
      <c r="B956">
        <v>1</v>
      </c>
      <c r="C956">
        <v>1022029</v>
      </c>
      <c r="D956" t="s">
        <v>2194</v>
      </c>
      <c r="E956">
        <v>18</v>
      </c>
      <c r="F956">
        <v>6</v>
      </c>
      <c r="G956">
        <v>0</v>
      </c>
      <c r="H956">
        <v>0</v>
      </c>
      <c r="I956" t="s">
        <v>5</v>
      </c>
      <c r="J956" t="s">
        <v>570</v>
      </c>
      <c r="K956" t="s">
        <v>1796</v>
      </c>
      <c r="L956" s="3">
        <v>45841</v>
      </c>
      <c r="M9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56" s="3">
        <v>45824</v>
      </c>
      <c r="O956" s="5">
        <f>IFERROR((PlanMasine[[#This Row],[Norma]]/PlanMasine[[#This Row],[Q]])*(PlanMasine[[#This Row],[Q]]/SUMIF(C:C,PlanMasine[[#This Row],[RN]],B:B)*PlanMasine[[#This Row],[KPLQ]]),0)</f>
        <v>3</v>
      </c>
      <c r="P956">
        <v>215491</v>
      </c>
      <c r="Q956">
        <f>COUNTIF(PROMJENA!A:A,PlanMasine[[#This Row],[KPL]]&amp;"-"&amp;PlanMasine[[#This Row],[RN]])</f>
        <v>0</v>
      </c>
      <c r="R956">
        <f>IFERROR(INDEX(REDOSLIJED!A:A,MATCH(PlanMasine[[#This Row],[KPL]],REDOSLIJED!B:B,0)),MAX(REDOSLIJED!A:A)+1)</f>
        <v>45</v>
      </c>
      <c r="S956" s="9">
        <f>SUM($M$2:M956)</f>
        <v>3.7048611111111298</v>
      </c>
      <c r="T956" s="3">
        <f>PlanMasine[[#This Row],[Datum SAS]]-1</f>
        <v>45823</v>
      </c>
      <c r="U956">
        <f>WEEKDAY(PlanMasine[[#This Row],[ZAVRŠETAK MAŠINSKE]],2)</f>
        <v>7</v>
      </c>
      <c r="V956" s="3">
        <f>IF(WEEKDAY(PlanMasine[[#This Row],[Datum SAS]]-1,2)=7,PlanMasine[[#This Row],[Datum SAS]]-3,PlanMasine[[#This Row],[Datum SAS]]-1)</f>
        <v>45821</v>
      </c>
      <c r="W956">
        <f>WEEKNUM(PlanMasine[[#This Row],[Column2]],1)</f>
        <v>24</v>
      </c>
    </row>
    <row r="957" spans="1:23" x14ac:dyDescent="0.25">
      <c r="A957">
        <v>1022086</v>
      </c>
      <c r="B957">
        <v>1</v>
      </c>
      <c r="C957">
        <v>1022033</v>
      </c>
      <c r="D957" t="s">
        <v>2080</v>
      </c>
      <c r="E957">
        <v>12</v>
      </c>
      <c r="F957">
        <v>6</v>
      </c>
      <c r="G957">
        <v>0</v>
      </c>
      <c r="H957">
        <v>0</v>
      </c>
      <c r="I957" t="s">
        <v>5</v>
      </c>
      <c r="J957" t="s">
        <v>570</v>
      </c>
      <c r="K957" t="s">
        <v>1796</v>
      </c>
      <c r="L957" s="3">
        <v>45841</v>
      </c>
      <c r="M9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57" s="3">
        <v>45824</v>
      </c>
      <c r="O957" s="5">
        <f>IFERROR((PlanMasine[[#This Row],[Norma]]/PlanMasine[[#This Row],[Q]])*(PlanMasine[[#This Row],[Q]]/SUMIF(C:C,PlanMasine[[#This Row],[RN]],B:B)*PlanMasine[[#This Row],[KPLQ]]),0)</f>
        <v>2</v>
      </c>
      <c r="P957">
        <v>215495</v>
      </c>
      <c r="Q957">
        <f>COUNTIF(PROMJENA!A:A,PlanMasine[[#This Row],[KPL]]&amp;"-"&amp;PlanMasine[[#This Row],[RN]])</f>
        <v>0</v>
      </c>
      <c r="R957">
        <f>IFERROR(INDEX(REDOSLIJED!A:A,MATCH(PlanMasine[[#This Row],[KPL]],REDOSLIJED!B:B,0)),MAX(REDOSLIJED!A:A)+1)</f>
        <v>45</v>
      </c>
      <c r="S957" s="9">
        <f>SUM($M$2:M957)</f>
        <v>3.7062500000000189</v>
      </c>
      <c r="T957" s="3">
        <f>PlanMasine[[#This Row],[Datum SAS]]-1</f>
        <v>45823</v>
      </c>
      <c r="U957">
        <f>WEEKDAY(PlanMasine[[#This Row],[ZAVRŠETAK MAŠINSKE]],2)</f>
        <v>7</v>
      </c>
      <c r="V957" s="3">
        <f>IF(WEEKDAY(PlanMasine[[#This Row],[Datum SAS]]-1,2)=7,PlanMasine[[#This Row],[Datum SAS]]-3,PlanMasine[[#This Row],[Datum SAS]]-1)</f>
        <v>45821</v>
      </c>
      <c r="W957">
        <f>WEEKNUM(PlanMasine[[#This Row],[Column2]],1)</f>
        <v>24</v>
      </c>
    </row>
    <row r="958" spans="1:23" x14ac:dyDescent="0.25">
      <c r="A958">
        <v>1022086</v>
      </c>
      <c r="B958">
        <v>1</v>
      </c>
      <c r="C958">
        <v>1022034</v>
      </c>
      <c r="D958" t="s">
        <v>2187</v>
      </c>
      <c r="E958">
        <v>18</v>
      </c>
      <c r="F958">
        <v>6</v>
      </c>
      <c r="G958">
        <v>0</v>
      </c>
      <c r="H958">
        <v>0</v>
      </c>
      <c r="I958" t="s">
        <v>5</v>
      </c>
      <c r="J958" t="s">
        <v>570</v>
      </c>
      <c r="K958" t="s">
        <v>1796</v>
      </c>
      <c r="L958" s="3">
        <v>45841</v>
      </c>
      <c r="M9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58" s="3">
        <v>45824</v>
      </c>
      <c r="O958" s="5">
        <f>IFERROR((PlanMasine[[#This Row],[Norma]]/PlanMasine[[#This Row],[Q]])*(PlanMasine[[#This Row],[Q]]/SUMIF(C:C,PlanMasine[[#This Row],[RN]],B:B)*PlanMasine[[#This Row],[KPLQ]]),0)</f>
        <v>3</v>
      </c>
      <c r="P958">
        <v>215496</v>
      </c>
      <c r="Q958">
        <f>COUNTIF(PROMJENA!A:A,PlanMasine[[#This Row],[KPL]]&amp;"-"&amp;PlanMasine[[#This Row],[RN]])</f>
        <v>0</v>
      </c>
      <c r="R958">
        <f>IFERROR(INDEX(REDOSLIJED!A:A,MATCH(PlanMasine[[#This Row],[KPL]],REDOSLIJED!B:B,0)),MAX(REDOSLIJED!A:A)+1)</f>
        <v>45</v>
      </c>
      <c r="S958" s="9">
        <f>SUM($M$2:M958)</f>
        <v>3.7083333333333521</v>
      </c>
      <c r="T958" s="3">
        <f>PlanMasine[[#This Row],[Datum SAS]]-1</f>
        <v>45823</v>
      </c>
      <c r="U958">
        <f>WEEKDAY(PlanMasine[[#This Row],[ZAVRŠETAK MAŠINSKE]],2)</f>
        <v>7</v>
      </c>
      <c r="V958" s="3">
        <f>IF(WEEKDAY(PlanMasine[[#This Row],[Datum SAS]]-1,2)=7,PlanMasine[[#This Row],[Datum SAS]]-3,PlanMasine[[#This Row],[Datum SAS]]-1)</f>
        <v>45821</v>
      </c>
      <c r="W958">
        <f>WEEKNUM(PlanMasine[[#This Row],[Column2]],1)</f>
        <v>24</v>
      </c>
    </row>
    <row r="959" spans="1:23" x14ac:dyDescent="0.25">
      <c r="A959">
        <v>1022086</v>
      </c>
      <c r="B959">
        <v>1</v>
      </c>
      <c r="C959">
        <v>1022038</v>
      </c>
      <c r="D959" t="s">
        <v>2188</v>
      </c>
      <c r="E959">
        <v>18</v>
      </c>
      <c r="F959">
        <v>6</v>
      </c>
      <c r="G959">
        <v>0</v>
      </c>
      <c r="H959">
        <v>0</v>
      </c>
      <c r="I959" t="s">
        <v>5</v>
      </c>
      <c r="J959" t="s">
        <v>570</v>
      </c>
      <c r="K959" t="s">
        <v>1796</v>
      </c>
      <c r="L959" s="3">
        <v>45841</v>
      </c>
      <c r="M9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59" s="3">
        <v>45824</v>
      </c>
      <c r="O959" s="5">
        <f>IFERROR((PlanMasine[[#This Row],[Norma]]/PlanMasine[[#This Row],[Q]])*(PlanMasine[[#This Row],[Q]]/SUMIF(C:C,PlanMasine[[#This Row],[RN]],B:B)*PlanMasine[[#This Row],[KPLQ]]),0)</f>
        <v>3</v>
      </c>
      <c r="P959">
        <v>215500</v>
      </c>
      <c r="Q959">
        <f>COUNTIF(PROMJENA!A:A,PlanMasine[[#This Row],[KPL]]&amp;"-"&amp;PlanMasine[[#This Row],[RN]])</f>
        <v>0</v>
      </c>
      <c r="R959">
        <f>IFERROR(INDEX(REDOSLIJED!A:A,MATCH(PlanMasine[[#This Row],[KPL]],REDOSLIJED!B:B,0)),MAX(REDOSLIJED!A:A)+1)</f>
        <v>45</v>
      </c>
      <c r="S959" s="9">
        <f>SUM($M$2:M959)</f>
        <v>3.7104166666666853</v>
      </c>
      <c r="T959" s="3">
        <f>PlanMasine[[#This Row],[Datum SAS]]-1</f>
        <v>45823</v>
      </c>
      <c r="U959">
        <f>WEEKDAY(PlanMasine[[#This Row],[ZAVRŠETAK MAŠINSKE]],2)</f>
        <v>7</v>
      </c>
      <c r="V959" s="3">
        <f>IF(WEEKDAY(PlanMasine[[#This Row],[Datum SAS]]-1,2)=7,PlanMasine[[#This Row],[Datum SAS]]-3,PlanMasine[[#This Row],[Datum SAS]]-1)</f>
        <v>45821</v>
      </c>
      <c r="W959">
        <f>WEEKNUM(PlanMasine[[#This Row],[Column2]],1)</f>
        <v>24</v>
      </c>
    </row>
    <row r="960" spans="1:23" x14ac:dyDescent="0.25">
      <c r="A960">
        <v>1022086</v>
      </c>
      <c r="B960">
        <v>1</v>
      </c>
      <c r="C960">
        <v>1022039</v>
      </c>
      <c r="D960" t="s">
        <v>2189</v>
      </c>
      <c r="E960">
        <v>36</v>
      </c>
      <c r="F960">
        <v>6</v>
      </c>
      <c r="G960">
        <v>0</v>
      </c>
      <c r="H960">
        <v>0</v>
      </c>
      <c r="I960" t="s">
        <v>5</v>
      </c>
      <c r="J960" t="s">
        <v>570</v>
      </c>
      <c r="K960" t="s">
        <v>1796</v>
      </c>
      <c r="L960" s="3">
        <v>45841</v>
      </c>
      <c r="M9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960" s="3">
        <v>45824</v>
      </c>
      <c r="O960" s="5">
        <f>IFERROR((PlanMasine[[#This Row],[Norma]]/PlanMasine[[#This Row],[Q]])*(PlanMasine[[#This Row],[Q]]/SUMIF(C:C,PlanMasine[[#This Row],[RN]],B:B)*PlanMasine[[#This Row],[KPLQ]]),0)</f>
        <v>6</v>
      </c>
      <c r="P960">
        <v>215501</v>
      </c>
      <c r="Q960">
        <f>COUNTIF(PROMJENA!A:A,PlanMasine[[#This Row],[KPL]]&amp;"-"&amp;PlanMasine[[#This Row],[RN]])</f>
        <v>0</v>
      </c>
      <c r="R960">
        <f>IFERROR(INDEX(REDOSLIJED!A:A,MATCH(PlanMasine[[#This Row],[KPL]],REDOSLIJED!B:B,0)),MAX(REDOSLIJED!A:A)+1)</f>
        <v>45</v>
      </c>
      <c r="S960" s="9">
        <f>SUM($M$2:M960)</f>
        <v>3.7145833333333522</v>
      </c>
      <c r="T960" s="3">
        <f>PlanMasine[[#This Row],[Datum SAS]]-1</f>
        <v>45823</v>
      </c>
      <c r="U960">
        <f>WEEKDAY(PlanMasine[[#This Row],[ZAVRŠETAK MAŠINSKE]],2)</f>
        <v>7</v>
      </c>
      <c r="V960" s="3">
        <f>IF(WEEKDAY(PlanMasine[[#This Row],[Datum SAS]]-1,2)=7,PlanMasine[[#This Row],[Datum SAS]]-3,PlanMasine[[#This Row],[Datum SAS]]-1)</f>
        <v>45821</v>
      </c>
      <c r="W960">
        <f>WEEKNUM(PlanMasine[[#This Row],[Column2]],1)</f>
        <v>24</v>
      </c>
    </row>
    <row r="961" spans="1:23" x14ac:dyDescent="0.25">
      <c r="A961">
        <v>1022086</v>
      </c>
      <c r="B961">
        <v>1</v>
      </c>
      <c r="C961">
        <v>1022041</v>
      </c>
      <c r="D961" t="s">
        <v>2015</v>
      </c>
      <c r="E961">
        <v>18</v>
      </c>
      <c r="F961">
        <v>12</v>
      </c>
      <c r="G961">
        <v>0</v>
      </c>
      <c r="H961">
        <v>0</v>
      </c>
      <c r="I961" t="s">
        <v>5</v>
      </c>
      <c r="J961" t="s">
        <v>570</v>
      </c>
      <c r="K961" t="s">
        <v>1796</v>
      </c>
      <c r="L961" s="3">
        <v>45841</v>
      </c>
      <c r="M9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961" s="3">
        <v>45824</v>
      </c>
      <c r="O961" s="5">
        <f>IFERROR((PlanMasine[[#This Row],[Norma]]/PlanMasine[[#This Row],[Q]])*(PlanMasine[[#This Row],[Q]]/SUMIF(C:C,PlanMasine[[#This Row],[RN]],B:B)*PlanMasine[[#This Row],[KPLQ]]),0)</f>
        <v>3</v>
      </c>
      <c r="P961">
        <v>215503</v>
      </c>
      <c r="Q961">
        <f>COUNTIF(PROMJENA!A:A,PlanMasine[[#This Row],[KPL]]&amp;"-"&amp;PlanMasine[[#This Row],[RN]])</f>
        <v>0</v>
      </c>
      <c r="R961">
        <f>IFERROR(INDEX(REDOSLIJED!A:A,MATCH(PlanMasine[[#This Row],[KPL]],REDOSLIJED!B:B,0)),MAX(REDOSLIJED!A:A)+1)</f>
        <v>45</v>
      </c>
      <c r="S961" s="9">
        <f>SUM($M$2:M961)</f>
        <v>3.7166666666666854</v>
      </c>
      <c r="T961" s="3">
        <f>PlanMasine[[#This Row],[Datum SAS]]-1</f>
        <v>45823</v>
      </c>
      <c r="U961">
        <f>WEEKDAY(PlanMasine[[#This Row],[ZAVRŠETAK MAŠINSKE]],2)</f>
        <v>7</v>
      </c>
      <c r="V961" s="3">
        <f>IF(WEEKDAY(PlanMasine[[#This Row],[Datum SAS]]-1,2)=7,PlanMasine[[#This Row],[Datum SAS]]-3,PlanMasine[[#This Row],[Datum SAS]]-1)</f>
        <v>45821</v>
      </c>
      <c r="W961">
        <f>WEEKNUM(PlanMasine[[#This Row],[Column2]],1)</f>
        <v>24</v>
      </c>
    </row>
    <row r="962" spans="1:23" x14ac:dyDescent="0.25">
      <c r="A962">
        <v>1022086</v>
      </c>
      <c r="B962">
        <v>1</v>
      </c>
      <c r="C962">
        <v>1022042</v>
      </c>
      <c r="D962" t="s">
        <v>2016</v>
      </c>
      <c r="E962">
        <v>30</v>
      </c>
      <c r="F962">
        <v>12</v>
      </c>
      <c r="G962">
        <v>0</v>
      </c>
      <c r="H962">
        <v>0</v>
      </c>
      <c r="I962" t="s">
        <v>5</v>
      </c>
      <c r="J962" t="s">
        <v>570</v>
      </c>
      <c r="K962" t="s">
        <v>1796</v>
      </c>
      <c r="L962" s="3">
        <v>45841</v>
      </c>
      <c r="M9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62" s="3">
        <v>45824</v>
      </c>
      <c r="O962" s="5">
        <f>IFERROR((PlanMasine[[#This Row],[Norma]]/PlanMasine[[#This Row],[Q]])*(PlanMasine[[#This Row],[Q]]/SUMIF(C:C,PlanMasine[[#This Row],[RN]],B:B)*PlanMasine[[#This Row],[KPLQ]]),0)</f>
        <v>5</v>
      </c>
      <c r="P962">
        <v>215504</v>
      </c>
      <c r="Q962">
        <f>COUNTIF(PROMJENA!A:A,PlanMasine[[#This Row],[KPL]]&amp;"-"&amp;PlanMasine[[#This Row],[RN]])</f>
        <v>0</v>
      </c>
      <c r="R962">
        <f>IFERROR(INDEX(REDOSLIJED!A:A,MATCH(PlanMasine[[#This Row],[KPL]],REDOSLIJED!B:B,0)),MAX(REDOSLIJED!A:A)+1)</f>
        <v>45</v>
      </c>
      <c r="S962" s="9">
        <f>SUM($M$2:M962)</f>
        <v>3.7201388888889078</v>
      </c>
      <c r="T962" s="3">
        <f>PlanMasine[[#This Row],[Datum SAS]]-1</f>
        <v>45823</v>
      </c>
      <c r="U962">
        <f>WEEKDAY(PlanMasine[[#This Row],[ZAVRŠETAK MAŠINSKE]],2)</f>
        <v>7</v>
      </c>
      <c r="V962" s="3">
        <f>IF(WEEKDAY(PlanMasine[[#This Row],[Datum SAS]]-1,2)=7,PlanMasine[[#This Row],[Datum SAS]]-3,PlanMasine[[#This Row],[Datum SAS]]-1)</f>
        <v>45821</v>
      </c>
      <c r="W962">
        <f>WEEKNUM(PlanMasine[[#This Row],[Column2]],1)</f>
        <v>24</v>
      </c>
    </row>
    <row r="963" spans="1:23" x14ac:dyDescent="0.25">
      <c r="A963">
        <v>1022086</v>
      </c>
      <c r="B963">
        <v>1</v>
      </c>
      <c r="C963">
        <v>1022043</v>
      </c>
      <c r="D963" t="s">
        <v>2193</v>
      </c>
      <c r="E963">
        <v>48</v>
      </c>
      <c r="F963">
        <v>6</v>
      </c>
      <c r="G963">
        <v>3</v>
      </c>
      <c r="H963">
        <v>0</v>
      </c>
      <c r="I963" t="s">
        <v>5</v>
      </c>
      <c r="J963" t="s">
        <v>570</v>
      </c>
      <c r="K963" t="s">
        <v>1796</v>
      </c>
      <c r="L963" s="3">
        <v>45841</v>
      </c>
      <c r="M9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963" s="3">
        <v>45824</v>
      </c>
      <c r="O963" s="5">
        <f>IFERROR((PlanMasine[[#This Row],[Norma]]/PlanMasine[[#This Row],[Q]])*(PlanMasine[[#This Row],[Q]]/SUMIF(C:C,PlanMasine[[#This Row],[RN]],B:B)*PlanMasine[[#This Row],[KPLQ]]),0)</f>
        <v>8</v>
      </c>
      <c r="P963">
        <v>215506</v>
      </c>
      <c r="Q963">
        <f>COUNTIF(PROMJENA!A:A,PlanMasine[[#This Row],[KPL]]&amp;"-"&amp;PlanMasine[[#This Row],[RN]])</f>
        <v>0</v>
      </c>
      <c r="R963">
        <f>IFERROR(INDEX(REDOSLIJED!A:A,MATCH(PlanMasine[[#This Row],[KPL]],REDOSLIJED!B:B,0)),MAX(REDOSLIJED!A:A)+1)</f>
        <v>45</v>
      </c>
      <c r="S963" s="9">
        <f>SUM($M$2:M963)</f>
        <v>3.7256944444444633</v>
      </c>
      <c r="T963" s="3">
        <f>PlanMasine[[#This Row],[Datum SAS]]-1</f>
        <v>45823</v>
      </c>
      <c r="U963">
        <f>WEEKDAY(PlanMasine[[#This Row],[ZAVRŠETAK MAŠINSKE]],2)</f>
        <v>7</v>
      </c>
      <c r="V963" s="3">
        <f>IF(WEEKDAY(PlanMasine[[#This Row],[Datum SAS]]-1,2)=7,PlanMasine[[#This Row],[Datum SAS]]-3,PlanMasine[[#This Row],[Datum SAS]]-1)</f>
        <v>45821</v>
      </c>
      <c r="W963">
        <f>WEEKNUM(PlanMasine[[#This Row],[Column2]],1)</f>
        <v>24</v>
      </c>
    </row>
    <row r="964" spans="1:23" x14ac:dyDescent="0.25">
      <c r="A964">
        <v>1022086</v>
      </c>
      <c r="B964">
        <v>1</v>
      </c>
      <c r="C964">
        <v>1022024</v>
      </c>
      <c r="D964" t="s">
        <v>2014</v>
      </c>
      <c r="E964">
        <v>9</v>
      </c>
      <c r="F964">
        <v>6</v>
      </c>
      <c r="G964">
        <v>0</v>
      </c>
      <c r="H964">
        <v>0</v>
      </c>
      <c r="I964" t="s">
        <v>5</v>
      </c>
      <c r="J964" t="s">
        <v>570</v>
      </c>
      <c r="K964" t="s">
        <v>1796</v>
      </c>
      <c r="L964" s="3">
        <v>45841</v>
      </c>
      <c r="M9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964" s="3">
        <v>45824</v>
      </c>
      <c r="O964" s="5">
        <f>IFERROR((PlanMasine[[#This Row],[Norma]]/PlanMasine[[#This Row],[Q]])*(PlanMasine[[#This Row],[Q]]/SUMIF(C:C,PlanMasine[[#This Row],[RN]],B:B)*PlanMasine[[#This Row],[KPLQ]]),0)</f>
        <v>1.5</v>
      </c>
      <c r="P964">
        <v>215484</v>
      </c>
      <c r="Q964">
        <f>COUNTIF(PROMJENA!A:A,PlanMasine[[#This Row],[KPL]]&amp;"-"&amp;PlanMasine[[#This Row],[RN]])</f>
        <v>0</v>
      </c>
      <c r="R964">
        <f>IFERROR(INDEX(REDOSLIJED!A:A,MATCH(PlanMasine[[#This Row],[KPL]],REDOSLIJED!B:B,0)),MAX(REDOSLIJED!A:A)+1)</f>
        <v>45</v>
      </c>
      <c r="S964" s="9">
        <f>SUM($M$2:M964)</f>
        <v>3.7267361111111299</v>
      </c>
      <c r="T964" s="3">
        <f>PlanMasine[[#This Row],[Datum SAS]]-1</f>
        <v>45823</v>
      </c>
      <c r="U964">
        <f>WEEKDAY(PlanMasine[[#This Row],[ZAVRŠETAK MAŠINSKE]],2)</f>
        <v>7</v>
      </c>
      <c r="V964" s="3">
        <f>IF(WEEKDAY(PlanMasine[[#This Row],[Datum SAS]]-1,2)=7,PlanMasine[[#This Row],[Datum SAS]]-3,PlanMasine[[#This Row],[Datum SAS]]-1)</f>
        <v>45821</v>
      </c>
      <c r="W964">
        <f>WEEKNUM(PlanMasine[[#This Row],[Column2]],1)</f>
        <v>24</v>
      </c>
    </row>
    <row r="965" spans="1:23" x14ac:dyDescent="0.25">
      <c r="A965">
        <v>1022657</v>
      </c>
      <c r="B965">
        <v>1</v>
      </c>
      <c r="C965">
        <v>1022760</v>
      </c>
      <c r="D965" t="s">
        <v>1992</v>
      </c>
      <c r="E965">
        <v>15</v>
      </c>
      <c r="F965">
        <v>3</v>
      </c>
      <c r="G965">
        <v>0</v>
      </c>
      <c r="H965">
        <v>0</v>
      </c>
      <c r="I965" t="s">
        <v>5</v>
      </c>
      <c r="J965" t="s">
        <v>570</v>
      </c>
      <c r="K965" t="s">
        <v>1775</v>
      </c>
      <c r="L965" s="3">
        <v>45840</v>
      </c>
      <c r="M9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65" s="3">
        <v>45824</v>
      </c>
      <c r="O965" s="5">
        <f>IFERROR((PlanMasine[[#This Row],[Norma]]/PlanMasine[[#This Row],[Q]])*(PlanMasine[[#This Row],[Q]]/SUMIF(C:C,PlanMasine[[#This Row],[RN]],B:B)*PlanMasine[[#This Row],[KPLQ]]),0)</f>
        <v>5</v>
      </c>
      <c r="P965">
        <v>175684</v>
      </c>
      <c r="Q965">
        <f>COUNTIF(PROMJENA!A:A,PlanMasine[[#This Row],[KPL]]&amp;"-"&amp;PlanMasine[[#This Row],[RN]])</f>
        <v>0</v>
      </c>
      <c r="R965">
        <f>IFERROR(INDEX(REDOSLIJED!A:A,MATCH(PlanMasine[[#This Row],[KPL]],REDOSLIJED!B:B,0)),MAX(REDOSLIJED!A:A)+1)</f>
        <v>45</v>
      </c>
      <c r="S965" s="9">
        <f>SUM($M$2:M965)</f>
        <v>3.7302083333333522</v>
      </c>
      <c r="T965" s="3">
        <f>PlanMasine[[#This Row],[Datum SAS]]-1</f>
        <v>45823</v>
      </c>
      <c r="U965">
        <f>WEEKDAY(PlanMasine[[#This Row],[ZAVRŠETAK MAŠINSKE]],2)</f>
        <v>7</v>
      </c>
      <c r="V965" s="3">
        <f>IF(WEEKDAY(PlanMasine[[#This Row],[Datum SAS]]-1,2)=7,PlanMasine[[#This Row],[Datum SAS]]-3,PlanMasine[[#This Row],[Datum SAS]]-1)</f>
        <v>45821</v>
      </c>
      <c r="W965">
        <f>WEEKNUM(PlanMasine[[#This Row],[Column2]],1)</f>
        <v>24</v>
      </c>
    </row>
    <row r="966" spans="1:23" x14ac:dyDescent="0.25">
      <c r="A966">
        <v>1022657</v>
      </c>
      <c r="B966">
        <v>1</v>
      </c>
      <c r="C966">
        <v>1022736</v>
      </c>
      <c r="D966" t="s">
        <v>1990</v>
      </c>
      <c r="E966">
        <v>36</v>
      </c>
      <c r="F966">
        <v>3</v>
      </c>
      <c r="G966">
        <v>0</v>
      </c>
      <c r="H966">
        <v>0</v>
      </c>
      <c r="I966" t="s">
        <v>5</v>
      </c>
      <c r="J966" t="s">
        <v>570</v>
      </c>
      <c r="K966" t="s">
        <v>1775</v>
      </c>
      <c r="L966" s="3">
        <v>45840</v>
      </c>
      <c r="M9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966" s="3">
        <v>45824</v>
      </c>
      <c r="O966" s="5">
        <f>IFERROR((PlanMasine[[#This Row],[Norma]]/PlanMasine[[#This Row],[Q]])*(PlanMasine[[#This Row],[Q]]/SUMIF(C:C,PlanMasine[[#This Row],[RN]],B:B)*PlanMasine[[#This Row],[KPLQ]]),0)</f>
        <v>12</v>
      </c>
      <c r="P966">
        <v>175660</v>
      </c>
      <c r="Q966">
        <f>COUNTIF(PROMJENA!A:A,PlanMasine[[#This Row],[KPL]]&amp;"-"&amp;PlanMasine[[#This Row],[RN]])</f>
        <v>0</v>
      </c>
      <c r="R966">
        <f>IFERROR(INDEX(REDOSLIJED!A:A,MATCH(PlanMasine[[#This Row],[KPL]],REDOSLIJED!B:B,0)),MAX(REDOSLIJED!A:A)+1)</f>
        <v>45</v>
      </c>
      <c r="S966" s="9">
        <f>SUM($M$2:M966)</f>
        <v>3.7385416666666855</v>
      </c>
      <c r="T966" s="3">
        <f>PlanMasine[[#This Row],[Datum SAS]]-1</f>
        <v>45823</v>
      </c>
      <c r="U966">
        <f>WEEKDAY(PlanMasine[[#This Row],[ZAVRŠETAK MAŠINSKE]],2)</f>
        <v>7</v>
      </c>
      <c r="V966" s="3">
        <f>IF(WEEKDAY(PlanMasine[[#This Row],[Datum SAS]]-1,2)=7,PlanMasine[[#This Row],[Datum SAS]]-3,PlanMasine[[#This Row],[Datum SAS]]-1)</f>
        <v>45821</v>
      </c>
      <c r="W966">
        <f>WEEKNUM(PlanMasine[[#This Row],[Column2]],1)</f>
        <v>24</v>
      </c>
    </row>
    <row r="967" spans="1:23" x14ac:dyDescent="0.25">
      <c r="A967">
        <v>1022657</v>
      </c>
      <c r="B967">
        <v>1</v>
      </c>
      <c r="C967">
        <v>1022762</v>
      </c>
      <c r="D967" t="s">
        <v>1993</v>
      </c>
      <c r="E967">
        <v>15</v>
      </c>
      <c r="F967">
        <v>3</v>
      </c>
      <c r="G967">
        <v>0</v>
      </c>
      <c r="H967">
        <v>0</v>
      </c>
      <c r="I967" t="s">
        <v>5</v>
      </c>
      <c r="J967" t="s">
        <v>570</v>
      </c>
      <c r="K967" t="s">
        <v>1775</v>
      </c>
      <c r="L967" s="3">
        <v>45840</v>
      </c>
      <c r="M9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67" s="3">
        <v>45824</v>
      </c>
      <c r="O967" s="5">
        <f>IFERROR((PlanMasine[[#This Row],[Norma]]/PlanMasine[[#This Row],[Q]])*(PlanMasine[[#This Row],[Q]]/SUMIF(C:C,PlanMasine[[#This Row],[RN]],B:B)*PlanMasine[[#This Row],[KPLQ]]),0)</f>
        <v>5</v>
      </c>
      <c r="P967">
        <v>175686</v>
      </c>
      <c r="Q967">
        <f>COUNTIF(PROMJENA!A:A,PlanMasine[[#This Row],[KPL]]&amp;"-"&amp;PlanMasine[[#This Row],[RN]])</f>
        <v>0</v>
      </c>
      <c r="R967">
        <f>IFERROR(INDEX(REDOSLIJED!A:A,MATCH(PlanMasine[[#This Row],[KPL]],REDOSLIJED!B:B,0)),MAX(REDOSLIJED!A:A)+1)</f>
        <v>45</v>
      </c>
      <c r="S967" s="9">
        <f>SUM($M$2:M967)</f>
        <v>3.7420138888889078</v>
      </c>
      <c r="T967" s="3">
        <f>PlanMasine[[#This Row],[Datum SAS]]-1</f>
        <v>45823</v>
      </c>
      <c r="U967">
        <f>WEEKDAY(PlanMasine[[#This Row],[ZAVRŠETAK MAŠINSKE]],2)</f>
        <v>7</v>
      </c>
      <c r="V967" s="3">
        <f>IF(WEEKDAY(PlanMasine[[#This Row],[Datum SAS]]-1,2)=7,PlanMasine[[#This Row],[Datum SAS]]-3,PlanMasine[[#This Row],[Datum SAS]]-1)</f>
        <v>45821</v>
      </c>
      <c r="W967">
        <f>WEEKNUM(PlanMasine[[#This Row],[Column2]],1)</f>
        <v>24</v>
      </c>
    </row>
    <row r="968" spans="1:23" x14ac:dyDescent="0.25">
      <c r="A968">
        <v>1022657</v>
      </c>
      <c r="B968">
        <v>1</v>
      </c>
      <c r="C968">
        <v>1022707</v>
      </c>
      <c r="D968" t="s">
        <v>1307</v>
      </c>
      <c r="E968">
        <v>21</v>
      </c>
      <c r="F968">
        <v>3</v>
      </c>
      <c r="G968">
        <v>0</v>
      </c>
      <c r="H968">
        <v>0</v>
      </c>
      <c r="I968" t="s">
        <v>5</v>
      </c>
      <c r="J968" t="s">
        <v>570</v>
      </c>
      <c r="K968" t="s">
        <v>1775</v>
      </c>
      <c r="L968" s="3">
        <v>45840</v>
      </c>
      <c r="M9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968" s="3">
        <v>45824</v>
      </c>
      <c r="O968" s="5">
        <f>IFERROR((PlanMasine[[#This Row],[Norma]]/PlanMasine[[#This Row],[Q]])*(PlanMasine[[#This Row],[Q]]/SUMIF(C:C,PlanMasine[[#This Row],[RN]],B:B)*PlanMasine[[#This Row],[KPLQ]]),0)</f>
        <v>7</v>
      </c>
      <c r="P968">
        <v>175631</v>
      </c>
      <c r="Q968">
        <f>COUNTIF(PROMJENA!A:A,PlanMasine[[#This Row],[KPL]]&amp;"-"&amp;PlanMasine[[#This Row],[RN]])</f>
        <v>0</v>
      </c>
      <c r="R968">
        <f>IFERROR(INDEX(REDOSLIJED!A:A,MATCH(PlanMasine[[#This Row],[KPL]],REDOSLIJED!B:B,0)),MAX(REDOSLIJED!A:A)+1)</f>
        <v>45</v>
      </c>
      <c r="S968" s="9">
        <f>SUM($M$2:M968)</f>
        <v>3.7468750000000188</v>
      </c>
      <c r="T968" s="3">
        <f>PlanMasine[[#This Row],[Datum SAS]]-1</f>
        <v>45823</v>
      </c>
      <c r="U968">
        <f>WEEKDAY(PlanMasine[[#This Row],[ZAVRŠETAK MAŠINSKE]],2)</f>
        <v>7</v>
      </c>
      <c r="V968" s="3">
        <f>IF(WEEKDAY(PlanMasine[[#This Row],[Datum SAS]]-1,2)=7,PlanMasine[[#This Row],[Datum SAS]]-3,PlanMasine[[#This Row],[Datum SAS]]-1)</f>
        <v>45821</v>
      </c>
      <c r="W968">
        <f>WEEKNUM(PlanMasine[[#This Row],[Column2]],1)</f>
        <v>24</v>
      </c>
    </row>
    <row r="969" spans="1:23" x14ac:dyDescent="0.25">
      <c r="A969">
        <v>1022657</v>
      </c>
      <c r="B969">
        <v>1</v>
      </c>
      <c r="C969">
        <v>1022763</v>
      </c>
      <c r="D969" t="s">
        <v>1991</v>
      </c>
      <c r="E969">
        <v>15</v>
      </c>
      <c r="F969">
        <v>3</v>
      </c>
      <c r="G969">
        <v>0</v>
      </c>
      <c r="H969">
        <v>0</v>
      </c>
      <c r="I969" t="s">
        <v>5</v>
      </c>
      <c r="J969" t="s">
        <v>570</v>
      </c>
      <c r="K969" t="s">
        <v>1775</v>
      </c>
      <c r="L969" s="3">
        <v>45840</v>
      </c>
      <c r="M9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69" s="3">
        <v>45824</v>
      </c>
      <c r="O969" s="5">
        <f>IFERROR((PlanMasine[[#This Row],[Norma]]/PlanMasine[[#This Row],[Q]])*(PlanMasine[[#This Row],[Q]]/SUMIF(C:C,PlanMasine[[#This Row],[RN]],B:B)*PlanMasine[[#This Row],[KPLQ]]),0)</f>
        <v>5</v>
      </c>
      <c r="P969">
        <v>175687</v>
      </c>
      <c r="Q969">
        <f>COUNTIF(PROMJENA!A:A,PlanMasine[[#This Row],[KPL]]&amp;"-"&amp;PlanMasine[[#This Row],[RN]])</f>
        <v>0</v>
      </c>
      <c r="R969">
        <f>IFERROR(INDEX(REDOSLIJED!A:A,MATCH(PlanMasine[[#This Row],[KPL]],REDOSLIJED!B:B,0)),MAX(REDOSLIJED!A:A)+1)</f>
        <v>45</v>
      </c>
      <c r="S969" s="9">
        <f>SUM($M$2:M969)</f>
        <v>3.7503472222222412</v>
      </c>
      <c r="T969" s="3">
        <f>PlanMasine[[#This Row],[Datum SAS]]-1</f>
        <v>45823</v>
      </c>
      <c r="U969">
        <f>WEEKDAY(PlanMasine[[#This Row],[ZAVRŠETAK MAŠINSKE]],2)</f>
        <v>7</v>
      </c>
      <c r="V969" s="3">
        <f>IF(WEEKDAY(PlanMasine[[#This Row],[Datum SAS]]-1,2)=7,PlanMasine[[#This Row],[Datum SAS]]-3,PlanMasine[[#This Row],[Datum SAS]]-1)</f>
        <v>45821</v>
      </c>
      <c r="W969">
        <f>WEEKNUM(PlanMasine[[#This Row],[Column2]],1)</f>
        <v>24</v>
      </c>
    </row>
    <row r="970" spans="1:23" x14ac:dyDescent="0.25">
      <c r="A970">
        <v>1022657</v>
      </c>
      <c r="B970">
        <v>1</v>
      </c>
      <c r="C970">
        <v>1022764</v>
      </c>
      <c r="D970" t="s">
        <v>1989</v>
      </c>
      <c r="E970">
        <v>135</v>
      </c>
      <c r="F970">
        <v>27</v>
      </c>
      <c r="G970">
        <v>0</v>
      </c>
      <c r="H970">
        <v>0</v>
      </c>
      <c r="I970" t="s">
        <v>5</v>
      </c>
      <c r="J970" t="s">
        <v>570</v>
      </c>
      <c r="K970" t="s">
        <v>1775</v>
      </c>
      <c r="L970" s="3">
        <v>45840</v>
      </c>
      <c r="M9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970" s="3">
        <v>45824</v>
      </c>
      <c r="O970" s="5">
        <f>IFERROR((PlanMasine[[#This Row],[Norma]]/PlanMasine[[#This Row],[Q]])*(PlanMasine[[#This Row],[Q]]/SUMIF(C:C,PlanMasine[[#This Row],[RN]],B:B)*PlanMasine[[#This Row],[KPLQ]]),0)</f>
        <v>45</v>
      </c>
      <c r="P970">
        <v>175688</v>
      </c>
      <c r="Q970">
        <f>COUNTIF(PROMJENA!A:A,PlanMasine[[#This Row],[KPL]]&amp;"-"&amp;PlanMasine[[#This Row],[RN]])</f>
        <v>0</v>
      </c>
      <c r="R970">
        <f>IFERROR(INDEX(REDOSLIJED!A:A,MATCH(PlanMasine[[#This Row],[KPL]],REDOSLIJED!B:B,0)),MAX(REDOSLIJED!A:A)+1)</f>
        <v>45</v>
      </c>
      <c r="S970" s="9">
        <f>SUM($M$2:M970)</f>
        <v>3.7815972222222412</v>
      </c>
      <c r="T970" s="3">
        <f>PlanMasine[[#This Row],[Datum SAS]]-1</f>
        <v>45823</v>
      </c>
      <c r="U970">
        <f>WEEKDAY(PlanMasine[[#This Row],[ZAVRŠETAK MAŠINSKE]],2)</f>
        <v>7</v>
      </c>
      <c r="V970" s="3">
        <f>IF(WEEKDAY(PlanMasine[[#This Row],[Datum SAS]]-1,2)=7,PlanMasine[[#This Row],[Datum SAS]]-3,PlanMasine[[#This Row],[Datum SAS]]-1)</f>
        <v>45821</v>
      </c>
      <c r="W970">
        <f>WEEKNUM(PlanMasine[[#This Row],[Column2]],1)</f>
        <v>24</v>
      </c>
    </row>
    <row r="971" spans="1:23" x14ac:dyDescent="0.25">
      <c r="A971">
        <v>1022657</v>
      </c>
      <c r="B971">
        <v>1</v>
      </c>
      <c r="C971">
        <v>1022702</v>
      </c>
      <c r="D971" t="s">
        <v>1998</v>
      </c>
      <c r="E971">
        <v>15</v>
      </c>
      <c r="F971">
        <v>3</v>
      </c>
      <c r="G971">
        <v>0</v>
      </c>
      <c r="H971">
        <v>0</v>
      </c>
      <c r="I971" t="s">
        <v>5</v>
      </c>
      <c r="J971" t="s">
        <v>570</v>
      </c>
      <c r="K971" t="s">
        <v>1775</v>
      </c>
      <c r="L971" s="3">
        <v>45840</v>
      </c>
      <c r="M9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71" s="3">
        <v>45824</v>
      </c>
      <c r="O971" s="5">
        <f>IFERROR((PlanMasine[[#This Row],[Norma]]/PlanMasine[[#This Row],[Q]])*(PlanMasine[[#This Row],[Q]]/SUMIF(C:C,PlanMasine[[#This Row],[RN]],B:B)*PlanMasine[[#This Row],[KPLQ]]),0)</f>
        <v>5</v>
      </c>
      <c r="P971">
        <v>175626</v>
      </c>
      <c r="Q971">
        <f>COUNTIF(PROMJENA!A:A,PlanMasine[[#This Row],[KPL]]&amp;"-"&amp;PlanMasine[[#This Row],[RN]])</f>
        <v>0</v>
      </c>
      <c r="R971">
        <f>IFERROR(INDEX(REDOSLIJED!A:A,MATCH(PlanMasine[[#This Row],[KPL]],REDOSLIJED!B:B,0)),MAX(REDOSLIJED!A:A)+1)</f>
        <v>45</v>
      </c>
      <c r="S971" s="9">
        <f>SUM($M$2:M971)</f>
        <v>3.7850694444444635</v>
      </c>
      <c r="T971" s="3">
        <f>PlanMasine[[#This Row],[Datum SAS]]-1</f>
        <v>45823</v>
      </c>
      <c r="U971">
        <f>WEEKDAY(PlanMasine[[#This Row],[ZAVRŠETAK MAŠINSKE]],2)</f>
        <v>7</v>
      </c>
      <c r="V971" s="3">
        <f>IF(WEEKDAY(PlanMasine[[#This Row],[Datum SAS]]-1,2)=7,PlanMasine[[#This Row],[Datum SAS]]-3,PlanMasine[[#This Row],[Datum SAS]]-1)</f>
        <v>45821</v>
      </c>
      <c r="W971">
        <f>WEEKNUM(PlanMasine[[#This Row],[Column2]],1)</f>
        <v>24</v>
      </c>
    </row>
    <row r="972" spans="1:23" x14ac:dyDescent="0.25">
      <c r="A972">
        <v>1022657</v>
      </c>
      <c r="B972">
        <v>1</v>
      </c>
      <c r="C972">
        <v>1022765</v>
      </c>
      <c r="D972" t="s">
        <v>1994</v>
      </c>
      <c r="E972">
        <v>30</v>
      </c>
      <c r="F972">
        <v>6</v>
      </c>
      <c r="G972">
        <v>0</v>
      </c>
      <c r="H972">
        <v>0</v>
      </c>
      <c r="I972" t="s">
        <v>5</v>
      </c>
      <c r="J972" t="s">
        <v>570</v>
      </c>
      <c r="K972" t="s">
        <v>1775</v>
      </c>
      <c r="L972" s="3">
        <v>45840</v>
      </c>
      <c r="M9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972" s="3">
        <v>45824</v>
      </c>
      <c r="O972" s="5">
        <f>IFERROR((PlanMasine[[#This Row],[Norma]]/PlanMasine[[#This Row],[Q]])*(PlanMasine[[#This Row],[Q]]/SUMIF(C:C,PlanMasine[[#This Row],[RN]],B:B)*PlanMasine[[#This Row],[KPLQ]]),0)</f>
        <v>10</v>
      </c>
      <c r="P972">
        <v>175689</v>
      </c>
      <c r="Q972">
        <f>COUNTIF(PROMJENA!A:A,PlanMasine[[#This Row],[KPL]]&amp;"-"&amp;PlanMasine[[#This Row],[RN]])</f>
        <v>0</v>
      </c>
      <c r="R972">
        <f>IFERROR(INDEX(REDOSLIJED!A:A,MATCH(PlanMasine[[#This Row],[KPL]],REDOSLIJED!B:B,0)),MAX(REDOSLIJED!A:A)+1)</f>
        <v>45</v>
      </c>
      <c r="S972" s="9">
        <f>SUM($M$2:M972)</f>
        <v>3.7920138888889081</v>
      </c>
      <c r="T972" s="3">
        <f>PlanMasine[[#This Row],[Datum SAS]]-1</f>
        <v>45823</v>
      </c>
      <c r="U972">
        <f>WEEKDAY(PlanMasine[[#This Row],[ZAVRŠETAK MAŠINSKE]],2)</f>
        <v>7</v>
      </c>
      <c r="V972" s="3">
        <f>IF(WEEKDAY(PlanMasine[[#This Row],[Datum SAS]]-1,2)=7,PlanMasine[[#This Row],[Datum SAS]]-3,PlanMasine[[#This Row],[Datum SAS]]-1)</f>
        <v>45821</v>
      </c>
      <c r="W972">
        <f>WEEKNUM(PlanMasine[[#This Row],[Column2]],1)</f>
        <v>24</v>
      </c>
    </row>
    <row r="973" spans="1:23" x14ac:dyDescent="0.25">
      <c r="A973">
        <v>1022657</v>
      </c>
      <c r="B973">
        <v>1</v>
      </c>
      <c r="C973">
        <v>1022701</v>
      </c>
      <c r="D973" t="s">
        <v>1995</v>
      </c>
      <c r="E973">
        <v>15</v>
      </c>
      <c r="F973">
        <v>3</v>
      </c>
      <c r="G973">
        <v>0</v>
      </c>
      <c r="H973">
        <v>0</v>
      </c>
      <c r="I973" t="s">
        <v>5</v>
      </c>
      <c r="J973" t="s">
        <v>570</v>
      </c>
      <c r="K973" t="s">
        <v>1775</v>
      </c>
      <c r="L973" s="3">
        <v>45840</v>
      </c>
      <c r="M9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73" s="3">
        <v>45824</v>
      </c>
      <c r="O973" s="5">
        <f>IFERROR((PlanMasine[[#This Row],[Norma]]/PlanMasine[[#This Row],[Q]])*(PlanMasine[[#This Row],[Q]]/SUMIF(C:C,PlanMasine[[#This Row],[RN]],B:B)*PlanMasine[[#This Row],[KPLQ]]),0)</f>
        <v>5</v>
      </c>
      <c r="P973">
        <v>175625</v>
      </c>
      <c r="Q973">
        <f>COUNTIF(PROMJENA!A:A,PlanMasine[[#This Row],[KPL]]&amp;"-"&amp;PlanMasine[[#This Row],[RN]])</f>
        <v>0</v>
      </c>
      <c r="R973">
        <f>IFERROR(INDEX(REDOSLIJED!A:A,MATCH(PlanMasine[[#This Row],[KPL]],REDOSLIJED!B:B,0)),MAX(REDOSLIJED!A:A)+1)</f>
        <v>45</v>
      </c>
      <c r="S973" s="9">
        <f>SUM($M$2:M973)</f>
        <v>3.7954861111111304</v>
      </c>
      <c r="T973" s="3">
        <f>PlanMasine[[#This Row],[Datum SAS]]-1</f>
        <v>45823</v>
      </c>
      <c r="U973">
        <f>WEEKDAY(PlanMasine[[#This Row],[ZAVRŠETAK MAŠINSKE]],2)</f>
        <v>7</v>
      </c>
      <c r="V973" s="3">
        <f>IF(WEEKDAY(PlanMasine[[#This Row],[Datum SAS]]-1,2)=7,PlanMasine[[#This Row],[Datum SAS]]-3,PlanMasine[[#This Row],[Datum SAS]]-1)</f>
        <v>45821</v>
      </c>
      <c r="W973">
        <f>WEEKNUM(PlanMasine[[#This Row],[Column2]],1)</f>
        <v>24</v>
      </c>
    </row>
    <row r="974" spans="1:23" x14ac:dyDescent="0.25">
      <c r="A974">
        <v>1022657</v>
      </c>
      <c r="B974">
        <v>1</v>
      </c>
      <c r="C974">
        <v>1022761</v>
      </c>
      <c r="D974" t="s">
        <v>1996</v>
      </c>
      <c r="E974">
        <v>120</v>
      </c>
      <c r="F974">
        <v>24</v>
      </c>
      <c r="G974">
        <v>0</v>
      </c>
      <c r="H974">
        <v>0</v>
      </c>
      <c r="I974" t="s">
        <v>5</v>
      </c>
      <c r="J974" t="s">
        <v>570</v>
      </c>
      <c r="K974" t="s">
        <v>1775</v>
      </c>
      <c r="L974" s="3">
        <v>45840</v>
      </c>
      <c r="M9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974" s="3">
        <v>45824</v>
      </c>
      <c r="O974" s="5">
        <f>IFERROR((PlanMasine[[#This Row],[Norma]]/PlanMasine[[#This Row],[Q]])*(PlanMasine[[#This Row],[Q]]/SUMIF(C:C,PlanMasine[[#This Row],[RN]],B:B)*PlanMasine[[#This Row],[KPLQ]]),0)</f>
        <v>40</v>
      </c>
      <c r="P974">
        <v>175685</v>
      </c>
      <c r="Q974">
        <f>COUNTIF(PROMJENA!A:A,PlanMasine[[#This Row],[KPL]]&amp;"-"&amp;PlanMasine[[#This Row],[RN]])</f>
        <v>0</v>
      </c>
      <c r="R974">
        <f>IFERROR(INDEX(REDOSLIJED!A:A,MATCH(PlanMasine[[#This Row],[KPL]],REDOSLIJED!B:B,0)),MAX(REDOSLIJED!A:A)+1)</f>
        <v>45</v>
      </c>
      <c r="S974" s="9">
        <f>SUM($M$2:M974)</f>
        <v>3.8232638888889081</v>
      </c>
      <c r="T974" s="3">
        <f>PlanMasine[[#This Row],[Datum SAS]]-1</f>
        <v>45823</v>
      </c>
      <c r="U974">
        <f>WEEKDAY(PlanMasine[[#This Row],[ZAVRŠETAK MAŠINSKE]],2)</f>
        <v>7</v>
      </c>
      <c r="V974" s="3">
        <f>IF(WEEKDAY(PlanMasine[[#This Row],[Datum SAS]]-1,2)=7,PlanMasine[[#This Row],[Datum SAS]]-3,PlanMasine[[#This Row],[Datum SAS]]-1)</f>
        <v>45821</v>
      </c>
      <c r="W974">
        <f>WEEKNUM(PlanMasine[[#This Row],[Column2]],1)</f>
        <v>24</v>
      </c>
    </row>
    <row r="975" spans="1:23" x14ac:dyDescent="0.25">
      <c r="A975">
        <v>1022658</v>
      </c>
      <c r="B975">
        <v>1</v>
      </c>
      <c r="C975">
        <v>1022764</v>
      </c>
      <c r="D975" t="s">
        <v>1989</v>
      </c>
      <c r="E975">
        <v>135</v>
      </c>
      <c r="F975">
        <v>27</v>
      </c>
      <c r="G975">
        <v>0</v>
      </c>
      <c r="H975">
        <v>0</v>
      </c>
      <c r="I975" t="s">
        <v>5</v>
      </c>
      <c r="J975" t="s">
        <v>570</v>
      </c>
      <c r="K975" t="s">
        <v>1775</v>
      </c>
      <c r="L975" s="3">
        <v>45840</v>
      </c>
      <c r="M9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975" s="3">
        <v>45824</v>
      </c>
      <c r="O975" s="5">
        <f>IFERROR((PlanMasine[[#This Row],[Norma]]/PlanMasine[[#This Row],[Q]])*(PlanMasine[[#This Row],[Q]]/SUMIF(C:C,PlanMasine[[#This Row],[RN]],B:B)*PlanMasine[[#This Row],[KPLQ]]),0)</f>
        <v>45</v>
      </c>
      <c r="P975">
        <v>175688</v>
      </c>
      <c r="Q975">
        <f>COUNTIF(PROMJENA!A:A,PlanMasine[[#This Row],[KPL]]&amp;"-"&amp;PlanMasine[[#This Row],[RN]])</f>
        <v>0</v>
      </c>
      <c r="R975">
        <f>IFERROR(INDEX(REDOSLIJED!A:A,MATCH(PlanMasine[[#This Row],[KPL]],REDOSLIJED!B:B,0)),MAX(REDOSLIJED!A:A)+1)</f>
        <v>45</v>
      </c>
      <c r="S975" s="9">
        <f>SUM($M$2:M975)</f>
        <v>3.8545138888889081</v>
      </c>
      <c r="T975" s="3">
        <f>PlanMasine[[#This Row],[Datum SAS]]-1</f>
        <v>45823</v>
      </c>
      <c r="U975">
        <f>WEEKDAY(PlanMasine[[#This Row],[ZAVRŠETAK MAŠINSKE]],2)</f>
        <v>7</v>
      </c>
      <c r="V975" s="3">
        <f>IF(WEEKDAY(PlanMasine[[#This Row],[Datum SAS]]-1,2)=7,PlanMasine[[#This Row],[Datum SAS]]-3,PlanMasine[[#This Row],[Datum SAS]]-1)</f>
        <v>45821</v>
      </c>
      <c r="W975">
        <f>WEEKNUM(PlanMasine[[#This Row],[Column2]],1)</f>
        <v>24</v>
      </c>
    </row>
    <row r="976" spans="1:23" x14ac:dyDescent="0.25">
      <c r="A976">
        <v>1022658</v>
      </c>
      <c r="B976">
        <v>1</v>
      </c>
      <c r="C976">
        <v>1022762</v>
      </c>
      <c r="D976" t="s">
        <v>1993</v>
      </c>
      <c r="E976">
        <v>15</v>
      </c>
      <c r="F976">
        <v>3</v>
      </c>
      <c r="G976">
        <v>0</v>
      </c>
      <c r="H976">
        <v>0</v>
      </c>
      <c r="I976" t="s">
        <v>5</v>
      </c>
      <c r="J976" t="s">
        <v>570</v>
      </c>
      <c r="K976" t="s">
        <v>1775</v>
      </c>
      <c r="L976" s="3">
        <v>45840</v>
      </c>
      <c r="M9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76" s="3">
        <v>45824</v>
      </c>
      <c r="O976" s="5">
        <f>IFERROR((PlanMasine[[#This Row],[Norma]]/PlanMasine[[#This Row],[Q]])*(PlanMasine[[#This Row],[Q]]/SUMIF(C:C,PlanMasine[[#This Row],[RN]],B:B)*PlanMasine[[#This Row],[KPLQ]]),0)</f>
        <v>5</v>
      </c>
      <c r="P976">
        <v>175686</v>
      </c>
      <c r="Q976">
        <f>COUNTIF(PROMJENA!A:A,PlanMasine[[#This Row],[KPL]]&amp;"-"&amp;PlanMasine[[#This Row],[RN]])</f>
        <v>0</v>
      </c>
      <c r="R976">
        <f>IFERROR(INDEX(REDOSLIJED!A:A,MATCH(PlanMasine[[#This Row],[KPL]],REDOSLIJED!B:B,0)),MAX(REDOSLIJED!A:A)+1)</f>
        <v>45</v>
      </c>
      <c r="S976" s="9">
        <f>SUM($M$2:M976)</f>
        <v>3.8579861111111304</v>
      </c>
      <c r="T976" s="3">
        <f>PlanMasine[[#This Row],[Datum SAS]]-1</f>
        <v>45823</v>
      </c>
      <c r="U976">
        <f>WEEKDAY(PlanMasine[[#This Row],[ZAVRŠETAK MAŠINSKE]],2)</f>
        <v>7</v>
      </c>
      <c r="V976" s="3">
        <f>IF(WEEKDAY(PlanMasine[[#This Row],[Datum SAS]]-1,2)=7,PlanMasine[[#This Row],[Datum SAS]]-3,PlanMasine[[#This Row],[Datum SAS]]-1)</f>
        <v>45821</v>
      </c>
      <c r="W976">
        <f>WEEKNUM(PlanMasine[[#This Row],[Column2]],1)</f>
        <v>24</v>
      </c>
    </row>
    <row r="977" spans="1:23" x14ac:dyDescent="0.25">
      <c r="A977">
        <v>1022658</v>
      </c>
      <c r="B977">
        <v>1</v>
      </c>
      <c r="C977">
        <v>1022761</v>
      </c>
      <c r="D977" t="s">
        <v>1996</v>
      </c>
      <c r="E977">
        <v>120</v>
      </c>
      <c r="F977">
        <v>24</v>
      </c>
      <c r="G977">
        <v>0</v>
      </c>
      <c r="H977">
        <v>0</v>
      </c>
      <c r="I977" t="s">
        <v>5</v>
      </c>
      <c r="J977" t="s">
        <v>570</v>
      </c>
      <c r="K977" t="s">
        <v>1775</v>
      </c>
      <c r="L977" s="3">
        <v>45840</v>
      </c>
      <c r="M9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977" s="3">
        <v>45824</v>
      </c>
      <c r="O977" s="5">
        <f>IFERROR((PlanMasine[[#This Row],[Norma]]/PlanMasine[[#This Row],[Q]])*(PlanMasine[[#This Row],[Q]]/SUMIF(C:C,PlanMasine[[#This Row],[RN]],B:B)*PlanMasine[[#This Row],[KPLQ]]),0)</f>
        <v>40</v>
      </c>
      <c r="P977">
        <v>175685</v>
      </c>
      <c r="Q977">
        <f>COUNTIF(PROMJENA!A:A,PlanMasine[[#This Row],[KPL]]&amp;"-"&amp;PlanMasine[[#This Row],[RN]])</f>
        <v>0</v>
      </c>
      <c r="R977">
        <f>IFERROR(INDEX(REDOSLIJED!A:A,MATCH(PlanMasine[[#This Row],[KPL]],REDOSLIJED!B:B,0)),MAX(REDOSLIJED!A:A)+1)</f>
        <v>45</v>
      </c>
      <c r="S977" s="9">
        <f>SUM($M$2:M977)</f>
        <v>3.8857638888889081</v>
      </c>
      <c r="T977" s="3">
        <f>PlanMasine[[#This Row],[Datum SAS]]-1</f>
        <v>45823</v>
      </c>
      <c r="U977">
        <f>WEEKDAY(PlanMasine[[#This Row],[ZAVRŠETAK MAŠINSKE]],2)</f>
        <v>7</v>
      </c>
      <c r="V977" s="3">
        <f>IF(WEEKDAY(PlanMasine[[#This Row],[Datum SAS]]-1,2)=7,PlanMasine[[#This Row],[Datum SAS]]-3,PlanMasine[[#This Row],[Datum SAS]]-1)</f>
        <v>45821</v>
      </c>
      <c r="W977">
        <f>WEEKNUM(PlanMasine[[#This Row],[Column2]],1)</f>
        <v>24</v>
      </c>
    </row>
    <row r="978" spans="1:23" x14ac:dyDescent="0.25">
      <c r="A978">
        <v>1022658</v>
      </c>
      <c r="B978">
        <v>1</v>
      </c>
      <c r="C978">
        <v>1022765</v>
      </c>
      <c r="D978" t="s">
        <v>1994</v>
      </c>
      <c r="E978">
        <v>30</v>
      </c>
      <c r="F978">
        <v>6</v>
      </c>
      <c r="G978">
        <v>0</v>
      </c>
      <c r="H978">
        <v>0</v>
      </c>
      <c r="I978" t="s">
        <v>5</v>
      </c>
      <c r="J978" t="s">
        <v>570</v>
      </c>
      <c r="K978" t="s">
        <v>1775</v>
      </c>
      <c r="L978" s="3">
        <v>45840</v>
      </c>
      <c r="M9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978" s="3">
        <v>45824</v>
      </c>
      <c r="O978" s="5">
        <f>IFERROR((PlanMasine[[#This Row],[Norma]]/PlanMasine[[#This Row],[Q]])*(PlanMasine[[#This Row],[Q]]/SUMIF(C:C,PlanMasine[[#This Row],[RN]],B:B)*PlanMasine[[#This Row],[KPLQ]]),0)</f>
        <v>10</v>
      </c>
      <c r="P978">
        <v>175689</v>
      </c>
      <c r="Q978">
        <f>COUNTIF(PROMJENA!A:A,PlanMasine[[#This Row],[KPL]]&amp;"-"&amp;PlanMasine[[#This Row],[RN]])</f>
        <v>0</v>
      </c>
      <c r="R978">
        <f>IFERROR(INDEX(REDOSLIJED!A:A,MATCH(PlanMasine[[#This Row],[KPL]],REDOSLIJED!B:B,0)),MAX(REDOSLIJED!A:A)+1)</f>
        <v>45</v>
      </c>
      <c r="S978" s="9">
        <f>SUM($M$2:M978)</f>
        <v>3.8927083333333528</v>
      </c>
      <c r="T978" s="3">
        <f>PlanMasine[[#This Row],[Datum SAS]]-1</f>
        <v>45823</v>
      </c>
      <c r="U978">
        <f>WEEKDAY(PlanMasine[[#This Row],[ZAVRŠETAK MAŠINSKE]],2)</f>
        <v>7</v>
      </c>
      <c r="V978" s="3">
        <f>IF(WEEKDAY(PlanMasine[[#This Row],[Datum SAS]]-1,2)=7,PlanMasine[[#This Row],[Datum SAS]]-3,PlanMasine[[#This Row],[Datum SAS]]-1)</f>
        <v>45821</v>
      </c>
      <c r="W978">
        <f>WEEKNUM(PlanMasine[[#This Row],[Column2]],1)</f>
        <v>24</v>
      </c>
    </row>
    <row r="979" spans="1:23" x14ac:dyDescent="0.25">
      <c r="A979">
        <v>1022658</v>
      </c>
      <c r="B979">
        <v>1</v>
      </c>
      <c r="C979">
        <v>1022763</v>
      </c>
      <c r="D979" t="s">
        <v>1991</v>
      </c>
      <c r="E979">
        <v>15</v>
      </c>
      <c r="F979">
        <v>3</v>
      </c>
      <c r="G979">
        <v>0</v>
      </c>
      <c r="H979">
        <v>0</v>
      </c>
      <c r="I979" t="s">
        <v>5</v>
      </c>
      <c r="J979" t="s">
        <v>570</v>
      </c>
      <c r="K979" t="s">
        <v>1775</v>
      </c>
      <c r="L979" s="3">
        <v>45840</v>
      </c>
      <c r="M9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79" s="3">
        <v>45824</v>
      </c>
      <c r="O979" s="5">
        <f>IFERROR((PlanMasine[[#This Row],[Norma]]/PlanMasine[[#This Row],[Q]])*(PlanMasine[[#This Row],[Q]]/SUMIF(C:C,PlanMasine[[#This Row],[RN]],B:B)*PlanMasine[[#This Row],[KPLQ]]),0)</f>
        <v>5</v>
      </c>
      <c r="P979">
        <v>175687</v>
      </c>
      <c r="Q979">
        <f>COUNTIF(PROMJENA!A:A,PlanMasine[[#This Row],[KPL]]&amp;"-"&amp;PlanMasine[[#This Row],[RN]])</f>
        <v>0</v>
      </c>
      <c r="R979">
        <f>IFERROR(INDEX(REDOSLIJED!A:A,MATCH(PlanMasine[[#This Row],[KPL]],REDOSLIJED!B:B,0)),MAX(REDOSLIJED!A:A)+1)</f>
        <v>45</v>
      </c>
      <c r="S979" s="9">
        <f>SUM($M$2:M979)</f>
        <v>3.8961805555555751</v>
      </c>
      <c r="T979" s="3">
        <f>PlanMasine[[#This Row],[Datum SAS]]-1</f>
        <v>45823</v>
      </c>
      <c r="U979">
        <f>WEEKDAY(PlanMasine[[#This Row],[ZAVRŠETAK MAŠINSKE]],2)</f>
        <v>7</v>
      </c>
      <c r="V979" s="3">
        <f>IF(WEEKDAY(PlanMasine[[#This Row],[Datum SAS]]-1,2)=7,PlanMasine[[#This Row],[Datum SAS]]-3,PlanMasine[[#This Row],[Datum SAS]]-1)</f>
        <v>45821</v>
      </c>
      <c r="W979">
        <f>WEEKNUM(PlanMasine[[#This Row],[Column2]],1)</f>
        <v>24</v>
      </c>
    </row>
    <row r="980" spans="1:23" x14ac:dyDescent="0.25">
      <c r="A980">
        <v>1022658</v>
      </c>
      <c r="B980">
        <v>1</v>
      </c>
      <c r="C980">
        <v>1022760</v>
      </c>
      <c r="D980" t="s">
        <v>1992</v>
      </c>
      <c r="E980">
        <v>15</v>
      </c>
      <c r="F980">
        <v>3</v>
      </c>
      <c r="G980">
        <v>0</v>
      </c>
      <c r="H980">
        <v>0</v>
      </c>
      <c r="I980" t="s">
        <v>5</v>
      </c>
      <c r="J980" t="s">
        <v>570</v>
      </c>
      <c r="K980" t="s">
        <v>1775</v>
      </c>
      <c r="L980" s="3">
        <v>45840</v>
      </c>
      <c r="M9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80" s="3">
        <v>45824</v>
      </c>
      <c r="O980" s="5">
        <f>IFERROR((PlanMasine[[#This Row],[Norma]]/PlanMasine[[#This Row],[Q]])*(PlanMasine[[#This Row],[Q]]/SUMIF(C:C,PlanMasine[[#This Row],[RN]],B:B)*PlanMasine[[#This Row],[KPLQ]]),0)</f>
        <v>5</v>
      </c>
      <c r="P980">
        <v>175684</v>
      </c>
      <c r="Q980">
        <f>COUNTIF(PROMJENA!A:A,PlanMasine[[#This Row],[KPL]]&amp;"-"&amp;PlanMasine[[#This Row],[RN]])</f>
        <v>0</v>
      </c>
      <c r="R980">
        <f>IFERROR(INDEX(REDOSLIJED!A:A,MATCH(PlanMasine[[#This Row],[KPL]],REDOSLIJED!B:B,0)),MAX(REDOSLIJED!A:A)+1)</f>
        <v>45</v>
      </c>
      <c r="S980" s="9">
        <f>SUM($M$2:M980)</f>
        <v>3.8996527777777974</v>
      </c>
      <c r="T980" s="3">
        <f>PlanMasine[[#This Row],[Datum SAS]]-1</f>
        <v>45823</v>
      </c>
      <c r="U980">
        <f>WEEKDAY(PlanMasine[[#This Row],[ZAVRŠETAK MAŠINSKE]],2)</f>
        <v>7</v>
      </c>
      <c r="V980" s="3">
        <f>IF(WEEKDAY(PlanMasine[[#This Row],[Datum SAS]]-1,2)=7,PlanMasine[[#This Row],[Datum SAS]]-3,PlanMasine[[#This Row],[Datum SAS]]-1)</f>
        <v>45821</v>
      </c>
      <c r="W980">
        <f>WEEKNUM(PlanMasine[[#This Row],[Column2]],1)</f>
        <v>24</v>
      </c>
    </row>
    <row r="981" spans="1:23" x14ac:dyDescent="0.25">
      <c r="A981">
        <v>1022658</v>
      </c>
      <c r="B981">
        <v>1</v>
      </c>
      <c r="C981">
        <v>1022736</v>
      </c>
      <c r="D981" t="s">
        <v>1990</v>
      </c>
      <c r="E981">
        <v>36</v>
      </c>
      <c r="F981">
        <v>3</v>
      </c>
      <c r="G981">
        <v>0</v>
      </c>
      <c r="H981">
        <v>0</v>
      </c>
      <c r="I981" t="s">
        <v>5</v>
      </c>
      <c r="J981" t="s">
        <v>570</v>
      </c>
      <c r="K981" t="s">
        <v>1775</v>
      </c>
      <c r="L981" s="3">
        <v>45840</v>
      </c>
      <c r="M9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981" s="3">
        <v>45824</v>
      </c>
      <c r="O981" s="5">
        <f>IFERROR((PlanMasine[[#This Row],[Norma]]/PlanMasine[[#This Row],[Q]])*(PlanMasine[[#This Row],[Q]]/SUMIF(C:C,PlanMasine[[#This Row],[RN]],B:B)*PlanMasine[[#This Row],[KPLQ]]),0)</f>
        <v>12</v>
      </c>
      <c r="P981">
        <v>175660</v>
      </c>
      <c r="Q981">
        <f>COUNTIF(PROMJENA!A:A,PlanMasine[[#This Row],[KPL]]&amp;"-"&amp;PlanMasine[[#This Row],[RN]])</f>
        <v>0</v>
      </c>
      <c r="R981">
        <f>IFERROR(INDEX(REDOSLIJED!A:A,MATCH(PlanMasine[[#This Row],[KPL]],REDOSLIJED!B:B,0)),MAX(REDOSLIJED!A:A)+1)</f>
        <v>45</v>
      </c>
      <c r="S981" s="9">
        <f>SUM($M$2:M981)</f>
        <v>3.9079861111111307</v>
      </c>
      <c r="T981" s="3">
        <f>PlanMasine[[#This Row],[Datum SAS]]-1</f>
        <v>45823</v>
      </c>
      <c r="U981">
        <f>WEEKDAY(PlanMasine[[#This Row],[ZAVRŠETAK MAŠINSKE]],2)</f>
        <v>7</v>
      </c>
      <c r="V981" s="3">
        <f>IF(WEEKDAY(PlanMasine[[#This Row],[Datum SAS]]-1,2)=7,PlanMasine[[#This Row],[Datum SAS]]-3,PlanMasine[[#This Row],[Datum SAS]]-1)</f>
        <v>45821</v>
      </c>
      <c r="W981">
        <f>WEEKNUM(PlanMasine[[#This Row],[Column2]],1)</f>
        <v>24</v>
      </c>
    </row>
    <row r="982" spans="1:23" x14ac:dyDescent="0.25">
      <c r="A982">
        <v>1022658</v>
      </c>
      <c r="B982">
        <v>1</v>
      </c>
      <c r="C982">
        <v>1022701</v>
      </c>
      <c r="D982" t="s">
        <v>1995</v>
      </c>
      <c r="E982">
        <v>15</v>
      </c>
      <c r="F982">
        <v>3</v>
      </c>
      <c r="G982">
        <v>0</v>
      </c>
      <c r="H982">
        <v>0</v>
      </c>
      <c r="I982" t="s">
        <v>5</v>
      </c>
      <c r="J982" t="s">
        <v>570</v>
      </c>
      <c r="K982" t="s">
        <v>1775</v>
      </c>
      <c r="L982" s="3">
        <v>45840</v>
      </c>
      <c r="M9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82" s="3">
        <v>45824</v>
      </c>
      <c r="O982" s="5">
        <f>IFERROR((PlanMasine[[#This Row],[Norma]]/PlanMasine[[#This Row],[Q]])*(PlanMasine[[#This Row],[Q]]/SUMIF(C:C,PlanMasine[[#This Row],[RN]],B:B)*PlanMasine[[#This Row],[KPLQ]]),0)</f>
        <v>5</v>
      </c>
      <c r="P982">
        <v>175625</v>
      </c>
      <c r="Q982">
        <f>COUNTIF(PROMJENA!A:A,PlanMasine[[#This Row],[KPL]]&amp;"-"&amp;PlanMasine[[#This Row],[RN]])</f>
        <v>0</v>
      </c>
      <c r="R982">
        <f>IFERROR(INDEX(REDOSLIJED!A:A,MATCH(PlanMasine[[#This Row],[KPL]],REDOSLIJED!B:B,0)),MAX(REDOSLIJED!A:A)+1)</f>
        <v>45</v>
      </c>
      <c r="S982" s="9">
        <f>SUM($M$2:M982)</f>
        <v>3.911458333333353</v>
      </c>
      <c r="T982" s="3">
        <f>PlanMasine[[#This Row],[Datum SAS]]-1</f>
        <v>45823</v>
      </c>
      <c r="U982">
        <f>WEEKDAY(PlanMasine[[#This Row],[ZAVRŠETAK MAŠINSKE]],2)</f>
        <v>7</v>
      </c>
      <c r="V982" s="3">
        <f>IF(WEEKDAY(PlanMasine[[#This Row],[Datum SAS]]-1,2)=7,PlanMasine[[#This Row],[Datum SAS]]-3,PlanMasine[[#This Row],[Datum SAS]]-1)</f>
        <v>45821</v>
      </c>
      <c r="W982">
        <f>WEEKNUM(PlanMasine[[#This Row],[Column2]],1)</f>
        <v>24</v>
      </c>
    </row>
    <row r="983" spans="1:23" x14ac:dyDescent="0.25">
      <c r="A983">
        <v>1022658</v>
      </c>
      <c r="B983">
        <v>1</v>
      </c>
      <c r="C983">
        <v>1022707</v>
      </c>
      <c r="D983" t="s">
        <v>1307</v>
      </c>
      <c r="E983">
        <v>21</v>
      </c>
      <c r="F983">
        <v>3</v>
      </c>
      <c r="G983">
        <v>0</v>
      </c>
      <c r="H983">
        <v>0</v>
      </c>
      <c r="I983" t="s">
        <v>5</v>
      </c>
      <c r="J983" t="s">
        <v>570</v>
      </c>
      <c r="K983" t="s">
        <v>1775</v>
      </c>
      <c r="L983" s="3">
        <v>45840</v>
      </c>
      <c r="M9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983" s="3">
        <v>45824</v>
      </c>
      <c r="O983" s="5">
        <f>IFERROR((PlanMasine[[#This Row],[Norma]]/PlanMasine[[#This Row],[Q]])*(PlanMasine[[#This Row],[Q]]/SUMIF(C:C,PlanMasine[[#This Row],[RN]],B:B)*PlanMasine[[#This Row],[KPLQ]]),0)</f>
        <v>7</v>
      </c>
      <c r="P983">
        <v>175631</v>
      </c>
      <c r="Q983">
        <f>COUNTIF(PROMJENA!A:A,PlanMasine[[#This Row],[KPL]]&amp;"-"&amp;PlanMasine[[#This Row],[RN]])</f>
        <v>0</v>
      </c>
      <c r="R983">
        <f>IFERROR(INDEX(REDOSLIJED!A:A,MATCH(PlanMasine[[#This Row],[KPL]],REDOSLIJED!B:B,0)),MAX(REDOSLIJED!A:A)+1)</f>
        <v>45</v>
      </c>
      <c r="S983" s="9">
        <f>SUM($M$2:M983)</f>
        <v>3.916319444444464</v>
      </c>
      <c r="T983" s="3">
        <f>PlanMasine[[#This Row],[Datum SAS]]-1</f>
        <v>45823</v>
      </c>
      <c r="U983">
        <f>WEEKDAY(PlanMasine[[#This Row],[ZAVRŠETAK MAŠINSKE]],2)</f>
        <v>7</v>
      </c>
      <c r="V983" s="3">
        <f>IF(WEEKDAY(PlanMasine[[#This Row],[Datum SAS]]-1,2)=7,PlanMasine[[#This Row],[Datum SAS]]-3,PlanMasine[[#This Row],[Datum SAS]]-1)</f>
        <v>45821</v>
      </c>
      <c r="W983">
        <f>WEEKNUM(PlanMasine[[#This Row],[Column2]],1)</f>
        <v>24</v>
      </c>
    </row>
    <row r="984" spans="1:23" x14ac:dyDescent="0.25">
      <c r="A984">
        <v>1022658</v>
      </c>
      <c r="B984">
        <v>1</v>
      </c>
      <c r="C984">
        <v>1022702</v>
      </c>
      <c r="D984" t="s">
        <v>1998</v>
      </c>
      <c r="E984">
        <v>15</v>
      </c>
      <c r="F984">
        <v>3</v>
      </c>
      <c r="G984">
        <v>0</v>
      </c>
      <c r="H984">
        <v>0</v>
      </c>
      <c r="I984" t="s">
        <v>5</v>
      </c>
      <c r="J984" t="s">
        <v>570</v>
      </c>
      <c r="K984" t="s">
        <v>1775</v>
      </c>
      <c r="L984" s="3">
        <v>45840</v>
      </c>
      <c r="M9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84" s="3">
        <v>45824</v>
      </c>
      <c r="O984" s="5">
        <f>IFERROR((PlanMasine[[#This Row],[Norma]]/PlanMasine[[#This Row],[Q]])*(PlanMasine[[#This Row],[Q]]/SUMIF(C:C,PlanMasine[[#This Row],[RN]],B:B)*PlanMasine[[#This Row],[KPLQ]]),0)</f>
        <v>5</v>
      </c>
      <c r="P984">
        <v>175626</v>
      </c>
      <c r="Q984">
        <f>COUNTIF(PROMJENA!A:A,PlanMasine[[#This Row],[KPL]]&amp;"-"&amp;PlanMasine[[#This Row],[RN]])</f>
        <v>0</v>
      </c>
      <c r="R984">
        <f>IFERROR(INDEX(REDOSLIJED!A:A,MATCH(PlanMasine[[#This Row],[KPL]],REDOSLIJED!B:B,0)),MAX(REDOSLIJED!A:A)+1)</f>
        <v>45</v>
      </c>
      <c r="S984" s="9">
        <f>SUM($M$2:M984)</f>
        <v>3.9197916666666863</v>
      </c>
      <c r="T984" s="3">
        <f>PlanMasine[[#This Row],[Datum SAS]]-1</f>
        <v>45823</v>
      </c>
      <c r="U984">
        <f>WEEKDAY(PlanMasine[[#This Row],[ZAVRŠETAK MAŠINSKE]],2)</f>
        <v>7</v>
      </c>
      <c r="V984" s="3">
        <f>IF(WEEKDAY(PlanMasine[[#This Row],[Datum SAS]]-1,2)=7,PlanMasine[[#This Row],[Datum SAS]]-3,PlanMasine[[#This Row],[Datum SAS]]-1)</f>
        <v>45821</v>
      </c>
      <c r="W984">
        <f>WEEKNUM(PlanMasine[[#This Row],[Column2]],1)</f>
        <v>24</v>
      </c>
    </row>
    <row r="985" spans="1:23" x14ac:dyDescent="0.25">
      <c r="A985">
        <v>1022659</v>
      </c>
      <c r="B985">
        <v>1</v>
      </c>
      <c r="C985">
        <v>1022761</v>
      </c>
      <c r="D985" t="s">
        <v>1996</v>
      </c>
      <c r="E985">
        <v>120</v>
      </c>
      <c r="F985">
        <v>24</v>
      </c>
      <c r="G985">
        <v>0</v>
      </c>
      <c r="H985">
        <v>0</v>
      </c>
      <c r="I985" t="s">
        <v>5</v>
      </c>
      <c r="J985" t="s">
        <v>570</v>
      </c>
      <c r="K985" t="s">
        <v>1775</v>
      </c>
      <c r="L985" s="3">
        <v>45840</v>
      </c>
      <c r="M9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985" s="3">
        <v>45824</v>
      </c>
      <c r="O985" s="5">
        <f>IFERROR((PlanMasine[[#This Row],[Norma]]/PlanMasine[[#This Row],[Q]])*(PlanMasine[[#This Row],[Q]]/SUMIF(C:C,PlanMasine[[#This Row],[RN]],B:B)*PlanMasine[[#This Row],[KPLQ]]),0)</f>
        <v>40</v>
      </c>
      <c r="P985">
        <v>175685</v>
      </c>
      <c r="Q985">
        <f>COUNTIF(PROMJENA!A:A,PlanMasine[[#This Row],[KPL]]&amp;"-"&amp;PlanMasine[[#This Row],[RN]])</f>
        <v>0</v>
      </c>
      <c r="R985">
        <f>IFERROR(INDEX(REDOSLIJED!A:A,MATCH(PlanMasine[[#This Row],[KPL]],REDOSLIJED!B:B,0)),MAX(REDOSLIJED!A:A)+1)</f>
        <v>45</v>
      </c>
      <c r="S985" s="9">
        <f>SUM($M$2:M985)</f>
        <v>3.947569444444464</v>
      </c>
      <c r="T985" s="3">
        <f>PlanMasine[[#This Row],[Datum SAS]]-1</f>
        <v>45823</v>
      </c>
      <c r="U985">
        <f>WEEKDAY(PlanMasine[[#This Row],[ZAVRŠETAK MAŠINSKE]],2)</f>
        <v>7</v>
      </c>
      <c r="V985" s="3">
        <f>IF(WEEKDAY(PlanMasine[[#This Row],[Datum SAS]]-1,2)=7,PlanMasine[[#This Row],[Datum SAS]]-3,PlanMasine[[#This Row],[Datum SAS]]-1)</f>
        <v>45821</v>
      </c>
      <c r="W985">
        <f>WEEKNUM(PlanMasine[[#This Row],[Column2]],1)</f>
        <v>24</v>
      </c>
    </row>
    <row r="986" spans="1:23" x14ac:dyDescent="0.25">
      <c r="A986">
        <v>1022659</v>
      </c>
      <c r="B986">
        <v>1</v>
      </c>
      <c r="C986">
        <v>1022765</v>
      </c>
      <c r="D986" t="s">
        <v>1994</v>
      </c>
      <c r="E986">
        <v>30</v>
      </c>
      <c r="F986">
        <v>6</v>
      </c>
      <c r="G986">
        <v>0</v>
      </c>
      <c r="H986">
        <v>0</v>
      </c>
      <c r="I986" t="s">
        <v>5</v>
      </c>
      <c r="J986" t="s">
        <v>570</v>
      </c>
      <c r="K986" t="s">
        <v>1775</v>
      </c>
      <c r="L986" s="3">
        <v>45840</v>
      </c>
      <c r="M9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986" s="3">
        <v>45824</v>
      </c>
      <c r="O986" s="5">
        <f>IFERROR((PlanMasine[[#This Row],[Norma]]/PlanMasine[[#This Row],[Q]])*(PlanMasine[[#This Row],[Q]]/SUMIF(C:C,PlanMasine[[#This Row],[RN]],B:B)*PlanMasine[[#This Row],[KPLQ]]),0)</f>
        <v>10</v>
      </c>
      <c r="P986">
        <v>175689</v>
      </c>
      <c r="Q986">
        <f>COUNTIF(PROMJENA!A:A,PlanMasine[[#This Row],[KPL]]&amp;"-"&amp;PlanMasine[[#This Row],[RN]])</f>
        <v>0</v>
      </c>
      <c r="R986">
        <f>IFERROR(INDEX(REDOSLIJED!A:A,MATCH(PlanMasine[[#This Row],[KPL]],REDOSLIJED!B:B,0)),MAX(REDOSLIJED!A:A)+1)</f>
        <v>45</v>
      </c>
      <c r="S986" s="9">
        <f>SUM($M$2:M986)</f>
        <v>3.9545138888889086</v>
      </c>
      <c r="T986" s="3">
        <f>PlanMasine[[#This Row],[Datum SAS]]-1</f>
        <v>45823</v>
      </c>
      <c r="U986">
        <f>WEEKDAY(PlanMasine[[#This Row],[ZAVRŠETAK MAŠINSKE]],2)</f>
        <v>7</v>
      </c>
      <c r="V986" s="3">
        <f>IF(WEEKDAY(PlanMasine[[#This Row],[Datum SAS]]-1,2)=7,PlanMasine[[#This Row],[Datum SAS]]-3,PlanMasine[[#This Row],[Datum SAS]]-1)</f>
        <v>45821</v>
      </c>
      <c r="W986">
        <f>WEEKNUM(PlanMasine[[#This Row],[Column2]],1)</f>
        <v>24</v>
      </c>
    </row>
    <row r="987" spans="1:23" x14ac:dyDescent="0.25">
      <c r="A987">
        <v>1022659</v>
      </c>
      <c r="B987">
        <v>1</v>
      </c>
      <c r="C987">
        <v>1022760</v>
      </c>
      <c r="D987" t="s">
        <v>1992</v>
      </c>
      <c r="E987">
        <v>15</v>
      </c>
      <c r="F987">
        <v>3</v>
      </c>
      <c r="G987">
        <v>0</v>
      </c>
      <c r="H987">
        <v>0</v>
      </c>
      <c r="I987" t="s">
        <v>5</v>
      </c>
      <c r="J987" t="s">
        <v>570</v>
      </c>
      <c r="K987" t="s">
        <v>1775</v>
      </c>
      <c r="L987" s="3">
        <v>45840</v>
      </c>
      <c r="M9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87" s="3">
        <v>45824</v>
      </c>
      <c r="O987" s="5">
        <f>IFERROR((PlanMasine[[#This Row],[Norma]]/PlanMasine[[#This Row],[Q]])*(PlanMasine[[#This Row],[Q]]/SUMIF(C:C,PlanMasine[[#This Row],[RN]],B:B)*PlanMasine[[#This Row],[KPLQ]]),0)</f>
        <v>5</v>
      </c>
      <c r="P987">
        <v>175684</v>
      </c>
      <c r="Q987">
        <f>COUNTIF(PROMJENA!A:A,PlanMasine[[#This Row],[KPL]]&amp;"-"&amp;PlanMasine[[#This Row],[RN]])</f>
        <v>0</v>
      </c>
      <c r="R987">
        <f>IFERROR(INDEX(REDOSLIJED!A:A,MATCH(PlanMasine[[#This Row],[KPL]],REDOSLIJED!B:B,0)),MAX(REDOSLIJED!A:A)+1)</f>
        <v>45</v>
      </c>
      <c r="S987" s="9">
        <f>SUM($M$2:M987)</f>
        <v>3.957986111111131</v>
      </c>
      <c r="T987" s="3">
        <f>PlanMasine[[#This Row],[Datum SAS]]-1</f>
        <v>45823</v>
      </c>
      <c r="U987">
        <f>WEEKDAY(PlanMasine[[#This Row],[ZAVRŠETAK MAŠINSKE]],2)</f>
        <v>7</v>
      </c>
      <c r="V987" s="3">
        <f>IF(WEEKDAY(PlanMasine[[#This Row],[Datum SAS]]-1,2)=7,PlanMasine[[#This Row],[Datum SAS]]-3,PlanMasine[[#This Row],[Datum SAS]]-1)</f>
        <v>45821</v>
      </c>
      <c r="W987">
        <f>WEEKNUM(PlanMasine[[#This Row],[Column2]],1)</f>
        <v>24</v>
      </c>
    </row>
    <row r="988" spans="1:23" x14ac:dyDescent="0.25">
      <c r="A988">
        <v>1022659</v>
      </c>
      <c r="B988">
        <v>1</v>
      </c>
      <c r="C988">
        <v>1022701</v>
      </c>
      <c r="D988" t="s">
        <v>1995</v>
      </c>
      <c r="E988">
        <v>15</v>
      </c>
      <c r="F988">
        <v>3</v>
      </c>
      <c r="G988">
        <v>0</v>
      </c>
      <c r="H988">
        <v>0</v>
      </c>
      <c r="I988" t="s">
        <v>5</v>
      </c>
      <c r="J988" t="s">
        <v>570</v>
      </c>
      <c r="K988" t="s">
        <v>1775</v>
      </c>
      <c r="L988" s="3">
        <v>45840</v>
      </c>
      <c r="M9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88" s="3">
        <v>45824</v>
      </c>
      <c r="O988" s="5">
        <f>IFERROR((PlanMasine[[#This Row],[Norma]]/PlanMasine[[#This Row],[Q]])*(PlanMasine[[#This Row],[Q]]/SUMIF(C:C,PlanMasine[[#This Row],[RN]],B:B)*PlanMasine[[#This Row],[KPLQ]]),0)</f>
        <v>5</v>
      </c>
      <c r="P988">
        <v>175625</v>
      </c>
      <c r="Q988">
        <f>COUNTIF(PROMJENA!A:A,PlanMasine[[#This Row],[KPL]]&amp;"-"&amp;PlanMasine[[#This Row],[RN]])</f>
        <v>0</v>
      </c>
      <c r="R988">
        <f>IFERROR(INDEX(REDOSLIJED!A:A,MATCH(PlanMasine[[#This Row],[KPL]],REDOSLIJED!B:B,0)),MAX(REDOSLIJED!A:A)+1)</f>
        <v>45</v>
      </c>
      <c r="S988" s="9">
        <f>SUM($M$2:M988)</f>
        <v>3.9614583333333533</v>
      </c>
      <c r="T988" s="3">
        <f>PlanMasine[[#This Row],[Datum SAS]]-1</f>
        <v>45823</v>
      </c>
      <c r="U988">
        <f>WEEKDAY(PlanMasine[[#This Row],[ZAVRŠETAK MAŠINSKE]],2)</f>
        <v>7</v>
      </c>
      <c r="V988" s="3">
        <f>IF(WEEKDAY(PlanMasine[[#This Row],[Datum SAS]]-1,2)=7,PlanMasine[[#This Row],[Datum SAS]]-3,PlanMasine[[#This Row],[Datum SAS]]-1)</f>
        <v>45821</v>
      </c>
      <c r="W988">
        <f>WEEKNUM(PlanMasine[[#This Row],[Column2]],1)</f>
        <v>24</v>
      </c>
    </row>
    <row r="989" spans="1:23" x14ac:dyDescent="0.25">
      <c r="A989">
        <v>1022659</v>
      </c>
      <c r="B989">
        <v>1</v>
      </c>
      <c r="C989">
        <v>1022764</v>
      </c>
      <c r="D989" t="s">
        <v>1989</v>
      </c>
      <c r="E989">
        <v>135</v>
      </c>
      <c r="F989">
        <v>27</v>
      </c>
      <c r="G989">
        <v>0</v>
      </c>
      <c r="H989">
        <v>0</v>
      </c>
      <c r="I989" t="s">
        <v>5</v>
      </c>
      <c r="J989" t="s">
        <v>570</v>
      </c>
      <c r="K989" t="s">
        <v>1775</v>
      </c>
      <c r="L989" s="3">
        <v>45840</v>
      </c>
      <c r="M9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989" s="3">
        <v>45824</v>
      </c>
      <c r="O989" s="5">
        <f>IFERROR((PlanMasine[[#This Row],[Norma]]/PlanMasine[[#This Row],[Q]])*(PlanMasine[[#This Row],[Q]]/SUMIF(C:C,PlanMasine[[#This Row],[RN]],B:B)*PlanMasine[[#This Row],[KPLQ]]),0)</f>
        <v>45</v>
      </c>
      <c r="P989">
        <v>175688</v>
      </c>
      <c r="Q989">
        <f>COUNTIF(PROMJENA!A:A,PlanMasine[[#This Row],[KPL]]&amp;"-"&amp;PlanMasine[[#This Row],[RN]])</f>
        <v>0</v>
      </c>
      <c r="R989">
        <f>IFERROR(INDEX(REDOSLIJED!A:A,MATCH(PlanMasine[[#This Row],[KPL]],REDOSLIJED!B:B,0)),MAX(REDOSLIJED!A:A)+1)</f>
        <v>45</v>
      </c>
      <c r="S989" s="9">
        <f>SUM($M$2:M989)</f>
        <v>3.9927083333333533</v>
      </c>
      <c r="T989" s="3">
        <f>PlanMasine[[#This Row],[Datum SAS]]-1</f>
        <v>45823</v>
      </c>
      <c r="U989">
        <f>WEEKDAY(PlanMasine[[#This Row],[ZAVRŠETAK MAŠINSKE]],2)</f>
        <v>7</v>
      </c>
      <c r="V989" s="3">
        <f>IF(WEEKDAY(PlanMasine[[#This Row],[Datum SAS]]-1,2)=7,PlanMasine[[#This Row],[Datum SAS]]-3,PlanMasine[[#This Row],[Datum SAS]]-1)</f>
        <v>45821</v>
      </c>
      <c r="W989">
        <f>WEEKNUM(PlanMasine[[#This Row],[Column2]],1)</f>
        <v>24</v>
      </c>
    </row>
    <row r="990" spans="1:23" x14ac:dyDescent="0.25">
      <c r="A990">
        <v>1022659</v>
      </c>
      <c r="B990">
        <v>1</v>
      </c>
      <c r="C990">
        <v>1022763</v>
      </c>
      <c r="D990" t="s">
        <v>1991</v>
      </c>
      <c r="E990">
        <v>15</v>
      </c>
      <c r="F990">
        <v>3</v>
      </c>
      <c r="G990">
        <v>0</v>
      </c>
      <c r="H990">
        <v>0</v>
      </c>
      <c r="I990" t="s">
        <v>5</v>
      </c>
      <c r="J990" t="s">
        <v>570</v>
      </c>
      <c r="K990" t="s">
        <v>1775</v>
      </c>
      <c r="L990" s="3">
        <v>45840</v>
      </c>
      <c r="M9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90" s="3">
        <v>45824</v>
      </c>
      <c r="O990" s="5">
        <f>IFERROR((PlanMasine[[#This Row],[Norma]]/PlanMasine[[#This Row],[Q]])*(PlanMasine[[#This Row],[Q]]/SUMIF(C:C,PlanMasine[[#This Row],[RN]],B:B)*PlanMasine[[#This Row],[KPLQ]]),0)</f>
        <v>5</v>
      </c>
      <c r="P990">
        <v>175687</v>
      </c>
      <c r="Q990">
        <f>COUNTIF(PROMJENA!A:A,PlanMasine[[#This Row],[KPL]]&amp;"-"&amp;PlanMasine[[#This Row],[RN]])</f>
        <v>0</v>
      </c>
      <c r="R990">
        <f>IFERROR(INDEX(REDOSLIJED!A:A,MATCH(PlanMasine[[#This Row],[KPL]],REDOSLIJED!B:B,0)),MAX(REDOSLIJED!A:A)+1)</f>
        <v>45</v>
      </c>
      <c r="S990" s="9">
        <f>SUM($M$2:M990)</f>
        <v>3.9961805555555756</v>
      </c>
      <c r="T990" s="3">
        <f>PlanMasine[[#This Row],[Datum SAS]]-1</f>
        <v>45823</v>
      </c>
      <c r="U990">
        <f>WEEKDAY(PlanMasine[[#This Row],[ZAVRŠETAK MAŠINSKE]],2)</f>
        <v>7</v>
      </c>
      <c r="V990" s="3">
        <f>IF(WEEKDAY(PlanMasine[[#This Row],[Datum SAS]]-1,2)=7,PlanMasine[[#This Row],[Datum SAS]]-3,PlanMasine[[#This Row],[Datum SAS]]-1)</f>
        <v>45821</v>
      </c>
      <c r="W990">
        <f>WEEKNUM(PlanMasine[[#This Row],[Column2]],1)</f>
        <v>24</v>
      </c>
    </row>
    <row r="991" spans="1:23" x14ac:dyDescent="0.25">
      <c r="A991">
        <v>1022659</v>
      </c>
      <c r="B991">
        <v>1</v>
      </c>
      <c r="C991">
        <v>1022707</v>
      </c>
      <c r="D991" t="s">
        <v>1307</v>
      </c>
      <c r="E991">
        <v>21</v>
      </c>
      <c r="F991">
        <v>3</v>
      </c>
      <c r="G991">
        <v>0</v>
      </c>
      <c r="H991">
        <v>0</v>
      </c>
      <c r="I991" t="s">
        <v>5</v>
      </c>
      <c r="J991" t="s">
        <v>570</v>
      </c>
      <c r="K991" t="s">
        <v>1775</v>
      </c>
      <c r="L991" s="3">
        <v>45840</v>
      </c>
      <c r="M9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991" s="3">
        <v>45824</v>
      </c>
      <c r="O991" s="5">
        <f>IFERROR((PlanMasine[[#This Row],[Norma]]/PlanMasine[[#This Row],[Q]])*(PlanMasine[[#This Row],[Q]]/SUMIF(C:C,PlanMasine[[#This Row],[RN]],B:B)*PlanMasine[[#This Row],[KPLQ]]),0)</f>
        <v>7</v>
      </c>
      <c r="P991">
        <v>175631</v>
      </c>
      <c r="Q991">
        <f>COUNTIF(PROMJENA!A:A,PlanMasine[[#This Row],[KPL]]&amp;"-"&amp;PlanMasine[[#This Row],[RN]])</f>
        <v>0</v>
      </c>
      <c r="R991">
        <f>IFERROR(INDEX(REDOSLIJED!A:A,MATCH(PlanMasine[[#This Row],[KPL]],REDOSLIJED!B:B,0)),MAX(REDOSLIJED!A:A)+1)</f>
        <v>45</v>
      </c>
      <c r="S991" s="9">
        <f>SUM($M$2:M991)</f>
        <v>4.001041666666687</v>
      </c>
      <c r="T991" s="3">
        <f>PlanMasine[[#This Row],[Datum SAS]]-1</f>
        <v>45823</v>
      </c>
      <c r="U991">
        <f>WEEKDAY(PlanMasine[[#This Row],[ZAVRŠETAK MAŠINSKE]],2)</f>
        <v>7</v>
      </c>
      <c r="V991" s="3">
        <f>IF(WEEKDAY(PlanMasine[[#This Row],[Datum SAS]]-1,2)=7,PlanMasine[[#This Row],[Datum SAS]]-3,PlanMasine[[#This Row],[Datum SAS]]-1)</f>
        <v>45821</v>
      </c>
      <c r="W991">
        <f>WEEKNUM(PlanMasine[[#This Row],[Column2]],1)</f>
        <v>24</v>
      </c>
    </row>
    <row r="992" spans="1:23" x14ac:dyDescent="0.25">
      <c r="A992">
        <v>1022659</v>
      </c>
      <c r="B992">
        <v>1</v>
      </c>
      <c r="C992">
        <v>1022736</v>
      </c>
      <c r="D992" t="s">
        <v>1990</v>
      </c>
      <c r="E992">
        <v>36</v>
      </c>
      <c r="F992">
        <v>3</v>
      </c>
      <c r="G992">
        <v>0</v>
      </c>
      <c r="H992">
        <v>0</v>
      </c>
      <c r="I992" t="s">
        <v>5</v>
      </c>
      <c r="J992" t="s">
        <v>570</v>
      </c>
      <c r="K992" t="s">
        <v>1775</v>
      </c>
      <c r="L992" s="3">
        <v>45840</v>
      </c>
      <c r="M9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992" s="3">
        <v>45824</v>
      </c>
      <c r="O992" s="5">
        <f>IFERROR((PlanMasine[[#This Row],[Norma]]/PlanMasine[[#This Row],[Q]])*(PlanMasine[[#This Row],[Q]]/SUMIF(C:C,PlanMasine[[#This Row],[RN]],B:B)*PlanMasine[[#This Row],[KPLQ]]),0)</f>
        <v>12</v>
      </c>
      <c r="P992">
        <v>175660</v>
      </c>
      <c r="Q992">
        <f>COUNTIF(PROMJENA!A:A,PlanMasine[[#This Row],[KPL]]&amp;"-"&amp;PlanMasine[[#This Row],[RN]])</f>
        <v>0</v>
      </c>
      <c r="R992">
        <f>IFERROR(INDEX(REDOSLIJED!A:A,MATCH(PlanMasine[[#This Row],[KPL]],REDOSLIJED!B:B,0)),MAX(REDOSLIJED!A:A)+1)</f>
        <v>45</v>
      </c>
      <c r="S992" s="9">
        <f>SUM($M$2:M992)</f>
        <v>4.0093750000000208</v>
      </c>
      <c r="T992" s="3">
        <f>PlanMasine[[#This Row],[Datum SAS]]-1</f>
        <v>45823</v>
      </c>
      <c r="U992">
        <f>WEEKDAY(PlanMasine[[#This Row],[ZAVRŠETAK MAŠINSKE]],2)</f>
        <v>7</v>
      </c>
      <c r="V992" s="3">
        <f>IF(WEEKDAY(PlanMasine[[#This Row],[Datum SAS]]-1,2)=7,PlanMasine[[#This Row],[Datum SAS]]-3,PlanMasine[[#This Row],[Datum SAS]]-1)</f>
        <v>45821</v>
      </c>
      <c r="W992">
        <f>WEEKNUM(PlanMasine[[#This Row],[Column2]],1)</f>
        <v>24</v>
      </c>
    </row>
    <row r="993" spans="1:23" x14ac:dyDescent="0.25">
      <c r="A993">
        <v>1022659</v>
      </c>
      <c r="B993">
        <v>1</v>
      </c>
      <c r="C993">
        <v>1022762</v>
      </c>
      <c r="D993" t="s">
        <v>1993</v>
      </c>
      <c r="E993">
        <v>15</v>
      </c>
      <c r="F993">
        <v>3</v>
      </c>
      <c r="G993">
        <v>0</v>
      </c>
      <c r="H993">
        <v>0</v>
      </c>
      <c r="I993" t="s">
        <v>5</v>
      </c>
      <c r="J993" t="s">
        <v>570</v>
      </c>
      <c r="K993" t="s">
        <v>1775</v>
      </c>
      <c r="L993" s="3">
        <v>45840</v>
      </c>
      <c r="M9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93" s="3">
        <v>45824</v>
      </c>
      <c r="O993" s="5">
        <f>IFERROR((PlanMasine[[#This Row],[Norma]]/PlanMasine[[#This Row],[Q]])*(PlanMasine[[#This Row],[Q]]/SUMIF(C:C,PlanMasine[[#This Row],[RN]],B:B)*PlanMasine[[#This Row],[KPLQ]]),0)</f>
        <v>5</v>
      </c>
      <c r="P993">
        <v>175686</v>
      </c>
      <c r="Q993">
        <f>COUNTIF(PROMJENA!A:A,PlanMasine[[#This Row],[KPL]]&amp;"-"&amp;PlanMasine[[#This Row],[RN]])</f>
        <v>0</v>
      </c>
      <c r="R993">
        <f>IFERROR(INDEX(REDOSLIJED!A:A,MATCH(PlanMasine[[#This Row],[KPL]],REDOSLIJED!B:B,0)),MAX(REDOSLIJED!A:A)+1)</f>
        <v>45</v>
      </c>
      <c r="S993" s="9">
        <f>SUM($M$2:M993)</f>
        <v>4.0128472222222431</v>
      </c>
      <c r="T993" s="3">
        <f>PlanMasine[[#This Row],[Datum SAS]]-1</f>
        <v>45823</v>
      </c>
      <c r="U993">
        <f>WEEKDAY(PlanMasine[[#This Row],[ZAVRŠETAK MAŠINSKE]],2)</f>
        <v>7</v>
      </c>
      <c r="V993" s="3">
        <f>IF(WEEKDAY(PlanMasine[[#This Row],[Datum SAS]]-1,2)=7,PlanMasine[[#This Row],[Datum SAS]]-3,PlanMasine[[#This Row],[Datum SAS]]-1)</f>
        <v>45821</v>
      </c>
      <c r="W993">
        <f>WEEKNUM(PlanMasine[[#This Row],[Column2]],1)</f>
        <v>24</v>
      </c>
    </row>
    <row r="994" spans="1:23" x14ac:dyDescent="0.25">
      <c r="A994">
        <v>1022659</v>
      </c>
      <c r="B994">
        <v>1</v>
      </c>
      <c r="C994">
        <v>1022702</v>
      </c>
      <c r="D994" t="s">
        <v>1998</v>
      </c>
      <c r="E994">
        <v>15</v>
      </c>
      <c r="F994">
        <v>3</v>
      </c>
      <c r="G994">
        <v>0</v>
      </c>
      <c r="H994">
        <v>0</v>
      </c>
      <c r="I994" t="s">
        <v>5</v>
      </c>
      <c r="J994" t="s">
        <v>570</v>
      </c>
      <c r="K994" t="s">
        <v>1775</v>
      </c>
      <c r="L994" s="3">
        <v>45840</v>
      </c>
      <c r="M9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994" s="3">
        <v>45824</v>
      </c>
      <c r="O994" s="5">
        <f>IFERROR((PlanMasine[[#This Row],[Norma]]/PlanMasine[[#This Row],[Q]])*(PlanMasine[[#This Row],[Q]]/SUMIF(C:C,PlanMasine[[#This Row],[RN]],B:B)*PlanMasine[[#This Row],[KPLQ]]),0)</f>
        <v>5</v>
      </c>
      <c r="P994">
        <v>175626</v>
      </c>
      <c r="Q994">
        <f>COUNTIF(PROMJENA!A:A,PlanMasine[[#This Row],[KPL]]&amp;"-"&amp;PlanMasine[[#This Row],[RN]])</f>
        <v>0</v>
      </c>
      <c r="R994">
        <f>IFERROR(INDEX(REDOSLIJED!A:A,MATCH(PlanMasine[[#This Row],[KPL]],REDOSLIJED!B:B,0)),MAX(REDOSLIJED!A:A)+1)</f>
        <v>45</v>
      </c>
      <c r="S994" s="9">
        <f>SUM($M$2:M994)</f>
        <v>4.0163194444444654</v>
      </c>
      <c r="T994" s="3">
        <f>PlanMasine[[#This Row],[Datum SAS]]-1</f>
        <v>45823</v>
      </c>
      <c r="U994">
        <f>WEEKDAY(PlanMasine[[#This Row],[ZAVRŠETAK MAŠINSKE]],2)</f>
        <v>7</v>
      </c>
      <c r="V994" s="3">
        <f>IF(WEEKDAY(PlanMasine[[#This Row],[Datum SAS]]-1,2)=7,PlanMasine[[#This Row],[Datum SAS]]-3,PlanMasine[[#This Row],[Datum SAS]]-1)</f>
        <v>45821</v>
      </c>
      <c r="W994">
        <f>WEEKNUM(PlanMasine[[#This Row],[Column2]],1)</f>
        <v>24</v>
      </c>
    </row>
    <row r="995" spans="1:23" x14ac:dyDescent="0.25">
      <c r="A995">
        <v>1024837</v>
      </c>
      <c r="B995">
        <v>1</v>
      </c>
      <c r="C995">
        <v>1024811</v>
      </c>
      <c r="D995" t="s">
        <v>2197</v>
      </c>
      <c r="E995">
        <v>10</v>
      </c>
      <c r="F995">
        <v>1</v>
      </c>
      <c r="G995">
        <v>0</v>
      </c>
      <c r="H995">
        <v>0</v>
      </c>
      <c r="I995" t="s">
        <v>5</v>
      </c>
      <c r="J995" t="s">
        <v>570</v>
      </c>
      <c r="K995" t="s">
        <v>2198</v>
      </c>
      <c r="L995" s="3">
        <v>45835</v>
      </c>
      <c r="M9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995" s="3">
        <v>45824</v>
      </c>
      <c r="O995" s="5">
        <f>IFERROR((PlanMasine[[#This Row],[Norma]]/PlanMasine[[#This Row],[Q]])*(PlanMasine[[#This Row],[Q]]/SUMIF(C:C,PlanMasine[[#This Row],[RN]],B:B)*PlanMasine[[#This Row],[KPLQ]]),0)</f>
        <v>10</v>
      </c>
      <c r="P995">
        <v>145042</v>
      </c>
      <c r="Q995">
        <f>COUNTIF(PROMJENA!A:A,PlanMasine[[#This Row],[KPL]]&amp;"-"&amp;PlanMasine[[#This Row],[RN]])</f>
        <v>0</v>
      </c>
      <c r="R995">
        <f>IFERROR(INDEX(REDOSLIJED!A:A,MATCH(PlanMasine[[#This Row],[KPL]],REDOSLIJED!B:B,0)),MAX(REDOSLIJED!A:A)+1)</f>
        <v>45</v>
      </c>
      <c r="S995" s="9">
        <f>SUM($M$2:M995)</f>
        <v>4.0232638888889101</v>
      </c>
      <c r="T995" s="3">
        <f>PlanMasine[[#This Row],[Datum SAS]]-1</f>
        <v>45823</v>
      </c>
      <c r="U995">
        <f>WEEKDAY(PlanMasine[[#This Row],[ZAVRŠETAK MAŠINSKE]],2)</f>
        <v>7</v>
      </c>
      <c r="V995" s="3">
        <f>IF(WEEKDAY(PlanMasine[[#This Row],[Datum SAS]]-1,2)=7,PlanMasine[[#This Row],[Datum SAS]]-3,PlanMasine[[#This Row],[Datum SAS]]-1)</f>
        <v>45821</v>
      </c>
      <c r="W995">
        <f>WEEKNUM(PlanMasine[[#This Row],[Column2]],1)</f>
        <v>24</v>
      </c>
    </row>
    <row r="996" spans="1:23" x14ac:dyDescent="0.25">
      <c r="A996">
        <v>1029043</v>
      </c>
      <c r="B996">
        <v>1</v>
      </c>
      <c r="C996">
        <v>1029087</v>
      </c>
      <c r="D996" t="s">
        <v>1965</v>
      </c>
      <c r="E996">
        <v>24</v>
      </c>
      <c r="F996">
        <v>12</v>
      </c>
      <c r="G996">
        <v>0</v>
      </c>
      <c r="H996">
        <v>0</v>
      </c>
      <c r="I996" t="s">
        <v>5</v>
      </c>
      <c r="J996" t="s">
        <v>570</v>
      </c>
      <c r="K996" t="s">
        <v>2203</v>
      </c>
      <c r="L996" s="3">
        <v>45841</v>
      </c>
      <c r="M9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96" s="3">
        <v>45824</v>
      </c>
      <c r="O996" s="5">
        <f>IFERROR((PlanMasine[[#This Row],[Norma]]/PlanMasine[[#This Row],[Q]])*(PlanMasine[[#This Row],[Q]]/SUMIF(C:C,PlanMasine[[#This Row],[RN]],B:B)*PlanMasine[[#This Row],[KPLQ]]),0)</f>
        <v>2</v>
      </c>
      <c r="P996">
        <v>227581</v>
      </c>
      <c r="Q996">
        <f>COUNTIF(PROMJENA!A:A,PlanMasine[[#This Row],[KPL]]&amp;"-"&amp;PlanMasine[[#This Row],[RN]])</f>
        <v>0</v>
      </c>
      <c r="R996">
        <f>IFERROR(INDEX(REDOSLIJED!A:A,MATCH(PlanMasine[[#This Row],[KPL]],REDOSLIJED!B:B,0)),MAX(REDOSLIJED!A:A)+1)</f>
        <v>45</v>
      </c>
      <c r="S996" s="9">
        <f>SUM($M$2:M996)</f>
        <v>4.0246527777777992</v>
      </c>
      <c r="T996" s="3">
        <f>PlanMasine[[#This Row],[Datum SAS]]-1</f>
        <v>45823</v>
      </c>
      <c r="U996">
        <f>WEEKDAY(PlanMasine[[#This Row],[ZAVRŠETAK MAŠINSKE]],2)</f>
        <v>7</v>
      </c>
      <c r="V996" s="3">
        <f>IF(WEEKDAY(PlanMasine[[#This Row],[Datum SAS]]-1,2)=7,PlanMasine[[#This Row],[Datum SAS]]-3,PlanMasine[[#This Row],[Datum SAS]]-1)</f>
        <v>45821</v>
      </c>
      <c r="W996">
        <f>WEEKNUM(PlanMasine[[#This Row],[Column2]],1)</f>
        <v>24</v>
      </c>
    </row>
    <row r="997" spans="1:23" x14ac:dyDescent="0.25">
      <c r="A997">
        <v>1029043</v>
      </c>
      <c r="B997">
        <v>1</v>
      </c>
      <c r="C997">
        <v>1029098</v>
      </c>
      <c r="D997" t="s">
        <v>2099</v>
      </c>
      <c r="E997">
        <v>24</v>
      </c>
      <c r="F997">
        <v>12</v>
      </c>
      <c r="G997">
        <v>0</v>
      </c>
      <c r="H997">
        <v>0</v>
      </c>
      <c r="I997" t="s">
        <v>5</v>
      </c>
      <c r="J997" t="s">
        <v>570</v>
      </c>
      <c r="K997" t="s">
        <v>2203</v>
      </c>
      <c r="L997" s="3">
        <v>45841</v>
      </c>
      <c r="M9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97" s="3">
        <v>45824</v>
      </c>
      <c r="O997" s="5">
        <f>IFERROR((PlanMasine[[#This Row],[Norma]]/PlanMasine[[#This Row],[Q]])*(PlanMasine[[#This Row],[Q]]/SUMIF(C:C,PlanMasine[[#This Row],[RN]],B:B)*PlanMasine[[#This Row],[KPLQ]]),0)</f>
        <v>2</v>
      </c>
      <c r="P997">
        <v>227592</v>
      </c>
      <c r="Q997">
        <f>COUNTIF(PROMJENA!A:A,PlanMasine[[#This Row],[KPL]]&amp;"-"&amp;PlanMasine[[#This Row],[RN]])</f>
        <v>0</v>
      </c>
      <c r="R997">
        <f>IFERROR(INDEX(REDOSLIJED!A:A,MATCH(PlanMasine[[#This Row],[KPL]],REDOSLIJED!B:B,0)),MAX(REDOSLIJED!A:A)+1)</f>
        <v>45</v>
      </c>
      <c r="S997" s="9">
        <f>SUM($M$2:M997)</f>
        <v>4.0260416666666883</v>
      </c>
      <c r="T997" s="3">
        <f>PlanMasine[[#This Row],[Datum SAS]]-1</f>
        <v>45823</v>
      </c>
      <c r="U997">
        <f>WEEKDAY(PlanMasine[[#This Row],[ZAVRŠETAK MAŠINSKE]],2)</f>
        <v>7</v>
      </c>
      <c r="V997" s="3">
        <f>IF(WEEKDAY(PlanMasine[[#This Row],[Datum SAS]]-1,2)=7,PlanMasine[[#This Row],[Datum SAS]]-3,PlanMasine[[#This Row],[Datum SAS]]-1)</f>
        <v>45821</v>
      </c>
      <c r="W997">
        <f>WEEKNUM(PlanMasine[[#This Row],[Column2]],1)</f>
        <v>24</v>
      </c>
    </row>
    <row r="998" spans="1:23" x14ac:dyDescent="0.25">
      <c r="A998">
        <v>1029043</v>
      </c>
      <c r="B998">
        <v>1</v>
      </c>
      <c r="C998">
        <v>1029096</v>
      </c>
      <c r="D998" t="s">
        <v>2100</v>
      </c>
      <c r="E998">
        <v>24</v>
      </c>
      <c r="F998">
        <v>12</v>
      </c>
      <c r="G998">
        <v>0</v>
      </c>
      <c r="H998">
        <v>0</v>
      </c>
      <c r="I998" t="s">
        <v>5</v>
      </c>
      <c r="J998" t="s">
        <v>570</v>
      </c>
      <c r="K998" t="s">
        <v>2203</v>
      </c>
      <c r="L998" s="3">
        <v>45841</v>
      </c>
      <c r="M9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998" s="3">
        <v>45824</v>
      </c>
      <c r="O998" s="5">
        <f>IFERROR((PlanMasine[[#This Row],[Norma]]/PlanMasine[[#This Row],[Q]])*(PlanMasine[[#This Row],[Q]]/SUMIF(C:C,PlanMasine[[#This Row],[RN]],B:B)*PlanMasine[[#This Row],[KPLQ]]),0)</f>
        <v>2</v>
      </c>
      <c r="P998">
        <v>227590</v>
      </c>
      <c r="Q998">
        <f>COUNTIF(PROMJENA!A:A,PlanMasine[[#This Row],[KPL]]&amp;"-"&amp;PlanMasine[[#This Row],[RN]])</f>
        <v>0</v>
      </c>
      <c r="R998">
        <f>IFERROR(INDEX(REDOSLIJED!A:A,MATCH(PlanMasine[[#This Row],[KPL]],REDOSLIJED!B:B,0)),MAX(REDOSLIJED!A:A)+1)</f>
        <v>45</v>
      </c>
      <c r="S998" s="9">
        <f>SUM($M$2:M998)</f>
        <v>4.0274305555555774</v>
      </c>
      <c r="T998" s="3">
        <f>PlanMasine[[#This Row],[Datum SAS]]-1</f>
        <v>45823</v>
      </c>
      <c r="U998">
        <f>WEEKDAY(PlanMasine[[#This Row],[ZAVRŠETAK MAŠINSKE]],2)</f>
        <v>7</v>
      </c>
      <c r="V998" s="3">
        <f>IF(WEEKDAY(PlanMasine[[#This Row],[Datum SAS]]-1,2)=7,PlanMasine[[#This Row],[Datum SAS]]-3,PlanMasine[[#This Row],[Datum SAS]]-1)</f>
        <v>45821</v>
      </c>
      <c r="W998">
        <f>WEEKNUM(PlanMasine[[#This Row],[Column2]],1)</f>
        <v>24</v>
      </c>
    </row>
    <row r="999" spans="1:23" x14ac:dyDescent="0.25">
      <c r="A999">
        <v>1029043</v>
      </c>
      <c r="B999">
        <v>1</v>
      </c>
      <c r="C999">
        <v>1029094</v>
      </c>
      <c r="D999" t="s">
        <v>1920</v>
      </c>
      <c r="E999">
        <v>12</v>
      </c>
      <c r="F999">
        <v>12</v>
      </c>
      <c r="G999">
        <v>0</v>
      </c>
      <c r="H999">
        <v>0</v>
      </c>
      <c r="I999" t="s">
        <v>5</v>
      </c>
      <c r="J999" t="s">
        <v>570</v>
      </c>
      <c r="K999" t="s">
        <v>2203</v>
      </c>
      <c r="L999" s="3">
        <v>45841</v>
      </c>
      <c r="M9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999" s="3">
        <v>45824</v>
      </c>
      <c r="O999" s="5">
        <f>IFERROR((PlanMasine[[#This Row],[Norma]]/PlanMasine[[#This Row],[Q]])*(PlanMasine[[#This Row],[Q]]/SUMIF(C:C,PlanMasine[[#This Row],[RN]],B:B)*PlanMasine[[#This Row],[KPLQ]]),0)</f>
        <v>1</v>
      </c>
      <c r="P999">
        <v>227588</v>
      </c>
      <c r="Q999">
        <f>COUNTIF(PROMJENA!A:A,PlanMasine[[#This Row],[KPL]]&amp;"-"&amp;PlanMasine[[#This Row],[RN]])</f>
        <v>0</v>
      </c>
      <c r="R999">
        <f>IFERROR(INDEX(REDOSLIJED!A:A,MATCH(PlanMasine[[#This Row],[KPL]],REDOSLIJED!B:B,0)),MAX(REDOSLIJED!A:A)+1)</f>
        <v>45</v>
      </c>
      <c r="S999" s="9">
        <f>SUM($M$2:M999)</f>
        <v>4.0281250000000215</v>
      </c>
      <c r="T999" s="3">
        <f>PlanMasine[[#This Row],[Datum SAS]]-1</f>
        <v>45823</v>
      </c>
      <c r="U999">
        <f>WEEKDAY(PlanMasine[[#This Row],[ZAVRŠETAK MAŠINSKE]],2)</f>
        <v>7</v>
      </c>
      <c r="V999" s="3">
        <f>IF(WEEKDAY(PlanMasine[[#This Row],[Datum SAS]]-1,2)=7,PlanMasine[[#This Row],[Datum SAS]]-3,PlanMasine[[#This Row],[Datum SAS]]-1)</f>
        <v>45821</v>
      </c>
      <c r="W999">
        <f>WEEKNUM(PlanMasine[[#This Row],[Column2]],1)</f>
        <v>24</v>
      </c>
    </row>
    <row r="1000" spans="1:23" x14ac:dyDescent="0.25">
      <c r="A1000">
        <v>1029043</v>
      </c>
      <c r="B1000">
        <v>1</v>
      </c>
      <c r="C1000">
        <v>1029092</v>
      </c>
      <c r="D1000" t="s">
        <v>2102</v>
      </c>
      <c r="E1000">
        <v>24</v>
      </c>
      <c r="F1000">
        <v>12</v>
      </c>
      <c r="G1000">
        <v>0</v>
      </c>
      <c r="H1000">
        <v>0</v>
      </c>
      <c r="I1000" t="s">
        <v>5</v>
      </c>
      <c r="J1000" t="s">
        <v>570</v>
      </c>
      <c r="K1000" t="s">
        <v>2203</v>
      </c>
      <c r="L1000" s="3">
        <v>45841</v>
      </c>
      <c r="M10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00" s="3">
        <v>45824</v>
      </c>
      <c r="O1000" s="5">
        <f>IFERROR((PlanMasine[[#This Row],[Norma]]/PlanMasine[[#This Row],[Q]])*(PlanMasine[[#This Row],[Q]]/SUMIF(C:C,PlanMasine[[#This Row],[RN]],B:B)*PlanMasine[[#This Row],[KPLQ]]),0)</f>
        <v>2</v>
      </c>
      <c r="P1000">
        <v>227586</v>
      </c>
      <c r="Q1000">
        <f>COUNTIF(PROMJENA!A:A,PlanMasine[[#This Row],[KPL]]&amp;"-"&amp;PlanMasine[[#This Row],[RN]])</f>
        <v>0</v>
      </c>
      <c r="R1000">
        <f>IFERROR(INDEX(REDOSLIJED!A:A,MATCH(PlanMasine[[#This Row],[KPL]],REDOSLIJED!B:B,0)),MAX(REDOSLIJED!A:A)+1)</f>
        <v>45</v>
      </c>
      <c r="S1000" s="9">
        <f>SUM($M$2:M1000)</f>
        <v>4.0295138888889106</v>
      </c>
      <c r="T1000" s="3">
        <f>PlanMasine[[#This Row],[Datum SAS]]-1</f>
        <v>45823</v>
      </c>
      <c r="U1000">
        <f>WEEKDAY(PlanMasine[[#This Row],[ZAVRŠETAK MAŠINSKE]],2)</f>
        <v>7</v>
      </c>
      <c r="V1000" s="3">
        <f>IF(WEEKDAY(PlanMasine[[#This Row],[Datum SAS]]-1,2)=7,PlanMasine[[#This Row],[Datum SAS]]-3,PlanMasine[[#This Row],[Datum SAS]]-1)</f>
        <v>45821</v>
      </c>
      <c r="W1000">
        <f>WEEKNUM(PlanMasine[[#This Row],[Column2]],1)</f>
        <v>24</v>
      </c>
    </row>
    <row r="1001" spans="1:23" x14ac:dyDescent="0.25">
      <c r="A1001">
        <v>1029043</v>
      </c>
      <c r="B1001">
        <v>1</v>
      </c>
      <c r="C1001">
        <v>1029090</v>
      </c>
      <c r="D1001" t="s">
        <v>2101</v>
      </c>
      <c r="E1001">
        <v>24</v>
      </c>
      <c r="F1001">
        <v>12</v>
      </c>
      <c r="G1001">
        <v>0</v>
      </c>
      <c r="H1001">
        <v>0</v>
      </c>
      <c r="I1001" t="s">
        <v>5</v>
      </c>
      <c r="J1001" t="s">
        <v>570</v>
      </c>
      <c r="K1001" t="s">
        <v>2203</v>
      </c>
      <c r="L1001" s="3">
        <v>45841</v>
      </c>
      <c r="M10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01" s="3">
        <v>45824</v>
      </c>
      <c r="O1001" s="5">
        <f>IFERROR((PlanMasine[[#This Row],[Norma]]/PlanMasine[[#This Row],[Q]])*(PlanMasine[[#This Row],[Q]]/SUMIF(C:C,PlanMasine[[#This Row],[RN]],B:B)*PlanMasine[[#This Row],[KPLQ]]),0)</f>
        <v>2</v>
      </c>
      <c r="P1001">
        <v>227584</v>
      </c>
      <c r="Q1001">
        <f>COUNTIF(PROMJENA!A:A,PlanMasine[[#This Row],[KPL]]&amp;"-"&amp;PlanMasine[[#This Row],[RN]])</f>
        <v>0</v>
      </c>
      <c r="R1001">
        <f>IFERROR(INDEX(REDOSLIJED!A:A,MATCH(PlanMasine[[#This Row],[KPL]],REDOSLIJED!B:B,0)),MAX(REDOSLIJED!A:A)+1)</f>
        <v>45</v>
      </c>
      <c r="S1001" s="9">
        <f>SUM($M$2:M1001)</f>
        <v>4.0309027777777997</v>
      </c>
      <c r="T1001" s="3">
        <f>PlanMasine[[#This Row],[Datum SAS]]-1</f>
        <v>45823</v>
      </c>
      <c r="U1001">
        <f>WEEKDAY(PlanMasine[[#This Row],[ZAVRŠETAK MAŠINSKE]],2)</f>
        <v>7</v>
      </c>
      <c r="V1001" s="3">
        <f>IF(WEEKDAY(PlanMasine[[#This Row],[Datum SAS]]-1,2)=7,PlanMasine[[#This Row],[Datum SAS]]-3,PlanMasine[[#This Row],[Datum SAS]]-1)</f>
        <v>45821</v>
      </c>
      <c r="W1001">
        <f>WEEKNUM(PlanMasine[[#This Row],[Column2]],1)</f>
        <v>24</v>
      </c>
    </row>
    <row r="1002" spans="1:23" x14ac:dyDescent="0.25">
      <c r="A1002">
        <v>1029043</v>
      </c>
      <c r="B1002">
        <v>1</v>
      </c>
      <c r="C1002">
        <v>1029083</v>
      </c>
      <c r="D1002" t="s">
        <v>1921</v>
      </c>
      <c r="E1002">
        <v>18</v>
      </c>
      <c r="F1002">
        <v>12</v>
      </c>
      <c r="G1002">
        <v>0</v>
      </c>
      <c r="H1002">
        <v>0</v>
      </c>
      <c r="I1002" t="s">
        <v>5</v>
      </c>
      <c r="J1002" t="s">
        <v>570</v>
      </c>
      <c r="K1002" t="s">
        <v>2203</v>
      </c>
      <c r="L1002" s="3">
        <v>45841</v>
      </c>
      <c r="M10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02" s="3">
        <v>45824</v>
      </c>
      <c r="O1002" s="5">
        <f>IFERROR((PlanMasine[[#This Row],[Norma]]/PlanMasine[[#This Row],[Q]])*(PlanMasine[[#This Row],[Q]]/SUMIF(C:C,PlanMasine[[#This Row],[RN]],B:B)*PlanMasine[[#This Row],[KPLQ]]),0)</f>
        <v>1.5</v>
      </c>
      <c r="P1002">
        <v>227574</v>
      </c>
      <c r="Q1002">
        <f>COUNTIF(PROMJENA!A:A,PlanMasine[[#This Row],[KPL]]&amp;"-"&amp;PlanMasine[[#This Row],[RN]])</f>
        <v>0</v>
      </c>
      <c r="R1002">
        <f>IFERROR(INDEX(REDOSLIJED!A:A,MATCH(PlanMasine[[#This Row],[KPL]],REDOSLIJED!B:B,0)),MAX(REDOSLIJED!A:A)+1)</f>
        <v>45</v>
      </c>
      <c r="S1002" s="9">
        <f>SUM($M$2:M1002)</f>
        <v>4.0319444444444663</v>
      </c>
      <c r="T1002" s="3">
        <f>PlanMasine[[#This Row],[Datum SAS]]-1</f>
        <v>45823</v>
      </c>
      <c r="U1002">
        <f>WEEKDAY(PlanMasine[[#This Row],[ZAVRŠETAK MAŠINSKE]],2)</f>
        <v>7</v>
      </c>
      <c r="V1002" s="3">
        <f>IF(WEEKDAY(PlanMasine[[#This Row],[Datum SAS]]-1,2)=7,PlanMasine[[#This Row],[Datum SAS]]-3,PlanMasine[[#This Row],[Datum SAS]]-1)</f>
        <v>45821</v>
      </c>
      <c r="W1002">
        <f>WEEKNUM(PlanMasine[[#This Row],[Column2]],1)</f>
        <v>24</v>
      </c>
    </row>
    <row r="1003" spans="1:23" x14ac:dyDescent="0.25">
      <c r="A1003">
        <v>1029043</v>
      </c>
      <c r="B1003">
        <v>1</v>
      </c>
      <c r="C1003">
        <v>1029070</v>
      </c>
      <c r="D1003" t="s">
        <v>1922</v>
      </c>
      <c r="E1003">
        <v>48</v>
      </c>
      <c r="F1003">
        <v>12</v>
      </c>
      <c r="G1003">
        <v>0</v>
      </c>
      <c r="H1003">
        <v>0</v>
      </c>
      <c r="I1003" t="s">
        <v>5</v>
      </c>
      <c r="J1003" t="s">
        <v>570</v>
      </c>
      <c r="K1003" t="s">
        <v>2203</v>
      </c>
      <c r="L1003" s="3">
        <v>45841</v>
      </c>
      <c r="M10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03" s="3">
        <v>45824</v>
      </c>
      <c r="O1003" s="5">
        <f>IFERROR((PlanMasine[[#This Row],[Norma]]/PlanMasine[[#This Row],[Q]])*(PlanMasine[[#This Row],[Q]]/SUMIF(C:C,PlanMasine[[#This Row],[RN]],B:B)*PlanMasine[[#This Row],[KPLQ]]),0)</f>
        <v>4</v>
      </c>
      <c r="P1003">
        <v>227553</v>
      </c>
      <c r="Q1003">
        <f>COUNTIF(PROMJENA!A:A,PlanMasine[[#This Row],[KPL]]&amp;"-"&amp;PlanMasine[[#This Row],[RN]])</f>
        <v>0</v>
      </c>
      <c r="R1003">
        <f>IFERROR(INDEX(REDOSLIJED!A:A,MATCH(PlanMasine[[#This Row],[KPL]],REDOSLIJED!B:B,0)),MAX(REDOSLIJED!A:A)+1)</f>
        <v>45</v>
      </c>
      <c r="S1003" s="9">
        <f>SUM($M$2:M1003)</f>
        <v>4.0347222222222445</v>
      </c>
      <c r="T1003" s="3">
        <f>PlanMasine[[#This Row],[Datum SAS]]-1</f>
        <v>45823</v>
      </c>
      <c r="U1003">
        <f>WEEKDAY(PlanMasine[[#This Row],[ZAVRŠETAK MAŠINSKE]],2)</f>
        <v>7</v>
      </c>
      <c r="V1003" s="3">
        <f>IF(WEEKDAY(PlanMasine[[#This Row],[Datum SAS]]-1,2)=7,PlanMasine[[#This Row],[Datum SAS]]-3,PlanMasine[[#This Row],[Datum SAS]]-1)</f>
        <v>45821</v>
      </c>
      <c r="W1003">
        <f>WEEKNUM(PlanMasine[[#This Row],[Column2]],1)</f>
        <v>24</v>
      </c>
    </row>
    <row r="1004" spans="1:23" x14ac:dyDescent="0.25">
      <c r="A1004">
        <v>1029043</v>
      </c>
      <c r="B1004">
        <v>1</v>
      </c>
      <c r="C1004">
        <v>1029080</v>
      </c>
      <c r="D1004" t="s">
        <v>1730</v>
      </c>
      <c r="E1004">
        <v>60</v>
      </c>
      <c r="F1004">
        <v>12</v>
      </c>
      <c r="G1004">
        <v>0</v>
      </c>
      <c r="H1004">
        <v>0</v>
      </c>
      <c r="I1004" t="s">
        <v>5</v>
      </c>
      <c r="J1004" t="s">
        <v>570</v>
      </c>
      <c r="K1004" t="s">
        <v>2203</v>
      </c>
      <c r="L1004" s="3">
        <v>45841</v>
      </c>
      <c r="M10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04" s="3">
        <v>45824</v>
      </c>
      <c r="O1004" s="5">
        <f>IFERROR((PlanMasine[[#This Row],[Norma]]/PlanMasine[[#This Row],[Q]])*(PlanMasine[[#This Row],[Q]]/SUMIF(C:C,PlanMasine[[#This Row],[RN]],B:B)*PlanMasine[[#This Row],[KPLQ]]),0)</f>
        <v>5</v>
      </c>
      <c r="P1004">
        <v>227566</v>
      </c>
      <c r="Q1004">
        <f>COUNTIF(PROMJENA!A:A,PlanMasine[[#This Row],[KPL]]&amp;"-"&amp;PlanMasine[[#This Row],[RN]])</f>
        <v>0</v>
      </c>
      <c r="R1004">
        <f>IFERROR(INDEX(REDOSLIJED!A:A,MATCH(PlanMasine[[#This Row],[KPL]],REDOSLIJED!B:B,0)),MAX(REDOSLIJED!A:A)+1)</f>
        <v>45</v>
      </c>
      <c r="S1004" s="9">
        <f>SUM($M$2:M1004)</f>
        <v>4.0381944444444668</v>
      </c>
      <c r="T1004" s="3">
        <f>PlanMasine[[#This Row],[Datum SAS]]-1</f>
        <v>45823</v>
      </c>
      <c r="U1004">
        <f>WEEKDAY(PlanMasine[[#This Row],[ZAVRŠETAK MAŠINSKE]],2)</f>
        <v>7</v>
      </c>
      <c r="V1004" s="3">
        <f>IF(WEEKDAY(PlanMasine[[#This Row],[Datum SAS]]-1,2)=7,PlanMasine[[#This Row],[Datum SAS]]-3,PlanMasine[[#This Row],[Datum SAS]]-1)</f>
        <v>45821</v>
      </c>
      <c r="W1004">
        <f>WEEKNUM(PlanMasine[[#This Row],[Column2]],1)</f>
        <v>24</v>
      </c>
    </row>
    <row r="1005" spans="1:23" x14ac:dyDescent="0.25">
      <c r="A1005">
        <v>1029043</v>
      </c>
      <c r="B1005">
        <v>1</v>
      </c>
      <c r="C1005">
        <v>1029078</v>
      </c>
      <c r="D1005" t="s">
        <v>1964</v>
      </c>
      <c r="E1005">
        <v>48</v>
      </c>
      <c r="F1005">
        <v>12</v>
      </c>
      <c r="G1005">
        <v>0</v>
      </c>
      <c r="H1005">
        <v>0</v>
      </c>
      <c r="I1005" t="s">
        <v>5</v>
      </c>
      <c r="J1005" t="s">
        <v>570</v>
      </c>
      <c r="K1005" t="s">
        <v>2203</v>
      </c>
      <c r="L1005" s="3">
        <v>45841</v>
      </c>
      <c r="M10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05" s="3">
        <v>45824</v>
      </c>
      <c r="O1005" s="5">
        <f>IFERROR((PlanMasine[[#This Row],[Norma]]/PlanMasine[[#This Row],[Q]])*(PlanMasine[[#This Row],[Q]]/SUMIF(C:C,PlanMasine[[#This Row],[RN]],B:B)*PlanMasine[[#This Row],[KPLQ]]),0)</f>
        <v>4</v>
      </c>
      <c r="P1005">
        <v>227561</v>
      </c>
      <c r="Q1005">
        <f>COUNTIF(PROMJENA!A:A,PlanMasine[[#This Row],[KPL]]&amp;"-"&amp;PlanMasine[[#This Row],[RN]])</f>
        <v>0</v>
      </c>
      <c r="R1005">
        <f>IFERROR(INDEX(REDOSLIJED!A:A,MATCH(PlanMasine[[#This Row],[KPL]],REDOSLIJED!B:B,0)),MAX(REDOSLIJED!A:A)+1)</f>
        <v>45</v>
      </c>
      <c r="S1005" s="9">
        <f>SUM($M$2:M1005)</f>
        <v>4.0409722222222451</v>
      </c>
      <c r="T1005" s="3">
        <f>PlanMasine[[#This Row],[Datum SAS]]-1</f>
        <v>45823</v>
      </c>
      <c r="U1005">
        <f>WEEKDAY(PlanMasine[[#This Row],[ZAVRŠETAK MAŠINSKE]],2)</f>
        <v>7</v>
      </c>
      <c r="V1005" s="3">
        <f>IF(WEEKDAY(PlanMasine[[#This Row],[Datum SAS]]-1,2)=7,PlanMasine[[#This Row],[Datum SAS]]-3,PlanMasine[[#This Row],[Datum SAS]]-1)</f>
        <v>45821</v>
      </c>
      <c r="W1005">
        <f>WEEKNUM(PlanMasine[[#This Row],[Column2]],1)</f>
        <v>24</v>
      </c>
    </row>
    <row r="1006" spans="1:23" x14ac:dyDescent="0.25">
      <c r="A1006">
        <v>1029043</v>
      </c>
      <c r="B1006">
        <v>1</v>
      </c>
      <c r="C1006">
        <v>1029058</v>
      </c>
      <c r="D1006" t="s">
        <v>1966</v>
      </c>
      <c r="E1006">
        <v>60</v>
      </c>
      <c r="F1006">
        <v>12</v>
      </c>
      <c r="G1006">
        <v>0</v>
      </c>
      <c r="H1006">
        <v>0</v>
      </c>
      <c r="I1006" t="s">
        <v>5</v>
      </c>
      <c r="J1006" t="s">
        <v>570</v>
      </c>
      <c r="K1006" t="s">
        <v>2203</v>
      </c>
      <c r="L1006" s="3">
        <v>45841</v>
      </c>
      <c r="M10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06" s="3">
        <v>45824</v>
      </c>
      <c r="O1006" s="5">
        <f>IFERROR((PlanMasine[[#This Row],[Norma]]/PlanMasine[[#This Row],[Q]])*(PlanMasine[[#This Row],[Q]]/SUMIF(C:C,PlanMasine[[#This Row],[RN]],B:B)*PlanMasine[[#This Row],[KPLQ]]),0)</f>
        <v>5</v>
      </c>
      <c r="P1006">
        <v>227540</v>
      </c>
      <c r="Q1006">
        <f>COUNTIF(PROMJENA!A:A,PlanMasine[[#This Row],[KPL]]&amp;"-"&amp;PlanMasine[[#This Row],[RN]])</f>
        <v>0</v>
      </c>
      <c r="R1006">
        <f>IFERROR(INDEX(REDOSLIJED!A:A,MATCH(PlanMasine[[#This Row],[KPL]],REDOSLIJED!B:B,0)),MAX(REDOSLIJED!A:A)+1)</f>
        <v>45</v>
      </c>
      <c r="S1006" s="9">
        <f>SUM($M$2:M1006)</f>
        <v>4.0444444444444674</v>
      </c>
      <c r="T1006" s="3">
        <f>PlanMasine[[#This Row],[Datum SAS]]-1</f>
        <v>45823</v>
      </c>
      <c r="U1006">
        <f>WEEKDAY(PlanMasine[[#This Row],[ZAVRŠETAK MAŠINSKE]],2)</f>
        <v>7</v>
      </c>
      <c r="V1006" s="3">
        <f>IF(WEEKDAY(PlanMasine[[#This Row],[Datum SAS]]-1,2)=7,PlanMasine[[#This Row],[Datum SAS]]-3,PlanMasine[[#This Row],[Datum SAS]]-1)</f>
        <v>45821</v>
      </c>
      <c r="W1006">
        <f>WEEKNUM(PlanMasine[[#This Row],[Column2]],1)</f>
        <v>24</v>
      </c>
    </row>
    <row r="1007" spans="1:23" x14ac:dyDescent="0.25">
      <c r="A1007">
        <v>1029043</v>
      </c>
      <c r="B1007">
        <v>1</v>
      </c>
      <c r="C1007">
        <v>1029065</v>
      </c>
      <c r="D1007" t="s">
        <v>1923</v>
      </c>
      <c r="E1007">
        <v>36</v>
      </c>
      <c r="F1007">
        <v>12</v>
      </c>
      <c r="G1007">
        <v>0</v>
      </c>
      <c r="H1007">
        <v>0</v>
      </c>
      <c r="I1007" t="s">
        <v>5</v>
      </c>
      <c r="J1007" t="s">
        <v>570</v>
      </c>
      <c r="K1007" t="s">
        <v>2203</v>
      </c>
      <c r="L1007" s="3">
        <v>45841</v>
      </c>
      <c r="M10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07" s="3">
        <v>45824</v>
      </c>
      <c r="O1007" s="5">
        <f>IFERROR((PlanMasine[[#This Row],[Norma]]/PlanMasine[[#This Row],[Q]])*(PlanMasine[[#This Row],[Q]]/SUMIF(C:C,PlanMasine[[#This Row],[RN]],B:B)*PlanMasine[[#This Row],[KPLQ]]),0)</f>
        <v>3</v>
      </c>
      <c r="P1007">
        <v>227547</v>
      </c>
      <c r="Q1007">
        <f>COUNTIF(PROMJENA!A:A,PlanMasine[[#This Row],[KPL]]&amp;"-"&amp;PlanMasine[[#This Row],[RN]])</f>
        <v>0</v>
      </c>
      <c r="R1007">
        <f>IFERROR(INDEX(REDOSLIJED!A:A,MATCH(PlanMasine[[#This Row],[KPL]],REDOSLIJED!B:B,0)),MAX(REDOSLIJED!A:A)+1)</f>
        <v>45</v>
      </c>
      <c r="S1007" s="9">
        <f>SUM($M$2:M1007)</f>
        <v>4.0465277777778006</v>
      </c>
      <c r="T1007" s="3">
        <f>PlanMasine[[#This Row],[Datum SAS]]-1</f>
        <v>45823</v>
      </c>
      <c r="U1007">
        <f>WEEKDAY(PlanMasine[[#This Row],[ZAVRŠETAK MAŠINSKE]],2)</f>
        <v>7</v>
      </c>
      <c r="V1007" s="3">
        <f>IF(WEEKDAY(PlanMasine[[#This Row],[Datum SAS]]-1,2)=7,PlanMasine[[#This Row],[Datum SAS]]-3,PlanMasine[[#This Row],[Datum SAS]]-1)</f>
        <v>45821</v>
      </c>
      <c r="W1007">
        <f>WEEKNUM(PlanMasine[[#This Row],[Column2]],1)</f>
        <v>24</v>
      </c>
    </row>
    <row r="1008" spans="1:23" x14ac:dyDescent="0.25">
      <c r="A1008">
        <v>1029043</v>
      </c>
      <c r="B1008">
        <v>1</v>
      </c>
      <c r="C1008">
        <v>1029076</v>
      </c>
      <c r="D1008" t="s">
        <v>1963</v>
      </c>
      <c r="E1008">
        <v>48</v>
      </c>
      <c r="F1008">
        <v>12</v>
      </c>
      <c r="G1008">
        <v>0</v>
      </c>
      <c r="H1008">
        <v>0</v>
      </c>
      <c r="I1008" t="s">
        <v>5</v>
      </c>
      <c r="J1008" t="s">
        <v>570</v>
      </c>
      <c r="K1008" t="s">
        <v>2203</v>
      </c>
      <c r="L1008" s="3">
        <v>45841</v>
      </c>
      <c r="M10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08" s="3">
        <v>45824</v>
      </c>
      <c r="O1008" s="5">
        <f>IFERROR((PlanMasine[[#This Row],[Norma]]/PlanMasine[[#This Row],[Q]])*(PlanMasine[[#This Row],[Q]]/SUMIF(C:C,PlanMasine[[#This Row],[RN]],B:B)*PlanMasine[[#This Row],[KPLQ]]),0)</f>
        <v>4</v>
      </c>
      <c r="P1008">
        <v>227559</v>
      </c>
      <c r="Q1008">
        <f>COUNTIF(PROMJENA!A:A,PlanMasine[[#This Row],[KPL]]&amp;"-"&amp;PlanMasine[[#This Row],[RN]])</f>
        <v>0</v>
      </c>
      <c r="R1008">
        <f>IFERROR(INDEX(REDOSLIJED!A:A,MATCH(PlanMasine[[#This Row],[KPL]],REDOSLIJED!B:B,0)),MAX(REDOSLIJED!A:A)+1)</f>
        <v>45</v>
      </c>
      <c r="S1008" s="9">
        <f>SUM($M$2:M1008)</f>
        <v>4.0493055555555788</v>
      </c>
      <c r="T1008" s="3">
        <f>PlanMasine[[#This Row],[Datum SAS]]-1</f>
        <v>45823</v>
      </c>
      <c r="U1008">
        <f>WEEKDAY(PlanMasine[[#This Row],[ZAVRŠETAK MAŠINSKE]],2)</f>
        <v>7</v>
      </c>
      <c r="V1008" s="3">
        <f>IF(WEEKDAY(PlanMasine[[#This Row],[Datum SAS]]-1,2)=7,PlanMasine[[#This Row],[Datum SAS]]-3,PlanMasine[[#This Row],[Datum SAS]]-1)</f>
        <v>45821</v>
      </c>
      <c r="W1008">
        <f>WEEKNUM(PlanMasine[[#This Row],[Column2]],1)</f>
        <v>24</v>
      </c>
    </row>
    <row r="1009" spans="1:23" x14ac:dyDescent="0.25">
      <c r="A1009">
        <v>1029043</v>
      </c>
      <c r="B1009">
        <v>1</v>
      </c>
      <c r="C1009">
        <v>1029067</v>
      </c>
      <c r="D1009" t="s">
        <v>1729</v>
      </c>
      <c r="E1009">
        <v>24</v>
      </c>
      <c r="F1009">
        <v>12</v>
      </c>
      <c r="G1009">
        <v>0</v>
      </c>
      <c r="H1009">
        <v>0</v>
      </c>
      <c r="I1009" t="s">
        <v>5</v>
      </c>
      <c r="J1009" t="s">
        <v>570</v>
      </c>
      <c r="K1009" t="s">
        <v>2203</v>
      </c>
      <c r="L1009" s="3">
        <v>45841</v>
      </c>
      <c r="M10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09" s="3">
        <v>45824</v>
      </c>
      <c r="O1009" s="5">
        <f>IFERROR((PlanMasine[[#This Row],[Norma]]/PlanMasine[[#This Row],[Q]])*(PlanMasine[[#This Row],[Q]]/SUMIF(C:C,PlanMasine[[#This Row],[RN]],B:B)*PlanMasine[[#This Row],[KPLQ]]),0)</f>
        <v>2</v>
      </c>
      <c r="P1009">
        <v>227549</v>
      </c>
      <c r="Q1009">
        <f>COUNTIF(PROMJENA!A:A,PlanMasine[[#This Row],[KPL]]&amp;"-"&amp;PlanMasine[[#This Row],[RN]])</f>
        <v>0</v>
      </c>
      <c r="R1009">
        <f>IFERROR(INDEX(REDOSLIJED!A:A,MATCH(PlanMasine[[#This Row],[KPL]],REDOSLIJED!B:B,0)),MAX(REDOSLIJED!A:A)+1)</f>
        <v>45</v>
      </c>
      <c r="S1009" s="9">
        <f>SUM($M$2:M1009)</f>
        <v>4.0506944444444679</v>
      </c>
      <c r="T1009" s="3">
        <f>PlanMasine[[#This Row],[Datum SAS]]-1</f>
        <v>45823</v>
      </c>
      <c r="U1009">
        <f>WEEKDAY(PlanMasine[[#This Row],[ZAVRŠETAK MAŠINSKE]],2)</f>
        <v>7</v>
      </c>
      <c r="V1009" s="3">
        <f>IF(WEEKDAY(PlanMasine[[#This Row],[Datum SAS]]-1,2)=7,PlanMasine[[#This Row],[Datum SAS]]-3,PlanMasine[[#This Row],[Datum SAS]]-1)</f>
        <v>45821</v>
      </c>
      <c r="W1009">
        <f>WEEKNUM(PlanMasine[[#This Row],[Column2]],1)</f>
        <v>24</v>
      </c>
    </row>
    <row r="1010" spans="1:23" x14ac:dyDescent="0.25">
      <c r="A1010">
        <v>1029044</v>
      </c>
      <c r="B1010">
        <v>1</v>
      </c>
      <c r="C1010">
        <v>1029058</v>
      </c>
      <c r="D1010" t="s">
        <v>1966</v>
      </c>
      <c r="E1010">
        <v>60</v>
      </c>
      <c r="F1010">
        <v>12</v>
      </c>
      <c r="G1010">
        <v>0</v>
      </c>
      <c r="H1010">
        <v>0</v>
      </c>
      <c r="I1010" t="s">
        <v>5</v>
      </c>
      <c r="J1010" t="s">
        <v>570</v>
      </c>
      <c r="K1010" t="s">
        <v>2203</v>
      </c>
      <c r="L1010" s="3">
        <v>45841</v>
      </c>
      <c r="M10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10" s="3">
        <v>45824</v>
      </c>
      <c r="O1010" s="5">
        <f>IFERROR((PlanMasine[[#This Row],[Norma]]/PlanMasine[[#This Row],[Q]])*(PlanMasine[[#This Row],[Q]]/SUMIF(C:C,PlanMasine[[#This Row],[RN]],B:B)*PlanMasine[[#This Row],[KPLQ]]),0)</f>
        <v>5</v>
      </c>
      <c r="P1010">
        <v>227540</v>
      </c>
      <c r="Q1010">
        <f>COUNTIF(PROMJENA!A:A,PlanMasine[[#This Row],[KPL]]&amp;"-"&amp;PlanMasine[[#This Row],[RN]])</f>
        <v>0</v>
      </c>
      <c r="R1010">
        <f>IFERROR(INDEX(REDOSLIJED!A:A,MATCH(PlanMasine[[#This Row],[KPL]],REDOSLIJED!B:B,0)),MAX(REDOSLIJED!A:A)+1)</f>
        <v>45</v>
      </c>
      <c r="S1010" s="9">
        <f>SUM($M$2:M1010)</f>
        <v>4.0541666666666902</v>
      </c>
      <c r="T1010" s="3">
        <f>PlanMasine[[#This Row],[Datum SAS]]-1</f>
        <v>45823</v>
      </c>
      <c r="U1010">
        <f>WEEKDAY(PlanMasine[[#This Row],[ZAVRŠETAK MAŠINSKE]],2)</f>
        <v>7</v>
      </c>
      <c r="V1010" s="3">
        <f>IF(WEEKDAY(PlanMasine[[#This Row],[Datum SAS]]-1,2)=7,PlanMasine[[#This Row],[Datum SAS]]-3,PlanMasine[[#This Row],[Datum SAS]]-1)</f>
        <v>45821</v>
      </c>
      <c r="W1010">
        <f>WEEKNUM(PlanMasine[[#This Row],[Column2]],1)</f>
        <v>24</v>
      </c>
    </row>
    <row r="1011" spans="1:23" x14ac:dyDescent="0.25">
      <c r="A1011">
        <v>1029044</v>
      </c>
      <c r="B1011">
        <v>1</v>
      </c>
      <c r="C1011">
        <v>1029067</v>
      </c>
      <c r="D1011" t="s">
        <v>1729</v>
      </c>
      <c r="E1011">
        <v>24</v>
      </c>
      <c r="F1011">
        <v>12</v>
      </c>
      <c r="G1011">
        <v>0</v>
      </c>
      <c r="H1011">
        <v>0</v>
      </c>
      <c r="I1011" t="s">
        <v>5</v>
      </c>
      <c r="J1011" t="s">
        <v>570</v>
      </c>
      <c r="K1011" t="s">
        <v>2203</v>
      </c>
      <c r="L1011" s="3">
        <v>45841</v>
      </c>
      <c r="M10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11" s="3">
        <v>45824</v>
      </c>
      <c r="O1011" s="5">
        <f>IFERROR((PlanMasine[[#This Row],[Norma]]/PlanMasine[[#This Row],[Q]])*(PlanMasine[[#This Row],[Q]]/SUMIF(C:C,PlanMasine[[#This Row],[RN]],B:B)*PlanMasine[[#This Row],[KPLQ]]),0)</f>
        <v>2</v>
      </c>
      <c r="P1011">
        <v>227549</v>
      </c>
      <c r="Q1011">
        <f>COUNTIF(PROMJENA!A:A,PlanMasine[[#This Row],[KPL]]&amp;"-"&amp;PlanMasine[[#This Row],[RN]])</f>
        <v>0</v>
      </c>
      <c r="R1011">
        <f>IFERROR(INDEX(REDOSLIJED!A:A,MATCH(PlanMasine[[#This Row],[KPL]],REDOSLIJED!B:B,0)),MAX(REDOSLIJED!A:A)+1)</f>
        <v>45</v>
      </c>
      <c r="S1011" s="9">
        <f>SUM($M$2:M1011)</f>
        <v>4.0555555555555793</v>
      </c>
      <c r="T1011" s="3">
        <f>PlanMasine[[#This Row],[Datum SAS]]-1</f>
        <v>45823</v>
      </c>
      <c r="U1011">
        <f>WEEKDAY(PlanMasine[[#This Row],[ZAVRŠETAK MAŠINSKE]],2)</f>
        <v>7</v>
      </c>
      <c r="V1011" s="3">
        <f>IF(WEEKDAY(PlanMasine[[#This Row],[Datum SAS]]-1,2)=7,PlanMasine[[#This Row],[Datum SAS]]-3,PlanMasine[[#This Row],[Datum SAS]]-1)</f>
        <v>45821</v>
      </c>
      <c r="W1011">
        <f>WEEKNUM(PlanMasine[[#This Row],[Column2]],1)</f>
        <v>24</v>
      </c>
    </row>
    <row r="1012" spans="1:23" x14ac:dyDescent="0.25">
      <c r="A1012">
        <v>1029044</v>
      </c>
      <c r="B1012">
        <v>1</v>
      </c>
      <c r="C1012">
        <v>1029076</v>
      </c>
      <c r="D1012" t="s">
        <v>1963</v>
      </c>
      <c r="E1012">
        <v>48</v>
      </c>
      <c r="F1012">
        <v>12</v>
      </c>
      <c r="G1012">
        <v>0</v>
      </c>
      <c r="H1012">
        <v>0</v>
      </c>
      <c r="I1012" t="s">
        <v>5</v>
      </c>
      <c r="J1012" t="s">
        <v>570</v>
      </c>
      <c r="K1012" t="s">
        <v>2203</v>
      </c>
      <c r="L1012" s="3">
        <v>45841</v>
      </c>
      <c r="M10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12" s="3">
        <v>45824</v>
      </c>
      <c r="O1012" s="5">
        <f>IFERROR((PlanMasine[[#This Row],[Norma]]/PlanMasine[[#This Row],[Q]])*(PlanMasine[[#This Row],[Q]]/SUMIF(C:C,PlanMasine[[#This Row],[RN]],B:B)*PlanMasine[[#This Row],[KPLQ]]),0)</f>
        <v>4</v>
      </c>
      <c r="P1012">
        <v>227559</v>
      </c>
      <c r="Q1012">
        <f>COUNTIF(PROMJENA!A:A,PlanMasine[[#This Row],[KPL]]&amp;"-"&amp;PlanMasine[[#This Row],[RN]])</f>
        <v>0</v>
      </c>
      <c r="R1012">
        <f>IFERROR(INDEX(REDOSLIJED!A:A,MATCH(PlanMasine[[#This Row],[KPL]],REDOSLIJED!B:B,0)),MAX(REDOSLIJED!A:A)+1)</f>
        <v>45</v>
      </c>
      <c r="S1012" s="9">
        <f>SUM($M$2:M1012)</f>
        <v>4.0583333333333576</v>
      </c>
      <c r="T1012" s="3">
        <f>PlanMasine[[#This Row],[Datum SAS]]-1</f>
        <v>45823</v>
      </c>
      <c r="U1012">
        <f>WEEKDAY(PlanMasine[[#This Row],[ZAVRŠETAK MAŠINSKE]],2)</f>
        <v>7</v>
      </c>
      <c r="V1012" s="3">
        <f>IF(WEEKDAY(PlanMasine[[#This Row],[Datum SAS]]-1,2)=7,PlanMasine[[#This Row],[Datum SAS]]-3,PlanMasine[[#This Row],[Datum SAS]]-1)</f>
        <v>45821</v>
      </c>
      <c r="W1012">
        <f>WEEKNUM(PlanMasine[[#This Row],[Column2]],1)</f>
        <v>24</v>
      </c>
    </row>
    <row r="1013" spans="1:23" x14ac:dyDescent="0.25">
      <c r="A1013">
        <v>1029044</v>
      </c>
      <c r="B1013">
        <v>1</v>
      </c>
      <c r="C1013">
        <v>1029092</v>
      </c>
      <c r="D1013" t="s">
        <v>2102</v>
      </c>
      <c r="E1013">
        <v>24</v>
      </c>
      <c r="F1013">
        <v>12</v>
      </c>
      <c r="G1013">
        <v>0</v>
      </c>
      <c r="H1013">
        <v>0</v>
      </c>
      <c r="I1013" t="s">
        <v>5</v>
      </c>
      <c r="J1013" t="s">
        <v>570</v>
      </c>
      <c r="K1013" t="s">
        <v>2203</v>
      </c>
      <c r="L1013" s="3">
        <v>45841</v>
      </c>
      <c r="M10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13" s="3">
        <v>45824</v>
      </c>
      <c r="O1013" s="5">
        <f>IFERROR((PlanMasine[[#This Row],[Norma]]/PlanMasine[[#This Row],[Q]])*(PlanMasine[[#This Row],[Q]]/SUMIF(C:C,PlanMasine[[#This Row],[RN]],B:B)*PlanMasine[[#This Row],[KPLQ]]),0)</f>
        <v>2</v>
      </c>
      <c r="P1013">
        <v>227586</v>
      </c>
      <c r="Q1013">
        <f>COUNTIF(PROMJENA!A:A,PlanMasine[[#This Row],[KPL]]&amp;"-"&amp;PlanMasine[[#This Row],[RN]])</f>
        <v>0</v>
      </c>
      <c r="R1013">
        <f>IFERROR(INDEX(REDOSLIJED!A:A,MATCH(PlanMasine[[#This Row],[KPL]],REDOSLIJED!B:B,0)),MAX(REDOSLIJED!A:A)+1)</f>
        <v>45</v>
      </c>
      <c r="S1013" s="9">
        <f>SUM($M$2:M1013)</f>
        <v>4.0597222222222467</v>
      </c>
      <c r="T1013" s="3">
        <f>PlanMasine[[#This Row],[Datum SAS]]-1</f>
        <v>45823</v>
      </c>
      <c r="U1013">
        <f>WEEKDAY(PlanMasine[[#This Row],[ZAVRŠETAK MAŠINSKE]],2)</f>
        <v>7</v>
      </c>
      <c r="V1013" s="3">
        <f>IF(WEEKDAY(PlanMasine[[#This Row],[Datum SAS]]-1,2)=7,PlanMasine[[#This Row],[Datum SAS]]-3,PlanMasine[[#This Row],[Datum SAS]]-1)</f>
        <v>45821</v>
      </c>
      <c r="W1013">
        <f>WEEKNUM(PlanMasine[[#This Row],[Column2]],1)</f>
        <v>24</v>
      </c>
    </row>
    <row r="1014" spans="1:23" x14ac:dyDescent="0.25">
      <c r="A1014">
        <v>1029044</v>
      </c>
      <c r="B1014">
        <v>1</v>
      </c>
      <c r="C1014">
        <v>1029078</v>
      </c>
      <c r="D1014" t="s">
        <v>1964</v>
      </c>
      <c r="E1014">
        <v>48</v>
      </c>
      <c r="F1014">
        <v>12</v>
      </c>
      <c r="G1014">
        <v>0</v>
      </c>
      <c r="H1014">
        <v>0</v>
      </c>
      <c r="I1014" t="s">
        <v>5</v>
      </c>
      <c r="J1014" t="s">
        <v>570</v>
      </c>
      <c r="K1014" t="s">
        <v>2203</v>
      </c>
      <c r="L1014" s="3">
        <v>45841</v>
      </c>
      <c r="M10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14" s="3">
        <v>45824</v>
      </c>
      <c r="O1014" s="5">
        <f>IFERROR((PlanMasine[[#This Row],[Norma]]/PlanMasine[[#This Row],[Q]])*(PlanMasine[[#This Row],[Q]]/SUMIF(C:C,PlanMasine[[#This Row],[RN]],B:B)*PlanMasine[[#This Row],[KPLQ]]),0)</f>
        <v>4</v>
      </c>
      <c r="P1014">
        <v>227561</v>
      </c>
      <c r="Q1014">
        <f>COUNTIF(PROMJENA!A:A,PlanMasine[[#This Row],[KPL]]&amp;"-"&amp;PlanMasine[[#This Row],[RN]])</f>
        <v>0</v>
      </c>
      <c r="R1014">
        <f>IFERROR(INDEX(REDOSLIJED!A:A,MATCH(PlanMasine[[#This Row],[KPL]],REDOSLIJED!B:B,0)),MAX(REDOSLIJED!A:A)+1)</f>
        <v>45</v>
      </c>
      <c r="S1014" s="9">
        <f>SUM($M$2:M1014)</f>
        <v>4.0625000000000249</v>
      </c>
      <c r="T1014" s="3">
        <f>PlanMasine[[#This Row],[Datum SAS]]-1</f>
        <v>45823</v>
      </c>
      <c r="U1014">
        <f>WEEKDAY(PlanMasine[[#This Row],[ZAVRŠETAK MAŠINSKE]],2)</f>
        <v>7</v>
      </c>
      <c r="V1014" s="3">
        <f>IF(WEEKDAY(PlanMasine[[#This Row],[Datum SAS]]-1,2)=7,PlanMasine[[#This Row],[Datum SAS]]-3,PlanMasine[[#This Row],[Datum SAS]]-1)</f>
        <v>45821</v>
      </c>
      <c r="W1014">
        <f>WEEKNUM(PlanMasine[[#This Row],[Column2]],1)</f>
        <v>24</v>
      </c>
    </row>
    <row r="1015" spans="1:23" x14ac:dyDescent="0.25">
      <c r="A1015">
        <v>1029044</v>
      </c>
      <c r="B1015">
        <v>1</v>
      </c>
      <c r="C1015">
        <v>1029080</v>
      </c>
      <c r="D1015" t="s">
        <v>1730</v>
      </c>
      <c r="E1015">
        <v>60</v>
      </c>
      <c r="F1015">
        <v>12</v>
      </c>
      <c r="G1015">
        <v>0</v>
      </c>
      <c r="H1015">
        <v>0</v>
      </c>
      <c r="I1015" t="s">
        <v>5</v>
      </c>
      <c r="J1015" t="s">
        <v>570</v>
      </c>
      <c r="K1015" t="s">
        <v>2203</v>
      </c>
      <c r="L1015" s="3">
        <v>45841</v>
      </c>
      <c r="M10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15" s="3">
        <v>45824</v>
      </c>
      <c r="O1015" s="5">
        <f>IFERROR((PlanMasine[[#This Row],[Norma]]/PlanMasine[[#This Row],[Q]])*(PlanMasine[[#This Row],[Q]]/SUMIF(C:C,PlanMasine[[#This Row],[RN]],B:B)*PlanMasine[[#This Row],[KPLQ]]),0)</f>
        <v>5</v>
      </c>
      <c r="P1015">
        <v>227566</v>
      </c>
      <c r="Q1015">
        <f>COUNTIF(PROMJENA!A:A,PlanMasine[[#This Row],[KPL]]&amp;"-"&amp;PlanMasine[[#This Row],[RN]])</f>
        <v>0</v>
      </c>
      <c r="R1015">
        <f>IFERROR(INDEX(REDOSLIJED!A:A,MATCH(PlanMasine[[#This Row],[KPL]],REDOSLIJED!B:B,0)),MAX(REDOSLIJED!A:A)+1)</f>
        <v>45</v>
      </c>
      <c r="S1015" s="9">
        <f>SUM($M$2:M1015)</f>
        <v>4.0659722222222472</v>
      </c>
      <c r="T1015" s="3">
        <f>PlanMasine[[#This Row],[Datum SAS]]-1</f>
        <v>45823</v>
      </c>
      <c r="U1015">
        <f>WEEKDAY(PlanMasine[[#This Row],[ZAVRŠETAK MAŠINSKE]],2)</f>
        <v>7</v>
      </c>
      <c r="V1015" s="3">
        <f>IF(WEEKDAY(PlanMasine[[#This Row],[Datum SAS]]-1,2)=7,PlanMasine[[#This Row],[Datum SAS]]-3,PlanMasine[[#This Row],[Datum SAS]]-1)</f>
        <v>45821</v>
      </c>
      <c r="W1015">
        <f>WEEKNUM(PlanMasine[[#This Row],[Column2]],1)</f>
        <v>24</v>
      </c>
    </row>
    <row r="1016" spans="1:23" x14ac:dyDescent="0.25">
      <c r="A1016">
        <v>1029044</v>
      </c>
      <c r="B1016">
        <v>1</v>
      </c>
      <c r="C1016">
        <v>1029083</v>
      </c>
      <c r="D1016" t="s">
        <v>1921</v>
      </c>
      <c r="E1016">
        <v>18</v>
      </c>
      <c r="F1016">
        <v>12</v>
      </c>
      <c r="G1016">
        <v>0</v>
      </c>
      <c r="H1016">
        <v>0</v>
      </c>
      <c r="I1016" t="s">
        <v>5</v>
      </c>
      <c r="J1016" t="s">
        <v>570</v>
      </c>
      <c r="K1016" t="s">
        <v>2203</v>
      </c>
      <c r="L1016" s="3">
        <v>45841</v>
      </c>
      <c r="M10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16" s="3">
        <v>45824</v>
      </c>
      <c r="O1016" s="5">
        <f>IFERROR((PlanMasine[[#This Row],[Norma]]/PlanMasine[[#This Row],[Q]])*(PlanMasine[[#This Row],[Q]]/SUMIF(C:C,PlanMasine[[#This Row],[RN]],B:B)*PlanMasine[[#This Row],[KPLQ]]),0)</f>
        <v>1.5</v>
      </c>
      <c r="P1016">
        <v>227574</v>
      </c>
      <c r="Q1016">
        <f>COUNTIF(PROMJENA!A:A,PlanMasine[[#This Row],[KPL]]&amp;"-"&amp;PlanMasine[[#This Row],[RN]])</f>
        <v>0</v>
      </c>
      <c r="R1016">
        <f>IFERROR(INDEX(REDOSLIJED!A:A,MATCH(PlanMasine[[#This Row],[KPL]],REDOSLIJED!B:B,0)),MAX(REDOSLIJED!A:A)+1)</f>
        <v>45</v>
      </c>
      <c r="S1016" s="9">
        <f>SUM($M$2:M1016)</f>
        <v>4.0670138888889138</v>
      </c>
      <c r="T1016" s="3">
        <f>PlanMasine[[#This Row],[Datum SAS]]-1</f>
        <v>45823</v>
      </c>
      <c r="U1016">
        <f>WEEKDAY(PlanMasine[[#This Row],[ZAVRŠETAK MAŠINSKE]],2)</f>
        <v>7</v>
      </c>
      <c r="V1016" s="3">
        <f>IF(WEEKDAY(PlanMasine[[#This Row],[Datum SAS]]-1,2)=7,PlanMasine[[#This Row],[Datum SAS]]-3,PlanMasine[[#This Row],[Datum SAS]]-1)</f>
        <v>45821</v>
      </c>
      <c r="W1016">
        <f>WEEKNUM(PlanMasine[[#This Row],[Column2]],1)</f>
        <v>24</v>
      </c>
    </row>
    <row r="1017" spans="1:23" x14ac:dyDescent="0.25">
      <c r="A1017">
        <v>1029044</v>
      </c>
      <c r="B1017">
        <v>1</v>
      </c>
      <c r="C1017">
        <v>1029098</v>
      </c>
      <c r="D1017" t="s">
        <v>2099</v>
      </c>
      <c r="E1017">
        <v>24</v>
      </c>
      <c r="F1017">
        <v>12</v>
      </c>
      <c r="G1017">
        <v>0</v>
      </c>
      <c r="H1017">
        <v>0</v>
      </c>
      <c r="I1017" t="s">
        <v>5</v>
      </c>
      <c r="J1017" t="s">
        <v>570</v>
      </c>
      <c r="K1017" t="s">
        <v>2203</v>
      </c>
      <c r="L1017" s="3">
        <v>45841</v>
      </c>
      <c r="M10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17" s="3">
        <v>45824</v>
      </c>
      <c r="O1017" s="5">
        <f>IFERROR((PlanMasine[[#This Row],[Norma]]/PlanMasine[[#This Row],[Q]])*(PlanMasine[[#This Row],[Q]]/SUMIF(C:C,PlanMasine[[#This Row],[RN]],B:B)*PlanMasine[[#This Row],[KPLQ]]),0)</f>
        <v>2</v>
      </c>
      <c r="P1017">
        <v>227592</v>
      </c>
      <c r="Q1017">
        <f>COUNTIF(PROMJENA!A:A,PlanMasine[[#This Row],[KPL]]&amp;"-"&amp;PlanMasine[[#This Row],[RN]])</f>
        <v>0</v>
      </c>
      <c r="R1017">
        <f>IFERROR(INDEX(REDOSLIJED!A:A,MATCH(PlanMasine[[#This Row],[KPL]],REDOSLIJED!B:B,0)),MAX(REDOSLIJED!A:A)+1)</f>
        <v>45</v>
      </c>
      <c r="S1017" s="9">
        <f>SUM($M$2:M1017)</f>
        <v>4.0684027777778029</v>
      </c>
      <c r="T1017" s="3">
        <f>PlanMasine[[#This Row],[Datum SAS]]-1</f>
        <v>45823</v>
      </c>
      <c r="U1017">
        <f>WEEKDAY(PlanMasine[[#This Row],[ZAVRŠETAK MAŠINSKE]],2)</f>
        <v>7</v>
      </c>
      <c r="V1017" s="3">
        <f>IF(WEEKDAY(PlanMasine[[#This Row],[Datum SAS]]-1,2)=7,PlanMasine[[#This Row],[Datum SAS]]-3,PlanMasine[[#This Row],[Datum SAS]]-1)</f>
        <v>45821</v>
      </c>
      <c r="W1017">
        <f>WEEKNUM(PlanMasine[[#This Row],[Column2]],1)</f>
        <v>24</v>
      </c>
    </row>
    <row r="1018" spans="1:23" x14ac:dyDescent="0.25">
      <c r="A1018">
        <v>1029044</v>
      </c>
      <c r="B1018">
        <v>1</v>
      </c>
      <c r="C1018">
        <v>1029096</v>
      </c>
      <c r="D1018" t="s">
        <v>2100</v>
      </c>
      <c r="E1018">
        <v>24</v>
      </c>
      <c r="F1018">
        <v>12</v>
      </c>
      <c r="G1018">
        <v>0</v>
      </c>
      <c r="H1018">
        <v>0</v>
      </c>
      <c r="I1018" t="s">
        <v>5</v>
      </c>
      <c r="J1018" t="s">
        <v>570</v>
      </c>
      <c r="K1018" t="s">
        <v>2203</v>
      </c>
      <c r="L1018" s="3">
        <v>45841</v>
      </c>
      <c r="M10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18" s="3">
        <v>45824</v>
      </c>
      <c r="O1018" s="5">
        <f>IFERROR((PlanMasine[[#This Row],[Norma]]/PlanMasine[[#This Row],[Q]])*(PlanMasine[[#This Row],[Q]]/SUMIF(C:C,PlanMasine[[#This Row],[RN]],B:B)*PlanMasine[[#This Row],[KPLQ]]),0)</f>
        <v>2</v>
      </c>
      <c r="P1018">
        <v>227590</v>
      </c>
      <c r="Q1018">
        <f>COUNTIF(PROMJENA!A:A,PlanMasine[[#This Row],[KPL]]&amp;"-"&amp;PlanMasine[[#This Row],[RN]])</f>
        <v>0</v>
      </c>
      <c r="R1018">
        <f>IFERROR(INDEX(REDOSLIJED!A:A,MATCH(PlanMasine[[#This Row],[KPL]],REDOSLIJED!B:B,0)),MAX(REDOSLIJED!A:A)+1)</f>
        <v>45</v>
      </c>
      <c r="S1018" s="9">
        <f>SUM($M$2:M1018)</f>
        <v>4.069791666666692</v>
      </c>
      <c r="T1018" s="3">
        <f>PlanMasine[[#This Row],[Datum SAS]]-1</f>
        <v>45823</v>
      </c>
      <c r="U1018">
        <f>WEEKDAY(PlanMasine[[#This Row],[ZAVRŠETAK MAŠINSKE]],2)</f>
        <v>7</v>
      </c>
      <c r="V1018" s="3">
        <f>IF(WEEKDAY(PlanMasine[[#This Row],[Datum SAS]]-1,2)=7,PlanMasine[[#This Row],[Datum SAS]]-3,PlanMasine[[#This Row],[Datum SAS]]-1)</f>
        <v>45821</v>
      </c>
      <c r="W1018">
        <f>WEEKNUM(PlanMasine[[#This Row],[Column2]],1)</f>
        <v>24</v>
      </c>
    </row>
    <row r="1019" spans="1:23" x14ac:dyDescent="0.25">
      <c r="A1019">
        <v>1029044</v>
      </c>
      <c r="B1019">
        <v>1</v>
      </c>
      <c r="C1019">
        <v>1029094</v>
      </c>
      <c r="D1019" t="s">
        <v>1920</v>
      </c>
      <c r="E1019">
        <v>12</v>
      </c>
      <c r="F1019">
        <v>12</v>
      </c>
      <c r="G1019">
        <v>0</v>
      </c>
      <c r="H1019">
        <v>0</v>
      </c>
      <c r="I1019" t="s">
        <v>5</v>
      </c>
      <c r="J1019" t="s">
        <v>570</v>
      </c>
      <c r="K1019" t="s">
        <v>2203</v>
      </c>
      <c r="L1019" s="3">
        <v>45841</v>
      </c>
      <c r="M10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019" s="3">
        <v>45824</v>
      </c>
      <c r="O1019" s="5">
        <f>IFERROR((PlanMasine[[#This Row],[Norma]]/PlanMasine[[#This Row],[Q]])*(PlanMasine[[#This Row],[Q]]/SUMIF(C:C,PlanMasine[[#This Row],[RN]],B:B)*PlanMasine[[#This Row],[KPLQ]]),0)</f>
        <v>1</v>
      </c>
      <c r="P1019">
        <v>227588</v>
      </c>
      <c r="Q1019">
        <f>COUNTIF(PROMJENA!A:A,PlanMasine[[#This Row],[KPL]]&amp;"-"&amp;PlanMasine[[#This Row],[RN]])</f>
        <v>0</v>
      </c>
      <c r="R1019">
        <f>IFERROR(INDEX(REDOSLIJED!A:A,MATCH(PlanMasine[[#This Row],[KPL]],REDOSLIJED!B:B,0)),MAX(REDOSLIJED!A:A)+1)</f>
        <v>45</v>
      </c>
      <c r="S1019" s="9">
        <f>SUM($M$2:M1019)</f>
        <v>4.0704861111111361</v>
      </c>
      <c r="T1019" s="3">
        <f>PlanMasine[[#This Row],[Datum SAS]]-1</f>
        <v>45823</v>
      </c>
      <c r="U1019">
        <f>WEEKDAY(PlanMasine[[#This Row],[ZAVRŠETAK MAŠINSKE]],2)</f>
        <v>7</v>
      </c>
      <c r="V1019" s="3">
        <f>IF(WEEKDAY(PlanMasine[[#This Row],[Datum SAS]]-1,2)=7,PlanMasine[[#This Row],[Datum SAS]]-3,PlanMasine[[#This Row],[Datum SAS]]-1)</f>
        <v>45821</v>
      </c>
      <c r="W1019">
        <f>WEEKNUM(PlanMasine[[#This Row],[Column2]],1)</f>
        <v>24</v>
      </c>
    </row>
    <row r="1020" spans="1:23" x14ac:dyDescent="0.25">
      <c r="A1020">
        <v>1029044</v>
      </c>
      <c r="B1020">
        <v>1</v>
      </c>
      <c r="C1020">
        <v>1029065</v>
      </c>
      <c r="D1020" t="s">
        <v>1923</v>
      </c>
      <c r="E1020">
        <v>36</v>
      </c>
      <c r="F1020">
        <v>12</v>
      </c>
      <c r="G1020">
        <v>0</v>
      </c>
      <c r="H1020">
        <v>0</v>
      </c>
      <c r="I1020" t="s">
        <v>5</v>
      </c>
      <c r="J1020" t="s">
        <v>570</v>
      </c>
      <c r="K1020" t="s">
        <v>2203</v>
      </c>
      <c r="L1020" s="3">
        <v>45841</v>
      </c>
      <c r="M10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20" s="3">
        <v>45824</v>
      </c>
      <c r="O1020" s="5">
        <f>IFERROR((PlanMasine[[#This Row],[Norma]]/PlanMasine[[#This Row],[Q]])*(PlanMasine[[#This Row],[Q]]/SUMIF(C:C,PlanMasine[[#This Row],[RN]],B:B)*PlanMasine[[#This Row],[KPLQ]]),0)</f>
        <v>3</v>
      </c>
      <c r="P1020">
        <v>227547</v>
      </c>
      <c r="Q1020">
        <f>COUNTIF(PROMJENA!A:A,PlanMasine[[#This Row],[KPL]]&amp;"-"&amp;PlanMasine[[#This Row],[RN]])</f>
        <v>0</v>
      </c>
      <c r="R1020">
        <f>IFERROR(INDEX(REDOSLIJED!A:A,MATCH(PlanMasine[[#This Row],[KPL]],REDOSLIJED!B:B,0)),MAX(REDOSLIJED!A:A)+1)</f>
        <v>45</v>
      </c>
      <c r="S1020" s="9">
        <f>SUM($M$2:M1020)</f>
        <v>4.0725694444444693</v>
      </c>
      <c r="T1020" s="3">
        <f>PlanMasine[[#This Row],[Datum SAS]]-1</f>
        <v>45823</v>
      </c>
      <c r="U1020">
        <f>WEEKDAY(PlanMasine[[#This Row],[ZAVRŠETAK MAŠINSKE]],2)</f>
        <v>7</v>
      </c>
      <c r="V1020" s="3">
        <f>IF(WEEKDAY(PlanMasine[[#This Row],[Datum SAS]]-1,2)=7,PlanMasine[[#This Row],[Datum SAS]]-3,PlanMasine[[#This Row],[Datum SAS]]-1)</f>
        <v>45821</v>
      </c>
      <c r="W1020">
        <f>WEEKNUM(PlanMasine[[#This Row],[Column2]],1)</f>
        <v>24</v>
      </c>
    </row>
    <row r="1021" spans="1:23" x14ac:dyDescent="0.25">
      <c r="A1021">
        <v>1029044</v>
      </c>
      <c r="B1021">
        <v>1</v>
      </c>
      <c r="C1021">
        <v>1029090</v>
      </c>
      <c r="D1021" t="s">
        <v>2101</v>
      </c>
      <c r="E1021">
        <v>24</v>
      </c>
      <c r="F1021">
        <v>12</v>
      </c>
      <c r="G1021">
        <v>0</v>
      </c>
      <c r="H1021">
        <v>0</v>
      </c>
      <c r="I1021" t="s">
        <v>5</v>
      </c>
      <c r="J1021" t="s">
        <v>570</v>
      </c>
      <c r="K1021" t="s">
        <v>2203</v>
      </c>
      <c r="L1021" s="3">
        <v>45841</v>
      </c>
      <c r="M10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21" s="3">
        <v>45824</v>
      </c>
      <c r="O1021" s="5">
        <f>IFERROR((PlanMasine[[#This Row],[Norma]]/PlanMasine[[#This Row],[Q]])*(PlanMasine[[#This Row],[Q]]/SUMIF(C:C,PlanMasine[[#This Row],[RN]],B:B)*PlanMasine[[#This Row],[KPLQ]]),0)</f>
        <v>2</v>
      </c>
      <c r="P1021">
        <v>227584</v>
      </c>
      <c r="Q1021">
        <f>COUNTIF(PROMJENA!A:A,PlanMasine[[#This Row],[KPL]]&amp;"-"&amp;PlanMasine[[#This Row],[RN]])</f>
        <v>0</v>
      </c>
      <c r="R1021">
        <f>IFERROR(INDEX(REDOSLIJED!A:A,MATCH(PlanMasine[[#This Row],[KPL]],REDOSLIJED!B:B,0)),MAX(REDOSLIJED!A:A)+1)</f>
        <v>45</v>
      </c>
      <c r="S1021" s="9">
        <f>SUM($M$2:M1021)</f>
        <v>4.0739583333333584</v>
      </c>
      <c r="T1021" s="3">
        <f>PlanMasine[[#This Row],[Datum SAS]]-1</f>
        <v>45823</v>
      </c>
      <c r="U1021">
        <f>WEEKDAY(PlanMasine[[#This Row],[ZAVRŠETAK MAŠINSKE]],2)</f>
        <v>7</v>
      </c>
      <c r="V1021" s="3">
        <f>IF(WEEKDAY(PlanMasine[[#This Row],[Datum SAS]]-1,2)=7,PlanMasine[[#This Row],[Datum SAS]]-3,PlanMasine[[#This Row],[Datum SAS]]-1)</f>
        <v>45821</v>
      </c>
      <c r="W1021">
        <f>WEEKNUM(PlanMasine[[#This Row],[Column2]],1)</f>
        <v>24</v>
      </c>
    </row>
    <row r="1022" spans="1:23" x14ac:dyDescent="0.25">
      <c r="A1022">
        <v>1029044</v>
      </c>
      <c r="B1022">
        <v>1</v>
      </c>
      <c r="C1022">
        <v>1029070</v>
      </c>
      <c r="D1022" t="s">
        <v>1922</v>
      </c>
      <c r="E1022">
        <v>48</v>
      </c>
      <c r="F1022">
        <v>12</v>
      </c>
      <c r="G1022">
        <v>0</v>
      </c>
      <c r="H1022">
        <v>0</v>
      </c>
      <c r="I1022" t="s">
        <v>5</v>
      </c>
      <c r="J1022" t="s">
        <v>570</v>
      </c>
      <c r="K1022" t="s">
        <v>2203</v>
      </c>
      <c r="L1022" s="3">
        <v>45841</v>
      </c>
      <c r="M10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22" s="3">
        <v>45824</v>
      </c>
      <c r="O1022" s="5">
        <f>IFERROR((PlanMasine[[#This Row],[Norma]]/PlanMasine[[#This Row],[Q]])*(PlanMasine[[#This Row],[Q]]/SUMIF(C:C,PlanMasine[[#This Row],[RN]],B:B)*PlanMasine[[#This Row],[KPLQ]]),0)</f>
        <v>4</v>
      </c>
      <c r="P1022">
        <v>227553</v>
      </c>
      <c r="Q1022">
        <f>COUNTIF(PROMJENA!A:A,PlanMasine[[#This Row],[KPL]]&amp;"-"&amp;PlanMasine[[#This Row],[RN]])</f>
        <v>0</v>
      </c>
      <c r="R1022">
        <f>IFERROR(INDEX(REDOSLIJED!A:A,MATCH(PlanMasine[[#This Row],[KPL]],REDOSLIJED!B:B,0)),MAX(REDOSLIJED!A:A)+1)</f>
        <v>45</v>
      </c>
      <c r="S1022" s="9">
        <f>SUM($M$2:M1022)</f>
        <v>4.0767361111111367</v>
      </c>
      <c r="T1022" s="3">
        <f>PlanMasine[[#This Row],[Datum SAS]]-1</f>
        <v>45823</v>
      </c>
      <c r="U1022">
        <f>WEEKDAY(PlanMasine[[#This Row],[ZAVRŠETAK MAŠINSKE]],2)</f>
        <v>7</v>
      </c>
      <c r="V1022" s="3">
        <f>IF(WEEKDAY(PlanMasine[[#This Row],[Datum SAS]]-1,2)=7,PlanMasine[[#This Row],[Datum SAS]]-3,PlanMasine[[#This Row],[Datum SAS]]-1)</f>
        <v>45821</v>
      </c>
      <c r="W1022">
        <f>WEEKNUM(PlanMasine[[#This Row],[Column2]],1)</f>
        <v>24</v>
      </c>
    </row>
    <row r="1023" spans="1:23" x14ac:dyDescent="0.25">
      <c r="A1023">
        <v>1029044</v>
      </c>
      <c r="B1023">
        <v>1</v>
      </c>
      <c r="C1023">
        <v>1029087</v>
      </c>
      <c r="D1023" t="s">
        <v>1965</v>
      </c>
      <c r="E1023">
        <v>24</v>
      </c>
      <c r="F1023">
        <v>12</v>
      </c>
      <c r="G1023">
        <v>0</v>
      </c>
      <c r="H1023">
        <v>0</v>
      </c>
      <c r="I1023" t="s">
        <v>5</v>
      </c>
      <c r="J1023" t="s">
        <v>570</v>
      </c>
      <c r="K1023" t="s">
        <v>2203</v>
      </c>
      <c r="L1023" s="3">
        <v>45841</v>
      </c>
      <c r="M10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23" s="3">
        <v>45824</v>
      </c>
      <c r="O1023" s="5">
        <f>IFERROR((PlanMasine[[#This Row],[Norma]]/PlanMasine[[#This Row],[Q]])*(PlanMasine[[#This Row],[Q]]/SUMIF(C:C,PlanMasine[[#This Row],[RN]],B:B)*PlanMasine[[#This Row],[KPLQ]]),0)</f>
        <v>2</v>
      </c>
      <c r="P1023">
        <v>227581</v>
      </c>
      <c r="Q1023">
        <f>COUNTIF(PROMJENA!A:A,PlanMasine[[#This Row],[KPL]]&amp;"-"&amp;PlanMasine[[#This Row],[RN]])</f>
        <v>0</v>
      </c>
      <c r="R1023">
        <f>IFERROR(INDEX(REDOSLIJED!A:A,MATCH(PlanMasine[[#This Row],[KPL]],REDOSLIJED!B:B,0)),MAX(REDOSLIJED!A:A)+1)</f>
        <v>45</v>
      </c>
      <c r="S1023" s="9">
        <f>SUM($M$2:M1023)</f>
        <v>4.0781250000000258</v>
      </c>
      <c r="T1023" s="3">
        <f>PlanMasine[[#This Row],[Datum SAS]]-1</f>
        <v>45823</v>
      </c>
      <c r="U1023">
        <f>WEEKDAY(PlanMasine[[#This Row],[ZAVRŠETAK MAŠINSKE]],2)</f>
        <v>7</v>
      </c>
      <c r="V1023" s="3">
        <f>IF(WEEKDAY(PlanMasine[[#This Row],[Datum SAS]]-1,2)=7,PlanMasine[[#This Row],[Datum SAS]]-3,PlanMasine[[#This Row],[Datum SAS]]-1)</f>
        <v>45821</v>
      </c>
      <c r="W1023">
        <f>WEEKNUM(PlanMasine[[#This Row],[Column2]],1)</f>
        <v>24</v>
      </c>
    </row>
    <row r="1024" spans="1:23" x14ac:dyDescent="0.25">
      <c r="A1024">
        <v>1029045</v>
      </c>
      <c r="B1024">
        <v>1</v>
      </c>
      <c r="C1024">
        <v>1029098</v>
      </c>
      <c r="D1024" t="s">
        <v>2099</v>
      </c>
      <c r="E1024">
        <v>24</v>
      </c>
      <c r="F1024">
        <v>12</v>
      </c>
      <c r="G1024">
        <v>0</v>
      </c>
      <c r="H1024">
        <v>0</v>
      </c>
      <c r="I1024" t="s">
        <v>5</v>
      </c>
      <c r="J1024" t="s">
        <v>570</v>
      </c>
      <c r="K1024" t="s">
        <v>2203</v>
      </c>
      <c r="L1024" s="3">
        <v>45841</v>
      </c>
      <c r="M10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24" s="3">
        <v>45824</v>
      </c>
      <c r="O1024" s="5">
        <f>IFERROR((PlanMasine[[#This Row],[Norma]]/PlanMasine[[#This Row],[Q]])*(PlanMasine[[#This Row],[Q]]/SUMIF(C:C,PlanMasine[[#This Row],[RN]],B:B)*PlanMasine[[#This Row],[KPLQ]]),0)</f>
        <v>2</v>
      </c>
      <c r="P1024">
        <v>227592</v>
      </c>
      <c r="Q1024">
        <f>COUNTIF(PROMJENA!A:A,PlanMasine[[#This Row],[KPL]]&amp;"-"&amp;PlanMasine[[#This Row],[RN]])</f>
        <v>0</v>
      </c>
      <c r="R1024">
        <f>IFERROR(INDEX(REDOSLIJED!A:A,MATCH(PlanMasine[[#This Row],[KPL]],REDOSLIJED!B:B,0)),MAX(REDOSLIJED!A:A)+1)</f>
        <v>45</v>
      </c>
      <c r="S1024" s="9">
        <f>SUM($M$2:M1024)</f>
        <v>4.0795138888889149</v>
      </c>
      <c r="T1024" s="3">
        <f>PlanMasine[[#This Row],[Datum SAS]]-1</f>
        <v>45823</v>
      </c>
      <c r="U1024">
        <f>WEEKDAY(PlanMasine[[#This Row],[ZAVRŠETAK MAŠINSKE]],2)</f>
        <v>7</v>
      </c>
      <c r="V1024" s="3">
        <f>IF(WEEKDAY(PlanMasine[[#This Row],[Datum SAS]]-1,2)=7,PlanMasine[[#This Row],[Datum SAS]]-3,PlanMasine[[#This Row],[Datum SAS]]-1)</f>
        <v>45821</v>
      </c>
      <c r="W1024">
        <f>WEEKNUM(PlanMasine[[#This Row],[Column2]],1)</f>
        <v>24</v>
      </c>
    </row>
    <row r="1025" spans="1:23" x14ac:dyDescent="0.25">
      <c r="A1025">
        <v>1029045</v>
      </c>
      <c r="B1025">
        <v>1</v>
      </c>
      <c r="C1025">
        <v>1029094</v>
      </c>
      <c r="D1025" t="s">
        <v>1920</v>
      </c>
      <c r="E1025">
        <v>12</v>
      </c>
      <c r="F1025">
        <v>12</v>
      </c>
      <c r="G1025">
        <v>0</v>
      </c>
      <c r="H1025">
        <v>0</v>
      </c>
      <c r="I1025" t="s">
        <v>5</v>
      </c>
      <c r="J1025" t="s">
        <v>570</v>
      </c>
      <c r="K1025" t="s">
        <v>2203</v>
      </c>
      <c r="L1025" s="3">
        <v>45841</v>
      </c>
      <c r="M10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025" s="3">
        <v>45824</v>
      </c>
      <c r="O1025" s="5">
        <f>IFERROR((PlanMasine[[#This Row],[Norma]]/PlanMasine[[#This Row],[Q]])*(PlanMasine[[#This Row],[Q]]/SUMIF(C:C,PlanMasine[[#This Row],[RN]],B:B)*PlanMasine[[#This Row],[KPLQ]]),0)</f>
        <v>1</v>
      </c>
      <c r="P1025">
        <v>227588</v>
      </c>
      <c r="Q1025">
        <f>COUNTIF(PROMJENA!A:A,PlanMasine[[#This Row],[KPL]]&amp;"-"&amp;PlanMasine[[#This Row],[RN]])</f>
        <v>0</v>
      </c>
      <c r="R1025">
        <f>IFERROR(INDEX(REDOSLIJED!A:A,MATCH(PlanMasine[[#This Row],[KPL]],REDOSLIJED!B:B,0)),MAX(REDOSLIJED!A:A)+1)</f>
        <v>45</v>
      </c>
      <c r="S1025" s="9">
        <f>SUM($M$2:M1025)</f>
        <v>4.080208333333359</v>
      </c>
      <c r="T1025" s="3">
        <f>PlanMasine[[#This Row],[Datum SAS]]-1</f>
        <v>45823</v>
      </c>
      <c r="U1025">
        <f>WEEKDAY(PlanMasine[[#This Row],[ZAVRŠETAK MAŠINSKE]],2)</f>
        <v>7</v>
      </c>
      <c r="V1025" s="3">
        <f>IF(WEEKDAY(PlanMasine[[#This Row],[Datum SAS]]-1,2)=7,PlanMasine[[#This Row],[Datum SAS]]-3,PlanMasine[[#This Row],[Datum SAS]]-1)</f>
        <v>45821</v>
      </c>
      <c r="W1025">
        <f>WEEKNUM(PlanMasine[[#This Row],[Column2]],1)</f>
        <v>24</v>
      </c>
    </row>
    <row r="1026" spans="1:23" x14ac:dyDescent="0.25">
      <c r="A1026">
        <v>1029045</v>
      </c>
      <c r="B1026">
        <v>1</v>
      </c>
      <c r="C1026">
        <v>1029092</v>
      </c>
      <c r="D1026" t="s">
        <v>2102</v>
      </c>
      <c r="E1026">
        <v>24</v>
      </c>
      <c r="F1026">
        <v>12</v>
      </c>
      <c r="G1026">
        <v>0</v>
      </c>
      <c r="H1026">
        <v>0</v>
      </c>
      <c r="I1026" t="s">
        <v>5</v>
      </c>
      <c r="J1026" t="s">
        <v>570</v>
      </c>
      <c r="K1026" t="s">
        <v>2203</v>
      </c>
      <c r="L1026" s="3">
        <v>45841</v>
      </c>
      <c r="M10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26" s="3">
        <v>45824</v>
      </c>
      <c r="O1026" s="5">
        <f>IFERROR((PlanMasine[[#This Row],[Norma]]/PlanMasine[[#This Row],[Q]])*(PlanMasine[[#This Row],[Q]]/SUMIF(C:C,PlanMasine[[#This Row],[RN]],B:B)*PlanMasine[[#This Row],[KPLQ]]),0)</f>
        <v>2</v>
      </c>
      <c r="P1026">
        <v>227586</v>
      </c>
      <c r="Q1026">
        <f>COUNTIF(PROMJENA!A:A,PlanMasine[[#This Row],[KPL]]&amp;"-"&amp;PlanMasine[[#This Row],[RN]])</f>
        <v>0</v>
      </c>
      <c r="R1026">
        <f>IFERROR(INDEX(REDOSLIJED!A:A,MATCH(PlanMasine[[#This Row],[KPL]],REDOSLIJED!B:B,0)),MAX(REDOSLIJED!A:A)+1)</f>
        <v>45</v>
      </c>
      <c r="S1026" s="9">
        <f>SUM($M$2:M1026)</f>
        <v>4.0815972222222481</v>
      </c>
      <c r="T1026" s="3">
        <f>PlanMasine[[#This Row],[Datum SAS]]-1</f>
        <v>45823</v>
      </c>
      <c r="U1026">
        <f>WEEKDAY(PlanMasine[[#This Row],[ZAVRŠETAK MAŠINSKE]],2)</f>
        <v>7</v>
      </c>
      <c r="V1026" s="3">
        <f>IF(WEEKDAY(PlanMasine[[#This Row],[Datum SAS]]-1,2)=7,PlanMasine[[#This Row],[Datum SAS]]-3,PlanMasine[[#This Row],[Datum SAS]]-1)</f>
        <v>45821</v>
      </c>
      <c r="W1026">
        <f>WEEKNUM(PlanMasine[[#This Row],[Column2]],1)</f>
        <v>24</v>
      </c>
    </row>
    <row r="1027" spans="1:23" x14ac:dyDescent="0.25">
      <c r="A1027">
        <v>1029045</v>
      </c>
      <c r="B1027">
        <v>1</v>
      </c>
      <c r="C1027">
        <v>1029096</v>
      </c>
      <c r="D1027" t="s">
        <v>2100</v>
      </c>
      <c r="E1027">
        <v>24</v>
      </c>
      <c r="F1027">
        <v>12</v>
      </c>
      <c r="G1027">
        <v>0</v>
      </c>
      <c r="H1027">
        <v>0</v>
      </c>
      <c r="I1027" t="s">
        <v>5</v>
      </c>
      <c r="J1027" t="s">
        <v>570</v>
      </c>
      <c r="K1027" t="s">
        <v>2203</v>
      </c>
      <c r="L1027" s="3">
        <v>45841</v>
      </c>
      <c r="M10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27" s="3">
        <v>45824</v>
      </c>
      <c r="O1027" s="5">
        <f>IFERROR((PlanMasine[[#This Row],[Norma]]/PlanMasine[[#This Row],[Q]])*(PlanMasine[[#This Row],[Q]]/SUMIF(C:C,PlanMasine[[#This Row],[RN]],B:B)*PlanMasine[[#This Row],[KPLQ]]),0)</f>
        <v>2</v>
      </c>
      <c r="P1027">
        <v>227590</v>
      </c>
      <c r="Q1027">
        <f>COUNTIF(PROMJENA!A:A,PlanMasine[[#This Row],[KPL]]&amp;"-"&amp;PlanMasine[[#This Row],[RN]])</f>
        <v>0</v>
      </c>
      <c r="R1027">
        <f>IFERROR(INDEX(REDOSLIJED!A:A,MATCH(PlanMasine[[#This Row],[KPL]],REDOSLIJED!B:B,0)),MAX(REDOSLIJED!A:A)+1)</f>
        <v>45</v>
      </c>
      <c r="S1027" s="9">
        <f>SUM($M$2:M1027)</f>
        <v>4.0829861111111372</v>
      </c>
      <c r="T1027" s="3">
        <f>PlanMasine[[#This Row],[Datum SAS]]-1</f>
        <v>45823</v>
      </c>
      <c r="U1027">
        <f>WEEKDAY(PlanMasine[[#This Row],[ZAVRŠETAK MAŠINSKE]],2)</f>
        <v>7</v>
      </c>
      <c r="V1027" s="3">
        <f>IF(WEEKDAY(PlanMasine[[#This Row],[Datum SAS]]-1,2)=7,PlanMasine[[#This Row],[Datum SAS]]-3,PlanMasine[[#This Row],[Datum SAS]]-1)</f>
        <v>45821</v>
      </c>
      <c r="W1027">
        <f>WEEKNUM(PlanMasine[[#This Row],[Column2]],1)</f>
        <v>24</v>
      </c>
    </row>
    <row r="1028" spans="1:23" x14ac:dyDescent="0.25">
      <c r="A1028">
        <v>1029045</v>
      </c>
      <c r="B1028">
        <v>1</v>
      </c>
      <c r="C1028">
        <v>1029080</v>
      </c>
      <c r="D1028" t="s">
        <v>1730</v>
      </c>
      <c r="E1028">
        <v>60</v>
      </c>
      <c r="F1028">
        <v>12</v>
      </c>
      <c r="G1028">
        <v>0</v>
      </c>
      <c r="H1028">
        <v>0</v>
      </c>
      <c r="I1028" t="s">
        <v>5</v>
      </c>
      <c r="J1028" t="s">
        <v>570</v>
      </c>
      <c r="K1028" t="s">
        <v>2203</v>
      </c>
      <c r="L1028" s="3">
        <v>45841</v>
      </c>
      <c r="M10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28" s="3">
        <v>45824</v>
      </c>
      <c r="O1028" s="5">
        <f>IFERROR((PlanMasine[[#This Row],[Norma]]/PlanMasine[[#This Row],[Q]])*(PlanMasine[[#This Row],[Q]]/SUMIF(C:C,PlanMasine[[#This Row],[RN]],B:B)*PlanMasine[[#This Row],[KPLQ]]),0)</f>
        <v>5</v>
      </c>
      <c r="P1028">
        <v>227566</v>
      </c>
      <c r="Q1028">
        <f>COUNTIF(PROMJENA!A:A,PlanMasine[[#This Row],[KPL]]&amp;"-"&amp;PlanMasine[[#This Row],[RN]])</f>
        <v>0</v>
      </c>
      <c r="R1028">
        <f>IFERROR(INDEX(REDOSLIJED!A:A,MATCH(PlanMasine[[#This Row],[KPL]],REDOSLIJED!B:B,0)),MAX(REDOSLIJED!A:A)+1)</f>
        <v>45</v>
      </c>
      <c r="S1028" s="9">
        <f>SUM($M$2:M1028)</f>
        <v>4.0864583333333595</v>
      </c>
      <c r="T1028" s="3">
        <f>PlanMasine[[#This Row],[Datum SAS]]-1</f>
        <v>45823</v>
      </c>
      <c r="U1028">
        <f>WEEKDAY(PlanMasine[[#This Row],[ZAVRŠETAK MAŠINSKE]],2)</f>
        <v>7</v>
      </c>
      <c r="V1028" s="3">
        <f>IF(WEEKDAY(PlanMasine[[#This Row],[Datum SAS]]-1,2)=7,PlanMasine[[#This Row],[Datum SAS]]-3,PlanMasine[[#This Row],[Datum SAS]]-1)</f>
        <v>45821</v>
      </c>
      <c r="W1028">
        <f>WEEKNUM(PlanMasine[[#This Row],[Column2]],1)</f>
        <v>24</v>
      </c>
    </row>
    <row r="1029" spans="1:23" x14ac:dyDescent="0.25">
      <c r="A1029">
        <v>1029045</v>
      </c>
      <c r="B1029">
        <v>1</v>
      </c>
      <c r="C1029">
        <v>1029083</v>
      </c>
      <c r="D1029" t="s">
        <v>1921</v>
      </c>
      <c r="E1029">
        <v>18</v>
      </c>
      <c r="F1029">
        <v>12</v>
      </c>
      <c r="G1029">
        <v>0</v>
      </c>
      <c r="H1029">
        <v>0</v>
      </c>
      <c r="I1029" t="s">
        <v>5</v>
      </c>
      <c r="J1029" t="s">
        <v>570</v>
      </c>
      <c r="K1029" t="s">
        <v>2203</v>
      </c>
      <c r="L1029" s="3">
        <v>45841</v>
      </c>
      <c r="M10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29" s="3">
        <v>45824</v>
      </c>
      <c r="O1029" s="5">
        <f>IFERROR((PlanMasine[[#This Row],[Norma]]/PlanMasine[[#This Row],[Q]])*(PlanMasine[[#This Row],[Q]]/SUMIF(C:C,PlanMasine[[#This Row],[RN]],B:B)*PlanMasine[[#This Row],[KPLQ]]),0)</f>
        <v>1.5</v>
      </c>
      <c r="P1029">
        <v>227574</v>
      </c>
      <c r="Q1029">
        <f>COUNTIF(PROMJENA!A:A,PlanMasine[[#This Row],[KPL]]&amp;"-"&amp;PlanMasine[[#This Row],[RN]])</f>
        <v>0</v>
      </c>
      <c r="R1029">
        <f>IFERROR(INDEX(REDOSLIJED!A:A,MATCH(PlanMasine[[#This Row],[KPL]],REDOSLIJED!B:B,0)),MAX(REDOSLIJED!A:A)+1)</f>
        <v>45</v>
      </c>
      <c r="S1029" s="9">
        <f>SUM($M$2:M1029)</f>
        <v>4.0875000000000261</v>
      </c>
      <c r="T1029" s="3">
        <f>PlanMasine[[#This Row],[Datum SAS]]-1</f>
        <v>45823</v>
      </c>
      <c r="U1029">
        <f>WEEKDAY(PlanMasine[[#This Row],[ZAVRŠETAK MAŠINSKE]],2)</f>
        <v>7</v>
      </c>
      <c r="V1029" s="3">
        <f>IF(WEEKDAY(PlanMasine[[#This Row],[Datum SAS]]-1,2)=7,PlanMasine[[#This Row],[Datum SAS]]-3,PlanMasine[[#This Row],[Datum SAS]]-1)</f>
        <v>45821</v>
      </c>
      <c r="W1029">
        <f>WEEKNUM(PlanMasine[[#This Row],[Column2]],1)</f>
        <v>24</v>
      </c>
    </row>
    <row r="1030" spans="1:23" x14ac:dyDescent="0.25">
      <c r="A1030">
        <v>1029045</v>
      </c>
      <c r="B1030">
        <v>1</v>
      </c>
      <c r="C1030">
        <v>1029087</v>
      </c>
      <c r="D1030" t="s">
        <v>1965</v>
      </c>
      <c r="E1030">
        <v>24</v>
      </c>
      <c r="F1030">
        <v>12</v>
      </c>
      <c r="G1030">
        <v>0</v>
      </c>
      <c r="H1030">
        <v>0</v>
      </c>
      <c r="I1030" t="s">
        <v>5</v>
      </c>
      <c r="J1030" t="s">
        <v>570</v>
      </c>
      <c r="K1030" t="s">
        <v>2203</v>
      </c>
      <c r="L1030" s="3">
        <v>45841</v>
      </c>
      <c r="M10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30" s="3">
        <v>45824</v>
      </c>
      <c r="O1030" s="5">
        <f>IFERROR((PlanMasine[[#This Row],[Norma]]/PlanMasine[[#This Row],[Q]])*(PlanMasine[[#This Row],[Q]]/SUMIF(C:C,PlanMasine[[#This Row],[RN]],B:B)*PlanMasine[[#This Row],[KPLQ]]),0)</f>
        <v>2</v>
      </c>
      <c r="P1030">
        <v>227581</v>
      </c>
      <c r="Q1030">
        <f>COUNTIF(PROMJENA!A:A,PlanMasine[[#This Row],[KPL]]&amp;"-"&amp;PlanMasine[[#This Row],[RN]])</f>
        <v>0</v>
      </c>
      <c r="R1030">
        <f>IFERROR(INDEX(REDOSLIJED!A:A,MATCH(PlanMasine[[#This Row],[KPL]],REDOSLIJED!B:B,0)),MAX(REDOSLIJED!A:A)+1)</f>
        <v>45</v>
      </c>
      <c r="S1030" s="9">
        <f>SUM($M$2:M1030)</f>
        <v>4.0888888888889152</v>
      </c>
      <c r="T1030" s="3">
        <f>PlanMasine[[#This Row],[Datum SAS]]-1</f>
        <v>45823</v>
      </c>
      <c r="U1030">
        <f>WEEKDAY(PlanMasine[[#This Row],[ZAVRŠETAK MAŠINSKE]],2)</f>
        <v>7</v>
      </c>
      <c r="V1030" s="3">
        <f>IF(WEEKDAY(PlanMasine[[#This Row],[Datum SAS]]-1,2)=7,PlanMasine[[#This Row],[Datum SAS]]-3,PlanMasine[[#This Row],[Datum SAS]]-1)</f>
        <v>45821</v>
      </c>
      <c r="W1030">
        <f>WEEKNUM(PlanMasine[[#This Row],[Column2]],1)</f>
        <v>24</v>
      </c>
    </row>
    <row r="1031" spans="1:23" x14ac:dyDescent="0.25">
      <c r="A1031">
        <v>1029045</v>
      </c>
      <c r="B1031">
        <v>1</v>
      </c>
      <c r="C1031">
        <v>1029078</v>
      </c>
      <c r="D1031" t="s">
        <v>1964</v>
      </c>
      <c r="E1031">
        <v>48</v>
      </c>
      <c r="F1031">
        <v>12</v>
      </c>
      <c r="G1031">
        <v>0</v>
      </c>
      <c r="H1031">
        <v>0</v>
      </c>
      <c r="I1031" t="s">
        <v>5</v>
      </c>
      <c r="J1031" t="s">
        <v>570</v>
      </c>
      <c r="K1031" t="s">
        <v>2203</v>
      </c>
      <c r="L1031" s="3">
        <v>45841</v>
      </c>
      <c r="M10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31" s="3">
        <v>45824</v>
      </c>
      <c r="O1031" s="5">
        <f>IFERROR((PlanMasine[[#This Row],[Norma]]/PlanMasine[[#This Row],[Q]])*(PlanMasine[[#This Row],[Q]]/SUMIF(C:C,PlanMasine[[#This Row],[RN]],B:B)*PlanMasine[[#This Row],[KPLQ]]),0)</f>
        <v>4</v>
      </c>
      <c r="P1031">
        <v>227561</v>
      </c>
      <c r="Q1031">
        <f>COUNTIF(PROMJENA!A:A,PlanMasine[[#This Row],[KPL]]&amp;"-"&amp;PlanMasine[[#This Row],[RN]])</f>
        <v>0</v>
      </c>
      <c r="R1031">
        <f>IFERROR(INDEX(REDOSLIJED!A:A,MATCH(PlanMasine[[#This Row],[KPL]],REDOSLIJED!B:B,0)),MAX(REDOSLIJED!A:A)+1)</f>
        <v>45</v>
      </c>
      <c r="S1031" s="9">
        <f>SUM($M$2:M1031)</f>
        <v>4.0916666666666934</v>
      </c>
      <c r="T1031" s="3">
        <f>PlanMasine[[#This Row],[Datum SAS]]-1</f>
        <v>45823</v>
      </c>
      <c r="U1031">
        <f>WEEKDAY(PlanMasine[[#This Row],[ZAVRŠETAK MAŠINSKE]],2)</f>
        <v>7</v>
      </c>
      <c r="V1031" s="3">
        <f>IF(WEEKDAY(PlanMasine[[#This Row],[Datum SAS]]-1,2)=7,PlanMasine[[#This Row],[Datum SAS]]-3,PlanMasine[[#This Row],[Datum SAS]]-1)</f>
        <v>45821</v>
      </c>
      <c r="W1031">
        <f>WEEKNUM(PlanMasine[[#This Row],[Column2]],1)</f>
        <v>24</v>
      </c>
    </row>
    <row r="1032" spans="1:23" x14ac:dyDescent="0.25">
      <c r="A1032">
        <v>1029045</v>
      </c>
      <c r="B1032">
        <v>1</v>
      </c>
      <c r="C1032">
        <v>1029067</v>
      </c>
      <c r="D1032" t="s">
        <v>1729</v>
      </c>
      <c r="E1032">
        <v>24</v>
      </c>
      <c r="F1032">
        <v>12</v>
      </c>
      <c r="G1032">
        <v>0</v>
      </c>
      <c r="H1032">
        <v>0</v>
      </c>
      <c r="I1032" t="s">
        <v>5</v>
      </c>
      <c r="J1032" t="s">
        <v>570</v>
      </c>
      <c r="K1032" t="s">
        <v>2203</v>
      </c>
      <c r="L1032" s="3">
        <v>45841</v>
      </c>
      <c r="M10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32" s="3">
        <v>45824</v>
      </c>
      <c r="O1032" s="5">
        <f>IFERROR((PlanMasine[[#This Row],[Norma]]/PlanMasine[[#This Row],[Q]])*(PlanMasine[[#This Row],[Q]]/SUMIF(C:C,PlanMasine[[#This Row],[RN]],B:B)*PlanMasine[[#This Row],[KPLQ]]),0)</f>
        <v>2</v>
      </c>
      <c r="P1032">
        <v>227549</v>
      </c>
      <c r="Q1032">
        <f>COUNTIF(PROMJENA!A:A,PlanMasine[[#This Row],[KPL]]&amp;"-"&amp;PlanMasine[[#This Row],[RN]])</f>
        <v>0</v>
      </c>
      <c r="R1032">
        <f>IFERROR(INDEX(REDOSLIJED!A:A,MATCH(PlanMasine[[#This Row],[KPL]],REDOSLIJED!B:B,0)),MAX(REDOSLIJED!A:A)+1)</f>
        <v>45</v>
      </c>
      <c r="S1032" s="9">
        <f>SUM($M$2:M1032)</f>
        <v>4.0930555555555825</v>
      </c>
      <c r="T1032" s="3">
        <f>PlanMasine[[#This Row],[Datum SAS]]-1</f>
        <v>45823</v>
      </c>
      <c r="U1032">
        <f>WEEKDAY(PlanMasine[[#This Row],[ZAVRŠETAK MAŠINSKE]],2)</f>
        <v>7</v>
      </c>
      <c r="V1032" s="3">
        <f>IF(WEEKDAY(PlanMasine[[#This Row],[Datum SAS]]-1,2)=7,PlanMasine[[#This Row],[Datum SAS]]-3,PlanMasine[[#This Row],[Datum SAS]]-1)</f>
        <v>45821</v>
      </c>
      <c r="W1032">
        <f>WEEKNUM(PlanMasine[[#This Row],[Column2]],1)</f>
        <v>24</v>
      </c>
    </row>
    <row r="1033" spans="1:23" x14ac:dyDescent="0.25">
      <c r="A1033">
        <v>1029045</v>
      </c>
      <c r="B1033">
        <v>1</v>
      </c>
      <c r="C1033">
        <v>1029076</v>
      </c>
      <c r="D1033" t="s">
        <v>1963</v>
      </c>
      <c r="E1033">
        <v>48</v>
      </c>
      <c r="F1033">
        <v>12</v>
      </c>
      <c r="G1033">
        <v>0</v>
      </c>
      <c r="H1033">
        <v>0</v>
      </c>
      <c r="I1033" t="s">
        <v>5</v>
      </c>
      <c r="J1033" t="s">
        <v>570</v>
      </c>
      <c r="K1033" t="s">
        <v>2203</v>
      </c>
      <c r="L1033" s="3">
        <v>45841</v>
      </c>
      <c r="M10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33" s="3">
        <v>45824</v>
      </c>
      <c r="O1033" s="5">
        <f>IFERROR((PlanMasine[[#This Row],[Norma]]/PlanMasine[[#This Row],[Q]])*(PlanMasine[[#This Row],[Q]]/SUMIF(C:C,PlanMasine[[#This Row],[RN]],B:B)*PlanMasine[[#This Row],[KPLQ]]),0)</f>
        <v>4</v>
      </c>
      <c r="P1033">
        <v>227559</v>
      </c>
      <c r="Q1033">
        <f>COUNTIF(PROMJENA!A:A,PlanMasine[[#This Row],[KPL]]&amp;"-"&amp;PlanMasine[[#This Row],[RN]])</f>
        <v>0</v>
      </c>
      <c r="R1033">
        <f>IFERROR(INDEX(REDOSLIJED!A:A,MATCH(PlanMasine[[#This Row],[KPL]],REDOSLIJED!B:B,0)),MAX(REDOSLIJED!A:A)+1)</f>
        <v>45</v>
      </c>
      <c r="S1033" s="9">
        <f>SUM($M$2:M1033)</f>
        <v>4.0958333333333607</v>
      </c>
      <c r="T1033" s="3">
        <f>PlanMasine[[#This Row],[Datum SAS]]-1</f>
        <v>45823</v>
      </c>
      <c r="U1033">
        <f>WEEKDAY(PlanMasine[[#This Row],[ZAVRŠETAK MAŠINSKE]],2)</f>
        <v>7</v>
      </c>
      <c r="V1033" s="3">
        <f>IF(WEEKDAY(PlanMasine[[#This Row],[Datum SAS]]-1,2)=7,PlanMasine[[#This Row],[Datum SAS]]-3,PlanMasine[[#This Row],[Datum SAS]]-1)</f>
        <v>45821</v>
      </c>
      <c r="W1033">
        <f>WEEKNUM(PlanMasine[[#This Row],[Column2]],1)</f>
        <v>24</v>
      </c>
    </row>
    <row r="1034" spans="1:23" x14ac:dyDescent="0.25">
      <c r="A1034">
        <v>1029045</v>
      </c>
      <c r="B1034">
        <v>1</v>
      </c>
      <c r="C1034">
        <v>1029065</v>
      </c>
      <c r="D1034" t="s">
        <v>1923</v>
      </c>
      <c r="E1034">
        <v>36</v>
      </c>
      <c r="F1034">
        <v>12</v>
      </c>
      <c r="G1034">
        <v>0</v>
      </c>
      <c r="H1034">
        <v>0</v>
      </c>
      <c r="I1034" t="s">
        <v>5</v>
      </c>
      <c r="J1034" t="s">
        <v>570</v>
      </c>
      <c r="K1034" t="s">
        <v>2203</v>
      </c>
      <c r="L1034" s="3">
        <v>45841</v>
      </c>
      <c r="M10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34" s="3">
        <v>45824</v>
      </c>
      <c r="O1034" s="5">
        <f>IFERROR((PlanMasine[[#This Row],[Norma]]/PlanMasine[[#This Row],[Q]])*(PlanMasine[[#This Row],[Q]]/SUMIF(C:C,PlanMasine[[#This Row],[RN]],B:B)*PlanMasine[[#This Row],[KPLQ]]),0)</f>
        <v>3</v>
      </c>
      <c r="P1034">
        <v>227547</v>
      </c>
      <c r="Q1034">
        <f>COUNTIF(PROMJENA!A:A,PlanMasine[[#This Row],[KPL]]&amp;"-"&amp;PlanMasine[[#This Row],[RN]])</f>
        <v>0</v>
      </c>
      <c r="R1034">
        <f>IFERROR(INDEX(REDOSLIJED!A:A,MATCH(PlanMasine[[#This Row],[KPL]],REDOSLIJED!B:B,0)),MAX(REDOSLIJED!A:A)+1)</f>
        <v>45</v>
      </c>
      <c r="S1034" s="9">
        <f>SUM($M$2:M1034)</f>
        <v>4.097916666666694</v>
      </c>
      <c r="T1034" s="3">
        <f>PlanMasine[[#This Row],[Datum SAS]]-1</f>
        <v>45823</v>
      </c>
      <c r="U1034">
        <f>WEEKDAY(PlanMasine[[#This Row],[ZAVRŠETAK MAŠINSKE]],2)</f>
        <v>7</v>
      </c>
      <c r="V1034" s="3">
        <f>IF(WEEKDAY(PlanMasine[[#This Row],[Datum SAS]]-1,2)=7,PlanMasine[[#This Row],[Datum SAS]]-3,PlanMasine[[#This Row],[Datum SAS]]-1)</f>
        <v>45821</v>
      </c>
      <c r="W1034">
        <f>WEEKNUM(PlanMasine[[#This Row],[Column2]],1)</f>
        <v>24</v>
      </c>
    </row>
    <row r="1035" spans="1:23" x14ac:dyDescent="0.25">
      <c r="A1035">
        <v>1029045</v>
      </c>
      <c r="B1035">
        <v>1</v>
      </c>
      <c r="C1035">
        <v>1029090</v>
      </c>
      <c r="D1035" t="s">
        <v>2101</v>
      </c>
      <c r="E1035">
        <v>24</v>
      </c>
      <c r="F1035">
        <v>12</v>
      </c>
      <c r="G1035">
        <v>0</v>
      </c>
      <c r="H1035">
        <v>0</v>
      </c>
      <c r="I1035" t="s">
        <v>5</v>
      </c>
      <c r="J1035" t="s">
        <v>570</v>
      </c>
      <c r="K1035" t="s">
        <v>2203</v>
      </c>
      <c r="L1035" s="3">
        <v>45841</v>
      </c>
      <c r="M10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35" s="3">
        <v>45824</v>
      </c>
      <c r="O1035" s="5">
        <f>IFERROR((PlanMasine[[#This Row],[Norma]]/PlanMasine[[#This Row],[Q]])*(PlanMasine[[#This Row],[Q]]/SUMIF(C:C,PlanMasine[[#This Row],[RN]],B:B)*PlanMasine[[#This Row],[KPLQ]]),0)</f>
        <v>2</v>
      </c>
      <c r="P1035">
        <v>227584</v>
      </c>
      <c r="Q1035">
        <f>COUNTIF(PROMJENA!A:A,PlanMasine[[#This Row],[KPL]]&amp;"-"&amp;PlanMasine[[#This Row],[RN]])</f>
        <v>0</v>
      </c>
      <c r="R1035">
        <f>IFERROR(INDEX(REDOSLIJED!A:A,MATCH(PlanMasine[[#This Row],[KPL]],REDOSLIJED!B:B,0)),MAX(REDOSLIJED!A:A)+1)</f>
        <v>45</v>
      </c>
      <c r="S1035" s="9">
        <f>SUM($M$2:M1035)</f>
        <v>4.0993055555555831</v>
      </c>
      <c r="T1035" s="3">
        <f>PlanMasine[[#This Row],[Datum SAS]]-1</f>
        <v>45823</v>
      </c>
      <c r="U1035">
        <f>WEEKDAY(PlanMasine[[#This Row],[ZAVRŠETAK MAŠINSKE]],2)</f>
        <v>7</v>
      </c>
      <c r="V1035" s="3">
        <f>IF(WEEKDAY(PlanMasine[[#This Row],[Datum SAS]]-1,2)=7,PlanMasine[[#This Row],[Datum SAS]]-3,PlanMasine[[#This Row],[Datum SAS]]-1)</f>
        <v>45821</v>
      </c>
      <c r="W1035">
        <f>WEEKNUM(PlanMasine[[#This Row],[Column2]],1)</f>
        <v>24</v>
      </c>
    </row>
    <row r="1036" spans="1:23" x14ac:dyDescent="0.25">
      <c r="A1036">
        <v>1029045</v>
      </c>
      <c r="B1036">
        <v>1</v>
      </c>
      <c r="C1036">
        <v>1029070</v>
      </c>
      <c r="D1036" t="s">
        <v>1922</v>
      </c>
      <c r="E1036">
        <v>48</v>
      </c>
      <c r="F1036">
        <v>12</v>
      </c>
      <c r="G1036">
        <v>0</v>
      </c>
      <c r="H1036">
        <v>0</v>
      </c>
      <c r="I1036" t="s">
        <v>5</v>
      </c>
      <c r="J1036" t="s">
        <v>570</v>
      </c>
      <c r="K1036" t="s">
        <v>2203</v>
      </c>
      <c r="L1036" s="3">
        <v>45841</v>
      </c>
      <c r="M10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36" s="3">
        <v>45824</v>
      </c>
      <c r="O1036" s="5">
        <f>IFERROR((PlanMasine[[#This Row],[Norma]]/PlanMasine[[#This Row],[Q]])*(PlanMasine[[#This Row],[Q]]/SUMIF(C:C,PlanMasine[[#This Row],[RN]],B:B)*PlanMasine[[#This Row],[KPLQ]]),0)</f>
        <v>4</v>
      </c>
      <c r="P1036">
        <v>227553</v>
      </c>
      <c r="Q1036">
        <f>COUNTIF(PROMJENA!A:A,PlanMasine[[#This Row],[KPL]]&amp;"-"&amp;PlanMasine[[#This Row],[RN]])</f>
        <v>0</v>
      </c>
      <c r="R1036">
        <f>IFERROR(INDEX(REDOSLIJED!A:A,MATCH(PlanMasine[[#This Row],[KPL]],REDOSLIJED!B:B,0)),MAX(REDOSLIJED!A:A)+1)</f>
        <v>45</v>
      </c>
      <c r="S1036" s="9">
        <f>SUM($M$2:M1036)</f>
        <v>4.1020833333333613</v>
      </c>
      <c r="T1036" s="3">
        <f>PlanMasine[[#This Row],[Datum SAS]]-1</f>
        <v>45823</v>
      </c>
      <c r="U1036">
        <f>WEEKDAY(PlanMasine[[#This Row],[ZAVRŠETAK MAŠINSKE]],2)</f>
        <v>7</v>
      </c>
      <c r="V1036" s="3">
        <f>IF(WEEKDAY(PlanMasine[[#This Row],[Datum SAS]]-1,2)=7,PlanMasine[[#This Row],[Datum SAS]]-3,PlanMasine[[#This Row],[Datum SAS]]-1)</f>
        <v>45821</v>
      </c>
      <c r="W1036">
        <f>WEEKNUM(PlanMasine[[#This Row],[Column2]],1)</f>
        <v>24</v>
      </c>
    </row>
    <row r="1037" spans="1:23" x14ac:dyDescent="0.25">
      <c r="A1037">
        <v>1029045</v>
      </c>
      <c r="B1037">
        <v>1</v>
      </c>
      <c r="C1037">
        <v>1029058</v>
      </c>
      <c r="D1037" t="s">
        <v>1966</v>
      </c>
      <c r="E1037">
        <v>60</v>
      </c>
      <c r="F1037">
        <v>12</v>
      </c>
      <c r="G1037">
        <v>0</v>
      </c>
      <c r="H1037">
        <v>0</v>
      </c>
      <c r="I1037" t="s">
        <v>5</v>
      </c>
      <c r="J1037" t="s">
        <v>570</v>
      </c>
      <c r="K1037" t="s">
        <v>2203</v>
      </c>
      <c r="L1037" s="3">
        <v>45841</v>
      </c>
      <c r="M10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37" s="3">
        <v>45824</v>
      </c>
      <c r="O1037" s="5">
        <f>IFERROR((PlanMasine[[#This Row],[Norma]]/PlanMasine[[#This Row],[Q]])*(PlanMasine[[#This Row],[Q]]/SUMIF(C:C,PlanMasine[[#This Row],[RN]],B:B)*PlanMasine[[#This Row],[KPLQ]]),0)</f>
        <v>5</v>
      </c>
      <c r="P1037">
        <v>227540</v>
      </c>
      <c r="Q1037">
        <f>COUNTIF(PROMJENA!A:A,PlanMasine[[#This Row],[KPL]]&amp;"-"&amp;PlanMasine[[#This Row],[RN]])</f>
        <v>0</v>
      </c>
      <c r="R1037">
        <f>IFERROR(INDEX(REDOSLIJED!A:A,MATCH(PlanMasine[[#This Row],[KPL]],REDOSLIJED!B:B,0)),MAX(REDOSLIJED!A:A)+1)</f>
        <v>45</v>
      </c>
      <c r="S1037" s="9">
        <f>SUM($M$2:M1037)</f>
        <v>4.1055555555555836</v>
      </c>
      <c r="T1037" s="3">
        <f>PlanMasine[[#This Row],[Datum SAS]]-1</f>
        <v>45823</v>
      </c>
      <c r="U1037">
        <f>WEEKDAY(PlanMasine[[#This Row],[ZAVRŠETAK MAŠINSKE]],2)</f>
        <v>7</v>
      </c>
      <c r="V1037" s="3">
        <f>IF(WEEKDAY(PlanMasine[[#This Row],[Datum SAS]]-1,2)=7,PlanMasine[[#This Row],[Datum SAS]]-3,PlanMasine[[#This Row],[Datum SAS]]-1)</f>
        <v>45821</v>
      </c>
      <c r="W1037">
        <f>WEEKNUM(PlanMasine[[#This Row],[Column2]],1)</f>
        <v>24</v>
      </c>
    </row>
    <row r="1038" spans="1:23" x14ac:dyDescent="0.25">
      <c r="A1038">
        <v>1029046</v>
      </c>
      <c r="B1038">
        <v>1</v>
      </c>
      <c r="C1038">
        <v>1029087</v>
      </c>
      <c r="D1038" t="s">
        <v>1965</v>
      </c>
      <c r="E1038">
        <v>24</v>
      </c>
      <c r="F1038">
        <v>12</v>
      </c>
      <c r="G1038">
        <v>0</v>
      </c>
      <c r="H1038">
        <v>0</v>
      </c>
      <c r="I1038" t="s">
        <v>5</v>
      </c>
      <c r="J1038" t="s">
        <v>570</v>
      </c>
      <c r="K1038" t="s">
        <v>2203</v>
      </c>
      <c r="L1038" s="3">
        <v>45841</v>
      </c>
      <c r="M10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38" s="3">
        <v>45824</v>
      </c>
      <c r="O1038" s="5">
        <f>IFERROR((PlanMasine[[#This Row],[Norma]]/PlanMasine[[#This Row],[Q]])*(PlanMasine[[#This Row],[Q]]/SUMIF(C:C,PlanMasine[[#This Row],[RN]],B:B)*PlanMasine[[#This Row],[KPLQ]]),0)</f>
        <v>2</v>
      </c>
      <c r="P1038">
        <v>227581</v>
      </c>
      <c r="Q1038">
        <f>COUNTIF(PROMJENA!A:A,PlanMasine[[#This Row],[KPL]]&amp;"-"&amp;PlanMasine[[#This Row],[RN]])</f>
        <v>0</v>
      </c>
      <c r="R1038">
        <f>IFERROR(INDEX(REDOSLIJED!A:A,MATCH(PlanMasine[[#This Row],[KPL]],REDOSLIJED!B:B,0)),MAX(REDOSLIJED!A:A)+1)</f>
        <v>45</v>
      </c>
      <c r="S1038" s="9">
        <f>SUM($M$2:M1038)</f>
        <v>4.1069444444444727</v>
      </c>
      <c r="T1038" s="3">
        <f>PlanMasine[[#This Row],[Datum SAS]]-1</f>
        <v>45823</v>
      </c>
      <c r="U1038">
        <f>WEEKDAY(PlanMasine[[#This Row],[ZAVRŠETAK MAŠINSKE]],2)</f>
        <v>7</v>
      </c>
      <c r="V1038" s="3">
        <f>IF(WEEKDAY(PlanMasine[[#This Row],[Datum SAS]]-1,2)=7,PlanMasine[[#This Row],[Datum SAS]]-3,PlanMasine[[#This Row],[Datum SAS]]-1)</f>
        <v>45821</v>
      </c>
      <c r="W1038">
        <f>WEEKNUM(PlanMasine[[#This Row],[Column2]],1)</f>
        <v>24</v>
      </c>
    </row>
    <row r="1039" spans="1:23" x14ac:dyDescent="0.25">
      <c r="A1039">
        <v>1029046</v>
      </c>
      <c r="B1039">
        <v>1</v>
      </c>
      <c r="C1039">
        <v>1029058</v>
      </c>
      <c r="D1039" t="s">
        <v>1966</v>
      </c>
      <c r="E1039">
        <v>60</v>
      </c>
      <c r="F1039">
        <v>12</v>
      </c>
      <c r="G1039">
        <v>0</v>
      </c>
      <c r="H1039">
        <v>0</v>
      </c>
      <c r="I1039" t="s">
        <v>5</v>
      </c>
      <c r="J1039" t="s">
        <v>570</v>
      </c>
      <c r="K1039" t="s">
        <v>2203</v>
      </c>
      <c r="L1039" s="3">
        <v>45841</v>
      </c>
      <c r="M10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39" s="3">
        <v>45824</v>
      </c>
      <c r="O1039" s="5">
        <f>IFERROR((PlanMasine[[#This Row],[Norma]]/PlanMasine[[#This Row],[Q]])*(PlanMasine[[#This Row],[Q]]/SUMIF(C:C,PlanMasine[[#This Row],[RN]],B:B)*PlanMasine[[#This Row],[KPLQ]]),0)</f>
        <v>5</v>
      </c>
      <c r="P1039">
        <v>227540</v>
      </c>
      <c r="Q1039">
        <f>COUNTIF(PROMJENA!A:A,PlanMasine[[#This Row],[KPL]]&amp;"-"&amp;PlanMasine[[#This Row],[RN]])</f>
        <v>0</v>
      </c>
      <c r="R1039">
        <f>IFERROR(INDEX(REDOSLIJED!A:A,MATCH(PlanMasine[[#This Row],[KPL]],REDOSLIJED!B:B,0)),MAX(REDOSLIJED!A:A)+1)</f>
        <v>45</v>
      </c>
      <c r="S1039" s="9">
        <f>SUM($M$2:M1039)</f>
        <v>4.110416666666695</v>
      </c>
      <c r="T1039" s="3">
        <f>PlanMasine[[#This Row],[Datum SAS]]-1</f>
        <v>45823</v>
      </c>
      <c r="U1039">
        <f>WEEKDAY(PlanMasine[[#This Row],[ZAVRŠETAK MAŠINSKE]],2)</f>
        <v>7</v>
      </c>
      <c r="V1039" s="3">
        <f>IF(WEEKDAY(PlanMasine[[#This Row],[Datum SAS]]-1,2)=7,PlanMasine[[#This Row],[Datum SAS]]-3,PlanMasine[[#This Row],[Datum SAS]]-1)</f>
        <v>45821</v>
      </c>
      <c r="W1039">
        <f>WEEKNUM(PlanMasine[[#This Row],[Column2]],1)</f>
        <v>24</v>
      </c>
    </row>
    <row r="1040" spans="1:23" x14ac:dyDescent="0.25">
      <c r="A1040">
        <v>1029046</v>
      </c>
      <c r="B1040">
        <v>1</v>
      </c>
      <c r="C1040">
        <v>1029092</v>
      </c>
      <c r="D1040" t="s">
        <v>2102</v>
      </c>
      <c r="E1040">
        <v>24</v>
      </c>
      <c r="F1040">
        <v>12</v>
      </c>
      <c r="G1040">
        <v>0</v>
      </c>
      <c r="H1040">
        <v>0</v>
      </c>
      <c r="I1040" t="s">
        <v>5</v>
      </c>
      <c r="J1040" t="s">
        <v>570</v>
      </c>
      <c r="K1040" t="s">
        <v>2203</v>
      </c>
      <c r="L1040" s="3">
        <v>45841</v>
      </c>
      <c r="M10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40" s="3">
        <v>45824</v>
      </c>
      <c r="O1040" s="5">
        <f>IFERROR((PlanMasine[[#This Row],[Norma]]/PlanMasine[[#This Row],[Q]])*(PlanMasine[[#This Row],[Q]]/SUMIF(C:C,PlanMasine[[#This Row],[RN]],B:B)*PlanMasine[[#This Row],[KPLQ]]),0)</f>
        <v>2</v>
      </c>
      <c r="P1040">
        <v>227586</v>
      </c>
      <c r="Q1040">
        <f>COUNTIF(PROMJENA!A:A,PlanMasine[[#This Row],[KPL]]&amp;"-"&amp;PlanMasine[[#This Row],[RN]])</f>
        <v>0</v>
      </c>
      <c r="R1040">
        <f>IFERROR(INDEX(REDOSLIJED!A:A,MATCH(PlanMasine[[#This Row],[KPL]],REDOSLIJED!B:B,0)),MAX(REDOSLIJED!A:A)+1)</f>
        <v>45</v>
      </c>
      <c r="S1040" s="9">
        <f>SUM($M$2:M1040)</f>
        <v>4.1118055555555841</v>
      </c>
      <c r="T1040" s="3">
        <f>PlanMasine[[#This Row],[Datum SAS]]-1</f>
        <v>45823</v>
      </c>
      <c r="U1040">
        <f>WEEKDAY(PlanMasine[[#This Row],[ZAVRŠETAK MAŠINSKE]],2)</f>
        <v>7</v>
      </c>
      <c r="V1040" s="3">
        <f>IF(WEEKDAY(PlanMasine[[#This Row],[Datum SAS]]-1,2)=7,PlanMasine[[#This Row],[Datum SAS]]-3,PlanMasine[[#This Row],[Datum SAS]]-1)</f>
        <v>45821</v>
      </c>
      <c r="W1040">
        <f>WEEKNUM(PlanMasine[[#This Row],[Column2]],1)</f>
        <v>24</v>
      </c>
    </row>
    <row r="1041" spans="1:23" x14ac:dyDescent="0.25">
      <c r="A1041">
        <v>1029046</v>
      </c>
      <c r="B1041">
        <v>1</v>
      </c>
      <c r="C1041">
        <v>1029098</v>
      </c>
      <c r="D1041" t="s">
        <v>2099</v>
      </c>
      <c r="E1041">
        <v>24</v>
      </c>
      <c r="F1041">
        <v>12</v>
      </c>
      <c r="G1041">
        <v>0</v>
      </c>
      <c r="H1041">
        <v>0</v>
      </c>
      <c r="I1041" t="s">
        <v>5</v>
      </c>
      <c r="J1041" t="s">
        <v>570</v>
      </c>
      <c r="K1041" t="s">
        <v>2203</v>
      </c>
      <c r="L1041" s="3">
        <v>45841</v>
      </c>
      <c r="M10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41" s="3">
        <v>45824</v>
      </c>
      <c r="O1041" s="5">
        <f>IFERROR((PlanMasine[[#This Row],[Norma]]/PlanMasine[[#This Row],[Q]])*(PlanMasine[[#This Row],[Q]]/SUMIF(C:C,PlanMasine[[#This Row],[RN]],B:B)*PlanMasine[[#This Row],[KPLQ]]),0)</f>
        <v>2</v>
      </c>
      <c r="P1041">
        <v>227592</v>
      </c>
      <c r="Q1041">
        <f>COUNTIF(PROMJENA!A:A,PlanMasine[[#This Row],[KPL]]&amp;"-"&amp;PlanMasine[[#This Row],[RN]])</f>
        <v>0</v>
      </c>
      <c r="R1041">
        <f>IFERROR(INDEX(REDOSLIJED!A:A,MATCH(PlanMasine[[#This Row],[KPL]],REDOSLIJED!B:B,0)),MAX(REDOSLIJED!A:A)+1)</f>
        <v>45</v>
      </c>
      <c r="S1041" s="9">
        <f>SUM($M$2:M1041)</f>
        <v>4.1131944444444732</v>
      </c>
      <c r="T1041" s="3">
        <f>PlanMasine[[#This Row],[Datum SAS]]-1</f>
        <v>45823</v>
      </c>
      <c r="U1041">
        <f>WEEKDAY(PlanMasine[[#This Row],[ZAVRŠETAK MAŠINSKE]],2)</f>
        <v>7</v>
      </c>
      <c r="V1041" s="3">
        <f>IF(WEEKDAY(PlanMasine[[#This Row],[Datum SAS]]-1,2)=7,PlanMasine[[#This Row],[Datum SAS]]-3,PlanMasine[[#This Row],[Datum SAS]]-1)</f>
        <v>45821</v>
      </c>
      <c r="W1041">
        <f>WEEKNUM(PlanMasine[[#This Row],[Column2]],1)</f>
        <v>24</v>
      </c>
    </row>
    <row r="1042" spans="1:23" x14ac:dyDescent="0.25">
      <c r="A1042">
        <v>1029046</v>
      </c>
      <c r="B1042">
        <v>1</v>
      </c>
      <c r="C1042">
        <v>1029078</v>
      </c>
      <c r="D1042" t="s">
        <v>1964</v>
      </c>
      <c r="E1042">
        <v>48</v>
      </c>
      <c r="F1042">
        <v>12</v>
      </c>
      <c r="G1042">
        <v>0</v>
      </c>
      <c r="H1042">
        <v>0</v>
      </c>
      <c r="I1042" t="s">
        <v>5</v>
      </c>
      <c r="J1042" t="s">
        <v>570</v>
      </c>
      <c r="K1042" t="s">
        <v>2203</v>
      </c>
      <c r="L1042" s="3">
        <v>45841</v>
      </c>
      <c r="M10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42" s="3">
        <v>45824</v>
      </c>
      <c r="O1042" s="5">
        <f>IFERROR((PlanMasine[[#This Row],[Norma]]/PlanMasine[[#This Row],[Q]])*(PlanMasine[[#This Row],[Q]]/SUMIF(C:C,PlanMasine[[#This Row],[RN]],B:B)*PlanMasine[[#This Row],[KPLQ]]),0)</f>
        <v>4</v>
      </c>
      <c r="P1042">
        <v>227561</v>
      </c>
      <c r="Q1042">
        <f>COUNTIF(PROMJENA!A:A,PlanMasine[[#This Row],[KPL]]&amp;"-"&amp;PlanMasine[[#This Row],[RN]])</f>
        <v>0</v>
      </c>
      <c r="R1042">
        <f>IFERROR(INDEX(REDOSLIJED!A:A,MATCH(PlanMasine[[#This Row],[KPL]],REDOSLIJED!B:B,0)),MAX(REDOSLIJED!A:A)+1)</f>
        <v>45</v>
      </c>
      <c r="S1042" s="9">
        <f>SUM($M$2:M1042)</f>
        <v>4.1159722222222515</v>
      </c>
      <c r="T1042" s="3">
        <f>PlanMasine[[#This Row],[Datum SAS]]-1</f>
        <v>45823</v>
      </c>
      <c r="U1042">
        <f>WEEKDAY(PlanMasine[[#This Row],[ZAVRŠETAK MAŠINSKE]],2)</f>
        <v>7</v>
      </c>
      <c r="V1042" s="3">
        <f>IF(WEEKDAY(PlanMasine[[#This Row],[Datum SAS]]-1,2)=7,PlanMasine[[#This Row],[Datum SAS]]-3,PlanMasine[[#This Row],[Datum SAS]]-1)</f>
        <v>45821</v>
      </c>
      <c r="W1042">
        <f>WEEKNUM(PlanMasine[[#This Row],[Column2]],1)</f>
        <v>24</v>
      </c>
    </row>
    <row r="1043" spans="1:23" x14ac:dyDescent="0.25">
      <c r="A1043">
        <v>1029046</v>
      </c>
      <c r="B1043">
        <v>1</v>
      </c>
      <c r="C1043">
        <v>1029080</v>
      </c>
      <c r="D1043" t="s">
        <v>1730</v>
      </c>
      <c r="E1043">
        <v>60</v>
      </c>
      <c r="F1043">
        <v>12</v>
      </c>
      <c r="G1043">
        <v>0</v>
      </c>
      <c r="H1043">
        <v>0</v>
      </c>
      <c r="I1043" t="s">
        <v>5</v>
      </c>
      <c r="J1043" t="s">
        <v>570</v>
      </c>
      <c r="K1043" t="s">
        <v>2203</v>
      </c>
      <c r="L1043" s="3">
        <v>45841</v>
      </c>
      <c r="M10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43" s="3">
        <v>45824</v>
      </c>
      <c r="O1043" s="5">
        <f>IFERROR((PlanMasine[[#This Row],[Norma]]/PlanMasine[[#This Row],[Q]])*(PlanMasine[[#This Row],[Q]]/SUMIF(C:C,PlanMasine[[#This Row],[RN]],B:B)*PlanMasine[[#This Row],[KPLQ]]),0)</f>
        <v>5</v>
      </c>
      <c r="P1043">
        <v>227566</v>
      </c>
      <c r="Q1043">
        <f>COUNTIF(PROMJENA!A:A,PlanMasine[[#This Row],[KPL]]&amp;"-"&amp;PlanMasine[[#This Row],[RN]])</f>
        <v>0</v>
      </c>
      <c r="R1043">
        <f>IFERROR(INDEX(REDOSLIJED!A:A,MATCH(PlanMasine[[#This Row],[KPL]],REDOSLIJED!B:B,0)),MAX(REDOSLIJED!A:A)+1)</f>
        <v>45</v>
      </c>
      <c r="S1043" s="9">
        <f>SUM($M$2:M1043)</f>
        <v>4.1194444444444738</v>
      </c>
      <c r="T1043" s="3">
        <f>PlanMasine[[#This Row],[Datum SAS]]-1</f>
        <v>45823</v>
      </c>
      <c r="U1043">
        <f>WEEKDAY(PlanMasine[[#This Row],[ZAVRŠETAK MAŠINSKE]],2)</f>
        <v>7</v>
      </c>
      <c r="V1043" s="3">
        <f>IF(WEEKDAY(PlanMasine[[#This Row],[Datum SAS]]-1,2)=7,PlanMasine[[#This Row],[Datum SAS]]-3,PlanMasine[[#This Row],[Datum SAS]]-1)</f>
        <v>45821</v>
      </c>
      <c r="W1043">
        <f>WEEKNUM(PlanMasine[[#This Row],[Column2]],1)</f>
        <v>24</v>
      </c>
    </row>
    <row r="1044" spans="1:23" x14ac:dyDescent="0.25">
      <c r="A1044">
        <v>1029046</v>
      </c>
      <c r="B1044">
        <v>1</v>
      </c>
      <c r="C1044">
        <v>1029083</v>
      </c>
      <c r="D1044" t="s">
        <v>1921</v>
      </c>
      <c r="E1044">
        <v>18</v>
      </c>
      <c r="F1044">
        <v>12</v>
      </c>
      <c r="G1044">
        <v>0</v>
      </c>
      <c r="H1044">
        <v>0</v>
      </c>
      <c r="I1044" t="s">
        <v>5</v>
      </c>
      <c r="J1044" t="s">
        <v>570</v>
      </c>
      <c r="K1044" t="s">
        <v>2203</v>
      </c>
      <c r="L1044" s="3">
        <v>45841</v>
      </c>
      <c r="M10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44" s="3">
        <v>45824</v>
      </c>
      <c r="O1044" s="5">
        <f>IFERROR((PlanMasine[[#This Row],[Norma]]/PlanMasine[[#This Row],[Q]])*(PlanMasine[[#This Row],[Q]]/SUMIF(C:C,PlanMasine[[#This Row],[RN]],B:B)*PlanMasine[[#This Row],[KPLQ]]),0)</f>
        <v>1.5</v>
      </c>
      <c r="P1044">
        <v>227574</v>
      </c>
      <c r="Q1044">
        <f>COUNTIF(PROMJENA!A:A,PlanMasine[[#This Row],[KPL]]&amp;"-"&amp;PlanMasine[[#This Row],[RN]])</f>
        <v>0</v>
      </c>
      <c r="R1044">
        <f>IFERROR(INDEX(REDOSLIJED!A:A,MATCH(PlanMasine[[#This Row],[KPL]],REDOSLIJED!B:B,0)),MAX(REDOSLIJED!A:A)+1)</f>
        <v>45</v>
      </c>
      <c r="S1044" s="9">
        <f>SUM($M$2:M1044)</f>
        <v>4.1204861111111404</v>
      </c>
      <c r="T1044" s="3">
        <f>PlanMasine[[#This Row],[Datum SAS]]-1</f>
        <v>45823</v>
      </c>
      <c r="U1044">
        <f>WEEKDAY(PlanMasine[[#This Row],[ZAVRŠETAK MAŠINSKE]],2)</f>
        <v>7</v>
      </c>
      <c r="V1044" s="3">
        <f>IF(WEEKDAY(PlanMasine[[#This Row],[Datum SAS]]-1,2)=7,PlanMasine[[#This Row],[Datum SAS]]-3,PlanMasine[[#This Row],[Datum SAS]]-1)</f>
        <v>45821</v>
      </c>
      <c r="W1044">
        <f>WEEKNUM(PlanMasine[[#This Row],[Column2]],1)</f>
        <v>24</v>
      </c>
    </row>
    <row r="1045" spans="1:23" x14ac:dyDescent="0.25">
      <c r="A1045">
        <v>1029046</v>
      </c>
      <c r="B1045">
        <v>1</v>
      </c>
      <c r="C1045">
        <v>1029070</v>
      </c>
      <c r="D1045" t="s">
        <v>1922</v>
      </c>
      <c r="E1045">
        <v>48</v>
      </c>
      <c r="F1045">
        <v>12</v>
      </c>
      <c r="G1045">
        <v>0</v>
      </c>
      <c r="H1045">
        <v>0</v>
      </c>
      <c r="I1045" t="s">
        <v>5</v>
      </c>
      <c r="J1045" t="s">
        <v>570</v>
      </c>
      <c r="K1045" t="s">
        <v>2203</v>
      </c>
      <c r="L1045" s="3">
        <v>45841</v>
      </c>
      <c r="M10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45" s="3">
        <v>45824</v>
      </c>
      <c r="O1045" s="5">
        <f>IFERROR((PlanMasine[[#This Row],[Norma]]/PlanMasine[[#This Row],[Q]])*(PlanMasine[[#This Row],[Q]]/SUMIF(C:C,PlanMasine[[#This Row],[RN]],B:B)*PlanMasine[[#This Row],[KPLQ]]),0)</f>
        <v>4</v>
      </c>
      <c r="P1045">
        <v>227553</v>
      </c>
      <c r="Q1045">
        <f>COUNTIF(PROMJENA!A:A,PlanMasine[[#This Row],[KPL]]&amp;"-"&amp;PlanMasine[[#This Row],[RN]])</f>
        <v>0</v>
      </c>
      <c r="R1045">
        <f>IFERROR(INDEX(REDOSLIJED!A:A,MATCH(PlanMasine[[#This Row],[KPL]],REDOSLIJED!B:B,0)),MAX(REDOSLIJED!A:A)+1)</f>
        <v>45</v>
      </c>
      <c r="S1045" s="9">
        <f>SUM($M$2:M1045)</f>
        <v>4.1232638888889186</v>
      </c>
      <c r="T1045" s="3">
        <f>PlanMasine[[#This Row],[Datum SAS]]-1</f>
        <v>45823</v>
      </c>
      <c r="U1045">
        <f>WEEKDAY(PlanMasine[[#This Row],[ZAVRŠETAK MAŠINSKE]],2)</f>
        <v>7</v>
      </c>
      <c r="V1045" s="3">
        <f>IF(WEEKDAY(PlanMasine[[#This Row],[Datum SAS]]-1,2)=7,PlanMasine[[#This Row],[Datum SAS]]-3,PlanMasine[[#This Row],[Datum SAS]]-1)</f>
        <v>45821</v>
      </c>
      <c r="W1045">
        <f>WEEKNUM(PlanMasine[[#This Row],[Column2]],1)</f>
        <v>24</v>
      </c>
    </row>
    <row r="1046" spans="1:23" x14ac:dyDescent="0.25">
      <c r="A1046">
        <v>1029046</v>
      </c>
      <c r="B1046">
        <v>1</v>
      </c>
      <c r="C1046">
        <v>1029076</v>
      </c>
      <c r="D1046" t="s">
        <v>1963</v>
      </c>
      <c r="E1046">
        <v>48</v>
      </c>
      <c r="F1046">
        <v>12</v>
      </c>
      <c r="G1046">
        <v>0</v>
      </c>
      <c r="H1046">
        <v>0</v>
      </c>
      <c r="I1046" t="s">
        <v>5</v>
      </c>
      <c r="J1046" t="s">
        <v>570</v>
      </c>
      <c r="K1046" t="s">
        <v>2203</v>
      </c>
      <c r="L1046" s="3">
        <v>45841</v>
      </c>
      <c r="M10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46" s="3">
        <v>45824</v>
      </c>
      <c r="O1046" s="5">
        <f>IFERROR((PlanMasine[[#This Row],[Norma]]/PlanMasine[[#This Row],[Q]])*(PlanMasine[[#This Row],[Q]]/SUMIF(C:C,PlanMasine[[#This Row],[RN]],B:B)*PlanMasine[[#This Row],[KPLQ]]),0)</f>
        <v>4</v>
      </c>
      <c r="P1046">
        <v>227559</v>
      </c>
      <c r="Q1046">
        <f>COUNTIF(PROMJENA!A:A,PlanMasine[[#This Row],[KPL]]&amp;"-"&amp;PlanMasine[[#This Row],[RN]])</f>
        <v>0</v>
      </c>
      <c r="R1046">
        <f>IFERROR(INDEX(REDOSLIJED!A:A,MATCH(PlanMasine[[#This Row],[KPL]],REDOSLIJED!B:B,0)),MAX(REDOSLIJED!A:A)+1)</f>
        <v>45</v>
      </c>
      <c r="S1046" s="9">
        <f>SUM($M$2:M1046)</f>
        <v>4.1260416666666968</v>
      </c>
      <c r="T1046" s="3">
        <f>PlanMasine[[#This Row],[Datum SAS]]-1</f>
        <v>45823</v>
      </c>
      <c r="U1046">
        <f>WEEKDAY(PlanMasine[[#This Row],[ZAVRŠETAK MAŠINSKE]],2)</f>
        <v>7</v>
      </c>
      <c r="V1046" s="3">
        <f>IF(WEEKDAY(PlanMasine[[#This Row],[Datum SAS]]-1,2)=7,PlanMasine[[#This Row],[Datum SAS]]-3,PlanMasine[[#This Row],[Datum SAS]]-1)</f>
        <v>45821</v>
      </c>
      <c r="W1046">
        <f>WEEKNUM(PlanMasine[[#This Row],[Column2]],1)</f>
        <v>24</v>
      </c>
    </row>
    <row r="1047" spans="1:23" x14ac:dyDescent="0.25">
      <c r="A1047">
        <v>1029046</v>
      </c>
      <c r="B1047">
        <v>1</v>
      </c>
      <c r="C1047">
        <v>1029094</v>
      </c>
      <c r="D1047" t="s">
        <v>1920</v>
      </c>
      <c r="E1047">
        <v>12</v>
      </c>
      <c r="F1047">
        <v>12</v>
      </c>
      <c r="G1047">
        <v>0</v>
      </c>
      <c r="H1047">
        <v>0</v>
      </c>
      <c r="I1047" t="s">
        <v>5</v>
      </c>
      <c r="J1047" t="s">
        <v>570</v>
      </c>
      <c r="K1047" t="s">
        <v>2203</v>
      </c>
      <c r="L1047" s="3">
        <v>45841</v>
      </c>
      <c r="M10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047" s="3">
        <v>45824</v>
      </c>
      <c r="O1047" s="5">
        <f>IFERROR((PlanMasine[[#This Row],[Norma]]/PlanMasine[[#This Row],[Q]])*(PlanMasine[[#This Row],[Q]]/SUMIF(C:C,PlanMasine[[#This Row],[RN]],B:B)*PlanMasine[[#This Row],[KPLQ]]),0)</f>
        <v>1</v>
      </c>
      <c r="P1047">
        <v>227588</v>
      </c>
      <c r="Q1047">
        <f>COUNTIF(PROMJENA!A:A,PlanMasine[[#This Row],[KPL]]&amp;"-"&amp;PlanMasine[[#This Row],[RN]])</f>
        <v>0</v>
      </c>
      <c r="R1047">
        <f>IFERROR(INDEX(REDOSLIJED!A:A,MATCH(PlanMasine[[#This Row],[KPL]],REDOSLIJED!B:B,0)),MAX(REDOSLIJED!A:A)+1)</f>
        <v>45</v>
      </c>
      <c r="S1047" s="9">
        <f>SUM($M$2:M1047)</f>
        <v>4.1267361111111409</v>
      </c>
      <c r="T1047" s="3">
        <f>PlanMasine[[#This Row],[Datum SAS]]-1</f>
        <v>45823</v>
      </c>
      <c r="U1047">
        <f>WEEKDAY(PlanMasine[[#This Row],[ZAVRŠETAK MAŠINSKE]],2)</f>
        <v>7</v>
      </c>
      <c r="V1047" s="3">
        <f>IF(WEEKDAY(PlanMasine[[#This Row],[Datum SAS]]-1,2)=7,PlanMasine[[#This Row],[Datum SAS]]-3,PlanMasine[[#This Row],[Datum SAS]]-1)</f>
        <v>45821</v>
      </c>
      <c r="W1047">
        <f>WEEKNUM(PlanMasine[[#This Row],[Column2]],1)</f>
        <v>24</v>
      </c>
    </row>
    <row r="1048" spans="1:23" x14ac:dyDescent="0.25">
      <c r="A1048">
        <v>1029046</v>
      </c>
      <c r="B1048">
        <v>1</v>
      </c>
      <c r="C1048">
        <v>1029067</v>
      </c>
      <c r="D1048" t="s">
        <v>1729</v>
      </c>
      <c r="E1048">
        <v>24</v>
      </c>
      <c r="F1048">
        <v>12</v>
      </c>
      <c r="G1048">
        <v>0</v>
      </c>
      <c r="H1048">
        <v>0</v>
      </c>
      <c r="I1048" t="s">
        <v>5</v>
      </c>
      <c r="J1048" t="s">
        <v>570</v>
      </c>
      <c r="K1048" t="s">
        <v>2203</v>
      </c>
      <c r="L1048" s="3">
        <v>45841</v>
      </c>
      <c r="M10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48" s="3">
        <v>45824</v>
      </c>
      <c r="O1048" s="5">
        <f>IFERROR((PlanMasine[[#This Row],[Norma]]/PlanMasine[[#This Row],[Q]])*(PlanMasine[[#This Row],[Q]]/SUMIF(C:C,PlanMasine[[#This Row],[RN]],B:B)*PlanMasine[[#This Row],[KPLQ]]),0)</f>
        <v>2</v>
      </c>
      <c r="P1048">
        <v>227549</v>
      </c>
      <c r="Q1048">
        <f>COUNTIF(PROMJENA!A:A,PlanMasine[[#This Row],[KPL]]&amp;"-"&amp;PlanMasine[[#This Row],[RN]])</f>
        <v>0</v>
      </c>
      <c r="R1048">
        <f>IFERROR(INDEX(REDOSLIJED!A:A,MATCH(PlanMasine[[#This Row],[KPL]],REDOSLIJED!B:B,0)),MAX(REDOSLIJED!A:A)+1)</f>
        <v>45</v>
      </c>
      <c r="S1048" s="9">
        <f>SUM($M$2:M1048)</f>
        <v>4.12812500000003</v>
      </c>
      <c r="T1048" s="3">
        <f>PlanMasine[[#This Row],[Datum SAS]]-1</f>
        <v>45823</v>
      </c>
      <c r="U1048">
        <f>WEEKDAY(PlanMasine[[#This Row],[ZAVRŠETAK MAŠINSKE]],2)</f>
        <v>7</v>
      </c>
      <c r="V1048" s="3">
        <f>IF(WEEKDAY(PlanMasine[[#This Row],[Datum SAS]]-1,2)=7,PlanMasine[[#This Row],[Datum SAS]]-3,PlanMasine[[#This Row],[Datum SAS]]-1)</f>
        <v>45821</v>
      </c>
      <c r="W1048">
        <f>WEEKNUM(PlanMasine[[#This Row],[Column2]],1)</f>
        <v>24</v>
      </c>
    </row>
    <row r="1049" spans="1:23" x14ac:dyDescent="0.25">
      <c r="A1049">
        <v>1029046</v>
      </c>
      <c r="B1049">
        <v>1</v>
      </c>
      <c r="C1049">
        <v>1029065</v>
      </c>
      <c r="D1049" t="s">
        <v>1923</v>
      </c>
      <c r="E1049">
        <v>36</v>
      </c>
      <c r="F1049">
        <v>12</v>
      </c>
      <c r="G1049">
        <v>0</v>
      </c>
      <c r="H1049">
        <v>0</v>
      </c>
      <c r="I1049" t="s">
        <v>5</v>
      </c>
      <c r="J1049" t="s">
        <v>570</v>
      </c>
      <c r="K1049" t="s">
        <v>2203</v>
      </c>
      <c r="L1049" s="3">
        <v>45841</v>
      </c>
      <c r="M10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49" s="3">
        <v>45824</v>
      </c>
      <c r="O1049" s="5">
        <f>IFERROR((PlanMasine[[#This Row],[Norma]]/PlanMasine[[#This Row],[Q]])*(PlanMasine[[#This Row],[Q]]/SUMIF(C:C,PlanMasine[[#This Row],[RN]],B:B)*PlanMasine[[#This Row],[KPLQ]]),0)</f>
        <v>3</v>
      </c>
      <c r="P1049">
        <v>227547</v>
      </c>
      <c r="Q1049">
        <f>COUNTIF(PROMJENA!A:A,PlanMasine[[#This Row],[KPL]]&amp;"-"&amp;PlanMasine[[#This Row],[RN]])</f>
        <v>0</v>
      </c>
      <c r="R1049">
        <f>IFERROR(INDEX(REDOSLIJED!A:A,MATCH(PlanMasine[[#This Row],[KPL]],REDOSLIJED!B:B,0)),MAX(REDOSLIJED!A:A)+1)</f>
        <v>45</v>
      </c>
      <c r="S1049" s="9">
        <f>SUM($M$2:M1049)</f>
        <v>4.1302083333333632</v>
      </c>
      <c r="T1049" s="3">
        <f>PlanMasine[[#This Row],[Datum SAS]]-1</f>
        <v>45823</v>
      </c>
      <c r="U1049">
        <f>WEEKDAY(PlanMasine[[#This Row],[ZAVRŠETAK MAŠINSKE]],2)</f>
        <v>7</v>
      </c>
      <c r="V1049" s="3">
        <f>IF(WEEKDAY(PlanMasine[[#This Row],[Datum SAS]]-1,2)=7,PlanMasine[[#This Row],[Datum SAS]]-3,PlanMasine[[#This Row],[Datum SAS]]-1)</f>
        <v>45821</v>
      </c>
      <c r="W1049">
        <f>WEEKNUM(PlanMasine[[#This Row],[Column2]],1)</f>
        <v>24</v>
      </c>
    </row>
    <row r="1050" spans="1:23" x14ac:dyDescent="0.25">
      <c r="A1050">
        <v>1029046</v>
      </c>
      <c r="B1050">
        <v>1</v>
      </c>
      <c r="C1050">
        <v>1029090</v>
      </c>
      <c r="D1050" t="s">
        <v>2101</v>
      </c>
      <c r="E1050">
        <v>24</v>
      </c>
      <c r="F1050">
        <v>12</v>
      </c>
      <c r="G1050">
        <v>0</v>
      </c>
      <c r="H1050">
        <v>0</v>
      </c>
      <c r="I1050" t="s">
        <v>5</v>
      </c>
      <c r="J1050" t="s">
        <v>570</v>
      </c>
      <c r="K1050" t="s">
        <v>2203</v>
      </c>
      <c r="L1050" s="3">
        <v>45841</v>
      </c>
      <c r="M10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50" s="3">
        <v>45824</v>
      </c>
      <c r="O1050" s="5">
        <f>IFERROR((PlanMasine[[#This Row],[Norma]]/PlanMasine[[#This Row],[Q]])*(PlanMasine[[#This Row],[Q]]/SUMIF(C:C,PlanMasine[[#This Row],[RN]],B:B)*PlanMasine[[#This Row],[KPLQ]]),0)</f>
        <v>2</v>
      </c>
      <c r="P1050">
        <v>227584</v>
      </c>
      <c r="Q1050">
        <f>COUNTIF(PROMJENA!A:A,PlanMasine[[#This Row],[KPL]]&amp;"-"&amp;PlanMasine[[#This Row],[RN]])</f>
        <v>0</v>
      </c>
      <c r="R1050">
        <f>IFERROR(INDEX(REDOSLIJED!A:A,MATCH(PlanMasine[[#This Row],[KPL]],REDOSLIJED!B:B,0)),MAX(REDOSLIJED!A:A)+1)</f>
        <v>45</v>
      </c>
      <c r="S1050" s="9">
        <f>SUM($M$2:M1050)</f>
        <v>4.1315972222222523</v>
      </c>
      <c r="T1050" s="3">
        <f>PlanMasine[[#This Row],[Datum SAS]]-1</f>
        <v>45823</v>
      </c>
      <c r="U1050">
        <f>WEEKDAY(PlanMasine[[#This Row],[ZAVRŠETAK MAŠINSKE]],2)</f>
        <v>7</v>
      </c>
      <c r="V1050" s="3">
        <f>IF(WEEKDAY(PlanMasine[[#This Row],[Datum SAS]]-1,2)=7,PlanMasine[[#This Row],[Datum SAS]]-3,PlanMasine[[#This Row],[Datum SAS]]-1)</f>
        <v>45821</v>
      </c>
      <c r="W1050">
        <f>WEEKNUM(PlanMasine[[#This Row],[Column2]],1)</f>
        <v>24</v>
      </c>
    </row>
    <row r="1051" spans="1:23" x14ac:dyDescent="0.25">
      <c r="A1051">
        <v>1029046</v>
      </c>
      <c r="B1051">
        <v>1</v>
      </c>
      <c r="C1051">
        <v>1029096</v>
      </c>
      <c r="D1051" t="s">
        <v>2100</v>
      </c>
      <c r="E1051">
        <v>24</v>
      </c>
      <c r="F1051">
        <v>12</v>
      </c>
      <c r="G1051">
        <v>0</v>
      </c>
      <c r="H1051">
        <v>0</v>
      </c>
      <c r="I1051" t="s">
        <v>5</v>
      </c>
      <c r="J1051" t="s">
        <v>570</v>
      </c>
      <c r="K1051" t="s">
        <v>2203</v>
      </c>
      <c r="L1051" s="3">
        <v>45841</v>
      </c>
      <c r="M10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51" s="3">
        <v>45824</v>
      </c>
      <c r="O1051" s="5">
        <f>IFERROR((PlanMasine[[#This Row],[Norma]]/PlanMasine[[#This Row],[Q]])*(PlanMasine[[#This Row],[Q]]/SUMIF(C:C,PlanMasine[[#This Row],[RN]],B:B)*PlanMasine[[#This Row],[KPLQ]]),0)</f>
        <v>2</v>
      </c>
      <c r="P1051">
        <v>227590</v>
      </c>
      <c r="Q1051">
        <f>COUNTIF(PROMJENA!A:A,PlanMasine[[#This Row],[KPL]]&amp;"-"&amp;PlanMasine[[#This Row],[RN]])</f>
        <v>0</v>
      </c>
      <c r="R1051">
        <f>IFERROR(INDEX(REDOSLIJED!A:A,MATCH(PlanMasine[[#This Row],[KPL]],REDOSLIJED!B:B,0)),MAX(REDOSLIJED!A:A)+1)</f>
        <v>45</v>
      </c>
      <c r="S1051" s="9">
        <f>SUM($M$2:M1051)</f>
        <v>4.1329861111111414</v>
      </c>
      <c r="T1051" s="3">
        <f>PlanMasine[[#This Row],[Datum SAS]]-1</f>
        <v>45823</v>
      </c>
      <c r="U1051">
        <f>WEEKDAY(PlanMasine[[#This Row],[ZAVRŠETAK MAŠINSKE]],2)</f>
        <v>7</v>
      </c>
      <c r="V1051" s="3">
        <f>IF(WEEKDAY(PlanMasine[[#This Row],[Datum SAS]]-1,2)=7,PlanMasine[[#This Row],[Datum SAS]]-3,PlanMasine[[#This Row],[Datum SAS]]-1)</f>
        <v>45821</v>
      </c>
      <c r="W1051">
        <f>WEEKNUM(PlanMasine[[#This Row],[Column2]],1)</f>
        <v>24</v>
      </c>
    </row>
    <row r="1052" spans="1:23" x14ac:dyDescent="0.25">
      <c r="A1052">
        <v>1029047</v>
      </c>
      <c r="B1052">
        <v>1</v>
      </c>
      <c r="C1052">
        <v>1029078</v>
      </c>
      <c r="D1052" t="s">
        <v>1964</v>
      </c>
      <c r="E1052">
        <v>48</v>
      </c>
      <c r="F1052">
        <v>12</v>
      </c>
      <c r="G1052">
        <v>0</v>
      </c>
      <c r="H1052">
        <v>0</v>
      </c>
      <c r="I1052" t="s">
        <v>5</v>
      </c>
      <c r="J1052" t="s">
        <v>570</v>
      </c>
      <c r="K1052" t="s">
        <v>2203</v>
      </c>
      <c r="L1052" s="3">
        <v>45841</v>
      </c>
      <c r="M10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52" s="3">
        <v>45824</v>
      </c>
      <c r="O1052" s="5">
        <f>IFERROR((PlanMasine[[#This Row],[Norma]]/PlanMasine[[#This Row],[Q]])*(PlanMasine[[#This Row],[Q]]/SUMIF(C:C,PlanMasine[[#This Row],[RN]],B:B)*PlanMasine[[#This Row],[KPLQ]]),0)</f>
        <v>4</v>
      </c>
      <c r="P1052">
        <v>227561</v>
      </c>
      <c r="Q1052">
        <f>COUNTIF(PROMJENA!A:A,PlanMasine[[#This Row],[KPL]]&amp;"-"&amp;PlanMasine[[#This Row],[RN]])</f>
        <v>0</v>
      </c>
      <c r="R1052">
        <f>IFERROR(INDEX(REDOSLIJED!A:A,MATCH(PlanMasine[[#This Row],[KPL]],REDOSLIJED!B:B,0)),MAX(REDOSLIJED!A:A)+1)</f>
        <v>45</v>
      </c>
      <c r="S1052" s="9">
        <f>SUM($M$2:M1052)</f>
        <v>4.1357638888889197</v>
      </c>
      <c r="T1052" s="3">
        <f>PlanMasine[[#This Row],[Datum SAS]]-1</f>
        <v>45823</v>
      </c>
      <c r="U1052">
        <f>WEEKDAY(PlanMasine[[#This Row],[ZAVRŠETAK MAŠINSKE]],2)</f>
        <v>7</v>
      </c>
      <c r="V1052" s="3">
        <f>IF(WEEKDAY(PlanMasine[[#This Row],[Datum SAS]]-1,2)=7,PlanMasine[[#This Row],[Datum SAS]]-3,PlanMasine[[#This Row],[Datum SAS]]-1)</f>
        <v>45821</v>
      </c>
      <c r="W1052">
        <f>WEEKNUM(PlanMasine[[#This Row],[Column2]],1)</f>
        <v>24</v>
      </c>
    </row>
    <row r="1053" spans="1:23" x14ac:dyDescent="0.25">
      <c r="A1053">
        <v>1029047</v>
      </c>
      <c r="B1053">
        <v>1</v>
      </c>
      <c r="C1053">
        <v>1029094</v>
      </c>
      <c r="D1053" t="s">
        <v>1920</v>
      </c>
      <c r="E1053">
        <v>12</v>
      </c>
      <c r="F1053">
        <v>12</v>
      </c>
      <c r="G1053">
        <v>0</v>
      </c>
      <c r="H1053">
        <v>0</v>
      </c>
      <c r="I1053" t="s">
        <v>5</v>
      </c>
      <c r="J1053" t="s">
        <v>570</v>
      </c>
      <c r="K1053" t="s">
        <v>2203</v>
      </c>
      <c r="L1053" s="3">
        <v>45841</v>
      </c>
      <c r="M10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053" s="3">
        <v>45824</v>
      </c>
      <c r="O1053" s="5">
        <f>IFERROR((PlanMasine[[#This Row],[Norma]]/PlanMasine[[#This Row],[Q]])*(PlanMasine[[#This Row],[Q]]/SUMIF(C:C,PlanMasine[[#This Row],[RN]],B:B)*PlanMasine[[#This Row],[KPLQ]]),0)</f>
        <v>1</v>
      </c>
      <c r="P1053">
        <v>227588</v>
      </c>
      <c r="Q1053">
        <f>COUNTIF(PROMJENA!A:A,PlanMasine[[#This Row],[KPL]]&amp;"-"&amp;PlanMasine[[#This Row],[RN]])</f>
        <v>0</v>
      </c>
      <c r="R1053">
        <f>IFERROR(INDEX(REDOSLIJED!A:A,MATCH(PlanMasine[[#This Row],[KPL]],REDOSLIJED!B:B,0)),MAX(REDOSLIJED!A:A)+1)</f>
        <v>45</v>
      </c>
      <c r="S1053" s="9">
        <f>SUM($M$2:M1053)</f>
        <v>4.1364583333333638</v>
      </c>
      <c r="T1053" s="3">
        <f>PlanMasine[[#This Row],[Datum SAS]]-1</f>
        <v>45823</v>
      </c>
      <c r="U1053">
        <f>WEEKDAY(PlanMasine[[#This Row],[ZAVRŠETAK MAŠINSKE]],2)</f>
        <v>7</v>
      </c>
      <c r="V1053" s="3">
        <f>IF(WEEKDAY(PlanMasine[[#This Row],[Datum SAS]]-1,2)=7,PlanMasine[[#This Row],[Datum SAS]]-3,PlanMasine[[#This Row],[Datum SAS]]-1)</f>
        <v>45821</v>
      </c>
      <c r="W1053">
        <f>WEEKNUM(PlanMasine[[#This Row],[Column2]],1)</f>
        <v>24</v>
      </c>
    </row>
    <row r="1054" spans="1:23" x14ac:dyDescent="0.25">
      <c r="A1054">
        <v>1029047</v>
      </c>
      <c r="B1054">
        <v>1</v>
      </c>
      <c r="C1054">
        <v>1029098</v>
      </c>
      <c r="D1054" t="s">
        <v>2099</v>
      </c>
      <c r="E1054">
        <v>24</v>
      </c>
      <c r="F1054">
        <v>12</v>
      </c>
      <c r="G1054">
        <v>0</v>
      </c>
      <c r="H1054">
        <v>0</v>
      </c>
      <c r="I1054" t="s">
        <v>5</v>
      </c>
      <c r="J1054" t="s">
        <v>570</v>
      </c>
      <c r="K1054" t="s">
        <v>2203</v>
      </c>
      <c r="L1054" s="3">
        <v>45841</v>
      </c>
      <c r="M10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54" s="3">
        <v>45824</v>
      </c>
      <c r="O1054" s="5">
        <f>IFERROR((PlanMasine[[#This Row],[Norma]]/PlanMasine[[#This Row],[Q]])*(PlanMasine[[#This Row],[Q]]/SUMIF(C:C,PlanMasine[[#This Row],[RN]],B:B)*PlanMasine[[#This Row],[KPLQ]]),0)</f>
        <v>2</v>
      </c>
      <c r="P1054">
        <v>227592</v>
      </c>
      <c r="Q1054">
        <f>COUNTIF(PROMJENA!A:A,PlanMasine[[#This Row],[KPL]]&amp;"-"&amp;PlanMasine[[#This Row],[RN]])</f>
        <v>0</v>
      </c>
      <c r="R1054">
        <f>IFERROR(INDEX(REDOSLIJED!A:A,MATCH(PlanMasine[[#This Row],[KPL]],REDOSLIJED!B:B,0)),MAX(REDOSLIJED!A:A)+1)</f>
        <v>45</v>
      </c>
      <c r="S1054" s="9">
        <f>SUM($M$2:M1054)</f>
        <v>4.1378472222222529</v>
      </c>
      <c r="T1054" s="3">
        <f>PlanMasine[[#This Row],[Datum SAS]]-1</f>
        <v>45823</v>
      </c>
      <c r="U1054">
        <f>WEEKDAY(PlanMasine[[#This Row],[ZAVRŠETAK MAŠINSKE]],2)</f>
        <v>7</v>
      </c>
      <c r="V1054" s="3">
        <f>IF(WEEKDAY(PlanMasine[[#This Row],[Datum SAS]]-1,2)=7,PlanMasine[[#This Row],[Datum SAS]]-3,PlanMasine[[#This Row],[Datum SAS]]-1)</f>
        <v>45821</v>
      </c>
      <c r="W1054">
        <f>WEEKNUM(PlanMasine[[#This Row],[Column2]],1)</f>
        <v>24</v>
      </c>
    </row>
    <row r="1055" spans="1:23" x14ac:dyDescent="0.25">
      <c r="A1055">
        <v>1029047</v>
      </c>
      <c r="B1055">
        <v>1</v>
      </c>
      <c r="C1055">
        <v>1029058</v>
      </c>
      <c r="D1055" t="s">
        <v>1966</v>
      </c>
      <c r="E1055">
        <v>60</v>
      </c>
      <c r="F1055">
        <v>12</v>
      </c>
      <c r="G1055">
        <v>0</v>
      </c>
      <c r="H1055">
        <v>0</v>
      </c>
      <c r="I1055" t="s">
        <v>5</v>
      </c>
      <c r="J1055" t="s">
        <v>570</v>
      </c>
      <c r="K1055" t="s">
        <v>2203</v>
      </c>
      <c r="L1055" s="3">
        <v>45841</v>
      </c>
      <c r="M10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55" s="3">
        <v>45824</v>
      </c>
      <c r="O1055" s="5">
        <f>IFERROR((PlanMasine[[#This Row],[Norma]]/PlanMasine[[#This Row],[Q]])*(PlanMasine[[#This Row],[Q]]/SUMIF(C:C,PlanMasine[[#This Row],[RN]],B:B)*PlanMasine[[#This Row],[KPLQ]]),0)</f>
        <v>5</v>
      </c>
      <c r="P1055">
        <v>227540</v>
      </c>
      <c r="Q1055">
        <f>COUNTIF(PROMJENA!A:A,PlanMasine[[#This Row],[KPL]]&amp;"-"&amp;PlanMasine[[#This Row],[RN]])</f>
        <v>0</v>
      </c>
      <c r="R1055">
        <f>IFERROR(INDEX(REDOSLIJED!A:A,MATCH(PlanMasine[[#This Row],[KPL]],REDOSLIJED!B:B,0)),MAX(REDOSLIJED!A:A)+1)</f>
        <v>45</v>
      </c>
      <c r="S1055" s="9">
        <f>SUM($M$2:M1055)</f>
        <v>4.1413194444444752</v>
      </c>
      <c r="T1055" s="3">
        <f>PlanMasine[[#This Row],[Datum SAS]]-1</f>
        <v>45823</v>
      </c>
      <c r="U1055">
        <f>WEEKDAY(PlanMasine[[#This Row],[ZAVRŠETAK MAŠINSKE]],2)</f>
        <v>7</v>
      </c>
      <c r="V1055" s="3">
        <f>IF(WEEKDAY(PlanMasine[[#This Row],[Datum SAS]]-1,2)=7,PlanMasine[[#This Row],[Datum SAS]]-3,PlanMasine[[#This Row],[Datum SAS]]-1)</f>
        <v>45821</v>
      </c>
      <c r="W1055">
        <f>WEEKNUM(PlanMasine[[#This Row],[Column2]],1)</f>
        <v>24</v>
      </c>
    </row>
    <row r="1056" spans="1:23" x14ac:dyDescent="0.25">
      <c r="A1056">
        <v>1029047</v>
      </c>
      <c r="B1056">
        <v>1</v>
      </c>
      <c r="C1056">
        <v>1029067</v>
      </c>
      <c r="D1056" t="s">
        <v>1729</v>
      </c>
      <c r="E1056">
        <v>24</v>
      </c>
      <c r="F1056">
        <v>12</v>
      </c>
      <c r="G1056">
        <v>0</v>
      </c>
      <c r="H1056">
        <v>0</v>
      </c>
      <c r="I1056" t="s">
        <v>5</v>
      </c>
      <c r="J1056" t="s">
        <v>570</v>
      </c>
      <c r="K1056" t="s">
        <v>2203</v>
      </c>
      <c r="L1056" s="3">
        <v>45841</v>
      </c>
      <c r="M10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56" s="3">
        <v>45824</v>
      </c>
      <c r="O1056" s="5">
        <f>IFERROR((PlanMasine[[#This Row],[Norma]]/PlanMasine[[#This Row],[Q]])*(PlanMasine[[#This Row],[Q]]/SUMIF(C:C,PlanMasine[[#This Row],[RN]],B:B)*PlanMasine[[#This Row],[KPLQ]]),0)</f>
        <v>2</v>
      </c>
      <c r="P1056">
        <v>227549</v>
      </c>
      <c r="Q1056">
        <f>COUNTIF(PROMJENA!A:A,PlanMasine[[#This Row],[KPL]]&amp;"-"&amp;PlanMasine[[#This Row],[RN]])</f>
        <v>0</v>
      </c>
      <c r="R1056">
        <f>IFERROR(INDEX(REDOSLIJED!A:A,MATCH(PlanMasine[[#This Row],[KPL]],REDOSLIJED!B:B,0)),MAX(REDOSLIJED!A:A)+1)</f>
        <v>45</v>
      </c>
      <c r="S1056" s="9">
        <f>SUM($M$2:M1056)</f>
        <v>4.1427083333333643</v>
      </c>
      <c r="T1056" s="3">
        <f>PlanMasine[[#This Row],[Datum SAS]]-1</f>
        <v>45823</v>
      </c>
      <c r="U1056">
        <f>WEEKDAY(PlanMasine[[#This Row],[ZAVRŠETAK MAŠINSKE]],2)</f>
        <v>7</v>
      </c>
      <c r="V1056" s="3">
        <f>IF(WEEKDAY(PlanMasine[[#This Row],[Datum SAS]]-1,2)=7,PlanMasine[[#This Row],[Datum SAS]]-3,PlanMasine[[#This Row],[Datum SAS]]-1)</f>
        <v>45821</v>
      </c>
      <c r="W1056">
        <f>WEEKNUM(PlanMasine[[#This Row],[Column2]],1)</f>
        <v>24</v>
      </c>
    </row>
    <row r="1057" spans="1:23" x14ac:dyDescent="0.25">
      <c r="A1057">
        <v>1029047</v>
      </c>
      <c r="B1057">
        <v>1</v>
      </c>
      <c r="C1057">
        <v>1029083</v>
      </c>
      <c r="D1057" t="s">
        <v>1921</v>
      </c>
      <c r="E1057">
        <v>18</v>
      </c>
      <c r="F1057">
        <v>12</v>
      </c>
      <c r="G1057">
        <v>0</v>
      </c>
      <c r="H1057">
        <v>0</v>
      </c>
      <c r="I1057" t="s">
        <v>5</v>
      </c>
      <c r="J1057" t="s">
        <v>570</v>
      </c>
      <c r="K1057" t="s">
        <v>2203</v>
      </c>
      <c r="L1057" s="3">
        <v>45841</v>
      </c>
      <c r="M10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57" s="3">
        <v>45824</v>
      </c>
      <c r="O1057" s="5">
        <f>IFERROR((PlanMasine[[#This Row],[Norma]]/PlanMasine[[#This Row],[Q]])*(PlanMasine[[#This Row],[Q]]/SUMIF(C:C,PlanMasine[[#This Row],[RN]],B:B)*PlanMasine[[#This Row],[KPLQ]]),0)</f>
        <v>1.5</v>
      </c>
      <c r="P1057">
        <v>227574</v>
      </c>
      <c r="Q1057">
        <f>COUNTIF(PROMJENA!A:A,PlanMasine[[#This Row],[KPL]]&amp;"-"&amp;PlanMasine[[#This Row],[RN]])</f>
        <v>0</v>
      </c>
      <c r="R1057">
        <f>IFERROR(INDEX(REDOSLIJED!A:A,MATCH(PlanMasine[[#This Row],[KPL]],REDOSLIJED!B:B,0)),MAX(REDOSLIJED!A:A)+1)</f>
        <v>45</v>
      </c>
      <c r="S1057" s="9">
        <f>SUM($M$2:M1057)</f>
        <v>4.1437500000000309</v>
      </c>
      <c r="T1057" s="3">
        <f>PlanMasine[[#This Row],[Datum SAS]]-1</f>
        <v>45823</v>
      </c>
      <c r="U1057">
        <f>WEEKDAY(PlanMasine[[#This Row],[ZAVRŠETAK MAŠINSKE]],2)</f>
        <v>7</v>
      </c>
      <c r="V1057" s="3">
        <f>IF(WEEKDAY(PlanMasine[[#This Row],[Datum SAS]]-1,2)=7,PlanMasine[[#This Row],[Datum SAS]]-3,PlanMasine[[#This Row],[Datum SAS]]-1)</f>
        <v>45821</v>
      </c>
      <c r="W1057">
        <f>WEEKNUM(PlanMasine[[#This Row],[Column2]],1)</f>
        <v>24</v>
      </c>
    </row>
    <row r="1058" spans="1:23" x14ac:dyDescent="0.25">
      <c r="A1058">
        <v>1029047</v>
      </c>
      <c r="B1058">
        <v>1</v>
      </c>
      <c r="C1058">
        <v>1029070</v>
      </c>
      <c r="D1058" t="s">
        <v>1922</v>
      </c>
      <c r="E1058">
        <v>48</v>
      </c>
      <c r="F1058">
        <v>12</v>
      </c>
      <c r="G1058">
        <v>0</v>
      </c>
      <c r="H1058">
        <v>0</v>
      </c>
      <c r="I1058" t="s">
        <v>5</v>
      </c>
      <c r="J1058" t="s">
        <v>570</v>
      </c>
      <c r="K1058" t="s">
        <v>2203</v>
      </c>
      <c r="L1058" s="3">
        <v>45841</v>
      </c>
      <c r="M10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58" s="3">
        <v>45824</v>
      </c>
      <c r="O1058" s="5">
        <f>IFERROR((PlanMasine[[#This Row],[Norma]]/PlanMasine[[#This Row],[Q]])*(PlanMasine[[#This Row],[Q]]/SUMIF(C:C,PlanMasine[[#This Row],[RN]],B:B)*PlanMasine[[#This Row],[KPLQ]]),0)</f>
        <v>4</v>
      </c>
      <c r="P1058">
        <v>227553</v>
      </c>
      <c r="Q1058">
        <f>COUNTIF(PROMJENA!A:A,PlanMasine[[#This Row],[KPL]]&amp;"-"&amp;PlanMasine[[#This Row],[RN]])</f>
        <v>0</v>
      </c>
      <c r="R1058">
        <f>IFERROR(INDEX(REDOSLIJED!A:A,MATCH(PlanMasine[[#This Row],[KPL]],REDOSLIJED!B:B,0)),MAX(REDOSLIJED!A:A)+1)</f>
        <v>45</v>
      </c>
      <c r="S1058" s="9">
        <f>SUM($M$2:M1058)</f>
        <v>4.1465277777778091</v>
      </c>
      <c r="T1058" s="3">
        <f>PlanMasine[[#This Row],[Datum SAS]]-1</f>
        <v>45823</v>
      </c>
      <c r="U1058">
        <f>WEEKDAY(PlanMasine[[#This Row],[ZAVRŠETAK MAŠINSKE]],2)</f>
        <v>7</v>
      </c>
      <c r="V1058" s="3">
        <f>IF(WEEKDAY(PlanMasine[[#This Row],[Datum SAS]]-1,2)=7,PlanMasine[[#This Row],[Datum SAS]]-3,PlanMasine[[#This Row],[Datum SAS]]-1)</f>
        <v>45821</v>
      </c>
      <c r="W1058">
        <f>WEEKNUM(PlanMasine[[#This Row],[Column2]],1)</f>
        <v>24</v>
      </c>
    </row>
    <row r="1059" spans="1:23" x14ac:dyDescent="0.25">
      <c r="A1059">
        <v>1029047</v>
      </c>
      <c r="B1059">
        <v>1</v>
      </c>
      <c r="C1059">
        <v>1029096</v>
      </c>
      <c r="D1059" t="s">
        <v>2100</v>
      </c>
      <c r="E1059">
        <v>24</v>
      </c>
      <c r="F1059">
        <v>12</v>
      </c>
      <c r="G1059">
        <v>0</v>
      </c>
      <c r="H1059">
        <v>0</v>
      </c>
      <c r="I1059" t="s">
        <v>5</v>
      </c>
      <c r="J1059" t="s">
        <v>570</v>
      </c>
      <c r="K1059" t="s">
        <v>2203</v>
      </c>
      <c r="L1059" s="3">
        <v>45841</v>
      </c>
      <c r="M10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59" s="3">
        <v>45824</v>
      </c>
      <c r="O1059" s="5">
        <f>IFERROR((PlanMasine[[#This Row],[Norma]]/PlanMasine[[#This Row],[Q]])*(PlanMasine[[#This Row],[Q]]/SUMIF(C:C,PlanMasine[[#This Row],[RN]],B:B)*PlanMasine[[#This Row],[KPLQ]]),0)</f>
        <v>2</v>
      </c>
      <c r="P1059">
        <v>227590</v>
      </c>
      <c r="Q1059">
        <f>COUNTIF(PROMJENA!A:A,PlanMasine[[#This Row],[KPL]]&amp;"-"&amp;PlanMasine[[#This Row],[RN]])</f>
        <v>0</v>
      </c>
      <c r="R1059">
        <f>IFERROR(INDEX(REDOSLIJED!A:A,MATCH(PlanMasine[[#This Row],[KPL]],REDOSLIJED!B:B,0)),MAX(REDOSLIJED!A:A)+1)</f>
        <v>45</v>
      </c>
      <c r="S1059" s="9">
        <f>SUM($M$2:M1059)</f>
        <v>4.1479166666666982</v>
      </c>
      <c r="T1059" s="3">
        <f>PlanMasine[[#This Row],[Datum SAS]]-1</f>
        <v>45823</v>
      </c>
      <c r="U1059">
        <f>WEEKDAY(PlanMasine[[#This Row],[ZAVRŠETAK MAŠINSKE]],2)</f>
        <v>7</v>
      </c>
      <c r="V1059" s="3">
        <f>IF(WEEKDAY(PlanMasine[[#This Row],[Datum SAS]]-1,2)=7,PlanMasine[[#This Row],[Datum SAS]]-3,PlanMasine[[#This Row],[Datum SAS]]-1)</f>
        <v>45821</v>
      </c>
      <c r="W1059">
        <f>WEEKNUM(PlanMasine[[#This Row],[Column2]],1)</f>
        <v>24</v>
      </c>
    </row>
    <row r="1060" spans="1:23" x14ac:dyDescent="0.25">
      <c r="A1060">
        <v>1029047</v>
      </c>
      <c r="B1060">
        <v>1</v>
      </c>
      <c r="C1060">
        <v>1029087</v>
      </c>
      <c r="D1060" t="s">
        <v>1965</v>
      </c>
      <c r="E1060">
        <v>24</v>
      </c>
      <c r="F1060">
        <v>12</v>
      </c>
      <c r="G1060">
        <v>0</v>
      </c>
      <c r="H1060">
        <v>0</v>
      </c>
      <c r="I1060" t="s">
        <v>5</v>
      </c>
      <c r="J1060" t="s">
        <v>570</v>
      </c>
      <c r="K1060" t="s">
        <v>2203</v>
      </c>
      <c r="L1060" s="3">
        <v>45841</v>
      </c>
      <c r="M10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60" s="3">
        <v>45824</v>
      </c>
      <c r="O1060" s="5">
        <f>IFERROR((PlanMasine[[#This Row],[Norma]]/PlanMasine[[#This Row],[Q]])*(PlanMasine[[#This Row],[Q]]/SUMIF(C:C,PlanMasine[[#This Row],[RN]],B:B)*PlanMasine[[#This Row],[KPLQ]]),0)</f>
        <v>2</v>
      </c>
      <c r="P1060">
        <v>227581</v>
      </c>
      <c r="Q1060">
        <f>COUNTIF(PROMJENA!A:A,PlanMasine[[#This Row],[KPL]]&amp;"-"&amp;PlanMasine[[#This Row],[RN]])</f>
        <v>0</v>
      </c>
      <c r="R1060">
        <f>IFERROR(INDEX(REDOSLIJED!A:A,MATCH(PlanMasine[[#This Row],[KPL]],REDOSLIJED!B:B,0)),MAX(REDOSLIJED!A:A)+1)</f>
        <v>45</v>
      </c>
      <c r="S1060" s="9">
        <f>SUM($M$2:M1060)</f>
        <v>4.1493055555555873</v>
      </c>
      <c r="T1060" s="3">
        <f>PlanMasine[[#This Row],[Datum SAS]]-1</f>
        <v>45823</v>
      </c>
      <c r="U1060">
        <f>WEEKDAY(PlanMasine[[#This Row],[ZAVRŠETAK MAŠINSKE]],2)</f>
        <v>7</v>
      </c>
      <c r="V1060" s="3">
        <f>IF(WEEKDAY(PlanMasine[[#This Row],[Datum SAS]]-1,2)=7,PlanMasine[[#This Row],[Datum SAS]]-3,PlanMasine[[#This Row],[Datum SAS]]-1)</f>
        <v>45821</v>
      </c>
      <c r="W1060">
        <f>WEEKNUM(PlanMasine[[#This Row],[Column2]],1)</f>
        <v>24</v>
      </c>
    </row>
    <row r="1061" spans="1:23" x14ac:dyDescent="0.25">
      <c r="A1061">
        <v>1029047</v>
      </c>
      <c r="B1061">
        <v>1</v>
      </c>
      <c r="C1061">
        <v>1029065</v>
      </c>
      <c r="D1061" t="s">
        <v>1923</v>
      </c>
      <c r="E1061">
        <v>36</v>
      </c>
      <c r="F1061">
        <v>12</v>
      </c>
      <c r="G1061">
        <v>0</v>
      </c>
      <c r="H1061">
        <v>0</v>
      </c>
      <c r="I1061" t="s">
        <v>5</v>
      </c>
      <c r="J1061" t="s">
        <v>570</v>
      </c>
      <c r="K1061" t="s">
        <v>2203</v>
      </c>
      <c r="L1061" s="3">
        <v>45841</v>
      </c>
      <c r="M10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61" s="3">
        <v>45824</v>
      </c>
      <c r="O1061" s="5">
        <f>IFERROR((PlanMasine[[#This Row],[Norma]]/PlanMasine[[#This Row],[Q]])*(PlanMasine[[#This Row],[Q]]/SUMIF(C:C,PlanMasine[[#This Row],[RN]],B:B)*PlanMasine[[#This Row],[KPLQ]]),0)</f>
        <v>3</v>
      </c>
      <c r="P1061">
        <v>227547</v>
      </c>
      <c r="Q1061">
        <f>COUNTIF(PROMJENA!A:A,PlanMasine[[#This Row],[KPL]]&amp;"-"&amp;PlanMasine[[#This Row],[RN]])</f>
        <v>0</v>
      </c>
      <c r="R1061">
        <f>IFERROR(INDEX(REDOSLIJED!A:A,MATCH(PlanMasine[[#This Row],[KPL]],REDOSLIJED!B:B,0)),MAX(REDOSLIJED!A:A)+1)</f>
        <v>45</v>
      </c>
      <c r="S1061" s="9">
        <f>SUM($M$2:M1061)</f>
        <v>4.1513888888889205</v>
      </c>
      <c r="T1061" s="3">
        <f>PlanMasine[[#This Row],[Datum SAS]]-1</f>
        <v>45823</v>
      </c>
      <c r="U1061">
        <f>WEEKDAY(PlanMasine[[#This Row],[ZAVRŠETAK MAŠINSKE]],2)</f>
        <v>7</v>
      </c>
      <c r="V1061" s="3">
        <f>IF(WEEKDAY(PlanMasine[[#This Row],[Datum SAS]]-1,2)=7,PlanMasine[[#This Row],[Datum SAS]]-3,PlanMasine[[#This Row],[Datum SAS]]-1)</f>
        <v>45821</v>
      </c>
      <c r="W1061">
        <f>WEEKNUM(PlanMasine[[#This Row],[Column2]],1)</f>
        <v>24</v>
      </c>
    </row>
    <row r="1062" spans="1:23" x14ac:dyDescent="0.25">
      <c r="A1062">
        <v>1029047</v>
      </c>
      <c r="B1062">
        <v>1</v>
      </c>
      <c r="C1062">
        <v>1029080</v>
      </c>
      <c r="D1062" t="s">
        <v>1730</v>
      </c>
      <c r="E1062">
        <v>60</v>
      </c>
      <c r="F1062">
        <v>12</v>
      </c>
      <c r="G1062">
        <v>0</v>
      </c>
      <c r="H1062">
        <v>0</v>
      </c>
      <c r="I1062" t="s">
        <v>5</v>
      </c>
      <c r="J1062" t="s">
        <v>570</v>
      </c>
      <c r="K1062" t="s">
        <v>2203</v>
      </c>
      <c r="L1062" s="3">
        <v>45841</v>
      </c>
      <c r="M10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62" s="3">
        <v>45824</v>
      </c>
      <c r="O1062" s="5">
        <f>IFERROR((PlanMasine[[#This Row],[Norma]]/PlanMasine[[#This Row],[Q]])*(PlanMasine[[#This Row],[Q]]/SUMIF(C:C,PlanMasine[[#This Row],[RN]],B:B)*PlanMasine[[#This Row],[KPLQ]]),0)</f>
        <v>5</v>
      </c>
      <c r="P1062">
        <v>227566</v>
      </c>
      <c r="Q1062">
        <f>COUNTIF(PROMJENA!A:A,PlanMasine[[#This Row],[KPL]]&amp;"-"&amp;PlanMasine[[#This Row],[RN]])</f>
        <v>0</v>
      </c>
      <c r="R1062">
        <f>IFERROR(INDEX(REDOSLIJED!A:A,MATCH(PlanMasine[[#This Row],[KPL]],REDOSLIJED!B:B,0)),MAX(REDOSLIJED!A:A)+1)</f>
        <v>45</v>
      </c>
      <c r="S1062" s="9">
        <f>SUM($M$2:M1062)</f>
        <v>4.1548611111111429</v>
      </c>
      <c r="T1062" s="3">
        <f>PlanMasine[[#This Row],[Datum SAS]]-1</f>
        <v>45823</v>
      </c>
      <c r="U1062">
        <f>WEEKDAY(PlanMasine[[#This Row],[ZAVRŠETAK MAŠINSKE]],2)</f>
        <v>7</v>
      </c>
      <c r="V1062" s="3">
        <f>IF(WEEKDAY(PlanMasine[[#This Row],[Datum SAS]]-1,2)=7,PlanMasine[[#This Row],[Datum SAS]]-3,PlanMasine[[#This Row],[Datum SAS]]-1)</f>
        <v>45821</v>
      </c>
      <c r="W1062">
        <f>WEEKNUM(PlanMasine[[#This Row],[Column2]],1)</f>
        <v>24</v>
      </c>
    </row>
    <row r="1063" spans="1:23" x14ac:dyDescent="0.25">
      <c r="A1063">
        <v>1029047</v>
      </c>
      <c r="B1063">
        <v>1</v>
      </c>
      <c r="C1063">
        <v>1029092</v>
      </c>
      <c r="D1063" t="s">
        <v>2102</v>
      </c>
      <c r="E1063">
        <v>24</v>
      </c>
      <c r="F1063">
        <v>12</v>
      </c>
      <c r="G1063">
        <v>0</v>
      </c>
      <c r="H1063">
        <v>0</v>
      </c>
      <c r="I1063" t="s">
        <v>5</v>
      </c>
      <c r="J1063" t="s">
        <v>570</v>
      </c>
      <c r="K1063" t="s">
        <v>2203</v>
      </c>
      <c r="L1063" s="3">
        <v>45841</v>
      </c>
      <c r="M10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63" s="3">
        <v>45824</v>
      </c>
      <c r="O1063" s="5">
        <f>IFERROR((PlanMasine[[#This Row],[Norma]]/PlanMasine[[#This Row],[Q]])*(PlanMasine[[#This Row],[Q]]/SUMIF(C:C,PlanMasine[[#This Row],[RN]],B:B)*PlanMasine[[#This Row],[KPLQ]]),0)</f>
        <v>2</v>
      </c>
      <c r="P1063">
        <v>227586</v>
      </c>
      <c r="Q1063">
        <f>COUNTIF(PROMJENA!A:A,PlanMasine[[#This Row],[KPL]]&amp;"-"&amp;PlanMasine[[#This Row],[RN]])</f>
        <v>0</v>
      </c>
      <c r="R1063">
        <f>IFERROR(INDEX(REDOSLIJED!A:A,MATCH(PlanMasine[[#This Row],[KPL]],REDOSLIJED!B:B,0)),MAX(REDOSLIJED!A:A)+1)</f>
        <v>45</v>
      </c>
      <c r="S1063" s="9">
        <f>SUM($M$2:M1063)</f>
        <v>4.156250000000032</v>
      </c>
      <c r="T1063" s="3">
        <f>PlanMasine[[#This Row],[Datum SAS]]-1</f>
        <v>45823</v>
      </c>
      <c r="U1063">
        <f>WEEKDAY(PlanMasine[[#This Row],[ZAVRŠETAK MAŠINSKE]],2)</f>
        <v>7</v>
      </c>
      <c r="V1063" s="3">
        <f>IF(WEEKDAY(PlanMasine[[#This Row],[Datum SAS]]-1,2)=7,PlanMasine[[#This Row],[Datum SAS]]-3,PlanMasine[[#This Row],[Datum SAS]]-1)</f>
        <v>45821</v>
      </c>
      <c r="W1063">
        <f>WEEKNUM(PlanMasine[[#This Row],[Column2]],1)</f>
        <v>24</v>
      </c>
    </row>
    <row r="1064" spans="1:23" x14ac:dyDescent="0.25">
      <c r="A1064">
        <v>1029047</v>
      </c>
      <c r="B1064">
        <v>1</v>
      </c>
      <c r="C1064">
        <v>1029076</v>
      </c>
      <c r="D1064" t="s">
        <v>1963</v>
      </c>
      <c r="E1064">
        <v>48</v>
      </c>
      <c r="F1064">
        <v>12</v>
      </c>
      <c r="G1064">
        <v>0</v>
      </c>
      <c r="H1064">
        <v>0</v>
      </c>
      <c r="I1064" t="s">
        <v>5</v>
      </c>
      <c r="J1064" t="s">
        <v>570</v>
      </c>
      <c r="K1064" t="s">
        <v>2203</v>
      </c>
      <c r="L1064" s="3">
        <v>45841</v>
      </c>
      <c r="M10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64" s="3">
        <v>45824</v>
      </c>
      <c r="O1064" s="5">
        <f>IFERROR((PlanMasine[[#This Row],[Norma]]/PlanMasine[[#This Row],[Q]])*(PlanMasine[[#This Row],[Q]]/SUMIF(C:C,PlanMasine[[#This Row],[RN]],B:B)*PlanMasine[[#This Row],[KPLQ]]),0)</f>
        <v>4</v>
      </c>
      <c r="P1064">
        <v>227559</v>
      </c>
      <c r="Q1064">
        <f>COUNTIF(PROMJENA!A:A,PlanMasine[[#This Row],[KPL]]&amp;"-"&amp;PlanMasine[[#This Row],[RN]])</f>
        <v>0</v>
      </c>
      <c r="R1064">
        <f>IFERROR(INDEX(REDOSLIJED!A:A,MATCH(PlanMasine[[#This Row],[KPL]],REDOSLIJED!B:B,0)),MAX(REDOSLIJED!A:A)+1)</f>
        <v>45</v>
      </c>
      <c r="S1064" s="9">
        <f>SUM($M$2:M1064)</f>
        <v>4.1590277777778102</v>
      </c>
      <c r="T1064" s="3">
        <f>PlanMasine[[#This Row],[Datum SAS]]-1</f>
        <v>45823</v>
      </c>
      <c r="U1064">
        <f>WEEKDAY(PlanMasine[[#This Row],[ZAVRŠETAK MAŠINSKE]],2)</f>
        <v>7</v>
      </c>
      <c r="V1064" s="3">
        <f>IF(WEEKDAY(PlanMasine[[#This Row],[Datum SAS]]-1,2)=7,PlanMasine[[#This Row],[Datum SAS]]-3,PlanMasine[[#This Row],[Datum SAS]]-1)</f>
        <v>45821</v>
      </c>
      <c r="W1064">
        <f>WEEKNUM(PlanMasine[[#This Row],[Column2]],1)</f>
        <v>24</v>
      </c>
    </row>
    <row r="1065" spans="1:23" x14ac:dyDescent="0.25">
      <c r="A1065">
        <v>1029047</v>
      </c>
      <c r="B1065">
        <v>1</v>
      </c>
      <c r="C1065">
        <v>1029090</v>
      </c>
      <c r="D1065" t="s">
        <v>2101</v>
      </c>
      <c r="E1065">
        <v>24</v>
      </c>
      <c r="F1065">
        <v>12</v>
      </c>
      <c r="G1065">
        <v>0</v>
      </c>
      <c r="H1065">
        <v>0</v>
      </c>
      <c r="I1065" t="s">
        <v>5</v>
      </c>
      <c r="J1065" t="s">
        <v>570</v>
      </c>
      <c r="K1065" t="s">
        <v>2203</v>
      </c>
      <c r="L1065" s="3">
        <v>45841</v>
      </c>
      <c r="M10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65" s="3">
        <v>45824</v>
      </c>
      <c r="O1065" s="5">
        <f>IFERROR((PlanMasine[[#This Row],[Norma]]/PlanMasine[[#This Row],[Q]])*(PlanMasine[[#This Row],[Q]]/SUMIF(C:C,PlanMasine[[#This Row],[RN]],B:B)*PlanMasine[[#This Row],[KPLQ]]),0)</f>
        <v>2</v>
      </c>
      <c r="P1065">
        <v>227584</v>
      </c>
      <c r="Q1065">
        <f>COUNTIF(PROMJENA!A:A,PlanMasine[[#This Row],[KPL]]&amp;"-"&amp;PlanMasine[[#This Row],[RN]])</f>
        <v>0</v>
      </c>
      <c r="R1065">
        <f>IFERROR(INDEX(REDOSLIJED!A:A,MATCH(PlanMasine[[#This Row],[KPL]],REDOSLIJED!B:B,0)),MAX(REDOSLIJED!A:A)+1)</f>
        <v>45</v>
      </c>
      <c r="S1065" s="9">
        <f>SUM($M$2:M1065)</f>
        <v>4.1604166666666993</v>
      </c>
      <c r="T1065" s="3">
        <f>PlanMasine[[#This Row],[Datum SAS]]-1</f>
        <v>45823</v>
      </c>
      <c r="U1065">
        <f>WEEKDAY(PlanMasine[[#This Row],[ZAVRŠETAK MAŠINSKE]],2)</f>
        <v>7</v>
      </c>
      <c r="V1065" s="3">
        <f>IF(WEEKDAY(PlanMasine[[#This Row],[Datum SAS]]-1,2)=7,PlanMasine[[#This Row],[Datum SAS]]-3,PlanMasine[[#This Row],[Datum SAS]]-1)</f>
        <v>45821</v>
      </c>
      <c r="W1065">
        <f>WEEKNUM(PlanMasine[[#This Row],[Column2]],1)</f>
        <v>24</v>
      </c>
    </row>
    <row r="1066" spans="1:23" x14ac:dyDescent="0.25">
      <c r="A1066">
        <v>1029048</v>
      </c>
      <c r="B1066">
        <v>1</v>
      </c>
      <c r="C1066">
        <v>1029076</v>
      </c>
      <c r="D1066" t="s">
        <v>1963</v>
      </c>
      <c r="E1066">
        <v>48</v>
      </c>
      <c r="F1066">
        <v>12</v>
      </c>
      <c r="G1066">
        <v>0</v>
      </c>
      <c r="H1066">
        <v>0</v>
      </c>
      <c r="I1066" t="s">
        <v>5</v>
      </c>
      <c r="J1066" t="s">
        <v>570</v>
      </c>
      <c r="K1066" t="s">
        <v>2203</v>
      </c>
      <c r="L1066" s="3">
        <v>45841</v>
      </c>
      <c r="M10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66" s="3">
        <v>45824</v>
      </c>
      <c r="O1066" s="5">
        <f>IFERROR((PlanMasine[[#This Row],[Norma]]/PlanMasine[[#This Row],[Q]])*(PlanMasine[[#This Row],[Q]]/SUMIF(C:C,PlanMasine[[#This Row],[RN]],B:B)*PlanMasine[[#This Row],[KPLQ]]),0)</f>
        <v>4</v>
      </c>
      <c r="P1066">
        <v>227559</v>
      </c>
      <c r="Q1066">
        <f>COUNTIF(PROMJENA!A:A,PlanMasine[[#This Row],[KPL]]&amp;"-"&amp;PlanMasine[[#This Row],[RN]])</f>
        <v>0</v>
      </c>
      <c r="R1066">
        <f>IFERROR(INDEX(REDOSLIJED!A:A,MATCH(PlanMasine[[#This Row],[KPL]],REDOSLIJED!B:B,0)),MAX(REDOSLIJED!A:A)+1)</f>
        <v>45</v>
      </c>
      <c r="S1066" s="9">
        <f>SUM($M$2:M1066)</f>
        <v>4.1631944444444775</v>
      </c>
      <c r="T1066" s="3">
        <f>PlanMasine[[#This Row],[Datum SAS]]-1</f>
        <v>45823</v>
      </c>
      <c r="U1066">
        <f>WEEKDAY(PlanMasine[[#This Row],[ZAVRŠETAK MAŠINSKE]],2)</f>
        <v>7</v>
      </c>
      <c r="V1066" s="3">
        <f>IF(WEEKDAY(PlanMasine[[#This Row],[Datum SAS]]-1,2)=7,PlanMasine[[#This Row],[Datum SAS]]-3,PlanMasine[[#This Row],[Datum SAS]]-1)</f>
        <v>45821</v>
      </c>
      <c r="W1066">
        <f>WEEKNUM(PlanMasine[[#This Row],[Column2]],1)</f>
        <v>24</v>
      </c>
    </row>
    <row r="1067" spans="1:23" x14ac:dyDescent="0.25">
      <c r="A1067">
        <v>1029048</v>
      </c>
      <c r="B1067">
        <v>1</v>
      </c>
      <c r="C1067">
        <v>1029096</v>
      </c>
      <c r="D1067" t="s">
        <v>2100</v>
      </c>
      <c r="E1067">
        <v>24</v>
      </c>
      <c r="F1067">
        <v>12</v>
      </c>
      <c r="G1067">
        <v>0</v>
      </c>
      <c r="H1067">
        <v>0</v>
      </c>
      <c r="I1067" t="s">
        <v>5</v>
      </c>
      <c r="J1067" t="s">
        <v>570</v>
      </c>
      <c r="K1067" t="s">
        <v>2203</v>
      </c>
      <c r="L1067" s="3">
        <v>45841</v>
      </c>
      <c r="M10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67" s="3">
        <v>45824</v>
      </c>
      <c r="O1067" s="5">
        <f>IFERROR((PlanMasine[[#This Row],[Norma]]/PlanMasine[[#This Row],[Q]])*(PlanMasine[[#This Row],[Q]]/SUMIF(C:C,PlanMasine[[#This Row],[RN]],B:B)*PlanMasine[[#This Row],[KPLQ]]),0)</f>
        <v>2</v>
      </c>
      <c r="P1067">
        <v>227590</v>
      </c>
      <c r="Q1067">
        <f>COUNTIF(PROMJENA!A:A,PlanMasine[[#This Row],[KPL]]&amp;"-"&amp;PlanMasine[[#This Row],[RN]])</f>
        <v>0</v>
      </c>
      <c r="R1067">
        <f>IFERROR(INDEX(REDOSLIJED!A:A,MATCH(PlanMasine[[#This Row],[KPL]],REDOSLIJED!B:B,0)),MAX(REDOSLIJED!A:A)+1)</f>
        <v>45</v>
      </c>
      <c r="S1067" s="9">
        <f>SUM($M$2:M1067)</f>
        <v>4.1645833333333666</v>
      </c>
      <c r="T1067" s="3">
        <f>PlanMasine[[#This Row],[Datum SAS]]-1</f>
        <v>45823</v>
      </c>
      <c r="U1067">
        <f>WEEKDAY(PlanMasine[[#This Row],[ZAVRŠETAK MAŠINSKE]],2)</f>
        <v>7</v>
      </c>
      <c r="V1067" s="3">
        <f>IF(WEEKDAY(PlanMasine[[#This Row],[Datum SAS]]-1,2)=7,PlanMasine[[#This Row],[Datum SAS]]-3,PlanMasine[[#This Row],[Datum SAS]]-1)</f>
        <v>45821</v>
      </c>
      <c r="W1067">
        <f>WEEKNUM(PlanMasine[[#This Row],[Column2]],1)</f>
        <v>24</v>
      </c>
    </row>
    <row r="1068" spans="1:23" x14ac:dyDescent="0.25">
      <c r="A1068">
        <v>1029048</v>
      </c>
      <c r="B1068">
        <v>1</v>
      </c>
      <c r="C1068">
        <v>1029078</v>
      </c>
      <c r="D1068" t="s">
        <v>1964</v>
      </c>
      <c r="E1068">
        <v>48</v>
      </c>
      <c r="F1068">
        <v>12</v>
      </c>
      <c r="G1068">
        <v>0</v>
      </c>
      <c r="H1068">
        <v>0</v>
      </c>
      <c r="I1068" t="s">
        <v>5</v>
      </c>
      <c r="J1068" t="s">
        <v>570</v>
      </c>
      <c r="K1068" t="s">
        <v>2203</v>
      </c>
      <c r="L1068" s="3">
        <v>45841</v>
      </c>
      <c r="M10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68" s="3">
        <v>45824</v>
      </c>
      <c r="O1068" s="5">
        <f>IFERROR((PlanMasine[[#This Row],[Norma]]/PlanMasine[[#This Row],[Q]])*(PlanMasine[[#This Row],[Q]]/SUMIF(C:C,PlanMasine[[#This Row],[RN]],B:B)*PlanMasine[[#This Row],[KPLQ]]),0)</f>
        <v>4</v>
      </c>
      <c r="P1068">
        <v>227561</v>
      </c>
      <c r="Q1068">
        <f>COUNTIF(PROMJENA!A:A,PlanMasine[[#This Row],[KPL]]&amp;"-"&amp;PlanMasine[[#This Row],[RN]])</f>
        <v>0</v>
      </c>
      <c r="R1068">
        <f>IFERROR(INDEX(REDOSLIJED!A:A,MATCH(PlanMasine[[#This Row],[KPL]],REDOSLIJED!B:B,0)),MAX(REDOSLIJED!A:A)+1)</f>
        <v>45</v>
      </c>
      <c r="S1068" s="9">
        <f>SUM($M$2:M1068)</f>
        <v>4.1673611111111448</v>
      </c>
      <c r="T1068" s="3">
        <f>PlanMasine[[#This Row],[Datum SAS]]-1</f>
        <v>45823</v>
      </c>
      <c r="U1068">
        <f>WEEKDAY(PlanMasine[[#This Row],[ZAVRŠETAK MAŠINSKE]],2)</f>
        <v>7</v>
      </c>
      <c r="V1068" s="3">
        <f>IF(WEEKDAY(PlanMasine[[#This Row],[Datum SAS]]-1,2)=7,PlanMasine[[#This Row],[Datum SAS]]-3,PlanMasine[[#This Row],[Datum SAS]]-1)</f>
        <v>45821</v>
      </c>
      <c r="W1068">
        <f>WEEKNUM(PlanMasine[[#This Row],[Column2]],1)</f>
        <v>24</v>
      </c>
    </row>
    <row r="1069" spans="1:23" x14ac:dyDescent="0.25">
      <c r="A1069">
        <v>1029048</v>
      </c>
      <c r="B1069">
        <v>1</v>
      </c>
      <c r="C1069">
        <v>1029094</v>
      </c>
      <c r="D1069" t="s">
        <v>1920</v>
      </c>
      <c r="E1069">
        <v>12</v>
      </c>
      <c r="F1069">
        <v>12</v>
      </c>
      <c r="G1069">
        <v>0</v>
      </c>
      <c r="H1069">
        <v>0</v>
      </c>
      <c r="I1069" t="s">
        <v>5</v>
      </c>
      <c r="J1069" t="s">
        <v>570</v>
      </c>
      <c r="K1069" t="s">
        <v>2203</v>
      </c>
      <c r="L1069" s="3">
        <v>45841</v>
      </c>
      <c r="M10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069" s="3">
        <v>45824</v>
      </c>
      <c r="O1069" s="5">
        <f>IFERROR((PlanMasine[[#This Row],[Norma]]/PlanMasine[[#This Row],[Q]])*(PlanMasine[[#This Row],[Q]]/SUMIF(C:C,PlanMasine[[#This Row],[RN]],B:B)*PlanMasine[[#This Row],[KPLQ]]),0)</f>
        <v>1</v>
      </c>
      <c r="P1069">
        <v>227588</v>
      </c>
      <c r="Q1069">
        <f>COUNTIF(PROMJENA!A:A,PlanMasine[[#This Row],[KPL]]&amp;"-"&amp;PlanMasine[[#This Row],[RN]])</f>
        <v>0</v>
      </c>
      <c r="R1069">
        <f>IFERROR(INDEX(REDOSLIJED!A:A,MATCH(PlanMasine[[#This Row],[KPL]],REDOSLIJED!B:B,0)),MAX(REDOSLIJED!A:A)+1)</f>
        <v>45</v>
      </c>
      <c r="S1069" s="9">
        <f>SUM($M$2:M1069)</f>
        <v>4.1680555555555889</v>
      </c>
      <c r="T1069" s="3">
        <f>PlanMasine[[#This Row],[Datum SAS]]-1</f>
        <v>45823</v>
      </c>
      <c r="U1069">
        <f>WEEKDAY(PlanMasine[[#This Row],[ZAVRŠETAK MAŠINSKE]],2)</f>
        <v>7</v>
      </c>
      <c r="V1069" s="3">
        <f>IF(WEEKDAY(PlanMasine[[#This Row],[Datum SAS]]-1,2)=7,PlanMasine[[#This Row],[Datum SAS]]-3,PlanMasine[[#This Row],[Datum SAS]]-1)</f>
        <v>45821</v>
      </c>
      <c r="W1069">
        <f>WEEKNUM(PlanMasine[[#This Row],[Column2]],1)</f>
        <v>24</v>
      </c>
    </row>
    <row r="1070" spans="1:23" x14ac:dyDescent="0.25">
      <c r="A1070">
        <v>1029048</v>
      </c>
      <c r="B1070">
        <v>1</v>
      </c>
      <c r="C1070">
        <v>1029065</v>
      </c>
      <c r="D1070" t="s">
        <v>1923</v>
      </c>
      <c r="E1070">
        <v>36</v>
      </c>
      <c r="F1070">
        <v>12</v>
      </c>
      <c r="G1070">
        <v>0</v>
      </c>
      <c r="H1070">
        <v>0</v>
      </c>
      <c r="I1070" t="s">
        <v>5</v>
      </c>
      <c r="J1070" t="s">
        <v>570</v>
      </c>
      <c r="K1070" t="s">
        <v>2203</v>
      </c>
      <c r="L1070" s="3">
        <v>45841</v>
      </c>
      <c r="M10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70" s="3">
        <v>45824</v>
      </c>
      <c r="O1070" s="5">
        <f>IFERROR((PlanMasine[[#This Row],[Norma]]/PlanMasine[[#This Row],[Q]])*(PlanMasine[[#This Row],[Q]]/SUMIF(C:C,PlanMasine[[#This Row],[RN]],B:B)*PlanMasine[[#This Row],[KPLQ]]),0)</f>
        <v>3</v>
      </c>
      <c r="P1070">
        <v>227547</v>
      </c>
      <c r="Q1070">
        <f>COUNTIF(PROMJENA!A:A,PlanMasine[[#This Row],[KPL]]&amp;"-"&amp;PlanMasine[[#This Row],[RN]])</f>
        <v>0</v>
      </c>
      <c r="R1070">
        <f>IFERROR(INDEX(REDOSLIJED!A:A,MATCH(PlanMasine[[#This Row],[KPL]],REDOSLIJED!B:B,0)),MAX(REDOSLIJED!A:A)+1)</f>
        <v>45</v>
      </c>
      <c r="S1070" s="9">
        <f>SUM($M$2:M1070)</f>
        <v>4.1701388888889221</v>
      </c>
      <c r="T1070" s="3">
        <f>PlanMasine[[#This Row],[Datum SAS]]-1</f>
        <v>45823</v>
      </c>
      <c r="U1070">
        <f>WEEKDAY(PlanMasine[[#This Row],[ZAVRŠETAK MAŠINSKE]],2)</f>
        <v>7</v>
      </c>
      <c r="V1070" s="3">
        <f>IF(WEEKDAY(PlanMasine[[#This Row],[Datum SAS]]-1,2)=7,PlanMasine[[#This Row],[Datum SAS]]-3,PlanMasine[[#This Row],[Datum SAS]]-1)</f>
        <v>45821</v>
      </c>
      <c r="W1070">
        <f>WEEKNUM(PlanMasine[[#This Row],[Column2]],1)</f>
        <v>24</v>
      </c>
    </row>
    <row r="1071" spans="1:23" x14ac:dyDescent="0.25">
      <c r="A1071">
        <v>1029048</v>
      </c>
      <c r="B1071">
        <v>1</v>
      </c>
      <c r="C1071">
        <v>1029098</v>
      </c>
      <c r="D1071" t="s">
        <v>2099</v>
      </c>
      <c r="E1071">
        <v>24</v>
      </c>
      <c r="F1071">
        <v>12</v>
      </c>
      <c r="G1071">
        <v>0</v>
      </c>
      <c r="H1071">
        <v>0</v>
      </c>
      <c r="I1071" t="s">
        <v>5</v>
      </c>
      <c r="J1071" t="s">
        <v>570</v>
      </c>
      <c r="K1071" t="s">
        <v>2203</v>
      </c>
      <c r="L1071" s="3">
        <v>45841</v>
      </c>
      <c r="M10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71" s="3">
        <v>45824</v>
      </c>
      <c r="O1071" s="5">
        <f>IFERROR((PlanMasine[[#This Row],[Norma]]/PlanMasine[[#This Row],[Q]])*(PlanMasine[[#This Row],[Q]]/SUMIF(C:C,PlanMasine[[#This Row],[RN]],B:B)*PlanMasine[[#This Row],[KPLQ]]),0)</f>
        <v>2</v>
      </c>
      <c r="P1071">
        <v>227592</v>
      </c>
      <c r="Q1071">
        <f>COUNTIF(PROMJENA!A:A,PlanMasine[[#This Row],[KPL]]&amp;"-"&amp;PlanMasine[[#This Row],[RN]])</f>
        <v>0</v>
      </c>
      <c r="R1071">
        <f>IFERROR(INDEX(REDOSLIJED!A:A,MATCH(PlanMasine[[#This Row],[KPL]],REDOSLIJED!B:B,0)),MAX(REDOSLIJED!A:A)+1)</f>
        <v>45</v>
      </c>
      <c r="S1071" s="9">
        <f>SUM($M$2:M1071)</f>
        <v>4.1715277777778113</v>
      </c>
      <c r="T1071" s="3">
        <f>PlanMasine[[#This Row],[Datum SAS]]-1</f>
        <v>45823</v>
      </c>
      <c r="U1071">
        <f>WEEKDAY(PlanMasine[[#This Row],[ZAVRŠETAK MAŠINSKE]],2)</f>
        <v>7</v>
      </c>
      <c r="V1071" s="3">
        <f>IF(WEEKDAY(PlanMasine[[#This Row],[Datum SAS]]-1,2)=7,PlanMasine[[#This Row],[Datum SAS]]-3,PlanMasine[[#This Row],[Datum SAS]]-1)</f>
        <v>45821</v>
      </c>
      <c r="W1071">
        <f>WEEKNUM(PlanMasine[[#This Row],[Column2]],1)</f>
        <v>24</v>
      </c>
    </row>
    <row r="1072" spans="1:23" x14ac:dyDescent="0.25">
      <c r="A1072">
        <v>1029048</v>
      </c>
      <c r="B1072">
        <v>1</v>
      </c>
      <c r="C1072">
        <v>1029058</v>
      </c>
      <c r="D1072" t="s">
        <v>1966</v>
      </c>
      <c r="E1072">
        <v>60</v>
      </c>
      <c r="F1072">
        <v>12</v>
      </c>
      <c r="G1072">
        <v>0</v>
      </c>
      <c r="H1072">
        <v>0</v>
      </c>
      <c r="I1072" t="s">
        <v>5</v>
      </c>
      <c r="J1072" t="s">
        <v>570</v>
      </c>
      <c r="K1072" t="s">
        <v>2203</v>
      </c>
      <c r="L1072" s="3">
        <v>45841</v>
      </c>
      <c r="M10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72" s="3">
        <v>45824</v>
      </c>
      <c r="O1072" s="5">
        <f>IFERROR((PlanMasine[[#This Row],[Norma]]/PlanMasine[[#This Row],[Q]])*(PlanMasine[[#This Row],[Q]]/SUMIF(C:C,PlanMasine[[#This Row],[RN]],B:B)*PlanMasine[[#This Row],[KPLQ]]),0)</f>
        <v>5</v>
      </c>
      <c r="P1072">
        <v>227540</v>
      </c>
      <c r="Q1072">
        <f>COUNTIF(PROMJENA!A:A,PlanMasine[[#This Row],[KPL]]&amp;"-"&amp;PlanMasine[[#This Row],[RN]])</f>
        <v>0</v>
      </c>
      <c r="R1072">
        <f>IFERROR(INDEX(REDOSLIJED!A:A,MATCH(PlanMasine[[#This Row],[KPL]],REDOSLIJED!B:B,0)),MAX(REDOSLIJED!A:A)+1)</f>
        <v>45</v>
      </c>
      <c r="S1072" s="9">
        <f>SUM($M$2:M1072)</f>
        <v>4.1750000000000336</v>
      </c>
      <c r="T1072" s="3">
        <f>PlanMasine[[#This Row],[Datum SAS]]-1</f>
        <v>45823</v>
      </c>
      <c r="U1072">
        <f>WEEKDAY(PlanMasine[[#This Row],[ZAVRŠETAK MAŠINSKE]],2)</f>
        <v>7</v>
      </c>
      <c r="V1072" s="3">
        <f>IF(WEEKDAY(PlanMasine[[#This Row],[Datum SAS]]-1,2)=7,PlanMasine[[#This Row],[Datum SAS]]-3,PlanMasine[[#This Row],[Datum SAS]]-1)</f>
        <v>45821</v>
      </c>
      <c r="W1072">
        <f>WEEKNUM(PlanMasine[[#This Row],[Column2]],1)</f>
        <v>24</v>
      </c>
    </row>
    <row r="1073" spans="1:23" x14ac:dyDescent="0.25">
      <c r="A1073">
        <v>1029048</v>
      </c>
      <c r="B1073">
        <v>1</v>
      </c>
      <c r="C1073">
        <v>1029083</v>
      </c>
      <c r="D1073" t="s">
        <v>1921</v>
      </c>
      <c r="E1073">
        <v>18</v>
      </c>
      <c r="F1073">
        <v>12</v>
      </c>
      <c r="G1073">
        <v>0</v>
      </c>
      <c r="H1073">
        <v>0</v>
      </c>
      <c r="I1073" t="s">
        <v>5</v>
      </c>
      <c r="J1073" t="s">
        <v>570</v>
      </c>
      <c r="K1073" t="s">
        <v>2203</v>
      </c>
      <c r="L1073" s="3">
        <v>45841</v>
      </c>
      <c r="M10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73" s="3">
        <v>45824</v>
      </c>
      <c r="O1073" s="5">
        <f>IFERROR((PlanMasine[[#This Row],[Norma]]/PlanMasine[[#This Row],[Q]])*(PlanMasine[[#This Row],[Q]]/SUMIF(C:C,PlanMasine[[#This Row],[RN]],B:B)*PlanMasine[[#This Row],[KPLQ]]),0)</f>
        <v>1.5</v>
      </c>
      <c r="P1073">
        <v>227574</v>
      </c>
      <c r="Q1073">
        <f>COUNTIF(PROMJENA!A:A,PlanMasine[[#This Row],[KPL]]&amp;"-"&amp;PlanMasine[[#This Row],[RN]])</f>
        <v>0</v>
      </c>
      <c r="R1073">
        <f>IFERROR(INDEX(REDOSLIJED!A:A,MATCH(PlanMasine[[#This Row],[KPL]],REDOSLIJED!B:B,0)),MAX(REDOSLIJED!A:A)+1)</f>
        <v>45</v>
      </c>
      <c r="S1073" s="9">
        <f>SUM($M$2:M1073)</f>
        <v>4.1760416666667002</v>
      </c>
      <c r="T1073" s="3">
        <f>PlanMasine[[#This Row],[Datum SAS]]-1</f>
        <v>45823</v>
      </c>
      <c r="U1073">
        <f>WEEKDAY(PlanMasine[[#This Row],[ZAVRŠETAK MAŠINSKE]],2)</f>
        <v>7</v>
      </c>
      <c r="V1073" s="3">
        <f>IF(WEEKDAY(PlanMasine[[#This Row],[Datum SAS]]-1,2)=7,PlanMasine[[#This Row],[Datum SAS]]-3,PlanMasine[[#This Row],[Datum SAS]]-1)</f>
        <v>45821</v>
      </c>
      <c r="W1073">
        <f>WEEKNUM(PlanMasine[[#This Row],[Column2]],1)</f>
        <v>24</v>
      </c>
    </row>
    <row r="1074" spans="1:23" x14ac:dyDescent="0.25">
      <c r="A1074">
        <v>1029048</v>
      </c>
      <c r="B1074">
        <v>1</v>
      </c>
      <c r="C1074">
        <v>1029090</v>
      </c>
      <c r="D1074" t="s">
        <v>2101</v>
      </c>
      <c r="E1074">
        <v>24</v>
      </c>
      <c r="F1074">
        <v>12</v>
      </c>
      <c r="G1074">
        <v>0</v>
      </c>
      <c r="H1074">
        <v>0</v>
      </c>
      <c r="I1074" t="s">
        <v>5</v>
      </c>
      <c r="J1074" t="s">
        <v>570</v>
      </c>
      <c r="K1074" t="s">
        <v>2203</v>
      </c>
      <c r="L1074" s="3">
        <v>45841</v>
      </c>
      <c r="M10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74" s="3">
        <v>45824</v>
      </c>
      <c r="O1074" s="5">
        <f>IFERROR((PlanMasine[[#This Row],[Norma]]/PlanMasine[[#This Row],[Q]])*(PlanMasine[[#This Row],[Q]]/SUMIF(C:C,PlanMasine[[#This Row],[RN]],B:B)*PlanMasine[[#This Row],[KPLQ]]),0)</f>
        <v>2</v>
      </c>
      <c r="P1074">
        <v>227584</v>
      </c>
      <c r="Q1074">
        <f>COUNTIF(PROMJENA!A:A,PlanMasine[[#This Row],[KPL]]&amp;"-"&amp;PlanMasine[[#This Row],[RN]])</f>
        <v>0</v>
      </c>
      <c r="R1074">
        <f>IFERROR(INDEX(REDOSLIJED!A:A,MATCH(PlanMasine[[#This Row],[KPL]],REDOSLIJED!B:B,0)),MAX(REDOSLIJED!A:A)+1)</f>
        <v>45</v>
      </c>
      <c r="S1074" s="9">
        <f>SUM($M$2:M1074)</f>
        <v>4.1774305555555893</v>
      </c>
      <c r="T1074" s="3">
        <f>PlanMasine[[#This Row],[Datum SAS]]-1</f>
        <v>45823</v>
      </c>
      <c r="U1074">
        <f>WEEKDAY(PlanMasine[[#This Row],[ZAVRŠETAK MAŠINSKE]],2)</f>
        <v>7</v>
      </c>
      <c r="V1074" s="3">
        <f>IF(WEEKDAY(PlanMasine[[#This Row],[Datum SAS]]-1,2)=7,PlanMasine[[#This Row],[Datum SAS]]-3,PlanMasine[[#This Row],[Datum SAS]]-1)</f>
        <v>45821</v>
      </c>
      <c r="W1074">
        <f>WEEKNUM(PlanMasine[[#This Row],[Column2]],1)</f>
        <v>24</v>
      </c>
    </row>
    <row r="1075" spans="1:23" x14ac:dyDescent="0.25">
      <c r="A1075">
        <v>1029048</v>
      </c>
      <c r="B1075">
        <v>1</v>
      </c>
      <c r="C1075">
        <v>1029070</v>
      </c>
      <c r="D1075" t="s">
        <v>1922</v>
      </c>
      <c r="E1075">
        <v>48</v>
      </c>
      <c r="F1075">
        <v>12</v>
      </c>
      <c r="G1075">
        <v>0</v>
      </c>
      <c r="H1075">
        <v>0</v>
      </c>
      <c r="I1075" t="s">
        <v>5</v>
      </c>
      <c r="J1075" t="s">
        <v>570</v>
      </c>
      <c r="K1075" t="s">
        <v>2203</v>
      </c>
      <c r="L1075" s="3">
        <v>45841</v>
      </c>
      <c r="M10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75" s="3">
        <v>45824</v>
      </c>
      <c r="O1075" s="5">
        <f>IFERROR((PlanMasine[[#This Row],[Norma]]/PlanMasine[[#This Row],[Q]])*(PlanMasine[[#This Row],[Q]]/SUMIF(C:C,PlanMasine[[#This Row],[RN]],B:B)*PlanMasine[[#This Row],[KPLQ]]),0)</f>
        <v>4</v>
      </c>
      <c r="P1075">
        <v>227553</v>
      </c>
      <c r="Q1075">
        <f>COUNTIF(PROMJENA!A:A,PlanMasine[[#This Row],[KPL]]&amp;"-"&amp;PlanMasine[[#This Row],[RN]])</f>
        <v>0</v>
      </c>
      <c r="R1075">
        <f>IFERROR(INDEX(REDOSLIJED!A:A,MATCH(PlanMasine[[#This Row],[KPL]],REDOSLIJED!B:B,0)),MAX(REDOSLIJED!A:A)+1)</f>
        <v>45</v>
      </c>
      <c r="S1075" s="9">
        <f>SUM($M$2:M1075)</f>
        <v>4.1802083333333675</v>
      </c>
      <c r="T1075" s="3">
        <f>PlanMasine[[#This Row],[Datum SAS]]-1</f>
        <v>45823</v>
      </c>
      <c r="U1075">
        <f>WEEKDAY(PlanMasine[[#This Row],[ZAVRŠETAK MAŠINSKE]],2)</f>
        <v>7</v>
      </c>
      <c r="V1075" s="3">
        <f>IF(WEEKDAY(PlanMasine[[#This Row],[Datum SAS]]-1,2)=7,PlanMasine[[#This Row],[Datum SAS]]-3,PlanMasine[[#This Row],[Datum SAS]]-1)</f>
        <v>45821</v>
      </c>
      <c r="W1075">
        <f>WEEKNUM(PlanMasine[[#This Row],[Column2]],1)</f>
        <v>24</v>
      </c>
    </row>
    <row r="1076" spans="1:23" x14ac:dyDescent="0.25">
      <c r="A1076">
        <v>1029048</v>
      </c>
      <c r="B1076">
        <v>1</v>
      </c>
      <c r="C1076">
        <v>1029092</v>
      </c>
      <c r="D1076" t="s">
        <v>2102</v>
      </c>
      <c r="E1076">
        <v>24</v>
      </c>
      <c r="F1076">
        <v>12</v>
      </c>
      <c r="G1076">
        <v>0</v>
      </c>
      <c r="H1076">
        <v>0</v>
      </c>
      <c r="I1076" t="s">
        <v>5</v>
      </c>
      <c r="J1076" t="s">
        <v>570</v>
      </c>
      <c r="K1076" t="s">
        <v>2203</v>
      </c>
      <c r="L1076" s="3">
        <v>45841</v>
      </c>
      <c r="M10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76" s="3">
        <v>45824</v>
      </c>
      <c r="O1076" s="5">
        <f>IFERROR((PlanMasine[[#This Row],[Norma]]/PlanMasine[[#This Row],[Q]])*(PlanMasine[[#This Row],[Q]]/SUMIF(C:C,PlanMasine[[#This Row],[RN]],B:B)*PlanMasine[[#This Row],[KPLQ]]),0)</f>
        <v>2</v>
      </c>
      <c r="P1076">
        <v>227586</v>
      </c>
      <c r="Q1076">
        <f>COUNTIF(PROMJENA!A:A,PlanMasine[[#This Row],[KPL]]&amp;"-"&amp;PlanMasine[[#This Row],[RN]])</f>
        <v>0</v>
      </c>
      <c r="R1076">
        <f>IFERROR(INDEX(REDOSLIJED!A:A,MATCH(PlanMasine[[#This Row],[KPL]],REDOSLIJED!B:B,0)),MAX(REDOSLIJED!A:A)+1)</f>
        <v>45</v>
      </c>
      <c r="S1076" s="9">
        <f>SUM($M$2:M1076)</f>
        <v>4.1815972222222566</v>
      </c>
      <c r="T1076" s="3">
        <f>PlanMasine[[#This Row],[Datum SAS]]-1</f>
        <v>45823</v>
      </c>
      <c r="U1076">
        <f>WEEKDAY(PlanMasine[[#This Row],[ZAVRŠETAK MAŠINSKE]],2)</f>
        <v>7</v>
      </c>
      <c r="V1076" s="3">
        <f>IF(WEEKDAY(PlanMasine[[#This Row],[Datum SAS]]-1,2)=7,PlanMasine[[#This Row],[Datum SAS]]-3,PlanMasine[[#This Row],[Datum SAS]]-1)</f>
        <v>45821</v>
      </c>
      <c r="W1076">
        <f>WEEKNUM(PlanMasine[[#This Row],[Column2]],1)</f>
        <v>24</v>
      </c>
    </row>
    <row r="1077" spans="1:23" x14ac:dyDescent="0.25">
      <c r="A1077">
        <v>1029048</v>
      </c>
      <c r="B1077">
        <v>1</v>
      </c>
      <c r="C1077">
        <v>1029087</v>
      </c>
      <c r="D1077" t="s">
        <v>1965</v>
      </c>
      <c r="E1077">
        <v>24</v>
      </c>
      <c r="F1077">
        <v>12</v>
      </c>
      <c r="G1077">
        <v>0</v>
      </c>
      <c r="H1077">
        <v>0</v>
      </c>
      <c r="I1077" t="s">
        <v>5</v>
      </c>
      <c r="J1077" t="s">
        <v>570</v>
      </c>
      <c r="K1077" t="s">
        <v>2203</v>
      </c>
      <c r="L1077" s="3">
        <v>45841</v>
      </c>
      <c r="M10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77" s="3">
        <v>45824</v>
      </c>
      <c r="O1077" s="5">
        <f>IFERROR((PlanMasine[[#This Row],[Norma]]/PlanMasine[[#This Row],[Q]])*(PlanMasine[[#This Row],[Q]]/SUMIF(C:C,PlanMasine[[#This Row],[RN]],B:B)*PlanMasine[[#This Row],[KPLQ]]),0)</f>
        <v>2</v>
      </c>
      <c r="P1077">
        <v>227581</v>
      </c>
      <c r="Q1077">
        <f>COUNTIF(PROMJENA!A:A,PlanMasine[[#This Row],[KPL]]&amp;"-"&amp;PlanMasine[[#This Row],[RN]])</f>
        <v>0</v>
      </c>
      <c r="R1077">
        <f>IFERROR(INDEX(REDOSLIJED!A:A,MATCH(PlanMasine[[#This Row],[KPL]],REDOSLIJED!B:B,0)),MAX(REDOSLIJED!A:A)+1)</f>
        <v>45</v>
      </c>
      <c r="S1077" s="9">
        <f>SUM($M$2:M1077)</f>
        <v>4.1829861111111457</v>
      </c>
      <c r="T1077" s="3">
        <f>PlanMasine[[#This Row],[Datum SAS]]-1</f>
        <v>45823</v>
      </c>
      <c r="U1077">
        <f>WEEKDAY(PlanMasine[[#This Row],[ZAVRŠETAK MAŠINSKE]],2)</f>
        <v>7</v>
      </c>
      <c r="V1077" s="3">
        <f>IF(WEEKDAY(PlanMasine[[#This Row],[Datum SAS]]-1,2)=7,PlanMasine[[#This Row],[Datum SAS]]-3,PlanMasine[[#This Row],[Datum SAS]]-1)</f>
        <v>45821</v>
      </c>
      <c r="W1077">
        <f>WEEKNUM(PlanMasine[[#This Row],[Column2]],1)</f>
        <v>24</v>
      </c>
    </row>
    <row r="1078" spans="1:23" x14ac:dyDescent="0.25">
      <c r="A1078">
        <v>1029048</v>
      </c>
      <c r="B1078">
        <v>1</v>
      </c>
      <c r="C1078">
        <v>1029067</v>
      </c>
      <c r="D1078" t="s">
        <v>1729</v>
      </c>
      <c r="E1078">
        <v>24</v>
      </c>
      <c r="F1078">
        <v>12</v>
      </c>
      <c r="G1078">
        <v>0</v>
      </c>
      <c r="H1078">
        <v>0</v>
      </c>
      <c r="I1078" t="s">
        <v>5</v>
      </c>
      <c r="J1078" t="s">
        <v>570</v>
      </c>
      <c r="K1078" t="s">
        <v>2203</v>
      </c>
      <c r="L1078" s="3">
        <v>45841</v>
      </c>
      <c r="M10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78" s="3">
        <v>45824</v>
      </c>
      <c r="O1078" s="5">
        <f>IFERROR((PlanMasine[[#This Row],[Norma]]/PlanMasine[[#This Row],[Q]])*(PlanMasine[[#This Row],[Q]]/SUMIF(C:C,PlanMasine[[#This Row],[RN]],B:B)*PlanMasine[[#This Row],[KPLQ]]),0)</f>
        <v>2</v>
      </c>
      <c r="P1078">
        <v>227549</v>
      </c>
      <c r="Q1078">
        <f>COUNTIF(PROMJENA!A:A,PlanMasine[[#This Row],[KPL]]&amp;"-"&amp;PlanMasine[[#This Row],[RN]])</f>
        <v>0</v>
      </c>
      <c r="R1078">
        <f>IFERROR(INDEX(REDOSLIJED!A:A,MATCH(PlanMasine[[#This Row],[KPL]],REDOSLIJED!B:B,0)),MAX(REDOSLIJED!A:A)+1)</f>
        <v>45</v>
      </c>
      <c r="S1078" s="9">
        <f>SUM($M$2:M1078)</f>
        <v>4.1843750000000348</v>
      </c>
      <c r="T1078" s="3">
        <f>PlanMasine[[#This Row],[Datum SAS]]-1</f>
        <v>45823</v>
      </c>
      <c r="U1078">
        <f>WEEKDAY(PlanMasine[[#This Row],[ZAVRŠETAK MAŠINSKE]],2)</f>
        <v>7</v>
      </c>
      <c r="V1078" s="3">
        <f>IF(WEEKDAY(PlanMasine[[#This Row],[Datum SAS]]-1,2)=7,PlanMasine[[#This Row],[Datum SAS]]-3,PlanMasine[[#This Row],[Datum SAS]]-1)</f>
        <v>45821</v>
      </c>
      <c r="W1078">
        <f>WEEKNUM(PlanMasine[[#This Row],[Column2]],1)</f>
        <v>24</v>
      </c>
    </row>
    <row r="1079" spans="1:23" x14ac:dyDescent="0.25">
      <c r="A1079">
        <v>1029048</v>
      </c>
      <c r="B1079">
        <v>1</v>
      </c>
      <c r="C1079">
        <v>1029080</v>
      </c>
      <c r="D1079" t="s">
        <v>1730</v>
      </c>
      <c r="E1079">
        <v>60</v>
      </c>
      <c r="F1079">
        <v>12</v>
      </c>
      <c r="G1079">
        <v>0</v>
      </c>
      <c r="H1079">
        <v>0</v>
      </c>
      <c r="I1079" t="s">
        <v>5</v>
      </c>
      <c r="J1079" t="s">
        <v>570</v>
      </c>
      <c r="K1079" t="s">
        <v>2203</v>
      </c>
      <c r="L1079" s="3">
        <v>45841</v>
      </c>
      <c r="M10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79" s="3">
        <v>45824</v>
      </c>
      <c r="O1079" s="5">
        <f>IFERROR((PlanMasine[[#This Row],[Norma]]/PlanMasine[[#This Row],[Q]])*(PlanMasine[[#This Row],[Q]]/SUMIF(C:C,PlanMasine[[#This Row],[RN]],B:B)*PlanMasine[[#This Row],[KPLQ]]),0)</f>
        <v>5</v>
      </c>
      <c r="P1079">
        <v>227566</v>
      </c>
      <c r="Q1079">
        <f>COUNTIF(PROMJENA!A:A,PlanMasine[[#This Row],[KPL]]&amp;"-"&amp;PlanMasine[[#This Row],[RN]])</f>
        <v>0</v>
      </c>
      <c r="R1079">
        <f>IFERROR(INDEX(REDOSLIJED!A:A,MATCH(PlanMasine[[#This Row],[KPL]],REDOSLIJED!B:B,0)),MAX(REDOSLIJED!A:A)+1)</f>
        <v>45</v>
      </c>
      <c r="S1079" s="9">
        <f>SUM($M$2:M1079)</f>
        <v>4.1878472222222571</v>
      </c>
      <c r="T1079" s="3">
        <f>PlanMasine[[#This Row],[Datum SAS]]-1</f>
        <v>45823</v>
      </c>
      <c r="U1079">
        <f>WEEKDAY(PlanMasine[[#This Row],[ZAVRŠETAK MAŠINSKE]],2)</f>
        <v>7</v>
      </c>
      <c r="V1079" s="3">
        <f>IF(WEEKDAY(PlanMasine[[#This Row],[Datum SAS]]-1,2)=7,PlanMasine[[#This Row],[Datum SAS]]-3,PlanMasine[[#This Row],[Datum SAS]]-1)</f>
        <v>45821</v>
      </c>
      <c r="W1079">
        <f>WEEKNUM(PlanMasine[[#This Row],[Column2]],1)</f>
        <v>24</v>
      </c>
    </row>
    <row r="1080" spans="1:23" x14ac:dyDescent="0.25">
      <c r="A1080">
        <v>1029049</v>
      </c>
      <c r="B1080">
        <v>1</v>
      </c>
      <c r="C1080">
        <v>1029067</v>
      </c>
      <c r="D1080" t="s">
        <v>1729</v>
      </c>
      <c r="E1080">
        <v>24</v>
      </c>
      <c r="F1080">
        <v>12</v>
      </c>
      <c r="G1080">
        <v>0</v>
      </c>
      <c r="H1080">
        <v>0</v>
      </c>
      <c r="I1080" t="s">
        <v>5</v>
      </c>
      <c r="J1080" t="s">
        <v>570</v>
      </c>
      <c r="K1080" t="s">
        <v>2203</v>
      </c>
      <c r="L1080" s="3">
        <v>45841</v>
      </c>
      <c r="M10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80" s="3">
        <v>45824</v>
      </c>
      <c r="O1080" s="5">
        <f>IFERROR((PlanMasine[[#This Row],[Norma]]/PlanMasine[[#This Row],[Q]])*(PlanMasine[[#This Row],[Q]]/SUMIF(C:C,PlanMasine[[#This Row],[RN]],B:B)*PlanMasine[[#This Row],[KPLQ]]),0)</f>
        <v>2</v>
      </c>
      <c r="P1080">
        <v>227549</v>
      </c>
      <c r="Q1080">
        <f>COUNTIF(PROMJENA!A:A,PlanMasine[[#This Row],[KPL]]&amp;"-"&amp;PlanMasine[[#This Row],[RN]])</f>
        <v>0</v>
      </c>
      <c r="R1080">
        <f>IFERROR(INDEX(REDOSLIJED!A:A,MATCH(PlanMasine[[#This Row],[KPL]],REDOSLIJED!B:B,0)),MAX(REDOSLIJED!A:A)+1)</f>
        <v>45</v>
      </c>
      <c r="S1080" s="9">
        <f>SUM($M$2:M1080)</f>
        <v>4.1892361111111462</v>
      </c>
      <c r="T1080" s="3">
        <f>PlanMasine[[#This Row],[Datum SAS]]-1</f>
        <v>45823</v>
      </c>
      <c r="U1080">
        <f>WEEKDAY(PlanMasine[[#This Row],[ZAVRŠETAK MAŠINSKE]],2)</f>
        <v>7</v>
      </c>
      <c r="V1080" s="3">
        <f>IF(WEEKDAY(PlanMasine[[#This Row],[Datum SAS]]-1,2)=7,PlanMasine[[#This Row],[Datum SAS]]-3,PlanMasine[[#This Row],[Datum SAS]]-1)</f>
        <v>45821</v>
      </c>
      <c r="W1080">
        <f>WEEKNUM(PlanMasine[[#This Row],[Column2]],1)</f>
        <v>24</v>
      </c>
    </row>
    <row r="1081" spans="1:23" x14ac:dyDescent="0.25">
      <c r="A1081">
        <v>1029049</v>
      </c>
      <c r="B1081">
        <v>1</v>
      </c>
      <c r="C1081">
        <v>1029087</v>
      </c>
      <c r="D1081" t="s">
        <v>1965</v>
      </c>
      <c r="E1081">
        <v>24</v>
      </c>
      <c r="F1081">
        <v>12</v>
      </c>
      <c r="G1081">
        <v>0</v>
      </c>
      <c r="H1081">
        <v>0</v>
      </c>
      <c r="I1081" t="s">
        <v>5</v>
      </c>
      <c r="J1081" t="s">
        <v>570</v>
      </c>
      <c r="K1081" t="s">
        <v>2203</v>
      </c>
      <c r="L1081" s="3">
        <v>45841</v>
      </c>
      <c r="M10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81" s="3">
        <v>45824</v>
      </c>
      <c r="O1081" s="5">
        <f>IFERROR((PlanMasine[[#This Row],[Norma]]/PlanMasine[[#This Row],[Q]])*(PlanMasine[[#This Row],[Q]]/SUMIF(C:C,PlanMasine[[#This Row],[RN]],B:B)*PlanMasine[[#This Row],[KPLQ]]),0)</f>
        <v>2</v>
      </c>
      <c r="P1081">
        <v>227581</v>
      </c>
      <c r="Q1081">
        <f>COUNTIF(PROMJENA!A:A,PlanMasine[[#This Row],[KPL]]&amp;"-"&amp;PlanMasine[[#This Row],[RN]])</f>
        <v>0</v>
      </c>
      <c r="R1081">
        <f>IFERROR(INDEX(REDOSLIJED!A:A,MATCH(PlanMasine[[#This Row],[KPL]],REDOSLIJED!B:B,0)),MAX(REDOSLIJED!A:A)+1)</f>
        <v>45</v>
      </c>
      <c r="S1081" s="9">
        <f>SUM($M$2:M1081)</f>
        <v>4.1906250000000353</v>
      </c>
      <c r="T1081" s="3">
        <f>PlanMasine[[#This Row],[Datum SAS]]-1</f>
        <v>45823</v>
      </c>
      <c r="U1081">
        <f>WEEKDAY(PlanMasine[[#This Row],[ZAVRŠETAK MAŠINSKE]],2)</f>
        <v>7</v>
      </c>
      <c r="V1081" s="3">
        <f>IF(WEEKDAY(PlanMasine[[#This Row],[Datum SAS]]-1,2)=7,PlanMasine[[#This Row],[Datum SAS]]-3,PlanMasine[[#This Row],[Datum SAS]]-1)</f>
        <v>45821</v>
      </c>
      <c r="W1081">
        <f>WEEKNUM(PlanMasine[[#This Row],[Column2]],1)</f>
        <v>24</v>
      </c>
    </row>
    <row r="1082" spans="1:23" x14ac:dyDescent="0.25">
      <c r="A1082">
        <v>1029049</v>
      </c>
      <c r="B1082">
        <v>1</v>
      </c>
      <c r="C1082">
        <v>1029098</v>
      </c>
      <c r="D1082" t="s">
        <v>2099</v>
      </c>
      <c r="E1082">
        <v>24</v>
      </c>
      <c r="F1082">
        <v>12</v>
      </c>
      <c r="G1082">
        <v>0</v>
      </c>
      <c r="H1082">
        <v>0</v>
      </c>
      <c r="I1082" t="s">
        <v>5</v>
      </c>
      <c r="J1082" t="s">
        <v>570</v>
      </c>
      <c r="K1082" t="s">
        <v>2203</v>
      </c>
      <c r="L1082" s="3">
        <v>45841</v>
      </c>
      <c r="M10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82" s="3">
        <v>45824</v>
      </c>
      <c r="O1082" s="5">
        <f>IFERROR((PlanMasine[[#This Row],[Norma]]/PlanMasine[[#This Row],[Q]])*(PlanMasine[[#This Row],[Q]]/SUMIF(C:C,PlanMasine[[#This Row],[RN]],B:B)*PlanMasine[[#This Row],[KPLQ]]),0)</f>
        <v>2</v>
      </c>
      <c r="P1082">
        <v>227592</v>
      </c>
      <c r="Q1082">
        <f>COUNTIF(PROMJENA!A:A,PlanMasine[[#This Row],[KPL]]&amp;"-"&amp;PlanMasine[[#This Row],[RN]])</f>
        <v>0</v>
      </c>
      <c r="R1082">
        <f>IFERROR(INDEX(REDOSLIJED!A:A,MATCH(PlanMasine[[#This Row],[KPL]],REDOSLIJED!B:B,0)),MAX(REDOSLIJED!A:A)+1)</f>
        <v>45</v>
      </c>
      <c r="S1082" s="9">
        <f>SUM($M$2:M1082)</f>
        <v>4.1920138888889245</v>
      </c>
      <c r="T1082" s="3">
        <f>PlanMasine[[#This Row],[Datum SAS]]-1</f>
        <v>45823</v>
      </c>
      <c r="U1082">
        <f>WEEKDAY(PlanMasine[[#This Row],[ZAVRŠETAK MAŠINSKE]],2)</f>
        <v>7</v>
      </c>
      <c r="V1082" s="3">
        <f>IF(WEEKDAY(PlanMasine[[#This Row],[Datum SAS]]-1,2)=7,PlanMasine[[#This Row],[Datum SAS]]-3,PlanMasine[[#This Row],[Datum SAS]]-1)</f>
        <v>45821</v>
      </c>
      <c r="W1082">
        <f>WEEKNUM(PlanMasine[[#This Row],[Column2]],1)</f>
        <v>24</v>
      </c>
    </row>
    <row r="1083" spans="1:23" x14ac:dyDescent="0.25">
      <c r="A1083">
        <v>1029049</v>
      </c>
      <c r="B1083">
        <v>1</v>
      </c>
      <c r="C1083">
        <v>1029080</v>
      </c>
      <c r="D1083" t="s">
        <v>1730</v>
      </c>
      <c r="E1083">
        <v>60</v>
      </c>
      <c r="F1083">
        <v>12</v>
      </c>
      <c r="G1083">
        <v>0</v>
      </c>
      <c r="H1083">
        <v>0</v>
      </c>
      <c r="I1083" t="s">
        <v>5</v>
      </c>
      <c r="J1083" t="s">
        <v>570</v>
      </c>
      <c r="K1083" t="s">
        <v>2203</v>
      </c>
      <c r="L1083" s="3">
        <v>45841</v>
      </c>
      <c r="M10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83" s="3">
        <v>45824</v>
      </c>
      <c r="O1083" s="5">
        <f>IFERROR((PlanMasine[[#This Row],[Norma]]/PlanMasine[[#This Row],[Q]])*(PlanMasine[[#This Row],[Q]]/SUMIF(C:C,PlanMasine[[#This Row],[RN]],B:B)*PlanMasine[[#This Row],[KPLQ]]),0)</f>
        <v>5</v>
      </c>
      <c r="P1083">
        <v>227566</v>
      </c>
      <c r="Q1083">
        <f>COUNTIF(PROMJENA!A:A,PlanMasine[[#This Row],[KPL]]&amp;"-"&amp;PlanMasine[[#This Row],[RN]])</f>
        <v>0</v>
      </c>
      <c r="R1083">
        <f>IFERROR(INDEX(REDOSLIJED!A:A,MATCH(PlanMasine[[#This Row],[KPL]],REDOSLIJED!B:B,0)),MAX(REDOSLIJED!A:A)+1)</f>
        <v>45</v>
      </c>
      <c r="S1083" s="9">
        <f>SUM($M$2:M1083)</f>
        <v>4.1954861111111468</v>
      </c>
      <c r="T1083" s="3">
        <f>PlanMasine[[#This Row],[Datum SAS]]-1</f>
        <v>45823</v>
      </c>
      <c r="U1083">
        <f>WEEKDAY(PlanMasine[[#This Row],[ZAVRŠETAK MAŠINSKE]],2)</f>
        <v>7</v>
      </c>
      <c r="V1083" s="3">
        <f>IF(WEEKDAY(PlanMasine[[#This Row],[Datum SAS]]-1,2)=7,PlanMasine[[#This Row],[Datum SAS]]-3,PlanMasine[[#This Row],[Datum SAS]]-1)</f>
        <v>45821</v>
      </c>
      <c r="W1083">
        <f>WEEKNUM(PlanMasine[[#This Row],[Column2]],1)</f>
        <v>24</v>
      </c>
    </row>
    <row r="1084" spans="1:23" x14ac:dyDescent="0.25">
      <c r="A1084">
        <v>1029049</v>
      </c>
      <c r="B1084">
        <v>1</v>
      </c>
      <c r="C1084">
        <v>1029096</v>
      </c>
      <c r="D1084" t="s">
        <v>2100</v>
      </c>
      <c r="E1084">
        <v>24</v>
      </c>
      <c r="F1084">
        <v>12</v>
      </c>
      <c r="G1084">
        <v>0</v>
      </c>
      <c r="H1084">
        <v>0</v>
      </c>
      <c r="I1084" t="s">
        <v>5</v>
      </c>
      <c r="J1084" t="s">
        <v>570</v>
      </c>
      <c r="K1084" t="s">
        <v>2203</v>
      </c>
      <c r="L1084" s="3">
        <v>45841</v>
      </c>
      <c r="M10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84" s="3">
        <v>45824</v>
      </c>
      <c r="O1084" s="5">
        <f>IFERROR((PlanMasine[[#This Row],[Norma]]/PlanMasine[[#This Row],[Q]])*(PlanMasine[[#This Row],[Q]]/SUMIF(C:C,PlanMasine[[#This Row],[RN]],B:B)*PlanMasine[[#This Row],[KPLQ]]),0)</f>
        <v>2</v>
      </c>
      <c r="P1084">
        <v>227590</v>
      </c>
      <c r="Q1084">
        <f>COUNTIF(PROMJENA!A:A,PlanMasine[[#This Row],[KPL]]&amp;"-"&amp;PlanMasine[[#This Row],[RN]])</f>
        <v>0</v>
      </c>
      <c r="R1084">
        <f>IFERROR(INDEX(REDOSLIJED!A:A,MATCH(PlanMasine[[#This Row],[KPL]],REDOSLIJED!B:B,0)),MAX(REDOSLIJED!A:A)+1)</f>
        <v>45</v>
      </c>
      <c r="S1084" s="9">
        <f>SUM($M$2:M1084)</f>
        <v>4.1968750000000359</v>
      </c>
      <c r="T1084" s="3">
        <f>PlanMasine[[#This Row],[Datum SAS]]-1</f>
        <v>45823</v>
      </c>
      <c r="U1084">
        <f>WEEKDAY(PlanMasine[[#This Row],[ZAVRŠETAK MAŠINSKE]],2)</f>
        <v>7</v>
      </c>
      <c r="V1084" s="3">
        <f>IF(WEEKDAY(PlanMasine[[#This Row],[Datum SAS]]-1,2)=7,PlanMasine[[#This Row],[Datum SAS]]-3,PlanMasine[[#This Row],[Datum SAS]]-1)</f>
        <v>45821</v>
      </c>
      <c r="W1084">
        <f>WEEKNUM(PlanMasine[[#This Row],[Column2]],1)</f>
        <v>24</v>
      </c>
    </row>
    <row r="1085" spans="1:23" x14ac:dyDescent="0.25">
      <c r="A1085">
        <v>1029049</v>
      </c>
      <c r="B1085">
        <v>1</v>
      </c>
      <c r="C1085">
        <v>1029092</v>
      </c>
      <c r="D1085" t="s">
        <v>2102</v>
      </c>
      <c r="E1085">
        <v>24</v>
      </c>
      <c r="F1085">
        <v>12</v>
      </c>
      <c r="G1085">
        <v>0</v>
      </c>
      <c r="H1085">
        <v>0</v>
      </c>
      <c r="I1085" t="s">
        <v>5</v>
      </c>
      <c r="J1085" t="s">
        <v>570</v>
      </c>
      <c r="K1085" t="s">
        <v>2203</v>
      </c>
      <c r="L1085" s="3">
        <v>45841</v>
      </c>
      <c r="M10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85" s="3">
        <v>45824</v>
      </c>
      <c r="O1085" s="5">
        <f>IFERROR((PlanMasine[[#This Row],[Norma]]/PlanMasine[[#This Row],[Q]])*(PlanMasine[[#This Row],[Q]]/SUMIF(C:C,PlanMasine[[#This Row],[RN]],B:B)*PlanMasine[[#This Row],[KPLQ]]),0)</f>
        <v>2</v>
      </c>
      <c r="P1085">
        <v>227586</v>
      </c>
      <c r="Q1085">
        <f>COUNTIF(PROMJENA!A:A,PlanMasine[[#This Row],[KPL]]&amp;"-"&amp;PlanMasine[[#This Row],[RN]])</f>
        <v>0</v>
      </c>
      <c r="R1085">
        <f>IFERROR(INDEX(REDOSLIJED!A:A,MATCH(PlanMasine[[#This Row],[KPL]],REDOSLIJED!B:B,0)),MAX(REDOSLIJED!A:A)+1)</f>
        <v>45</v>
      </c>
      <c r="S1085" s="9">
        <f>SUM($M$2:M1085)</f>
        <v>4.198263888888925</v>
      </c>
      <c r="T1085" s="3">
        <f>PlanMasine[[#This Row],[Datum SAS]]-1</f>
        <v>45823</v>
      </c>
      <c r="U1085">
        <f>WEEKDAY(PlanMasine[[#This Row],[ZAVRŠETAK MAŠINSKE]],2)</f>
        <v>7</v>
      </c>
      <c r="V1085" s="3">
        <f>IF(WEEKDAY(PlanMasine[[#This Row],[Datum SAS]]-1,2)=7,PlanMasine[[#This Row],[Datum SAS]]-3,PlanMasine[[#This Row],[Datum SAS]]-1)</f>
        <v>45821</v>
      </c>
      <c r="W1085">
        <f>WEEKNUM(PlanMasine[[#This Row],[Column2]],1)</f>
        <v>24</v>
      </c>
    </row>
    <row r="1086" spans="1:23" x14ac:dyDescent="0.25">
      <c r="A1086">
        <v>1029049</v>
      </c>
      <c r="B1086">
        <v>1</v>
      </c>
      <c r="C1086">
        <v>1029065</v>
      </c>
      <c r="D1086" t="s">
        <v>1923</v>
      </c>
      <c r="E1086">
        <v>36</v>
      </c>
      <c r="F1086">
        <v>12</v>
      </c>
      <c r="G1086">
        <v>0</v>
      </c>
      <c r="H1086">
        <v>0</v>
      </c>
      <c r="I1086" t="s">
        <v>5</v>
      </c>
      <c r="J1086" t="s">
        <v>570</v>
      </c>
      <c r="K1086" t="s">
        <v>2203</v>
      </c>
      <c r="L1086" s="3">
        <v>45841</v>
      </c>
      <c r="M10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86" s="3">
        <v>45824</v>
      </c>
      <c r="O1086" s="5">
        <f>IFERROR((PlanMasine[[#This Row],[Norma]]/PlanMasine[[#This Row],[Q]])*(PlanMasine[[#This Row],[Q]]/SUMIF(C:C,PlanMasine[[#This Row],[RN]],B:B)*PlanMasine[[#This Row],[KPLQ]]),0)</f>
        <v>3</v>
      </c>
      <c r="P1086">
        <v>227547</v>
      </c>
      <c r="Q1086">
        <f>COUNTIF(PROMJENA!A:A,PlanMasine[[#This Row],[KPL]]&amp;"-"&amp;PlanMasine[[#This Row],[RN]])</f>
        <v>0</v>
      </c>
      <c r="R1086">
        <f>IFERROR(INDEX(REDOSLIJED!A:A,MATCH(PlanMasine[[#This Row],[KPL]],REDOSLIJED!B:B,0)),MAX(REDOSLIJED!A:A)+1)</f>
        <v>45</v>
      </c>
      <c r="S1086" s="9">
        <f>SUM($M$2:M1086)</f>
        <v>4.2003472222222582</v>
      </c>
      <c r="T1086" s="3">
        <f>PlanMasine[[#This Row],[Datum SAS]]-1</f>
        <v>45823</v>
      </c>
      <c r="U1086">
        <f>WEEKDAY(PlanMasine[[#This Row],[ZAVRŠETAK MAŠINSKE]],2)</f>
        <v>7</v>
      </c>
      <c r="V1086" s="3">
        <f>IF(WEEKDAY(PlanMasine[[#This Row],[Datum SAS]]-1,2)=7,PlanMasine[[#This Row],[Datum SAS]]-3,PlanMasine[[#This Row],[Datum SAS]]-1)</f>
        <v>45821</v>
      </c>
      <c r="W1086">
        <f>WEEKNUM(PlanMasine[[#This Row],[Column2]],1)</f>
        <v>24</v>
      </c>
    </row>
    <row r="1087" spans="1:23" x14ac:dyDescent="0.25">
      <c r="A1087">
        <v>1029049</v>
      </c>
      <c r="B1087">
        <v>1</v>
      </c>
      <c r="C1087">
        <v>1029090</v>
      </c>
      <c r="D1087" t="s">
        <v>2101</v>
      </c>
      <c r="E1087">
        <v>24</v>
      </c>
      <c r="F1087">
        <v>12</v>
      </c>
      <c r="G1087">
        <v>0</v>
      </c>
      <c r="H1087">
        <v>0</v>
      </c>
      <c r="I1087" t="s">
        <v>5</v>
      </c>
      <c r="J1087" t="s">
        <v>570</v>
      </c>
      <c r="K1087" t="s">
        <v>2203</v>
      </c>
      <c r="L1087" s="3">
        <v>45841</v>
      </c>
      <c r="M10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087" s="3">
        <v>45824</v>
      </c>
      <c r="O1087" s="5">
        <f>IFERROR((PlanMasine[[#This Row],[Norma]]/PlanMasine[[#This Row],[Q]])*(PlanMasine[[#This Row],[Q]]/SUMIF(C:C,PlanMasine[[#This Row],[RN]],B:B)*PlanMasine[[#This Row],[KPLQ]]),0)</f>
        <v>2</v>
      </c>
      <c r="P1087">
        <v>227584</v>
      </c>
      <c r="Q1087">
        <f>COUNTIF(PROMJENA!A:A,PlanMasine[[#This Row],[KPL]]&amp;"-"&amp;PlanMasine[[#This Row],[RN]])</f>
        <v>0</v>
      </c>
      <c r="R1087">
        <f>IFERROR(INDEX(REDOSLIJED!A:A,MATCH(PlanMasine[[#This Row],[KPL]],REDOSLIJED!B:B,0)),MAX(REDOSLIJED!A:A)+1)</f>
        <v>45</v>
      </c>
      <c r="S1087" s="9">
        <f>SUM($M$2:M1087)</f>
        <v>4.2017361111111473</v>
      </c>
      <c r="T1087" s="3">
        <f>PlanMasine[[#This Row],[Datum SAS]]-1</f>
        <v>45823</v>
      </c>
      <c r="U1087">
        <f>WEEKDAY(PlanMasine[[#This Row],[ZAVRŠETAK MAŠINSKE]],2)</f>
        <v>7</v>
      </c>
      <c r="V1087" s="3">
        <f>IF(WEEKDAY(PlanMasine[[#This Row],[Datum SAS]]-1,2)=7,PlanMasine[[#This Row],[Datum SAS]]-3,PlanMasine[[#This Row],[Datum SAS]]-1)</f>
        <v>45821</v>
      </c>
      <c r="W1087">
        <f>WEEKNUM(PlanMasine[[#This Row],[Column2]],1)</f>
        <v>24</v>
      </c>
    </row>
    <row r="1088" spans="1:23" x14ac:dyDescent="0.25">
      <c r="A1088">
        <v>1029049</v>
      </c>
      <c r="B1088">
        <v>1</v>
      </c>
      <c r="C1088">
        <v>1029078</v>
      </c>
      <c r="D1088" t="s">
        <v>1964</v>
      </c>
      <c r="E1088">
        <v>48</v>
      </c>
      <c r="F1088">
        <v>12</v>
      </c>
      <c r="G1088">
        <v>0</v>
      </c>
      <c r="H1088">
        <v>0</v>
      </c>
      <c r="I1088" t="s">
        <v>5</v>
      </c>
      <c r="J1088" t="s">
        <v>570</v>
      </c>
      <c r="K1088" t="s">
        <v>2203</v>
      </c>
      <c r="L1088" s="3">
        <v>45841</v>
      </c>
      <c r="M10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88" s="3">
        <v>45824</v>
      </c>
      <c r="O1088" s="5">
        <f>IFERROR((PlanMasine[[#This Row],[Norma]]/PlanMasine[[#This Row],[Q]])*(PlanMasine[[#This Row],[Q]]/SUMIF(C:C,PlanMasine[[#This Row],[RN]],B:B)*PlanMasine[[#This Row],[KPLQ]]),0)</f>
        <v>4</v>
      </c>
      <c r="P1088">
        <v>227561</v>
      </c>
      <c r="Q1088">
        <f>COUNTIF(PROMJENA!A:A,PlanMasine[[#This Row],[KPL]]&amp;"-"&amp;PlanMasine[[#This Row],[RN]])</f>
        <v>0</v>
      </c>
      <c r="R1088">
        <f>IFERROR(INDEX(REDOSLIJED!A:A,MATCH(PlanMasine[[#This Row],[KPL]],REDOSLIJED!B:B,0)),MAX(REDOSLIJED!A:A)+1)</f>
        <v>45</v>
      </c>
      <c r="S1088" s="9">
        <f>SUM($M$2:M1088)</f>
        <v>4.2045138888889255</v>
      </c>
      <c r="T1088" s="3">
        <f>PlanMasine[[#This Row],[Datum SAS]]-1</f>
        <v>45823</v>
      </c>
      <c r="U1088">
        <f>WEEKDAY(PlanMasine[[#This Row],[ZAVRŠETAK MAŠINSKE]],2)</f>
        <v>7</v>
      </c>
      <c r="V1088" s="3">
        <f>IF(WEEKDAY(PlanMasine[[#This Row],[Datum SAS]]-1,2)=7,PlanMasine[[#This Row],[Datum SAS]]-3,PlanMasine[[#This Row],[Datum SAS]]-1)</f>
        <v>45821</v>
      </c>
      <c r="W1088">
        <f>WEEKNUM(PlanMasine[[#This Row],[Column2]],1)</f>
        <v>24</v>
      </c>
    </row>
    <row r="1089" spans="1:23" x14ac:dyDescent="0.25">
      <c r="A1089">
        <v>1029049</v>
      </c>
      <c r="B1089">
        <v>1</v>
      </c>
      <c r="C1089">
        <v>1029094</v>
      </c>
      <c r="D1089" t="s">
        <v>1920</v>
      </c>
      <c r="E1089">
        <v>12</v>
      </c>
      <c r="F1089">
        <v>12</v>
      </c>
      <c r="G1089">
        <v>0</v>
      </c>
      <c r="H1089">
        <v>0</v>
      </c>
      <c r="I1089" t="s">
        <v>5</v>
      </c>
      <c r="J1089" t="s">
        <v>570</v>
      </c>
      <c r="K1089" t="s">
        <v>2203</v>
      </c>
      <c r="L1089" s="3">
        <v>45841</v>
      </c>
      <c r="M10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089" s="3">
        <v>45824</v>
      </c>
      <c r="O1089" s="5">
        <f>IFERROR((PlanMasine[[#This Row],[Norma]]/PlanMasine[[#This Row],[Q]])*(PlanMasine[[#This Row],[Q]]/SUMIF(C:C,PlanMasine[[#This Row],[RN]],B:B)*PlanMasine[[#This Row],[KPLQ]]),0)</f>
        <v>1</v>
      </c>
      <c r="P1089">
        <v>227588</v>
      </c>
      <c r="Q1089">
        <f>COUNTIF(PROMJENA!A:A,PlanMasine[[#This Row],[KPL]]&amp;"-"&amp;PlanMasine[[#This Row],[RN]])</f>
        <v>0</v>
      </c>
      <c r="R1089">
        <f>IFERROR(INDEX(REDOSLIJED!A:A,MATCH(PlanMasine[[#This Row],[KPL]],REDOSLIJED!B:B,0)),MAX(REDOSLIJED!A:A)+1)</f>
        <v>45</v>
      </c>
      <c r="S1089" s="9">
        <f>SUM($M$2:M1089)</f>
        <v>4.2052083333333696</v>
      </c>
      <c r="T1089" s="3">
        <f>PlanMasine[[#This Row],[Datum SAS]]-1</f>
        <v>45823</v>
      </c>
      <c r="U1089">
        <f>WEEKDAY(PlanMasine[[#This Row],[ZAVRŠETAK MAŠINSKE]],2)</f>
        <v>7</v>
      </c>
      <c r="V1089" s="3">
        <f>IF(WEEKDAY(PlanMasine[[#This Row],[Datum SAS]]-1,2)=7,PlanMasine[[#This Row],[Datum SAS]]-3,PlanMasine[[#This Row],[Datum SAS]]-1)</f>
        <v>45821</v>
      </c>
      <c r="W1089">
        <f>WEEKNUM(PlanMasine[[#This Row],[Column2]],1)</f>
        <v>24</v>
      </c>
    </row>
    <row r="1090" spans="1:23" x14ac:dyDescent="0.25">
      <c r="A1090">
        <v>1029049</v>
      </c>
      <c r="B1090">
        <v>1</v>
      </c>
      <c r="C1090">
        <v>1029083</v>
      </c>
      <c r="D1090" t="s">
        <v>1921</v>
      </c>
      <c r="E1090">
        <v>18</v>
      </c>
      <c r="F1090">
        <v>12</v>
      </c>
      <c r="G1090">
        <v>0</v>
      </c>
      <c r="H1090">
        <v>0</v>
      </c>
      <c r="I1090" t="s">
        <v>5</v>
      </c>
      <c r="J1090" t="s">
        <v>570</v>
      </c>
      <c r="K1090" t="s">
        <v>2203</v>
      </c>
      <c r="L1090" s="3">
        <v>45841</v>
      </c>
      <c r="M10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90" s="3">
        <v>45824</v>
      </c>
      <c r="O1090" s="5">
        <f>IFERROR((PlanMasine[[#This Row],[Norma]]/PlanMasine[[#This Row],[Q]])*(PlanMasine[[#This Row],[Q]]/SUMIF(C:C,PlanMasine[[#This Row],[RN]],B:B)*PlanMasine[[#This Row],[KPLQ]]),0)</f>
        <v>1.5</v>
      </c>
      <c r="P1090">
        <v>227574</v>
      </c>
      <c r="Q1090">
        <f>COUNTIF(PROMJENA!A:A,PlanMasine[[#This Row],[KPL]]&amp;"-"&amp;PlanMasine[[#This Row],[RN]])</f>
        <v>0</v>
      </c>
      <c r="R1090">
        <f>IFERROR(INDEX(REDOSLIJED!A:A,MATCH(PlanMasine[[#This Row],[KPL]],REDOSLIJED!B:B,0)),MAX(REDOSLIJED!A:A)+1)</f>
        <v>45</v>
      </c>
      <c r="S1090" s="9">
        <f>SUM($M$2:M1090)</f>
        <v>4.2062500000000362</v>
      </c>
      <c r="T1090" s="3">
        <f>PlanMasine[[#This Row],[Datum SAS]]-1</f>
        <v>45823</v>
      </c>
      <c r="U1090">
        <f>WEEKDAY(PlanMasine[[#This Row],[ZAVRŠETAK MAŠINSKE]],2)</f>
        <v>7</v>
      </c>
      <c r="V1090" s="3">
        <f>IF(WEEKDAY(PlanMasine[[#This Row],[Datum SAS]]-1,2)=7,PlanMasine[[#This Row],[Datum SAS]]-3,PlanMasine[[#This Row],[Datum SAS]]-1)</f>
        <v>45821</v>
      </c>
      <c r="W1090">
        <f>WEEKNUM(PlanMasine[[#This Row],[Column2]],1)</f>
        <v>24</v>
      </c>
    </row>
    <row r="1091" spans="1:23" x14ac:dyDescent="0.25">
      <c r="A1091">
        <v>1029049</v>
      </c>
      <c r="B1091">
        <v>1</v>
      </c>
      <c r="C1091">
        <v>1029058</v>
      </c>
      <c r="D1091" t="s">
        <v>1966</v>
      </c>
      <c r="E1091">
        <v>60</v>
      </c>
      <c r="F1091">
        <v>12</v>
      </c>
      <c r="G1091">
        <v>0</v>
      </c>
      <c r="H1091">
        <v>0</v>
      </c>
      <c r="I1091" t="s">
        <v>5</v>
      </c>
      <c r="J1091" t="s">
        <v>570</v>
      </c>
      <c r="K1091" t="s">
        <v>2203</v>
      </c>
      <c r="L1091" s="3">
        <v>45841</v>
      </c>
      <c r="M10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91" s="3">
        <v>45824</v>
      </c>
      <c r="O1091" s="5">
        <f>IFERROR((PlanMasine[[#This Row],[Norma]]/PlanMasine[[#This Row],[Q]])*(PlanMasine[[#This Row],[Q]]/SUMIF(C:C,PlanMasine[[#This Row],[RN]],B:B)*PlanMasine[[#This Row],[KPLQ]]),0)</f>
        <v>5</v>
      </c>
      <c r="P1091">
        <v>227540</v>
      </c>
      <c r="Q1091">
        <f>COUNTIF(PROMJENA!A:A,PlanMasine[[#This Row],[KPL]]&amp;"-"&amp;PlanMasine[[#This Row],[RN]])</f>
        <v>0</v>
      </c>
      <c r="R1091">
        <f>IFERROR(INDEX(REDOSLIJED!A:A,MATCH(PlanMasine[[#This Row],[KPL]],REDOSLIJED!B:B,0)),MAX(REDOSLIJED!A:A)+1)</f>
        <v>45</v>
      </c>
      <c r="S1091" s="9">
        <f>SUM($M$2:M1091)</f>
        <v>4.2097222222222586</v>
      </c>
      <c r="T1091" s="3">
        <f>PlanMasine[[#This Row],[Datum SAS]]-1</f>
        <v>45823</v>
      </c>
      <c r="U1091">
        <f>WEEKDAY(PlanMasine[[#This Row],[ZAVRŠETAK MAŠINSKE]],2)</f>
        <v>7</v>
      </c>
      <c r="V1091" s="3">
        <f>IF(WEEKDAY(PlanMasine[[#This Row],[Datum SAS]]-1,2)=7,PlanMasine[[#This Row],[Datum SAS]]-3,PlanMasine[[#This Row],[Datum SAS]]-1)</f>
        <v>45821</v>
      </c>
      <c r="W1091">
        <f>WEEKNUM(PlanMasine[[#This Row],[Column2]],1)</f>
        <v>24</v>
      </c>
    </row>
    <row r="1092" spans="1:23" x14ac:dyDescent="0.25">
      <c r="A1092">
        <v>1029049</v>
      </c>
      <c r="B1092">
        <v>1</v>
      </c>
      <c r="C1092">
        <v>1029076</v>
      </c>
      <c r="D1092" t="s">
        <v>1963</v>
      </c>
      <c r="E1092">
        <v>48</v>
      </c>
      <c r="F1092">
        <v>12</v>
      </c>
      <c r="G1092">
        <v>0</v>
      </c>
      <c r="H1092">
        <v>0</v>
      </c>
      <c r="I1092" t="s">
        <v>5</v>
      </c>
      <c r="J1092" t="s">
        <v>570</v>
      </c>
      <c r="K1092" t="s">
        <v>2203</v>
      </c>
      <c r="L1092" s="3">
        <v>45841</v>
      </c>
      <c r="M10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92" s="3">
        <v>45824</v>
      </c>
      <c r="O1092" s="5">
        <f>IFERROR((PlanMasine[[#This Row],[Norma]]/PlanMasine[[#This Row],[Q]])*(PlanMasine[[#This Row],[Q]]/SUMIF(C:C,PlanMasine[[#This Row],[RN]],B:B)*PlanMasine[[#This Row],[KPLQ]]),0)</f>
        <v>4</v>
      </c>
      <c r="P1092">
        <v>227559</v>
      </c>
      <c r="Q1092">
        <f>COUNTIF(PROMJENA!A:A,PlanMasine[[#This Row],[KPL]]&amp;"-"&amp;PlanMasine[[#This Row],[RN]])</f>
        <v>0</v>
      </c>
      <c r="R1092">
        <f>IFERROR(INDEX(REDOSLIJED!A:A,MATCH(PlanMasine[[#This Row],[KPL]],REDOSLIJED!B:B,0)),MAX(REDOSLIJED!A:A)+1)</f>
        <v>45</v>
      </c>
      <c r="S1092" s="9">
        <f>SUM($M$2:M1092)</f>
        <v>4.2125000000000368</v>
      </c>
      <c r="T1092" s="3">
        <f>PlanMasine[[#This Row],[Datum SAS]]-1</f>
        <v>45823</v>
      </c>
      <c r="U1092">
        <f>WEEKDAY(PlanMasine[[#This Row],[ZAVRŠETAK MAŠINSKE]],2)</f>
        <v>7</v>
      </c>
      <c r="V1092" s="3">
        <f>IF(WEEKDAY(PlanMasine[[#This Row],[Datum SAS]]-1,2)=7,PlanMasine[[#This Row],[Datum SAS]]-3,PlanMasine[[#This Row],[Datum SAS]]-1)</f>
        <v>45821</v>
      </c>
      <c r="W1092">
        <f>WEEKNUM(PlanMasine[[#This Row],[Column2]],1)</f>
        <v>24</v>
      </c>
    </row>
    <row r="1093" spans="1:23" x14ac:dyDescent="0.25">
      <c r="A1093">
        <v>1029049</v>
      </c>
      <c r="B1093">
        <v>1</v>
      </c>
      <c r="C1093">
        <v>1029070</v>
      </c>
      <c r="D1093" t="s">
        <v>1922</v>
      </c>
      <c r="E1093">
        <v>48</v>
      </c>
      <c r="F1093">
        <v>12</v>
      </c>
      <c r="G1093">
        <v>0</v>
      </c>
      <c r="H1093">
        <v>0</v>
      </c>
      <c r="I1093" t="s">
        <v>5</v>
      </c>
      <c r="J1093" t="s">
        <v>570</v>
      </c>
      <c r="K1093" t="s">
        <v>2203</v>
      </c>
      <c r="L1093" s="3">
        <v>45841</v>
      </c>
      <c r="M10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93" s="3">
        <v>45824</v>
      </c>
      <c r="O1093" s="5">
        <f>IFERROR((PlanMasine[[#This Row],[Norma]]/PlanMasine[[#This Row],[Q]])*(PlanMasine[[#This Row],[Q]]/SUMIF(C:C,PlanMasine[[#This Row],[RN]],B:B)*PlanMasine[[#This Row],[KPLQ]]),0)</f>
        <v>4</v>
      </c>
      <c r="P1093">
        <v>227553</v>
      </c>
      <c r="Q1093">
        <f>COUNTIF(PROMJENA!A:A,PlanMasine[[#This Row],[KPL]]&amp;"-"&amp;PlanMasine[[#This Row],[RN]])</f>
        <v>0</v>
      </c>
      <c r="R1093">
        <f>IFERROR(INDEX(REDOSLIJED!A:A,MATCH(PlanMasine[[#This Row],[KPL]],REDOSLIJED!B:B,0)),MAX(REDOSLIJED!A:A)+1)</f>
        <v>45</v>
      </c>
      <c r="S1093" s="9">
        <f>SUM($M$2:M1093)</f>
        <v>4.215277777777815</v>
      </c>
      <c r="T1093" s="3">
        <f>PlanMasine[[#This Row],[Datum SAS]]-1</f>
        <v>45823</v>
      </c>
      <c r="U1093">
        <f>WEEKDAY(PlanMasine[[#This Row],[ZAVRŠETAK MAŠINSKE]],2)</f>
        <v>7</v>
      </c>
      <c r="V1093" s="3">
        <f>IF(WEEKDAY(PlanMasine[[#This Row],[Datum SAS]]-1,2)=7,PlanMasine[[#This Row],[Datum SAS]]-3,PlanMasine[[#This Row],[Datum SAS]]-1)</f>
        <v>45821</v>
      </c>
      <c r="W1093">
        <f>WEEKNUM(PlanMasine[[#This Row],[Column2]],1)</f>
        <v>24</v>
      </c>
    </row>
    <row r="1094" spans="1:23" x14ac:dyDescent="0.25">
      <c r="A1094">
        <v>1029050</v>
      </c>
      <c r="B1094">
        <v>1</v>
      </c>
      <c r="C1094">
        <v>1029080</v>
      </c>
      <c r="D1094" t="s">
        <v>1730</v>
      </c>
      <c r="E1094">
        <v>60</v>
      </c>
      <c r="F1094">
        <v>12</v>
      </c>
      <c r="G1094">
        <v>0</v>
      </c>
      <c r="H1094">
        <v>0</v>
      </c>
      <c r="I1094" t="s">
        <v>5</v>
      </c>
      <c r="J1094" t="s">
        <v>570</v>
      </c>
      <c r="K1094" t="s">
        <v>2203</v>
      </c>
      <c r="L1094" s="3">
        <v>45841</v>
      </c>
      <c r="M10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94" s="3">
        <v>45824</v>
      </c>
      <c r="O1094" s="5">
        <f>IFERROR((PlanMasine[[#This Row],[Norma]]/PlanMasine[[#This Row],[Q]])*(PlanMasine[[#This Row],[Q]]/SUMIF(C:C,PlanMasine[[#This Row],[RN]],B:B)*PlanMasine[[#This Row],[KPLQ]]),0)</f>
        <v>5</v>
      </c>
      <c r="P1094">
        <v>227566</v>
      </c>
      <c r="Q1094">
        <f>COUNTIF(PROMJENA!A:A,PlanMasine[[#This Row],[KPL]]&amp;"-"&amp;PlanMasine[[#This Row],[RN]])</f>
        <v>0</v>
      </c>
      <c r="R1094">
        <f>IFERROR(INDEX(REDOSLIJED!A:A,MATCH(PlanMasine[[#This Row],[KPL]],REDOSLIJED!B:B,0)),MAX(REDOSLIJED!A:A)+1)</f>
        <v>45</v>
      </c>
      <c r="S1094" s="9">
        <f>SUM($M$2:M1094)</f>
        <v>4.2187500000000373</v>
      </c>
      <c r="T1094" s="3">
        <f>PlanMasine[[#This Row],[Datum SAS]]-1</f>
        <v>45823</v>
      </c>
      <c r="U1094">
        <f>WEEKDAY(PlanMasine[[#This Row],[ZAVRŠETAK MAŠINSKE]],2)</f>
        <v>7</v>
      </c>
      <c r="V1094" s="3">
        <f>IF(WEEKDAY(PlanMasine[[#This Row],[Datum SAS]]-1,2)=7,PlanMasine[[#This Row],[Datum SAS]]-3,PlanMasine[[#This Row],[Datum SAS]]-1)</f>
        <v>45821</v>
      </c>
      <c r="W1094">
        <f>WEEKNUM(PlanMasine[[#This Row],[Column2]],1)</f>
        <v>24</v>
      </c>
    </row>
    <row r="1095" spans="1:23" x14ac:dyDescent="0.25">
      <c r="A1095">
        <v>1029050</v>
      </c>
      <c r="B1095">
        <v>1</v>
      </c>
      <c r="C1095">
        <v>1029065</v>
      </c>
      <c r="D1095" t="s">
        <v>1923</v>
      </c>
      <c r="E1095">
        <v>36</v>
      </c>
      <c r="F1095">
        <v>12</v>
      </c>
      <c r="G1095">
        <v>0</v>
      </c>
      <c r="H1095">
        <v>0</v>
      </c>
      <c r="I1095" t="s">
        <v>5</v>
      </c>
      <c r="J1095" t="s">
        <v>570</v>
      </c>
      <c r="K1095" t="s">
        <v>2203</v>
      </c>
      <c r="L1095" s="3">
        <v>45841</v>
      </c>
      <c r="M10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095" s="3">
        <v>45824</v>
      </c>
      <c r="O1095" s="5">
        <f>IFERROR((PlanMasine[[#This Row],[Norma]]/PlanMasine[[#This Row],[Q]])*(PlanMasine[[#This Row],[Q]]/SUMIF(C:C,PlanMasine[[#This Row],[RN]],B:B)*PlanMasine[[#This Row],[KPLQ]]),0)</f>
        <v>3</v>
      </c>
      <c r="P1095">
        <v>227547</v>
      </c>
      <c r="Q1095">
        <f>COUNTIF(PROMJENA!A:A,PlanMasine[[#This Row],[KPL]]&amp;"-"&amp;PlanMasine[[#This Row],[RN]])</f>
        <v>0</v>
      </c>
      <c r="R1095">
        <f>IFERROR(INDEX(REDOSLIJED!A:A,MATCH(PlanMasine[[#This Row],[KPL]],REDOSLIJED!B:B,0)),MAX(REDOSLIJED!A:A)+1)</f>
        <v>45</v>
      </c>
      <c r="S1095" s="9">
        <f>SUM($M$2:M1095)</f>
        <v>4.2208333333333705</v>
      </c>
      <c r="T1095" s="3">
        <f>PlanMasine[[#This Row],[Datum SAS]]-1</f>
        <v>45823</v>
      </c>
      <c r="U1095">
        <f>WEEKDAY(PlanMasine[[#This Row],[ZAVRŠETAK MAŠINSKE]],2)</f>
        <v>7</v>
      </c>
      <c r="V1095" s="3">
        <f>IF(WEEKDAY(PlanMasine[[#This Row],[Datum SAS]]-1,2)=7,PlanMasine[[#This Row],[Datum SAS]]-3,PlanMasine[[#This Row],[Datum SAS]]-1)</f>
        <v>45821</v>
      </c>
      <c r="W1095">
        <f>WEEKNUM(PlanMasine[[#This Row],[Column2]],1)</f>
        <v>24</v>
      </c>
    </row>
    <row r="1096" spans="1:23" x14ac:dyDescent="0.25">
      <c r="A1096">
        <v>1029050</v>
      </c>
      <c r="B1096">
        <v>1</v>
      </c>
      <c r="C1096">
        <v>1029083</v>
      </c>
      <c r="D1096" t="s">
        <v>1921</v>
      </c>
      <c r="E1096">
        <v>18</v>
      </c>
      <c r="F1096">
        <v>12</v>
      </c>
      <c r="G1096">
        <v>0</v>
      </c>
      <c r="H1096">
        <v>0</v>
      </c>
      <c r="I1096" t="s">
        <v>5</v>
      </c>
      <c r="J1096" t="s">
        <v>570</v>
      </c>
      <c r="K1096" t="s">
        <v>2203</v>
      </c>
      <c r="L1096" s="3">
        <v>45841</v>
      </c>
      <c r="M10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096" s="3">
        <v>45824</v>
      </c>
      <c r="O1096" s="5">
        <f>IFERROR((PlanMasine[[#This Row],[Norma]]/PlanMasine[[#This Row],[Q]])*(PlanMasine[[#This Row],[Q]]/SUMIF(C:C,PlanMasine[[#This Row],[RN]],B:B)*PlanMasine[[#This Row],[KPLQ]]),0)</f>
        <v>1.5</v>
      </c>
      <c r="P1096">
        <v>227574</v>
      </c>
      <c r="Q1096">
        <f>COUNTIF(PROMJENA!A:A,PlanMasine[[#This Row],[KPL]]&amp;"-"&amp;PlanMasine[[#This Row],[RN]])</f>
        <v>0</v>
      </c>
      <c r="R1096">
        <f>IFERROR(INDEX(REDOSLIJED!A:A,MATCH(PlanMasine[[#This Row],[KPL]],REDOSLIJED!B:B,0)),MAX(REDOSLIJED!A:A)+1)</f>
        <v>45</v>
      </c>
      <c r="S1096" s="9">
        <f>SUM($M$2:M1096)</f>
        <v>4.2218750000000371</v>
      </c>
      <c r="T1096" s="3">
        <f>PlanMasine[[#This Row],[Datum SAS]]-1</f>
        <v>45823</v>
      </c>
      <c r="U1096">
        <f>WEEKDAY(PlanMasine[[#This Row],[ZAVRŠETAK MAŠINSKE]],2)</f>
        <v>7</v>
      </c>
      <c r="V1096" s="3">
        <f>IF(WEEKDAY(PlanMasine[[#This Row],[Datum SAS]]-1,2)=7,PlanMasine[[#This Row],[Datum SAS]]-3,PlanMasine[[#This Row],[Datum SAS]]-1)</f>
        <v>45821</v>
      </c>
      <c r="W1096">
        <f>WEEKNUM(PlanMasine[[#This Row],[Column2]],1)</f>
        <v>24</v>
      </c>
    </row>
    <row r="1097" spans="1:23" x14ac:dyDescent="0.25">
      <c r="A1097">
        <v>1029050</v>
      </c>
      <c r="B1097">
        <v>1</v>
      </c>
      <c r="C1097">
        <v>1029078</v>
      </c>
      <c r="D1097" t="s">
        <v>1964</v>
      </c>
      <c r="E1097">
        <v>48</v>
      </c>
      <c r="F1097">
        <v>12</v>
      </c>
      <c r="G1097">
        <v>0</v>
      </c>
      <c r="H1097">
        <v>0</v>
      </c>
      <c r="I1097" t="s">
        <v>5</v>
      </c>
      <c r="J1097" t="s">
        <v>570</v>
      </c>
      <c r="K1097" t="s">
        <v>2203</v>
      </c>
      <c r="L1097" s="3">
        <v>45841</v>
      </c>
      <c r="M10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97" s="3">
        <v>45824</v>
      </c>
      <c r="O1097" s="5">
        <f>IFERROR((PlanMasine[[#This Row],[Norma]]/PlanMasine[[#This Row],[Q]])*(PlanMasine[[#This Row],[Q]]/SUMIF(C:C,PlanMasine[[#This Row],[RN]],B:B)*PlanMasine[[#This Row],[KPLQ]]),0)</f>
        <v>4</v>
      </c>
      <c r="P1097">
        <v>227561</v>
      </c>
      <c r="Q1097">
        <f>COUNTIF(PROMJENA!A:A,PlanMasine[[#This Row],[KPL]]&amp;"-"&amp;PlanMasine[[#This Row],[RN]])</f>
        <v>0</v>
      </c>
      <c r="R1097">
        <f>IFERROR(INDEX(REDOSLIJED!A:A,MATCH(PlanMasine[[#This Row],[KPL]],REDOSLIJED!B:B,0)),MAX(REDOSLIJED!A:A)+1)</f>
        <v>45</v>
      </c>
      <c r="S1097" s="9">
        <f>SUM($M$2:M1097)</f>
        <v>4.2246527777778153</v>
      </c>
      <c r="T1097" s="3">
        <f>PlanMasine[[#This Row],[Datum SAS]]-1</f>
        <v>45823</v>
      </c>
      <c r="U1097">
        <f>WEEKDAY(PlanMasine[[#This Row],[ZAVRŠETAK MAŠINSKE]],2)</f>
        <v>7</v>
      </c>
      <c r="V1097" s="3">
        <f>IF(WEEKDAY(PlanMasine[[#This Row],[Datum SAS]]-1,2)=7,PlanMasine[[#This Row],[Datum SAS]]-3,PlanMasine[[#This Row],[Datum SAS]]-1)</f>
        <v>45821</v>
      </c>
      <c r="W1097">
        <f>WEEKNUM(PlanMasine[[#This Row],[Column2]],1)</f>
        <v>24</v>
      </c>
    </row>
    <row r="1098" spans="1:23" x14ac:dyDescent="0.25">
      <c r="A1098">
        <v>1029050</v>
      </c>
      <c r="B1098">
        <v>1</v>
      </c>
      <c r="C1098">
        <v>1029058</v>
      </c>
      <c r="D1098" t="s">
        <v>1966</v>
      </c>
      <c r="E1098">
        <v>60</v>
      </c>
      <c r="F1098">
        <v>12</v>
      </c>
      <c r="G1098">
        <v>0</v>
      </c>
      <c r="H1098">
        <v>0</v>
      </c>
      <c r="I1098" t="s">
        <v>5</v>
      </c>
      <c r="J1098" t="s">
        <v>570</v>
      </c>
      <c r="K1098" t="s">
        <v>2203</v>
      </c>
      <c r="L1098" s="3">
        <v>45841</v>
      </c>
      <c r="M10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098" s="3">
        <v>45824</v>
      </c>
      <c r="O1098" s="5">
        <f>IFERROR((PlanMasine[[#This Row],[Norma]]/PlanMasine[[#This Row],[Q]])*(PlanMasine[[#This Row],[Q]]/SUMIF(C:C,PlanMasine[[#This Row],[RN]],B:B)*PlanMasine[[#This Row],[KPLQ]]),0)</f>
        <v>5</v>
      </c>
      <c r="P1098">
        <v>227540</v>
      </c>
      <c r="Q1098">
        <f>COUNTIF(PROMJENA!A:A,PlanMasine[[#This Row],[KPL]]&amp;"-"&amp;PlanMasine[[#This Row],[RN]])</f>
        <v>0</v>
      </c>
      <c r="R1098">
        <f>IFERROR(INDEX(REDOSLIJED!A:A,MATCH(PlanMasine[[#This Row],[KPL]],REDOSLIJED!B:B,0)),MAX(REDOSLIJED!A:A)+1)</f>
        <v>45</v>
      </c>
      <c r="S1098" s="9">
        <f>SUM($M$2:M1098)</f>
        <v>4.2281250000000377</v>
      </c>
      <c r="T1098" s="3">
        <f>PlanMasine[[#This Row],[Datum SAS]]-1</f>
        <v>45823</v>
      </c>
      <c r="U1098">
        <f>WEEKDAY(PlanMasine[[#This Row],[ZAVRŠETAK MAŠINSKE]],2)</f>
        <v>7</v>
      </c>
      <c r="V1098" s="3">
        <f>IF(WEEKDAY(PlanMasine[[#This Row],[Datum SAS]]-1,2)=7,PlanMasine[[#This Row],[Datum SAS]]-3,PlanMasine[[#This Row],[Datum SAS]]-1)</f>
        <v>45821</v>
      </c>
      <c r="W1098">
        <f>WEEKNUM(PlanMasine[[#This Row],[Column2]],1)</f>
        <v>24</v>
      </c>
    </row>
    <row r="1099" spans="1:23" x14ac:dyDescent="0.25">
      <c r="A1099">
        <v>1029050</v>
      </c>
      <c r="B1099">
        <v>1</v>
      </c>
      <c r="C1099">
        <v>1029070</v>
      </c>
      <c r="D1099" t="s">
        <v>1922</v>
      </c>
      <c r="E1099">
        <v>48</v>
      </c>
      <c r="F1099">
        <v>12</v>
      </c>
      <c r="G1099">
        <v>0</v>
      </c>
      <c r="H1099">
        <v>0</v>
      </c>
      <c r="I1099" t="s">
        <v>5</v>
      </c>
      <c r="J1099" t="s">
        <v>570</v>
      </c>
      <c r="K1099" t="s">
        <v>2203</v>
      </c>
      <c r="L1099" s="3">
        <v>45841</v>
      </c>
      <c r="M10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099" s="3">
        <v>45824</v>
      </c>
      <c r="O1099" s="5">
        <f>IFERROR((PlanMasine[[#This Row],[Norma]]/PlanMasine[[#This Row],[Q]])*(PlanMasine[[#This Row],[Q]]/SUMIF(C:C,PlanMasine[[#This Row],[RN]],B:B)*PlanMasine[[#This Row],[KPLQ]]),0)</f>
        <v>4</v>
      </c>
      <c r="P1099">
        <v>227553</v>
      </c>
      <c r="Q1099">
        <f>COUNTIF(PROMJENA!A:A,PlanMasine[[#This Row],[KPL]]&amp;"-"&amp;PlanMasine[[#This Row],[RN]])</f>
        <v>0</v>
      </c>
      <c r="R1099">
        <f>IFERROR(INDEX(REDOSLIJED!A:A,MATCH(PlanMasine[[#This Row],[KPL]],REDOSLIJED!B:B,0)),MAX(REDOSLIJED!A:A)+1)</f>
        <v>45</v>
      </c>
      <c r="S1099" s="9">
        <f>SUM($M$2:M1099)</f>
        <v>4.2309027777778159</v>
      </c>
      <c r="T1099" s="3">
        <f>PlanMasine[[#This Row],[Datum SAS]]-1</f>
        <v>45823</v>
      </c>
      <c r="U1099">
        <f>WEEKDAY(PlanMasine[[#This Row],[ZAVRŠETAK MAŠINSKE]],2)</f>
        <v>7</v>
      </c>
      <c r="V1099" s="3">
        <f>IF(WEEKDAY(PlanMasine[[#This Row],[Datum SAS]]-1,2)=7,PlanMasine[[#This Row],[Datum SAS]]-3,PlanMasine[[#This Row],[Datum SAS]]-1)</f>
        <v>45821</v>
      </c>
      <c r="W1099">
        <f>WEEKNUM(PlanMasine[[#This Row],[Column2]],1)</f>
        <v>24</v>
      </c>
    </row>
    <row r="1100" spans="1:23" x14ac:dyDescent="0.25">
      <c r="A1100">
        <v>1029050</v>
      </c>
      <c r="B1100">
        <v>1</v>
      </c>
      <c r="C1100">
        <v>1029076</v>
      </c>
      <c r="D1100" t="s">
        <v>1963</v>
      </c>
      <c r="E1100">
        <v>48</v>
      </c>
      <c r="F1100">
        <v>12</v>
      </c>
      <c r="G1100">
        <v>0</v>
      </c>
      <c r="H1100">
        <v>0</v>
      </c>
      <c r="I1100" t="s">
        <v>5</v>
      </c>
      <c r="J1100" t="s">
        <v>570</v>
      </c>
      <c r="K1100" t="s">
        <v>2203</v>
      </c>
      <c r="L1100" s="3">
        <v>45841</v>
      </c>
      <c r="M11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00" s="3">
        <v>45824</v>
      </c>
      <c r="O1100" s="5">
        <f>IFERROR((PlanMasine[[#This Row],[Norma]]/PlanMasine[[#This Row],[Q]])*(PlanMasine[[#This Row],[Q]]/SUMIF(C:C,PlanMasine[[#This Row],[RN]],B:B)*PlanMasine[[#This Row],[KPLQ]]),0)</f>
        <v>4</v>
      </c>
      <c r="P1100">
        <v>227559</v>
      </c>
      <c r="Q1100">
        <f>COUNTIF(PROMJENA!A:A,PlanMasine[[#This Row],[KPL]]&amp;"-"&amp;PlanMasine[[#This Row],[RN]])</f>
        <v>0</v>
      </c>
      <c r="R1100">
        <f>IFERROR(INDEX(REDOSLIJED!A:A,MATCH(PlanMasine[[#This Row],[KPL]],REDOSLIJED!B:B,0)),MAX(REDOSLIJED!A:A)+1)</f>
        <v>45</v>
      </c>
      <c r="S1100" s="9">
        <f>SUM($M$2:M1100)</f>
        <v>4.2336805555555941</v>
      </c>
      <c r="T1100" s="3">
        <f>PlanMasine[[#This Row],[Datum SAS]]-1</f>
        <v>45823</v>
      </c>
      <c r="U1100">
        <f>WEEKDAY(PlanMasine[[#This Row],[ZAVRŠETAK MAŠINSKE]],2)</f>
        <v>7</v>
      </c>
      <c r="V1100" s="3">
        <f>IF(WEEKDAY(PlanMasine[[#This Row],[Datum SAS]]-1,2)=7,PlanMasine[[#This Row],[Datum SAS]]-3,PlanMasine[[#This Row],[Datum SAS]]-1)</f>
        <v>45821</v>
      </c>
      <c r="W1100">
        <f>WEEKNUM(PlanMasine[[#This Row],[Column2]],1)</f>
        <v>24</v>
      </c>
    </row>
    <row r="1101" spans="1:23" x14ac:dyDescent="0.25">
      <c r="A1101">
        <v>1029050</v>
      </c>
      <c r="B1101">
        <v>1</v>
      </c>
      <c r="C1101">
        <v>1029067</v>
      </c>
      <c r="D1101" t="s">
        <v>1729</v>
      </c>
      <c r="E1101">
        <v>24</v>
      </c>
      <c r="F1101">
        <v>12</v>
      </c>
      <c r="G1101">
        <v>0</v>
      </c>
      <c r="H1101">
        <v>0</v>
      </c>
      <c r="I1101" t="s">
        <v>5</v>
      </c>
      <c r="J1101" t="s">
        <v>570</v>
      </c>
      <c r="K1101" t="s">
        <v>2203</v>
      </c>
      <c r="L1101" s="3">
        <v>45841</v>
      </c>
      <c r="M11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01" s="3">
        <v>45824</v>
      </c>
      <c r="O1101" s="5">
        <f>IFERROR((PlanMasine[[#This Row],[Norma]]/PlanMasine[[#This Row],[Q]])*(PlanMasine[[#This Row],[Q]]/SUMIF(C:C,PlanMasine[[#This Row],[RN]],B:B)*PlanMasine[[#This Row],[KPLQ]]),0)</f>
        <v>2</v>
      </c>
      <c r="P1101">
        <v>227549</v>
      </c>
      <c r="Q1101">
        <f>COUNTIF(PROMJENA!A:A,PlanMasine[[#This Row],[KPL]]&amp;"-"&amp;PlanMasine[[#This Row],[RN]])</f>
        <v>0</v>
      </c>
      <c r="R1101">
        <f>IFERROR(INDEX(REDOSLIJED!A:A,MATCH(PlanMasine[[#This Row],[KPL]],REDOSLIJED!B:B,0)),MAX(REDOSLIJED!A:A)+1)</f>
        <v>45</v>
      </c>
      <c r="S1101" s="9">
        <f>SUM($M$2:M1101)</f>
        <v>4.2350694444444832</v>
      </c>
      <c r="T1101" s="3">
        <f>PlanMasine[[#This Row],[Datum SAS]]-1</f>
        <v>45823</v>
      </c>
      <c r="U1101">
        <f>WEEKDAY(PlanMasine[[#This Row],[ZAVRŠETAK MAŠINSKE]],2)</f>
        <v>7</v>
      </c>
      <c r="V1101" s="3">
        <f>IF(WEEKDAY(PlanMasine[[#This Row],[Datum SAS]]-1,2)=7,PlanMasine[[#This Row],[Datum SAS]]-3,PlanMasine[[#This Row],[Datum SAS]]-1)</f>
        <v>45821</v>
      </c>
      <c r="W1101">
        <f>WEEKNUM(PlanMasine[[#This Row],[Column2]],1)</f>
        <v>24</v>
      </c>
    </row>
    <row r="1102" spans="1:23" x14ac:dyDescent="0.25">
      <c r="A1102">
        <v>1029050</v>
      </c>
      <c r="B1102">
        <v>1</v>
      </c>
      <c r="C1102">
        <v>1029090</v>
      </c>
      <c r="D1102" t="s">
        <v>2101</v>
      </c>
      <c r="E1102">
        <v>24</v>
      </c>
      <c r="F1102">
        <v>12</v>
      </c>
      <c r="G1102">
        <v>0</v>
      </c>
      <c r="H1102">
        <v>0</v>
      </c>
      <c r="I1102" t="s">
        <v>5</v>
      </c>
      <c r="J1102" t="s">
        <v>570</v>
      </c>
      <c r="K1102" t="s">
        <v>2203</v>
      </c>
      <c r="L1102" s="3">
        <v>45841</v>
      </c>
      <c r="M11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02" s="3">
        <v>45824</v>
      </c>
      <c r="O1102" s="5">
        <f>IFERROR((PlanMasine[[#This Row],[Norma]]/PlanMasine[[#This Row],[Q]])*(PlanMasine[[#This Row],[Q]]/SUMIF(C:C,PlanMasine[[#This Row],[RN]],B:B)*PlanMasine[[#This Row],[KPLQ]]),0)</f>
        <v>2</v>
      </c>
      <c r="P1102">
        <v>227584</v>
      </c>
      <c r="Q1102">
        <f>COUNTIF(PROMJENA!A:A,PlanMasine[[#This Row],[KPL]]&amp;"-"&amp;PlanMasine[[#This Row],[RN]])</f>
        <v>0</v>
      </c>
      <c r="R1102">
        <f>IFERROR(INDEX(REDOSLIJED!A:A,MATCH(PlanMasine[[#This Row],[KPL]],REDOSLIJED!B:B,0)),MAX(REDOSLIJED!A:A)+1)</f>
        <v>45</v>
      </c>
      <c r="S1102" s="9">
        <f>SUM($M$2:M1102)</f>
        <v>4.2364583333333723</v>
      </c>
      <c r="T1102" s="3">
        <f>PlanMasine[[#This Row],[Datum SAS]]-1</f>
        <v>45823</v>
      </c>
      <c r="U1102">
        <f>WEEKDAY(PlanMasine[[#This Row],[ZAVRŠETAK MAŠINSKE]],2)</f>
        <v>7</v>
      </c>
      <c r="V1102" s="3">
        <f>IF(WEEKDAY(PlanMasine[[#This Row],[Datum SAS]]-1,2)=7,PlanMasine[[#This Row],[Datum SAS]]-3,PlanMasine[[#This Row],[Datum SAS]]-1)</f>
        <v>45821</v>
      </c>
      <c r="W1102">
        <f>WEEKNUM(PlanMasine[[#This Row],[Column2]],1)</f>
        <v>24</v>
      </c>
    </row>
    <row r="1103" spans="1:23" x14ac:dyDescent="0.25">
      <c r="A1103">
        <v>1029050</v>
      </c>
      <c r="B1103">
        <v>1</v>
      </c>
      <c r="C1103">
        <v>1029087</v>
      </c>
      <c r="D1103" t="s">
        <v>1965</v>
      </c>
      <c r="E1103">
        <v>24</v>
      </c>
      <c r="F1103">
        <v>12</v>
      </c>
      <c r="G1103">
        <v>0</v>
      </c>
      <c r="H1103">
        <v>0</v>
      </c>
      <c r="I1103" t="s">
        <v>5</v>
      </c>
      <c r="J1103" t="s">
        <v>570</v>
      </c>
      <c r="K1103" t="s">
        <v>2203</v>
      </c>
      <c r="L1103" s="3">
        <v>45841</v>
      </c>
      <c r="M11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03" s="3">
        <v>45824</v>
      </c>
      <c r="O1103" s="5">
        <f>IFERROR((PlanMasine[[#This Row],[Norma]]/PlanMasine[[#This Row],[Q]])*(PlanMasine[[#This Row],[Q]]/SUMIF(C:C,PlanMasine[[#This Row],[RN]],B:B)*PlanMasine[[#This Row],[KPLQ]]),0)</f>
        <v>2</v>
      </c>
      <c r="P1103">
        <v>227581</v>
      </c>
      <c r="Q1103">
        <f>COUNTIF(PROMJENA!A:A,PlanMasine[[#This Row],[KPL]]&amp;"-"&amp;PlanMasine[[#This Row],[RN]])</f>
        <v>0</v>
      </c>
      <c r="R1103">
        <f>IFERROR(INDEX(REDOSLIJED!A:A,MATCH(PlanMasine[[#This Row],[KPL]],REDOSLIJED!B:B,0)),MAX(REDOSLIJED!A:A)+1)</f>
        <v>45</v>
      </c>
      <c r="S1103" s="9">
        <f>SUM($M$2:M1103)</f>
        <v>4.2378472222222614</v>
      </c>
      <c r="T1103" s="3">
        <f>PlanMasine[[#This Row],[Datum SAS]]-1</f>
        <v>45823</v>
      </c>
      <c r="U1103">
        <f>WEEKDAY(PlanMasine[[#This Row],[ZAVRŠETAK MAŠINSKE]],2)</f>
        <v>7</v>
      </c>
      <c r="V1103" s="3">
        <f>IF(WEEKDAY(PlanMasine[[#This Row],[Datum SAS]]-1,2)=7,PlanMasine[[#This Row],[Datum SAS]]-3,PlanMasine[[#This Row],[Datum SAS]]-1)</f>
        <v>45821</v>
      </c>
      <c r="W1103">
        <f>WEEKNUM(PlanMasine[[#This Row],[Column2]],1)</f>
        <v>24</v>
      </c>
    </row>
    <row r="1104" spans="1:23" x14ac:dyDescent="0.25">
      <c r="A1104">
        <v>1029050</v>
      </c>
      <c r="B1104">
        <v>1</v>
      </c>
      <c r="C1104">
        <v>1029092</v>
      </c>
      <c r="D1104" t="s">
        <v>2102</v>
      </c>
      <c r="E1104">
        <v>24</v>
      </c>
      <c r="F1104">
        <v>12</v>
      </c>
      <c r="G1104">
        <v>0</v>
      </c>
      <c r="H1104">
        <v>0</v>
      </c>
      <c r="I1104" t="s">
        <v>5</v>
      </c>
      <c r="J1104" t="s">
        <v>570</v>
      </c>
      <c r="K1104" t="s">
        <v>2203</v>
      </c>
      <c r="L1104" s="3">
        <v>45841</v>
      </c>
      <c r="M11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04" s="3">
        <v>45824</v>
      </c>
      <c r="O1104" s="5">
        <f>IFERROR((PlanMasine[[#This Row],[Norma]]/PlanMasine[[#This Row],[Q]])*(PlanMasine[[#This Row],[Q]]/SUMIF(C:C,PlanMasine[[#This Row],[RN]],B:B)*PlanMasine[[#This Row],[KPLQ]]),0)</f>
        <v>2</v>
      </c>
      <c r="P1104">
        <v>227586</v>
      </c>
      <c r="Q1104">
        <f>COUNTIF(PROMJENA!A:A,PlanMasine[[#This Row],[KPL]]&amp;"-"&amp;PlanMasine[[#This Row],[RN]])</f>
        <v>0</v>
      </c>
      <c r="R1104">
        <f>IFERROR(INDEX(REDOSLIJED!A:A,MATCH(PlanMasine[[#This Row],[KPL]],REDOSLIJED!B:B,0)),MAX(REDOSLIJED!A:A)+1)</f>
        <v>45</v>
      </c>
      <c r="S1104" s="9">
        <f>SUM($M$2:M1104)</f>
        <v>4.2392361111111505</v>
      </c>
      <c r="T1104" s="3">
        <f>PlanMasine[[#This Row],[Datum SAS]]-1</f>
        <v>45823</v>
      </c>
      <c r="U1104">
        <f>WEEKDAY(PlanMasine[[#This Row],[ZAVRŠETAK MAŠINSKE]],2)</f>
        <v>7</v>
      </c>
      <c r="V1104" s="3">
        <f>IF(WEEKDAY(PlanMasine[[#This Row],[Datum SAS]]-1,2)=7,PlanMasine[[#This Row],[Datum SAS]]-3,PlanMasine[[#This Row],[Datum SAS]]-1)</f>
        <v>45821</v>
      </c>
      <c r="W1104">
        <f>WEEKNUM(PlanMasine[[#This Row],[Column2]],1)</f>
        <v>24</v>
      </c>
    </row>
    <row r="1105" spans="1:23" x14ac:dyDescent="0.25">
      <c r="A1105">
        <v>1029050</v>
      </c>
      <c r="B1105">
        <v>1</v>
      </c>
      <c r="C1105">
        <v>1029096</v>
      </c>
      <c r="D1105" t="s">
        <v>2100</v>
      </c>
      <c r="E1105">
        <v>24</v>
      </c>
      <c r="F1105">
        <v>12</v>
      </c>
      <c r="G1105">
        <v>0</v>
      </c>
      <c r="H1105">
        <v>0</v>
      </c>
      <c r="I1105" t="s">
        <v>5</v>
      </c>
      <c r="J1105" t="s">
        <v>570</v>
      </c>
      <c r="K1105" t="s">
        <v>2203</v>
      </c>
      <c r="L1105" s="3">
        <v>45841</v>
      </c>
      <c r="M11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05" s="3">
        <v>45824</v>
      </c>
      <c r="O1105" s="5">
        <f>IFERROR((PlanMasine[[#This Row],[Norma]]/PlanMasine[[#This Row],[Q]])*(PlanMasine[[#This Row],[Q]]/SUMIF(C:C,PlanMasine[[#This Row],[RN]],B:B)*PlanMasine[[#This Row],[KPLQ]]),0)</f>
        <v>2</v>
      </c>
      <c r="P1105">
        <v>227590</v>
      </c>
      <c r="Q1105">
        <f>COUNTIF(PROMJENA!A:A,PlanMasine[[#This Row],[KPL]]&amp;"-"&amp;PlanMasine[[#This Row],[RN]])</f>
        <v>0</v>
      </c>
      <c r="R1105">
        <f>IFERROR(INDEX(REDOSLIJED!A:A,MATCH(PlanMasine[[#This Row],[KPL]],REDOSLIJED!B:B,0)),MAX(REDOSLIJED!A:A)+1)</f>
        <v>45</v>
      </c>
      <c r="S1105" s="9">
        <f>SUM($M$2:M1105)</f>
        <v>4.2406250000000396</v>
      </c>
      <c r="T1105" s="3">
        <f>PlanMasine[[#This Row],[Datum SAS]]-1</f>
        <v>45823</v>
      </c>
      <c r="U1105">
        <f>WEEKDAY(PlanMasine[[#This Row],[ZAVRŠETAK MAŠINSKE]],2)</f>
        <v>7</v>
      </c>
      <c r="V1105" s="3">
        <f>IF(WEEKDAY(PlanMasine[[#This Row],[Datum SAS]]-1,2)=7,PlanMasine[[#This Row],[Datum SAS]]-3,PlanMasine[[#This Row],[Datum SAS]]-1)</f>
        <v>45821</v>
      </c>
      <c r="W1105">
        <f>WEEKNUM(PlanMasine[[#This Row],[Column2]],1)</f>
        <v>24</v>
      </c>
    </row>
    <row r="1106" spans="1:23" x14ac:dyDescent="0.25">
      <c r="A1106">
        <v>1029050</v>
      </c>
      <c r="B1106">
        <v>1</v>
      </c>
      <c r="C1106">
        <v>1029098</v>
      </c>
      <c r="D1106" t="s">
        <v>2099</v>
      </c>
      <c r="E1106">
        <v>24</v>
      </c>
      <c r="F1106">
        <v>12</v>
      </c>
      <c r="G1106">
        <v>0</v>
      </c>
      <c r="H1106">
        <v>0</v>
      </c>
      <c r="I1106" t="s">
        <v>5</v>
      </c>
      <c r="J1106" t="s">
        <v>570</v>
      </c>
      <c r="K1106" t="s">
        <v>2203</v>
      </c>
      <c r="L1106" s="3">
        <v>45841</v>
      </c>
      <c r="M11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06" s="3">
        <v>45824</v>
      </c>
      <c r="O1106" s="5">
        <f>IFERROR((PlanMasine[[#This Row],[Norma]]/PlanMasine[[#This Row],[Q]])*(PlanMasine[[#This Row],[Q]]/SUMIF(C:C,PlanMasine[[#This Row],[RN]],B:B)*PlanMasine[[#This Row],[KPLQ]]),0)</f>
        <v>2</v>
      </c>
      <c r="P1106">
        <v>227592</v>
      </c>
      <c r="Q1106">
        <f>COUNTIF(PROMJENA!A:A,PlanMasine[[#This Row],[KPL]]&amp;"-"&amp;PlanMasine[[#This Row],[RN]])</f>
        <v>0</v>
      </c>
      <c r="R1106">
        <f>IFERROR(INDEX(REDOSLIJED!A:A,MATCH(PlanMasine[[#This Row],[KPL]],REDOSLIJED!B:B,0)),MAX(REDOSLIJED!A:A)+1)</f>
        <v>45</v>
      </c>
      <c r="S1106" s="9">
        <f>SUM($M$2:M1106)</f>
        <v>4.2420138888889287</v>
      </c>
      <c r="T1106" s="3">
        <f>PlanMasine[[#This Row],[Datum SAS]]-1</f>
        <v>45823</v>
      </c>
      <c r="U1106">
        <f>WEEKDAY(PlanMasine[[#This Row],[ZAVRŠETAK MAŠINSKE]],2)</f>
        <v>7</v>
      </c>
      <c r="V1106" s="3">
        <f>IF(WEEKDAY(PlanMasine[[#This Row],[Datum SAS]]-1,2)=7,PlanMasine[[#This Row],[Datum SAS]]-3,PlanMasine[[#This Row],[Datum SAS]]-1)</f>
        <v>45821</v>
      </c>
      <c r="W1106">
        <f>WEEKNUM(PlanMasine[[#This Row],[Column2]],1)</f>
        <v>24</v>
      </c>
    </row>
    <row r="1107" spans="1:23" x14ac:dyDescent="0.25">
      <c r="A1107">
        <v>1029050</v>
      </c>
      <c r="B1107">
        <v>1</v>
      </c>
      <c r="C1107">
        <v>1029094</v>
      </c>
      <c r="D1107" t="s">
        <v>1920</v>
      </c>
      <c r="E1107">
        <v>12</v>
      </c>
      <c r="F1107">
        <v>12</v>
      </c>
      <c r="G1107">
        <v>0</v>
      </c>
      <c r="H1107">
        <v>0</v>
      </c>
      <c r="I1107" t="s">
        <v>5</v>
      </c>
      <c r="J1107" t="s">
        <v>570</v>
      </c>
      <c r="K1107" t="s">
        <v>2203</v>
      </c>
      <c r="L1107" s="3">
        <v>45841</v>
      </c>
      <c r="M11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107" s="3">
        <v>45824</v>
      </c>
      <c r="O1107" s="5">
        <f>IFERROR((PlanMasine[[#This Row],[Norma]]/PlanMasine[[#This Row],[Q]])*(PlanMasine[[#This Row],[Q]]/SUMIF(C:C,PlanMasine[[#This Row],[RN]],B:B)*PlanMasine[[#This Row],[KPLQ]]),0)</f>
        <v>1</v>
      </c>
      <c r="P1107">
        <v>227588</v>
      </c>
      <c r="Q1107">
        <f>COUNTIF(PROMJENA!A:A,PlanMasine[[#This Row],[KPL]]&amp;"-"&amp;PlanMasine[[#This Row],[RN]])</f>
        <v>0</v>
      </c>
      <c r="R1107">
        <f>IFERROR(INDEX(REDOSLIJED!A:A,MATCH(PlanMasine[[#This Row],[KPL]],REDOSLIJED!B:B,0)),MAX(REDOSLIJED!A:A)+1)</f>
        <v>45</v>
      </c>
      <c r="S1107" s="9">
        <f>SUM($M$2:M1107)</f>
        <v>4.2427083333333728</v>
      </c>
      <c r="T1107" s="3">
        <f>PlanMasine[[#This Row],[Datum SAS]]-1</f>
        <v>45823</v>
      </c>
      <c r="U1107">
        <f>WEEKDAY(PlanMasine[[#This Row],[ZAVRŠETAK MAŠINSKE]],2)</f>
        <v>7</v>
      </c>
      <c r="V1107" s="3">
        <f>IF(WEEKDAY(PlanMasine[[#This Row],[Datum SAS]]-1,2)=7,PlanMasine[[#This Row],[Datum SAS]]-3,PlanMasine[[#This Row],[Datum SAS]]-1)</f>
        <v>45821</v>
      </c>
      <c r="W1107">
        <f>WEEKNUM(PlanMasine[[#This Row],[Column2]],1)</f>
        <v>24</v>
      </c>
    </row>
    <row r="1108" spans="1:23" x14ac:dyDescent="0.25">
      <c r="A1108">
        <v>1029051</v>
      </c>
      <c r="B1108">
        <v>1</v>
      </c>
      <c r="C1108">
        <v>1029076</v>
      </c>
      <c r="D1108" t="s">
        <v>1963</v>
      </c>
      <c r="E1108">
        <v>48</v>
      </c>
      <c r="F1108">
        <v>12</v>
      </c>
      <c r="G1108">
        <v>0</v>
      </c>
      <c r="H1108">
        <v>0</v>
      </c>
      <c r="I1108" t="s">
        <v>5</v>
      </c>
      <c r="J1108" t="s">
        <v>570</v>
      </c>
      <c r="K1108" t="s">
        <v>2203</v>
      </c>
      <c r="L1108" s="3">
        <v>45841</v>
      </c>
      <c r="M11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08" s="3">
        <v>45824</v>
      </c>
      <c r="O1108" s="5">
        <f>IFERROR((PlanMasine[[#This Row],[Norma]]/PlanMasine[[#This Row],[Q]])*(PlanMasine[[#This Row],[Q]]/SUMIF(C:C,PlanMasine[[#This Row],[RN]],B:B)*PlanMasine[[#This Row],[KPLQ]]),0)</f>
        <v>4</v>
      </c>
      <c r="P1108">
        <v>227559</v>
      </c>
      <c r="Q1108">
        <f>COUNTIF(PROMJENA!A:A,PlanMasine[[#This Row],[KPL]]&amp;"-"&amp;PlanMasine[[#This Row],[RN]])</f>
        <v>0</v>
      </c>
      <c r="R1108">
        <f>IFERROR(INDEX(REDOSLIJED!A:A,MATCH(PlanMasine[[#This Row],[KPL]],REDOSLIJED!B:B,0)),MAX(REDOSLIJED!A:A)+1)</f>
        <v>45</v>
      </c>
      <c r="S1108" s="9">
        <f>SUM($M$2:M1108)</f>
        <v>4.245486111111151</v>
      </c>
      <c r="T1108" s="3">
        <f>PlanMasine[[#This Row],[Datum SAS]]-1</f>
        <v>45823</v>
      </c>
      <c r="U1108">
        <f>WEEKDAY(PlanMasine[[#This Row],[ZAVRŠETAK MAŠINSKE]],2)</f>
        <v>7</v>
      </c>
      <c r="V1108" s="3">
        <f>IF(WEEKDAY(PlanMasine[[#This Row],[Datum SAS]]-1,2)=7,PlanMasine[[#This Row],[Datum SAS]]-3,PlanMasine[[#This Row],[Datum SAS]]-1)</f>
        <v>45821</v>
      </c>
      <c r="W1108">
        <f>WEEKNUM(PlanMasine[[#This Row],[Column2]],1)</f>
        <v>24</v>
      </c>
    </row>
    <row r="1109" spans="1:23" x14ac:dyDescent="0.25">
      <c r="A1109">
        <v>1029051</v>
      </c>
      <c r="B1109">
        <v>1</v>
      </c>
      <c r="C1109">
        <v>1029083</v>
      </c>
      <c r="D1109" t="s">
        <v>1921</v>
      </c>
      <c r="E1109">
        <v>18</v>
      </c>
      <c r="F1109">
        <v>12</v>
      </c>
      <c r="G1109">
        <v>0</v>
      </c>
      <c r="H1109">
        <v>0</v>
      </c>
      <c r="I1109" t="s">
        <v>5</v>
      </c>
      <c r="J1109" t="s">
        <v>570</v>
      </c>
      <c r="K1109" t="s">
        <v>2203</v>
      </c>
      <c r="L1109" s="3">
        <v>45841</v>
      </c>
      <c r="M11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109" s="3">
        <v>45824</v>
      </c>
      <c r="O1109" s="5">
        <f>IFERROR((PlanMasine[[#This Row],[Norma]]/PlanMasine[[#This Row],[Q]])*(PlanMasine[[#This Row],[Q]]/SUMIF(C:C,PlanMasine[[#This Row],[RN]],B:B)*PlanMasine[[#This Row],[KPLQ]]),0)</f>
        <v>1.5</v>
      </c>
      <c r="P1109">
        <v>227574</v>
      </c>
      <c r="Q1109">
        <f>COUNTIF(PROMJENA!A:A,PlanMasine[[#This Row],[KPL]]&amp;"-"&amp;PlanMasine[[#This Row],[RN]])</f>
        <v>0</v>
      </c>
      <c r="R1109">
        <f>IFERROR(INDEX(REDOSLIJED!A:A,MATCH(PlanMasine[[#This Row],[KPL]],REDOSLIJED!B:B,0)),MAX(REDOSLIJED!A:A)+1)</f>
        <v>45</v>
      </c>
      <c r="S1109" s="9">
        <f>SUM($M$2:M1109)</f>
        <v>4.2465277777778176</v>
      </c>
      <c r="T1109" s="3">
        <f>PlanMasine[[#This Row],[Datum SAS]]-1</f>
        <v>45823</v>
      </c>
      <c r="U1109">
        <f>WEEKDAY(PlanMasine[[#This Row],[ZAVRŠETAK MAŠINSKE]],2)</f>
        <v>7</v>
      </c>
      <c r="V1109" s="3">
        <f>IF(WEEKDAY(PlanMasine[[#This Row],[Datum SAS]]-1,2)=7,PlanMasine[[#This Row],[Datum SAS]]-3,PlanMasine[[#This Row],[Datum SAS]]-1)</f>
        <v>45821</v>
      </c>
      <c r="W1109">
        <f>WEEKNUM(PlanMasine[[#This Row],[Column2]],1)</f>
        <v>24</v>
      </c>
    </row>
    <row r="1110" spans="1:23" x14ac:dyDescent="0.25">
      <c r="A1110">
        <v>1029051</v>
      </c>
      <c r="B1110">
        <v>1</v>
      </c>
      <c r="C1110">
        <v>1029094</v>
      </c>
      <c r="D1110" t="s">
        <v>1920</v>
      </c>
      <c r="E1110">
        <v>12</v>
      </c>
      <c r="F1110">
        <v>12</v>
      </c>
      <c r="G1110">
        <v>0</v>
      </c>
      <c r="H1110">
        <v>0</v>
      </c>
      <c r="I1110" t="s">
        <v>5</v>
      </c>
      <c r="J1110" t="s">
        <v>570</v>
      </c>
      <c r="K1110" t="s">
        <v>2203</v>
      </c>
      <c r="L1110" s="3">
        <v>45841</v>
      </c>
      <c r="M11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110" s="3">
        <v>45824</v>
      </c>
      <c r="O1110" s="5">
        <f>IFERROR((PlanMasine[[#This Row],[Norma]]/PlanMasine[[#This Row],[Q]])*(PlanMasine[[#This Row],[Q]]/SUMIF(C:C,PlanMasine[[#This Row],[RN]],B:B)*PlanMasine[[#This Row],[KPLQ]]),0)</f>
        <v>1</v>
      </c>
      <c r="P1110">
        <v>227588</v>
      </c>
      <c r="Q1110">
        <f>COUNTIF(PROMJENA!A:A,PlanMasine[[#This Row],[KPL]]&amp;"-"&amp;PlanMasine[[#This Row],[RN]])</f>
        <v>0</v>
      </c>
      <c r="R1110">
        <f>IFERROR(INDEX(REDOSLIJED!A:A,MATCH(PlanMasine[[#This Row],[KPL]],REDOSLIJED!B:B,0)),MAX(REDOSLIJED!A:A)+1)</f>
        <v>45</v>
      </c>
      <c r="S1110" s="9">
        <f>SUM($M$2:M1110)</f>
        <v>4.2472222222222618</v>
      </c>
      <c r="T1110" s="3">
        <f>PlanMasine[[#This Row],[Datum SAS]]-1</f>
        <v>45823</v>
      </c>
      <c r="U1110">
        <f>WEEKDAY(PlanMasine[[#This Row],[ZAVRŠETAK MAŠINSKE]],2)</f>
        <v>7</v>
      </c>
      <c r="V1110" s="3">
        <f>IF(WEEKDAY(PlanMasine[[#This Row],[Datum SAS]]-1,2)=7,PlanMasine[[#This Row],[Datum SAS]]-3,PlanMasine[[#This Row],[Datum SAS]]-1)</f>
        <v>45821</v>
      </c>
      <c r="W1110">
        <f>WEEKNUM(PlanMasine[[#This Row],[Column2]],1)</f>
        <v>24</v>
      </c>
    </row>
    <row r="1111" spans="1:23" x14ac:dyDescent="0.25">
      <c r="A1111">
        <v>1029051</v>
      </c>
      <c r="B1111">
        <v>1</v>
      </c>
      <c r="C1111">
        <v>1029096</v>
      </c>
      <c r="D1111" t="s">
        <v>2100</v>
      </c>
      <c r="E1111">
        <v>24</v>
      </c>
      <c r="F1111">
        <v>12</v>
      </c>
      <c r="G1111">
        <v>0</v>
      </c>
      <c r="H1111">
        <v>0</v>
      </c>
      <c r="I1111" t="s">
        <v>5</v>
      </c>
      <c r="J1111" t="s">
        <v>570</v>
      </c>
      <c r="K1111" t="s">
        <v>2203</v>
      </c>
      <c r="L1111" s="3">
        <v>45841</v>
      </c>
      <c r="M11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11" s="3">
        <v>45824</v>
      </c>
      <c r="O1111" s="5">
        <f>IFERROR((PlanMasine[[#This Row],[Norma]]/PlanMasine[[#This Row],[Q]])*(PlanMasine[[#This Row],[Q]]/SUMIF(C:C,PlanMasine[[#This Row],[RN]],B:B)*PlanMasine[[#This Row],[KPLQ]]),0)</f>
        <v>2</v>
      </c>
      <c r="P1111">
        <v>227590</v>
      </c>
      <c r="Q1111">
        <f>COUNTIF(PROMJENA!A:A,PlanMasine[[#This Row],[KPL]]&amp;"-"&amp;PlanMasine[[#This Row],[RN]])</f>
        <v>0</v>
      </c>
      <c r="R1111">
        <f>IFERROR(INDEX(REDOSLIJED!A:A,MATCH(PlanMasine[[#This Row],[KPL]],REDOSLIJED!B:B,0)),MAX(REDOSLIJED!A:A)+1)</f>
        <v>45</v>
      </c>
      <c r="S1111" s="9">
        <f>SUM($M$2:M1111)</f>
        <v>4.2486111111111509</v>
      </c>
      <c r="T1111" s="3">
        <f>PlanMasine[[#This Row],[Datum SAS]]-1</f>
        <v>45823</v>
      </c>
      <c r="U1111">
        <f>WEEKDAY(PlanMasine[[#This Row],[ZAVRŠETAK MAŠINSKE]],2)</f>
        <v>7</v>
      </c>
      <c r="V1111" s="3">
        <f>IF(WEEKDAY(PlanMasine[[#This Row],[Datum SAS]]-1,2)=7,PlanMasine[[#This Row],[Datum SAS]]-3,PlanMasine[[#This Row],[Datum SAS]]-1)</f>
        <v>45821</v>
      </c>
      <c r="W1111">
        <f>WEEKNUM(PlanMasine[[#This Row],[Column2]],1)</f>
        <v>24</v>
      </c>
    </row>
    <row r="1112" spans="1:23" x14ac:dyDescent="0.25">
      <c r="A1112">
        <v>1029051</v>
      </c>
      <c r="B1112">
        <v>1</v>
      </c>
      <c r="C1112">
        <v>1029087</v>
      </c>
      <c r="D1112" t="s">
        <v>1965</v>
      </c>
      <c r="E1112">
        <v>24</v>
      </c>
      <c r="F1112">
        <v>12</v>
      </c>
      <c r="G1112">
        <v>0</v>
      </c>
      <c r="H1112">
        <v>0</v>
      </c>
      <c r="I1112" t="s">
        <v>5</v>
      </c>
      <c r="J1112" t="s">
        <v>570</v>
      </c>
      <c r="K1112" t="s">
        <v>2203</v>
      </c>
      <c r="L1112" s="3">
        <v>45841</v>
      </c>
      <c r="M11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12" s="3">
        <v>45824</v>
      </c>
      <c r="O1112" s="5">
        <f>IFERROR((PlanMasine[[#This Row],[Norma]]/PlanMasine[[#This Row],[Q]])*(PlanMasine[[#This Row],[Q]]/SUMIF(C:C,PlanMasine[[#This Row],[RN]],B:B)*PlanMasine[[#This Row],[KPLQ]]),0)</f>
        <v>2</v>
      </c>
      <c r="P1112">
        <v>227581</v>
      </c>
      <c r="Q1112">
        <f>COUNTIF(PROMJENA!A:A,PlanMasine[[#This Row],[KPL]]&amp;"-"&amp;PlanMasine[[#This Row],[RN]])</f>
        <v>0</v>
      </c>
      <c r="R1112">
        <f>IFERROR(INDEX(REDOSLIJED!A:A,MATCH(PlanMasine[[#This Row],[KPL]],REDOSLIJED!B:B,0)),MAX(REDOSLIJED!A:A)+1)</f>
        <v>45</v>
      </c>
      <c r="S1112" s="9">
        <f>SUM($M$2:M1112)</f>
        <v>4.25000000000004</v>
      </c>
      <c r="T1112" s="3">
        <f>PlanMasine[[#This Row],[Datum SAS]]-1</f>
        <v>45823</v>
      </c>
      <c r="U1112">
        <f>WEEKDAY(PlanMasine[[#This Row],[ZAVRŠETAK MAŠINSKE]],2)</f>
        <v>7</v>
      </c>
      <c r="V1112" s="3">
        <f>IF(WEEKDAY(PlanMasine[[#This Row],[Datum SAS]]-1,2)=7,PlanMasine[[#This Row],[Datum SAS]]-3,PlanMasine[[#This Row],[Datum SAS]]-1)</f>
        <v>45821</v>
      </c>
      <c r="W1112">
        <f>WEEKNUM(PlanMasine[[#This Row],[Column2]],1)</f>
        <v>24</v>
      </c>
    </row>
    <row r="1113" spans="1:23" x14ac:dyDescent="0.25">
      <c r="A1113">
        <v>1029051</v>
      </c>
      <c r="B1113">
        <v>1</v>
      </c>
      <c r="C1113">
        <v>1029065</v>
      </c>
      <c r="D1113" t="s">
        <v>1923</v>
      </c>
      <c r="E1113">
        <v>36</v>
      </c>
      <c r="F1113">
        <v>12</v>
      </c>
      <c r="G1113">
        <v>0</v>
      </c>
      <c r="H1113">
        <v>0</v>
      </c>
      <c r="I1113" t="s">
        <v>5</v>
      </c>
      <c r="J1113" t="s">
        <v>570</v>
      </c>
      <c r="K1113" t="s">
        <v>2203</v>
      </c>
      <c r="L1113" s="3">
        <v>45841</v>
      </c>
      <c r="M11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113" s="3">
        <v>45824</v>
      </c>
      <c r="O1113" s="5">
        <f>IFERROR((PlanMasine[[#This Row],[Norma]]/PlanMasine[[#This Row],[Q]])*(PlanMasine[[#This Row],[Q]]/SUMIF(C:C,PlanMasine[[#This Row],[RN]],B:B)*PlanMasine[[#This Row],[KPLQ]]),0)</f>
        <v>3</v>
      </c>
      <c r="P1113">
        <v>227547</v>
      </c>
      <c r="Q1113">
        <f>COUNTIF(PROMJENA!A:A,PlanMasine[[#This Row],[KPL]]&amp;"-"&amp;PlanMasine[[#This Row],[RN]])</f>
        <v>0</v>
      </c>
      <c r="R1113">
        <f>IFERROR(INDEX(REDOSLIJED!A:A,MATCH(PlanMasine[[#This Row],[KPL]],REDOSLIJED!B:B,0)),MAX(REDOSLIJED!A:A)+1)</f>
        <v>45</v>
      </c>
      <c r="S1113" s="9">
        <f>SUM($M$2:M1113)</f>
        <v>4.2520833333333732</v>
      </c>
      <c r="T1113" s="3">
        <f>PlanMasine[[#This Row],[Datum SAS]]-1</f>
        <v>45823</v>
      </c>
      <c r="U1113">
        <f>WEEKDAY(PlanMasine[[#This Row],[ZAVRŠETAK MAŠINSKE]],2)</f>
        <v>7</v>
      </c>
      <c r="V1113" s="3">
        <f>IF(WEEKDAY(PlanMasine[[#This Row],[Datum SAS]]-1,2)=7,PlanMasine[[#This Row],[Datum SAS]]-3,PlanMasine[[#This Row],[Datum SAS]]-1)</f>
        <v>45821</v>
      </c>
      <c r="W1113">
        <f>WEEKNUM(PlanMasine[[#This Row],[Column2]],1)</f>
        <v>24</v>
      </c>
    </row>
    <row r="1114" spans="1:23" x14ac:dyDescent="0.25">
      <c r="A1114">
        <v>1029051</v>
      </c>
      <c r="B1114">
        <v>1</v>
      </c>
      <c r="C1114">
        <v>1029080</v>
      </c>
      <c r="D1114" t="s">
        <v>1730</v>
      </c>
      <c r="E1114">
        <v>60</v>
      </c>
      <c r="F1114">
        <v>12</v>
      </c>
      <c r="G1114">
        <v>0</v>
      </c>
      <c r="H1114">
        <v>0</v>
      </c>
      <c r="I1114" t="s">
        <v>5</v>
      </c>
      <c r="J1114" t="s">
        <v>570</v>
      </c>
      <c r="K1114" t="s">
        <v>2203</v>
      </c>
      <c r="L1114" s="3">
        <v>45841</v>
      </c>
      <c r="M11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14" s="3">
        <v>45824</v>
      </c>
      <c r="O1114" s="5">
        <f>IFERROR((PlanMasine[[#This Row],[Norma]]/PlanMasine[[#This Row],[Q]])*(PlanMasine[[#This Row],[Q]]/SUMIF(C:C,PlanMasine[[#This Row],[RN]],B:B)*PlanMasine[[#This Row],[KPLQ]]),0)</f>
        <v>5</v>
      </c>
      <c r="P1114">
        <v>227566</v>
      </c>
      <c r="Q1114">
        <f>COUNTIF(PROMJENA!A:A,PlanMasine[[#This Row],[KPL]]&amp;"-"&amp;PlanMasine[[#This Row],[RN]])</f>
        <v>0</v>
      </c>
      <c r="R1114">
        <f>IFERROR(INDEX(REDOSLIJED!A:A,MATCH(PlanMasine[[#This Row],[KPL]],REDOSLIJED!B:B,0)),MAX(REDOSLIJED!A:A)+1)</f>
        <v>45</v>
      </c>
      <c r="S1114" s="9">
        <f>SUM($M$2:M1114)</f>
        <v>4.2555555555555955</v>
      </c>
      <c r="T1114" s="3">
        <f>PlanMasine[[#This Row],[Datum SAS]]-1</f>
        <v>45823</v>
      </c>
      <c r="U1114">
        <f>WEEKDAY(PlanMasine[[#This Row],[ZAVRŠETAK MAŠINSKE]],2)</f>
        <v>7</v>
      </c>
      <c r="V1114" s="3">
        <f>IF(WEEKDAY(PlanMasine[[#This Row],[Datum SAS]]-1,2)=7,PlanMasine[[#This Row],[Datum SAS]]-3,PlanMasine[[#This Row],[Datum SAS]]-1)</f>
        <v>45821</v>
      </c>
      <c r="W1114">
        <f>WEEKNUM(PlanMasine[[#This Row],[Column2]],1)</f>
        <v>24</v>
      </c>
    </row>
    <row r="1115" spans="1:23" x14ac:dyDescent="0.25">
      <c r="A1115">
        <v>1029051</v>
      </c>
      <c r="B1115">
        <v>1</v>
      </c>
      <c r="C1115">
        <v>1029070</v>
      </c>
      <c r="D1115" t="s">
        <v>1922</v>
      </c>
      <c r="E1115">
        <v>48</v>
      </c>
      <c r="F1115">
        <v>12</v>
      </c>
      <c r="G1115">
        <v>0</v>
      </c>
      <c r="H1115">
        <v>0</v>
      </c>
      <c r="I1115" t="s">
        <v>5</v>
      </c>
      <c r="J1115" t="s">
        <v>570</v>
      </c>
      <c r="K1115" t="s">
        <v>2203</v>
      </c>
      <c r="L1115" s="3">
        <v>45841</v>
      </c>
      <c r="M11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15" s="3">
        <v>45824</v>
      </c>
      <c r="O1115" s="5">
        <f>IFERROR((PlanMasine[[#This Row],[Norma]]/PlanMasine[[#This Row],[Q]])*(PlanMasine[[#This Row],[Q]]/SUMIF(C:C,PlanMasine[[#This Row],[RN]],B:B)*PlanMasine[[#This Row],[KPLQ]]),0)</f>
        <v>4</v>
      </c>
      <c r="P1115">
        <v>227553</v>
      </c>
      <c r="Q1115">
        <f>COUNTIF(PROMJENA!A:A,PlanMasine[[#This Row],[KPL]]&amp;"-"&amp;PlanMasine[[#This Row],[RN]])</f>
        <v>0</v>
      </c>
      <c r="R1115">
        <f>IFERROR(INDEX(REDOSLIJED!A:A,MATCH(PlanMasine[[#This Row],[KPL]],REDOSLIJED!B:B,0)),MAX(REDOSLIJED!A:A)+1)</f>
        <v>45</v>
      </c>
      <c r="S1115" s="9">
        <f>SUM($M$2:M1115)</f>
        <v>4.2583333333333737</v>
      </c>
      <c r="T1115" s="3">
        <f>PlanMasine[[#This Row],[Datum SAS]]-1</f>
        <v>45823</v>
      </c>
      <c r="U1115">
        <f>WEEKDAY(PlanMasine[[#This Row],[ZAVRŠETAK MAŠINSKE]],2)</f>
        <v>7</v>
      </c>
      <c r="V1115" s="3">
        <f>IF(WEEKDAY(PlanMasine[[#This Row],[Datum SAS]]-1,2)=7,PlanMasine[[#This Row],[Datum SAS]]-3,PlanMasine[[#This Row],[Datum SAS]]-1)</f>
        <v>45821</v>
      </c>
      <c r="W1115">
        <f>WEEKNUM(PlanMasine[[#This Row],[Column2]],1)</f>
        <v>24</v>
      </c>
    </row>
    <row r="1116" spans="1:23" x14ac:dyDescent="0.25">
      <c r="A1116">
        <v>1029051</v>
      </c>
      <c r="B1116">
        <v>1</v>
      </c>
      <c r="C1116">
        <v>1029078</v>
      </c>
      <c r="D1116" t="s">
        <v>1964</v>
      </c>
      <c r="E1116">
        <v>48</v>
      </c>
      <c r="F1116">
        <v>12</v>
      </c>
      <c r="G1116">
        <v>0</v>
      </c>
      <c r="H1116">
        <v>0</v>
      </c>
      <c r="I1116" t="s">
        <v>5</v>
      </c>
      <c r="J1116" t="s">
        <v>570</v>
      </c>
      <c r="K1116" t="s">
        <v>2203</v>
      </c>
      <c r="L1116" s="3">
        <v>45841</v>
      </c>
      <c r="M11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16" s="3">
        <v>45824</v>
      </c>
      <c r="O1116" s="5">
        <f>IFERROR((PlanMasine[[#This Row],[Norma]]/PlanMasine[[#This Row],[Q]])*(PlanMasine[[#This Row],[Q]]/SUMIF(C:C,PlanMasine[[#This Row],[RN]],B:B)*PlanMasine[[#This Row],[KPLQ]]),0)</f>
        <v>4</v>
      </c>
      <c r="P1116">
        <v>227561</v>
      </c>
      <c r="Q1116">
        <f>COUNTIF(PROMJENA!A:A,PlanMasine[[#This Row],[KPL]]&amp;"-"&amp;PlanMasine[[#This Row],[RN]])</f>
        <v>0</v>
      </c>
      <c r="R1116">
        <f>IFERROR(INDEX(REDOSLIJED!A:A,MATCH(PlanMasine[[#This Row],[KPL]],REDOSLIJED!B:B,0)),MAX(REDOSLIJED!A:A)+1)</f>
        <v>45</v>
      </c>
      <c r="S1116" s="9">
        <f>SUM($M$2:M1116)</f>
        <v>4.2611111111111519</v>
      </c>
      <c r="T1116" s="3">
        <f>PlanMasine[[#This Row],[Datum SAS]]-1</f>
        <v>45823</v>
      </c>
      <c r="U1116">
        <f>WEEKDAY(PlanMasine[[#This Row],[ZAVRŠETAK MAŠINSKE]],2)</f>
        <v>7</v>
      </c>
      <c r="V1116" s="3">
        <f>IF(WEEKDAY(PlanMasine[[#This Row],[Datum SAS]]-1,2)=7,PlanMasine[[#This Row],[Datum SAS]]-3,PlanMasine[[#This Row],[Datum SAS]]-1)</f>
        <v>45821</v>
      </c>
      <c r="W1116">
        <f>WEEKNUM(PlanMasine[[#This Row],[Column2]],1)</f>
        <v>24</v>
      </c>
    </row>
    <row r="1117" spans="1:23" x14ac:dyDescent="0.25">
      <c r="A1117">
        <v>1029051</v>
      </c>
      <c r="B1117">
        <v>1</v>
      </c>
      <c r="C1117">
        <v>1029090</v>
      </c>
      <c r="D1117" t="s">
        <v>2101</v>
      </c>
      <c r="E1117">
        <v>24</v>
      </c>
      <c r="F1117">
        <v>12</v>
      </c>
      <c r="G1117">
        <v>0</v>
      </c>
      <c r="H1117">
        <v>0</v>
      </c>
      <c r="I1117" t="s">
        <v>5</v>
      </c>
      <c r="J1117" t="s">
        <v>570</v>
      </c>
      <c r="K1117" t="s">
        <v>2203</v>
      </c>
      <c r="L1117" s="3">
        <v>45841</v>
      </c>
      <c r="M11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17" s="3">
        <v>45824</v>
      </c>
      <c r="O1117" s="5">
        <f>IFERROR((PlanMasine[[#This Row],[Norma]]/PlanMasine[[#This Row],[Q]])*(PlanMasine[[#This Row],[Q]]/SUMIF(C:C,PlanMasine[[#This Row],[RN]],B:B)*PlanMasine[[#This Row],[KPLQ]]),0)</f>
        <v>2</v>
      </c>
      <c r="P1117">
        <v>227584</v>
      </c>
      <c r="Q1117">
        <f>COUNTIF(PROMJENA!A:A,PlanMasine[[#This Row],[KPL]]&amp;"-"&amp;PlanMasine[[#This Row],[RN]])</f>
        <v>0</v>
      </c>
      <c r="R1117">
        <f>IFERROR(INDEX(REDOSLIJED!A:A,MATCH(PlanMasine[[#This Row],[KPL]],REDOSLIJED!B:B,0)),MAX(REDOSLIJED!A:A)+1)</f>
        <v>45</v>
      </c>
      <c r="S1117" s="9">
        <f>SUM($M$2:M1117)</f>
        <v>4.262500000000041</v>
      </c>
      <c r="T1117" s="3">
        <f>PlanMasine[[#This Row],[Datum SAS]]-1</f>
        <v>45823</v>
      </c>
      <c r="U1117">
        <f>WEEKDAY(PlanMasine[[#This Row],[ZAVRŠETAK MAŠINSKE]],2)</f>
        <v>7</v>
      </c>
      <c r="V1117" s="3">
        <f>IF(WEEKDAY(PlanMasine[[#This Row],[Datum SAS]]-1,2)=7,PlanMasine[[#This Row],[Datum SAS]]-3,PlanMasine[[#This Row],[Datum SAS]]-1)</f>
        <v>45821</v>
      </c>
      <c r="W1117">
        <f>WEEKNUM(PlanMasine[[#This Row],[Column2]],1)</f>
        <v>24</v>
      </c>
    </row>
    <row r="1118" spans="1:23" x14ac:dyDescent="0.25">
      <c r="A1118">
        <v>1029051</v>
      </c>
      <c r="B1118">
        <v>1</v>
      </c>
      <c r="C1118">
        <v>1029067</v>
      </c>
      <c r="D1118" t="s">
        <v>1729</v>
      </c>
      <c r="E1118">
        <v>24</v>
      </c>
      <c r="F1118">
        <v>12</v>
      </c>
      <c r="G1118">
        <v>0</v>
      </c>
      <c r="H1118">
        <v>0</v>
      </c>
      <c r="I1118" t="s">
        <v>5</v>
      </c>
      <c r="J1118" t="s">
        <v>570</v>
      </c>
      <c r="K1118" t="s">
        <v>2203</v>
      </c>
      <c r="L1118" s="3">
        <v>45841</v>
      </c>
      <c r="M11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18" s="3">
        <v>45824</v>
      </c>
      <c r="O1118" s="5">
        <f>IFERROR((PlanMasine[[#This Row],[Norma]]/PlanMasine[[#This Row],[Q]])*(PlanMasine[[#This Row],[Q]]/SUMIF(C:C,PlanMasine[[#This Row],[RN]],B:B)*PlanMasine[[#This Row],[KPLQ]]),0)</f>
        <v>2</v>
      </c>
      <c r="P1118">
        <v>227549</v>
      </c>
      <c r="Q1118">
        <f>COUNTIF(PROMJENA!A:A,PlanMasine[[#This Row],[KPL]]&amp;"-"&amp;PlanMasine[[#This Row],[RN]])</f>
        <v>0</v>
      </c>
      <c r="R1118">
        <f>IFERROR(INDEX(REDOSLIJED!A:A,MATCH(PlanMasine[[#This Row],[KPL]],REDOSLIJED!B:B,0)),MAX(REDOSLIJED!A:A)+1)</f>
        <v>45</v>
      </c>
      <c r="S1118" s="9">
        <f>SUM($M$2:M1118)</f>
        <v>4.2638888888889301</v>
      </c>
      <c r="T1118" s="3">
        <f>PlanMasine[[#This Row],[Datum SAS]]-1</f>
        <v>45823</v>
      </c>
      <c r="U1118">
        <f>WEEKDAY(PlanMasine[[#This Row],[ZAVRŠETAK MAŠINSKE]],2)</f>
        <v>7</v>
      </c>
      <c r="V1118" s="3">
        <f>IF(WEEKDAY(PlanMasine[[#This Row],[Datum SAS]]-1,2)=7,PlanMasine[[#This Row],[Datum SAS]]-3,PlanMasine[[#This Row],[Datum SAS]]-1)</f>
        <v>45821</v>
      </c>
      <c r="W1118">
        <f>WEEKNUM(PlanMasine[[#This Row],[Column2]],1)</f>
        <v>24</v>
      </c>
    </row>
    <row r="1119" spans="1:23" x14ac:dyDescent="0.25">
      <c r="A1119">
        <v>1029051</v>
      </c>
      <c r="B1119">
        <v>1</v>
      </c>
      <c r="C1119">
        <v>1029058</v>
      </c>
      <c r="D1119" t="s">
        <v>1966</v>
      </c>
      <c r="E1119">
        <v>60</v>
      </c>
      <c r="F1119">
        <v>12</v>
      </c>
      <c r="G1119">
        <v>0</v>
      </c>
      <c r="H1119">
        <v>0</v>
      </c>
      <c r="I1119" t="s">
        <v>5</v>
      </c>
      <c r="J1119" t="s">
        <v>570</v>
      </c>
      <c r="K1119" t="s">
        <v>2203</v>
      </c>
      <c r="L1119" s="3">
        <v>45841</v>
      </c>
      <c r="M11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19" s="3">
        <v>45824</v>
      </c>
      <c r="O1119" s="5">
        <f>IFERROR((PlanMasine[[#This Row],[Norma]]/PlanMasine[[#This Row],[Q]])*(PlanMasine[[#This Row],[Q]]/SUMIF(C:C,PlanMasine[[#This Row],[RN]],B:B)*PlanMasine[[#This Row],[KPLQ]]),0)</f>
        <v>5</v>
      </c>
      <c r="P1119">
        <v>227540</v>
      </c>
      <c r="Q1119">
        <f>COUNTIF(PROMJENA!A:A,PlanMasine[[#This Row],[KPL]]&amp;"-"&amp;PlanMasine[[#This Row],[RN]])</f>
        <v>0</v>
      </c>
      <c r="R1119">
        <f>IFERROR(INDEX(REDOSLIJED!A:A,MATCH(PlanMasine[[#This Row],[KPL]],REDOSLIJED!B:B,0)),MAX(REDOSLIJED!A:A)+1)</f>
        <v>45</v>
      </c>
      <c r="S1119" s="9">
        <f>SUM($M$2:M1119)</f>
        <v>4.2673611111111525</v>
      </c>
      <c r="T1119" s="3">
        <f>PlanMasine[[#This Row],[Datum SAS]]-1</f>
        <v>45823</v>
      </c>
      <c r="U1119">
        <f>WEEKDAY(PlanMasine[[#This Row],[ZAVRŠETAK MAŠINSKE]],2)</f>
        <v>7</v>
      </c>
      <c r="V1119" s="3">
        <f>IF(WEEKDAY(PlanMasine[[#This Row],[Datum SAS]]-1,2)=7,PlanMasine[[#This Row],[Datum SAS]]-3,PlanMasine[[#This Row],[Datum SAS]]-1)</f>
        <v>45821</v>
      </c>
      <c r="W1119">
        <f>WEEKNUM(PlanMasine[[#This Row],[Column2]],1)</f>
        <v>24</v>
      </c>
    </row>
    <row r="1120" spans="1:23" x14ac:dyDescent="0.25">
      <c r="A1120">
        <v>1029051</v>
      </c>
      <c r="B1120">
        <v>1</v>
      </c>
      <c r="C1120">
        <v>1029092</v>
      </c>
      <c r="D1120" t="s">
        <v>2102</v>
      </c>
      <c r="E1120">
        <v>24</v>
      </c>
      <c r="F1120">
        <v>12</v>
      </c>
      <c r="G1120">
        <v>0</v>
      </c>
      <c r="H1120">
        <v>0</v>
      </c>
      <c r="I1120" t="s">
        <v>5</v>
      </c>
      <c r="J1120" t="s">
        <v>570</v>
      </c>
      <c r="K1120" t="s">
        <v>2203</v>
      </c>
      <c r="L1120" s="3">
        <v>45841</v>
      </c>
      <c r="M11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20" s="3">
        <v>45824</v>
      </c>
      <c r="O1120" s="5">
        <f>IFERROR((PlanMasine[[#This Row],[Norma]]/PlanMasine[[#This Row],[Q]])*(PlanMasine[[#This Row],[Q]]/SUMIF(C:C,PlanMasine[[#This Row],[RN]],B:B)*PlanMasine[[#This Row],[KPLQ]]),0)</f>
        <v>2</v>
      </c>
      <c r="P1120">
        <v>227586</v>
      </c>
      <c r="Q1120">
        <f>COUNTIF(PROMJENA!A:A,PlanMasine[[#This Row],[KPL]]&amp;"-"&amp;PlanMasine[[#This Row],[RN]])</f>
        <v>0</v>
      </c>
      <c r="R1120">
        <f>IFERROR(INDEX(REDOSLIJED!A:A,MATCH(PlanMasine[[#This Row],[KPL]],REDOSLIJED!B:B,0)),MAX(REDOSLIJED!A:A)+1)</f>
        <v>45</v>
      </c>
      <c r="S1120" s="9">
        <f>SUM($M$2:M1120)</f>
        <v>4.2687500000000416</v>
      </c>
      <c r="T1120" s="3">
        <f>PlanMasine[[#This Row],[Datum SAS]]-1</f>
        <v>45823</v>
      </c>
      <c r="U1120">
        <f>WEEKDAY(PlanMasine[[#This Row],[ZAVRŠETAK MAŠINSKE]],2)</f>
        <v>7</v>
      </c>
      <c r="V1120" s="3">
        <f>IF(WEEKDAY(PlanMasine[[#This Row],[Datum SAS]]-1,2)=7,PlanMasine[[#This Row],[Datum SAS]]-3,PlanMasine[[#This Row],[Datum SAS]]-1)</f>
        <v>45821</v>
      </c>
      <c r="W1120">
        <f>WEEKNUM(PlanMasine[[#This Row],[Column2]],1)</f>
        <v>24</v>
      </c>
    </row>
    <row r="1121" spans="1:23" x14ac:dyDescent="0.25">
      <c r="A1121">
        <v>1029051</v>
      </c>
      <c r="B1121">
        <v>1</v>
      </c>
      <c r="C1121">
        <v>1029098</v>
      </c>
      <c r="D1121" t="s">
        <v>2099</v>
      </c>
      <c r="E1121">
        <v>24</v>
      </c>
      <c r="F1121">
        <v>12</v>
      </c>
      <c r="G1121">
        <v>0</v>
      </c>
      <c r="H1121">
        <v>0</v>
      </c>
      <c r="I1121" t="s">
        <v>5</v>
      </c>
      <c r="J1121" t="s">
        <v>570</v>
      </c>
      <c r="K1121" t="s">
        <v>2203</v>
      </c>
      <c r="L1121" s="3">
        <v>45841</v>
      </c>
      <c r="M11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21" s="3">
        <v>45824</v>
      </c>
      <c r="O1121" s="5">
        <f>IFERROR((PlanMasine[[#This Row],[Norma]]/PlanMasine[[#This Row],[Q]])*(PlanMasine[[#This Row],[Q]]/SUMIF(C:C,PlanMasine[[#This Row],[RN]],B:B)*PlanMasine[[#This Row],[KPLQ]]),0)</f>
        <v>2</v>
      </c>
      <c r="P1121">
        <v>227592</v>
      </c>
      <c r="Q1121">
        <f>COUNTIF(PROMJENA!A:A,PlanMasine[[#This Row],[KPL]]&amp;"-"&amp;PlanMasine[[#This Row],[RN]])</f>
        <v>0</v>
      </c>
      <c r="R1121">
        <f>IFERROR(INDEX(REDOSLIJED!A:A,MATCH(PlanMasine[[#This Row],[KPL]],REDOSLIJED!B:B,0)),MAX(REDOSLIJED!A:A)+1)</f>
        <v>45</v>
      </c>
      <c r="S1121" s="9">
        <f>SUM($M$2:M1121)</f>
        <v>4.2701388888889307</v>
      </c>
      <c r="T1121" s="3">
        <f>PlanMasine[[#This Row],[Datum SAS]]-1</f>
        <v>45823</v>
      </c>
      <c r="U1121">
        <f>WEEKDAY(PlanMasine[[#This Row],[ZAVRŠETAK MAŠINSKE]],2)</f>
        <v>7</v>
      </c>
      <c r="V1121" s="3">
        <f>IF(WEEKDAY(PlanMasine[[#This Row],[Datum SAS]]-1,2)=7,PlanMasine[[#This Row],[Datum SAS]]-3,PlanMasine[[#This Row],[Datum SAS]]-1)</f>
        <v>45821</v>
      </c>
      <c r="W1121">
        <f>WEEKNUM(PlanMasine[[#This Row],[Column2]],1)</f>
        <v>24</v>
      </c>
    </row>
    <row r="1122" spans="1:23" x14ac:dyDescent="0.25">
      <c r="A1122">
        <v>1029052</v>
      </c>
      <c r="B1122">
        <v>1</v>
      </c>
      <c r="C1122">
        <v>1029090</v>
      </c>
      <c r="D1122" t="s">
        <v>2101</v>
      </c>
      <c r="E1122">
        <v>24</v>
      </c>
      <c r="F1122">
        <v>12</v>
      </c>
      <c r="G1122">
        <v>0</v>
      </c>
      <c r="H1122">
        <v>0</v>
      </c>
      <c r="I1122" t="s">
        <v>5</v>
      </c>
      <c r="J1122" t="s">
        <v>570</v>
      </c>
      <c r="K1122" t="s">
        <v>2203</v>
      </c>
      <c r="L1122" s="3">
        <v>45841</v>
      </c>
      <c r="M11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22" s="3">
        <v>45824</v>
      </c>
      <c r="O1122" s="5">
        <f>IFERROR((PlanMasine[[#This Row],[Norma]]/PlanMasine[[#This Row],[Q]])*(PlanMasine[[#This Row],[Q]]/SUMIF(C:C,PlanMasine[[#This Row],[RN]],B:B)*PlanMasine[[#This Row],[KPLQ]]),0)</f>
        <v>2</v>
      </c>
      <c r="P1122">
        <v>227584</v>
      </c>
      <c r="Q1122">
        <f>COUNTIF(PROMJENA!A:A,PlanMasine[[#This Row],[KPL]]&amp;"-"&amp;PlanMasine[[#This Row],[RN]])</f>
        <v>0</v>
      </c>
      <c r="R1122">
        <f>IFERROR(INDEX(REDOSLIJED!A:A,MATCH(PlanMasine[[#This Row],[KPL]],REDOSLIJED!B:B,0)),MAX(REDOSLIJED!A:A)+1)</f>
        <v>45</v>
      </c>
      <c r="S1122" s="9">
        <f>SUM($M$2:M1122)</f>
        <v>4.2715277777778198</v>
      </c>
      <c r="T1122" s="3">
        <f>PlanMasine[[#This Row],[Datum SAS]]-1</f>
        <v>45823</v>
      </c>
      <c r="U1122">
        <f>WEEKDAY(PlanMasine[[#This Row],[ZAVRŠETAK MAŠINSKE]],2)</f>
        <v>7</v>
      </c>
      <c r="V1122" s="3">
        <f>IF(WEEKDAY(PlanMasine[[#This Row],[Datum SAS]]-1,2)=7,PlanMasine[[#This Row],[Datum SAS]]-3,PlanMasine[[#This Row],[Datum SAS]]-1)</f>
        <v>45821</v>
      </c>
      <c r="W1122">
        <f>WEEKNUM(PlanMasine[[#This Row],[Column2]],1)</f>
        <v>24</v>
      </c>
    </row>
    <row r="1123" spans="1:23" x14ac:dyDescent="0.25">
      <c r="A1123">
        <v>1029052</v>
      </c>
      <c r="B1123">
        <v>1</v>
      </c>
      <c r="C1123">
        <v>1029083</v>
      </c>
      <c r="D1123" t="s">
        <v>1921</v>
      </c>
      <c r="E1123">
        <v>18</v>
      </c>
      <c r="F1123">
        <v>12</v>
      </c>
      <c r="G1123">
        <v>0</v>
      </c>
      <c r="H1123">
        <v>0</v>
      </c>
      <c r="I1123" t="s">
        <v>5</v>
      </c>
      <c r="J1123" t="s">
        <v>570</v>
      </c>
      <c r="K1123" t="s">
        <v>2203</v>
      </c>
      <c r="L1123" s="3">
        <v>45841</v>
      </c>
      <c r="M11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123" s="3">
        <v>45824</v>
      </c>
      <c r="O1123" s="5">
        <f>IFERROR((PlanMasine[[#This Row],[Norma]]/PlanMasine[[#This Row],[Q]])*(PlanMasine[[#This Row],[Q]]/SUMIF(C:C,PlanMasine[[#This Row],[RN]],B:B)*PlanMasine[[#This Row],[KPLQ]]),0)</f>
        <v>1.5</v>
      </c>
      <c r="P1123">
        <v>227574</v>
      </c>
      <c r="Q1123">
        <f>COUNTIF(PROMJENA!A:A,PlanMasine[[#This Row],[KPL]]&amp;"-"&amp;PlanMasine[[#This Row],[RN]])</f>
        <v>0</v>
      </c>
      <c r="R1123">
        <f>IFERROR(INDEX(REDOSLIJED!A:A,MATCH(PlanMasine[[#This Row],[KPL]],REDOSLIJED!B:B,0)),MAX(REDOSLIJED!A:A)+1)</f>
        <v>45</v>
      </c>
      <c r="S1123" s="9">
        <f>SUM($M$2:M1123)</f>
        <v>4.2725694444444864</v>
      </c>
      <c r="T1123" s="3">
        <f>PlanMasine[[#This Row],[Datum SAS]]-1</f>
        <v>45823</v>
      </c>
      <c r="U1123">
        <f>WEEKDAY(PlanMasine[[#This Row],[ZAVRŠETAK MAŠINSKE]],2)</f>
        <v>7</v>
      </c>
      <c r="V1123" s="3">
        <f>IF(WEEKDAY(PlanMasine[[#This Row],[Datum SAS]]-1,2)=7,PlanMasine[[#This Row],[Datum SAS]]-3,PlanMasine[[#This Row],[Datum SAS]]-1)</f>
        <v>45821</v>
      </c>
      <c r="W1123">
        <f>WEEKNUM(PlanMasine[[#This Row],[Column2]],1)</f>
        <v>24</v>
      </c>
    </row>
    <row r="1124" spans="1:23" x14ac:dyDescent="0.25">
      <c r="A1124">
        <v>1029052</v>
      </c>
      <c r="B1124">
        <v>1</v>
      </c>
      <c r="C1124">
        <v>1029058</v>
      </c>
      <c r="D1124" t="s">
        <v>1966</v>
      </c>
      <c r="E1124">
        <v>60</v>
      </c>
      <c r="F1124">
        <v>12</v>
      </c>
      <c r="G1124">
        <v>0</v>
      </c>
      <c r="H1124">
        <v>0</v>
      </c>
      <c r="I1124" t="s">
        <v>5</v>
      </c>
      <c r="J1124" t="s">
        <v>570</v>
      </c>
      <c r="K1124" t="s">
        <v>2203</v>
      </c>
      <c r="L1124" s="3">
        <v>45841</v>
      </c>
      <c r="M11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24" s="3">
        <v>45824</v>
      </c>
      <c r="O1124" s="5">
        <f>IFERROR((PlanMasine[[#This Row],[Norma]]/PlanMasine[[#This Row],[Q]])*(PlanMasine[[#This Row],[Q]]/SUMIF(C:C,PlanMasine[[#This Row],[RN]],B:B)*PlanMasine[[#This Row],[KPLQ]]),0)</f>
        <v>5</v>
      </c>
      <c r="P1124">
        <v>227540</v>
      </c>
      <c r="Q1124">
        <f>COUNTIF(PROMJENA!A:A,PlanMasine[[#This Row],[KPL]]&amp;"-"&amp;PlanMasine[[#This Row],[RN]])</f>
        <v>0</v>
      </c>
      <c r="R1124">
        <f>IFERROR(INDEX(REDOSLIJED!A:A,MATCH(PlanMasine[[#This Row],[KPL]],REDOSLIJED!B:B,0)),MAX(REDOSLIJED!A:A)+1)</f>
        <v>45</v>
      </c>
      <c r="S1124" s="9">
        <f>SUM($M$2:M1124)</f>
        <v>4.2760416666667087</v>
      </c>
      <c r="T1124" s="3">
        <f>PlanMasine[[#This Row],[Datum SAS]]-1</f>
        <v>45823</v>
      </c>
      <c r="U1124">
        <f>WEEKDAY(PlanMasine[[#This Row],[ZAVRŠETAK MAŠINSKE]],2)</f>
        <v>7</v>
      </c>
      <c r="V1124" s="3">
        <f>IF(WEEKDAY(PlanMasine[[#This Row],[Datum SAS]]-1,2)=7,PlanMasine[[#This Row],[Datum SAS]]-3,PlanMasine[[#This Row],[Datum SAS]]-1)</f>
        <v>45821</v>
      </c>
      <c r="W1124">
        <f>WEEKNUM(PlanMasine[[#This Row],[Column2]],1)</f>
        <v>24</v>
      </c>
    </row>
    <row r="1125" spans="1:23" x14ac:dyDescent="0.25">
      <c r="A1125">
        <v>1029052</v>
      </c>
      <c r="B1125">
        <v>1</v>
      </c>
      <c r="C1125">
        <v>1029092</v>
      </c>
      <c r="D1125" t="s">
        <v>2102</v>
      </c>
      <c r="E1125">
        <v>24</v>
      </c>
      <c r="F1125">
        <v>12</v>
      </c>
      <c r="G1125">
        <v>0</v>
      </c>
      <c r="H1125">
        <v>0</v>
      </c>
      <c r="I1125" t="s">
        <v>5</v>
      </c>
      <c r="J1125" t="s">
        <v>570</v>
      </c>
      <c r="K1125" t="s">
        <v>2203</v>
      </c>
      <c r="L1125" s="3">
        <v>45841</v>
      </c>
      <c r="M11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25" s="3">
        <v>45824</v>
      </c>
      <c r="O1125" s="5">
        <f>IFERROR((PlanMasine[[#This Row],[Norma]]/PlanMasine[[#This Row],[Q]])*(PlanMasine[[#This Row],[Q]]/SUMIF(C:C,PlanMasine[[#This Row],[RN]],B:B)*PlanMasine[[#This Row],[KPLQ]]),0)</f>
        <v>2</v>
      </c>
      <c r="P1125">
        <v>227586</v>
      </c>
      <c r="Q1125">
        <f>COUNTIF(PROMJENA!A:A,PlanMasine[[#This Row],[KPL]]&amp;"-"&amp;PlanMasine[[#This Row],[RN]])</f>
        <v>0</v>
      </c>
      <c r="R1125">
        <f>IFERROR(INDEX(REDOSLIJED!A:A,MATCH(PlanMasine[[#This Row],[KPL]],REDOSLIJED!B:B,0)),MAX(REDOSLIJED!A:A)+1)</f>
        <v>45</v>
      </c>
      <c r="S1125" s="9">
        <f>SUM($M$2:M1125)</f>
        <v>4.2774305555555978</v>
      </c>
      <c r="T1125" s="3">
        <f>PlanMasine[[#This Row],[Datum SAS]]-1</f>
        <v>45823</v>
      </c>
      <c r="U1125">
        <f>WEEKDAY(PlanMasine[[#This Row],[ZAVRŠETAK MAŠINSKE]],2)</f>
        <v>7</v>
      </c>
      <c r="V1125" s="3">
        <f>IF(WEEKDAY(PlanMasine[[#This Row],[Datum SAS]]-1,2)=7,PlanMasine[[#This Row],[Datum SAS]]-3,PlanMasine[[#This Row],[Datum SAS]]-1)</f>
        <v>45821</v>
      </c>
      <c r="W1125">
        <f>WEEKNUM(PlanMasine[[#This Row],[Column2]],1)</f>
        <v>24</v>
      </c>
    </row>
    <row r="1126" spans="1:23" x14ac:dyDescent="0.25">
      <c r="A1126">
        <v>1029052</v>
      </c>
      <c r="B1126">
        <v>1</v>
      </c>
      <c r="C1126">
        <v>1029087</v>
      </c>
      <c r="D1126" t="s">
        <v>1965</v>
      </c>
      <c r="E1126">
        <v>24</v>
      </c>
      <c r="F1126">
        <v>12</v>
      </c>
      <c r="G1126">
        <v>0</v>
      </c>
      <c r="H1126">
        <v>0</v>
      </c>
      <c r="I1126" t="s">
        <v>5</v>
      </c>
      <c r="J1126" t="s">
        <v>570</v>
      </c>
      <c r="K1126" t="s">
        <v>2203</v>
      </c>
      <c r="L1126" s="3">
        <v>45841</v>
      </c>
      <c r="M11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26" s="3">
        <v>45824</v>
      </c>
      <c r="O1126" s="5">
        <f>IFERROR((PlanMasine[[#This Row],[Norma]]/PlanMasine[[#This Row],[Q]])*(PlanMasine[[#This Row],[Q]]/SUMIF(C:C,PlanMasine[[#This Row],[RN]],B:B)*PlanMasine[[#This Row],[KPLQ]]),0)</f>
        <v>2</v>
      </c>
      <c r="P1126">
        <v>227581</v>
      </c>
      <c r="Q1126">
        <f>COUNTIF(PROMJENA!A:A,PlanMasine[[#This Row],[KPL]]&amp;"-"&amp;PlanMasine[[#This Row],[RN]])</f>
        <v>0</v>
      </c>
      <c r="R1126">
        <f>IFERROR(INDEX(REDOSLIJED!A:A,MATCH(PlanMasine[[#This Row],[KPL]],REDOSLIJED!B:B,0)),MAX(REDOSLIJED!A:A)+1)</f>
        <v>45</v>
      </c>
      <c r="S1126" s="9">
        <f>SUM($M$2:M1126)</f>
        <v>4.2788194444444869</v>
      </c>
      <c r="T1126" s="3">
        <f>PlanMasine[[#This Row],[Datum SAS]]-1</f>
        <v>45823</v>
      </c>
      <c r="U1126">
        <f>WEEKDAY(PlanMasine[[#This Row],[ZAVRŠETAK MAŠINSKE]],2)</f>
        <v>7</v>
      </c>
      <c r="V1126" s="3">
        <f>IF(WEEKDAY(PlanMasine[[#This Row],[Datum SAS]]-1,2)=7,PlanMasine[[#This Row],[Datum SAS]]-3,PlanMasine[[#This Row],[Datum SAS]]-1)</f>
        <v>45821</v>
      </c>
      <c r="W1126">
        <f>WEEKNUM(PlanMasine[[#This Row],[Column2]],1)</f>
        <v>24</v>
      </c>
    </row>
    <row r="1127" spans="1:23" x14ac:dyDescent="0.25">
      <c r="A1127">
        <v>1029052</v>
      </c>
      <c r="B1127">
        <v>1</v>
      </c>
      <c r="C1127">
        <v>1029094</v>
      </c>
      <c r="D1127" t="s">
        <v>1920</v>
      </c>
      <c r="E1127">
        <v>12</v>
      </c>
      <c r="F1127">
        <v>12</v>
      </c>
      <c r="G1127">
        <v>0</v>
      </c>
      <c r="H1127">
        <v>0</v>
      </c>
      <c r="I1127" t="s">
        <v>5</v>
      </c>
      <c r="J1127" t="s">
        <v>570</v>
      </c>
      <c r="K1127" t="s">
        <v>2203</v>
      </c>
      <c r="L1127" s="3">
        <v>45841</v>
      </c>
      <c r="M11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127" s="3">
        <v>45824</v>
      </c>
      <c r="O1127" s="5">
        <f>IFERROR((PlanMasine[[#This Row],[Norma]]/PlanMasine[[#This Row],[Q]])*(PlanMasine[[#This Row],[Q]]/SUMIF(C:C,PlanMasine[[#This Row],[RN]],B:B)*PlanMasine[[#This Row],[KPLQ]]),0)</f>
        <v>1</v>
      </c>
      <c r="P1127">
        <v>227588</v>
      </c>
      <c r="Q1127">
        <f>COUNTIF(PROMJENA!A:A,PlanMasine[[#This Row],[KPL]]&amp;"-"&amp;PlanMasine[[#This Row],[RN]])</f>
        <v>0</v>
      </c>
      <c r="R1127">
        <f>IFERROR(INDEX(REDOSLIJED!A:A,MATCH(PlanMasine[[#This Row],[KPL]],REDOSLIJED!B:B,0)),MAX(REDOSLIJED!A:A)+1)</f>
        <v>45</v>
      </c>
      <c r="S1127" s="9">
        <f>SUM($M$2:M1127)</f>
        <v>4.279513888888931</v>
      </c>
      <c r="T1127" s="3">
        <f>PlanMasine[[#This Row],[Datum SAS]]-1</f>
        <v>45823</v>
      </c>
      <c r="U1127">
        <f>WEEKDAY(PlanMasine[[#This Row],[ZAVRŠETAK MAŠINSKE]],2)</f>
        <v>7</v>
      </c>
      <c r="V1127" s="3">
        <f>IF(WEEKDAY(PlanMasine[[#This Row],[Datum SAS]]-1,2)=7,PlanMasine[[#This Row],[Datum SAS]]-3,PlanMasine[[#This Row],[Datum SAS]]-1)</f>
        <v>45821</v>
      </c>
      <c r="W1127">
        <f>WEEKNUM(PlanMasine[[#This Row],[Column2]],1)</f>
        <v>24</v>
      </c>
    </row>
    <row r="1128" spans="1:23" x14ac:dyDescent="0.25">
      <c r="A1128">
        <v>1029052</v>
      </c>
      <c r="B1128">
        <v>1</v>
      </c>
      <c r="C1128">
        <v>1029070</v>
      </c>
      <c r="D1128" t="s">
        <v>1922</v>
      </c>
      <c r="E1128">
        <v>48</v>
      </c>
      <c r="F1128">
        <v>12</v>
      </c>
      <c r="G1128">
        <v>0</v>
      </c>
      <c r="H1128">
        <v>0</v>
      </c>
      <c r="I1128" t="s">
        <v>5</v>
      </c>
      <c r="J1128" t="s">
        <v>570</v>
      </c>
      <c r="K1128" t="s">
        <v>2203</v>
      </c>
      <c r="L1128" s="3">
        <v>45841</v>
      </c>
      <c r="M11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28" s="3">
        <v>45824</v>
      </c>
      <c r="O1128" s="5">
        <f>IFERROR((PlanMasine[[#This Row],[Norma]]/PlanMasine[[#This Row],[Q]])*(PlanMasine[[#This Row],[Q]]/SUMIF(C:C,PlanMasine[[#This Row],[RN]],B:B)*PlanMasine[[#This Row],[KPLQ]]),0)</f>
        <v>4</v>
      </c>
      <c r="P1128">
        <v>227553</v>
      </c>
      <c r="Q1128">
        <f>COUNTIF(PROMJENA!A:A,PlanMasine[[#This Row],[KPL]]&amp;"-"&amp;PlanMasine[[#This Row],[RN]])</f>
        <v>0</v>
      </c>
      <c r="R1128">
        <f>IFERROR(INDEX(REDOSLIJED!A:A,MATCH(PlanMasine[[#This Row],[KPL]],REDOSLIJED!B:B,0)),MAX(REDOSLIJED!A:A)+1)</f>
        <v>45</v>
      </c>
      <c r="S1128" s="9">
        <f>SUM($M$2:M1128)</f>
        <v>4.2822916666667092</v>
      </c>
      <c r="T1128" s="3">
        <f>PlanMasine[[#This Row],[Datum SAS]]-1</f>
        <v>45823</v>
      </c>
      <c r="U1128">
        <f>WEEKDAY(PlanMasine[[#This Row],[ZAVRŠETAK MAŠINSKE]],2)</f>
        <v>7</v>
      </c>
      <c r="V1128" s="3">
        <f>IF(WEEKDAY(PlanMasine[[#This Row],[Datum SAS]]-1,2)=7,PlanMasine[[#This Row],[Datum SAS]]-3,PlanMasine[[#This Row],[Datum SAS]]-1)</f>
        <v>45821</v>
      </c>
      <c r="W1128">
        <f>WEEKNUM(PlanMasine[[#This Row],[Column2]],1)</f>
        <v>24</v>
      </c>
    </row>
    <row r="1129" spans="1:23" x14ac:dyDescent="0.25">
      <c r="A1129">
        <v>1029052</v>
      </c>
      <c r="B1129">
        <v>1</v>
      </c>
      <c r="C1129">
        <v>1029098</v>
      </c>
      <c r="D1129" t="s">
        <v>2099</v>
      </c>
      <c r="E1129">
        <v>24</v>
      </c>
      <c r="F1129">
        <v>12</v>
      </c>
      <c r="G1129">
        <v>0</v>
      </c>
      <c r="H1129">
        <v>0</v>
      </c>
      <c r="I1129" t="s">
        <v>5</v>
      </c>
      <c r="J1129" t="s">
        <v>570</v>
      </c>
      <c r="K1129" t="s">
        <v>2203</v>
      </c>
      <c r="L1129" s="3">
        <v>45841</v>
      </c>
      <c r="M11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29" s="3">
        <v>45824</v>
      </c>
      <c r="O1129" s="5">
        <f>IFERROR((PlanMasine[[#This Row],[Norma]]/PlanMasine[[#This Row],[Q]])*(PlanMasine[[#This Row],[Q]]/SUMIF(C:C,PlanMasine[[#This Row],[RN]],B:B)*PlanMasine[[#This Row],[KPLQ]]),0)</f>
        <v>2</v>
      </c>
      <c r="P1129">
        <v>227592</v>
      </c>
      <c r="Q1129">
        <f>COUNTIF(PROMJENA!A:A,PlanMasine[[#This Row],[KPL]]&amp;"-"&amp;PlanMasine[[#This Row],[RN]])</f>
        <v>0</v>
      </c>
      <c r="R1129">
        <f>IFERROR(INDEX(REDOSLIJED!A:A,MATCH(PlanMasine[[#This Row],[KPL]],REDOSLIJED!B:B,0)),MAX(REDOSLIJED!A:A)+1)</f>
        <v>45</v>
      </c>
      <c r="S1129" s="9">
        <f>SUM($M$2:M1129)</f>
        <v>4.2836805555555983</v>
      </c>
      <c r="T1129" s="3">
        <f>PlanMasine[[#This Row],[Datum SAS]]-1</f>
        <v>45823</v>
      </c>
      <c r="U1129">
        <f>WEEKDAY(PlanMasine[[#This Row],[ZAVRŠETAK MAŠINSKE]],2)</f>
        <v>7</v>
      </c>
      <c r="V1129" s="3">
        <f>IF(WEEKDAY(PlanMasine[[#This Row],[Datum SAS]]-1,2)=7,PlanMasine[[#This Row],[Datum SAS]]-3,PlanMasine[[#This Row],[Datum SAS]]-1)</f>
        <v>45821</v>
      </c>
      <c r="W1129">
        <f>WEEKNUM(PlanMasine[[#This Row],[Column2]],1)</f>
        <v>24</v>
      </c>
    </row>
    <row r="1130" spans="1:23" x14ac:dyDescent="0.25">
      <c r="A1130">
        <v>1029052</v>
      </c>
      <c r="B1130">
        <v>1</v>
      </c>
      <c r="C1130">
        <v>1029080</v>
      </c>
      <c r="D1130" t="s">
        <v>1730</v>
      </c>
      <c r="E1130">
        <v>60</v>
      </c>
      <c r="F1130">
        <v>12</v>
      </c>
      <c r="G1130">
        <v>0</v>
      </c>
      <c r="H1130">
        <v>0</v>
      </c>
      <c r="I1130" t="s">
        <v>5</v>
      </c>
      <c r="J1130" t="s">
        <v>570</v>
      </c>
      <c r="K1130" t="s">
        <v>2203</v>
      </c>
      <c r="L1130" s="3">
        <v>45841</v>
      </c>
      <c r="M11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30" s="3">
        <v>45824</v>
      </c>
      <c r="O1130" s="5">
        <f>IFERROR((PlanMasine[[#This Row],[Norma]]/PlanMasine[[#This Row],[Q]])*(PlanMasine[[#This Row],[Q]]/SUMIF(C:C,PlanMasine[[#This Row],[RN]],B:B)*PlanMasine[[#This Row],[KPLQ]]),0)</f>
        <v>5</v>
      </c>
      <c r="P1130">
        <v>227566</v>
      </c>
      <c r="Q1130">
        <f>COUNTIF(PROMJENA!A:A,PlanMasine[[#This Row],[KPL]]&amp;"-"&amp;PlanMasine[[#This Row],[RN]])</f>
        <v>0</v>
      </c>
      <c r="R1130">
        <f>IFERROR(INDEX(REDOSLIJED!A:A,MATCH(PlanMasine[[#This Row],[KPL]],REDOSLIJED!B:B,0)),MAX(REDOSLIJED!A:A)+1)</f>
        <v>45</v>
      </c>
      <c r="S1130" s="9">
        <f>SUM($M$2:M1130)</f>
        <v>4.2871527777778207</v>
      </c>
      <c r="T1130" s="3">
        <f>PlanMasine[[#This Row],[Datum SAS]]-1</f>
        <v>45823</v>
      </c>
      <c r="U1130">
        <f>WEEKDAY(PlanMasine[[#This Row],[ZAVRŠETAK MAŠINSKE]],2)</f>
        <v>7</v>
      </c>
      <c r="V1130" s="3">
        <f>IF(WEEKDAY(PlanMasine[[#This Row],[Datum SAS]]-1,2)=7,PlanMasine[[#This Row],[Datum SAS]]-3,PlanMasine[[#This Row],[Datum SAS]]-1)</f>
        <v>45821</v>
      </c>
      <c r="W1130">
        <f>WEEKNUM(PlanMasine[[#This Row],[Column2]],1)</f>
        <v>24</v>
      </c>
    </row>
    <row r="1131" spans="1:23" x14ac:dyDescent="0.25">
      <c r="A1131">
        <v>1029052</v>
      </c>
      <c r="B1131">
        <v>1</v>
      </c>
      <c r="C1131">
        <v>1029065</v>
      </c>
      <c r="D1131" t="s">
        <v>1923</v>
      </c>
      <c r="E1131">
        <v>36</v>
      </c>
      <c r="F1131">
        <v>12</v>
      </c>
      <c r="G1131">
        <v>0</v>
      </c>
      <c r="H1131">
        <v>0</v>
      </c>
      <c r="I1131" t="s">
        <v>5</v>
      </c>
      <c r="J1131" t="s">
        <v>570</v>
      </c>
      <c r="K1131" t="s">
        <v>2203</v>
      </c>
      <c r="L1131" s="3">
        <v>45841</v>
      </c>
      <c r="M11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131" s="3">
        <v>45824</v>
      </c>
      <c r="O1131" s="5">
        <f>IFERROR((PlanMasine[[#This Row],[Norma]]/PlanMasine[[#This Row],[Q]])*(PlanMasine[[#This Row],[Q]]/SUMIF(C:C,PlanMasine[[#This Row],[RN]],B:B)*PlanMasine[[#This Row],[KPLQ]]),0)</f>
        <v>3</v>
      </c>
      <c r="P1131">
        <v>227547</v>
      </c>
      <c r="Q1131">
        <f>COUNTIF(PROMJENA!A:A,PlanMasine[[#This Row],[KPL]]&amp;"-"&amp;PlanMasine[[#This Row],[RN]])</f>
        <v>0</v>
      </c>
      <c r="R1131">
        <f>IFERROR(INDEX(REDOSLIJED!A:A,MATCH(PlanMasine[[#This Row],[KPL]],REDOSLIJED!B:B,0)),MAX(REDOSLIJED!A:A)+1)</f>
        <v>45</v>
      </c>
      <c r="S1131" s="9">
        <f>SUM($M$2:M1131)</f>
        <v>4.2892361111111539</v>
      </c>
      <c r="T1131" s="3">
        <f>PlanMasine[[#This Row],[Datum SAS]]-1</f>
        <v>45823</v>
      </c>
      <c r="U1131">
        <f>WEEKDAY(PlanMasine[[#This Row],[ZAVRŠETAK MAŠINSKE]],2)</f>
        <v>7</v>
      </c>
      <c r="V1131" s="3">
        <f>IF(WEEKDAY(PlanMasine[[#This Row],[Datum SAS]]-1,2)=7,PlanMasine[[#This Row],[Datum SAS]]-3,PlanMasine[[#This Row],[Datum SAS]]-1)</f>
        <v>45821</v>
      </c>
      <c r="W1131">
        <f>WEEKNUM(PlanMasine[[#This Row],[Column2]],1)</f>
        <v>24</v>
      </c>
    </row>
    <row r="1132" spans="1:23" x14ac:dyDescent="0.25">
      <c r="A1132">
        <v>1029052</v>
      </c>
      <c r="B1132">
        <v>1</v>
      </c>
      <c r="C1132">
        <v>1029076</v>
      </c>
      <c r="D1132" t="s">
        <v>1963</v>
      </c>
      <c r="E1132">
        <v>48</v>
      </c>
      <c r="F1132">
        <v>12</v>
      </c>
      <c r="G1132">
        <v>0</v>
      </c>
      <c r="H1132">
        <v>0</v>
      </c>
      <c r="I1132" t="s">
        <v>5</v>
      </c>
      <c r="J1132" t="s">
        <v>570</v>
      </c>
      <c r="K1132" t="s">
        <v>2203</v>
      </c>
      <c r="L1132" s="3">
        <v>45841</v>
      </c>
      <c r="M11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32" s="3">
        <v>45824</v>
      </c>
      <c r="O1132" s="5">
        <f>IFERROR((PlanMasine[[#This Row],[Norma]]/PlanMasine[[#This Row],[Q]])*(PlanMasine[[#This Row],[Q]]/SUMIF(C:C,PlanMasine[[#This Row],[RN]],B:B)*PlanMasine[[#This Row],[KPLQ]]),0)</f>
        <v>4</v>
      </c>
      <c r="P1132">
        <v>227559</v>
      </c>
      <c r="Q1132">
        <f>COUNTIF(PROMJENA!A:A,PlanMasine[[#This Row],[KPL]]&amp;"-"&amp;PlanMasine[[#This Row],[RN]])</f>
        <v>0</v>
      </c>
      <c r="R1132">
        <f>IFERROR(INDEX(REDOSLIJED!A:A,MATCH(PlanMasine[[#This Row],[KPL]],REDOSLIJED!B:B,0)),MAX(REDOSLIJED!A:A)+1)</f>
        <v>45</v>
      </c>
      <c r="S1132" s="9">
        <f>SUM($M$2:M1132)</f>
        <v>4.2920138888889321</v>
      </c>
      <c r="T1132" s="3">
        <f>PlanMasine[[#This Row],[Datum SAS]]-1</f>
        <v>45823</v>
      </c>
      <c r="U1132">
        <f>WEEKDAY(PlanMasine[[#This Row],[ZAVRŠETAK MAŠINSKE]],2)</f>
        <v>7</v>
      </c>
      <c r="V1132" s="3">
        <f>IF(WEEKDAY(PlanMasine[[#This Row],[Datum SAS]]-1,2)=7,PlanMasine[[#This Row],[Datum SAS]]-3,PlanMasine[[#This Row],[Datum SAS]]-1)</f>
        <v>45821</v>
      </c>
      <c r="W1132">
        <f>WEEKNUM(PlanMasine[[#This Row],[Column2]],1)</f>
        <v>24</v>
      </c>
    </row>
    <row r="1133" spans="1:23" x14ac:dyDescent="0.25">
      <c r="A1133">
        <v>1029052</v>
      </c>
      <c r="B1133">
        <v>1</v>
      </c>
      <c r="C1133">
        <v>1029078</v>
      </c>
      <c r="D1133" t="s">
        <v>1964</v>
      </c>
      <c r="E1133">
        <v>48</v>
      </c>
      <c r="F1133">
        <v>12</v>
      </c>
      <c r="G1133">
        <v>0</v>
      </c>
      <c r="H1133">
        <v>0</v>
      </c>
      <c r="I1133" t="s">
        <v>5</v>
      </c>
      <c r="J1133" t="s">
        <v>570</v>
      </c>
      <c r="K1133" t="s">
        <v>2203</v>
      </c>
      <c r="L1133" s="3">
        <v>45841</v>
      </c>
      <c r="M11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33" s="3">
        <v>45824</v>
      </c>
      <c r="O1133" s="5">
        <f>IFERROR((PlanMasine[[#This Row],[Norma]]/PlanMasine[[#This Row],[Q]])*(PlanMasine[[#This Row],[Q]]/SUMIF(C:C,PlanMasine[[#This Row],[RN]],B:B)*PlanMasine[[#This Row],[KPLQ]]),0)</f>
        <v>4</v>
      </c>
      <c r="P1133">
        <v>227561</v>
      </c>
      <c r="Q1133">
        <f>COUNTIF(PROMJENA!A:A,PlanMasine[[#This Row],[KPL]]&amp;"-"&amp;PlanMasine[[#This Row],[RN]])</f>
        <v>0</v>
      </c>
      <c r="R1133">
        <f>IFERROR(INDEX(REDOSLIJED!A:A,MATCH(PlanMasine[[#This Row],[KPL]],REDOSLIJED!B:B,0)),MAX(REDOSLIJED!A:A)+1)</f>
        <v>45</v>
      </c>
      <c r="S1133" s="9">
        <f>SUM($M$2:M1133)</f>
        <v>4.2947916666667103</v>
      </c>
      <c r="T1133" s="3">
        <f>PlanMasine[[#This Row],[Datum SAS]]-1</f>
        <v>45823</v>
      </c>
      <c r="U1133">
        <f>WEEKDAY(PlanMasine[[#This Row],[ZAVRŠETAK MAŠINSKE]],2)</f>
        <v>7</v>
      </c>
      <c r="V1133" s="3">
        <f>IF(WEEKDAY(PlanMasine[[#This Row],[Datum SAS]]-1,2)=7,PlanMasine[[#This Row],[Datum SAS]]-3,PlanMasine[[#This Row],[Datum SAS]]-1)</f>
        <v>45821</v>
      </c>
      <c r="W1133">
        <f>WEEKNUM(PlanMasine[[#This Row],[Column2]],1)</f>
        <v>24</v>
      </c>
    </row>
    <row r="1134" spans="1:23" x14ac:dyDescent="0.25">
      <c r="A1134">
        <v>1029052</v>
      </c>
      <c r="B1134">
        <v>1</v>
      </c>
      <c r="C1134">
        <v>1029096</v>
      </c>
      <c r="D1134" t="s">
        <v>2100</v>
      </c>
      <c r="E1134">
        <v>24</v>
      </c>
      <c r="F1134">
        <v>12</v>
      </c>
      <c r="G1134">
        <v>0</v>
      </c>
      <c r="H1134">
        <v>0</v>
      </c>
      <c r="I1134" t="s">
        <v>5</v>
      </c>
      <c r="J1134" t="s">
        <v>570</v>
      </c>
      <c r="K1134" t="s">
        <v>2203</v>
      </c>
      <c r="L1134" s="3">
        <v>45841</v>
      </c>
      <c r="M11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34" s="3">
        <v>45824</v>
      </c>
      <c r="O1134" s="5">
        <f>IFERROR((PlanMasine[[#This Row],[Norma]]/PlanMasine[[#This Row],[Q]])*(PlanMasine[[#This Row],[Q]]/SUMIF(C:C,PlanMasine[[#This Row],[RN]],B:B)*PlanMasine[[#This Row],[KPLQ]]),0)</f>
        <v>2</v>
      </c>
      <c r="P1134">
        <v>227590</v>
      </c>
      <c r="Q1134">
        <f>COUNTIF(PROMJENA!A:A,PlanMasine[[#This Row],[KPL]]&amp;"-"&amp;PlanMasine[[#This Row],[RN]])</f>
        <v>0</v>
      </c>
      <c r="R1134">
        <f>IFERROR(INDEX(REDOSLIJED!A:A,MATCH(PlanMasine[[#This Row],[KPL]],REDOSLIJED!B:B,0)),MAX(REDOSLIJED!A:A)+1)</f>
        <v>45</v>
      </c>
      <c r="S1134" s="9">
        <f>SUM($M$2:M1134)</f>
        <v>4.2961805555555994</v>
      </c>
      <c r="T1134" s="3">
        <f>PlanMasine[[#This Row],[Datum SAS]]-1</f>
        <v>45823</v>
      </c>
      <c r="U1134">
        <f>WEEKDAY(PlanMasine[[#This Row],[ZAVRŠETAK MAŠINSKE]],2)</f>
        <v>7</v>
      </c>
      <c r="V1134" s="3">
        <f>IF(WEEKDAY(PlanMasine[[#This Row],[Datum SAS]]-1,2)=7,PlanMasine[[#This Row],[Datum SAS]]-3,PlanMasine[[#This Row],[Datum SAS]]-1)</f>
        <v>45821</v>
      </c>
      <c r="W1134">
        <f>WEEKNUM(PlanMasine[[#This Row],[Column2]],1)</f>
        <v>24</v>
      </c>
    </row>
    <row r="1135" spans="1:23" x14ac:dyDescent="0.25">
      <c r="A1135">
        <v>1029052</v>
      </c>
      <c r="B1135">
        <v>1</v>
      </c>
      <c r="C1135">
        <v>1029067</v>
      </c>
      <c r="D1135" t="s">
        <v>1729</v>
      </c>
      <c r="E1135">
        <v>24</v>
      </c>
      <c r="F1135">
        <v>12</v>
      </c>
      <c r="G1135">
        <v>0</v>
      </c>
      <c r="H1135">
        <v>0</v>
      </c>
      <c r="I1135" t="s">
        <v>5</v>
      </c>
      <c r="J1135" t="s">
        <v>570</v>
      </c>
      <c r="K1135" t="s">
        <v>2203</v>
      </c>
      <c r="L1135" s="3">
        <v>45841</v>
      </c>
      <c r="M11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35" s="3">
        <v>45824</v>
      </c>
      <c r="O1135" s="5">
        <f>IFERROR((PlanMasine[[#This Row],[Norma]]/PlanMasine[[#This Row],[Q]])*(PlanMasine[[#This Row],[Q]]/SUMIF(C:C,PlanMasine[[#This Row],[RN]],B:B)*PlanMasine[[#This Row],[KPLQ]]),0)</f>
        <v>2</v>
      </c>
      <c r="P1135">
        <v>227549</v>
      </c>
      <c r="Q1135">
        <f>COUNTIF(PROMJENA!A:A,PlanMasine[[#This Row],[KPL]]&amp;"-"&amp;PlanMasine[[#This Row],[RN]])</f>
        <v>0</v>
      </c>
      <c r="R1135">
        <f>IFERROR(INDEX(REDOSLIJED!A:A,MATCH(PlanMasine[[#This Row],[KPL]],REDOSLIJED!B:B,0)),MAX(REDOSLIJED!A:A)+1)</f>
        <v>45</v>
      </c>
      <c r="S1135" s="9">
        <f>SUM($M$2:M1135)</f>
        <v>4.2975694444444885</v>
      </c>
      <c r="T1135" s="3">
        <f>PlanMasine[[#This Row],[Datum SAS]]-1</f>
        <v>45823</v>
      </c>
      <c r="U1135">
        <f>WEEKDAY(PlanMasine[[#This Row],[ZAVRŠETAK MAŠINSKE]],2)</f>
        <v>7</v>
      </c>
      <c r="V1135" s="3">
        <f>IF(WEEKDAY(PlanMasine[[#This Row],[Datum SAS]]-1,2)=7,PlanMasine[[#This Row],[Datum SAS]]-3,PlanMasine[[#This Row],[Datum SAS]]-1)</f>
        <v>45821</v>
      </c>
      <c r="W1135">
        <f>WEEKNUM(PlanMasine[[#This Row],[Column2]],1)</f>
        <v>24</v>
      </c>
    </row>
    <row r="1136" spans="1:23" x14ac:dyDescent="0.25">
      <c r="A1136">
        <v>1029053</v>
      </c>
      <c r="B1136">
        <v>1</v>
      </c>
      <c r="C1136">
        <v>1029058</v>
      </c>
      <c r="D1136" t="s">
        <v>1966</v>
      </c>
      <c r="E1136">
        <v>60</v>
      </c>
      <c r="F1136">
        <v>12</v>
      </c>
      <c r="G1136">
        <v>0</v>
      </c>
      <c r="H1136">
        <v>0</v>
      </c>
      <c r="I1136" t="s">
        <v>5</v>
      </c>
      <c r="J1136" t="s">
        <v>570</v>
      </c>
      <c r="K1136" t="s">
        <v>2203</v>
      </c>
      <c r="L1136" s="3">
        <v>45841</v>
      </c>
      <c r="M11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36" s="3">
        <v>45824</v>
      </c>
      <c r="O1136" s="5">
        <f>IFERROR((PlanMasine[[#This Row],[Norma]]/PlanMasine[[#This Row],[Q]])*(PlanMasine[[#This Row],[Q]]/SUMIF(C:C,PlanMasine[[#This Row],[RN]],B:B)*PlanMasine[[#This Row],[KPLQ]]),0)</f>
        <v>5</v>
      </c>
      <c r="P1136">
        <v>227540</v>
      </c>
      <c r="Q1136">
        <f>COUNTIF(PROMJENA!A:A,PlanMasine[[#This Row],[KPL]]&amp;"-"&amp;PlanMasine[[#This Row],[RN]])</f>
        <v>0</v>
      </c>
      <c r="R1136">
        <f>IFERROR(INDEX(REDOSLIJED!A:A,MATCH(PlanMasine[[#This Row],[KPL]],REDOSLIJED!B:B,0)),MAX(REDOSLIJED!A:A)+1)</f>
        <v>45</v>
      </c>
      <c r="S1136" s="9">
        <f>SUM($M$2:M1136)</f>
        <v>4.3010416666667108</v>
      </c>
      <c r="T1136" s="3">
        <f>PlanMasine[[#This Row],[Datum SAS]]-1</f>
        <v>45823</v>
      </c>
      <c r="U1136">
        <f>WEEKDAY(PlanMasine[[#This Row],[ZAVRŠETAK MAŠINSKE]],2)</f>
        <v>7</v>
      </c>
      <c r="V1136" s="3">
        <f>IF(WEEKDAY(PlanMasine[[#This Row],[Datum SAS]]-1,2)=7,PlanMasine[[#This Row],[Datum SAS]]-3,PlanMasine[[#This Row],[Datum SAS]]-1)</f>
        <v>45821</v>
      </c>
      <c r="W1136">
        <f>WEEKNUM(PlanMasine[[#This Row],[Column2]],1)</f>
        <v>24</v>
      </c>
    </row>
    <row r="1137" spans="1:23" x14ac:dyDescent="0.25">
      <c r="A1137">
        <v>1029053</v>
      </c>
      <c r="B1137">
        <v>1</v>
      </c>
      <c r="C1137">
        <v>1029078</v>
      </c>
      <c r="D1137" t="s">
        <v>1964</v>
      </c>
      <c r="E1137">
        <v>48</v>
      </c>
      <c r="F1137">
        <v>12</v>
      </c>
      <c r="G1137">
        <v>0</v>
      </c>
      <c r="H1137">
        <v>0</v>
      </c>
      <c r="I1137" t="s">
        <v>5</v>
      </c>
      <c r="J1137" t="s">
        <v>570</v>
      </c>
      <c r="K1137" t="s">
        <v>2203</v>
      </c>
      <c r="L1137" s="3">
        <v>45841</v>
      </c>
      <c r="M11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37" s="3">
        <v>45824</v>
      </c>
      <c r="O1137" s="5">
        <f>IFERROR((PlanMasine[[#This Row],[Norma]]/PlanMasine[[#This Row],[Q]])*(PlanMasine[[#This Row],[Q]]/SUMIF(C:C,PlanMasine[[#This Row],[RN]],B:B)*PlanMasine[[#This Row],[KPLQ]]),0)</f>
        <v>4</v>
      </c>
      <c r="P1137">
        <v>227561</v>
      </c>
      <c r="Q1137">
        <f>COUNTIF(PROMJENA!A:A,PlanMasine[[#This Row],[KPL]]&amp;"-"&amp;PlanMasine[[#This Row],[RN]])</f>
        <v>0</v>
      </c>
      <c r="R1137">
        <f>IFERROR(INDEX(REDOSLIJED!A:A,MATCH(PlanMasine[[#This Row],[KPL]],REDOSLIJED!B:B,0)),MAX(REDOSLIJED!A:A)+1)</f>
        <v>45</v>
      </c>
      <c r="S1137" s="9">
        <f>SUM($M$2:M1137)</f>
        <v>4.3038194444444891</v>
      </c>
      <c r="T1137" s="3">
        <f>PlanMasine[[#This Row],[Datum SAS]]-1</f>
        <v>45823</v>
      </c>
      <c r="U1137">
        <f>WEEKDAY(PlanMasine[[#This Row],[ZAVRŠETAK MAŠINSKE]],2)</f>
        <v>7</v>
      </c>
      <c r="V1137" s="3">
        <f>IF(WEEKDAY(PlanMasine[[#This Row],[Datum SAS]]-1,2)=7,PlanMasine[[#This Row],[Datum SAS]]-3,PlanMasine[[#This Row],[Datum SAS]]-1)</f>
        <v>45821</v>
      </c>
      <c r="W1137">
        <f>WEEKNUM(PlanMasine[[#This Row],[Column2]],1)</f>
        <v>24</v>
      </c>
    </row>
    <row r="1138" spans="1:23" x14ac:dyDescent="0.25">
      <c r="A1138">
        <v>1029053</v>
      </c>
      <c r="B1138">
        <v>1</v>
      </c>
      <c r="C1138">
        <v>1029094</v>
      </c>
      <c r="D1138" t="s">
        <v>1920</v>
      </c>
      <c r="E1138">
        <v>12</v>
      </c>
      <c r="F1138">
        <v>12</v>
      </c>
      <c r="G1138">
        <v>0</v>
      </c>
      <c r="H1138">
        <v>0</v>
      </c>
      <c r="I1138" t="s">
        <v>5</v>
      </c>
      <c r="J1138" t="s">
        <v>570</v>
      </c>
      <c r="K1138" t="s">
        <v>2203</v>
      </c>
      <c r="L1138" s="3">
        <v>45841</v>
      </c>
      <c r="M11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138" s="3">
        <v>45824</v>
      </c>
      <c r="O1138" s="5">
        <f>IFERROR((PlanMasine[[#This Row],[Norma]]/PlanMasine[[#This Row],[Q]])*(PlanMasine[[#This Row],[Q]]/SUMIF(C:C,PlanMasine[[#This Row],[RN]],B:B)*PlanMasine[[#This Row],[KPLQ]]),0)</f>
        <v>1</v>
      </c>
      <c r="P1138">
        <v>227588</v>
      </c>
      <c r="Q1138">
        <f>COUNTIF(PROMJENA!A:A,PlanMasine[[#This Row],[KPL]]&amp;"-"&amp;PlanMasine[[#This Row],[RN]])</f>
        <v>0</v>
      </c>
      <c r="R1138">
        <f>IFERROR(INDEX(REDOSLIJED!A:A,MATCH(PlanMasine[[#This Row],[KPL]],REDOSLIJED!B:B,0)),MAX(REDOSLIJED!A:A)+1)</f>
        <v>45</v>
      </c>
      <c r="S1138" s="9">
        <f>SUM($M$2:M1138)</f>
        <v>4.3045138888889332</v>
      </c>
      <c r="T1138" s="3">
        <f>PlanMasine[[#This Row],[Datum SAS]]-1</f>
        <v>45823</v>
      </c>
      <c r="U1138">
        <f>WEEKDAY(PlanMasine[[#This Row],[ZAVRŠETAK MAŠINSKE]],2)</f>
        <v>7</v>
      </c>
      <c r="V1138" s="3">
        <f>IF(WEEKDAY(PlanMasine[[#This Row],[Datum SAS]]-1,2)=7,PlanMasine[[#This Row],[Datum SAS]]-3,PlanMasine[[#This Row],[Datum SAS]]-1)</f>
        <v>45821</v>
      </c>
      <c r="W1138">
        <f>WEEKNUM(PlanMasine[[#This Row],[Column2]],1)</f>
        <v>24</v>
      </c>
    </row>
    <row r="1139" spans="1:23" x14ac:dyDescent="0.25">
      <c r="A1139">
        <v>1029053</v>
      </c>
      <c r="B1139">
        <v>1</v>
      </c>
      <c r="C1139">
        <v>1029076</v>
      </c>
      <c r="D1139" t="s">
        <v>1963</v>
      </c>
      <c r="E1139">
        <v>48</v>
      </c>
      <c r="F1139">
        <v>12</v>
      </c>
      <c r="G1139">
        <v>0</v>
      </c>
      <c r="H1139">
        <v>0</v>
      </c>
      <c r="I1139" t="s">
        <v>5</v>
      </c>
      <c r="J1139" t="s">
        <v>570</v>
      </c>
      <c r="K1139" t="s">
        <v>2203</v>
      </c>
      <c r="L1139" s="3">
        <v>45841</v>
      </c>
      <c r="M11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39" s="3">
        <v>45824</v>
      </c>
      <c r="O1139" s="5">
        <f>IFERROR((PlanMasine[[#This Row],[Norma]]/PlanMasine[[#This Row],[Q]])*(PlanMasine[[#This Row],[Q]]/SUMIF(C:C,PlanMasine[[#This Row],[RN]],B:B)*PlanMasine[[#This Row],[KPLQ]]),0)</f>
        <v>4</v>
      </c>
      <c r="P1139">
        <v>227559</v>
      </c>
      <c r="Q1139">
        <f>COUNTIF(PROMJENA!A:A,PlanMasine[[#This Row],[KPL]]&amp;"-"&amp;PlanMasine[[#This Row],[RN]])</f>
        <v>0</v>
      </c>
      <c r="R1139">
        <f>IFERROR(INDEX(REDOSLIJED!A:A,MATCH(PlanMasine[[#This Row],[KPL]],REDOSLIJED!B:B,0)),MAX(REDOSLIJED!A:A)+1)</f>
        <v>45</v>
      </c>
      <c r="S1139" s="9">
        <f>SUM($M$2:M1139)</f>
        <v>4.3072916666667114</v>
      </c>
      <c r="T1139" s="3">
        <f>PlanMasine[[#This Row],[Datum SAS]]-1</f>
        <v>45823</v>
      </c>
      <c r="U1139">
        <f>WEEKDAY(PlanMasine[[#This Row],[ZAVRŠETAK MAŠINSKE]],2)</f>
        <v>7</v>
      </c>
      <c r="V1139" s="3">
        <f>IF(WEEKDAY(PlanMasine[[#This Row],[Datum SAS]]-1,2)=7,PlanMasine[[#This Row],[Datum SAS]]-3,PlanMasine[[#This Row],[Datum SAS]]-1)</f>
        <v>45821</v>
      </c>
      <c r="W1139">
        <f>WEEKNUM(PlanMasine[[#This Row],[Column2]],1)</f>
        <v>24</v>
      </c>
    </row>
    <row r="1140" spans="1:23" x14ac:dyDescent="0.25">
      <c r="A1140">
        <v>1029053</v>
      </c>
      <c r="B1140">
        <v>1</v>
      </c>
      <c r="C1140">
        <v>1029083</v>
      </c>
      <c r="D1140" t="s">
        <v>1921</v>
      </c>
      <c r="E1140">
        <v>18</v>
      </c>
      <c r="F1140">
        <v>12</v>
      </c>
      <c r="G1140">
        <v>0</v>
      </c>
      <c r="H1140">
        <v>0</v>
      </c>
      <c r="I1140" t="s">
        <v>5</v>
      </c>
      <c r="J1140" t="s">
        <v>570</v>
      </c>
      <c r="K1140" t="s">
        <v>2203</v>
      </c>
      <c r="L1140" s="3">
        <v>45841</v>
      </c>
      <c r="M11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140" s="3">
        <v>45824</v>
      </c>
      <c r="O1140" s="5">
        <f>IFERROR((PlanMasine[[#This Row],[Norma]]/PlanMasine[[#This Row],[Q]])*(PlanMasine[[#This Row],[Q]]/SUMIF(C:C,PlanMasine[[#This Row],[RN]],B:B)*PlanMasine[[#This Row],[KPLQ]]),0)</f>
        <v>1.5</v>
      </c>
      <c r="P1140">
        <v>227574</v>
      </c>
      <c r="Q1140">
        <f>COUNTIF(PROMJENA!A:A,PlanMasine[[#This Row],[KPL]]&amp;"-"&amp;PlanMasine[[#This Row],[RN]])</f>
        <v>0</v>
      </c>
      <c r="R1140">
        <f>IFERROR(INDEX(REDOSLIJED!A:A,MATCH(PlanMasine[[#This Row],[KPL]],REDOSLIJED!B:B,0)),MAX(REDOSLIJED!A:A)+1)</f>
        <v>45</v>
      </c>
      <c r="S1140" s="9">
        <f>SUM($M$2:M1140)</f>
        <v>4.308333333333378</v>
      </c>
      <c r="T1140" s="3">
        <f>PlanMasine[[#This Row],[Datum SAS]]-1</f>
        <v>45823</v>
      </c>
      <c r="U1140">
        <f>WEEKDAY(PlanMasine[[#This Row],[ZAVRŠETAK MAŠINSKE]],2)</f>
        <v>7</v>
      </c>
      <c r="V1140" s="3">
        <f>IF(WEEKDAY(PlanMasine[[#This Row],[Datum SAS]]-1,2)=7,PlanMasine[[#This Row],[Datum SAS]]-3,PlanMasine[[#This Row],[Datum SAS]]-1)</f>
        <v>45821</v>
      </c>
      <c r="W1140">
        <f>WEEKNUM(PlanMasine[[#This Row],[Column2]],1)</f>
        <v>24</v>
      </c>
    </row>
    <row r="1141" spans="1:23" x14ac:dyDescent="0.25">
      <c r="A1141">
        <v>1029053</v>
      </c>
      <c r="B1141">
        <v>1</v>
      </c>
      <c r="C1141">
        <v>1029090</v>
      </c>
      <c r="D1141" t="s">
        <v>2101</v>
      </c>
      <c r="E1141">
        <v>24</v>
      </c>
      <c r="F1141">
        <v>12</v>
      </c>
      <c r="G1141">
        <v>0</v>
      </c>
      <c r="H1141">
        <v>0</v>
      </c>
      <c r="I1141" t="s">
        <v>5</v>
      </c>
      <c r="J1141" t="s">
        <v>570</v>
      </c>
      <c r="K1141" t="s">
        <v>2203</v>
      </c>
      <c r="L1141" s="3">
        <v>45841</v>
      </c>
      <c r="M11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41" s="3">
        <v>45824</v>
      </c>
      <c r="O1141" s="5">
        <f>IFERROR((PlanMasine[[#This Row],[Norma]]/PlanMasine[[#This Row],[Q]])*(PlanMasine[[#This Row],[Q]]/SUMIF(C:C,PlanMasine[[#This Row],[RN]],B:B)*PlanMasine[[#This Row],[KPLQ]]),0)</f>
        <v>2</v>
      </c>
      <c r="P1141">
        <v>227584</v>
      </c>
      <c r="Q1141">
        <f>COUNTIF(PROMJENA!A:A,PlanMasine[[#This Row],[KPL]]&amp;"-"&amp;PlanMasine[[#This Row],[RN]])</f>
        <v>0</v>
      </c>
      <c r="R1141">
        <f>IFERROR(INDEX(REDOSLIJED!A:A,MATCH(PlanMasine[[#This Row],[KPL]],REDOSLIJED!B:B,0)),MAX(REDOSLIJED!A:A)+1)</f>
        <v>45</v>
      </c>
      <c r="S1141" s="9">
        <f>SUM($M$2:M1141)</f>
        <v>4.3097222222222671</v>
      </c>
      <c r="T1141" s="3">
        <f>PlanMasine[[#This Row],[Datum SAS]]-1</f>
        <v>45823</v>
      </c>
      <c r="U1141">
        <f>WEEKDAY(PlanMasine[[#This Row],[ZAVRŠETAK MAŠINSKE]],2)</f>
        <v>7</v>
      </c>
      <c r="V1141" s="3">
        <f>IF(WEEKDAY(PlanMasine[[#This Row],[Datum SAS]]-1,2)=7,PlanMasine[[#This Row],[Datum SAS]]-3,PlanMasine[[#This Row],[Datum SAS]]-1)</f>
        <v>45821</v>
      </c>
      <c r="W1141">
        <f>WEEKNUM(PlanMasine[[#This Row],[Column2]],1)</f>
        <v>24</v>
      </c>
    </row>
    <row r="1142" spans="1:23" x14ac:dyDescent="0.25">
      <c r="A1142">
        <v>1029053</v>
      </c>
      <c r="B1142">
        <v>1</v>
      </c>
      <c r="C1142">
        <v>1029098</v>
      </c>
      <c r="D1142" t="s">
        <v>2099</v>
      </c>
      <c r="E1142">
        <v>24</v>
      </c>
      <c r="F1142">
        <v>12</v>
      </c>
      <c r="G1142">
        <v>0</v>
      </c>
      <c r="H1142">
        <v>0</v>
      </c>
      <c r="I1142" t="s">
        <v>5</v>
      </c>
      <c r="J1142" t="s">
        <v>570</v>
      </c>
      <c r="K1142" t="s">
        <v>2203</v>
      </c>
      <c r="L1142" s="3">
        <v>45841</v>
      </c>
      <c r="M11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42" s="3">
        <v>45824</v>
      </c>
      <c r="O1142" s="5">
        <f>IFERROR((PlanMasine[[#This Row],[Norma]]/PlanMasine[[#This Row],[Q]])*(PlanMasine[[#This Row],[Q]]/SUMIF(C:C,PlanMasine[[#This Row],[RN]],B:B)*PlanMasine[[#This Row],[KPLQ]]),0)</f>
        <v>2</v>
      </c>
      <c r="P1142">
        <v>227592</v>
      </c>
      <c r="Q1142">
        <f>COUNTIF(PROMJENA!A:A,PlanMasine[[#This Row],[KPL]]&amp;"-"&amp;PlanMasine[[#This Row],[RN]])</f>
        <v>0</v>
      </c>
      <c r="R1142">
        <f>IFERROR(INDEX(REDOSLIJED!A:A,MATCH(PlanMasine[[#This Row],[KPL]],REDOSLIJED!B:B,0)),MAX(REDOSLIJED!A:A)+1)</f>
        <v>45</v>
      </c>
      <c r="S1142" s="9">
        <f>SUM($M$2:M1142)</f>
        <v>4.3111111111111562</v>
      </c>
      <c r="T1142" s="3">
        <f>PlanMasine[[#This Row],[Datum SAS]]-1</f>
        <v>45823</v>
      </c>
      <c r="U1142">
        <f>WEEKDAY(PlanMasine[[#This Row],[ZAVRŠETAK MAŠINSKE]],2)</f>
        <v>7</v>
      </c>
      <c r="V1142" s="3">
        <f>IF(WEEKDAY(PlanMasine[[#This Row],[Datum SAS]]-1,2)=7,PlanMasine[[#This Row],[Datum SAS]]-3,PlanMasine[[#This Row],[Datum SAS]]-1)</f>
        <v>45821</v>
      </c>
      <c r="W1142">
        <f>WEEKNUM(PlanMasine[[#This Row],[Column2]],1)</f>
        <v>24</v>
      </c>
    </row>
    <row r="1143" spans="1:23" x14ac:dyDescent="0.25">
      <c r="A1143">
        <v>1029053</v>
      </c>
      <c r="B1143">
        <v>1</v>
      </c>
      <c r="C1143">
        <v>1029087</v>
      </c>
      <c r="D1143" t="s">
        <v>1965</v>
      </c>
      <c r="E1143">
        <v>24</v>
      </c>
      <c r="F1143">
        <v>12</v>
      </c>
      <c r="G1143">
        <v>0</v>
      </c>
      <c r="H1143">
        <v>0</v>
      </c>
      <c r="I1143" t="s">
        <v>5</v>
      </c>
      <c r="J1143" t="s">
        <v>570</v>
      </c>
      <c r="K1143" t="s">
        <v>2203</v>
      </c>
      <c r="L1143" s="3">
        <v>45841</v>
      </c>
      <c r="M11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43" s="3">
        <v>45824</v>
      </c>
      <c r="O1143" s="5">
        <f>IFERROR((PlanMasine[[#This Row],[Norma]]/PlanMasine[[#This Row],[Q]])*(PlanMasine[[#This Row],[Q]]/SUMIF(C:C,PlanMasine[[#This Row],[RN]],B:B)*PlanMasine[[#This Row],[KPLQ]]),0)</f>
        <v>2</v>
      </c>
      <c r="P1143">
        <v>227581</v>
      </c>
      <c r="Q1143">
        <f>COUNTIF(PROMJENA!A:A,PlanMasine[[#This Row],[KPL]]&amp;"-"&amp;PlanMasine[[#This Row],[RN]])</f>
        <v>0</v>
      </c>
      <c r="R1143">
        <f>IFERROR(INDEX(REDOSLIJED!A:A,MATCH(PlanMasine[[#This Row],[KPL]],REDOSLIJED!B:B,0)),MAX(REDOSLIJED!A:A)+1)</f>
        <v>45</v>
      </c>
      <c r="S1143" s="9">
        <f>SUM($M$2:M1143)</f>
        <v>4.3125000000000453</v>
      </c>
      <c r="T1143" s="3">
        <f>PlanMasine[[#This Row],[Datum SAS]]-1</f>
        <v>45823</v>
      </c>
      <c r="U1143">
        <f>WEEKDAY(PlanMasine[[#This Row],[ZAVRŠETAK MAŠINSKE]],2)</f>
        <v>7</v>
      </c>
      <c r="V1143" s="3">
        <f>IF(WEEKDAY(PlanMasine[[#This Row],[Datum SAS]]-1,2)=7,PlanMasine[[#This Row],[Datum SAS]]-3,PlanMasine[[#This Row],[Datum SAS]]-1)</f>
        <v>45821</v>
      </c>
      <c r="W1143">
        <f>WEEKNUM(PlanMasine[[#This Row],[Column2]],1)</f>
        <v>24</v>
      </c>
    </row>
    <row r="1144" spans="1:23" x14ac:dyDescent="0.25">
      <c r="A1144">
        <v>1029053</v>
      </c>
      <c r="B1144">
        <v>1</v>
      </c>
      <c r="C1144">
        <v>1029080</v>
      </c>
      <c r="D1144" t="s">
        <v>1730</v>
      </c>
      <c r="E1144">
        <v>60</v>
      </c>
      <c r="F1144">
        <v>12</v>
      </c>
      <c r="G1144">
        <v>0</v>
      </c>
      <c r="H1144">
        <v>0</v>
      </c>
      <c r="I1144" t="s">
        <v>5</v>
      </c>
      <c r="J1144" t="s">
        <v>570</v>
      </c>
      <c r="K1144" t="s">
        <v>2203</v>
      </c>
      <c r="L1144" s="3">
        <v>45841</v>
      </c>
      <c r="M11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44" s="3">
        <v>45824</v>
      </c>
      <c r="O1144" s="5">
        <f>IFERROR((PlanMasine[[#This Row],[Norma]]/PlanMasine[[#This Row],[Q]])*(PlanMasine[[#This Row],[Q]]/SUMIF(C:C,PlanMasine[[#This Row],[RN]],B:B)*PlanMasine[[#This Row],[KPLQ]]),0)</f>
        <v>5</v>
      </c>
      <c r="P1144">
        <v>227566</v>
      </c>
      <c r="Q1144">
        <f>COUNTIF(PROMJENA!A:A,PlanMasine[[#This Row],[KPL]]&amp;"-"&amp;PlanMasine[[#This Row],[RN]])</f>
        <v>0</v>
      </c>
      <c r="R1144">
        <f>IFERROR(INDEX(REDOSLIJED!A:A,MATCH(PlanMasine[[#This Row],[KPL]],REDOSLIJED!B:B,0)),MAX(REDOSLIJED!A:A)+1)</f>
        <v>45</v>
      </c>
      <c r="S1144" s="9">
        <f>SUM($M$2:M1144)</f>
        <v>4.3159722222222676</v>
      </c>
      <c r="T1144" s="3">
        <f>PlanMasine[[#This Row],[Datum SAS]]-1</f>
        <v>45823</v>
      </c>
      <c r="U1144">
        <f>WEEKDAY(PlanMasine[[#This Row],[ZAVRŠETAK MAŠINSKE]],2)</f>
        <v>7</v>
      </c>
      <c r="V1144" s="3">
        <f>IF(WEEKDAY(PlanMasine[[#This Row],[Datum SAS]]-1,2)=7,PlanMasine[[#This Row],[Datum SAS]]-3,PlanMasine[[#This Row],[Datum SAS]]-1)</f>
        <v>45821</v>
      </c>
      <c r="W1144">
        <f>WEEKNUM(PlanMasine[[#This Row],[Column2]],1)</f>
        <v>24</v>
      </c>
    </row>
    <row r="1145" spans="1:23" x14ac:dyDescent="0.25">
      <c r="A1145">
        <v>1029053</v>
      </c>
      <c r="B1145">
        <v>1</v>
      </c>
      <c r="C1145">
        <v>1029096</v>
      </c>
      <c r="D1145" t="s">
        <v>2100</v>
      </c>
      <c r="E1145">
        <v>24</v>
      </c>
      <c r="F1145">
        <v>12</v>
      </c>
      <c r="G1145">
        <v>0</v>
      </c>
      <c r="H1145">
        <v>0</v>
      </c>
      <c r="I1145" t="s">
        <v>5</v>
      </c>
      <c r="J1145" t="s">
        <v>570</v>
      </c>
      <c r="K1145" t="s">
        <v>2203</v>
      </c>
      <c r="L1145" s="3">
        <v>45841</v>
      </c>
      <c r="M11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45" s="3">
        <v>45824</v>
      </c>
      <c r="O1145" s="5">
        <f>IFERROR((PlanMasine[[#This Row],[Norma]]/PlanMasine[[#This Row],[Q]])*(PlanMasine[[#This Row],[Q]]/SUMIF(C:C,PlanMasine[[#This Row],[RN]],B:B)*PlanMasine[[#This Row],[KPLQ]]),0)</f>
        <v>2</v>
      </c>
      <c r="P1145">
        <v>227590</v>
      </c>
      <c r="Q1145">
        <f>COUNTIF(PROMJENA!A:A,PlanMasine[[#This Row],[KPL]]&amp;"-"&amp;PlanMasine[[#This Row],[RN]])</f>
        <v>0</v>
      </c>
      <c r="R1145">
        <f>IFERROR(INDEX(REDOSLIJED!A:A,MATCH(PlanMasine[[#This Row],[KPL]],REDOSLIJED!B:B,0)),MAX(REDOSLIJED!A:A)+1)</f>
        <v>45</v>
      </c>
      <c r="S1145" s="9">
        <f>SUM($M$2:M1145)</f>
        <v>4.3173611111111567</v>
      </c>
      <c r="T1145" s="3">
        <f>PlanMasine[[#This Row],[Datum SAS]]-1</f>
        <v>45823</v>
      </c>
      <c r="U1145">
        <f>WEEKDAY(PlanMasine[[#This Row],[ZAVRŠETAK MAŠINSKE]],2)</f>
        <v>7</v>
      </c>
      <c r="V1145" s="3">
        <f>IF(WEEKDAY(PlanMasine[[#This Row],[Datum SAS]]-1,2)=7,PlanMasine[[#This Row],[Datum SAS]]-3,PlanMasine[[#This Row],[Datum SAS]]-1)</f>
        <v>45821</v>
      </c>
      <c r="W1145">
        <f>WEEKNUM(PlanMasine[[#This Row],[Column2]],1)</f>
        <v>24</v>
      </c>
    </row>
    <row r="1146" spans="1:23" x14ac:dyDescent="0.25">
      <c r="A1146">
        <v>1029053</v>
      </c>
      <c r="B1146">
        <v>1</v>
      </c>
      <c r="C1146">
        <v>1029070</v>
      </c>
      <c r="D1146" t="s">
        <v>1922</v>
      </c>
      <c r="E1146">
        <v>48</v>
      </c>
      <c r="F1146">
        <v>12</v>
      </c>
      <c r="G1146">
        <v>0</v>
      </c>
      <c r="H1146">
        <v>0</v>
      </c>
      <c r="I1146" t="s">
        <v>5</v>
      </c>
      <c r="J1146" t="s">
        <v>570</v>
      </c>
      <c r="K1146" t="s">
        <v>2203</v>
      </c>
      <c r="L1146" s="3">
        <v>45841</v>
      </c>
      <c r="M11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46" s="3">
        <v>45824</v>
      </c>
      <c r="O1146" s="5">
        <f>IFERROR((PlanMasine[[#This Row],[Norma]]/PlanMasine[[#This Row],[Q]])*(PlanMasine[[#This Row],[Q]]/SUMIF(C:C,PlanMasine[[#This Row],[RN]],B:B)*PlanMasine[[#This Row],[KPLQ]]),0)</f>
        <v>4</v>
      </c>
      <c r="P1146">
        <v>227553</v>
      </c>
      <c r="Q1146">
        <f>COUNTIF(PROMJENA!A:A,PlanMasine[[#This Row],[KPL]]&amp;"-"&amp;PlanMasine[[#This Row],[RN]])</f>
        <v>0</v>
      </c>
      <c r="R1146">
        <f>IFERROR(INDEX(REDOSLIJED!A:A,MATCH(PlanMasine[[#This Row],[KPL]],REDOSLIJED!B:B,0)),MAX(REDOSLIJED!A:A)+1)</f>
        <v>45</v>
      </c>
      <c r="S1146" s="9">
        <f>SUM($M$2:M1146)</f>
        <v>4.3201388888889349</v>
      </c>
      <c r="T1146" s="3">
        <f>PlanMasine[[#This Row],[Datum SAS]]-1</f>
        <v>45823</v>
      </c>
      <c r="U1146">
        <f>WEEKDAY(PlanMasine[[#This Row],[ZAVRŠETAK MAŠINSKE]],2)</f>
        <v>7</v>
      </c>
      <c r="V1146" s="3">
        <f>IF(WEEKDAY(PlanMasine[[#This Row],[Datum SAS]]-1,2)=7,PlanMasine[[#This Row],[Datum SAS]]-3,PlanMasine[[#This Row],[Datum SAS]]-1)</f>
        <v>45821</v>
      </c>
      <c r="W1146">
        <f>WEEKNUM(PlanMasine[[#This Row],[Column2]],1)</f>
        <v>24</v>
      </c>
    </row>
    <row r="1147" spans="1:23" x14ac:dyDescent="0.25">
      <c r="A1147">
        <v>1029053</v>
      </c>
      <c r="B1147">
        <v>1</v>
      </c>
      <c r="C1147">
        <v>1029065</v>
      </c>
      <c r="D1147" t="s">
        <v>1923</v>
      </c>
      <c r="E1147">
        <v>36</v>
      </c>
      <c r="F1147">
        <v>12</v>
      </c>
      <c r="G1147">
        <v>0</v>
      </c>
      <c r="H1147">
        <v>0</v>
      </c>
      <c r="I1147" t="s">
        <v>5</v>
      </c>
      <c r="J1147" t="s">
        <v>570</v>
      </c>
      <c r="K1147" t="s">
        <v>2203</v>
      </c>
      <c r="L1147" s="3">
        <v>45841</v>
      </c>
      <c r="M11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147" s="3">
        <v>45824</v>
      </c>
      <c r="O1147" s="5">
        <f>IFERROR((PlanMasine[[#This Row],[Norma]]/PlanMasine[[#This Row],[Q]])*(PlanMasine[[#This Row],[Q]]/SUMIF(C:C,PlanMasine[[#This Row],[RN]],B:B)*PlanMasine[[#This Row],[KPLQ]]),0)</f>
        <v>3</v>
      </c>
      <c r="P1147">
        <v>227547</v>
      </c>
      <c r="Q1147">
        <f>COUNTIF(PROMJENA!A:A,PlanMasine[[#This Row],[KPL]]&amp;"-"&amp;PlanMasine[[#This Row],[RN]])</f>
        <v>0</v>
      </c>
      <c r="R1147">
        <f>IFERROR(INDEX(REDOSLIJED!A:A,MATCH(PlanMasine[[#This Row],[KPL]],REDOSLIJED!B:B,0)),MAX(REDOSLIJED!A:A)+1)</f>
        <v>45</v>
      </c>
      <c r="S1147" s="9">
        <f>SUM($M$2:M1147)</f>
        <v>4.3222222222222682</v>
      </c>
      <c r="T1147" s="3">
        <f>PlanMasine[[#This Row],[Datum SAS]]-1</f>
        <v>45823</v>
      </c>
      <c r="U1147">
        <f>WEEKDAY(PlanMasine[[#This Row],[ZAVRŠETAK MAŠINSKE]],2)</f>
        <v>7</v>
      </c>
      <c r="V1147" s="3">
        <f>IF(WEEKDAY(PlanMasine[[#This Row],[Datum SAS]]-1,2)=7,PlanMasine[[#This Row],[Datum SAS]]-3,PlanMasine[[#This Row],[Datum SAS]]-1)</f>
        <v>45821</v>
      </c>
      <c r="W1147">
        <f>WEEKNUM(PlanMasine[[#This Row],[Column2]],1)</f>
        <v>24</v>
      </c>
    </row>
    <row r="1148" spans="1:23" x14ac:dyDescent="0.25">
      <c r="A1148">
        <v>1029053</v>
      </c>
      <c r="B1148">
        <v>1</v>
      </c>
      <c r="C1148">
        <v>1029067</v>
      </c>
      <c r="D1148" t="s">
        <v>1729</v>
      </c>
      <c r="E1148">
        <v>24</v>
      </c>
      <c r="F1148">
        <v>12</v>
      </c>
      <c r="G1148">
        <v>0</v>
      </c>
      <c r="H1148">
        <v>0</v>
      </c>
      <c r="I1148" t="s">
        <v>5</v>
      </c>
      <c r="J1148" t="s">
        <v>570</v>
      </c>
      <c r="K1148" t="s">
        <v>2203</v>
      </c>
      <c r="L1148" s="3">
        <v>45841</v>
      </c>
      <c r="M11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48" s="3">
        <v>45824</v>
      </c>
      <c r="O1148" s="5">
        <f>IFERROR((PlanMasine[[#This Row],[Norma]]/PlanMasine[[#This Row],[Q]])*(PlanMasine[[#This Row],[Q]]/SUMIF(C:C,PlanMasine[[#This Row],[RN]],B:B)*PlanMasine[[#This Row],[KPLQ]]),0)</f>
        <v>2</v>
      </c>
      <c r="P1148">
        <v>227549</v>
      </c>
      <c r="Q1148">
        <f>COUNTIF(PROMJENA!A:A,PlanMasine[[#This Row],[KPL]]&amp;"-"&amp;PlanMasine[[#This Row],[RN]])</f>
        <v>0</v>
      </c>
      <c r="R1148">
        <f>IFERROR(INDEX(REDOSLIJED!A:A,MATCH(PlanMasine[[#This Row],[KPL]],REDOSLIJED!B:B,0)),MAX(REDOSLIJED!A:A)+1)</f>
        <v>45</v>
      </c>
      <c r="S1148" s="9">
        <f>SUM($M$2:M1148)</f>
        <v>4.3236111111111573</v>
      </c>
      <c r="T1148" s="3">
        <f>PlanMasine[[#This Row],[Datum SAS]]-1</f>
        <v>45823</v>
      </c>
      <c r="U1148">
        <f>WEEKDAY(PlanMasine[[#This Row],[ZAVRŠETAK MAŠINSKE]],2)</f>
        <v>7</v>
      </c>
      <c r="V1148" s="3">
        <f>IF(WEEKDAY(PlanMasine[[#This Row],[Datum SAS]]-1,2)=7,PlanMasine[[#This Row],[Datum SAS]]-3,PlanMasine[[#This Row],[Datum SAS]]-1)</f>
        <v>45821</v>
      </c>
      <c r="W1148">
        <f>WEEKNUM(PlanMasine[[#This Row],[Column2]],1)</f>
        <v>24</v>
      </c>
    </row>
    <row r="1149" spans="1:23" x14ac:dyDescent="0.25">
      <c r="A1149">
        <v>1029053</v>
      </c>
      <c r="B1149">
        <v>1</v>
      </c>
      <c r="C1149">
        <v>1029092</v>
      </c>
      <c r="D1149" t="s">
        <v>2102</v>
      </c>
      <c r="E1149">
        <v>24</v>
      </c>
      <c r="F1149">
        <v>12</v>
      </c>
      <c r="G1149">
        <v>0</v>
      </c>
      <c r="H1149">
        <v>0</v>
      </c>
      <c r="I1149" t="s">
        <v>5</v>
      </c>
      <c r="J1149" t="s">
        <v>570</v>
      </c>
      <c r="K1149" t="s">
        <v>2203</v>
      </c>
      <c r="L1149" s="3">
        <v>45841</v>
      </c>
      <c r="M11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49" s="3">
        <v>45824</v>
      </c>
      <c r="O1149" s="5">
        <f>IFERROR((PlanMasine[[#This Row],[Norma]]/PlanMasine[[#This Row],[Q]])*(PlanMasine[[#This Row],[Q]]/SUMIF(C:C,PlanMasine[[#This Row],[RN]],B:B)*PlanMasine[[#This Row],[KPLQ]]),0)</f>
        <v>2</v>
      </c>
      <c r="P1149">
        <v>227586</v>
      </c>
      <c r="Q1149">
        <f>COUNTIF(PROMJENA!A:A,PlanMasine[[#This Row],[KPL]]&amp;"-"&amp;PlanMasine[[#This Row],[RN]])</f>
        <v>0</v>
      </c>
      <c r="R1149">
        <f>IFERROR(INDEX(REDOSLIJED!A:A,MATCH(PlanMasine[[#This Row],[KPL]],REDOSLIJED!B:B,0)),MAX(REDOSLIJED!A:A)+1)</f>
        <v>45</v>
      </c>
      <c r="S1149" s="9">
        <f>SUM($M$2:M1149)</f>
        <v>4.3250000000000464</v>
      </c>
      <c r="T1149" s="3">
        <f>PlanMasine[[#This Row],[Datum SAS]]-1</f>
        <v>45823</v>
      </c>
      <c r="U1149">
        <f>WEEKDAY(PlanMasine[[#This Row],[ZAVRŠETAK MAŠINSKE]],2)</f>
        <v>7</v>
      </c>
      <c r="V1149" s="3">
        <f>IF(WEEKDAY(PlanMasine[[#This Row],[Datum SAS]]-1,2)=7,PlanMasine[[#This Row],[Datum SAS]]-3,PlanMasine[[#This Row],[Datum SAS]]-1)</f>
        <v>45821</v>
      </c>
      <c r="W1149">
        <f>WEEKNUM(PlanMasine[[#This Row],[Column2]],1)</f>
        <v>24</v>
      </c>
    </row>
    <row r="1150" spans="1:23" x14ac:dyDescent="0.25">
      <c r="A1150">
        <v>1029054</v>
      </c>
      <c r="B1150">
        <v>1</v>
      </c>
      <c r="C1150">
        <v>1029098</v>
      </c>
      <c r="D1150" t="s">
        <v>2099</v>
      </c>
      <c r="E1150">
        <v>24</v>
      </c>
      <c r="F1150">
        <v>12</v>
      </c>
      <c r="G1150">
        <v>0</v>
      </c>
      <c r="H1150">
        <v>0</v>
      </c>
      <c r="I1150" t="s">
        <v>5</v>
      </c>
      <c r="J1150" t="s">
        <v>570</v>
      </c>
      <c r="K1150" t="s">
        <v>2203</v>
      </c>
      <c r="L1150" s="3">
        <v>45841</v>
      </c>
      <c r="M11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50" s="3">
        <v>45824</v>
      </c>
      <c r="O1150" s="5">
        <f>IFERROR((PlanMasine[[#This Row],[Norma]]/PlanMasine[[#This Row],[Q]])*(PlanMasine[[#This Row],[Q]]/SUMIF(C:C,PlanMasine[[#This Row],[RN]],B:B)*PlanMasine[[#This Row],[KPLQ]]),0)</f>
        <v>2</v>
      </c>
      <c r="P1150">
        <v>227592</v>
      </c>
      <c r="Q1150">
        <f>COUNTIF(PROMJENA!A:A,PlanMasine[[#This Row],[KPL]]&amp;"-"&amp;PlanMasine[[#This Row],[RN]])</f>
        <v>0</v>
      </c>
      <c r="R1150">
        <f>IFERROR(INDEX(REDOSLIJED!A:A,MATCH(PlanMasine[[#This Row],[KPL]],REDOSLIJED!B:B,0)),MAX(REDOSLIJED!A:A)+1)</f>
        <v>45</v>
      </c>
      <c r="S1150" s="9">
        <f>SUM($M$2:M1150)</f>
        <v>4.3263888888889355</v>
      </c>
      <c r="T1150" s="3">
        <f>PlanMasine[[#This Row],[Datum SAS]]-1</f>
        <v>45823</v>
      </c>
      <c r="U1150">
        <f>WEEKDAY(PlanMasine[[#This Row],[ZAVRŠETAK MAŠINSKE]],2)</f>
        <v>7</v>
      </c>
      <c r="V1150" s="3">
        <f>IF(WEEKDAY(PlanMasine[[#This Row],[Datum SAS]]-1,2)=7,PlanMasine[[#This Row],[Datum SAS]]-3,PlanMasine[[#This Row],[Datum SAS]]-1)</f>
        <v>45821</v>
      </c>
      <c r="W1150">
        <f>WEEKNUM(PlanMasine[[#This Row],[Column2]],1)</f>
        <v>24</v>
      </c>
    </row>
    <row r="1151" spans="1:23" x14ac:dyDescent="0.25">
      <c r="A1151">
        <v>1029054</v>
      </c>
      <c r="B1151">
        <v>1</v>
      </c>
      <c r="C1151">
        <v>1029083</v>
      </c>
      <c r="D1151" t="s">
        <v>1921</v>
      </c>
      <c r="E1151">
        <v>18</v>
      </c>
      <c r="F1151">
        <v>12</v>
      </c>
      <c r="G1151">
        <v>0</v>
      </c>
      <c r="H1151">
        <v>0</v>
      </c>
      <c r="I1151" t="s">
        <v>5</v>
      </c>
      <c r="J1151" t="s">
        <v>570</v>
      </c>
      <c r="K1151" t="s">
        <v>2203</v>
      </c>
      <c r="L1151" s="3">
        <v>45841</v>
      </c>
      <c r="M11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151" s="3">
        <v>45824</v>
      </c>
      <c r="O1151" s="5">
        <f>IFERROR((PlanMasine[[#This Row],[Norma]]/PlanMasine[[#This Row],[Q]])*(PlanMasine[[#This Row],[Q]]/SUMIF(C:C,PlanMasine[[#This Row],[RN]],B:B)*PlanMasine[[#This Row],[KPLQ]]),0)</f>
        <v>1.5</v>
      </c>
      <c r="P1151">
        <v>227574</v>
      </c>
      <c r="Q1151">
        <f>COUNTIF(PROMJENA!A:A,PlanMasine[[#This Row],[KPL]]&amp;"-"&amp;PlanMasine[[#This Row],[RN]])</f>
        <v>0</v>
      </c>
      <c r="R1151">
        <f>IFERROR(INDEX(REDOSLIJED!A:A,MATCH(PlanMasine[[#This Row],[KPL]],REDOSLIJED!B:B,0)),MAX(REDOSLIJED!A:A)+1)</f>
        <v>45</v>
      </c>
      <c r="S1151" s="9">
        <f>SUM($M$2:M1151)</f>
        <v>4.3274305555556021</v>
      </c>
      <c r="T1151" s="3">
        <f>PlanMasine[[#This Row],[Datum SAS]]-1</f>
        <v>45823</v>
      </c>
      <c r="U1151">
        <f>WEEKDAY(PlanMasine[[#This Row],[ZAVRŠETAK MAŠINSKE]],2)</f>
        <v>7</v>
      </c>
      <c r="V1151" s="3">
        <f>IF(WEEKDAY(PlanMasine[[#This Row],[Datum SAS]]-1,2)=7,PlanMasine[[#This Row],[Datum SAS]]-3,PlanMasine[[#This Row],[Datum SAS]]-1)</f>
        <v>45821</v>
      </c>
      <c r="W1151">
        <f>WEEKNUM(PlanMasine[[#This Row],[Column2]],1)</f>
        <v>24</v>
      </c>
    </row>
    <row r="1152" spans="1:23" x14ac:dyDescent="0.25">
      <c r="A1152">
        <v>1029054</v>
      </c>
      <c r="B1152">
        <v>1</v>
      </c>
      <c r="C1152">
        <v>1029092</v>
      </c>
      <c r="D1152" t="s">
        <v>2102</v>
      </c>
      <c r="E1152">
        <v>24</v>
      </c>
      <c r="F1152">
        <v>12</v>
      </c>
      <c r="G1152">
        <v>0</v>
      </c>
      <c r="H1152">
        <v>0</v>
      </c>
      <c r="I1152" t="s">
        <v>5</v>
      </c>
      <c r="J1152" t="s">
        <v>570</v>
      </c>
      <c r="K1152" t="s">
        <v>2203</v>
      </c>
      <c r="L1152" s="3">
        <v>45841</v>
      </c>
      <c r="M11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52" s="3">
        <v>45824</v>
      </c>
      <c r="O1152" s="5">
        <f>IFERROR((PlanMasine[[#This Row],[Norma]]/PlanMasine[[#This Row],[Q]])*(PlanMasine[[#This Row],[Q]]/SUMIF(C:C,PlanMasine[[#This Row],[RN]],B:B)*PlanMasine[[#This Row],[KPLQ]]),0)</f>
        <v>2</v>
      </c>
      <c r="P1152">
        <v>227586</v>
      </c>
      <c r="Q1152">
        <f>COUNTIF(PROMJENA!A:A,PlanMasine[[#This Row],[KPL]]&amp;"-"&amp;PlanMasine[[#This Row],[RN]])</f>
        <v>0</v>
      </c>
      <c r="R1152">
        <f>IFERROR(INDEX(REDOSLIJED!A:A,MATCH(PlanMasine[[#This Row],[KPL]],REDOSLIJED!B:B,0)),MAX(REDOSLIJED!A:A)+1)</f>
        <v>45</v>
      </c>
      <c r="S1152" s="9">
        <f>SUM($M$2:M1152)</f>
        <v>4.3288194444444912</v>
      </c>
      <c r="T1152" s="3">
        <f>PlanMasine[[#This Row],[Datum SAS]]-1</f>
        <v>45823</v>
      </c>
      <c r="U1152">
        <f>WEEKDAY(PlanMasine[[#This Row],[ZAVRŠETAK MAŠINSKE]],2)</f>
        <v>7</v>
      </c>
      <c r="V1152" s="3">
        <f>IF(WEEKDAY(PlanMasine[[#This Row],[Datum SAS]]-1,2)=7,PlanMasine[[#This Row],[Datum SAS]]-3,PlanMasine[[#This Row],[Datum SAS]]-1)</f>
        <v>45821</v>
      </c>
      <c r="W1152">
        <f>WEEKNUM(PlanMasine[[#This Row],[Column2]],1)</f>
        <v>24</v>
      </c>
    </row>
    <row r="1153" spans="1:23" x14ac:dyDescent="0.25">
      <c r="A1153">
        <v>1029054</v>
      </c>
      <c r="B1153">
        <v>1</v>
      </c>
      <c r="C1153">
        <v>1029080</v>
      </c>
      <c r="D1153" t="s">
        <v>1730</v>
      </c>
      <c r="E1153">
        <v>60</v>
      </c>
      <c r="F1153">
        <v>12</v>
      </c>
      <c r="G1153">
        <v>0</v>
      </c>
      <c r="H1153">
        <v>0</v>
      </c>
      <c r="I1153" t="s">
        <v>5</v>
      </c>
      <c r="J1153" t="s">
        <v>570</v>
      </c>
      <c r="K1153" t="s">
        <v>2203</v>
      </c>
      <c r="L1153" s="3">
        <v>45841</v>
      </c>
      <c r="M11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53" s="3">
        <v>45824</v>
      </c>
      <c r="O1153" s="5">
        <f>IFERROR((PlanMasine[[#This Row],[Norma]]/PlanMasine[[#This Row],[Q]])*(PlanMasine[[#This Row],[Q]]/SUMIF(C:C,PlanMasine[[#This Row],[RN]],B:B)*PlanMasine[[#This Row],[KPLQ]]),0)</f>
        <v>5</v>
      </c>
      <c r="P1153">
        <v>227566</v>
      </c>
      <c r="Q1153">
        <f>COUNTIF(PROMJENA!A:A,PlanMasine[[#This Row],[KPL]]&amp;"-"&amp;PlanMasine[[#This Row],[RN]])</f>
        <v>0</v>
      </c>
      <c r="R1153">
        <f>IFERROR(INDEX(REDOSLIJED!A:A,MATCH(PlanMasine[[#This Row],[KPL]],REDOSLIJED!B:B,0)),MAX(REDOSLIJED!A:A)+1)</f>
        <v>45</v>
      </c>
      <c r="S1153" s="9">
        <f>SUM($M$2:M1153)</f>
        <v>4.3322916666667135</v>
      </c>
      <c r="T1153" s="3">
        <f>PlanMasine[[#This Row],[Datum SAS]]-1</f>
        <v>45823</v>
      </c>
      <c r="U1153">
        <f>WEEKDAY(PlanMasine[[#This Row],[ZAVRŠETAK MAŠINSKE]],2)</f>
        <v>7</v>
      </c>
      <c r="V1153" s="3">
        <f>IF(WEEKDAY(PlanMasine[[#This Row],[Datum SAS]]-1,2)=7,PlanMasine[[#This Row],[Datum SAS]]-3,PlanMasine[[#This Row],[Datum SAS]]-1)</f>
        <v>45821</v>
      </c>
      <c r="W1153">
        <f>WEEKNUM(PlanMasine[[#This Row],[Column2]],1)</f>
        <v>24</v>
      </c>
    </row>
    <row r="1154" spans="1:23" x14ac:dyDescent="0.25">
      <c r="A1154">
        <v>1029054</v>
      </c>
      <c r="B1154">
        <v>1</v>
      </c>
      <c r="C1154">
        <v>1029090</v>
      </c>
      <c r="D1154" t="s">
        <v>2101</v>
      </c>
      <c r="E1154">
        <v>24</v>
      </c>
      <c r="F1154">
        <v>12</v>
      </c>
      <c r="G1154">
        <v>0</v>
      </c>
      <c r="H1154">
        <v>0</v>
      </c>
      <c r="I1154" t="s">
        <v>5</v>
      </c>
      <c r="J1154" t="s">
        <v>570</v>
      </c>
      <c r="K1154" t="s">
        <v>2203</v>
      </c>
      <c r="L1154" s="3">
        <v>45841</v>
      </c>
      <c r="M11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54" s="3">
        <v>45824</v>
      </c>
      <c r="O1154" s="5">
        <f>IFERROR((PlanMasine[[#This Row],[Norma]]/PlanMasine[[#This Row],[Q]])*(PlanMasine[[#This Row],[Q]]/SUMIF(C:C,PlanMasine[[#This Row],[RN]],B:B)*PlanMasine[[#This Row],[KPLQ]]),0)</f>
        <v>2</v>
      </c>
      <c r="P1154">
        <v>227584</v>
      </c>
      <c r="Q1154">
        <f>COUNTIF(PROMJENA!A:A,PlanMasine[[#This Row],[KPL]]&amp;"-"&amp;PlanMasine[[#This Row],[RN]])</f>
        <v>0</v>
      </c>
      <c r="R1154">
        <f>IFERROR(INDEX(REDOSLIJED!A:A,MATCH(PlanMasine[[#This Row],[KPL]],REDOSLIJED!B:B,0)),MAX(REDOSLIJED!A:A)+1)</f>
        <v>45</v>
      </c>
      <c r="S1154" s="9">
        <f>SUM($M$2:M1154)</f>
        <v>4.3336805555556026</v>
      </c>
      <c r="T1154" s="3">
        <f>PlanMasine[[#This Row],[Datum SAS]]-1</f>
        <v>45823</v>
      </c>
      <c r="U1154">
        <f>WEEKDAY(PlanMasine[[#This Row],[ZAVRŠETAK MAŠINSKE]],2)</f>
        <v>7</v>
      </c>
      <c r="V1154" s="3">
        <f>IF(WEEKDAY(PlanMasine[[#This Row],[Datum SAS]]-1,2)=7,PlanMasine[[#This Row],[Datum SAS]]-3,PlanMasine[[#This Row],[Datum SAS]]-1)</f>
        <v>45821</v>
      </c>
      <c r="W1154">
        <f>WEEKNUM(PlanMasine[[#This Row],[Column2]],1)</f>
        <v>24</v>
      </c>
    </row>
    <row r="1155" spans="1:23" x14ac:dyDescent="0.25">
      <c r="A1155">
        <v>1029054</v>
      </c>
      <c r="B1155">
        <v>1</v>
      </c>
      <c r="C1155">
        <v>1029087</v>
      </c>
      <c r="D1155" t="s">
        <v>1965</v>
      </c>
      <c r="E1155">
        <v>24</v>
      </c>
      <c r="F1155">
        <v>12</v>
      </c>
      <c r="G1155">
        <v>0</v>
      </c>
      <c r="H1155">
        <v>0</v>
      </c>
      <c r="I1155" t="s">
        <v>5</v>
      </c>
      <c r="J1155" t="s">
        <v>570</v>
      </c>
      <c r="K1155" t="s">
        <v>2203</v>
      </c>
      <c r="L1155" s="3">
        <v>45841</v>
      </c>
      <c r="M11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55" s="3">
        <v>45824</v>
      </c>
      <c r="O1155" s="5">
        <f>IFERROR((PlanMasine[[#This Row],[Norma]]/PlanMasine[[#This Row],[Q]])*(PlanMasine[[#This Row],[Q]]/SUMIF(C:C,PlanMasine[[#This Row],[RN]],B:B)*PlanMasine[[#This Row],[KPLQ]]),0)</f>
        <v>2</v>
      </c>
      <c r="P1155">
        <v>227581</v>
      </c>
      <c r="Q1155">
        <f>COUNTIF(PROMJENA!A:A,PlanMasine[[#This Row],[KPL]]&amp;"-"&amp;PlanMasine[[#This Row],[RN]])</f>
        <v>0</v>
      </c>
      <c r="R1155">
        <f>IFERROR(INDEX(REDOSLIJED!A:A,MATCH(PlanMasine[[#This Row],[KPL]],REDOSLIJED!B:B,0)),MAX(REDOSLIJED!A:A)+1)</f>
        <v>45</v>
      </c>
      <c r="S1155" s="9">
        <f>SUM($M$2:M1155)</f>
        <v>4.3350694444444917</v>
      </c>
      <c r="T1155" s="3">
        <f>PlanMasine[[#This Row],[Datum SAS]]-1</f>
        <v>45823</v>
      </c>
      <c r="U1155">
        <f>WEEKDAY(PlanMasine[[#This Row],[ZAVRŠETAK MAŠINSKE]],2)</f>
        <v>7</v>
      </c>
      <c r="V1155" s="3">
        <f>IF(WEEKDAY(PlanMasine[[#This Row],[Datum SAS]]-1,2)=7,PlanMasine[[#This Row],[Datum SAS]]-3,PlanMasine[[#This Row],[Datum SAS]]-1)</f>
        <v>45821</v>
      </c>
      <c r="W1155">
        <f>WEEKNUM(PlanMasine[[#This Row],[Column2]],1)</f>
        <v>24</v>
      </c>
    </row>
    <row r="1156" spans="1:23" x14ac:dyDescent="0.25">
      <c r="A1156">
        <v>1029054</v>
      </c>
      <c r="B1156">
        <v>1</v>
      </c>
      <c r="C1156">
        <v>1029070</v>
      </c>
      <c r="D1156" t="s">
        <v>1922</v>
      </c>
      <c r="E1156">
        <v>48</v>
      </c>
      <c r="F1156">
        <v>12</v>
      </c>
      <c r="G1156">
        <v>0</v>
      </c>
      <c r="H1156">
        <v>0</v>
      </c>
      <c r="I1156" t="s">
        <v>5</v>
      </c>
      <c r="J1156" t="s">
        <v>570</v>
      </c>
      <c r="K1156" t="s">
        <v>2203</v>
      </c>
      <c r="L1156" s="3">
        <v>45841</v>
      </c>
      <c r="M11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56" s="3">
        <v>45824</v>
      </c>
      <c r="O1156" s="5">
        <f>IFERROR((PlanMasine[[#This Row],[Norma]]/PlanMasine[[#This Row],[Q]])*(PlanMasine[[#This Row],[Q]]/SUMIF(C:C,PlanMasine[[#This Row],[RN]],B:B)*PlanMasine[[#This Row],[KPLQ]]),0)</f>
        <v>4</v>
      </c>
      <c r="P1156">
        <v>227553</v>
      </c>
      <c r="Q1156">
        <f>COUNTIF(PROMJENA!A:A,PlanMasine[[#This Row],[KPL]]&amp;"-"&amp;PlanMasine[[#This Row],[RN]])</f>
        <v>0</v>
      </c>
      <c r="R1156">
        <f>IFERROR(INDEX(REDOSLIJED!A:A,MATCH(PlanMasine[[#This Row],[KPL]],REDOSLIJED!B:B,0)),MAX(REDOSLIJED!A:A)+1)</f>
        <v>45</v>
      </c>
      <c r="S1156" s="9">
        <f>SUM($M$2:M1156)</f>
        <v>4.3378472222222699</v>
      </c>
      <c r="T1156" s="3">
        <f>PlanMasine[[#This Row],[Datum SAS]]-1</f>
        <v>45823</v>
      </c>
      <c r="U1156">
        <f>WEEKDAY(PlanMasine[[#This Row],[ZAVRŠETAK MAŠINSKE]],2)</f>
        <v>7</v>
      </c>
      <c r="V1156" s="3">
        <f>IF(WEEKDAY(PlanMasine[[#This Row],[Datum SAS]]-1,2)=7,PlanMasine[[#This Row],[Datum SAS]]-3,PlanMasine[[#This Row],[Datum SAS]]-1)</f>
        <v>45821</v>
      </c>
      <c r="W1156">
        <f>WEEKNUM(PlanMasine[[#This Row],[Column2]],1)</f>
        <v>24</v>
      </c>
    </row>
    <row r="1157" spans="1:23" x14ac:dyDescent="0.25">
      <c r="A1157">
        <v>1029054</v>
      </c>
      <c r="B1157">
        <v>1</v>
      </c>
      <c r="C1157">
        <v>1029065</v>
      </c>
      <c r="D1157" t="s">
        <v>1923</v>
      </c>
      <c r="E1157">
        <v>36</v>
      </c>
      <c r="F1157">
        <v>12</v>
      </c>
      <c r="G1157">
        <v>0</v>
      </c>
      <c r="H1157">
        <v>0</v>
      </c>
      <c r="I1157" t="s">
        <v>5</v>
      </c>
      <c r="J1157" t="s">
        <v>570</v>
      </c>
      <c r="K1157" t="s">
        <v>2203</v>
      </c>
      <c r="L1157" s="3">
        <v>45841</v>
      </c>
      <c r="M11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157" s="3">
        <v>45824</v>
      </c>
      <c r="O1157" s="5">
        <f>IFERROR((PlanMasine[[#This Row],[Norma]]/PlanMasine[[#This Row],[Q]])*(PlanMasine[[#This Row],[Q]]/SUMIF(C:C,PlanMasine[[#This Row],[RN]],B:B)*PlanMasine[[#This Row],[KPLQ]]),0)</f>
        <v>3</v>
      </c>
      <c r="P1157">
        <v>227547</v>
      </c>
      <c r="Q1157">
        <f>COUNTIF(PROMJENA!A:A,PlanMasine[[#This Row],[KPL]]&amp;"-"&amp;PlanMasine[[#This Row],[RN]])</f>
        <v>0</v>
      </c>
      <c r="R1157">
        <f>IFERROR(INDEX(REDOSLIJED!A:A,MATCH(PlanMasine[[#This Row],[KPL]],REDOSLIJED!B:B,0)),MAX(REDOSLIJED!A:A)+1)</f>
        <v>45</v>
      </c>
      <c r="S1157" s="9">
        <f>SUM($M$2:M1157)</f>
        <v>4.3399305555556031</v>
      </c>
      <c r="T1157" s="3">
        <f>PlanMasine[[#This Row],[Datum SAS]]-1</f>
        <v>45823</v>
      </c>
      <c r="U1157">
        <f>WEEKDAY(PlanMasine[[#This Row],[ZAVRŠETAK MAŠINSKE]],2)</f>
        <v>7</v>
      </c>
      <c r="V1157" s="3">
        <f>IF(WEEKDAY(PlanMasine[[#This Row],[Datum SAS]]-1,2)=7,PlanMasine[[#This Row],[Datum SAS]]-3,PlanMasine[[#This Row],[Datum SAS]]-1)</f>
        <v>45821</v>
      </c>
      <c r="W1157">
        <f>WEEKNUM(PlanMasine[[#This Row],[Column2]],1)</f>
        <v>24</v>
      </c>
    </row>
    <row r="1158" spans="1:23" x14ac:dyDescent="0.25">
      <c r="A1158">
        <v>1029054</v>
      </c>
      <c r="B1158">
        <v>1</v>
      </c>
      <c r="C1158">
        <v>1029078</v>
      </c>
      <c r="D1158" t="s">
        <v>1964</v>
      </c>
      <c r="E1158">
        <v>48</v>
      </c>
      <c r="F1158">
        <v>12</v>
      </c>
      <c r="G1158">
        <v>0</v>
      </c>
      <c r="H1158">
        <v>0</v>
      </c>
      <c r="I1158" t="s">
        <v>5</v>
      </c>
      <c r="J1158" t="s">
        <v>570</v>
      </c>
      <c r="K1158" t="s">
        <v>2203</v>
      </c>
      <c r="L1158" s="3">
        <v>45841</v>
      </c>
      <c r="M11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58" s="3">
        <v>45824</v>
      </c>
      <c r="O1158" s="5">
        <f>IFERROR((PlanMasine[[#This Row],[Norma]]/PlanMasine[[#This Row],[Q]])*(PlanMasine[[#This Row],[Q]]/SUMIF(C:C,PlanMasine[[#This Row],[RN]],B:B)*PlanMasine[[#This Row],[KPLQ]]),0)</f>
        <v>4</v>
      </c>
      <c r="P1158">
        <v>227561</v>
      </c>
      <c r="Q1158">
        <f>COUNTIF(PROMJENA!A:A,PlanMasine[[#This Row],[KPL]]&amp;"-"&amp;PlanMasine[[#This Row],[RN]])</f>
        <v>0</v>
      </c>
      <c r="R1158">
        <f>IFERROR(INDEX(REDOSLIJED!A:A,MATCH(PlanMasine[[#This Row],[KPL]],REDOSLIJED!B:B,0)),MAX(REDOSLIJED!A:A)+1)</f>
        <v>45</v>
      </c>
      <c r="S1158" s="9">
        <f>SUM($M$2:M1158)</f>
        <v>4.3427083333333814</v>
      </c>
      <c r="T1158" s="3">
        <f>PlanMasine[[#This Row],[Datum SAS]]-1</f>
        <v>45823</v>
      </c>
      <c r="U1158">
        <f>WEEKDAY(PlanMasine[[#This Row],[ZAVRŠETAK MAŠINSKE]],2)</f>
        <v>7</v>
      </c>
      <c r="V1158" s="3">
        <f>IF(WEEKDAY(PlanMasine[[#This Row],[Datum SAS]]-1,2)=7,PlanMasine[[#This Row],[Datum SAS]]-3,PlanMasine[[#This Row],[Datum SAS]]-1)</f>
        <v>45821</v>
      </c>
      <c r="W1158">
        <f>WEEKNUM(PlanMasine[[#This Row],[Column2]],1)</f>
        <v>24</v>
      </c>
    </row>
    <row r="1159" spans="1:23" x14ac:dyDescent="0.25">
      <c r="A1159">
        <v>1029054</v>
      </c>
      <c r="B1159">
        <v>1</v>
      </c>
      <c r="C1159">
        <v>1029094</v>
      </c>
      <c r="D1159" t="s">
        <v>1920</v>
      </c>
      <c r="E1159">
        <v>12</v>
      </c>
      <c r="F1159">
        <v>12</v>
      </c>
      <c r="G1159">
        <v>0</v>
      </c>
      <c r="H1159">
        <v>0</v>
      </c>
      <c r="I1159" t="s">
        <v>5</v>
      </c>
      <c r="J1159" t="s">
        <v>570</v>
      </c>
      <c r="K1159" t="s">
        <v>2203</v>
      </c>
      <c r="L1159" s="3">
        <v>45841</v>
      </c>
      <c r="M11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159" s="3">
        <v>45824</v>
      </c>
      <c r="O1159" s="5">
        <f>IFERROR((PlanMasine[[#This Row],[Norma]]/PlanMasine[[#This Row],[Q]])*(PlanMasine[[#This Row],[Q]]/SUMIF(C:C,PlanMasine[[#This Row],[RN]],B:B)*PlanMasine[[#This Row],[KPLQ]]),0)</f>
        <v>1</v>
      </c>
      <c r="P1159">
        <v>227588</v>
      </c>
      <c r="Q1159">
        <f>COUNTIF(PROMJENA!A:A,PlanMasine[[#This Row],[KPL]]&amp;"-"&amp;PlanMasine[[#This Row],[RN]])</f>
        <v>0</v>
      </c>
      <c r="R1159">
        <f>IFERROR(INDEX(REDOSLIJED!A:A,MATCH(PlanMasine[[#This Row],[KPL]],REDOSLIJED!B:B,0)),MAX(REDOSLIJED!A:A)+1)</f>
        <v>45</v>
      </c>
      <c r="S1159" s="9">
        <f>SUM($M$2:M1159)</f>
        <v>4.3434027777778255</v>
      </c>
      <c r="T1159" s="3">
        <f>PlanMasine[[#This Row],[Datum SAS]]-1</f>
        <v>45823</v>
      </c>
      <c r="U1159">
        <f>WEEKDAY(PlanMasine[[#This Row],[ZAVRŠETAK MAŠINSKE]],2)</f>
        <v>7</v>
      </c>
      <c r="V1159" s="3">
        <f>IF(WEEKDAY(PlanMasine[[#This Row],[Datum SAS]]-1,2)=7,PlanMasine[[#This Row],[Datum SAS]]-3,PlanMasine[[#This Row],[Datum SAS]]-1)</f>
        <v>45821</v>
      </c>
      <c r="W1159">
        <f>WEEKNUM(PlanMasine[[#This Row],[Column2]],1)</f>
        <v>24</v>
      </c>
    </row>
    <row r="1160" spans="1:23" x14ac:dyDescent="0.25">
      <c r="A1160">
        <v>1029054</v>
      </c>
      <c r="B1160">
        <v>1</v>
      </c>
      <c r="C1160">
        <v>1029067</v>
      </c>
      <c r="D1160" t="s">
        <v>1729</v>
      </c>
      <c r="E1160">
        <v>24</v>
      </c>
      <c r="F1160">
        <v>12</v>
      </c>
      <c r="G1160">
        <v>0</v>
      </c>
      <c r="H1160">
        <v>0</v>
      </c>
      <c r="I1160" t="s">
        <v>5</v>
      </c>
      <c r="J1160" t="s">
        <v>570</v>
      </c>
      <c r="K1160" t="s">
        <v>2203</v>
      </c>
      <c r="L1160" s="3">
        <v>45841</v>
      </c>
      <c r="M11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60" s="3">
        <v>45824</v>
      </c>
      <c r="O1160" s="5">
        <f>IFERROR((PlanMasine[[#This Row],[Norma]]/PlanMasine[[#This Row],[Q]])*(PlanMasine[[#This Row],[Q]]/SUMIF(C:C,PlanMasine[[#This Row],[RN]],B:B)*PlanMasine[[#This Row],[KPLQ]]),0)</f>
        <v>2</v>
      </c>
      <c r="P1160">
        <v>227549</v>
      </c>
      <c r="Q1160">
        <f>COUNTIF(PROMJENA!A:A,PlanMasine[[#This Row],[KPL]]&amp;"-"&amp;PlanMasine[[#This Row],[RN]])</f>
        <v>0</v>
      </c>
      <c r="R1160">
        <f>IFERROR(INDEX(REDOSLIJED!A:A,MATCH(PlanMasine[[#This Row],[KPL]],REDOSLIJED!B:B,0)),MAX(REDOSLIJED!A:A)+1)</f>
        <v>45</v>
      </c>
      <c r="S1160" s="9">
        <f>SUM($M$2:M1160)</f>
        <v>4.3447916666667146</v>
      </c>
      <c r="T1160" s="3">
        <f>PlanMasine[[#This Row],[Datum SAS]]-1</f>
        <v>45823</v>
      </c>
      <c r="U1160">
        <f>WEEKDAY(PlanMasine[[#This Row],[ZAVRŠETAK MAŠINSKE]],2)</f>
        <v>7</v>
      </c>
      <c r="V1160" s="3">
        <f>IF(WEEKDAY(PlanMasine[[#This Row],[Datum SAS]]-1,2)=7,PlanMasine[[#This Row],[Datum SAS]]-3,PlanMasine[[#This Row],[Datum SAS]]-1)</f>
        <v>45821</v>
      </c>
      <c r="W1160">
        <f>WEEKNUM(PlanMasine[[#This Row],[Column2]],1)</f>
        <v>24</v>
      </c>
    </row>
    <row r="1161" spans="1:23" x14ac:dyDescent="0.25">
      <c r="A1161">
        <v>1029054</v>
      </c>
      <c r="B1161">
        <v>1</v>
      </c>
      <c r="C1161">
        <v>1029058</v>
      </c>
      <c r="D1161" t="s">
        <v>1966</v>
      </c>
      <c r="E1161">
        <v>60</v>
      </c>
      <c r="F1161">
        <v>12</v>
      </c>
      <c r="G1161">
        <v>0</v>
      </c>
      <c r="H1161">
        <v>0</v>
      </c>
      <c r="I1161" t="s">
        <v>5</v>
      </c>
      <c r="J1161" t="s">
        <v>570</v>
      </c>
      <c r="K1161" t="s">
        <v>2203</v>
      </c>
      <c r="L1161" s="3">
        <v>45841</v>
      </c>
      <c r="M11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61" s="3">
        <v>45824</v>
      </c>
      <c r="O1161" s="5">
        <f>IFERROR((PlanMasine[[#This Row],[Norma]]/PlanMasine[[#This Row],[Q]])*(PlanMasine[[#This Row],[Q]]/SUMIF(C:C,PlanMasine[[#This Row],[RN]],B:B)*PlanMasine[[#This Row],[KPLQ]]),0)</f>
        <v>5</v>
      </c>
      <c r="P1161">
        <v>227540</v>
      </c>
      <c r="Q1161">
        <f>COUNTIF(PROMJENA!A:A,PlanMasine[[#This Row],[KPL]]&amp;"-"&amp;PlanMasine[[#This Row],[RN]])</f>
        <v>0</v>
      </c>
      <c r="R1161">
        <f>IFERROR(INDEX(REDOSLIJED!A:A,MATCH(PlanMasine[[#This Row],[KPL]],REDOSLIJED!B:B,0)),MAX(REDOSLIJED!A:A)+1)</f>
        <v>45</v>
      </c>
      <c r="S1161" s="9">
        <f>SUM($M$2:M1161)</f>
        <v>4.3482638888889369</v>
      </c>
      <c r="T1161" s="3">
        <f>PlanMasine[[#This Row],[Datum SAS]]-1</f>
        <v>45823</v>
      </c>
      <c r="U1161">
        <f>WEEKDAY(PlanMasine[[#This Row],[ZAVRŠETAK MAŠINSKE]],2)</f>
        <v>7</v>
      </c>
      <c r="V1161" s="3">
        <f>IF(WEEKDAY(PlanMasine[[#This Row],[Datum SAS]]-1,2)=7,PlanMasine[[#This Row],[Datum SAS]]-3,PlanMasine[[#This Row],[Datum SAS]]-1)</f>
        <v>45821</v>
      </c>
      <c r="W1161">
        <f>WEEKNUM(PlanMasine[[#This Row],[Column2]],1)</f>
        <v>24</v>
      </c>
    </row>
    <row r="1162" spans="1:23" x14ac:dyDescent="0.25">
      <c r="A1162">
        <v>1029054</v>
      </c>
      <c r="B1162">
        <v>1</v>
      </c>
      <c r="C1162">
        <v>1029096</v>
      </c>
      <c r="D1162" t="s">
        <v>2100</v>
      </c>
      <c r="E1162">
        <v>24</v>
      </c>
      <c r="F1162">
        <v>12</v>
      </c>
      <c r="G1162">
        <v>0</v>
      </c>
      <c r="H1162">
        <v>0</v>
      </c>
      <c r="I1162" t="s">
        <v>5</v>
      </c>
      <c r="J1162" t="s">
        <v>570</v>
      </c>
      <c r="K1162" t="s">
        <v>2203</v>
      </c>
      <c r="L1162" s="3">
        <v>45841</v>
      </c>
      <c r="M11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62" s="3">
        <v>45824</v>
      </c>
      <c r="O1162" s="5">
        <f>IFERROR((PlanMasine[[#This Row],[Norma]]/PlanMasine[[#This Row],[Q]])*(PlanMasine[[#This Row],[Q]]/SUMIF(C:C,PlanMasine[[#This Row],[RN]],B:B)*PlanMasine[[#This Row],[KPLQ]]),0)</f>
        <v>2</v>
      </c>
      <c r="P1162">
        <v>227590</v>
      </c>
      <c r="Q1162">
        <f>COUNTIF(PROMJENA!A:A,PlanMasine[[#This Row],[KPL]]&amp;"-"&amp;PlanMasine[[#This Row],[RN]])</f>
        <v>0</v>
      </c>
      <c r="R1162">
        <f>IFERROR(INDEX(REDOSLIJED!A:A,MATCH(PlanMasine[[#This Row],[KPL]],REDOSLIJED!B:B,0)),MAX(REDOSLIJED!A:A)+1)</f>
        <v>45</v>
      </c>
      <c r="S1162" s="9">
        <f>SUM($M$2:M1162)</f>
        <v>4.349652777777826</v>
      </c>
      <c r="T1162" s="3">
        <f>PlanMasine[[#This Row],[Datum SAS]]-1</f>
        <v>45823</v>
      </c>
      <c r="U1162">
        <f>WEEKDAY(PlanMasine[[#This Row],[ZAVRŠETAK MAŠINSKE]],2)</f>
        <v>7</v>
      </c>
      <c r="V1162" s="3">
        <f>IF(WEEKDAY(PlanMasine[[#This Row],[Datum SAS]]-1,2)=7,PlanMasine[[#This Row],[Datum SAS]]-3,PlanMasine[[#This Row],[Datum SAS]]-1)</f>
        <v>45821</v>
      </c>
      <c r="W1162">
        <f>WEEKNUM(PlanMasine[[#This Row],[Column2]],1)</f>
        <v>24</v>
      </c>
    </row>
    <row r="1163" spans="1:23" x14ac:dyDescent="0.25">
      <c r="A1163">
        <v>1029054</v>
      </c>
      <c r="B1163">
        <v>1</v>
      </c>
      <c r="C1163">
        <v>1029076</v>
      </c>
      <c r="D1163" t="s">
        <v>1963</v>
      </c>
      <c r="E1163">
        <v>48</v>
      </c>
      <c r="F1163">
        <v>12</v>
      </c>
      <c r="G1163">
        <v>0</v>
      </c>
      <c r="H1163">
        <v>0</v>
      </c>
      <c r="I1163" t="s">
        <v>5</v>
      </c>
      <c r="J1163" t="s">
        <v>570</v>
      </c>
      <c r="K1163" t="s">
        <v>2203</v>
      </c>
      <c r="L1163" s="3">
        <v>45841</v>
      </c>
      <c r="M11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63" s="3">
        <v>45824</v>
      </c>
      <c r="O1163" s="5">
        <f>IFERROR((PlanMasine[[#This Row],[Norma]]/PlanMasine[[#This Row],[Q]])*(PlanMasine[[#This Row],[Q]]/SUMIF(C:C,PlanMasine[[#This Row],[RN]],B:B)*PlanMasine[[#This Row],[KPLQ]]),0)</f>
        <v>4</v>
      </c>
      <c r="P1163">
        <v>227559</v>
      </c>
      <c r="Q1163">
        <f>COUNTIF(PROMJENA!A:A,PlanMasine[[#This Row],[KPL]]&amp;"-"&amp;PlanMasine[[#This Row],[RN]])</f>
        <v>0</v>
      </c>
      <c r="R1163">
        <f>IFERROR(INDEX(REDOSLIJED!A:A,MATCH(PlanMasine[[#This Row],[KPL]],REDOSLIJED!B:B,0)),MAX(REDOSLIJED!A:A)+1)</f>
        <v>45</v>
      </c>
      <c r="S1163" s="9">
        <f>SUM($M$2:M1163)</f>
        <v>4.3524305555556042</v>
      </c>
      <c r="T1163" s="3">
        <f>PlanMasine[[#This Row],[Datum SAS]]-1</f>
        <v>45823</v>
      </c>
      <c r="U1163">
        <f>WEEKDAY(PlanMasine[[#This Row],[ZAVRŠETAK MAŠINSKE]],2)</f>
        <v>7</v>
      </c>
      <c r="V1163" s="3">
        <f>IF(WEEKDAY(PlanMasine[[#This Row],[Datum SAS]]-1,2)=7,PlanMasine[[#This Row],[Datum SAS]]-3,PlanMasine[[#This Row],[Datum SAS]]-1)</f>
        <v>45821</v>
      </c>
      <c r="W1163">
        <f>WEEKNUM(PlanMasine[[#This Row],[Column2]],1)</f>
        <v>24</v>
      </c>
    </row>
    <row r="1164" spans="1:23" x14ac:dyDescent="0.25">
      <c r="A1164">
        <v>1029206</v>
      </c>
      <c r="B1164">
        <v>6</v>
      </c>
      <c r="C1164">
        <v>1029201</v>
      </c>
      <c r="D1164" t="s">
        <v>2187</v>
      </c>
      <c r="E1164">
        <v>18</v>
      </c>
      <c r="F1164">
        <v>6</v>
      </c>
      <c r="G1164">
        <v>0</v>
      </c>
      <c r="H1164">
        <v>0</v>
      </c>
      <c r="I1164" t="s">
        <v>5</v>
      </c>
      <c r="J1164" t="s">
        <v>570</v>
      </c>
      <c r="K1164" t="s">
        <v>2204</v>
      </c>
      <c r="L1164" s="3">
        <v>45855</v>
      </c>
      <c r="M11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1164" s="3">
        <v>45824</v>
      </c>
      <c r="O1164" s="5">
        <f>IFERROR((PlanMasine[[#This Row],[Norma]]/PlanMasine[[#This Row],[Q]])*(PlanMasine[[#This Row],[Q]]/SUMIF(C:C,PlanMasine[[#This Row],[RN]],B:B)*PlanMasine[[#This Row],[KPLQ]]),0)</f>
        <v>18</v>
      </c>
      <c r="P1164">
        <v>215496</v>
      </c>
      <c r="Q1164">
        <f>COUNTIF(PROMJENA!A:A,PlanMasine[[#This Row],[KPL]]&amp;"-"&amp;PlanMasine[[#This Row],[RN]])</f>
        <v>0</v>
      </c>
      <c r="R1164">
        <f>IFERROR(INDEX(REDOSLIJED!A:A,MATCH(PlanMasine[[#This Row],[KPL]],REDOSLIJED!B:B,0)),MAX(REDOSLIJED!A:A)+1)</f>
        <v>45</v>
      </c>
      <c r="S1164" s="9">
        <f>SUM($M$2:M1164)</f>
        <v>4.3649305555556044</v>
      </c>
      <c r="T1164" s="3">
        <f>PlanMasine[[#This Row],[Datum SAS]]-1</f>
        <v>45823</v>
      </c>
      <c r="U1164">
        <f>WEEKDAY(PlanMasine[[#This Row],[ZAVRŠETAK MAŠINSKE]],2)</f>
        <v>7</v>
      </c>
      <c r="V1164" s="3">
        <f>IF(WEEKDAY(PlanMasine[[#This Row],[Datum SAS]]-1,2)=7,PlanMasine[[#This Row],[Datum SAS]]-3,PlanMasine[[#This Row],[Datum SAS]]-1)</f>
        <v>45821</v>
      </c>
      <c r="W1164">
        <f>WEEKNUM(PlanMasine[[#This Row],[Column2]],1)</f>
        <v>24</v>
      </c>
    </row>
    <row r="1165" spans="1:23" x14ac:dyDescent="0.25">
      <c r="A1165">
        <v>1029206</v>
      </c>
      <c r="B1165">
        <v>6</v>
      </c>
      <c r="C1165">
        <v>1029195</v>
      </c>
      <c r="D1165" t="s">
        <v>2081</v>
      </c>
      <c r="E1165">
        <v>18</v>
      </c>
      <c r="F1165">
        <v>6</v>
      </c>
      <c r="G1165">
        <v>0</v>
      </c>
      <c r="H1165">
        <v>0</v>
      </c>
      <c r="I1165" t="s">
        <v>5</v>
      </c>
      <c r="J1165" t="s">
        <v>570</v>
      </c>
      <c r="K1165" t="s">
        <v>2204</v>
      </c>
      <c r="L1165" s="3">
        <v>45855</v>
      </c>
      <c r="M11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1165" s="3">
        <v>45824</v>
      </c>
      <c r="O1165" s="5">
        <f>IFERROR((PlanMasine[[#This Row],[Norma]]/PlanMasine[[#This Row],[Q]])*(PlanMasine[[#This Row],[Q]]/SUMIF(C:C,PlanMasine[[#This Row],[RN]],B:B)*PlanMasine[[#This Row],[KPLQ]]),0)</f>
        <v>18</v>
      </c>
      <c r="P1165">
        <v>215490</v>
      </c>
      <c r="Q1165">
        <f>COUNTIF(PROMJENA!A:A,PlanMasine[[#This Row],[KPL]]&amp;"-"&amp;PlanMasine[[#This Row],[RN]])</f>
        <v>0</v>
      </c>
      <c r="R1165">
        <f>IFERROR(INDEX(REDOSLIJED!A:A,MATCH(PlanMasine[[#This Row],[KPL]],REDOSLIJED!B:B,0)),MAX(REDOSLIJED!A:A)+1)</f>
        <v>45</v>
      </c>
      <c r="S1165" s="9">
        <f>SUM($M$2:M1165)</f>
        <v>4.3774305555556046</v>
      </c>
      <c r="T1165" s="3">
        <f>PlanMasine[[#This Row],[Datum SAS]]-1</f>
        <v>45823</v>
      </c>
      <c r="U1165">
        <f>WEEKDAY(PlanMasine[[#This Row],[ZAVRŠETAK MAŠINSKE]],2)</f>
        <v>7</v>
      </c>
      <c r="V1165" s="3">
        <f>IF(WEEKDAY(PlanMasine[[#This Row],[Datum SAS]]-1,2)=7,PlanMasine[[#This Row],[Datum SAS]]-3,PlanMasine[[#This Row],[Datum SAS]]-1)</f>
        <v>45821</v>
      </c>
      <c r="W1165">
        <f>WEEKNUM(PlanMasine[[#This Row],[Column2]],1)</f>
        <v>24</v>
      </c>
    </row>
    <row r="1166" spans="1:23" x14ac:dyDescent="0.25">
      <c r="A1166">
        <v>1029206</v>
      </c>
      <c r="B1166">
        <v>6</v>
      </c>
      <c r="C1166">
        <v>1029194</v>
      </c>
      <c r="D1166" t="s">
        <v>2190</v>
      </c>
      <c r="E1166">
        <v>18</v>
      </c>
      <c r="F1166">
        <v>6</v>
      </c>
      <c r="G1166">
        <v>0</v>
      </c>
      <c r="H1166">
        <v>0</v>
      </c>
      <c r="I1166" t="s">
        <v>5</v>
      </c>
      <c r="J1166" t="s">
        <v>570</v>
      </c>
      <c r="K1166" t="s">
        <v>2204</v>
      </c>
      <c r="L1166" s="3">
        <v>45855</v>
      </c>
      <c r="M11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1166" s="3">
        <v>45824</v>
      </c>
      <c r="O1166" s="5">
        <f>IFERROR((PlanMasine[[#This Row],[Norma]]/PlanMasine[[#This Row],[Q]])*(PlanMasine[[#This Row],[Q]]/SUMIF(C:C,PlanMasine[[#This Row],[RN]],B:B)*PlanMasine[[#This Row],[KPLQ]]),0)</f>
        <v>18</v>
      </c>
      <c r="P1166">
        <v>215489</v>
      </c>
      <c r="Q1166">
        <f>COUNTIF(PROMJENA!A:A,PlanMasine[[#This Row],[KPL]]&amp;"-"&amp;PlanMasine[[#This Row],[RN]])</f>
        <v>0</v>
      </c>
      <c r="R1166">
        <f>IFERROR(INDEX(REDOSLIJED!A:A,MATCH(PlanMasine[[#This Row],[KPL]],REDOSLIJED!B:B,0)),MAX(REDOSLIJED!A:A)+1)</f>
        <v>45</v>
      </c>
      <c r="S1166" s="9">
        <f>SUM($M$2:M1166)</f>
        <v>4.3899305555556047</v>
      </c>
      <c r="T1166" s="3">
        <f>PlanMasine[[#This Row],[Datum SAS]]-1</f>
        <v>45823</v>
      </c>
      <c r="U1166">
        <f>WEEKDAY(PlanMasine[[#This Row],[ZAVRŠETAK MAŠINSKE]],2)</f>
        <v>7</v>
      </c>
      <c r="V1166" s="3">
        <f>IF(WEEKDAY(PlanMasine[[#This Row],[Datum SAS]]-1,2)=7,PlanMasine[[#This Row],[Datum SAS]]-3,PlanMasine[[#This Row],[Datum SAS]]-1)</f>
        <v>45821</v>
      </c>
      <c r="W1166">
        <f>WEEKNUM(PlanMasine[[#This Row],[Column2]],1)</f>
        <v>24</v>
      </c>
    </row>
    <row r="1167" spans="1:23" x14ac:dyDescent="0.25">
      <c r="A1167">
        <v>1029206</v>
      </c>
      <c r="B1167">
        <v>6</v>
      </c>
      <c r="C1167">
        <v>1029199</v>
      </c>
      <c r="D1167" t="s">
        <v>2083</v>
      </c>
      <c r="E1167">
        <v>12</v>
      </c>
      <c r="F1167">
        <v>6</v>
      </c>
      <c r="G1167">
        <v>0</v>
      </c>
      <c r="H1167">
        <v>0</v>
      </c>
      <c r="I1167" t="s">
        <v>5</v>
      </c>
      <c r="J1167" t="s">
        <v>570</v>
      </c>
      <c r="K1167" t="s">
        <v>2204</v>
      </c>
      <c r="L1167" s="3">
        <v>45855</v>
      </c>
      <c r="M11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167" s="3">
        <v>45824</v>
      </c>
      <c r="O1167" s="5">
        <f>IFERROR((PlanMasine[[#This Row],[Norma]]/PlanMasine[[#This Row],[Q]])*(PlanMasine[[#This Row],[Q]]/SUMIF(C:C,PlanMasine[[#This Row],[RN]],B:B)*PlanMasine[[#This Row],[KPLQ]]),0)</f>
        <v>12</v>
      </c>
      <c r="P1167">
        <v>215494</v>
      </c>
      <c r="Q1167">
        <f>COUNTIF(PROMJENA!A:A,PlanMasine[[#This Row],[KPL]]&amp;"-"&amp;PlanMasine[[#This Row],[RN]])</f>
        <v>0</v>
      </c>
      <c r="R1167">
        <f>IFERROR(INDEX(REDOSLIJED!A:A,MATCH(PlanMasine[[#This Row],[KPL]],REDOSLIJED!B:B,0)),MAX(REDOSLIJED!A:A)+1)</f>
        <v>45</v>
      </c>
      <c r="S1167" s="9">
        <f>SUM($M$2:M1167)</f>
        <v>4.3982638888889385</v>
      </c>
      <c r="T1167" s="3">
        <f>PlanMasine[[#This Row],[Datum SAS]]-1</f>
        <v>45823</v>
      </c>
      <c r="U1167">
        <f>WEEKDAY(PlanMasine[[#This Row],[ZAVRŠETAK MAŠINSKE]],2)</f>
        <v>7</v>
      </c>
      <c r="V1167" s="3">
        <f>IF(WEEKDAY(PlanMasine[[#This Row],[Datum SAS]]-1,2)=7,PlanMasine[[#This Row],[Datum SAS]]-3,PlanMasine[[#This Row],[Datum SAS]]-1)</f>
        <v>45821</v>
      </c>
      <c r="W1167">
        <f>WEEKNUM(PlanMasine[[#This Row],[Column2]],1)</f>
        <v>24</v>
      </c>
    </row>
    <row r="1168" spans="1:23" x14ac:dyDescent="0.25">
      <c r="A1168">
        <v>1029206</v>
      </c>
      <c r="B1168">
        <v>6</v>
      </c>
      <c r="C1168">
        <v>1029200</v>
      </c>
      <c r="D1168" t="s">
        <v>2080</v>
      </c>
      <c r="E1168">
        <v>12</v>
      </c>
      <c r="F1168">
        <v>6</v>
      </c>
      <c r="G1168">
        <v>0</v>
      </c>
      <c r="H1168">
        <v>0</v>
      </c>
      <c r="I1168" t="s">
        <v>5</v>
      </c>
      <c r="J1168" t="s">
        <v>570</v>
      </c>
      <c r="K1168" t="s">
        <v>2204</v>
      </c>
      <c r="L1168" s="3">
        <v>45855</v>
      </c>
      <c r="M11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168" s="3">
        <v>45824</v>
      </c>
      <c r="O1168" s="5">
        <f>IFERROR((PlanMasine[[#This Row],[Norma]]/PlanMasine[[#This Row],[Q]])*(PlanMasine[[#This Row],[Q]]/SUMIF(C:C,PlanMasine[[#This Row],[RN]],B:B)*PlanMasine[[#This Row],[KPLQ]]),0)</f>
        <v>12</v>
      </c>
      <c r="P1168">
        <v>215495</v>
      </c>
      <c r="Q1168">
        <f>COUNTIF(PROMJENA!A:A,PlanMasine[[#This Row],[KPL]]&amp;"-"&amp;PlanMasine[[#This Row],[RN]])</f>
        <v>0</v>
      </c>
      <c r="R1168">
        <f>IFERROR(INDEX(REDOSLIJED!A:A,MATCH(PlanMasine[[#This Row],[KPL]],REDOSLIJED!B:B,0)),MAX(REDOSLIJED!A:A)+1)</f>
        <v>45</v>
      </c>
      <c r="S1168" s="9">
        <f>SUM($M$2:M1168)</f>
        <v>4.4065972222222722</v>
      </c>
      <c r="T1168" s="3">
        <f>PlanMasine[[#This Row],[Datum SAS]]-1</f>
        <v>45823</v>
      </c>
      <c r="U1168">
        <f>WEEKDAY(PlanMasine[[#This Row],[ZAVRŠETAK MAŠINSKE]],2)</f>
        <v>7</v>
      </c>
      <c r="V1168" s="3">
        <f>IF(WEEKDAY(PlanMasine[[#This Row],[Datum SAS]]-1,2)=7,PlanMasine[[#This Row],[Datum SAS]]-3,PlanMasine[[#This Row],[Datum SAS]]-1)</f>
        <v>45821</v>
      </c>
      <c r="W1168">
        <f>WEEKNUM(PlanMasine[[#This Row],[Column2]],1)</f>
        <v>24</v>
      </c>
    </row>
    <row r="1169" spans="1:23" x14ac:dyDescent="0.25">
      <c r="A1169">
        <v>1029206</v>
      </c>
      <c r="B1169">
        <v>6</v>
      </c>
      <c r="C1169">
        <v>1029205</v>
      </c>
      <c r="D1169" t="s">
        <v>2188</v>
      </c>
      <c r="E1169">
        <v>18</v>
      </c>
      <c r="F1169">
        <v>6</v>
      </c>
      <c r="G1169">
        <v>0</v>
      </c>
      <c r="H1169">
        <v>0</v>
      </c>
      <c r="I1169" t="s">
        <v>5</v>
      </c>
      <c r="J1169" t="s">
        <v>570</v>
      </c>
      <c r="K1169" t="s">
        <v>2204</v>
      </c>
      <c r="L1169" s="3">
        <v>45855</v>
      </c>
      <c r="M11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1169" s="3">
        <v>45824</v>
      </c>
      <c r="O1169" s="5">
        <f>IFERROR((PlanMasine[[#This Row],[Norma]]/PlanMasine[[#This Row],[Q]])*(PlanMasine[[#This Row],[Q]]/SUMIF(C:C,PlanMasine[[#This Row],[RN]],B:B)*PlanMasine[[#This Row],[KPLQ]]),0)</f>
        <v>18</v>
      </c>
      <c r="P1169">
        <v>215500</v>
      </c>
      <c r="Q1169">
        <f>COUNTIF(PROMJENA!A:A,PlanMasine[[#This Row],[KPL]]&amp;"-"&amp;PlanMasine[[#This Row],[RN]])</f>
        <v>0</v>
      </c>
      <c r="R1169">
        <f>IFERROR(INDEX(REDOSLIJED!A:A,MATCH(PlanMasine[[#This Row],[KPL]],REDOSLIJED!B:B,0)),MAX(REDOSLIJED!A:A)+1)</f>
        <v>45</v>
      </c>
      <c r="S1169" s="9">
        <f>SUM($M$2:M1169)</f>
        <v>4.4190972222222724</v>
      </c>
      <c r="T1169" s="3">
        <f>PlanMasine[[#This Row],[Datum SAS]]-1</f>
        <v>45823</v>
      </c>
      <c r="U1169">
        <f>WEEKDAY(PlanMasine[[#This Row],[ZAVRŠETAK MAŠINSKE]],2)</f>
        <v>7</v>
      </c>
      <c r="V1169" s="3">
        <f>IF(WEEKDAY(PlanMasine[[#This Row],[Datum SAS]]-1,2)=7,PlanMasine[[#This Row],[Datum SAS]]-3,PlanMasine[[#This Row],[Datum SAS]]-1)</f>
        <v>45821</v>
      </c>
      <c r="W1169">
        <f>WEEKNUM(PlanMasine[[#This Row],[Column2]],1)</f>
        <v>24</v>
      </c>
    </row>
    <row r="1170" spans="1:23" x14ac:dyDescent="0.25">
      <c r="A1170">
        <v>1029206</v>
      </c>
      <c r="B1170">
        <v>6</v>
      </c>
      <c r="C1170">
        <v>1029196</v>
      </c>
      <c r="D1170" t="s">
        <v>2194</v>
      </c>
      <c r="E1170">
        <v>18</v>
      </c>
      <c r="F1170">
        <v>6</v>
      </c>
      <c r="G1170">
        <v>0</v>
      </c>
      <c r="H1170">
        <v>0</v>
      </c>
      <c r="I1170" t="s">
        <v>5</v>
      </c>
      <c r="J1170" t="s">
        <v>570</v>
      </c>
      <c r="K1170" t="s">
        <v>2204</v>
      </c>
      <c r="L1170" s="3">
        <v>45855</v>
      </c>
      <c r="M11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1170" s="3">
        <v>45824</v>
      </c>
      <c r="O1170" s="5">
        <f>IFERROR((PlanMasine[[#This Row],[Norma]]/PlanMasine[[#This Row],[Q]])*(PlanMasine[[#This Row],[Q]]/SUMIF(C:C,PlanMasine[[#This Row],[RN]],B:B)*PlanMasine[[#This Row],[KPLQ]]),0)</f>
        <v>18</v>
      </c>
      <c r="P1170">
        <v>215491</v>
      </c>
      <c r="Q1170">
        <f>COUNTIF(PROMJENA!A:A,PlanMasine[[#This Row],[KPL]]&amp;"-"&amp;PlanMasine[[#This Row],[RN]])</f>
        <v>0</v>
      </c>
      <c r="R1170">
        <f>IFERROR(INDEX(REDOSLIJED!A:A,MATCH(PlanMasine[[#This Row],[KPL]],REDOSLIJED!B:B,0)),MAX(REDOSLIJED!A:A)+1)</f>
        <v>45</v>
      </c>
      <c r="S1170" s="9">
        <f>SUM($M$2:M1170)</f>
        <v>4.4315972222222726</v>
      </c>
      <c r="T1170" s="3">
        <f>PlanMasine[[#This Row],[Datum SAS]]-1</f>
        <v>45823</v>
      </c>
      <c r="U1170">
        <f>WEEKDAY(PlanMasine[[#This Row],[ZAVRŠETAK MAŠINSKE]],2)</f>
        <v>7</v>
      </c>
      <c r="V1170" s="3">
        <f>IF(WEEKDAY(PlanMasine[[#This Row],[Datum SAS]]-1,2)=7,PlanMasine[[#This Row],[Datum SAS]]-3,PlanMasine[[#This Row],[Datum SAS]]-1)</f>
        <v>45821</v>
      </c>
      <c r="W1170">
        <f>WEEKNUM(PlanMasine[[#This Row],[Column2]],1)</f>
        <v>24</v>
      </c>
    </row>
    <row r="1171" spans="1:23" x14ac:dyDescent="0.25">
      <c r="A1171">
        <v>1029218</v>
      </c>
      <c r="B1171">
        <v>6</v>
      </c>
      <c r="C1171">
        <v>1029212</v>
      </c>
      <c r="D1171" t="s">
        <v>2189</v>
      </c>
      <c r="E1171">
        <v>36</v>
      </c>
      <c r="F1171">
        <v>6</v>
      </c>
      <c r="G1171">
        <v>1</v>
      </c>
      <c r="H1171">
        <v>0</v>
      </c>
      <c r="I1171" t="s">
        <v>5</v>
      </c>
      <c r="J1171" t="s">
        <v>570</v>
      </c>
      <c r="K1171" t="s">
        <v>1826</v>
      </c>
      <c r="L1171" s="3">
        <v>45855</v>
      </c>
      <c r="M11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171" s="3">
        <v>45824</v>
      </c>
      <c r="O1171" s="5">
        <f>IFERROR((PlanMasine[[#This Row],[Norma]]/PlanMasine[[#This Row],[Q]])*(PlanMasine[[#This Row],[Q]]/SUMIF(C:C,PlanMasine[[#This Row],[RN]],B:B)*PlanMasine[[#This Row],[KPLQ]]),0)</f>
        <v>36</v>
      </c>
      <c r="P1171">
        <v>215501</v>
      </c>
      <c r="Q1171">
        <f>COUNTIF(PROMJENA!A:A,PlanMasine[[#This Row],[KPL]]&amp;"-"&amp;PlanMasine[[#This Row],[RN]])</f>
        <v>0</v>
      </c>
      <c r="R1171">
        <f>IFERROR(INDEX(REDOSLIJED!A:A,MATCH(PlanMasine[[#This Row],[KPL]],REDOSLIJED!B:B,0)),MAX(REDOSLIJED!A:A)+1)</f>
        <v>45</v>
      </c>
      <c r="S1171" s="9">
        <f>SUM($M$2:M1171)</f>
        <v>4.4565972222222729</v>
      </c>
      <c r="T1171" s="3">
        <f>PlanMasine[[#This Row],[Datum SAS]]-1</f>
        <v>45823</v>
      </c>
      <c r="U1171">
        <f>WEEKDAY(PlanMasine[[#This Row],[ZAVRŠETAK MAŠINSKE]],2)</f>
        <v>7</v>
      </c>
      <c r="V1171" s="3">
        <f>IF(WEEKDAY(PlanMasine[[#This Row],[Datum SAS]]-1,2)=7,PlanMasine[[#This Row],[Datum SAS]]-3,PlanMasine[[#This Row],[Datum SAS]]-1)</f>
        <v>45821</v>
      </c>
      <c r="W1171">
        <f>WEEKNUM(PlanMasine[[#This Row],[Column2]],1)</f>
        <v>24</v>
      </c>
    </row>
    <row r="1172" spans="1:23" x14ac:dyDescent="0.25">
      <c r="A1172">
        <v>1029218</v>
      </c>
      <c r="B1172">
        <v>6</v>
      </c>
      <c r="C1172">
        <v>1029215</v>
      </c>
      <c r="D1172" t="s">
        <v>2016</v>
      </c>
      <c r="E1172">
        <v>30</v>
      </c>
      <c r="F1172">
        <v>12</v>
      </c>
      <c r="G1172">
        <v>0</v>
      </c>
      <c r="H1172">
        <v>0</v>
      </c>
      <c r="I1172" t="s">
        <v>5</v>
      </c>
      <c r="J1172" t="s">
        <v>570</v>
      </c>
      <c r="K1172" t="s">
        <v>1826</v>
      </c>
      <c r="L1172" s="3">
        <v>45855</v>
      </c>
      <c r="M11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172" s="3">
        <v>45824</v>
      </c>
      <c r="O1172" s="5">
        <f>IFERROR((PlanMasine[[#This Row],[Norma]]/PlanMasine[[#This Row],[Q]])*(PlanMasine[[#This Row],[Q]]/SUMIF(C:C,PlanMasine[[#This Row],[RN]],B:B)*PlanMasine[[#This Row],[KPLQ]]),0)</f>
        <v>30</v>
      </c>
      <c r="P1172">
        <v>215504</v>
      </c>
      <c r="Q1172">
        <f>COUNTIF(PROMJENA!A:A,PlanMasine[[#This Row],[KPL]]&amp;"-"&amp;PlanMasine[[#This Row],[RN]])</f>
        <v>0</v>
      </c>
      <c r="R1172">
        <f>IFERROR(INDEX(REDOSLIJED!A:A,MATCH(PlanMasine[[#This Row],[KPL]],REDOSLIJED!B:B,0)),MAX(REDOSLIJED!A:A)+1)</f>
        <v>45</v>
      </c>
      <c r="S1172" s="9">
        <f>SUM($M$2:M1172)</f>
        <v>4.477430555555606</v>
      </c>
      <c r="T1172" s="3">
        <f>PlanMasine[[#This Row],[Datum SAS]]-1</f>
        <v>45823</v>
      </c>
      <c r="U1172">
        <f>WEEKDAY(PlanMasine[[#This Row],[ZAVRŠETAK MAŠINSKE]],2)</f>
        <v>7</v>
      </c>
      <c r="V1172" s="3">
        <f>IF(WEEKDAY(PlanMasine[[#This Row],[Datum SAS]]-1,2)=7,PlanMasine[[#This Row],[Datum SAS]]-3,PlanMasine[[#This Row],[Datum SAS]]-1)</f>
        <v>45821</v>
      </c>
      <c r="W1172">
        <f>WEEKNUM(PlanMasine[[#This Row],[Column2]],1)</f>
        <v>24</v>
      </c>
    </row>
    <row r="1173" spans="1:23" x14ac:dyDescent="0.25">
      <c r="A1173">
        <v>1029218</v>
      </c>
      <c r="B1173">
        <v>6</v>
      </c>
      <c r="C1173">
        <v>1029214</v>
      </c>
      <c r="D1173" t="s">
        <v>2015</v>
      </c>
      <c r="E1173">
        <v>18</v>
      </c>
      <c r="F1173">
        <v>12</v>
      </c>
      <c r="G1173">
        <v>0</v>
      </c>
      <c r="H1173">
        <v>0</v>
      </c>
      <c r="I1173" t="s">
        <v>5</v>
      </c>
      <c r="J1173" t="s">
        <v>570</v>
      </c>
      <c r="K1173" t="s">
        <v>1826</v>
      </c>
      <c r="L1173" s="3">
        <v>45855</v>
      </c>
      <c r="M11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1173" s="3">
        <v>45824</v>
      </c>
      <c r="O1173" s="5">
        <f>IFERROR((PlanMasine[[#This Row],[Norma]]/PlanMasine[[#This Row],[Q]])*(PlanMasine[[#This Row],[Q]]/SUMIF(C:C,PlanMasine[[#This Row],[RN]],B:B)*PlanMasine[[#This Row],[KPLQ]]),0)</f>
        <v>18</v>
      </c>
      <c r="P1173">
        <v>215503</v>
      </c>
      <c r="Q1173">
        <f>COUNTIF(PROMJENA!A:A,PlanMasine[[#This Row],[KPL]]&amp;"-"&amp;PlanMasine[[#This Row],[RN]])</f>
        <v>0</v>
      </c>
      <c r="R1173">
        <f>IFERROR(INDEX(REDOSLIJED!A:A,MATCH(PlanMasine[[#This Row],[KPL]],REDOSLIJED!B:B,0)),MAX(REDOSLIJED!A:A)+1)</f>
        <v>45</v>
      </c>
      <c r="S1173" s="9">
        <f>SUM($M$2:M1173)</f>
        <v>4.4899305555556062</v>
      </c>
      <c r="T1173" s="3">
        <f>PlanMasine[[#This Row],[Datum SAS]]-1</f>
        <v>45823</v>
      </c>
      <c r="U1173">
        <f>WEEKDAY(PlanMasine[[#This Row],[ZAVRŠETAK MAŠINSKE]],2)</f>
        <v>7</v>
      </c>
      <c r="V1173" s="3">
        <f>IF(WEEKDAY(PlanMasine[[#This Row],[Datum SAS]]-1,2)=7,PlanMasine[[#This Row],[Datum SAS]]-3,PlanMasine[[#This Row],[Datum SAS]]-1)</f>
        <v>45821</v>
      </c>
      <c r="W1173">
        <f>WEEKNUM(PlanMasine[[#This Row],[Column2]],1)</f>
        <v>24</v>
      </c>
    </row>
    <row r="1174" spans="1:23" x14ac:dyDescent="0.25">
      <c r="A1174">
        <v>1030929</v>
      </c>
      <c r="B1174">
        <v>1</v>
      </c>
      <c r="C1174">
        <v>1030934</v>
      </c>
      <c r="D1174" t="s">
        <v>1852</v>
      </c>
      <c r="E1174">
        <v>10</v>
      </c>
      <c r="F1174">
        <v>1</v>
      </c>
      <c r="G1174">
        <v>0</v>
      </c>
      <c r="H1174">
        <v>0</v>
      </c>
      <c r="I1174" t="s">
        <v>5</v>
      </c>
      <c r="J1174" t="s">
        <v>570</v>
      </c>
      <c r="K1174" t="s">
        <v>1853</v>
      </c>
      <c r="L1174" s="3">
        <v>45838</v>
      </c>
      <c r="M11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174" s="3">
        <v>45824</v>
      </c>
      <c r="O1174" s="5">
        <f>IFERROR((PlanMasine[[#This Row],[Norma]]/PlanMasine[[#This Row],[Q]])*(PlanMasine[[#This Row],[Q]]/SUMIF(C:C,PlanMasine[[#This Row],[RN]],B:B)*PlanMasine[[#This Row],[KPLQ]]),0)</f>
        <v>10</v>
      </c>
      <c r="P1174">
        <v>227916</v>
      </c>
      <c r="Q1174">
        <f>COUNTIF(PROMJENA!A:A,PlanMasine[[#This Row],[KPL]]&amp;"-"&amp;PlanMasine[[#This Row],[RN]])</f>
        <v>0</v>
      </c>
      <c r="R1174">
        <f>IFERROR(INDEX(REDOSLIJED!A:A,MATCH(PlanMasine[[#This Row],[KPL]],REDOSLIJED!B:B,0)),MAX(REDOSLIJED!A:A)+1)</f>
        <v>45</v>
      </c>
      <c r="S1174" s="9">
        <f>SUM($M$2:M1174)</f>
        <v>4.4968750000000508</v>
      </c>
      <c r="T1174" s="3">
        <f>PlanMasine[[#This Row],[Datum SAS]]-1</f>
        <v>45823</v>
      </c>
      <c r="U1174">
        <f>WEEKDAY(PlanMasine[[#This Row],[ZAVRŠETAK MAŠINSKE]],2)</f>
        <v>7</v>
      </c>
      <c r="V1174" s="3">
        <f>IF(WEEKDAY(PlanMasine[[#This Row],[Datum SAS]]-1,2)=7,PlanMasine[[#This Row],[Datum SAS]]-3,PlanMasine[[#This Row],[Datum SAS]]-1)</f>
        <v>45821</v>
      </c>
      <c r="W1174">
        <f>WEEKNUM(PlanMasine[[#This Row],[Column2]],1)</f>
        <v>24</v>
      </c>
    </row>
    <row r="1175" spans="1:23" x14ac:dyDescent="0.25">
      <c r="A1175">
        <v>1030935</v>
      </c>
      <c r="B1175">
        <v>1</v>
      </c>
      <c r="C1175">
        <v>1030940</v>
      </c>
      <c r="D1175" t="s">
        <v>1852</v>
      </c>
      <c r="E1175">
        <v>10</v>
      </c>
      <c r="F1175">
        <v>1</v>
      </c>
      <c r="G1175">
        <v>0</v>
      </c>
      <c r="H1175">
        <v>0</v>
      </c>
      <c r="I1175" t="s">
        <v>5</v>
      </c>
      <c r="J1175" t="s">
        <v>570</v>
      </c>
      <c r="K1175" t="s">
        <v>1854</v>
      </c>
      <c r="L1175" s="3">
        <v>45845</v>
      </c>
      <c r="M11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175" s="3">
        <v>45824</v>
      </c>
      <c r="O1175" s="5">
        <f>IFERROR((PlanMasine[[#This Row],[Norma]]/PlanMasine[[#This Row],[Q]])*(PlanMasine[[#This Row],[Q]]/SUMIF(C:C,PlanMasine[[#This Row],[RN]],B:B)*PlanMasine[[#This Row],[KPLQ]]),0)</f>
        <v>10</v>
      </c>
      <c r="P1175">
        <v>227916</v>
      </c>
      <c r="Q1175">
        <f>COUNTIF(PROMJENA!A:A,PlanMasine[[#This Row],[KPL]]&amp;"-"&amp;PlanMasine[[#This Row],[RN]])</f>
        <v>0</v>
      </c>
      <c r="R1175">
        <f>IFERROR(INDEX(REDOSLIJED!A:A,MATCH(PlanMasine[[#This Row],[KPL]],REDOSLIJED!B:B,0)),MAX(REDOSLIJED!A:A)+1)</f>
        <v>45</v>
      </c>
      <c r="S1175" s="9">
        <f>SUM($M$2:M1175)</f>
        <v>4.5038194444444954</v>
      </c>
      <c r="T1175" s="3">
        <f>PlanMasine[[#This Row],[Datum SAS]]-1</f>
        <v>45823</v>
      </c>
      <c r="U1175">
        <f>WEEKDAY(PlanMasine[[#This Row],[ZAVRŠETAK MAŠINSKE]],2)</f>
        <v>7</v>
      </c>
      <c r="V1175" s="3">
        <f>IF(WEEKDAY(PlanMasine[[#This Row],[Datum SAS]]-1,2)=7,PlanMasine[[#This Row],[Datum SAS]]-3,PlanMasine[[#This Row],[Datum SAS]]-1)</f>
        <v>45821</v>
      </c>
      <c r="W1175">
        <f>WEEKNUM(PlanMasine[[#This Row],[Column2]],1)</f>
        <v>24</v>
      </c>
    </row>
    <row r="1176" spans="1:23" x14ac:dyDescent="0.25">
      <c r="A1176">
        <v>1033892</v>
      </c>
      <c r="B1176">
        <v>2</v>
      </c>
      <c r="C1176">
        <v>1033895</v>
      </c>
      <c r="D1176" t="s">
        <v>1856</v>
      </c>
      <c r="E1176">
        <v>20</v>
      </c>
      <c r="F1176">
        <v>2</v>
      </c>
      <c r="G1176">
        <v>0</v>
      </c>
      <c r="H1176">
        <v>0</v>
      </c>
      <c r="I1176" t="s">
        <v>5</v>
      </c>
      <c r="J1176" t="s">
        <v>570</v>
      </c>
      <c r="K1176" t="s">
        <v>1855</v>
      </c>
      <c r="L1176" s="3">
        <v>45845</v>
      </c>
      <c r="M11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176" s="3">
        <v>45824</v>
      </c>
      <c r="O1176" s="5">
        <f>IFERROR((PlanMasine[[#This Row],[Norma]]/PlanMasine[[#This Row],[Q]])*(PlanMasine[[#This Row],[Q]]/SUMIF(C:C,PlanMasine[[#This Row],[RN]],B:B)*PlanMasine[[#This Row],[KPLQ]]),0)</f>
        <v>20</v>
      </c>
      <c r="P1176">
        <v>230048</v>
      </c>
      <c r="Q1176">
        <f>COUNTIF(PROMJENA!A:A,PlanMasine[[#This Row],[KPL]]&amp;"-"&amp;PlanMasine[[#This Row],[RN]])</f>
        <v>0</v>
      </c>
      <c r="R1176">
        <f>IFERROR(INDEX(REDOSLIJED!A:A,MATCH(PlanMasine[[#This Row],[KPL]],REDOSLIJED!B:B,0)),MAX(REDOSLIJED!A:A)+1)</f>
        <v>45</v>
      </c>
      <c r="S1176" s="9">
        <f>SUM($M$2:M1176)</f>
        <v>4.5177083333333847</v>
      </c>
      <c r="T1176" s="3">
        <f>PlanMasine[[#This Row],[Datum SAS]]-1</f>
        <v>45823</v>
      </c>
      <c r="U1176">
        <f>WEEKDAY(PlanMasine[[#This Row],[ZAVRŠETAK MAŠINSKE]],2)</f>
        <v>7</v>
      </c>
      <c r="V1176" s="3">
        <f>IF(WEEKDAY(PlanMasine[[#This Row],[Datum SAS]]-1,2)=7,PlanMasine[[#This Row],[Datum SAS]]-3,PlanMasine[[#This Row],[Datum SAS]]-1)</f>
        <v>45821</v>
      </c>
      <c r="W1176">
        <f>WEEKNUM(PlanMasine[[#This Row],[Column2]],1)</f>
        <v>24</v>
      </c>
    </row>
    <row r="1177" spans="1:23" x14ac:dyDescent="0.25">
      <c r="A1177">
        <v>1034309</v>
      </c>
      <c r="B1177">
        <v>1</v>
      </c>
      <c r="C1177">
        <v>1034295</v>
      </c>
      <c r="D1177" t="s">
        <v>2035</v>
      </c>
      <c r="E1177">
        <v>5</v>
      </c>
      <c r="F1177">
        <v>1</v>
      </c>
      <c r="G1177">
        <v>0</v>
      </c>
      <c r="H1177">
        <v>0</v>
      </c>
      <c r="I1177" t="s">
        <v>5</v>
      </c>
      <c r="J1177" t="s">
        <v>570</v>
      </c>
      <c r="K1177" t="s">
        <v>2495</v>
      </c>
      <c r="L1177" s="3">
        <v>45835</v>
      </c>
      <c r="M11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77" s="3">
        <v>45824</v>
      </c>
      <c r="O1177" s="5">
        <f>IFERROR((PlanMasine[[#This Row],[Norma]]/PlanMasine[[#This Row],[Q]])*(PlanMasine[[#This Row],[Q]]/SUMIF(C:C,PlanMasine[[#This Row],[RN]],B:B)*PlanMasine[[#This Row],[KPLQ]]),0)</f>
        <v>5</v>
      </c>
      <c r="P1177">
        <v>107641</v>
      </c>
      <c r="Q1177">
        <f>COUNTIF(PROMJENA!A:A,PlanMasine[[#This Row],[KPL]]&amp;"-"&amp;PlanMasine[[#This Row],[RN]])</f>
        <v>0</v>
      </c>
      <c r="R1177">
        <f>IFERROR(INDEX(REDOSLIJED!A:A,MATCH(PlanMasine[[#This Row],[KPL]],REDOSLIJED!B:B,0)),MAX(REDOSLIJED!A:A)+1)</f>
        <v>45</v>
      </c>
      <c r="S1177" s="9">
        <f>SUM($M$2:M1177)</f>
        <v>4.5211805555556071</v>
      </c>
      <c r="T1177" s="3">
        <f>PlanMasine[[#This Row],[Datum SAS]]-1</f>
        <v>45823</v>
      </c>
      <c r="U1177">
        <f>WEEKDAY(PlanMasine[[#This Row],[ZAVRŠETAK MAŠINSKE]],2)</f>
        <v>7</v>
      </c>
      <c r="V1177" s="3">
        <f>IF(WEEKDAY(PlanMasine[[#This Row],[Datum SAS]]-1,2)=7,PlanMasine[[#This Row],[Datum SAS]]-3,PlanMasine[[#This Row],[Datum SAS]]-1)</f>
        <v>45821</v>
      </c>
      <c r="W1177">
        <f>WEEKNUM(PlanMasine[[#This Row],[Column2]],1)</f>
        <v>24</v>
      </c>
    </row>
    <row r="1178" spans="1:23" x14ac:dyDescent="0.25">
      <c r="A1178">
        <v>1034309</v>
      </c>
      <c r="B1178">
        <v>1</v>
      </c>
      <c r="C1178">
        <v>1034294</v>
      </c>
      <c r="D1178" t="s">
        <v>2034</v>
      </c>
      <c r="E1178">
        <v>5</v>
      </c>
      <c r="F1178">
        <v>1</v>
      </c>
      <c r="G1178">
        <v>0</v>
      </c>
      <c r="H1178">
        <v>0</v>
      </c>
      <c r="I1178" t="s">
        <v>5</v>
      </c>
      <c r="J1178" t="s">
        <v>570</v>
      </c>
      <c r="K1178" t="s">
        <v>2495</v>
      </c>
      <c r="L1178" s="3">
        <v>45835</v>
      </c>
      <c r="M11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78" s="3">
        <v>45824</v>
      </c>
      <c r="O1178" s="5">
        <f>IFERROR((PlanMasine[[#This Row],[Norma]]/PlanMasine[[#This Row],[Q]])*(PlanMasine[[#This Row],[Q]]/SUMIF(C:C,PlanMasine[[#This Row],[RN]],B:B)*PlanMasine[[#This Row],[KPLQ]]),0)</f>
        <v>5</v>
      </c>
      <c r="P1178">
        <v>107639</v>
      </c>
      <c r="Q1178">
        <f>COUNTIF(PROMJENA!A:A,PlanMasine[[#This Row],[KPL]]&amp;"-"&amp;PlanMasine[[#This Row],[RN]])</f>
        <v>0</v>
      </c>
      <c r="R1178">
        <f>IFERROR(INDEX(REDOSLIJED!A:A,MATCH(PlanMasine[[#This Row],[KPL]],REDOSLIJED!B:B,0)),MAX(REDOSLIJED!A:A)+1)</f>
        <v>45</v>
      </c>
      <c r="S1178" s="9">
        <f>SUM($M$2:M1178)</f>
        <v>4.5246527777778294</v>
      </c>
      <c r="T1178" s="3">
        <f>PlanMasine[[#This Row],[Datum SAS]]-1</f>
        <v>45823</v>
      </c>
      <c r="U1178">
        <f>WEEKDAY(PlanMasine[[#This Row],[ZAVRŠETAK MAŠINSKE]],2)</f>
        <v>7</v>
      </c>
      <c r="V1178" s="3">
        <f>IF(WEEKDAY(PlanMasine[[#This Row],[Datum SAS]]-1,2)=7,PlanMasine[[#This Row],[Datum SAS]]-3,PlanMasine[[#This Row],[Datum SAS]]-1)</f>
        <v>45821</v>
      </c>
      <c r="W1178">
        <f>WEEKNUM(PlanMasine[[#This Row],[Column2]],1)</f>
        <v>24</v>
      </c>
    </row>
    <row r="1179" spans="1:23" x14ac:dyDescent="0.25">
      <c r="A1179">
        <v>1034337</v>
      </c>
      <c r="B1179">
        <v>1</v>
      </c>
      <c r="C1179">
        <v>1034322</v>
      </c>
      <c r="D1179" t="s">
        <v>2034</v>
      </c>
      <c r="E1179">
        <v>5</v>
      </c>
      <c r="F1179">
        <v>1</v>
      </c>
      <c r="G1179">
        <v>0</v>
      </c>
      <c r="H1179">
        <v>0</v>
      </c>
      <c r="I1179" t="s">
        <v>5</v>
      </c>
      <c r="J1179" t="s">
        <v>570</v>
      </c>
      <c r="K1179" t="s">
        <v>2496</v>
      </c>
      <c r="L1179" s="3">
        <v>45835</v>
      </c>
      <c r="M11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79" s="3">
        <v>45824</v>
      </c>
      <c r="O1179" s="5">
        <f>IFERROR((PlanMasine[[#This Row],[Norma]]/PlanMasine[[#This Row],[Q]])*(PlanMasine[[#This Row],[Q]]/SUMIF(C:C,PlanMasine[[#This Row],[RN]],B:B)*PlanMasine[[#This Row],[KPLQ]]),0)</f>
        <v>5</v>
      </c>
      <c r="P1179">
        <v>107639</v>
      </c>
      <c r="Q1179">
        <f>COUNTIF(PROMJENA!A:A,PlanMasine[[#This Row],[KPL]]&amp;"-"&amp;PlanMasine[[#This Row],[RN]])</f>
        <v>0</v>
      </c>
      <c r="R1179">
        <f>IFERROR(INDEX(REDOSLIJED!A:A,MATCH(PlanMasine[[#This Row],[KPL]],REDOSLIJED!B:B,0)),MAX(REDOSLIJED!A:A)+1)</f>
        <v>45</v>
      </c>
      <c r="S1179" s="9">
        <f>SUM($M$2:M1179)</f>
        <v>4.5281250000000517</v>
      </c>
      <c r="T1179" s="3">
        <f>PlanMasine[[#This Row],[Datum SAS]]-1</f>
        <v>45823</v>
      </c>
      <c r="U1179">
        <f>WEEKDAY(PlanMasine[[#This Row],[ZAVRŠETAK MAŠINSKE]],2)</f>
        <v>7</v>
      </c>
      <c r="V1179" s="3">
        <f>IF(WEEKDAY(PlanMasine[[#This Row],[Datum SAS]]-1,2)=7,PlanMasine[[#This Row],[Datum SAS]]-3,PlanMasine[[#This Row],[Datum SAS]]-1)</f>
        <v>45821</v>
      </c>
      <c r="W1179">
        <f>WEEKNUM(PlanMasine[[#This Row],[Column2]],1)</f>
        <v>24</v>
      </c>
    </row>
    <row r="1180" spans="1:23" x14ac:dyDescent="0.25">
      <c r="A1180">
        <v>1034337</v>
      </c>
      <c r="B1180">
        <v>1</v>
      </c>
      <c r="C1180">
        <v>1034323</v>
      </c>
      <c r="D1180" t="s">
        <v>2035</v>
      </c>
      <c r="E1180">
        <v>5</v>
      </c>
      <c r="F1180">
        <v>1</v>
      </c>
      <c r="G1180">
        <v>0</v>
      </c>
      <c r="H1180">
        <v>0</v>
      </c>
      <c r="I1180" t="s">
        <v>5</v>
      </c>
      <c r="J1180" t="s">
        <v>570</v>
      </c>
      <c r="K1180" t="s">
        <v>2496</v>
      </c>
      <c r="L1180" s="3">
        <v>45835</v>
      </c>
      <c r="M11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0" s="3">
        <v>45824</v>
      </c>
      <c r="O1180" s="5">
        <f>IFERROR((PlanMasine[[#This Row],[Norma]]/PlanMasine[[#This Row],[Q]])*(PlanMasine[[#This Row],[Q]]/SUMIF(C:C,PlanMasine[[#This Row],[RN]],B:B)*PlanMasine[[#This Row],[KPLQ]]),0)</f>
        <v>5</v>
      </c>
      <c r="P1180">
        <v>107641</v>
      </c>
      <c r="Q1180">
        <f>COUNTIF(PROMJENA!A:A,PlanMasine[[#This Row],[KPL]]&amp;"-"&amp;PlanMasine[[#This Row],[RN]])</f>
        <v>0</v>
      </c>
      <c r="R1180">
        <f>IFERROR(INDEX(REDOSLIJED!A:A,MATCH(PlanMasine[[#This Row],[KPL]],REDOSLIJED!B:B,0)),MAX(REDOSLIJED!A:A)+1)</f>
        <v>45</v>
      </c>
      <c r="S1180" s="9">
        <f>SUM($M$2:M1180)</f>
        <v>4.531597222222274</v>
      </c>
      <c r="T1180" s="3">
        <f>PlanMasine[[#This Row],[Datum SAS]]-1</f>
        <v>45823</v>
      </c>
      <c r="U1180">
        <f>WEEKDAY(PlanMasine[[#This Row],[ZAVRŠETAK MAŠINSKE]],2)</f>
        <v>7</v>
      </c>
      <c r="V1180" s="3">
        <f>IF(WEEKDAY(PlanMasine[[#This Row],[Datum SAS]]-1,2)=7,PlanMasine[[#This Row],[Datum SAS]]-3,PlanMasine[[#This Row],[Datum SAS]]-1)</f>
        <v>45821</v>
      </c>
      <c r="W1180">
        <f>WEEKNUM(PlanMasine[[#This Row],[Column2]],1)</f>
        <v>24</v>
      </c>
    </row>
    <row r="1181" spans="1:23" x14ac:dyDescent="0.25">
      <c r="A1181">
        <v>1034363</v>
      </c>
      <c r="B1181">
        <v>1</v>
      </c>
      <c r="C1181">
        <v>1034349</v>
      </c>
      <c r="D1181" t="s">
        <v>2035</v>
      </c>
      <c r="E1181">
        <v>5</v>
      </c>
      <c r="F1181">
        <v>1</v>
      </c>
      <c r="G1181">
        <v>0</v>
      </c>
      <c r="H1181">
        <v>0</v>
      </c>
      <c r="I1181" t="s">
        <v>5</v>
      </c>
      <c r="J1181" t="s">
        <v>570</v>
      </c>
      <c r="K1181" t="s">
        <v>2497</v>
      </c>
      <c r="L1181" s="3">
        <v>45839</v>
      </c>
      <c r="M11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1" s="3">
        <v>45824</v>
      </c>
      <c r="O1181" s="5">
        <f>IFERROR((PlanMasine[[#This Row],[Norma]]/PlanMasine[[#This Row],[Q]])*(PlanMasine[[#This Row],[Q]]/SUMIF(C:C,PlanMasine[[#This Row],[RN]],B:B)*PlanMasine[[#This Row],[KPLQ]]),0)</f>
        <v>5</v>
      </c>
      <c r="P1181">
        <v>107641</v>
      </c>
      <c r="Q1181">
        <f>COUNTIF(PROMJENA!A:A,PlanMasine[[#This Row],[KPL]]&amp;"-"&amp;PlanMasine[[#This Row],[RN]])</f>
        <v>0</v>
      </c>
      <c r="R1181">
        <f>IFERROR(INDEX(REDOSLIJED!A:A,MATCH(PlanMasine[[#This Row],[KPL]],REDOSLIJED!B:B,0)),MAX(REDOSLIJED!A:A)+1)</f>
        <v>45</v>
      </c>
      <c r="S1181" s="9">
        <f>SUM($M$2:M1181)</f>
        <v>4.5350694444444963</v>
      </c>
      <c r="T1181" s="3">
        <f>PlanMasine[[#This Row],[Datum SAS]]-1</f>
        <v>45823</v>
      </c>
      <c r="U1181">
        <f>WEEKDAY(PlanMasine[[#This Row],[ZAVRŠETAK MAŠINSKE]],2)</f>
        <v>7</v>
      </c>
      <c r="V1181" s="3">
        <f>IF(WEEKDAY(PlanMasine[[#This Row],[Datum SAS]]-1,2)=7,PlanMasine[[#This Row],[Datum SAS]]-3,PlanMasine[[#This Row],[Datum SAS]]-1)</f>
        <v>45821</v>
      </c>
      <c r="W1181">
        <f>WEEKNUM(PlanMasine[[#This Row],[Column2]],1)</f>
        <v>24</v>
      </c>
    </row>
    <row r="1182" spans="1:23" x14ac:dyDescent="0.25">
      <c r="A1182">
        <v>1034363</v>
      </c>
      <c r="B1182">
        <v>1</v>
      </c>
      <c r="C1182">
        <v>1034348</v>
      </c>
      <c r="D1182" t="s">
        <v>2034</v>
      </c>
      <c r="E1182">
        <v>5</v>
      </c>
      <c r="F1182">
        <v>1</v>
      </c>
      <c r="G1182">
        <v>0</v>
      </c>
      <c r="H1182">
        <v>0</v>
      </c>
      <c r="I1182" t="s">
        <v>5</v>
      </c>
      <c r="J1182" t="s">
        <v>570</v>
      </c>
      <c r="K1182" t="s">
        <v>2497</v>
      </c>
      <c r="L1182" s="3">
        <v>45839</v>
      </c>
      <c r="M11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2" s="3">
        <v>45824</v>
      </c>
      <c r="O1182" s="5">
        <f>IFERROR((PlanMasine[[#This Row],[Norma]]/PlanMasine[[#This Row],[Q]])*(PlanMasine[[#This Row],[Q]]/SUMIF(C:C,PlanMasine[[#This Row],[RN]],B:B)*PlanMasine[[#This Row],[KPLQ]]),0)</f>
        <v>5</v>
      </c>
      <c r="P1182">
        <v>107639</v>
      </c>
      <c r="Q1182">
        <f>COUNTIF(PROMJENA!A:A,PlanMasine[[#This Row],[KPL]]&amp;"-"&amp;PlanMasine[[#This Row],[RN]])</f>
        <v>0</v>
      </c>
      <c r="R1182">
        <f>IFERROR(INDEX(REDOSLIJED!A:A,MATCH(PlanMasine[[#This Row],[KPL]],REDOSLIJED!B:B,0)),MAX(REDOSLIJED!A:A)+1)</f>
        <v>45</v>
      </c>
      <c r="S1182" s="9">
        <f>SUM($M$2:M1182)</f>
        <v>4.5385416666667187</v>
      </c>
      <c r="T1182" s="3">
        <f>PlanMasine[[#This Row],[Datum SAS]]-1</f>
        <v>45823</v>
      </c>
      <c r="U1182">
        <f>WEEKDAY(PlanMasine[[#This Row],[ZAVRŠETAK MAŠINSKE]],2)</f>
        <v>7</v>
      </c>
      <c r="V1182" s="3">
        <f>IF(WEEKDAY(PlanMasine[[#This Row],[Datum SAS]]-1,2)=7,PlanMasine[[#This Row],[Datum SAS]]-3,PlanMasine[[#This Row],[Datum SAS]]-1)</f>
        <v>45821</v>
      </c>
      <c r="W1182">
        <f>WEEKNUM(PlanMasine[[#This Row],[Column2]],1)</f>
        <v>24</v>
      </c>
    </row>
    <row r="1183" spans="1:23" x14ac:dyDescent="0.25">
      <c r="A1183">
        <v>1034391</v>
      </c>
      <c r="B1183">
        <v>1</v>
      </c>
      <c r="C1183">
        <v>1034377</v>
      </c>
      <c r="D1183" t="s">
        <v>2035</v>
      </c>
      <c r="E1183">
        <v>5</v>
      </c>
      <c r="F1183">
        <v>1</v>
      </c>
      <c r="G1183">
        <v>0</v>
      </c>
      <c r="H1183">
        <v>0</v>
      </c>
      <c r="I1183" t="s">
        <v>5</v>
      </c>
      <c r="J1183" t="s">
        <v>570</v>
      </c>
      <c r="K1183" t="s">
        <v>2498</v>
      </c>
      <c r="L1183" s="3">
        <v>45839</v>
      </c>
      <c r="M11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3" s="3">
        <v>45824</v>
      </c>
      <c r="O1183" s="5">
        <f>IFERROR((PlanMasine[[#This Row],[Norma]]/PlanMasine[[#This Row],[Q]])*(PlanMasine[[#This Row],[Q]]/SUMIF(C:C,PlanMasine[[#This Row],[RN]],B:B)*PlanMasine[[#This Row],[KPLQ]]),0)</f>
        <v>5</v>
      </c>
      <c r="P1183">
        <v>107641</v>
      </c>
      <c r="Q1183">
        <f>COUNTIF(PROMJENA!A:A,PlanMasine[[#This Row],[KPL]]&amp;"-"&amp;PlanMasine[[#This Row],[RN]])</f>
        <v>0</v>
      </c>
      <c r="R1183">
        <f>IFERROR(INDEX(REDOSLIJED!A:A,MATCH(PlanMasine[[#This Row],[KPL]],REDOSLIJED!B:B,0)),MAX(REDOSLIJED!A:A)+1)</f>
        <v>45</v>
      </c>
      <c r="S1183" s="9">
        <f>SUM($M$2:M1183)</f>
        <v>4.542013888888941</v>
      </c>
      <c r="T1183" s="3">
        <f>PlanMasine[[#This Row],[Datum SAS]]-1</f>
        <v>45823</v>
      </c>
      <c r="U1183">
        <f>WEEKDAY(PlanMasine[[#This Row],[ZAVRŠETAK MAŠINSKE]],2)</f>
        <v>7</v>
      </c>
      <c r="V1183" s="3">
        <f>IF(WEEKDAY(PlanMasine[[#This Row],[Datum SAS]]-1,2)=7,PlanMasine[[#This Row],[Datum SAS]]-3,PlanMasine[[#This Row],[Datum SAS]]-1)</f>
        <v>45821</v>
      </c>
      <c r="W1183">
        <f>WEEKNUM(PlanMasine[[#This Row],[Column2]],1)</f>
        <v>24</v>
      </c>
    </row>
    <row r="1184" spans="1:23" x14ac:dyDescent="0.25">
      <c r="A1184">
        <v>1034391</v>
      </c>
      <c r="B1184">
        <v>1</v>
      </c>
      <c r="C1184">
        <v>1034376</v>
      </c>
      <c r="D1184" t="s">
        <v>2034</v>
      </c>
      <c r="E1184">
        <v>5</v>
      </c>
      <c r="F1184">
        <v>1</v>
      </c>
      <c r="G1184">
        <v>0</v>
      </c>
      <c r="H1184">
        <v>0</v>
      </c>
      <c r="I1184" t="s">
        <v>5</v>
      </c>
      <c r="J1184" t="s">
        <v>570</v>
      </c>
      <c r="K1184" t="s">
        <v>2498</v>
      </c>
      <c r="L1184" s="3">
        <v>45839</v>
      </c>
      <c r="M11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4" s="3">
        <v>45824</v>
      </c>
      <c r="O1184" s="5">
        <f>IFERROR((PlanMasine[[#This Row],[Norma]]/PlanMasine[[#This Row],[Q]])*(PlanMasine[[#This Row],[Q]]/SUMIF(C:C,PlanMasine[[#This Row],[RN]],B:B)*PlanMasine[[#This Row],[KPLQ]]),0)</f>
        <v>5</v>
      </c>
      <c r="P1184">
        <v>107639</v>
      </c>
      <c r="Q1184">
        <f>COUNTIF(PROMJENA!A:A,PlanMasine[[#This Row],[KPL]]&amp;"-"&amp;PlanMasine[[#This Row],[RN]])</f>
        <v>0</v>
      </c>
      <c r="R1184">
        <f>IFERROR(INDEX(REDOSLIJED!A:A,MATCH(PlanMasine[[#This Row],[KPL]],REDOSLIJED!B:B,0)),MAX(REDOSLIJED!A:A)+1)</f>
        <v>45</v>
      </c>
      <c r="S1184" s="9">
        <f>SUM($M$2:M1184)</f>
        <v>4.5454861111111633</v>
      </c>
      <c r="T1184" s="3">
        <f>PlanMasine[[#This Row],[Datum SAS]]-1</f>
        <v>45823</v>
      </c>
      <c r="U1184">
        <f>WEEKDAY(PlanMasine[[#This Row],[ZAVRŠETAK MAŠINSKE]],2)</f>
        <v>7</v>
      </c>
      <c r="V1184" s="3">
        <f>IF(WEEKDAY(PlanMasine[[#This Row],[Datum SAS]]-1,2)=7,PlanMasine[[#This Row],[Datum SAS]]-3,PlanMasine[[#This Row],[Datum SAS]]-1)</f>
        <v>45821</v>
      </c>
      <c r="W1184">
        <f>WEEKNUM(PlanMasine[[#This Row],[Column2]],1)</f>
        <v>24</v>
      </c>
    </row>
    <row r="1185" spans="1:23" x14ac:dyDescent="0.25">
      <c r="A1185">
        <v>1014987</v>
      </c>
      <c r="B1185">
        <v>1</v>
      </c>
      <c r="C1185">
        <v>1014988</v>
      </c>
      <c r="D1185" t="s">
        <v>1771</v>
      </c>
      <c r="E1185">
        <v>5</v>
      </c>
      <c r="F1185">
        <v>1</v>
      </c>
      <c r="G1185">
        <v>0</v>
      </c>
      <c r="H1185">
        <v>0</v>
      </c>
      <c r="I1185" t="s">
        <v>5</v>
      </c>
      <c r="J1185" t="s">
        <v>570</v>
      </c>
      <c r="K1185" t="s">
        <v>1772</v>
      </c>
      <c r="L1185" s="3">
        <v>45834</v>
      </c>
      <c r="M11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5" s="3">
        <v>45825</v>
      </c>
      <c r="O1185" s="5">
        <f>IFERROR((PlanMasine[[#This Row],[Norma]]/PlanMasine[[#This Row],[Q]])*(PlanMasine[[#This Row],[Q]]/SUMIF(C:C,PlanMasine[[#This Row],[RN]],B:B)*PlanMasine[[#This Row],[KPLQ]]),0)</f>
        <v>5</v>
      </c>
      <c r="P1185">
        <v>217587</v>
      </c>
      <c r="Q1185">
        <f>COUNTIF(PROMJENA!A:A,PlanMasine[[#This Row],[KPL]]&amp;"-"&amp;PlanMasine[[#This Row],[RN]])</f>
        <v>0</v>
      </c>
      <c r="R1185">
        <f>IFERROR(INDEX(REDOSLIJED!A:A,MATCH(PlanMasine[[#This Row],[KPL]],REDOSLIJED!B:B,0)),MAX(REDOSLIJED!A:A)+1)</f>
        <v>45</v>
      </c>
      <c r="S1185" s="9">
        <f>SUM($M$2:M1185)</f>
        <v>4.5489583333333856</v>
      </c>
      <c r="T1185" s="3">
        <f>PlanMasine[[#This Row],[Datum SAS]]-1</f>
        <v>45824</v>
      </c>
      <c r="U1185">
        <f>WEEKDAY(PlanMasine[[#This Row],[ZAVRŠETAK MAŠINSKE]],2)</f>
        <v>1</v>
      </c>
      <c r="V1185" s="3">
        <f>IF(WEEKDAY(PlanMasine[[#This Row],[Datum SAS]]-1,2)=7,PlanMasine[[#This Row],[Datum SAS]]-3,PlanMasine[[#This Row],[Datum SAS]]-1)</f>
        <v>45824</v>
      </c>
      <c r="W1185">
        <f>WEEKNUM(PlanMasine[[#This Row],[Column2]],1)</f>
        <v>25</v>
      </c>
    </row>
    <row r="1186" spans="1:23" x14ac:dyDescent="0.25">
      <c r="A1186">
        <v>1014987</v>
      </c>
      <c r="B1186">
        <v>1</v>
      </c>
      <c r="C1186">
        <v>1014989</v>
      </c>
      <c r="D1186" t="s">
        <v>1613</v>
      </c>
      <c r="E1186">
        <v>5</v>
      </c>
      <c r="F1186">
        <v>1</v>
      </c>
      <c r="G1186">
        <v>0</v>
      </c>
      <c r="H1186">
        <v>0</v>
      </c>
      <c r="I1186" t="s">
        <v>5</v>
      </c>
      <c r="J1186" t="s">
        <v>570</v>
      </c>
      <c r="K1186" t="s">
        <v>1772</v>
      </c>
      <c r="L1186" s="3">
        <v>45834</v>
      </c>
      <c r="M11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6" s="3">
        <v>45825</v>
      </c>
      <c r="O1186" s="5">
        <f>IFERROR((PlanMasine[[#This Row],[Norma]]/PlanMasine[[#This Row],[Q]])*(PlanMasine[[#This Row],[Q]]/SUMIF(C:C,PlanMasine[[#This Row],[RN]],B:B)*PlanMasine[[#This Row],[KPLQ]]),0)</f>
        <v>5</v>
      </c>
      <c r="P1186">
        <v>217588</v>
      </c>
      <c r="Q1186">
        <f>COUNTIF(PROMJENA!A:A,PlanMasine[[#This Row],[KPL]]&amp;"-"&amp;PlanMasine[[#This Row],[RN]])</f>
        <v>0</v>
      </c>
      <c r="R1186">
        <f>IFERROR(INDEX(REDOSLIJED!A:A,MATCH(PlanMasine[[#This Row],[KPL]],REDOSLIJED!B:B,0)),MAX(REDOSLIJED!A:A)+1)</f>
        <v>45</v>
      </c>
      <c r="S1186" s="9">
        <f>SUM($M$2:M1186)</f>
        <v>4.5524305555556079</v>
      </c>
      <c r="T1186" s="3">
        <f>PlanMasine[[#This Row],[Datum SAS]]-1</f>
        <v>45824</v>
      </c>
      <c r="U1186">
        <f>WEEKDAY(PlanMasine[[#This Row],[ZAVRŠETAK MAŠINSKE]],2)</f>
        <v>1</v>
      </c>
      <c r="V1186" s="3">
        <f>IF(WEEKDAY(PlanMasine[[#This Row],[Datum SAS]]-1,2)=7,PlanMasine[[#This Row],[Datum SAS]]-3,PlanMasine[[#This Row],[Datum SAS]]-1)</f>
        <v>45824</v>
      </c>
      <c r="W1186">
        <f>WEEKNUM(PlanMasine[[#This Row],[Column2]],1)</f>
        <v>25</v>
      </c>
    </row>
    <row r="1187" spans="1:23" x14ac:dyDescent="0.25">
      <c r="A1187">
        <v>1014995</v>
      </c>
      <c r="B1187">
        <v>1</v>
      </c>
      <c r="C1187">
        <v>1014997</v>
      </c>
      <c r="D1187" t="s">
        <v>1615</v>
      </c>
      <c r="E1187">
        <v>5</v>
      </c>
      <c r="F1187">
        <v>1</v>
      </c>
      <c r="G1187">
        <v>0</v>
      </c>
      <c r="H1187">
        <v>0</v>
      </c>
      <c r="I1187" t="s">
        <v>5</v>
      </c>
      <c r="J1187" t="s">
        <v>570</v>
      </c>
      <c r="K1187" t="s">
        <v>1773</v>
      </c>
      <c r="L1187" s="3">
        <v>45834</v>
      </c>
      <c r="M11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7" s="3">
        <v>45825</v>
      </c>
      <c r="O1187" s="5">
        <f>IFERROR((PlanMasine[[#This Row],[Norma]]/PlanMasine[[#This Row],[Q]])*(PlanMasine[[#This Row],[Q]]/SUMIF(C:C,PlanMasine[[#This Row],[RN]],B:B)*PlanMasine[[#This Row],[KPLQ]]),0)</f>
        <v>5</v>
      </c>
      <c r="P1187">
        <v>217657</v>
      </c>
      <c r="Q1187">
        <f>COUNTIF(PROMJENA!A:A,PlanMasine[[#This Row],[KPL]]&amp;"-"&amp;PlanMasine[[#This Row],[RN]])</f>
        <v>0</v>
      </c>
      <c r="R1187">
        <f>IFERROR(INDEX(REDOSLIJED!A:A,MATCH(PlanMasine[[#This Row],[KPL]],REDOSLIJED!B:B,0)),MAX(REDOSLIJED!A:A)+1)</f>
        <v>45</v>
      </c>
      <c r="S1187" s="9">
        <f>SUM($M$2:M1187)</f>
        <v>4.5559027777778303</v>
      </c>
      <c r="T1187" s="3">
        <f>PlanMasine[[#This Row],[Datum SAS]]-1</f>
        <v>45824</v>
      </c>
      <c r="U1187">
        <f>WEEKDAY(PlanMasine[[#This Row],[ZAVRŠETAK MAŠINSKE]],2)</f>
        <v>1</v>
      </c>
      <c r="V1187" s="3">
        <f>IF(WEEKDAY(PlanMasine[[#This Row],[Datum SAS]]-1,2)=7,PlanMasine[[#This Row],[Datum SAS]]-3,PlanMasine[[#This Row],[Datum SAS]]-1)</f>
        <v>45824</v>
      </c>
      <c r="W1187">
        <f>WEEKNUM(PlanMasine[[#This Row],[Column2]],1)</f>
        <v>25</v>
      </c>
    </row>
    <row r="1188" spans="1:23" x14ac:dyDescent="0.25">
      <c r="A1188">
        <v>1014995</v>
      </c>
      <c r="B1188">
        <v>1</v>
      </c>
      <c r="C1188">
        <v>1014996</v>
      </c>
      <c r="D1188" t="s">
        <v>1614</v>
      </c>
      <c r="E1188">
        <v>5</v>
      </c>
      <c r="F1188">
        <v>1</v>
      </c>
      <c r="G1188">
        <v>0</v>
      </c>
      <c r="H1188">
        <v>0</v>
      </c>
      <c r="I1188" t="s">
        <v>5</v>
      </c>
      <c r="J1188" t="s">
        <v>570</v>
      </c>
      <c r="K1188" t="s">
        <v>1773</v>
      </c>
      <c r="L1188" s="3">
        <v>45834</v>
      </c>
      <c r="M11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188" s="3">
        <v>45825</v>
      </c>
      <c r="O1188" s="5">
        <f>IFERROR((PlanMasine[[#This Row],[Norma]]/PlanMasine[[#This Row],[Q]])*(PlanMasine[[#This Row],[Q]]/SUMIF(C:C,PlanMasine[[#This Row],[RN]],B:B)*PlanMasine[[#This Row],[KPLQ]]),0)</f>
        <v>5</v>
      </c>
      <c r="P1188">
        <v>217656</v>
      </c>
      <c r="Q1188">
        <f>COUNTIF(PROMJENA!A:A,PlanMasine[[#This Row],[KPL]]&amp;"-"&amp;PlanMasine[[#This Row],[RN]])</f>
        <v>0</v>
      </c>
      <c r="R1188">
        <f>IFERROR(INDEX(REDOSLIJED!A:A,MATCH(PlanMasine[[#This Row],[KPL]],REDOSLIJED!B:B,0)),MAX(REDOSLIJED!A:A)+1)</f>
        <v>45</v>
      </c>
      <c r="S1188" s="9">
        <f>SUM($M$2:M1188)</f>
        <v>4.5593750000000526</v>
      </c>
      <c r="T1188" s="3">
        <f>PlanMasine[[#This Row],[Datum SAS]]-1</f>
        <v>45824</v>
      </c>
      <c r="U1188">
        <f>WEEKDAY(PlanMasine[[#This Row],[ZAVRŠETAK MAŠINSKE]],2)</f>
        <v>1</v>
      </c>
      <c r="V1188" s="3">
        <f>IF(WEEKDAY(PlanMasine[[#This Row],[Datum SAS]]-1,2)=7,PlanMasine[[#This Row],[Datum SAS]]-3,PlanMasine[[#This Row],[Datum SAS]]-1)</f>
        <v>45824</v>
      </c>
      <c r="W1188">
        <f>WEEKNUM(PlanMasine[[#This Row],[Column2]],1)</f>
        <v>25</v>
      </c>
    </row>
    <row r="1189" spans="1:23" x14ac:dyDescent="0.25">
      <c r="A1189">
        <v>1016581</v>
      </c>
      <c r="B1189">
        <v>1</v>
      </c>
      <c r="C1189">
        <v>1016575</v>
      </c>
      <c r="D1189" t="s">
        <v>1976</v>
      </c>
      <c r="E1189">
        <v>4</v>
      </c>
      <c r="F1189">
        <v>4</v>
      </c>
      <c r="G1189">
        <v>0</v>
      </c>
      <c r="H1189">
        <v>0</v>
      </c>
      <c r="I1189" t="s">
        <v>5</v>
      </c>
      <c r="J1189" t="s">
        <v>570</v>
      </c>
      <c r="K1189" t="s">
        <v>1977</v>
      </c>
      <c r="L1189" s="3">
        <v>45838</v>
      </c>
      <c r="M11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189" s="3">
        <v>45825</v>
      </c>
      <c r="O1189" s="5">
        <f>IFERROR((PlanMasine[[#This Row],[Norma]]/PlanMasine[[#This Row],[Q]])*(PlanMasine[[#This Row],[Q]]/SUMIF(C:C,PlanMasine[[#This Row],[RN]],B:B)*PlanMasine[[#This Row],[KPLQ]]),0)</f>
        <v>1</v>
      </c>
      <c r="P1189">
        <v>120880</v>
      </c>
      <c r="Q1189">
        <f>COUNTIF(PROMJENA!A:A,PlanMasine[[#This Row],[KPL]]&amp;"-"&amp;PlanMasine[[#This Row],[RN]])</f>
        <v>0</v>
      </c>
      <c r="R1189">
        <f>IFERROR(INDEX(REDOSLIJED!A:A,MATCH(PlanMasine[[#This Row],[KPL]],REDOSLIJED!B:B,0)),MAX(REDOSLIJED!A:A)+1)</f>
        <v>45</v>
      </c>
      <c r="S1189" s="9">
        <f>SUM($M$2:M1189)</f>
        <v>4.5600694444444967</v>
      </c>
      <c r="T1189" s="3">
        <f>PlanMasine[[#This Row],[Datum SAS]]-1</f>
        <v>45824</v>
      </c>
      <c r="U1189">
        <f>WEEKDAY(PlanMasine[[#This Row],[ZAVRŠETAK MAŠINSKE]],2)</f>
        <v>1</v>
      </c>
      <c r="V1189" s="3">
        <f>IF(WEEKDAY(PlanMasine[[#This Row],[Datum SAS]]-1,2)=7,PlanMasine[[#This Row],[Datum SAS]]-3,PlanMasine[[#This Row],[Datum SAS]]-1)</f>
        <v>45824</v>
      </c>
      <c r="W1189">
        <f>WEEKNUM(PlanMasine[[#This Row],[Column2]],1)</f>
        <v>25</v>
      </c>
    </row>
    <row r="1190" spans="1:23" x14ac:dyDescent="0.25">
      <c r="A1190">
        <v>1016833</v>
      </c>
      <c r="B1190">
        <v>1</v>
      </c>
      <c r="C1190">
        <v>1016806</v>
      </c>
      <c r="D1190" t="s">
        <v>1950</v>
      </c>
      <c r="E1190">
        <v>16</v>
      </c>
      <c r="F1190">
        <v>4</v>
      </c>
      <c r="G1190">
        <v>0</v>
      </c>
      <c r="H1190">
        <v>0</v>
      </c>
      <c r="I1190" t="s">
        <v>5</v>
      </c>
      <c r="J1190" t="s">
        <v>570</v>
      </c>
      <c r="K1190" t="s">
        <v>2205</v>
      </c>
      <c r="L1190" s="3">
        <v>45838</v>
      </c>
      <c r="M11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90" s="3">
        <v>45825</v>
      </c>
      <c r="O1190" s="5">
        <f>IFERROR((PlanMasine[[#This Row],[Norma]]/PlanMasine[[#This Row],[Q]])*(PlanMasine[[#This Row],[Q]]/SUMIF(C:C,PlanMasine[[#This Row],[RN]],B:B)*PlanMasine[[#This Row],[KPLQ]]),0)</f>
        <v>4</v>
      </c>
      <c r="P1190">
        <v>120859</v>
      </c>
      <c r="Q1190">
        <f>COUNTIF(PROMJENA!A:A,PlanMasine[[#This Row],[KPL]]&amp;"-"&amp;PlanMasine[[#This Row],[RN]])</f>
        <v>0</v>
      </c>
      <c r="R1190">
        <f>IFERROR(INDEX(REDOSLIJED!A:A,MATCH(PlanMasine[[#This Row],[KPL]],REDOSLIJED!B:B,0)),MAX(REDOSLIJED!A:A)+1)</f>
        <v>45</v>
      </c>
      <c r="S1190" s="9">
        <f>SUM($M$2:M1190)</f>
        <v>4.5628472222222749</v>
      </c>
      <c r="T1190" s="3">
        <f>PlanMasine[[#This Row],[Datum SAS]]-1</f>
        <v>45824</v>
      </c>
      <c r="U1190">
        <f>WEEKDAY(PlanMasine[[#This Row],[ZAVRŠETAK MAŠINSKE]],2)</f>
        <v>1</v>
      </c>
      <c r="V1190" s="3">
        <f>IF(WEEKDAY(PlanMasine[[#This Row],[Datum SAS]]-1,2)=7,PlanMasine[[#This Row],[Datum SAS]]-3,PlanMasine[[#This Row],[Datum SAS]]-1)</f>
        <v>45824</v>
      </c>
      <c r="W1190">
        <f>WEEKNUM(PlanMasine[[#This Row],[Column2]],1)</f>
        <v>25</v>
      </c>
    </row>
    <row r="1191" spans="1:23" x14ac:dyDescent="0.25">
      <c r="A1191">
        <v>1016833</v>
      </c>
      <c r="B1191">
        <v>1</v>
      </c>
      <c r="C1191">
        <v>1016820</v>
      </c>
      <c r="D1191" t="s">
        <v>1960</v>
      </c>
      <c r="E1191">
        <v>24</v>
      </c>
      <c r="F1191">
        <v>4</v>
      </c>
      <c r="G1191">
        <v>0</v>
      </c>
      <c r="H1191">
        <v>0</v>
      </c>
      <c r="I1191" t="s">
        <v>5</v>
      </c>
      <c r="J1191" t="s">
        <v>570</v>
      </c>
      <c r="K1191" t="s">
        <v>2205</v>
      </c>
      <c r="L1191" s="3">
        <v>45838</v>
      </c>
      <c r="M11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191" s="3">
        <v>45825</v>
      </c>
      <c r="O1191" s="5">
        <f>IFERROR((PlanMasine[[#This Row],[Norma]]/PlanMasine[[#This Row],[Q]])*(PlanMasine[[#This Row],[Q]]/SUMIF(C:C,PlanMasine[[#This Row],[RN]],B:B)*PlanMasine[[#This Row],[KPLQ]]),0)</f>
        <v>6</v>
      </c>
      <c r="P1191">
        <v>120873</v>
      </c>
      <c r="Q1191">
        <f>COUNTIF(PROMJENA!A:A,PlanMasine[[#This Row],[KPL]]&amp;"-"&amp;PlanMasine[[#This Row],[RN]])</f>
        <v>0</v>
      </c>
      <c r="R1191">
        <f>IFERROR(INDEX(REDOSLIJED!A:A,MATCH(PlanMasine[[#This Row],[KPL]],REDOSLIJED!B:B,0)),MAX(REDOSLIJED!A:A)+1)</f>
        <v>45</v>
      </c>
      <c r="S1191" s="9">
        <f>SUM($M$2:M1191)</f>
        <v>4.5670138888889413</v>
      </c>
      <c r="T1191" s="3">
        <f>PlanMasine[[#This Row],[Datum SAS]]-1</f>
        <v>45824</v>
      </c>
      <c r="U1191">
        <f>WEEKDAY(PlanMasine[[#This Row],[ZAVRŠETAK MAŠINSKE]],2)</f>
        <v>1</v>
      </c>
      <c r="V1191" s="3">
        <f>IF(WEEKDAY(PlanMasine[[#This Row],[Datum SAS]]-1,2)=7,PlanMasine[[#This Row],[Datum SAS]]-3,PlanMasine[[#This Row],[Datum SAS]]-1)</f>
        <v>45824</v>
      </c>
      <c r="W1191">
        <f>WEEKNUM(PlanMasine[[#This Row],[Column2]],1)</f>
        <v>25</v>
      </c>
    </row>
    <row r="1192" spans="1:23" x14ac:dyDescent="0.25">
      <c r="A1192">
        <v>1016833</v>
      </c>
      <c r="B1192">
        <v>1</v>
      </c>
      <c r="C1192">
        <v>1016807</v>
      </c>
      <c r="D1192" t="s">
        <v>1952</v>
      </c>
      <c r="E1192">
        <v>24</v>
      </c>
      <c r="F1192">
        <v>4</v>
      </c>
      <c r="G1192">
        <v>0</v>
      </c>
      <c r="H1192">
        <v>0</v>
      </c>
      <c r="I1192" t="s">
        <v>5</v>
      </c>
      <c r="J1192" t="s">
        <v>570</v>
      </c>
      <c r="K1192" t="s">
        <v>2205</v>
      </c>
      <c r="L1192" s="3">
        <v>45838</v>
      </c>
      <c r="M11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192" s="3">
        <v>45825</v>
      </c>
      <c r="O1192" s="5">
        <f>IFERROR((PlanMasine[[#This Row],[Norma]]/PlanMasine[[#This Row],[Q]])*(PlanMasine[[#This Row],[Q]]/SUMIF(C:C,PlanMasine[[#This Row],[RN]],B:B)*PlanMasine[[#This Row],[KPLQ]]),0)</f>
        <v>6</v>
      </c>
      <c r="P1192">
        <v>120860</v>
      </c>
      <c r="Q1192">
        <f>COUNTIF(PROMJENA!A:A,PlanMasine[[#This Row],[KPL]]&amp;"-"&amp;PlanMasine[[#This Row],[RN]])</f>
        <v>0</v>
      </c>
      <c r="R1192">
        <f>IFERROR(INDEX(REDOSLIJED!A:A,MATCH(PlanMasine[[#This Row],[KPL]],REDOSLIJED!B:B,0)),MAX(REDOSLIJED!A:A)+1)</f>
        <v>45</v>
      </c>
      <c r="S1192" s="9">
        <f>SUM($M$2:M1192)</f>
        <v>4.5711805555556078</v>
      </c>
      <c r="T1192" s="3">
        <f>PlanMasine[[#This Row],[Datum SAS]]-1</f>
        <v>45824</v>
      </c>
      <c r="U1192">
        <f>WEEKDAY(PlanMasine[[#This Row],[ZAVRŠETAK MAŠINSKE]],2)</f>
        <v>1</v>
      </c>
      <c r="V1192" s="3">
        <f>IF(WEEKDAY(PlanMasine[[#This Row],[Datum SAS]]-1,2)=7,PlanMasine[[#This Row],[Datum SAS]]-3,PlanMasine[[#This Row],[Datum SAS]]-1)</f>
        <v>45824</v>
      </c>
      <c r="W1192">
        <f>WEEKNUM(PlanMasine[[#This Row],[Column2]],1)</f>
        <v>25</v>
      </c>
    </row>
    <row r="1193" spans="1:23" x14ac:dyDescent="0.25">
      <c r="A1193">
        <v>1016833</v>
      </c>
      <c r="B1193">
        <v>1</v>
      </c>
      <c r="C1193">
        <v>1016815</v>
      </c>
      <c r="D1193" t="s">
        <v>1954</v>
      </c>
      <c r="E1193">
        <v>32</v>
      </c>
      <c r="F1193">
        <v>8</v>
      </c>
      <c r="G1193">
        <v>0</v>
      </c>
      <c r="H1193">
        <v>0</v>
      </c>
      <c r="I1193" t="s">
        <v>5</v>
      </c>
      <c r="J1193" t="s">
        <v>570</v>
      </c>
      <c r="K1193" t="s">
        <v>2205</v>
      </c>
      <c r="L1193" s="3">
        <v>45838</v>
      </c>
      <c r="M11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193" s="3">
        <v>45825</v>
      </c>
      <c r="O1193" s="5">
        <f>IFERROR((PlanMasine[[#This Row],[Norma]]/PlanMasine[[#This Row],[Q]])*(PlanMasine[[#This Row],[Q]]/SUMIF(C:C,PlanMasine[[#This Row],[RN]],B:B)*PlanMasine[[#This Row],[KPLQ]]),0)</f>
        <v>8</v>
      </c>
      <c r="P1193">
        <v>120868</v>
      </c>
      <c r="Q1193">
        <f>COUNTIF(PROMJENA!A:A,PlanMasine[[#This Row],[KPL]]&amp;"-"&amp;PlanMasine[[#This Row],[RN]])</f>
        <v>0</v>
      </c>
      <c r="R1193">
        <f>IFERROR(INDEX(REDOSLIJED!A:A,MATCH(PlanMasine[[#This Row],[KPL]],REDOSLIJED!B:B,0)),MAX(REDOSLIJED!A:A)+1)</f>
        <v>45</v>
      </c>
      <c r="S1193" s="9">
        <f>SUM($M$2:M1193)</f>
        <v>4.5767361111111633</v>
      </c>
      <c r="T1193" s="3">
        <f>PlanMasine[[#This Row],[Datum SAS]]-1</f>
        <v>45824</v>
      </c>
      <c r="U1193">
        <f>WEEKDAY(PlanMasine[[#This Row],[ZAVRŠETAK MAŠINSKE]],2)</f>
        <v>1</v>
      </c>
      <c r="V1193" s="3">
        <f>IF(WEEKDAY(PlanMasine[[#This Row],[Datum SAS]]-1,2)=7,PlanMasine[[#This Row],[Datum SAS]]-3,PlanMasine[[#This Row],[Datum SAS]]-1)</f>
        <v>45824</v>
      </c>
      <c r="W1193">
        <f>WEEKNUM(PlanMasine[[#This Row],[Column2]],1)</f>
        <v>25</v>
      </c>
    </row>
    <row r="1194" spans="1:23" x14ac:dyDescent="0.25">
      <c r="A1194">
        <v>1016833</v>
      </c>
      <c r="B1194">
        <v>1</v>
      </c>
      <c r="C1194">
        <v>1016817</v>
      </c>
      <c r="D1194" t="s">
        <v>1961</v>
      </c>
      <c r="E1194">
        <v>4</v>
      </c>
      <c r="F1194">
        <v>4</v>
      </c>
      <c r="G1194">
        <v>0</v>
      </c>
      <c r="H1194">
        <v>0</v>
      </c>
      <c r="I1194" t="s">
        <v>5</v>
      </c>
      <c r="J1194" t="s">
        <v>570</v>
      </c>
      <c r="K1194" t="s">
        <v>2205</v>
      </c>
      <c r="L1194" s="3">
        <v>45838</v>
      </c>
      <c r="M11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194" s="3">
        <v>45825</v>
      </c>
      <c r="O1194" s="5">
        <f>IFERROR((PlanMasine[[#This Row],[Norma]]/PlanMasine[[#This Row],[Q]])*(PlanMasine[[#This Row],[Q]]/SUMIF(C:C,PlanMasine[[#This Row],[RN]],B:B)*PlanMasine[[#This Row],[KPLQ]]),0)</f>
        <v>1</v>
      </c>
      <c r="P1194">
        <v>120870</v>
      </c>
      <c r="Q1194">
        <f>COUNTIF(PROMJENA!A:A,PlanMasine[[#This Row],[KPL]]&amp;"-"&amp;PlanMasine[[#This Row],[RN]])</f>
        <v>0</v>
      </c>
      <c r="R1194">
        <f>IFERROR(INDEX(REDOSLIJED!A:A,MATCH(PlanMasine[[#This Row],[KPL]],REDOSLIJED!B:B,0)),MAX(REDOSLIJED!A:A)+1)</f>
        <v>45</v>
      </c>
      <c r="S1194" s="9">
        <f>SUM($M$2:M1194)</f>
        <v>4.5774305555556074</v>
      </c>
      <c r="T1194" s="3">
        <f>PlanMasine[[#This Row],[Datum SAS]]-1</f>
        <v>45824</v>
      </c>
      <c r="U1194">
        <f>WEEKDAY(PlanMasine[[#This Row],[ZAVRŠETAK MAŠINSKE]],2)</f>
        <v>1</v>
      </c>
      <c r="V1194" s="3">
        <f>IF(WEEKDAY(PlanMasine[[#This Row],[Datum SAS]]-1,2)=7,PlanMasine[[#This Row],[Datum SAS]]-3,PlanMasine[[#This Row],[Datum SAS]]-1)</f>
        <v>45824</v>
      </c>
      <c r="W1194">
        <f>WEEKNUM(PlanMasine[[#This Row],[Column2]],1)</f>
        <v>25</v>
      </c>
    </row>
    <row r="1195" spans="1:23" x14ac:dyDescent="0.25">
      <c r="A1195">
        <v>1016833</v>
      </c>
      <c r="B1195">
        <v>1</v>
      </c>
      <c r="C1195">
        <v>1016805</v>
      </c>
      <c r="D1195" t="s">
        <v>1962</v>
      </c>
      <c r="E1195">
        <v>16</v>
      </c>
      <c r="F1195">
        <v>8</v>
      </c>
      <c r="G1195">
        <v>0</v>
      </c>
      <c r="H1195">
        <v>0</v>
      </c>
      <c r="I1195" t="s">
        <v>5</v>
      </c>
      <c r="J1195" t="s">
        <v>570</v>
      </c>
      <c r="K1195" t="s">
        <v>2205</v>
      </c>
      <c r="L1195" s="3">
        <v>45838</v>
      </c>
      <c r="M11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195" s="3">
        <v>45825</v>
      </c>
      <c r="O1195" s="5">
        <f>IFERROR((PlanMasine[[#This Row],[Norma]]/PlanMasine[[#This Row],[Q]])*(PlanMasine[[#This Row],[Q]]/SUMIF(C:C,PlanMasine[[#This Row],[RN]],B:B)*PlanMasine[[#This Row],[KPLQ]]),0)</f>
        <v>4</v>
      </c>
      <c r="P1195">
        <v>120858</v>
      </c>
      <c r="Q1195">
        <f>COUNTIF(PROMJENA!A:A,PlanMasine[[#This Row],[KPL]]&amp;"-"&amp;PlanMasine[[#This Row],[RN]])</f>
        <v>0</v>
      </c>
      <c r="R1195">
        <f>IFERROR(INDEX(REDOSLIJED!A:A,MATCH(PlanMasine[[#This Row],[KPL]],REDOSLIJED!B:B,0)),MAX(REDOSLIJED!A:A)+1)</f>
        <v>45</v>
      </c>
      <c r="S1195" s="9">
        <f>SUM($M$2:M1195)</f>
        <v>4.5802083333333856</v>
      </c>
      <c r="T1195" s="3">
        <f>PlanMasine[[#This Row],[Datum SAS]]-1</f>
        <v>45824</v>
      </c>
      <c r="U1195">
        <f>WEEKDAY(PlanMasine[[#This Row],[ZAVRŠETAK MAŠINSKE]],2)</f>
        <v>1</v>
      </c>
      <c r="V1195" s="3">
        <f>IF(WEEKDAY(PlanMasine[[#This Row],[Datum SAS]]-1,2)=7,PlanMasine[[#This Row],[Datum SAS]]-3,PlanMasine[[#This Row],[Datum SAS]]-1)</f>
        <v>45824</v>
      </c>
      <c r="W1195">
        <f>WEEKNUM(PlanMasine[[#This Row],[Column2]],1)</f>
        <v>25</v>
      </c>
    </row>
    <row r="1196" spans="1:23" x14ac:dyDescent="0.25">
      <c r="A1196">
        <v>1016833</v>
      </c>
      <c r="B1196">
        <v>1</v>
      </c>
      <c r="C1196">
        <v>1016800</v>
      </c>
      <c r="D1196" t="s">
        <v>1955</v>
      </c>
      <c r="E1196">
        <v>24</v>
      </c>
      <c r="F1196">
        <v>4</v>
      </c>
      <c r="G1196">
        <v>0</v>
      </c>
      <c r="H1196">
        <v>0</v>
      </c>
      <c r="I1196" t="s">
        <v>5</v>
      </c>
      <c r="J1196" t="s">
        <v>570</v>
      </c>
      <c r="K1196" t="s">
        <v>2205</v>
      </c>
      <c r="L1196" s="3">
        <v>45838</v>
      </c>
      <c r="M11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196" s="3">
        <v>45825</v>
      </c>
      <c r="O1196" s="5">
        <f>IFERROR((PlanMasine[[#This Row],[Norma]]/PlanMasine[[#This Row],[Q]])*(PlanMasine[[#This Row],[Q]]/SUMIF(C:C,PlanMasine[[#This Row],[RN]],B:B)*PlanMasine[[#This Row],[KPLQ]]),0)</f>
        <v>6</v>
      </c>
      <c r="P1196">
        <v>120853</v>
      </c>
      <c r="Q1196">
        <f>COUNTIF(PROMJENA!A:A,PlanMasine[[#This Row],[KPL]]&amp;"-"&amp;PlanMasine[[#This Row],[RN]])</f>
        <v>0</v>
      </c>
      <c r="R1196">
        <f>IFERROR(INDEX(REDOSLIJED!A:A,MATCH(PlanMasine[[#This Row],[KPL]],REDOSLIJED!B:B,0)),MAX(REDOSLIJED!A:A)+1)</f>
        <v>45</v>
      </c>
      <c r="S1196" s="9">
        <f>SUM($M$2:M1196)</f>
        <v>4.584375000000052</v>
      </c>
      <c r="T1196" s="3">
        <f>PlanMasine[[#This Row],[Datum SAS]]-1</f>
        <v>45824</v>
      </c>
      <c r="U1196">
        <f>WEEKDAY(PlanMasine[[#This Row],[ZAVRŠETAK MAŠINSKE]],2)</f>
        <v>1</v>
      </c>
      <c r="V1196" s="3">
        <f>IF(WEEKDAY(PlanMasine[[#This Row],[Datum SAS]]-1,2)=7,PlanMasine[[#This Row],[Datum SAS]]-3,PlanMasine[[#This Row],[Datum SAS]]-1)</f>
        <v>45824</v>
      </c>
      <c r="W1196">
        <f>WEEKNUM(PlanMasine[[#This Row],[Column2]],1)</f>
        <v>25</v>
      </c>
    </row>
    <row r="1197" spans="1:23" x14ac:dyDescent="0.25">
      <c r="A1197">
        <v>1016833</v>
      </c>
      <c r="B1197">
        <v>1</v>
      </c>
      <c r="C1197">
        <v>1016799</v>
      </c>
      <c r="D1197" t="s">
        <v>1959</v>
      </c>
      <c r="E1197">
        <v>8</v>
      </c>
      <c r="F1197">
        <v>4</v>
      </c>
      <c r="G1197">
        <v>0</v>
      </c>
      <c r="H1197">
        <v>0</v>
      </c>
      <c r="I1197" t="s">
        <v>5</v>
      </c>
      <c r="J1197" t="s">
        <v>570</v>
      </c>
      <c r="K1197" t="s">
        <v>2205</v>
      </c>
      <c r="L1197" s="3">
        <v>45838</v>
      </c>
      <c r="M11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197" s="3">
        <v>45825</v>
      </c>
      <c r="O1197" s="5">
        <f>IFERROR((PlanMasine[[#This Row],[Norma]]/PlanMasine[[#This Row],[Q]])*(PlanMasine[[#This Row],[Q]]/SUMIF(C:C,PlanMasine[[#This Row],[RN]],B:B)*PlanMasine[[#This Row],[KPLQ]]),0)</f>
        <v>2</v>
      </c>
      <c r="P1197">
        <v>120852</v>
      </c>
      <c r="Q1197">
        <f>COUNTIF(PROMJENA!A:A,PlanMasine[[#This Row],[KPL]]&amp;"-"&amp;PlanMasine[[#This Row],[RN]])</f>
        <v>0</v>
      </c>
      <c r="R1197">
        <f>IFERROR(INDEX(REDOSLIJED!A:A,MATCH(PlanMasine[[#This Row],[KPL]],REDOSLIJED!B:B,0)),MAX(REDOSLIJED!A:A)+1)</f>
        <v>45</v>
      </c>
      <c r="S1197" s="9">
        <f>SUM($M$2:M1197)</f>
        <v>4.5857638888889412</v>
      </c>
      <c r="T1197" s="3">
        <f>PlanMasine[[#This Row],[Datum SAS]]-1</f>
        <v>45824</v>
      </c>
      <c r="U1197">
        <f>WEEKDAY(PlanMasine[[#This Row],[ZAVRŠETAK MAŠINSKE]],2)</f>
        <v>1</v>
      </c>
      <c r="V1197" s="3">
        <f>IF(WEEKDAY(PlanMasine[[#This Row],[Datum SAS]]-1,2)=7,PlanMasine[[#This Row],[Datum SAS]]-3,PlanMasine[[#This Row],[Datum SAS]]-1)</f>
        <v>45824</v>
      </c>
      <c r="W1197">
        <f>WEEKNUM(PlanMasine[[#This Row],[Column2]],1)</f>
        <v>25</v>
      </c>
    </row>
    <row r="1198" spans="1:23" x14ac:dyDescent="0.25">
      <c r="A1198">
        <v>1016833</v>
      </c>
      <c r="B1198">
        <v>1</v>
      </c>
      <c r="C1198">
        <v>1016791</v>
      </c>
      <c r="D1198" t="s">
        <v>1948</v>
      </c>
      <c r="E1198">
        <v>48</v>
      </c>
      <c r="F1198">
        <v>4</v>
      </c>
      <c r="G1198">
        <v>0</v>
      </c>
      <c r="H1198">
        <v>0</v>
      </c>
      <c r="I1198" t="s">
        <v>5</v>
      </c>
      <c r="J1198" t="s">
        <v>570</v>
      </c>
      <c r="K1198" t="s">
        <v>2205</v>
      </c>
      <c r="L1198" s="3">
        <v>45838</v>
      </c>
      <c r="M11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198" s="3">
        <v>45825</v>
      </c>
      <c r="O1198" s="5">
        <f>IFERROR((PlanMasine[[#This Row],[Norma]]/PlanMasine[[#This Row],[Q]])*(PlanMasine[[#This Row],[Q]]/SUMIF(C:C,PlanMasine[[#This Row],[RN]],B:B)*PlanMasine[[#This Row],[KPLQ]]),0)</f>
        <v>12</v>
      </c>
      <c r="P1198">
        <v>120844</v>
      </c>
      <c r="Q1198">
        <f>COUNTIF(PROMJENA!A:A,PlanMasine[[#This Row],[KPL]]&amp;"-"&amp;PlanMasine[[#This Row],[RN]])</f>
        <v>0</v>
      </c>
      <c r="R1198">
        <f>IFERROR(INDEX(REDOSLIJED!A:A,MATCH(PlanMasine[[#This Row],[KPL]],REDOSLIJED!B:B,0)),MAX(REDOSLIJED!A:A)+1)</f>
        <v>45</v>
      </c>
      <c r="S1198" s="9">
        <f>SUM($M$2:M1198)</f>
        <v>4.5940972222222749</v>
      </c>
      <c r="T1198" s="3">
        <f>PlanMasine[[#This Row],[Datum SAS]]-1</f>
        <v>45824</v>
      </c>
      <c r="U1198">
        <f>WEEKDAY(PlanMasine[[#This Row],[ZAVRŠETAK MAŠINSKE]],2)</f>
        <v>1</v>
      </c>
      <c r="V1198" s="3">
        <f>IF(WEEKDAY(PlanMasine[[#This Row],[Datum SAS]]-1,2)=7,PlanMasine[[#This Row],[Datum SAS]]-3,PlanMasine[[#This Row],[Datum SAS]]-1)</f>
        <v>45824</v>
      </c>
      <c r="W1198">
        <f>WEEKNUM(PlanMasine[[#This Row],[Column2]],1)</f>
        <v>25</v>
      </c>
    </row>
    <row r="1199" spans="1:23" x14ac:dyDescent="0.25">
      <c r="A1199">
        <v>1016833</v>
      </c>
      <c r="B1199">
        <v>1</v>
      </c>
      <c r="C1199">
        <v>1016821</v>
      </c>
      <c r="D1199" t="s">
        <v>1945</v>
      </c>
      <c r="E1199">
        <v>14</v>
      </c>
      <c r="F1199">
        <v>28</v>
      </c>
      <c r="G1199">
        <v>0</v>
      </c>
      <c r="H1199">
        <v>0</v>
      </c>
      <c r="I1199" t="s">
        <v>5</v>
      </c>
      <c r="J1199" t="s">
        <v>570</v>
      </c>
      <c r="K1199" t="s">
        <v>2205</v>
      </c>
      <c r="L1199" s="3">
        <v>45838</v>
      </c>
      <c r="M11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1199" s="3">
        <v>45825</v>
      </c>
      <c r="O1199" s="5">
        <f>IFERROR((PlanMasine[[#This Row],[Norma]]/PlanMasine[[#This Row],[Q]])*(PlanMasine[[#This Row],[Q]]/SUMIF(C:C,PlanMasine[[#This Row],[RN]],B:B)*PlanMasine[[#This Row],[KPLQ]]),0)</f>
        <v>3.5</v>
      </c>
      <c r="P1199">
        <v>120874</v>
      </c>
      <c r="Q1199">
        <f>COUNTIF(PROMJENA!A:A,PlanMasine[[#This Row],[KPL]]&amp;"-"&amp;PlanMasine[[#This Row],[RN]])</f>
        <v>0</v>
      </c>
      <c r="R1199">
        <f>IFERROR(INDEX(REDOSLIJED!A:A,MATCH(PlanMasine[[#This Row],[KPL]],REDOSLIJED!B:B,0)),MAX(REDOSLIJED!A:A)+1)</f>
        <v>45</v>
      </c>
      <c r="S1199" s="9">
        <f>SUM($M$2:M1199)</f>
        <v>4.5965277777778306</v>
      </c>
      <c r="T1199" s="3">
        <f>PlanMasine[[#This Row],[Datum SAS]]-1</f>
        <v>45824</v>
      </c>
      <c r="U1199">
        <f>WEEKDAY(PlanMasine[[#This Row],[ZAVRŠETAK MAŠINSKE]],2)</f>
        <v>1</v>
      </c>
      <c r="V1199" s="3">
        <f>IF(WEEKDAY(PlanMasine[[#This Row],[Datum SAS]]-1,2)=7,PlanMasine[[#This Row],[Datum SAS]]-3,PlanMasine[[#This Row],[Datum SAS]]-1)</f>
        <v>45824</v>
      </c>
      <c r="W1199">
        <f>WEEKNUM(PlanMasine[[#This Row],[Column2]],1)</f>
        <v>25</v>
      </c>
    </row>
    <row r="1200" spans="1:23" x14ac:dyDescent="0.25">
      <c r="A1200">
        <v>1016833</v>
      </c>
      <c r="B1200">
        <v>1</v>
      </c>
      <c r="C1200">
        <v>1016790</v>
      </c>
      <c r="D1200" t="s">
        <v>1949</v>
      </c>
      <c r="E1200">
        <v>60</v>
      </c>
      <c r="F1200">
        <v>4</v>
      </c>
      <c r="G1200">
        <v>0</v>
      </c>
      <c r="H1200">
        <v>0</v>
      </c>
      <c r="I1200" t="s">
        <v>5</v>
      </c>
      <c r="J1200" t="s">
        <v>570</v>
      </c>
      <c r="K1200" t="s">
        <v>2205</v>
      </c>
      <c r="L1200" s="3">
        <v>45838</v>
      </c>
      <c r="M12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200" s="3">
        <v>45825</v>
      </c>
      <c r="O1200" s="5">
        <f>IFERROR((PlanMasine[[#This Row],[Norma]]/PlanMasine[[#This Row],[Q]])*(PlanMasine[[#This Row],[Q]]/SUMIF(C:C,PlanMasine[[#This Row],[RN]],B:B)*PlanMasine[[#This Row],[KPLQ]]),0)</f>
        <v>15</v>
      </c>
      <c r="P1200">
        <v>120843</v>
      </c>
      <c r="Q1200">
        <f>COUNTIF(PROMJENA!A:A,PlanMasine[[#This Row],[KPL]]&amp;"-"&amp;PlanMasine[[#This Row],[RN]])</f>
        <v>0</v>
      </c>
      <c r="R1200">
        <f>IFERROR(INDEX(REDOSLIJED!A:A,MATCH(PlanMasine[[#This Row],[KPL]],REDOSLIJED!B:B,0)),MAX(REDOSLIJED!A:A)+1)</f>
        <v>45</v>
      </c>
      <c r="S1200" s="9">
        <f>SUM($M$2:M1200)</f>
        <v>4.6069444444444976</v>
      </c>
      <c r="T1200" s="3">
        <f>PlanMasine[[#This Row],[Datum SAS]]-1</f>
        <v>45824</v>
      </c>
      <c r="U1200">
        <f>WEEKDAY(PlanMasine[[#This Row],[ZAVRŠETAK MAŠINSKE]],2)</f>
        <v>1</v>
      </c>
      <c r="V1200" s="3">
        <f>IF(WEEKDAY(PlanMasine[[#This Row],[Datum SAS]]-1,2)=7,PlanMasine[[#This Row],[Datum SAS]]-3,PlanMasine[[#This Row],[Datum SAS]]-1)</f>
        <v>45824</v>
      </c>
      <c r="W1200">
        <f>WEEKNUM(PlanMasine[[#This Row],[Column2]],1)</f>
        <v>25</v>
      </c>
    </row>
    <row r="1201" spans="1:23" x14ac:dyDescent="0.25">
      <c r="A1201">
        <v>1016833</v>
      </c>
      <c r="B1201">
        <v>1</v>
      </c>
      <c r="C1201">
        <v>1016827</v>
      </c>
      <c r="D1201" t="s">
        <v>1976</v>
      </c>
      <c r="E1201">
        <v>4</v>
      </c>
      <c r="F1201">
        <v>4</v>
      </c>
      <c r="G1201">
        <v>0</v>
      </c>
      <c r="H1201">
        <v>0</v>
      </c>
      <c r="I1201" t="s">
        <v>5</v>
      </c>
      <c r="J1201" t="s">
        <v>570</v>
      </c>
      <c r="K1201" t="s">
        <v>2205</v>
      </c>
      <c r="L1201" s="3">
        <v>45838</v>
      </c>
      <c r="M12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201" s="3">
        <v>45825</v>
      </c>
      <c r="O1201" s="5">
        <f>IFERROR((PlanMasine[[#This Row],[Norma]]/PlanMasine[[#This Row],[Q]])*(PlanMasine[[#This Row],[Q]]/SUMIF(C:C,PlanMasine[[#This Row],[RN]],B:B)*PlanMasine[[#This Row],[KPLQ]]),0)</f>
        <v>1</v>
      </c>
      <c r="P1201">
        <v>120880</v>
      </c>
      <c r="Q1201">
        <f>COUNTIF(PROMJENA!A:A,PlanMasine[[#This Row],[KPL]]&amp;"-"&amp;PlanMasine[[#This Row],[RN]])</f>
        <v>0</v>
      </c>
      <c r="R1201">
        <f>IFERROR(INDEX(REDOSLIJED!A:A,MATCH(PlanMasine[[#This Row],[KPL]],REDOSLIJED!B:B,0)),MAX(REDOSLIJED!A:A)+1)</f>
        <v>45</v>
      </c>
      <c r="S1201" s="9">
        <f>SUM($M$2:M1201)</f>
        <v>4.6076388888889417</v>
      </c>
      <c r="T1201" s="3">
        <f>PlanMasine[[#This Row],[Datum SAS]]-1</f>
        <v>45824</v>
      </c>
      <c r="U1201">
        <f>WEEKDAY(PlanMasine[[#This Row],[ZAVRŠETAK MAŠINSKE]],2)</f>
        <v>1</v>
      </c>
      <c r="V1201" s="3">
        <f>IF(WEEKDAY(PlanMasine[[#This Row],[Datum SAS]]-1,2)=7,PlanMasine[[#This Row],[Datum SAS]]-3,PlanMasine[[#This Row],[Datum SAS]]-1)</f>
        <v>45824</v>
      </c>
      <c r="W1201">
        <f>WEEKNUM(PlanMasine[[#This Row],[Column2]],1)</f>
        <v>25</v>
      </c>
    </row>
    <row r="1202" spans="1:23" x14ac:dyDescent="0.25">
      <c r="A1202">
        <v>1016833</v>
      </c>
      <c r="B1202">
        <v>1</v>
      </c>
      <c r="C1202">
        <v>1016792</v>
      </c>
      <c r="D1202" t="s">
        <v>1951</v>
      </c>
      <c r="E1202">
        <v>48</v>
      </c>
      <c r="F1202">
        <v>4</v>
      </c>
      <c r="G1202">
        <v>0</v>
      </c>
      <c r="H1202">
        <v>0</v>
      </c>
      <c r="I1202" t="s">
        <v>5</v>
      </c>
      <c r="J1202" t="s">
        <v>570</v>
      </c>
      <c r="K1202" t="s">
        <v>2205</v>
      </c>
      <c r="L1202" s="3">
        <v>45838</v>
      </c>
      <c r="M12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202" s="3">
        <v>45825</v>
      </c>
      <c r="O1202" s="5">
        <f>IFERROR((PlanMasine[[#This Row],[Norma]]/PlanMasine[[#This Row],[Q]])*(PlanMasine[[#This Row],[Q]]/SUMIF(C:C,PlanMasine[[#This Row],[RN]],B:B)*PlanMasine[[#This Row],[KPLQ]]),0)</f>
        <v>12</v>
      </c>
      <c r="P1202">
        <v>120845</v>
      </c>
      <c r="Q1202">
        <f>COUNTIF(PROMJENA!A:A,PlanMasine[[#This Row],[KPL]]&amp;"-"&amp;PlanMasine[[#This Row],[RN]])</f>
        <v>0</v>
      </c>
      <c r="R1202">
        <f>IFERROR(INDEX(REDOSLIJED!A:A,MATCH(PlanMasine[[#This Row],[KPL]],REDOSLIJED!B:B,0)),MAX(REDOSLIJED!A:A)+1)</f>
        <v>45</v>
      </c>
      <c r="S1202" s="9">
        <f>SUM($M$2:M1202)</f>
        <v>4.6159722222222754</v>
      </c>
      <c r="T1202" s="3">
        <f>PlanMasine[[#This Row],[Datum SAS]]-1</f>
        <v>45824</v>
      </c>
      <c r="U1202">
        <f>WEEKDAY(PlanMasine[[#This Row],[ZAVRŠETAK MAŠINSKE]],2)</f>
        <v>1</v>
      </c>
      <c r="V1202" s="3">
        <f>IF(WEEKDAY(PlanMasine[[#This Row],[Datum SAS]]-1,2)=7,PlanMasine[[#This Row],[Datum SAS]]-3,PlanMasine[[#This Row],[Datum SAS]]-1)</f>
        <v>45824</v>
      </c>
      <c r="W1202">
        <f>WEEKNUM(PlanMasine[[#This Row],[Column2]],1)</f>
        <v>25</v>
      </c>
    </row>
    <row r="1203" spans="1:23" x14ac:dyDescent="0.25">
      <c r="A1203">
        <v>1016833</v>
      </c>
      <c r="B1203">
        <v>1</v>
      </c>
      <c r="C1203">
        <v>1016795</v>
      </c>
      <c r="D1203" t="s">
        <v>1956</v>
      </c>
      <c r="E1203">
        <v>32</v>
      </c>
      <c r="F1203">
        <v>8</v>
      </c>
      <c r="G1203">
        <v>0</v>
      </c>
      <c r="H1203">
        <v>0</v>
      </c>
      <c r="I1203" t="s">
        <v>5</v>
      </c>
      <c r="J1203" t="s">
        <v>570</v>
      </c>
      <c r="K1203" t="s">
        <v>2205</v>
      </c>
      <c r="L1203" s="3">
        <v>45838</v>
      </c>
      <c r="M12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03" s="3">
        <v>45825</v>
      </c>
      <c r="O1203" s="5">
        <f>IFERROR((PlanMasine[[#This Row],[Norma]]/PlanMasine[[#This Row],[Q]])*(PlanMasine[[#This Row],[Q]]/SUMIF(C:C,PlanMasine[[#This Row],[RN]],B:B)*PlanMasine[[#This Row],[KPLQ]]),0)</f>
        <v>8</v>
      </c>
      <c r="P1203">
        <v>120848</v>
      </c>
      <c r="Q1203">
        <f>COUNTIF(PROMJENA!A:A,PlanMasine[[#This Row],[KPL]]&amp;"-"&amp;PlanMasine[[#This Row],[RN]])</f>
        <v>0</v>
      </c>
      <c r="R1203">
        <f>IFERROR(INDEX(REDOSLIJED!A:A,MATCH(PlanMasine[[#This Row],[KPL]],REDOSLIJED!B:B,0)),MAX(REDOSLIJED!A:A)+1)</f>
        <v>45</v>
      </c>
      <c r="S1203" s="9">
        <f>SUM($M$2:M1203)</f>
        <v>4.621527777777831</v>
      </c>
      <c r="T1203" s="3">
        <f>PlanMasine[[#This Row],[Datum SAS]]-1</f>
        <v>45824</v>
      </c>
      <c r="U1203">
        <f>WEEKDAY(PlanMasine[[#This Row],[ZAVRŠETAK MAŠINSKE]],2)</f>
        <v>1</v>
      </c>
      <c r="V1203" s="3">
        <f>IF(WEEKDAY(PlanMasine[[#This Row],[Datum SAS]]-1,2)=7,PlanMasine[[#This Row],[Datum SAS]]-3,PlanMasine[[#This Row],[Datum SAS]]-1)</f>
        <v>45824</v>
      </c>
      <c r="W1203">
        <f>WEEKNUM(PlanMasine[[#This Row],[Column2]],1)</f>
        <v>25</v>
      </c>
    </row>
    <row r="1204" spans="1:23" x14ac:dyDescent="0.25">
      <c r="A1204">
        <v>1016833</v>
      </c>
      <c r="B1204">
        <v>1</v>
      </c>
      <c r="C1204">
        <v>1016819</v>
      </c>
      <c r="D1204" t="s">
        <v>1957</v>
      </c>
      <c r="E1204">
        <v>8</v>
      </c>
      <c r="F1204">
        <v>4</v>
      </c>
      <c r="G1204">
        <v>0</v>
      </c>
      <c r="H1204">
        <v>0</v>
      </c>
      <c r="I1204" t="s">
        <v>5</v>
      </c>
      <c r="J1204" t="s">
        <v>570</v>
      </c>
      <c r="K1204" t="s">
        <v>2205</v>
      </c>
      <c r="L1204" s="3">
        <v>45838</v>
      </c>
      <c r="M12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204" s="3">
        <v>45825</v>
      </c>
      <c r="O1204" s="5">
        <f>IFERROR((PlanMasine[[#This Row],[Norma]]/PlanMasine[[#This Row],[Q]])*(PlanMasine[[#This Row],[Q]]/SUMIF(C:C,PlanMasine[[#This Row],[RN]],B:B)*PlanMasine[[#This Row],[KPLQ]]),0)</f>
        <v>2</v>
      </c>
      <c r="P1204">
        <v>120872</v>
      </c>
      <c r="Q1204">
        <f>COUNTIF(PROMJENA!A:A,PlanMasine[[#This Row],[KPL]]&amp;"-"&amp;PlanMasine[[#This Row],[RN]])</f>
        <v>0</v>
      </c>
      <c r="R1204">
        <f>IFERROR(INDEX(REDOSLIJED!A:A,MATCH(PlanMasine[[#This Row],[KPL]],REDOSLIJED!B:B,0)),MAX(REDOSLIJED!A:A)+1)</f>
        <v>45</v>
      </c>
      <c r="S1204" s="9">
        <f>SUM($M$2:M1204)</f>
        <v>4.6229166666667201</v>
      </c>
      <c r="T1204" s="3">
        <f>PlanMasine[[#This Row],[Datum SAS]]-1</f>
        <v>45824</v>
      </c>
      <c r="U1204">
        <f>WEEKDAY(PlanMasine[[#This Row],[ZAVRŠETAK MAŠINSKE]],2)</f>
        <v>1</v>
      </c>
      <c r="V1204" s="3">
        <f>IF(WEEKDAY(PlanMasine[[#This Row],[Datum SAS]]-1,2)=7,PlanMasine[[#This Row],[Datum SAS]]-3,PlanMasine[[#This Row],[Datum SAS]]-1)</f>
        <v>45824</v>
      </c>
      <c r="W1204">
        <f>WEEKNUM(PlanMasine[[#This Row],[Column2]],1)</f>
        <v>25</v>
      </c>
    </row>
    <row r="1205" spans="1:23" x14ac:dyDescent="0.25">
      <c r="A1205">
        <v>1016833</v>
      </c>
      <c r="B1205">
        <v>1</v>
      </c>
      <c r="C1205">
        <v>1016822</v>
      </c>
      <c r="D1205" t="s">
        <v>1953</v>
      </c>
      <c r="E1205">
        <v>4</v>
      </c>
      <c r="F1205">
        <v>4</v>
      </c>
      <c r="G1205">
        <v>0</v>
      </c>
      <c r="H1205">
        <v>0</v>
      </c>
      <c r="I1205" t="s">
        <v>5</v>
      </c>
      <c r="J1205" t="s">
        <v>570</v>
      </c>
      <c r="K1205" t="s">
        <v>2205</v>
      </c>
      <c r="L1205" s="3">
        <v>45838</v>
      </c>
      <c r="M12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205" s="3">
        <v>45825</v>
      </c>
      <c r="O1205" s="5">
        <f>IFERROR((PlanMasine[[#This Row],[Norma]]/PlanMasine[[#This Row],[Q]])*(PlanMasine[[#This Row],[Q]]/SUMIF(C:C,PlanMasine[[#This Row],[RN]],B:B)*PlanMasine[[#This Row],[KPLQ]]),0)</f>
        <v>1</v>
      </c>
      <c r="P1205">
        <v>120875</v>
      </c>
      <c r="Q1205">
        <f>COUNTIF(PROMJENA!A:A,PlanMasine[[#This Row],[KPL]]&amp;"-"&amp;PlanMasine[[#This Row],[RN]])</f>
        <v>0</v>
      </c>
      <c r="R1205">
        <f>IFERROR(INDEX(REDOSLIJED!A:A,MATCH(PlanMasine[[#This Row],[KPL]],REDOSLIJED!B:B,0)),MAX(REDOSLIJED!A:A)+1)</f>
        <v>45</v>
      </c>
      <c r="S1205" s="9">
        <f>SUM($M$2:M1205)</f>
        <v>4.6236111111111642</v>
      </c>
      <c r="T1205" s="3">
        <f>PlanMasine[[#This Row],[Datum SAS]]-1</f>
        <v>45824</v>
      </c>
      <c r="U1205">
        <f>WEEKDAY(PlanMasine[[#This Row],[ZAVRŠETAK MAŠINSKE]],2)</f>
        <v>1</v>
      </c>
      <c r="V1205" s="3">
        <f>IF(WEEKDAY(PlanMasine[[#This Row],[Datum SAS]]-1,2)=7,PlanMasine[[#This Row],[Datum SAS]]-3,PlanMasine[[#This Row],[Datum SAS]]-1)</f>
        <v>45824</v>
      </c>
      <c r="W1205">
        <f>WEEKNUM(PlanMasine[[#This Row],[Column2]],1)</f>
        <v>25</v>
      </c>
    </row>
    <row r="1206" spans="1:23" x14ac:dyDescent="0.25">
      <c r="A1206">
        <v>1016833</v>
      </c>
      <c r="B1206">
        <v>1</v>
      </c>
      <c r="C1206">
        <v>1016797</v>
      </c>
      <c r="D1206" t="s">
        <v>1958</v>
      </c>
      <c r="E1206">
        <v>24</v>
      </c>
      <c r="F1206">
        <v>4</v>
      </c>
      <c r="G1206">
        <v>0</v>
      </c>
      <c r="H1206">
        <v>0</v>
      </c>
      <c r="I1206" t="s">
        <v>5</v>
      </c>
      <c r="J1206" t="s">
        <v>570</v>
      </c>
      <c r="K1206" t="s">
        <v>2205</v>
      </c>
      <c r="L1206" s="3">
        <v>45838</v>
      </c>
      <c r="M12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06" s="3">
        <v>45825</v>
      </c>
      <c r="O1206" s="5">
        <f>IFERROR((PlanMasine[[#This Row],[Norma]]/PlanMasine[[#This Row],[Q]])*(PlanMasine[[#This Row],[Q]]/SUMIF(C:C,PlanMasine[[#This Row],[RN]],B:B)*PlanMasine[[#This Row],[KPLQ]]),0)</f>
        <v>6</v>
      </c>
      <c r="P1206">
        <v>120850</v>
      </c>
      <c r="Q1206">
        <f>COUNTIF(PROMJENA!A:A,PlanMasine[[#This Row],[KPL]]&amp;"-"&amp;PlanMasine[[#This Row],[RN]])</f>
        <v>0</v>
      </c>
      <c r="R1206">
        <f>IFERROR(INDEX(REDOSLIJED!A:A,MATCH(PlanMasine[[#This Row],[KPL]],REDOSLIJED!B:B,0)),MAX(REDOSLIJED!A:A)+1)</f>
        <v>45</v>
      </c>
      <c r="S1206" s="9">
        <f>SUM($M$2:M1206)</f>
        <v>4.6277777777778306</v>
      </c>
      <c r="T1206" s="3">
        <f>PlanMasine[[#This Row],[Datum SAS]]-1</f>
        <v>45824</v>
      </c>
      <c r="U1206">
        <f>WEEKDAY(PlanMasine[[#This Row],[ZAVRŠETAK MAŠINSKE]],2)</f>
        <v>1</v>
      </c>
      <c r="V1206" s="3">
        <f>IF(WEEKDAY(PlanMasine[[#This Row],[Datum SAS]]-1,2)=7,PlanMasine[[#This Row],[Datum SAS]]-3,PlanMasine[[#This Row],[Datum SAS]]-1)</f>
        <v>45824</v>
      </c>
      <c r="W1206">
        <f>WEEKNUM(PlanMasine[[#This Row],[Column2]],1)</f>
        <v>25</v>
      </c>
    </row>
    <row r="1207" spans="1:23" x14ac:dyDescent="0.25">
      <c r="A1207">
        <v>1016833</v>
      </c>
      <c r="B1207">
        <v>1</v>
      </c>
      <c r="C1207">
        <v>1016798</v>
      </c>
      <c r="D1207" t="s">
        <v>1947</v>
      </c>
      <c r="E1207">
        <v>24</v>
      </c>
      <c r="F1207">
        <v>4</v>
      </c>
      <c r="G1207">
        <v>0</v>
      </c>
      <c r="H1207">
        <v>0</v>
      </c>
      <c r="I1207" t="s">
        <v>5</v>
      </c>
      <c r="J1207" t="s">
        <v>570</v>
      </c>
      <c r="K1207" t="s">
        <v>2205</v>
      </c>
      <c r="L1207" s="3">
        <v>45838</v>
      </c>
      <c r="M12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07" s="3">
        <v>45825</v>
      </c>
      <c r="O1207" s="5">
        <f>IFERROR((PlanMasine[[#This Row],[Norma]]/PlanMasine[[#This Row],[Q]])*(PlanMasine[[#This Row],[Q]]/SUMIF(C:C,PlanMasine[[#This Row],[RN]],B:B)*PlanMasine[[#This Row],[KPLQ]]),0)</f>
        <v>6</v>
      </c>
      <c r="P1207">
        <v>120851</v>
      </c>
      <c r="Q1207">
        <f>COUNTIF(PROMJENA!A:A,PlanMasine[[#This Row],[KPL]]&amp;"-"&amp;PlanMasine[[#This Row],[RN]])</f>
        <v>0</v>
      </c>
      <c r="R1207">
        <f>IFERROR(INDEX(REDOSLIJED!A:A,MATCH(PlanMasine[[#This Row],[KPL]],REDOSLIJED!B:B,0)),MAX(REDOSLIJED!A:A)+1)</f>
        <v>45</v>
      </c>
      <c r="S1207" s="9">
        <f>SUM($M$2:M1207)</f>
        <v>4.631944444444497</v>
      </c>
      <c r="T1207" s="3">
        <f>PlanMasine[[#This Row],[Datum SAS]]-1</f>
        <v>45824</v>
      </c>
      <c r="U1207">
        <f>WEEKDAY(PlanMasine[[#This Row],[ZAVRŠETAK MAŠINSKE]],2)</f>
        <v>1</v>
      </c>
      <c r="V1207" s="3">
        <f>IF(WEEKDAY(PlanMasine[[#This Row],[Datum SAS]]-1,2)=7,PlanMasine[[#This Row],[Datum SAS]]-3,PlanMasine[[#This Row],[Datum SAS]]-1)</f>
        <v>45824</v>
      </c>
      <c r="W1207">
        <f>WEEKNUM(PlanMasine[[#This Row],[Column2]],1)</f>
        <v>25</v>
      </c>
    </row>
    <row r="1208" spans="1:23" x14ac:dyDescent="0.25">
      <c r="A1208">
        <v>1016833</v>
      </c>
      <c r="B1208">
        <v>1</v>
      </c>
      <c r="C1208">
        <v>1016796</v>
      </c>
      <c r="D1208" t="s">
        <v>1946</v>
      </c>
      <c r="E1208">
        <v>48</v>
      </c>
      <c r="F1208">
        <v>4</v>
      </c>
      <c r="G1208">
        <v>0</v>
      </c>
      <c r="H1208">
        <v>0</v>
      </c>
      <c r="I1208" t="s">
        <v>5</v>
      </c>
      <c r="J1208" t="s">
        <v>570</v>
      </c>
      <c r="K1208" t="s">
        <v>2205</v>
      </c>
      <c r="L1208" s="3">
        <v>45838</v>
      </c>
      <c r="M12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208" s="3">
        <v>45825</v>
      </c>
      <c r="O1208" s="5">
        <f>IFERROR((PlanMasine[[#This Row],[Norma]]/PlanMasine[[#This Row],[Q]])*(PlanMasine[[#This Row],[Q]]/SUMIF(C:C,PlanMasine[[#This Row],[RN]],B:B)*PlanMasine[[#This Row],[KPLQ]]),0)</f>
        <v>12</v>
      </c>
      <c r="P1208">
        <v>120849</v>
      </c>
      <c r="Q1208">
        <f>COUNTIF(PROMJENA!A:A,PlanMasine[[#This Row],[KPL]]&amp;"-"&amp;PlanMasine[[#This Row],[RN]])</f>
        <v>0</v>
      </c>
      <c r="R1208">
        <f>IFERROR(INDEX(REDOSLIJED!A:A,MATCH(PlanMasine[[#This Row],[KPL]],REDOSLIJED!B:B,0)),MAX(REDOSLIJED!A:A)+1)</f>
        <v>45</v>
      </c>
      <c r="S1208" s="9">
        <f>SUM($M$2:M1208)</f>
        <v>4.6402777777778308</v>
      </c>
      <c r="T1208" s="3">
        <f>PlanMasine[[#This Row],[Datum SAS]]-1</f>
        <v>45824</v>
      </c>
      <c r="U1208">
        <f>WEEKDAY(PlanMasine[[#This Row],[ZAVRŠETAK MAŠINSKE]],2)</f>
        <v>1</v>
      </c>
      <c r="V1208" s="3">
        <f>IF(WEEKDAY(PlanMasine[[#This Row],[Datum SAS]]-1,2)=7,PlanMasine[[#This Row],[Datum SAS]]-3,PlanMasine[[#This Row],[Datum SAS]]-1)</f>
        <v>45824</v>
      </c>
      <c r="W1208">
        <f>WEEKNUM(PlanMasine[[#This Row],[Column2]],1)</f>
        <v>25</v>
      </c>
    </row>
    <row r="1209" spans="1:23" x14ac:dyDescent="0.25">
      <c r="A1209">
        <v>1023978</v>
      </c>
      <c r="B1209">
        <v>12</v>
      </c>
      <c r="C1209">
        <v>1023991</v>
      </c>
      <c r="D1209" t="s">
        <v>2210</v>
      </c>
      <c r="E1209">
        <v>36</v>
      </c>
      <c r="F1209">
        <v>12</v>
      </c>
      <c r="G1209">
        <v>0</v>
      </c>
      <c r="H1209">
        <v>0</v>
      </c>
      <c r="I1209" t="s">
        <v>5</v>
      </c>
      <c r="J1209" t="s">
        <v>570</v>
      </c>
      <c r="K1209" t="s">
        <v>2207</v>
      </c>
      <c r="L1209" s="3">
        <v>45841</v>
      </c>
      <c r="M12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209" s="3">
        <v>45825</v>
      </c>
      <c r="O1209" s="5">
        <f>IFERROR((PlanMasine[[#This Row],[Norma]]/PlanMasine[[#This Row],[Q]])*(PlanMasine[[#This Row],[Q]]/SUMIF(C:C,PlanMasine[[#This Row],[RN]],B:B)*PlanMasine[[#This Row],[KPLQ]]),0)</f>
        <v>36</v>
      </c>
      <c r="P1209">
        <v>220681</v>
      </c>
      <c r="Q1209">
        <f>COUNTIF(PROMJENA!A:A,PlanMasine[[#This Row],[KPL]]&amp;"-"&amp;PlanMasine[[#This Row],[RN]])</f>
        <v>0</v>
      </c>
      <c r="R1209">
        <f>IFERROR(INDEX(REDOSLIJED!A:A,MATCH(PlanMasine[[#This Row],[KPL]],REDOSLIJED!B:B,0)),MAX(REDOSLIJED!A:A)+1)</f>
        <v>45</v>
      </c>
      <c r="S1209" s="9">
        <f>SUM($M$2:M1209)</f>
        <v>4.6652777777778311</v>
      </c>
      <c r="T1209" s="3">
        <f>PlanMasine[[#This Row],[Datum SAS]]-1</f>
        <v>45824</v>
      </c>
      <c r="U1209">
        <f>WEEKDAY(PlanMasine[[#This Row],[ZAVRŠETAK MAŠINSKE]],2)</f>
        <v>1</v>
      </c>
      <c r="V1209" s="3">
        <f>IF(WEEKDAY(PlanMasine[[#This Row],[Datum SAS]]-1,2)=7,PlanMasine[[#This Row],[Datum SAS]]-3,PlanMasine[[#This Row],[Datum SAS]]-1)</f>
        <v>45824</v>
      </c>
      <c r="W1209">
        <f>WEEKNUM(PlanMasine[[#This Row],[Column2]],1)</f>
        <v>25</v>
      </c>
    </row>
    <row r="1210" spans="1:23" x14ac:dyDescent="0.25">
      <c r="A1210">
        <v>1023978</v>
      </c>
      <c r="B1210">
        <v>12</v>
      </c>
      <c r="C1210">
        <v>1023989</v>
      </c>
      <c r="D1210" t="s">
        <v>2209</v>
      </c>
      <c r="E1210">
        <v>36</v>
      </c>
      <c r="F1210">
        <v>12</v>
      </c>
      <c r="G1210">
        <v>0</v>
      </c>
      <c r="H1210">
        <v>0</v>
      </c>
      <c r="I1210" t="s">
        <v>5</v>
      </c>
      <c r="J1210" t="s">
        <v>570</v>
      </c>
      <c r="K1210" t="s">
        <v>2207</v>
      </c>
      <c r="L1210" s="3">
        <v>45841</v>
      </c>
      <c r="M12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210" s="3">
        <v>45825</v>
      </c>
      <c r="O1210" s="5">
        <f>IFERROR((PlanMasine[[#This Row],[Norma]]/PlanMasine[[#This Row],[Q]])*(PlanMasine[[#This Row],[Q]]/SUMIF(C:C,PlanMasine[[#This Row],[RN]],B:B)*PlanMasine[[#This Row],[KPLQ]]),0)</f>
        <v>36</v>
      </c>
      <c r="P1210">
        <v>220679</v>
      </c>
      <c r="Q1210">
        <f>COUNTIF(PROMJENA!A:A,PlanMasine[[#This Row],[KPL]]&amp;"-"&amp;PlanMasine[[#This Row],[RN]])</f>
        <v>0</v>
      </c>
      <c r="R1210">
        <f>IFERROR(INDEX(REDOSLIJED!A:A,MATCH(PlanMasine[[#This Row],[KPL]],REDOSLIJED!B:B,0)),MAX(REDOSLIJED!A:A)+1)</f>
        <v>45</v>
      </c>
      <c r="S1210" s="9">
        <f>SUM($M$2:M1210)</f>
        <v>4.6902777777778315</v>
      </c>
      <c r="T1210" s="3">
        <f>PlanMasine[[#This Row],[Datum SAS]]-1</f>
        <v>45824</v>
      </c>
      <c r="U1210">
        <f>WEEKDAY(PlanMasine[[#This Row],[ZAVRŠETAK MAŠINSKE]],2)</f>
        <v>1</v>
      </c>
      <c r="V1210" s="3">
        <f>IF(WEEKDAY(PlanMasine[[#This Row],[Datum SAS]]-1,2)=7,PlanMasine[[#This Row],[Datum SAS]]-3,PlanMasine[[#This Row],[Datum SAS]]-1)</f>
        <v>45824</v>
      </c>
      <c r="W1210">
        <f>WEEKNUM(PlanMasine[[#This Row],[Column2]],1)</f>
        <v>25</v>
      </c>
    </row>
    <row r="1211" spans="1:23" x14ac:dyDescent="0.25">
      <c r="A1211">
        <v>1023978</v>
      </c>
      <c r="B1211">
        <v>12</v>
      </c>
      <c r="C1211">
        <v>1023988</v>
      </c>
      <c r="D1211" t="s">
        <v>2054</v>
      </c>
      <c r="E1211">
        <v>24</v>
      </c>
      <c r="F1211">
        <v>12</v>
      </c>
      <c r="G1211">
        <v>0</v>
      </c>
      <c r="H1211">
        <v>0</v>
      </c>
      <c r="I1211" t="s">
        <v>5</v>
      </c>
      <c r="J1211" t="s">
        <v>570</v>
      </c>
      <c r="K1211" t="s">
        <v>2207</v>
      </c>
      <c r="L1211" s="3">
        <v>45841</v>
      </c>
      <c r="M12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211" s="3">
        <v>45825</v>
      </c>
      <c r="O1211" s="5">
        <f>IFERROR((PlanMasine[[#This Row],[Norma]]/PlanMasine[[#This Row],[Q]])*(PlanMasine[[#This Row],[Q]]/SUMIF(C:C,PlanMasine[[#This Row],[RN]],B:B)*PlanMasine[[#This Row],[KPLQ]]),0)</f>
        <v>24</v>
      </c>
      <c r="P1211">
        <v>220678</v>
      </c>
      <c r="Q1211">
        <f>COUNTIF(PROMJENA!A:A,PlanMasine[[#This Row],[KPL]]&amp;"-"&amp;PlanMasine[[#This Row],[RN]])</f>
        <v>0</v>
      </c>
      <c r="R1211">
        <f>IFERROR(INDEX(REDOSLIJED!A:A,MATCH(PlanMasine[[#This Row],[KPL]],REDOSLIJED!B:B,0)),MAX(REDOSLIJED!A:A)+1)</f>
        <v>45</v>
      </c>
      <c r="S1211" s="9">
        <f>SUM($M$2:M1211)</f>
        <v>4.7069444444444981</v>
      </c>
      <c r="T1211" s="3">
        <f>PlanMasine[[#This Row],[Datum SAS]]-1</f>
        <v>45824</v>
      </c>
      <c r="U1211">
        <f>WEEKDAY(PlanMasine[[#This Row],[ZAVRŠETAK MAŠINSKE]],2)</f>
        <v>1</v>
      </c>
      <c r="V1211" s="3">
        <f>IF(WEEKDAY(PlanMasine[[#This Row],[Datum SAS]]-1,2)=7,PlanMasine[[#This Row],[Datum SAS]]-3,PlanMasine[[#This Row],[Datum SAS]]-1)</f>
        <v>45824</v>
      </c>
      <c r="W1211">
        <f>WEEKNUM(PlanMasine[[#This Row],[Column2]],1)</f>
        <v>25</v>
      </c>
    </row>
    <row r="1212" spans="1:23" x14ac:dyDescent="0.25">
      <c r="A1212">
        <v>1023978</v>
      </c>
      <c r="B1212">
        <v>12</v>
      </c>
      <c r="C1212">
        <v>1023987</v>
      </c>
      <c r="D1212" t="s">
        <v>2206</v>
      </c>
      <c r="E1212">
        <v>36</v>
      </c>
      <c r="F1212">
        <v>12</v>
      </c>
      <c r="G1212">
        <v>0</v>
      </c>
      <c r="H1212">
        <v>0</v>
      </c>
      <c r="I1212" t="s">
        <v>5</v>
      </c>
      <c r="J1212" t="s">
        <v>570</v>
      </c>
      <c r="K1212" t="s">
        <v>2207</v>
      </c>
      <c r="L1212" s="3">
        <v>45841</v>
      </c>
      <c r="M12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212" s="3">
        <v>45825</v>
      </c>
      <c r="O1212" s="5">
        <f>IFERROR((PlanMasine[[#This Row],[Norma]]/PlanMasine[[#This Row],[Q]])*(PlanMasine[[#This Row],[Q]]/SUMIF(C:C,PlanMasine[[#This Row],[RN]],B:B)*PlanMasine[[#This Row],[KPLQ]]),0)</f>
        <v>36</v>
      </c>
      <c r="P1212">
        <v>220677</v>
      </c>
      <c r="Q1212">
        <f>COUNTIF(PROMJENA!A:A,PlanMasine[[#This Row],[KPL]]&amp;"-"&amp;PlanMasine[[#This Row],[RN]])</f>
        <v>0</v>
      </c>
      <c r="R1212">
        <f>IFERROR(INDEX(REDOSLIJED!A:A,MATCH(PlanMasine[[#This Row],[KPL]],REDOSLIJED!B:B,0)),MAX(REDOSLIJED!A:A)+1)</f>
        <v>45</v>
      </c>
      <c r="S1212" s="9">
        <f>SUM($M$2:M1212)</f>
        <v>4.7319444444444985</v>
      </c>
      <c r="T1212" s="3">
        <f>PlanMasine[[#This Row],[Datum SAS]]-1</f>
        <v>45824</v>
      </c>
      <c r="U1212">
        <f>WEEKDAY(PlanMasine[[#This Row],[ZAVRŠETAK MAŠINSKE]],2)</f>
        <v>1</v>
      </c>
      <c r="V1212" s="3">
        <f>IF(WEEKDAY(PlanMasine[[#This Row],[Datum SAS]]-1,2)=7,PlanMasine[[#This Row],[Datum SAS]]-3,PlanMasine[[#This Row],[Datum SAS]]-1)</f>
        <v>45824</v>
      </c>
      <c r="W1212">
        <f>WEEKNUM(PlanMasine[[#This Row],[Column2]],1)</f>
        <v>25</v>
      </c>
    </row>
    <row r="1213" spans="1:23" x14ac:dyDescent="0.25">
      <c r="A1213">
        <v>1023978</v>
      </c>
      <c r="B1213">
        <v>12</v>
      </c>
      <c r="C1213">
        <v>1023986</v>
      </c>
      <c r="D1213" t="s">
        <v>2208</v>
      </c>
      <c r="E1213">
        <v>36</v>
      </c>
      <c r="F1213">
        <v>12</v>
      </c>
      <c r="G1213">
        <v>0</v>
      </c>
      <c r="H1213">
        <v>0</v>
      </c>
      <c r="I1213" t="s">
        <v>5</v>
      </c>
      <c r="J1213" t="s">
        <v>570</v>
      </c>
      <c r="K1213" t="s">
        <v>2207</v>
      </c>
      <c r="L1213" s="3">
        <v>45841</v>
      </c>
      <c r="M12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213" s="3">
        <v>45825</v>
      </c>
      <c r="O1213" s="5">
        <f>IFERROR((PlanMasine[[#This Row],[Norma]]/PlanMasine[[#This Row],[Q]])*(PlanMasine[[#This Row],[Q]]/SUMIF(C:C,PlanMasine[[#This Row],[RN]],B:B)*PlanMasine[[#This Row],[KPLQ]]),0)</f>
        <v>36</v>
      </c>
      <c r="P1213">
        <v>220676</v>
      </c>
      <c r="Q1213">
        <f>COUNTIF(PROMJENA!A:A,PlanMasine[[#This Row],[KPL]]&amp;"-"&amp;PlanMasine[[#This Row],[RN]])</f>
        <v>0</v>
      </c>
      <c r="R1213">
        <f>IFERROR(INDEX(REDOSLIJED!A:A,MATCH(PlanMasine[[#This Row],[KPL]],REDOSLIJED!B:B,0)),MAX(REDOSLIJED!A:A)+1)</f>
        <v>45</v>
      </c>
      <c r="S1213" s="9">
        <f>SUM($M$2:M1213)</f>
        <v>4.7569444444444988</v>
      </c>
      <c r="T1213" s="3">
        <f>PlanMasine[[#This Row],[Datum SAS]]-1</f>
        <v>45824</v>
      </c>
      <c r="U1213">
        <f>WEEKDAY(PlanMasine[[#This Row],[ZAVRŠETAK MAŠINSKE]],2)</f>
        <v>1</v>
      </c>
      <c r="V1213" s="3">
        <f>IF(WEEKDAY(PlanMasine[[#This Row],[Datum SAS]]-1,2)=7,PlanMasine[[#This Row],[Datum SAS]]-3,PlanMasine[[#This Row],[Datum SAS]]-1)</f>
        <v>45824</v>
      </c>
      <c r="W1213">
        <f>WEEKNUM(PlanMasine[[#This Row],[Column2]],1)</f>
        <v>25</v>
      </c>
    </row>
    <row r="1214" spans="1:23" x14ac:dyDescent="0.25">
      <c r="A1214">
        <v>1023978</v>
      </c>
      <c r="B1214">
        <v>12</v>
      </c>
      <c r="C1214">
        <v>1023983</v>
      </c>
      <c r="D1214" t="s">
        <v>2055</v>
      </c>
      <c r="E1214">
        <v>24</v>
      </c>
      <c r="F1214">
        <v>12</v>
      </c>
      <c r="G1214">
        <v>0</v>
      </c>
      <c r="H1214">
        <v>0</v>
      </c>
      <c r="I1214" t="s">
        <v>5</v>
      </c>
      <c r="J1214" t="s">
        <v>570</v>
      </c>
      <c r="K1214" t="s">
        <v>2207</v>
      </c>
      <c r="L1214" s="3">
        <v>45841</v>
      </c>
      <c r="M12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214" s="3">
        <v>45825</v>
      </c>
      <c r="O1214" s="5">
        <f>IFERROR((PlanMasine[[#This Row],[Norma]]/PlanMasine[[#This Row],[Q]])*(PlanMasine[[#This Row],[Q]]/SUMIF(C:C,PlanMasine[[#This Row],[RN]],B:B)*PlanMasine[[#This Row],[KPLQ]]),0)</f>
        <v>24</v>
      </c>
      <c r="P1214">
        <v>220673</v>
      </c>
      <c r="Q1214">
        <f>COUNTIF(PROMJENA!A:A,PlanMasine[[#This Row],[KPL]]&amp;"-"&amp;PlanMasine[[#This Row],[RN]])</f>
        <v>0</v>
      </c>
      <c r="R1214">
        <f>IFERROR(INDEX(REDOSLIJED!A:A,MATCH(PlanMasine[[#This Row],[KPL]],REDOSLIJED!B:B,0)),MAX(REDOSLIJED!A:A)+1)</f>
        <v>45</v>
      </c>
      <c r="S1214" s="9">
        <f>SUM($M$2:M1214)</f>
        <v>4.7736111111111654</v>
      </c>
      <c r="T1214" s="3">
        <f>PlanMasine[[#This Row],[Datum SAS]]-1</f>
        <v>45824</v>
      </c>
      <c r="U1214">
        <f>WEEKDAY(PlanMasine[[#This Row],[ZAVRŠETAK MAŠINSKE]],2)</f>
        <v>1</v>
      </c>
      <c r="V1214" s="3">
        <f>IF(WEEKDAY(PlanMasine[[#This Row],[Datum SAS]]-1,2)=7,PlanMasine[[#This Row],[Datum SAS]]-3,PlanMasine[[#This Row],[Datum SAS]]-1)</f>
        <v>45824</v>
      </c>
      <c r="W1214">
        <f>WEEKNUM(PlanMasine[[#This Row],[Column2]],1)</f>
        <v>25</v>
      </c>
    </row>
    <row r="1215" spans="1:23" x14ac:dyDescent="0.25">
      <c r="A1215">
        <v>1023978</v>
      </c>
      <c r="B1215">
        <v>12</v>
      </c>
      <c r="C1215">
        <v>1023980</v>
      </c>
      <c r="D1215" t="s">
        <v>2053</v>
      </c>
      <c r="E1215">
        <v>36</v>
      </c>
      <c r="F1215">
        <v>12</v>
      </c>
      <c r="G1215">
        <v>0</v>
      </c>
      <c r="H1215">
        <v>0</v>
      </c>
      <c r="I1215" t="s">
        <v>5</v>
      </c>
      <c r="J1215" t="s">
        <v>570</v>
      </c>
      <c r="K1215" t="s">
        <v>2207</v>
      </c>
      <c r="L1215" s="3">
        <v>45841</v>
      </c>
      <c r="M12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215" s="3">
        <v>45825</v>
      </c>
      <c r="O1215" s="5">
        <f>IFERROR((PlanMasine[[#This Row],[Norma]]/PlanMasine[[#This Row],[Q]])*(PlanMasine[[#This Row],[Q]]/SUMIF(C:C,PlanMasine[[#This Row],[RN]],B:B)*PlanMasine[[#This Row],[KPLQ]]),0)</f>
        <v>36</v>
      </c>
      <c r="P1215">
        <v>220670</v>
      </c>
      <c r="Q1215">
        <f>COUNTIF(PROMJENA!A:A,PlanMasine[[#This Row],[KPL]]&amp;"-"&amp;PlanMasine[[#This Row],[RN]])</f>
        <v>0</v>
      </c>
      <c r="R1215">
        <f>IFERROR(INDEX(REDOSLIJED!A:A,MATCH(PlanMasine[[#This Row],[KPL]],REDOSLIJED!B:B,0)),MAX(REDOSLIJED!A:A)+1)</f>
        <v>45</v>
      </c>
      <c r="S1215" s="9">
        <f>SUM($M$2:M1215)</f>
        <v>4.7986111111111658</v>
      </c>
      <c r="T1215" s="3">
        <f>PlanMasine[[#This Row],[Datum SAS]]-1</f>
        <v>45824</v>
      </c>
      <c r="U1215">
        <f>WEEKDAY(PlanMasine[[#This Row],[ZAVRŠETAK MAŠINSKE]],2)</f>
        <v>1</v>
      </c>
      <c r="V1215" s="3">
        <f>IF(WEEKDAY(PlanMasine[[#This Row],[Datum SAS]]-1,2)=7,PlanMasine[[#This Row],[Datum SAS]]-3,PlanMasine[[#This Row],[Datum SAS]]-1)</f>
        <v>45824</v>
      </c>
      <c r="W1215">
        <f>WEEKNUM(PlanMasine[[#This Row],[Column2]],1)</f>
        <v>25</v>
      </c>
    </row>
    <row r="1216" spans="1:23" x14ac:dyDescent="0.25">
      <c r="A1216">
        <v>1023999</v>
      </c>
      <c r="B1216">
        <v>12</v>
      </c>
      <c r="C1216">
        <v>1024005</v>
      </c>
      <c r="D1216" t="s">
        <v>2211</v>
      </c>
      <c r="E1216">
        <v>36</v>
      </c>
      <c r="F1216">
        <v>24</v>
      </c>
      <c r="G1216">
        <v>0</v>
      </c>
      <c r="H1216">
        <v>0</v>
      </c>
      <c r="I1216" t="s">
        <v>5</v>
      </c>
      <c r="J1216" t="s">
        <v>570</v>
      </c>
      <c r="K1216" t="s">
        <v>1798</v>
      </c>
      <c r="L1216" s="3">
        <v>45841</v>
      </c>
      <c r="M12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216" s="3">
        <v>45825</v>
      </c>
      <c r="O1216" s="5">
        <f>IFERROR((PlanMasine[[#This Row],[Norma]]/PlanMasine[[#This Row],[Q]])*(PlanMasine[[#This Row],[Q]]/SUMIF(C:C,PlanMasine[[#This Row],[RN]],B:B)*PlanMasine[[#This Row],[KPLQ]]),0)</f>
        <v>36</v>
      </c>
      <c r="P1216">
        <v>220687</v>
      </c>
      <c r="Q1216">
        <f>COUNTIF(PROMJENA!A:A,PlanMasine[[#This Row],[KPL]]&amp;"-"&amp;PlanMasine[[#This Row],[RN]])</f>
        <v>0</v>
      </c>
      <c r="R1216">
        <f>IFERROR(INDEX(REDOSLIJED!A:A,MATCH(PlanMasine[[#This Row],[KPL]],REDOSLIJED!B:B,0)),MAX(REDOSLIJED!A:A)+1)</f>
        <v>45</v>
      </c>
      <c r="S1216" s="9">
        <f>SUM($M$2:M1216)</f>
        <v>4.8236111111111661</v>
      </c>
      <c r="T1216" s="3">
        <f>PlanMasine[[#This Row],[Datum SAS]]-1</f>
        <v>45824</v>
      </c>
      <c r="U1216">
        <f>WEEKDAY(PlanMasine[[#This Row],[ZAVRŠETAK MAŠINSKE]],2)</f>
        <v>1</v>
      </c>
      <c r="V1216" s="3">
        <f>IF(WEEKDAY(PlanMasine[[#This Row],[Datum SAS]]-1,2)=7,PlanMasine[[#This Row],[Datum SAS]]-3,PlanMasine[[#This Row],[Datum SAS]]-1)</f>
        <v>45824</v>
      </c>
      <c r="W1216">
        <f>WEEKNUM(PlanMasine[[#This Row],[Column2]],1)</f>
        <v>25</v>
      </c>
    </row>
    <row r="1217" spans="1:23" x14ac:dyDescent="0.25">
      <c r="A1217">
        <v>1023999</v>
      </c>
      <c r="B1217">
        <v>12</v>
      </c>
      <c r="C1217">
        <v>1024006</v>
      </c>
      <c r="D1217" t="s">
        <v>2052</v>
      </c>
      <c r="E1217">
        <v>60</v>
      </c>
      <c r="F1217">
        <v>24</v>
      </c>
      <c r="G1217">
        <v>0</v>
      </c>
      <c r="H1217">
        <v>0</v>
      </c>
      <c r="I1217" t="s">
        <v>5</v>
      </c>
      <c r="J1217" t="s">
        <v>570</v>
      </c>
      <c r="K1217" t="s">
        <v>1798</v>
      </c>
      <c r="L1217" s="3">
        <v>45841</v>
      </c>
      <c r="M12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217" s="3">
        <v>45825</v>
      </c>
      <c r="O1217" s="5">
        <f>IFERROR((PlanMasine[[#This Row],[Norma]]/PlanMasine[[#This Row],[Q]])*(PlanMasine[[#This Row],[Q]]/SUMIF(C:C,PlanMasine[[#This Row],[RN]],B:B)*PlanMasine[[#This Row],[KPLQ]]),0)</f>
        <v>60</v>
      </c>
      <c r="P1217">
        <v>220688</v>
      </c>
      <c r="Q1217">
        <f>COUNTIF(PROMJENA!A:A,PlanMasine[[#This Row],[KPL]]&amp;"-"&amp;PlanMasine[[#This Row],[RN]])</f>
        <v>0</v>
      </c>
      <c r="R1217">
        <f>IFERROR(INDEX(REDOSLIJED!A:A,MATCH(PlanMasine[[#This Row],[KPL]],REDOSLIJED!B:B,0)),MAX(REDOSLIJED!A:A)+1)</f>
        <v>45</v>
      </c>
      <c r="S1217" s="9">
        <f>SUM($M$2:M1217)</f>
        <v>4.8652777777778331</v>
      </c>
      <c r="T1217" s="3">
        <f>PlanMasine[[#This Row],[Datum SAS]]-1</f>
        <v>45824</v>
      </c>
      <c r="U1217">
        <f>WEEKDAY(PlanMasine[[#This Row],[ZAVRŠETAK MAŠINSKE]],2)</f>
        <v>1</v>
      </c>
      <c r="V1217" s="3">
        <f>IF(WEEKDAY(PlanMasine[[#This Row],[Datum SAS]]-1,2)=7,PlanMasine[[#This Row],[Datum SAS]]-3,PlanMasine[[#This Row],[Datum SAS]]-1)</f>
        <v>45824</v>
      </c>
      <c r="W1217">
        <f>WEEKNUM(PlanMasine[[#This Row],[Column2]],1)</f>
        <v>25</v>
      </c>
    </row>
    <row r="1218" spans="1:23" x14ac:dyDescent="0.25">
      <c r="A1218">
        <v>1024022</v>
      </c>
      <c r="B1218">
        <v>1</v>
      </c>
      <c r="C1218">
        <v>1024035</v>
      </c>
      <c r="D1218" t="s">
        <v>2213</v>
      </c>
      <c r="E1218">
        <v>60</v>
      </c>
      <c r="F1218">
        <v>12</v>
      </c>
      <c r="G1218">
        <v>0</v>
      </c>
      <c r="H1218">
        <v>0</v>
      </c>
      <c r="I1218" t="s">
        <v>5</v>
      </c>
      <c r="J1218" t="s">
        <v>570</v>
      </c>
      <c r="K1218" t="s">
        <v>1799</v>
      </c>
      <c r="L1218" s="3">
        <v>45841</v>
      </c>
      <c r="M12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18" s="3">
        <v>45825</v>
      </c>
      <c r="O1218" s="5">
        <f>IFERROR((PlanMasine[[#This Row],[Norma]]/PlanMasine[[#This Row],[Q]])*(PlanMasine[[#This Row],[Q]]/SUMIF(C:C,PlanMasine[[#This Row],[RN]],B:B)*PlanMasine[[#This Row],[KPLQ]]),0)</f>
        <v>5</v>
      </c>
      <c r="P1218">
        <v>220635</v>
      </c>
      <c r="Q1218">
        <f>COUNTIF(PROMJENA!A:A,PlanMasine[[#This Row],[KPL]]&amp;"-"&amp;PlanMasine[[#This Row],[RN]])</f>
        <v>0</v>
      </c>
      <c r="R1218">
        <f>IFERROR(INDEX(REDOSLIJED!A:A,MATCH(PlanMasine[[#This Row],[KPL]],REDOSLIJED!B:B,0)),MAX(REDOSLIJED!A:A)+1)</f>
        <v>45</v>
      </c>
      <c r="S1218" s="9">
        <f>SUM($M$2:M1218)</f>
        <v>4.8687500000000554</v>
      </c>
      <c r="T1218" s="3">
        <f>PlanMasine[[#This Row],[Datum SAS]]-1</f>
        <v>45824</v>
      </c>
      <c r="U1218">
        <f>WEEKDAY(PlanMasine[[#This Row],[ZAVRŠETAK MAŠINSKE]],2)</f>
        <v>1</v>
      </c>
      <c r="V1218" s="3">
        <f>IF(WEEKDAY(PlanMasine[[#This Row],[Datum SAS]]-1,2)=7,PlanMasine[[#This Row],[Datum SAS]]-3,PlanMasine[[#This Row],[Datum SAS]]-1)</f>
        <v>45824</v>
      </c>
      <c r="W1218">
        <f>WEEKNUM(PlanMasine[[#This Row],[Column2]],1)</f>
        <v>25</v>
      </c>
    </row>
    <row r="1219" spans="1:23" x14ac:dyDescent="0.25">
      <c r="A1219">
        <v>1024022</v>
      </c>
      <c r="B1219">
        <v>1</v>
      </c>
      <c r="C1219">
        <v>1024042</v>
      </c>
      <c r="D1219" t="s">
        <v>1492</v>
      </c>
      <c r="E1219">
        <v>72</v>
      </c>
      <c r="F1219">
        <v>12</v>
      </c>
      <c r="G1219">
        <v>0</v>
      </c>
      <c r="H1219">
        <v>0</v>
      </c>
      <c r="I1219" t="s">
        <v>5</v>
      </c>
      <c r="J1219" t="s">
        <v>570</v>
      </c>
      <c r="K1219" t="s">
        <v>1799</v>
      </c>
      <c r="L1219" s="3">
        <v>45841</v>
      </c>
      <c r="M12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19" s="3">
        <v>45825</v>
      </c>
      <c r="O1219" s="5">
        <f>IFERROR((PlanMasine[[#This Row],[Norma]]/PlanMasine[[#This Row],[Q]])*(PlanMasine[[#This Row],[Q]]/SUMIF(C:C,PlanMasine[[#This Row],[RN]],B:B)*PlanMasine[[#This Row],[KPLQ]]),0)</f>
        <v>6</v>
      </c>
      <c r="P1219">
        <v>220645</v>
      </c>
      <c r="Q1219">
        <f>COUNTIF(PROMJENA!A:A,PlanMasine[[#This Row],[KPL]]&amp;"-"&amp;PlanMasine[[#This Row],[RN]])</f>
        <v>0</v>
      </c>
      <c r="R1219">
        <f>IFERROR(INDEX(REDOSLIJED!A:A,MATCH(PlanMasine[[#This Row],[KPL]],REDOSLIJED!B:B,0)),MAX(REDOSLIJED!A:A)+1)</f>
        <v>45</v>
      </c>
      <c r="S1219" s="9">
        <f>SUM($M$2:M1219)</f>
        <v>4.8729166666667219</v>
      </c>
      <c r="T1219" s="3">
        <f>PlanMasine[[#This Row],[Datum SAS]]-1</f>
        <v>45824</v>
      </c>
      <c r="U1219">
        <f>WEEKDAY(PlanMasine[[#This Row],[ZAVRŠETAK MAŠINSKE]],2)</f>
        <v>1</v>
      </c>
      <c r="V1219" s="3">
        <f>IF(WEEKDAY(PlanMasine[[#This Row],[Datum SAS]]-1,2)=7,PlanMasine[[#This Row],[Datum SAS]]-3,PlanMasine[[#This Row],[Datum SAS]]-1)</f>
        <v>45824</v>
      </c>
      <c r="W1219">
        <f>WEEKNUM(PlanMasine[[#This Row],[Column2]],1)</f>
        <v>25</v>
      </c>
    </row>
    <row r="1220" spans="1:23" x14ac:dyDescent="0.25">
      <c r="A1220">
        <v>1024022</v>
      </c>
      <c r="B1220">
        <v>1</v>
      </c>
      <c r="C1220">
        <v>1024045</v>
      </c>
      <c r="D1220" t="s">
        <v>2058</v>
      </c>
      <c r="E1220">
        <v>18</v>
      </c>
      <c r="F1220">
        <v>12</v>
      </c>
      <c r="G1220">
        <v>0</v>
      </c>
      <c r="H1220">
        <v>0</v>
      </c>
      <c r="I1220" t="s">
        <v>5</v>
      </c>
      <c r="J1220" t="s">
        <v>570</v>
      </c>
      <c r="K1220" t="s">
        <v>1799</v>
      </c>
      <c r="L1220" s="3">
        <v>45841</v>
      </c>
      <c r="M12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20" s="3">
        <v>45825</v>
      </c>
      <c r="O1220" s="5">
        <f>IFERROR((PlanMasine[[#This Row],[Norma]]/PlanMasine[[#This Row],[Q]])*(PlanMasine[[#This Row],[Q]]/SUMIF(C:C,PlanMasine[[#This Row],[RN]],B:B)*PlanMasine[[#This Row],[KPLQ]]),0)</f>
        <v>1.5</v>
      </c>
      <c r="P1220">
        <v>220648</v>
      </c>
      <c r="Q1220">
        <f>COUNTIF(PROMJENA!A:A,PlanMasine[[#This Row],[KPL]]&amp;"-"&amp;PlanMasine[[#This Row],[RN]])</f>
        <v>0</v>
      </c>
      <c r="R1220">
        <f>IFERROR(INDEX(REDOSLIJED!A:A,MATCH(PlanMasine[[#This Row],[KPL]],REDOSLIJED!B:B,0)),MAX(REDOSLIJED!A:A)+1)</f>
        <v>45</v>
      </c>
      <c r="S1220" s="9">
        <f>SUM($M$2:M1220)</f>
        <v>4.8739583333333885</v>
      </c>
      <c r="T1220" s="3">
        <f>PlanMasine[[#This Row],[Datum SAS]]-1</f>
        <v>45824</v>
      </c>
      <c r="U1220">
        <f>WEEKDAY(PlanMasine[[#This Row],[ZAVRŠETAK MAŠINSKE]],2)</f>
        <v>1</v>
      </c>
      <c r="V1220" s="3">
        <f>IF(WEEKDAY(PlanMasine[[#This Row],[Datum SAS]]-1,2)=7,PlanMasine[[#This Row],[Datum SAS]]-3,PlanMasine[[#This Row],[Datum SAS]]-1)</f>
        <v>45824</v>
      </c>
      <c r="W1220">
        <f>WEEKNUM(PlanMasine[[#This Row],[Column2]],1)</f>
        <v>25</v>
      </c>
    </row>
    <row r="1221" spans="1:23" x14ac:dyDescent="0.25">
      <c r="A1221">
        <v>1024022</v>
      </c>
      <c r="B1221">
        <v>1</v>
      </c>
      <c r="C1221">
        <v>1024057</v>
      </c>
      <c r="D1221" t="s">
        <v>2057</v>
      </c>
      <c r="E1221">
        <v>18</v>
      </c>
      <c r="F1221">
        <v>12</v>
      </c>
      <c r="G1221">
        <v>0</v>
      </c>
      <c r="H1221">
        <v>0</v>
      </c>
      <c r="I1221" t="s">
        <v>5</v>
      </c>
      <c r="J1221" t="s">
        <v>570</v>
      </c>
      <c r="K1221" t="s">
        <v>1799</v>
      </c>
      <c r="L1221" s="3">
        <v>45841</v>
      </c>
      <c r="M12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21" s="3">
        <v>45825</v>
      </c>
      <c r="O1221" s="5">
        <f>IFERROR((PlanMasine[[#This Row],[Norma]]/PlanMasine[[#This Row],[Q]])*(PlanMasine[[#This Row],[Q]]/SUMIF(C:C,PlanMasine[[#This Row],[RN]],B:B)*PlanMasine[[#This Row],[KPLQ]]),0)</f>
        <v>1.5</v>
      </c>
      <c r="P1221">
        <v>220662</v>
      </c>
      <c r="Q1221">
        <f>COUNTIF(PROMJENA!A:A,PlanMasine[[#This Row],[KPL]]&amp;"-"&amp;PlanMasine[[#This Row],[RN]])</f>
        <v>0</v>
      </c>
      <c r="R1221">
        <f>IFERROR(INDEX(REDOSLIJED!A:A,MATCH(PlanMasine[[#This Row],[KPL]],REDOSLIJED!B:B,0)),MAX(REDOSLIJED!A:A)+1)</f>
        <v>45</v>
      </c>
      <c r="S1221" s="9">
        <f>SUM($M$2:M1221)</f>
        <v>4.8750000000000551</v>
      </c>
      <c r="T1221" s="3">
        <f>PlanMasine[[#This Row],[Datum SAS]]-1</f>
        <v>45824</v>
      </c>
      <c r="U1221">
        <f>WEEKDAY(PlanMasine[[#This Row],[ZAVRŠETAK MAŠINSKE]],2)</f>
        <v>1</v>
      </c>
      <c r="V1221" s="3">
        <f>IF(WEEKDAY(PlanMasine[[#This Row],[Datum SAS]]-1,2)=7,PlanMasine[[#This Row],[Datum SAS]]-3,PlanMasine[[#This Row],[Datum SAS]]-1)</f>
        <v>45824</v>
      </c>
      <c r="W1221">
        <f>WEEKNUM(PlanMasine[[#This Row],[Column2]],1)</f>
        <v>25</v>
      </c>
    </row>
    <row r="1222" spans="1:23" x14ac:dyDescent="0.25">
      <c r="A1222">
        <v>1024022</v>
      </c>
      <c r="B1222">
        <v>1</v>
      </c>
      <c r="C1222">
        <v>1024034</v>
      </c>
      <c r="D1222" t="s">
        <v>2056</v>
      </c>
      <c r="E1222">
        <v>60</v>
      </c>
      <c r="F1222">
        <v>12</v>
      </c>
      <c r="G1222">
        <v>0</v>
      </c>
      <c r="H1222">
        <v>0</v>
      </c>
      <c r="I1222" t="s">
        <v>5</v>
      </c>
      <c r="J1222" t="s">
        <v>570</v>
      </c>
      <c r="K1222" t="s">
        <v>1799</v>
      </c>
      <c r="L1222" s="3">
        <v>45841</v>
      </c>
      <c r="M12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22" s="3">
        <v>45825</v>
      </c>
      <c r="O1222" s="5">
        <f>IFERROR((PlanMasine[[#This Row],[Norma]]/PlanMasine[[#This Row],[Q]])*(PlanMasine[[#This Row],[Q]]/SUMIF(C:C,PlanMasine[[#This Row],[RN]],B:B)*PlanMasine[[#This Row],[KPLQ]]),0)</f>
        <v>5</v>
      </c>
      <c r="P1222">
        <v>220634</v>
      </c>
      <c r="Q1222">
        <f>COUNTIF(PROMJENA!A:A,PlanMasine[[#This Row],[KPL]]&amp;"-"&amp;PlanMasine[[#This Row],[RN]])</f>
        <v>0</v>
      </c>
      <c r="R1222">
        <f>IFERROR(INDEX(REDOSLIJED!A:A,MATCH(PlanMasine[[#This Row],[KPL]],REDOSLIJED!B:B,0)),MAX(REDOSLIJED!A:A)+1)</f>
        <v>45</v>
      </c>
      <c r="S1222" s="9">
        <f>SUM($M$2:M1222)</f>
        <v>4.8784722222222774</v>
      </c>
      <c r="T1222" s="3">
        <f>PlanMasine[[#This Row],[Datum SAS]]-1</f>
        <v>45824</v>
      </c>
      <c r="U1222">
        <f>WEEKDAY(PlanMasine[[#This Row],[ZAVRŠETAK MAŠINSKE]],2)</f>
        <v>1</v>
      </c>
      <c r="V1222" s="3">
        <f>IF(WEEKDAY(PlanMasine[[#This Row],[Datum SAS]]-1,2)=7,PlanMasine[[#This Row],[Datum SAS]]-3,PlanMasine[[#This Row],[Datum SAS]]-1)</f>
        <v>45824</v>
      </c>
      <c r="W1222">
        <f>WEEKNUM(PlanMasine[[#This Row],[Column2]],1)</f>
        <v>25</v>
      </c>
    </row>
    <row r="1223" spans="1:23" x14ac:dyDescent="0.25">
      <c r="A1223">
        <v>1024022</v>
      </c>
      <c r="B1223">
        <v>1</v>
      </c>
      <c r="C1223">
        <v>1024052</v>
      </c>
      <c r="D1223" t="s">
        <v>2059</v>
      </c>
      <c r="E1223">
        <v>18</v>
      </c>
      <c r="F1223">
        <v>12</v>
      </c>
      <c r="G1223">
        <v>0</v>
      </c>
      <c r="H1223">
        <v>0</v>
      </c>
      <c r="I1223" t="s">
        <v>5</v>
      </c>
      <c r="J1223" t="s">
        <v>570</v>
      </c>
      <c r="K1223" t="s">
        <v>1799</v>
      </c>
      <c r="L1223" s="3">
        <v>45841</v>
      </c>
      <c r="M12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23" s="3">
        <v>45825</v>
      </c>
      <c r="O1223" s="5">
        <f>IFERROR((PlanMasine[[#This Row],[Norma]]/PlanMasine[[#This Row],[Q]])*(PlanMasine[[#This Row],[Q]]/SUMIF(C:C,PlanMasine[[#This Row],[RN]],B:B)*PlanMasine[[#This Row],[KPLQ]]),0)</f>
        <v>1.5</v>
      </c>
      <c r="P1223">
        <v>220656</v>
      </c>
      <c r="Q1223">
        <f>COUNTIF(PROMJENA!A:A,PlanMasine[[#This Row],[KPL]]&amp;"-"&amp;PlanMasine[[#This Row],[RN]])</f>
        <v>0</v>
      </c>
      <c r="R1223">
        <f>IFERROR(INDEX(REDOSLIJED!A:A,MATCH(PlanMasine[[#This Row],[KPL]],REDOSLIJED!B:B,0)),MAX(REDOSLIJED!A:A)+1)</f>
        <v>45</v>
      </c>
      <c r="S1223" s="9">
        <f>SUM($M$2:M1223)</f>
        <v>4.879513888888944</v>
      </c>
      <c r="T1223" s="3">
        <f>PlanMasine[[#This Row],[Datum SAS]]-1</f>
        <v>45824</v>
      </c>
      <c r="U1223">
        <f>WEEKDAY(PlanMasine[[#This Row],[ZAVRŠETAK MAŠINSKE]],2)</f>
        <v>1</v>
      </c>
      <c r="V1223" s="3">
        <f>IF(WEEKDAY(PlanMasine[[#This Row],[Datum SAS]]-1,2)=7,PlanMasine[[#This Row],[Datum SAS]]-3,PlanMasine[[#This Row],[Datum SAS]]-1)</f>
        <v>45824</v>
      </c>
      <c r="W1223">
        <f>WEEKNUM(PlanMasine[[#This Row],[Column2]],1)</f>
        <v>25</v>
      </c>
    </row>
    <row r="1224" spans="1:23" x14ac:dyDescent="0.25">
      <c r="A1224">
        <v>1024022</v>
      </c>
      <c r="B1224">
        <v>1</v>
      </c>
      <c r="C1224">
        <v>1024041</v>
      </c>
      <c r="D1224" t="s">
        <v>1490</v>
      </c>
      <c r="E1224">
        <v>60</v>
      </c>
      <c r="F1224">
        <v>12</v>
      </c>
      <c r="G1224">
        <v>0</v>
      </c>
      <c r="H1224">
        <v>0</v>
      </c>
      <c r="I1224" t="s">
        <v>5</v>
      </c>
      <c r="J1224" t="s">
        <v>570</v>
      </c>
      <c r="K1224" t="s">
        <v>1799</v>
      </c>
      <c r="L1224" s="3">
        <v>45841</v>
      </c>
      <c r="M12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24" s="3">
        <v>45825</v>
      </c>
      <c r="O1224" s="5">
        <f>IFERROR((PlanMasine[[#This Row],[Norma]]/PlanMasine[[#This Row],[Q]])*(PlanMasine[[#This Row],[Q]]/SUMIF(C:C,PlanMasine[[#This Row],[RN]],B:B)*PlanMasine[[#This Row],[KPLQ]]),0)</f>
        <v>5</v>
      </c>
      <c r="P1224">
        <v>220644</v>
      </c>
      <c r="Q1224">
        <f>COUNTIF(PROMJENA!A:A,PlanMasine[[#This Row],[KPL]]&amp;"-"&amp;PlanMasine[[#This Row],[RN]])</f>
        <v>0</v>
      </c>
      <c r="R1224">
        <f>IFERROR(INDEX(REDOSLIJED!A:A,MATCH(PlanMasine[[#This Row],[KPL]],REDOSLIJED!B:B,0)),MAX(REDOSLIJED!A:A)+1)</f>
        <v>45</v>
      </c>
      <c r="S1224" s="9">
        <f>SUM($M$2:M1224)</f>
        <v>4.8829861111111663</v>
      </c>
      <c r="T1224" s="3">
        <f>PlanMasine[[#This Row],[Datum SAS]]-1</f>
        <v>45824</v>
      </c>
      <c r="U1224">
        <f>WEEKDAY(PlanMasine[[#This Row],[ZAVRŠETAK MAŠINSKE]],2)</f>
        <v>1</v>
      </c>
      <c r="V1224" s="3">
        <f>IF(WEEKDAY(PlanMasine[[#This Row],[Datum SAS]]-1,2)=7,PlanMasine[[#This Row],[Datum SAS]]-3,PlanMasine[[#This Row],[Datum SAS]]-1)</f>
        <v>45824</v>
      </c>
      <c r="W1224">
        <f>WEEKNUM(PlanMasine[[#This Row],[Column2]],1)</f>
        <v>25</v>
      </c>
    </row>
    <row r="1225" spans="1:23" x14ac:dyDescent="0.25">
      <c r="A1225">
        <v>1024022</v>
      </c>
      <c r="B1225">
        <v>1</v>
      </c>
      <c r="C1225">
        <v>1024048</v>
      </c>
      <c r="D1225" t="s">
        <v>2212</v>
      </c>
      <c r="E1225">
        <v>48</v>
      </c>
      <c r="F1225">
        <v>12</v>
      </c>
      <c r="G1225">
        <v>0</v>
      </c>
      <c r="H1225">
        <v>0</v>
      </c>
      <c r="I1225" t="s">
        <v>5</v>
      </c>
      <c r="J1225" t="s">
        <v>570</v>
      </c>
      <c r="K1225" t="s">
        <v>1799</v>
      </c>
      <c r="L1225" s="3">
        <v>45841</v>
      </c>
      <c r="M12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225" s="3">
        <v>45825</v>
      </c>
      <c r="O1225" s="5">
        <f>IFERROR((PlanMasine[[#This Row],[Norma]]/PlanMasine[[#This Row],[Q]])*(PlanMasine[[#This Row],[Q]]/SUMIF(C:C,PlanMasine[[#This Row],[RN]],B:B)*PlanMasine[[#This Row],[KPLQ]]),0)</f>
        <v>4</v>
      </c>
      <c r="P1225">
        <v>220651</v>
      </c>
      <c r="Q1225">
        <f>COUNTIF(PROMJENA!A:A,PlanMasine[[#This Row],[KPL]]&amp;"-"&amp;PlanMasine[[#This Row],[RN]])</f>
        <v>0</v>
      </c>
      <c r="R1225">
        <f>IFERROR(INDEX(REDOSLIJED!A:A,MATCH(PlanMasine[[#This Row],[KPL]],REDOSLIJED!B:B,0)),MAX(REDOSLIJED!A:A)+1)</f>
        <v>45</v>
      </c>
      <c r="S1225" s="9">
        <f>SUM($M$2:M1225)</f>
        <v>4.8857638888889445</v>
      </c>
      <c r="T1225" s="3">
        <f>PlanMasine[[#This Row],[Datum SAS]]-1</f>
        <v>45824</v>
      </c>
      <c r="U1225">
        <f>WEEKDAY(PlanMasine[[#This Row],[ZAVRŠETAK MAŠINSKE]],2)</f>
        <v>1</v>
      </c>
      <c r="V1225" s="3">
        <f>IF(WEEKDAY(PlanMasine[[#This Row],[Datum SAS]]-1,2)=7,PlanMasine[[#This Row],[Datum SAS]]-3,PlanMasine[[#This Row],[Datum SAS]]-1)</f>
        <v>45824</v>
      </c>
      <c r="W1225">
        <f>WEEKNUM(PlanMasine[[#This Row],[Column2]],1)</f>
        <v>25</v>
      </c>
    </row>
    <row r="1226" spans="1:23" x14ac:dyDescent="0.25">
      <c r="A1226">
        <v>1024022</v>
      </c>
      <c r="B1226">
        <v>1</v>
      </c>
      <c r="C1226">
        <v>1024040</v>
      </c>
      <c r="D1226" t="s">
        <v>1491</v>
      </c>
      <c r="E1226">
        <v>96</v>
      </c>
      <c r="F1226">
        <v>12</v>
      </c>
      <c r="G1226">
        <v>0</v>
      </c>
      <c r="H1226">
        <v>0</v>
      </c>
      <c r="I1226" t="s">
        <v>5</v>
      </c>
      <c r="J1226" t="s">
        <v>570</v>
      </c>
      <c r="K1226" t="s">
        <v>1799</v>
      </c>
      <c r="L1226" s="3">
        <v>45841</v>
      </c>
      <c r="M12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26" s="3">
        <v>45825</v>
      </c>
      <c r="O1226" s="5">
        <f>IFERROR((PlanMasine[[#This Row],[Norma]]/PlanMasine[[#This Row],[Q]])*(PlanMasine[[#This Row],[Q]]/SUMIF(C:C,PlanMasine[[#This Row],[RN]],B:B)*PlanMasine[[#This Row],[KPLQ]]),0)</f>
        <v>8</v>
      </c>
      <c r="P1226">
        <v>220643</v>
      </c>
      <c r="Q1226">
        <f>COUNTIF(PROMJENA!A:A,PlanMasine[[#This Row],[KPL]]&amp;"-"&amp;PlanMasine[[#This Row],[RN]])</f>
        <v>0</v>
      </c>
      <c r="R1226">
        <f>IFERROR(INDEX(REDOSLIJED!A:A,MATCH(PlanMasine[[#This Row],[KPL]],REDOSLIJED!B:B,0)),MAX(REDOSLIJED!A:A)+1)</f>
        <v>45</v>
      </c>
      <c r="S1226" s="9">
        <f>SUM($M$2:M1226)</f>
        <v>4.8913194444445001</v>
      </c>
      <c r="T1226" s="3">
        <f>PlanMasine[[#This Row],[Datum SAS]]-1</f>
        <v>45824</v>
      </c>
      <c r="U1226">
        <f>WEEKDAY(PlanMasine[[#This Row],[ZAVRŠETAK MAŠINSKE]],2)</f>
        <v>1</v>
      </c>
      <c r="V1226" s="3">
        <f>IF(WEEKDAY(PlanMasine[[#This Row],[Datum SAS]]-1,2)=7,PlanMasine[[#This Row],[Datum SAS]]-3,PlanMasine[[#This Row],[Datum SAS]]-1)</f>
        <v>45824</v>
      </c>
      <c r="W1226">
        <f>WEEKNUM(PlanMasine[[#This Row],[Column2]],1)</f>
        <v>25</v>
      </c>
    </row>
    <row r="1227" spans="1:23" x14ac:dyDescent="0.25">
      <c r="A1227">
        <v>1024022</v>
      </c>
      <c r="B1227">
        <v>1</v>
      </c>
      <c r="C1227">
        <v>1024039</v>
      </c>
      <c r="D1227" t="s">
        <v>1755</v>
      </c>
      <c r="E1227">
        <v>60</v>
      </c>
      <c r="F1227">
        <v>12</v>
      </c>
      <c r="G1227">
        <v>0</v>
      </c>
      <c r="H1227">
        <v>0</v>
      </c>
      <c r="I1227" t="s">
        <v>5</v>
      </c>
      <c r="J1227" t="s">
        <v>570</v>
      </c>
      <c r="K1227" t="s">
        <v>1799</v>
      </c>
      <c r="L1227" s="3">
        <v>45841</v>
      </c>
      <c r="M12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27" s="3">
        <v>45825</v>
      </c>
      <c r="O1227" s="5">
        <f>IFERROR((PlanMasine[[#This Row],[Norma]]/PlanMasine[[#This Row],[Q]])*(PlanMasine[[#This Row],[Q]]/SUMIF(C:C,PlanMasine[[#This Row],[RN]],B:B)*PlanMasine[[#This Row],[KPLQ]]),0)</f>
        <v>5</v>
      </c>
      <c r="P1227">
        <v>220642</v>
      </c>
      <c r="Q1227">
        <f>COUNTIF(PROMJENA!A:A,PlanMasine[[#This Row],[KPL]]&amp;"-"&amp;PlanMasine[[#This Row],[RN]])</f>
        <v>0</v>
      </c>
      <c r="R1227">
        <f>IFERROR(INDEX(REDOSLIJED!A:A,MATCH(PlanMasine[[#This Row],[KPL]],REDOSLIJED!B:B,0)),MAX(REDOSLIJED!A:A)+1)</f>
        <v>45</v>
      </c>
      <c r="S1227" s="9">
        <f>SUM($M$2:M1227)</f>
        <v>4.8947916666667224</v>
      </c>
      <c r="T1227" s="3">
        <f>PlanMasine[[#This Row],[Datum SAS]]-1</f>
        <v>45824</v>
      </c>
      <c r="U1227">
        <f>WEEKDAY(PlanMasine[[#This Row],[ZAVRŠETAK MAŠINSKE]],2)</f>
        <v>1</v>
      </c>
      <c r="V1227" s="3">
        <f>IF(WEEKDAY(PlanMasine[[#This Row],[Datum SAS]]-1,2)=7,PlanMasine[[#This Row],[Datum SAS]]-3,PlanMasine[[#This Row],[Datum SAS]]-1)</f>
        <v>45824</v>
      </c>
      <c r="W1227">
        <f>WEEKNUM(PlanMasine[[#This Row],[Column2]],1)</f>
        <v>25</v>
      </c>
    </row>
    <row r="1228" spans="1:23" x14ac:dyDescent="0.25">
      <c r="A1228">
        <v>1024022</v>
      </c>
      <c r="B1228">
        <v>1</v>
      </c>
      <c r="C1228">
        <v>1024047</v>
      </c>
      <c r="D1228" t="s">
        <v>2060</v>
      </c>
      <c r="E1228">
        <v>60</v>
      </c>
      <c r="F1228">
        <v>12</v>
      </c>
      <c r="G1228">
        <v>0</v>
      </c>
      <c r="H1228">
        <v>0</v>
      </c>
      <c r="I1228" t="s">
        <v>5</v>
      </c>
      <c r="J1228" t="s">
        <v>570</v>
      </c>
      <c r="K1228" t="s">
        <v>1799</v>
      </c>
      <c r="L1228" s="3">
        <v>45841</v>
      </c>
      <c r="M12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28" s="3">
        <v>45825</v>
      </c>
      <c r="O1228" s="5">
        <f>IFERROR((PlanMasine[[#This Row],[Norma]]/PlanMasine[[#This Row],[Q]])*(PlanMasine[[#This Row],[Q]]/SUMIF(C:C,PlanMasine[[#This Row],[RN]],B:B)*PlanMasine[[#This Row],[KPLQ]]),0)</f>
        <v>5</v>
      </c>
      <c r="P1228">
        <v>220650</v>
      </c>
      <c r="Q1228">
        <f>COUNTIF(PROMJENA!A:A,PlanMasine[[#This Row],[KPL]]&amp;"-"&amp;PlanMasine[[#This Row],[RN]])</f>
        <v>0</v>
      </c>
      <c r="R1228">
        <f>IFERROR(INDEX(REDOSLIJED!A:A,MATCH(PlanMasine[[#This Row],[KPL]],REDOSLIJED!B:B,0)),MAX(REDOSLIJED!A:A)+1)</f>
        <v>45</v>
      </c>
      <c r="S1228" s="9">
        <f>SUM($M$2:M1228)</f>
        <v>4.8982638888889447</v>
      </c>
      <c r="T1228" s="3">
        <f>PlanMasine[[#This Row],[Datum SAS]]-1</f>
        <v>45824</v>
      </c>
      <c r="U1228">
        <f>WEEKDAY(PlanMasine[[#This Row],[ZAVRŠETAK MAŠINSKE]],2)</f>
        <v>1</v>
      </c>
      <c r="V1228" s="3">
        <f>IF(WEEKDAY(PlanMasine[[#This Row],[Datum SAS]]-1,2)=7,PlanMasine[[#This Row],[Datum SAS]]-3,PlanMasine[[#This Row],[Datum SAS]]-1)</f>
        <v>45824</v>
      </c>
      <c r="W1228">
        <f>WEEKNUM(PlanMasine[[#This Row],[Column2]],1)</f>
        <v>25</v>
      </c>
    </row>
    <row r="1229" spans="1:23" x14ac:dyDescent="0.25">
      <c r="A1229">
        <v>1024022</v>
      </c>
      <c r="B1229">
        <v>1</v>
      </c>
      <c r="C1229">
        <v>1024038</v>
      </c>
      <c r="D1229" t="s">
        <v>2215</v>
      </c>
      <c r="E1229">
        <v>36</v>
      </c>
      <c r="F1229">
        <v>12</v>
      </c>
      <c r="G1229">
        <v>0</v>
      </c>
      <c r="H1229">
        <v>0</v>
      </c>
      <c r="I1229" t="s">
        <v>5</v>
      </c>
      <c r="J1229" t="s">
        <v>570</v>
      </c>
      <c r="K1229" t="s">
        <v>1799</v>
      </c>
      <c r="L1229" s="3">
        <v>45841</v>
      </c>
      <c r="M12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29" s="3">
        <v>45825</v>
      </c>
      <c r="O1229" s="5">
        <f>IFERROR((PlanMasine[[#This Row],[Norma]]/PlanMasine[[#This Row],[Q]])*(PlanMasine[[#This Row],[Q]]/SUMIF(C:C,PlanMasine[[#This Row],[RN]],B:B)*PlanMasine[[#This Row],[KPLQ]]),0)</f>
        <v>3</v>
      </c>
      <c r="P1229">
        <v>220641</v>
      </c>
      <c r="Q1229">
        <f>COUNTIF(PROMJENA!A:A,PlanMasine[[#This Row],[KPL]]&amp;"-"&amp;PlanMasine[[#This Row],[RN]])</f>
        <v>0</v>
      </c>
      <c r="R1229">
        <f>IFERROR(INDEX(REDOSLIJED!A:A,MATCH(PlanMasine[[#This Row],[KPL]],REDOSLIJED!B:B,0)),MAX(REDOSLIJED!A:A)+1)</f>
        <v>45</v>
      </c>
      <c r="S1229" s="9">
        <f>SUM($M$2:M1229)</f>
        <v>4.9003472222222779</v>
      </c>
      <c r="T1229" s="3">
        <f>PlanMasine[[#This Row],[Datum SAS]]-1</f>
        <v>45824</v>
      </c>
      <c r="U1229">
        <f>WEEKDAY(PlanMasine[[#This Row],[ZAVRŠETAK MAŠINSKE]],2)</f>
        <v>1</v>
      </c>
      <c r="V1229" s="3">
        <f>IF(WEEKDAY(PlanMasine[[#This Row],[Datum SAS]]-1,2)=7,PlanMasine[[#This Row],[Datum SAS]]-3,PlanMasine[[#This Row],[Datum SAS]]-1)</f>
        <v>45824</v>
      </c>
      <c r="W1229">
        <f>WEEKNUM(PlanMasine[[#This Row],[Column2]],1)</f>
        <v>25</v>
      </c>
    </row>
    <row r="1230" spans="1:23" x14ac:dyDescent="0.25">
      <c r="A1230">
        <v>1024023</v>
      </c>
      <c r="B1230">
        <v>1</v>
      </c>
      <c r="C1230">
        <v>1024034</v>
      </c>
      <c r="D1230" t="s">
        <v>2056</v>
      </c>
      <c r="E1230">
        <v>60</v>
      </c>
      <c r="F1230">
        <v>12</v>
      </c>
      <c r="G1230">
        <v>0</v>
      </c>
      <c r="H1230">
        <v>0</v>
      </c>
      <c r="I1230" t="s">
        <v>5</v>
      </c>
      <c r="J1230" t="s">
        <v>570</v>
      </c>
      <c r="K1230" t="s">
        <v>1799</v>
      </c>
      <c r="L1230" s="3">
        <v>45841</v>
      </c>
      <c r="M12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30" s="3">
        <v>45825</v>
      </c>
      <c r="O1230" s="5">
        <f>IFERROR((PlanMasine[[#This Row],[Norma]]/PlanMasine[[#This Row],[Q]])*(PlanMasine[[#This Row],[Q]]/SUMIF(C:C,PlanMasine[[#This Row],[RN]],B:B)*PlanMasine[[#This Row],[KPLQ]]),0)</f>
        <v>5</v>
      </c>
      <c r="P1230">
        <v>220634</v>
      </c>
      <c r="Q1230">
        <f>COUNTIF(PROMJENA!A:A,PlanMasine[[#This Row],[KPL]]&amp;"-"&amp;PlanMasine[[#This Row],[RN]])</f>
        <v>0</v>
      </c>
      <c r="R1230">
        <f>IFERROR(INDEX(REDOSLIJED!A:A,MATCH(PlanMasine[[#This Row],[KPL]],REDOSLIJED!B:B,0)),MAX(REDOSLIJED!A:A)+1)</f>
        <v>45</v>
      </c>
      <c r="S1230" s="9">
        <f>SUM($M$2:M1230)</f>
        <v>4.9038194444445002</v>
      </c>
      <c r="T1230" s="3">
        <f>PlanMasine[[#This Row],[Datum SAS]]-1</f>
        <v>45824</v>
      </c>
      <c r="U1230">
        <f>WEEKDAY(PlanMasine[[#This Row],[ZAVRŠETAK MAŠINSKE]],2)</f>
        <v>1</v>
      </c>
      <c r="V1230" s="3">
        <f>IF(WEEKDAY(PlanMasine[[#This Row],[Datum SAS]]-1,2)=7,PlanMasine[[#This Row],[Datum SAS]]-3,PlanMasine[[#This Row],[Datum SAS]]-1)</f>
        <v>45824</v>
      </c>
      <c r="W1230">
        <f>WEEKNUM(PlanMasine[[#This Row],[Column2]],1)</f>
        <v>25</v>
      </c>
    </row>
    <row r="1231" spans="1:23" x14ac:dyDescent="0.25">
      <c r="A1231">
        <v>1024023</v>
      </c>
      <c r="B1231">
        <v>1</v>
      </c>
      <c r="C1231">
        <v>1024052</v>
      </c>
      <c r="D1231" t="s">
        <v>2059</v>
      </c>
      <c r="E1231">
        <v>18</v>
      </c>
      <c r="F1231">
        <v>12</v>
      </c>
      <c r="G1231">
        <v>0</v>
      </c>
      <c r="H1231">
        <v>0</v>
      </c>
      <c r="I1231" t="s">
        <v>5</v>
      </c>
      <c r="J1231" t="s">
        <v>570</v>
      </c>
      <c r="K1231" t="s">
        <v>1799</v>
      </c>
      <c r="L1231" s="3">
        <v>45841</v>
      </c>
      <c r="M12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31" s="3">
        <v>45825</v>
      </c>
      <c r="O1231" s="5">
        <f>IFERROR((PlanMasine[[#This Row],[Norma]]/PlanMasine[[#This Row],[Q]])*(PlanMasine[[#This Row],[Q]]/SUMIF(C:C,PlanMasine[[#This Row],[RN]],B:B)*PlanMasine[[#This Row],[KPLQ]]),0)</f>
        <v>1.5</v>
      </c>
      <c r="P1231">
        <v>220656</v>
      </c>
      <c r="Q1231">
        <f>COUNTIF(PROMJENA!A:A,PlanMasine[[#This Row],[KPL]]&amp;"-"&amp;PlanMasine[[#This Row],[RN]])</f>
        <v>0</v>
      </c>
      <c r="R1231">
        <f>IFERROR(INDEX(REDOSLIJED!A:A,MATCH(PlanMasine[[#This Row],[KPL]],REDOSLIJED!B:B,0)),MAX(REDOSLIJED!A:A)+1)</f>
        <v>45</v>
      </c>
      <c r="S1231" s="9">
        <f>SUM($M$2:M1231)</f>
        <v>4.9048611111111668</v>
      </c>
      <c r="T1231" s="3">
        <f>PlanMasine[[#This Row],[Datum SAS]]-1</f>
        <v>45824</v>
      </c>
      <c r="U1231">
        <f>WEEKDAY(PlanMasine[[#This Row],[ZAVRŠETAK MAŠINSKE]],2)</f>
        <v>1</v>
      </c>
      <c r="V1231" s="3">
        <f>IF(WEEKDAY(PlanMasine[[#This Row],[Datum SAS]]-1,2)=7,PlanMasine[[#This Row],[Datum SAS]]-3,PlanMasine[[#This Row],[Datum SAS]]-1)</f>
        <v>45824</v>
      </c>
      <c r="W1231">
        <f>WEEKNUM(PlanMasine[[#This Row],[Column2]],1)</f>
        <v>25</v>
      </c>
    </row>
    <row r="1232" spans="1:23" x14ac:dyDescent="0.25">
      <c r="A1232">
        <v>1024023</v>
      </c>
      <c r="B1232">
        <v>1</v>
      </c>
      <c r="C1232">
        <v>1024047</v>
      </c>
      <c r="D1232" t="s">
        <v>2060</v>
      </c>
      <c r="E1232">
        <v>60</v>
      </c>
      <c r="F1232">
        <v>12</v>
      </c>
      <c r="G1232">
        <v>0</v>
      </c>
      <c r="H1232">
        <v>0</v>
      </c>
      <c r="I1232" t="s">
        <v>5</v>
      </c>
      <c r="J1232" t="s">
        <v>570</v>
      </c>
      <c r="K1232" t="s">
        <v>1799</v>
      </c>
      <c r="L1232" s="3">
        <v>45841</v>
      </c>
      <c r="M12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32" s="3">
        <v>45825</v>
      </c>
      <c r="O1232" s="5">
        <f>IFERROR((PlanMasine[[#This Row],[Norma]]/PlanMasine[[#This Row],[Q]])*(PlanMasine[[#This Row],[Q]]/SUMIF(C:C,PlanMasine[[#This Row],[RN]],B:B)*PlanMasine[[#This Row],[KPLQ]]),0)</f>
        <v>5</v>
      </c>
      <c r="P1232">
        <v>220650</v>
      </c>
      <c r="Q1232">
        <f>COUNTIF(PROMJENA!A:A,PlanMasine[[#This Row],[KPL]]&amp;"-"&amp;PlanMasine[[#This Row],[RN]])</f>
        <v>0</v>
      </c>
      <c r="R1232">
        <f>IFERROR(INDEX(REDOSLIJED!A:A,MATCH(PlanMasine[[#This Row],[KPL]],REDOSLIJED!B:B,0)),MAX(REDOSLIJED!A:A)+1)</f>
        <v>45</v>
      </c>
      <c r="S1232" s="9">
        <f>SUM($M$2:M1232)</f>
        <v>4.9083333333333892</v>
      </c>
      <c r="T1232" s="3">
        <f>PlanMasine[[#This Row],[Datum SAS]]-1</f>
        <v>45824</v>
      </c>
      <c r="U1232">
        <f>WEEKDAY(PlanMasine[[#This Row],[ZAVRŠETAK MAŠINSKE]],2)</f>
        <v>1</v>
      </c>
      <c r="V1232" s="3">
        <f>IF(WEEKDAY(PlanMasine[[#This Row],[Datum SAS]]-1,2)=7,PlanMasine[[#This Row],[Datum SAS]]-3,PlanMasine[[#This Row],[Datum SAS]]-1)</f>
        <v>45824</v>
      </c>
      <c r="W1232">
        <f>WEEKNUM(PlanMasine[[#This Row],[Column2]],1)</f>
        <v>25</v>
      </c>
    </row>
    <row r="1233" spans="1:23" x14ac:dyDescent="0.25">
      <c r="A1233">
        <v>1024023</v>
      </c>
      <c r="B1233">
        <v>1</v>
      </c>
      <c r="C1233">
        <v>1024057</v>
      </c>
      <c r="D1233" t="s">
        <v>2057</v>
      </c>
      <c r="E1233">
        <v>18</v>
      </c>
      <c r="F1233">
        <v>12</v>
      </c>
      <c r="G1233">
        <v>0</v>
      </c>
      <c r="H1233">
        <v>0</v>
      </c>
      <c r="I1233" t="s">
        <v>5</v>
      </c>
      <c r="J1233" t="s">
        <v>570</v>
      </c>
      <c r="K1233" t="s">
        <v>1799</v>
      </c>
      <c r="L1233" s="3">
        <v>45841</v>
      </c>
      <c r="M12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33" s="3">
        <v>45825</v>
      </c>
      <c r="O1233" s="5">
        <f>IFERROR((PlanMasine[[#This Row],[Norma]]/PlanMasine[[#This Row],[Q]])*(PlanMasine[[#This Row],[Q]]/SUMIF(C:C,PlanMasine[[#This Row],[RN]],B:B)*PlanMasine[[#This Row],[KPLQ]]),0)</f>
        <v>1.5</v>
      </c>
      <c r="P1233">
        <v>220662</v>
      </c>
      <c r="Q1233">
        <f>COUNTIF(PROMJENA!A:A,PlanMasine[[#This Row],[KPL]]&amp;"-"&amp;PlanMasine[[#This Row],[RN]])</f>
        <v>0</v>
      </c>
      <c r="R1233">
        <f>IFERROR(INDEX(REDOSLIJED!A:A,MATCH(PlanMasine[[#This Row],[KPL]],REDOSLIJED!B:B,0)),MAX(REDOSLIJED!A:A)+1)</f>
        <v>45</v>
      </c>
      <c r="S1233" s="9">
        <f>SUM($M$2:M1233)</f>
        <v>4.9093750000000558</v>
      </c>
      <c r="T1233" s="3">
        <f>PlanMasine[[#This Row],[Datum SAS]]-1</f>
        <v>45824</v>
      </c>
      <c r="U1233">
        <f>WEEKDAY(PlanMasine[[#This Row],[ZAVRŠETAK MAŠINSKE]],2)</f>
        <v>1</v>
      </c>
      <c r="V1233" s="3">
        <f>IF(WEEKDAY(PlanMasine[[#This Row],[Datum SAS]]-1,2)=7,PlanMasine[[#This Row],[Datum SAS]]-3,PlanMasine[[#This Row],[Datum SAS]]-1)</f>
        <v>45824</v>
      </c>
      <c r="W1233">
        <f>WEEKNUM(PlanMasine[[#This Row],[Column2]],1)</f>
        <v>25</v>
      </c>
    </row>
    <row r="1234" spans="1:23" x14ac:dyDescent="0.25">
      <c r="A1234">
        <v>1024023</v>
      </c>
      <c r="B1234">
        <v>1</v>
      </c>
      <c r="C1234">
        <v>1024048</v>
      </c>
      <c r="D1234" t="s">
        <v>2212</v>
      </c>
      <c r="E1234">
        <v>48</v>
      </c>
      <c r="F1234">
        <v>12</v>
      </c>
      <c r="G1234">
        <v>0</v>
      </c>
      <c r="H1234">
        <v>0</v>
      </c>
      <c r="I1234" t="s">
        <v>5</v>
      </c>
      <c r="J1234" t="s">
        <v>570</v>
      </c>
      <c r="K1234" t="s">
        <v>1799</v>
      </c>
      <c r="L1234" s="3">
        <v>45841</v>
      </c>
      <c r="M12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234" s="3">
        <v>45825</v>
      </c>
      <c r="O1234" s="5">
        <f>IFERROR((PlanMasine[[#This Row],[Norma]]/PlanMasine[[#This Row],[Q]])*(PlanMasine[[#This Row],[Q]]/SUMIF(C:C,PlanMasine[[#This Row],[RN]],B:B)*PlanMasine[[#This Row],[KPLQ]]),0)</f>
        <v>4</v>
      </c>
      <c r="P1234">
        <v>220651</v>
      </c>
      <c r="Q1234">
        <f>COUNTIF(PROMJENA!A:A,PlanMasine[[#This Row],[KPL]]&amp;"-"&amp;PlanMasine[[#This Row],[RN]])</f>
        <v>0</v>
      </c>
      <c r="R1234">
        <f>IFERROR(INDEX(REDOSLIJED!A:A,MATCH(PlanMasine[[#This Row],[KPL]],REDOSLIJED!B:B,0)),MAX(REDOSLIJED!A:A)+1)</f>
        <v>45</v>
      </c>
      <c r="S1234" s="9">
        <f>SUM($M$2:M1234)</f>
        <v>4.912152777777834</v>
      </c>
      <c r="T1234" s="3">
        <f>PlanMasine[[#This Row],[Datum SAS]]-1</f>
        <v>45824</v>
      </c>
      <c r="U1234">
        <f>WEEKDAY(PlanMasine[[#This Row],[ZAVRŠETAK MAŠINSKE]],2)</f>
        <v>1</v>
      </c>
      <c r="V1234" s="3">
        <f>IF(WEEKDAY(PlanMasine[[#This Row],[Datum SAS]]-1,2)=7,PlanMasine[[#This Row],[Datum SAS]]-3,PlanMasine[[#This Row],[Datum SAS]]-1)</f>
        <v>45824</v>
      </c>
      <c r="W1234">
        <f>WEEKNUM(PlanMasine[[#This Row],[Column2]],1)</f>
        <v>25</v>
      </c>
    </row>
    <row r="1235" spans="1:23" x14ac:dyDescent="0.25">
      <c r="A1235">
        <v>1024023</v>
      </c>
      <c r="B1235">
        <v>1</v>
      </c>
      <c r="C1235">
        <v>1024045</v>
      </c>
      <c r="D1235" t="s">
        <v>2058</v>
      </c>
      <c r="E1235">
        <v>18</v>
      </c>
      <c r="F1235">
        <v>12</v>
      </c>
      <c r="G1235">
        <v>0</v>
      </c>
      <c r="H1235">
        <v>0</v>
      </c>
      <c r="I1235" t="s">
        <v>5</v>
      </c>
      <c r="J1235" t="s">
        <v>570</v>
      </c>
      <c r="K1235" t="s">
        <v>1799</v>
      </c>
      <c r="L1235" s="3">
        <v>45841</v>
      </c>
      <c r="M12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35" s="3">
        <v>45825</v>
      </c>
      <c r="O1235" s="5">
        <f>IFERROR((PlanMasine[[#This Row],[Norma]]/PlanMasine[[#This Row],[Q]])*(PlanMasine[[#This Row],[Q]]/SUMIF(C:C,PlanMasine[[#This Row],[RN]],B:B)*PlanMasine[[#This Row],[KPLQ]]),0)</f>
        <v>1.5</v>
      </c>
      <c r="P1235">
        <v>220648</v>
      </c>
      <c r="Q1235">
        <f>COUNTIF(PROMJENA!A:A,PlanMasine[[#This Row],[KPL]]&amp;"-"&amp;PlanMasine[[#This Row],[RN]])</f>
        <v>0</v>
      </c>
      <c r="R1235">
        <f>IFERROR(INDEX(REDOSLIJED!A:A,MATCH(PlanMasine[[#This Row],[KPL]],REDOSLIJED!B:B,0)),MAX(REDOSLIJED!A:A)+1)</f>
        <v>45</v>
      </c>
      <c r="S1235" s="9">
        <f>SUM($M$2:M1235)</f>
        <v>4.9131944444445006</v>
      </c>
      <c r="T1235" s="3">
        <f>PlanMasine[[#This Row],[Datum SAS]]-1</f>
        <v>45824</v>
      </c>
      <c r="U1235">
        <f>WEEKDAY(PlanMasine[[#This Row],[ZAVRŠETAK MAŠINSKE]],2)</f>
        <v>1</v>
      </c>
      <c r="V1235" s="3">
        <f>IF(WEEKDAY(PlanMasine[[#This Row],[Datum SAS]]-1,2)=7,PlanMasine[[#This Row],[Datum SAS]]-3,PlanMasine[[#This Row],[Datum SAS]]-1)</f>
        <v>45824</v>
      </c>
      <c r="W1235">
        <f>WEEKNUM(PlanMasine[[#This Row],[Column2]],1)</f>
        <v>25</v>
      </c>
    </row>
    <row r="1236" spans="1:23" x14ac:dyDescent="0.25">
      <c r="A1236">
        <v>1024023</v>
      </c>
      <c r="B1236">
        <v>1</v>
      </c>
      <c r="C1236">
        <v>1024039</v>
      </c>
      <c r="D1236" t="s">
        <v>1755</v>
      </c>
      <c r="E1236">
        <v>60</v>
      </c>
      <c r="F1236">
        <v>12</v>
      </c>
      <c r="G1236">
        <v>0</v>
      </c>
      <c r="H1236">
        <v>0</v>
      </c>
      <c r="I1236" t="s">
        <v>5</v>
      </c>
      <c r="J1236" t="s">
        <v>570</v>
      </c>
      <c r="K1236" t="s">
        <v>1799</v>
      </c>
      <c r="L1236" s="3">
        <v>45841</v>
      </c>
      <c r="M12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36" s="3">
        <v>45825</v>
      </c>
      <c r="O1236" s="5">
        <f>IFERROR((PlanMasine[[#This Row],[Norma]]/PlanMasine[[#This Row],[Q]])*(PlanMasine[[#This Row],[Q]]/SUMIF(C:C,PlanMasine[[#This Row],[RN]],B:B)*PlanMasine[[#This Row],[KPLQ]]),0)</f>
        <v>5</v>
      </c>
      <c r="P1236">
        <v>220642</v>
      </c>
      <c r="Q1236">
        <f>COUNTIF(PROMJENA!A:A,PlanMasine[[#This Row],[KPL]]&amp;"-"&amp;PlanMasine[[#This Row],[RN]])</f>
        <v>0</v>
      </c>
      <c r="R1236">
        <f>IFERROR(INDEX(REDOSLIJED!A:A,MATCH(PlanMasine[[#This Row],[KPL]],REDOSLIJED!B:B,0)),MAX(REDOSLIJED!A:A)+1)</f>
        <v>45</v>
      </c>
      <c r="S1236" s="9">
        <f>SUM($M$2:M1236)</f>
        <v>4.9166666666667229</v>
      </c>
      <c r="T1236" s="3">
        <f>PlanMasine[[#This Row],[Datum SAS]]-1</f>
        <v>45824</v>
      </c>
      <c r="U1236">
        <f>WEEKDAY(PlanMasine[[#This Row],[ZAVRŠETAK MAŠINSKE]],2)</f>
        <v>1</v>
      </c>
      <c r="V1236" s="3">
        <f>IF(WEEKDAY(PlanMasine[[#This Row],[Datum SAS]]-1,2)=7,PlanMasine[[#This Row],[Datum SAS]]-3,PlanMasine[[#This Row],[Datum SAS]]-1)</f>
        <v>45824</v>
      </c>
      <c r="W1236">
        <f>WEEKNUM(PlanMasine[[#This Row],[Column2]],1)</f>
        <v>25</v>
      </c>
    </row>
    <row r="1237" spans="1:23" x14ac:dyDescent="0.25">
      <c r="A1237">
        <v>1024023</v>
      </c>
      <c r="B1237">
        <v>1</v>
      </c>
      <c r="C1237">
        <v>1024041</v>
      </c>
      <c r="D1237" t="s">
        <v>1490</v>
      </c>
      <c r="E1237">
        <v>60</v>
      </c>
      <c r="F1237">
        <v>12</v>
      </c>
      <c r="G1237">
        <v>0</v>
      </c>
      <c r="H1237">
        <v>0</v>
      </c>
      <c r="I1237" t="s">
        <v>5</v>
      </c>
      <c r="J1237" t="s">
        <v>570</v>
      </c>
      <c r="K1237" t="s">
        <v>1799</v>
      </c>
      <c r="L1237" s="3">
        <v>45841</v>
      </c>
      <c r="M12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37" s="3">
        <v>45825</v>
      </c>
      <c r="O1237" s="5">
        <f>IFERROR((PlanMasine[[#This Row],[Norma]]/PlanMasine[[#This Row],[Q]])*(PlanMasine[[#This Row],[Q]]/SUMIF(C:C,PlanMasine[[#This Row],[RN]],B:B)*PlanMasine[[#This Row],[KPLQ]]),0)</f>
        <v>5</v>
      </c>
      <c r="P1237">
        <v>220644</v>
      </c>
      <c r="Q1237">
        <f>COUNTIF(PROMJENA!A:A,PlanMasine[[#This Row],[KPL]]&amp;"-"&amp;PlanMasine[[#This Row],[RN]])</f>
        <v>0</v>
      </c>
      <c r="R1237">
        <f>IFERROR(INDEX(REDOSLIJED!A:A,MATCH(PlanMasine[[#This Row],[KPL]],REDOSLIJED!B:B,0)),MAX(REDOSLIJED!A:A)+1)</f>
        <v>45</v>
      </c>
      <c r="S1237" s="9">
        <f>SUM($M$2:M1237)</f>
        <v>4.9201388888889452</v>
      </c>
      <c r="T1237" s="3">
        <f>PlanMasine[[#This Row],[Datum SAS]]-1</f>
        <v>45824</v>
      </c>
      <c r="U1237">
        <f>WEEKDAY(PlanMasine[[#This Row],[ZAVRŠETAK MAŠINSKE]],2)</f>
        <v>1</v>
      </c>
      <c r="V1237" s="3">
        <f>IF(WEEKDAY(PlanMasine[[#This Row],[Datum SAS]]-1,2)=7,PlanMasine[[#This Row],[Datum SAS]]-3,PlanMasine[[#This Row],[Datum SAS]]-1)</f>
        <v>45824</v>
      </c>
      <c r="W1237">
        <f>WEEKNUM(PlanMasine[[#This Row],[Column2]],1)</f>
        <v>25</v>
      </c>
    </row>
    <row r="1238" spans="1:23" x14ac:dyDescent="0.25">
      <c r="A1238">
        <v>1024023</v>
      </c>
      <c r="B1238">
        <v>1</v>
      </c>
      <c r="C1238">
        <v>1024040</v>
      </c>
      <c r="D1238" t="s">
        <v>1491</v>
      </c>
      <c r="E1238">
        <v>96</v>
      </c>
      <c r="F1238">
        <v>12</v>
      </c>
      <c r="G1238">
        <v>0</v>
      </c>
      <c r="H1238">
        <v>0</v>
      </c>
      <c r="I1238" t="s">
        <v>5</v>
      </c>
      <c r="J1238" t="s">
        <v>570</v>
      </c>
      <c r="K1238" t="s">
        <v>1799</v>
      </c>
      <c r="L1238" s="3">
        <v>45841</v>
      </c>
      <c r="M12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38" s="3">
        <v>45825</v>
      </c>
      <c r="O1238" s="5">
        <f>IFERROR((PlanMasine[[#This Row],[Norma]]/PlanMasine[[#This Row],[Q]])*(PlanMasine[[#This Row],[Q]]/SUMIF(C:C,PlanMasine[[#This Row],[RN]],B:B)*PlanMasine[[#This Row],[KPLQ]]),0)</f>
        <v>8</v>
      </c>
      <c r="P1238">
        <v>220643</v>
      </c>
      <c r="Q1238">
        <f>COUNTIF(PROMJENA!A:A,PlanMasine[[#This Row],[KPL]]&amp;"-"&amp;PlanMasine[[#This Row],[RN]])</f>
        <v>0</v>
      </c>
      <c r="R1238">
        <f>IFERROR(INDEX(REDOSLIJED!A:A,MATCH(PlanMasine[[#This Row],[KPL]],REDOSLIJED!B:B,0)),MAX(REDOSLIJED!A:A)+1)</f>
        <v>45</v>
      </c>
      <c r="S1238" s="9">
        <f>SUM($M$2:M1238)</f>
        <v>4.9256944444445008</v>
      </c>
      <c r="T1238" s="3">
        <f>PlanMasine[[#This Row],[Datum SAS]]-1</f>
        <v>45824</v>
      </c>
      <c r="U1238">
        <f>WEEKDAY(PlanMasine[[#This Row],[ZAVRŠETAK MAŠINSKE]],2)</f>
        <v>1</v>
      </c>
      <c r="V1238" s="3">
        <f>IF(WEEKDAY(PlanMasine[[#This Row],[Datum SAS]]-1,2)=7,PlanMasine[[#This Row],[Datum SAS]]-3,PlanMasine[[#This Row],[Datum SAS]]-1)</f>
        <v>45824</v>
      </c>
      <c r="W1238">
        <f>WEEKNUM(PlanMasine[[#This Row],[Column2]],1)</f>
        <v>25</v>
      </c>
    </row>
    <row r="1239" spans="1:23" x14ac:dyDescent="0.25">
      <c r="A1239">
        <v>1024023</v>
      </c>
      <c r="B1239">
        <v>1</v>
      </c>
      <c r="C1239">
        <v>1024038</v>
      </c>
      <c r="D1239" t="s">
        <v>2215</v>
      </c>
      <c r="E1239">
        <v>36</v>
      </c>
      <c r="F1239">
        <v>12</v>
      </c>
      <c r="G1239">
        <v>0</v>
      </c>
      <c r="H1239">
        <v>0</v>
      </c>
      <c r="I1239" t="s">
        <v>5</v>
      </c>
      <c r="J1239" t="s">
        <v>570</v>
      </c>
      <c r="K1239" t="s">
        <v>1799</v>
      </c>
      <c r="L1239" s="3">
        <v>45841</v>
      </c>
      <c r="M12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39" s="3">
        <v>45825</v>
      </c>
      <c r="O1239" s="5">
        <f>IFERROR((PlanMasine[[#This Row],[Norma]]/PlanMasine[[#This Row],[Q]])*(PlanMasine[[#This Row],[Q]]/SUMIF(C:C,PlanMasine[[#This Row],[RN]],B:B)*PlanMasine[[#This Row],[KPLQ]]),0)</f>
        <v>3</v>
      </c>
      <c r="P1239">
        <v>220641</v>
      </c>
      <c r="Q1239">
        <f>COUNTIF(PROMJENA!A:A,PlanMasine[[#This Row],[KPL]]&amp;"-"&amp;PlanMasine[[#This Row],[RN]])</f>
        <v>0</v>
      </c>
      <c r="R1239">
        <f>IFERROR(INDEX(REDOSLIJED!A:A,MATCH(PlanMasine[[#This Row],[KPL]],REDOSLIJED!B:B,0)),MAX(REDOSLIJED!A:A)+1)</f>
        <v>45</v>
      </c>
      <c r="S1239" s="9">
        <f>SUM($M$2:M1239)</f>
        <v>4.927777777777834</v>
      </c>
      <c r="T1239" s="3">
        <f>PlanMasine[[#This Row],[Datum SAS]]-1</f>
        <v>45824</v>
      </c>
      <c r="U1239">
        <f>WEEKDAY(PlanMasine[[#This Row],[ZAVRŠETAK MAŠINSKE]],2)</f>
        <v>1</v>
      </c>
      <c r="V1239" s="3">
        <f>IF(WEEKDAY(PlanMasine[[#This Row],[Datum SAS]]-1,2)=7,PlanMasine[[#This Row],[Datum SAS]]-3,PlanMasine[[#This Row],[Datum SAS]]-1)</f>
        <v>45824</v>
      </c>
      <c r="W1239">
        <f>WEEKNUM(PlanMasine[[#This Row],[Column2]],1)</f>
        <v>25</v>
      </c>
    </row>
    <row r="1240" spans="1:23" x14ac:dyDescent="0.25">
      <c r="A1240">
        <v>1024023</v>
      </c>
      <c r="B1240">
        <v>1</v>
      </c>
      <c r="C1240">
        <v>1024042</v>
      </c>
      <c r="D1240" t="s">
        <v>1492</v>
      </c>
      <c r="E1240">
        <v>72</v>
      </c>
      <c r="F1240">
        <v>12</v>
      </c>
      <c r="G1240">
        <v>0</v>
      </c>
      <c r="H1240">
        <v>0</v>
      </c>
      <c r="I1240" t="s">
        <v>5</v>
      </c>
      <c r="J1240" t="s">
        <v>570</v>
      </c>
      <c r="K1240" t="s">
        <v>1799</v>
      </c>
      <c r="L1240" s="3">
        <v>45841</v>
      </c>
      <c r="M12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40" s="3">
        <v>45825</v>
      </c>
      <c r="O1240" s="5">
        <f>IFERROR((PlanMasine[[#This Row],[Norma]]/PlanMasine[[#This Row],[Q]])*(PlanMasine[[#This Row],[Q]]/SUMIF(C:C,PlanMasine[[#This Row],[RN]],B:B)*PlanMasine[[#This Row],[KPLQ]]),0)</f>
        <v>6</v>
      </c>
      <c r="P1240">
        <v>220645</v>
      </c>
      <c r="Q1240">
        <f>COUNTIF(PROMJENA!A:A,PlanMasine[[#This Row],[KPL]]&amp;"-"&amp;PlanMasine[[#This Row],[RN]])</f>
        <v>0</v>
      </c>
      <c r="R1240">
        <f>IFERROR(INDEX(REDOSLIJED!A:A,MATCH(PlanMasine[[#This Row],[KPL]],REDOSLIJED!B:B,0)),MAX(REDOSLIJED!A:A)+1)</f>
        <v>45</v>
      </c>
      <c r="S1240" s="9">
        <f>SUM($M$2:M1240)</f>
        <v>4.9319444444445004</v>
      </c>
      <c r="T1240" s="3">
        <f>PlanMasine[[#This Row],[Datum SAS]]-1</f>
        <v>45824</v>
      </c>
      <c r="U1240">
        <f>WEEKDAY(PlanMasine[[#This Row],[ZAVRŠETAK MAŠINSKE]],2)</f>
        <v>1</v>
      </c>
      <c r="V1240" s="3">
        <f>IF(WEEKDAY(PlanMasine[[#This Row],[Datum SAS]]-1,2)=7,PlanMasine[[#This Row],[Datum SAS]]-3,PlanMasine[[#This Row],[Datum SAS]]-1)</f>
        <v>45824</v>
      </c>
      <c r="W1240">
        <f>WEEKNUM(PlanMasine[[#This Row],[Column2]],1)</f>
        <v>25</v>
      </c>
    </row>
    <row r="1241" spans="1:23" x14ac:dyDescent="0.25">
      <c r="A1241">
        <v>1024023</v>
      </c>
      <c r="B1241">
        <v>1</v>
      </c>
      <c r="C1241">
        <v>1024035</v>
      </c>
      <c r="D1241" t="s">
        <v>2213</v>
      </c>
      <c r="E1241">
        <v>60</v>
      </c>
      <c r="F1241">
        <v>12</v>
      </c>
      <c r="G1241">
        <v>0</v>
      </c>
      <c r="H1241">
        <v>0</v>
      </c>
      <c r="I1241" t="s">
        <v>5</v>
      </c>
      <c r="J1241" t="s">
        <v>570</v>
      </c>
      <c r="K1241" t="s">
        <v>1799</v>
      </c>
      <c r="L1241" s="3">
        <v>45841</v>
      </c>
      <c r="M12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41" s="3">
        <v>45825</v>
      </c>
      <c r="O1241" s="5">
        <f>IFERROR((PlanMasine[[#This Row],[Norma]]/PlanMasine[[#This Row],[Q]])*(PlanMasine[[#This Row],[Q]]/SUMIF(C:C,PlanMasine[[#This Row],[RN]],B:B)*PlanMasine[[#This Row],[KPLQ]]),0)</f>
        <v>5</v>
      </c>
      <c r="P1241">
        <v>220635</v>
      </c>
      <c r="Q1241">
        <f>COUNTIF(PROMJENA!A:A,PlanMasine[[#This Row],[KPL]]&amp;"-"&amp;PlanMasine[[#This Row],[RN]])</f>
        <v>0</v>
      </c>
      <c r="R1241">
        <f>IFERROR(INDEX(REDOSLIJED!A:A,MATCH(PlanMasine[[#This Row],[KPL]],REDOSLIJED!B:B,0)),MAX(REDOSLIJED!A:A)+1)</f>
        <v>45</v>
      </c>
      <c r="S1241" s="9">
        <f>SUM($M$2:M1241)</f>
        <v>4.9354166666667227</v>
      </c>
      <c r="T1241" s="3">
        <f>PlanMasine[[#This Row],[Datum SAS]]-1</f>
        <v>45824</v>
      </c>
      <c r="U1241">
        <f>WEEKDAY(PlanMasine[[#This Row],[ZAVRŠETAK MAŠINSKE]],2)</f>
        <v>1</v>
      </c>
      <c r="V1241" s="3">
        <f>IF(WEEKDAY(PlanMasine[[#This Row],[Datum SAS]]-1,2)=7,PlanMasine[[#This Row],[Datum SAS]]-3,PlanMasine[[#This Row],[Datum SAS]]-1)</f>
        <v>45824</v>
      </c>
      <c r="W1241">
        <f>WEEKNUM(PlanMasine[[#This Row],[Column2]],1)</f>
        <v>25</v>
      </c>
    </row>
    <row r="1242" spans="1:23" x14ac:dyDescent="0.25">
      <c r="A1242">
        <v>1024024</v>
      </c>
      <c r="B1242">
        <v>1</v>
      </c>
      <c r="C1242">
        <v>1024052</v>
      </c>
      <c r="D1242" t="s">
        <v>2059</v>
      </c>
      <c r="E1242">
        <v>18</v>
      </c>
      <c r="F1242">
        <v>12</v>
      </c>
      <c r="G1242">
        <v>0</v>
      </c>
      <c r="H1242">
        <v>0</v>
      </c>
      <c r="I1242" t="s">
        <v>5</v>
      </c>
      <c r="J1242" t="s">
        <v>570</v>
      </c>
      <c r="K1242" t="s">
        <v>1799</v>
      </c>
      <c r="L1242" s="3">
        <v>45841</v>
      </c>
      <c r="M12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42" s="3">
        <v>45825</v>
      </c>
      <c r="O1242" s="5">
        <f>IFERROR((PlanMasine[[#This Row],[Norma]]/PlanMasine[[#This Row],[Q]])*(PlanMasine[[#This Row],[Q]]/SUMIF(C:C,PlanMasine[[#This Row],[RN]],B:B)*PlanMasine[[#This Row],[KPLQ]]),0)</f>
        <v>1.5</v>
      </c>
      <c r="P1242">
        <v>220656</v>
      </c>
      <c r="Q1242">
        <f>COUNTIF(PROMJENA!A:A,PlanMasine[[#This Row],[KPL]]&amp;"-"&amp;PlanMasine[[#This Row],[RN]])</f>
        <v>0</v>
      </c>
      <c r="R1242">
        <f>IFERROR(INDEX(REDOSLIJED!A:A,MATCH(PlanMasine[[#This Row],[KPL]],REDOSLIJED!B:B,0)),MAX(REDOSLIJED!A:A)+1)</f>
        <v>45</v>
      </c>
      <c r="S1242" s="9">
        <f>SUM($M$2:M1242)</f>
        <v>4.9364583333333893</v>
      </c>
      <c r="T1242" s="3">
        <f>PlanMasine[[#This Row],[Datum SAS]]-1</f>
        <v>45824</v>
      </c>
      <c r="U1242">
        <f>WEEKDAY(PlanMasine[[#This Row],[ZAVRŠETAK MAŠINSKE]],2)</f>
        <v>1</v>
      </c>
      <c r="V1242" s="3">
        <f>IF(WEEKDAY(PlanMasine[[#This Row],[Datum SAS]]-1,2)=7,PlanMasine[[#This Row],[Datum SAS]]-3,PlanMasine[[#This Row],[Datum SAS]]-1)</f>
        <v>45824</v>
      </c>
      <c r="W1242">
        <f>WEEKNUM(PlanMasine[[#This Row],[Column2]],1)</f>
        <v>25</v>
      </c>
    </row>
    <row r="1243" spans="1:23" x14ac:dyDescent="0.25">
      <c r="A1243">
        <v>1024024</v>
      </c>
      <c r="B1243">
        <v>1</v>
      </c>
      <c r="C1243">
        <v>1024038</v>
      </c>
      <c r="D1243" t="s">
        <v>2215</v>
      </c>
      <c r="E1243">
        <v>36</v>
      </c>
      <c r="F1243">
        <v>12</v>
      </c>
      <c r="G1243">
        <v>0</v>
      </c>
      <c r="H1243">
        <v>0</v>
      </c>
      <c r="I1243" t="s">
        <v>5</v>
      </c>
      <c r="J1243" t="s">
        <v>570</v>
      </c>
      <c r="K1243" t="s">
        <v>1799</v>
      </c>
      <c r="L1243" s="3">
        <v>45841</v>
      </c>
      <c r="M12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43" s="3">
        <v>45825</v>
      </c>
      <c r="O1243" s="5">
        <f>IFERROR((PlanMasine[[#This Row],[Norma]]/PlanMasine[[#This Row],[Q]])*(PlanMasine[[#This Row],[Q]]/SUMIF(C:C,PlanMasine[[#This Row],[RN]],B:B)*PlanMasine[[#This Row],[KPLQ]]),0)</f>
        <v>3</v>
      </c>
      <c r="P1243">
        <v>220641</v>
      </c>
      <c r="Q1243">
        <f>COUNTIF(PROMJENA!A:A,PlanMasine[[#This Row],[KPL]]&amp;"-"&amp;PlanMasine[[#This Row],[RN]])</f>
        <v>0</v>
      </c>
      <c r="R1243">
        <f>IFERROR(INDEX(REDOSLIJED!A:A,MATCH(PlanMasine[[#This Row],[KPL]],REDOSLIJED!B:B,0)),MAX(REDOSLIJED!A:A)+1)</f>
        <v>45</v>
      </c>
      <c r="S1243" s="9">
        <f>SUM($M$2:M1243)</f>
        <v>4.9385416666667226</v>
      </c>
      <c r="T1243" s="3">
        <f>PlanMasine[[#This Row],[Datum SAS]]-1</f>
        <v>45824</v>
      </c>
      <c r="U1243">
        <f>WEEKDAY(PlanMasine[[#This Row],[ZAVRŠETAK MAŠINSKE]],2)</f>
        <v>1</v>
      </c>
      <c r="V1243" s="3">
        <f>IF(WEEKDAY(PlanMasine[[#This Row],[Datum SAS]]-1,2)=7,PlanMasine[[#This Row],[Datum SAS]]-3,PlanMasine[[#This Row],[Datum SAS]]-1)</f>
        <v>45824</v>
      </c>
      <c r="W1243">
        <f>WEEKNUM(PlanMasine[[#This Row],[Column2]],1)</f>
        <v>25</v>
      </c>
    </row>
    <row r="1244" spans="1:23" x14ac:dyDescent="0.25">
      <c r="A1244">
        <v>1024024</v>
      </c>
      <c r="B1244">
        <v>1</v>
      </c>
      <c r="C1244">
        <v>1024039</v>
      </c>
      <c r="D1244" t="s">
        <v>1755</v>
      </c>
      <c r="E1244">
        <v>60</v>
      </c>
      <c r="F1244">
        <v>12</v>
      </c>
      <c r="G1244">
        <v>0</v>
      </c>
      <c r="H1244">
        <v>0</v>
      </c>
      <c r="I1244" t="s">
        <v>5</v>
      </c>
      <c r="J1244" t="s">
        <v>570</v>
      </c>
      <c r="K1244" t="s">
        <v>1799</v>
      </c>
      <c r="L1244" s="3">
        <v>45841</v>
      </c>
      <c r="M12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44" s="3">
        <v>45825</v>
      </c>
      <c r="O1244" s="5">
        <f>IFERROR((PlanMasine[[#This Row],[Norma]]/PlanMasine[[#This Row],[Q]])*(PlanMasine[[#This Row],[Q]]/SUMIF(C:C,PlanMasine[[#This Row],[RN]],B:B)*PlanMasine[[#This Row],[KPLQ]]),0)</f>
        <v>5</v>
      </c>
      <c r="P1244">
        <v>220642</v>
      </c>
      <c r="Q1244">
        <f>COUNTIF(PROMJENA!A:A,PlanMasine[[#This Row],[KPL]]&amp;"-"&amp;PlanMasine[[#This Row],[RN]])</f>
        <v>0</v>
      </c>
      <c r="R1244">
        <f>IFERROR(INDEX(REDOSLIJED!A:A,MATCH(PlanMasine[[#This Row],[KPL]],REDOSLIJED!B:B,0)),MAX(REDOSLIJED!A:A)+1)</f>
        <v>45</v>
      </c>
      <c r="S1244" s="9">
        <f>SUM($M$2:M1244)</f>
        <v>4.9420138888889449</v>
      </c>
      <c r="T1244" s="3">
        <f>PlanMasine[[#This Row],[Datum SAS]]-1</f>
        <v>45824</v>
      </c>
      <c r="U1244">
        <f>WEEKDAY(PlanMasine[[#This Row],[ZAVRŠETAK MAŠINSKE]],2)</f>
        <v>1</v>
      </c>
      <c r="V1244" s="3">
        <f>IF(WEEKDAY(PlanMasine[[#This Row],[Datum SAS]]-1,2)=7,PlanMasine[[#This Row],[Datum SAS]]-3,PlanMasine[[#This Row],[Datum SAS]]-1)</f>
        <v>45824</v>
      </c>
      <c r="W1244">
        <f>WEEKNUM(PlanMasine[[#This Row],[Column2]],1)</f>
        <v>25</v>
      </c>
    </row>
    <row r="1245" spans="1:23" x14ac:dyDescent="0.25">
      <c r="A1245">
        <v>1024024</v>
      </c>
      <c r="B1245">
        <v>1</v>
      </c>
      <c r="C1245">
        <v>1024035</v>
      </c>
      <c r="D1245" t="s">
        <v>2213</v>
      </c>
      <c r="E1245">
        <v>60</v>
      </c>
      <c r="F1245">
        <v>12</v>
      </c>
      <c r="G1245">
        <v>0</v>
      </c>
      <c r="H1245">
        <v>0</v>
      </c>
      <c r="I1245" t="s">
        <v>5</v>
      </c>
      <c r="J1245" t="s">
        <v>570</v>
      </c>
      <c r="K1245" t="s">
        <v>1799</v>
      </c>
      <c r="L1245" s="3">
        <v>45841</v>
      </c>
      <c r="M12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45" s="3">
        <v>45825</v>
      </c>
      <c r="O1245" s="5">
        <f>IFERROR((PlanMasine[[#This Row],[Norma]]/PlanMasine[[#This Row],[Q]])*(PlanMasine[[#This Row],[Q]]/SUMIF(C:C,PlanMasine[[#This Row],[RN]],B:B)*PlanMasine[[#This Row],[KPLQ]]),0)</f>
        <v>5</v>
      </c>
      <c r="P1245">
        <v>220635</v>
      </c>
      <c r="Q1245">
        <f>COUNTIF(PROMJENA!A:A,PlanMasine[[#This Row],[KPL]]&amp;"-"&amp;PlanMasine[[#This Row],[RN]])</f>
        <v>0</v>
      </c>
      <c r="R1245">
        <f>IFERROR(INDEX(REDOSLIJED!A:A,MATCH(PlanMasine[[#This Row],[KPL]],REDOSLIJED!B:B,0)),MAX(REDOSLIJED!A:A)+1)</f>
        <v>45</v>
      </c>
      <c r="S1245" s="9">
        <f>SUM($M$2:M1245)</f>
        <v>4.9454861111111672</v>
      </c>
      <c r="T1245" s="3">
        <f>PlanMasine[[#This Row],[Datum SAS]]-1</f>
        <v>45824</v>
      </c>
      <c r="U1245">
        <f>WEEKDAY(PlanMasine[[#This Row],[ZAVRŠETAK MAŠINSKE]],2)</f>
        <v>1</v>
      </c>
      <c r="V1245" s="3">
        <f>IF(WEEKDAY(PlanMasine[[#This Row],[Datum SAS]]-1,2)=7,PlanMasine[[#This Row],[Datum SAS]]-3,PlanMasine[[#This Row],[Datum SAS]]-1)</f>
        <v>45824</v>
      </c>
      <c r="W1245">
        <f>WEEKNUM(PlanMasine[[#This Row],[Column2]],1)</f>
        <v>25</v>
      </c>
    </row>
    <row r="1246" spans="1:23" x14ac:dyDescent="0.25">
      <c r="A1246">
        <v>1024024</v>
      </c>
      <c r="B1246">
        <v>1</v>
      </c>
      <c r="C1246">
        <v>1024048</v>
      </c>
      <c r="D1246" t="s">
        <v>2212</v>
      </c>
      <c r="E1246">
        <v>48</v>
      </c>
      <c r="F1246">
        <v>12</v>
      </c>
      <c r="G1246">
        <v>0</v>
      </c>
      <c r="H1246">
        <v>0</v>
      </c>
      <c r="I1246" t="s">
        <v>5</v>
      </c>
      <c r="J1246" t="s">
        <v>570</v>
      </c>
      <c r="K1246" t="s">
        <v>1799</v>
      </c>
      <c r="L1246" s="3">
        <v>45841</v>
      </c>
      <c r="M12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246" s="3">
        <v>45825</v>
      </c>
      <c r="O1246" s="5">
        <f>IFERROR((PlanMasine[[#This Row],[Norma]]/PlanMasine[[#This Row],[Q]])*(PlanMasine[[#This Row],[Q]]/SUMIF(C:C,PlanMasine[[#This Row],[RN]],B:B)*PlanMasine[[#This Row],[KPLQ]]),0)</f>
        <v>4</v>
      </c>
      <c r="P1246">
        <v>220651</v>
      </c>
      <c r="Q1246">
        <f>COUNTIF(PROMJENA!A:A,PlanMasine[[#This Row],[KPL]]&amp;"-"&amp;PlanMasine[[#This Row],[RN]])</f>
        <v>0</v>
      </c>
      <c r="R1246">
        <f>IFERROR(INDEX(REDOSLIJED!A:A,MATCH(PlanMasine[[#This Row],[KPL]],REDOSLIJED!B:B,0)),MAX(REDOSLIJED!A:A)+1)</f>
        <v>45</v>
      </c>
      <c r="S1246" s="9">
        <f>SUM($M$2:M1246)</f>
        <v>4.9482638888889454</v>
      </c>
      <c r="T1246" s="3">
        <f>PlanMasine[[#This Row],[Datum SAS]]-1</f>
        <v>45824</v>
      </c>
      <c r="U1246">
        <f>WEEKDAY(PlanMasine[[#This Row],[ZAVRŠETAK MAŠINSKE]],2)</f>
        <v>1</v>
      </c>
      <c r="V1246" s="3">
        <f>IF(WEEKDAY(PlanMasine[[#This Row],[Datum SAS]]-1,2)=7,PlanMasine[[#This Row],[Datum SAS]]-3,PlanMasine[[#This Row],[Datum SAS]]-1)</f>
        <v>45824</v>
      </c>
      <c r="W1246">
        <f>WEEKNUM(PlanMasine[[#This Row],[Column2]],1)</f>
        <v>25</v>
      </c>
    </row>
    <row r="1247" spans="1:23" x14ac:dyDescent="0.25">
      <c r="A1247">
        <v>1024024</v>
      </c>
      <c r="B1247">
        <v>1</v>
      </c>
      <c r="C1247">
        <v>1024057</v>
      </c>
      <c r="D1247" t="s">
        <v>2057</v>
      </c>
      <c r="E1247">
        <v>18</v>
      </c>
      <c r="F1247">
        <v>12</v>
      </c>
      <c r="G1247">
        <v>0</v>
      </c>
      <c r="H1247">
        <v>0</v>
      </c>
      <c r="I1247" t="s">
        <v>5</v>
      </c>
      <c r="J1247" t="s">
        <v>570</v>
      </c>
      <c r="K1247" t="s">
        <v>1799</v>
      </c>
      <c r="L1247" s="3">
        <v>45841</v>
      </c>
      <c r="M12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47" s="3">
        <v>45825</v>
      </c>
      <c r="O1247" s="5">
        <f>IFERROR((PlanMasine[[#This Row],[Norma]]/PlanMasine[[#This Row],[Q]])*(PlanMasine[[#This Row],[Q]]/SUMIF(C:C,PlanMasine[[#This Row],[RN]],B:B)*PlanMasine[[#This Row],[KPLQ]]),0)</f>
        <v>1.5</v>
      </c>
      <c r="P1247">
        <v>220662</v>
      </c>
      <c r="Q1247">
        <f>COUNTIF(PROMJENA!A:A,PlanMasine[[#This Row],[KPL]]&amp;"-"&amp;PlanMasine[[#This Row],[RN]])</f>
        <v>0</v>
      </c>
      <c r="R1247">
        <f>IFERROR(INDEX(REDOSLIJED!A:A,MATCH(PlanMasine[[#This Row],[KPL]],REDOSLIJED!B:B,0)),MAX(REDOSLIJED!A:A)+1)</f>
        <v>45</v>
      </c>
      <c r="S1247" s="9">
        <f>SUM($M$2:M1247)</f>
        <v>4.949305555555612</v>
      </c>
      <c r="T1247" s="3">
        <f>PlanMasine[[#This Row],[Datum SAS]]-1</f>
        <v>45824</v>
      </c>
      <c r="U1247">
        <f>WEEKDAY(PlanMasine[[#This Row],[ZAVRŠETAK MAŠINSKE]],2)</f>
        <v>1</v>
      </c>
      <c r="V1247" s="3">
        <f>IF(WEEKDAY(PlanMasine[[#This Row],[Datum SAS]]-1,2)=7,PlanMasine[[#This Row],[Datum SAS]]-3,PlanMasine[[#This Row],[Datum SAS]]-1)</f>
        <v>45824</v>
      </c>
      <c r="W1247">
        <f>WEEKNUM(PlanMasine[[#This Row],[Column2]],1)</f>
        <v>25</v>
      </c>
    </row>
    <row r="1248" spans="1:23" x14ac:dyDescent="0.25">
      <c r="A1248">
        <v>1024024</v>
      </c>
      <c r="B1248">
        <v>1</v>
      </c>
      <c r="C1248">
        <v>1024040</v>
      </c>
      <c r="D1248" t="s">
        <v>1491</v>
      </c>
      <c r="E1248">
        <v>96</v>
      </c>
      <c r="F1248">
        <v>12</v>
      </c>
      <c r="G1248">
        <v>0</v>
      </c>
      <c r="H1248">
        <v>0</v>
      </c>
      <c r="I1248" t="s">
        <v>5</v>
      </c>
      <c r="J1248" t="s">
        <v>570</v>
      </c>
      <c r="K1248" t="s">
        <v>1799</v>
      </c>
      <c r="L1248" s="3">
        <v>45841</v>
      </c>
      <c r="M12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48" s="3">
        <v>45825</v>
      </c>
      <c r="O1248" s="5">
        <f>IFERROR((PlanMasine[[#This Row],[Norma]]/PlanMasine[[#This Row],[Q]])*(PlanMasine[[#This Row],[Q]]/SUMIF(C:C,PlanMasine[[#This Row],[RN]],B:B)*PlanMasine[[#This Row],[KPLQ]]),0)</f>
        <v>8</v>
      </c>
      <c r="P1248">
        <v>220643</v>
      </c>
      <c r="Q1248">
        <f>COUNTIF(PROMJENA!A:A,PlanMasine[[#This Row],[KPL]]&amp;"-"&amp;PlanMasine[[#This Row],[RN]])</f>
        <v>0</v>
      </c>
      <c r="R1248">
        <f>IFERROR(INDEX(REDOSLIJED!A:A,MATCH(PlanMasine[[#This Row],[KPL]],REDOSLIJED!B:B,0)),MAX(REDOSLIJED!A:A)+1)</f>
        <v>45</v>
      </c>
      <c r="S1248" s="9">
        <f>SUM($M$2:M1248)</f>
        <v>4.9548611111111676</v>
      </c>
      <c r="T1248" s="3">
        <f>PlanMasine[[#This Row],[Datum SAS]]-1</f>
        <v>45824</v>
      </c>
      <c r="U1248">
        <f>WEEKDAY(PlanMasine[[#This Row],[ZAVRŠETAK MAŠINSKE]],2)</f>
        <v>1</v>
      </c>
      <c r="V1248" s="3">
        <f>IF(WEEKDAY(PlanMasine[[#This Row],[Datum SAS]]-1,2)=7,PlanMasine[[#This Row],[Datum SAS]]-3,PlanMasine[[#This Row],[Datum SAS]]-1)</f>
        <v>45824</v>
      </c>
      <c r="W1248">
        <f>WEEKNUM(PlanMasine[[#This Row],[Column2]],1)</f>
        <v>25</v>
      </c>
    </row>
    <row r="1249" spans="1:23" x14ac:dyDescent="0.25">
      <c r="A1249">
        <v>1024024</v>
      </c>
      <c r="B1249">
        <v>1</v>
      </c>
      <c r="C1249">
        <v>1024034</v>
      </c>
      <c r="D1249" t="s">
        <v>2056</v>
      </c>
      <c r="E1249">
        <v>60</v>
      </c>
      <c r="F1249">
        <v>12</v>
      </c>
      <c r="G1249">
        <v>0</v>
      </c>
      <c r="H1249">
        <v>0</v>
      </c>
      <c r="I1249" t="s">
        <v>5</v>
      </c>
      <c r="J1249" t="s">
        <v>570</v>
      </c>
      <c r="K1249" t="s">
        <v>1799</v>
      </c>
      <c r="L1249" s="3">
        <v>45841</v>
      </c>
      <c r="M12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49" s="3">
        <v>45825</v>
      </c>
      <c r="O1249" s="5">
        <f>IFERROR((PlanMasine[[#This Row],[Norma]]/PlanMasine[[#This Row],[Q]])*(PlanMasine[[#This Row],[Q]]/SUMIF(C:C,PlanMasine[[#This Row],[RN]],B:B)*PlanMasine[[#This Row],[KPLQ]]),0)</f>
        <v>5</v>
      </c>
      <c r="P1249">
        <v>220634</v>
      </c>
      <c r="Q1249">
        <f>COUNTIF(PROMJENA!A:A,PlanMasine[[#This Row],[KPL]]&amp;"-"&amp;PlanMasine[[#This Row],[RN]])</f>
        <v>0</v>
      </c>
      <c r="R1249">
        <f>IFERROR(INDEX(REDOSLIJED!A:A,MATCH(PlanMasine[[#This Row],[KPL]],REDOSLIJED!B:B,0)),MAX(REDOSLIJED!A:A)+1)</f>
        <v>45</v>
      </c>
      <c r="S1249" s="9">
        <f>SUM($M$2:M1249)</f>
        <v>4.9583333333333899</v>
      </c>
      <c r="T1249" s="3">
        <f>PlanMasine[[#This Row],[Datum SAS]]-1</f>
        <v>45824</v>
      </c>
      <c r="U1249">
        <f>WEEKDAY(PlanMasine[[#This Row],[ZAVRŠETAK MAŠINSKE]],2)</f>
        <v>1</v>
      </c>
      <c r="V1249" s="3">
        <f>IF(WEEKDAY(PlanMasine[[#This Row],[Datum SAS]]-1,2)=7,PlanMasine[[#This Row],[Datum SAS]]-3,PlanMasine[[#This Row],[Datum SAS]]-1)</f>
        <v>45824</v>
      </c>
      <c r="W1249">
        <f>WEEKNUM(PlanMasine[[#This Row],[Column2]],1)</f>
        <v>25</v>
      </c>
    </row>
    <row r="1250" spans="1:23" x14ac:dyDescent="0.25">
      <c r="A1250">
        <v>1024024</v>
      </c>
      <c r="B1250">
        <v>1</v>
      </c>
      <c r="C1250">
        <v>1024041</v>
      </c>
      <c r="D1250" t="s">
        <v>1490</v>
      </c>
      <c r="E1250">
        <v>60</v>
      </c>
      <c r="F1250">
        <v>12</v>
      </c>
      <c r="G1250">
        <v>0</v>
      </c>
      <c r="H1250">
        <v>0</v>
      </c>
      <c r="I1250" t="s">
        <v>5</v>
      </c>
      <c r="J1250" t="s">
        <v>570</v>
      </c>
      <c r="K1250" t="s">
        <v>1799</v>
      </c>
      <c r="L1250" s="3">
        <v>45841</v>
      </c>
      <c r="M12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50" s="3">
        <v>45825</v>
      </c>
      <c r="O1250" s="5">
        <f>IFERROR((PlanMasine[[#This Row],[Norma]]/PlanMasine[[#This Row],[Q]])*(PlanMasine[[#This Row],[Q]]/SUMIF(C:C,PlanMasine[[#This Row],[RN]],B:B)*PlanMasine[[#This Row],[KPLQ]]),0)</f>
        <v>5</v>
      </c>
      <c r="P1250">
        <v>220644</v>
      </c>
      <c r="Q1250">
        <f>COUNTIF(PROMJENA!A:A,PlanMasine[[#This Row],[KPL]]&amp;"-"&amp;PlanMasine[[#This Row],[RN]])</f>
        <v>0</v>
      </c>
      <c r="R1250">
        <f>IFERROR(INDEX(REDOSLIJED!A:A,MATCH(PlanMasine[[#This Row],[KPL]],REDOSLIJED!B:B,0)),MAX(REDOSLIJED!A:A)+1)</f>
        <v>45</v>
      </c>
      <c r="S1250" s="9">
        <f>SUM($M$2:M1250)</f>
        <v>4.9618055555556122</v>
      </c>
      <c r="T1250" s="3">
        <f>PlanMasine[[#This Row],[Datum SAS]]-1</f>
        <v>45824</v>
      </c>
      <c r="U1250">
        <f>WEEKDAY(PlanMasine[[#This Row],[ZAVRŠETAK MAŠINSKE]],2)</f>
        <v>1</v>
      </c>
      <c r="V1250" s="3">
        <f>IF(WEEKDAY(PlanMasine[[#This Row],[Datum SAS]]-1,2)=7,PlanMasine[[#This Row],[Datum SAS]]-3,PlanMasine[[#This Row],[Datum SAS]]-1)</f>
        <v>45824</v>
      </c>
      <c r="W1250">
        <f>WEEKNUM(PlanMasine[[#This Row],[Column2]],1)</f>
        <v>25</v>
      </c>
    </row>
    <row r="1251" spans="1:23" x14ac:dyDescent="0.25">
      <c r="A1251">
        <v>1024024</v>
      </c>
      <c r="B1251">
        <v>1</v>
      </c>
      <c r="C1251">
        <v>1024042</v>
      </c>
      <c r="D1251" t="s">
        <v>1492</v>
      </c>
      <c r="E1251">
        <v>72</v>
      </c>
      <c r="F1251">
        <v>12</v>
      </c>
      <c r="G1251">
        <v>0</v>
      </c>
      <c r="H1251">
        <v>0</v>
      </c>
      <c r="I1251" t="s">
        <v>5</v>
      </c>
      <c r="J1251" t="s">
        <v>570</v>
      </c>
      <c r="K1251" t="s">
        <v>1799</v>
      </c>
      <c r="L1251" s="3">
        <v>45841</v>
      </c>
      <c r="M12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51" s="3">
        <v>45825</v>
      </c>
      <c r="O1251" s="5">
        <f>IFERROR((PlanMasine[[#This Row],[Norma]]/PlanMasine[[#This Row],[Q]])*(PlanMasine[[#This Row],[Q]]/SUMIF(C:C,PlanMasine[[#This Row],[RN]],B:B)*PlanMasine[[#This Row],[KPLQ]]),0)</f>
        <v>6</v>
      </c>
      <c r="P1251">
        <v>220645</v>
      </c>
      <c r="Q1251">
        <f>COUNTIF(PROMJENA!A:A,PlanMasine[[#This Row],[KPL]]&amp;"-"&amp;PlanMasine[[#This Row],[RN]])</f>
        <v>0</v>
      </c>
      <c r="R1251">
        <f>IFERROR(INDEX(REDOSLIJED!A:A,MATCH(PlanMasine[[#This Row],[KPL]],REDOSLIJED!B:B,0)),MAX(REDOSLIJED!A:A)+1)</f>
        <v>45</v>
      </c>
      <c r="S1251" s="9">
        <f>SUM($M$2:M1251)</f>
        <v>4.9659722222222786</v>
      </c>
      <c r="T1251" s="3">
        <f>PlanMasine[[#This Row],[Datum SAS]]-1</f>
        <v>45824</v>
      </c>
      <c r="U1251">
        <f>WEEKDAY(PlanMasine[[#This Row],[ZAVRŠETAK MAŠINSKE]],2)</f>
        <v>1</v>
      </c>
      <c r="V1251" s="3">
        <f>IF(WEEKDAY(PlanMasine[[#This Row],[Datum SAS]]-1,2)=7,PlanMasine[[#This Row],[Datum SAS]]-3,PlanMasine[[#This Row],[Datum SAS]]-1)</f>
        <v>45824</v>
      </c>
      <c r="W1251">
        <f>WEEKNUM(PlanMasine[[#This Row],[Column2]],1)</f>
        <v>25</v>
      </c>
    </row>
    <row r="1252" spans="1:23" x14ac:dyDescent="0.25">
      <c r="A1252">
        <v>1024024</v>
      </c>
      <c r="B1252">
        <v>1</v>
      </c>
      <c r="C1252">
        <v>1024047</v>
      </c>
      <c r="D1252" t="s">
        <v>2060</v>
      </c>
      <c r="E1252">
        <v>60</v>
      </c>
      <c r="F1252">
        <v>12</v>
      </c>
      <c r="G1252">
        <v>0</v>
      </c>
      <c r="H1252">
        <v>0</v>
      </c>
      <c r="I1252" t="s">
        <v>5</v>
      </c>
      <c r="J1252" t="s">
        <v>570</v>
      </c>
      <c r="K1252" t="s">
        <v>1799</v>
      </c>
      <c r="L1252" s="3">
        <v>45841</v>
      </c>
      <c r="M12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52" s="3">
        <v>45825</v>
      </c>
      <c r="O1252" s="5">
        <f>IFERROR((PlanMasine[[#This Row],[Norma]]/PlanMasine[[#This Row],[Q]])*(PlanMasine[[#This Row],[Q]]/SUMIF(C:C,PlanMasine[[#This Row],[RN]],B:B)*PlanMasine[[#This Row],[KPLQ]]),0)</f>
        <v>5</v>
      </c>
      <c r="P1252">
        <v>220650</v>
      </c>
      <c r="Q1252">
        <f>COUNTIF(PROMJENA!A:A,PlanMasine[[#This Row],[KPL]]&amp;"-"&amp;PlanMasine[[#This Row],[RN]])</f>
        <v>0</v>
      </c>
      <c r="R1252">
        <f>IFERROR(INDEX(REDOSLIJED!A:A,MATCH(PlanMasine[[#This Row],[KPL]],REDOSLIJED!B:B,0)),MAX(REDOSLIJED!A:A)+1)</f>
        <v>45</v>
      </c>
      <c r="S1252" s="9">
        <f>SUM($M$2:M1252)</f>
        <v>4.969444444444501</v>
      </c>
      <c r="T1252" s="3">
        <f>PlanMasine[[#This Row],[Datum SAS]]-1</f>
        <v>45824</v>
      </c>
      <c r="U1252">
        <f>WEEKDAY(PlanMasine[[#This Row],[ZAVRŠETAK MAŠINSKE]],2)</f>
        <v>1</v>
      </c>
      <c r="V1252" s="3">
        <f>IF(WEEKDAY(PlanMasine[[#This Row],[Datum SAS]]-1,2)=7,PlanMasine[[#This Row],[Datum SAS]]-3,PlanMasine[[#This Row],[Datum SAS]]-1)</f>
        <v>45824</v>
      </c>
      <c r="W1252">
        <f>WEEKNUM(PlanMasine[[#This Row],[Column2]],1)</f>
        <v>25</v>
      </c>
    </row>
    <row r="1253" spans="1:23" x14ac:dyDescent="0.25">
      <c r="A1253">
        <v>1024024</v>
      </c>
      <c r="B1253">
        <v>1</v>
      </c>
      <c r="C1253">
        <v>1024045</v>
      </c>
      <c r="D1253" t="s">
        <v>2058</v>
      </c>
      <c r="E1253">
        <v>18</v>
      </c>
      <c r="F1253">
        <v>12</v>
      </c>
      <c r="G1253">
        <v>0</v>
      </c>
      <c r="H1253">
        <v>0</v>
      </c>
      <c r="I1253" t="s">
        <v>5</v>
      </c>
      <c r="J1253" t="s">
        <v>570</v>
      </c>
      <c r="K1253" t="s">
        <v>1799</v>
      </c>
      <c r="L1253" s="3">
        <v>45841</v>
      </c>
      <c r="M12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53" s="3">
        <v>45825</v>
      </c>
      <c r="O1253" s="5">
        <f>IFERROR((PlanMasine[[#This Row],[Norma]]/PlanMasine[[#This Row],[Q]])*(PlanMasine[[#This Row],[Q]]/SUMIF(C:C,PlanMasine[[#This Row],[RN]],B:B)*PlanMasine[[#This Row],[KPLQ]]),0)</f>
        <v>1.5</v>
      </c>
      <c r="P1253">
        <v>220648</v>
      </c>
      <c r="Q1253">
        <f>COUNTIF(PROMJENA!A:A,PlanMasine[[#This Row],[KPL]]&amp;"-"&amp;PlanMasine[[#This Row],[RN]])</f>
        <v>0</v>
      </c>
      <c r="R1253">
        <f>IFERROR(INDEX(REDOSLIJED!A:A,MATCH(PlanMasine[[#This Row],[KPL]],REDOSLIJED!B:B,0)),MAX(REDOSLIJED!A:A)+1)</f>
        <v>45</v>
      </c>
      <c r="S1253" s="9">
        <f>SUM($M$2:M1253)</f>
        <v>4.9704861111111676</v>
      </c>
      <c r="T1253" s="3">
        <f>PlanMasine[[#This Row],[Datum SAS]]-1</f>
        <v>45824</v>
      </c>
      <c r="U1253">
        <f>WEEKDAY(PlanMasine[[#This Row],[ZAVRŠETAK MAŠINSKE]],2)</f>
        <v>1</v>
      </c>
      <c r="V1253" s="3">
        <f>IF(WEEKDAY(PlanMasine[[#This Row],[Datum SAS]]-1,2)=7,PlanMasine[[#This Row],[Datum SAS]]-3,PlanMasine[[#This Row],[Datum SAS]]-1)</f>
        <v>45824</v>
      </c>
      <c r="W1253">
        <f>WEEKNUM(PlanMasine[[#This Row],[Column2]],1)</f>
        <v>25</v>
      </c>
    </row>
    <row r="1254" spans="1:23" x14ac:dyDescent="0.25">
      <c r="A1254">
        <v>1024025</v>
      </c>
      <c r="B1254">
        <v>1</v>
      </c>
      <c r="C1254">
        <v>1024048</v>
      </c>
      <c r="D1254" t="s">
        <v>2212</v>
      </c>
      <c r="E1254">
        <v>48</v>
      </c>
      <c r="F1254">
        <v>12</v>
      </c>
      <c r="G1254">
        <v>0</v>
      </c>
      <c r="H1254">
        <v>0</v>
      </c>
      <c r="I1254" t="s">
        <v>5</v>
      </c>
      <c r="J1254" t="s">
        <v>570</v>
      </c>
      <c r="K1254" t="s">
        <v>1799</v>
      </c>
      <c r="L1254" s="3">
        <v>45841</v>
      </c>
      <c r="M12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254" s="3">
        <v>45825</v>
      </c>
      <c r="O1254" s="5">
        <f>IFERROR((PlanMasine[[#This Row],[Norma]]/PlanMasine[[#This Row],[Q]])*(PlanMasine[[#This Row],[Q]]/SUMIF(C:C,PlanMasine[[#This Row],[RN]],B:B)*PlanMasine[[#This Row],[KPLQ]]),0)</f>
        <v>4</v>
      </c>
      <c r="P1254">
        <v>220651</v>
      </c>
      <c r="Q1254">
        <f>COUNTIF(PROMJENA!A:A,PlanMasine[[#This Row],[KPL]]&amp;"-"&amp;PlanMasine[[#This Row],[RN]])</f>
        <v>0</v>
      </c>
      <c r="R1254">
        <f>IFERROR(INDEX(REDOSLIJED!A:A,MATCH(PlanMasine[[#This Row],[KPL]],REDOSLIJED!B:B,0)),MAX(REDOSLIJED!A:A)+1)</f>
        <v>45</v>
      </c>
      <c r="S1254" s="9">
        <f>SUM($M$2:M1254)</f>
        <v>4.9732638888889458</v>
      </c>
      <c r="T1254" s="3">
        <f>PlanMasine[[#This Row],[Datum SAS]]-1</f>
        <v>45824</v>
      </c>
      <c r="U1254">
        <f>WEEKDAY(PlanMasine[[#This Row],[ZAVRŠETAK MAŠINSKE]],2)</f>
        <v>1</v>
      </c>
      <c r="V1254" s="3">
        <f>IF(WEEKDAY(PlanMasine[[#This Row],[Datum SAS]]-1,2)=7,PlanMasine[[#This Row],[Datum SAS]]-3,PlanMasine[[#This Row],[Datum SAS]]-1)</f>
        <v>45824</v>
      </c>
      <c r="W1254">
        <f>WEEKNUM(PlanMasine[[#This Row],[Column2]],1)</f>
        <v>25</v>
      </c>
    </row>
    <row r="1255" spans="1:23" x14ac:dyDescent="0.25">
      <c r="A1255">
        <v>1024025</v>
      </c>
      <c r="B1255">
        <v>1</v>
      </c>
      <c r="C1255">
        <v>1024038</v>
      </c>
      <c r="D1255" t="s">
        <v>2215</v>
      </c>
      <c r="E1255">
        <v>36</v>
      </c>
      <c r="F1255">
        <v>12</v>
      </c>
      <c r="G1255">
        <v>0</v>
      </c>
      <c r="H1255">
        <v>0</v>
      </c>
      <c r="I1255" t="s">
        <v>5</v>
      </c>
      <c r="J1255" t="s">
        <v>570</v>
      </c>
      <c r="K1255" t="s">
        <v>1799</v>
      </c>
      <c r="L1255" s="3">
        <v>45841</v>
      </c>
      <c r="M12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55" s="3">
        <v>45825</v>
      </c>
      <c r="O1255" s="5">
        <f>IFERROR((PlanMasine[[#This Row],[Norma]]/PlanMasine[[#This Row],[Q]])*(PlanMasine[[#This Row],[Q]]/SUMIF(C:C,PlanMasine[[#This Row],[RN]],B:B)*PlanMasine[[#This Row],[KPLQ]]),0)</f>
        <v>3</v>
      </c>
      <c r="P1255">
        <v>220641</v>
      </c>
      <c r="Q1255">
        <f>COUNTIF(PROMJENA!A:A,PlanMasine[[#This Row],[KPL]]&amp;"-"&amp;PlanMasine[[#This Row],[RN]])</f>
        <v>0</v>
      </c>
      <c r="R1255">
        <f>IFERROR(INDEX(REDOSLIJED!A:A,MATCH(PlanMasine[[#This Row],[KPL]],REDOSLIJED!B:B,0)),MAX(REDOSLIJED!A:A)+1)</f>
        <v>45</v>
      </c>
      <c r="S1255" s="9">
        <f>SUM($M$2:M1255)</f>
        <v>4.975347222222279</v>
      </c>
      <c r="T1255" s="3">
        <f>PlanMasine[[#This Row],[Datum SAS]]-1</f>
        <v>45824</v>
      </c>
      <c r="U1255">
        <f>WEEKDAY(PlanMasine[[#This Row],[ZAVRŠETAK MAŠINSKE]],2)</f>
        <v>1</v>
      </c>
      <c r="V1255" s="3">
        <f>IF(WEEKDAY(PlanMasine[[#This Row],[Datum SAS]]-1,2)=7,PlanMasine[[#This Row],[Datum SAS]]-3,PlanMasine[[#This Row],[Datum SAS]]-1)</f>
        <v>45824</v>
      </c>
      <c r="W1255">
        <f>WEEKNUM(PlanMasine[[#This Row],[Column2]],1)</f>
        <v>25</v>
      </c>
    </row>
    <row r="1256" spans="1:23" x14ac:dyDescent="0.25">
      <c r="A1256">
        <v>1024025</v>
      </c>
      <c r="B1256">
        <v>1</v>
      </c>
      <c r="C1256">
        <v>1024047</v>
      </c>
      <c r="D1256" t="s">
        <v>2060</v>
      </c>
      <c r="E1256">
        <v>60</v>
      </c>
      <c r="F1256">
        <v>12</v>
      </c>
      <c r="G1256">
        <v>0</v>
      </c>
      <c r="H1256">
        <v>0</v>
      </c>
      <c r="I1256" t="s">
        <v>5</v>
      </c>
      <c r="J1256" t="s">
        <v>570</v>
      </c>
      <c r="K1256" t="s">
        <v>1799</v>
      </c>
      <c r="L1256" s="3">
        <v>45841</v>
      </c>
      <c r="M12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56" s="3">
        <v>45825</v>
      </c>
      <c r="O1256" s="5">
        <f>IFERROR((PlanMasine[[#This Row],[Norma]]/PlanMasine[[#This Row],[Q]])*(PlanMasine[[#This Row],[Q]]/SUMIF(C:C,PlanMasine[[#This Row],[RN]],B:B)*PlanMasine[[#This Row],[KPLQ]]),0)</f>
        <v>5</v>
      </c>
      <c r="P1256">
        <v>220650</v>
      </c>
      <c r="Q1256">
        <f>COUNTIF(PROMJENA!A:A,PlanMasine[[#This Row],[KPL]]&amp;"-"&amp;PlanMasine[[#This Row],[RN]])</f>
        <v>0</v>
      </c>
      <c r="R1256">
        <f>IFERROR(INDEX(REDOSLIJED!A:A,MATCH(PlanMasine[[#This Row],[KPL]],REDOSLIJED!B:B,0)),MAX(REDOSLIJED!A:A)+1)</f>
        <v>45</v>
      </c>
      <c r="S1256" s="9">
        <f>SUM($M$2:M1256)</f>
        <v>4.9788194444445013</v>
      </c>
      <c r="T1256" s="3">
        <f>PlanMasine[[#This Row],[Datum SAS]]-1</f>
        <v>45824</v>
      </c>
      <c r="U1256">
        <f>WEEKDAY(PlanMasine[[#This Row],[ZAVRŠETAK MAŠINSKE]],2)</f>
        <v>1</v>
      </c>
      <c r="V1256" s="3">
        <f>IF(WEEKDAY(PlanMasine[[#This Row],[Datum SAS]]-1,2)=7,PlanMasine[[#This Row],[Datum SAS]]-3,PlanMasine[[#This Row],[Datum SAS]]-1)</f>
        <v>45824</v>
      </c>
      <c r="W1256">
        <f>WEEKNUM(PlanMasine[[#This Row],[Column2]],1)</f>
        <v>25</v>
      </c>
    </row>
    <row r="1257" spans="1:23" x14ac:dyDescent="0.25">
      <c r="A1257">
        <v>1024025</v>
      </c>
      <c r="B1257">
        <v>1</v>
      </c>
      <c r="C1257">
        <v>1024040</v>
      </c>
      <c r="D1257" t="s">
        <v>1491</v>
      </c>
      <c r="E1257">
        <v>96</v>
      </c>
      <c r="F1257">
        <v>12</v>
      </c>
      <c r="G1257">
        <v>0</v>
      </c>
      <c r="H1257">
        <v>0</v>
      </c>
      <c r="I1257" t="s">
        <v>5</v>
      </c>
      <c r="J1257" t="s">
        <v>570</v>
      </c>
      <c r="K1257" t="s">
        <v>1799</v>
      </c>
      <c r="L1257" s="3">
        <v>45841</v>
      </c>
      <c r="M12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57" s="3">
        <v>45825</v>
      </c>
      <c r="O1257" s="5">
        <f>IFERROR((PlanMasine[[#This Row],[Norma]]/PlanMasine[[#This Row],[Q]])*(PlanMasine[[#This Row],[Q]]/SUMIF(C:C,PlanMasine[[#This Row],[RN]],B:B)*PlanMasine[[#This Row],[KPLQ]]),0)</f>
        <v>8</v>
      </c>
      <c r="P1257">
        <v>220643</v>
      </c>
      <c r="Q1257">
        <f>COUNTIF(PROMJENA!A:A,PlanMasine[[#This Row],[KPL]]&amp;"-"&amp;PlanMasine[[#This Row],[RN]])</f>
        <v>0</v>
      </c>
      <c r="R1257">
        <f>IFERROR(INDEX(REDOSLIJED!A:A,MATCH(PlanMasine[[#This Row],[KPL]],REDOSLIJED!B:B,0)),MAX(REDOSLIJED!A:A)+1)</f>
        <v>45</v>
      </c>
      <c r="S1257" s="9">
        <f>SUM($M$2:M1257)</f>
        <v>4.9843750000000568</v>
      </c>
      <c r="T1257" s="3">
        <f>PlanMasine[[#This Row],[Datum SAS]]-1</f>
        <v>45824</v>
      </c>
      <c r="U1257">
        <f>WEEKDAY(PlanMasine[[#This Row],[ZAVRŠETAK MAŠINSKE]],2)</f>
        <v>1</v>
      </c>
      <c r="V1257" s="3">
        <f>IF(WEEKDAY(PlanMasine[[#This Row],[Datum SAS]]-1,2)=7,PlanMasine[[#This Row],[Datum SAS]]-3,PlanMasine[[#This Row],[Datum SAS]]-1)</f>
        <v>45824</v>
      </c>
      <c r="W1257">
        <f>WEEKNUM(PlanMasine[[#This Row],[Column2]],1)</f>
        <v>25</v>
      </c>
    </row>
    <row r="1258" spans="1:23" x14ac:dyDescent="0.25">
      <c r="A1258">
        <v>1024025</v>
      </c>
      <c r="B1258">
        <v>1</v>
      </c>
      <c r="C1258">
        <v>1024039</v>
      </c>
      <c r="D1258" t="s">
        <v>1755</v>
      </c>
      <c r="E1258">
        <v>60</v>
      </c>
      <c r="F1258">
        <v>12</v>
      </c>
      <c r="G1258">
        <v>0</v>
      </c>
      <c r="H1258">
        <v>0</v>
      </c>
      <c r="I1258" t="s">
        <v>5</v>
      </c>
      <c r="J1258" t="s">
        <v>570</v>
      </c>
      <c r="K1258" t="s">
        <v>1799</v>
      </c>
      <c r="L1258" s="3">
        <v>45841</v>
      </c>
      <c r="M12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58" s="3">
        <v>45825</v>
      </c>
      <c r="O1258" s="5">
        <f>IFERROR((PlanMasine[[#This Row],[Norma]]/PlanMasine[[#This Row],[Q]])*(PlanMasine[[#This Row],[Q]]/SUMIF(C:C,PlanMasine[[#This Row],[RN]],B:B)*PlanMasine[[#This Row],[KPLQ]]),0)</f>
        <v>5</v>
      </c>
      <c r="P1258">
        <v>220642</v>
      </c>
      <c r="Q1258">
        <f>COUNTIF(PROMJENA!A:A,PlanMasine[[#This Row],[KPL]]&amp;"-"&amp;PlanMasine[[#This Row],[RN]])</f>
        <v>0</v>
      </c>
      <c r="R1258">
        <f>IFERROR(INDEX(REDOSLIJED!A:A,MATCH(PlanMasine[[#This Row],[KPL]],REDOSLIJED!B:B,0)),MAX(REDOSLIJED!A:A)+1)</f>
        <v>45</v>
      </c>
      <c r="S1258" s="9">
        <f>SUM($M$2:M1258)</f>
        <v>4.9878472222222792</v>
      </c>
      <c r="T1258" s="3">
        <f>PlanMasine[[#This Row],[Datum SAS]]-1</f>
        <v>45824</v>
      </c>
      <c r="U1258">
        <f>WEEKDAY(PlanMasine[[#This Row],[ZAVRŠETAK MAŠINSKE]],2)</f>
        <v>1</v>
      </c>
      <c r="V1258" s="3">
        <f>IF(WEEKDAY(PlanMasine[[#This Row],[Datum SAS]]-1,2)=7,PlanMasine[[#This Row],[Datum SAS]]-3,PlanMasine[[#This Row],[Datum SAS]]-1)</f>
        <v>45824</v>
      </c>
      <c r="W1258">
        <f>WEEKNUM(PlanMasine[[#This Row],[Column2]],1)</f>
        <v>25</v>
      </c>
    </row>
    <row r="1259" spans="1:23" x14ac:dyDescent="0.25">
      <c r="A1259">
        <v>1024025</v>
      </c>
      <c r="B1259">
        <v>1</v>
      </c>
      <c r="C1259">
        <v>1024045</v>
      </c>
      <c r="D1259" t="s">
        <v>2058</v>
      </c>
      <c r="E1259">
        <v>18</v>
      </c>
      <c r="F1259">
        <v>12</v>
      </c>
      <c r="G1259">
        <v>0</v>
      </c>
      <c r="H1259">
        <v>0</v>
      </c>
      <c r="I1259" t="s">
        <v>5</v>
      </c>
      <c r="J1259" t="s">
        <v>570</v>
      </c>
      <c r="K1259" t="s">
        <v>1799</v>
      </c>
      <c r="L1259" s="3">
        <v>45841</v>
      </c>
      <c r="M12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59" s="3">
        <v>45825</v>
      </c>
      <c r="O1259" s="5">
        <f>IFERROR((PlanMasine[[#This Row],[Norma]]/PlanMasine[[#This Row],[Q]])*(PlanMasine[[#This Row],[Q]]/SUMIF(C:C,PlanMasine[[#This Row],[RN]],B:B)*PlanMasine[[#This Row],[KPLQ]]),0)</f>
        <v>1.5</v>
      </c>
      <c r="P1259">
        <v>220648</v>
      </c>
      <c r="Q1259">
        <f>COUNTIF(PROMJENA!A:A,PlanMasine[[#This Row],[KPL]]&amp;"-"&amp;PlanMasine[[#This Row],[RN]])</f>
        <v>0</v>
      </c>
      <c r="R1259">
        <f>IFERROR(INDEX(REDOSLIJED!A:A,MATCH(PlanMasine[[#This Row],[KPL]],REDOSLIJED!B:B,0)),MAX(REDOSLIJED!A:A)+1)</f>
        <v>45</v>
      </c>
      <c r="S1259" s="9">
        <f>SUM($M$2:M1259)</f>
        <v>4.9888888888889458</v>
      </c>
      <c r="T1259" s="3">
        <f>PlanMasine[[#This Row],[Datum SAS]]-1</f>
        <v>45824</v>
      </c>
      <c r="U1259">
        <f>WEEKDAY(PlanMasine[[#This Row],[ZAVRŠETAK MAŠINSKE]],2)</f>
        <v>1</v>
      </c>
      <c r="V1259" s="3">
        <f>IF(WEEKDAY(PlanMasine[[#This Row],[Datum SAS]]-1,2)=7,PlanMasine[[#This Row],[Datum SAS]]-3,PlanMasine[[#This Row],[Datum SAS]]-1)</f>
        <v>45824</v>
      </c>
      <c r="W1259">
        <f>WEEKNUM(PlanMasine[[#This Row],[Column2]],1)</f>
        <v>25</v>
      </c>
    </row>
    <row r="1260" spans="1:23" x14ac:dyDescent="0.25">
      <c r="A1260">
        <v>1024025</v>
      </c>
      <c r="B1260">
        <v>1</v>
      </c>
      <c r="C1260">
        <v>1024052</v>
      </c>
      <c r="D1260" t="s">
        <v>2059</v>
      </c>
      <c r="E1260">
        <v>18</v>
      </c>
      <c r="F1260">
        <v>12</v>
      </c>
      <c r="G1260">
        <v>0</v>
      </c>
      <c r="H1260">
        <v>0</v>
      </c>
      <c r="I1260" t="s">
        <v>5</v>
      </c>
      <c r="J1260" t="s">
        <v>570</v>
      </c>
      <c r="K1260" t="s">
        <v>1799</v>
      </c>
      <c r="L1260" s="3">
        <v>45841</v>
      </c>
      <c r="M12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60" s="3">
        <v>45825</v>
      </c>
      <c r="O1260" s="5">
        <f>IFERROR((PlanMasine[[#This Row],[Norma]]/PlanMasine[[#This Row],[Q]])*(PlanMasine[[#This Row],[Q]]/SUMIF(C:C,PlanMasine[[#This Row],[RN]],B:B)*PlanMasine[[#This Row],[KPLQ]]),0)</f>
        <v>1.5</v>
      </c>
      <c r="P1260">
        <v>220656</v>
      </c>
      <c r="Q1260">
        <f>COUNTIF(PROMJENA!A:A,PlanMasine[[#This Row],[KPL]]&amp;"-"&amp;PlanMasine[[#This Row],[RN]])</f>
        <v>0</v>
      </c>
      <c r="R1260">
        <f>IFERROR(INDEX(REDOSLIJED!A:A,MATCH(PlanMasine[[#This Row],[KPL]],REDOSLIJED!B:B,0)),MAX(REDOSLIJED!A:A)+1)</f>
        <v>45</v>
      </c>
      <c r="S1260" s="9">
        <f>SUM($M$2:M1260)</f>
        <v>4.9899305555556124</v>
      </c>
      <c r="T1260" s="3">
        <f>PlanMasine[[#This Row],[Datum SAS]]-1</f>
        <v>45824</v>
      </c>
      <c r="U1260">
        <f>WEEKDAY(PlanMasine[[#This Row],[ZAVRŠETAK MAŠINSKE]],2)</f>
        <v>1</v>
      </c>
      <c r="V1260" s="3">
        <f>IF(WEEKDAY(PlanMasine[[#This Row],[Datum SAS]]-1,2)=7,PlanMasine[[#This Row],[Datum SAS]]-3,PlanMasine[[#This Row],[Datum SAS]]-1)</f>
        <v>45824</v>
      </c>
      <c r="W1260">
        <f>WEEKNUM(PlanMasine[[#This Row],[Column2]],1)</f>
        <v>25</v>
      </c>
    </row>
    <row r="1261" spans="1:23" x14ac:dyDescent="0.25">
      <c r="A1261">
        <v>1024025</v>
      </c>
      <c r="B1261">
        <v>1</v>
      </c>
      <c r="C1261">
        <v>1024034</v>
      </c>
      <c r="D1261" t="s">
        <v>2056</v>
      </c>
      <c r="E1261">
        <v>60</v>
      </c>
      <c r="F1261">
        <v>12</v>
      </c>
      <c r="G1261">
        <v>0</v>
      </c>
      <c r="H1261">
        <v>0</v>
      </c>
      <c r="I1261" t="s">
        <v>5</v>
      </c>
      <c r="J1261" t="s">
        <v>570</v>
      </c>
      <c r="K1261" t="s">
        <v>1799</v>
      </c>
      <c r="L1261" s="3">
        <v>45841</v>
      </c>
      <c r="M12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61" s="3">
        <v>45825</v>
      </c>
      <c r="O1261" s="5">
        <f>IFERROR((PlanMasine[[#This Row],[Norma]]/PlanMasine[[#This Row],[Q]])*(PlanMasine[[#This Row],[Q]]/SUMIF(C:C,PlanMasine[[#This Row],[RN]],B:B)*PlanMasine[[#This Row],[KPLQ]]),0)</f>
        <v>5</v>
      </c>
      <c r="P1261">
        <v>220634</v>
      </c>
      <c r="Q1261">
        <f>COUNTIF(PROMJENA!A:A,PlanMasine[[#This Row],[KPL]]&amp;"-"&amp;PlanMasine[[#This Row],[RN]])</f>
        <v>0</v>
      </c>
      <c r="R1261">
        <f>IFERROR(INDEX(REDOSLIJED!A:A,MATCH(PlanMasine[[#This Row],[KPL]],REDOSLIJED!B:B,0)),MAX(REDOSLIJED!A:A)+1)</f>
        <v>45</v>
      </c>
      <c r="S1261" s="9">
        <f>SUM($M$2:M1261)</f>
        <v>4.9934027777778347</v>
      </c>
      <c r="T1261" s="3">
        <f>PlanMasine[[#This Row],[Datum SAS]]-1</f>
        <v>45824</v>
      </c>
      <c r="U1261">
        <f>WEEKDAY(PlanMasine[[#This Row],[ZAVRŠETAK MAŠINSKE]],2)</f>
        <v>1</v>
      </c>
      <c r="V1261" s="3">
        <f>IF(WEEKDAY(PlanMasine[[#This Row],[Datum SAS]]-1,2)=7,PlanMasine[[#This Row],[Datum SAS]]-3,PlanMasine[[#This Row],[Datum SAS]]-1)</f>
        <v>45824</v>
      </c>
      <c r="W1261">
        <f>WEEKNUM(PlanMasine[[#This Row],[Column2]],1)</f>
        <v>25</v>
      </c>
    </row>
    <row r="1262" spans="1:23" x14ac:dyDescent="0.25">
      <c r="A1262">
        <v>1024025</v>
      </c>
      <c r="B1262">
        <v>1</v>
      </c>
      <c r="C1262">
        <v>1024057</v>
      </c>
      <c r="D1262" t="s">
        <v>2057</v>
      </c>
      <c r="E1262">
        <v>18</v>
      </c>
      <c r="F1262">
        <v>12</v>
      </c>
      <c r="G1262">
        <v>0</v>
      </c>
      <c r="H1262">
        <v>0</v>
      </c>
      <c r="I1262" t="s">
        <v>5</v>
      </c>
      <c r="J1262" t="s">
        <v>570</v>
      </c>
      <c r="K1262" t="s">
        <v>1799</v>
      </c>
      <c r="L1262" s="3">
        <v>45841</v>
      </c>
      <c r="M12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62" s="3">
        <v>45825</v>
      </c>
      <c r="O1262" s="5">
        <f>IFERROR((PlanMasine[[#This Row],[Norma]]/PlanMasine[[#This Row],[Q]])*(PlanMasine[[#This Row],[Q]]/SUMIF(C:C,PlanMasine[[#This Row],[RN]],B:B)*PlanMasine[[#This Row],[KPLQ]]),0)</f>
        <v>1.5</v>
      </c>
      <c r="P1262">
        <v>220662</v>
      </c>
      <c r="Q1262">
        <f>COUNTIF(PROMJENA!A:A,PlanMasine[[#This Row],[KPL]]&amp;"-"&amp;PlanMasine[[#This Row],[RN]])</f>
        <v>0</v>
      </c>
      <c r="R1262">
        <f>IFERROR(INDEX(REDOSLIJED!A:A,MATCH(PlanMasine[[#This Row],[KPL]],REDOSLIJED!B:B,0)),MAX(REDOSLIJED!A:A)+1)</f>
        <v>45</v>
      </c>
      <c r="S1262" s="9">
        <f>SUM($M$2:M1262)</f>
        <v>4.9944444444445013</v>
      </c>
      <c r="T1262" s="3">
        <f>PlanMasine[[#This Row],[Datum SAS]]-1</f>
        <v>45824</v>
      </c>
      <c r="U1262">
        <f>WEEKDAY(PlanMasine[[#This Row],[ZAVRŠETAK MAŠINSKE]],2)</f>
        <v>1</v>
      </c>
      <c r="V1262" s="3">
        <f>IF(WEEKDAY(PlanMasine[[#This Row],[Datum SAS]]-1,2)=7,PlanMasine[[#This Row],[Datum SAS]]-3,PlanMasine[[#This Row],[Datum SAS]]-1)</f>
        <v>45824</v>
      </c>
      <c r="W1262">
        <f>WEEKNUM(PlanMasine[[#This Row],[Column2]],1)</f>
        <v>25</v>
      </c>
    </row>
    <row r="1263" spans="1:23" x14ac:dyDescent="0.25">
      <c r="A1263">
        <v>1024025</v>
      </c>
      <c r="B1263">
        <v>1</v>
      </c>
      <c r="C1263">
        <v>1024041</v>
      </c>
      <c r="D1263" t="s">
        <v>1490</v>
      </c>
      <c r="E1263">
        <v>60</v>
      </c>
      <c r="F1263">
        <v>12</v>
      </c>
      <c r="G1263">
        <v>0</v>
      </c>
      <c r="H1263">
        <v>0</v>
      </c>
      <c r="I1263" t="s">
        <v>5</v>
      </c>
      <c r="J1263" t="s">
        <v>570</v>
      </c>
      <c r="K1263" t="s">
        <v>1799</v>
      </c>
      <c r="L1263" s="3">
        <v>45841</v>
      </c>
      <c r="M12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63" s="3">
        <v>45825</v>
      </c>
      <c r="O1263" s="5">
        <f>IFERROR((PlanMasine[[#This Row],[Norma]]/PlanMasine[[#This Row],[Q]])*(PlanMasine[[#This Row],[Q]]/SUMIF(C:C,PlanMasine[[#This Row],[RN]],B:B)*PlanMasine[[#This Row],[KPLQ]]),0)</f>
        <v>5</v>
      </c>
      <c r="P1263">
        <v>220644</v>
      </c>
      <c r="Q1263">
        <f>COUNTIF(PROMJENA!A:A,PlanMasine[[#This Row],[KPL]]&amp;"-"&amp;PlanMasine[[#This Row],[RN]])</f>
        <v>0</v>
      </c>
      <c r="R1263">
        <f>IFERROR(INDEX(REDOSLIJED!A:A,MATCH(PlanMasine[[#This Row],[KPL]],REDOSLIJED!B:B,0)),MAX(REDOSLIJED!A:A)+1)</f>
        <v>45</v>
      </c>
      <c r="S1263" s="9">
        <f>SUM($M$2:M1263)</f>
        <v>4.9979166666667236</v>
      </c>
      <c r="T1263" s="3">
        <f>PlanMasine[[#This Row],[Datum SAS]]-1</f>
        <v>45824</v>
      </c>
      <c r="U1263">
        <f>WEEKDAY(PlanMasine[[#This Row],[ZAVRŠETAK MAŠINSKE]],2)</f>
        <v>1</v>
      </c>
      <c r="V1263" s="3">
        <f>IF(WEEKDAY(PlanMasine[[#This Row],[Datum SAS]]-1,2)=7,PlanMasine[[#This Row],[Datum SAS]]-3,PlanMasine[[#This Row],[Datum SAS]]-1)</f>
        <v>45824</v>
      </c>
      <c r="W1263">
        <f>WEEKNUM(PlanMasine[[#This Row],[Column2]],1)</f>
        <v>25</v>
      </c>
    </row>
    <row r="1264" spans="1:23" x14ac:dyDescent="0.25">
      <c r="A1264">
        <v>1024025</v>
      </c>
      <c r="B1264">
        <v>1</v>
      </c>
      <c r="C1264">
        <v>1024042</v>
      </c>
      <c r="D1264" t="s">
        <v>1492</v>
      </c>
      <c r="E1264">
        <v>72</v>
      </c>
      <c r="F1264">
        <v>12</v>
      </c>
      <c r="G1264">
        <v>0</v>
      </c>
      <c r="H1264">
        <v>0</v>
      </c>
      <c r="I1264" t="s">
        <v>5</v>
      </c>
      <c r="J1264" t="s">
        <v>570</v>
      </c>
      <c r="K1264" t="s">
        <v>1799</v>
      </c>
      <c r="L1264" s="3">
        <v>45841</v>
      </c>
      <c r="M12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64" s="3">
        <v>45825</v>
      </c>
      <c r="O1264" s="5">
        <f>IFERROR((PlanMasine[[#This Row],[Norma]]/PlanMasine[[#This Row],[Q]])*(PlanMasine[[#This Row],[Q]]/SUMIF(C:C,PlanMasine[[#This Row],[RN]],B:B)*PlanMasine[[#This Row],[KPLQ]]),0)</f>
        <v>6</v>
      </c>
      <c r="P1264">
        <v>220645</v>
      </c>
      <c r="Q1264">
        <f>COUNTIF(PROMJENA!A:A,PlanMasine[[#This Row],[KPL]]&amp;"-"&amp;PlanMasine[[#This Row],[RN]])</f>
        <v>0</v>
      </c>
      <c r="R1264">
        <f>IFERROR(INDEX(REDOSLIJED!A:A,MATCH(PlanMasine[[#This Row],[KPL]],REDOSLIJED!B:B,0)),MAX(REDOSLIJED!A:A)+1)</f>
        <v>45</v>
      </c>
      <c r="S1264" s="9">
        <f>SUM($M$2:M1264)</f>
        <v>5.0020833333333901</v>
      </c>
      <c r="T1264" s="3">
        <f>PlanMasine[[#This Row],[Datum SAS]]-1</f>
        <v>45824</v>
      </c>
      <c r="U1264">
        <f>WEEKDAY(PlanMasine[[#This Row],[ZAVRŠETAK MAŠINSKE]],2)</f>
        <v>1</v>
      </c>
      <c r="V1264" s="3">
        <f>IF(WEEKDAY(PlanMasine[[#This Row],[Datum SAS]]-1,2)=7,PlanMasine[[#This Row],[Datum SAS]]-3,PlanMasine[[#This Row],[Datum SAS]]-1)</f>
        <v>45824</v>
      </c>
      <c r="W1264">
        <f>WEEKNUM(PlanMasine[[#This Row],[Column2]],1)</f>
        <v>25</v>
      </c>
    </row>
    <row r="1265" spans="1:23" x14ac:dyDescent="0.25">
      <c r="A1265">
        <v>1024025</v>
      </c>
      <c r="B1265">
        <v>1</v>
      </c>
      <c r="C1265">
        <v>1024035</v>
      </c>
      <c r="D1265" t="s">
        <v>2213</v>
      </c>
      <c r="E1265">
        <v>60</v>
      </c>
      <c r="F1265">
        <v>12</v>
      </c>
      <c r="G1265">
        <v>0</v>
      </c>
      <c r="H1265">
        <v>0</v>
      </c>
      <c r="I1265" t="s">
        <v>5</v>
      </c>
      <c r="J1265" t="s">
        <v>570</v>
      </c>
      <c r="K1265" t="s">
        <v>1799</v>
      </c>
      <c r="L1265" s="3">
        <v>45841</v>
      </c>
      <c r="M12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65" s="3">
        <v>45825</v>
      </c>
      <c r="O1265" s="5">
        <f>IFERROR((PlanMasine[[#This Row],[Norma]]/PlanMasine[[#This Row],[Q]])*(PlanMasine[[#This Row],[Q]]/SUMIF(C:C,PlanMasine[[#This Row],[RN]],B:B)*PlanMasine[[#This Row],[KPLQ]]),0)</f>
        <v>5</v>
      </c>
      <c r="P1265">
        <v>220635</v>
      </c>
      <c r="Q1265">
        <f>COUNTIF(PROMJENA!A:A,PlanMasine[[#This Row],[KPL]]&amp;"-"&amp;PlanMasine[[#This Row],[RN]])</f>
        <v>0</v>
      </c>
      <c r="R1265">
        <f>IFERROR(INDEX(REDOSLIJED!A:A,MATCH(PlanMasine[[#This Row],[KPL]],REDOSLIJED!B:B,0)),MAX(REDOSLIJED!A:A)+1)</f>
        <v>45</v>
      </c>
      <c r="S1265" s="9">
        <f>SUM($M$2:M1265)</f>
        <v>5.0055555555556124</v>
      </c>
      <c r="T1265" s="3">
        <f>PlanMasine[[#This Row],[Datum SAS]]-1</f>
        <v>45824</v>
      </c>
      <c r="U1265">
        <f>WEEKDAY(PlanMasine[[#This Row],[ZAVRŠETAK MAŠINSKE]],2)</f>
        <v>1</v>
      </c>
      <c r="V1265" s="3">
        <f>IF(WEEKDAY(PlanMasine[[#This Row],[Datum SAS]]-1,2)=7,PlanMasine[[#This Row],[Datum SAS]]-3,PlanMasine[[#This Row],[Datum SAS]]-1)</f>
        <v>45824</v>
      </c>
      <c r="W1265">
        <f>WEEKNUM(PlanMasine[[#This Row],[Column2]],1)</f>
        <v>25</v>
      </c>
    </row>
    <row r="1266" spans="1:23" x14ac:dyDescent="0.25">
      <c r="A1266">
        <v>1024026</v>
      </c>
      <c r="B1266">
        <v>1</v>
      </c>
      <c r="C1266">
        <v>1024057</v>
      </c>
      <c r="D1266" t="s">
        <v>2057</v>
      </c>
      <c r="E1266">
        <v>18</v>
      </c>
      <c r="F1266">
        <v>12</v>
      </c>
      <c r="G1266">
        <v>0</v>
      </c>
      <c r="H1266">
        <v>0</v>
      </c>
      <c r="I1266" t="s">
        <v>5</v>
      </c>
      <c r="J1266" t="s">
        <v>570</v>
      </c>
      <c r="K1266" t="s">
        <v>1799</v>
      </c>
      <c r="L1266" s="3">
        <v>45841</v>
      </c>
      <c r="M12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66" s="3">
        <v>45825</v>
      </c>
      <c r="O1266" s="5">
        <f>IFERROR((PlanMasine[[#This Row],[Norma]]/PlanMasine[[#This Row],[Q]])*(PlanMasine[[#This Row],[Q]]/SUMIF(C:C,PlanMasine[[#This Row],[RN]],B:B)*PlanMasine[[#This Row],[KPLQ]]),0)</f>
        <v>1.5</v>
      </c>
      <c r="P1266">
        <v>220662</v>
      </c>
      <c r="Q1266">
        <f>COUNTIF(PROMJENA!A:A,PlanMasine[[#This Row],[KPL]]&amp;"-"&amp;PlanMasine[[#This Row],[RN]])</f>
        <v>0</v>
      </c>
      <c r="R1266">
        <f>IFERROR(INDEX(REDOSLIJED!A:A,MATCH(PlanMasine[[#This Row],[KPL]],REDOSLIJED!B:B,0)),MAX(REDOSLIJED!A:A)+1)</f>
        <v>45</v>
      </c>
      <c r="S1266" s="9">
        <f>SUM($M$2:M1266)</f>
        <v>5.006597222222279</v>
      </c>
      <c r="T1266" s="3">
        <f>PlanMasine[[#This Row],[Datum SAS]]-1</f>
        <v>45824</v>
      </c>
      <c r="U1266">
        <f>WEEKDAY(PlanMasine[[#This Row],[ZAVRŠETAK MAŠINSKE]],2)</f>
        <v>1</v>
      </c>
      <c r="V1266" s="3">
        <f>IF(WEEKDAY(PlanMasine[[#This Row],[Datum SAS]]-1,2)=7,PlanMasine[[#This Row],[Datum SAS]]-3,PlanMasine[[#This Row],[Datum SAS]]-1)</f>
        <v>45824</v>
      </c>
      <c r="W1266">
        <f>WEEKNUM(PlanMasine[[#This Row],[Column2]],1)</f>
        <v>25</v>
      </c>
    </row>
    <row r="1267" spans="1:23" x14ac:dyDescent="0.25">
      <c r="A1267">
        <v>1024026</v>
      </c>
      <c r="B1267">
        <v>1</v>
      </c>
      <c r="C1267">
        <v>1024038</v>
      </c>
      <c r="D1267" t="s">
        <v>2215</v>
      </c>
      <c r="E1267">
        <v>36</v>
      </c>
      <c r="F1267">
        <v>12</v>
      </c>
      <c r="G1267">
        <v>0</v>
      </c>
      <c r="H1267">
        <v>0</v>
      </c>
      <c r="I1267" t="s">
        <v>5</v>
      </c>
      <c r="J1267" t="s">
        <v>570</v>
      </c>
      <c r="K1267" t="s">
        <v>1799</v>
      </c>
      <c r="L1267" s="3">
        <v>45841</v>
      </c>
      <c r="M12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67" s="3">
        <v>45825</v>
      </c>
      <c r="O1267" s="5">
        <f>IFERROR((PlanMasine[[#This Row],[Norma]]/PlanMasine[[#This Row],[Q]])*(PlanMasine[[#This Row],[Q]]/SUMIF(C:C,PlanMasine[[#This Row],[RN]],B:B)*PlanMasine[[#This Row],[KPLQ]]),0)</f>
        <v>3</v>
      </c>
      <c r="P1267">
        <v>220641</v>
      </c>
      <c r="Q1267">
        <f>COUNTIF(PROMJENA!A:A,PlanMasine[[#This Row],[KPL]]&amp;"-"&amp;PlanMasine[[#This Row],[RN]])</f>
        <v>0</v>
      </c>
      <c r="R1267">
        <f>IFERROR(INDEX(REDOSLIJED!A:A,MATCH(PlanMasine[[#This Row],[KPL]],REDOSLIJED!B:B,0)),MAX(REDOSLIJED!A:A)+1)</f>
        <v>45</v>
      </c>
      <c r="S1267" s="9">
        <f>SUM($M$2:M1267)</f>
        <v>5.0086805555556122</v>
      </c>
      <c r="T1267" s="3">
        <f>PlanMasine[[#This Row],[Datum SAS]]-1</f>
        <v>45824</v>
      </c>
      <c r="U1267">
        <f>WEEKDAY(PlanMasine[[#This Row],[ZAVRŠETAK MAŠINSKE]],2)</f>
        <v>1</v>
      </c>
      <c r="V1267" s="3">
        <f>IF(WEEKDAY(PlanMasine[[#This Row],[Datum SAS]]-1,2)=7,PlanMasine[[#This Row],[Datum SAS]]-3,PlanMasine[[#This Row],[Datum SAS]]-1)</f>
        <v>45824</v>
      </c>
      <c r="W1267">
        <f>WEEKNUM(PlanMasine[[#This Row],[Column2]],1)</f>
        <v>25</v>
      </c>
    </row>
    <row r="1268" spans="1:23" x14ac:dyDescent="0.25">
      <c r="A1268">
        <v>1024026</v>
      </c>
      <c r="B1268">
        <v>1</v>
      </c>
      <c r="C1268">
        <v>1024048</v>
      </c>
      <c r="D1268" t="s">
        <v>2212</v>
      </c>
      <c r="E1268">
        <v>48</v>
      </c>
      <c r="F1268">
        <v>12</v>
      </c>
      <c r="G1268">
        <v>0</v>
      </c>
      <c r="H1268">
        <v>0</v>
      </c>
      <c r="I1268" t="s">
        <v>5</v>
      </c>
      <c r="J1268" t="s">
        <v>570</v>
      </c>
      <c r="K1268" t="s">
        <v>1799</v>
      </c>
      <c r="L1268" s="3">
        <v>45841</v>
      </c>
      <c r="M12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268" s="3">
        <v>45825</v>
      </c>
      <c r="O1268" s="5">
        <f>IFERROR((PlanMasine[[#This Row],[Norma]]/PlanMasine[[#This Row],[Q]])*(PlanMasine[[#This Row],[Q]]/SUMIF(C:C,PlanMasine[[#This Row],[RN]],B:B)*PlanMasine[[#This Row],[KPLQ]]),0)</f>
        <v>4</v>
      </c>
      <c r="P1268">
        <v>220651</v>
      </c>
      <c r="Q1268">
        <f>COUNTIF(PROMJENA!A:A,PlanMasine[[#This Row],[KPL]]&amp;"-"&amp;PlanMasine[[#This Row],[RN]])</f>
        <v>0</v>
      </c>
      <c r="R1268">
        <f>IFERROR(INDEX(REDOSLIJED!A:A,MATCH(PlanMasine[[#This Row],[KPL]],REDOSLIJED!B:B,0)),MAX(REDOSLIJED!A:A)+1)</f>
        <v>45</v>
      </c>
      <c r="S1268" s="9">
        <f>SUM($M$2:M1268)</f>
        <v>5.0114583333333904</v>
      </c>
      <c r="T1268" s="3">
        <f>PlanMasine[[#This Row],[Datum SAS]]-1</f>
        <v>45824</v>
      </c>
      <c r="U1268">
        <f>WEEKDAY(PlanMasine[[#This Row],[ZAVRŠETAK MAŠINSKE]],2)</f>
        <v>1</v>
      </c>
      <c r="V1268" s="3">
        <f>IF(WEEKDAY(PlanMasine[[#This Row],[Datum SAS]]-1,2)=7,PlanMasine[[#This Row],[Datum SAS]]-3,PlanMasine[[#This Row],[Datum SAS]]-1)</f>
        <v>45824</v>
      </c>
      <c r="W1268">
        <f>WEEKNUM(PlanMasine[[#This Row],[Column2]],1)</f>
        <v>25</v>
      </c>
    </row>
    <row r="1269" spans="1:23" x14ac:dyDescent="0.25">
      <c r="A1269">
        <v>1024026</v>
      </c>
      <c r="B1269">
        <v>1</v>
      </c>
      <c r="C1269">
        <v>1024034</v>
      </c>
      <c r="D1269" t="s">
        <v>2056</v>
      </c>
      <c r="E1269">
        <v>60</v>
      </c>
      <c r="F1269">
        <v>12</v>
      </c>
      <c r="G1269">
        <v>0</v>
      </c>
      <c r="H1269">
        <v>0</v>
      </c>
      <c r="I1269" t="s">
        <v>5</v>
      </c>
      <c r="J1269" t="s">
        <v>570</v>
      </c>
      <c r="K1269" t="s">
        <v>1799</v>
      </c>
      <c r="L1269" s="3">
        <v>45841</v>
      </c>
      <c r="M12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69" s="3">
        <v>45825</v>
      </c>
      <c r="O1269" s="5">
        <f>IFERROR((PlanMasine[[#This Row],[Norma]]/PlanMasine[[#This Row],[Q]])*(PlanMasine[[#This Row],[Q]]/SUMIF(C:C,PlanMasine[[#This Row],[RN]],B:B)*PlanMasine[[#This Row],[KPLQ]]),0)</f>
        <v>5</v>
      </c>
      <c r="P1269">
        <v>220634</v>
      </c>
      <c r="Q1269">
        <f>COUNTIF(PROMJENA!A:A,PlanMasine[[#This Row],[KPL]]&amp;"-"&amp;PlanMasine[[#This Row],[RN]])</f>
        <v>0</v>
      </c>
      <c r="R1269">
        <f>IFERROR(INDEX(REDOSLIJED!A:A,MATCH(PlanMasine[[#This Row],[KPL]],REDOSLIJED!B:B,0)),MAX(REDOSLIJED!A:A)+1)</f>
        <v>45</v>
      </c>
      <c r="S1269" s="9">
        <f>SUM($M$2:M1269)</f>
        <v>5.0149305555556127</v>
      </c>
      <c r="T1269" s="3">
        <f>PlanMasine[[#This Row],[Datum SAS]]-1</f>
        <v>45824</v>
      </c>
      <c r="U1269">
        <f>WEEKDAY(PlanMasine[[#This Row],[ZAVRŠETAK MAŠINSKE]],2)</f>
        <v>1</v>
      </c>
      <c r="V1269" s="3">
        <f>IF(WEEKDAY(PlanMasine[[#This Row],[Datum SAS]]-1,2)=7,PlanMasine[[#This Row],[Datum SAS]]-3,PlanMasine[[#This Row],[Datum SAS]]-1)</f>
        <v>45824</v>
      </c>
      <c r="W1269">
        <f>WEEKNUM(PlanMasine[[#This Row],[Column2]],1)</f>
        <v>25</v>
      </c>
    </row>
    <row r="1270" spans="1:23" x14ac:dyDescent="0.25">
      <c r="A1270">
        <v>1024026</v>
      </c>
      <c r="B1270">
        <v>1</v>
      </c>
      <c r="C1270">
        <v>1024042</v>
      </c>
      <c r="D1270" t="s">
        <v>1492</v>
      </c>
      <c r="E1270">
        <v>72</v>
      </c>
      <c r="F1270">
        <v>12</v>
      </c>
      <c r="G1270">
        <v>0</v>
      </c>
      <c r="H1270">
        <v>0</v>
      </c>
      <c r="I1270" t="s">
        <v>5</v>
      </c>
      <c r="J1270" t="s">
        <v>570</v>
      </c>
      <c r="K1270" t="s">
        <v>1799</v>
      </c>
      <c r="L1270" s="3">
        <v>45841</v>
      </c>
      <c r="M12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70" s="3">
        <v>45825</v>
      </c>
      <c r="O1270" s="5">
        <f>IFERROR((PlanMasine[[#This Row],[Norma]]/PlanMasine[[#This Row],[Q]])*(PlanMasine[[#This Row],[Q]]/SUMIF(C:C,PlanMasine[[#This Row],[RN]],B:B)*PlanMasine[[#This Row],[KPLQ]]),0)</f>
        <v>6</v>
      </c>
      <c r="P1270">
        <v>220645</v>
      </c>
      <c r="Q1270">
        <f>COUNTIF(PROMJENA!A:A,PlanMasine[[#This Row],[KPL]]&amp;"-"&amp;PlanMasine[[#This Row],[RN]])</f>
        <v>0</v>
      </c>
      <c r="R1270">
        <f>IFERROR(INDEX(REDOSLIJED!A:A,MATCH(PlanMasine[[#This Row],[KPL]],REDOSLIJED!B:B,0)),MAX(REDOSLIJED!A:A)+1)</f>
        <v>45</v>
      </c>
      <c r="S1270" s="9">
        <f>SUM($M$2:M1270)</f>
        <v>5.0190972222222792</v>
      </c>
      <c r="T1270" s="3">
        <f>PlanMasine[[#This Row],[Datum SAS]]-1</f>
        <v>45824</v>
      </c>
      <c r="U1270">
        <f>WEEKDAY(PlanMasine[[#This Row],[ZAVRŠETAK MAŠINSKE]],2)</f>
        <v>1</v>
      </c>
      <c r="V1270" s="3">
        <f>IF(WEEKDAY(PlanMasine[[#This Row],[Datum SAS]]-1,2)=7,PlanMasine[[#This Row],[Datum SAS]]-3,PlanMasine[[#This Row],[Datum SAS]]-1)</f>
        <v>45824</v>
      </c>
      <c r="W1270">
        <f>WEEKNUM(PlanMasine[[#This Row],[Column2]],1)</f>
        <v>25</v>
      </c>
    </row>
    <row r="1271" spans="1:23" x14ac:dyDescent="0.25">
      <c r="A1271">
        <v>1024026</v>
      </c>
      <c r="B1271">
        <v>1</v>
      </c>
      <c r="C1271">
        <v>1024045</v>
      </c>
      <c r="D1271" t="s">
        <v>2058</v>
      </c>
      <c r="E1271">
        <v>18</v>
      </c>
      <c r="F1271">
        <v>12</v>
      </c>
      <c r="G1271">
        <v>0</v>
      </c>
      <c r="H1271">
        <v>0</v>
      </c>
      <c r="I1271" t="s">
        <v>5</v>
      </c>
      <c r="J1271" t="s">
        <v>570</v>
      </c>
      <c r="K1271" t="s">
        <v>1799</v>
      </c>
      <c r="L1271" s="3">
        <v>45841</v>
      </c>
      <c r="M12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71" s="3">
        <v>45825</v>
      </c>
      <c r="O1271" s="5">
        <f>IFERROR((PlanMasine[[#This Row],[Norma]]/PlanMasine[[#This Row],[Q]])*(PlanMasine[[#This Row],[Q]]/SUMIF(C:C,PlanMasine[[#This Row],[RN]],B:B)*PlanMasine[[#This Row],[KPLQ]]),0)</f>
        <v>1.5</v>
      </c>
      <c r="P1271">
        <v>220648</v>
      </c>
      <c r="Q1271">
        <f>COUNTIF(PROMJENA!A:A,PlanMasine[[#This Row],[KPL]]&amp;"-"&amp;PlanMasine[[#This Row],[RN]])</f>
        <v>0</v>
      </c>
      <c r="R1271">
        <f>IFERROR(INDEX(REDOSLIJED!A:A,MATCH(PlanMasine[[#This Row],[KPL]],REDOSLIJED!B:B,0)),MAX(REDOSLIJED!A:A)+1)</f>
        <v>45</v>
      </c>
      <c r="S1271" s="9">
        <f>SUM($M$2:M1271)</f>
        <v>5.0201388888889458</v>
      </c>
      <c r="T1271" s="3">
        <f>PlanMasine[[#This Row],[Datum SAS]]-1</f>
        <v>45824</v>
      </c>
      <c r="U1271">
        <f>WEEKDAY(PlanMasine[[#This Row],[ZAVRŠETAK MAŠINSKE]],2)</f>
        <v>1</v>
      </c>
      <c r="V1271" s="3">
        <f>IF(WEEKDAY(PlanMasine[[#This Row],[Datum SAS]]-1,2)=7,PlanMasine[[#This Row],[Datum SAS]]-3,PlanMasine[[#This Row],[Datum SAS]]-1)</f>
        <v>45824</v>
      </c>
      <c r="W1271">
        <f>WEEKNUM(PlanMasine[[#This Row],[Column2]],1)</f>
        <v>25</v>
      </c>
    </row>
    <row r="1272" spans="1:23" x14ac:dyDescent="0.25">
      <c r="A1272">
        <v>1024026</v>
      </c>
      <c r="B1272">
        <v>1</v>
      </c>
      <c r="C1272">
        <v>1024040</v>
      </c>
      <c r="D1272" t="s">
        <v>1491</v>
      </c>
      <c r="E1272">
        <v>96</v>
      </c>
      <c r="F1272">
        <v>12</v>
      </c>
      <c r="G1272">
        <v>0</v>
      </c>
      <c r="H1272">
        <v>0</v>
      </c>
      <c r="I1272" t="s">
        <v>5</v>
      </c>
      <c r="J1272" t="s">
        <v>570</v>
      </c>
      <c r="K1272" t="s">
        <v>1799</v>
      </c>
      <c r="L1272" s="3">
        <v>45841</v>
      </c>
      <c r="M12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72" s="3">
        <v>45825</v>
      </c>
      <c r="O1272" s="5">
        <f>IFERROR((PlanMasine[[#This Row],[Norma]]/PlanMasine[[#This Row],[Q]])*(PlanMasine[[#This Row],[Q]]/SUMIF(C:C,PlanMasine[[#This Row],[RN]],B:B)*PlanMasine[[#This Row],[KPLQ]]),0)</f>
        <v>8</v>
      </c>
      <c r="P1272">
        <v>220643</v>
      </c>
      <c r="Q1272">
        <f>COUNTIF(PROMJENA!A:A,PlanMasine[[#This Row],[KPL]]&amp;"-"&amp;PlanMasine[[#This Row],[RN]])</f>
        <v>0</v>
      </c>
      <c r="R1272">
        <f>IFERROR(INDEX(REDOSLIJED!A:A,MATCH(PlanMasine[[#This Row],[KPL]],REDOSLIJED!B:B,0)),MAX(REDOSLIJED!A:A)+1)</f>
        <v>45</v>
      </c>
      <c r="S1272" s="9">
        <f>SUM($M$2:M1272)</f>
        <v>5.0256944444445013</v>
      </c>
      <c r="T1272" s="3">
        <f>PlanMasine[[#This Row],[Datum SAS]]-1</f>
        <v>45824</v>
      </c>
      <c r="U1272">
        <f>WEEKDAY(PlanMasine[[#This Row],[ZAVRŠETAK MAŠINSKE]],2)</f>
        <v>1</v>
      </c>
      <c r="V1272" s="3">
        <f>IF(WEEKDAY(PlanMasine[[#This Row],[Datum SAS]]-1,2)=7,PlanMasine[[#This Row],[Datum SAS]]-3,PlanMasine[[#This Row],[Datum SAS]]-1)</f>
        <v>45824</v>
      </c>
      <c r="W1272">
        <f>WEEKNUM(PlanMasine[[#This Row],[Column2]],1)</f>
        <v>25</v>
      </c>
    </row>
    <row r="1273" spans="1:23" x14ac:dyDescent="0.25">
      <c r="A1273">
        <v>1024026</v>
      </c>
      <c r="B1273">
        <v>1</v>
      </c>
      <c r="C1273">
        <v>1024041</v>
      </c>
      <c r="D1273" t="s">
        <v>1490</v>
      </c>
      <c r="E1273">
        <v>60</v>
      </c>
      <c r="F1273">
        <v>12</v>
      </c>
      <c r="G1273">
        <v>0</v>
      </c>
      <c r="H1273">
        <v>0</v>
      </c>
      <c r="I1273" t="s">
        <v>5</v>
      </c>
      <c r="J1273" t="s">
        <v>570</v>
      </c>
      <c r="K1273" t="s">
        <v>1799</v>
      </c>
      <c r="L1273" s="3">
        <v>45841</v>
      </c>
      <c r="M12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73" s="3">
        <v>45825</v>
      </c>
      <c r="O1273" s="5">
        <f>IFERROR((PlanMasine[[#This Row],[Norma]]/PlanMasine[[#This Row],[Q]])*(PlanMasine[[#This Row],[Q]]/SUMIF(C:C,PlanMasine[[#This Row],[RN]],B:B)*PlanMasine[[#This Row],[KPLQ]]),0)</f>
        <v>5</v>
      </c>
      <c r="P1273">
        <v>220644</v>
      </c>
      <c r="Q1273">
        <f>COUNTIF(PROMJENA!A:A,PlanMasine[[#This Row],[KPL]]&amp;"-"&amp;PlanMasine[[#This Row],[RN]])</f>
        <v>0</v>
      </c>
      <c r="R1273">
        <f>IFERROR(INDEX(REDOSLIJED!A:A,MATCH(PlanMasine[[#This Row],[KPL]],REDOSLIJED!B:B,0)),MAX(REDOSLIJED!A:A)+1)</f>
        <v>45</v>
      </c>
      <c r="S1273" s="9">
        <f>SUM($M$2:M1273)</f>
        <v>5.0291666666667236</v>
      </c>
      <c r="T1273" s="3">
        <f>PlanMasine[[#This Row],[Datum SAS]]-1</f>
        <v>45824</v>
      </c>
      <c r="U1273">
        <f>WEEKDAY(PlanMasine[[#This Row],[ZAVRŠETAK MAŠINSKE]],2)</f>
        <v>1</v>
      </c>
      <c r="V1273" s="3">
        <f>IF(WEEKDAY(PlanMasine[[#This Row],[Datum SAS]]-1,2)=7,PlanMasine[[#This Row],[Datum SAS]]-3,PlanMasine[[#This Row],[Datum SAS]]-1)</f>
        <v>45824</v>
      </c>
      <c r="W1273">
        <f>WEEKNUM(PlanMasine[[#This Row],[Column2]],1)</f>
        <v>25</v>
      </c>
    </row>
    <row r="1274" spans="1:23" x14ac:dyDescent="0.25">
      <c r="A1274">
        <v>1024026</v>
      </c>
      <c r="B1274">
        <v>1</v>
      </c>
      <c r="C1274">
        <v>1024052</v>
      </c>
      <c r="D1274" t="s">
        <v>2059</v>
      </c>
      <c r="E1274">
        <v>18</v>
      </c>
      <c r="F1274">
        <v>12</v>
      </c>
      <c r="G1274">
        <v>0</v>
      </c>
      <c r="H1274">
        <v>0</v>
      </c>
      <c r="I1274" t="s">
        <v>5</v>
      </c>
      <c r="J1274" t="s">
        <v>570</v>
      </c>
      <c r="K1274" t="s">
        <v>1799</v>
      </c>
      <c r="L1274" s="3">
        <v>45841</v>
      </c>
      <c r="M12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74" s="3">
        <v>45825</v>
      </c>
      <c r="O1274" s="5">
        <f>IFERROR((PlanMasine[[#This Row],[Norma]]/PlanMasine[[#This Row],[Q]])*(PlanMasine[[#This Row],[Q]]/SUMIF(C:C,PlanMasine[[#This Row],[RN]],B:B)*PlanMasine[[#This Row],[KPLQ]]),0)</f>
        <v>1.5</v>
      </c>
      <c r="P1274">
        <v>220656</v>
      </c>
      <c r="Q1274">
        <f>COUNTIF(PROMJENA!A:A,PlanMasine[[#This Row],[KPL]]&amp;"-"&amp;PlanMasine[[#This Row],[RN]])</f>
        <v>0</v>
      </c>
      <c r="R1274">
        <f>IFERROR(INDEX(REDOSLIJED!A:A,MATCH(PlanMasine[[#This Row],[KPL]],REDOSLIJED!B:B,0)),MAX(REDOSLIJED!A:A)+1)</f>
        <v>45</v>
      </c>
      <c r="S1274" s="9">
        <f>SUM($M$2:M1274)</f>
        <v>5.0302083333333902</v>
      </c>
      <c r="T1274" s="3">
        <f>PlanMasine[[#This Row],[Datum SAS]]-1</f>
        <v>45824</v>
      </c>
      <c r="U1274">
        <f>WEEKDAY(PlanMasine[[#This Row],[ZAVRŠETAK MAŠINSKE]],2)</f>
        <v>1</v>
      </c>
      <c r="V1274" s="3">
        <f>IF(WEEKDAY(PlanMasine[[#This Row],[Datum SAS]]-1,2)=7,PlanMasine[[#This Row],[Datum SAS]]-3,PlanMasine[[#This Row],[Datum SAS]]-1)</f>
        <v>45824</v>
      </c>
      <c r="W1274">
        <f>WEEKNUM(PlanMasine[[#This Row],[Column2]],1)</f>
        <v>25</v>
      </c>
    </row>
    <row r="1275" spans="1:23" x14ac:dyDescent="0.25">
      <c r="A1275">
        <v>1024026</v>
      </c>
      <c r="B1275">
        <v>1</v>
      </c>
      <c r="C1275">
        <v>1024039</v>
      </c>
      <c r="D1275" t="s">
        <v>1755</v>
      </c>
      <c r="E1275">
        <v>60</v>
      </c>
      <c r="F1275">
        <v>12</v>
      </c>
      <c r="G1275">
        <v>0</v>
      </c>
      <c r="H1275">
        <v>0</v>
      </c>
      <c r="I1275" t="s">
        <v>5</v>
      </c>
      <c r="J1275" t="s">
        <v>570</v>
      </c>
      <c r="K1275" t="s">
        <v>1799</v>
      </c>
      <c r="L1275" s="3">
        <v>45841</v>
      </c>
      <c r="M12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75" s="3">
        <v>45825</v>
      </c>
      <c r="O1275" s="5">
        <f>IFERROR((PlanMasine[[#This Row],[Norma]]/PlanMasine[[#This Row],[Q]])*(PlanMasine[[#This Row],[Q]]/SUMIF(C:C,PlanMasine[[#This Row],[RN]],B:B)*PlanMasine[[#This Row],[KPLQ]]),0)</f>
        <v>5</v>
      </c>
      <c r="P1275">
        <v>220642</v>
      </c>
      <c r="Q1275">
        <f>COUNTIF(PROMJENA!A:A,PlanMasine[[#This Row],[KPL]]&amp;"-"&amp;PlanMasine[[#This Row],[RN]])</f>
        <v>0</v>
      </c>
      <c r="R1275">
        <f>IFERROR(INDEX(REDOSLIJED!A:A,MATCH(PlanMasine[[#This Row],[KPL]],REDOSLIJED!B:B,0)),MAX(REDOSLIJED!A:A)+1)</f>
        <v>45</v>
      </c>
      <c r="S1275" s="9">
        <f>SUM($M$2:M1275)</f>
        <v>5.0336805555556126</v>
      </c>
      <c r="T1275" s="3">
        <f>PlanMasine[[#This Row],[Datum SAS]]-1</f>
        <v>45824</v>
      </c>
      <c r="U1275">
        <f>WEEKDAY(PlanMasine[[#This Row],[ZAVRŠETAK MAŠINSKE]],2)</f>
        <v>1</v>
      </c>
      <c r="V1275" s="3">
        <f>IF(WEEKDAY(PlanMasine[[#This Row],[Datum SAS]]-1,2)=7,PlanMasine[[#This Row],[Datum SAS]]-3,PlanMasine[[#This Row],[Datum SAS]]-1)</f>
        <v>45824</v>
      </c>
      <c r="W1275">
        <f>WEEKNUM(PlanMasine[[#This Row],[Column2]],1)</f>
        <v>25</v>
      </c>
    </row>
    <row r="1276" spans="1:23" x14ac:dyDescent="0.25">
      <c r="A1276">
        <v>1024026</v>
      </c>
      <c r="B1276">
        <v>1</v>
      </c>
      <c r="C1276">
        <v>1024047</v>
      </c>
      <c r="D1276" t="s">
        <v>2060</v>
      </c>
      <c r="E1276">
        <v>60</v>
      </c>
      <c r="F1276">
        <v>12</v>
      </c>
      <c r="G1276">
        <v>0</v>
      </c>
      <c r="H1276">
        <v>0</v>
      </c>
      <c r="I1276" t="s">
        <v>5</v>
      </c>
      <c r="J1276" t="s">
        <v>570</v>
      </c>
      <c r="K1276" t="s">
        <v>1799</v>
      </c>
      <c r="L1276" s="3">
        <v>45841</v>
      </c>
      <c r="M12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76" s="3">
        <v>45825</v>
      </c>
      <c r="O1276" s="5">
        <f>IFERROR((PlanMasine[[#This Row],[Norma]]/PlanMasine[[#This Row],[Q]])*(PlanMasine[[#This Row],[Q]]/SUMIF(C:C,PlanMasine[[#This Row],[RN]],B:B)*PlanMasine[[#This Row],[KPLQ]]),0)</f>
        <v>5</v>
      </c>
      <c r="P1276">
        <v>220650</v>
      </c>
      <c r="Q1276">
        <f>COUNTIF(PROMJENA!A:A,PlanMasine[[#This Row],[KPL]]&amp;"-"&amp;PlanMasine[[#This Row],[RN]])</f>
        <v>0</v>
      </c>
      <c r="R1276">
        <f>IFERROR(INDEX(REDOSLIJED!A:A,MATCH(PlanMasine[[#This Row],[KPL]],REDOSLIJED!B:B,0)),MAX(REDOSLIJED!A:A)+1)</f>
        <v>45</v>
      </c>
      <c r="S1276" s="9">
        <f>SUM($M$2:M1276)</f>
        <v>5.0371527777778349</v>
      </c>
      <c r="T1276" s="3">
        <f>PlanMasine[[#This Row],[Datum SAS]]-1</f>
        <v>45824</v>
      </c>
      <c r="U1276">
        <f>WEEKDAY(PlanMasine[[#This Row],[ZAVRŠETAK MAŠINSKE]],2)</f>
        <v>1</v>
      </c>
      <c r="V1276" s="3">
        <f>IF(WEEKDAY(PlanMasine[[#This Row],[Datum SAS]]-1,2)=7,PlanMasine[[#This Row],[Datum SAS]]-3,PlanMasine[[#This Row],[Datum SAS]]-1)</f>
        <v>45824</v>
      </c>
      <c r="W1276">
        <f>WEEKNUM(PlanMasine[[#This Row],[Column2]],1)</f>
        <v>25</v>
      </c>
    </row>
    <row r="1277" spans="1:23" x14ac:dyDescent="0.25">
      <c r="A1277">
        <v>1024026</v>
      </c>
      <c r="B1277">
        <v>1</v>
      </c>
      <c r="C1277">
        <v>1024035</v>
      </c>
      <c r="D1277" t="s">
        <v>2213</v>
      </c>
      <c r="E1277">
        <v>60</v>
      </c>
      <c r="F1277">
        <v>12</v>
      </c>
      <c r="G1277">
        <v>0</v>
      </c>
      <c r="H1277">
        <v>0</v>
      </c>
      <c r="I1277" t="s">
        <v>5</v>
      </c>
      <c r="J1277" t="s">
        <v>570</v>
      </c>
      <c r="K1277" t="s">
        <v>1799</v>
      </c>
      <c r="L1277" s="3">
        <v>45841</v>
      </c>
      <c r="M12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77" s="3">
        <v>45825</v>
      </c>
      <c r="O1277" s="5">
        <f>IFERROR((PlanMasine[[#This Row],[Norma]]/PlanMasine[[#This Row],[Q]])*(PlanMasine[[#This Row],[Q]]/SUMIF(C:C,PlanMasine[[#This Row],[RN]],B:B)*PlanMasine[[#This Row],[KPLQ]]),0)</f>
        <v>5</v>
      </c>
      <c r="P1277">
        <v>220635</v>
      </c>
      <c r="Q1277">
        <f>COUNTIF(PROMJENA!A:A,PlanMasine[[#This Row],[KPL]]&amp;"-"&amp;PlanMasine[[#This Row],[RN]])</f>
        <v>0</v>
      </c>
      <c r="R1277">
        <f>IFERROR(INDEX(REDOSLIJED!A:A,MATCH(PlanMasine[[#This Row],[KPL]],REDOSLIJED!B:B,0)),MAX(REDOSLIJED!A:A)+1)</f>
        <v>45</v>
      </c>
      <c r="S1277" s="9">
        <f>SUM($M$2:M1277)</f>
        <v>5.0406250000000572</v>
      </c>
      <c r="T1277" s="3">
        <f>PlanMasine[[#This Row],[Datum SAS]]-1</f>
        <v>45824</v>
      </c>
      <c r="U1277">
        <f>WEEKDAY(PlanMasine[[#This Row],[ZAVRŠETAK MAŠINSKE]],2)</f>
        <v>1</v>
      </c>
      <c r="V1277" s="3">
        <f>IF(WEEKDAY(PlanMasine[[#This Row],[Datum SAS]]-1,2)=7,PlanMasine[[#This Row],[Datum SAS]]-3,PlanMasine[[#This Row],[Datum SAS]]-1)</f>
        <v>45824</v>
      </c>
      <c r="W1277">
        <f>WEEKNUM(PlanMasine[[#This Row],[Column2]],1)</f>
        <v>25</v>
      </c>
    </row>
    <row r="1278" spans="1:23" x14ac:dyDescent="0.25">
      <c r="A1278">
        <v>1024027</v>
      </c>
      <c r="B1278">
        <v>1</v>
      </c>
      <c r="C1278">
        <v>1024034</v>
      </c>
      <c r="D1278" t="s">
        <v>2056</v>
      </c>
      <c r="E1278">
        <v>60</v>
      </c>
      <c r="F1278">
        <v>12</v>
      </c>
      <c r="G1278">
        <v>0</v>
      </c>
      <c r="H1278">
        <v>0</v>
      </c>
      <c r="I1278" t="s">
        <v>5</v>
      </c>
      <c r="J1278" t="s">
        <v>570</v>
      </c>
      <c r="K1278" t="s">
        <v>1799</v>
      </c>
      <c r="L1278" s="3">
        <v>45841</v>
      </c>
      <c r="M12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78" s="3">
        <v>45825</v>
      </c>
      <c r="O1278" s="5">
        <f>IFERROR((PlanMasine[[#This Row],[Norma]]/PlanMasine[[#This Row],[Q]])*(PlanMasine[[#This Row],[Q]]/SUMIF(C:C,PlanMasine[[#This Row],[RN]],B:B)*PlanMasine[[#This Row],[KPLQ]]),0)</f>
        <v>5</v>
      </c>
      <c r="P1278">
        <v>220634</v>
      </c>
      <c r="Q1278">
        <f>COUNTIF(PROMJENA!A:A,PlanMasine[[#This Row],[KPL]]&amp;"-"&amp;PlanMasine[[#This Row],[RN]])</f>
        <v>0</v>
      </c>
      <c r="R1278">
        <f>IFERROR(INDEX(REDOSLIJED!A:A,MATCH(PlanMasine[[#This Row],[KPL]],REDOSLIJED!B:B,0)),MAX(REDOSLIJED!A:A)+1)</f>
        <v>45</v>
      </c>
      <c r="S1278" s="9">
        <f>SUM($M$2:M1278)</f>
        <v>5.0440972222222795</v>
      </c>
      <c r="T1278" s="3">
        <f>PlanMasine[[#This Row],[Datum SAS]]-1</f>
        <v>45824</v>
      </c>
      <c r="U1278">
        <f>WEEKDAY(PlanMasine[[#This Row],[ZAVRŠETAK MAŠINSKE]],2)</f>
        <v>1</v>
      </c>
      <c r="V1278" s="3">
        <f>IF(WEEKDAY(PlanMasine[[#This Row],[Datum SAS]]-1,2)=7,PlanMasine[[#This Row],[Datum SAS]]-3,PlanMasine[[#This Row],[Datum SAS]]-1)</f>
        <v>45824</v>
      </c>
      <c r="W1278">
        <f>WEEKNUM(PlanMasine[[#This Row],[Column2]],1)</f>
        <v>25</v>
      </c>
    </row>
    <row r="1279" spans="1:23" x14ac:dyDescent="0.25">
      <c r="A1279">
        <v>1024027</v>
      </c>
      <c r="B1279">
        <v>1</v>
      </c>
      <c r="C1279">
        <v>1024042</v>
      </c>
      <c r="D1279" t="s">
        <v>1492</v>
      </c>
      <c r="E1279">
        <v>72</v>
      </c>
      <c r="F1279">
        <v>12</v>
      </c>
      <c r="G1279">
        <v>0</v>
      </c>
      <c r="H1279">
        <v>0</v>
      </c>
      <c r="I1279" t="s">
        <v>5</v>
      </c>
      <c r="J1279" t="s">
        <v>570</v>
      </c>
      <c r="K1279" t="s">
        <v>1799</v>
      </c>
      <c r="L1279" s="3">
        <v>45841</v>
      </c>
      <c r="M12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279" s="3">
        <v>45825</v>
      </c>
      <c r="O1279" s="5">
        <f>IFERROR((PlanMasine[[#This Row],[Norma]]/PlanMasine[[#This Row],[Q]])*(PlanMasine[[#This Row],[Q]]/SUMIF(C:C,PlanMasine[[#This Row],[RN]],B:B)*PlanMasine[[#This Row],[KPLQ]]),0)</f>
        <v>6</v>
      </c>
      <c r="P1279">
        <v>220645</v>
      </c>
      <c r="Q1279">
        <f>COUNTIF(PROMJENA!A:A,PlanMasine[[#This Row],[KPL]]&amp;"-"&amp;PlanMasine[[#This Row],[RN]])</f>
        <v>0</v>
      </c>
      <c r="R1279">
        <f>IFERROR(INDEX(REDOSLIJED!A:A,MATCH(PlanMasine[[#This Row],[KPL]],REDOSLIJED!B:B,0)),MAX(REDOSLIJED!A:A)+1)</f>
        <v>45</v>
      </c>
      <c r="S1279" s="9">
        <f>SUM($M$2:M1279)</f>
        <v>5.0482638888889459</v>
      </c>
      <c r="T1279" s="3">
        <f>PlanMasine[[#This Row],[Datum SAS]]-1</f>
        <v>45824</v>
      </c>
      <c r="U1279">
        <f>WEEKDAY(PlanMasine[[#This Row],[ZAVRŠETAK MAŠINSKE]],2)</f>
        <v>1</v>
      </c>
      <c r="V1279" s="3">
        <f>IF(WEEKDAY(PlanMasine[[#This Row],[Datum SAS]]-1,2)=7,PlanMasine[[#This Row],[Datum SAS]]-3,PlanMasine[[#This Row],[Datum SAS]]-1)</f>
        <v>45824</v>
      </c>
      <c r="W1279">
        <f>WEEKNUM(PlanMasine[[#This Row],[Column2]],1)</f>
        <v>25</v>
      </c>
    </row>
    <row r="1280" spans="1:23" x14ac:dyDescent="0.25">
      <c r="A1280">
        <v>1024027</v>
      </c>
      <c r="B1280">
        <v>1</v>
      </c>
      <c r="C1280">
        <v>1024047</v>
      </c>
      <c r="D1280" t="s">
        <v>2060</v>
      </c>
      <c r="E1280">
        <v>60</v>
      </c>
      <c r="F1280">
        <v>12</v>
      </c>
      <c r="G1280">
        <v>0</v>
      </c>
      <c r="H1280">
        <v>0</v>
      </c>
      <c r="I1280" t="s">
        <v>5</v>
      </c>
      <c r="J1280" t="s">
        <v>570</v>
      </c>
      <c r="K1280" t="s">
        <v>1799</v>
      </c>
      <c r="L1280" s="3">
        <v>45841</v>
      </c>
      <c r="M12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80" s="3">
        <v>45825</v>
      </c>
      <c r="O1280" s="5">
        <f>IFERROR((PlanMasine[[#This Row],[Norma]]/PlanMasine[[#This Row],[Q]])*(PlanMasine[[#This Row],[Q]]/SUMIF(C:C,PlanMasine[[#This Row],[RN]],B:B)*PlanMasine[[#This Row],[KPLQ]]),0)</f>
        <v>5</v>
      </c>
      <c r="P1280">
        <v>220650</v>
      </c>
      <c r="Q1280">
        <f>COUNTIF(PROMJENA!A:A,PlanMasine[[#This Row],[KPL]]&amp;"-"&amp;PlanMasine[[#This Row],[RN]])</f>
        <v>0</v>
      </c>
      <c r="R1280">
        <f>IFERROR(INDEX(REDOSLIJED!A:A,MATCH(PlanMasine[[#This Row],[KPL]],REDOSLIJED!B:B,0)),MAX(REDOSLIJED!A:A)+1)</f>
        <v>45</v>
      </c>
      <c r="S1280" s="9">
        <f>SUM($M$2:M1280)</f>
        <v>5.0517361111111683</v>
      </c>
      <c r="T1280" s="3">
        <f>PlanMasine[[#This Row],[Datum SAS]]-1</f>
        <v>45824</v>
      </c>
      <c r="U1280">
        <f>WEEKDAY(PlanMasine[[#This Row],[ZAVRŠETAK MAŠINSKE]],2)</f>
        <v>1</v>
      </c>
      <c r="V1280" s="3">
        <f>IF(WEEKDAY(PlanMasine[[#This Row],[Datum SAS]]-1,2)=7,PlanMasine[[#This Row],[Datum SAS]]-3,PlanMasine[[#This Row],[Datum SAS]]-1)</f>
        <v>45824</v>
      </c>
      <c r="W1280">
        <f>WEEKNUM(PlanMasine[[#This Row],[Column2]],1)</f>
        <v>25</v>
      </c>
    </row>
    <row r="1281" spans="1:23" x14ac:dyDescent="0.25">
      <c r="A1281">
        <v>1024027</v>
      </c>
      <c r="B1281">
        <v>1</v>
      </c>
      <c r="C1281">
        <v>1024057</v>
      </c>
      <c r="D1281" t="s">
        <v>2057</v>
      </c>
      <c r="E1281">
        <v>18</v>
      </c>
      <c r="F1281">
        <v>12</v>
      </c>
      <c r="G1281">
        <v>0</v>
      </c>
      <c r="H1281">
        <v>0</v>
      </c>
      <c r="I1281" t="s">
        <v>5</v>
      </c>
      <c r="J1281" t="s">
        <v>570</v>
      </c>
      <c r="K1281" t="s">
        <v>1799</v>
      </c>
      <c r="L1281" s="3">
        <v>45841</v>
      </c>
      <c r="M12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81" s="3">
        <v>45825</v>
      </c>
      <c r="O1281" s="5">
        <f>IFERROR((PlanMasine[[#This Row],[Norma]]/PlanMasine[[#This Row],[Q]])*(PlanMasine[[#This Row],[Q]]/SUMIF(C:C,PlanMasine[[#This Row],[RN]],B:B)*PlanMasine[[#This Row],[KPLQ]]),0)</f>
        <v>1.5</v>
      </c>
      <c r="P1281">
        <v>220662</v>
      </c>
      <c r="Q1281">
        <f>COUNTIF(PROMJENA!A:A,PlanMasine[[#This Row],[KPL]]&amp;"-"&amp;PlanMasine[[#This Row],[RN]])</f>
        <v>0</v>
      </c>
      <c r="R1281">
        <f>IFERROR(INDEX(REDOSLIJED!A:A,MATCH(PlanMasine[[#This Row],[KPL]],REDOSLIJED!B:B,0)),MAX(REDOSLIJED!A:A)+1)</f>
        <v>45</v>
      </c>
      <c r="S1281" s="9">
        <f>SUM($M$2:M1281)</f>
        <v>5.0527777777778349</v>
      </c>
      <c r="T1281" s="3">
        <f>PlanMasine[[#This Row],[Datum SAS]]-1</f>
        <v>45824</v>
      </c>
      <c r="U1281">
        <f>WEEKDAY(PlanMasine[[#This Row],[ZAVRŠETAK MAŠINSKE]],2)</f>
        <v>1</v>
      </c>
      <c r="V1281" s="3">
        <f>IF(WEEKDAY(PlanMasine[[#This Row],[Datum SAS]]-1,2)=7,PlanMasine[[#This Row],[Datum SAS]]-3,PlanMasine[[#This Row],[Datum SAS]]-1)</f>
        <v>45824</v>
      </c>
      <c r="W1281">
        <f>WEEKNUM(PlanMasine[[#This Row],[Column2]],1)</f>
        <v>25</v>
      </c>
    </row>
    <row r="1282" spans="1:23" x14ac:dyDescent="0.25">
      <c r="A1282">
        <v>1024027</v>
      </c>
      <c r="B1282">
        <v>1</v>
      </c>
      <c r="C1282">
        <v>1024048</v>
      </c>
      <c r="D1282" t="s">
        <v>2212</v>
      </c>
      <c r="E1282">
        <v>48</v>
      </c>
      <c r="F1282">
        <v>12</v>
      </c>
      <c r="G1282">
        <v>0</v>
      </c>
      <c r="H1282">
        <v>0</v>
      </c>
      <c r="I1282" t="s">
        <v>5</v>
      </c>
      <c r="J1282" t="s">
        <v>570</v>
      </c>
      <c r="K1282" t="s">
        <v>1799</v>
      </c>
      <c r="L1282" s="3">
        <v>45841</v>
      </c>
      <c r="M12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282" s="3">
        <v>45825</v>
      </c>
      <c r="O1282" s="5">
        <f>IFERROR((PlanMasine[[#This Row],[Norma]]/PlanMasine[[#This Row],[Q]])*(PlanMasine[[#This Row],[Q]]/SUMIF(C:C,PlanMasine[[#This Row],[RN]],B:B)*PlanMasine[[#This Row],[KPLQ]]),0)</f>
        <v>4</v>
      </c>
      <c r="P1282">
        <v>220651</v>
      </c>
      <c r="Q1282">
        <f>COUNTIF(PROMJENA!A:A,PlanMasine[[#This Row],[KPL]]&amp;"-"&amp;PlanMasine[[#This Row],[RN]])</f>
        <v>0</v>
      </c>
      <c r="R1282">
        <f>IFERROR(INDEX(REDOSLIJED!A:A,MATCH(PlanMasine[[#This Row],[KPL]],REDOSLIJED!B:B,0)),MAX(REDOSLIJED!A:A)+1)</f>
        <v>45</v>
      </c>
      <c r="S1282" s="9">
        <f>SUM($M$2:M1282)</f>
        <v>5.0555555555556131</v>
      </c>
      <c r="T1282" s="3">
        <f>PlanMasine[[#This Row],[Datum SAS]]-1</f>
        <v>45824</v>
      </c>
      <c r="U1282">
        <f>WEEKDAY(PlanMasine[[#This Row],[ZAVRŠETAK MAŠINSKE]],2)</f>
        <v>1</v>
      </c>
      <c r="V1282" s="3">
        <f>IF(WEEKDAY(PlanMasine[[#This Row],[Datum SAS]]-1,2)=7,PlanMasine[[#This Row],[Datum SAS]]-3,PlanMasine[[#This Row],[Datum SAS]]-1)</f>
        <v>45824</v>
      </c>
      <c r="W1282">
        <f>WEEKNUM(PlanMasine[[#This Row],[Column2]],1)</f>
        <v>25</v>
      </c>
    </row>
    <row r="1283" spans="1:23" x14ac:dyDescent="0.25">
      <c r="A1283">
        <v>1024027</v>
      </c>
      <c r="B1283">
        <v>1</v>
      </c>
      <c r="C1283">
        <v>1024052</v>
      </c>
      <c r="D1283" t="s">
        <v>2059</v>
      </c>
      <c r="E1283">
        <v>18</v>
      </c>
      <c r="F1283">
        <v>12</v>
      </c>
      <c r="G1283">
        <v>0</v>
      </c>
      <c r="H1283">
        <v>0</v>
      </c>
      <c r="I1283" t="s">
        <v>5</v>
      </c>
      <c r="J1283" t="s">
        <v>570</v>
      </c>
      <c r="K1283" t="s">
        <v>1799</v>
      </c>
      <c r="L1283" s="3">
        <v>45841</v>
      </c>
      <c r="M12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83" s="3">
        <v>45825</v>
      </c>
      <c r="O1283" s="5">
        <f>IFERROR((PlanMasine[[#This Row],[Norma]]/PlanMasine[[#This Row],[Q]])*(PlanMasine[[#This Row],[Q]]/SUMIF(C:C,PlanMasine[[#This Row],[RN]],B:B)*PlanMasine[[#This Row],[KPLQ]]),0)</f>
        <v>1.5</v>
      </c>
      <c r="P1283">
        <v>220656</v>
      </c>
      <c r="Q1283">
        <f>COUNTIF(PROMJENA!A:A,PlanMasine[[#This Row],[KPL]]&amp;"-"&amp;PlanMasine[[#This Row],[RN]])</f>
        <v>0</v>
      </c>
      <c r="R1283">
        <f>IFERROR(INDEX(REDOSLIJED!A:A,MATCH(PlanMasine[[#This Row],[KPL]],REDOSLIJED!B:B,0)),MAX(REDOSLIJED!A:A)+1)</f>
        <v>45</v>
      </c>
      <c r="S1283" s="9">
        <f>SUM($M$2:M1283)</f>
        <v>5.0565972222222797</v>
      </c>
      <c r="T1283" s="3">
        <f>PlanMasine[[#This Row],[Datum SAS]]-1</f>
        <v>45824</v>
      </c>
      <c r="U1283">
        <f>WEEKDAY(PlanMasine[[#This Row],[ZAVRŠETAK MAŠINSKE]],2)</f>
        <v>1</v>
      </c>
      <c r="V1283" s="3">
        <f>IF(WEEKDAY(PlanMasine[[#This Row],[Datum SAS]]-1,2)=7,PlanMasine[[#This Row],[Datum SAS]]-3,PlanMasine[[#This Row],[Datum SAS]]-1)</f>
        <v>45824</v>
      </c>
      <c r="W1283">
        <f>WEEKNUM(PlanMasine[[#This Row],[Column2]],1)</f>
        <v>25</v>
      </c>
    </row>
    <row r="1284" spans="1:23" x14ac:dyDescent="0.25">
      <c r="A1284">
        <v>1024027</v>
      </c>
      <c r="B1284">
        <v>1</v>
      </c>
      <c r="C1284">
        <v>1024039</v>
      </c>
      <c r="D1284" t="s">
        <v>1755</v>
      </c>
      <c r="E1284">
        <v>60</v>
      </c>
      <c r="F1284">
        <v>12</v>
      </c>
      <c r="G1284">
        <v>0</v>
      </c>
      <c r="H1284">
        <v>0</v>
      </c>
      <c r="I1284" t="s">
        <v>5</v>
      </c>
      <c r="J1284" t="s">
        <v>570</v>
      </c>
      <c r="K1284" t="s">
        <v>1799</v>
      </c>
      <c r="L1284" s="3">
        <v>45841</v>
      </c>
      <c r="M12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84" s="3">
        <v>45825</v>
      </c>
      <c r="O1284" s="5">
        <f>IFERROR((PlanMasine[[#This Row],[Norma]]/PlanMasine[[#This Row],[Q]])*(PlanMasine[[#This Row],[Q]]/SUMIF(C:C,PlanMasine[[#This Row],[RN]],B:B)*PlanMasine[[#This Row],[KPLQ]]),0)</f>
        <v>5</v>
      </c>
      <c r="P1284">
        <v>220642</v>
      </c>
      <c r="Q1284">
        <f>COUNTIF(PROMJENA!A:A,PlanMasine[[#This Row],[KPL]]&amp;"-"&amp;PlanMasine[[#This Row],[RN]])</f>
        <v>0</v>
      </c>
      <c r="R1284">
        <f>IFERROR(INDEX(REDOSLIJED!A:A,MATCH(PlanMasine[[#This Row],[KPL]],REDOSLIJED!B:B,0)),MAX(REDOSLIJED!A:A)+1)</f>
        <v>45</v>
      </c>
      <c r="S1284" s="9">
        <f>SUM($M$2:M1284)</f>
        <v>5.060069444444502</v>
      </c>
      <c r="T1284" s="3">
        <f>PlanMasine[[#This Row],[Datum SAS]]-1</f>
        <v>45824</v>
      </c>
      <c r="U1284">
        <f>WEEKDAY(PlanMasine[[#This Row],[ZAVRŠETAK MAŠINSKE]],2)</f>
        <v>1</v>
      </c>
      <c r="V1284" s="3">
        <f>IF(WEEKDAY(PlanMasine[[#This Row],[Datum SAS]]-1,2)=7,PlanMasine[[#This Row],[Datum SAS]]-3,PlanMasine[[#This Row],[Datum SAS]]-1)</f>
        <v>45824</v>
      </c>
      <c r="W1284">
        <f>WEEKNUM(PlanMasine[[#This Row],[Column2]],1)</f>
        <v>25</v>
      </c>
    </row>
    <row r="1285" spans="1:23" x14ac:dyDescent="0.25">
      <c r="A1285">
        <v>1024027</v>
      </c>
      <c r="B1285">
        <v>1</v>
      </c>
      <c r="C1285">
        <v>1024040</v>
      </c>
      <c r="D1285" t="s">
        <v>1491</v>
      </c>
      <c r="E1285">
        <v>96</v>
      </c>
      <c r="F1285">
        <v>12</v>
      </c>
      <c r="G1285">
        <v>0</v>
      </c>
      <c r="H1285">
        <v>0</v>
      </c>
      <c r="I1285" t="s">
        <v>5</v>
      </c>
      <c r="J1285" t="s">
        <v>570</v>
      </c>
      <c r="K1285" t="s">
        <v>1799</v>
      </c>
      <c r="L1285" s="3">
        <v>45841</v>
      </c>
      <c r="M12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85" s="3">
        <v>45825</v>
      </c>
      <c r="O1285" s="5">
        <f>IFERROR((PlanMasine[[#This Row],[Norma]]/PlanMasine[[#This Row],[Q]])*(PlanMasine[[#This Row],[Q]]/SUMIF(C:C,PlanMasine[[#This Row],[RN]],B:B)*PlanMasine[[#This Row],[KPLQ]]),0)</f>
        <v>8</v>
      </c>
      <c r="P1285">
        <v>220643</v>
      </c>
      <c r="Q1285">
        <f>COUNTIF(PROMJENA!A:A,PlanMasine[[#This Row],[KPL]]&amp;"-"&amp;PlanMasine[[#This Row],[RN]])</f>
        <v>0</v>
      </c>
      <c r="R1285">
        <f>IFERROR(INDEX(REDOSLIJED!A:A,MATCH(PlanMasine[[#This Row],[KPL]],REDOSLIJED!B:B,0)),MAX(REDOSLIJED!A:A)+1)</f>
        <v>45</v>
      </c>
      <c r="S1285" s="9">
        <f>SUM($M$2:M1285)</f>
        <v>5.0656250000000576</v>
      </c>
      <c r="T1285" s="3">
        <f>PlanMasine[[#This Row],[Datum SAS]]-1</f>
        <v>45824</v>
      </c>
      <c r="U1285">
        <f>WEEKDAY(PlanMasine[[#This Row],[ZAVRŠETAK MAŠINSKE]],2)</f>
        <v>1</v>
      </c>
      <c r="V1285" s="3">
        <f>IF(WEEKDAY(PlanMasine[[#This Row],[Datum SAS]]-1,2)=7,PlanMasine[[#This Row],[Datum SAS]]-3,PlanMasine[[#This Row],[Datum SAS]]-1)</f>
        <v>45824</v>
      </c>
      <c r="W1285">
        <f>WEEKNUM(PlanMasine[[#This Row],[Column2]],1)</f>
        <v>25</v>
      </c>
    </row>
    <row r="1286" spans="1:23" x14ac:dyDescent="0.25">
      <c r="A1286">
        <v>1024027</v>
      </c>
      <c r="B1286">
        <v>1</v>
      </c>
      <c r="C1286">
        <v>1024045</v>
      </c>
      <c r="D1286" t="s">
        <v>2058</v>
      </c>
      <c r="E1286">
        <v>18</v>
      </c>
      <c r="F1286">
        <v>12</v>
      </c>
      <c r="G1286">
        <v>0</v>
      </c>
      <c r="H1286">
        <v>0</v>
      </c>
      <c r="I1286" t="s">
        <v>5</v>
      </c>
      <c r="J1286" t="s">
        <v>570</v>
      </c>
      <c r="K1286" t="s">
        <v>1799</v>
      </c>
      <c r="L1286" s="3">
        <v>45841</v>
      </c>
      <c r="M12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86" s="3">
        <v>45825</v>
      </c>
      <c r="O1286" s="5">
        <f>IFERROR((PlanMasine[[#This Row],[Norma]]/PlanMasine[[#This Row],[Q]])*(PlanMasine[[#This Row],[Q]]/SUMIF(C:C,PlanMasine[[#This Row],[RN]],B:B)*PlanMasine[[#This Row],[KPLQ]]),0)</f>
        <v>1.5</v>
      </c>
      <c r="P1286">
        <v>220648</v>
      </c>
      <c r="Q1286">
        <f>COUNTIF(PROMJENA!A:A,PlanMasine[[#This Row],[KPL]]&amp;"-"&amp;PlanMasine[[#This Row],[RN]])</f>
        <v>0</v>
      </c>
      <c r="R1286">
        <f>IFERROR(INDEX(REDOSLIJED!A:A,MATCH(PlanMasine[[#This Row],[KPL]],REDOSLIJED!B:B,0)),MAX(REDOSLIJED!A:A)+1)</f>
        <v>45</v>
      </c>
      <c r="S1286" s="9">
        <f>SUM($M$2:M1286)</f>
        <v>5.0666666666667242</v>
      </c>
      <c r="T1286" s="3">
        <f>PlanMasine[[#This Row],[Datum SAS]]-1</f>
        <v>45824</v>
      </c>
      <c r="U1286">
        <f>WEEKDAY(PlanMasine[[#This Row],[ZAVRŠETAK MAŠINSKE]],2)</f>
        <v>1</v>
      </c>
      <c r="V1286" s="3">
        <f>IF(WEEKDAY(PlanMasine[[#This Row],[Datum SAS]]-1,2)=7,PlanMasine[[#This Row],[Datum SAS]]-3,PlanMasine[[#This Row],[Datum SAS]]-1)</f>
        <v>45824</v>
      </c>
      <c r="W1286">
        <f>WEEKNUM(PlanMasine[[#This Row],[Column2]],1)</f>
        <v>25</v>
      </c>
    </row>
    <row r="1287" spans="1:23" x14ac:dyDescent="0.25">
      <c r="A1287">
        <v>1024027</v>
      </c>
      <c r="B1287">
        <v>1</v>
      </c>
      <c r="C1287">
        <v>1024035</v>
      </c>
      <c r="D1287" t="s">
        <v>2213</v>
      </c>
      <c r="E1287">
        <v>60</v>
      </c>
      <c r="F1287">
        <v>12</v>
      </c>
      <c r="G1287">
        <v>0</v>
      </c>
      <c r="H1287">
        <v>0</v>
      </c>
      <c r="I1287" t="s">
        <v>5</v>
      </c>
      <c r="J1287" t="s">
        <v>570</v>
      </c>
      <c r="K1287" t="s">
        <v>1799</v>
      </c>
      <c r="L1287" s="3">
        <v>45841</v>
      </c>
      <c r="M12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87" s="3">
        <v>45825</v>
      </c>
      <c r="O1287" s="5">
        <f>IFERROR((PlanMasine[[#This Row],[Norma]]/PlanMasine[[#This Row],[Q]])*(PlanMasine[[#This Row],[Q]]/SUMIF(C:C,PlanMasine[[#This Row],[RN]],B:B)*PlanMasine[[#This Row],[KPLQ]]),0)</f>
        <v>5</v>
      </c>
      <c r="P1287">
        <v>220635</v>
      </c>
      <c r="Q1287">
        <f>COUNTIF(PROMJENA!A:A,PlanMasine[[#This Row],[KPL]]&amp;"-"&amp;PlanMasine[[#This Row],[RN]])</f>
        <v>0</v>
      </c>
      <c r="R1287">
        <f>IFERROR(INDEX(REDOSLIJED!A:A,MATCH(PlanMasine[[#This Row],[KPL]],REDOSLIJED!B:B,0)),MAX(REDOSLIJED!A:A)+1)</f>
        <v>45</v>
      </c>
      <c r="S1287" s="9">
        <f>SUM($M$2:M1287)</f>
        <v>5.0701388888889465</v>
      </c>
      <c r="T1287" s="3">
        <f>PlanMasine[[#This Row],[Datum SAS]]-1</f>
        <v>45824</v>
      </c>
      <c r="U1287">
        <f>WEEKDAY(PlanMasine[[#This Row],[ZAVRŠETAK MAŠINSKE]],2)</f>
        <v>1</v>
      </c>
      <c r="V1287" s="3">
        <f>IF(WEEKDAY(PlanMasine[[#This Row],[Datum SAS]]-1,2)=7,PlanMasine[[#This Row],[Datum SAS]]-3,PlanMasine[[#This Row],[Datum SAS]]-1)</f>
        <v>45824</v>
      </c>
      <c r="W1287">
        <f>WEEKNUM(PlanMasine[[#This Row],[Column2]],1)</f>
        <v>25</v>
      </c>
    </row>
    <row r="1288" spans="1:23" x14ac:dyDescent="0.25">
      <c r="A1288">
        <v>1024027</v>
      </c>
      <c r="B1288">
        <v>1</v>
      </c>
      <c r="C1288">
        <v>1024041</v>
      </c>
      <c r="D1288" t="s">
        <v>1490</v>
      </c>
      <c r="E1288">
        <v>60</v>
      </c>
      <c r="F1288">
        <v>12</v>
      </c>
      <c r="G1288">
        <v>0</v>
      </c>
      <c r="H1288">
        <v>0</v>
      </c>
      <c r="I1288" t="s">
        <v>5</v>
      </c>
      <c r="J1288" t="s">
        <v>570</v>
      </c>
      <c r="K1288" t="s">
        <v>1799</v>
      </c>
      <c r="L1288" s="3">
        <v>45841</v>
      </c>
      <c r="M12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88" s="3">
        <v>45825</v>
      </c>
      <c r="O1288" s="5">
        <f>IFERROR((PlanMasine[[#This Row],[Norma]]/PlanMasine[[#This Row],[Q]])*(PlanMasine[[#This Row],[Q]]/SUMIF(C:C,PlanMasine[[#This Row],[RN]],B:B)*PlanMasine[[#This Row],[KPLQ]]),0)</f>
        <v>5</v>
      </c>
      <c r="P1288">
        <v>220644</v>
      </c>
      <c r="Q1288">
        <f>COUNTIF(PROMJENA!A:A,PlanMasine[[#This Row],[KPL]]&amp;"-"&amp;PlanMasine[[#This Row],[RN]])</f>
        <v>0</v>
      </c>
      <c r="R1288">
        <f>IFERROR(INDEX(REDOSLIJED!A:A,MATCH(PlanMasine[[#This Row],[KPL]],REDOSLIJED!B:B,0)),MAX(REDOSLIJED!A:A)+1)</f>
        <v>45</v>
      </c>
      <c r="S1288" s="9">
        <f>SUM($M$2:M1288)</f>
        <v>5.0736111111111688</v>
      </c>
      <c r="T1288" s="3">
        <f>PlanMasine[[#This Row],[Datum SAS]]-1</f>
        <v>45824</v>
      </c>
      <c r="U1288">
        <f>WEEKDAY(PlanMasine[[#This Row],[ZAVRŠETAK MAŠINSKE]],2)</f>
        <v>1</v>
      </c>
      <c r="V1288" s="3">
        <f>IF(WEEKDAY(PlanMasine[[#This Row],[Datum SAS]]-1,2)=7,PlanMasine[[#This Row],[Datum SAS]]-3,PlanMasine[[#This Row],[Datum SAS]]-1)</f>
        <v>45824</v>
      </c>
      <c r="W1288">
        <f>WEEKNUM(PlanMasine[[#This Row],[Column2]],1)</f>
        <v>25</v>
      </c>
    </row>
    <row r="1289" spans="1:23" x14ac:dyDescent="0.25">
      <c r="A1289">
        <v>1024027</v>
      </c>
      <c r="B1289">
        <v>1</v>
      </c>
      <c r="C1289">
        <v>1024038</v>
      </c>
      <c r="D1289" t="s">
        <v>2215</v>
      </c>
      <c r="E1289">
        <v>36</v>
      </c>
      <c r="F1289">
        <v>12</v>
      </c>
      <c r="G1289">
        <v>0</v>
      </c>
      <c r="H1289">
        <v>0</v>
      </c>
      <c r="I1289" t="s">
        <v>5</v>
      </c>
      <c r="J1289" t="s">
        <v>570</v>
      </c>
      <c r="K1289" t="s">
        <v>1799</v>
      </c>
      <c r="L1289" s="3">
        <v>45841</v>
      </c>
      <c r="M12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89" s="3">
        <v>45825</v>
      </c>
      <c r="O1289" s="5">
        <f>IFERROR((PlanMasine[[#This Row],[Norma]]/PlanMasine[[#This Row],[Q]])*(PlanMasine[[#This Row],[Q]]/SUMIF(C:C,PlanMasine[[#This Row],[RN]],B:B)*PlanMasine[[#This Row],[KPLQ]]),0)</f>
        <v>3</v>
      </c>
      <c r="P1289">
        <v>220641</v>
      </c>
      <c r="Q1289">
        <f>COUNTIF(PROMJENA!A:A,PlanMasine[[#This Row],[KPL]]&amp;"-"&amp;PlanMasine[[#This Row],[RN]])</f>
        <v>0</v>
      </c>
      <c r="R1289">
        <f>IFERROR(INDEX(REDOSLIJED!A:A,MATCH(PlanMasine[[#This Row],[KPL]],REDOSLIJED!B:B,0)),MAX(REDOSLIJED!A:A)+1)</f>
        <v>45</v>
      </c>
      <c r="S1289" s="9">
        <f>SUM($M$2:M1289)</f>
        <v>5.075694444444502</v>
      </c>
      <c r="T1289" s="3">
        <f>PlanMasine[[#This Row],[Datum SAS]]-1</f>
        <v>45824</v>
      </c>
      <c r="U1289">
        <f>WEEKDAY(PlanMasine[[#This Row],[ZAVRŠETAK MAŠINSKE]],2)</f>
        <v>1</v>
      </c>
      <c r="V1289" s="3">
        <f>IF(WEEKDAY(PlanMasine[[#This Row],[Datum SAS]]-1,2)=7,PlanMasine[[#This Row],[Datum SAS]]-3,PlanMasine[[#This Row],[Datum SAS]]-1)</f>
        <v>45824</v>
      </c>
      <c r="W1289">
        <f>WEEKNUM(PlanMasine[[#This Row],[Column2]],1)</f>
        <v>25</v>
      </c>
    </row>
    <row r="1290" spans="1:23" x14ac:dyDescent="0.25">
      <c r="A1290">
        <v>1024028</v>
      </c>
      <c r="B1290">
        <v>1</v>
      </c>
      <c r="C1290">
        <v>1024038</v>
      </c>
      <c r="D1290" t="s">
        <v>2215</v>
      </c>
      <c r="E1290">
        <v>36</v>
      </c>
      <c r="F1290">
        <v>12</v>
      </c>
      <c r="G1290">
        <v>0</v>
      </c>
      <c r="H1290">
        <v>0</v>
      </c>
      <c r="I1290" t="s">
        <v>5</v>
      </c>
      <c r="J1290" t="s">
        <v>570</v>
      </c>
      <c r="K1290" t="s">
        <v>1799</v>
      </c>
      <c r="L1290" s="3">
        <v>45841</v>
      </c>
      <c r="M12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290" s="3">
        <v>45825</v>
      </c>
      <c r="O1290" s="5">
        <f>IFERROR((PlanMasine[[#This Row],[Norma]]/PlanMasine[[#This Row],[Q]])*(PlanMasine[[#This Row],[Q]]/SUMIF(C:C,PlanMasine[[#This Row],[RN]],B:B)*PlanMasine[[#This Row],[KPLQ]]),0)</f>
        <v>3</v>
      </c>
      <c r="P1290">
        <v>220641</v>
      </c>
      <c r="Q1290">
        <f>COUNTIF(PROMJENA!A:A,PlanMasine[[#This Row],[KPL]]&amp;"-"&amp;PlanMasine[[#This Row],[RN]])</f>
        <v>0</v>
      </c>
      <c r="R1290">
        <f>IFERROR(INDEX(REDOSLIJED!A:A,MATCH(PlanMasine[[#This Row],[KPL]],REDOSLIJED!B:B,0)),MAX(REDOSLIJED!A:A)+1)</f>
        <v>45</v>
      </c>
      <c r="S1290" s="9">
        <f>SUM($M$2:M1290)</f>
        <v>5.0777777777778352</v>
      </c>
      <c r="T1290" s="3">
        <f>PlanMasine[[#This Row],[Datum SAS]]-1</f>
        <v>45824</v>
      </c>
      <c r="U1290">
        <f>WEEKDAY(PlanMasine[[#This Row],[ZAVRŠETAK MAŠINSKE]],2)</f>
        <v>1</v>
      </c>
      <c r="V1290" s="3">
        <f>IF(WEEKDAY(PlanMasine[[#This Row],[Datum SAS]]-1,2)=7,PlanMasine[[#This Row],[Datum SAS]]-3,PlanMasine[[#This Row],[Datum SAS]]-1)</f>
        <v>45824</v>
      </c>
      <c r="W1290">
        <f>WEEKNUM(PlanMasine[[#This Row],[Column2]],1)</f>
        <v>25</v>
      </c>
    </row>
    <row r="1291" spans="1:23" x14ac:dyDescent="0.25">
      <c r="A1291">
        <v>1024028</v>
      </c>
      <c r="B1291">
        <v>1</v>
      </c>
      <c r="C1291">
        <v>1024039</v>
      </c>
      <c r="D1291" t="s">
        <v>1755</v>
      </c>
      <c r="E1291">
        <v>60</v>
      </c>
      <c r="F1291">
        <v>12</v>
      </c>
      <c r="G1291">
        <v>0</v>
      </c>
      <c r="H1291">
        <v>0</v>
      </c>
      <c r="I1291" t="s">
        <v>5</v>
      </c>
      <c r="J1291" t="s">
        <v>570</v>
      </c>
      <c r="K1291" t="s">
        <v>1799</v>
      </c>
      <c r="L1291" s="3">
        <v>45841</v>
      </c>
      <c r="M12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91" s="3">
        <v>45825</v>
      </c>
      <c r="O1291" s="5">
        <f>IFERROR((PlanMasine[[#This Row],[Norma]]/PlanMasine[[#This Row],[Q]])*(PlanMasine[[#This Row],[Q]]/SUMIF(C:C,PlanMasine[[#This Row],[RN]],B:B)*PlanMasine[[#This Row],[KPLQ]]),0)</f>
        <v>5</v>
      </c>
      <c r="P1291">
        <v>220642</v>
      </c>
      <c r="Q1291">
        <f>COUNTIF(PROMJENA!A:A,PlanMasine[[#This Row],[KPL]]&amp;"-"&amp;PlanMasine[[#This Row],[RN]])</f>
        <v>0</v>
      </c>
      <c r="R1291">
        <f>IFERROR(INDEX(REDOSLIJED!A:A,MATCH(PlanMasine[[#This Row],[KPL]],REDOSLIJED!B:B,0)),MAX(REDOSLIJED!A:A)+1)</f>
        <v>45</v>
      </c>
      <c r="S1291" s="9">
        <f>SUM($M$2:M1291)</f>
        <v>5.0812500000000576</v>
      </c>
      <c r="T1291" s="3">
        <f>PlanMasine[[#This Row],[Datum SAS]]-1</f>
        <v>45824</v>
      </c>
      <c r="U1291">
        <f>WEEKDAY(PlanMasine[[#This Row],[ZAVRŠETAK MAŠINSKE]],2)</f>
        <v>1</v>
      </c>
      <c r="V1291" s="3">
        <f>IF(WEEKDAY(PlanMasine[[#This Row],[Datum SAS]]-1,2)=7,PlanMasine[[#This Row],[Datum SAS]]-3,PlanMasine[[#This Row],[Datum SAS]]-1)</f>
        <v>45824</v>
      </c>
      <c r="W1291">
        <f>WEEKNUM(PlanMasine[[#This Row],[Column2]],1)</f>
        <v>25</v>
      </c>
    </row>
    <row r="1292" spans="1:23" x14ac:dyDescent="0.25">
      <c r="A1292">
        <v>1024028</v>
      </c>
      <c r="B1292">
        <v>1</v>
      </c>
      <c r="C1292">
        <v>1024048</v>
      </c>
      <c r="D1292" t="s">
        <v>2212</v>
      </c>
      <c r="E1292">
        <v>48</v>
      </c>
      <c r="F1292">
        <v>12</v>
      </c>
      <c r="G1292">
        <v>0</v>
      </c>
      <c r="H1292">
        <v>0</v>
      </c>
      <c r="I1292" t="s">
        <v>5</v>
      </c>
      <c r="J1292" t="s">
        <v>570</v>
      </c>
      <c r="K1292" t="s">
        <v>1799</v>
      </c>
      <c r="L1292" s="3">
        <v>45841</v>
      </c>
      <c r="M12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292" s="3">
        <v>45825</v>
      </c>
      <c r="O1292" s="5">
        <f>IFERROR((PlanMasine[[#This Row],[Norma]]/PlanMasine[[#This Row],[Q]])*(PlanMasine[[#This Row],[Q]]/SUMIF(C:C,PlanMasine[[#This Row],[RN]],B:B)*PlanMasine[[#This Row],[KPLQ]]),0)</f>
        <v>4</v>
      </c>
      <c r="P1292">
        <v>220651</v>
      </c>
      <c r="Q1292">
        <f>COUNTIF(PROMJENA!A:A,PlanMasine[[#This Row],[KPL]]&amp;"-"&amp;PlanMasine[[#This Row],[RN]])</f>
        <v>0</v>
      </c>
      <c r="R1292">
        <f>IFERROR(INDEX(REDOSLIJED!A:A,MATCH(PlanMasine[[#This Row],[KPL]],REDOSLIJED!B:B,0)),MAX(REDOSLIJED!A:A)+1)</f>
        <v>45</v>
      </c>
      <c r="S1292" s="9">
        <f>SUM($M$2:M1292)</f>
        <v>5.0840277777778358</v>
      </c>
      <c r="T1292" s="3">
        <f>PlanMasine[[#This Row],[Datum SAS]]-1</f>
        <v>45824</v>
      </c>
      <c r="U1292">
        <f>WEEKDAY(PlanMasine[[#This Row],[ZAVRŠETAK MAŠINSKE]],2)</f>
        <v>1</v>
      </c>
      <c r="V1292" s="3">
        <f>IF(WEEKDAY(PlanMasine[[#This Row],[Datum SAS]]-1,2)=7,PlanMasine[[#This Row],[Datum SAS]]-3,PlanMasine[[#This Row],[Datum SAS]]-1)</f>
        <v>45824</v>
      </c>
      <c r="W1292">
        <f>WEEKNUM(PlanMasine[[#This Row],[Column2]],1)</f>
        <v>25</v>
      </c>
    </row>
    <row r="1293" spans="1:23" x14ac:dyDescent="0.25">
      <c r="A1293">
        <v>1024028</v>
      </c>
      <c r="B1293">
        <v>1</v>
      </c>
      <c r="C1293">
        <v>1024047</v>
      </c>
      <c r="D1293" t="s">
        <v>2060</v>
      </c>
      <c r="E1293">
        <v>60</v>
      </c>
      <c r="F1293">
        <v>12</v>
      </c>
      <c r="G1293">
        <v>0</v>
      </c>
      <c r="H1293">
        <v>0</v>
      </c>
      <c r="I1293" t="s">
        <v>5</v>
      </c>
      <c r="J1293" t="s">
        <v>570</v>
      </c>
      <c r="K1293" t="s">
        <v>1799</v>
      </c>
      <c r="L1293" s="3">
        <v>45841</v>
      </c>
      <c r="M12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93" s="3">
        <v>45825</v>
      </c>
      <c r="O1293" s="5">
        <f>IFERROR((PlanMasine[[#This Row],[Norma]]/PlanMasine[[#This Row],[Q]])*(PlanMasine[[#This Row],[Q]]/SUMIF(C:C,PlanMasine[[#This Row],[RN]],B:B)*PlanMasine[[#This Row],[KPLQ]]),0)</f>
        <v>5</v>
      </c>
      <c r="P1293">
        <v>220650</v>
      </c>
      <c r="Q1293">
        <f>COUNTIF(PROMJENA!A:A,PlanMasine[[#This Row],[KPL]]&amp;"-"&amp;PlanMasine[[#This Row],[RN]])</f>
        <v>0</v>
      </c>
      <c r="R1293">
        <f>IFERROR(INDEX(REDOSLIJED!A:A,MATCH(PlanMasine[[#This Row],[KPL]],REDOSLIJED!B:B,0)),MAX(REDOSLIJED!A:A)+1)</f>
        <v>45</v>
      </c>
      <c r="S1293" s="9">
        <f>SUM($M$2:M1293)</f>
        <v>5.0875000000000581</v>
      </c>
      <c r="T1293" s="3">
        <f>PlanMasine[[#This Row],[Datum SAS]]-1</f>
        <v>45824</v>
      </c>
      <c r="U1293">
        <f>WEEKDAY(PlanMasine[[#This Row],[ZAVRŠETAK MAŠINSKE]],2)</f>
        <v>1</v>
      </c>
      <c r="V1293" s="3">
        <f>IF(WEEKDAY(PlanMasine[[#This Row],[Datum SAS]]-1,2)=7,PlanMasine[[#This Row],[Datum SAS]]-3,PlanMasine[[#This Row],[Datum SAS]]-1)</f>
        <v>45824</v>
      </c>
      <c r="W1293">
        <f>WEEKNUM(PlanMasine[[#This Row],[Column2]],1)</f>
        <v>25</v>
      </c>
    </row>
    <row r="1294" spans="1:23" x14ac:dyDescent="0.25">
      <c r="A1294">
        <v>1024028</v>
      </c>
      <c r="B1294">
        <v>1</v>
      </c>
      <c r="C1294">
        <v>1024041</v>
      </c>
      <c r="D1294" t="s">
        <v>1490</v>
      </c>
      <c r="E1294">
        <v>60</v>
      </c>
      <c r="F1294">
        <v>12</v>
      </c>
      <c r="G1294">
        <v>0</v>
      </c>
      <c r="H1294">
        <v>0</v>
      </c>
      <c r="I1294" t="s">
        <v>5</v>
      </c>
      <c r="J1294" t="s">
        <v>570</v>
      </c>
      <c r="K1294" t="s">
        <v>1799</v>
      </c>
      <c r="L1294" s="3">
        <v>45841</v>
      </c>
      <c r="M12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94" s="3">
        <v>45825</v>
      </c>
      <c r="O1294" s="5">
        <f>IFERROR((PlanMasine[[#This Row],[Norma]]/PlanMasine[[#This Row],[Q]])*(PlanMasine[[#This Row],[Q]]/SUMIF(C:C,PlanMasine[[#This Row],[RN]],B:B)*PlanMasine[[#This Row],[KPLQ]]),0)</f>
        <v>5</v>
      </c>
      <c r="P1294">
        <v>220644</v>
      </c>
      <c r="Q1294">
        <f>COUNTIF(PROMJENA!A:A,PlanMasine[[#This Row],[KPL]]&amp;"-"&amp;PlanMasine[[#This Row],[RN]])</f>
        <v>0</v>
      </c>
      <c r="R1294">
        <f>IFERROR(INDEX(REDOSLIJED!A:A,MATCH(PlanMasine[[#This Row],[KPL]],REDOSLIJED!B:B,0)),MAX(REDOSLIJED!A:A)+1)</f>
        <v>45</v>
      </c>
      <c r="S1294" s="9">
        <f>SUM($M$2:M1294)</f>
        <v>5.0909722222222804</v>
      </c>
      <c r="T1294" s="3">
        <f>PlanMasine[[#This Row],[Datum SAS]]-1</f>
        <v>45824</v>
      </c>
      <c r="U1294">
        <f>WEEKDAY(PlanMasine[[#This Row],[ZAVRŠETAK MAŠINSKE]],2)</f>
        <v>1</v>
      </c>
      <c r="V1294" s="3">
        <f>IF(WEEKDAY(PlanMasine[[#This Row],[Datum SAS]]-1,2)=7,PlanMasine[[#This Row],[Datum SAS]]-3,PlanMasine[[#This Row],[Datum SAS]]-1)</f>
        <v>45824</v>
      </c>
      <c r="W1294">
        <f>WEEKNUM(PlanMasine[[#This Row],[Column2]],1)</f>
        <v>25</v>
      </c>
    </row>
    <row r="1295" spans="1:23" x14ac:dyDescent="0.25">
      <c r="A1295">
        <v>1024028</v>
      </c>
      <c r="B1295">
        <v>1</v>
      </c>
      <c r="C1295">
        <v>1024045</v>
      </c>
      <c r="D1295" t="s">
        <v>2058</v>
      </c>
      <c r="E1295">
        <v>18</v>
      </c>
      <c r="F1295">
        <v>12</v>
      </c>
      <c r="G1295">
        <v>0</v>
      </c>
      <c r="H1295">
        <v>0</v>
      </c>
      <c r="I1295" t="s">
        <v>5</v>
      </c>
      <c r="J1295" t="s">
        <v>570</v>
      </c>
      <c r="K1295" t="s">
        <v>1799</v>
      </c>
      <c r="L1295" s="3">
        <v>45841</v>
      </c>
      <c r="M12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95" s="3">
        <v>45825</v>
      </c>
      <c r="O1295" s="5">
        <f>IFERROR((PlanMasine[[#This Row],[Norma]]/PlanMasine[[#This Row],[Q]])*(PlanMasine[[#This Row],[Q]]/SUMIF(C:C,PlanMasine[[#This Row],[RN]],B:B)*PlanMasine[[#This Row],[KPLQ]]),0)</f>
        <v>1.5</v>
      </c>
      <c r="P1295">
        <v>220648</v>
      </c>
      <c r="Q1295">
        <f>COUNTIF(PROMJENA!A:A,PlanMasine[[#This Row],[KPL]]&amp;"-"&amp;PlanMasine[[#This Row],[RN]])</f>
        <v>0</v>
      </c>
      <c r="R1295">
        <f>IFERROR(INDEX(REDOSLIJED!A:A,MATCH(PlanMasine[[#This Row],[KPL]],REDOSLIJED!B:B,0)),MAX(REDOSLIJED!A:A)+1)</f>
        <v>45</v>
      </c>
      <c r="S1295" s="9">
        <f>SUM($M$2:M1295)</f>
        <v>5.092013888888947</v>
      </c>
      <c r="T1295" s="3">
        <f>PlanMasine[[#This Row],[Datum SAS]]-1</f>
        <v>45824</v>
      </c>
      <c r="U1295">
        <f>WEEKDAY(PlanMasine[[#This Row],[ZAVRŠETAK MAŠINSKE]],2)</f>
        <v>1</v>
      </c>
      <c r="V1295" s="3">
        <f>IF(WEEKDAY(PlanMasine[[#This Row],[Datum SAS]]-1,2)=7,PlanMasine[[#This Row],[Datum SAS]]-3,PlanMasine[[#This Row],[Datum SAS]]-1)</f>
        <v>45824</v>
      </c>
      <c r="W1295">
        <f>WEEKNUM(PlanMasine[[#This Row],[Column2]],1)</f>
        <v>25</v>
      </c>
    </row>
    <row r="1296" spans="1:23" x14ac:dyDescent="0.25">
      <c r="A1296">
        <v>1024028</v>
      </c>
      <c r="B1296">
        <v>1</v>
      </c>
      <c r="C1296">
        <v>1024040</v>
      </c>
      <c r="D1296" t="s">
        <v>1491</v>
      </c>
      <c r="E1296">
        <v>96</v>
      </c>
      <c r="F1296">
        <v>12</v>
      </c>
      <c r="G1296">
        <v>0</v>
      </c>
      <c r="H1296">
        <v>0</v>
      </c>
      <c r="I1296" t="s">
        <v>5</v>
      </c>
      <c r="J1296" t="s">
        <v>570</v>
      </c>
      <c r="K1296" t="s">
        <v>1799</v>
      </c>
      <c r="L1296" s="3">
        <v>45841</v>
      </c>
      <c r="M12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296" s="3">
        <v>45825</v>
      </c>
      <c r="O1296" s="5">
        <f>IFERROR((PlanMasine[[#This Row],[Norma]]/PlanMasine[[#This Row],[Q]])*(PlanMasine[[#This Row],[Q]]/SUMIF(C:C,PlanMasine[[#This Row],[RN]],B:B)*PlanMasine[[#This Row],[KPLQ]]),0)</f>
        <v>8</v>
      </c>
      <c r="P1296">
        <v>220643</v>
      </c>
      <c r="Q1296">
        <f>COUNTIF(PROMJENA!A:A,PlanMasine[[#This Row],[KPL]]&amp;"-"&amp;PlanMasine[[#This Row],[RN]])</f>
        <v>0</v>
      </c>
      <c r="R1296">
        <f>IFERROR(INDEX(REDOSLIJED!A:A,MATCH(PlanMasine[[#This Row],[KPL]],REDOSLIJED!B:B,0)),MAX(REDOSLIJED!A:A)+1)</f>
        <v>45</v>
      </c>
      <c r="S1296" s="9">
        <f>SUM($M$2:M1296)</f>
        <v>5.0975694444445026</v>
      </c>
      <c r="T1296" s="3">
        <f>PlanMasine[[#This Row],[Datum SAS]]-1</f>
        <v>45824</v>
      </c>
      <c r="U1296">
        <f>WEEKDAY(PlanMasine[[#This Row],[ZAVRŠETAK MAŠINSKE]],2)</f>
        <v>1</v>
      </c>
      <c r="V1296" s="3">
        <f>IF(WEEKDAY(PlanMasine[[#This Row],[Datum SAS]]-1,2)=7,PlanMasine[[#This Row],[Datum SAS]]-3,PlanMasine[[#This Row],[Datum SAS]]-1)</f>
        <v>45824</v>
      </c>
      <c r="W1296">
        <f>WEEKNUM(PlanMasine[[#This Row],[Column2]],1)</f>
        <v>25</v>
      </c>
    </row>
    <row r="1297" spans="1:23" x14ac:dyDescent="0.25">
      <c r="A1297">
        <v>1024028</v>
      </c>
      <c r="B1297">
        <v>1</v>
      </c>
      <c r="C1297">
        <v>1024052</v>
      </c>
      <c r="D1297" t="s">
        <v>2059</v>
      </c>
      <c r="E1297">
        <v>18</v>
      </c>
      <c r="F1297">
        <v>12</v>
      </c>
      <c r="G1297">
        <v>0</v>
      </c>
      <c r="H1297">
        <v>0</v>
      </c>
      <c r="I1297" t="s">
        <v>5</v>
      </c>
      <c r="J1297" t="s">
        <v>570</v>
      </c>
      <c r="K1297" t="s">
        <v>1799</v>
      </c>
      <c r="L1297" s="3">
        <v>45841</v>
      </c>
      <c r="M12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97" s="3">
        <v>45825</v>
      </c>
      <c r="O1297" s="5">
        <f>IFERROR((PlanMasine[[#This Row],[Norma]]/PlanMasine[[#This Row],[Q]])*(PlanMasine[[#This Row],[Q]]/SUMIF(C:C,PlanMasine[[#This Row],[RN]],B:B)*PlanMasine[[#This Row],[KPLQ]]),0)</f>
        <v>1.5</v>
      </c>
      <c r="P1297">
        <v>220656</v>
      </c>
      <c r="Q1297">
        <f>COUNTIF(PROMJENA!A:A,PlanMasine[[#This Row],[KPL]]&amp;"-"&amp;PlanMasine[[#This Row],[RN]])</f>
        <v>0</v>
      </c>
      <c r="R1297">
        <f>IFERROR(INDEX(REDOSLIJED!A:A,MATCH(PlanMasine[[#This Row],[KPL]],REDOSLIJED!B:B,0)),MAX(REDOSLIJED!A:A)+1)</f>
        <v>45</v>
      </c>
      <c r="S1297" s="9">
        <f>SUM($M$2:M1297)</f>
        <v>5.0986111111111692</v>
      </c>
      <c r="T1297" s="3">
        <f>PlanMasine[[#This Row],[Datum SAS]]-1</f>
        <v>45824</v>
      </c>
      <c r="U1297">
        <f>WEEKDAY(PlanMasine[[#This Row],[ZAVRŠETAK MAŠINSKE]],2)</f>
        <v>1</v>
      </c>
      <c r="V1297" s="3">
        <f>IF(WEEKDAY(PlanMasine[[#This Row],[Datum SAS]]-1,2)=7,PlanMasine[[#This Row],[Datum SAS]]-3,PlanMasine[[#This Row],[Datum SAS]]-1)</f>
        <v>45824</v>
      </c>
      <c r="W1297">
        <f>WEEKNUM(PlanMasine[[#This Row],[Column2]],1)</f>
        <v>25</v>
      </c>
    </row>
    <row r="1298" spans="1:23" x14ac:dyDescent="0.25">
      <c r="A1298">
        <v>1024028</v>
      </c>
      <c r="B1298">
        <v>1</v>
      </c>
      <c r="C1298">
        <v>1024057</v>
      </c>
      <c r="D1298" t="s">
        <v>2057</v>
      </c>
      <c r="E1298">
        <v>18</v>
      </c>
      <c r="F1298">
        <v>12</v>
      </c>
      <c r="G1298">
        <v>0</v>
      </c>
      <c r="H1298">
        <v>0</v>
      </c>
      <c r="I1298" t="s">
        <v>5</v>
      </c>
      <c r="J1298" t="s">
        <v>570</v>
      </c>
      <c r="K1298" t="s">
        <v>1799</v>
      </c>
      <c r="L1298" s="3">
        <v>45841</v>
      </c>
      <c r="M12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298" s="3">
        <v>45825</v>
      </c>
      <c r="O1298" s="5">
        <f>IFERROR((PlanMasine[[#This Row],[Norma]]/PlanMasine[[#This Row],[Q]])*(PlanMasine[[#This Row],[Q]]/SUMIF(C:C,PlanMasine[[#This Row],[RN]],B:B)*PlanMasine[[#This Row],[KPLQ]]),0)</f>
        <v>1.5</v>
      </c>
      <c r="P1298">
        <v>220662</v>
      </c>
      <c r="Q1298">
        <f>COUNTIF(PROMJENA!A:A,PlanMasine[[#This Row],[KPL]]&amp;"-"&amp;PlanMasine[[#This Row],[RN]])</f>
        <v>0</v>
      </c>
      <c r="R1298">
        <f>IFERROR(INDEX(REDOSLIJED!A:A,MATCH(PlanMasine[[#This Row],[KPL]],REDOSLIJED!B:B,0)),MAX(REDOSLIJED!A:A)+1)</f>
        <v>45</v>
      </c>
      <c r="S1298" s="9">
        <f>SUM($M$2:M1298)</f>
        <v>5.0996527777778358</v>
      </c>
      <c r="T1298" s="3">
        <f>PlanMasine[[#This Row],[Datum SAS]]-1</f>
        <v>45824</v>
      </c>
      <c r="U1298">
        <f>WEEKDAY(PlanMasine[[#This Row],[ZAVRŠETAK MAŠINSKE]],2)</f>
        <v>1</v>
      </c>
      <c r="V1298" s="3">
        <f>IF(WEEKDAY(PlanMasine[[#This Row],[Datum SAS]]-1,2)=7,PlanMasine[[#This Row],[Datum SAS]]-3,PlanMasine[[#This Row],[Datum SAS]]-1)</f>
        <v>45824</v>
      </c>
      <c r="W1298">
        <f>WEEKNUM(PlanMasine[[#This Row],[Column2]],1)</f>
        <v>25</v>
      </c>
    </row>
    <row r="1299" spans="1:23" x14ac:dyDescent="0.25">
      <c r="A1299">
        <v>1024028</v>
      </c>
      <c r="B1299">
        <v>1</v>
      </c>
      <c r="C1299">
        <v>1024035</v>
      </c>
      <c r="D1299" t="s">
        <v>2213</v>
      </c>
      <c r="E1299">
        <v>60</v>
      </c>
      <c r="F1299">
        <v>12</v>
      </c>
      <c r="G1299">
        <v>0</v>
      </c>
      <c r="H1299">
        <v>0</v>
      </c>
      <c r="I1299" t="s">
        <v>5</v>
      </c>
      <c r="J1299" t="s">
        <v>570</v>
      </c>
      <c r="K1299" t="s">
        <v>1799</v>
      </c>
      <c r="L1299" s="3">
        <v>45841</v>
      </c>
      <c r="M12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299" s="3">
        <v>45825</v>
      </c>
      <c r="O1299" s="5">
        <f>IFERROR((PlanMasine[[#This Row],[Norma]]/PlanMasine[[#This Row],[Q]])*(PlanMasine[[#This Row],[Q]]/SUMIF(C:C,PlanMasine[[#This Row],[RN]],B:B)*PlanMasine[[#This Row],[KPLQ]]),0)</f>
        <v>5</v>
      </c>
      <c r="P1299">
        <v>220635</v>
      </c>
      <c r="Q1299">
        <f>COUNTIF(PROMJENA!A:A,PlanMasine[[#This Row],[KPL]]&amp;"-"&amp;PlanMasine[[#This Row],[RN]])</f>
        <v>0</v>
      </c>
      <c r="R1299">
        <f>IFERROR(INDEX(REDOSLIJED!A:A,MATCH(PlanMasine[[#This Row],[KPL]],REDOSLIJED!B:B,0)),MAX(REDOSLIJED!A:A)+1)</f>
        <v>45</v>
      </c>
      <c r="S1299" s="9">
        <f>SUM($M$2:M1299)</f>
        <v>5.1031250000000581</v>
      </c>
      <c r="T1299" s="3">
        <f>PlanMasine[[#This Row],[Datum SAS]]-1</f>
        <v>45824</v>
      </c>
      <c r="U1299">
        <f>WEEKDAY(PlanMasine[[#This Row],[ZAVRŠETAK MAŠINSKE]],2)</f>
        <v>1</v>
      </c>
      <c r="V1299" s="3">
        <f>IF(WEEKDAY(PlanMasine[[#This Row],[Datum SAS]]-1,2)=7,PlanMasine[[#This Row],[Datum SAS]]-3,PlanMasine[[#This Row],[Datum SAS]]-1)</f>
        <v>45824</v>
      </c>
      <c r="W1299">
        <f>WEEKNUM(PlanMasine[[#This Row],[Column2]],1)</f>
        <v>25</v>
      </c>
    </row>
    <row r="1300" spans="1:23" x14ac:dyDescent="0.25">
      <c r="A1300">
        <v>1024028</v>
      </c>
      <c r="B1300">
        <v>1</v>
      </c>
      <c r="C1300">
        <v>1024042</v>
      </c>
      <c r="D1300" t="s">
        <v>1492</v>
      </c>
      <c r="E1300">
        <v>72</v>
      </c>
      <c r="F1300">
        <v>12</v>
      </c>
      <c r="G1300">
        <v>0</v>
      </c>
      <c r="H1300">
        <v>0</v>
      </c>
      <c r="I1300" t="s">
        <v>5</v>
      </c>
      <c r="J1300" t="s">
        <v>570</v>
      </c>
      <c r="K1300" t="s">
        <v>1799</v>
      </c>
      <c r="L1300" s="3">
        <v>45841</v>
      </c>
      <c r="M13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300" s="3">
        <v>45825</v>
      </c>
      <c r="O1300" s="5">
        <f>IFERROR((PlanMasine[[#This Row],[Norma]]/PlanMasine[[#This Row],[Q]])*(PlanMasine[[#This Row],[Q]]/SUMIF(C:C,PlanMasine[[#This Row],[RN]],B:B)*PlanMasine[[#This Row],[KPLQ]]),0)</f>
        <v>6</v>
      </c>
      <c r="P1300">
        <v>220645</v>
      </c>
      <c r="Q1300">
        <f>COUNTIF(PROMJENA!A:A,PlanMasine[[#This Row],[KPL]]&amp;"-"&amp;PlanMasine[[#This Row],[RN]])</f>
        <v>0</v>
      </c>
      <c r="R1300">
        <f>IFERROR(INDEX(REDOSLIJED!A:A,MATCH(PlanMasine[[#This Row],[KPL]],REDOSLIJED!B:B,0)),MAX(REDOSLIJED!A:A)+1)</f>
        <v>45</v>
      </c>
      <c r="S1300" s="9">
        <f>SUM($M$2:M1300)</f>
        <v>5.1072916666667245</v>
      </c>
      <c r="T1300" s="3">
        <f>PlanMasine[[#This Row],[Datum SAS]]-1</f>
        <v>45824</v>
      </c>
      <c r="U1300">
        <f>WEEKDAY(PlanMasine[[#This Row],[ZAVRŠETAK MAŠINSKE]],2)</f>
        <v>1</v>
      </c>
      <c r="V1300" s="3">
        <f>IF(WEEKDAY(PlanMasine[[#This Row],[Datum SAS]]-1,2)=7,PlanMasine[[#This Row],[Datum SAS]]-3,PlanMasine[[#This Row],[Datum SAS]]-1)</f>
        <v>45824</v>
      </c>
      <c r="W1300">
        <f>WEEKNUM(PlanMasine[[#This Row],[Column2]],1)</f>
        <v>25</v>
      </c>
    </row>
    <row r="1301" spans="1:23" x14ac:dyDescent="0.25">
      <c r="A1301">
        <v>1024028</v>
      </c>
      <c r="B1301">
        <v>1</v>
      </c>
      <c r="C1301">
        <v>1024034</v>
      </c>
      <c r="D1301" t="s">
        <v>2056</v>
      </c>
      <c r="E1301">
        <v>60</v>
      </c>
      <c r="F1301">
        <v>12</v>
      </c>
      <c r="G1301">
        <v>0</v>
      </c>
      <c r="H1301">
        <v>0</v>
      </c>
      <c r="I1301" t="s">
        <v>5</v>
      </c>
      <c r="J1301" t="s">
        <v>570</v>
      </c>
      <c r="K1301" t="s">
        <v>1799</v>
      </c>
      <c r="L1301" s="3">
        <v>45841</v>
      </c>
      <c r="M13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01" s="3">
        <v>45825</v>
      </c>
      <c r="O1301" s="5">
        <f>IFERROR((PlanMasine[[#This Row],[Norma]]/PlanMasine[[#This Row],[Q]])*(PlanMasine[[#This Row],[Q]]/SUMIF(C:C,PlanMasine[[#This Row],[RN]],B:B)*PlanMasine[[#This Row],[KPLQ]]),0)</f>
        <v>5</v>
      </c>
      <c r="P1301">
        <v>220634</v>
      </c>
      <c r="Q1301">
        <f>COUNTIF(PROMJENA!A:A,PlanMasine[[#This Row],[KPL]]&amp;"-"&amp;PlanMasine[[#This Row],[RN]])</f>
        <v>0</v>
      </c>
      <c r="R1301">
        <f>IFERROR(INDEX(REDOSLIJED!A:A,MATCH(PlanMasine[[#This Row],[KPL]],REDOSLIJED!B:B,0)),MAX(REDOSLIJED!A:A)+1)</f>
        <v>45</v>
      </c>
      <c r="S1301" s="9">
        <f>SUM($M$2:M1301)</f>
        <v>5.1107638888889468</v>
      </c>
      <c r="T1301" s="3">
        <f>PlanMasine[[#This Row],[Datum SAS]]-1</f>
        <v>45824</v>
      </c>
      <c r="U1301">
        <f>WEEKDAY(PlanMasine[[#This Row],[ZAVRŠETAK MAŠINSKE]],2)</f>
        <v>1</v>
      </c>
      <c r="V1301" s="3">
        <f>IF(WEEKDAY(PlanMasine[[#This Row],[Datum SAS]]-1,2)=7,PlanMasine[[#This Row],[Datum SAS]]-3,PlanMasine[[#This Row],[Datum SAS]]-1)</f>
        <v>45824</v>
      </c>
      <c r="W1301">
        <f>WEEKNUM(PlanMasine[[#This Row],[Column2]],1)</f>
        <v>25</v>
      </c>
    </row>
    <row r="1302" spans="1:23" x14ac:dyDescent="0.25">
      <c r="A1302">
        <v>1024029</v>
      </c>
      <c r="B1302">
        <v>1</v>
      </c>
      <c r="C1302">
        <v>1024041</v>
      </c>
      <c r="D1302" t="s">
        <v>1490</v>
      </c>
      <c r="E1302">
        <v>60</v>
      </c>
      <c r="F1302">
        <v>12</v>
      </c>
      <c r="G1302">
        <v>0</v>
      </c>
      <c r="H1302">
        <v>0</v>
      </c>
      <c r="I1302" t="s">
        <v>5</v>
      </c>
      <c r="J1302" t="s">
        <v>570</v>
      </c>
      <c r="K1302" t="s">
        <v>1799</v>
      </c>
      <c r="L1302" s="3">
        <v>45841</v>
      </c>
      <c r="M13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02" s="3">
        <v>45825</v>
      </c>
      <c r="O1302" s="5">
        <f>IFERROR((PlanMasine[[#This Row],[Norma]]/PlanMasine[[#This Row],[Q]])*(PlanMasine[[#This Row],[Q]]/SUMIF(C:C,PlanMasine[[#This Row],[RN]],B:B)*PlanMasine[[#This Row],[KPLQ]]),0)</f>
        <v>5</v>
      </c>
      <c r="P1302">
        <v>220644</v>
      </c>
      <c r="Q1302">
        <f>COUNTIF(PROMJENA!A:A,PlanMasine[[#This Row],[KPL]]&amp;"-"&amp;PlanMasine[[#This Row],[RN]])</f>
        <v>0</v>
      </c>
      <c r="R1302">
        <f>IFERROR(INDEX(REDOSLIJED!A:A,MATCH(PlanMasine[[#This Row],[KPL]],REDOSLIJED!B:B,0)),MAX(REDOSLIJED!A:A)+1)</f>
        <v>45</v>
      </c>
      <c r="S1302" s="9">
        <f>SUM($M$2:M1302)</f>
        <v>5.1142361111111692</v>
      </c>
      <c r="T1302" s="3">
        <f>PlanMasine[[#This Row],[Datum SAS]]-1</f>
        <v>45824</v>
      </c>
      <c r="U1302">
        <f>WEEKDAY(PlanMasine[[#This Row],[ZAVRŠETAK MAŠINSKE]],2)</f>
        <v>1</v>
      </c>
      <c r="V1302" s="3">
        <f>IF(WEEKDAY(PlanMasine[[#This Row],[Datum SAS]]-1,2)=7,PlanMasine[[#This Row],[Datum SAS]]-3,PlanMasine[[#This Row],[Datum SAS]]-1)</f>
        <v>45824</v>
      </c>
      <c r="W1302">
        <f>WEEKNUM(PlanMasine[[#This Row],[Column2]],1)</f>
        <v>25</v>
      </c>
    </row>
    <row r="1303" spans="1:23" x14ac:dyDescent="0.25">
      <c r="A1303">
        <v>1024029</v>
      </c>
      <c r="B1303">
        <v>1</v>
      </c>
      <c r="C1303">
        <v>1024048</v>
      </c>
      <c r="D1303" t="s">
        <v>2212</v>
      </c>
      <c r="E1303">
        <v>48</v>
      </c>
      <c r="F1303">
        <v>12</v>
      </c>
      <c r="G1303">
        <v>0</v>
      </c>
      <c r="H1303">
        <v>0</v>
      </c>
      <c r="I1303" t="s">
        <v>5</v>
      </c>
      <c r="J1303" t="s">
        <v>570</v>
      </c>
      <c r="K1303" t="s">
        <v>1799</v>
      </c>
      <c r="L1303" s="3">
        <v>45841</v>
      </c>
      <c r="M13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03" s="3">
        <v>45825</v>
      </c>
      <c r="O1303" s="5">
        <f>IFERROR((PlanMasine[[#This Row],[Norma]]/PlanMasine[[#This Row],[Q]])*(PlanMasine[[#This Row],[Q]]/SUMIF(C:C,PlanMasine[[#This Row],[RN]],B:B)*PlanMasine[[#This Row],[KPLQ]]),0)</f>
        <v>4</v>
      </c>
      <c r="P1303">
        <v>220651</v>
      </c>
      <c r="Q1303">
        <f>COUNTIF(PROMJENA!A:A,PlanMasine[[#This Row],[KPL]]&amp;"-"&amp;PlanMasine[[#This Row],[RN]])</f>
        <v>0</v>
      </c>
      <c r="R1303">
        <f>IFERROR(INDEX(REDOSLIJED!A:A,MATCH(PlanMasine[[#This Row],[KPL]],REDOSLIJED!B:B,0)),MAX(REDOSLIJED!A:A)+1)</f>
        <v>45</v>
      </c>
      <c r="S1303" s="9">
        <f>SUM($M$2:M1303)</f>
        <v>5.1170138888889474</v>
      </c>
      <c r="T1303" s="3">
        <f>PlanMasine[[#This Row],[Datum SAS]]-1</f>
        <v>45824</v>
      </c>
      <c r="U1303">
        <f>WEEKDAY(PlanMasine[[#This Row],[ZAVRŠETAK MAŠINSKE]],2)</f>
        <v>1</v>
      </c>
      <c r="V1303" s="3">
        <f>IF(WEEKDAY(PlanMasine[[#This Row],[Datum SAS]]-1,2)=7,PlanMasine[[#This Row],[Datum SAS]]-3,PlanMasine[[#This Row],[Datum SAS]]-1)</f>
        <v>45824</v>
      </c>
      <c r="W1303">
        <f>WEEKNUM(PlanMasine[[#This Row],[Column2]],1)</f>
        <v>25</v>
      </c>
    </row>
    <row r="1304" spans="1:23" x14ac:dyDescent="0.25">
      <c r="A1304">
        <v>1024029</v>
      </c>
      <c r="B1304">
        <v>1</v>
      </c>
      <c r="C1304">
        <v>1024052</v>
      </c>
      <c r="D1304" t="s">
        <v>2059</v>
      </c>
      <c r="E1304">
        <v>18</v>
      </c>
      <c r="F1304">
        <v>12</v>
      </c>
      <c r="G1304">
        <v>0</v>
      </c>
      <c r="H1304">
        <v>0</v>
      </c>
      <c r="I1304" t="s">
        <v>5</v>
      </c>
      <c r="J1304" t="s">
        <v>570</v>
      </c>
      <c r="K1304" t="s">
        <v>1799</v>
      </c>
      <c r="L1304" s="3">
        <v>45841</v>
      </c>
      <c r="M13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04" s="3">
        <v>45825</v>
      </c>
      <c r="O1304" s="5">
        <f>IFERROR((PlanMasine[[#This Row],[Norma]]/PlanMasine[[#This Row],[Q]])*(PlanMasine[[#This Row],[Q]]/SUMIF(C:C,PlanMasine[[#This Row],[RN]],B:B)*PlanMasine[[#This Row],[KPLQ]]),0)</f>
        <v>1.5</v>
      </c>
      <c r="P1304">
        <v>220656</v>
      </c>
      <c r="Q1304">
        <f>COUNTIF(PROMJENA!A:A,PlanMasine[[#This Row],[KPL]]&amp;"-"&amp;PlanMasine[[#This Row],[RN]])</f>
        <v>0</v>
      </c>
      <c r="R1304">
        <f>IFERROR(INDEX(REDOSLIJED!A:A,MATCH(PlanMasine[[#This Row],[KPL]],REDOSLIJED!B:B,0)),MAX(REDOSLIJED!A:A)+1)</f>
        <v>45</v>
      </c>
      <c r="S1304" s="9">
        <f>SUM($M$2:M1304)</f>
        <v>5.118055555555614</v>
      </c>
      <c r="T1304" s="3">
        <f>PlanMasine[[#This Row],[Datum SAS]]-1</f>
        <v>45824</v>
      </c>
      <c r="U1304">
        <f>WEEKDAY(PlanMasine[[#This Row],[ZAVRŠETAK MAŠINSKE]],2)</f>
        <v>1</v>
      </c>
      <c r="V1304" s="3">
        <f>IF(WEEKDAY(PlanMasine[[#This Row],[Datum SAS]]-1,2)=7,PlanMasine[[#This Row],[Datum SAS]]-3,PlanMasine[[#This Row],[Datum SAS]]-1)</f>
        <v>45824</v>
      </c>
      <c r="W1304">
        <f>WEEKNUM(PlanMasine[[#This Row],[Column2]],1)</f>
        <v>25</v>
      </c>
    </row>
    <row r="1305" spans="1:23" x14ac:dyDescent="0.25">
      <c r="A1305">
        <v>1024029</v>
      </c>
      <c r="B1305">
        <v>1</v>
      </c>
      <c r="C1305">
        <v>1024057</v>
      </c>
      <c r="D1305" t="s">
        <v>2057</v>
      </c>
      <c r="E1305">
        <v>18</v>
      </c>
      <c r="F1305">
        <v>12</v>
      </c>
      <c r="G1305">
        <v>0</v>
      </c>
      <c r="H1305">
        <v>0</v>
      </c>
      <c r="I1305" t="s">
        <v>5</v>
      </c>
      <c r="J1305" t="s">
        <v>570</v>
      </c>
      <c r="K1305" t="s">
        <v>1799</v>
      </c>
      <c r="L1305" s="3">
        <v>45841</v>
      </c>
      <c r="M13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05" s="3">
        <v>45825</v>
      </c>
      <c r="O1305" s="5">
        <f>IFERROR((PlanMasine[[#This Row],[Norma]]/PlanMasine[[#This Row],[Q]])*(PlanMasine[[#This Row],[Q]]/SUMIF(C:C,PlanMasine[[#This Row],[RN]],B:B)*PlanMasine[[#This Row],[KPLQ]]),0)</f>
        <v>1.5</v>
      </c>
      <c r="P1305">
        <v>220662</v>
      </c>
      <c r="Q1305">
        <f>COUNTIF(PROMJENA!A:A,PlanMasine[[#This Row],[KPL]]&amp;"-"&amp;PlanMasine[[#This Row],[RN]])</f>
        <v>0</v>
      </c>
      <c r="R1305">
        <f>IFERROR(INDEX(REDOSLIJED!A:A,MATCH(PlanMasine[[#This Row],[KPL]],REDOSLIJED!B:B,0)),MAX(REDOSLIJED!A:A)+1)</f>
        <v>45</v>
      </c>
      <c r="S1305" s="9">
        <f>SUM($M$2:M1305)</f>
        <v>5.1190972222222806</v>
      </c>
      <c r="T1305" s="3">
        <f>PlanMasine[[#This Row],[Datum SAS]]-1</f>
        <v>45824</v>
      </c>
      <c r="U1305">
        <f>WEEKDAY(PlanMasine[[#This Row],[ZAVRŠETAK MAŠINSKE]],2)</f>
        <v>1</v>
      </c>
      <c r="V1305" s="3">
        <f>IF(WEEKDAY(PlanMasine[[#This Row],[Datum SAS]]-1,2)=7,PlanMasine[[#This Row],[Datum SAS]]-3,PlanMasine[[#This Row],[Datum SAS]]-1)</f>
        <v>45824</v>
      </c>
      <c r="W1305">
        <f>WEEKNUM(PlanMasine[[#This Row],[Column2]],1)</f>
        <v>25</v>
      </c>
    </row>
    <row r="1306" spans="1:23" x14ac:dyDescent="0.25">
      <c r="A1306">
        <v>1024029</v>
      </c>
      <c r="B1306">
        <v>1</v>
      </c>
      <c r="C1306">
        <v>1024042</v>
      </c>
      <c r="D1306" t="s">
        <v>1492</v>
      </c>
      <c r="E1306">
        <v>72</v>
      </c>
      <c r="F1306">
        <v>12</v>
      </c>
      <c r="G1306">
        <v>0</v>
      </c>
      <c r="H1306">
        <v>0</v>
      </c>
      <c r="I1306" t="s">
        <v>5</v>
      </c>
      <c r="J1306" t="s">
        <v>570</v>
      </c>
      <c r="K1306" t="s">
        <v>1799</v>
      </c>
      <c r="L1306" s="3">
        <v>45841</v>
      </c>
      <c r="M13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306" s="3">
        <v>45825</v>
      </c>
      <c r="O1306" s="5">
        <f>IFERROR((PlanMasine[[#This Row],[Norma]]/PlanMasine[[#This Row],[Q]])*(PlanMasine[[#This Row],[Q]]/SUMIF(C:C,PlanMasine[[#This Row],[RN]],B:B)*PlanMasine[[#This Row],[KPLQ]]),0)</f>
        <v>6</v>
      </c>
      <c r="P1306">
        <v>220645</v>
      </c>
      <c r="Q1306">
        <f>COUNTIF(PROMJENA!A:A,PlanMasine[[#This Row],[KPL]]&amp;"-"&amp;PlanMasine[[#This Row],[RN]])</f>
        <v>0</v>
      </c>
      <c r="R1306">
        <f>IFERROR(INDEX(REDOSLIJED!A:A,MATCH(PlanMasine[[#This Row],[KPL]],REDOSLIJED!B:B,0)),MAX(REDOSLIJED!A:A)+1)</f>
        <v>45</v>
      </c>
      <c r="S1306" s="9">
        <f>SUM($M$2:M1306)</f>
        <v>5.123263888888947</v>
      </c>
      <c r="T1306" s="3">
        <f>PlanMasine[[#This Row],[Datum SAS]]-1</f>
        <v>45824</v>
      </c>
      <c r="U1306">
        <f>WEEKDAY(PlanMasine[[#This Row],[ZAVRŠETAK MAŠINSKE]],2)</f>
        <v>1</v>
      </c>
      <c r="V1306" s="3">
        <f>IF(WEEKDAY(PlanMasine[[#This Row],[Datum SAS]]-1,2)=7,PlanMasine[[#This Row],[Datum SAS]]-3,PlanMasine[[#This Row],[Datum SAS]]-1)</f>
        <v>45824</v>
      </c>
      <c r="W1306">
        <f>WEEKNUM(PlanMasine[[#This Row],[Column2]],1)</f>
        <v>25</v>
      </c>
    </row>
    <row r="1307" spans="1:23" x14ac:dyDescent="0.25">
      <c r="A1307">
        <v>1024029</v>
      </c>
      <c r="B1307">
        <v>1</v>
      </c>
      <c r="C1307">
        <v>1024040</v>
      </c>
      <c r="D1307" t="s">
        <v>1491</v>
      </c>
      <c r="E1307">
        <v>96</v>
      </c>
      <c r="F1307">
        <v>12</v>
      </c>
      <c r="G1307">
        <v>0</v>
      </c>
      <c r="H1307">
        <v>0</v>
      </c>
      <c r="I1307" t="s">
        <v>5</v>
      </c>
      <c r="J1307" t="s">
        <v>570</v>
      </c>
      <c r="K1307" t="s">
        <v>1799</v>
      </c>
      <c r="L1307" s="3">
        <v>45841</v>
      </c>
      <c r="M13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307" s="3">
        <v>45825</v>
      </c>
      <c r="O1307" s="5">
        <f>IFERROR((PlanMasine[[#This Row],[Norma]]/PlanMasine[[#This Row],[Q]])*(PlanMasine[[#This Row],[Q]]/SUMIF(C:C,PlanMasine[[#This Row],[RN]],B:B)*PlanMasine[[#This Row],[KPLQ]]),0)</f>
        <v>8</v>
      </c>
      <c r="P1307">
        <v>220643</v>
      </c>
      <c r="Q1307">
        <f>COUNTIF(PROMJENA!A:A,PlanMasine[[#This Row],[KPL]]&amp;"-"&amp;PlanMasine[[#This Row],[RN]])</f>
        <v>0</v>
      </c>
      <c r="R1307">
        <f>IFERROR(INDEX(REDOSLIJED!A:A,MATCH(PlanMasine[[#This Row],[KPL]],REDOSLIJED!B:B,0)),MAX(REDOSLIJED!A:A)+1)</f>
        <v>45</v>
      </c>
      <c r="S1307" s="9">
        <f>SUM($M$2:M1307)</f>
        <v>5.1288194444445026</v>
      </c>
      <c r="T1307" s="3">
        <f>PlanMasine[[#This Row],[Datum SAS]]-1</f>
        <v>45824</v>
      </c>
      <c r="U1307">
        <f>WEEKDAY(PlanMasine[[#This Row],[ZAVRŠETAK MAŠINSKE]],2)</f>
        <v>1</v>
      </c>
      <c r="V1307" s="3">
        <f>IF(WEEKDAY(PlanMasine[[#This Row],[Datum SAS]]-1,2)=7,PlanMasine[[#This Row],[Datum SAS]]-3,PlanMasine[[#This Row],[Datum SAS]]-1)</f>
        <v>45824</v>
      </c>
      <c r="W1307">
        <f>WEEKNUM(PlanMasine[[#This Row],[Column2]],1)</f>
        <v>25</v>
      </c>
    </row>
    <row r="1308" spans="1:23" x14ac:dyDescent="0.25">
      <c r="A1308">
        <v>1024029</v>
      </c>
      <c r="B1308">
        <v>1</v>
      </c>
      <c r="C1308">
        <v>1024039</v>
      </c>
      <c r="D1308" t="s">
        <v>1755</v>
      </c>
      <c r="E1308">
        <v>60</v>
      </c>
      <c r="F1308">
        <v>12</v>
      </c>
      <c r="G1308">
        <v>0</v>
      </c>
      <c r="H1308">
        <v>0</v>
      </c>
      <c r="I1308" t="s">
        <v>5</v>
      </c>
      <c r="J1308" t="s">
        <v>570</v>
      </c>
      <c r="K1308" t="s">
        <v>1799</v>
      </c>
      <c r="L1308" s="3">
        <v>45841</v>
      </c>
      <c r="M13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08" s="3">
        <v>45825</v>
      </c>
      <c r="O1308" s="5">
        <f>IFERROR((PlanMasine[[#This Row],[Norma]]/PlanMasine[[#This Row],[Q]])*(PlanMasine[[#This Row],[Q]]/SUMIF(C:C,PlanMasine[[#This Row],[RN]],B:B)*PlanMasine[[#This Row],[KPLQ]]),0)</f>
        <v>5</v>
      </c>
      <c r="P1308">
        <v>220642</v>
      </c>
      <c r="Q1308">
        <f>COUNTIF(PROMJENA!A:A,PlanMasine[[#This Row],[KPL]]&amp;"-"&amp;PlanMasine[[#This Row],[RN]])</f>
        <v>0</v>
      </c>
      <c r="R1308">
        <f>IFERROR(INDEX(REDOSLIJED!A:A,MATCH(PlanMasine[[#This Row],[KPL]],REDOSLIJED!B:B,0)),MAX(REDOSLIJED!A:A)+1)</f>
        <v>45</v>
      </c>
      <c r="S1308" s="9">
        <f>SUM($M$2:M1308)</f>
        <v>5.1322916666667249</v>
      </c>
      <c r="T1308" s="3">
        <f>PlanMasine[[#This Row],[Datum SAS]]-1</f>
        <v>45824</v>
      </c>
      <c r="U1308">
        <f>WEEKDAY(PlanMasine[[#This Row],[ZAVRŠETAK MAŠINSKE]],2)</f>
        <v>1</v>
      </c>
      <c r="V1308" s="3">
        <f>IF(WEEKDAY(PlanMasine[[#This Row],[Datum SAS]]-1,2)=7,PlanMasine[[#This Row],[Datum SAS]]-3,PlanMasine[[#This Row],[Datum SAS]]-1)</f>
        <v>45824</v>
      </c>
      <c r="W1308">
        <f>WEEKNUM(PlanMasine[[#This Row],[Column2]],1)</f>
        <v>25</v>
      </c>
    </row>
    <row r="1309" spans="1:23" x14ac:dyDescent="0.25">
      <c r="A1309">
        <v>1024029</v>
      </c>
      <c r="B1309">
        <v>1</v>
      </c>
      <c r="C1309">
        <v>1024034</v>
      </c>
      <c r="D1309" t="s">
        <v>2056</v>
      </c>
      <c r="E1309">
        <v>60</v>
      </c>
      <c r="F1309">
        <v>12</v>
      </c>
      <c r="G1309">
        <v>0</v>
      </c>
      <c r="H1309">
        <v>0</v>
      </c>
      <c r="I1309" t="s">
        <v>5</v>
      </c>
      <c r="J1309" t="s">
        <v>570</v>
      </c>
      <c r="K1309" t="s">
        <v>1799</v>
      </c>
      <c r="L1309" s="3">
        <v>45841</v>
      </c>
      <c r="M13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09" s="3">
        <v>45825</v>
      </c>
      <c r="O1309" s="5">
        <f>IFERROR((PlanMasine[[#This Row],[Norma]]/PlanMasine[[#This Row],[Q]])*(PlanMasine[[#This Row],[Q]]/SUMIF(C:C,PlanMasine[[#This Row],[RN]],B:B)*PlanMasine[[#This Row],[KPLQ]]),0)</f>
        <v>5</v>
      </c>
      <c r="P1309">
        <v>220634</v>
      </c>
      <c r="Q1309">
        <f>COUNTIF(PROMJENA!A:A,PlanMasine[[#This Row],[KPL]]&amp;"-"&amp;PlanMasine[[#This Row],[RN]])</f>
        <v>0</v>
      </c>
      <c r="R1309">
        <f>IFERROR(INDEX(REDOSLIJED!A:A,MATCH(PlanMasine[[#This Row],[KPL]],REDOSLIJED!B:B,0)),MAX(REDOSLIJED!A:A)+1)</f>
        <v>45</v>
      </c>
      <c r="S1309" s="9">
        <f>SUM($M$2:M1309)</f>
        <v>5.1357638888889472</v>
      </c>
      <c r="T1309" s="3">
        <f>PlanMasine[[#This Row],[Datum SAS]]-1</f>
        <v>45824</v>
      </c>
      <c r="U1309">
        <f>WEEKDAY(PlanMasine[[#This Row],[ZAVRŠETAK MAŠINSKE]],2)</f>
        <v>1</v>
      </c>
      <c r="V1309" s="3">
        <f>IF(WEEKDAY(PlanMasine[[#This Row],[Datum SAS]]-1,2)=7,PlanMasine[[#This Row],[Datum SAS]]-3,PlanMasine[[#This Row],[Datum SAS]]-1)</f>
        <v>45824</v>
      </c>
      <c r="W1309">
        <f>WEEKNUM(PlanMasine[[#This Row],[Column2]],1)</f>
        <v>25</v>
      </c>
    </row>
    <row r="1310" spans="1:23" x14ac:dyDescent="0.25">
      <c r="A1310">
        <v>1024029</v>
      </c>
      <c r="B1310">
        <v>1</v>
      </c>
      <c r="C1310">
        <v>1024035</v>
      </c>
      <c r="D1310" t="s">
        <v>2213</v>
      </c>
      <c r="E1310">
        <v>60</v>
      </c>
      <c r="F1310">
        <v>12</v>
      </c>
      <c r="G1310">
        <v>0</v>
      </c>
      <c r="H1310">
        <v>0</v>
      </c>
      <c r="I1310" t="s">
        <v>5</v>
      </c>
      <c r="J1310" t="s">
        <v>570</v>
      </c>
      <c r="K1310" t="s">
        <v>1799</v>
      </c>
      <c r="L1310" s="3">
        <v>45841</v>
      </c>
      <c r="M13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10" s="3">
        <v>45825</v>
      </c>
      <c r="O1310" s="5">
        <f>IFERROR((PlanMasine[[#This Row],[Norma]]/PlanMasine[[#This Row],[Q]])*(PlanMasine[[#This Row],[Q]]/SUMIF(C:C,PlanMasine[[#This Row],[RN]],B:B)*PlanMasine[[#This Row],[KPLQ]]),0)</f>
        <v>5</v>
      </c>
      <c r="P1310">
        <v>220635</v>
      </c>
      <c r="Q1310">
        <f>COUNTIF(PROMJENA!A:A,PlanMasine[[#This Row],[KPL]]&amp;"-"&amp;PlanMasine[[#This Row],[RN]])</f>
        <v>0</v>
      </c>
      <c r="R1310">
        <f>IFERROR(INDEX(REDOSLIJED!A:A,MATCH(PlanMasine[[#This Row],[KPL]],REDOSLIJED!B:B,0)),MAX(REDOSLIJED!A:A)+1)</f>
        <v>45</v>
      </c>
      <c r="S1310" s="9">
        <f>SUM($M$2:M1310)</f>
        <v>5.1392361111111695</v>
      </c>
      <c r="T1310" s="3">
        <f>PlanMasine[[#This Row],[Datum SAS]]-1</f>
        <v>45824</v>
      </c>
      <c r="U1310">
        <f>WEEKDAY(PlanMasine[[#This Row],[ZAVRŠETAK MAŠINSKE]],2)</f>
        <v>1</v>
      </c>
      <c r="V1310" s="3">
        <f>IF(WEEKDAY(PlanMasine[[#This Row],[Datum SAS]]-1,2)=7,PlanMasine[[#This Row],[Datum SAS]]-3,PlanMasine[[#This Row],[Datum SAS]]-1)</f>
        <v>45824</v>
      </c>
      <c r="W1310">
        <f>WEEKNUM(PlanMasine[[#This Row],[Column2]],1)</f>
        <v>25</v>
      </c>
    </row>
    <row r="1311" spans="1:23" x14ac:dyDescent="0.25">
      <c r="A1311">
        <v>1024029</v>
      </c>
      <c r="B1311">
        <v>1</v>
      </c>
      <c r="C1311">
        <v>1024045</v>
      </c>
      <c r="D1311" t="s">
        <v>2058</v>
      </c>
      <c r="E1311">
        <v>18</v>
      </c>
      <c r="F1311">
        <v>12</v>
      </c>
      <c r="G1311">
        <v>0</v>
      </c>
      <c r="H1311">
        <v>0</v>
      </c>
      <c r="I1311" t="s">
        <v>5</v>
      </c>
      <c r="J1311" t="s">
        <v>570</v>
      </c>
      <c r="K1311" t="s">
        <v>1799</v>
      </c>
      <c r="L1311" s="3">
        <v>45841</v>
      </c>
      <c r="M13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11" s="3">
        <v>45825</v>
      </c>
      <c r="O1311" s="5">
        <f>IFERROR((PlanMasine[[#This Row],[Norma]]/PlanMasine[[#This Row],[Q]])*(PlanMasine[[#This Row],[Q]]/SUMIF(C:C,PlanMasine[[#This Row],[RN]],B:B)*PlanMasine[[#This Row],[KPLQ]]),0)</f>
        <v>1.5</v>
      </c>
      <c r="P1311">
        <v>220648</v>
      </c>
      <c r="Q1311">
        <f>COUNTIF(PROMJENA!A:A,PlanMasine[[#This Row],[KPL]]&amp;"-"&amp;PlanMasine[[#This Row],[RN]])</f>
        <v>0</v>
      </c>
      <c r="R1311">
        <f>IFERROR(INDEX(REDOSLIJED!A:A,MATCH(PlanMasine[[#This Row],[KPL]],REDOSLIJED!B:B,0)),MAX(REDOSLIJED!A:A)+1)</f>
        <v>45</v>
      </c>
      <c r="S1311" s="9">
        <f>SUM($M$2:M1311)</f>
        <v>5.1402777777778361</v>
      </c>
      <c r="T1311" s="3">
        <f>PlanMasine[[#This Row],[Datum SAS]]-1</f>
        <v>45824</v>
      </c>
      <c r="U1311">
        <f>WEEKDAY(PlanMasine[[#This Row],[ZAVRŠETAK MAŠINSKE]],2)</f>
        <v>1</v>
      </c>
      <c r="V1311" s="3">
        <f>IF(WEEKDAY(PlanMasine[[#This Row],[Datum SAS]]-1,2)=7,PlanMasine[[#This Row],[Datum SAS]]-3,PlanMasine[[#This Row],[Datum SAS]]-1)</f>
        <v>45824</v>
      </c>
      <c r="W1311">
        <f>WEEKNUM(PlanMasine[[#This Row],[Column2]],1)</f>
        <v>25</v>
      </c>
    </row>
    <row r="1312" spans="1:23" x14ac:dyDescent="0.25">
      <c r="A1312">
        <v>1024029</v>
      </c>
      <c r="B1312">
        <v>1</v>
      </c>
      <c r="C1312">
        <v>1024038</v>
      </c>
      <c r="D1312" t="s">
        <v>2215</v>
      </c>
      <c r="E1312">
        <v>36</v>
      </c>
      <c r="F1312">
        <v>12</v>
      </c>
      <c r="G1312">
        <v>0</v>
      </c>
      <c r="H1312">
        <v>0</v>
      </c>
      <c r="I1312" t="s">
        <v>5</v>
      </c>
      <c r="J1312" t="s">
        <v>570</v>
      </c>
      <c r="K1312" t="s">
        <v>1799</v>
      </c>
      <c r="L1312" s="3">
        <v>45841</v>
      </c>
      <c r="M13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312" s="3">
        <v>45825</v>
      </c>
      <c r="O1312" s="5">
        <f>IFERROR((PlanMasine[[#This Row],[Norma]]/PlanMasine[[#This Row],[Q]])*(PlanMasine[[#This Row],[Q]]/SUMIF(C:C,PlanMasine[[#This Row],[RN]],B:B)*PlanMasine[[#This Row],[KPLQ]]),0)</f>
        <v>3</v>
      </c>
      <c r="P1312">
        <v>220641</v>
      </c>
      <c r="Q1312">
        <f>COUNTIF(PROMJENA!A:A,PlanMasine[[#This Row],[KPL]]&amp;"-"&amp;PlanMasine[[#This Row],[RN]])</f>
        <v>0</v>
      </c>
      <c r="R1312">
        <f>IFERROR(INDEX(REDOSLIJED!A:A,MATCH(PlanMasine[[#This Row],[KPL]],REDOSLIJED!B:B,0)),MAX(REDOSLIJED!A:A)+1)</f>
        <v>45</v>
      </c>
      <c r="S1312" s="9">
        <f>SUM($M$2:M1312)</f>
        <v>5.1423611111111693</v>
      </c>
      <c r="T1312" s="3">
        <f>PlanMasine[[#This Row],[Datum SAS]]-1</f>
        <v>45824</v>
      </c>
      <c r="U1312">
        <f>WEEKDAY(PlanMasine[[#This Row],[ZAVRŠETAK MAŠINSKE]],2)</f>
        <v>1</v>
      </c>
      <c r="V1312" s="3">
        <f>IF(WEEKDAY(PlanMasine[[#This Row],[Datum SAS]]-1,2)=7,PlanMasine[[#This Row],[Datum SAS]]-3,PlanMasine[[#This Row],[Datum SAS]]-1)</f>
        <v>45824</v>
      </c>
      <c r="W1312">
        <f>WEEKNUM(PlanMasine[[#This Row],[Column2]],1)</f>
        <v>25</v>
      </c>
    </row>
    <row r="1313" spans="1:23" x14ac:dyDescent="0.25">
      <c r="A1313">
        <v>1024029</v>
      </c>
      <c r="B1313">
        <v>1</v>
      </c>
      <c r="C1313">
        <v>1024047</v>
      </c>
      <c r="D1313" t="s">
        <v>2060</v>
      </c>
      <c r="E1313">
        <v>60</v>
      </c>
      <c r="F1313">
        <v>12</v>
      </c>
      <c r="G1313">
        <v>0</v>
      </c>
      <c r="H1313">
        <v>0</v>
      </c>
      <c r="I1313" t="s">
        <v>5</v>
      </c>
      <c r="J1313" t="s">
        <v>570</v>
      </c>
      <c r="K1313" t="s">
        <v>1799</v>
      </c>
      <c r="L1313" s="3">
        <v>45841</v>
      </c>
      <c r="M13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13" s="3">
        <v>45825</v>
      </c>
      <c r="O1313" s="5">
        <f>IFERROR((PlanMasine[[#This Row],[Norma]]/PlanMasine[[#This Row],[Q]])*(PlanMasine[[#This Row],[Q]]/SUMIF(C:C,PlanMasine[[#This Row],[RN]],B:B)*PlanMasine[[#This Row],[KPLQ]]),0)</f>
        <v>5</v>
      </c>
      <c r="P1313">
        <v>220650</v>
      </c>
      <c r="Q1313">
        <f>COUNTIF(PROMJENA!A:A,PlanMasine[[#This Row],[KPL]]&amp;"-"&amp;PlanMasine[[#This Row],[RN]])</f>
        <v>0</v>
      </c>
      <c r="R1313">
        <f>IFERROR(INDEX(REDOSLIJED!A:A,MATCH(PlanMasine[[#This Row],[KPL]],REDOSLIJED!B:B,0)),MAX(REDOSLIJED!A:A)+1)</f>
        <v>45</v>
      </c>
      <c r="S1313" s="9">
        <f>SUM($M$2:M1313)</f>
        <v>5.1458333333333917</v>
      </c>
      <c r="T1313" s="3">
        <f>PlanMasine[[#This Row],[Datum SAS]]-1</f>
        <v>45824</v>
      </c>
      <c r="U1313">
        <f>WEEKDAY(PlanMasine[[#This Row],[ZAVRŠETAK MAŠINSKE]],2)</f>
        <v>1</v>
      </c>
      <c r="V1313" s="3">
        <f>IF(WEEKDAY(PlanMasine[[#This Row],[Datum SAS]]-1,2)=7,PlanMasine[[#This Row],[Datum SAS]]-3,PlanMasine[[#This Row],[Datum SAS]]-1)</f>
        <v>45824</v>
      </c>
      <c r="W1313">
        <f>WEEKNUM(PlanMasine[[#This Row],[Column2]],1)</f>
        <v>25</v>
      </c>
    </row>
    <row r="1314" spans="1:23" x14ac:dyDescent="0.25">
      <c r="A1314">
        <v>1024030</v>
      </c>
      <c r="B1314">
        <v>1</v>
      </c>
      <c r="C1314">
        <v>1024052</v>
      </c>
      <c r="D1314" t="s">
        <v>2059</v>
      </c>
      <c r="E1314">
        <v>18</v>
      </c>
      <c r="F1314">
        <v>12</v>
      </c>
      <c r="G1314">
        <v>0</v>
      </c>
      <c r="H1314">
        <v>0</v>
      </c>
      <c r="I1314" t="s">
        <v>5</v>
      </c>
      <c r="J1314" t="s">
        <v>570</v>
      </c>
      <c r="K1314" t="s">
        <v>1799</v>
      </c>
      <c r="L1314" s="3">
        <v>45841</v>
      </c>
      <c r="M13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14" s="3">
        <v>45825</v>
      </c>
      <c r="O1314" s="5">
        <f>IFERROR((PlanMasine[[#This Row],[Norma]]/PlanMasine[[#This Row],[Q]])*(PlanMasine[[#This Row],[Q]]/SUMIF(C:C,PlanMasine[[#This Row],[RN]],B:B)*PlanMasine[[#This Row],[KPLQ]]),0)</f>
        <v>1.5</v>
      </c>
      <c r="P1314">
        <v>220656</v>
      </c>
      <c r="Q1314">
        <f>COUNTIF(PROMJENA!A:A,PlanMasine[[#This Row],[KPL]]&amp;"-"&amp;PlanMasine[[#This Row],[RN]])</f>
        <v>0</v>
      </c>
      <c r="R1314">
        <f>IFERROR(INDEX(REDOSLIJED!A:A,MATCH(PlanMasine[[#This Row],[KPL]],REDOSLIJED!B:B,0)),MAX(REDOSLIJED!A:A)+1)</f>
        <v>45</v>
      </c>
      <c r="S1314" s="9">
        <f>SUM($M$2:M1314)</f>
        <v>5.1468750000000583</v>
      </c>
      <c r="T1314" s="3">
        <f>PlanMasine[[#This Row],[Datum SAS]]-1</f>
        <v>45824</v>
      </c>
      <c r="U1314">
        <f>WEEKDAY(PlanMasine[[#This Row],[ZAVRŠETAK MAŠINSKE]],2)</f>
        <v>1</v>
      </c>
      <c r="V1314" s="3">
        <f>IF(WEEKDAY(PlanMasine[[#This Row],[Datum SAS]]-1,2)=7,PlanMasine[[#This Row],[Datum SAS]]-3,PlanMasine[[#This Row],[Datum SAS]]-1)</f>
        <v>45824</v>
      </c>
      <c r="W1314">
        <f>WEEKNUM(PlanMasine[[#This Row],[Column2]],1)</f>
        <v>25</v>
      </c>
    </row>
    <row r="1315" spans="1:23" x14ac:dyDescent="0.25">
      <c r="A1315">
        <v>1024030</v>
      </c>
      <c r="B1315">
        <v>1</v>
      </c>
      <c r="C1315">
        <v>1024034</v>
      </c>
      <c r="D1315" t="s">
        <v>2056</v>
      </c>
      <c r="E1315">
        <v>60</v>
      </c>
      <c r="F1315">
        <v>12</v>
      </c>
      <c r="G1315">
        <v>0</v>
      </c>
      <c r="H1315">
        <v>0</v>
      </c>
      <c r="I1315" t="s">
        <v>5</v>
      </c>
      <c r="J1315" t="s">
        <v>570</v>
      </c>
      <c r="K1315" t="s">
        <v>1799</v>
      </c>
      <c r="L1315" s="3">
        <v>45841</v>
      </c>
      <c r="M13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15" s="3">
        <v>45825</v>
      </c>
      <c r="O1315" s="5">
        <f>IFERROR((PlanMasine[[#This Row],[Norma]]/PlanMasine[[#This Row],[Q]])*(PlanMasine[[#This Row],[Q]]/SUMIF(C:C,PlanMasine[[#This Row],[RN]],B:B)*PlanMasine[[#This Row],[KPLQ]]),0)</f>
        <v>5</v>
      </c>
      <c r="P1315">
        <v>220634</v>
      </c>
      <c r="Q1315">
        <f>COUNTIF(PROMJENA!A:A,PlanMasine[[#This Row],[KPL]]&amp;"-"&amp;PlanMasine[[#This Row],[RN]])</f>
        <v>0</v>
      </c>
      <c r="R1315">
        <f>IFERROR(INDEX(REDOSLIJED!A:A,MATCH(PlanMasine[[#This Row],[KPL]],REDOSLIJED!B:B,0)),MAX(REDOSLIJED!A:A)+1)</f>
        <v>45</v>
      </c>
      <c r="S1315" s="9">
        <f>SUM($M$2:M1315)</f>
        <v>5.1503472222222806</v>
      </c>
      <c r="T1315" s="3">
        <f>PlanMasine[[#This Row],[Datum SAS]]-1</f>
        <v>45824</v>
      </c>
      <c r="U1315">
        <f>WEEKDAY(PlanMasine[[#This Row],[ZAVRŠETAK MAŠINSKE]],2)</f>
        <v>1</v>
      </c>
      <c r="V1315" s="3">
        <f>IF(WEEKDAY(PlanMasine[[#This Row],[Datum SAS]]-1,2)=7,PlanMasine[[#This Row],[Datum SAS]]-3,PlanMasine[[#This Row],[Datum SAS]]-1)</f>
        <v>45824</v>
      </c>
      <c r="W1315">
        <f>WEEKNUM(PlanMasine[[#This Row],[Column2]],1)</f>
        <v>25</v>
      </c>
    </row>
    <row r="1316" spans="1:23" x14ac:dyDescent="0.25">
      <c r="A1316">
        <v>1024030</v>
      </c>
      <c r="B1316">
        <v>1</v>
      </c>
      <c r="C1316">
        <v>1024057</v>
      </c>
      <c r="D1316" t="s">
        <v>2057</v>
      </c>
      <c r="E1316">
        <v>18</v>
      </c>
      <c r="F1316">
        <v>12</v>
      </c>
      <c r="G1316">
        <v>0</v>
      </c>
      <c r="H1316">
        <v>0</v>
      </c>
      <c r="I1316" t="s">
        <v>5</v>
      </c>
      <c r="J1316" t="s">
        <v>570</v>
      </c>
      <c r="K1316" t="s">
        <v>1799</v>
      </c>
      <c r="L1316" s="3">
        <v>45841</v>
      </c>
      <c r="M13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16" s="3">
        <v>45825</v>
      </c>
      <c r="O1316" s="5">
        <f>IFERROR((PlanMasine[[#This Row],[Norma]]/PlanMasine[[#This Row],[Q]])*(PlanMasine[[#This Row],[Q]]/SUMIF(C:C,PlanMasine[[#This Row],[RN]],B:B)*PlanMasine[[#This Row],[KPLQ]]),0)</f>
        <v>1.5</v>
      </c>
      <c r="P1316">
        <v>220662</v>
      </c>
      <c r="Q1316">
        <f>COUNTIF(PROMJENA!A:A,PlanMasine[[#This Row],[KPL]]&amp;"-"&amp;PlanMasine[[#This Row],[RN]])</f>
        <v>0</v>
      </c>
      <c r="R1316">
        <f>IFERROR(INDEX(REDOSLIJED!A:A,MATCH(PlanMasine[[#This Row],[KPL]],REDOSLIJED!B:B,0)),MAX(REDOSLIJED!A:A)+1)</f>
        <v>45</v>
      </c>
      <c r="S1316" s="9">
        <f>SUM($M$2:M1316)</f>
        <v>5.1513888888889472</v>
      </c>
      <c r="T1316" s="3">
        <f>PlanMasine[[#This Row],[Datum SAS]]-1</f>
        <v>45824</v>
      </c>
      <c r="U1316">
        <f>WEEKDAY(PlanMasine[[#This Row],[ZAVRŠETAK MAŠINSKE]],2)</f>
        <v>1</v>
      </c>
      <c r="V1316" s="3">
        <f>IF(WEEKDAY(PlanMasine[[#This Row],[Datum SAS]]-1,2)=7,PlanMasine[[#This Row],[Datum SAS]]-3,PlanMasine[[#This Row],[Datum SAS]]-1)</f>
        <v>45824</v>
      </c>
      <c r="W1316">
        <f>WEEKNUM(PlanMasine[[#This Row],[Column2]],1)</f>
        <v>25</v>
      </c>
    </row>
    <row r="1317" spans="1:23" x14ac:dyDescent="0.25">
      <c r="A1317">
        <v>1024030</v>
      </c>
      <c r="B1317">
        <v>1</v>
      </c>
      <c r="C1317">
        <v>1024045</v>
      </c>
      <c r="D1317" t="s">
        <v>2058</v>
      </c>
      <c r="E1317">
        <v>18</v>
      </c>
      <c r="F1317">
        <v>12</v>
      </c>
      <c r="G1317">
        <v>0</v>
      </c>
      <c r="H1317">
        <v>0</v>
      </c>
      <c r="I1317" t="s">
        <v>5</v>
      </c>
      <c r="J1317" t="s">
        <v>570</v>
      </c>
      <c r="K1317" t="s">
        <v>1799</v>
      </c>
      <c r="L1317" s="3">
        <v>45841</v>
      </c>
      <c r="M13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17" s="3">
        <v>45825</v>
      </c>
      <c r="O1317" s="5">
        <f>IFERROR((PlanMasine[[#This Row],[Norma]]/PlanMasine[[#This Row],[Q]])*(PlanMasine[[#This Row],[Q]]/SUMIF(C:C,PlanMasine[[#This Row],[RN]],B:B)*PlanMasine[[#This Row],[KPLQ]]),0)</f>
        <v>1.5</v>
      </c>
      <c r="P1317">
        <v>220648</v>
      </c>
      <c r="Q1317">
        <f>COUNTIF(PROMJENA!A:A,PlanMasine[[#This Row],[KPL]]&amp;"-"&amp;PlanMasine[[#This Row],[RN]])</f>
        <v>0</v>
      </c>
      <c r="R1317">
        <f>IFERROR(INDEX(REDOSLIJED!A:A,MATCH(PlanMasine[[#This Row],[KPL]],REDOSLIJED!B:B,0)),MAX(REDOSLIJED!A:A)+1)</f>
        <v>45</v>
      </c>
      <c r="S1317" s="9">
        <f>SUM($M$2:M1317)</f>
        <v>5.1524305555556138</v>
      </c>
      <c r="T1317" s="3">
        <f>PlanMasine[[#This Row],[Datum SAS]]-1</f>
        <v>45824</v>
      </c>
      <c r="U1317">
        <f>WEEKDAY(PlanMasine[[#This Row],[ZAVRŠETAK MAŠINSKE]],2)</f>
        <v>1</v>
      </c>
      <c r="V1317" s="3">
        <f>IF(WEEKDAY(PlanMasine[[#This Row],[Datum SAS]]-1,2)=7,PlanMasine[[#This Row],[Datum SAS]]-3,PlanMasine[[#This Row],[Datum SAS]]-1)</f>
        <v>45824</v>
      </c>
      <c r="W1317">
        <f>WEEKNUM(PlanMasine[[#This Row],[Column2]],1)</f>
        <v>25</v>
      </c>
    </row>
    <row r="1318" spans="1:23" x14ac:dyDescent="0.25">
      <c r="A1318">
        <v>1024030</v>
      </c>
      <c r="B1318">
        <v>1</v>
      </c>
      <c r="C1318">
        <v>1024035</v>
      </c>
      <c r="D1318" t="s">
        <v>2213</v>
      </c>
      <c r="E1318">
        <v>60</v>
      </c>
      <c r="F1318">
        <v>12</v>
      </c>
      <c r="G1318">
        <v>0</v>
      </c>
      <c r="H1318">
        <v>0</v>
      </c>
      <c r="I1318" t="s">
        <v>5</v>
      </c>
      <c r="J1318" t="s">
        <v>570</v>
      </c>
      <c r="K1318" t="s">
        <v>1799</v>
      </c>
      <c r="L1318" s="3">
        <v>45841</v>
      </c>
      <c r="M13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18" s="3">
        <v>45825</v>
      </c>
      <c r="O1318" s="5">
        <f>IFERROR((PlanMasine[[#This Row],[Norma]]/PlanMasine[[#This Row],[Q]])*(PlanMasine[[#This Row],[Q]]/SUMIF(C:C,PlanMasine[[#This Row],[RN]],B:B)*PlanMasine[[#This Row],[KPLQ]]),0)</f>
        <v>5</v>
      </c>
      <c r="P1318">
        <v>220635</v>
      </c>
      <c r="Q1318">
        <f>COUNTIF(PROMJENA!A:A,PlanMasine[[#This Row],[KPL]]&amp;"-"&amp;PlanMasine[[#This Row],[RN]])</f>
        <v>0</v>
      </c>
      <c r="R1318">
        <f>IFERROR(INDEX(REDOSLIJED!A:A,MATCH(PlanMasine[[#This Row],[KPL]],REDOSLIJED!B:B,0)),MAX(REDOSLIJED!A:A)+1)</f>
        <v>45</v>
      </c>
      <c r="S1318" s="9">
        <f>SUM($M$2:M1318)</f>
        <v>5.1559027777778361</v>
      </c>
      <c r="T1318" s="3">
        <f>PlanMasine[[#This Row],[Datum SAS]]-1</f>
        <v>45824</v>
      </c>
      <c r="U1318">
        <f>WEEKDAY(PlanMasine[[#This Row],[ZAVRŠETAK MAŠINSKE]],2)</f>
        <v>1</v>
      </c>
      <c r="V1318" s="3">
        <f>IF(WEEKDAY(PlanMasine[[#This Row],[Datum SAS]]-1,2)=7,PlanMasine[[#This Row],[Datum SAS]]-3,PlanMasine[[#This Row],[Datum SAS]]-1)</f>
        <v>45824</v>
      </c>
      <c r="W1318">
        <f>WEEKNUM(PlanMasine[[#This Row],[Column2]],1)</f>
        <v>25</v>
      </c>
    </row>
    <row r="1319" spans="1:23" x14ac:dyDescent="0.25">
      <c r="A1319">
        <v>1024030</v>
      </c>
      <c r="B1319">
        <v>1</v>
      </c>
      <c r="C1319">
        <v>1024038</v>
      </c>
      <c r="D1319" t="s">
        <v>2215</v>
      </c>
      <c r="E1319">
        <v>36</v>
      </c>
      <c r="F1319">
        <v>12</v>
      </c>
      <c r="G1319">
        <v>0</v>
      </c>
      <c r="H1319">
        <v>0</v>
      </c>
      <c r="I1319" t="s">
        <v>5</v>
      </c>
      <c r="J1319" t="s">
        <v>570</v>
      </c>
      <c r="K1319" t="s">
        <v>1799</v>
      </c>
      <c r="L1319" s="3">
        <v>45841</v>
      </c>
      <c r="M13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319" s="3">
        <v>45825</v>
      </c>
      <c r="O1319" s="5">
        <f>IFERROR((PlanMasine[[#This Row],[Norma]]/PlanMasine[[#This Row],[Q]])*(PlanMasine[[#This Row],[Q]]/SUMIF(C:C,PlanMasine[[#This Row],[RN]],B:B)*PlanMasine[[#This Row],[KPLQ]]),0)</f>
        <v>3</v>
      </c>
      <c r="P1319">
        <v>220641</v>
      </c>
      <c r="Q1319">
        <f>COUNTIF(PROMJENA!A:A,PlanMasine[[#This Row],[KPL]]&amp;"-"&amp;PlanMasine[[#This Row],[RN]])</f>
        <v>0</v>
      </c>
      <c r="R1319">
        <f>IFERROR(INDEX(REDOSLIJED!A:A,MATCH(PlanMasine[[#This Row],[KPL]],REDOSLIJED!B:B,0)),MAX(REDOSLIJED!A:A)+1)</f>
        <v>45</v>
      </c>
      <c r="S1319" s="9">
        <f>SUM($M$2:M1319)</f>
        <v>5.1579861111111693</v>
      </c>
      <c r="T1319" s="3">
        <f>PlanMasine[[#This Row],[Datum SAS]]-1</f>
        <v>45824</v>
      </c>
      <c r="U1319">
        <f>WEEKDAY(PlanMasine[[#This Row],[ZAVRŠETAK MAŠINSKE]],2)</f>
        <v>1</v>
      </c>
      <c r="V1319" s="3">
        <f>IF(WEEKDAY(PlanMasine[[#This Row],[Datum SAS]]-1,2)=7,PlanMasine[[#This Row],[Datum SAS]]-3,PlanMasine[[#This Row],[Datum SAS]]-1)</f>
        <v>45824</v>
      </c>
      <c r="W1319">
        <f>WEEKNUM(PlanMasine[[#This Row],[Column2]],1)</f>
        <v>25</v>
      </c>
    </row>
    <row r="1320" spans="1:23" x14ac:dyDescent="0.25">
      <c r="A1320">
        <v>1024030</v>
      </c>
      <c r="B1320">
        <v>1</v>
      </c>
      <c r="C1320">
        <v>1024048</v>
      </c>
      <c r="D1320" t="s">
        <v>2212</v>
      </c>
      <c r="E1320">
        <v>48</v>
      </c>
      <c r="F1320">
        <v>12</v>
      </c>
      <c r="G1320">
        <v>0</v>
      </c>
      <c r="H1320">
        <v>0</v>
      </c>
      <c r="I1320" t="s">
        <v>5</v>
      </c>
      <c r="J1320" t="s">
        <v>570</v>
      </c>
      <c r="K1320" t="s">
        <v>1799</v>
      </c>
      <c r="L1320" s="3">
        <v>45841</v>
      </c>
      <c r="M13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20" s="3">
        <v>45825</v>
      </c>
      <c r="O1320" s="5">
        <f>IFERROR((PlanMasine[[#This Row],[Norma]]/PlanMasine[[#This Row],[Q]])*(PlanMasine[[#This Row],[Q]]/SUMIF(C:C,PlanMasine[[#This Row],[RN]],B:B)*PlanMasine[[#This Row],[KPLQ]]),0)</f>
        <v>4</v>
      </c>
      <c r="P1320">
        <v>220651</v>
      </c>
      <c r="Q1320">
        <f>COUNTIF(PROMJENA!A:A,PlanMasine[[#This Row],[KPL]]&amp;"-"&amp;PlanMasine[[#This Row],[RN]])</f>
        <v>0</v>
      </c>
      <c r="R1320">
        <f>IFERROR(INDEX(REDOSLIJED!A:A,MATCH(PlanMasine[[#This Row],[KPL]],REDOSLIJED!B:B,0)),MAX(REDOSLIJED!A:A)+1)</f>
        <v>45</v>
      </c>
      <c r="S1320" s="9">
        <f>SUM($M$2:M1320)</f>
        <v>5.1607638888889475</v>
      </c>
      <c r="T1320" s="3">
        <f>PlanMasine[[#This Row],[Datum SAS]]-1</f>
        <v>45824</v>
      </c>
      <c r="U1320">
        <f>WEEKDAY(PlanMasine[[#This Row],[ZAVRŠETAK MAŠINSKE]],2)</f>
        <v>1</v>
      </c>
      <c r="V1320" s="3">
        <f>IF(WEEKDAY(PlanMasine[[#This Row],[Datum SAS]]-1,2)=7,PlanMasine[[#This Row],[Datum SAS]]-3,PlanMasine[[#This Row],[Datum SAS]]-1)</f>
        <v>45824</v>
      </c>
      <c r="W1320">
        <f>WEEKNUM(PlanMasine[[#This Row],[Column2]],1)</f>
        <v>25</v>
      </c>
    </row>
    <row r="1321" spans="1:23" x14ac:dyDescent="0.25">
      <c r="A1321">
        <v>1024030</v>
      </c>
      <c r="B1321">
        <v>1</v>
      </c>
      <c r="C1321">
        <v>1024041</v>
      </c>
      <c r="D1321" t="s">
        <v>1490</v>
      </c>
      <c r="E1321">
        <v>60</v>
      </c>
      <c r="F1321">
        <v>12</v>
      </c>
      <c r="G1321">
        <v>0</v>
      </c>
      <c r="H1321">
        <v>0</v>
      </c>
      <c r="I1321" t="s">
        <v>5</v>
      </c>
      <c r="J1321" t="s">
        <v>570</v>
      </c>
      <c r="K1321" t="s">
        <v>1799</v>
      </c>
      <c r="L1321" s="3">
        <v>45841</v>
      </c>
      <c r="M13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21" s="3">
        <v>45825</v>
      </c>
      <c r="O1321" s="5">
        <f>IFERROR((PlanMasine[[#This Row],[Norma]]/PlanMasine[[#This Row],[Q]])*(PlanMasine[[#This Row],[Q]]/SUMIF(C:C,PlanMasine[[#This Row],[RN]],B:B)*PlanMasine[[#This Row],[KPLQ]]),0)</f>
        <v>5</v>
      </c>
      <c r="P1321">
        <v>220644</v>
      </c>
      <c r="Q1321">
        <f>COUNTIF(PROMJENA!A:A,PlanMasine[[#This Row],[KPL]]&amp;"-"&amp;PlanMasine[[#This Row],[RN]])</f>
        <v>0</v>
      </c>
      <c r="R1321">
        <f>IFERROR(INDEX(REDOSLIJED!A:A,MATCH(PlanMasine[[#This Row],[KPL]],REDOSLIJED!B:B,0)),MAX(REDOSLIJED!A:A)+1)</f>
        <v>45</v>
      </c>
      <c r="S1321" s="9">
        <f>SUM($M$2:M1321)</f>
        <v>5.1642361111111699</v>
      </c>
      <c r="T1321" s="3">
        <f>PlanMasine[[#This Row],[Datum SAS]]-1</f>
        <v>45824</v>
      </c>
      <c r="U1321">
        <f>WEEKDAY(PlanMasine[[#This Row],[ZAVRŠETAK MAŠINSKE]],2)</f>
        <v>1</v>
      </c>
      <c r="V1321" s="3">
        <f>IF(WEEKDAY(PlanMasine[[#This Row],[Datum SAS]]-1,2)=7,PlanMasine[[#This Row],[Datum SAS]]-3,PlanMasine[[#This Row],[Datum SAS]]-1)</f>
        <v>45824</v>
      </c>
      <c r="W1321">
        <f>WEEKNUM(PlanMasine[[#This Row],[Column2]],1)</f>
        <v>25</v>
      </c>
    </row>
    <row r="1322" spans="1:23" x14ac:dyDescent="0.25">
      <c r="A1322">
        <v>1024030</v>
      </c>
      <c r="B1322">
        <v>1</v>
      </c>
      <c r="C1322">
        <v>1024047</v>
      </c>
      <c r="D1322" t="s">
        <v>2060</v>
      </c>
      <c r="E1322">
        <v>60</v>
      </c>
      <c r="F1322">
        <v>12</v>
      </c>
      <c r="G1322">
        <v>0</v>
      </c>
      <c r="H1322">
        <v>0</v>
      </c>
      <c r="I1322" t="s">
        <v>5</v>
      </c>
      <c r="J1322" t="s">
        <v>570</v>
      </c>
      <c r="K1322" t="s">
        <v>1799</v>
      </c>
      <c r="L1322" s="3">
        <v>45841</v>
      </c>
      <c r="M13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22" s="3">
        <v>45825</v>
      </c>
      <c r="O1322" s="5">
        <f>IFERROR((PlanMasine[[#This Row],[Norma]]/PlanMasine[[#This Row],[Q]])*(PlanMasine[[#This Row],[Q]]/SUMIF(C:C,PlanMasine[[#This Row],[RN]],B:B)*PlanMasine[[#This Row],[KPLQ]]),0)</f>
        <v>5</v>
      </c>
      <c r="P1322">
        <v>220650</v>
      </c>
      <c r="Q1322">
        <f>COUNTIF(PROMJENA!A:A,PlanMasine[[#This Row],[KPL]]&amp;"-"&amp;PlanMasine[[#This Row],[RN]])</f>
        <v>0</v>
      </c>
      <c r="R1322">
        <f>IFERROR(INDEX(REDOSLIJED!A:A,MATCH(PlanMasine[[#This Row],[KPL]],REDOSLIJED!B:B,0)),MAX(REDOSLIJED!A:A)+1)</f>
        <v>45</v>
      </c>
      <c r="S1322" s="9">
        <f>SUM($M$2:M1322)</f>
        <v>5.1677083333333922</v>
      </c>
      <c r="T1322" s="3">
        <f>PlanMasine[[#This Row],[Datum SAS]]-1</f>
        <v>45824</v>
      </c>
      <c r="U1322">
        <f>WEEKDAY(PlanMasine[[#This Row],[ZAVRŠETAK MAŠINSKE]],2)</f>
        <v>1</v>
      </c>
      <c r="V1322" s="3">
        <f>IF(WEEKDAY(PlanMasine[[#This Row],[Datum SAS]]-1,2)=7,PlanMasine[[#This Row],[Datum SAS]]-3,PlanMasine[[#This Row],[Datum SAS]]-1)</f>
        <v>45824</v>
      </c>
      <c r="W1322">
        <f>WEEKNUM(PlanMasine[[#This Row],[Column2]],1)</f>
        <v>25</v>
      </c>
    </row>
    <row r="1323" spans="1:23" x14ac:dyDescent="0.25">
      <c r="A1323">
        <v>1024030</v>
      </c>
      <c r="B1323">
        <v>1</v>
      </c>
      <c r="C1323">
        <v>1024042</v>
      </c>
      <c r="D1323" t="s">
        <v>1492</v>
      </c>
      <c r="E1323">
        <v>72</v>
      </c>
      <c r="F1323">
        <v>12</v>
      </c>
      <c r="G1323">
        <v>0</v>
      </c>
      <c r="H1323">
        <v>0</v>
      </c>
      <c r="I1323" t="s">
        <v>5</v>
      </c>
      <c r="J1323" t="s">
        <v>570</v>
      </c>
      <c r="K1323" t="s">
        <v>1799</v>
      </c>
      <c r="L1323" s="3">
        <v>45841</v>
      </c>
      <c r="M13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323" s="3">
        <v>45825</v>
      </c>
      <c r="O1323" s="5">
        <f>IFERROR((PlanMasine[[#This Row],[Norma]]/PlanMasine[[#This Row],[Q]])*(PlanMasine[[#This Row],[Q]]/SUMIF(C:C,PlanMasine[[#This Row],[RN]],B:B)*PlanMasine[[#This Row],[KPLQ]]),0)</f>
        <v>6</v>
      </c>
      <c r="P1323">
        <v>220645</v>
      </c>
      <c r="Q1323">
        <f>COUNTIF(PROMJENA!A:A,PlanMasine[[#This Row],[KPL]]&amp;"-"&amp;PlanMasine[[#This Row],[RN]])</f>
        <v>0</v>
      </c>
      <c r="R1323">
        <f>IFERROR(INDEX(REDOSLIJED!A:A,MATCH(PlanMasine[[#This Row],[KPL]],REDOSLIJED!B:B,0)),MAX(REDOSLIJED!A:A)+1)</f>
        <v>45</v>
      </c>
      <c r="S1323" s="9">
        <f>SUM($M$2:M1323)</f>
        <v>5.1718750000000586</v>
      </c>
      <c r="T1323" s="3">
        <f>PlanMasine[[#This Row],[Datum SAS]]-1</f>
        <v>45824</v>
      </c>
      <c r="U1323">
        <f>WEEKDAY(PlanMasine[[#This Row],[ZAVRŠETAK MAŠINSKE]],2)</f>
        <v>1</v>
      </c>
      <c r="V1323" s="3">
        <f>IF(WEEKDAY(PlanMasine[[#This Row],[Datum SAS]]-1,2)=7,PlanMasine[[#This Row],[Datum SAS]]-3,PlanMasine[[#This Row],[Datum SAS]]-1)</f>
        <v>45824</v>
      </c>
      <c r="W1323">
        <f>WEEKNUM(PlanMasine[[#This Row],[Column2]],1)</f>
        <v>25</v>
      </c>
    </row>
    <row r="1324" spans="1:23" x14ac:dyDescent="0.25">
      <c r="A1324">
        <v>1024030</v>
      </c>
      <c r="B1324">
        <v>1</v>
      </c>
      <c r="C1324">
        <v>1024040</v>
      </c>
      <c r="D1324" t="s">
        <v>1491</v>
      </c>
      <c r="E1324">
        <v>96</v>
      </c>
      <c r="F1324">
        <v>12</v>
      </c>
      <c r="G1324">
        <v>0</v>
      </c>
      <c r="H1324">
        <v>0</v>
      </c>
      <c r="I1324" t="s">
        <v>5</v>
      </c>
      <c r="J1324" t="s">
        <v>570</v>
      </c>
      <c r="K1324" t="s">
        <v>1799</v>
      </c>
      <c r="L1324" s="3">
        <v>45841</v>
      </c>
      <c r="M13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324" s="3">
        <v>45825</v>
      </c>
      <c r="O1324" s="5">
        <f>IFERROR((PlanMasine[[#This Row],[Norma]]/PlanMasine[[#This Row],[Q]])*(PlanMasine[[#This Row],[Q]]/SUMIF(C:C,PlanMasine[[#This Row],[RN]],B:B)*PlanMasine[[#This Row],[KPLQ]]),0)</f>
        <v>8</v>
      </c>
      <c r="P1324">
        <v>220643</v>
      </c>
      <c r="Q1324">
        <f>COUNTIF(PROMJENA!A:A,PlanMasine[[#This Row],[KPL]]&amp;"-"&amp;PlanMasine[[#This Row],[RN]])</f>
        <v>0</v>
      </c>
      <c r="R1324">
        <f>IFERROR(INDEX(REDOSLIJED!A:A,MATCH(PlanMasine[[#This Row],[KPL]],REDOSLIJED!B:B,0)),MAX(REDOSLIJED!A:A)+1)</f>
        <v>45</v>
      </c>
      <c r="S1324" s="9">
        <f>SUM($M$2:M1324)</f>
        <v>5.1774305555556142</v>
      </c>
      <c r="T1324" s="3">
        <f>PlanMasine[[#This Row],[Datum SAS]]-1</f>
        <v>45824</v>
      </c>
      <c r="U1324">
        <f>WEEKDAY(PlanMasine[[#This Row],[ZAVRŠETAK MAŠINSKE]],2)</f>
        <v>1</v>
      </c>
      <c r="V1324" s="3">
        <f>IF(WEEKDAY(PlanMasine[[#This Row],[Datum SAS]]-1,2)=7,PlanMasine[[#This Row],[Datum SAS]]-3,PlanMasine[[#This Row],[Datum SAS]]-1)</f>
        <v>45824</v>
      </c>
      <c r="W1324">
        <f>WEEKNUM(PlanMasine[[#This Row],[Column2]],1)</f>
        <v>25</v>
      </c>
    </row>
    <row r="1325" spans="1:23" x14ac:dyDescent="0.25">
      <c r="A1325">
        <v>1024030</v>
      </c>
      <c r="B1325">
        <v>1</v>
      </c>
      <c r="C1325">
        <v>1024039</v>
      </c>
      <c r="D1325" t="s">
        <v>1755</v>
      </c>
      <c r="E1325">
        <v>60</v>
      </c>
      <c r="F1325">
        <v>12</v>
      </c>
      <c r="G1325">
        <v>0</v>
      </c>
      <c r="H1325">
        <v>0</v>
      </c>
      <c r="I1325" t="s">
        <v>5</v>
      </c>
      <c r="J1325" t="s">
        <v>570</v>
      </c>
      <c r="K1325" t="s">
        <v>1799</v>
      </c>
      <c r="L1325" s="3">
        <v>45841</v>
      </c>
      <c r="M13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25" s="3">
        <v>45825</v>
      </c>
      <c r="O1325" s="5">
        <f>IFERROR((PlanMasine[[#This Row],[Norma]]/PlanMasine[[#This Row],[Q]])*(PlanMasine[[#This Row],[Q]]/SUMIF(C:C,PlanMasine[[#This Row],[RN]],B:B)*PlanMasine[[#This Row],[KPLQ]]),0)</f>
        <v>5</v>
      </c>
      <c r="P1325">
        <v>220642</v>
      </c>
      <c r="Q1325">
        <f>COUNTIF(PROMJENA!A:A,PlanMasine[[#This Row],[KPL]]&amp;"-"&amp;PlanMasine[[#This Row],[RN]])</f>
        <v>0</v>
      </c>
      <c r="R1325">
        <f>IFERROR(INDEX(REDOSLIJED!A:A,MATCH(PlanMasine[[#This Row],[KPL]],REDOSLIJED!B:B,0)),MAX(REDOSLIJED!A:A)+1)</f>
        <v>45</v>
      </c>
      <c r="S1325" s="9">
        <f>SUM($M$2:M1325)</f>
        <v>5.1809027777778365</v>
      </c>
      <c r="T1325" s="3">
        <f>PlanMasine[[#This Row],[Datum SAS]]-1</f>
        <v>45824</v>
      </c>
      <c r="U1325">
        <f>WEEKDAY(PlanMasine[[#This Row],[ZAVRŠETAK MAŠINSKE]],2)</f>
        <v>1</v>
      </c>
      <c r="V1325" s="3">
        <f>IF(WEEKDAY(PlanMasine[[#This Row],[Datum SAS]]-1,2)=7,PlanMasine[[#This Row],[Datum SAS]]-3,PlanMasine[[#This Row],[Datum SAS]]-1)</f>
        <v>45824</v>
      </c>
      <c r="W1325">
        <f>WEEKNUM(PlanMasine[[#This Row],[Column2]],1)</f>
        <v>25</v>
      </c>
    </row>
    <row r="1326" spans="1:23" x14ac:dyDescent="0.25">
      <c r="A1326">
        <v>1024031</v>
      </c>
      <c r="B1326">
        <v>1</v>
      </c>
      <c r="C1326">
        <v>1024039</v>
      </c>
      <c r="D1326" t="s">
        <v>1755</v>
      </c>
      <c r="E1326">
        <v>60</v>
      </c>
      <c r="F1326">
        <v>12</v>
      </c>
      <c r="G1326">
        <v>0</v>
      </c>
      <c r="H1326">
        <v>0</v>
      </c>
      <c r="I1326" t="s">
        <v>5</v>
      </c>
      <c r="J1326" t="s">
        <v>570</v>
      </c>
      <c r="K1326" t="s">
        <v>1799</v>
      </c>
      <c r="L1326" s="3">
        <v>45841</v>
      </c>
      <c r="M13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26" s="3">
        <v>45825</v>
      </c>
      <c r="O1326" s="5">
        <f>IFERROR((PlanMasine[[#This Row],[Norma]]/PlanMasine[[#This Row],[Q]])*(PlanMasine[[#This Row],[Q]]/SUMIF(C:C,PlanMasine[[#This Row],[RN]],B:B)*PlanMasine[[#This Row],[KPLQ]]),0)</f>
        <v>5</v>
      </c>
      <c r="P1326">
        <v>220642</v>
      </c>
      <c r="Q1326">
        <f>COUNTIF(PROMJENA!A:A,PlanMasine[[#This Row],[KPL]]&amp;"-"&amp;PlanMasine[[#This Row],[RN]])</f>
        <v>0</v>
      </c>
      <c r="R1326">
        <f>IFERROR(INDEX(REDOSLIJED!A:A,MATCH(PlanMasine[[#This Row],[KPL]],REDOSLIJED!B:B,0)),MAX(REDOSLIJED!A:A)+1)</f>
        <v>45</v>
      </c>
      <c r="S1326" s="9">
        <f>SUM($M$2:M1326)</f>
        <v>5.1843750000000588</v>
      </c>
      <c r="T1326" s="3">
        <f>PlanMasine[[#This Row],[Datum SAS]]-1</f>
        <v>45824</v>
      </c>
      <c r="U1326">
        <f>WEEKDAY(PlanMasine[[#This Row],[ZAVRŠETAK MAŠINSKE]],2)</f>
        <v>1</v>
      </c>
      <c r="V1326" s="3">
        <f>IF(WEEKDAY(PlanMasine[[#This Row],[Datum SAS]]-1,2)=7,PlanMasine[[#This Row],[Datum SAS]]-3,PlanMasine[[#This Row],[Datum SAS]]-1)</f>
        <v>45824</v>
      </c>
      <c r="W1326">
        <f>WEEKNUM(PlanMasine[[#This Row],[Column2]],1)</f>
        <v>25</v>
      </c>
    </row>
    <row r="1327" spans="1:23" x14ac:dyDescent="0.25">
      <c r="A1327">
        <v>1024031</v>
      </c>
      <c r="B1327">
        <v>1</v>
      </c>
      <c r="C1327">
        <v>1024040</v>
      </c>
      <c r="D1327" t="s">
        <v>1491</v>
      </c>
      <c r="E1327">
        <v>96</v>
      </c>
      <c r="F1327">
        <v>12</v>
      </c>
      <c r="G1327">
        <v>0</v>
      </c>
      <c r="H1327">
        <v>0</v>
      </c>
      <c r="I1327" t="s">
        <v>5</v>
      </c>
      <c r="J1327" t="s">
        <v>570</v>
      </c>
      <c r="K1327" t="s">
        <v>1799</v>
      </c>
      <c r="L1327" s="3">
        <v>45841</v>
      </c>
      <c r="M13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327" s="3">
        <v>45825</v>
      </c>
      <c r="O1327" s="5">
        <f>IFERROR((PlanMasine[[#This Row],[Norma]]/PlanMasine[[#This Row],[Q]])*(PlanMasine[[#This Row],[Q]]/SUMIF(C:C,PlanMasine[[#This Row],[RN]],B:B)*PlanMasine[[#This Row],[KPLQ]]),0)</f>
        <v>8</v>
      </c>
      <c r="P1327">
        <v>220643</v>
      </c>
      <c r="Q1327">
        <f>COUNTIF(PROMJENA!A:A,PlanMasine[[#This Row],[KPL]]&amp;"-"&amp;PlanMasine[[#This Row],[RN]])</f>
        <v>0</v>
      </c>
      <c r="R1327">
        <f>IFERROR(INDEX(REDOSLIJED!A:A,MATCH(PlanMasine[[#This Row],[KPL]],REDOSLIJED!B:B,0)),MAX(REDOSLIJED!A:A)+1)</f>
        <v>45</v>
      </c>
      <c r="S1327" s="9">
        <f>SUM($M$2:M1327)</f>
        <v>5.1899305555556143</v>
      </c>
      <c r="T1327" s="3">
        <f>PlanMasine[[#This Row],[Datum SAS]]-1</f>
        <v>45824</v>
      </c>
      <c r="U1327">
        <f>WEEKDAY(PlanMasine[[#This Row],[ZAVRŠETAK MAŠINSKE]],2)</f>
        <v>1</v>
      </c>
      <c r="V1327" s="3">
        <f>IF(WEEKDAY(PlanMasine[[#This Row],[Datum SAS]]-1,2)=7,PlanMasine[[#This Row],[Datum SAS]]-3,PlanMasine[[#This Row],[Datum SAS]]-1)</f>
        <v>45824</v>
      </c>
      <c r="W1327">
        <f>WEEKNUM(PlanMasine[[#This Row],[Column2]],1)</f>
        <v>25</v>
      </c>
    </row>
    <row r="1328" spans="1:23" x14ac:dyDescent="0.25">
      <c r="A1328">
        <v>1024031</v>
      </c>
      <c r="B1328">
        <v>1</v>
      </c>
      <c r="C1328">
        <v>1024057</v>
      </c>
      <c r="D1328" t="s">
        <v>2057</v>
      </c>
      <c r="E1328">
        <v>18</v>
      </c>
      <c r="F1328">
        <v>12</v>
      </c>
      <c r="G1328">
        <v>0</v>
      </c>
      <c r="H1328">
        <v>0</v>
      </c>
      <c r="I1328" t="s">
        <v>5</v>
      </c>
      <c r="J1328" t="s">
        <v>570</v>
      </c>
      <c r="K1328" t="s">
        <v>1799</v>
      </c>
      <c r="L1328" s="3">
        <v>45841</v>
      </c>
      <c r="M13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28" s="3">
        <v>45825</v>
      </c>
      <c r="O1328" s="5">
        <f>IFERROR((PlanMasine[[#This Row],[Norma]]/PlanMasine[[#This Row],[Q]])*(PlanMasine[[#This Row],[Q]]/SUMIF(C:C,PlanMasine[[#This Row],[RN]],B:B)*PlanMasine[[#This Row],[KPLQ]]),0)</f>
        <v>1.5</v>
      </c>
      <c r="P1328">
        <v>220662</v>
      </c>
      <c r="Q1328">
        <f>COUNTIF(PROMJENA!A:A,PlanMasine[[#This Row],[KPL]]&amp;"-"&amp;PlanMasine[[#This Row],[RN]])</f>
        <v>0</v>
      </c>
      <c r="R1328">
        <f>IFERROR(INDEX(REDOSLIJED!A:A,MATCH(PlanMasine[[#This Row],[KPL]],REDOSLIJED!B:B,0)),MAX(REDOSLIJED!A:A)+1)</f>
        <v>45</v>
      </c>
      <c r="S1328" s="9">
        <f>SUM($M$2:M1328)</f>
        <v>5.1909722222222809</v>
      </c>
      <c r="T1328" s="3">
        <f>PlanMasine[[#This Row],[Datum SAS]]-1</f>
        <v>45824</v>
      </c>
      <c r="U1328">
        <f>WEEKDAY(PlanMasine[[#This Row],[ZAVRŠETAK MAŠINSKE]],2)</f>
        <v>1</v>
      </c>
      <c r="V1328" s="3">
        <f>IF(WEEKDAY(PlanMasine[[#This Row],[Datum SAS]]-1,2)=7,PlanMasine[[#This Row],[Datum SAS]]-3,PlanMasine[[#This Row],[Datum SAS]]-1)</f>
        <v>45824</v>
      </c>
      <c r="W1328">
        <f>WEEKNUM(PlanMasine[[#This Row],[Column2]],1)</f>
        <v>25</v>
      </c>
    </row>
    <row r="1329" spans="1:23" x14ac:dyDescent="0.25">
      <c r="A1329">
        <v>1024031</v>
      </c>
      <c r="B1329">
        <v>1</v>
      </c>
      <c r="C1329">
        <v>1024035</v>
      </c>
      <c r="D1329" t="s">
        <v>2213</v>
      </c>
      <c r="E1329">
        <v>60</v>
      </c>
      <c r="F1329">
        <v>12</v>
      </c>
      <c r="G1329">
        <v>0</v>
      </c>
      <c r="H1329">
        <v>0</v>
      </c>
      <c r="I1329" t="s">
        <v>5</v>
      </c>
      <c r="J1329" t="s">
        <v>570</v>
      </c>
      <c r="K1329" t="s">
        <v>1799</v>
      </c>
      <c r="L1329" s="3">
        <v>45841</v>
      </c>
      <c r="M13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29" s="3">
        <v>45825</v>
      </c>
      <c r="O1329" s="5">
        <f>IFERROR((PlanMasine[[#This Row],[Norma]]/PlanMasine[[#This Row],[Q]])*(PlanMasine[[#This Row],[Q]]/SUMIF(C:C,PlanMasine[[#This Row],[RN]],B:B)*PlanMasine[[#This Row],[KPLQ]]),0)</f>
        <v>5</v>
      </c>
      <c r="P1329">
        <v>220635</v>
      </c>
      <c r="Q1329">
        <f>COUNTIF(PROMJENA!A:A,PlanMasine[[#This Row],[KPL]]&amp;"-"&amp;PlanMasine[[#This Row],[RN]])</f>
        <v>0</v>
      </c>
      <c r="R1329">
        <f>IFERROR(INDEX(REDOSLIJED!A:A,MATCH(PlanMasine[[#This Row],[KPL]],REDOSLIJED!B:B,0)),MAX(REDOSLIJED!A:A)+1)</f>
        <v>45</v>
      </c>
      <c r="S1329" s="9">
        <f>SUM($M$2:M1329)</f>
        <v>5.1944444444445033</v>
      </c>
      <c r="T1329" s="3">
        <f>PlanMasine[[#This Row],[Datum SAS]]-1</f>
        <v>45824</v>
      </c>
      <c r="U1329">
        <f>WEEKDAY(PlanMasine[[#This Row],[ZAVRŠETAK MAŠINSKE]],2)</f>
        <v>1</v>
      </c>
      <c r="V1329" s="3">
        <f>IF(WEEKDAY(PlanMasine[[#This Row],[Datum SAS]]-1,2)=7,PlanMasine[[#This Row],[Datum SAS]]-3,PlanMasine[[#This Row],[Datum SAS]]-1)</f>
        <v>45824</v>
      </c>
      <c r="W1329">
        <f>WEEKNUM(PlanMasine[[#This Row],[Column2]],1)</f>
        <v>25</v>
      </c>
    </row>
    <row r="1330" spans="1:23" x14ac:dyDescent="0.25">
      <c r="A1330">
        <v>1024031</v>
      </c>
      <c r="B1330">
        <v>1</v>
      </c>
      <c r="C1330">
        <v>1024034</v>
      </c>
      <c r="D1330" t="s">
        <v>2056</v>
      </c>
      <c r="E1330">
        <v>60</v>
      </c>
      <c r="F1330">
        <v>12</v>
      </c>
      <c r="G1330">
        <v>0</v>
      </c>
      <c r="H1330">
        <v>0</v>
      </c>
      <c r="I1330" t="s">
        <v>5</v>
      </c>
      <c r="J1330" t="s">
        <v>570</v>
      </c>
      <c r="K1330" t="s">
        <v>1799</v>
      </c>
      <c r="L1330" s="3">
        <v>45841</v>
      </c>
      <c r="M13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30" s="3">
        <v>45825</v>
      </c>
      <c r="O1330" s="5">
        <f>IFERROR((PlanMasine[[#This Row],[Norma]]/PlanMasine[[#This Row],[Q]])*(PlanMasine[[#This Row],[Q]]/SUMIF(C:C,PlanMasine[[#This Row],[RN]],B:B)*PlanMasine[[#This Row],[KPLQ]]),0)</f>
        <v>5</v>
      </c>
      <c r="P1330">
        <v>220634</v>
      </c>
      <c r="Q1330">
        <f>COUNTIF(PROMJENA!A:A,PlanMasine[[#This Row],[KPL]]&amp;"-"&amp;PlanMasine[[#This Row],[RN]])</f>
        <v>0</v>
      </c>
      <c r="R1330">
        <f>IFERROR(INDEX(REDOSLIJED!A:A,MATCH(PlanMasine[[#This Row],[KPL]],REDOSLIJED!B:B,0)),MAX(REDOSLIJED!A:A)+1)</f>
        <v>45</v>
      </c>
      <c r="S1330" s="9">
        <f>SUM($M$2:M1330)</f>
        <v>5.1979166666667256</v>
      </c>
      <c r="T1330" s="3">
        <f>PlanMasine[[#This Row],[Datum SAS]]-1</f>
        <v>45824</v>
      </c>
      <c r="U1330">
        <f>WEEKDAY(PlanMasine[[#This Row],[ZAVRŠETAK MAŠINSKE]],2)</f>
        <v>1</v>
      </c>
      <c r="V1330" s="3">
        <f>IF(WEEKDAY(PlanMasine[[#This Row],[Datum SAS]]-1,2)=7,PlanMasine[[#This Row],[Datum SAS]]-3,PlanMasine[[#This Row],[Datum SAS]]-1)</f>
        <v>45824</v>
      </c>
      <c r="W1330">
        <f>WEEKNUM(PlanMasine[[#This Row],[Column2]],1)</f>
        <v>25</v>
      </c>
    </row>
    <row r="1331" spans="1:23" x14ac:dyDescent="0.25">
      <c r="A1331">
        <v>1024031</v>
      </c>
      <c r="B1331">
        <v>1</v>
      </c>
      <c r="C1331">
        <v>1024048</v>
      </c>
      <c r="D1331" t="s">
        <v>2212</v>
      </c>
      <c r="E1331">
        <v>48</v>
      </c>
      <c r="F1331">
        <v>12</v>
      </c>
      <c r="G1331">
        <v>0</v>
      </c>
      <c r="H1331">
        <v>0</v>
      </c>
      <c r="I1331" t="s">
        <v>5</v>
      </c>
      <c r="J1331" t="s">
        <v>570</v>
      </c>
      <c r="K1331" t="s">
        <v>1799</v>
      </c>
      <c r="L1331" s="3">
        <v>45841</v>
      </c>
      <c r="M13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31" s="3">
        <v>45825</v>
      </c>
      <c r="O1331" s="5">
        <f>IFERROR((PlanMasine[[#This Row],[Norma]]/PlanMasine[[#This Row],[Q]])*(PlanMasine[[#This Row],[Q]]/SUMIF(C:C,PlanMasine[[#This Row],[RN]],B:B)*PlanMasine[[#This Row],[KPLQ]]),0)</f>
        <v>4</v>
      </c>
      <c r="P1331">
        <v>220651</v>
      </c>
      <c r="Q1331">
        <f>COUNTIF(PROMJENA!A:A,PlanMasine[[#This Row],[KPL]]&amp;"-"&amp;PlanMasine[[#This Row],[RN]])</f>
        <v>0</v>
      </c>
      <c r="R1331">
        <f>IFERROR(INDEX(REDOSLIJED!A:A,MATCH(PlanMasine[[#This Row],[KPL]],REDOSLIJED!B:B,0)),MAX(REDOSLIJED!A:A)+1)</f>
        <v>45</v>
      </c>
      <c r="S1331" s="9">
        <f>SUM($M$2:M1331)</f>
        <v>5.2006944444445038</v>
      </c>
      <c r="T1331" s="3">
        <f>PlanMasine[[#This Row],[Datum SAS]]-1</f>
        <v>45824</v>
      </c>
      <c r="U1331">
        <f>WEEKDAY(PlanMasine[[#This Row],[ZAVRŠETAK MAŠINSKE]],2)</f>
        <v>1</v>
      </c>
      <c r="V1331" s="3">
        <f>IF(WEEKDAY(PlanMasine[[#This Row],[Datum SAS]]-1,2)=7,PlanMasine[[#This Row],[Datum SAS]]-3,PlanMasine[[#This Row],[Datum SAS]]-1)</f>
        <v>45824</v>
      </c>
      <c r="W1331">
        <f>WEEKNUM(PlanMasine[[#This Row],[Column2]],1)</f>
        <v>25</v>
      </c>
    </row>
    <row r="1332" spans="1:23" x14ac:dyDescent="0.25">
      <c r="A1332">
        <v>1024031</v>
      </c>
      <c r="B1332">
        <v>1</v>
      </c>
      <c r="C1332">
        <v>1024045</v>
      </c>
      <c r="D1332" t="s">
        <v>2058</v>
      </c>
      <c r="E1332">
        <v>18</v>
      </c>
      <c r="F1332">
        <v>12</v>
      </c>
      <c r="G1332">
        <v>0</v>
      </c>
      <c r="H1332">
        <v>0</v>
      </c>
      <c r="I1332" t="s">
        <v>5</v>
      </c>
      <c r="J1332" t="s">
        <v>570</v>
      </c>
      <c r="K1332" t="s">
        <v>1799</v>
      </c>
      <c r="L1332" s="3">
        <v>45841</v>
      </c>
      <c r="M13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32" s="3">
        <v>45825</v>
      </c>
      <c r="O1332" s="5">
        <f>IFERROR((PlanMasine[[#This Row],[Norma]]/PlanMasine[[#This Row],[Q]])*(PlanMasine[[#This Row],[Q]]/SUMIF(C:C,PlanMasine[[#This Row],[RN]],B:B)*PlanMasine[[#This Row],[KPLQ]]),0)</f>
        <v>1.5</v>
      </c>
      <c r="P1332">
        <v>220648</v>
      </c>
      <c r="Q1332">
        <f>COUNTIF(PROMJENA!A:A,PlanMasine[[#This Row],[KPL]]&amp;"-"&amp;PlanMasine[[#This Row],[RN]])</f>
        <v>0</v>
      </c>
      <c r="R1332">
        <f>IFERROR(INDEX(REDOSLIJED!A:A,MATCH(PlanMasine[[#This Row],[KPL]],REDOSLIJED!B:B,0)),MAX(REDOSLIJED!A:A)+1)</f>
        <v>45</v>
      </c>
      <c r="S1332" s="9">
        <f>SUM($M$2:M1332)</f>
        <v>5.2017361111111704</v>
      </c>
      <c r="T1332" s="3">
        <f>PlanMasine[[#This Row],[Datum SAS]]-1</f>
        <v>45824</v>
      </c>
      <c r="U1332">
        <f>WEEKDAY(PlanMasine[[#This Row],[ZAVRŠETAK MAŠINSKE]],2)</f>
        <v>1</v>
      </c>
      <c r="V1332" s="3">
        <f>IF(WEEKDAY(PlanMasine[[#This Row],[Datum SAS]]-1,2)=7,PlanMasine[[#This Row],[Datum SAS]]-3,PlanMasine[[#This Row],[Datum SAS]]-1)</f>
        <v>45824</v>
      </c>
      <c r="W1332">
        <f>WEEKNUM(PlanMasine[[#This Row],[Column2]],1)</f>
        <v>25</v>
      </c>
    </row>
    <row r="1333" spans="1:23" x14ac:dyDescent="0.25">
      <c r="A1333">
        <v>1024031</v>
      </c>
      <c r="B1333">
        <v>1</v>
      </c>
      <c r="C1333">
        <v>1024042</v>
      </c>
      <c r="D1333" t="s">
        <v>1492</v>
      </c>
      <c r="E1333">
        <v>72</v>
      </c>
      <c r="F1333">
        <v>12</v>
      </c>
      <c r="G1333">
        <v>0</v>
      </c>
      <c r="H1333">
        <v>0</v>
      </c>
      <c r="I1333" t="s">
        <v>5</v>
      </c>
      <c r="J1333" t="s">
        <v>570</v>
      </c>
      <c r="K1333" t="s">
        <v>1799</v>
      </c>
      <c r="L1333" s="3">
        <v>45841</v>
      </c>
      <c r="M13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333" s="3">
        <v>45825</v>
      </c>
      <c r="O1333" s="5">
        <f>IFERROR((PlanMasine[[#This Row],[Norma]]/PlanMasine[[#This Row],[Q]])*(PlanMasine[[#This Row],[Q]]/SUMIF(C:C,PlanMasine[[#This Row],[RN]],B:B)*PlanMasine[[#This Row],[KPLQ]]),0)</f>
        <v>6</v>
      </c>
      <c r="P1333">
        <v>220645</v>
      </c>
      <c r="Q1333">
        <f>COUNTIF(PROMJENA!A:A,PlanMasine[[#This Row],[KPL]]&amp;"-"&amp;PlanMasine[[#This Row],[RN]])</f>
        <v>0</v>
      </c>
      <c r="R1333">
        <f>IFERROR(INDEX(REDOSLIJED!A:A,MATCH(PlanMasine[[#This Row],[KPL]],REDOSLIJED!B:B,0)),MAX(REDOSLIJED!A:A)+1)</f>
        <v>45</v>
      </c>
      <c r="S1333" s="9">
        <f>SUM($M$2:M1333)</f>
        <v>5.2059027777778368</v>
      </c>
      <c r="T1333" s="3">
        <f>PlanMasine[[#This Row],[Datum SAS]]-1</f>
        <v>45824</v>
      </c>
      <c r="U1333">
        <f>WEEKDAY(PlanMasine[[#This Row],[ZAVRŠETAK MAŠINSKE]],2)</f>
        <v>1</v>
      </c>
      <c r="V1333" s="3">
        <f>IF(WEEKDAY(PlanMasine[[#This Row],[Datum SAS]]-1,2)=7,PlanMasine[[#This Row],[Datum SAS]]-3,PlanMasine[[#This Row],[Datum SAS]]-1)</f>
        <v>45824</v>
      </c>
      <c r="W1333">
        <f>WEEKNUM(PlanMasine[[#This Row],[Column2]],1)</f>
        <v>25</v>
      </c>
    </row>
    <row r="1334" spans="1:23" x14ac:dyDescent="0.25">
      <c r="A1334">
        <v>1024031</v>
      </c>
      <c r="B1334">
        <v>1</v>
      </c>
      <c r="C1334">
        <v>1024038</v>
      </c>
      <c r="D1334" t="s">
        <v>2215</v>
      </c>
      <c r="E1334">
        <v>36</v>
      </c>
      <c r="F1334">
        <v>12</v>
      </c>
      <c r="G1334">
        <v>0</v>
      </c>
      <c r="H1334">
        <v>0</v>
      </c>
      <c r="I1334" t="s">
        <v>5</v>
      </c>
      <c r="J1334" t="s">
        <v>570</v>
      </c>
      <c r="K1334" t="s">
        <v>1799</v>
      </c>
      <c r="L1334" s="3">
        <v>45841</v>
      </c>
      <c r="M13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334" s="3">
        <v>45825</v>
      </c>
      <c r="O1334" s="5">
        <f>IFERROR((PlanMasine[[#This Row],[Norma]]/PlanMasine[[#This Row],[Q]])*(PlanMasine[[#This Row],[Q]]/SUMIF(C:C,PlanMasine[[#This Row],[RN]],B:B)*PlanMasine[[#This Row],[KPLQ]]),0)</f>
        <v>3</v>
      </c>
      <c r="P1334">
        <v>220641</v>
      </c>
      <c r="Q1334">
        <f>COUNTIF(PROMJENA!A:A,PlanMasine[[#This Row],[KPL]]&amp;"-"&amp;PlanMasine[[#This Row],[RN]])</f>
        <v>0</v>
      </c>
      <c r="R1334">
        <f>IFERROR(INDEX(REDOSLIJED!A:A,MATCH(PlanMasine[[#This Row],[KPL]],REDOSLIJED!B:B,0)),MAX(REDOSLIJED!A:A)+1)</f>
        <v>45</v>
      </c>
      <c r="S1334" s="9">
        <f>SUM($M$2:M1334)</f>
        <v>5.20798611111117</v>
      </c>
      <c r="T1334" s="3">
        <f>PlanMasine[[#This Row],[Datum SAS]]-1</f>
        <v>45824</v>
      </c>
      <c r="U1334">
        <f>WEEKDAY(PlanMasine[[#This Row],[ZAVRŠETAK MAŠINSKE]],2)</f>
        <v>1</v>
      </c>
      <c r="V1334" s="3">
        <f>IF(WEEKDAY(PlanMasine[[#This Row],[Datum SAS]]-1,2)=7,PlanMasine[[#This Row],[Datum SAS]]-3,PlanMasine[[#This Row],[Datum SAS]]-1)</f>
        <v>45824</v>
      </c>
      <c r="W1334">
        <f>WEEKNUM(PlanMasine[[#This Row],[Column2]],1)</f>
        <v>25</v>
      </c>
    </row>
    <row r="1335" spans="1:23" x14ac:dyDescent="0.25">
      <c r="A1335">
        <v>1024031</v>
      </c>
      <c r="B1335">
        <v>1</v>
      </c>
      <c r="C1335">
        <v>1024047</v>
      </c>
      <c r="D1335" t="s">
        <v>2060</v>
      </c>
      <c r="E1335">
        <v>60</v>
      </c>
      <c r="F1335">
        <v>12</v>
      </c>
      <c r="G1335">
        <v>0</v>
      </c>
      <c r="H1335">
        <v>0</v>
      </c>
      <c r="I1335" t="s">
        <v>5</v>
      </c>
      <c r="J1335" t="s">
        <v>570</v>
      </c>
      <c r="K1335" t="s">
        <v>1799</v>
      </c>
      <c r="L1335" s="3">
        <v>45841</v>
      </c>
      <c r="M13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35" s="3">
        <v>45825</v>
      </c>
      <c r="O1335" s="5">
        <f>IFERROR((PlanMasine[[#This Row],[Norma]]/PlanMasine[[#This Row],[Q]])*(PlanMasine[[#This Row],[Q]]/SUMIF(C:C,PlanMasine[[#This Row],[RN]],B:B)*PlanMasine[[#This Row],[KPLQ]]),0)</f>
        <v>5</v>
      </c>
      <c r="P1335">
        <v>220650</v>
      </c>
      <c r="Q1335">
        <f>COUNTIF(PROMJENA!A:A,PlanMasine[[#This Row],[KPL]]&amp;"-"&amp;PlanMasine[[#This Row],[RN]])</f>
        <v>0</v>
      </c>
      <c r="R1335">
        <f>IFERROR(INDEX(REDOSLIJED!A:A,MATCH(PlanMasine[[#This Row],[KPL]],REDOSLIJED!B:B,0)),MAX(REDOSLIJED!A:A)+1)</f>
        <v>45</v>
      </c>
      <c r="S1335" s="9">
        <f>SUM($M$2:M1335)</f>
        <v>5.2114583333333924</v>
      </c>
      <c r="T1335" s="3">
        <f>PlanMasine[[#This Row],[Datum SAS]]-1</f>
        <v>45824</v>
      </c>
      <c r="U1335">
        <f>WEEKDAY(PlanMasine[[#This Row],[ZAVRŠETAK MAŠINSKE]],2)</f>
        <v>1</v>
      </c>
      <c r="V1335" s="3">
        <f>IF(WEEKDAY(PlanMasine[[#This Row],[Datum SAS]]-1,2)=7,PlanMasine[[#This Row],[Datum SAS]]-3,PlanMasine[[#This Row],[Datum SAS]]-1)</f>
        <v>45824</v>
      </c>
      <c r="W1335">
        <f>WEEKNUM(PlanMasine[[#This Row],[Column2]],1)</f>
        <v>25</v>
      </c>
    </row>
    <row r="1336" spans="1:23" x14ac:dyDescent="0.25">
      <c r="A1336">
        <v>1024031</v>
      </c>
      <c r="B1336">
        <v>1</v>
      </c>
      <c r="C1336">
        <v>1024041</v>
      </c>
      <c r="D1336" t="s">
        <v>1490</v>
      </c>
      <c r="E1336">
        <v>60</v>
      </c>
      <c r="F1336">
        <v>12</v>
      </c>
      <c r="G1336">
        <v>0</v>
      </c>
      <c r="H1336">
        <v>0</v>
      </c>
      <c r="I1336" t="s">
        <v>5</v>
      </c>
      <c r="J1336" t="s">
        <v>570</v>
      </c>
      <c r="K1336" t="s">
        <v>1799</v>
      </c>
      <c r="L1336" s="3">
        <v>45841</v>
      </c>
      <c r="M13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36" s="3">
        <v>45825</v>
      </c>
      <c r="O1336" s="5">
        <f>IFERROR((PlanMasine[[#This Row],[Norma]]/PlanMasine[[#This Row],[Q]])*(PlanMasine[[#This Row],[Q]]/SUMIF(C:C,PlanMasine[[#This Row],[RN]],B:B)*PlanMasine[[#This Row],[KPLQ]]),0)</f>
        <v>5</v>
      </c>
      <c r="P1336">
        <v>220644</v>
      </c>
      <c r="Q1336">
        <f>COUNTIF(PROMJENA!A:A,PlanMasine[[#This Row],[KPL]]&amp;"-"&amp;PlanMasine[[#This Row],[RN]])</f>
        <v>0</v>
      </c>
      <c r="R1336">
        <f>IFERROR(INDEX(REDOSLIJED!A:A,MATCH(PlanMasine[[#This Row],[KPL]],REDOSLIJED!B:B,0)),MAX(REDOSLIJED!A:A)+1)</f>
        <v>45</v>
      </c>
      <c r="S1336" s="9">
        <f>SUM($M$2:M1336)</f>
        <v>5.2149305555556147</v>
      </c>
      <c r="T1336" s="3">
        <f>PlanMasine[[#This Row],[Datum SAS]]-1</f>
        <v>45824</v>
      </c>
      <c r="U1336">
        <f>WEEKDAY(PlanMasine[[#This Row],[ZAVRŠETAK MAŠINSKE]],2)</f>
        <v>1</v>
      </c>
      <c r="V1336" s="3">
        <f>IF(WEEKDAY(PlanMasine[[#This Row],[Datum SAS]]-1,2)=7,PlanMasine[[#This Row],[Datum SAS]]-3,PlanMasine[[#This Row],[Datum SAS]]-1)</f>
        <v>45824</v>
      </c>
      <c r="W1336">
        <f>WEEKNUM(PlanMasine[[#This Row],[Column2]],1)</f>
        <v>25</v>
      </c>
    </row>
    <row r="1337" spans="1:23" x14ac:dyDescent="0.25">
      <c r="A1337">
        <v>1024031</v>
      </c>
      <c r="B1337">
        <v>1</v>
      </c>
      <c r="C1337">
        <v>1024052</v>
      </c>
      <c r="D1337" t="s">
        <v>2059</v>
      </c>
      <c r="E1337">
        <v>18</v>
      </c>
      <c r="F1337">
        <v>12</v>
      </c>
      <c r="G1337">
        <v>0</v>
      </c>
      <c r="H1337">
        <v>0</v>
      </c>
      <c r="I1337" t="s">
        <v>5</v>
      </c>
      <c r="J1337" t="s">
        <v>570</v>
      </c>
      <c r="K1337" t="s">
        <v>1799</v>
      </c>
      <c r="L1337" s="3">
        <v>45841</v>
      </c>
      <c r="M13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37" s="3">
        <v>45825</v>
      </c>
      <c r="O1337" s="5">
        <f>IFERROR((PlanMasine[[#This Row],[Norma]]/PlanMasine[[#This Row],[Q]])*(PlanMasine[[#This Row],[Q]]/SUMIF(C:C,PlanMasine[[#This Row],[RN]],B:B)*PlanMasine[[#This Row],[KPLQ]]),0)</f>
        <v>1.5</v>
      </c>
      <c r="P1337">
        <v>220656</v>
      </c>
      <c r="Q1337">
        <f>COUNTIF(PROMJENA!A:A,PlanMasine[[#This Row],[KPL]]&amp;"-"&amp;PlanMasine[[#This Row],[RN]])</f>
        <v>0</v>
      </c>
      <c r="R1337">
        <f>IFERROR(INDEX(REDOSLIJED!A:A,MATCH(PlanMasine[[#This Row],[KPL]],REDOSLIJED!B:B,0)),MAX(REDOSLIJED!A:A)+1)</f>
        <v>45</v>
      </c>
      <c r="S1337" s="9">
        <f>SUM($M$2:M1337)</f>
        <v>5.2159722222222813</v>
      </c>
      <c r="T1337" s="3">
        <f>PlanMasine[[#This Row],[Datum SAS]]-1</f>
        <v>45824</v>
      </c>
      <c r="U1337">
        <f>WEEKDAY(PlanMasine[[#This Row],[ZAVRŠETAK MAŠINSKE]],2)</f>
        <v>1</v>
      </c>
      <c r="V1337" s="3">
        <f>IF(WEEKDAY(PlanMasine[[#This Row],[Datum SAS]]-1,2)=7,PlanMasine[[#This Row],[Datum SAS]]-3,PlanMasine[[#This Row],[Datum SAS]]-1)</f>
        <v>45824</v>
      </c>
      <c r="W1337">
        <f>WEEKNUM(PlanMasine[[#This Row],[Column2]],1)</f>
        <v>25</v>
      </c>
    </row>
    <row r="1338" spans="1:23" x14ac:dyDescent="0.25">
      <c r="A1338">
        <v>1024032</v>
      </c>
      <c r="B1338">
        <v>1</v>
      </c>
      <c r="C1338">
        <v>1024042</v>
      </c>
      <c r="D1338" t="s">
        <v>1492</v>
      </c>
      <c r="E1338">
        <v>72</v>
      </c>
      <c r="F1338">
        <v>12</v>
      </c>
      <c r="G1338">
        <v>0</v>
      </c>
      <c r="H1338">
        <v>0</v>
      </c>
      <c r="I1338" t="s">
        <v>5</v>
      </c>
      <c r="J1338" t="s">
        <v>570</v>
      </c>
      <c r="K1338" t="s">
        <v>1799</v>
      </c>
      <c r="L1338" s="3">
        <v>45841</v>
      </c>
      <c r="M13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338" s="3">
        <v>45825</v>
      </c>
      <c r="O1338" s="5">
        <f>IFERROR((PlanMasine[[#This Row],[Norma]]/PlanMasine[[#This Row],[Q]])*(PlanMasine[[#This Row],[Q]]/SUMIF(C:C,PlanMasine[[#This Row],[RN]],B:B)*PlanMasine[[#This Row],[KPLQ]]),0)</f>
        <v>6</v>
      </c>
      <c r="P1338">
        <v>220645</v>
      </c>
      <c r="Q1338">
        <f>COUNTIF(PROMJENA!A:A,PlanMasine[[#This Row],[KPL]]&amp;"-"&amp;PlanMasine[[#This Row],[RN]])</f>
        <v>0</v>
      </c>
      <c r="R1338">
        <f>IFERROR(INDEX(REDOSLIJED!A:A,MATCH(PlanMasine[[#This Row],[KPL]],REDOSLIJED!B:B,0)),MAX(REDOSLIJED!A:A)+1)</f>
        <v>45</v>
      </c>
      <c r="S1338" s="9">
        <f>SUM($M$2:M1338)</f>
        <v>5.2201388888889477</v>
      </c>
      <c r="T1338" s="3">
        <f>PlanMasine[[#This Row],[Datum SAS]]-1</f>
        <v>45824</v>
      </c>
      <c r="U1338">
        <f>WEEKDAY(PlanMasine[[#This Row],[ZAVRŠETAK MAŠINSKE]],2)</f>
        <v>1</v>
      </c>
      <c r="V1338" s="3">
        <f>IF(WEEKDAY(PlanMasine[[#This Row],[Datum SAS]]-1,2)=7,PlanMasine[[#This Row],[Datum SAS]]-3,PlanMasine[[#This Row],[Datum SAS]]-1)</f>
        <v>45824</v>
      </c>
      <c r="W1338">
        <f>WEEKNUM(PlanMasine[[#This Row],[Column2]],1)</f>
        <v>25</v>
      </c>
    </row>
    <row r="1339" spans="1:23" x14ac:dyDescent="0.25">
      <c r="A1339">
        <v>1024032</v>
      </c>
      <c r="B1339">
        <v>1</v>
      </c>
      <c r="C1339">
        <v>1024034</v>
      </c>
      <c r="D1339" t="s">
        <v>2056</v>
      </c>
      <c r="E1339">
        <v>60</v>
      </c>
      <c r="F1339">
        <v>12</v>
      </c>
      <c r="G1339">
        <v>0</v>
      </c>
      <c r="H1339">
        <v>0</v>
      </c>
      <c r="I1339" t="s">
        <v>5</v>
      </c>
      <c r="J1339" t="s">
        <v>570</v>
      </c>
      <c r="K1339" t="s">
        <v>1799</v>
      </c>
      <c r="L1339" s="3">
        <v>45841</v>
      </c>
      <c r="M13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39" s="3">
        <v>45825</v>
      </c>
      <c r="O1339" s="5">
        <f>IFERROR((PlanMasine[[#This Row],[Norma]]/PlanMasine[[#This Row],[Q]])*(PlanMasine[[#This Row],[Q]]/SUMIF(C:C,PlanMasine[[#This Row],[RN]],B:B)*PlanMasine[[#This Row],[KPLQ]]),0)</f>
        <v>5</v>
      </c>
      <c r="P1339">
        <v>220634</v>
      </c>
      <c r="Q1339">
        <f>COUNTIF(PROMJENA!A:A,PlanMasine[[#This Row],[KPL]]&amp;"-"&amp;PlanMasine[[#This Row],[RN]])</f>
        <v>0</v>
      </c>
      <c r="R1339">
        <f>IFERROR(INDEX(REDOSLIJED!A:A,MATCH(PlanMasine[[#This Row],[KPL]],REDOSLIJED!B:B,0)),MAX(REDOSLIJED!A:A)+1)</f>
        <v>45</v>
      </c>
      <c r="S1339" s="9">
        <f>SUM($M$2:M1339)</f>
        <v>5.22361111111117</v>
      </c>
      <c r="T1339" s="3">
        <f>PlanMasine[[#This Row],[Datum SAS]]-1</f>
        <v>45824</v>
      </c>
      <c r="U1339">
        <f>WEEKDAY(PlanMasine[[#This Row],[ZAVRŠETAK MAŠINSKE]],2)</f>
        <v>1</v>
      </c>
      <c r="V1339" s="3">
        <f>IF(WEEKDAY(PlanMasine[[#This Row],[Datum SAS]]-1,2)=7,PlanMasine[[#This Row],[Datum SAS]]-3,PlanMasine[[#This Row],[Datum SAS]]-1)</f>
        <v>45824</v>
      </c>
      <c r="W1339">
        <f>WEEKNUM(PlanMasine[[#This Row],[Column2]],1)</f>
        <v>25</v>
      </c>
    </row>
    <row r="1340" spans="1:23" x14ac:dyDescent="0.25">
      <c r="A1340">
        <v>1024032</v>
      </c>
      <c r="B1340">
        <v>1</v>
      </c>
      <c r="C1340">
        <v>1024057</v>
      </c>
      <c r="D1340" t="s">
        <v>2057</v>
      </c>
      <c r="E1340">
        <v>18</v>
      </c>
      <c r="F1340">
        <v>12</v>
      </c>
      <c r="G1340">
        <v>0</v>
      </c>
      <c r="H1340">
        <v>0</v>
      </c>
      <c r="I1340" t="s">
        <v>5</v>
      </c>
      <c r="J1340" t="s">
        <v>570</v>
      </c>
      <c r="K1340" t="s">
        <v>1799</v>
      </c>
      <c r="L1340" s="3">
        <v>45841</v>
      </c>
      <c r="M13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40" s="3">
        <v>45825</v>
      </c>
      <c r="O1340" s="5">
        <f>IFERROR((PlanMasine[[#This Row],[Norma]]/PlanMasine[[#This Row],[Q]])*(PlanMasine[[#This Row],[Q]]/SUMIF(C:C,PlanMasine[[#This Row],[RN]],B:B)*PlanMasine[[#This Row],[KPLQ]]),0)</f>
        <v>1.5</v>
      </c>
      <c r="P1340">
        <v>220662</v>
      </c>
      <c r="Q1340">
        <f>COUNTIF(PROMJENA!A:A,PlanMasine[[#This Row],[KPL]]&amp;"-"&amp;PlanMasine[[#This Row],[RN]])</f>
        <v>0</v>
      </c>
      <c r="R1340">
        <f>IFERROR(INDEX(REDOSLIJED!A:A,MATCH(PlanMasine[[#This Row],[KPL]],REDOSLIJED!B:B,0)),MAX(REDOSLIJED!A:A)+1)</f>
        <v>45</v>
      </c>
      <c r="S1340" s="9">
        <f>SUM($M$2:M1340)</f>
        <v>5.2246527777778367</v>
      </c>
      <c r="T1340" s="3">
        <f>PlanMasine[[#This Row],[Datum SAS]]-1</f>
        <v>45824</v>
      </c>
      <c r="U1340">
        <f>WEEKDAY(PlanMasine[[#This Row],[ZAVRŠETAK MAŠINSKE]],2)</f>
        <v>1</v>
      </c>
      <c r="V1340" s="3">
        <f>IF(WEEKDAY(PlanMasine[[#This Row],[Datum SAS]]-1,2)=7,PlanMasine[[#This Row],[Datum SAS]]-3,PlanMasine[[#This Row],[Datum SAS]]-1)</f>
        <v>45824</v>
      </c>
      <c r="W1340">
        <f>WEEKNUM(PlanMasine[[#This Row],[Column2]],1)</f>
        <v>25</v>
      </c>
    </row>
    <row r="1341" spans="1:23" x14ac:dyDescent="0.25">
      <c r="A1341">
        <v>1024032</v>
      </c>
      <c r="B1341">
        <v>1</v>
      </c>
      <c r="C1341">
        <v>1024039</v>
      </c>
      <c r="D1341" t="s">
        <v>1755</v>
      </c>
      <c r="E1341">
        <v>60</v>
      </c>
      <c r="F1341">
        <v>12</v>
      </c>
      <c r="G1341">
        <v>0</v>
      </c>
      <c r="H1341">
        <v>0</v>
      </c>
      <c r="I1341" t="s">
        <v>5</v>
      </c>
      <c r="J1341" t="s">
        <v>570</v>
      </c>
      <c r="K1341" t="s">
        <v>1799</v>
      </c>
      <c r="L1341" s="3">
        <v>45841</v>
      </c>
      <c r="M13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41" s="3">
        <v>45825</v>
      </c>
      <c r="O1341" s="5">
        <f>IFERROR((PlanMasine[[#This Row],[Norma]]/PlanMasine[[#This Row],[Q]])*(PlanMasine[[#This Row],[Q]]/SUMIF(C:C,PlanMasine[[#This Row],[RN]],B:B)*PlanMasine[[#This Row],[KPLQ]]),0)</f>
        <v>5</v>
      </c>
      <c r="P1341">
        <v>220642</v>
      </c>
      <c r="Q1341">
        <f>COUNTIF(PROMJENA!A:A,PlanMasine[[#This Row],[KPL]]&amp;"-"&amp;PlanMasine[[#This Row],[RN]])</f>
        <v>0</v>
      </c>
      <c r="R1341">
        <f>IFERROR(INDEX(REDOSLIJED!A:A,MATCH(PlanMasine[[#This Row],[KPL]],REDOSLIJED!B:B,0)),MAX(REDOSLIJED!A:A)+1)</f>
        <v>45</v>
      </c>
      <c r="S1341" s="9">
        <f>SUM($M$2:M1341)</f>
        <v>5.228125000000059</v>
      </c>
      <c r="T1341" s="3">
        <f>PlanMasine[[#This Row],[Datum SAS]]-1</f>
        <v>45824</v>
      </c>
      <c r="U1341">
        <f>WEEKDAY(PlanMasine[[#This Row],[ZAVRŠETAK MAŠINSKE]],2)</f>
        <v>1</v>
      </c>
      <c r="V1341" s="3">
        <f>IF(WEEKDAY(PlanMasine[[#This Row],[Datum SAS]]-1,2)=7,PlanMasine[[#This Row],[Datum SAS]]-3,PlanMasine[[#This Row],[Datum SAS]]-1)</f>
        <v>45824</v>
      </c>
      <c r="W1341">
        <f>WEEKNUM(PlanMasine[[#This Row],[Column2]],1)</f>
        <v>25</v>
      </c>
    </row>
    <row r="1342" spans="1:23" x14ac:dyDescent="0.25">
      <c r="A1342">
        <v>1024032</v>
      </c>
      <c r="B1342">
        <v>1</v>
      </c>
      <c r="C1342">
        <v>1024038</v>
      </c>
      <c r="D1342" t="s">
        <v>2215</v>
      </c>
      <c r="E1342">
        <v>36</v>
      </c>
      <c r="F1342">
        <v>12</v>
      </c>
      <c r="G1342">
        <v>0</v>
      </c>
      <c r="H1342">
        <v>0</v>
      </c>
      <c r="I1342" t="s">
        <v>5</v>
      </c>
      <c r="J1342" t="s">
        <v>570</v>
      </c>
      <c r="K1342" t="s">
        <v>1799</v>
      </c>
      <c r="L1342" s="3">
        <v>45841</v>
      </c>
      <c r="M13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342" s="3">
        <v>45825</v>
      </c>
      <c r="O1342" s="5">
        <f>IFERROR((PlanMasine[[#This Row],[Norma]]/PlanMasine[[#This Row],[Q]])*(PlanMasine[[#This Row],[Q]]/SUMIF(C:C,PlanMasine[[#This Row],[RN]],B:B)*PlanMasine[[#This Row],[KPLQ]]),0)</f>
        <v>3</v>
      </c>
      <c r="P1342">
        <v>220641</v>
      </c>
      <c r="Q1342">
        <f>COUNTIF(PROMJENA!A:A,PlanMasine[[#This Row],[KPL]]&amp;"-"&amp;PlanMasine[[#This Row],[RN]])</f>
        <v>0</v>
      </c>
      <c r="R1342">
        <f>IFERROR(INDEX(REDOSLIJED!A:A,MATCH(PlanMasine[[#This Row],[KPL]],REDOSLIJED!B:B,0)),MAX(REDOSLIJED!A:A)+1)</f>
        <v>45</v>
      </c>
      <c r="S1342" s="9">
        <f>SUM($M$2:M1342)</f>
        <v>5.2302083333333922</v>
      </c>
      <c r="T1342" s="3">
        <f>PlanMasine[[#This Row],[Datum SAS]]-1</f>
        <v>45824</v>
      </c>
      <c r="U1342">
        <f>WEEKDAY(PlanMasine[[#This Row],[ZAVRŠETAK MAŠINSKE]],2)</f>
        <v>1</v>
      </c>
      <c r="V1342" s="3">
        <f>IF(WEEKDAY(PlanMasine[[#This Row],[Datum SAS]]-1,2)=7,PlanMasine[[#This Row],[Datum SAS]]-3,PlanMasine[[#This Row],[Datum SAS]]-1)</f>
        <v>45824</v>
      </c>
      <c r="W1342">
        <f>WEEKNUM(PlanMasine[[#This Row],[Column2]],1)</f>
        <v>25</v>
      </c>
    </row>
    <row r="1343" spans="1:23" x14ac:dyDescent="0.25">
      <c r="A1343">
        <v>1024032</v>
      </c>
      <c r="B1343">
        <v>1</v>
      </c>
      <c r="C1343">
        <v>1024045</v>
      </c>
      <c r="D1343" t="s">
        <v>2058</v>
      </c>
      <c r="E1343">
        <v>18</v>
      </c>
      <c r="F1343">
        <v>12</v>
      </c>
      <c r="G1343">
        <v>0</v>
      </c>
      <c r="H1343">
        <v>0</v>
      </c>
      <c r="I1343" t="s">
        <v>5</v>
      </c>
      <c r="J1343" t="s">
        <v>570</v>
      </c>
      <c r="K1343" t="s">
        <v>1799</v>
      </c>
      <c r="L1343" s="3">
        <v>45841</v>
      </c>
      <c r="M13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43" s="3">
        <v>45825</v>
      </c>
      <c r="O1343" s="5">
        <f>IFERROR((PlanMasine[[#This Row],[Norma]]/PlanMasine[[#This Row],[Q]])*(PlanMasine[[#This Row],[Q]]/SUMIF(C:C,PlanMasine[[#This Row],[RN]],B:B)*PlanMasine[[#This Row],[KPLQ]]),0)</f>
        <v>1.5</v>
      </c>
      <c r="P1343">
        <v>220648</v>
      </c>
      <c r="Q1343">
        <f>COUNTIF(PROMJENA!A:A,PlanMasine[[#This Row],[KPL]]&amp;"-"&amp;PlanMasine[[#This Row],[RN]])</f>
        <v>0</v>
      </c>
      <c r="R1343">
        <f>IFERROR(INDEX(REDOSLIJED!A:A,MATCH(PlanMasine[[#This Row],[KPL]],REDOSLIJED!B:B,0)),MAX(REDOSLIJED!A:A)+1)</f>
        <v>45</v>
      </c>
      <c r="S1343" s="9">
        <f>SUM($M$2:M1343)</f>
        <v>5.2312500000000588</v>
      </c>
      <c r="T1343" s="3">
        <f>PlanMasine[[#This Row],[Datum SAS]]-1</f>
        <v>45824</v>
      </c>
      <c r="U1343">
        <f>WEEKDAY(PlanMasine[[#This Row],[ZAVRŠETAK MAŠINSKE]],2)</f>
        <v>1</v>
      </c>
      <c r="V1343" s="3">
        <f>IF(WEEKDAY(PlanMasine[[#This Row],[Datum SAS]]-1,2)=7,PlanMasine[[#This Row],[Datum SAS]]-3,PlanMasine[[#This Row],[Datum SAS]]-1)</f>
        <v>45824</v>
      </c>
      <c r="W1343">
        <f>WEEKNUM(PlanMasine[[#This Row],[Column2]],1)</f>
        <v>25</v>
      </c>
    </row>
    <row r="1344" spans="1:23" x14ac:dyDescent="0.25">
      <c r="A1344">
        <v>1024032</v>
      </c>
      <c r="B1344">
        <v>1</v>
      </c>
      <c r="C1344">
        <v>1024035</v>
      </c>
      <c r="D1344" t="s">
        <v>2213</v>
      </c>
      <c r="E1344">
        <v>60</v>
      </c>
      <c r="F1344">
        <v>12</v>
      </c>
      <c r="G1344">
        <v>0</v>
      </c>
      <c r="H1344">
        <v>0</v>
      </c>
      <c r="I1344" t="s">
        <v>5</v>
      </c>
      <c r="J1344" t="s">
        <v>570</v>
      </c>
      <c r="K1344" t="s">
        <v>1799</v>
      </c>
      <c r="L1344" s="3">
        <v>45841</v>
      </c>
      <c r="M13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44" s="3">
        <v>45825</v>
      </c>
      <c r="O1344" s="5">
        <f>IFERROR((PlanMasine[[#This Row],[Norma]]/PlanMasine[[#This Row],[Q]])*(PlanMasine[[#This Row],[Q]]/SUMIF(C:C,PlanMasine[[#This Row],[RN]],B:B)*PlanMasine[[#This Row],[KPLQ]]),0)</f>
        <v>5</v>
      </c>
      <c r="P1344">
        <v>220635</v>
      </c>
      <c r="Q1344">
        <f>COUNTIF(PROMJENA!A:A,PlanMasine[[#This Row],[KPL]]&amp;"-"&amp;PlanMasine[[#This Row],[RN]])</f>
        <v>0</v>
      </c>
      <c r="R1344">
        <f>IFERROR(INDEX(REDOSLIJED!A:A,MATCH(PlanMasine[[#This Row],[KPL]],REDOSLIJED!B:B,0)),MAX(REDOSLIJED!A:A)+1)</f>
        <v>45</v>
      </c>
      <c r="S1344" s="9">
        <f>SUM($M$2:M1344)</f>
        <v>5.2347222222222811</v>
      </c>
      <c r="T1344" s="3">
        <f>PlanMasine[[#This Row],[Datum SAS]]-1</f>
        <v>45824</v>
      </c>
      <c r="U1344">
        <f>WEEKDAY(PlanMasine[[#This Row],[ZAVRŠETAK MAŠINSKE]],2)</f>
        <v>1</v>
      </c>
      <c r="V1344" s="3">
        <f>IF(WEEKDAY(PlanMasine[[#This Row],[Datum SAS]]-1,2)=7,PlanMasine[[#This Row],[Datum SAS]]-3,PlanMasine[[#This Row],[Datum SAS]]-1)</f>
        <v>45824</v>
      </c>
      <c r="W1344">
        <f>WEEKNUM(PlanMasine[[#This Row],[Column2]],1)</f>
        <v>25</v>
      </c>
    </row>
    <row r="1345" spans="1:23" x14ac:dyDescent="0.25">
      <c r="A1345">
        <v>1024032</v>
      </c>
      <c r="B1345">
        <v>1</v>
      </c>
      <c r="C1345">
        <v>1024041</v>
      </c>
      <c r="D1345" t="s">
        <v>1490</v>
      </c>
      <c r="E1345">
        <v>60</v>
      </c>
      <c r="F1345">
        <v>12</v>
      </c>
      <c r="G1345">
        <v>0</v>
      </c>
      <c r="H1345">
        <v>0</v>
      </c>
      <c r="I1345" t="s">
        <v>5</v>
      </c>
      <c r="J1345" t="s">
        <v>570</v>
      </c>
      <c r="K1345" t="s">
        <v>1799</v>
      </c>
      <c r="L1345" s="3">
        <v>45841</v>
      </c>
      <c r="M13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45" s="3">
        <v>45825</v>
      </c>
      <c r="O1345" s="5">
        <f>IFERROR((PlanMasine[[#This Row],[Norma]]/PlanMasine[[#This Row],[Q]])*(PlanMasine[[#This Row],[Q]]/SUMIF(C:C,PlanMasine[[#This Row],[RN]],B:B)*PlanMasine[[#This Row],[KPLQ]]),0)</f>
        <v>5</v>
      </c>
      <c r="P1345">
        <v>220644</v>
      </c>
      <c r="Q1345">
        <f>COUNTIF(PROMJENA!A:A,PlanMasine[[#This Row],[KPL]]&amp;"-"&amp;PlanMasine[[#This Row],[RN]])</f>
        <v>0</v>
      </c>
      <c r="R1345">
        <f>IFERROR(INDEX(REDOSLIJED!A:A,MATCH(PlanMasine[[#This Row],[KPL]],REDOSLIJED!B:B,0)),MAX(REDOSLIJED!A:A)+1)</f>
        <v>45</v>
      </c>
      <c r="S1345" s="9">
        <f>SUM($M$2:M1345)</f>
        <v>5.2381944444445034</v>
      </c>
      <c r="T1345" s="3">
        <f>PlanMasine[[#This Row],[Datum SAS]]-1</f>
        <v>45824</v>
      </c>
      <c r="U1345">
        <f>WEEKDAY(PlanMasine[[#This Row],[ZAVRŠETAK MAŠINSKE]],2)</f>
        <v>1</v>
      </c>
      <c r="V1345" s="3">
        <f>IF(WEEKDAY(PlanMasine[[#This Row],[Datum SAS]]-1,2)=7,PlanMasine[[#This Row],[Datum SAS]]-3,PlanMasine[[#This Row],[Datum SAS]]-1)</f>
        <v>45824</v>
      </c>
      <c r="W1345">
        <f>WEEKNUM(PlanMasine[[#This Row],[Column2]],1)</f>
        <v>25</v>
      </c>
    </row>
    <row r="1346" spans="1:23" x14ac:dyDescent="0.25">
      <c r="A1346">
        <v>1024032</v>
      </c>
      <c r="B1346">
        <v>1</v>
      </c>
      <c r="C1346">
        <v>1024040</v>
      </c>
      <c r="D1346" t="s">
        <v>1491</v>
      </c>
      <c r="E1346">
        <v>96</v>
      </c>
      <c r="F1346">
        <v>12</v>
      </c>
      <c r="G1346">
        <v>0</v>
      </c>
      <c r="H1346">
        <v>0</v>
      </c>
      <c r="I1346" t="s">
        <v>5</v>
      </c>
      <c r="J1346" t="s">
        <v>570</v>
      </c>
      <c r="K1346" t="s">
        <v>1799</v>
      </c>
      <c r="L1346" s="3">
        <v>45841</v>
      </c>
      <c r="M13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346" s="3">
        <v>45825</v>
      </c>
      <c r="O1346" s="5">
        <f>IFERROR((PlanMasine[[#This Row],[Norma]]/PlanMasine[[#This Row],[Q]])*(PlanMasine[[#This Row],[Q]]/SUMIF(C:C,PlanMasine[[#This Row],[RN]],B:B)*PlanMasine[[#This Row],[KPLQ]]),0)</f>
        <v>8</v>
      </c>
      <c r="P1346">
        <v>220643</v>
      </c>
      <c r="Q1346">
        <f>COUNTIF(PROMJENA!A:A,PlanMasine[[#This Row],[KPL]]&amp;"-"&amp;PlanMasine[[#This Row],[RN]])</f>
        <v>0</v>
      </c>
      <c r="R1346">
        <f>IFERROR(INDEX(REDOSLIJED!A:A,MATCH(PlanMasine[[#This Row],[KPL]],REDOSLIJED!B:B,0)),MAX(REDOSLIJED!A:A)+1)</f>
        <v>45</v>
      </c>
      <c r="S1346" s="9">
        <f>SUM($M$2:M1346)</f>
        <v>5.243750000000059</v>
      </c>
      <c r="T1346" s="3">
        <f>PlanMasine[[#This Row],[Datum SAS]]-1</f>
        <v>45824</v>
      </c>
      <c r="U1346">
        <f>WEEKDAY(PlanMasine[[#This Row],[ZAVRŠETAK MAŠINSKE]],2)</f>
        <v>1</v>
      </c>
      <c r="V1346" s="3">
        <f>IF(WEEKDAY(PlanMasine[[#This Row],[Datum SAS]]-1,2)=7,PlanMasine[[#This Row],[Datum SAS]]-3,PlanMasine[[#This Row],[Datum SAS]]-1)</f>
        <v>45824</v>
      </c>
      <c r="W1346">
        <f>WEEKNUM(PlanMasine[[#This Row],[Column2]],1)</f>
        <v>25</v>
      </c>
    </row>
    <row r="1347" spans="1:23" x14ac:dyDescent="0.25">
      <c r="A1347">
        <v>1024032</v>
      </c>
      <c r="B1347">
        <v>1</v>
      </c>
      <c r="C1347">
        <v>1024047</v>
      </c>
      <c r="D1347" t="s">
        <v>2060</v>
      </c>
      <c r="E1347">
        <v>60</v>
      </c>
      <c r="F1347">
        <v>12</v>
      </c>
      <c r="G1347">
        <v>0</v>
      </c>
      <c r="H1347">
        <v>0</v>
      </c>
      <c r="I1347" t="s">
        <v>5</v>
      </c>
      <c r="J1347" t="s">
        <v>570</v>
      </c>
      <c r="K1347" t="s">
        <v>1799</v>
      </c>
      <c r="L1347" s="3">
        <v>45841</v>
      </c>
      <c r="M13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47" s="3">
        <v>45825</v>
      </c>
      <c r="O1347" s="5">
        <f>IFERROR((PlanMasine[[#This Row],[Norma]]/PlanMasine[[#This Row],[Q]])*(PlanMasine[[#This Row],[Q]]/SUMIF(C:C,PlanMasine[[#This Row],[RN]],B:B)*PlanMasine[[#This Row],[KPLQ]]),0)</f>
        <v>5</v>
      </c>
      <c r="P1347">
        <v>220650</v>
      </c>
      <c r="Q1347">
        <f>COUNTIF(PROMJENA!A:A,PlanMasine[[#This Row],[KPL]]&amp;"-"&amp;PlanMasine[[#This Row],[RN]])</f>
        <v>0</v>
      </c>
      <c r="R1347">
        <f>IFERROR(INDEX(REDOSLIJED!A:A,MATCH(PlanMasine[[#This Row],[KPL]],REDOSLIJED!B:B,0)),MAX(REDOSLIJED!A:A)+1)</f>
        <v>45</v>
      </c>
      <c r="S1347" s="9">
        <f>SUM($M$2:M1347)</f>
        <v>5.2472222222222813</v>
      </c>
      <c r="T1347" s="3">
        <f>PlanMasine[[#This Row],[Datum SAS]]-1</f>
        <v>45824</v>
      </c>
      <c r="U1347">
        <f>WEEKDAY(PlanMasine[[#This Row],[ZAVRŠETAK MAŠINSKE]],2)</f>
        <v>1</v>
      </c>
      <c r="V1347" s="3">
        <f>IF(WEEKDAY(PlanMasine[[#This Row],[Datum SAS]]-1,2)=7,PlanMasine[[#This Row],[Datum SAS]]-3,PlanMasine[[#This Row],[Datum SAS]]-1)</f>
        <v>45824</v>
      </c>
      <c r="W1347">
        <f>WEEKNUM(PlanMasine[[#This Row],[Column2]],1)</f>
        <v>25</v>
      </c>
    </row>
    <row r="1348" spans="1:23" x14ac:dyDescent="0.25">
      <c r="A1348">
        <v>1024032</v>
      </c>
      <c r="B1348">
        <v>1</v>
      </c>
      <c r="C1348">
        <v>1024048</v>
      </c>
      <c r="D1348" t="s">
        <v>2212</v>
      </c>
      <c r="E1348">
        <v>48</v>
      </c>
      <c r="F1348">
        <v>12</v>
      </c>
      <c r="G1348">
        <v>0</v>
      </c>
      <c r="H1348">
        <v>0</v>
      </c>
      <c r="I1348" t="s">
        <v>5</v>
      </c>
      <c r="J1348" t="s">
        <v>570</v>
      </c>
      <c r="K1348" t="s">
        <v>1799</v>
      </c>
      <c r="L1348" s="3">
        <v>45841</v>
      </c>
      <c r="M13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48" s="3">
        <v>45825</v>
      </c>
      <c r="O1348" s="5">
        <f>IFERROR((PlanMasine[[#This Row],[Norma]]/PlanMasine[[#This Row],[Q]])*(PlanMasine[[#This Row],[Q]]/SUMIF(C:C,PlanMasine[[#This Row],[RN]],B:B)*PlanMasine[[#This Row],[KPLQ]]),0)</f>
        <v>4</v>
      </c>
      <c r="P1348">
        <v>220651</v>
      </c>
      <c r="Q1348">
        <f>COUNTIF(PROMJENA!A:A,PlanMasine[[#This Row],[KPL]]&amp;"-"&amp;PlanMasine[[#This Row],[RN]])</f>
        <v>0</v>
      </c>
      <c r="R1348">
        <f>IFERROR(INDEX(REDOSLIJED!A:A,MATCH(PlanMasine[[#This Row],[KPL]],REDOSLIJED!B:B,0)),MAX(REDOSLIJED!A:A)+1)</f>
        <v>45</v>
      </c>
      <c r="S1348" s="9">
        <f>SUM($M$2:M1348)</f>
        <v>5.2500000000000595</v>
      </c>
      <c r="T1348" s="3">
        <f>PlanMasine[[#This Row],[Datum SAS]]-1</f>
        <v>45824</v>
      </c>
      <c r="U1348">
        <f>WEEKDAY(PlanMasine[[#This Row],[ZAVRŠETAK MAŠINSKE]],2)</f>
        <v>1</v>
      </c>
      <c r="V1348" s="3">
        <f>IF(WEEKDAY(PlanMasine[[#This Row],[Datum SAS]]-1,2)=7,PlanMasine[[#This Row],[Datum SAS]]-3,PlanMasine[[#This Row],[Datum SAS]]-1)</f>
        <v>45824</v>
      </c>
      <c r="W1348">
        <f>WEEKNUM(PlanMasine[[#This Row],[Column2]],1)</f>
        <v>25</v>
      </c>
    </row>
    <row r="1349" spans="1:23" x14ac:dyDescent="0.25">
      <c r="A1349">
        <v>1024032</v>
      </c>
      <c r="B1349">
        <v>1</v>
      </c>
      <c r="C1349">
        <v>1024052</v>
      </c>
      <c r="D1349" t="s">
        <v>2059</v>
      </c>
      <c r="E1349">
        <v>18</v>
      </c>
      <c r="F1349">
        <v>12</v>
      </c>
      <c r="G1349">
        <v>0</v>
      </c>
      <c r="H1349">
        <v>0</v>
      </c>
      <c r="I1349" t="s">
        <v>5</v>
      </c>
      <c r="J1349" t="s">
        <v>570</v>
      </c>
      <c r="K1349" t="s">
        <v>1799</v>
      </c>
      <c r="L1349" s="3">
        <v>45841</v>
      </c>
      <c r="M13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49" s="3">
        <v>45825</v>
      </c>
      <c r="O1349" s="5">
        <f>IFERROR((PlanMasine[[#This Row],[Norma]]/PlanMasine[[#This Row],[Q]])*(PlanMasine[[#This Row],[Q]]/SUMIF(C:C,PlanMasine[[#This Row],[RN]],B:B)*PlanMasine[[#This Row],[KPLQ]]),0)</f>
        <v>1.5</v>
      </c>
      <c r="P1349">
        <v>220656</v>
      </c>
      <c r="Q1349">
        <f>COUNTIF(PROMJENA!A:A,PlanMasine[[#This Row],[KPL]]&amp;"-"&amp;PlanMasine[[#This Row],[RN]])</f>
        <v>0</v>
      </c>
      <c r="R1349">
        <f>IFERROR(INDEX(REDOSLIJED!A:A,MATCH(PlanMasine[[#This Row],[KPL]],REDOSLIJED!B:B,0)),MAX(REDOSLIJED!A:A)+1)</f>
        <v>45</v>
      </c>
      <c r="S1349" s="9">
        <f>SUM($M$2:M1349)</f>
        <v>5.2510416666667261</v>
      </c>
      <c r="T1349" s="3">
        <f>PlanMasine[[#This Row],[Datum SAS]]-1</f>
        <v>45824</v>
      </c>
      <c r="U1349">
        <f>WEEKDAY(PlanMasine[[#This Row],[ZAVRŠETAK MAŠINSKE]],2)</f>
        <v>1</v>
      </c>
      <c r="V1349" s="3">
        <f>IF(WEEKDAY(PlanMasine[[#This Row],[Datum SAS]]-1,2)=7,PlanMasine[[#This Row],[Datum SAS]]-3,PlanMasine[[#This Row],[Datum SAS]]-1)</f>
        <v>45824</v>
      </c>
      <c r="W1349">
        <f>WEEKNUM(PlanMasine[[#This Row],[Column2]],1)</f>
        <v>25</v>
      </c>
    </row>
    <row r="1350" spans="1:23" x14ac:dyDescent="0.25">
      <c r="A1350">
        <v>1024033</v>
      </c>
      <c r="B1350">
        <v>1</v>
      </c>
      <c r="C1350">
        <v>1024034</v>
      </c>
      <c r="D1350" t="s">
        <v>2056</v>
      </c>
      <c r="E1350">
        <v>60</v>
      </c>
      <c r="F1350">
        <v>12</v>
      </c>
      <c r="G1350">
        <v>0</v>
      </c>
      <c r="H1350">
        <v>0</v>
      </c>
      <c r="I1350" t="s">
        <v>5</v>
      </c>
      <c r="J1350" t="s">
        <v>570</v>
      </c>
      <c r="K1350" t="s">
        <v>1799</v>
      </c>
      <c r="L1350" s="3">
        <v>45841</v>
      </c>
      <c r="M13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50" s="3">
        <v>45825</v>
      </c>
      <c r="O1350" s="5">
        <f>IFERROR((PlanMasine[[#This Row],[Norma]]/PlanMasine[[#This Row],[Q]])*(PlanMasine[[#This Row],[Q]]/SUMIF(C:C,PlanMasine[[#This Row],[RN]],B:B)*PlanMasine[[#This Row],[KPLQ]]),0)</f>
        <v>5</v>
      </c>
      <c r="P1350">
        <v>220634</v>
      </c>
      <c r="Q1350">
        <f>COUNTIF(PROMJENA!A:A,PlanMasine[[#This Row],[KPL]]&amp;"-"&amp;PlanMasine[[#This Row],[RN]])</f>
        <v>0</v>
      </c>
      <c r="R1350">
        <f>IFERROR(INDEX(REDOSLIJED!A:A,MATCH(PlanMasine[[#This Row],[KPL]],REDOSLIJED!B:B,0)),MAX(REDOSLIJED!A:A)+1)</f>
        <v>45</v>
      </c>
      <c r="S1350" s="9">
        <f>SUM($M$2:M1350)</f>
        <v>5.2545138888889484</v>
      </c>
      <c r="T1350" s="3">
        <f>PlanMasine[[#This Row],[Datum SAS]]-1</f>
        <v>45824</v>
      </c>
      <c r="U1350">
        <f>WEEKDAY(PlanMasine[[#This Row],[ZAVRŠETAK MAŠINSKE]],2)</f>
        <v>1</v>
      </c>
      <c r="V1350" s="3">
        <f>IF(WEEKDAY(PlanMasine[[#This Row],[Datum SAS]]-1,2)=7,PlanMasine[[#This Row],[Datum SAS]]-3,PlanMasine[[#This Row],[Datum SAS]]-1)</f>
        <v>45824</v>
      </c>
      <c r="W1350">
        <f>WEEKNUM(PlanMasine[[#This Row],[Column2]],1)</f>
        <v>25</v>
      </c>
    </row>
    <row r="1351" spans="1:23" x14ac:dyDescent="0.25">
      <c r="A1351">
        <v>1024033</v>
      </c>
      <c r="B1351">
        <v>1</v>
      </c>
      <c r="C1351">
        <v>1024042</v>
      </c>
      <c r="D1351" t="s">
        <v>1492</v>
      </c>
      <c r="E1351">
        <v>72</v>
      </c>
      <c r="F1351">
        <v>12</v>
      </c>
      <c r="G1351">
        <v>0</v>
      </c>
      <c r="H1351">
        <v>0</v>
      </c>
      <c r="I1351" t="s">
        <v>5</v>
      </c>
      <c r="J1351" t="s">
        <v>570</v>
      </c>
      <c r="K1351" t="s">
        <v>1799</v>
      </c>
      <c r="L1351" s="3">
        <v>45841</v>
      </c>
      <c r="M13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351" s="3">
        <v>45825</v>
      </c>
      <c r="O1351" s="5">
        <f>IFERROR((PlanMasine[[#This Row],[Norma]]/PlanMasine[[#This Row],[Q]])*(PlanMasine[[#This Row],[Q]]/SUMIF(C:C,PlanMasine[[#This Row],[RN]],B:B)*PlanMasine[[#This Row],[KPLQ]]),0)</f>
        <v>6</v>
      </c>
      <c r="P1351">
        <v>220645</v>
      </c>
      <c r="Q1351">
        <f>COUNTIF(PROMJENA!A:A,PlanMasine[[#This Row],[KPL]]&amp;"-"&amp;PlanMasine[[#This Row],[RN]])</f>
        <v>0</v>
      </c>
      <c r="R1351">
        <f>IFERROR(INDEX(REDOSLIJED!A:A,MATCH(PlanMasine[[#This Row],[KPL]],REDOSLIJED!B:B,0)),MAX(REDOSLIJED!A:A)+1)</f>
        <v>45</v>
      </c>
      <c r="S1351" s="9">
        <f>SUM($M$2:M1351)</f>
        <v>5.2586805555556149</v>
      </c>
      <c r="T1351" s="3">
        <f>PlanMasine[[#This Row],[Datum SAS]]-1</f>
        <v>45824</v>
      </c>
      <c r="U1351">
        <f>WEEKDAY(PlanMasine[[#This Row],[ZAVRŠETAK MAŠINSKE]],2)</f>
        <v>1</v>
      </c>
      <c r="V1351" s="3">
        <f>IF(WEEKDAY(PlanMasine[[#This Row],[Datum SAS]]-1,2)=7,PlanMasine[[#This Row],[Datum SAS]]-3,PlanMasine[[#This Row],[Datum SAS]]-1)</f>
        <v>45824</v>
      </c>
      <c r="W1351">
        <f>WEEKNUM(PlanMasine[[#This Row],[Column2]],1)</f>
        <v>25</v>
      </c>
    </row>
    <row r="1352" spans="1:23" x14ac:dyDescent="0.25">
      <c r="A1352">
        <v>1024033</v>
      </c>
      <c r="B1352">
        <v>1</v>
      </c>
      <c r="C1352">
        <v>1024057</v>
      </c>
      <c r="D1352" t="s">
        <v>2057</v>
      </c>
      <c r="E1352">
        <v>18</v>
      </c>
      <c r="F1352">
        <v>12</v>
      </c>
      <c r="G1352">
        <v>0</v>
      </c>
      <c r="H1352">
        <v>0</v>
      </c>
      <c r="I1352" t="s">
        <v>5</v>
      </c>
      <c r="J1352" t="s">
        <v>570</v>
      </c>
      <c r="K1352" t="s">
        <v>1799</v>
      </c>
      <c r="L1352" s="3">
        <v>45841</v>
      </c>
      <c r="M13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52" s="3">
        <v>45825</v>
      </c>
      <c r="O1352" s="5">
        <f>IFERROR((PlanMasine[[#This Row],[Norma]]/PlanMasine[[#This Row],[Q]])*(PlanMasine[[#This Row],[Q]]/SUMIF(C:C,PlanMasine[[#This Row],[RN]],B:B)*PlanMasine[[#This Row],[KPLQ]]),0)</f>
        <v>1.5</v>
      </c>
      <c r="P1352">
        <v>220662</v>
      </c>
      <c r="Q1352">
        <f>COUNTIF(PROMJENA!A:A,PlanMasine[[#This Row],[KPL]]&amp;"-"&amp;PlanMasine[[#This Row],[RN]])</f>
        <v>0</v>
      </c>
      <c r="R1352">
        <f>IFERROR(INDEX(REDOSLIJED!A:A,MATCH(PlanMasine[[#This Row],[KPL]],REDOSLIJED!B:B,0)),MAX(REDOSLIJED!A:A)+1)</f>
        <v>45</v>
      </c>
      <c r="S1352" s="9">
        <f>SUM($M$2:M1352)</f>
        <v>5.2597222222222815</v>
      </c>
      <c r="T1352" s="3">
        <f>PlanMasine[[#This Row],[Datum SAS]]-1</f>
        <v>45824</v>
      </c>
      <c r="U1352">
        <f>WEEKDAY(PlanMasine[[#This Row],[ZAVRŠETAK MAŠINSKE]],2)</f>
        <v>1</v>
      </c>
      <c r="V1352" s="3">
        <f>IF(WEEKDAY(PlanMasine[[#This Row],[Datum SAS]]-1,2)=7,PlanMasine[[#This Row],[Datum SAS]]-3,PlanMasine[[#This Row],[Datum SAS]]-1)</f>
        <v>45824</v>
      </c>
      <c r="W1352">
        <f>WEEKNUM(PlanMasine[[#This Row],[Column2]],1)</f>
        <v>25</v>
      </c>
    </row>
    <row r="1353" spans="1:23" x14ac:dyDescent="0.25">
      <c r="A1353">
        <v>1024033</v>
      </c>
      <c r="B1353">
        <v>1</v>
      </c>
      <c r="C1353">
        <v>1024047</v>
      </c>
      <c r="D1353" t="s">
        <v>2060</v>
      </c>
      <c r="E1353">
        <v>60</v>
      </c>
      <c r="F1353">
        <v>12</v>
      </c>
      <c r="G1353">
        <v>0</v>
      </c>
      <c r="H1353">
        <v>0</v>
      </c>
      <c r="I1353" t="s">
        <v>5</v>
      </c>
      <c r="J1353" t="s">
        <v>570</v>
      </c>
      <c r="K1353" t="s">
        <v>1799</v>
      </c>
      <c r="L1353" s="3">
        <v>45841</v>
      </c>
      <c r="M13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53" s="3">
        <v>45825</v>
      </c>
      <c r="O1353" s="5">
        <f>IFERROR((PlanMasine[[#This Row],[Norma]]/PlanMasine[[#This Row],[Q]])*(PlanMasine[[#This Row],[Q]]/SUMIF(C:C,PlanMasine[[#This Row],[RN]],B:B)*PlanMasine[[#This Row],[KPLQ]]),0)</f>
        <v>5</v>
      </c>
      <c r="P1353">
        <v>220650</v>
      </c>
      <c r="Q1353">
        <f>COUNTIF(PROMJENA!A:A,PlanMasine[[#This Row],[KPL]]&amp;"-"&amp;PlanMasine[[#This Row],[RN]])</f>
        <v>0</v>
      </c>
      <c r="R1353">
        <f>IFERROR(INDEX(REDOSLIJED!A:A,MATCH(PlanMasine[[#This Row],[KPL]],REDOSLIJED!B:B,0)),MAX(REDOSLIJED!A:A)+1)</f>
        <v>45</v>
      </c>
      <c r="S1353" s="9">
        <f>SUM($M$2:M1353)</f>
        <v>5.2631944444445038</v>
      </c>
      <c r="T1353" s="3">
        <f>PlanMasine[[#This Row],[Datum SAS]]-1</f>
        <v>45824</v>
      </c>
      <c r="U1353">
        <f>WEEKDAY(PlanMasine[[#This Row],[ZAVRŠETAK MAŠINSKE]],2)</f>
        <v>1</v>
      </c>
      <c r="V1353" s="3">
        <f>IF(WEEKDAY(PlanMasine[[#This Row],[Datum SAS]]-1,2)=7,PlanMasine[[#This Row],[Datum SAS]]-3,PlanMasine[[#This Row],[Datum SAS]]-1)</f>
        <v>45824</v>
      </c>
      <c r="W1353">
        <f>WEEKNUM(PlanMasine[[#This Row],[Column2]],1)</f>
        <v>25</v>
      </c>
    </row>
    <row r="1354" spans="1:23" x14ac:dyDescent="0.25">
      <c r="A1354">
        <v>1024033</v>
      </c>
      <c r="B1354">
        <v>1</v>
      </c>
      <c r="C1354">
        <v>1024048</v>
      </c>
      <c r="D1354" t="s">
        <v>2212</v>
      </c>
      <c r="E1354">
        <v>48</v>
      </c>
      <c r="F1354">
        <v>12</v>
      </c>
      <c r="G1354">
        <v>0</v>
      </c>
      <c r="H1354">
        <v>0</v>
      </c>
      <c r="I1354" t="s">
        <v>5</v>
      </c>
      <c r="J1354" t="s">
        <v>570</v>
      </c>
      <c r="K1354" t="s">
        <v>1799</v>
      </c>
      <c r="L1354" s="3">
        <v>45841</v>
      </c>
      <c r="M13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54" s="3">
        <v>45825</v>
      </c>
      <c r="O1354" s="5">
        <f>IFERROR((PlanMasine[[#This Row],[Norma]]/PlanMasine[[#This Row],[Q]])*(PlanMasine[[#This Row],[Q]]/SUMIF(C:C,PlanMasine[[#This Row],[RN]],B:B)*PlanMasine[[#This Row],[KPLQ]]),0)</f>
        <v>4</v>
      </c>
      <c r="P1354">
        <v>220651</v>
      </c>
      <c r="Q1354">
        <f>COUNTIF(PROMJENA!A:A,PlanMasine[[#This Row],[KPL]]&amp;"-"&amp;PlanMasine[[#This Row],[RN]])</f>
        <v>0</v>
      </c>
      <c r="R1354">
        <f>IFERROR(INDEX(REDOSLIJED!A:A,MATCH(PlanMasine[[#This Row],[KPL]],REDOSLIJED!B:B,0)),MAX(REDOSLIJED!A:A)+1)</f>
        <v>45</v>
      </c>
      <c r="S1354" s="9">
        <f>SUM($M$2:M1354)</f>
        <v>5.265972222222282</v>
      </c>
      <c r="T1354" s="3">
        <f>PlanMasine[[#This Row],[Datum SAS]]-1</f>
        <v>45824</v>
      </c>
      <c r="U1354">
        <f>WEEKDAY(PlanMasine[[#This Row],[ZAVRŠETAK MAŠINSKE]],2)</f>
        <v>1</v>
      </c>
      <c r="V1354" s="3">
        <f>IF(WEEKDAY(PlanMasine[[#This Row],[Datum SAS]]-1,2)=7,PlanMasine[[#This Row],[Datum SAS]]-3,PlanMasine[[#This Row],[Datum SAS]]-1)</f>
        <v>45824</v>
      </c>
      <c r="W1354">
        <f>WEEKNUM(PlanMasine[[#This Row],[Column2]],1)</f>
        <v>25</v>
      </c>
    </row>
    <row r="1355" spans="1:23" x14ac:dyDescent="0.25">
      <c r="A1355">
        <v>1024033</v>
      </c>
      <c r="B1355">
        <v>1</v>
      </c>
      <c r="C1355">
        <v>1024040</v>
      </c>
      <c r="D1355" t="s">
        <v>1491</v>
      </c>
      <c r="E1355">
        <v>96</v>
      </c>
      <c r="F1355">
        <v>12</v>
      </c>
      <c r="G1355">
        <v>0</v>
      </c>
      <c r="H1355">
        <v>0</v>
      </c>
      <c r="I1355" t="s">
        <v>5</v>
      </c>
      <c r="J1355" t="s">
        <v>570</v>
      </c>
      <c r="K1355" t="s">
        <v>1799</v>
      </c>
      <c r="L1355" s="3">
        <v>45841</v>
      </c>
      <c r="M13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355" s="3">
        <v>45825</v>
      </c>
      <c r="O1355" s="5">
        <f>IFERROR((PlanMasine[[#This Row],[Norma]]/PlanMasine[[#This Row],[Q]])*(PlanMasine[[#This Row],[Q]]/SUMIF(C:C,PlanMasine[[#This Row],[RN]],B:B)*PlanMasine[[#This Row],[KPLQ]]),0)</f>
        <v>8</v>
      </c>
      <c r="P1355">
        <v>220643</v>
      </c>
      <c r="Q1355">
        <f>COUNTIF(PROMJENA!A:A,PlanMasine[[#This Row],[KPL]]&amp;"-"&amp;PlanMasine[[#This Row],[RN]])</f>
        <v>0</v>
      </c>
      <c r="R1355">
        <f>IFERROR(INDEX(REDOSLIJED!A:A,MATCH(PlanMasine[[#This Row],[KPL]],REDOSLIJED!B:B,0)),MAX(REDOSLIJED!A:A)+1)</f>
        <v>45</v>
      </c>
      <c r="S1355" s="9">
        <f>SUM($M$2:M1355)</f>
        <v>5.2715277777778375</v>
      </c>
      <c r="T1355" s="3">
        <f>PlanMasine[[#This Row],[Datum SAS]]-1</f>
        <v>45824</v>
      </c>
      <c r="U1355">
        <f>WEEKDAY(PlanMasine[[#This Row],[ZAVRŠETAK MAŠINSKE]],2)</f>
        <v>1</v>
      </c>
      <c r="V1355" s="3">
        <f>IF(WEEKDAY(PlanMasine[[#This Row],[Datum SAS]]-1,2)=7,PlanMasine[[#This Row],[Datum SAS]]-3,PlanMasine[[#This Row],[Datum SAS]]-1)</f>
        <v>45824</v>
      </c>
      <c r="W1355">
        <f>WEEKNUM(PlanMasine[[#This Row],[Column2]],1)</f>
        <v>25</v>
      </c>
    </row>
    <row r="1356" spans="1:23" x14ac:dyDescent="0.25">
      <c r="A1356">
        <v>1024033</v>
      </c>
      <c r="B1356">
        <v>1</v>
      </c>
      <c r="C1356">
        <v>1024045</v>
      </c>
      <c r="D1356" t="s">
        <v>2058</v>
      </c>
      <c r="E1356">
        <v>18</v>
      </c>
      <c r="F1356">
        <v>12</v>
      </c>
      <c r="G1356">
        <v>0</v>
      </c>
      <c r="H1356">
        <v>0</v>
      </c>
      <c r="I1356" t="s">
        <v>5</v>
      </c>
      <c r="J1356" t="s">
        <v>570</v>
      </c>
      <c r="K1356" t="s">
        <v>1799</v>
      </c>
      <c r="L1356" s="3">
        <v>45841</v>
      </c>
      <c r="M13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56" s="3">
        <v>45825</v>
      </c>
      <c r="O1356" s="5">
        <f>IFERROR((PlanMasine[[#This Row],[Norma]]/PlanMasine[[#This Row],[Q]])*(PlanMasine[[#This Row],[Q]]/SUMIF(C:C,PlanMasine[[#This Row],[RN]],B:B)*PlanMasine[[#This Row],[KPLQ]]),0)</f>
        <v>1.5</v>
      </c>
      <c r="P1356">
        <v>220648</v>
      </c>
      <c r="Q1356">
        <f>COUNTIF(PROMJENA!A:A,PlanMasine[[#This Row],[KPL]]&amp;"-"&amp;PlanMasine[[#This Row],[RN]])</f>
        <v>0</v>
      </c>
      <c r="R1356">
        <f>IFERROR(INDEX(REDOSLIJED!A:A,MATCH(PlanMasine[[#This Row],[KPL]],REDOSLIJED!B:B,0)),MAX(REDOSLIJED!A:A)+1)</f>
        <v>45</v>
      </c>
      <c r="S1356" s="9">
        <f>SUM($M$2:M1356)</f>
        <v>5.2725694444445041</v>
      </c>
      <c r="T1356" s="3">
        <f>PlanMasine[[#This Row],[Datum SAS]]-1</f>
        <v>45824</v>
      </c>
      <c r="U1356">
        <f>WEEKDAY(PlanMasine[[#This Row],[ZAVRŠETAK MAŠINSKE]],2)</f>
        <v>1</v>
      </c>
      <c r="V1356" s="3">
        <f>IF(WEEKDAY(PlanMasine[[#This Row],[Datum SAS]]-1,2)=7,PlanMasine[[#This Row],[Datum SAS]]-3,PlanMasine[[#This Row],[Datum SAS]]-1)</f>
        <v>45824</v>
      </c>
      <c r="W1356">
        <f>WEEKNUM(PlanMasine[[#This Row],[Column2]],1)</f>
        <v>25</v>
      </c>
    </row>
    <row r="1357" spans="1:23" x14ac:dyDescent="0.25">
      <c r="A1357">
        <v>1024033</v>
      </c>
      <c r="B1357">
        <v>1</v>
      </c>
      <c r="C1357">
        <v>1024052</v>
      </c>
      <c r="D1357" t="s">
        <v>2059</v>
      </c>
      <c r="E1357">
        <v>18</v>
      </c>
      <c r="F1357">
        <v>12</v>
      </c>
      <c r="G1357">
        <v>0</v>
      </c>
      <c r="H1357">
        <v>0</v>
      </c>
      <c r="I1357" t="s">
        <v>5</v>
      </c>
      <c r="J1357" t="s">
        <v>570</v>
      </c>
      <c r="K1357" t="s">
        <v>1799</v>
      </c>
      <c r="L1357" s="3">
        <v>45841</v>
      </c>
      <c r="M13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357" s="3">
        <v>45825</v>
      </c>
      <c r="O1357" s="5">
        <f>IFERROR((PlanMasine[[#This Row],[Norma]]/PlanMasine[[#This Row],[Q]])*(PlanMasine[[#This Row],[Q]]/SUMIF(C:C,PlanMasine[[#This Row],[RN]],B:B)*PlanMasine[[#This Row],[KPLQ]]),0)</f>
        <v>1.5</v>
      </c>
      <c r="P1357">
        <v>220656</v>
      </c>
      <c r="Q1357">
        <f>COUNTIF(PROMJENA!A:A,PlanMasine[[#This Row],[KPL]]&amp;"-"&amp;PlanMasine[[#This Row],[RN]])</f>
        <v>0</v>
      </c>
      <c r="R1357">
        <f>IFERROR(INDEX(REDOSLIJED!A:A,MATCH(PlanMasine[[#This Row],[KPL]],REDOSLIJED!B:B,0)),MAX(REDOSLIJED!A:A)+1)</f>
        <v>45</v>
      </c>
      <c r="S1357" s="9">
        <f>SUM($M$2:M1357)</f>
        <v>5.2736111111111708</v>
      </c>
      <c r="T1357" s="3">
        <f>PlanMasine[[#This Row],[Datum SAS]]-1</f>
        <v>45824</v>
      </c>
      <c r="U1357">
        <f>WEEKDAY(PlanMasine[[#This Row],[ZAVRŠETAK MAŠINSKE]],2)</f>
        <v>1</v>
      </c>
      <c r="V1357" s="3">
        <f>IF(WEEKDAY(PlanMasine[[#This Row],[Datum SAS]]-1,2)=7,PlanMasine[[#This Row],[Datum SAS]]-3,PlanMasine[[#This Row],[Datum SAS]]-1)</f>
        <v>45824</v>
      </c>
      <c r="W1357">
        <f>WEEKNUM(PlanMasine[[#This Row],[Column2]],1)</f>
        <v>25</v>
      </c>
    </row>
    <row r="1358" spans="1:23" x14ac:dyDescent="0.25">
      <c r="A1358">
        <v>1024033</v>
      </c>
      <c r="B1358">
        <v>1</v>
      </c>
      <c r="C1358">
        <v>1024039</v>
      </c>
      <c r="D1358" t="s">
        <v>1755</v>
      </c>
      <c r="E1358">
        <v>60</v>
      </c>
      <c r="F1358">
        <v>12</v>
      </c>
      <c r="G1358">
        <v>0</v>
      </c>
      <c r="H1358">
        <v>0</v>
      </c>
      <c r="I1358" t="s">
        <v>5</v>
      </c>
      <c r="J1358" t="s">
        <v>570</v>
      </c>
      <c r="K1358" t="s">
        <v>1799</v>
      </c>
      <c r="L1358" s="3">
        <v>45841</v>
      </c>
      <c r="M13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58" s="3">
        <v>45825</v>
      </c>
      <c r="O1358" s="5">
        <f>IFERROR((PlanMasine[[#This Row],[Norma]]/PlanMasine[[#This Row],[Q]])*(PlanMasine[[#This Row],[Q]]/SUMIF(C:C,PlanMasine[[#This Row],[RN]],B:B)*PlanMasine[[#This Row],[KPLQ]]),0)</f>
        <v>5</v>
      </c>
      <c r="P1358">
        <v>220642</v>
      </c>
      <c r="Q1358">
        <f>COUNTIF(PROMJENA!A:A,PlanMasine[[#This Row],[KPL]]&amp;"-"&amp;PlanMasine[[#This Row],[RN]])</f>
        <v>0</v>
      </c>
      <c r="R1358">
        <f>IFERROR(INDEX(REDOSLIJED!A:A,MATCH(PlanMasine[[#This Row],[KPL]],REDOSLIJED!B:B,0)),MAX(REDOSLIJED!A:A)+1)</f>
        <v>45</v>
      </c>
      <c r="S1358" s="9">
        <f>SUM($M$2:M1358)</f>
        <v>5.2770833333333931</v>
      </c>
      <c r="T1358" s="3">
        <f>PlanMasine[[#This Row],[Datum SAS]]-1</f>
        <v>45824</v>
      </c>
      <c r="U1358">
        <f>WEEKDAY(PlanMasine[[#This Row],[ZAVRŠETAK MAŠINSKE]],2)</f>
        <v>1</v>
      </c>
      <c r="V1358" s="3">
        <f>IF(WEEKDAY(PlanMasine[[#This Row],[Datum SAS]]-1,2)=7,PlanMasine[[#This Row],[Datum SAS]]-3,PlanMasine[[#This Row],[Datum SAS]]-1)</f>
        <v>45824</v>
      </c>
      <c r="W1358">
        <f>WEEKNUM(PlanMasine[[#This Row],[Column2]],1)</f>
        <v>25</v>
      </c>
    </row>
    <row r="1359" spans="1:23" x14ac:dyDescent="0.25">
      <c r="A1359">
        <v>1024033</v>
      </c>
      <c r="B1359">
        <v>1</v>
      </c>
      <c r="C1359">
        <v>1024038</v>
      </c>
      <c r="D1359" t="s">
        <v>2215</v>
      </c>
      <c r="E1359">
        <v>36</v>
      </c>
      <c r="F1359">
        <v>12</v>
      </c>
      <c r="G1359">
        <v>0</v>
      </c>
      <c r="H1359">
        <v>0</v>
      </c>
      <c r="I1359" t="s">
        <v>5</v>
      </c>
      <c r="J1359" t="s">
        <v>570</v>
      </c>
      <c r="K1359" t="s">
        <v>1799</v>
      </c>
      <c r="L1359" s="3">
        <v>45841</v>
      </c>
      <c r="M13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359" s="3">
        <v>45825</v>
      </c>
      <c r="O1359" s="5">
        <f>IFERROR((PlanMasine[[#This Row],[Norma]]/PlanMasine[[#This Row],[Q]])*(PlanMasine[[#This Row],[Q]]/SUMIF(C:C,PlanMasine[[#This Row],[RN]],B:B)*PlanMasine[[#This Row],[KPLQ]]),0)</f>
        <v>3</v>
      </c>
      <c r="P1359">
        <v>220641</v>
      </c>
      <c r="Q1359">
        <f>COUNTIF(PROMJENA!A:A,PlanMasine[[#This Row],[KPL]]&amp;"-"&amp;PlanMasine[[#This Row],[RN]])</f>
        <v>0</v>
      </c>
      <c r="R1359">
        <f>IFERROR(INDEX(REDOSLIJED!A:A,MATCH(PlanMasine[[#This Row],[KPL]],REDOSLIJED!B:B,0)),MAX(REDOSLIJED!A:A)+1)</f>
        <v>45</v>
      </c>
      <c r="S1359" s="9">
        <f>SUM($M$2:M1359)</f>
        <v>5.2791666666667263</v>
      </c>
      <c r="T1359" s="3">
        <f>PlanMasine[[#This Row],[Datum SAS]]-1</f>
        <v>45824</v>
      </c>
      <c r="U1359">
        <f>WEEKDAY(PlanMasine[[#This Row],[ZAVRŠETAK MAŠINSKE]],2)</f>
        <v>1</v>
      </c>
      <c r="V1359" s="3">
        <f>IF(WEEKDAY(PlanMasine[[#This Row],[Datum SAS]]-1,2)=7,PlanMasine[[#This Row],[Datum SAS]]-3,PlanMasine[[#This Row],[Datum SAS]]-1)</f>
        <v>45824</v>
      </c>
      <c r="W1359">
        <f>WEEKNUM(PlanMasine[[#This Row],[Column2]],1)</f>
        <v>25</v>
      </c>
    </row>
    <row r="1360" spans="1:23" x14ac:dyDescent="0.25">
      <c r="A1360">
        <v>1024033</v>
      </c>
      <c r="B1360">
        <v>1</v>
      </c>
      <c r="C1360">
        <v>1024041</v>
      </c>
      <c r="D1360" t="s">
        <v>1490</v>
      </c>
      <c r="E1360">
        <v>60</v>
      </c>
      <c r="F1360">
        <v>12</v>
      </c>
      <c r="G1360">
        <v>0</v>
      </c>
      <c r="H1360">
        <v>0</v>
      </c>
      <c r="I1360" t="s">
        <v>5</v>
      </c>
      <c r="J1360" t="s">
        <v>570</v>
      </c>
      <c r="K1360" t="s">
        <v>1799</v>
      </c>
      <c r="L1360" s="3">
        <v>45841</v>
      </c>
      <c r="M13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60" s="3">
        <v>45825</v>
      </c>
      <c r="O1360" s="5">
        <f>IFERROR((PlanMasine[[#This Row],[Norma]]/PlanMasine[[#This Row],[Q]])*(PlanMasine[[#This Row],[Q]]/SUMIF(C:C,PlanMasine[[#This Row],[RN]],B:B)*PlanMasine[[#This Row],[KPLQ]]),0)</f>
        <v>5</v>
      </c>
      <c r="P1360">
        <v>220644</v>
      </c>
      <c r="Q1360">
        <f>COUNTIF(PROMJENA!A:A,PlanMasine[[#This Row],[KPL]]&amp;"-"&amp;PlanMasine[[#This Row],[RN]])</f>
        <v>0</v>
      </c>
      <c r="R1360">
        <f>IFERROR(INDEX(REDOSLIJED!A:A,MATCH(PlanMasine[[#This Row],[KPL]],REDOSLIJED!B:B,0)),MAX(REDOSLIJED!A:A)+1)</f>
        <v>45</v>
      </c>
      <c r="S1360" s="9">
        <f>SUM($M$2:M1360)</f>
        <v>5.2826388888889486</v>
      </c>
      <c r="T1360" s="3">
        <f>PlanMasine[[#This Row],[Datum SAS]]-1</f>
        <v>45824</v>
      </c>
      <c r="U1360">
        <f>WEEKDAY(PlanMasine[[#This Row],[ZAVRŠETAK MAŠINSKE]],2)</f>
        <v>1</v>
      </c>
      <c r="V1360" s="3">
        <f>IF(WEEKDAY(PlanMasine[[#This Row],[Datum SAS]]-1,2)=7,PlanMasine[[#This Row],[Datum SAS]]-3,PlanMasine[[#This Row],[Datum SAS]]-1)</f>
        <v>45824</v>
      </c>
      <c r="W1360">
        <f>WEEKNUM(PlanMasine[[#This Row],[Column2]],1)</f>
        <v>25</v>
      </c>
    </row>
    <row r="1361" spans="1:23" x14ac:dyDescent="0.25">
      <c r="A1361">
        <v>1024033</v>
      </c>
      <c r="B1361">
        <v>1</v>
      </c>
      <c r="C1361">
        <v>1024035</v>
      </c>
      <c r="D1361" t="s">
        <v>2213</v>
      </c>
      <c r="E1361">
        <v>60</v>
      </c>
      <c r="F1361">
        <v>12</v>
      </c>
      <c r="G1361">
        <v>0</v>
      </c>
      <c r="H1361">
        <v>0</v>
      </c>
      <c r="I1361" t="s">
        <v>5</v>
      </c>
      <c r="J1361" t="s">
        <v>570</v>
      </c>
      <c r="K1361" t="s">
        <v>1799</v>
      </c>
      <c r="L1361" s="3">
        <v>45841</v>
      </c>
      <c r="M13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61" s="3">
        <v>45825</v>
      </c>
      <c r="O1361" s="5">
        <f>IFERROR((PlanMasine[[#This Row],[Norma]]/PlanMasine[[#This Row],[Q]])*(PlanMasine[[#This Row],[Q]]/SUMIF(C:C,PlanMasine[[#This Row],[RN]],B:B)*PlanMasine[[#This Row],[KPLQ]]),0)</f>
        <v>5</v>
      </c>
      <c r="P1361">
        <v>220635</v>
      </c>
      <c r="Q1361">
        <f>COUNTIF(PROMJENA!A:A,PlanMasine[[#This Row],[KPL]]&amp;"-"&amp;PlanMasine[[#This Row],[RN]])</f>
        <v>0</v>
      </c>
      <c r="R1361">
        <f>IFERROR(INDEX(REDOSLIJED!A:A,MATCH(PlanMasine[[#This Row],[KPL]],REDOSLIJED!B:B,0)),MAX(REDOSLIJED!A:A)+1)</f>
        <v>45</v>
      </c>
      <c r="S1361" s="9">
        <f>SUM($M$2:M1361)</f>
        <v>5.2861111111111709</v>
      </c>
      <c r="T1361" s="3">
        <f>PlanMasine[[#This Row],[Datum SAS]]-1</f>
        <v>45824</v>
      </c>
      <c r="U1361">
        <f>WEEKDAY(PlanMasine[[#This Row],[ZAVRŠETAK MAŠINSKE]],2)</f>
        <v>1</v>
      </c>
      <c r="V1361" s="3">
        <f>IF(WEEKDAY(PlanMasine[[#This Row],[Datum SAS]]-1,2)=7,PlanMasine[[#This Row],[Datum SAS]]-3,PlanMasine[[#This Row],[Datum SAS]]-1)</f>
        <v>45824</v>
      </c>
      <c r="W1361">
        <f>WEEKNUM(PlanMasine[[#This Row],[Column2]],1)</f>
        <v>25</v>
      </c>
    </row>
    <row r="1362" spans="1:23" x14ac:dyDescent="0.25">
      <c r="A1362">
        <v>1029106</v>
      </c>
      <c r="B1362">
        <v>3</v>
      </c>
      <c r="C1362">
        <v>1029107</v>
      </c>
      <c r="D1362" t="s">
        <v>1918</v>
      </c>
      <c r="E1362">
        <v>15</v>
      </c>
      <c r="F1362">
        <v>3</v>
      </c>
      <c r="G1362">
        <v>0</v>
      </c>
      <c r="H1362">
        <v>0</v>
      </c>
      <c r="I1362" t="s">
        <v>5</v>
      </c>
      <c r="J1362" t="s">
        <v>570</v>
      </c>
      <c r="K1362" t="s">
        <v>1919</v>
      </c>
      <c r="L1362" s="3">
        <v>45804</v>
      </c>
      <c r="M13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362" s="3">
        <v>45825</v>
      </c>
      <c r="O1362" s="5">
        <f>IFERROR((PlanMasine[[#This Row],[Norma]]/PlanMasine[[#This Row],[Q]])*(PlanMasine[[#This Row],[Q]]/SUMIF(C:C,PlanMasine[[#This Row],[RN]],B:B)*PlanMasine[[#This Row],[KPLQ]]),0)</f>
        <v>15</v>
      </c>
      <c r="P1362">
        <v>233270</v>
      </c>
      <c r="Q1362">
        <f>COUNTIF(PROMJENA!A:A,PlanMasine[[#This Row],[KPL]]&amp;"-"&amp;PlanMasine[[#This Row],[RN]])</f>
        <v>0</v>
      </c>
      <c r="R1362">
        <f>IFERROR(INDEX(REDOSLIJED!A:A,MATCH(PlanMasine[[#This Row],[KPL]],REDOSLIJED!B:B,0)),MAX(REDOSLIJED!A:A)+1)</f>
        <v>45</v>
      </c>
      <c r="S1362" s="9">
        <f>SUM($M$2:M1362)</f>
        <v>5.2965277777778379</v>
      </c>
      <c r="T1362" s="3">
        <f>PlanMasine[[#This Row],[Datum SAS]]-1</f>
        <v>45824</v>
      </c>
      <c r="U1362">
        <f>WEEKDAY(PlanMasine[[#This Row],[ZAVRŠETAK MAŠINSKE]],2)</f>
        <v>1</v>
      </c>
      <c r="V1362" s="3">
        <f>IF(WEEKDAY(PlanMasine[[#This Row],[Datum SAS]]-1,2)=7,PlanMasine[[#This Row],[Datum SAS]]-3,PlanMasine[[#This Row],[Datum SAS]]-1)</f>
        <v>45824</v>
      </c>
      <c r="W1362">
        <f>WEEKNUM(PlanMasine[[#This Row],[Column2]],1)</f>
        <v>25</v>
      </c>
    </row>
    <row r="1363" spans="1:23" x14ac:dyDescent="0.25">
      <c r="A1363">
        <v>1033469</v>
      </c>
      <c r="B1363">
        <v>1</v>
      </c>
      <c r="C1363">
        <v>1033492</v>
      </c>
      <c r="D1363" t="s">
        <v>2098</v>
      </c>
      <c r="E1363">
        <v>15</v>
      </c>
      <c r="F1363">
        <v>1</v>
      </c>
      <c r="G1363">
        <v>0</v>
      </c>
      <c r="H1363">
        <v>0</v>
      </c>
      <c r="I1363" t="s">
        <v>5</v>
      </c>
      <c r="J1363" t="s">
        <v>570</v>
      </c>
      <c r="K1363" t="s">
        <v>1851</v>
      </c>
      <c r="L1363" s="3">
        <v>45839</v>
      </c>
      <c r="M13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363" s="3">
        <v>45825</v>
      </c>
      <c r="O1363" s="5">
        <f>IFERROR((PlanMasine[[#This Row],[Norma]]/PlanMasine[[#This Row],[Q]])*(PlanMasine[[#This Row],[Q]]/SUMIF(C:C,PlanMasine[[#This Row],[RN]],B:B)*PlanMasine[[#This Row],[KPLQ]]),0)</f>
        <v>15</v>
      </c>
      <c r="P1363">
        <v>233439</v>
      </c>
      <c r="Q1363">
        <f>COUNTIF(PROMJENA!A:A,PlanMasine[[#This Row],[KPL]]&amp;"-"&amp;PlanMasine[[#This Row],[RN]])</f>
        <v>0</v>
      </c>
      <c r="R1363">
        <f>IFERROR(INDEX(REDOSLIJED!A:A,MATCH(PlanMasine[[#This Row],[KPL]],REDOSLIJED!B:B,0)),MAX(REDOSLIJED!A:A)+1)</f>
        <v>45</v>
      </c>
      <c r="S1363" s="9">
        <f>SUM($M$2:M1363)</f>
        <v>5.3069444444445049</v>
      </c>
      <c r="T1363" s="3">
        <f>PlanMasine[[#This Row],[Datum SAS]]-1</f>
        <v>45824</v>
      </c>
      <c r="U1363">
        <f>WEEKDAY(PlanMasine[[#This Row],[ZAVRŠETAK MAŠINSKE]],2)</f>
        <v>1</v>
      </c>
      <c r="V1363" s="3">
        <f>IF(WEEKDAY(PlanMasine[[#This Row],[Datum SAS]]-1,2)=7,PlanMasine[[#This Row],[Datum SAS]]-3,PlanMasine[[#This Row],[Datum SAS]]-1)</f>
        <v>45824</v>
      </c>
      <c r="W1363">
        <f>WEEKNUM(PlanMasine[[#This Row],[Column2]],1)</f>
        <v>25</v>
      </c>
    </row>
    <row r="1364" spans="1:23" x14ac:dyDescent="0.25">
      <c r="A1364">
        <v>1033469</v>
      </c>
      <c r="B1364">
        <v>1</v>
      </c>
      <c r="C1364">
        <v>1033497</v>
      </c>
      <c r="D1364" t="s">
        <v>2096</v>
      </c>
      <c r="E1364">
        <v>5</v>
      </c>
      <c r="F1364">
        <v>1</v>
      </c>
      <c r="G1364">
        <v>0</v>
      </c>
      <c r="H1364">
        <v>0</v>
      </c>
      <c r="I1364" t="s">
        <v>5</v>
      </c>
      <c r="J1364" t="s">
        <v>570</v>
      </c>
      <c r="K1364" t="s">
        <v>1851</v>
      </c>
      <c r="L1364" s="3">
        <v>45839</v>
      </c>
      <c r="M13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64" s="3">
        <v>45825</v>
      </c>
      <c r="O1364" s="5">
        <f>IFERROR((PlanMasine[[#This Row],[Norma]]/PlanMasine[[#This Row],[Q]])*(PlanMasine[[#This Row],[Q]]/SUMIF(C:C,PlanMasine[[#This Row],[RN]],B:B)*PlanMasine[[#This Row],[KPLQ]]),0)</f>
        <v>5</v>
      </c>
      <c r="P1364">
        <v>233444</v>
      </c>
      <c r="Q1364">
        <f>COUNTIF(PROMJENA!A:A,PlanMasine[[#This Row],[KPL]]&amp;"-"&amp;PlanMasine[[#This Row],[RN]])</f>
        <v>0</v>
      </c>
      <c r="R1364">
        <f>IFERROR(INDEX(REDOSLIJED!A:A,MATCH(PlanMasine[[#This Row],[KPL]],REDOSLIJED!B:B,0)),MAX(REDOSLIJED!A:A)+1)</f>
        <v>45</v>
      </c>
      <c r="S1364" s="9">
        <f>SUM($M$2:M1364)</f>
        <v>5.3104166666667272</v>
      </c>
      <c r="T1364" s="3">
        <f>PlanMasine[[#This Row],[Datum SAS]]-1</f>
        <v>45824</v>
      </c>
      <c r="U1364">
        <f>WEEKDAY(PlanMasine[[#This Row],[ZAVRŠETAK MAŠINSKE]],2)</f>
        <v>1</v>
      </c>
      <c r="V1364" s="3">
        <f>IF(WEEKDAY(PlanMasine[[#This Row],[Datum SAS]]-1,2)=7,PlanMasine[[#This Row],[Datum SAS]]-3,PlanMasine[[#This Row],[Datum SAS]]-1)</f>
        <v>45824</v>
      </c>
      <c r="W1364">
        <f>WEEKNUM(PlanMasine[[#This Row],[Column2]],1)</f>
        <v>25</v>
      </c>
    </row>
    <row r="1365" spans="1:23" x14ac:dyDescent="0.25">
      <c r="A1365">
        <v>1033469</v>
      </c>
      <c r="B1365">
        <v>1</v>
      </c>
      <c r="C1365">
        <v>1033499</v>
      </c>
      <c r="D1365" t="s">
        <v>2097</v>
      </c>
      <c r="E1365">
        <v>5</v>
      </c>
      <c r="F1365">
        <v>1</v>
      </c>
      <c r="G1365">
        <v>0</v>
      </c>
      <c r="H1365">
        <v>0</v>
      </c>
      <c r="I1365" t="s">
        <v>5</v>
      </c>
      <c r="J1365" t="s">
        <v>570</v>
      </c>
      <c r="K1365" t="s">
        <v>1851</v>
      </c>
      <c r="L1365" s="3">
        <v>45839</v>
      </c>
      <c r="M13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65" s="3">
        <v>45825</v>
      </c>
      <c r="O1365" s="5">
        <f>IFERROR((PlanMasine[[#This Row],[Norma]]/PlanMasine[[#This Row],[Q]])*(PlanMasine[[#This Row],[Q]]/SUMIF(C:C,PlanMasine[[#This Row],[RN]],B:B)*PlanMasine[[#This Row],[KPLQ]]),0)</f>
        <v>5</v>
      </c>
      <c r="P1365">
        <v>233446</v>
      </c>
      <c r="Q1365">
        <f>COUNTIF(PROMJENA!A:A,PlanMasine[[#This Row],[KPL]]&amp;"-"&amp;PlanMasine[[#This Row],[RN]])</f>
        <v>0</v>
      </c>
      <c r="R1365">
        <f>IFERROR(INDEX(REDOSLIJED!A:A,MATCH(PlanMasine[[#This Row],[KPL]],REDOSLIJED!B:B,0)),MAX(REDOSLIJED!A:A)+1)</f>
        <v>45</v>
      </c>
      <c r="S1365" s="9">
        <f>SUM($M$2:M1365)</f>
        <v>5.3138888888889495</v>
      </c>
      <c r="T1365" s="3">
        <f>PlanMasine[[#This Row],[Datum SAS]]-1</f>
        <v>45824</v>
      </c>
      <c r="U1365">
        <f>WEEKDAY(PlanMasine[[#This Row],[ZAVRŠETAK MAŠINSKE]],2)</f>
        <v>1</v>
      </c>
      <c r="V1365" s="3">
        <f>IF(WEEKDAY(PlanMasine[[#This Row],[Datum SAS]]-1,2)=7,PlanMasine[[#This Row],[Datum SAS]]-3,PlanMasine[[#This Row],[Datum SAS]]-1)</f>
        <v>45824</v>
      </c>
      <c r="W1365">
        <f>WEEKNUM(PlanMasine[[#This Row],[Column2]],1)</f>
        <v>25</v>
      </c>
    </row>
    <row r="1366" spans="1:23" x14ac:dyDescent="0.25">
      <c r="A1366">
        <v>1033469</v>
      </c>
      <c r="B1366">
        <v>1</v>
      </c>
      <c r="C1366">
        <v>1033503</v>
      </c>
      <c r="D1366" t="s">
        <v>2094</v>
      </c>
      <c r="E1366">
        <v>10</v>
      </c>
      <c r="F1366">
        <v>1</v>
      </c>
      <c r="G1366">
        <v>0</v>
      </c>
      <c r="H1366">
        <v>0</v>
      </c>
      <c r="I1366" t="s">
        <v>5</v>
      </c>
      <c r="J1366" t="s">
        <v>570</v>
      </c>
      <c r="K1366" t="s">
        <v>1851</v>
      </c>
      <c r="L1366" s="3">
        <v>45839</v>
      </c>
      <c r="M13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366" s="3">
        <v>45825</v>
      </c>
      <c r="O1366" s="5">
        <f>IFERROR((PlanMasine[[#This Row],[Norma]]/PlanMasine[[#This Row],[Q]])*(PlanMasine[[#This Row],[Q]]/SUMIF(C:C,PlanMasine[[#This Row],[RN]],B:B)*PlanMasine[[#This Row],[KPLQ]]),0)</f>
        <v>10</v>
      </c>
      <c r="P1366">
        <v>233450</v>
      </c>
      <c r="Q1366">
        <f>COUNTIF(PROMJENA!A:A,PlanMasine[[#This Row],[KPL]]&amp;"-"&amp;PlanMasine[[#This Row],[RN]])</f>
        <v>0</v>
      </c>
      <c r="R1366">
        <f>IFERROR(INDEX(REDOSLIJED!A:A,MATCH(PlanMasine[[#This Row],[KPL]],REDOSLIJED!B:B,0)),MAX(REDOSLIJED!A:A)+1)</f>
        <v>45</v>
      </c>
      <c r="S1366" s="9">
        <f>SUM($M$2:M1366)</f>
        <v>5.3208333333333941</v>
      </c>
      <c r="T1366" s="3">
        <f>PlanMasine[[#This Row],[Datum SAS]]-1</f>
        <v>45824</v>
      </c>
      <c r="U1366">
        <f>WEEKDAY(PlanMasine[[#This Row],[ZAVRŠETAK MAŠINSKE]],2)</f>
        <v>1</v>
      </c>
      <c r="V1366" s="3">
        <f>IF(WEEKDAY(PlanMasine[[#This Row],[Datum SAS]]-1,2)=7,PlanMasine[[#This Row],[Datum SAS]]-3,PlanMasine[[#This Row],[Datum SAS]]-1)</f>
        <v>45824</v>
      </c>
      <c r="W1366">
        <f>WEEKNUM(PlanMasine[[#This Row],[Column2]],1)</f>
        <v>25</v>
      </c>
    </row>
    <row r="1367" spans="1:23" x14ac:dyDescent="0.25">
      <c r="A1367">
        <v>1033469</v>
      </c>
      <c r="B1367">
        <v>1</v>
      </c>
      <c r="C1367">
        <v>1033504</v>
      </c>
      <c r="D1367" t="s">
        <v>2093</v>
      </c>
      <c r="E1367">
        <v>10</v>
      </c>
      <c r="F1367">
        <v>1</v>
      </c>
      <c r="G1367">
        <v>0</v>
      </c>
      <c r="H1367">
        <v>0</v>
      </c>
      <c r="I1367" t="s">
        <v>5</v>
      </c>
      <c r="J1367" t="s">
        <v>570</v>
      </c>
      <c r="K1367" t="s">
        <v>1851</v>
      </c>
      <c r="L1367" s="3">
        <v>45839</v>
      </c>
      <c r="M13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367" s="3">
        <v>45825</v>
      </c>
      <c r="O1367" s="5">
        <f>IFERROR((PlanMasine[[#This Row],[Norma]]/PlanMasine[[#This Row],[Q]])*(PlanMasine[[#This Row],[Q]]/SUMIF(C:C,PlanMasine[[#This Row],[RN]],B:B)*PlanMasine[[#This Row],[KPLQ]]),0)</f>
        <v>10</v>
      </c>
      <c r="P1367">
        <v>233451</v>
      </c>
      <c r="Q1367">
        <f>COUNTIF(PROMJENA!A:A,PlanMasine[[#This Row],[KPL]]&amp;"-"&amp;PlanMasine[[#This Row],[RN]])</f>
        <v>0</v>
      </c>
      <c r="R1367">
        <f>IFERROR(INDEX(REDOSLIJED!A:A,MATCH(PlanMasine[[#This Row],[KPL]],REDOSLIJED!B:B,0)),MAX(REDOSLIJED!A:A)+1)</f>
        <v>45</v>
      </c>
      <c r="S1367" s="9">
        <f>SUM($M$2:M1367)</f>
        <v>5.3277777777778388</v>
      </c>
      <c r="T1367" s="3">
        <f>PlanMasine[[#This Row],[Datum SAS]]-1</f>
        <v>45824</v>
      </c>
      <c r="U1367">
        <f>WEEKDAY(PlanMasine[[#This Row],[ZAVRŠETAK MAŠINSKE]],2)</f>
        <v>1</v>
      </c>
      <c r="V1367" s="3">
        <f>IF(WEEKDAY(PlanMasine[[#This Row],[Datum SAS]]-1,2)=7,PlanMasine[[#This Row],[Datum SAS]]-3,PlanMasine[[#This Row],[Datum SAS]]-1)</f>
        <v>45824</v>
      </c>
      <c r="W1367">
        <f>WEEKNUM(PlanMasine[[#This Row],[Column2]],1)</f>
        <v>25</v>
      </c>
    </row>
    <row r="1368" spans="1:23" x14ac:dyDescent="0.25">
      <c r="A1368">
        <v>1033469</v>
      </c>
      <c r="B1368">
        <v>1</v>
      </c>
      <c r="C1368">
        <v>1033498</v>
      </c>
      <c r="D1368" t="s">
        <v>2095</v>
      </c>
      <c r="E1368">
        <v>5</v>
      </c>
      <c r="F1368">
        <v>1</v>
      </c>
      <c r="G1368">
        <v>0</v>
      </c>
      <c r="H1368">
        <v>0</v>
      </c>
      <c r="I1368" t="s">
        <v>5</v>
      </c>
      <c r="J1368" t="s">
        <v>570</v>
      </c>
      <c r="K1368" t="s">
        <v>1851</v>
      </c>
      <c r="L1368" s="3">
        <v>45839</v>
      </c>
      <c r="M13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68" s="3">
        <v>45825</v>
      </c>
      <c r="O1368" s="5">
        <f>IFERROR((PlanMasine[[#This Row],[Norma]]/PlanMasine[[#This Row],[Q]])*(PlanMasine[[#This Row],[Q]]/SUMIF(C:C,PlanMasine[[#This Row],[RN]],B:B)*PlanMasine[[#This Row],[KPLQ]]),0)</f>
        <v>5</v>
      </c>
      <c r="P1368">
        <v>233445</v>
      </c>
      <c r="Q1368">
        <f>COUNTIF(PROMJENA!A:A,PlanMasine[[#This Row],[KPL]]&amp;"-"&amp;PlanMasine[[#This Row],[RN]])</f>
        <v>0</v>
      </c>
      <c r="R1368">
        <f>IFERROR(INDEX(REDOSLIJED!A:A,MATCH(PlanMasine[[#This Row],[KPL]],REDOSLIJED!B:B,0)),MAX(REDOSLIJED!A:A)+1)</f>
        <v>45</v>
      </c>
      <c r="S1368" s="9">
        <f>SUM($M$2:M1368)</f>
        <v>5.3312500000000611</v>
      </c>
      <c r="T1368" s="3">
        <f>PlanMasine[[#This Row],[Datum SAS]]-1</f>
        <v>45824</v>
      </c>
      <c r="U1368">
        <f>WEEKDAY(PlanMasine[[#This Row],[ZAVRŠETAK MAŠINSKE]],2)</f>
        <v>1</v>
      </c>
      <c r="V1368" s="3">
        <f>IF(WEEKDAY(PlanMasine[[#This Row],[Datum SAS]]-1,2)=7,PlanMasine[[#This Row],[Datum SAS]]-3,PlanMasine[[#This Row],[Datum SAS]]-1)</f>
        <v>45824</v>
      </c>
      <c r="W1368">
        <f>WEEKNUM(PlanMasine[[#This Row],[Column2]],1)</f>
        <v>25</v>
      </c>
    </row>
    <row r="1369" spans="1:23" x14ac:dyDescent="0.25">
      <c r="A1369">
        <v>1034871</v>
      </c>
      <c r="B1369">
        <v>1</v>
      </c>
      <c r="C1369">
        <v>1034884</v>
      </c>
      <c r="D1369" t="s">
        <v>2499</v>
      </c>
      <c r="E1369">
        <v>10</v>
      </c>
      <c r="F1369">
        <v>1</v>
      </c>
      <c r="G1369">
        <v>0</v>
      </c>
      <c r="H1369">
        <v>0</v>
      </c>
      <c r="I1369" t="s">
        <v>5</v>
      </c>
      <c r="J1369" t="s">
        <v>570</v>
      </c>
      <c r="K1369" t="s">
        <v>2500</v>
      </c>
      <c r="L1369" s="3">
        <v>45835</v>
      </c>
      <c r="M13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369" s="3">
        <v>45825</v>
      </c>
      <c r="O1369" s="5">
        <f>IFERROR((PlanMasine[[#This Row],[Norma]]/PlanMasine[[#This Row],[Q]])*(PlanMasine[[#This Row],[Q]]/SUMIF(C:C,PlanMasine[[#This Row],[RN]],B:B)*PlanMasine[[#This Row],[KPLQ]]),0)</f>
        <v>10</v>
      </c>
      <c r="P1369">
        <v>234021</v>
      </c>
      <c r="Q1369">
        <f>COUNTIF(PROMJENA!A:A,PlanMasine[[#This Row],[KPL]]&amp;"-"&amp;PlanMasine[[#This Row],[RN]])</f>
        <v>0</v>
      </c>
      <c r="R1369">
        <f>IFERROR(INDEX(REDOSLIJED!A:A,MATCH(PlanMasine[[#This Row],[KPL]],REDOSLIJED!B:B,0)),MAX(REDOSLIJED!A:A)+1)</f>
        <v>45</v>
      </c>
      <c r="S1369" s="9">
        <f>SUM($M$2:M1369)</f>
        <v>5.3381944444445057</v>
      </c>
      <c r="T1369" s="3">
        <f>PlanMasine[[#This Row],[Datum SAS]]-1</f>
        <v>45824</v>
      </c>
      <c r="U1369">
        <f>WEEKDAY(PlanMasine[[#This Row],[ZAVRŠETAK MAŠINSKE]],2)</f>
        <v>1</v>
      </c>
      <c r="V1369" s="3">
        <f>IF(WEEKDAY(PlanMasine[[#This Row],[Datum SAS]]-1,2)=7,PlanMasine[[#This Row],[Datum SAS]]-3,PlanMasine[[#This Row],[Datum SAS]]-1)</f>
        <v>45824</v>
      </c>
      <c r="W1369">
        <f>WEEKNUM(PlanMasine[[#This Row],[Column2]],1)</f>
        <v>25</v>
      </c>
    </row>
    <row r="1370" spans="1:23" x14ac:dyDescent="0.25">
      <c r="A1370">
        <v>1034871</v>
      </c>
      <c r="B1370">
        <v>1</v>
      </c>
      <c r="C1370">
        <v>1034880</v>
      </c>
      <c r="D1370" t="s">
        <v>2501</v>
      </c>
      <c r="E1370">
        <v>5</v>
      </c>
      <c r="F1370">
        <v>1</v>
      </c>
      <c r="G1370">
        <v>0</v>
      </c>
      <c r="H1370">
        <v>0</v>
      </c>
      <c r="I1370" t="s">
        <v>5</v>
      </c>
      <c r="J1370" t="s">
        <v>570</v>
      </c>
      <c r="K1370" t="s">
        <v>2500</v>
      </c>
      <c r="L1370" s="3">
        <v>45835</v>
      </c>
      <c r="M13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70" s="3">
        <v>45825</v>
      </c>
      <c r="O1370" s="5">
        <f>IFERROR((PlanMasine[[#This Row],[Norma]]/PlanMasine[[#This Row],[Q]])*(PlanMasine[[#This Row],[Q]]/SUMIF(C:C,PlanMasine[[#This Row],[RN]],B:B)*PlanMasine[[#This Row],[KPLQ]]),0)</f>
        <v>5</v>
      </c>
      <c r="P1370">
        <v>234017</v>
      </c>
      <c r="Q1370">
        <f>COUNTIF(PROMJENA!A:A,PlanMasine[[#This Row],[KPL]]&amp;"-"&amp;PlanMasine[[#This Row],[RN]])</f>
        <v>0</v>
      </c>
      <c r="R1370">
        <f>IFERROR(INDEX(REDOSLIJED!A:A,MATCH(PlanMasine[[#This Row],[KPL]],REDOSLIJED!B:B,0)),MAX(REDOSLIJED!A:A)+1)</f>
        <v>45</v>
      </c>
      <c r="S1370" s="9">
        <f>SUM($M$2:M1370)</f>
        <v>5.3416666666667281</v>
      </c>
      <c r="T1370" s="3">
        <f>PlanMasine[[#This Row],[Datum SAS]]-1</f>
        <v>45824</v>
      </c>
      <c r="U1370">
        <f>WEEKDAY(PlanMasine[[#This Row],[ZAVRŠETAK MAŠINSKE]],2)</f>
        <v>1</v>
      </c>
      <c r="V1370" s="3">
        <f>IF(WEEKDAY(PlanMasine[[#This Row],[Datum SAS]]-1,2)=7,PlanMasine[[#This Row],[Datum SAS]]-3,PlanMasine[[#This Row],[Datum SAS]]-1)</f>
        <v>45824</v>
      </c>
      <c r="W1370">
        <f>WEEKNUM(PlanMasine[[#This Row],[Column2]],1)</f>
        <v>25</v>
      </c>
    </row>
    <row r="1371" spans="1:23" x14ac:dyDescent="0.25">
      <c r="A1371">
        <v>1033973</v>
      </c>
      <c r="B1371">
        <v>2</v>
      </c>
      <c r="C1371">
        <v>1033997</v>
      </c>
      <c r="D1371" t="s">
        <v>2219</v>
      </c>
      <c r="E1371">
        <v>20</v>
      </c>
      <c r="F1371">
        <v>2</v>
      </c>
      <c r="G1371">
        <v>0</v>
      </c>
      <c r="H1371">
        <v>0</v>
      </c>
      <c r="I1371" t="s">
        <v>5</v>
      </c>
      <c r="J1371" t="s">
        <v>570</v>
      </c>
      <c r="K1371" t="s">
        <v>2218</v>
      </c>
      <c r="L1371" s="3">
        <v>45853</v>
      </c>
      <c r="M13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371" s="3">
        <v>45826</v>
      </c>
      <c r="O1371" s="5">
        <f>IFERROR((PlanMasine[[#This Row],[Norma]]/PlanMasine[[#This Row],[Q]])*(PlanMasine[[#This Row],[Q]]/SUMIF(C:C,PlanMasine[[#This Row],[RN]],B:B)*PlanMasine[[#This Row],[KPLQ]]),0)</f>
        <v>20</v>
      </c>
      <c r="P1371">
        <v>216485</v>
      </c>
      <c r="Q1371">
        <f>COUNTIF(PROMJENA!A:A,PlanMasine[[#This Row],[KPL]]&amp;"-"&amp;PlanMasine[[#This Row],[RN]])</f>
        <v>0</v>
      </c>
      <c r="R1371">
        <f>IFERROR(INDEX(REDOSLIJED!A:A,MATCH(PlanMasine[[#This Row],[KPL]],REDOSLIJED!B:B,0)),MAX(REDOSLIJED!A:A)+1)</f>
        <v>45</v>
      </c>
      <c r="S1371" s="9">
        <f>SUM($M$2:M1371)</f>
        <v>5.3555555555556174</v>
      </c>
      <c r="T1371" s="3">
        <f>PlanMasine[[#This Row],[Datum SAS]]-1</f>
        <v>45825</v>
      </c>
      <c r="U1371">
        <f>WEEKDAY(PlanMasine[[#This Row],[ZAVRŠETAK MAŠINSKE]],2)</f>
        <v>2</v>
      </c>
      <c r="V1371" s="3">
        <f>IF(WEEKDAY(PlanMasine[[#This Row],[Datum SAS]]-1,2)=7,PlanMasine[[#This Row],[Datum SAS]]-3,PlanMasine[[#This Row],[Datum SAS]]-1)</f>
        <v>45825</v>
      </c>
      <c r="W1371">
        <f>WEEKNUM(PlanMasine[[#This Row],[Column2]],1)</f>
        <v>25</v>
      </c>
    </row>
    <row r="1372" spans="1:23" x14ac:dyDescent="0.25">
      <c r="A1372">
        <v>1033973</v>
      </c>
      <c r="B1372">
        <v>2</v>
      </c>
      <c r="C1372">
        <v>1033996</v>
      </c>
      <c r="D1372" t="s">
        <v>2220</v>
      </c>
      <c r="E1372">
        <v>10</v>
      </c>
      <c r="F1372">
        <v>2</v>
      </c>
      <c r="G1372">
        <v>0</v>
      </c>
      <c r="H1372">
        <v>0</v>
      </c>
      <c r="I1372" t="s">
        <v>5</v>
      </c>
      <c r="J1372" t="s">
        <v>570</v>
      </c>
      <c r="K1372" t="s">
        <v>2218</v>
      </c>
      <c r="L1372" s="3">
        <v>45853</v>
      </c>
      <c r="M13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372" s="3">
        <v>45826</v>
      </c>
      <c r="O1372" s="5">
        <f>IFERROR((PlanMasine[[#This Row],[Norma]]/PlanMasine[[#This Row],[Q]])*(PlanMasine[[#This Row],[Q]]/SUMIF(C:C,PlanMasine[[#This Row],[RN]],B:B)*PlanMasine[[#This Row],[KPLQ]]),0)</f>
        <v>10</v>
      </c>
      <c r="P1372">
        <v>216484</v>
      </c>
      <c r="Q1372">
        <f>COUNTIF(PROMJENA!A:A,PlanMasine[[#This Row],[KPL]]&amp;"-"&amp;PlanMasine[[#This Row],[RN]])</f>
        <v>0</v>
      </c>
      <c r="R1372">
        <f>IFERROR(INDEX(REDOSLIJED!A:A,MATCH(PlanMasine[[#This Row],[KPL]],REDOSLIJED!B:B,0)),MAX(REDOSLIJED!A:A)+1)</f>
        <v>45</v>
      </c>
      <c r="S1372" s="9">
        <f>SUM($M$2:M1372)</f>
        <v>5.362500000000062</v>
      </c>
      <c r="T1372" s="3">
        <f>PlanMasine[[#This Row],[Datum SAS]]-1</f>
        <v>45825</v>
      </c>
      <c r="U1372">
        <f>WEEKDAY(PlanMasine[[#This Row],[ZAVRŠETAK MAŠINSKE]],2)</f>
        <v>2</v>
      </c>
      <c r="V1372" s="3">
        <f>IF(WEEKDAY(PlanMasine[[#This Row],[Datum SAS]]-1,2)=7,PlanMasine[[#This Row],[Datum SAS]]-3,PlanMasine[[#This Row],[Datum SAS]]-1)</f>
        <v>45825</v>
      </c>
      <c r="W1372">
        <f>WEEKNUM(PlanMasine[[#This Row],[Column2]],1)</f>
        <v>25</v>
      </c>
    </row>
    <row r="1373" spans="1:23" x14ac:dyDescent="0.25">
      <c r="A1373">
        <v>1033973</v>
      </c>
      <c r="B1373">
        <v>2</v>
      </c>
      <c r="C1373">
        <v>1033988</v>
      </c>
      <c r="D1373" t="s">
        <v>2217</v>
      </c>
      <c r="E1373">
        <v>10</v>
      </c>
      <c r="F1373">
        <v>2</v>
      </c>
      <c r="G1373">
        <v>0</v>
      </c>
      <c r="H1373">
        <v>0</v>
      </c>
      <c r="I1373" t="s">
        <v>5</v>
      </c>
      <c r="J1373" t="s">
        <v>570</v>
      </c>
      <c r="K1373" t="s">
        <v>2218</v>
      </c>
      <c r="L1373" s="3">
        <v>45853</v>
      </c>
      <c r="M13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373" s="3">
        <v>45826</v>
      </c>
      <c r="O1373" s="5">
        <f>IFERROR((PlanMasine[[#This Row],[Norma]]/PlanMasine[[#This Row],[Q]])*(PlanMasine[[#This Row],[Q]]/SUMIF(C:C,PlanMasine[[#This Row],[RN]],B:B)*PlanMasine[[#This Row],[KPLQ]]),0)</f>
        <v>10</v>
      </c>
      <c r="P1373">
        <v>216476</v>
      </c>
      <c r="Q1373">
        <f>COUNTIF(PROMJENA!A:A,PlanMasine[[#This Row],[KPL]]&amp;"-"&amp;PlanMasine[[#This Row],[RN]])</f>
        <v>0</v>
      </c>
      <c r="R1373">
        <f>IFERROR(INDEX(REDOSLIJED!A:A,MATCH(PlanMasine[[#This Row],[KPL]],REDOSLIJED!B:B,0)),MAX(REDOSLIJED!A:A)+1)</f>
        <v>45</v>
      </c>
      <c r="S1373" s="9">
        <f>SUM($M$2:M1373)</f>
        <v>5.3694444444445066</v>
      </c>
      <c r="T1373" s="3">
        <f>PlanMasine[[#This Row],[Datum SAS]]-1</f>
        <v>45825</v>
      </c>
      <c r="U1373">
        <f>WEEKDAY(PlanMasine[[#This Row],[ZAVRŠETAK MAŠINSKE]],2)</f>
        <v>2</v>
      </c>
      <c r="V1373" s="3">
        <f>IF(WEEKDAY(PlanMasine[[#This Row],[Datum SAS]]-1,2)=7,PlanMasine[[#This Row],[Datum SAS]]-3,PlanMasine[[#This Row],[Datum SAS]]-1)</f>
        <v>45825</v>
      </c>
      <c r="W1373">
        <f>WEEKNUM(PlanMasine[[#This Row],[Column2]],1)</f>
        <v>25</v>
      </c>
    </row>
    <row r="1374" spans="1:23" x14ac:dyDescent="0.25">
      <c r="A1374">
        <v>1014275</v>
      </c>
      <c r="B1374">
        <v>1</v>
      </c>
      <c r="C1374">
        <v>1014277</v>
      </c>
      <c r="D1374" t="s">
        <v>340</v>
      </c>
      <c r="E1374">
        <v>20</v>
      </c>
      <c r="F1374">
        <v>1</v>
      </c>
      <c r="G1374">
        <v>0</v>
      </c>
      <c r="H1374">
        <v>0</v>
      </c>
      <c r="I1374" t="s">
        <v>5</v>
      </c>
      <c r="J1374" t="s">
        <v>570</v>
      </c>
      <c r="K1374" t="s">
        <v>1782</v>
      </c>
      <c r="L1374" s="3">
        <v>45832</v>
      </c>
      <c r="M13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374" s="3">
        <v>45827</v>
      </c>
      <c r="O1374" s="5">
        <f>IFERROR((PlanMasine[[#This Row],[Norma]]/PlanMasine[[#This Row],[Q]])*(PlanMasine[[#This Row],[Q]]/SUMIF(C:C,PlanMasine[[#This Row],[RN]],B:B)*PlanMasine[[#This Row],[KPLQ]]),0)</f>
        <v>20</v>
      </c>
      <c r="P1374">
        <v>144717</v>
      </c>
      <c r="Q1374">
        <f>COUNTIF(PROMJENA!A:A,PlanMasine[[#This Row],[KPL]]&amp;"-"&amp;PlanMasine[[#This Row],[RN]])</f>
        <v>0</v>
      </c>
      <c r="R1374">
        <f>IFERROR(INDEX(REDOSLIJED!A:A,MATCH(PlanMasine[[#This Row],[KPL]],REDOSLIJED!B:B,0)),MAX(REDOSLIJED!A:A)+1)</f>
        <v>45</v>
      </c>
      <c r="S1374" s="9">
        <f>SUM($M$2:M1374)</f>
        <v>5.3833333333333959</v>
      </c>
      <c r="T1374" s="3">
        <f>PlanMasine[[#This Row],[Datum SAS]]-1</f>
        <v>45826</v>
      </c>
      <c r="U1374">
        <f>WEEKDAY(PlanMasine[[#This Row],[ZAVRŠETAK MAŠINSKE]],2)</f>
        <v>3</v>
      </c>
      <c r="V1374" s="3">
        <f>IF(WEEKDAY(PlanMasine[[#This Row],[Datum SAS]]-1,2)=7,PlanMasine[[#This Row],[Datum SAS]]-3,PlanMasine[[#This Row],[Datum SAS]]-1)</f>
        <v>45826</v>
      </c>
      <c r="W1374">
        <f>WEEKNUM(PlanMasine[[#This Row],[Column2]],1)</f>
        <v>25</v>
      </c>
    </row>
    <row r="1375" spans="1:23" x14ac:dyDescent="0.25">
      <c r="A1375">
        <v>998834</v>
      </c>
      <c r="B1375">
        <v>1</v>
      </c>
      <c r="C1375">
        <v>998877</v>
      </c>
      <c r="D1375" t="s">
        <v>1964</v>
      </c>
      <c r="E1375">
        <v>48</v>
      </c>
      <c r="F1375">
        <v>12</v>
      </c>
      <c r="G1375">
        <v>0</v>
      </c>
      <c r="H1375">
        <v>0</v>
      </c>
      <c r="I1375" t="s">
        <v>5</v>
      </c>
      <c r="J1375" t="s">
        <v>570</v>
      </c>
      <c r="K1375" t="s">
        <v>1758</v>
      </c>
      <c r="L1375" s="3">
        <v>45870</v>
      </c>
      <c r="M13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75" s="3">
        <v>45831</v>
      </c>
      <c r="O1375" s="5">
        <f>IFERROR((PlanMasine[[#This Row],[Norma]]/PlanMasine[[#This Row],[Q]])*(PlanMasine[[#This Row],[Q]]/SUMIF(C:C,PlanMasine[[#This Row],[RN]],B:B)*PlanMasine[[#This Row],[KPLQ]]),0)</f>
        <v>4</v>
      </c>
      <c r="P1375">
        <v>227561</v>
      </c>
      <c r="Q1375">
        <f>COUNTIF(PROMJENA!A:A,PlanMasine[[#This Row],[KPL]]&amp;"-"&amp;PlanMasine[[#This Row],[RN]])</f>
        <v>0</v>
      </c>
      <c r="R1375">
        <f>IFERROR(INDEX(REDOSLIJED!A:A,MATCH(PlanMasine[[#This Row],[KPL]],REDOSLIJED!B:B,0)),MAX(REDOSLIJED!A:A)+1)</f>
        <v>45</v>
      </c>
      <c r="S1375" s="9">
        <f>SUM($M$2:M1375)</f>
        <v>5.3861111111111741</v>
      </c>
      <c r="T1375" s="3">
        <f>PlanMasine[[#This Row],[Datum SAS]]-1</f>
        <v>45830</v>
      </c>
      <c r="U1375">
        <f>WEEKDAY(PlanMasine[[#This Row],[ZAVRŠETAK MAŠINSKE]],2)</f>
        <v>7</v>
      </c>
      <c r="V1375" s="3">
        <f>IF(WEEKDAY(PlanMasine[[#This Row],[Datum SAS]]-1,2)=7,PlanMasine[[#This Row],[Datum SAS]]-3,PlanMasine[[#This Row],[Datum SAS]]-1)</f>
        <v>45828</v>
      </c>
      <c r="W1375">
        <f>WEEKNUM(PlanMasine[[#This Row],[Column2]],1)</f>
        <v>25</v>
      </c>
    </row>
    <row r="1376" spans="1:23" x14ac:dyDescent="0.25">
      <c r="A1376">
        <v>998834</v>
      </c>
      <c r="B1376">
        <v>1</v>
      </c>
      <c r="C1376">
        <v>998908</v>
      </c>
      <c r="D1376" t="s">
        <v>2099</v>
      </c>
      <c r="E1376">
        <v>24</v>
      </c>
      <c r="F1376">
        <v>12</v>
      </c>
      <c r="G1376">
        <v>0</v>
      </c>
      <c r="H1376">
        <v>0</v>
      </c>
      <c r="I1376" t="s">
        <v>5</v>
      </c>
      <c r="J1376" t="s">
        <v>570</v>
      </c>
      <c r="K1376" t="s">
        <v>1758</v>
      </c>
      <c r="L1376" s="3">
        <v>45870</v>
      </c>
      <c r="M13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76" s="3">
        <v>45831</v>
      </c>
      <c r="O1376" s="5">
        <f>IFERROR((PlanMasine[[#This Row],[Norma]]/PlanMasine[[#This Row],[Q]])*(PlanMasine[[#This Row],[Q]]/SUMIF(C:C,PlanMasine[[#This Row],[RN]],B:B)*PlanMasine[[#This Row],[KPLQ]]),0)</f>
        <v>2</v>
      </c>
      <c r="P1376">
        <v>227592</v>
      </c>
      <c r="Q1376">
        <f>COUNTIF(PROMJENA!A:A,PlanMasine[[#This Row],[KPL]]&amp;"-"&amp;PlanMasine[[#This Row],[RN]])</f>
        <v>0</v>
      </c>
      <c r="R1376">
        <f>IFERROR(INDEX(REDOSLIJED!A:A,MATCH(PlanMasine[[#This Row],[KPL]],REDOSLIJED!B:B,0)),MAX(REDOSLIJED!A:A)+1)</f>
        <v>45</v>
      </c>
      <c r="S1376" s="9">
        <f>SUM($M$2:M1376)</f>
        <v>5.3875000000000632</v>
      </c>
      <c r="T1376" s="3">
        <f>PlanMasine[[#This Row],[Datum SAS]]-1</f>
        <v>45830</v>
      </c>
      <c r="U1376">
        <f>WEEKDAY(PlanMasine[[#This Row],[ZAVRŠETAK MAŠINSKE]],2)</f>
        <v>7</v>
      </c>
      <c r="V1376" s="3">
        <f>IF(WEEKDAY(PlanMasine[[#This Row],[Datum SAS]]-1,2)=7,PlanMasine[[#This Row],[Datum SAS]]-3,PlanMasine[[#This Row],[Datum SAS]]-1)</f>
        <v>45828</v>
      </c>
      <c r="W1376">
        <f>WEEKNUM(PlanMasine[[#This Row],[Column2]],1)</f>
        <v>25</v>
      </c>
    </row>
    <row r="1377" spans="1:23" x14ac:dyDescent="0.25">
      <c r="A1377">
        <v>998834</v>
      </c>
      <c r="B1377">
        <v>1</v>
      </c>
      <c r="C1377">
        <v>998906</v>
      </c>
      <c r="D1377" t="s">
        <v>2100</v>
      </c>
      <c r="E1377">
        <v>24</v>
      </c>
      <c r="F1377">
        <v>12</v>
      </c>
      <c r="G1377">
        <v>0</v>
      </c>
      <c r="H1377">
        <v>0</v>
      </c>
      <c r="I1377" t="s">
        <v>5</v>
      </c>
      <c r="J1377" t="s">
        <v>570</v>
      </c>
      <c r="K1377" t="s">
        <v>1758</v>
      </c>
      <c r="L1377" s="3">
        <v>45870</v>
      </c>
      <c r="M13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77" s="3">
        <v>45831</v>
      </c>
      <c r="O1377" s="5">
        <f>IFERROR((PlanMasine[[#This Row],[Norma]]/PlanMasine[[#This Row],[Q]])*(PlanMasine[[#This Row],[Q]]/SUMIF(C:C,PlanMasine[[#This Row],[RN]],B:B)*PlanMasine[[#This Row],[KPLQ]]),0)</f>
        <v>2</v>
      </c>
      <c r="P1377">
        <v>227590</v>
      </c>
      <c r="Q1377">
        <f>COUNTIF(PROMJENA!A:A,PlanMasine[[#This Row],[KPL]]&amp;"-"&amp;PlanMasine[[#This Row],[RN]])</f>
        <v>0</v>
      </c>
      <c r="R1377">
        <f>IFERROR(INDEX(REDOSLIJED!A:A,MATCH(PlanMasine[[#This Row],[KPL]],REDOSLIJED!B:B,0)),MAX(REDOSLIJED!A:A)+1)</f>
        <v>45</v>
      </c>
      <c r="S1377" s="9">
        <f>SUM($M$2:M1377)</f>
        <v>5.3888888888889523</v>
      </c>
      <c r="T1377" s="3">
        <f>PlanMasine[[#This Row],[Datum SAS]]-1</f>
        <v>45830</v>
      </c>
      <c r="U1377">
        <f>WEEKDAY(PlanMasine[[#This Row],[ZAVRŠETAK MAŠINSKE]],2)</f>
        <v>7</v>
      </c>
      <c r="V1377" s="3">
        <f>IF(WEEKDAY(PlanMasine[[#This Row],[Datum SAS]]-1,2)=7,PlanMasine[[#This Row],[Datum SAS]]-3,PlanMasine[[#This Row],[Datum SAS]]-1)</f>
        <v>45828</v>
      </c>
      <c r="W1377">
        <f>WEEKNUM(PlanMasine[[#This Row],[Column2]],1)</f>
        <v>25</v>
      </c>
    </row>
    <row r="1378" spans="1:23" x14ac:dyDescent="0.25">
      <c r="A1378">
        <v>998834</v>
      </c>
      <c r="B1378">
        <v>1</v>
      </c>
      <c r="C1378">
        <v>998882</v>
      </c>
      <c r="D1378" t="s">
        <v>1730</v>
      </c>
      <c r="E1378">
        <v>60</v>
      </c>
      <c r="F1378">
        <v>12</v>
      </c>
      <c r="G1378">
        <v>0</v>
      </c>
      <c r="H1378">
        <v>0</v>
      </c>
      <c r="I1378" t="s">
        <v>5</v>
      </c>
      <c r="J1378" t="s">
        <v>570</v>
      </c>
      <c r="K1378" t="s">
        <v>1758</v>
      </c>
      <c r="L1378" s="3">
        <v>45870</v>
      </c>
      <c r="M13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78" s="3">
        <v>45831</v>
      </c>
      <c r="O1378" s="5">
        <f>IFERROR((PlanMasine[[#This Row],[Norma]]/PlanMasine[[#This Row],[Q]])*(PlanMasine[[#This Row],[Q]]/SUMIF(C:C,PlanMasine[[#This Row],[RN]],B:B)*PlanMasine[[#This Row],[KPLQ]]),0)</f>
        <v>5</v>
      </c>
      <c r="P1378">
        <v>227566</v>
      </c>
      <c r="Q1378">
        <f>COUNTIF(PROMJENA!A:A,PlanMasine[[#This Row],[KPL]]&amp;"-"&amp;PlanMasine[[#This Row],[RN]])</f>
        <v>0</v>
      </c>
      <c r="R1378">
        <f>IFERROR(INDEX(REDOSLIJED!A:A,MATCH(PlanMasine[[#This Row],[KPL]],REDOSLIJED!B:B,0)),MAX(REDOSLIJED!A:A)+1)</f>
        <v>45</v>
      </c>
      <c r="S1378" s="9">
        <f>SUM($M$2:M1378)</f>
        <v>5.3923611111111747</v>
      </c>
      <c r="T1378" s="3">
        <f>PlanMasine[[#This Row],[Datum SAS]]-1</f>
        <v>45830</v>
      </c>
      <c r="U1378">
        <f>WEEKDAY(PlanMasine[[#This Row],[ZAVRŠETAK MAŠINSKE]],2)</f>
        <v>7</v>
      </c>
      <c r="V1378" s="3">
        <f>IF(WEEKDAY(PlanMasine[[#This Row],[Datum SAS]]-1,2)=7,PlanMasine[[#This Row],[Datum SAS]]-3,PlanMasine[[#This Row],[Datum SAS]]-1)</f>
        <v>45828</v>
      </c>
      <c r="W1378">
        <f>WEEKNUM(PlanMasine[[#This Row],[Column2]],1)</f>
        <v>25</v>
      </c>
    </row>
    <row r="1379" spans="1:23" x14ac:dyDescent="0.25">
      <c r="A1379">
        <v>998834</v>
      </c>
      <c r="B1379">
        <v>1</v>
      </c>
      <c r="C1379">
        <v>998875</v>
      </c>
      <c r="D1379" t="s">
        <v>1963</v>
      </c>
      <c r="E1379">
        <v>48</v>
      </c>
      <c r="F1379">
        <v>12</v>
      </c>
      <c r="G1379">
        <v>0</v>
      </c>
      <c r="H1379">
        <v>0</v>
      </c>
      <c r="I1379" t="s">
        <v>5</v>
      </c>
      <c r="J1379" t="s">
        <v>570</v>
      </c>
      <c r="K1379" t="s">
        <v>1758</v>
      </c>
      <c r="L1379" s="3">
        <v>45870</v>
      </c>
      <c r="M13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79" s="3">
        <v>45831</v>
      </c>
      <c r="O1379" s="5">
        <f>IFERROR((PlanMasine[[#This Row],[Norma]]/PlanMasine[[#This Row],[Q]])*(PlanMasine[[#This Row],[Q]]/SUMIF(C:C,PlanMasine[[#This Row],[RN]],B:B)*PlanMasine[[#This Row],[KPLQ]]),0)</f>
        <v>4</v>
      </c>
      <c r="P1379">
        <v>227559</v>
      </c>
      <c r="Q1379">
        <f>COUNTIF(PROMJENA!A:A,PlanMasine[[#This Row],[KPL]]&amp;"-"&amp;PlanMasine[[#This Row],[RN]])</f>
        <v>0</v>
      </c>
      <c r="R1379">
        <f>IFERROR(INDEX(REDOSLIJED!A:A,MATCH(PlanMasine[[#This Row],[KPL]],REDOSLIJED!B:B,0)),MAX(REDOSLIJED!A:A)+1)</f>
        <v>45</v>
      </c>
      <c r="S1379" s="9">
        <f>SUM($M$2:M1379)</f>
        <v>5.3951388888889529</v>
      </c>
      <c r="T1379" s="3">
        <f>PlanMasine[[#This Row],[Datum SAS]]-1</f>
        <v>45830</v>
      </c>
      <c r="U1379">
        <f>WEEKDAY(PlanMasine[[#This Row],[ZAVRŠETAK MAŠINSKE]],2)</f>
        <v>7</v>
      </c>
      <c r="V1379" s="3">
        <f>IF(WEEKDAY(PlanMasine[[#This Row],[Datum SAS]]-1,2)=7,PlanMasine[[#This Row],[Datum SAS]]-3,PlanMasine[[#This Row],[Datum SAS]]-1)</f>
        <v>45828</v>
      </c>
      <c r="W1379">
        <f>WEEKNUM(PlanMasine[[#This Row],[Column2]],1)</f>
        <v>25</v>
      </c>
    </row>
    <row r="1380" spans="1:23" x14ac:dyDescent="0.25">
      <c r="A1380">
        <v>998835</v>
      </c>
      <c r="B1380">
        <v>1</v>
      </c>
      <c r="C1380">
        <v>998908</v>
      </c>
      <c r="D1380" t="s">
        <v>2099</v>
      </c>
      <c r="E1380">
        <v>24</v>
      </c>
      <c r="F1380">
        <v>12</v>
      </c>
      <c r="G1380">
        <v>0</v>
      </c>
      <c r="H1380">
        <v>0</v>
      </c>
      <c r="I1380" t="s">
        <v>5</v>
      </c>
      <c r="J1380" t="s">
        <v>570</v>
      </c>
      <c r="K1380" t="s">
        <v>1758</v>
      </c>
      <c r="L1380" s="3">
        <v>45870</v>
      </c>
      <c r="M13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80" s="3">
        <v>45831</v>
      </c>
      <c r="O1380" s="5">
        <f>IFERROR((PlanMasine[[#This Row],[Norma]]/PlanMasine[[#This Row],[Q]])*(PlanMasine[[#This Row],[Q]]/SUMIF(C:C,PlanMasine[[#This Row],[RN]],B:B)*PlanMasine[[#This Row],[KPLQ]]),0)</f>
        <v>2</v>
      </c>
      <c r="P1380">
        <v>227592</v>
      </c>
      <c r="Q1380">
        <f>COUNTIF(PROMJENA!A:A,PlanMasine[[#This Row],[KPL]]&amp;"-"&amp;PlanMasine[[#This Row],[RN]])</f>
        <v>0</v>
      </c>
      <c r="R1380">
        <f>IFERROR(INDEX(REDOSLIJED!A:A,MATCH(PlanMasine[[#This Row],[KPL]],REDOSLIJED!B:B,0)),MAX(REDOSLIJED!A:A)+1)</f>
        <v>45</v>
      </c>
      <c r="S1380" s="9">
        <f>SUM($M$2:M1380)</f>
        <v>5.396527777777842</v>
      </c>
      <c r="T1380" s="3">
        <f>PlanMasine[[#This Row],[Datum SAS]]-1</f>
        <v>45830</v>
      </c>
      <c r="U1380">
        <f>WEEKDAY(PlanMasine[[#This Row],[ZAVRŠETAK MAŠINSKE]],2)</f>
        <v>7</v>
      </c>
      <c r="V1380" s="3">
        <f>IF(WEEKDAY(PlanMasine[[#This Row],[Datum SAS]]-1,2)=7,PlanMasine[[#This Row],[Datum SAS]]-3,PlanMasine[[#This Row],[Datum SAS]]-1)</f>
        <v>45828</v>
      </c>
      <c r="W1380">
        <f>WEEKNUM(PlanMasine[[#This Row],[Column2]],1)</f>
        <v>25</v>
      </c>
    </row>
    <row r="1381" spans="1:23" x14ac:dyDescent="0.25">
      <c r="A1381">
        <v>998835</v>
      </c>
      <c r="B1381">
        <v>1</v>
      </c>
      <c r="C1381">
        <v>998906</v>
      </c>
      <c r="D1381" t="s">
        <v>2100</v>
      </c>
      <c r="E1381">
        <v>24</v>
      </c>
      <c r="F1381">
        <v>12</v>
      </c>
      <c r="G1381">
        <v>0</v>
      </c>
      <c r="H1381">
        <v>0</v>
      </c>
      <c r="I1381" t="s">
        <v>5</v>
      </c>
      <c r="J1381" t="s">
        <v>570</v>
      </c>
      <c r="K1381" t="s">
        <v>1758</v>
      </c>
      <c r="L1381" s="3">
        <v>45870</v>
      </c>
      <c r="M13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81" s="3">
        <v>45831</v>
      </c>
      <c r="O1381" s="5">
        <f>IFERROR((PlanMasine[[#This Row],[Norma]]/PlanMasine[[#This Row],[Q]])*(PlanMasine[[#This Row],[Q]]/SUMIF(C:C,PlanMasine[[#This Row],[RN]],B:B)*PlanMasine[[#This Row],[KPLQ]]),0)</f>
        <v>2</v>
      </c>
      <c r="P1381">
        <v>227590</v>
      </c>
      <c r="Q1381">
        <f>COUNTIF(PROMJENA!A:A,PlanMasine[[#This Row],[KPL]]&amp;"-"&amp;PlanMasine[[#This Row],[RN]])</f>
        <v>0</v>
      </c>
      <c r="R1381">
        <f>IFERROR(INDEX(REDOSLIJED!A:A,MATCH(PlanMasine[[#This Row],[KPL]],REDOSLIJED!B:B,0)),MAX(REDOSLIJED!A:A)+1)</f>
        <v>45</v>
      </c>
      <c r="S1381" s="9">
        <f>SUM($M$2:M1381)</f>
        <v>5.3979166666667311</v>
      </c>
      <c r="T1381" s="3">
        <f>PlanMasine[[#This Row],[Datum SAS]]-1</f>
        <v>45830</v>
      </c>
      <c r="U1381">
        <f>WEEKDAY(PlanMasine[[#This Row],[ZAVRŠETAK MAŠINSKE]],2)</f>
        <v>7</v>
      </c>
      <c r="V1381" s="3">
        <f>IF(WEEKDAY(PlanMasine[[#This Row],[Datum SAS]]-1,2)=7,PlanMasine[[#This Row],[Datum SAS]]-3,PlanMasine[[#This Row],[Datum SAS]]-1)</f>
        <v>45828</v>
      </c>
      <c r="W1381">
        <f>WEEKNUM(PlanMasine[[#This Row],[Column2]],1)</f>
        <v>25</v>
      </c>
    </row>
    <row r="1382" spans="1:23" x14ac:dyDescent="0.25">
      <c r="A1382">
        <v>998835</v>
      </c>
      <c r="B1382">
        <v>1</v>
      </c>
      <c r="C1382">
        <v>998882</v>
      </c>
      <c r="D1382" t="s">
        <v>1730</v>
      </c>
      <c r="E1382">
        <v>60</v>
      </c>
      <c r="F1382">
        <v>12</v>
      </c>
      <c r="G1382">
        <v>0</v>
      </c>
      <c r="H1382">
        <v>0</v>
      </c>
      <c r="I1382" t="s">
        <v>5</v>
      </c>
      <c r="J1382" t="s">
        <v>570</v>
      </c>
      <c r="K1382" t="s">
        <v>1758</v>
      </c>
      <c r="L1382" s="3">
        <v>45870</v>
      </c>
      <c r="M13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82" s="3">
        <v>45831</v>
      </c>
      <c r="O1382" s="5">
        <f>IFERROR((PlanMasine[[#This Row],[Norma]]/PlanMasine[[#This Row],[Q]])*(PlanMasine[[#This Row],[Q]]/SUMIF(C:C,PlanMasine[[#This Row],[RN]],B:B)*PlanMasine[[#This Row],[KPLQ]]),0)</f>
        <v>5</v>
      </c>
      <c r="P1382">
        <v>227566</v>
      </c>
      <c r="Q1382">
        <f>COUNTIF(PROMJENA!A:A,PlanMasine[[#This Row],[KPL]]&amp;"-"&amp;PlanMasine[[#This Row],[RN]])</f>
        <v>0</v>
      </c>
      <c r="R1382">
        <f>IFERROR(INDEX(REDOSLIJED!A:A,MATCH(PlanMasine[[#This Row],[KPL]],REDOSLIJED!B:B,0)),MAX(REDOSLIJED!A:A)+1)</f>
        <v>45</v>
      </c>
      <c r="S1382" s="9">
        <f>SUM($M$2:M1382)</f>
        <v>5.4013888888889534</v>
      </c>
      <c r="T1382" s="3">
        <f>PlanMasine[[#This Row],[Datum SAS]]-1</f>
        <v>45830</v>
      </c>
      <c r="U1382">
        <f>WEEKDAY(PlanMasine[[#This Row],[ZAVRŠETAK MAŠINSKE]],2)</f>
        <v>7</v>
      </c>
      <c r="V1382" s="3">
        <f>IF(WEEKDAY(PlanMasine[[#This Row],[Datum SAS]]-1,2)=7,PlanMasine[[#This Row],[Datum SAS]]-3,PlanMasine[[#This Row],[Datum SAS]]-1)</f>
        <v>45828</v>
      </c>
      <c r="W1382">
        <f>WEEKNUM(PlanMasine[[#This Row],[Column2]],1)</f>
        <v>25</v>
      </c>
    </row>
    <row r="1383" spans="1:23" x14ac:dyDescent="0.25">
      <c r="A1383">
        <v>998835</v>
      </c>
      <c r="B1383">
        <v>1</v>
      </c>
      <c r="C1383">
        <v>998877</v>
      </c>
      <c r="D1383" t="s">
        <v>1964</v>
      </c>
      <c r="E1383">
        <v>48</v>
      </c>
      <c r="F1383">
        <v>12</v>
      </c>
      <c r="G1383">
        <v>0</v>
      </c>
      <c r="H1383">
        <v>0</v>
      </c>
      <c r="I1383" t="s">
        <v>5</v>
      </c>
      <c r="J1383" t="s">
        <v>570</v>
      </c>
      <c r="K1383" t="s">
        <v>1758</v>
      </c>
      <c r="L1383" s="3">
        <v>45870</v>
      </c>
      <c r="M13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83" s="3">
        <v>45831</v>
      </c>
      <c r="O1383" s="5">
        <f>IFERROR((PlanMasine[[#This Row],[Norma]]/PlanMasine[[#This Row],[Q]])*(PlanMasine[[#This Row],[Q]]/SUMIF(C:C,PlanMasine[[#This Row],[RN]],B:B)*PlanMasine[[#This Row],[KPLQ]]),0)</f>
        <v>4</v>
      </c>
      <c r="P1383">
        <v>227561</v>
      </c>
      <c r="Q1383">
        <f>COUNTIF(PROMJENA!A:A,PlanMasine[[#This Row],[KPL]]&amp;"-"&amp;PlanMasine[[#This Row],[RN]])</f>
        <v>0</v>
      </c>
      <c r="R1383">
        <f>IFERROR(INDEX(REDOSLIJED!A:A,MATCH(PlanMasine[[#This Row],[KPL]],REDOSLIJED!B:B,0)),MAX(REDOSLIJED!A:A)+1)</f>
        <v>45</v>
      </c>
      <c r="S1383" s="9">
        <f>SUM($M$2:M1383)</f>
        <v>5.4041666666667316</v>
      </c>
      <c r="T1383" s="3">
        <f>PlanMasine[[#This Row],[Datum SAS]]-1</f>
        <v>45830</v>
      </c>
      <c r="U1383">
        <f>WEEKDAY(PlanMasine[[#This Row],[ZAVRŠETAK MAŠINSKE]],2)</f>
        <v>7</v>
      </c>
      <c r="V1383" s="3">
        <f>IF(WEEKDAY(PlanMasine[[#This Row],[Datum SAS]]-1,2)=7,PlanMasine[[#This Row],[Datum SAS]]-3,PlanMasine[[#This Row],[Datum SAS]]-1)</f>
        <v>45828</v>
      </c>
      <c r="W1383">
        <f>WEEKNUM(PlanMasine[[#This Row],[Column2]],1)</f>
        <v>25</v>
      </c>
    </row>
    <row r="1384" spans="1:23" x14ac:dyDescent="0.25">
      <c r="A1384">
        <v>998835</v>
      </c>
      <c r="B1384">
        <v>1</v>
      </c>
      <c r="C1384">
        <v>998875</v>
      </c>
      <c r="D1384" t="s">
        <v>1963</v>
      </c>
      <c r="E1384">
        <v>48</v>
      </c>
      <c r="F1384">
        <v>12</v>
      </c>
      <c r="G1384">
        <v>0</v>
      </c>
      <c r="H1384">
        <v>0</v>
      </c>
      <c r="I1384" t="s">
        <v>5</v>
      </c>
      <c r="J1384" t="s">
        <v>570</v>
      </c>
      <c r="K1384" t="s">
        <v>1758</v>
      </c>
      <c r="L1384" s="3">
        <v>45870</v>
      </c>
      <c r="M13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84" s="3">
        <v>45831</v>
      </c>
      <c r="O1384" s="5">
        <f>IFERROR((PlanMasine[[#This Row],[Norma]]/PlanMasine[[#This Row],[Q]])*(PlanMasine[[#This Row],[Q]]/SUMIF(C:C,PlanMasine[[#This Row],[RN]],B:B)*PlanMasine[[#This Row],[KPLQ]]),0)</f>
        <v>4</v>
      </c>
      <c r="P1384">
        <v>227559</v>
      </c>
      <c r="Q1384">
        <f>COUNTIF(PROMJENA!A:A,PlanMasine[[#This Row],[KPL]]&amp;"-"&amp;PlanMasine[[#This Row],[RN]])</f>
        <v>0</v>
      </c>
      <c r="R1384">
        <f>IFERROR(INDEX(REDOSLIJED!A:A,MATCH(PlanMasine[[#This Row],[KPL]],REDOSLIJED!B:B,0)),MAX(REDOSLIJED!A:A)+1)</f>
        <v>45</v>
      </c>
      <c r="S1384" s="9">
        <f>SUM($M$2:M1384)</f>
        <v>5.4069444444445098</v>
      </c>
      <c r="T1384" s="3">
        <f>PlanMasine[[#This Row],[Datum SAS]]-1</f>
        <v>45830</v>
      </c>
      <c r="U1384">
        <f>WEEKDAY(PlanMasine[[#This Row],[ZAVRŠETAK MAŠINSKE]],2)</f>
        <v>7</v>
      </c>
      <c r="V1384" s="3">
        <f>IF(WEEKDAY(PlanMasine[[#This Row],[Datum SAS]]-1,2)=7,PlanMasine[[#This Row],[Datum SAS]]-3,PlanMasine[[#This Row],[Datum SAS]]-1)</f>
        <v>45828</v>
      </c>
      <c r="W1384">
        <f>WEEKNUM(PlanMasine[[#This Row],[Column2]],1)</f>
        <v>25</v>
      </c>
    </row>
    <row r="1385" spans="1:23" x14ac:dyDescent="0.25">
      <c r="A1385">
        <v>998836</v>
      </c>
      <c r="B1385">
        <v>1</v>
      </c>
      <c r="C1385">
        <v>998906</v>
      </c>
      <c r="D1385" t="s">
        <v>2100</v>
      </c>
      <c r="E1385">
        <v>24</v>
      </c>
      <c r="F1385">
        <v>12</v>
      </c>
      <c r="G1385">
        <v>0</v>
      </c>
      <c r="H1385">
        <v>0</v>
      </c>
      <c r="I1385" t="s">
        <v>5</v>
      </c>
      <c r="J1385" t="s">
        <v>570</v>
      </c>
      <c r="K1385" t="s">
        <v>1758</v>
      </c>
      <c r="L1385" s="3">
        <v>45870</v>
      </c>
      <c r="M13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85" s="3">
        <v>45831</v>
      </c>
      <c r="O1385" s="5">
        <f>IFERROR((PlanMasine[[#This Row],[Norma]]/PlanMasine[[#This Row],[Q]])*(PlanMasine[[#This Row],[Q]]/SUMIF(C:C,PlanMasine[[#This Row],[RN]],B:B)*PlanMasine[[#This Row],[KPLQ]]),0)</f>
        <v>2</v>
      </c>
      <c r="P1385">
        <v>227590</v>
      </c>
      <c r="Q1385">
        <f>COUNTIF(PROMJENA!A:A,PlanMasine[[#This Row],[KPL]]&amp;"-"&amp;PlanMasine[[#This Row],[RN]])</f>
        <v>0</v>
      </c>
      <c r="R1385">
        <f>IFERROR(INDEX(REDOSLIJED!A:A,MATCH(PlanMasine[[#This Row],[KPL]],REDOSLIJED!B:B,0)),MAX(REDOSLIJED!A:A)+1)</f>
        <v>45</v>
      </c>
      <c r="S1385" s="9">
        <f>SUM($M$2:M1385)</f>
        <v>5.4083333333333989</v>
      </c>
      <c r="T1385" s="3">
        <f>PlanMasine[[#This Row],[Datum SAS]]-1</f>
        <v>45830</v>
      </c>
      <c r="U1385">
        <f>WEEKDAY(PlanMasine[[#This Row],[ZAVRŠETAK MAŠINSKE]],2)</f>
        <v>7</v>
      </c>
      <c r="V1385" s="3">
        <f>IF(WEEKDAY(PlanMasine[[#This Row],[Datum SAS]]-1,2)=7,PlanMasine[[#This Row],[Datum SAS]]-3,PlanMasine[[#This Row],[Datum SAS]]-1)</f>
        <v>45828</v>
      </c>
      <c r="W1385">
        <f>WEEKNUM(PlanMasine[[#This Row],[Column2]],1)</f>
        <v>25</v>
      </c>
    </row>
    <row r="1386" spans="1:23" x14ac:dyDescent="0.25">
      <c r="A1386">
        <v>998836</v>
      </c>
      <c r="B1386">
        <v>1</v>
      </c>
      <c r="C1386">
        <v>998908</v>
      </c>
      <c r="D1386" t="s">
        <v>2099</v>
      </c>
      <c r="E1386">
        <v>24</v>
      </c>
      <c r="F1386">
        <v>12</v>
      </c>
      <c r="G1386">
        <v>0</v>
      </c>
      <c r="H1386">
        <v>0</v>
      </c>
      <c r="I1386" t="s">
        <v>5</v>
      </c>
      <c r="J1386" t="s">
        <v>570</v>
      </c>
      <c r="K1386" t="s">
        <v>1758</v>
      </c>
      <c r="L1386" s="3">
        <v>45870</v>
      </c>
      <c r="M13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86" s="3">
        <v>45831</v>
      </c>
      <c r="O1386" s="5">
        <f>IFERROR((PlanMasine[[#This Row],[Norma]]/PlanMasine[[#This Row],[Q]])*(PlanMasine[[#This Row],[Q]]/SUMIF(C:C,PlanMasine[[#This Row],[RN]],B:B)*PlanMasine[[#This Row],[KPLQ]]),0)</f>
        <v>2</v>
      </c>
      <c r="P1386">
        <v>227592</v>
      </c>
      <c r="Q1386">
        <f>COUNTIF(PROMJENA!A:A,PlanMasine[[#This Row],[KPL]]&amp;"-"&amp;PlanMasine[[#This Row],[RN]])</f>
        <v>0</v>
      </c>
      <c r="R1386">
        <f>IFERROR(INDEX(REDOSLIJED!A:A,MATCH(PlanMasine[[#This Row],[KPL]],REDOSLIJED!B:B,0)),MAX(REDOSLIJED!A:A)+1)</f>
        <v>45</v>
      </c>
      <c r="S1386" s="9">
        <f>SUM($M$2:M1386)</f>
        <v>5.409722222222288</v>
      </c>
      <c r="T1386" s="3">
        <f>PlanMasine[[#This Row],[Datum SAS]]-1</f>
        <v>45830</v>
      </c>
      <c r="U1386">
        <f>WEEKDAY(PlanMasine[[#This Row],[ZAVRŠETAK MAŠINSKE]],2)</f>
        <v>7</v>
      </c>
      <c r="V1386" s="3">
        <f>IF(WEEKDAY(PlanMasine[[#This Row],[Datum SAS]]-1,2)=7,PlanMasine[[#This Row],[Datum SAS]]-3,PlanMasine[[#This Row],[Datum SAS]]-1)</f>
        <v>45828</v>
      </c>
      <c r="W1386">
        <f>WEEKNUM(PlanMasine[[#This Row],[Column2]],1)</f>
        <v>25</v>
      </c>
    </row>
    <row r="1387" spans="1:23" x14ac:dyDescent="0.25">
      <c r="A1387">
        <v>998836</v>
      </c>
      <c r="B1387">
        <v>1</v>
      </c>
      <c r="C1387">
        <v>998882</v>
      </c>
      <c r="D1387" t="s">
        <v>1730</v>
      </c>
      <c r="E1387">
        <v>60</v>
      </c>
      <c r="F1387">
        <v>12</v>
      </c>
      <c r="G1387">
        <v>0</v>
      </c>
      <c r="H1387">
        <v>0</v>
      </c>
      <c r="I1387" t="s">
        <v>5</v>
      </c>
      <c r="J1387" t="s">
        <v>570</v>
      </c>
      <c r="K1387" t="s">
        <v>1758</v>
      </c>
      <c r="L1387" s="3">
        <v>45870</v>
      </c>
      <c r="M13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87" s="3">
        <v>45831</v>
      </c>
      <c r="O1387" s="5">
        <f>IFERROR((PlanMasine[[#This Row],[Norma]]/PlanMasine[[#This Row],[Q]])*(PlanMasine[[#This Row],[Q]]/SUMIF(C:C,PlanMasine[[#This Row],[RN]],B:B)*PlanMasine[[#This Row],[KPLQ]]),0)</f>
        <v>5</v>
      </c>
      <c r="P1387">
        <v>227566</v>
      </c>
      <c r="Q1387">
        <f>COUNTIF(PROMJENA!A:A,PlanMasine[[#This Row],[KPL]]&amp;"-"&amp;PlanMasine[[#This Row],[RN]])</f>
        <v>0</v>
      </c>
      <c r="R1387">
        <f>IFERROR(INDEX(REDOSLIJED!A:A,MATCH(PlanMasine[[#This Row],[KPL]],REDOSLIJED!B:B,0)),MAX(REDOSLIJED!A:A)+1)</f>
        <v>45</v>
      </c>
      <c r="S1387" s="9">
        <f>SUM($M$2:M1387)</f>
        <v>5.4131944444445104</v>
      </c>
      <c r="T1387" s="3">
        <f>PlanMasine[[#This Row],[Datum SAS]]-1</f>
        <v>45830</v>
      </c>
      <c r="U1387">
        <f>WEEKDAY(PlanMasine[[#This Row],[ZAVRŠETAK MAŠINSKE]],2)</f>
        <v>7</v>
      </c>
      <c r="V1387" s="3">
        <f>IF(WEEKDAY(PlanMasine[[#This Row],[Datum SAS]]-1,2)=7,PlanMasine[[#This Row],[Datum SAS]]-3,PlanMasine[[#This Row],[Datum SAS]]-1)</f>
        <v>45828</v>
      </c>
      <c r="W1387">
        <f>WEEKNUM(PlanMasine[[#This Row],[Column2]],1)</f>
        <v>25</v>
      </c>
    </row>
    <row r="1388" spans="1:23" x14ac:dyDescent="0.25">
      <c r="A1388">
        <v>998836</v>
      </c>
      <c r="B1388">
        <v>1</v>
      </c>
      <c r="C1388">
        <v>998875</v>
      </c>
      <c r="D1388" t="s">
        <v>1963</v>
      </c>
      <c r="E1388">
        <v>48</v>
      </c>
      <c r="F1388">
        <v>12</v>
      </c>
      <c r="G1388">
        <v>0</v>
      </c>
      <c r="H1388">
        <v>0</v>
      </c>
      <c r="I1388" t="s">
        <v>5</v>
      </c>
      <c r="J1388" t="s">
        <v>570</v>
      </c>
      <c r="K1388" t="s">
        <v>1758</v>
      </c>
      <c r="L1388" s="3">
        <v>45870</v>
      </c>
      <c r="M13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88" s="3">
        <v>45831</v>
      </c>
      <c r="O1388" s="5">
        <f>IFERROR((PlanMasine[[#This Row],[Norma]]/PlanMasine[[#This Row],[Q]])*(PlanMasine[[#This Row],[Q]]/SUMIF(C:C,PlanMasine[[#This Row],[RN]],B:B)*PlanMasine[[#This Row],[KPLQ]]),0)</f>
        <v>4</v>
      </c>
      <c r="P1388">
        <v>227559</v>
      </c>
      <c r="Q1388">
        <f>COUNTIF(PROMJENA!A:A,PlanMasine[[#This Row],[KPL]]&amp;"-"&amp;PlanMasine[[#This Row],[RN]])</f>
        <v>0</v>
      </c>
      <c r="R1388">
        <f>IFERROR(INDEX(REDOSLIJED!A:A,MATCH(PlanMasine[[#This Row],[KPL]],REDOSLIJED!B:B,0)),MAX(REDOSLIJED!A:A)+1)</f>
        <v>45</v>
      </c>
      <c r="S1388" s="9">
        <f>SUM($M$2:M1388)</f>
        <v>5.4159722222222886</v>
      </c>
      <c r="T1388" s="3">
        <f>PlanMasine[[#This Row],[Datum SAS]]-1</f>
        <v>45830</v>
      </c>
      <c r="U1388">
        <f>WEEKDAY(PlanMasine[[#This Row],[ZAVRŠETAK MAŠINSKE]],2)</f>
        <v>7</v>
      </c>
      <c r="V1388" s="3">
        <f>IF(WEEKDAY(PlanMasine[[#This Row],[Datum SAS]]-1,2)=7,PlanMasine[[#This Row],[Datum SAS]]-3,PlanMasine[[#This Row],[Datum SAS]]-1)</f>
        <v>45828</v>
      </c>
      <c r="W1388">
        <f>WEEKNUM(PlanMasine[[#This Row],[Column2]],1)</f>
        <v>25</v>
      </c>
    </row>
    <row r="1389" spans="1:23" x14ac:dyDescent="0.25">
      <c r="A1389">
        <v>998836</v>
      </c>
      <c r="B1389">
        <v>1</v>
      </c>
      <c r="C1389">
        <v>998877</v>
      </c>
      <c r="D1389" t="s">
        <v>1964</v>
      </c>
      <c r="E1389">
        <v>48</v>
      </c>
      <c r="F1389">
        <v>12</v>
      </c>
      <c r="G1389">
        <v>0</v>
      </c>
      <c r="H1389">
        <v>0</v>
      </c>
      <c r="I1389" t="s">
        <v>5</v>
      </c>
      <c r="J1389" t="s">
        <v>570</v>
      </c>
      <c r="K1389" t="s">
        <v>1758</v>
      </c>
      <c r="L1389" s="3">
        <v>45870</v>
      </c>
      <c r="M13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89" s="3">
        <v>45831</v>
      </c>
      <c r="O1389" s="5">
        <f>IFERROR((PlanMasine[[#This Row],[Norma]]/PlanMasine[[#This Row],[Q]])*(PlanMasine[[#This Row],[Q]]/SUMIF(C:C,PlanMasine[[#This Row],[RN]],B:B)*PlanMasine[[#This Row],[KPLQ]]),0)</f>
        <v>4</v>
      </c>
      <c r="P1389">
        <v>227561</v>
      </c>
      <c r="Q1389">
        <f>COUNTIF(PROMJENA!A:A,PlanMasine[[#This Row],[KPL]]&amp;"-"&amp;PlanMasine[[#This Row],[RN]])</f>
        <v>0</v>
      </c>
      <c r="R1389">
        <f>IFERROR(INDEX(REDOSLIJED!A:A,MATCH(PlanMasine[[#This Row],[KPL]],REDOSLIJED!B:B,0)),MAX(REDOSLIJED!A:A)+1)</f>
        <v>45</v>
      </c>
      <c r="S1389" s="9">
        <f>SUM($M$2:M1389)</f>
        <v>5.4187500000000668</v>
      </c>
      <c r="T1389" s="3">
        <f>PlanMasine[[#This Row],[Datum SAS]]-1</f>
        <v>45830</v>
      </c>
      <c r="U1389">
        <f>WEEKDAY(PlanMasine[[#This Row],[ZAVRŠETAK MAŠINSKE]],2)</f>
        <v>7</v>
      </c>
      <c r="V1389" s="3">
        <f>IF(WEEKDAY(PlanMasine[[#This Row],[Datum SAS]]-1,2)=7,PlanMasine[[#This Row],[Datum SAS]]-3,PlanMasine[[#This Row],[Datum SAS]]-1)</f>
        <v>45828</v>
      </c>
      <c r="W1389">
        <f>WEEKNUM(PlanMasine[[#This Row],[Column2]],1)</f>
        <v>25</v>
      </c>
    </row>
    <row r="1390" spans="1:23" x14ac:dyDescent="0.25">
      <c r="A1390">
        <v>998837</v>
      </c>
      <c r="B1390">
        <v>1</v>
      </c>
      <c r="C1390">
        <v>998875</v>
      </c>
      <c r="D1390" t="s">
        <v>1963</v>
      </c>
      <c r="E1390">
        <v>48</v>
      </c>
      <c r="F1390">
        <v>12</v>
      </c>
      <c r="G1390">
        <v>0</v>
      </c>
      <c r="H1390">
        <v>0</v>
      </c>
      <c r="I1390" t="s">
        <v>5</v>
      </c>
      <c r="J1390" t="s">
        <v>570</v>
      </c>
      <c r="K1390" t="s">
        <v>1758</v>
      </c>
      <c r="L1390" s="3">
        <v>45870</v>
      </c>
      <c r="M13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90" s="3">
        <v>45831</v>
      </c>
      <c r="O1390" s="5">
        <f>IFERROR((PlanMasine[[#This Row],[Norma]]/PlanMasine[[#This Row],[Q]])*(PlanMasine[[#This Row],[Q]]/SUMIF(C:C,PlanMasine[[#This Row],[RN]],B:B)*PlanMasine[[#This Row],[KPLQ]]),0)</f>
        <v>4</v>
      </c>
      <c r="P1390">
        <v>227559</v>
      </c>
      <c r="Q1390">
        <f>COUNTIF(PROMJENA!A:A,PlanMasine[[#This Row],[KPL]]&amp;"-"&amp;PlanMasine[[#This Row],[RN]])</f>
        <v>0</v>
      </c>
      <c r="R1390">
        <f>IFERROR(INDEX(REDOSLIJED!A:A,MATCH(PlanMasine[[#This Row],[KPL]],REDOSLIJED!B:B,0)),MAX(REDOSLIJED!A:A)+1)</f>
        <v>45</v>
      </c>
      <c r="S1390" s="9">
        <f>SUM($M$2:M1390)</f>
        <v>5.421527777777845</v>
      </c>
      <c r="T1390" s="3">
        <f>PlanMasine[[#This Row],[Datum SAS]]-1</f>
        <v>45830</v>
      </c>
      <c r="U1390">
        <f>WEEKDAY(PlanMasine[[#This Row],[ZAVRŠETAK MAŠINSKE]],2)</f>
        <v>7</v>
      </c>
      <c r="V1390" s="3">
        <f>IF(WEEKDAY(PlanMasine[[#This Row],[Datum SAS]]-1,2)=7,PlanMasine[[#This Row],[Datum SAS]]-3,PlanMasine[[#This Row],[Datum SAS]]-1)</f>
        <v>45828</v>
      </c>
      <c r="W1390">
        <f>WEEKNUM(PlanMasine[[#This Row],[Column2]],1)</f>
        <v>25</v>
      </c>
    </row>
    <row r="1391" spans="1:23" x14ac:dyDescent="0.25">
      <c r="A1391">
        <v>998837</v>
      </c>
      <c r="B1391">
        <v>1</v>
      </c>
      <c r="C1391">
        <v>998908</v>
      </c>
      <c r="D1391" t="s">
        <v>2099</v>
      </c>
      <c r="E1391">
        <v>24</v>
      </c>
      <c r="F1391">
        <v>12</v>
      </c>
      <c r="G1391">
        <v>0</v>
      </c>
      <c r="H1391">
        <v>0</v>
      </c>
      <c r="I1391" t="s">
        <v>5</v>
      </c>
      <c r="J1391" t="s">
        <v>570</v>
      </c>
      <c r="K1391" t="s">
        <v>1758</v>
      </c>
      <c r="L1391" s="3">
        <v>45870</v>
      </c>
      <c r="M13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91" s="3">
        <v>45831</v>
      </c>
      <c r="O1391" s="5">
        <f>IFERROR((PlanMasine[[#This Row],[Norma]]/PlanMasine[[#This Row],[Q]])*(PlanMasine[[#This Row],[Q]]/SUMIF(C:C,PlanMasine[[#This Row],[RN]],B:B)*PlanMasine[[#This Row],[KPLQ]]),0)</f>
        <v>2</v>
      </c>
      <c r="P1391">
        <v>227592</v>
      </c>
      <c r="Q1391">
        <f>COUNTIF(PROMJENA!A:A,PlanMasine[[#This Row],[KPL]]&amp;"-"&amp;PlanMasine[[#This Row],[RN]])</f>
        <v>0</v>
      </c>
      <c r="R1391">
        <f>IFERROR(INDEX(REDOSLIJED!A:A,MATCH(PlanMasine[[#This Row],[KPL]],REDOSLIJED!B:B,0)),MAX(REDOSLIJED!A:A)+1)</f>
        <v>45</v>
      </c>
      <c r="S1391" s="9">
        <f>SUM($M$2:M1391)</f>
        <v>5.4229166666667341</v>
      </c>
      <c r="T1391" s="3">
        <f>PlanMasine[[#This Row],[Datum SAS]]-1</f>
        <v>45830</v>
      </c>
      <c r="U1391">
        <f>WEEKDAY(PlanMasine[[#This Row],[ZAVRŠETAK MAŠINSKE]],2)</f>
        <v>7</v>
      </c>
      <c r="V1391" s="3">
        <f>IF(WEEKDAY(PlanMasine[[#This Row],[Datum SAS]]-1,2)=7,PlanMasine[[#This Row],[Datum SAS]]-3,PlanMasine[[#This Row],[Datum SAS]]-1)</f>
        <v>45828</v>
      </c>
      <c r="W1391">
        <f>WEEKNUM(PlanMasine[[#This Row],[Column2]],1)</f>
        <v>25</v>
      </c>
    </row>
    <row r="1392" spans="1:23" x14ac:dyDescent="0.25">
      <c r="A1392">
        <v>998837</v>
      </c>
      <c r="B1392">
        <v>1</v>
      </c>
      <c r="C1392">
        <v>998882</v>
      </c>
      <c r="D1392" t="s">
        <v>1730</v>
      </c>
      <c r="E1392">
        <v>60</v>
      </c>
      <c r="F1392">
        <v>12</v>
      </c>
      <c r="G1392">
        <v>0</v>
      </c>
      <c r="H1392">
        <v>0</v>
      </c>
      <c r="I1392" t="s">
        <v>5</v>
      </c>
      <c r="J1392" t="s">
        <v>570</v>
      </c>
      <c r="K1392" t="s">
        <v>1758</v>
      </c>
      <c r="L1392" s="3">
        <v>45870</v>
      </c>
      <c r="M13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92" s="3">
        <v>45831</v>
      </c>
      <c r="O1392" s="5">
        <f>IFERROR((PlanMasine[[#This Row],[Norma]]/PlanMasine[[#This Row],[Q]])*(PlanMasine[[#This Row],[Q]]/SUMIF(C:C,PlanMasine[[#This Row],[RN]],B:B)*PlanMasine[[#This Row],[KPLQ]]),0)</f>
        <v>5</v>
      </c>
      <c r="P1392">
        <v>227566</v>
      </c>
      <c r="Q1392">
        <f>COUNTIF(PROMJENA!A:A,PlanMasine[[#This Row],[KPL]]&amp;"-"&amp;PlanMasine[[#This Row],[RN]])</f>
        <v>0</v>
      </c>
      <c r="R1392">
        <f>IFERROR(INDEX(REDOSLIJED!A:A,MATCH(PlanMasine[[#This Row],[KPL]],REDOSLIJED!B:B,0)),MAX(REDOSLIJED!A:A)+1)</f>
        <v>45</v>
      </c>
      <c r="S1392" s="9">
        <f>SUM($M$2:M1392)</f>
        <v>5.4263888888889564</v>
      </c>
      <c r="T1392" s="3">
        <f>PlanMasine[[#This Row],[Datum SAS]]-1</f>
        <v>45830</v>
      </c>
      <c r="U1392">
        <f>WEEKDAY(PlanMasine[[#This Row],[ZAVRŠETAK MAŠINSKE]],2)</f>
        <v>7</v>
      </c>
      <c r="V1392" s="3">
        <f>IF(WEEKDAY(PlanMasine[[#This Row],[Datum SAS]]-1,2)=7,PlanMasine[[#This Row],[Datum SAS]]-3,PlanMasine[[#This Row],[Datum SAS]]-1)</f>
        <v>45828</v>
      </c>
      <c r="W1392">
        <f>WEEKNUM(PlanMasine[[#This Row],[Column2]],1)</f>
        <v>25</v>
      </c>
    </row>
    <row r="1393" spans="1:23" x14ac:dyDescent="0.25">
      <c r="A1393">
        <v>998837</v>
      </c>
      <c r="B1393">
        <v>1</v>
      </c>
      <c r="C1393">
        <v>998877</v>
      </c>
      <c r="D1393" t="s">
        <v>1964</v>
      </c>
      <c r="E1393">
        <v>48</v>
      </c>
      <c r="F1393">
        <v>12</v>
      </c>
      <c r="G1393">
        <v>0</v>
      </c>
      <c r="H1393">
        <v>0</v>
      </c>
      <c r="I1393" t="s">
        <v>5</v>
      </c>
      <c r="J1393" t="s">
        <v>570</v>
      </c>
      <c r="K1393" t="s">
        <v>1758</v>
      </c>
      <c r="L1393" s="3">
        <v>45870</v>
      </c>
      <c r="M13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93" s="3">
        <v>45831</v>
      </c>
      <c r="O1393" s="5">
        <f>IFERROR((PlanMasine[[#This Row],[Norma]]/PlanMasine[[#This Row],[Q]])*(PlanMasine[[#This Row],[Q]]/SUMIF(C:C,PlanMasine[[#This Row],[RN]],B:B)*PlanMasine[[#This Row],[KPLQ]]),0)</f>
        <v>4</v>
      </c>
      <c r="P1393">
        <v>227561</v>
      </c>
      <c r="Q1393">
        <f>COUNTIF(PROMJENA!A:A,PlanMasine[[#This Row],[KPL]]&amp;"-"&amp;PlanMasine[[#This Row],[RN]])</f>
        <v>0</v>
      </c>
      <c r="R1393">
        <f>IFERROR(INDEX(REDOSLIJED!A:A,MATCH(PlanMasine[[#This Row],[KPL]],REDOSLIJED!B:B,0)),MAX(REDOSLIJED!A:A)+1)</f>
        <v>45</v>
      </c>
      <c r="S1393" s="9">
        <f>SUM($M$2:M1393)</f>
        <v>5.4291666666667346</v>
      </c>
      <c r="T1393" s="3">
        <f>PlanMasine[[#This Row],[Datum SAS]]-1</f>
        <v>45830</v>
      </c>
      <c r="U1393">
        <f>WEEKDAY(PlanMasine[[#This Row],[ZAVRŠETAK MAŠINSKE]],2)</f>
        <v>7</v>
      </c>
      <c r="V1393" s="3">
        <f>IF(WEEKDAY(PlanMasine[[#This Row],[Datum SAS]]-1,2)=7,PlanMasine[[#This Row],[Datum SAS]]-3,PlanMasine[[#This Row],[Datum SAS]]-1)</f>
        <v>45828</v>
      </c>
      <c r="W1393">
        <f>WEEKNUM(PlanMasine[[#This Row],[Column2]],1)</f>
        <v>25</v>
      </c>
    </row>
    <row r="1394" spans="1:23" x14ac:dyDescent="0.25">
      <c r="A1394">
        <v>998837</v>
      </c>
      <c r="B1394">
        <v>1</v>
      </c>
      <c r="C1394">
        <v>998906</v>
      </c>
      <c r="D1394" t="s">
        <v>2100</v>
      </c>
      <c r="E1394">
        <v>24</v>
      </c>
      <c r="F1394">
        <v>12</v>
      </c>
      <c r="G1394">
        <v>0</v>
      </c>
      <c r="H1394">
        <v>0</v>
      </c>
      <c r="I1394" t="s">
        <v>5</v>
      </c>
      <c r="J1394" t="s">
        <v>570</v>
      </c>
      <c r="K1394" t="s">
        <v>1758</v>
      </c>
      <c r="L1394" s="3">
        <v>45870</v>
      </c>
      <c r="M13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94" s="3">
        <v>45831</v>
      </c>
      <c r="O1394" s="5">
        <f>IFERROR((PlanMasine[[#This Row],[Norma]]/PlanMasine[[#This Row],[Q]])*(PlanMasine[[#This Row],[Q]]/SUMIF(C:C,PlanMasine[[#This Row],[RN]],B:B)*PlanMasine[[#This Row],[KPLQ]]),0)</f>
        <v>2</v>
      </c>
      <c r="P1394">
        <v>227590</v>
      </c>
      <c r="Q1394">
        <f>COUNTIF(PROMJENA!A:A,PlanMasine[[#This Row],[KPL]]&amp;"-"&amp;PlanMasine[[#This Row],[RN]])</f>
        <v>0</v>
      </c>
      <c r="R1394">
        <f>IFERROR(INDEX(REDOSLIJED!A:A,MATCH(PlanMasine[[#This Row],[KPL]],REDOSLIJED!B:B,0)),MAX(REDOSLIJED!A:A)+1)</f>
        <v>45</v>
      </c>
      <c r="S1394" s="9">
        <f>SUM($M$2:M1394)</f>
        <v>5.4305555555556237</v>
      </c>
      <c r="T1394" s="3">
        <f>PlanMasine[[#This Row],[Datum SAS]]-1</f>
        <v>45830</v>
      </c>
      <c r="U1394">
        <f>WEEKDAY(PlanMasine[[#This Row],[ZAVRŠETAK MAŠINSKE]],2)</f>
        <v>7</v>
      </c>
      <c r="V1394" s="3">
        <f>IF(WEEKDAY(PlanMasine[[#This Row],[Datum SAS]]-1,2)=7,PlanMasine[[#This Row],[Datum SAS]]-3,PlanMasine[[#This Row],[Datum SAS]]-1)</f>
        <v>45828</v>
      </c>
      <c r="W1394">
        <f>WEEKNUM(PlanMasine[[#This Row],[Column2]],1)</f>
        <v>25</v>
      </c>
    </row>
    <row r="1395" spans="1:23" x14ac:dyDescent="0.25">
      <c r="A1395">
        <v>998838</v>
      </c>
      <c r="B1395">
        <v>1</v>
      </c>
      <c r="C1395">
        <v>998875</v>
      </c>
      <c r="D1395" t="s">
        <v>1963</v>
      </c>
      <c r="E1395">
        <v>48</v>
      </c>
      <c r="F1395">
        <v>12</v>
      </c>
      <c r="G1395">
        <v>0</v>
      </c>
      <c r="H1395">
        <v>0</v>
      </c>
      <c r="I1395" t="s">
        <v>5</v>
      </c>
      <c r="J1395" t="s">
        <v>570</v>
      </c>
      <c r="K1395" t="s">
        <v>1758</v>
      </c>
      <c r="L1395" s="3">
        <v>45870</v>
      </c>
      <c r="M13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95" s="3">
        <v>45831</v>
      </c>
      <c r="O1395" s="5">
        <f>IFERROR((PlanMasine[[#This Row],[Norma]]/PlanMasine[[#This Row],[Q]])*(PlanMasine[[#This Row],[Q]]/SUMIF(C:C,PlanMasine[[#This Row],[RN]],B:B)*PlanMasine[[#This Row],[KPLQ]]),0)</f>
        <v>4</v>
      </c>
      <c r="P1395">
        <v>227559</v>
      </c>
      <c r="Q1395">
        <f>COUNTIF(PROMJENA!A:A,PlanMasine[[#This Row],[KPL]]&amp;"-"&amp;PlanMasine[[#This Row],[RN]])</f>
        <v>0</v>
      </c>
      <c r="R1395">
        <f>IFERROR(INDEX(REDOSLIJED!A:A,MATCH(PlanMasine[[#This Row],[KPL]],REDOSLIJED!B:B,0)),MAX(REDOSLIJED!A:A)+1)</f>
        <v>45</v>
      </c>
      <c r="S1395" s="9">
        <f>SUM($M$2:M1395)</f>
        <v>5.433333333333402</v>
      </c>
      <c r="T1395" s="3">
        <f>PlanMasine[[#This Row],[Datum SAS]]-1</f>
        <v>45830</v>
      </c>
      <c r="U1395">
        <f>WEEKDAY(PlanMasine[[#This Row],[ZAVRŠETAK MAŠINSKE]],2)</f>
        <v>7</v>
      </c>
      <c r="V1395" s="3">
        <f>IF(WEEKDAY(PlanMasine[[#This Row],[Datum SAS]]-1,2)=7,PlanMasine[[#This Row],[Datum SAS]]-3,PlanMasine[[#This Row],[Datum SAS]]-1)</f>
        <v>45828</v>
      </c>
      <c r="W1395">
        <f>WEEKNUM(PlanMasine[[#This Row],[Column2]],1)</f>
        <v>25</v>
      </c>
    </row>
    <row r="1396" spans="1:23" x14ac:dyDescent="0.25">
      <c r="A1396">
        <v>998838</v>
      </c>
      <c r="B1396">
        <v>1</v>
      </c>
      <c r="C1396">
        <v>998877</v>
      </c>
      <c r="D1396" t="s">
        <v>1964</v>
      </c>
      <c r="E1396">
        <v>48</v>
      </c>
      <c r="F1396">
        <v>12</v>
      </c>
      <c r="G1396">
        <v>0</v>
      </c>
      <c r="H1396">
        <v>0</v>
      </c>
      <c r="I1396" t="s">
        <v>5</v>
      </c>
      <c r="J1396" t="s">
        <v>570</v>
      </c>
      <c r="K1396" t="s">
        <v>1758</v>
      </c>
      <c r="L1396" s="3">
        <v>45870</v>
      </c>
      <c r="M13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396" s="3">
        <v>45831</v>
      </c>
      <c r="O1396" s="5">
        <f>IFERROR((PlanMasine[[#This Row],[Norma]]/PlanMasine[[#This Row],[Q]])*(PlanMasine[[#This Row],[Q]]/SUMIF(C:C,PlanMasine[[#This Row],[RN]],B:B)*PlanMasine[[#This Row],[KPLQ]]),0)</f>
        <v>4</v>
      </c>
      <c r="P1396">
        <v>227561</v>
      </c>
      <c r="Q1396">
        <f>COUNTIF(PROMJENA!A:A,PlanMasine[[#This Row],[KPL]]&amp;"-"&amp;PlanMasine[[#This Row],[RN]])</f>
        <v>0</v>
      </c>
      <c r="R1396">
        <f>IFERROR(INDEX(REDOSLIJED!A:A,MATCH(PlanMasine[[#This Row],[KPL]],REDOSLIJED!B:B,0)),MAX(REDOSLIJED!A:A)+1)</f>
        <v>45</v>
      </c>
      <c r="S1396" s="9">
        <f>SUM($M$2:M1396)</f>
        <v>5.4361111111111802</v>
      </c>
      <c r="T1396" s="3">
        <f>PlanMasine[[#This Row],[Datum SAS]]-1</f>
        <v>45830</v>
      </c>
      <c r="U1396">
        <f>WEEKDAY(PlanMasine[[#This Row],[ZAVRŠETAK MAŠINSKE]],2)</f>
        <v>7</v>
      </c>
      <c r="V1396" s="3">
        <f>IF(WEEKDAY(PlanMasine[[#This Row],[Datum SAS]]-1,2)=7,PlanMasine[[#This Row],[Datum SAS]]-3,PlanMasine[[#This Row],[Datum SAS]]-1)</f>
        <v>45828</v>
      </c>
      <c r="W1396">
        <f>WEEKNUM(PlanMasine[[#This Row],[Column2]],1)</f>
        <v>25</v>
      </c>
    </row>
    <row r="1397" spans="1:23" x14ac:dyDescent="0.25">
      <c r="A1397">
        <v>998838</v>
      </c>
      <c r="B1397">
        <v>1</v>
      </c>
      <c r="C1397">
        <v>998906</v>
      </c>
      <c r="D1397" t="s">
        <v>2100</v>
      </c>
      <c r="E1397">
        <v>24</v>
      </c>
      <c r="F1397">
        <v>12</v>
      </c>
      <c r="G1397">
        <v>0</v>
      </c>
      <c r="H1397">
        <v>0</v>
      </c>
      <c r="I1397" t="s">
        <v>5</v>
      </c>
      <c r="J1397" t="s">
        <v>570</v>
      </c>
      <c r="K1397" t="s">
        <v>1758</v>
      </c>
      <c r="L1397" s="3">
        <v>45870</v>
      </c>
      <c r="M13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97" s="3">
        <v>45831</v>
      </c>
      <c r="O1397" s="5">
        <f>IFERROR((PlanMasine[[#This Row],[Norma]]/PlanMasine[[#This Row],[Q]])*(PlanMasine[[#This Row],[Q]]/SUMIF(C:C,PlanMasine[[#This Row],[RN]],B:B)*PlanMasine[[#This Row],[KPLQ]]),0)</f>
        <v>2</v>
      </c>
      <c r="P1397">
        <v>227590</v>
      </c>
      <c r="Q1397">
        <f>COUNTIF(PROMJENA!A:A,PlanMasine[[#This Row],[KPL]]&amp;"-"&amp;PlanMasine[[#This Row],[RN]])</f>
        <v>0</v>
      </c>
      <c r="R1397">
        <f>IFERROR(INDEX(REDOSLIJED!A:A,MATCH(PlanMasine[[#This Row],[KPL]],REDOSLIJED!B:B,0)),MAX(REDOSLIJED!A:A)+1)</f>
        <v>45</v>
      </c>
      <c r="S1397" s="9">
        <f>SUM($M$2:M1397)</f>
        <v>5.4375000000000693</v>
      </c>
      <c r="T1397" s="3">
        <f>PlanMasine[[#This Row],[Datum SAS]]-1</f>
        <v>45830</v>
      </c>
      <c r="U1397">
        <f>WEEKDAY(PlanMasine[[#This Row],[ZAVRŠETAK MAŠINSKE]],2)</f>
        <v>7</v>
      </c>
      <c r="V1397" s="3">
        <f>IF(WEEKDAY(PlanMasine[[#This Row],[Datum SAS]]-1,2)=7,PlanMasine[[#This Row],[Datum SAS]]-3,PlanMasine[[#This Row],[Datum SAS]]-1)</f>
        <v>45828</v>
      </c>
      <c r="W1397">
        <f>WEEKNUM(PlanMasine[[#This Row],[Column2]],1)</f>
        <v>25</v>
      </c>
    </row>
    <row r="1398" spans="1:23" x14ac:dyDescent="0.25">
      <c r="A1398">
        <v>998838</v>
      </c>
      <c r="B1398">
        <v>1</v>
      </c>
      <c r="C1398">
        <v>998882</v>
      </c>
      <c r="D1398" t="s">
        <v>1730</v>
      </c>
      <c r="E1398">
        <v>60</v>
      </c>
      <c r="F1398">
        <v>12</v>
      </c>
      <c r="G1398">
        <v>0</v>
      </c>
      <c r="H1398">
        <v>0</v>
      </c>
      <c r="I1398" t="s">
        <v>5</v>
      </c>
      <c r="J1398" t="s">
        <v>570</v>
      </c>
      <c r="K1398" t="s">
        <v>1758</v>
      </c>
      <c r="L1398" s="3">
        <v>45870</v>
      </c>
      <c r="M13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398" s="3">
        <v>45831</v>
      </c>
      <c r="O1398" s="5">
        <f>IFERROR((PlanMasine[[#This Row],[Norma]]/PlanMasine[[#This Row],[Q]])*(PlanMasine[[#This Row],[Q]]/SUMIF(C:C,PlanMasine[[#This Row],[RN]],B:B)*PlanMasine[[#This Row],[KPLQ]]),0)</f>
        <v>5</v>
      </c>
      <c r="P1398">
        <v>227566</v>
      </c>
      <c r="Q1398">
        <f>COUNTIF(PROMJENA!A:A,PlanMasine[[#This Row],[KPL]]&amp;"-"&amp;PlanMasine[[#This Row],[RN]])</f>
        <v>0</v>
      </c>
      <c r="R1398">
        <f>IFERROR(INDEX(REDOSLIJED!A:A,MATCH(PlanMasine[[#This Row],[KPL]],REDOSLIJED!B:B,0)),MAX(REDOSLIJED!A:A)+1)</f>
        <v>45</v>
      </c>
      <c r="S1398" s="9">
        <f>SUM($M$2:M1398)</f>
        <v>5.4409722222222916</v>
      </c>
      <c r="T1398" s="3">
        <f>PlanMasine[[#This Row],[Datum SAS]]-1</f>
        <v>45830</v>
      </c>
      <c r="U1398">
        <f>WEEKDAY(PlanMasine[[#This Row],[ZAVRŠETAK MAŠINSKE]],2)</f>
        <v>7</v>
      </c>
      <c r="V1398" s="3">
        <f>IF(WEEKDAY(PlanMasine[[#This Row],[Datum SAS]]-1,2)=7,PlanMasine[[#This Row],[Datum SAS]]-3,PlanMasine[[#This Row],[Datum SAS]]-1)</f>
        <v>45828</v>
      </c>
      <c r="W1398">
        <f>WEEKNUM(PlanMasine[[#This Row],[Column2]],1)</f>
        <v>25</v>
      </c>
    </row>
    <row r="1399" spans="1:23" x14ac:dyDescent="0.25">
      <c r="A1399">
        <v>998838</v>
      </c>
      <c r="B1399">
        <v>1</v>
      </c>
      <c r="C1399">
        <v>998908</v>
      </c>
      <c r="D1399" t="s">
        <v>2099</v>
      </c>
      <c r="E1399">
        <v>24</v>
      </c>
      <c r="F1399">
        <v>12</v>
      </c>
      <c r="G1399">
        <v>0</v>
      </c>
      <c r="H1399">
        <v>0</v>
      </c>
      <c r="I1399" t="s">
        <v>5</v>
      </c>
      <c r="J1399" t="s">
        <v>570</v>
      </c>
      <c r="K1399" t="s">
        <v>1758</v>
      </c>
      <c r="L1399" s="3">
        <v>45870</v>
      </c>
      <c r="M13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399" s="3">
        <v>45831</v>
      </c>
      <c r="O1399" s="5">
        <f>IFERROR((PlanMasine[[#This Row],[Norma]]/PlanMasine[[#This Row],[Q]])*(PlanMasine[[#This Row],[Q]]/SUMIF(C:C,PlanMasine[[#This Row],[RN]],B:B)*PlanMasine[[#This Row],[KPLQ]]),0)</f>
        <v>2</v>
      </c>
      <c r="P1399">
        <v>227592</v>
      </c>
      <c r="Q1399">
        <f>COUNTIF(PROMJENA!A:A,PlanMasine[[#This Row],[KPL]]&amp;"-"&amp;PlanMasine[[#This Row],[RN]])</f>
        <v>0</v>
      </c>
      <c r="R1399">
        <f>IFERROR(INDEX(REDOSLIJED!A:A,MATCH(PlanMasine[[#This Row],[KPL]],REDOSLIJED!B:B,0)),MAX(REDOSLIJED!A:A)+1)</f>
        <v>45</v>
      </c>
      <c r="S1399" s="9">
        <f>SUM($M$2:M1399)</f>
        <v>5.4423611111111807</v>
      </c>
      <c r="T1399" s="3">
        <f>PlanMasine[[#This Row],[Datum SAS]]-1</f>
        <v>45830</v>
      </c>
      <c r="U1399">
        <f>WEEKDAY(PlanMasine[[#This Row],[ZAVRŠETAK MAŠINSKE]],2)</f>
        <v>7</v>
      </c>
      <c r="V1399" s="3">
        <f>IF(WEEKDAY(PlanMasine[[#This Row],[Datum SAS]]-1,2)=7,PlanMasine[[#This Row],[Datum SAS]]-3,PlanMasine[[#This Row],[Datum SAS]]-1)</f>
        <v>45828</v>
      </c>
      <c r="W1399">
        <f>WEEKNUM(PlanMasine[[#This Row],[Column2]],1)</f>
        <v>25</v>
      </c>
    </row>
    <row r="1400" spans="1:23" x14ac:dyDescent="0.25">
      <c r="A1400">
        <v>998839</v>
      </c>
      <c r="B1400">
        <v>1</v>
      </c>
      <c r="C1400">
        <v>998877</v>
      </c>
      <c r="D1400" t="s">
        <v>1964</v>
      </c>
      <c r="E1400">
        <v>48</v>
      </c>
      <c r="F1400">
        <v>12</v>
      </c>
      <c r="G1400">
        <v>0</v>
      </c>
      <c r="H1400">
        <v>0</v>
      </c>
      <c r="I1400" t="s">
        <v>5</v>
      </c>
      <c r="J1400" t="s">
        <v>570</v>
      </c>
      <c r="K1400" t="s">
        <v>1758</v>
      </c>
      <c r="L1400" s="3">
        <v>45870</v>
      </c>
      <c r="M14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00" s="3">
        <v>45831</v>
      </c>
      <c r="O1400" s="5">
        <f>IFERROR((PlanMasine[[#This Row],[Norma]]/PlanMasine[[#This Row],[Q]])*(PlanMasine[[#This Row],[Q]]/SUMIF(C:C,PlanMasine[[#This Row],[RN]],B:B)*PlanMasine[[#This Row],[KPLQ]]),0)</f>
        <v>4</v>
      </c>
      <c r="P1400">
        <v>227561</v>
      </c>
      <c r="Q1400">
        <f>COUNTIF(PROMJENA!A:A,PlanMasine[[#This Row],[KPL]]&amp;"-"&amp;PlanMasine[[#This Row],[RN]])</f>
        <v>0</v>
      </c>
      <c r="R1400">
        <f>IFERROR(INDEX(REDOSLIJED!A:A,MATCH(PlanMasine[[#This Row],[KPL]],REDOSLIJED!B:B,0)),MAX(REDOSLIJED!A:A)+1)</f>
        <v>45</v>
      </c>
      <c r="S1400" s="9">
        <f>SUM($M$2:M1400)</f>
        <v>5.4451388888889589</v>
      </c>
      <c r="T1400" s="3">
        <f>PlanMasine[[#This Row],[Datum SAS]]-1</f>
        <v>45830</v>
      </c>
      <c r="U1400">
        <f>WEEKDAY(PlanMasine[[#This Row],[ZAVRŠETAK MAŠINSKE]],2)</f>
        <v>7</v>
      </c>
      <c r="V1400" s="3">
        <f>IF(WEEKDAY(PlanMasine[[#This Row],[Datum SAS]]-1,2)=7,PlanMasine[[#This Row],[Datum SAS]]-3,PlanMasine[[#This Row],[Datum SAS]]-1)</f>
        <v>45828</v>
      </c>
      <c r="W1400">
        <f>WEEKNUM(PlanMasine[[#This Row],[Column2]],1)</f>
        <v>25</v>
      </c>
    </row>
    <row r="1401" spans="1:23" x14ac:dyDescent="0.25">
      <c r="A1401">
        <v>998839</v>
      </c>
      <c r="B1401">
        <v>1</v>
      </c>
      <c r="C1401">
        <v>998882</v>
      </c>
      <c r="D1401" t="s">
        <v>1730</v>
      </c>
      <c r="E1401">
        <v>60</v>
      </c>
      <c r="F1401">
        <v>12</v>
      </c>
      <c r="G1401">
        <v>0</v>
      </c>
      <c r="H1401">
        <v>0</v>
      </c>
      <c r="I1401" t="s">
        <v>5</v>
      </c>
      <c r="J1401" t="s">
        <v>570</v>
      </c>
      <c r="K1401" t="s">
        <v>1758</v>
      </c>
      <c r="L1401" s="3">
        <v>45870</v>
      </c>
      <c r="M14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01" s="3">
        <v>45831</v>
      </c>
      <c r="O1401" s="5">
        <f>IFERROR((PlanMasine[[#This Row],[Norma]]/PlanMasine[[#This Row],[Q]])*(PlanMasine[[#This Row],[Q]]/SUMIF(C:C,PlanMasine[[#This Row],[RN]],B:B)*PlanMasine[[#This Row],[KPLQ]]),0)</f>
        <v>5</v>
      </c>
      <c r="P1401">
        <v>227566</v>
      </c>
      <c r="Q1401">
        <f>COUNTIF(PROMJENA!A:A,PlanMasine[[#This Row],[KPL]]&amp;"-"&amp;PlanMasine[[#This Row],[RN]])</f>
        <v>0</v>
      </c>
      <c r="R1401">
        <f>IFERROR(INDEX(REDOSLIJED!A:A,MATCH(PlanMasine[[#This Row],[KPL]],REDOSLIJED!B:B,0)),MAX(REDOSLIJED!A:A)+1)</f>
        <v>45</v>
      </c>
      <c r="S1401" s="9">
        <f>SUM($M$2:M1401)</f>
        <v>5.4486111111111812</v>
      </c>
      <c r="T1401" s="3">
        <f>PlanMasine[[#This Row],[Datum SAS]]-1</f>
        <v>45830</v>
      </c>
      <c r="U1401">
        <f>WEEKDAY(PlanMasine[[#This Row],[ZAVRŠETAK MAŠINSKE]],2)</f>
        <v>7</v>
      </c>
      <c r="V1401" s="3">
        <f>IF(WEEKDAY(PlanMasine[[#This Row],[Datum SAS]]-1,2)=7,PlanMasine[[#This Row],[Datum SAS]]-3,PlanMasine[[#This Row],[Datum SAS]]-1)</f>
        <v>45828</v>
      </c>
      <c r="W1401">
        <f>WEEKNUM(PlanMasine[[#This Row],[Column2]],1)</f>
        <v>25</v>
      </c>
    </row>
    <row r="1402" spans="1:23" x14ac:dyDescent="0.25">
      <c r="A1402">
        <v>998839</v>
      </c>
      <c r="B1402">
        <v>1</v>
      </c>
      <c r="C1402">
        <v>998906</v>
      </c>
      <c r="D1402" t="s">
        <v>2100</v>
      </c>
      <c r="E1402">
        <v>24</v>
      </c>
      <c r="F1402">
        <v>12</v>
      </c>
      <c r="G1402">
        <v>0</v>
      </c>
      <c r="H1402">
        <v>0</v>
      </c>
      <c r="I1402" t="s">
        <v>5</v>
      </c>
      <c r="J1402" t="s">
        <v>570</v>
      </c>
      <c r="K1402" t="s">
        <v>1758</v>
      </c>
      <c r="L1402" s="3">
        <v>45870</v>
      </c>
      <c r="M14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02" s="3">
        <v>45831</v>
      </c>
      <c r="O1402" s="5">
        <f>IFERROR((PlanMasine[[#This Row],[Norma]]/PlanMasine[[#This Row],[Q]])*(PlanMasine[[#This Row],[Q]]/SUMIF(C:C,PlanMasine[[#This Row],[RN]],B:B)*PlanMasine[[#This Row],[KPLQ]]),0)</f>
        <v>2</v>
      </c>
      <c r="P1402">
        <v>227590</v>
      </c>
      <c r="Q1402">
        <f>COUNTIF(PROMJENA!A:A,PlanMasine[[#This Row],[KPL]]&amp;"-"&amp;PlanMasine[[#This Row],[RN]])</f>
        <v>0</v>
      </c>
      <c r="R1402">
        <f>IFERROR(INDEX(REDOSLIJED!A:A,MATCH(PlanMasine[[#This Row],[KPL]],REDOSLIJED!B:B,0)),MAX(REDOSLIJED!A:A)+1)</f>
        <v>45</v>
      </c>
      <c r="S1402" s="9">
        <f>SUM($M$2:M1402)</f>
        <v>5.4500000000000703</v>
      </c>
      <c r="T1402" s="3">
        <f>PlanMasine[[#This Row],[Datum SAS]]-1</f>
        <v>45830</v>
      </c>
      <c r="U1402">
        <f>WEEKDAY(PlanMasine[[#This Row],[ZAVRŠETAK MAŠINSKE]],2)</f>
        <v>7</v>
      </c>
      <c r="V1402" s="3">
        <f>IF(WEEKDAY(PlanMasine[[#This Row],[Datum SAS]]-1,2)=7,PlanMasine[[#This Row],[Datum SAS]]-3,PlanMasine[[#This Row],[Datum SAS]]-1)</f>
        <v>45828</v>
      </c>
      <c r="W1402">
        <f>WEEKNUM(PlanMasine[[#This Row],[Column2]],1)</f>
        <v>25</v>
      </c>
    </row>
    <row r="1403" spans="1:23" x14ac:dyDescent="0.25">
      <c r="A1403">
        <v>998839</v>
      </c>
      <c r="B1403">
        <v>1</v>
      </c>
      <c r="C1403">
        <v>998908</v>
      </c>
      <c r="D1403" t="s">
        <v>2099</v>
      </c>
      <c r="E1403">
        <v>24</v>
      </c>
      <c r="F1403">
        <v>12</v>
      </c>
      <c r="G1403">
        <v>0</v>
      </c>
      <c r="H1403">
        <v>0</v>
      </c>
      <c r="I1403" t="s">
        <v>5</v>
      </c>
      <c r="J1403" t="s">
        <v>570</v>
      </c>
      <c r="K1403" t="s">
        <v>1758</v>
      </c>
      <c r="L1403" s="3">
        <v>45870</v>
      </c>
      <c r="M14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03" s="3">
        <v>45831</v>
      </c>
      <c r="O1403" s="5">
        <f>IFERROR((PlanMasine[[#This Row],[Norma]]/PlanMasine[[#This Row],[Q]])*(PlanMasine[[#This Row],[Q]]/SUMIF(C:C,PlanMasine[[#This Row],[RN]],B:B)*PlanMasine[[#This Row],[KPLQ]]),0)</f>
        <v>2</v>
      </c>
      <c r="P1403">
        <v>227592</v>
      </c>
      <c r="Q1403">
        <f>COUNTIF(PROMJENA!A:A,PlanMasine[[#This Row],[KPL]]&amp;"-"&amp;PlanMasine[[#This Row],[RN]])</f>
        <v>0</v>
      </c>
      <c r="R1403">
        <f>IFERROR(INDEX(REDOSLIJED!A:A,MATCH(PlanMasine[[#This Row],[KPL]],REDOSLIJED!B:B,0)),MAX(REDOSLIJED!A:A)+1)</f>
        <v>45</v>
      </c>
      <c r="S1403" s="9">
        <f>SUM($M$2:M1403)</f>
        <v>5.4513888888889594</v>
      </c>
      <c r="T1403" s="3">
        <f>PlanMasine[[#This Row],[Datum SAS]]-1</f>
        <v>45830</v>
      </c>
      <c r="U1403">
        <f>WEEKDAY(PlanMasine[[#This Row],[ZAVRŠETAK MAŠINSKE]],2)</f>
        <v>7</v>
      </c>
      <c r="V1403" s="3">
        <f>IF(WEEKDAY(PlanMasine[[#This Row],[Datum SAS]]-1,2)=7,PlanMasine[[#This Row],[Datum SAS]]-3,PlanMasine[[#This Row],[Datum SAS]]-1)</f>
        <v>45828</v>
      </c>
      <c r="W1403">
        <f>WEEKNUM(PlanMasine[[#This Row],[Column2]],1)</f>
        <v>25</v>
      </c>
    </row>
    <row r="1404" spans="1:23" x14ac:dyDescent="0.25">
      <c r="A1404">
        <v>998839</v>
      </c>
      <c r="B1404">
        <v>1</v>
      </c>
      <c r="C1404">
        <v>998875</v>
      </c>
      <c r="D1404" t="s">
        <v>1963</v>
      </c>
      <c r="E1404">
        <v>48</v>
      </c>
      <c r="F1404">
        <v>12</v>
      </c>
      <c r="G1404">
        <v>0</v>
      </c>
      <c r="H1404">
        <v>0</v>
      </c>
      <c r="I1404" t="s">
        <v>5</v>
      </c>
      <c r="J1404" t="s">
        <v>570</v>
      </c>
      <c r="K1404" t="s">
        <v>1758</v>
      </c>
      <c r="L1404" s="3">
        <v>45870</v>
      </c>
      <c r="M14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04" s="3">
        <v>45831</v>
      </c>
      <c r="O1404" s="5">
        <f>IFERROR((PlanMasine[[#This Row],[Norma]]/PlanMasine[[#This Row],[Q]])*(PlanMasine[[#This Row],[Q]]/SUMIF(C:C,PlanMasine[[#This Row],[RN]],B:B)*PlanMasine[[#This Row],[KPLQ]]),0)</f>
        <v>4</v>
      </c>
      <c r="P1404">
        <v>227559</v>
      </c>
      <c r="Q1404">
        <f>COUNTIF(PROMJENA!A:A,PlanMasine[[#This Row],[KPL]]&amp;"-"&amp;PlanMasine[[#This Row],[RN]])</f>
        <v>0</v>
      </c>
      <c r="R1404">
        <f>IFERROR(INDEX(REDOSLIJED!A:A,MATCH(PlanMasine[[#This Row],[KPL]],REDOSLIJED!B:B,0)),MAX(REDOSLIJED!A:A)+1)</f>
        <v>45</v>
      </c>
      <c r="S1404" s="9">
        <f>SUM($M$2:M1404)</f>
        <v>5.4541666666667377</v>
      </c>
      <c r="T1404" s="3">
        <f>PlanMasine[[#This Row],[Datum SAS]]-1</f>
        <v>45830</v>
      </c>
      <c r="U1404">
        <f>WEEKDAY(PlanMasine[[#This Row],[ZAVRŠETAK MAŠINSKE]],2)</f>
        <v>7</v>
      </c>
      <c r="V1404" s="3">
        <f>IF(WEEKDAY(PlanMasine[[#This Row],[Datum SAS]]-1,2)=7,PlanMasine[[#This Row],[Datum SAS]]-3,PlanMasine[[#This Row],[Datum SAS]]-1)</f>
        <v>45828</v>
      </c>
      <c r="W1404">
        <f>WEEKNUM(PlanMasine[[#This Row],[Column2]],1)</f>
        <v>25</v>
      </c>
    </row>
    <row r="1405" spans="1:23" x14ac:dyDescent="0.25">
      <c r="A1405">
        <v>998840</v>
      </c>
      <c r="B1405">
        <v>1</v>
      </c>
      <c r="C1405">
        <v>998906</v>
      </c>
      <c r="D1405" t="s">
        <v>2100</v>
      </c>
      <c r="E1405">
        <v>24</v>
      </c>
      <c r="F1405">
        <v>12</v>
      </c>
      <c r="G1405">
        <v>0</v>
      </c>
      <c r="H1405">
        <v>0</v>
      </c>
      <c r="I1405" t="s">
        <v>5</v>
      </c>
      <c r="J1405" t="s">
        <v>570</v>
      </c>
      <c r="K1405" t="s">
        <v>1758</v>
      </c>
      <c r="L1405" s="3">
        <v>45870</v>
      </c>
      <c r="M14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05" s="3">
        <v>45831</v>
      </c>
      <c r="O1405" s="5">
        <f>IFERROR((PlanMasine[[#This Row],[Norma]]/PlanMasine[[#This Row],[Q]])*(PlanMasine[[#This Row],[Q]]/SUMIF(C:C,PlanMasine[[#This Row],[RN]],B:B)*PlanMasine[[#This Row],[KPLQ]]),0)</f>
        <v>2</v>
      </c>
      <c r="P1405">
        <v>227590</v>
      </c>
      <c r="Q1405">
        <f>COUNTIF(PROMJENA!A:A,PlanMasine[[#This Row],[KPL]]&amp;"-"&amp;PlanMasine[[#This Row],[RN]])</f>
        <v>0</v>
      </c>
      <c r="R1405">
        <f>IFERROR(INDEX(REDOSLIJED!A:A,MATCH(PlanMasine[[#This Row],[KPL]],REDOSLIJED!B:B,0)),MAX(REDOSLIJED!A:A)+1)</f>
        <v>45</v>
      </c>
      <c r="S1405" s="9">
        <f>SUM($M$2:M1405)</f>
        <v>5.4555555555556268</v>
      </c>
      <c r="T1405" s="3">
        <f>PlanMasine[[#This Row],[Datum SAS]]-1</f>
        <v>45830</v>
      </c>
      <c r="U1405">
        <f>WEEKDAY(PlanMasine[[#This Row],[ZAVRŠETAK MAŠINSKE]],2)</f>
        <v>7</v>
      </c>
      <c r="V1405" s="3">
        <f>IF(WEEKDAY(PlanMasine[[#This Row],[Datum SAS]]-1,2)=7,PlanMasine[[#This Row],[Datum SAS]]-3,PlanMasine[[#This Row],[Datum SAS]]-1)</f>
        <v>45828</v>
      </c>
      <c r="W1405">
        <f>WEEKNUM(PlanMasine[[#This Row],[Column2]],1)</f>
        <v>25</v>
      </c>
    </row>
    <row r="1406" spans="1:23" x14ac:dyDescent="0.25">
      <c r="A1406">
        <v>998840</v>
      </c>
      <c r="B1406">
        <v>1</v>
      </c>
      <c r="C1406">
        <v>998882</v>
      </c>
      <c r="D1406" t="s">
        <v>1730</v>
      </c>
      <c r="E1406">
        <v>60</v>
      </c>
      <c r="F1406">
        <v>12</v>
      </c>
      <c r="G1406">
        <v>0</v>
      </c>
      <c r="H1406">
        <v>0</v>
      </c>
      <c r="I1406" t="s">
        <v>5</v>
      </c>
      <c r="J1406" t="s">
        <v>570</v>
      </c>
      <c r="K1406" t="s">
        <v>1758</v>
      </c>
      <c r="L1406" s="3">
        <v>45870</v>
      </c>
      <c r="M14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06" s="3">
        <v>45831</v>
      </c>
      <c r="O1406" s="5">
        <f>IFERROR((PlanMasine[[#This Row],[Norma]]/PlanMasine[[#This Row],[Q]])*(PlanMasine[[#This Row],[Q]]/SUMIF(C:C,PlanMasine[[#This Row],[RN]],B:B)*PlanMasine[[#This Row],[KPLQ]]),0)</f>
        <v>5</v>
      </c>
      <c r="P1406">
        <v>227566</v>
      </c>
      <c r="Q1406">
        <f>COUNTIF(PROMJENA!A:A,PlanMasine[[#This Row],[KPL]]&amp;"-"&amp;PlanMasine[[#This Row],[RN]])</f>
        <v>0</v>
      </c>
      <c r="R1406">
        <f>IFERROR(INDEX(REDOSLIJED!A:A,MATCH(PlanMasine[[#This Row],[KPL]],REDOSLIJED!B:B,0)),MAX(REDOSLIJED!A:A)+1)</f>
        <v>45</v>
      </c>
      <c r="S1406" s="9">
        <f>SUM($M$2:M1406)</f>
        <v>5.4590277777778491</v>
      </c>
      <c r="T1406" s="3">
        <f>PlanMasine[[#This Row],[Datum SAS]]-1</f>
        <v>45830</v>
      </c>
      <c r="U1406">
        <f>WEEKDAY(PlanMasine[[#This Row],[ZAVRŠETAK MAŠINSKE]],2)</f>
        <v>7</v>
      </c>
      <c r="V1406" s="3">
        <f>IF(WEEKDAY(PlanMasine[[#This Row],[Datum SAS]]-1,2)=7,PlanMasine[[#This Row],[Datum SAS]]-3,PlanMasine[[#This Row],[Datum SAS]]-1)</f>
        <v>45828</v>
      </c>
      <c r="W1406">
        <f>WEEKNUM(PlanMasine[[#This Row],[Column2]],1)</f>
        <v>25</v>
      </c>
    </row>
    <row r="1407" spans="1:23" x14ac:dyDescent="0.25">
      <c r="A1407">
        <v>998840</v>
      </c>
      <c r="B1407">
        <v>1</v>
      </c>
      <c r="C1407">
        <v>998877</v>
      </c>
      <c r="D1407" t="s">
        <v>1964</v>
      </c>
      <c r="E1407">
        <v>48</v>
      </c>
      <c r="F1407">
        <v>12</v>
      </c>
      <c r="G1407">
        <v>0</v>
      </c>
      <c r="H1407">
        <v>0</v>
      </c>
      <c r="I1407" t="s">
        <v>5</v>
      </c>
      <c r="J1407" t="s">
        <v>570</v>
      </c>
      <c r="K1407" t="s">
        <v>1758</v>
      </c>
      <c r="L1407" s="3">
        <v>45870</v>
      </c>
      <c r="M14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07" s="3">
        <v>45831</v>
      </c>
      <c r="O1407" s="5">
        <f>IFERROR((PlanMasine[[#This Row],[Norma]]/PlanMasine[[#This Row],[Q]])*(PlanMasine[[#This Row],[Q]]/SUMIF(C:C,PlanMasine[[#This Row],[RN]],B:B)*PlanMasine[[#This Row],[KPLQ]]),0)</f>
        <v>4</v>
      </c>
      <c r="P1407">
        <v>227561</v>
      </c>
      <c r="Q1407">
        <f>COUNTIF(PROMJENA!A:A,PlanMasine[[#This Row],[KPL]]&amp;"-"&amp;PlanMasine[[#This Row],[RN]])</f>
        <v>0</v>
      </c>
      <c r="R1407">
        <f>IFERROR(INDEX(REDOSLIJED!A:A,MATCH(PlanMasine[[#This Row],[KPL]],REDOSLIJED!B:B,0)),MAX(REDOSLIJED!A:A)+1)</f>
        <v>45</v>
      </c>
      <c r="S1407" s="9">
        <f>SUM($M$2:M1407)</f>
        <v>5.4618055555556273</v>
      </c>
      <c r="T1407" s="3">
        <f>PlanMasine[[#This Row],[Datum SAS]]-1</f>
        <v>45830</v>
      </c>
      <c r="U1407">
        <f>WEEKDAY(PlanMasine[[#This Row],[ZAVRŠETAK MAŠINSKE]],2)</f>
        <v>7</v>
      </c>
      <c r="V1407" s="3">
        <f>IF(WEEKDAY(PlanMasine[[#This Row],[Datum SAS]]-1,2)=7,PlanMasine[[#This Row],[Datum SAS]]-3,PlanMasine[[#This Row],[Datum SAS]]-1)</f>
        <v>45828</v>
      </c>
      <c r="W1407">
        <f>WEEKNUM(PlanMasine[[#This Row],[Column2]],1)</f>
        <v>25</v>
      </c>
    </row>
    <row r="1408" spans="1:23" x14ac:dyDescent="0.25">
      <c r="A1408">
        <v>998840</v>
      </c>
      <c r="B1408">
        <v>1</v>
      </c>
      <c r="C1408">
        <v>998875</v>
      </c>
      <c r="D1408" t="s">
        <v>1963</v>
      </c>
      <c r="E1408">
        <v>48</v>
      </c>
      <c r="F1408">
        <v>12</v>
      </c>
      <c r="G1408">
        <v>0</v>
      </c>
      <c r="H1408">
        <v>0</v>
      </c>
      <c r="I1408" t="s">
        <v>5</v>
      </c>
      <c r="J1408" t="s">
        <v>570</v>
      </c>
      <c r="K1408" t="s">
        <v>1758</v>
      </c>
      <c r="L1408" s="3">
        <v>45870</v>
      </c>
      <c r="M14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08" s="3">
        <v>45831</v>
      </c>
      <c r="O1408" s="5">
        <f>IFERROR((PlanMasine[[#This Row],[Norma]]/PlanMasine[[#This Row],[Q]])*(PlanMasine[[#This Row],[Q]]/SUMIF(C:C,PlanMasine[[#This Row],[RN]],B:B)*PlanMasine[[#This Row],[KPLQ]]),0)</f>
        <v>4</v>
      </c>
      <c r="P1408">
        <v>227559</v>
      </c>
      <c r="Q1408">
        <f>COUNTIF(PROMJENA!A:A,PlanMasine[[#This Row],[KPL]]&amp;"-"&amp;PlanMasine[[#This Row],[RN]])</f>
        <v>0</v>
      </c>
      <c r="R1408">
        <f>IFERROR(INDEX(REDOSLIJED!A:A,MATCH(PlanMasine[[#This Row],[KPL]],REDOSLIJED!B:B,0)),MAX(REDOSLIJED!A:A)+1)</f>
        <v>45</v>
      </c>
      <c r="S1408" s="9">
        <f>SUM($M$2:M1408)</f>
        <v>5.4645833333334055</v>
      </c>
      <c r="T1408" s="3">
        <f>PlanMasine[[#This Row],[Datum SAS]]-1</f>
        <v>45830</v>
      </c>
      <c r="U1408">
        <f>WEEKDAY(PlanMasine[[#This Row],[ZAVRŠETAK MAŠINSKE]],2)</f>
        <v>7</v>
      </c>
      <c r="V1408" s="3">
        <f>IF(WEEKDAY(PlanMasine[[#This Row],[Datum SAS]]-1,2)=7,PlanMasine[[#This Row],[Datum SAS]]-3,PlanMasine[[#This Row],[Datum SAS]]-1)</f>
        <v>45828</v>
      </c>
      <c r="W1408">
        <f>WEEKNUM(PlanMasine[[#This Row],[Column2]],1)</f>
        <v>25</v>
      </c>
    </row>
    <row r="1409" spans="1:23" x14ac:dyDescent="0.25">
      <c r="A1409">
        <v>998840</v>
      </c>
      <c r="B1409">
        <v>1</v>
      </c>
      <c r="C1409">
        <v>998908</v>
      </c>
      <c r="D1409" t="s">
        <v>2099</v>
      </c>
      <c r="E1409">
        <v>24</v>
      </c>
      <c r="F1409">
        <v>12</v>
      </c>
      <c r="G1409">
        <v>0</v>
      </c>
      <c r="H1409">
        <v>0</v>
      </c>
      <c r="I1409" t="s">
        <v>5</v>
      </c>
      <c r="J1409" t="s">
        <v>570</v>
      </c>
      <c r="K1409" t="s">
        <v>1758</v>
      </c>
      <c r="L1409" s="3">
        <v>45870</v>
      </c>
      <c r="M14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09" s="3">
        <v>45831</v>
      </c>
      <c r="O1409" s="5">
        <f>IFERROR((PlanMasine[[#This Row],[Norma]]/PlanMasine[[#This Row],[Q]])*(PlanMasine[[#This Row],[Q]]/SUMIF(C:C,PlanMasine[[#This Row],[RN]],B:B)*PlanMasine[[#This Row],[KPLQ]]),0)</f>
        <v>2</v>
      </c>
      <c r="P1409">
        <v>227592</v>
      </c>
      <c r="Q1409">
        <f>COUNTIF(PROMJENA!A:A,PlanMasine[[#This Row],[KPL]]&amp;"-"&amp;PlanMasine[[#This Row],[RN]])</f>
        <v>0</v>
      </c>
      <c r="R1409">
        <f>IFERROR(INDEX(REDOSLIJED!A:A,MATCH(PlanMasine[[#This Row],[KPL]],REDOSLIJED!B:B,0)),MAX(REDOSLIJED!A:A)+1)</f>
        <v>45</v>
      </c>
      <c r="S1409" s="9">
        <f>SUM($M$2:M1409)</f>
        <v>5.4659722222222946</v>
      </c>
      <c r="T1409" s="3">
        <f>PlanMasine[[#This Row],[Datum SAS]]-1</f>
        <v>45830</v>
      </c>
      <c r="U1409">
        <f>WEEKDAY(PlanMasine[[#This Row],[ZAVRŠETAK MAŠINSKE]],2)</f>
        <v>7</v>
      </c>
      <c r="V1409" s="3">
        <f>IF(WEEKDAY(PlanMasine[[#This Row],[Datum SAS]]-1,2)=7,PlanMasine[[#This Row],[Datum SAS]]-3,PlanMasine[[#This Row],[Datum SAS]]-1)</f>
        <v>45828</v>
      </c>
      <c r="W1409">
        <f>WEEKNUM(PlanMasine[[#This Row],[Column2]],1)</f>
        <v>25</v>
      </c>
    </row>
    <row r="1410" spans="1:23" x14ac:dyDescent="0.25">
      <c r="A1410">
        <v>998841</v>
      </c>
      <c r="B1410">
        <v>1</v>
      </c>
      <c r="C1410">
        <v>998908</v>
      </c>
      <c r="D1410" t="s">
        <v>2099</v>
      </c>
      <c r="E1410">
        <v>24</v>
      </c>
      <c r="F1410">
        <v>12</v>
      </c>
      <c r="G1410">
        <v>0</v>
      </c>
      <c r="H1410">
        <v>0</v>
      </c>
      <c r="I1410" t="s">
        <v>5</v>
      </c>
      <c r="J1410" t="s">
        <v>570</v>
      </c>
      <c r="K1410" t="s">
        <v>1758</v>
      </c>
      <c r="L1410" s="3">
        <v>45870</v>
      </c>
      <c r="M14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10" s="3">
        <v>45831</v>
      </c>
      <c r="O1410" s="5">
        <f>IFERROR((PlanMasine[[#This Row],[Norma]]/PlanMasine[[#This Row],[Q]])*(PlanMasine[[#This Row],[Q]]/SUMIF(C:C,PlanMasine[[#This Row],[RN]],B:B)*PlanMasine[[#This Row],[KPLQ]]),0)</f>
        <v>2</v>
      </c>
      <c r="P1410">
        <v>227592</v>
      </c>
      <c r="Q1410">
        <f>COUNTIF(PROMJENA!A:A,PlanMasine[[#This Row],[KPL]]&amp;"-"&amp;PlanMasine[[#This Row],[RN]])</f>
        <v>0</v>
      </c>
      <c r="R1410">
        <f>IFERROR(INDEX(REDOSLIJED!A:A,MATCH(PlanMasine[[#This Row],[KPL]],REDOSLIJED!B:B,0)),MAX(REDOSLIJED!A:A)+1)</f>
        <v>45</v>
      </c>
      <c r="S1410" s="9">
        <f>SUM($M$2:M1410)</f>
        <v>5.4673611111111837</v>
      </c>
      <c r="T1410" s="3">
        <f>PlanMasine[[#This Row],[Datum SAS]]-1</f>
        <v>45830</v>
      </c>
      <c r="U1410">
        <f>WEEKDAY(PlanMasine[[#This Row],[ZAVRŠETAK MAŠINSKE]],2)</f>
        <v>7</v>
      </c>
      <c r="V1410" s="3">
        <f>IF(WEEKDAY(PlanMasine[[#This Row],[Datum SAS]]-1,2)=7,PlanMasine[[#This Row],[Datum SAS]]-3,PlanMasine[[#This Row],[Datum SAS]]-1)</f>
        <v>45828</v>
      </c>
      <c r="W1410">
        <f>WEEKNUM(PlanMasine[[#This Row],[Column2]],1)</f>
        <v>25</v>
      </c>
    </row>
    <row r="1411" spans="1:23" x14ac:dyDescent="0.25">
      <c r="A1411">
        <v>998841</v>
      </c>
      <c r="B1411">
        <v>1</v>
      </c>
      <c r="C1411">
        <v>998875</v>
      </c>
      <c r="D1411" t="s">
        <v>1963</v>
      </c>
      <c r="E1411">
        <v>48</v>
      </c>
      <c r="F1411">
        <v>12</v>
      </c>
      <c r="G1411">
        <v>0</v>
      </c>
      <c r="H1411">
        <v>0</v>
      </c>
      <c r="I1411" t="s">
        <v>5</v>
      </c>
      <c r="J1411" t="s">
        <v>570</v>
      </c>
      <c r="K1411" t="s">
        <v>1758</v>
      </c>
      <c r="L1411" s="3">
        <v>45870</v>
      </c>
      <c r="M14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11" s="3">
        <v>45831</v>
      </c>
      <c r="O1411" s="5">
        <f>IFERROR((PlanMasine[[#This Row],[Norma]]/PlanMasine[[#This Row],[Q]])*(PlanMasine[[#This Row],[Q]]/SUMIF(C:C,PlanMasine[[#This Row],[RN]],B:B)*PlanMasine[[#This Row],[KPLQ]]),0)</f>
        <v>4</v>
      </c>
      <c r="P1411">
        <v>227559</v>
      </c>
      <c r="Q1411">
        <f>COUNTIF(PROMJENA!A:A,PlanMasine[[#This Row],[KPL]]&amp;"-"&amp;PlanMasine[[#This Row],[RN]])</f>
        <v>0</v>
      </c>
      <c r="R1411">
        <f>IFERROR(INDEX(REDOSLIJED!A:A,MATCH(PlanMasine[[#This Row],[KPL]],REDOSLIJED!B:B,0)),MAX(REDOSLIJED!A:A)+1)</f>
        <v>45</v>
      </c>
      <c r="S1411" s="9">
        <f>SUM($M$2:M1411)</f>
        <v>5.4701388888889619</v>
      </c>
      <c r="T1411" s="3">
        <f>PlanMasine[[#This Row],[Datum SAS]]-1</f>
        <v>45830</v>
      </c>
      <c r="U1411">
        <f>WEEKDAY(PlanMasine[[#This Row],[ZAVRŠETAK MAŠINSKE]],2)</f>
        <v>7</v>
      </c>
      <c r="V1411" s="3">
        <f>IF(WEEKDAY(PlanMasine[[#This Row],[Datum SAS]]-1,2)=7,PlanMasine[[#This Row],[Datum SAS]]-3,PlanMasine[[#This Row],[Datum SAS]]-1)</f>
        <v>45828</v>
      </c>
      <c r="W1411">
        <f>WEEKNUM(PlanMasine[[#This Row],[Column2]],1)</f>
        <v>25</v>
      </c>
    </row>
    <row r="1412" spans="1:23" x14ac:dyDescent="0.25">
      <c r="A1412">
        <v>998841</v>
      </c>
      <c r="B1412">
        <v>1</v>
      </c>
      <c r="C1412">
        <v>998877</v>
      </c>
      <c r="D1412" t="s">
        <v>1964</v>
      </c>
      <c r="E1412">
        <v>48</v>
      </c>
      <c r="F1412">
        <v>12</v>
      </c>
      <c r="G1412">
        <v>0</v>
      </c>
      <c r="H1412">
        <v>0</v>
      </c>
      <c r="I1412" t="s">
        <v>5</v>
      </c>
      <c r="J1412" t="s">
        <v>570</v>
      </c>
      <c r="K1412" t="s">
        <v>1758</v>
      </c>
      <c r="L1412" s="3">
        <v>45870</v>
      </c>
      <c r="M14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12" s="3">
        <v>45831</v>
      </c>
      <c r="O1412" s="5">
        <f>IFERROR((PlanMasine[[#This Row],[Norma]]/PlanMasine[[#This Row],[Q]])*(PlanMasine[[#This Row],[Q]]/SUMIF(C:C,PlanMasine[[#This Row],[RN]],B:B)*PlanMasine[[#This Row],[KPLQ]]),0)</f>
        <v>4</v>
      </c>
      <c r="P1412">
        <v>227561</v>
      </c>
      <c r="Q1412">
        <f>COUNTIF(PROMJENA!A:A,PlanMasine[[#This Row],[KPL]]&amp;"-"&amp;PlanMasine[[#This Row],[RN]])</f>
        <v>0</v>
      </c>
      <c r="R1412">
        <f>IFERROR(INDEX(REDOSLIJED!A:A,MATCH(PlanMasine[[#This Row],[KPL]],REDOSLIJED!B:B,0)),MAX(REDOSLIJED!A:A)+1)</f>
        <v>45</v>
      </c>
      <c r="S1412" s="9">
        <f>SUM($M$2:M1412)</f>
        <v>5.4729166666667401</v>
      </c>
      <c r="T1412" s="3">
        <f>PlanMasine[[#This Row],[Datum SAS]]-1</f>
        <v>45830</v>
      </c>
      <c r="U1412">
        <f>WEEKDAY(PlanMasine[[#This Row],[ZAVRŠETAK MAŠINSKE]],2)</f>
        <v>7</v>
      </c>
      <c r="V1412" s="3">
        <f>IF(WEEKDAY(PlanMasine[[#This Row],[Datum SAS]]-1,2)=7,PlanMasine[[#This Row],[Datum SAS]]-3,PlanMasine[[#This Row],[Datum SAS]]-1)</f>
        <v>45828</v>
      </c>
      <c r="W1412">
        <f>WEEKNUM(PlanMasine[[#This Row],[Column2]],1)</f>
        <v>25</v>
      </c>
    </row>
    <row r="1413" spans="1:23" x14ac:dyDescent="0.25">
      <c r="A1413">
        <v>998841</v>
      </c>
      <c r="B1413">
        <v>1</v>
      </c>
      <c r="C1413">
        <v>998882</v>
      </c>
      <c r="D1413" t="s">
        <v>1730</v>
      </c>
      <c r="E1413">
        <v>60</v>
      </c>
      <c r="F1413">
        <v>12</v>
      </c>
      <c r="G1413">
        <v>0</v>
      </c>
      <c r="H1413">
        <v>0</v>
      </c>
      <c r="I1413" t="s">
        <v>5</v>
      </c>
      <c r="J1413" t="s">
        <v>570</v>
      </c>
      <c r="K1413" t="s">
        <v>1758</v>
      </c>
      <c r="L1413" s="3">
        <v>45870</v>
      </c>
      <c r="M14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13" s="3">
        <v>45831</v>
      </c>
      <c r="O1413" s="5">
        <f>IFERROR((PlanMasine[[#This Row],[Norma]]/PlanMasine[[#This Row],[Q]])*(PlanMasine[[#This Row],[Q]]/SUMIF(C:C,PlanMasine[[#This Row],[RN]],B:B)*PlanMasine[[#This Row],[KPLQ]]),0)</f>
        <v>5</v>
      </c>
      <c r="P1413">
        <v>227566</v>
      </c>
      <c r="Q1413">
        <f>COUNTIF(PROMJENA!A:A,PlanMasine[[#This Row],[KPL]]&amp;"-"&amp;PlanMasine[[#This Row],[RN]])</f>
        <v>0</v>
      </c>
      <c r="R1413">
        <f>IFERROR(INDEX(REDOSLIJED!A:A,MATCH(PlanMasine[[#This Row],[KPL]],REDOSLIJED!B:B,0)),MAX(REDOSLIJED!A:A)+1)</f>
        <v>45</v>
      </c>
      <c r="S1413" s="9">
        <f>SUM($M$2:M1413)</f>
        <v>5.4763888888889625</v>
      </c>
      <c r="T1413" s="3">
        <f>PlanMasine[[#This Row],[Datum SAS]]-1</f>
        <v>45830</v>
      </c>
      <c r="U1413">
        <f>WEEKDAY(PlanMasine[[#This Row],[ZAVRŠETAK MAŠINSKE]],2)</f>
        <v>7</v>
      </c>
      <c r="V1413" s="3">
        <f>IF(WEEKDAY(PlanMasine[[#This Row],[Datum SAS]]-1,2)=7,PlanMasine[[#This Row],[Datum SAS]]-3,PlanMasine[[#This Row],[Datum SAS]]-1)</f>
        <v>45828</v>
      </c>
      <c r="W1413">
        <f>WEEKNUM(PlanMasine[[#This Row],[Column2]],1)</f>
        <v>25</v>
      </c>
    </row>
    <row r="1414" spans="1:23" x14ac:dyDescent="0.25">
      <c r="A1414">
        <v>998841</v>
      </c>
      <c r="B1414">
        <v>1</v>
      </c>
      <c r="C1414">
        <v>998906</v>
      </c>
      <c r="D1414" t="s">
        <v>2100</v>
      </c>
      <c r="E1414">
        <v>24</v>
      </c>
      <c r="F1414">
        <v>12</v>
      </c>
      <c r="G1414">
        <v>0</v>
      </c>
      <c r="H1414">
        <v>0</v>
      </c>
      <c r="I1414" t="s">
        <v>5</v>
      </c>
      <c r="J1414" t="s">
        <v>570</v>
      </c>
      <c r="K1414" t="s">
        <v>1758</v>
      </c>
      <c r="L1414" s="3">
        <v>45870</v>
      </c>
      <c r="M14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14" s="3">
        <v>45831</v>
      </c>
      <c r="O1414" s="5">
        <f>IFERROR((PlanMasine[[#This Row],[Norma]]/PlanMasine[[#This Row],[Q]])*(PlanMasine[[#This Row],[Q]]/SUMIF(C:C,PlanMasine[[#This Row],[RN]],B:B)*PlanMasine[[#This Row],[KPLQ]]),0)</f>
        <v>2</v>
      </c>
      <c r="P1414">
        <v>227590</v>
      </c>
      <c r="Q1414">
        <f>COUNTIF(PROMJENA!A:A,PlanMasine[[#This Row],[KPL]]&amp;"-"&amp;PlanMasine[[#This Row],[RN]])</f>
        <v>0</v>
      </c>
      <c r="R1414">
        <f>IFERROR(INDEX(REDOSLIJED!A:A,MATCH(PlanMasine[[#This Row],[KPL]],REDOSLIJED!B:B,0)),MAX(REDOSLIJED!A:A)+1)</f>
        <v>45</v>
      </c>
      <c r="S1414" s="9">
        <f>SUM($M$2:M1414)</f>
        <v>5.4777777777778516</v>
      </c>
      <c r="T1414" s="3">
        <f>PlanMasine[[#This Row],[Datum SAS]]-1</f>
        <v>45830</v>
      </c>
      <c r="U1414">
        <f>WEEKDAY(PlanMasine[[#This Row],[ZAVRŠETAK MAŠINSKE]],2)</f>
        <v>7</v>
      </c>
      <c r="V1414" s="3">
        <f>IF(WEEKDAY(PlanMasine[[#This Row],[Datum SAS]]-1,2)=7,PlanMasine[[#This Row],[Datum SAS]]-3,PlanMasine[[#This Row],[Datum SAS]]-1)</f>
        <v>45828</v>
      </c>
      <c r="W1414">
        <f>WEEKNUM(PlanMasine[[#This Row],[Column2]],1)</f>
        <v>25</v>
      </c>
    </row>
    <row r="1415" spans="1:23" x14ac:dyDescent="0.25">
      <c r="A1415">
        <v>998842</v>
      </c>
      <c r="B1415">
        <v>1</v>
      </c>
      <c r="C1415">
        <v>998882</v>
      </c>
      <c r="D1415" t="s">
        <v>1730</v>
      </c>
      <c r="E1415">
        <v>60</v>
      </c>
      <c r="F1415">
        <v>12</v>
      </c>
      <c r="G1415">
        <v>0</v>
      </c>
      <c r="H1415">
        <v>0</v>
      </c>
      <c r="I1415" t="s">
        <v>5</v>
      </c>
      <c r="J1415" t="s">
        <v>570</v>
      </c>
      <c r="K1415" t="s">
        <v>1758</v>
      </c>
      <c r="L1415" s="3">
        <v>45870</v>
      </c>
      <c r="M14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15" s="3">
        <v>45831</v>
      </c>
      <c r="O1415" s="5">
        <f>IFERROR((PlanMasine[[#This Row],[Norma]]/PlanMasine[[#This Row],[Q]])*(PlanMasine[[#This Row],[Q]]/SUMIF(C:C,PlanMasine[[#This Row],[RN]],B:B)*PlanMasine[[#This Row],[KPLQ]]),0)</f>
        <v>5</v>
      </c>
      <c r="P1415">
        <v>227566</v>
      </c>
      <c r="Q1415">
        <f>COUNTIF(PROMJENA!A:A,PlanMasine[[#This Row],[KPL]]&amp;"-"&amp;PlanMasine[[#This Row],[RN]])</f>
        <v>0</v>
      </c>
      <c r="R1415">
        <f>IFERROR(INDEX(REDOSLIJED!A:A,MATCH(PlanMasine[[#This Row],[KPL]],REDOSLIJED!B:B,0)),MAX(REDOSLIJED!A:A)+1)</f>
        <v>45</v>
      </c>
      <c r="S1415" s="9">
        <f>SUM($M$2:M1415)</f>
        <v>5.4812500000000739</v>
      </c>
      <c r="T1415" s="3">
        <f>PlanMasine[[#This Row],[Datum SAS]]-1</f>
        <v>45830</v>
      </c>
      <c r="U1415">
        <f>WEEKDAY(PlanMasine[[#This Row],[ZAVRŠETAK MAŠINSKE]],2)</f>
        <v>7</v>
      </c>
      <c r="V1415" s="3">
        <f>IF(WEEKDAY(PlanMasine[[#This Row],[Datum SAS]]-1,2)=7,PlanMasine[[#This Row],[Datum SAS]]-3,PlanMasine[[#This Row],[Datum SAS]]-1)</f>
        <v>45828</v>
      </c>
      <c r="W1415">
        <f>WEEKNUM(PlanMasine[[#This Row],[Column2]],1)</f>
        <v>25</v>
      </c>
    </row>
    <row r="1416" spans="1:23" x14ac:dyDescent="0.25">
      <c r="A1416">
        <v>998842</v>
      </c>
      <c r="B1416">
        <v>1</v>
      </c>
      <c r="C1416">
        <v>998906</v>
      </c>
      <c r="D1416" t="s">
        <v>2100</v>
      </c>
      <c r="E1416">
        <v>24</v>
      </c>
      <c r="F1416">
        <v>12</v>
      </c>
      <c r="G1416">
        <v>0</v>
      </c>
      <c r="H1416">
        <v>0</v>
      </c>
      <c r="I1416" t="s">
        <v>5</v>
      </c>
      <c r="J1416" t="s">
        <v>570</v>
      </c>
      <c r="K1416" t="s">
        <v>1758</v>
      </c>
      <c r="L1416" s="3">
        <v>45870</v>
      </c>
      <c r="M14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16" s="3">
        <v>45831</v>
      </c>
      <c r="O1416" s="5">
        <f>IFERROR((PlanMasine[[#This Row],[Norma]]/PlanMasine[[#This Row],[Q]])*(PlanMasine[[#This Row],[Q]]/SUMIF(C:C,PlanMasine[[#This Row],[RN]],B:B)*PlanMasine[[#This Row],[KPLQ]]),0)</f>
        <v>2</v>
      </c>
      <c r="P1416">
        <v>227590</v>
      </c>
      <c r="Q1416">
        <f>COUNTIF(PROMJENA!A:A,PlanMasine[[#This Row],[KPL]]&amp;"-"&amp;PlanMasine[[#This Row],[RN]])</f>
        <v>0</v>
      </c>
      <c r="R1416">
        <f>IFERROR(INDEX(REDOSLIJED!A:A,MATCH(PlanMasine[[#This Row],[KPL]],REDOSLIJED!B:B,0)),MAX(REDOSLIJED!A:A)+1)</f>
        <v>45</v>
      </c>
      <c r="S1416" s="9">
        <f>SUM($M$2:M1416)</f>
        <v>5.482638888888963</v>
      </c>
      <c r="T1416" s="3">
        <f>PlanMasine[[#This Row],[Datum SAS]]-1</f>
        <v>45830</v>
      </c>
      <c r="U1416">
        <f>WEEKDAY(PlanMasine[[#This Row],[ZAVRŠETAK MAŠINSKE]],2)</f>
        <v>7</v>
      </c>
      <c r="V1416" s="3">
        <f>IF(WEEKDAY(PlanMasine[[#This Row],[Datum SAS]]-1,2)=7,PlanMasine[[#This Row],[Datum SAS]]-3,PlanMasine[[#This Row],[Datum SAS]]-1)</f>
        <v>45828</v>
      </c>
      <c r="W1416">
        <f>WEEKNUM(PlanMasine[[#This Row],[Column2]],1)</f>
        <v>25</v>
      </c>
    </row>
    <row r="1417" spans="1:23" x14ac:dyDescent="0.25">
      <c r="A1417">
        <v>998842</v>
      </c>
      <c r="B1417">
        <v>1</v>
      </c>
      <c r="C1417">
        <v>998908</v>
      </c>
      <c r="D1417" t="s">
        <v>2099</v>
      </c>
      <c r="E1417">
        <v>24</v>
      </c>
      <c r="F1417">
        <v>12</v>
      </c>
      <c r="G1417">
        <v>0</v>
      </c>
      <c r="H1417">
        <v>0</v>
      </c>
      <c r="I1417" t="s">
        <v>5</v>
      </c>
      <c r="J1417" t="s">
        <v>570</v>
      </c>
      <c r="K1417" t="s">
        <v>1758</v>
      </c>
      <c r="L1417" s="3">
        <v>45870</v>
      </c>
      <c r="M14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17" s="3">
        <v>45831</v>
      </c>
      <c r="O1417" s="5">
        <f>IFERROR((PlanMasine[[#This Row],[Norma]]/PlanMasine[[#This Row],[Q]])*(PlanMasine[[#This Row],[Q]]/SUMIF(C:C,PlanMasine[[#This Row],[RN]],B:B)*PlanMasine[[#This Row],[KPLQ]]),0)</f>
        <v>2</v>
      </c>
      <c r="P1417">
        <v>227592</v>
      </c>
      <c r="Q1417">
        <f>COUNTIF(PROMJENA!A:A,PlanMasine[[#This Row],[KPL]]&amp;"-"&amp;PlanMasine[[#This Row],[RN]])</f>
        <v>0</v>
      </c>
      <c r="R1417">
        <f>IFERROR(INDEX(REDOSLIJED!A:A,MATCH(PlanMasine[[#This Row],[KPL]],REDOSLIJED!B:B,0)),MAX(REDOSLIJED!A:A)+1)</f>
        <v>45</v>
      </c>
      <c r="S1417" s="9">
        <f>SUM($M$2:M1417)</f>
        <v>5.4840277777778521</v>
      </c>
      <c r="T1417" s="3">
        <f>PlanMasine[[#This Row],[Datum SAS]]-1</f>
        <v>45830</v>
      </c>
      <c r="U1417">
        <f>WEEKDAY(PlanMasine[[#This Row],[ZAVRŠETAK MAŠINSKE]],2)</f>
        <v>7</v>
      </c>
      <c r="V1417" s="3">
        <f>IF(WEEKDAY(PlanMasine[[#This Row],[Datum SAS]]-1,2)=7,PlanMasine[[#This Row],[Datum SAS]]-3,PlanMasine[[#This Row],[Datum SAS]]-1)</f>
        <v>45828</v>
      </c>
      <c r="W1417">
        <f>WEEKNUM(PlanMasine[[#This Row],[Column2]],1)</f>
        <v>25</v>
      </c>
    </row>
    <row r="1418" spans="1:23" x14ac:dyDescent="0.25">
      <c r="A1418">
        <v>998842</v>
      </c>
      <c r="B1418">
        <v>1</v>
      </c>
      <c r="C1418">
        <v>998877</v>
      </c>
      <c r="D1418" t="s">
        <v>1964</v>
      </c>
      <c r="E1418">
        <v>48</v>
      </c>
      <c r="F1418">
        <v>12</v>
      </c>
      <c r="G1418">
        <v>0</v>
      </c>
      <c r="H1418">
        <v>0</v>
      </c>
      <c r="I1418" t="s">
        <v>5</v>
      </c>
      <c r="J1418" t="s">
        <v>570</v>
      </c>
      <c r="K1418" t="s">
        <v>1758</v>
      </c>
      <c r="L1418" s="3">
        <v>45870</v>
      </c>
      <c r="M14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18" s="3">
        <v>45831</v>
      </c>
      <c r="O1418" s="5">
        <f>IFERROR((PlanMasine[[#This Row],[Norma]]/PlanMasine[[#This Row],[Q]])*(PlanMasine[[#This Row],[Q]]/SUMIF(C:C,PlanMasine[[#This Row],[RN]],B:B)*PlanMasine[[#This Row],[KPLQ]]),0)</f>
        <v>4</v>
      </c>
      <c r="P1418">
        <v>227561</v>
      </c>
      <c r="Q1418">
        <f>COUNTIF(PROMJENA!A:A,PlanMasine[[#This Row],[KPL]]&amp;"-"&amp;PlanMasine[[#This Row],[RN]])</f>
        <v>0</v>
      </c>
      <c r="R1418">
        <f>IFERROR(INDEX(REDOSLIJED!A:A,MATCH(PlanMasine[[#This Row],[KPL]],REDOSLIJED!B:B,0)),MAX(REDOSLIJED!A:A)+1)</f>
        <v>45</v>
      </c>
      <c r="S1418" s="9">
        <f>SUM($M$2:M1418)</f>
        <v>5.4868055555556303</v>
      </c>
      <c r="T1418" s="3">
        <f>PlanMasine[[#This Row],[Datum SAS]]-1</f>
        <v>45830</v>
      </c>
      <c r="U1418">
        <f>WEEKDAY(PlanMasine[[#This Row],[ZAVRŠETAK MAŠINSKE]],2)</f>
        <v>7</v>
      </c>
      <c r="V1418" s="3">
        <f>IF(WEEKDAY(PlanMasine[[#This Row],[Datum SAS]]-1,2)=7,PlanMasine[[#This Row],[Datum SAS]]-3,PlanMasine[[#This Row],[Datum SAS]]-1)</f>
        <v>45828</v>
      </c>
      <c r="W1418">
        <f>WEEKNUM(PlanMasine[[#This Row],[Column2]],1)</f>
        <v>25</v>
      </c>
    </row>
    <row r="1419" spans="1:23" x14ac:dyDescent="0.25">
      <c r="A1419">
        <v>998842</v>
      </c>
      <c r="B1419">
        <v>1</v>
      </c>
      <c r="C1419">
        <v>998875</v>
      </c>
      <c r="D1419" t="s">
        <v>1963</v>
      </c>
      <c r="E1419">
        <v>48</v>
      </c>
      <c r="F1419">
        <v>12</v>
      </c>
      <c r="G1419">
        <v>0</v>
      </c>
      <c r="H1419">
        <v>0</v>
      </c>
      <c r="I1419" t="s">
        <v>5</v>
      </c>
      <c r="J1419" t="s">
        <v>570</v>
      </c>
      <c r="K1419" t="s">
        <v>1758</v>
      </c>
      <c r="L1419" s="3">
        <v>45870</v>
      </c>
      <c r="M14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19" s="3">
        <v>45831</v>
      </c>
      <c r="O1419" s="5">
        <f>IFERROR((PlanMasine[[#This Row],[Norma]]/PlanMasine[[#This Row],[Q]])*(PlanMasine[[#This Row],[Q]]/SUMIF(C:C,PlanMasine[[#This Row],[RN]],B:B)*PlanMasine[[#This Row],[KPLQ]]),0)</f>
        <v>4</v>
      </c>
      <c r="P1419">
        <v>227559</v>
      </c>
      <c r="Q1419">
        <f>COUNTIF(PROMJENA!A:A,PlanMasine[[#This Row],[KPL]]&amp;"-"&amp;PlanMasine[[#This Row],[RN]])</f>
        <v>0</v>
      </c>
      <c r="R1419">
        <f>IFERROR(INDEX(REDOSLIJED!A:A,MATCH(PlanMasine[[#This Row],[KPL]],REDOSLIJED!B:B,0)),MAX(REDOSLIJED!A:A)+1)</f>
        <v>45</v>
      </c>
      <c r="S1419" s="9">
        <f>SUM($M$2:M1419)</f>
        <v>5.4895833333334085</v>
      </c>
      <c r="T1419" s="3">
        <f>PlanMasine[[#This Row],[Datum SAS]]-1</f>
        <v>45830</v>
      </c>
      <c r="U1419">
        <f>WEEKDAY(PlanMasine[[#This Row],[ZAVRŠETAK MAŠINSKE]],2)</f>
        <v>7</v>
      </c>
      <c r="V1419" s="3">
        <f>IF(WEEKDAY(PlanMasine[[#This Row],[Datum SAS]]-1,2)=7,PlanMasine[[#This Row],[Datum SAS]]-3,PlanMasine[[#This Row],[Datum SAS]]-1)</f>
        <v>45828</v>
      </c>
      <c r="W1419">
        <f>WEEKNUM(PlanMasine[[#This Row],[Column2]],1)</f>
        <v>25</v>
      </c>
    </row>
    <row r="1420" spans="1:23" x14ac:dyDescent="0.25">
      <c r="A1420">
        <v>998843</v>
      </c>
      <c r="B1420">
        <v>1</v>
      </c>
      <c r="C1420">
        <v>998908</v>
      </c>
      <c r="D1420" t="s">
        <v>2099</v>
      </c>
      <c r="E1420">
        <v>24</v>
      </c>
      <c r="F1420">
        <v>12</v>
      </c>
      <c r="G1420">
        <v>0</v>
      </c>
      <c r="H1420">
        <v>0</v>
      </c>
      <c r="I1420" t="s">
        <v>5</v>
      </c>
      <c r="J1420" t="s">
        <v>570</v>
      </c>
      <c r="K1420" t="s">
        <v>1758</v>
      </c>
      <c r="L1420" s="3">
        <v>45870</v>
      </c>
      <c r="M14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20" s="3">
        <v>45831</v>
      </c>
      <c r="O1420" s="5">
        <f>IFERROR((PlanMasine[[#This Row],[Norma]]/PlanMasine[[#This Row],[Q]])*(PlanMasine[[#This Row],[Q]]/SUMIF(C:C,PlanMasine[[#This Row],[RN]],B:B)*PlanMasine[[#This Row],[KPLQ]]),0)</f>
        <v>2</v>
      </c>
      <c r="P1420">
        <v>227592</v>
      </c>
      <c r="Q1420">
        <f>COUNTIF(PROMJENA!A:A,PlanMasine[[#This Row],[KPL]]&amp;"-"&amp;PlanMasine[[#This Row],[RN]])</f>
        <v>0</v>
      </c>
      <c r="R1420">
        <f>IFERROR(INDEX(REDOSLIJED!A:A,MATCH(PlanMasine[[#This Row],[KPL]],REDOSLIJED!B:B,0)),MAX(REDOSLIJED!A:A)+1)</f>
        <v>45</v>
      </c>
      <c r="S1420" s="9">
        <f>SUM($M$2:M1420)</f>
        <v>5.4909722222222976</v>
      </c>
      <c r="T1420" s="3">
        <f>PlanMasine[[#This Row],[Datum SAS]]-1</f>
        <v>45830</v>
      </c>
      <c r="U1420">
        <f>WEEKDAY(PlanMasine[[#This Row],[ZAVRŠETAK MAŠINSKE]],2)</f>
        <v>7</v>
      </c>
      <c r="V1420" s="3">
        <f>IF(WEEKDAY(PlanMasine[[#This Row],[Datum SAS]]-1,2)=7,PlanMasine[[#This Row],[Datum SAS]]-3,PlanMasine[[#This Row],[Datum SAS]]-1)</f>
        <v>45828</v>
      </c>
      <c r="W1420">
        <f>WEEKNUM(PlanMasine[[#This Row],[Column2]],1)</f>
        <v>25</v>
      </c>
    </row>
    <row r="1421" spans="1:23" x14ac:dyDescent="0.25">
      <c r="A1421">
        <v>998843</v>
      </c>
      <c r="B1421">
        <v>1</v>
      </c>
      <c r="C1421">
        <v>998906</v>
      </c>
      <c r="D1421" t="s">
        <v>2100</v>
      </c>
      <c r="E1421">
        <v>24</v>
      </c>
      <c r="F1421">
        <v>12</v>
      </c>
      <c r="G1421">
        <v>0</v>
      </c>
      <c r="H1421">
        <v>0</v>
      </c>
      <c r="I1421" t="s">
        <v>5</v>
      </c>
      <c r="J1421" t="s">
        <v>570</v>
      </c>
      <c r="K1421" t="s">
        <v>1758</v>
      </c>
      <c r="L1421" s="3">
        <v>45870</v>
      </c>
      <c r="M14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21" s="3">
        <v>45831</v>
      </c>
      <c r="O1421" s="5">
        <f>IFERROR((PlanMasine[[#This Row],[Norma]]/PlanMasine[[#This Row],[Q]])*(PlanMasine[[#This Row],[Q]]/SUMIF(C:C,PlanMasine[[#This Row],[RN]],B:B)*PlanMasine[[#This Row],[KPLQ]]),0)</f>
        <v>2</v>
      </c>
      <c r="P1421">
        <v>227590</v>
      </c>
      <c r="Q1421">
        <f>COUNTIF(PROMJENA!A:A,PlanMasine[[#This Row],[KPL]]&amp;"-"&amp;PlanMasine[[#This Row],[RN]])</f>
        <v>0</v>
      </c>
      <c r="R1421">
        <f>IFERROR(INDEX(REDOSLIJED!A:A,MATCH(PlanMasine[[#This Row],[KPL]],REDOSLIJED!B:B,0)),MAX(REDOSLIJED!A:A)+1)</f>
        <v>45</v>
      </c>
      <c r="S1421" s="9">
        <f>SUM($M$2:M1421)</f>
        <v>5.4923611111111867</v>
      </c>
      <c r="T1421" s="3">
        <f>PlanMasine[[#This Row],[Datum SAS]]-1</f>
        <v>45830</v>
      </c>
      <c r="U1421">
        <f>WEEKDAY(PlanMasine[[#This Row],[ZAVRŠETAK MAŠINSKE]],2)</f>
        <v>7</v>
      </c>
      <c r="V1421" s="3">
        <f>IF(WEEKDAY(PlanMasine[[#This Row],[Datum SAS]]-1,2)=7,PlanMasine[[#This Row],[Datum SAS]]-3,PlanMasine[[#This Row],[Datum SAS]]-1)</f>
        <v>45828</v>
      </c>
      <c r="W1421">
        <f>WEEKNUM(PlanMasine[[#This Row],[Column2]],1)</f>
        <v>25</v>
      </c>
    </row>
    <row r="1422" spans="1:23" x14ac:dyDescent="0.25">
      <c r="A1422">
        <v>998843</v>
      </c>
      <c r="B1422">
        <v>1</v>
      </c>
      <c r="C1422">
        <v>998882</v>
      </c>
      <c r="D1422" t="s">
        <v>1730</v>
      </c>
      <c r="E1422">
        <v>60</v>
      </c>
      <c r="F1422">
        <v>12</v>
      </c>
      <c r="G1422">
        <v>0</v>
      </c>
      <c r="H1422">
        <v>0</v>
      </c>
      <c r="I1422" t="s">
        <v>5</v>
      </c>
      <c r="J1422" t="s">
        <v>570</v>
      </c>
      <c r="K1422" t="s">
        <v>1758</v>
      </c>
      <c r="L1422" s="3">
        <v>45870</v>
      </c>
      <c r="M14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22" s="3">
        <v>45831</v>
      </c>
      <c r="O1422" s="5">
        <f>IFERROR((PlanMasine[[#This Row],[Norma]]/PlanMasine[[#This Row],[Q]])*(PlanMasine[[#This Row],[Q]]/SUMIF(C:C,PlanMasine[[#This Row],[RN]],B:B)*PlanMasine[[#This Row],[KPLQ]]),0)</f>
        <v>5</v>
      </c>
      <c r="P1422">
        <v>227566</v>
      </c>
      <c r="Q1422">
        <f>COUNTIF(PROMJENA!A:A,PlanMasine[[#This Row],[KPL]]&amp;"-"&amp;PlanMasine[[#This Row],[RN]])</f>
        <v>0</v>
      </c>
      <c r="R1422">
        <f>IFERROR(INDEX(REDOSLIJED!A:A,MATCH(PlanMasine[[#This Row],[KPL]],REDOSLIJED!B:B,0)),MAX(REDOSLIJED!A:A)+1)</f>
        <v>45</v>
      </c>
      <c r="S1422" s="9">
        <f>SUM($M$2:M1422)</f>
        <v>5.4958333333334091</v>
      </c>
      <c r="T1422" s="3">
        <f>PlanMasine[[#This Row],[Datum SAS]]-1</f>
        <v>45830</v>
      </c>
      <c r="U1422">
        <f>WEEKDAY(PlanMasine[[#This Row],[ZAVRŠETAK MAŠINSKE]],2)</f>
        <v>7</v>
      </c>
      <c r="V1422" s="3">
        <f>IF(WEEKDAY(PlanMasine[[#This Row],[Datum SAS]]-1,2)=7,PlanMasine[[#This Row],[Datum SAS]]-3,PlanMasine[[#This Row],[Datum SAS]]-1)</f>
        <v>45828</v>
      </c>
      <c r="W1422">
        <f>WEEKNUM(PlanMasine[[#This Row],[Column2]],1)</f>
        <v>25</v>
      </c>
    </row>
    <row r="1423" spans="1:23" x14ac:dyDescent="0.25">
      <c r="A1423">
        <v>998843</v>
      </c>
      <c r="B1423">
        <v>1</v>
      </c>
      <c r="C1423">
        <v>998877</v>
      </c>
      <c r="D1423" t="s">
        <v>1964</v>
      </c>
      <c r="E1423">
        <v>48</v>
      </c>
      <c r="F1423">
        <v>12</v>
      </c>
      <c r="G1423">
        <v>0</v>
      </c>
      <c r="H1423">
        <v>0</v>
      </c>
      <c r="I1423" t="s">
        <v>5</v>
      </c>
      <c r="J1423" t="s">
        <v>570</v>
      </c>
      <c r="K1423" t="s">
        <v>1758</v>
      </c>
      <c r="L1423" s="3">
        <v>45870</v>
      </c>
      <c r="M14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23" s="3">
        <v>45831</v>
      </c>
      <c r="O1423" s="5">
        <f>IFERROR((PlanMasine[[#This Row],[Norma]]/PlanMasine[[#This Row],[Q]])*(PlanMasine[[#This Row],[Q]]/SUMIF(C:C,PlanMasine[[#This Row],[RN]],B:B)*PlanMasine[[#This Row],[KPLQ]]),0)</f>
        <v>4</v>
      </c>
      <c r="P1423">
        <v>227561</v>
      </c>
      <c r="Q1423">
        <f>COUNTIF(PROMJENA!A:A,PlanMasine[[#This Row],[KPL]]&amp;"-"&amp;PlanMasine[[#This Row],[RN]])</f>
        <v>0</v>
      </c>
      <c r="R1423">
        <f>IFERROR(INDEX(REDOSLIJED!A:A,MATCH(PlanMasine[[#This Row],[KPL]],REDOSLIJED!B:B,0)),MAX(REDOSLIJED!A:A)+1)</f>
        <v>45</v>
      </c>
      <c r="S1423" s="9">
        <f>SUM($M$2:M1423)</f>
        <v>5.4986111111111873</v>
      </c>
      <c r="T1423" s="3">
        <f>PlanMasine[[#This Row],[Datum SAS]]-1</f>
        <v>45830</v>
      </c>
      <c r="U1423">
        <f>WEEKDAY(PlanMasine[[#This Row],[ZAVRŠETAK MAŠINSKE]],2)</f>
        <v>7</v>
      </c>
      <c r="V1423" s="3">
        <f>IF(WEEKDAY(PlanMasine[[#This Row],[Datum SAS]]-1,2)=7,PlanMasine[[#This Row],[Datum SAS]]-3,PlanMasine[[#This Row],[Datum SAS]]-1)</f>
        <v>45828</v>
      </c>
      <c r="W1423">
        <f>WEEKNUM(PlanMasine[[#This Row],[Column2]],1)</f>
        <v>25</v>
      </c>
    </row>
    <row r="1424" spans="1:23" x14ac:dyDescent="0.25">
      <c r="A1424">
        <v>998843</v>
      </c>
      <c r="B1424">
        <v>1</v>
      </c>
      <c r="C1424">
        <v>998875</v>
      </c>
      <c r="D1424" t="s">
        <v>1963</v>
      </c>
      <c r="E1424">
        <v>48</v>
      </c>
      <c r="F1424">
        <v>12</v>
      </c>
      <c r="G1424">
        <v>0</v>
      </c>
      <c r="H1424">
        <v>0</v>
      </c>
      <c r="I1424" t="s">
        <v>5</v>
      </c>
      <c r="J1424" t="s">
        <v>570</v>
      </c>
      <c r="K1424" t="s">
        <v>1758</v>
      </c>
      <c r="L1424" s="3">
        <v>45870</v>
      </c>
      <c r="M14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24" s="3">
        <v>45831</v>
      </c>
      <c r="O1424" s="5">
        <f>IFERROR((PlanMasine[[#This Row],[Norma]]/PlanMasine[[#This Row],[Q]])*(PlanMasine[[#This Row],[Q]]/SUMIF(C:C,PlanMasine[[#This Row],[RN]],B:B)*PlanMasine[[#This Row],[KPLQ]]),0)</f>
        <v>4</v>
      </c>
      <c r="P1424">
        <v>227559</v>
      </c>
      <c r="Q1424">
        <f>COUNTIF(PROMJENA!A:A,PlanMasine[[#This Row],[KPL]]&amp;"-"&amp;PlanMasine[[#This Row],[RN]])</f>
        <v>0</v>
      </c>
      <c r="R1424">
        <f>IFERROR(INDEX(REDOSLIJED!A:A,MATCH(PlanMasine[[#This Row],[KPL]],REDOSLIJED!B:B,0)),MAX(REDOSLIJED!A:A)+1)</f>
        <v>45</v>
      </c>
      <c r="S1424" s="9">
        <f>SUM($M$2:M1424)</f>
        <v>5.5013888888889655</v>
      </c>
      <c r="T1424" s="3">
        <f>PlanMasine[[#This Row],[Datum SAS]]-1</f>
        <v>45830</v>
      </c>
      <c r="U1424">
        <f>WEEKDAY(PlanMasine[[#This Row],[ZAVRŠETAK MAŠINSKE]],2)</f>
        <v>7</v>
      </c>
      <c r="V1424" s="3">
        <f>IF(WEEKDAY(PlanMasine[[#This Row],[Datum SAS]]-1,2)=7,PlanMasine[[#This Row],[Datum SAS]]-3,PlanMasine[[#This Row],[Datum SAS]]-1)</f>
        <v>45828</v>
      </c>
      <c r="W1424">
        <f>WEEKNUM(PlanMasine[[#This Row],[Column2]],1)</f>
        <v>25</v>
      </c>
    </row>
    <row r="1425" spans="1:23" x14ac:dyDescent="0.25">
      <c r="A1425">
        <v>998844</v>
      </c>
      <c r="B1425">
        <v>1</v>
      </c>
      <c r="C1425">
        <v>998877</v>
      </c>
      <c r="D1425" t="s">
        <v>1964</v>
      </c>
      <c r="E1425">
        <v>48</v>
      </c>
      <c r="F1425">
        <v>12</v>
      </c>
      <c r="G1425">
        <v>0</v>
      </c>
      <c r="H1425">
        <v>0</v>
      </c>
      <c r="I1425" t="s">
        <v>5</v>
      </c>
      <c r="J1425" t="s">
        <v>570</v>
      </c>
      <c r="K1425" t="s">
        <v>1758</v>
      </c>
      <c r="L1425" s="3">
        <v>45870</v>
      </c>
      <c r="M14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25" s="3">
        <v>45831</v>
      </c>
      <c r="O1425" s="5">
        <f>IFERROR((PlanMasine[[#This Row],[Norma]]/PlanMasine[[#This Row],[Q]])*(PlanMasine[[#This Row],[Q]]/SUMIF(C:C,PlanMasine[[#This Row],[RN]],B:B)*PlanMasine[[#This Row],[KPLQ]]),0)</f>
        <v>4</v>
      </c>
      <c r="P1425">
        <v>227561</v>
      </c>
      <c r="Q1425">
        <f>COUNTIF(PROMJENA!A:A,PlanMasine[[#This Row],[KPL]]&amp;"-"&amp;PlanMasine[[#This Row],[RN]])</f>
        <v>0</v>
      </c>
      <c r="R1425">
        <f>IFERROR(INDEX(REDOSLIJED!A:A,MATCH(PlanMasine[[#This Row],[KPL]],REDOSLIJED!B:B,0)),MAX(REDOSLIJED!A:A)+1)</f>
        <v>45</v>
      </c>
      <c r="S1425" s="9">
        <f>SUM($M$2:M1425)</f>
        <v>5.5041666666667437</v>
      </c>
      <c r="T1425" s="3">
        <f>PlanMasine[[#This Row],[Datum SAS]]-1</f>
        <v>45830</v>
      </c>
      <c r="U1425">
        <f>WEEKDAY(PlanMasine[[#This Row],[ZAVRŠETAK MAŠINSKE]],2)</f>
        <v>7</v>
      </c>
      <c r="V1425" s="3">
        <f>IF(WEEKDAY(PlanMasine[[#This Row],[Datum SAS]]-1,2)=7,PlanMasine[[#This Row],[Datum SAS]]-3,PlanMasine[[#This Row],[Datum SAS]]-1)</f>
        <v>45828</v>
      </c>
      <c r="W1425">
        <f>WEEKNUM(PlanMasine[[#This Row],[Column2]],1)</f>
        <v>25</v>
      </c>
    </row>
    <row r="1426" spans="1:23" x14ac:dyDescent="0.25">
      <c r="A1426">
        <v>998844</v>
      </c>
      <c r="B1426">
        <v>1</v>
      </c>
      <c r="C1426">
        <v>998908</v>
      </c>
      <c r="D1426" t="s">
        <v>2099</v>
      </c>
      <c r="E1426">
        <v>24</v>
      </c>
      <c r="F1426">
        <v>12</v>
      </c>
      <c r="G1426">
        <v>0</v>
      </c>
      <c r="H1426">
        <v>0</v>
      </c>
      <c r="I1426" t="s">
        <v>5</v>
      </c>
      <c r="J1426" t="s">
        <v>570</v>
      </c>
      <c r="K1426" t="s">
        <v>1758</v>
      </c>
      <c r="L1426" s="3">
        <v>45870</v>
      </c>
      <c r="M14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26" s="3">
        <v>45831</v>
      </c>
      <c r="O1426" s="5">
        <f>IFERROR((PlanMasine[[#This Row],[Norma]]/PlanMasine[[#This Row],[Q]])*(PlanMasine[[#This Row],[Q]]/SUMIF(C:C,PlanMasine[[#This Row],[RN]],B:B)*PlanMasine[[#This Row],[KPLQ]]),0)</f>
        <v>2</v>
      </c>
      <c r="P1426">
        <v>227592</v>
      </c>
      <c r="Q1426">
        <f>COUNTIF(PROMJENA!A:A,PlanMasine[[#This Row],[KPL]]&amp;"-"&amp;PlanMasine[[#This Row],[RN]])</f>
        <v>0</v>
      </c>
      <c r="R1426">
        <f>IFERROR(INDEX(REDOSLIJED!A:A,MATCH(PlanMasine[[#This Row],[KPL]],REDOSLIJED!B:B,0)),MAX(REDOSLIJED!A:A)+1)</f>
        <v>45</v>
      </c>
      <c r="S1426" s="9">
        <f>SUM($M$2:M1426)</f>
        <v>5.5055555555556328</v>
      </c>
      <c r="T1426" s="3">
        <f>PlanMasine[[#This Row],[Datum SAS]]-1</f>
        <v>45830</v>
      </c>
      <c r="U1426">
        <f>WEEKDAY(PlanMasine[[#This Row],[ZAVRŠETAK MAŠINSKE]],2)</f>
        <v>7</v>
      </c>
      <c r="V1426" s="3">
        <f>IF(WEEKDAY(PlanMasine[[#This Row],[Datum SAS]]-1,2)=7,PlanMasine[[#This Row],[Datum SAS]]-3,PlanMasine[[#This Row],[Datum SAS]]-1)</f>
        <v>45828</v>
      </c>
      <c r="W1426">
        <f>WEEKNUM(PlanMasine[[#This Row],[Column2]],1)</f>
        <v>25</v>
      </c>
    </row>
    <row r="1427" spans="1:23" x14ac:dyDescent="0.25">
      <c r="A1427">
        <v>998844</v>
      </c>
      <c r="B1427">
        <v>1</v>
      </c>
      <c r="C1427">
        <v>998906</v>
      </c>
      <c r="D1427" t="s">
        <v>2100</v>
      </c>
      <c r="E1427">
        <v>24</v>
      </c>
      <c r="F1427">
        <v>12</v>
      </c>
      <c r="G1427">
        <v>0</v>
      </c>
      <c r="H1427">
        <v>0</v>
      </c>
      <c r="I1427" t="s">
        <v>5</v>
      </c>
      <c r="J1427" t="s">
        <v>570</v>
      </c>
      <c r="K1427" t="s">
        <v>1758</v>
      </c>
      <c r="L1427" s="3">
        <v>45870</v>
      </c>
      <c r="M14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27" s="3">
        <v>45831</v>
      </c>
      <c r="O1427" s="5">
        <f>IFERROR((PlanMasine[[#This Row],[Norma]]/PlanMasine[[#This Row],[Q]])*(PlanMasine[[#This Row],[Q]]/SUMIF(C:C,PlanMasine[[#This Row],[RN]],B:B)*PlanMasine[[#This Row],[KPLQ]]),0)</f>
        <v>2</v>
      </c>
      <c r="P1427">
        <v>227590</v>
      </c>
      <c r="Q1427">
        <f>COUNTIF(PROMJENA!A:A,PlanMasine[[#This Row],[KPL]]&amp;"-"&amp;PlanMasine[[#This Row],[RN]])</f>
        <v>0</v>
      </c>
      <c r="R1427">
        <f>IFERROR(INDEX(REDOSLIJED!A:A,MATCH(PlanMasine[[#This Row],[KPL]],REDOSLIJED!B:B,0)),MAX(REDOSLIJED!A:A)+1)</f>
        <v>45</v>
      </c>
      <c r="S1427" s="9">
        <f>SUM($M$2:M1427)</f>
        <v>5.5069444444445219</v>
      </c>
      <c r="T1427" s="3">
        <f>PlanMasine[[#This Row],[Datum SAS]]-1</f>
        <v>45830</v>
      </c>
      <c r="U1427">
        <f>WEEKDAY(PlanMasine[[#This Row],[ZAVRŠETAK MAŠINSKE]],2)</f>
        <v>7</v>
      </c>
      <c r="V1427" s="3">
        <f>IF(WEEKDAY(PlanMasine[[#This Row],[Datum SAS]]-1,2)=7,PlanMasine[[#This Row],[Datum SAS]]-3,PlanMasine[[#This Row],[Datum SAS]]-1)</f>
        <v>45828</v>
      </c>
      <c r="W1427">
        <f>WEEKNUM(PlanMasine[[#This Row],[Column2]],1)</f>
        <v>25</v>
      </c>
    </row>
    <row r="1428" spans="1:23" x14ac:dyDescent="0.25">
      <c r="A1428">
        <v>998844</v>
      </c>
      <c r="B1428">
        <v>1</v>
      </c>
      <c r="C1428">
        <v>998882</v>
      </c>
      <c r="D1428" t="s">
        <v>1730</v>
      </c>
      <c r="E1428">
        <v>60</v>
      </c>
      <c r="F1428">
        <v>12</v>
      </c>
      <c r="G1428">
        <v>0</v>
      </c>
      <c r="H1428">
        <v>0</v>
      </c>
      <c r="I1428" t="s">
        <v>5</v>
      </c>
      <c r="J1428" t="s">
        <v>570</v>
      </c>
      <c r="K1428" t="s">
        <v>1758</v>
      </c>
      <c r="L1428" s="3">
        <v>45870</v>
      </c>
      <c r="M14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28" s="3">
        <v>45831</v>
      </c>
      <c r="O1428" s="5">
        <f>IFERROR((PlanMasine[[#This Row],[Norma]]/PlanMasine[[#This Row],[Q]])*(PlanMasine[[#This Row],[Q]]/SUMIF(C:C,PlanMasine[[#This Row],[RN]],B:B)*PlanMasine[[#This Row],[KPLQ]]),0)</f>
        <v>5</v>
      </c>
      <c r="P1428">
        <v>227566</v>
      </c>
      <c r="Q1428">
        <f>COUNTIF(PROMJENA!A:A,PlanMasine[[#This Row],[KPL]]&amp;"-"&amp;PlanMasine[[#This Row],[RN]])</f>
        <v>0</v>
      </c>
      <c r="R1428">
        <f>IFERROR(INDEX(REDOSLIJED!A:A,MATCH(PlanMasine[[#This Row],[KPL]],REDOSLIJED!B:B,0)),MAX(REDOSLIJED!A:A)+1)</f>
        <v>45</v>
      </c>
      <c r="S1428" s="9">
        <f>SUM($M$2:M1428)</f>
        <v>5.5104166666667442</v>
      </c>
      <c r="T1428" s="3">
        <f>PlanMasine[[#This Row],[Datum SAS]]-1</f>
        <v>45830</v>
      </c>
      <c r="U1428">
        <f>WEEKDAY(PlanMasine[[#This Row],[ZAVRŠETAK MAŠINSKE]],2)</f>
        <v>7</v>
      </c>
      <c r="V1428" s="3">
        <f>IF(WEEKDAY(PlanMasine[[#This Row],[Datum SAS]]-1,2)=7,PlanMasine[[#This Row],[Datum SAS]]-3,PlanMasine[[#This Row],[Datum SAS]]-1)</f>
        <v>45828</v>
      </c>
      <c r="W1428">
        <f>WEEKNUM(PlanMasine[[#This Row],[Column2]],1)</f>
        <v>25</v>
      </c>
    </row>
    <row r="1429" spans="1:23" x14ac:dyDescent="0.25">
      <c r="A1429">
        <v>998844</v>
      </c>
      <c r="B1429">
        <v>1</v>
      </c>
      <c r="C1429">
        <v>998875</v>
      </c>
      <c r="D1429" t="s">
        <v>1963</v>
      </c>
      <c r="E1429">
        <v>48</v>
      </c>
      <c r="F1429">
        <v>12</v>
      </c>
      <c r="G1429">
        <v>0</v>
      </c>
      <c r="H1429">
        <v>0</v>
      </c>
      <c r="I1429" t="s">
        <v>5</v>
      </c>
      <c r="J1429" t="s">
        <v>570</v>
      </c>
      <c r="K1429" t="s">
        <v>1758</v>
      </c>
      <c r="L1429" s="3">
        <v>45870</v>
      </c>
      <c r="M14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29" s="3">
        <v>45831</v>
      </c>
      <c r="O1429" s="5">
        <f>IFERROR((PlanMasine[[#This Row],[Norma]]/PlanMasine[[#This Row],[Q]])*(PlanMasine[[#This Row],[Q]]/SUMIF(C:C,PlanMasine[[#This Row],[RN]],B:B)*PlanMasine[[#This Row],[KPLQ]]),0)</f>
        <v>4</v>
      </c>
      <c r="P1429">
        <v>227559</v>
      </c>
      <c r="Q1429">
        <f>COUNTIF(PROMJENA!A:A,PlanMasine[[#This Row],[KPL]]&amp;"-"&amp;PlanMasine[[#This Row],[RN]])</f>
        <v>0</v>
      </c>
      <c r="R1429">
        <f>IFERROR(INDEX(REDOSLIJED!A:A,MATCH(PlanMasine[[#This Row],[KPL]],REDOSLIJED!B:B,0)),MAX(REDOSLIJED!A:A)+1)</f>
        <v>45</v>
      </c>
      <c r="S1429" s="9">
        <f>SUM($M$2:M1429)</f>
        <v>5.5131944444445224</v>
      </c>
      <c r="T1429" s="3">
        <f>PlanMasine[[#This Row],[Datum SAS]]-1</f>
        <v>45830</v>
      </c>
      <c r="U1429">
        <f>WEEKDAY(PlanMasine[[#This Row],[ZAVRŠETAK MAŠINSKE]],2)</f>
        <v>7</v>
      </c>
      <c r="V1429" s="3">
        <f>IF(WEEKDAY(PlanMasine[[#This Row],[Datum SAS]]-1,2)=7,PlanMasine[[#This Row],[Datum SAS]]-3,PlanMasine[[#This Row],[Datum SAS]]-1)</f>
        <v>45828</v>
      </c>
      <c r="W1429">
        <f>WEEKNUM(PlanMasine[[#This Row],[Column2]],1)</f>
        <v>25</v>
      </c>
    </row>
    <row r="1430" spans="1:23" x14ac:dyDescent="0.25">
      <c r="A1430">
        <v>998845</v>
      </c>
      <c r="B1430">
        <v>1</v>
      </c>
      <c r="C1430">
        <v>998875</v>
      </c>
      <c r="D1430" t="s">
        <v>1963</v>
      </c>
      <c r="E1430">
        <v>48</v>
      </c>
      <c r="F1430">
        <v>12</v>
      </c>
      <c r="G1430">
        <v>0</v>
      </c>
      <c r="H1430">
        <v>0</v>
      </c>
      <c r="I1430" t="s">
        <v>5</v>
      </c>
      <c r="J1430" t="s">
        <v>570</v>
      </c>
      <c r="K1430" t="s">
        <v>1758</v>
      </c>
      <c r="L1430" s="3">
        <v>45870</v>
      </c>
      <c r="M14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30" s="3">
        <v>45831</v>
      </c>
      <c r="O1430" s="5">
        <f>IFERROR((PlanMasine[[#This Row],[Norma]]/PlanMasine[[#This Row],[Q]])*(PlanMasine[[#This Row],[Q]]/SUMIF(C:C,PlanMasine[[#This Row],[RN]],B:B)*PlanMasine[[#This Row],[KPLQ]]),0)</f>
        <v>4</v>
      </c>
      <c r="P1430">
        <v>227559</v>
      </c>
      <c r="Q1430">
        <f>COUNTIF(PROMJENA!A:A,PlanMasine[[#This Row],[KPL]]&amp;"-"&amp;PlanMasine[[#This Row],[RN]])</f>
        <v>0</v>
      </c>
      <c r="R1430">
        <f>IFERROR(INDEX(REDOSLIJED!A:A,MATCH(PlanMasine[[#This Row],[KPL]],REDOSLIJED!B:B,0)),MAX(REDOSLIJED!A:A)+1)</f>
        <v>45</v>
      </c>
      <c r="S1430" s="9">
        <f>SUM($M$2:M1430)</f>
        <v>5.5159722222223007</v>
      </c>
      <c r="T1430" s="3">
        <f>PlanMasine[[#This Row],[Datum SAS]]-1</f>
        <v>45830</v>
      </c>
      <c r="U1430">
        <f>WEEKDAY(PlanMasine[[#This Row],[ZAVRŠETAK MAŠINSKE]],2)</f>
        <v>7</v>
      </c>
      <c r="V1430" s="3">
        <f>IF(WEEKDAY(PlanMasine[[#This Row],[Datum SAS]]-1,2)=7,PlanMasine[[#This Row],[Datum SAS]]-3,PlanMasine[[#This Row],[Datum SAS]]-1)</f>
        <v>45828</v>
      </c>
      <c r="W1430">
        <f>WEEKNUM(PlanMasine[[#This Row],[Column2]],1)</f>
        <v>25</v>
      </c>
    </row>
    <row r="1431" spans="1:23" x14ac:dyDescent="0.25">
      <c r="A1431">
        <v>998845</v>
      </c>
      <c r="B1431">
        <v>1</v>
      </c>
      <c r="C1431">
        <v>998877</v>
      </c>
      <c r="D1431" t="s">
        <v>1964</v>
      </c>
      <c r="E1431">
        <v>48</v>
      </c>
      <c r="F1431">
        <v>12</v>
      </c>
      <c r="G1431">
        <v>0</v>
      </c>
      <c r="H1431">
        <v>0</v>
      </c>
      <c r="I1431" t="s">
        <v>5</v>
      </c>
      <c r="J1431" t="s">
        <v>570</v>
      </c>
      <c r="K1431" t="s">
        <v>1758</v>
      </c>
      <c r="L1431" s="3">
        <v>45870</v>
      </c>
      <c r="M14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31" s="3">
        <v>45831</v>
      </c>
      <c r="O1431" s="5">
        <f>IFERROR((PlanMasine[[#This Row],[Norma]]/PlanMasine[[#This Row],[Q]])*(PlanMasine[[#This Row],[Q]]/SUMIF(C:C,PlanMasine[[#This Row],[RN]],B:B)*PlanMasine[[#This Row],[KPLQ]]),0)</f>
        <v>4</v>
      </c>
      <c r="P1431">
        <v>227561</v>
      </c>
      <c r="Q1431">
        <f>COUNTIF(PROMJENA!A:A,PlanMasine[[#This Row],[KPL]]&amp;"-"&amp;PlanMasine[[#This Row],[RN]])</f>
        <v>0</v>
      </c>
      <c r="R1431">
        <f>IFERROR(INDEX(REDOSLIJED!A:A,MATCH(PlanMasine[[#This Row],[KPL]],REDOSLIJED!B:B,0)),MAX(REDOSLIJED!A:A)+1)</f>
        <v>45</v>
      </c>
      <c r="S1431" s="9">
        <f>SUM($M$2:M1431)</f>
        <v>5.5187500000000789</v>
      </c>
      <c r="T1431" s="3">
        <f>PlanMasine[[#This Row],[Datum SAS]]-1</f>
        <v>45830</v>
      </c>
      <c r="U1431">
        <f>WEEKDAY(PlanMasine[[#This Row],[ZAVRŠETAK MAŠINSKE]],2)</f>
        <v>7</v>
      </c>
      <c r="V1431" s="3">
        <f>IF(WEEKDAY(PlanMasine[[#This Row],[Datum SAS]]-1,2)=7,PlanMasine[[#This Row],[Datum SAS]]-3,PlanMasine[[#This Row],[Datum SAS]]-1)</f>
        <v>45828</v>
      </c>
      <c r="W1431">
        <f>WEEKNUM(PlanMasine[[#This Row],[Column2]],1)</f>
        <v>25</v>
      </c>
    </row>
    <row r="1432" spans="1:23" x14ac:dyDescent="0.25">
      <c r="A1432">
        <v>998845</v>
      </c>
      <c r="B1432">
        <v>1</v>
      </c>
      <c r="C1432">
        <v>998882</v>
      </c>
      <c r="D1432" t="s">
        <v>1730</v>
      </c>
      <c r="E1432">
        <v>60</v>
      </c>
      <c r="F1432">
        <v>12</v>
      </c>
      <c r="G1432">
        <v>0</v>
      </c>
      <c r="H1432">
        <v>0</v>
      </c>
      <c r="I1432" t="s">
        <v>5</v>
      </c>
      <c r="J1432" t="s">
        <v>570</v>
      </c>
      <c r="K1432" t="s">
        <v>1758</v>
      </c>
      <c r="L1432" s="3">
        <v>45870</v>
      </c>
      <c r="M14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32" s="3">
        <v>45831</v>
      </c>
      <c r="O1432" s="5">
        <f>IFERROR((PlanMasine[[#This Row],[Norma]]/PlanMasine[[#This Row],[Q]])*(PlanMasine[[#This Row],[Q]]/SUMIF(C:C,PlanMasine[[#This Row],[RN]],B:B)*PlanMasine[[#This Row],[KPLQ]]),0)</f>
        <v>5</v>
      </c>
      <c r="P1432">
        <v>227566</v>
      </c>
      <c r="Q1432">
        <f>COUNTIF(PROMJENA!A:A,PlanMasine[[#This Row],[KPL]]&amp;"-"&amp;PlanMasine[[#This Row],[RN]])</f>
        <v>0</v>
      </c>
      <c r="R1432">
        <f>IFERROR(INDEX(REDOSLIJED!A:A,MATCH(PlanMasine[[#This Row],[KPL]],REDOSLIJED!B:B,0)),MAX(REDOSLIJED!A:A)+1)</f>
        <v>45</v>
      </c>
      <c r="S1432" s="9">
        <f>SUM($M$2:M1432)</f>
        <v>5.5222222222223012</v>
      </c>
      <c r="T1432" s="3">
        <f>PlanMasine[[#This Row],[Datum SAS]]-1</f>
        <v>45830</v>
      </c>
      <c r="U1432">
        <f>WEEKDAY(PlanMasine[[#This Row],[ZAVRŠETAK MAŠINSKE]],2)</f>
        <v>7</v>
      </c>
      <c r="V1432" s="3">
        <f>IF(WEEKDAY(PlanMasine[[#This Row],[Datum SAS]]-1,2)=7,PlanMasine[[#This Row],[Datum SAS]]-3,PlanMasine[[#This Row],[Datum SAS]]-1)</f>
        <v>45828</v>
      </c>
      <c r="W1432">
        <f>WEEKNUM(PlanMasine[[#This Row],[Column2]],1)</f>
        <v>25</v>
      </c>
    </row>
    <row r="1433" spans="1:23" x14ac:dyDescent="0.25">
      <c r="A1433">
        <v>998845</v>
      </c>
      <c r="B1433">
        <v>1</v>
      </c>
      <c r="C1433">
        <v>998906</v>
      </c>
      <c r="D1433" t="s">
        <v>2100</v>
      </c>
      <c r="E1433">
        <v>24</v>
      </c>
      <c r="F1433">
        <v>12</v>
      </c>
      <c r="G1433">
        <v>0</v>
      </c>
      <c r="H1433">
        <v>0</v>
      </c>
      <c r="I1433" t="s">
        <v>5</v>
      </c>
      <c r="J1433" t="s">
        <v>570</v>
      </c>
      <c r="K1433" t="s">
        <v>1758</v>
      </c>
      <c r="L1433" s="3">
        <v>45870</v>
      </c>
      <c r="M14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33" s="3">
        <v>45831</v>
      </c>
      <c r="O1433" s="5">
        <f>IFERROR((PlanMasine[[#This Row],[Norma]]/PlanMasine[[#This Row],[Q]])*(PlanMasine[[#This Row],[Q]]/SUMIF(C:C,PlanMasine[[#This Row],[RN]],B:B)*PlanMasine[[#This Row],[KPLQ]]),0)</f>
        <v>2</v>
      </c>
      <c r="P1433">
        <v>227590</v>
      </c>
      <c r="Q1433">
        <f>COUNTIF(PROMJENA!A:A,PlanMasine[[#This Row],[KPL]]&amp;"-"&amp;PlanMasine[[#This Row],[RN]])</f>
        <v>0</v>
      </c>
      <c r="R1433">
        <f>IFERROR(INDEX(REDOSLIJED!A:A,MATCH(PlanMasine[[#This Row],[KPL]],REDOSLIJED!B:B,0)),MAX(REDOSLIJED!A:A)+1)</f>
        <v>45</v>
      </c>
      <c r="S1433" s="9">
        <f>SUM($M$2:M1433)</f>
        <v>5.5236111111111903</v>
      </c>
      <c r="T1433" s="3">
        <f>PlanMasine[[#This Row],[Datum SAS]]-1</f>
        <v>45830</v>
      </c>
      <c r="U1433">
        <f>WEEKDAY(PlanMasine[[#This Row],[ZAVRŠETAK MAŠINSKE]],2)</f>
        <v>7</v>
      </c>
      <c r="V1433" s="3">
        <f>IF(WEEKDAY(PlanMasine[[#This Row],[Datum SAS]]-1,2)=7,PlanMasine[[#This Row],[Datum SAS]]-3,PlanMasine[[#This Row],[Datum SAS]]-1)</f>
        <v>45828</v>
      </c>
      <c r="W1433">
        <f>WEEKNUM(PlanMasine[[#This Row],[Column2]],1)</f>
        <v>25</v>
      </c>
    </row>
    <row r="1434" spans="1:23" x14ac:dyDescent="0.25">
      <c r="A1434">
        <v>998845</v>
      </c>
      <c r="B1434">
        <v>1</v>
      </c>
      <c r="C1434">
        <v>998908</v>
      </c>
      <c r="D1434" t="s">
        <v>2099</v>
      </c>
      <c r="E1434">
        <v>24</v>
      </c>
      <c r="F1434">
        <v>12</v>
      </c>
      <c r="G1434">
        <v>0</v>
      </c>
      <c r="H1434">
        <v>0</v>
      </c>
      <c r="I1434" t="s">
        <v>5</v>
      </c>
      <c r="J1434" t="s">
        <v>570</v>
      </c>
      <c r="K1434" t="s">
        <v>1758</v>
      </c>
      <c r="L1434" s="3">
        <v>45870</v>
      </c>
      <c r="M14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34" s="3">
        <v>45831</v>
      </c>
      <c r="O1434" s="5">
        <f>IFERROR((PlanMasine[[#This Row],[Norma]]/PlanMasine[[#This Row],[Q]])*(PlanMasine[[#This Row],[Q]]/SUMIF(C:C,PlanMasine[[#This Row],[RN]],B:B)*PlanMasine[[#This Row],[KPLQ]]),0)</f>
        <v>2</v>
      </c>
      <c r="P1434">
        <v>227592</v>
      </c>
      <c r="Q1434">
        <f>COUNTIF(PROMJENA!A:A,PlanMasine[[#This Row],[KPL]]&amp;"-"&amp;PlanMasine[[#This Row],[RN]])</f>
        <v>0</v>
      </c>
      <c r="R1434">
        <f>IFERROR(INDEX(REDOSLIJED!A:A,MATCH(PlanMasine[[#This Row],[KPL]],REDOSLIJED!B:B,0)),MAX(REDOSLIJED!A:A)+1)</f>
        <v>45</v>
      </c>
      <c r="S1434" s="9">
        <f>SUM($M$2:M1434)</f>
        <v>5.5250000000000794</v>
      </c>
      <c r="T1434" s="3">
        <f>PlanMasine[[#This Row],[Datum SAS]]-1</f>
        <v>45830</v>
      </c>
      <c r="U1434">
        <f>WEEKDAY(PlanMasine[[#This Row],[ZAVRŠETAK MAŠINSKE]],2)</f>
        <v>7</v>
      </c>
      <c r="V1434" s="3">
        <f>IF(WEEKDAY(PlanMasine[[#This Row],[Datum SAS]]-1,2)=7,PlanMasine[[#This Row],[Datum SAS]]-3,PlanMasine[[#This Row],[Datum SAS]]-1)</f>
        <v>45828</v>
      </c>
      <c r="W1434">
        <f>WEEKNUM(PlanMasine[[#This Row],[Column2]],1)</f>
        <v>25</v>
      </c>
    </row>
    <row r="1435" spans="1:23" x14ac:dyDescent="0.25">
      <c r="A1435">
        <v>1016665</v>
      </c>
      <c r="B1435">
        <v>1</v>
      </c>
      <c r="C1435">
        <v>1016675</v>
      </c>
      <c r="D1435" t="s">
        <v>2025</v>
      </c>
      <c r="E1435">
        <v>50</v>
      </c>
      <c r="F1435">
        <v>10</v>
      </c>
      <c r="G1435">
        <v>0</v>
      </c>
      <c r="H1435">
        <v>0</v>
      </c>
      <c r="I1435" t="s">
        <v>5</v>
      </c>
      <c r="J1435" t="s">
        <v>570</v>
      </c>
      <c r="K1435" t="s">
        <v>2174</v>
      </c>
      <c r="L1435" s="3">
        <v>45845</v>
      </c>
      <c r="M14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35" s="3">
        <v>45831</v>
      </c>
      <c r="O1435" s="5">
        <f>IFERROR((PlanMasine[[#This Row],[Norma]]/PlanMasine[[#This Row],[Q]])*(PlanMasine[[#This Row],[Q]]/SUMIF(C:C,PlanMasine[[#This Row],[RN]],B:B)*PlanMasine[[#This Row],[KPLQ]]),0)</f>
        <v>10</v>
      </c>
      <c r="P1435">
        <v>199537</v>
      </c>
      <c r="Q1435">
        <f>COUNTIF(PROMJENA!A:A,PlanMasine[[#This Row],[KPL]]&amp;"-"&amp;PlanMasine[[#This Row],[RN]])</f>
        <v>0</v>
      </c>
      <c r="R1435">
        <f>IFERROR(INDEX(REDOSLIJED!A:A,MATCH(PlanMasine[[#This Row],[KPL]],REDOSLIJED!B:B,0)),MAX(REDOSLIJED!A:A)+1)</f>
        <v>45</v>
      </c>
      <c r="S1435" s="9">
        <f>SUM($M$2:M1435)</f>
        <v>5.531944444444524</v>
      </c>
      <c r="T1435" s="3">
        <f>PlanMasine[[#This Row],[Datum SAS]]-1</f>
        <v>45830</v>
      </c>
      <c r="U1435">
        <f>WEEKDAY(PlanMasine[[#This Row],[ZAVRŠETAK MAŠINSKE]],2)</f>
        <v>7</v>
      </c>
      <c r="V1435" s="3">
        <f>IF(WEEKDAY(PlanMasine[[#This Row],[Datum SAS]]-1,2)=7,PlanMasine[[#This Row],[Datum SAS]]-3,PlanMasine[[#This Row],[Datum SAS]]-1)</f>
        <v>45828</v>
      </c>
      <c r="W1435">
        <f>WEEKNUM(PlanMasine[[#This Row],[Column2]],1)</f>
        <v>25</v>
      </c>
    </row>
    <row r="1436" spans="1:23" x14ac:dyDescent="0.25">
      <c r="A1436">
        <v>1016665</v>
      </c>
      <c r="B1436">
        <v>1</v>
      </c>
      <c r="C1436">
        <v>1016684</v>
      </c>
      <c r="D1436" t="s">
        <v>2028</v>
      </c>
      <c r="E1436">
        <v>70</v>
      </c>
      <c r="F1436">
        <v>10</v>
      </c>
      <c r="G1436">
        <v>0</v>
      </c>
      <c r="H1436">
        <v>0</v>
      </c>
      <c r="I1436" t="s">
        <v>5</v>
      </c>
      <c r="J1436" t="s">
        <v>570</v>
      </c>
      <c r="K1436" t="s">
        <v>2174</v>
      </c>
      <c r="L1436" s="3">
        <v>45845</v>
      </c>
      <c r="M14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1436" s="3">
        <v>45831</v>
      </c>
      <c r="O1436" s="5">
        <f>IFERROR((PlanMasine[[#This Row],[Norma]]/PlanMasine[[#This Row],[Q]])*(PlanMasine[[#This Row],[Q]]/SUMIF(C:C,PlanMasine[[#This Row],[RN]],B:B)*PlanMasine[[#This Row],[KPLQ]]),0)</f>
        <v>14</v>
      </c>
      <c r="P1436">
        <v>199546</v>
      </c>
      <c r="Q1436">
        <f>COUNTIF(PROMJENA!A:A,PlanMasine[[#This Row],[KPL]]&amp;"-"&amp;PlanMasine[[#This Row],[RN]])</f>
        <v>0</v>
      </c>
      <c r="R1436">
        <f>IFERROR(INDEX(REDOSLIJED!A:A,MATCH(PlanMasine[[#This Row],[KPL]],REDOSLIJED!B:B,0)),MAX(REDOSLIJED!A:A)+1)</f>
        <v>45</v>
      </c>
      <c r="S1436" s="9">
        <f>SUM($M$2:M1436)</f>
        <v>5.541666666666746</v>
      </c>
      <c r="T1436" s="3">
        <f>PlanMasine[[#This Row],[Datum SAS]]-1</f>
        <v>45830</v>
      </c>
      <c r="U1436">
        <f>WEEKDAY(PlanMasine[[#This Row],[ZAVRŠETAK MAŠINSKE]],2)</f>
        <v>7</v>
      </c>
      <c r="V1436" s="3">
        <f>IF(WEEKDAY(PlanMasine[[#This Row],[Datum SAS]]-1,2)=7,PlanMasine[[#This Row],[Datum SAS]]-3,PlanMasine[[#This Row],[Datum SAS]]-1)</f>
        <v>45828</v>
      </c>
      <c r="W1436">
        <f>WEEKNUM(PlanMasine[[#This Row],[Column2]],1)</f>
        <v>25</v>
      </c>
    </row>
    <row r="1437" spans="1:23" x14ac:dyDescent="0.25">
      <c r="A1437">
        <v>1016665</v>
      </c>
      <c r="B1437">
        <v>1</v>
      </c>
      <c r="C1437">
        <v>1016680</v>
      </c>
      <c r="D1437" t="s">
        <v>2029</v>
      </c>
      <c r="E1437">
        <v>50</v>
      </c>
      <c r="F1437">
        <v>5</v>
      </c>
      <c r="G1437">
        <v>0</v>
      </c>
      <c r="H1437">
        <v>0</v>
      </c>
      <c r="I1437" t="s">
        <v>5</v>
      </c>
      <c r="J1437" t="s">
        <v>570</v>
      </c>
      <c r="K1437" t="s">
        <v>2174</v>
      </c>
      <c r="L1437" s="3">
        <v>45845</v>
      </c>
      <c r="M14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37" s="3">
        <v>45831</v>
      </c>
      <c r="O1437" s="5">
        <f>IFERROR((PlanMasine[[#This Row],[Norma]]/PlanMasine[[#This Row],[Q]])*(PlanMasine[[#This Row],[Q]]/SUMIF(C:C,PlanMasine[[#This Row],[RN]],B:B)*PlanMasine[[#This Row],[KPLQ]]),0)</f>
        <v>10</v>
      </c>
      <c r="P1437">
        <v>199542</v>
      </c>
      <c r="Q1437">
        <f>COUNTIF(PROMJENA!A:A,PlanMasine[[#This Row],[KPL]]&amp;"-"&amp;PlanMasine[[#This Row],[RN]])</f>
        <v>0</v>
      </c>
      <c r="R1437">
        <f>IFERROR(INDEX(REDOSLIJED!A:A,MATCH(PlanMasine[[#This Row],[KPL]],REDOSLIJED!B:B,0)),MAX(REDOSLIJED!A:A)+1)</f>
        <v>45</v>
      </c>
      <c r="S1437" s="9">
        <f>SUM($M$2:M1437)</f>
        <v>5.5486111111111907</v>
      </c>
      <c r="T1437" s="3">
        <f>PlanMasine[[#This Row],[Datum SAS]]-1</f>
        <v>45830</v>
      </c>
      <c r="U1437">
        <f>WEEKDAY(PlanMasine[[#This Row],[ZAVRŠETAK MAŠINSKE]],2)</f>
        <v>7</v>
      </c>
      <c r="V1437" s="3">
        <f>IF(WEEKDAY(PlanMasine[[#This Row],[Datum SAS]]-1,2)=7,PlanMasine[[#This Row],[Datum SAS]]-3,PlanMasine[[#This Row],[Datum SAS]]-1)</f>
        <v>45828</v>
      </c>
      <c r="W1437">
        <f>WEEKNUM(PlanMasine[[#This Row],[Column2]],1)</f>
        <v>25</v>
      </c>
    </row>
    <row r="1438" spans="1:23" x14ac:dyDescent="0.25">
      <c r="A1438">
        <v>1016665</v>
      </c>
      <c r="B1438">
        <v>1</v>
      </c>
      <c r="C1438">
        <v>1016679</v>
      </c>
      <c r="D1438" t="s">
        <v>2026</v>
      </c>
      <c r="E1438">
        <v>30</v>
      </c>
      <c r="F1438">
        <v>5</v>
      </c>
      <c r="G1438">
        <v>0</v>
      </c>
      <c r="H1438">
        <v>0</v>
      </c>
      <c r="I1438" t="s">
        <v>5</v>
      </c>
      <c r="J1438" t="s">
        <v>570</v>
      </c>
      <c r="K1438" t="s">
        <v>2174</v>
      </c>
      <c r="L1438" s="3">
        <v>45845</v>
      </c>
      <c r="M14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438" s="3">
        <v>45831</v>
      </c>
      <c r="O1438" s="5">
        <f>IFERROR((PlanMasine[[#This Row],[Norma]]/PlanMasine[[#This Row],[Q]])*(PlanMasine[[#This Row],[Q]]/SUMIF(C:C,PlanMasine[[#This Row],[RN]],B:B)*PlanMasine[[#This Row],[KPLQ]]),0)</f>
        <v>6</v>
      </c>
      <c r="P1438">
        <v>199541</v>
      </c>
      <c r="Q1438">
        <f>COUNTIF(PROMJENA!A:A,PlanMasine[[#This Row],[KPL]]&amp;"-"&amp;PlanMasine[[#This Row],[RN]])</f>
        <v>0</v>
      </c>
      <c r="R1438">
        <f>IFERROR(INDEX(REDOSLIJED!A:A,MATCH(PlanMasine[[#This Row],[KPL]],REDOSLIJED!B:B,0)),MAX(REDOSLIJED!A:A)+1)</f>
        <v>45</v>
      </c>
      <c r="S1438" s="9">
        <f>SUM($M$2:M1438)</f>
        <v>5.5527777777778571</v>
      </c>
      <c r="T1438" s="3">
        <f>PlanMasine[[#This Row],[Datum SAS]]-1</f>
        <v>45830</v>
      </c>
      <c r="U1438">
        <f>WEEKDAY(PlanMasine[[#This Row],[ZAVRŠETAK MAŠINSKE]],2)</f>
        <v>7</v>
      </c>
      <c r="V1438" s="3">
        <f>IF(WEEKDAY(PlanMasine[[#This Row],[Datum SAS]]-1,2)=7,PlanMasine[[#This Row],[Datum SAS]]-3,PlanMasine[[#This Row],[Datum SAS]]-1)</f>
        <v>45828</v>
      </c>
      <c r="W1438">
        <f>WEEKNUM(PlanMasine[[#This Row],[Column2]],1)</f>
        <v>25</v>
      </c>
    </row>
    <row r="1439" spans="1:23" x14ac:dyDescent="0.25">
      <c r="A1439">
        <v>1016665</v>
      </c>
      <c r="B1439">
        <v>1</v>
      </c>
      <c r="C1439">
        <v>1016669</v>
      </c>
      <c r="D1439" t="s">
        <v>2022</v>
      </c>
      <c r="E1439">
        <v>60</v>
      </c>
      <c r="F1439">
        <v>5</v>
      </c>
      <c r="G1439">
        <v>0</v>
      </c>
      <c r="H1439">
        <v>0</v>
      </c>
      <c r="I1439" t="s">
        <v>5</v>
      </c>
      <c r="J1439" t="s">
        <v>570</v>
      </c>
      <c r="K1439" t="s">
        <v>2174</v>
      </c>
      <c r="L1439" s="3">
        <v>45845</v>
      </c>
      <c r="M14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439" s="3">
        <v>45831</v>
      </c>
      <c r="O1439" s="5">
        <f>IFERROR((PlanMasine[[#This Row],[Norma]]/PlanMasine[[#This Row],[Q]])*(PlanMasine[[#This Row],[Q]]/SUMIF(C:C,PlanMasine[[#This Row],[RN]],B:B)*PlanMasine[[#This Row],[KPLQ]]),0)</f>
        <v>12</v>
      </c>
      <c r="P1439">
        <v>199531</v>
      </c>
      <c r="Q1439">
        <f>COUNTIF(PROMJENA!A:A,PlanMasine[[#This Row],[KPL]]&amp;"-"&amp;PlanMasine[[#This Row],[RN]])</f>
        <v>0</v>
      </c>
      <c r="R1439">
        <f>IFERROR(INDEX(REDOSLIJED!A:A,MATCH(PlanMasine[[#This Row],[KPL]],REDOSLIJED!B:B,0)),MAX(REDOSLIJED!A:A)+1)</f>
        <v>45</v>
      </c>
      <c r="S1439" s="9">
        <f>SUM($M$2:M1439)</f>
        <v>5.5611111111111908</v>
      </c>
      <c r="T1439" s="3">
        <f>PlanMasine[[#This Row],[Datum SAS]]-1</f>
        <v>45830</v>
      </c>
      <c r="U1439">
        <f>WEEKDAY(PlanMasine[[#This Row],[ZAVRŠETAK MAŠINSKE]],2)</f>
        <v>7</v>
      </c>
      <c r="V1439" s="3">
        <f>IF(WEEKDAY(PlanMasine[[#This Row],[Datum SAS]]-1,2)=7,PlanMasine[[#This Row],[Datum SAS]]-3,PlanMasine[[#This Row],[Datum SAS]]-1)</f>
        <v>45828</v>
      </c>
      <c r="W1439">
        <f>WEEKNUM(PlanMasine[[#This Row],[Column2]],1)</f>
        <v>25</v>
      </c>
    </row>
    <row r="1440" spans="1:23" x14ac:dyDescent="0.25">
      <c r="A1440">
        <v>1016665</v>
      </c>
      <c r="B1440">
        <v>1</v>
      </c>
      <c r="C1440">
        <v>1016674</v>
      </c>
      <c r="D1440" t="s">
        <v>2024</v>
      </c>
      <c r="E1440">
        <v>80</v>
      </c>
      <c r="F1440">
        <v>20</v>
      </c>
      <c r="G1440">
        <v>0</v>
      </c>
      <c r="H1440">
        <v>0</v>
      </c>
      <c r="I1440" t="s">
        <v>5</v>
      </c>
      <c r="J1440" t="s">
        <v>570</v>
      </c>
      <c r="K1440" t="s">
        <v>2174</v>
      </c>
      <c r="L1440" s="3">
        <v>45845</v>
      </c>
      <c r="M14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1.111111111111111E-2</v>
      </c>
      <c r="N1440" s="3">
        <v>45831</v>
      </c>
      <c r="O1440" s="5">
        <f>IFERROR((PlanMasine[[#This Row],[Norma]]/PlanMasine[[#This Row],[Q]])*(PlanMasine[[#This Row],[Q]]/SUMIF(C:C,PlanMasine[[#This Row],[RN]],B:B)*PlanMasine[[#This Row],[KPLQ]]),0)</f>
        <v>16</v>
      </c>
      <c r="P1440">
        <v>199536</v>
      </c>
      <c r="Q1440">
        <f>COUNTIF(PROMJENA!A:A,PlanMasine[[#This Row],[KPL]]&amp;"-"&amp;PlanMasine[[#This Row],[RN]])</f>
        <v>0</v>
      </c>
      <c r="R1440">
        <f>IFERROR(INDEX(REDOSLIJED!A:A,MATCH(PlanMasine[[#This Row],[KPL]],REDOSLIJED!B:B,0)),MAX(REDOSLIJED!A:A)+1)</f>
        <v>45</v>
      </c>
      <c r="S1440" s="9">
        <f>SUM($M$2:M1440)</f>
        <v>5.5722222222223019</v>
      </c>
      <c r="T1440" s="3">
        <f>PlanMasine[[#This Row],[Datum SAS]]-1</f>
        <v>45830</v>
      </c>
      <c r="U1440">
        <f>WEEKDAY(PlanMasine[[#This Row],[ZAVRŠETAK MAŠINSKE]],2)</f>
        <v>7</v>
      </c>
      <c r="V1440" s="3">
        <f>IF(WEEKDAY(PlanMasine[[#This Row],[Datum SAS]]-1,2)=7,PlanMasine[[#This Row],[Datum SAS]]-3,PlanMasine[[#This Row],[Datum SAS]]-1)</f>
        <v>45828</v>
      </c>
      <c r="W1440">
        <f>WEEKNUM(PlanMasine[[#This Row],[Column2]],1)</f>
        <v>25</v>
      </c>
    </row>
    <row r="1441" spans="1:23" x14ac:dyDescent="0.25">
      <c r="A1441">
        <v>1016665</v>
      </c>
      <c r="B1441">
        <v>1</v>
      </c>
      <c r="C1441">
        <v>1016672</v>
      </c>
      <c r="D1441" t="s">
        <v>2019</v>
      </c>
      <c r="E1441">
        <v>40</v>
      </c>
      <c r="F1441">
        <v>5</v>
      </c>
      <c r="G1441">
        <v>0</v>
      </c>
      <c r="H1441">
        <v>0</v>
      </c>
      <c r="I1441" t="s">
        <v>5</v>
      </c>
      <c r="J1441" t="s">
        <v>570</v>
      </c>
      <c r="K1441" t="s">
        <v>2174</v>
      </c>
      <c r="L1441" s="3">
        <v>45845</v>
      </c>
      <c r="M14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5.5555555555555549E-3</v>
      </c>
      <c r="N1441" s="3">
        <v>45831</v>
      </c>
      <c r="O1441" s="5">
        <f>IFERROR((PlanMasine[[#This Row],[Norma]]/PlanMasine[[#This Row],[Q]])*(PlanMasine[[#This Row],[Q]]/SUMIF(C:C,PlanMasine[[#This Row],[RN]],B:B)*PlanMasine[[#This Row],[KPLQ]]),0)</f>
        <v>8</v>
      </c>
      <c r="P1441">
        <v>199534</v>
      </c>
      <c r="Q1441">
        <f>COUNTIF(PROMJENA!A:A,PlanMasine[[#This Row],[KPL]]&amp;"-"&amp;PlanMasine[[#This Row],[RN]])</f>
        <v>0</v>
      </c>
      <c r="R1441">
        <f>IFERROR(INDEX(REDOSLIJED!A:A,MATCH(PlanMasine[[#This Row],[KPL]],REDOSLIJED!B:B,0)),MAX(REDOSLIJED!A:A)+1)</f>
        <v>45</v>
      </c>
      <c r="S1441" s="9">
        <f>SUM($M$2:M1441)</f>
        <v>5.5777777777778574</v>
      </c>
      <c r="T1441" s="3">
        <f>PlanMasine[[#This Row],[Datum SAS]]-1</f>
        <v>45830</v>
      </c>
      <c r="U1441">
        <f>WEEKDAY(PlanMasine[[#This Row],[ZAVRŠETAK MAŠINSKE]],2)</f>
        <v>7</v>
      </c>
      <c r="V1441" s="3">
        <f>IF(WEEKDAY(PlanMasine[[#This Row],[Datum SAS]]-1,2)=7,PlanMasine[[#This Row],[Datum SAS]]-3,PlanMasine[[#This Row],[Datum SAS]]-1)</f>
        <v>45828</v>
      </c>
      <c r="W1441">
        <f>WEEKNUM(PlanMasine[[#This Row],[Column2]],1)</f>
        <v>25</v>
      </c>
    </row>
    <row r="1442" spans="1:23" x14ac:dyDescent="0.25">
      <c r="A1442">
        <v>1016665</v>
      </c>
      <c r="B1442">
        <v>1</v>
      </c>
      <c r="C1442">
        <v>1016671</v>
      </c>
      <c r="D1442" t="s">
        <v>2023</v>
      </c>
      <c r="E1442">
        <v>100</v>
      </c>
      <c r="F1442">
        <v>5</v>
      </c>
      <c r="G1442">
        <v>0</v>
      </c>
      <c r="H1442">
        <v>0</v>
      </c>
      <c r="I1442" t="s">
        <v>5</v>
      </c>
      <c r="J1442" t="s">
        <v>570</v>
      </c>
      <c r="K1442" t="s">
        <v>2174</v>
      </c>
      <c r="L1442" s="3">
        <v>45845</v>
      </c>
      <c r="M14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1.388888888888889E-2</v>
      </c>
      <c r="N1442" s="3">
        <v>45831</v>
      </c>
      <c r="O1442" s="5">
        <f>IFERROR((PlanMasine[[#This Row],[Norma]]/PlanMasine[[#This Row],[Q]])*(PlanMasine[[#This Row],[Q]]/SUMIF(C:C,PlanMasine[[#This Row],[RN]],B:B)*PlanMasine[[#This Row],[KPLQ]]),0)</f>
        <v>20</v>
      </c>
      <c r="P1442">
        <v>199533</v>
      </c>
      <c r="Q1442">
        <f>COUNTIF(PROMJENA!A:A,PlanMasine[[#This Row],[KPL]]&amp;"-"&amp;PlanMasine[[#This Row],[RN]])</f>
        <v>0</v>
      </c>
      <c r="R1442">
        <f>IFERROR(INDEX(REDOSLIJED!A:A,MATCH(PlanMasine[[#This Row],[KPL]],REDOSLIJED!B:B,0)),MAX(REDOSLIJED!A:A)+1)</f>
        <v>45</v>
      </c>
      <c r="S1442" s="9">
        <f>SUM($M$2:M1442)</f>
        <v>5.5916666666667467</v>
      </c>
      <c r="T1442" s="3">
        <f>PlanMasine[[#This Row],[Datum SAS]]-1</f>
        <v>45830</v>
      </c>
      <c r="U1442">
        <f>WEEKDAY(PlanMasine[[#This Row],[ZAVRŠETAK MAŠINSKE]],2)</f>
        <v>7</v>
      </c>
      <c r="V1442" s="3">
        <f>IF(WEEKDAY(PlanMasine[[#This Row],[Datum SAS]]-1,2)=7,PlanMasine[[#This Row],[Datum SAS]]-3,PlanMasine[[#This Row],[Datum SAS]]-1)</f>
        <v>45828</v>
      </c>
      <c r="W1442">
        <f>WEEKNUM(PlanMasine[[#This Row],[Column2]],1)</f>
        <v>25</v>
      </c>
    </row>
    <row r="1443" spans="1:23" x14ac:dyDescent="0.25">
      <c r="A1443">
        <v>1016665</v>
      </c>
      <c r="B1443">
        <v>1</v>
      </c>
      <c r="C1443">
        <v>1016670</v>
      </c>
      <c r="D1443" t="s">
        <v>2021</v>
      </c>
      <c r="E1443">
        <v>60</v>
      </c>
      <c r="F1443">
        <v>5</v>
      </c>
      <c r="G1443">
        <v>0</v>
      </c>
      <c r="H1443">
        <v>0</v>
      </c>
      <c r="I1443" t="s">
        <v>5</v>
      </c>
      <c r="J1443" t="s">
        <v>570</v>
      </c>
      <c r="K1443" t="s">
        <v>2174</v>
      </c>
      <c r="L1443" s="3">
        <v>45845</v>
      </c>
      <c r="M14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443" s="3">
        <v>45831</v>
      </c>
      <c r="O1443" s="5">
        <f>IFERROR((PlanMasine[[#This Row],[Norma]]/PlanMasine[[#This Row],[Q]])*(PlanMasine[[#This Row],[Q]]/SUMIF(C:C,PlanMasine[[#This Row],[RN]],B:B)*PlanMasine[[#This Row],[KPLQ]]),0)</f>
        <v>12</v>
      </c>
      <c r="P1443">
        <v>199532</v>
      </c>
      <c r="Q1443">
        <f>COUNTIF(PROMJENA!A:A,PlanMasine[[#This Row],[KPL]]&amp;"-"&amp;PlanMasine[[#This Row],[RN]])</f>
        <v>0</v>
      </c>
      <c r="R1443">
        <f>IFERROR(INDEX(REDOSLIJED!A:A,MATCH(PlanMasine[[#This Row],[KPL]],REDOSLIJED!B:B,0)),MAX(REDOSLIJED!A:A)+1)</f>
        <v>45</v>
      </c>
      <c r="S1443" s="9">
        <f>SUM($M$2:M1443)</f>
        <v>5.6000000000000805</v>
      </c>
      <c r="T1443" s="3">
        <f>PlanMasine[[#This Row],[Datum SAS]]-1</f>
        <v>45830</v>
      </c>
      <c r="U1443">
        <f>WEEKDAY(PlanMasine[[#This Row],[ZAVRŠETAK MAŠINSKE]],2)</f>
        <v>7</v>
      </c>
      <c r="V1443" s="3">
        <f>IF(WEEKDAY(PlanMasine[[#This Row],[Datum SAS]]-1,2)=7,PlanMasine[[#This Row],[Datum SAS]]-3,PlanMasine[[#This Row],[Datum SAS]]-1)</f>
        <v>45828</v>
      </c>
      <c r="W1443">
        <f>WEEKNUM(PlanMasine[[#This Row],[Column2]],1)</f>
        <v>25</v>
      </c>
    </row>
    <row r="1444" spans="1:23" x14ac:dyDescent="0.25">
      <c r="A1444">
        <v>1016665</v>
      </c>
      <c r="B1444">
        <v>1</v>
      </c>
      <c r="C1444">
        <v>1016687</v>
      </c>
      <c r="D1444" t="s">
        <v>2027</v>
      </c>
      <c r="E1444">
        <v>120</v>
      </c>
      <c r="F1444">
        <v>20</v>
      </c>
      <c r="G1444">
        <v>0</v>
      </c>
      <c r="H1444">
        <v>0</v>
      </c>
      <c r="I1444" t="s">
        <v>5</v>
      </c>
      <c r="J1444" t="s">
        <v>570</v>
      </c>
      <c r="K1444" t="s">
        <v>2174</v>
      </c>
      <c r="L1444" s="3">
        <v>45845</v>
      </c>
      <c r="M14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444" s="3">
        <v>45831</v>
      </c>
      <c r="O1444" s="5">
        <f>IFERROR((PlanMasine[[#This Row],[Norma]]/PlanMasine[[#This Row],[Q]])*(PlanMasine[[#This Row],[Q]]/SUMIF(C:C,PlanMasine[[#This Row],[RN]],B:B)*PlanMasine[[#This Row],[KPLQ]]),0)</f>
        <v>24</v>
      </c>
      <c r="P1444">
        <v>199549</v>
      </c>
      <c r="Q1444">
        <f>COUNTIF(PROMJENA!A:A,PlanMasine[[#This Row],[KPL]]&amp;"-"&amp;PlanMasine[[#This Row],[RN]])</f>
        <v>0</v>
      </c>
      <c r="R1444">
        <f>IFERROR(INDEX(REDOSLIJED!A:A,MATCH(PlanMasine[[#This Row],[KPL]],REDOSLIJED!B:B,0)),MAX(REDOSLIJED!A:A)+1)</f>
        <v>45</v>
      </c>
      <c r="S1444" s="9">
        <f>SUM($M$2:M1444)</f>
        <v>5.6166666666667471</v>
      </c>
      <c r="T1444" s="3">
        <f>PlanMasine[[#This Row],[Datum SAS]]-1</f>
        <v>45830</v>
      </c>
      <c r="U1444">
        <f>WEEKDAY(PlanMasine[[#This Row],[ZAVRŠETAK MAŠINSKE]],2)</f>
        <v>7</v>
      </c>
      <c r="V1444" s="3">
        <f>IF(WEEKDAY(PlanMasine[[#This Row],[Datum SAS]]-1,2)=7,PlanMasine[[#This Row],[Datum SAS]]-3,PlanMasine[[#This Row],[Datum SAS]]-1)</f>
        <v>45828</v>
      </c>
      <c r="W1444">
        <f>WEEKNUM(PlanMasine[[#This Row],[Column2]],1)</f>
        <v>25</v>
      </c>
    </row>
    <row r="1445" spans="1:23" x14ac:dyDescent="0.25">
      <c r="A1445">
        <v>1016665</v>
      </c>
      <c r="B1445">
        <v>1</v>
      </c>
      <c r="C1445">
        <v>1016673</v>
      </c>
      <c r="D1445" t="s">
        <v>2030</v>
      </c>
      <c r="E1445">
        <v>50</v>
      </c>
      <c r="F1445">
        <v>5</v>
      </c>
      <c r="G1445">
        <v>0</v>
      </c>
      <c r="H1445">
        <v>0</v>
      </c>
      <c r="I1445" t="s">
        <v>5</v>
      </c>
      <c r="J1445" t="s">
        <v>570</v>
      </c>
      <c r="K1445" t="s">
        <v>2174</v>
      </c>
      <c r="L1445" s="3">
        <v>45845</v>
      </c>
      <c r="M14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45" s="3">
        <v>45831</v>
      </c>
      <c r="O1445" s="5">
        <f>IFERROR((PlanMasine[[#This Row],[Norma]]/PlanMasine[[#This Row],[Q]])*(PlanMasine[[#This Row],[Q]]/SUMIF(C:C,PlanMasine[[#This Row],[RN]],B:B)*PlanMasine[[#This Row],[KPLQ]]),0)</f>
        <v>10</v>
      </c>
      <c r="P1445">
        <v>199535</v>
      </c>
      <c r="Q1445">
        <f>COUNTIF(PROMJENA!A:A,PlanMasine[[#This Row],[KPL]]&amp;"-"&amp;PlanMasine[[#This Row],[RN]])</f>
        <v>0</v>
      </c>
      <c r="R1445">
        <f>IFERROR(INDEX(REDOSLIJED!A:A,MATCH(PlanMasine[[#This Row],[KPL]],REDOSLIJED!B:B,0)),MAX(REDOSLIJED!A:A)+1)</f>
        <v>45</v>
      </c>
      <c r="S1445" s="9">
        <f>SUM($M$2:M1445)</f>
        <v>5.6236111111111917</v>
      </c>
      <c r="T1445" s="3">
        <f>PlanMasine[[#This Row],[Datum SAS]]-1</f>
        <v>45830</v>
      </c>
      <c r="U1445">
        <f>WEEKDAY(PlanMasine[[#This Row],[ZAVRŠETAK MAŠINSKE]],2)</f>
        <v>7</v>
      </c>
      <c r="V1445" s="3">
        <f>IF(WEEKDAY(PlanMasine[[#This Row],[Datum SAS]]-1,2)=7,PlanMasine[[#This Row],[Datum SAS]]-3,PlanMasine[[#This Row],[Datum SAS]]-1)</f>
        <v>45828</v>
      </c>
      <c r="W1445">
        <f>WEEKNUM(PlanMasine[[#This Row],[Column2]],1)</f>
        <v>25</v>
      </c>
    </row>
    <row r="1446" spans="1:23" x14ac:dyDescent="0.25">
      <c r="A1446">
        <v>1016666</v>
      </c>
      <c r="B1446">
        <v>1</v>
      </c>
      <c r="C1446">
        <v>1016674</v>
      </c>
      <c r="D1446" t="s">
        <v>2024</v>
      </c>
      <c r="E1446">
        <v>80</v>
      </c>
      <c r="F1446">
        <v>20</v>
      </c>
      <c r="G1446">
        <v>0</v>
      </c>
      <c r="H1446">
        <v>0</v>
      </c>
      <c r="I1446" t="s">
        <v>5</v>
      </c>
      <c r="J1446" t="s">
        <v>570</v>
      </c>
      <c r="K1446" t="s">
        <v>2174</v>
      </c>
      <c r="L1446" s="3">
        <v>45845</v>
      </c>
      <c r="M14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1.111111111111111E-2</v>
      </c>
      <c r="N1446" s="3">
        <v>45831</v>
      </c>
      <c r="O1446" s="5">
        <f>IFERROR((PlanMasine[[#This Row],[Norma]]/PlanMasine[[#This Row],[Q]])*(PlanMasine[[#This Row],[Q]]/SUMIF(C:C,PlanMasine[[#This Row],[RN]],B:B)*PlanMasine[[#This Row],[KPLQ]]),0)</f>
        <v>16</v>
      </c>
      <c r="P1446">
        <v>199536</v>
      </c>
      <c r="Q1446">
        <f>COUNTIF(PROMJENA!A:A,PlanMasine[[#This Row],[KPL]]&amp;"-"&amp;PlanMasine[[#This Row],[RN]])</f>
        <v>0</v>
      </c>
      <c r="R1446">
        <f>IFERROR(INDEX(REDOSLIJED!A:A,MATCH(PlanMasine[[#This Row],[KPL]],REDOSLIJED!B:B,0)),MAX(REDOSLIJED!A:A)+1)</f>
        <v>45</v>
      </c>
      <c r="S1446" s="9">
        <f>SUM($M$2:M1446)</f>
        <v>5.6347222222223028</v>
      </c>
      <c r="T1446" s="3">
        <f>PlanMasine[[#This Row],[Datum SAS]]-1</f>
        <v>45830</v>
      </c>
      <c r="U1446">
        <f>WEEKDAY(PlanMasine[[#This Row],[ZAVRŠETAK MAŠINSKE]],2)</f>
        <v>7</v>
      </c>
      <c r="V1446" s="3">
        <f>IF(WEEKDAY(PlanMasine[[#This Row],[Datum SAS]]-1,2)=7,PlanMasine[[#This Row],[Datum SAS]]-3,PlanMasine[[#This Row],[Datum SAS]]-1)</f>
        <v>45828</v>
      </c>
      <c r="W1446">
        <f>WEEKNUM(PlanMasine[[#This Row],[Column2]],1)</f>
        <v>25</v>
      </c>
    </row>
    <row r="1447" spans="1:23" x14ac:dyDescent="0.25">
      <c r="A1447">
        <v>1016666</v>
      </c>
      <c r="B1447">
        <v>1</v>
      </c>
      <c r="C1447">
        <v>1016673</v>
      </c>
      <c r="D1447" t="s">
        <v>2030</v>
      </c>
      <c r="E1447">
        <v>50</v>
      </c>
      <c r="F1447">
        <v>5</v>
      </c>
      <c r="G1447">
        <v>0</v>
      </c>
      <c r="H1447">
        <v>0</v>
      </c>
      <c r="I1447" t="s">
        <v>5</v>
      </c>
      <c r="J1447" t="s">
        <v>570</v>
      </c>
      <c r="K1447" t="s">
        <v>2174</v>
      </c>
      <c r="L1447" s="3">
        <v>45845</v>
      </c>
      <c r="M14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47" s="3">
        <v>45831</v>
      </c>
      <c r="O1447" s="5">
        <f>IFERROR((PlanMasine[[#This Row],[Norma]]/PlanMasine[[#This Row],[Q]])*(PlanMasine[[#This Row],[Q]]/SUMIF(C:C,PlanMasine[[#This Row],[RN]],B:B)*PlanMasine[[#This Row],[KPLQ]]),0)</f>
        <v>10</v>
      </c>
      <c r="P1447">
        <v>199535</v>
      </c>
      <c r="Q1447">
        <f>COUNTIF(PROMJENA!A:A,PlanMasine[[#This Row],[KPL]]&amp;"-"&amp;PlanMasine[[#This Row],[RN]])</f>
        <v>0</v>
      </c>
      <c r="R1447">
        <f>IFERROR(INDEX(REDOSLIJED!A:A,MATCH(PlanMasine[[#This Row],[KPL]],REDOSLIJED!B:B,0)),MAX(REDOSLIJED!A:A)+1)</f>
        <v>45</v>
      </c>
      <c r="S1447" s="9">
        <f>SUM($M$2:M1447)</f>
        <v>5.6416666666667474</v>
      </c>
      <c r="T1447" s="3">
        <f>PlanMasine[[#This Row],[Datum SAS]]-1</f>
        <v>45830</v>
      </c>
      <c r="U1447">
        <f>WEEKDAY(PlanMasine[[#This Row],[ZAVRŠETAK MAŠINSKE]],2)</f>
        <v>7</v>
      </c>
      <c r="V1447" s="3">
        <f>IF(WEEKDAY(PlanMasine[[#This Row],[Datum SAS]]-1,2)=7,PlanMasine[[#This Row],[Datum SAS]]-3,PlanMasine[[#This Row],[Datum SAS]]-1)</f>
        <v>45828</v>
      </c>
      <c r="W1447">
        <f>WEEKNUM(PlanMasine[[#This Row],[Column2]],1)</f>
        <v>25</v>
      </c>
    </row>
    <row r="1448" spans="1:23" x14ac:dyDescent="0.25">
      <c r="A1448">
        <v>1016666</v>
      </c>
      <c r="B1448">
        <v>1</v>
      </c>
      <c r="C1448">
        <v>1016672</v>
      </c>
      <c r="D1448" t="s">
        <v>2019</v>
      </c>
      <c r="E1448">
        <v>40</v>
      </c>
      <c r="F1448">
        <v>5</v>
      </c>
      <c r="G1448">
        <v>0</v>
      </c>
      <c r="H1448">
        <v>0</v>
      </c>
      <c r="I1448" t="s">
        <v>5</v>
      </c>
      <c r="J1448" t="s">
        <v>570</v>
      </c>
      <c r="K1448" t="s">
        <v>2174</v>
      </c>
      <c r="L1448" s="3">
        <v>45845</v>
      </c>
      <c r="M14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5.5555555555555549E-3</v>
      </c>
      <c r="N1448" s="3">
        <v>45831</v>
      </c>
      <c r="O1448" s="5">
        <f>IFERROR((PlanMasine[[#This Row],[Norma]]/PlanMasine[[#This Row],[Q]])*(PlanMasine[[#This Row],[Q]]/SUMIF(C:C,PlanMasine[[#This Row],[RN]],B:B)*PlanMasine[[#This Row],[KPLQ]]),0)</f>
        <v>8</v>
      </c>
      <c r="P1448">
        <v>199534</v>
      </c>
      <c r="Q1448">
        <f>COUNTIF(PROMJENA!A:A,PlanMasine[[#This Row],[KPL]]&amp;"-"&amp;PlanMasine[[#This Row],[RN]])</f>
        <v>0</v>
      </c>
      <c r="R1448">
        <f>IFERROR(INDEX(REDOSLIJED!A:A,MATCH(PlanMasine[[#This Row],[KPL]],REDOSLIJED!B:B,0)),MAX(REDOSLIJED!A:A)+1)</f>
        <v>45</v>
      </c>
      <c r="S1448" s="9">
        <f>SUM($M$2:M1448)</f>
        <v>5.647222222222303</v>
      </c>
      <c r="T1448" s="3">
        <f>PlanMasine[[#This Row],[Datum SAS]]-1</f>
        <v>45830</v>
      </c>
      <c r="U1448">
        <f>WEEKDAY(PlanMasine[[#This Row],[ZAVRŠETAK MAŠINSKE]],2)</f>
        <v>7</v>
      </c>
      <c r="V1448" s="3">
        <f>IF(WEEKDAY(PlanMasine[[#This Row],[Datum SAS]]-1,2)=7,PlanMasine[[#This Row],[Datum SAS]]-3,PlanMasine[[#This Row],[Datum SAS]]-1)</f>
        <v>45828</v>
      </c>
      <c r="W1448">
        <f>WEEKNUM(PlanMasine[[#This Row],[Column2]],1)</f>
        <v>25</v>
      </c>
    </row>
    <row r="1449" spans="1:23" x14ac:dyDescent="0.25">
      <c r="A1449">
        <v>1016666</v>
      </c>
      <c r="B1449">
        <v>1</v>
      </c>
      <c r="C1449">
        <v>1016671</v>
      </c>
      <c r="D1449" t="s">
        <v>2023</v>
      </c>
      <c r="E1449">
        <v>100</v>
      </c>
      <c r="F1449">
        <v>5</v>
      </c>
      <c r="G1449">
        <v>0</v>
      </c>
      <c r="H1449">
        <v>0</v>
      </c>
      <c r="I1449" t="s">
        <v>5</v>
      </c>
      <c r="J1449" t="s">
        <v>570</v>
      </c>
      <c r="K1449" t="s">
        <v>2174</v>
      </c>
      <c r="L1449" s="3">
        <v>45845</v>
      </c>
      <c r="M14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1.388888888888889E-2</v>
      </c>
      <c r="N1449" s="3">
        <v>45831</v>
      </c>
      <c r="O1449" s="5">
        <f>IFERROR((PlanMasine[[#This Row],[Norma]]/PlanMasine[[#This Row],[Q]])*(PlanMasine[[#This Row],[Q]]/SUMIF(C:C,PlanMasine[[#This Row],[RN]],B:B)*PlanMasine[[#This Row],[KPLQ]]),0)</f>
        <v>20</v>
      </c>
      <c r="P1449">
        <v>199533</v>
      </c>
      <c r="Q1449">
        <f>COUNTIF(PROMJENA!A:A,PlanMasine[[#This Row],[KPL]]&amp;"-"&amp;PlanMasine[[#This Row],[RN]])</f>
        <v>0</v>
      </c>
      <c r="R1449">
        <f>IFERROR(INDEX(REDOSLIJED!A:A,MATCH(PlanMasine[[#This Row],[KPL]],REDOSLIJED!B:B,0)),MAX(REDOSLIJED!A:A)+1)</f>
        <v>45</v>
      </c>
      <c r="S1449" s="9">
        <f>SUM($M$2:M1449)</f>
        <v>5.6611111111111923</v>
      </c>
      <c r="T1449" s="3">
        <f>PlanMasine[[#This Row],[Datum SAS]]-1</f>
        <v>45830</v>
      </c>
      <c r="U1449">
        <f>WEEKDAY(PlanMasine[[#This Row],[ZAVRŠETAK MAŠINSKE]],2)</f>
        <v>7</v>
      </c>
      <c r="V1449" s="3">
        <f>IF(WEEKDAY(PlanMasine[[#This Row],[Datum SAS]]-1,2)=7,PlanMasine[[#This Row],[Datum SAS]]-3,PlanMasine[[#This Row],[Datum SAS]]-1)</f>
        <v>45828</v>
      </c>
      <c r="W1449">
        <f>WEEKNUM(PlanMasine[[#This Row],[Column2]],1)</f>
        <v>25</v>
      </c>
    </row>
    <row r="1450" spans="1:23" x14ac:dyDescent="0.25">
      <c r="A1450">
        <v>1016666</v>
      </c>
      <c r="B1450">
        <v>1</v>
      </c>
      <c r="C1450">
        <v>1016675</v>
      </c>
      <c r="D1450" t="s">
        <v>2025</v>
      </c>
      <c r="E1450">
        <v>50</v>
      </c>
      <c r="F1450">
        <v>10</v>
      </c>
      <c r="G1450">
        <v>0</v>
      </c>
      <c r="H1450">
        <v>0</v>
      </c>
      <c r="I1450" t="s">
        <v>5</v>
      </c>
      <c r="J1450" t="s">
        <v>570</v>
      </c>
      <c r="K1450" t="s">
        <v>2174</v>
      </c>
      <c r="L1450" s="3">
        <v>45845</v>
      </c>
      <c r="M14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50" s="3">
        <v>45831</v>
      </c>
      <c r="O1450" s="5">
        <f>IFERROR((PlanMasine[[#This Row],[Norma]]/PlanMasine[[#This Row],[Q]])*(PlanMasine[[#This Row],[Q]]/SUMIF(C:C,PlanMasine[[#This Row],[RN]],B:B)*PlanMasine[[#This Row],[KPLQ]]),0)</f>
        <v>10</v>
      </c>
      <c r="P1450">
        <v>199537</v>
      </c>
      <c r="Q1450">
        <f>COUNTIF(PROMJENA!A:A,PlanMasine[[#This Row],[KPL]]&amp;"-"&amp;PlanMasine[[#This Row],[RN]])</f>
        <v>0</v>
      </c>
      <c r="R1450">
        <f>IFERROR(INDEX(REDOSLIJED!A:A,MATCH(PlanMasine[[#This Row],[KPL]],REDOSLIJED!B:B,0)),MAX(REDOSLIJED!A:A)+1)</f>
        <v>45</v>
      </c>
      <c r="S1450" s="9">
        <f>SUM($M$2:M1450)</f>
        <v>5.6680555555556369</v>
      </c>
      <c r="T1450" s="3">
        <f>PlanMasine[[#This Row],[Datum SAS]]-1</f>
        <v>45830</v>
      </c>
      <c r="U1450">
        <f>WEEKDAY(PlanMasine[[#This Row],[ZAVRŠETAK MAŠINSKE]],2)</f>
        <v>7</v>
      </c>
      <c r="V1450" s="3">
        <f>IF(WEEKDAY(PlanMasine[[#This Row],[Datum SAS]]-1,2)=7,PlanMasine[[#This Row],[Datum SAS]]-3,PlanMasine[[#This Row],[Datum SAS]]-1)</f>
        <v>45828</v>
      </c>
      <c r="W1450">
        <f>WEEKNUM(PlanMasine[[#This Row],[Column2]],1)</f>
        <v>25</v>
      </c>
    </row>
    <row r="1451" spans="1:23" x14ac:dyDescent="0.25">
      <c r="A1451">
        <v>1016666</v>
      </c>
      <c r="B1451">
        <v>1</v>
      </c>
      <c r="C1451">
        <v>1016670</v>
      </c>
      <c r="D1451" t="s">
        <v>2021</v>
      </c>
      <c r="E1451">
        <v>60</v>
      </c>
      <c r="F1451">
        <v>5</v>
      </c>
      <c r="G1451">
        <v>0</v>
      </c>
      <c r="H1451">
        <v>0</v>
      </c>
      <c r="I1451" t="s">
        <v>5</v>
      </c>
      <c r="J1451" t="s">
        <v>570</v>
      </c>
      <c r="K1451" t="s">
        <v>2174</v>
      </c>
      <c r="L1451" s="3">
        <v>45845</v>
      </c>
      <c r="M14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451" s="3">
        <v>45831</v>
      </c>
      <c r="O1451" s="5">
        <f>IFERROR((PlanMasine[[#This Row],[Norma]]/PlanMasine[[#This Row],[Q]])*(PlanMasine[[#This Row],[Q]]/SUMIF(C:C,PlanMasine[[#This Row],[RN]],B:B)*PlanMasine[[#This Row],[KPLQ]]),0)</f>
        <v>12</v>
      </c>
      <c r="P1451">
        <v>199532</v>
      </c>
      <c r="Q1451">
        <f>COUNTIF(PROMJENA!A:A,PlanMasine[[#This Row],[KPL]]&amp;"-"&amp;PlanMasine[[#This Row],[RN]])</f>
        <v>0</v>
      </c>
      <c r="R1451">
        <f>IFERROR(INDEX(REDOSLIJED!A:A,MATCH(PlanMasine[[#This Row],[KPL]],REDOSLIJED!B:B,0)),MAX(REDOSLIJED!A:A)+1)</f>
        <v>45</v>
      </c>
      <c r="S1451" s="9">
        <f>SUM($M$2:M1451)</f>
        <v>5.6763888888889706</v>
      </c>
      <c r="T1451" s="3">
        <f>PlanMasine[[#This Row],[Datum SAS]]-1</f>
        <v>45830</v>
      </c>
      <c r="U1451">
        <f>WEEKDAY(PlanMasine[[#This Row],[ZAVRŠETAK MAŠINSKE]],2)</f>
        <v>7</v>
      </c>
      <c r="V1451" s="3">
        <f>IF(WEEKDAY(PlanMasine[[#This Row],[Datum SAS]]-1,2)=7,PlanMasine[[#This Row],[Datum SAS]]-3,PlanMasine[[#This Row],[Datum SAS]]-1)</f>
        <v>45828</v>
      </c>
      <c r="W1451">
        <f>WEEKNUM(PlanMasine[[#This Row],[Column2]],1)</f>
        <v>25</v>
      </c>
    </row>
    <row r="1452" spans="1:23" x14ac:dyDescent="0.25">
      <c r="A1452">
        <v>1016666</v>
      </c>
      <c r="B1452">
        <v>1</v>
      </c>
      <c r="C1452">
        <v>1016687</v>
      </c>
      <c r="D1452" t="s">
        <v>2027</v>
      </c>
      <c r="E1452">
        <v>120</v>
      </c>
      <c r="F1452">
        <v>20</v>
      </c>
      <c r="G1452">
        <v>0</v>
      </c>
      <c r="H1452">
        <v>0</v>
      </c>
      <c r="I1452" t="s">
        <v>5</v>
      </c>
      <c r="J1452" t="s">
        <v>570</v>
      </c>
      <c r="K1452" t="s">
        <v>2174</v>
      </c>
      <c r="L1452" s="3">
        <v>45845</v>
      </c>
      <c r="M14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452" s="3">
        <v>45831</v>
      </c>
      <c r="O1452" s="5">
        <f>IFERROR((PlanMasine[[#This Row],[Norma]]/PlanMasine[[#This Row],[Q]])*(PlanMasine[[#This Row],[Q]]/SUMIF(C:C,PlanMasine[[#This Row],[RN]],B:B)*PlanMasine[[#This Row],[KPLQ]]),0)</f>
        <v>24</v>
      </c>
      <c r="P1452">
        <v>199549</v>
      </c>
      <c r="Q1452">
        <f>COUNTIF(PROMJENA!A:A,PlanMasine[[#This Row],[KPL]]&amp;"-"&amp;PlanMasine[[#This Row],[RN]])</f>
        <v>0</v>
      </c>
      <c r="R1452">
        <f>IFERROR(INDEX(REDOSLIJED!A:A,MATCH(PlanMasine[[#This Row],[KPL]],REDOSLIJED!B:B,0)),MAX(REDOSLIJED!A:A)+1)</f>
        <v>45</v>
      </c>
      <c r="S1452" s="9">
        <f>SUM($M$2:M1452)</f>
        <v>5.6930555555556372</v>
      </c>
      <c r="T1452" s="3">
        <f>PlanMasine[[#This Row],[Datum SAS]]-1</f>
        <v>45830</v>
      </c>
      <c r="U1452">
        <f>WEEKDAY(PlanMasine[[#This Row],[ZAVRŠETAK MAŠINSKE]],2)</f>
        <v>7</v>
      </c>
      <c r="V1452" s="3">
        <f>IF(WEEKDAY(PlanMasine[[#This Row],[Datum SAS]]-1,2)=7,PlanMasine[[#This Row],[Datum SAS]]-3,PlanMasine[[#This Row],[Datum SAS]]-1)</f>
        <v>45828</v>
      </c>
      <c r="W1452">
        <f>WEEKNUM(PlanMasine[[#This Row],[Column2]],1)</f>
        <v>25</v>
      </c>
    </row>
    <row r="1453" spans="1:23" x14ac:dyDescent="0.25">
      <c r="A1453">
        <v>1016666</v>
      </c>
      <c r="B1453">
        <v>1</v>
      </c>
      <c r="C1453">
        <v>1016684</v>
      </c>
      <c r="D1453" t="s">
        <v>2028</v>
      </c>
      <c r="E1453">
        <v>70</v>
      </c>
      <c r="F1453">
        <v>10</v>
      </c>
      <c r="G1453">
        <v>0</v>
      </c>
      <c r="H1453">
        <v>0</v>
      </c>
      <c r="I1453" t="s">
        <v>5</v>
      </c>
      <c r="J1453" t="s">
        <v>570</v>
      </c>
      <c r="K1453" t="s">
        <v>2174</v>
      </c>
      <c r="L1453" s="3">
        <v>45845</v>
      </c>
      <c r="M14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1453" s="3">
        <v>45831</v>
      </c>
      <c r="O1453" s="5">
        <f>IFERROR((PlanMasine[[#This Row],[Norma]]/PlanMasine[[#This Row],[Q]])*(PlanMasine[[#This Row],[Q]]/SUMIF(C:C,PlanMasine[[#This Row],[RN]],B:B)*PlanMasine[[#This Row],[KPLQ]]),0)</f>
        <v>14</v>
      </c>
      <c r="P1453">
        <v>199546</v>
      </c>
      <c r="Q1453">
        <f>COUNTIF(PROMJENA!A:A,PlanMasine[[#This Row],[KPL]]&amp;"-"&amp;PlanMasine[[#This Row],[RN]])</f>
        <v>0</v>
      </c>
      <c r="R1453">
        <f>IFERROR(INDEX(REDOSLIJED!A:A,MATCH(PlanMasine[[#This Row],[KPL]],REDOSLIJED!B:B,0)),MAX(REDOSLIJED!A:A)+1)</f>
        <v>45</v>
      </c>
      <c r="S1453" s="9">
        <f>SUM($M$2:M1453)</f>
        <v>5.7027777777778592</v>
      </c>
      <c r="T1453" s="3">
        <f>PlanMasine[[#This Row],[Datum SAS]]-1</f>
        <v>45830</v>
      </c>
      <c r="U1453">
        <f>WEEKDAY(PlanMasine[[#This Row],[ZAVRŠETAK MAŠINSKE]],2)</f>
        <v>7</v>
      </c>
      <c r="V1453" s="3">
        <f>IF(WEEKDAY(PlanMasine[[#This Row],[Datum SAS]]-1,2)=7,PlanMasine[[#This Row],[Datum SAS]]-3,PlanMasine[[#This Row],[Datum SAS]]-1)</f>
        <v>45828</v>
      </c>
      <c r="W1453">
        <f>WEEKNUM(PlanMasine[[#This Row],[Column2]],1)</f>
        <v>25</v>
      </c>
    </row>
    <row r="1454" spans="1:23" x14ac:dyDescent="0.25">
      <c r="A1454">
        <v>1016666</v>
      </c>
      <c r="B1454">
        <v>1</v>
      </c>
      <c r="C1454">
        <v>1016680</v>
      </c>
      <c r="D1454" t="s">
        <v>2029</v>
      </c>
      <c r="E1454">
        <v>50</v>
      </c>
      <c r="F1454">
        <v>5</v>
      </c>
      <c r="G1454">
        <v>0</v>
      </c>
      <c r="H1454">
        <v>0</v>
      </c>
      <c r="I1454" t="s">
        <v>5</v>
      </c>
      <c r="J1454" t="s">
        <v>570</v>
      </c>
      <c r="K1454" t="s">
        <v>2174</v>
      </c>
      <c r="L1454" s="3">
        <v>45845</v>
      </c>
      <c r="M14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54" s="3">
        <v>45831</v>
      </c>
      <c r="O1454" s="5">
        <f>IFERROR((PlanMasine[[#This Row],[Norma]]/PlanMasine[[#This Row],[Q]])*(PlanMasine[[#This Row],[Q]]/SUMIF(C:C,PlanMasine[[#This Row],[RN]],B:B)*PlanMasine[[#This Row],[KPLQ]]),0)</f>
        <v>10</v>
      </c>
      <c r="P1454">
        <v>199542</v>
      </c>
      <c r="Q1454">
        <f>COUNTIF(PROMJENA!A:A,PlanMasine[[#This Row],[KPL]]&amp;"-"&amp;PlanMasine[[#This Row],[RN]])</f>
        <v>0</v>
      </c>
      <c r="R1454">
        <f>IFERROR(INDEX(REDOSLIJED!A:A,MATCH(PlanMasine[[#This Row],[KPL]],REDOSLIJED!B:B,0)),MAX(REDOSLIJED!A:A)+1)</f>
        <v>45</v>
      </c>
      <c r="S1454" s="9">
        <f>SUM($M$2:M1454)</f>
        <v>5.7097222222223039</v>
      </c>
      <c r="T1454" s="3">
        <f>PlanMasine[[#This Row],[Datum SAS]]-1</f>
        <v>45830</v>
      </c>
      <c r="U1454">
        <f>WEEKDAY(PlanMasine[[#This Row],[ZAVRŠETAK MAŠINSKE]],2)</f>
        <v>7</v>
      </c>
      <c r="V1454" s="3">
        <f>IF(WEEKDAY(PlanMasine[[#This Row],[Datum SAS]]-1,2)=7,PlanMasine[[#This Row],[Datum SAS]]-3,PlanMasine[[#This Row],[Datum SAS]]-1)</f>
        <v>45828</v>
      </c>
      <c r="W1454">
        <f>WEEKNUM(PlanMasine[[#This Row],[Column2]],1)</f>
        <v>25</v>
      </c>
    </row>
    <row r="1455" spans="1:23" x14ac:dyDescent="0.25">
      <c r="A1455">
        <v>1016666</v>
      </c>
      <c r="B1455">
        <v>1</v>
      </c>
      <c r="C1455">
        <v>1016669</v>
      </c>
      <c r="D1455" t="s">
        <v>2022</v>
      </c>
      <c r="E1455">
        <v>60</v>
      </c>
      <c r="F1455">
        <v>5</v>
      </c>
      <c r="G1455">
        <v>0</v>
      </c>
      <c r="H1455">
        <v>0</v>
      </c>
      <c r="I1455" t="s">
        <v>5</v>
      </c>
      <c r="J1455" t="s">
        <v>570</v>
      </c>
      <c r="K1455" t="s">
        <v>2174</v>
      </c>
      <c r="L1455" s="3">
        <v>45845</v>
      </c>
      <c r="M14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455" s="3">
        <v>45831</v>
      </c>
      <c r="O1455" s="5">
        <f>IFERROR((PlanMasine[[#This Row],[Norma]]/PlanMasine[[#This Row],[Q]])*(PlanMasine[[#This Row],[Q]]/SUMIF(C:C,PlanMasine[[#This Row],[RN]],B:B)*PlanMasine[[#This Row],[KPLQ]]),0)</f>
        <v>12</v>
      </c>
      <c r="P1455">
        <v>199531</v>
      </c>
      <c r="Q1455">
        <f>COUNTIF(PROMJENA!A:A,PlanMasine[[#This Row],[KPL]]&amp;"-"&amp;PlanMasine[[#This Row],[RN]])</f>
        <v>0</v>
      </c>
      <c r="R1455">
        <f>IFERROR(INDEX(REDOSLIJED!A:A,MATCH(PlanMasine[[#This Row],[KPL]],REDOSLIJED!B:B,0)),MAX(REDOSLIJED!A:A)+1)</f>
        <v>45</v>
      </c>
      <c r="S1455" s="9">
        <f>SUM($M$2:M1455)</f>
        <v>5.7180555555556376</v>
      </c>
      <c r="T1455" s="3">
        <f>PlanMasine[[#This Row],[Datum SAS]]-1</f>
        <v>45830</v>
      </c>
      <c r="U1455">
        <f>WEEKDAY(PlanMasine[[#This Row],[ZAVRŠETAK MAŠINSKE]],2)</f>
        <v>7</v>
      </c>
      <c r="V1455" s="3">
        <f>IF(WEEKDAY(PlanMasine[[#This Row],[Datum SAS]]-1,2)=7,PlanMasine[[#This Row],[Datum SAS]]-3,PlanMasine[[#This Row],[Datum SAS]]-1)</f>
        <v>45828</v>
      </c>
      <c r="W1455">
        <f>WEEKNUM(PlanMasine[[#This Row],[Column2]],1)</f>
        <v>25</v>
      </c>
    </row>
    <row r="1456" spans="1:23" x14ac:dyDescent="0.25">
      <c r="A1456">
        <v>1016666</v>
      </c>
      <c r="B1456">
        <v>1</v>
      </c>
      <c r="C1456">
        <v>1016679</v>
      </c>
      <c r="D1456" t="s">
        <v>2026</v>
      </c>
      <c r="E1456">
        <v>30</v>
      </c>
      <c r="F1456">
        <v>5</v>
      </c>
      <c r="G1456">
        <v>0</v>
      </c>
      <c r="H1456">
        <v>0</v>
      </c>
      <c r="I1456" t="s">
        <v>5</v>
      </c>
      <c r="J1456" t="s">
        <v>570</v>
      </c>
      <c r="K1456" t="s">
        <v>2174</v>
      </c>
      <c r="L1456" s="3">
        <v>45845</v>
      </c>
      <c r="M14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456" s="3">
        <v>45831</v>
      </c>
      <c r="O1456" s="5">
        <f>IFERROR((PlanMasine[[#This Row],[Norma]]/PlanMasine[[#This Row],[Q]])*(PlanMasine[[#This Row],[Q]]/SUMIF(C:C,PlanMasine[[#This Row],[RN]],B:B)*PlanMasine[[#This Row],[KPLQ]]),0)</f>
        <v>6</v>
      </c>
      <c r="P1456">
        <v>199541</v>
      </c>
      <c r="Q1456">
        <f>COUNTIF(PROMJENA!A:A,PlanMasine[[#This Row],[KPL]]&amp;"-"&amp;PlanMasine[[#This Row],[RN]])</f>
        <v>0</v>
      </c>
      <c r="R1456">
        <f>IFERROR(INDEX(REDOSLIJED!A:A,MATCH(PlanMasine[[#This Row],[KPL]],REDOSLIJED!B:B,0)),MAX(REDOSLIJED!A:A)+1)</f>
        <v>45</v>
      </c>
      <c r="S1456" s="9">
        <f>SUM($M$2:M1456)</f>
        <v>5.722222222222304</v>
      </c>
      <c r="T1456" s="3">
        <f>PlanMasine[[#This Row],[Datum SAS]]-1</f>
        <v>45830</v>
      </c>
      <c r="U1456">
        <f>WEEKDAY(PlanMasine[[#This Row],[ZAVRŠETAK MAŠINSKE]],2)</f>
        <v>7</v>
      </c>
      <c r="V1456" s="3">
        <f>IF(WEEKDAY(PlanMasine[[#This Row],[Datum SAS]]-1,2)=7,PlanMasine[[#This Row],[Datum SAS]]-3,PlanMasine[[#This Row],[Datum SAS]]-1)</f>
        <v>45828</v>
      </c>
      <c r="W1456">
        <f>WEEKNUM(PlanMasine[[#This Row],[Column2]],1)</f>
        <v>25</v>
      </c>
    </row>
    <row r="1457" spans="1:23" x14ac:dyDescent="0.25">
      <c r="A1457">
        <v>1016667</v>
      </c>
      <c r="B1457">
        <v>1</v>
      </c>
      <c r="C1457">
        <v>1016671</v>
      </c>
      <c r="D1457" t="s">
        <v>2023</v>
      </c>
      <c r="E1457">
        <v>100</v>
      </c>
      <c r="F1457">
        <v>5</v>
      </c>
      <c r="G1457">
        <v>0</v>
      </c>
      <c r="H1457">
        <v>0</v>
      </c>
      <c r="I1457" t="s">
        <v>5</v>
      </c>
      <c r="J1457" t="s">
        <v>570</v>
      </c>
      <c r="K1457" t="s">
        <v>2174</v>
      </c>
      <c r="L1457" s="3">
        <v>45845</v>
      </c>
      <c r="M14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1.388888888888889E-2</v>
      </c>
      <c r="N1457" s="3">
        <v>45831</v>
      </c>
      <c r="O1457" s="5">
        <f>IFERROR((PlanMasine[[#This Row],[Norma]]/PlanMasine[[#This Row],[Q]])*(PlanMasine[[#This Row],[Q]]/SUMIF(C:C,PlanMasine[[#This Row],[RN]],B:B)*PlanMasine[[#This Row],[KPLQ]]),0)</f>
        <v>20</v>
      </c>
      <c r="P1457">
        <v>199533</v>
      </c>
      <c r="Q1457">
        <f>COUNTIF(PROMJENA!A:A,PlanMasine[[#This Row],[KPL]]&amp;"-"&amp;PlanMasine[[#This Row],[RN]])</f>
        <v>0</v>
      </c>
      <c r="R1457">
        <f>IFERROR(INDEX(REDOSLIJED!A:A,MATCH(PlanMasine[[#This Row],[KPL]],REDOSLIJED!B:B,0)),MAX(REDOSLIJED!A:A)+1)</f>
        <v>45</v>
      </c>
      <c r="S1457" s="9">
        <f>SUM($M$2:M1457)</f>
        <v>5.7361111111111933</v>
      </c>
      <c r="T1457" s="3">
        <f>PlanMasine[[#This Row],[Datum SAS]]-1</f>
        <v>45830</v>
      </c>
      <c r="U1457">
        <f>WEEKDAY(PlanMasine[[#This Row],[ZAVRŠETAK MAŠINSKE]],2)</f>
        <v>7</v>
      </c>
      <c r="V1457" s="3">
        <f>IF(WEEKDAY(PlanMasine[[#This Row],[Datum SAS]]-1,2)=7,PlanMasine[[#This Row],[Datum SAS]]-3,PlanMasine[[#This Row],[Datum SAS]]-1)</f>
        <v>45828</v>
      </c>
      <c r="W1457">
        <f>WEEKNUM(PlanMasine[[#This Row],[Column2]],1)</f>
        <v>25</v>
      </c>
    </row>
    <row r="1458" spans="1:23" x14ac:dyDescent="0.25">
      <c r="A1458">
        <v>1016667</v>
      </c>
      <c r="B1458">
        <v>1</v>
      </c>
      <c r="C1458">
        <v>1016670</v>
      </c>
      <c r="D1458" t="s">
        <v>2021</v>
      </c>
      <c r="E1458">
        <v>60</v>
      </c>
      <c r="F1458">
        <v>5</v>
      </c>
      <c r="G1458">
        <v>0</v>
      </c>
      <c r="H1458">
        <v>0</v>
      </c>
      <c r="I1458" t="s">
        <v>5</v>
      </c>
      <c r="J1458" t="s">
        <v>570</v>
      </c>
      <c r="K1458" t="s">
        <v>2174</v>
      </c>
      <c r="L1458" s="3">
        <v>45845</v>
      </c>
      <c r="M14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458" s="3">
        <v>45831</v>
      </c>
      <c r="O1458" s="5">
        <f>IFERROR((PlanMasine[[#This Row],[Norma]]/PlanMasine[[#This Row],[Q]])*(PlanMasine[[#This Row],[Q]]/SUMIF(C:C,PlanMasine[[#This Row],[RN]],B:B)*PlanMasine[[#This Row],[KPLQ]]),0)</f>
        <v>12</v>
      </c>
      <c r="P1458">
        <v>199532</v>
      </c>
      <c r="Q1458">
        <f>COUNTIF(PROMJENA!A:A,PlanMasine[[#This Row],[KPL]]&amp;"-"&amp;PlanMasine[[#This Row],[RN]])</f>
        <v>0</v>
      </c>
      <c r="R1458">
        <f>IFERROR(INDEX(REDOSLIJED!A:A,MATCH(PlanMasine[[#This Row],[KPL]],REDOSLIJED!B:B,0)),MAX(REDOSLIJED!A:A)+1)</f>
        <v>45</v>
      </c>
      <c r="S1458" s="9">
        <f>SUM($M$2:M1458)</f>
        <v>5.7444444444445271</v>
      </c>
      <c r="T1458" s="3">
        <f>PlanMasine[[#This Row],[Datum SAS]]-1</f>
        <v>45830</v>
      </c>
      <c r="U1458">
        <f>WEEKDAY(PlanMasine[[#This Row],[ZAVRŠETAK MAŠINSKE]],2)</f>
        <v>7</v>
      </c>
      <c r="V1458" s="3">
        <f>IF(WEEKDAY(PlanMasine[[#This Row],[Datum SAS]]-1,2)=7,PlanMasine[[#This Row],[Datum SAS]]-3,PlanMasine[[#This Row],[Datum SAS]]-1)</f>
        <v>45828</v>
      </c>
      <c r="W1458">
        <f>WEEKNUM(PlanMasine[[#This Row],[Column2]],1)</f>
        <v>25</v>
      </c>
    </row>
    <row r="1459" spans="1:23" x14ac:dyDescent="0.25">
      <c r="A1459">
        <v>1016667</v>
      </c>
      <c r="B1459">
        <v>1</v>
      </c>
      <c r="C1459">
        <v>1016687</v>
      </c>
      <c r="D1459" t="s">
        <v>2027</v>
      </c>
      <c r="E1459">
        <v>120</v>
      </c>
      <c r="F1459">
        <v>20</v>
      </c>
      <c r="G1459">
        <v>0</v>
      </c>
      <c r="H1459">
        <v>0</v>
      </c>
      <c r="I1459" t="s">
        <v>5</v>
      </c>
      <c r="J1459" t="s">
        <v>570</v>
      </c>
      <c r="K1459" t="s">
        <v>2174</v>
      </c>
      <c r="L1459" s="3">
        <v>45845</v>
      </c>
      <c r="M14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459" s="3">
        <v>45831</v>
      </c>
      <c r="O1459" s="5">
        <f>IFERROR((PlanMasine[[#This Row],[Norma]]/PlanMasine[[#This Row],[Q]])*(PlanMasine[[#This Row],[Q]]/SUMIF(C:C,PlanMasine[[#This Row],[RN]],B:B)*PlanMasine[[#This Row],[KPLQ]]),0)</f>
        <v>24</v>
      </c>
      <c r="P1459">
        <v>199549</v>
      </c>
      <c r="Q1459">
        <f>COUNTIF(PROMJENA!A:A,PlanMasine[[#This Row],[KPL]]&amp;"-"&amp;PlanMasine[[#This Row],[RN]])</f>
        <v>0</v>
      </c>
      <c r="R1459">
        <f>IFERROR(INDEX(REDOSLIJED!A:A,MATCH(PlanMasine[[#This Row],[KPL]],REDOSLIJED!B:B,0)),MAX(REDOSLIJED!A:A)+1)</f>
        <v>45</v>
      </c>
      <c r="S1459" s="9">
        <f>SUM($M$2:M1459)</f>
        <v>5.7611111111111937</v>
      </c>
      <c r="T1459" s="3">
        <f>PlanMasine[[#This Row],[Datum SAS]]-1</f>
        <v>45830</v>
      </c>
      <c r="U1459">
        <f>WEEKDAY(PlanMasine[[#This Row],[ZAVRŠETAK MAŠINSKE]],2)</f>
        <v>7</v>
      </c>
      <c r="V1459" s="3">
        <f>IF(WEEKDAY(PlanMasine[[#This Row],[Datum SAS]]-1,2)=7,PlanMasine[[#This Row],[Datum SAS]]-3,PlanMasine[[#This Row],[Datum SAS]]-1)</f>
        <v>45828</v>
      </c>
      <c r="W1459">
        <f>WEEKNUM(PlanMasine[[#This Row],[Column2]],1)</f>
        <v>25</v>
      </c>
    </row>
    <row r="1460" spans="1:23" x14ac:dyDescent="0.25">
      <c r="A1460">
        <v>1016667</v>
      </c>
      <c r="B1460">
        <v>1</v>
      </c>
      <c r="C1460">
        <v>1016680</v>
      </c>
      <c r="D1460" t="s">
        <v>2029</v>
      </c>
      <c r="E1460">
        <v>50</v>
      </c>
      <c r="F1460">
        <v>5</v>
      </c>
      <c r="G1460">
        <v>0</v>
      </c>
      <c r="H1460">
        <v>0</v>
      </c>
      <c r="I1460" t="s">
        <v>5</v>
      </c>
      <c r="J1460" t="s">
        <v>570</v>
      </c>
      <c r="K1460" t="s">
        <v>2174</v>
      </c>
      <c r="L1460" s="3">
        <v>45845</v>
      </c>
      <c r="M14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60" s="3">
        <v>45831</v>
      </c>
      <c r="O1460" s="5">
        <f>IFERROR((PlanMasine[[#This Row],[Norma]]/PlanMasine[[#This Row],[Q]])*(PlanMasine[[#This Row],[Q]]/SUMIF(C:C,PlanMasine[[#This Row],[RN]],B:B)*PlanMasine[[#This Row],[KPLQ]]),0)</f>
        <v>10</v>
      </c>
      <c r="P1460">
        <v>199542</v>
      </c>
      <c r="Q1460">
        <f>COUNTIF(PROMJENA!A:A,PlanMasine[[#This Row],[KPL]]&amp;"-"&amp;PlanMasine[[#This Row],[RN]])</f>
        <v>0</v>
      </c>
      <c r="R1460">
        <f>IFERROR(INDEX(REDOSLIJED!A:A,MATCH(PlanMasine[[#This Row],[KPL]],REDOSLIJED!B:B,0)),MAX(REDOSLIJED!A:A)+1)</f>
        <v>45</v>
      </c>
      <c r="S1460" s="9">
        <f>SUM($M$2:M1460)</f>
        <v>5.7680555555556383</v>
      </c>
      <c r="T1460" s="3">
        <f>PlanMasine[[#This Row],[Datum SAS]]-1</f>
        <v>45830</v>
      </c>
      <c r="U1460">
        <f>WEEKDAY(PlanMasine[[#This Row],[ZAVRŠETAK MAŠINSKE]],2)</f>
        <v>7</v>
      </c>
      <c r="V1460" s="3">
        <f>IF(WEEKDAY(PlanMasine[[#This Row],[Datum SAS]]-1,2)=7,PlanMasine[[#This Row],[Datum SAS]]-3,PlanMasine[[#This Row],[Datum SAS]]-1)</f>
        <v>45828</v>
      </c>
      <c r="W1460">
        <f>WEEKNUM(PlanMasine[[#This Row],[Column2]],1)</f>
        <v>25</v>
      </c>
    </row>
    <row r="1461" spans="1:23" x14ac:dyDescent="0.25">
      <c r="A1461">
        <v>1016667</v>
      </c>
      <c r="B1461">
        <v>1</v>
      </c>
      <c r="C1461">
        <v>1016679</v>
      </c>
      <c r="D1461" t="s">
        <v>2026</v>
      </c>
      <c r="E1461">
        <v>30</v>
      </c>
      <c r="F1461">
        <v>5</v>
      </c>
      <c r="G1461">
        <v>0</v>
      </c>
      <c r="H1461">
        <v>0</v>
      </c>
      <c r="I1461" t="s">
        <v>5</v>
      </c>
      <c r="J1461" t="s">
        <v>570</v>
      </c>
      <c r="K1461" t="s">
        <v>2174</v>
      </c>
      <c r="L1461" s="3">
        <v>45845</v>
      </c>
      <c r="M14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461" s="3">
        <v>45831</v>
      </c>
      <c r="O1461" s="5">
        <f>IFERROR((PlanMasine[[#This Row],[Norma]]/PlanMasine[[#This Row],[Q]])*(PlanMasine[[#This Row],[Q]]/SUMIF(C:C,PlanMasine[[#This Row],[RN]],B:B)*PlanMasine[[#This Row],[KPLQ]]),0)</f>
        <v>6</v>
      </c>
      <c r="P1461">
        <v>199541</v>
      </c>
      <c r="Q1461">
        <f>COUNTIF(PROMJENA!A:A,PlanMasine[[#This Row],[KPL]]&amp;"-"&amp;PlanMasine[[#This Row],[RN]])</f>
        <v>0</v>
      </c>
      <c r="R1461">
        <f>IFERROR(INDEX(REDOSLIJED!A:A,MATCH(PlanMasine[[#This Row],[KPL]],REDOSLIJED!B:B,0)),MAX(REDOSLIJED!A:A)+1)</f>
        <v>45</v>
      </c>
      <c r="S1461" s="9">
        <f>SUM($M$2:M1461)</f>
        <v>5.7722222222223047</v>
      </c>
      <c r="T1461" s="3">
        <f>PlanMasine[[#This Row],[Datum SAS]]-1</f>
        <v>45830</v>
      </c>
      <c r="U1461">
        <f>WEEKDAY(PlanMasine[[#This Row],[ZAVRŠETAK MAŠINSKE]],2)</f>
        <v>7</v>
      </c>
      <c r="V1461" s="3">
        <f>IF(WEEKDAY(PlanMasine[[#This Row],[Datum SAS]]-1,2)=7,PlanMasine[[#This Row],[Datum SAS]]-3,PlanMasine[[#This Row],[Datum SAS]]-1)</f>
        <v>45828</v>
      </c>
      <c r="W1461">
        <f>WEEKNUM(PlanMasine[[#This Row],[Column2]],1)</f>
        <v>25</v>
      </c>
    </row>
    <row r="1462" spans="1:23" x14ac:dyDescent="0.25">
      <c r="A1462">
        <v>1016667</v>
      </c>
      <c r="B1462">
        <v>1</v>
      </c>
      <c r="C1462">
        <v>1016675</v>
      </c>
      <c r="D1462" t="s">
        <v>2025</v>
      </c>
      <c r="E1462">
        <v>50</v>
      </c>
      <c r="F1462">
        <v>10</v>
      </c>
      <c r="G1462">
        <v>0</v>
      </c>
      <c r="H1462">
        <v>0</v>
      </c>
      <c r="I1462" t="s">
        <v>5</v>
      </c>
      <c r="J1462" t="s">
        <v>570</v>
      </c>
      <c r="K1462" t="s">
        <v>2174</v>
      </c>
      <c r="L1462" s="3">
        <v>45845</v>
      </c>
      <c r="M14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62" s="3">
        <v>45831</v>
      </c>
      <c r="O1462" s="5">
        <f>IFERROR((PlanMasine[[#This Row],[Norma]]/PlanMasine[[#This Row],[Q]])*(PlanMasine[[#This Row],[Q]]/SUMIF(C:C,PlanMasine[[#This Row],[RN]],B:B)*PlanMasine[[#This Row],[KPLQ]]),0)</f>
        <v>10</v>
      </c>
      <c r="P1462">
        <v>199537</v>
      </c>
      <c r="Q1462">
        <f>COUNTIF(PROMJENA!A:A,PlanMasine[[#This Row],[KPL]]&amp;"-"&amp;PlanMasine[[#This Row],[RN]])</f>
        <v>0</v>
      </c>
      <c r="R1462">
        <f>IFERROR(INDEX(REDOSLIJED!A:A,MATCH(PlanMasine[[#This Row],[KPL]],REDOSLIJED!B:B,0)),MAX(REDOSLIJED!A:A)+1)</f>
        <v>45</v>
      </c>
      <c r="S1462" s="9">
        <f>SUM($M$2:M1462)</f>
        <v>5.7791666666667494</v>
      </c>
      <c r="T1462" s="3">
        <f>PlanMasine[[#This Row],[Datum SAS]]-1</f>
        <v>45830</v>
      </c>
      <c r="U1462">
        <f>WEEKDAY(PlanMasine[[#This Row],[ZAVRŠETAK MAŠINSKE]],2)</f>
        <v>7</v>
      </c>
      <c r="V1462" s="3">
        <f>IF(WEEKDAY(PlanMasine[[#This Row],[Datum SAS]]-1,2)=7,PlanMasine[[#This Row],[Datum SAS]]-3,PlanMasine[[#This Row],[Datum SAS]]-1)</f>
        <v>45828</v>
      </c>
      <c r="W1462">
        <f>WEEKNUM(PlanMasine[[#This Row],[Column2]],1)</f>
        <v>25</v>
      </c>
    </row>
    <row r="1463" spans="1:23" x14ac:dyDescent="0.25">
      <c r="A1463">
        <v>1016667</v>
      </c>
      <c r="B1463">
        <v>1</v>
      </c>
      <c r="C1463">
        <v>1016674</v>
      </c>
      <c r="D1463" t="s">
        <v>2024</v>
      </c>
      <c r="E1463">
        <v>80</v>
      </c>
      <c r="F1463">
        <v>20</v>
      </c>
      <c r="G1463">
        <v>0</v>
      </c>
      <c r="H1463">
        <v>0</v>
      </c>
      <c r="I1463" t="s">
        <v>5</v>
      </c>
      <c r="J1463" t="s">
        <v>570</v>
      </c>
      <c r="K1463" t="s">
        <v>2174</v>
      </c>
      <c r="L1463" s="3">
        <v>45845</v>
      </c>
      <c r="M14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1.111111111111111E-2</v>
      </c>
      <c r="N1463" s="3">
        <v>45831</v>
      </c>
      <c r="O1463" s="5">
        <f>IFERROR((PlanMasine[[#This Row],[Norma]]/PlanMasine[[#This Row],[Q]])*(PlanMasine[[#This Row],[Q]]/SUMIF(C:C,PlanMasine[[#This Row],[RN]],B:B)*PlanMasine[[#This Row],[KPLQ]]),0)</f>
        <v>16</v>
      </c>
      <c r="P1463">
        <v>199536</v>
      </c>
      <c r="Q1463">
        <f>COUNTIF(PROMJENA!A:A,PlanMasine[[#This Row],[KPL]]&amp;"-"&amp;PlanMasine[[#This Row],[RN]])</f>
        <v>0</v>
      </c>
      <c r="R1463">
        <f>IFERROR(INDEX(REDOSLIJED!A:A,MATCH(PlanMasine[[#This Row],[KPL]],REDOSLIJED!B:B,0)),MAX(REDOSLIJED!A:A)+1)</f>
        <v>45</v>
      </c>
      <c r="S1463" s="9">
        <f>SUM($M$2:M1463)</f>
        <v>5.7902777777778605</v>
      </c>
      <c r="T1463" s="3">
        <f>PlanMasine[[#This Row],[Datum SAS]]-1</f>
        <v>45830</v>
      </c>
      <c r="U1463">
        <f>WEEKDAY(PlanMasine[[#This Row],[ZAVRŠETAK MAŠINSKE]],2)</f>
        <v>7</v>
      </c>
      <c r="V1463" s="3">
        <f>IF(WEEKDAY(PlanMasine[[#This Row],[Datum SAS]]-1,2)=7,PlanMasine[[#This Row],[Datum SAS]]-3,PlanMasine[[#This Row],[Datum SAS]]-1)</f>
        <v>45828</v>
      </c>
      <c r="W1463">
        <f>WEEKNUM(PlanMasine[[#This Row],[Column2]],1)</f>
        <v>25</v>
      </c>
    </row>
    <row r="1464" spans="1:23" x14ac:dyDescent="0.25">
      <c r="A1464">
        <v>1016667</v>
      </c>
      <c r="B1464">
        <v>1</v>
      </c>
      <c r="C1464">
        <v>1016669</v>
      </c>
      <c r="D1464" t="s">
        <v>2022</v>
      </c>
      <c r="E1464">
        <v>60</v>
      </c>
      <c r="F1464">
        <v>5</v>
      </c>
      <c r="G1464">
        <v>0</v>
      </c>
      <c r="H1464">
        <v>0</v>
      </c>
      <c r="I1464" t="s">
        <v>5</v>
      </c>
      <c r="J1464" t="s">
        <v>570</v>
      </c>
      <c r="K1464" t="s">
        <v>2174</v>
      </c>
      <c r="L1464" s="3">
        <v>45845</v>
      </c>
      <c r="M14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464" s="3">
        <v>45831</v>
      </c>
      <c r="O1464" s="5">
        <f>IFERROR((PlanMasine[[#This Row],[Norma]]/PlanMasine[[#This Row],[Q]])*(PlanMasine[[#This Row],[Q]]/SUMIF(C:C,PlanMasine[[#This Row],[RN]],B:B)*PlanMasine[[#This Row],[KPLQ]]),0)</f>
        <v>12</v>
      </c>
      <c r="P1464">
        <v>199531</v>
      </c>
      <c r="Q1464">
        <f>COUNTIF(PROMJENA!A:A,PlanMasine[[#This Row],[KPL]]&amp;"-"&amp;PlanMasine[[#This Row],[RN]])</f>
        <v>0</v>
      </c>
      <c r="R1464">
        <f>IFERROR(INDEX(REDOSLIJED!A:A,MATCH(PlanMasine[[#This Row],[KPL]],REDOSLIJED!B:B,0)),MAX(REDOSLIJED!A:A)+1)</f>
        <v>45</v>
      </c>
      <c r="S1464" s="9">
        <f>SUM($M$2:M1464)</f>
        <v>5.7986111111111942</v>
      </c>
      <c r="T1464" s="3">
        <f>PlanMasine[[#This Row],[Datum SAS]]-1</f>
        <v>45830</v>
      </c>
      <c r="U1464">
        <f>WEEKDAY(PlanMasine[[#This Row],[ZAVRŠETAK MAŠINSKE]],2)</f>
        <v>7</v>
      </c>
      <c r="V1464" s="3">
        <f>IF(WEEKDAY(PlanMasine[[#This Row],[Datum SAS]]-1,2)=7,PlanMasine[[#This Row],[Datum SAS]]-3,PlanMasine[[#This Row],[Datum SAS]]-1)</f>
        <v>45828</v>
      </c>
      <c r="W1464">
        <f>WEEKNUM(PlanMasine[[#This Row],[Column2]],1)</f>
        <v>25</v>
      </c>
    </row>
    <row r="1465" spans="1:23" x14ac:dyDescent="0.25">
      <c r="A1465">
        <v>1016667</v>
      </c>
      <c r="B1465">
        <v>1</v>
      </c>
      <c r="C1465">
        <v>1016672</v>
      </c>
      <c r="D1465" t="s">
        <v>2019</v>
      </c>
      <c r="E1465">
        <v>40</v>
      </c>
      <c r="F1465">
        <v>5</v>
      </c>
      <c r="G1465">
        <v>0</v>
      </c>
      <c r="H1465">
        <v>0</v>
      </c>
      <c r="I1465" t="s">
        <v>5</v>
      </c>
      <c r="J1465" t="s">
        <v>570</v>
      </c>
      <c r="K1465" t="s">
        <v>2174</v>
      </c>
      <c r="L1465" s="3">
        <v>45845</v>
      </c>
      <c r="M14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5.5555555555555549E-3</v>
      </c>
      <c r="N1465" s="3">
        <v>45831</v>
      </c>
      <c r="O1465" s="5">
        <f>IFERROR((PlanMasine[[#This Row],[Norma]]/PlanMasine[[#This Row],[Q]])*(PlanMasine[[#This Row],[Q]]/SUMIF(C:C,PlanMasine[[#This Row],[RN]],B:B)*PlanMasine[[#This Row],[KPLQ]]),0)</f>
        <v>8</v>
      </c>
      <c r="P1465">
        <v>199534</v>
      </c>
      <c r="Q1465">
        <f>COUNTIF(PROMJENA!A:A,PlanMasine[[#This Row],[KPL]]&amp;"-"&amp;PlanMasine[[#This Row],[RN]])</f>
        <v>0</v>
      </c>
      <c r="R1465">
        <f>IFERROR(INDEX(REDOSLIJED!A:A,MATCH(PlanMasine[[#This Row],[KPL]],REDOSLIJED!B:B,0)),MAX(REDOSLIJED!A:A)+1)</f>
        <v>45</v>
      </c>
      <c r="S1465" s="9">
        <f>SUM($M$2:M1465)</f>
        <v>5.8041666666667497</v>
      </c>
      <c r="T1465" s="3">
        <f>PlanMasine[[#This Row],[Datum SAS]]-1</f>
        <v>45830</v>
      </c>
      <c r="U1465">
        <f>WEEKDAY(PlanMasine[[#This Row],[ZAVRŠETAK MAŠINSKE]],2)</f>
        <v>7</v>
      </c>
      <c r="V1465" s="3">
        <f>IF(WEEKDAY(PlanMasine[[#This Row],[Datum SAS]]-1,2)=7,PlanMasine[[#This Row],[Datum SAS]]-3,PlanMasine[[#This Row],[Datum SAS]]-1)</f>
        <v>45828</v>
      </c>
      <c r="W1465">
        <f>WEEKNUM(PlanMasine[[#This Row],[Column2]],1)</f>
        <v>25</v>
      </c>
    </row>
    <row r="1466" spans="1:23" x14ac:dyDescent="0.25">
      <c r="A1466">
        <v>1016667</v>
      </c>
      <c r="B1466">
        <v>1</v>
      </c>
      <c r="C1466">
        <v>1016684</v>
      </c>
      <c r="D1466" t="s">
        <v>2028</v>
      </c>
      <c r="E1466">
        <v>70</v>
      </c>
      <c r="F1466">
        <v>10</v>
      </c>
      <c r="G1466">
        <v>0</v>
      </c>
      <c r="H1466">
        <v>0</v>
      </c>
      <c r="I1466" t="s">
        <v>5</v>
      </c>
      <c r="J1466" t="s">
        <v>570</v>
      </c>
      <c r="K1466" t="s">
        <v>2174</v>
      </c>
      <c r="L1466" s="3">
        <v>45845</v>
      </c>
      <c r="M14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1466" s="3">
        <v>45831</v>
      </c>
      <c r="O1466" s="5">
        <f>IFERROR((PlanMasine[[#This Row],[Norma]]/PlanMasine[[#This Row],[Q]])*(PlanMasine[[#This Row],[Q]]/SUMIF(C:C,PlanMasine[[#This Row],[RN]],B:B)*PlanMasine[[#This Row],[KPLQ]]),0)</f>
        <v>14</v>
      </c>
      <c r="P1466">
        <v>199546</v>
      </c>
      <c r="Q1466">
        <f>COUNTIF(PROMJENA!A:A,PlanMasine[[#This Row],[KPL]]&amp;"-"&amp;PlanMasine[[#This Row],[RN]])</f>
        <v>0</v>
      </c>
      <c r="R1466">
        <f>IFERROR(INDEX(REDOSLIJED!A:A,MATCH(PlanMasine[[#This Row],[KPL]],REDOSLIJED!B:B,0)),MAX(REDOSLIJED!A:A)+1)</f>
        <v>45</v>
      </c>
      <c r="S1466" s="9">
        <f>SUM($M$2:M1466)</f>
        <v>5.8138888888889717</v>
      </c>
      <c r="T1466" s="3">
        <f>PlanMasine[[#This Row],[Datum SAS]]-1</f>
        <v>45830</v>
      </c>
      <c r="U1466">
        <f>WEEKDAY(PlanMasine[[#This Row],[ZAVRŠETAK MAŠINSKE]],2)</f>
        <v>7</v>
      </c>
      <c r="V1466" s="3">
        <f>IF(WEEKDAY(PlanMasine[[#This Row],[Datum SAS]]-1,2)=7,PlanMasine[[#This Row],[Datum SAS]]-3,PlanMasine[[#This Row],[Datum SAS]]-1)</f>
        <v>45828</v>
      </c>
      <c r="W1466">
        <f>WEEKNUM(PlanMasine[[#This Row],[Column2]],1)</f>
        <v>25</v>
      </c>
    </row>
    <row r="1467" spans="1:23" x14ac:dyDescent="0.25">
      <c r="A1467">
        <v>1016667</v>
      </c>
      <c r="B1467">
        <v>1</v>
      </c>
      <c r="C1467">
        <v>1016673</v>
      </c>
      <c r="D1467" t="s">
        <v>2030</v>
      </c>
      <c r="E1467">
        <v>50</v>
      </c>
      <c r="F1467">
        <v>5</v>
      </c>
      <c r="G1467">
        <v>0</v>
      </c>
      <c r="H1467">
        <v>0</v>
      </c>
      <c r="I1467" t="s">
        <v>5</v>
      </c>
      <c r="J1467" t="s">
        <v>570</v>
      </c>
      <c r="K1467" t="s">
        <v>2174</v>
      </c>
      <c r="L1467" s="3">
        <v>45845</v>
      </c>
      <c r="M14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1467" s="3">
        <v>45831</v>
      </c>
      <c r="O1467" s="5">
        <f>IFERROR((PlanMasine[[#This Row],[Norma]]/PlanMasine[[#This Row],[Q]])*(PlanMasine[[#This Row],[Q]]/SUMIF(C:C,PlanMasine[[#This Row],[RN]],B:B)*PlanMasine[[#This Row],[KPLQ]]),0)</f>
        <v>10</v>
      </c>
      <c r="P1467">
        <v>199535</v>
      </c>
      <c r="Q1467">
        <f>COUNTIF(PROMJENA!A:A,PlanMasine[[#This Row],[KPL]]&amp;"-"&amp;PlanMasine[[#This Row],[RN]])</f>
        <v>0</v>
      </c>
      <c r="R1467">
        <f>IFERROR(INDEX(REDOSLIJED!A:A,MATCH(PlanMasine[[#This Row],[KPL]],REDOSLIJED!B:B,0)),MAX(REDOSLIJED!A:A)+1)</f>
        <v>45</v>
      </c>
      <c r="S1467" s="9">
        <f>SUM($M$2:M1467)</f>
        <v>5.8208333333334163</v>
      </c>
      <c r="T1467" s="3">
        <f>PlanMasine[[#This Row],[Datum SAS]]-1</f>
        <v>45830</v>
      </c>
      <c r="U1467">
        <f>WEEKDAY(PlanMasine[[#This Row],[ZAVRŠETAK MAŠINSKE]],2)</f>
        <v>7</v>
      </c>
      <c r="V1467" s="3">
        <f>IF(WEEKDAY(PlanMasine[[#This Row],[Datum SAS]]-1,2)=7,PlanMasine[[#This Row],[Datum SAS]]-3,PlanMasine[[#This Row],[Datum SAS]]-1)</f>
        <v>45828</v>
      </c>
      <c r="W1467">
        <f>WEEKNUM(PlanMasine[[#This Row],[Column2]],1)</f>
        <v>25</v>
      </c>
    </row>
    <row r="1468" spans="1:23" x14ac:dyDescent="0.25">
      <c r="A1468">
        <v>1017361</v>
      </c>
      <c r="B1468">
        <v>1</v>
      </c>
      <c r="C1468">
        <v>1017475</v>
      </c>
      <c r="D1468" t="s">
        <v>2225</v>
      </c>
      <c r="E1468">
        <v>10</v>
      </c>
      <c r="F1468">
        <v>1</v>
      </c>
      <c r="G1468">
        <v>0</v>
      </c>
      <c r="H1468">
        <v>0</v>
      </c>
      <c r="I1468" t="s">
        <v>5</v>
      </c>
      <c r="J1468" t="s">
        <v>570</v>
      </c>
      <c r="K1468" t="s">
        <v>1793</v>
      </c>
      <c r="L1468" s="3">
        <v>45849</v>
      </c>
      <c r="M14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468" s="3">
        <v>45831</v>
      </c>
      <c r="O1468" s="5">
        <f>IFERROR((PlanMasine[[#This Row],[Norma]]/PlanMasine[[#This Row],[Q]])*(PlanMasine[[#This Row],[Q]]/SUMIF(C:C,PlanMasine[[#This Row],[RN]],B:B)*PlanMasine[[#This Row],[KPLQ]]),0)</f>
        <v>10</v>
      </c>
      <c r="P1468">
        <v>180239</v>
      </c>
      <c r="Q1468">
        <f>COUNTIF(PROMJENA!A:A,PlanMasine[[#This Row],[KPL]]&amp;"-"&amp;PlanMasine[[#This Row],[RN]])</f>
        <v>0</v>
      </c>
      <c r="R1468">
        <f>IFERROR(INDEX(REDOSLIJED!A:A,MATCH(PlanMasine[[#This Row],[KPL]],REDOSLIJED!B:B,0)),MAX(REDOSLIJED!A:A)+1)</f>
        <v>45</v>
      </c>
      <c r="S1468" s="9">
        <f>SUM($M$2:M1468)</f>
        <v>5.827777777777861</v>
      </c>
      <c r="T1468" s="3">
        <f>PlanMasine[[#This Row],[Datum SAS]]-1</f>
        <v>45830</v>
      </c>
      <c r="U1468">
        <f>WEEKDAY(PlanMasine[[#This Row],[ZAVRŠETAK MAŠINSKE]],2)</f>
        <v>7</v>
      </c>
      <c r="V1468" s="3">
        <f>IF(WEEKDAY(PlanMasine[[#This Row],[Datum SAS]]-1,2)=7,PlanMasine[[#This Row],[Datum SAS]]-3,PlanMasine[[#This Row],[Datum SAS]]-1)</f>
        <v>45828</v>
      </c>
      <c r="W1468">
        <f>WEEKNUM(PlanMasine[[#This Row],[Column2]],1)</f>
        <v>25</v>
      </c>
    </row>
    <row r="1469" spans="1:23" x14ac:dyDescent="0.25">
      <c r="A1469">
        <v>1022447</v>
      </c>
      <c r="B1469">
        <v>4</v>
      </c>
      <c r="C1469">
        <v>1022462</v>
      </c>
      <c r="D1469" t="s">
        <v>2376</v>
      </c>
      <c r="E1469">
        <v>20</v>
      </c>
      <c r="F1469">
        <v>4</v>
      </c>
      <c r="G1469">
        <v>0</v>
      </c>
      <c r="H1469">
        <v>0</v>
      </c>
      <c r="I1469" t="s">
        <v>5</v>
      </c>
      <c r="J1469" t="s">
        <v>570</v>
      </c>
      <c r="K1469" t="s">
        <v>2377</v>
      </c>
      <c r="L1469" s="3">
        <v>45846</v>
      </c>
      <c r="M14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469" s="3">
        <v>45831</v>
      </c>
      <c r="O1469" s="5">
        <f>IFERROR((PlanMasine[[#This Row],[Norma]]/PlanMasine[[#This Row],[Q]])*(PlanMasine[[#This Row],[Q]]/SUMIF(C:C,PlanMasine[[#This Row],[RN]],B:B)*PlanMasine[[#This Row],[KPLQ]]),0)</f>
        <v>20</v>
      </c>
      <c r="P1469">
        <v>202809</v>
      </c>
      <c r="Q1469">
        <f>COUNTIF(PROMJENA!A:A,PlanMasine[[#This Row],[KPL]]&amp;"-"&amp;PlanMasine[[#This Row],[RN]])</f>
        <v>0</v>
      </c>
      <c r="R1469">
        <f>IFERROR(INDEX(REDOSLIJED!A:A,MATCH(PlanMasine[[#This Row],[KPL]],REDOSLIJED!B:B,0)),MAX(REDOSLIJED!A:A)+1)</f>
        <v>45</v>
      </c>
      <c r="S1469" s="9">
        <f>SUM($M$2:M1469)</f>
        <v>5.8416666666667503</v>
      </c>
      <c r="T1469" s="3">
        <f>PlanMasine[[#This Row],[Datum SAS]]-1</f>
        <v>45830</v>
      </c>
      <c r="U1469">
        <f>WEEKDAY(PlanMasine[[#This Row],[ZAVRŠETAK MAŠINSKE]],2)</f>
        <v>7</v>
      </c>
      <c r="V1469" s="3">
        <f>IF(WEEKDAY(PlanMasine[[#This Row],[Datum SAS]]-1,2)=7,PlanMasine[[#This Row],[Datum SAS]]-3,PlanMasine[[#This Row],[Datum SAS]]-1)</f>
        <v>45828</v>
      </c>
      <c r="W1469">
        <f>WEEKNUM(PlanMasine[[#This Row],[Column2]],1)</f>
        <v>25</v>
      </c>
    </row>
    <row r="1470" spans="1:23" x14ac:dyDescent="0.25">
      <c r="A1470">
        <v>1025828</v>
      </c>
      <c r="B1470">
        <v>1</v>
      </c>
      <c r="C1470">
        <v>1025964</v>
      </c>
      <c r="D1470" t="s">
        <v>1813</v>
      </c>
      <c r="E1470">
        <v>3</v>
      </c>
      <c r="F1470">
        <v>1</v>
      </c>
      <c r="G1470">
        <v>0</v>
      </c>
      <c r="H1470">
        <v>0</v>
      </c>
      <c r="I1470" t="s">
        <v>5</v>
      </c>
      <c r="J1470" t="s">
        <v>570</v>
      </c>
      <c r="K1470" t="s">
        <v>1811</v>
      </c>
      <c r="L1470" s="3">
        <v>45841</v>
      </c>
      <c r="M14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470" s="3">
        <v>45831</v>
      </c>
      <c r="O1470" s="5">
        <f>IFERROR((PlanMasine[[#This Row],[Norma]]/PlanMasine[[#This Row],[Q]])*(PlanMasine[[#This Row],[Q]]/SUMIF(C:C,PlanMasine[[#This Row],[RN]],B:B)*PlanMasine[[#This Row],[KPLQ]]),0)</f>
        <v>3</v>
      </c>
      <c r="P1470">
        <v>207929</v>
      </c>
      <c r="Q1470">
        <f>COUNTIF(PROMJENA!A:A,PlanMasine[[#This Row],[KPL]]&amp;"-"&amp;PlanMasine[[#This Row],[RN]])</f>
        <v>0</v>
      </c>
      <c r="R1470">
        <f>IFERROR(INDEX(REDOSLIJED!A:A,MATCH(PlanMasine[[#This Row],[KPL]],REDOSLIJED!B:B,0)),MAX(REDOSLIJED!A:A)+1)</f>
        <v>45</v>
      </c>
      <c r="S1470" s="9">
        <f>SUM($M$2:M1470)</f>
        <v>5.8437500000000835</v>
      </c>
      <c r="T1470" s="3">
        <f>PlanMasine[[#This Row],[Datum SAS]]-1</f>
        <v>45830</v>
      </c>
      <c r="U1470">
        <f>WEEKDAY(PlanMasine[[#This Row],[ZAVRŠETAK MAŠINSKE]],2)</f>
        <v>7</v>
      </c>
      <c r="V1470" s="3">
        <f>IF(WEEKDAY(PlanMasine[[#This Row],[Datum SAS]]-1,2)=7,PlanMasine[[#This Row],[Datum SAS]]-3,PlanMasine[[#This Row],[Datum SAS]]-1)</f>
        <v>45828</v>
      </c>
      <c r="W1470">
        <f>WEEKNUM(PlanMasine[[#This Row],[Column2]],1)</f>
        <v>25</v>
      </c>
    </row>
    <row r="1471" spans="1:23" x14ac:dyDescent="0.25">
      <c r="A1471">
        <v>1025828</v>
      </c>
      <c r="B1471">
        <v>1</v>
      </c>
      <c r="C1471">
        <v>1025877</v>
      </c>
      <c r="D1471" t="s">
        <v>2229</v>
      </c>
      <c r="E1471">
        <v>3</v>
      </c>
      <c r="F1471">
        <v>1</v>
      </c>
      <c r="G1471">
        <v>0</v>
      </c>
      <c r="H1471">
        <v>0</v>
      </c>
      <c r="I1471" t="s">
        <v>5</v>
      </c>
      <c r="J1471" t="s">
        <v>570</v>
      </c>
      <c r="K1471" t="s">
        <v>1811</v>
      </c>
      <c r="L1471" s="3">
        <v>45841</v>
      </c>
      <c r="M14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471" s="3">
        <v>45831</v>
      </c>
      <c r="O1471" s="5">
        <f>IFERROR((PlanMasine[[#This Row],[Norma]]/PlanMasine[[#This Row],[Q]])*(PlanMasine[[#This Row],[Q]]/SUMIF(C:C,PlanMasine[[#This Row],[RN]],B:B)*PlanMasine[[#This Row],[KPLQ]]),0)</f>
        <v>3</v>
      </c>
      <c r="P1471">
        <v>207844</v>
      </c>
      <c r="Q1471">
        <f>COUNTIF(PROMJENA!A:A,PlanMasine[[#This Row],[KPL]]&amp;"-"&amp;PlanMasine[[#This Row],[RN]])</f>
        <v>0</v>
      </c>
      <c r="R1471">
        <f>IFERROR(INDEX(REDOSLIJED!A:A,MATCH(PlanMasine[[#This Row],[KPL]],REDOSLIJED!B:B,0)),MAX(REDOSLIJED!A:A)+1)</f>
        <v>45</v>
      </c>
      <c r="S1471" s="9">
        <f>SUM($M$2:M1471)</f>
        <v>5.8458333333334167</v>
      </c>
      <c r="T1471" s="3">
        <f>PlanMasine[[#This Row],[Datum SAS]]-1</f>
        <v>45830</v>
      </c>
      <c r="U1471">
        <f>WEEKDAY(PlanMasine[[#This Row],[ZAVRŠETAK MAŠINSKE]],2)</f>
        <v>7</v>
      </c>
      <c r="V1471" s="3">
        <f>IF(WEEKDAY(PlanMasine[[#This Row],[Datum SAS]]-1,2)=7,PlanMasine[[#This Row],[Datum SAS]]-3,PlanMasine[[#This Row],[Datum SAS]]-1)</f>
        <v>45828</v>
      </c>
      <c r="W1471">
        <f>WEEKNUM(PlanMasine[[#This Row],[Column2]],1)</f>
        <v>25</v>
      </c>
    </row>
    <row r="1472" spans="1:23" x14ac:dyDescent="0.25">
      <c r="A1472">
        <v>1025828</v>
      </c>
      <c r="B1472">
        <v>1</v>
      </c>
      <c r="C1472">
        <v>1025954</v>
      </c>
      <c r="D1472" t="s">
        <v>1812</v>
      </c>
      <c r="E1472">
        <v>10</v>
      </c>
      <c r="F1472">
        <v>1</v>
      </c>
      <c r="G1472">
        <v>0</v>
      </c>
      <c r="H1472">
        <v>0</v>
      </c>
      <c r="I1472" t="s">
        <v>5</v>
      </c>
      <c r="J1472" t="s">
        <v>570</v>
      </c>
      <c r="K1472" t="s">
        <v>1811</v>
      </c>
      <c r="L1472" s="3">
        <v>45841</v>
      </c>
      <c r="M14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472" s="3">
        <v>45831</v>
      </c>
      <c r="O1472" s="5">
        <f>IFERROR((PlanMasine[[#This Row],[Norma]]/PlanMasine[[#This Row],[Q]])*(PlanMasine[[#This Row],[Q]]/SUMIF(C:C,PlanMasine[[#This Row],[RN]],B:B)*PlanMasine[[#This Row],[KPLQ]]),0)</f>
        <v>10</v>
      </c>
      <c r="P1472">
        <v>207919</v>
      </c>
      <c r="Q1472">
        <f>COUNTIF(PROMJENA!A:A,PlanMasine[[#This Row],[KPL]]&amp;"-"&amp;PlanMasine[[#This Row],[RN]])</f>
        <v>0</v>
      </c>
      <c r="R1472">
        <f>IFERROR(INDEX(REDOSLIJED!A:A,MATCH(PlanMasine[[#This Row],[KPL]],REDOSLIJED!B:B,0)),MAX(REDOSLIJED!A:A)+1)</f>
        <v>45</v>
      </c>
      <c r="S1472" s="9">
        <f>SUM($M$2:M1472)</f>
        <v>5.8527777777778613</v>
      </c>
      <c r="T1472" s="3">
        <f>PlanMasine[[#This Row],[Datum SAS]]-1</f>
        <v>45830</v>
      </c>
      <c r="U1472">
        <f>WEEKDAY(PlanMasine[[#This Row],[ZAVRŠETAK MAŠINSKE]],2)</f>
        <v>7</v>
      </c>
      <c r="V1472" s="3">
        <f>IF(WEEKDAY(PlanMasine[[#This Row],[Datum SAS]]-1,2)=7,PlanMasine[[#This Row],[Datum SAS]]-3,PlanMasine[[#This Row],[Datum SAS]]-1)</f>
        <v>45828</v>
      </c>
      <c r="W1472">
        <f>WEEKNUM(PlanMasine[[#This Row],[Column2]],1)</f>
        <v>25</v>
      </c>
    </row>
    <row r="1473" spans="1:23" x14ac:dyDescent="0.25">
      <c r="A1473">
        <v>1025828</v>
      </c>
      <c r="B1473">
        <v>1</v>
      </c>
      <c r="C1473">
        <v>1025880</v>
      </c>
      <c r="D1473" t="s">
        <v>2227</v>
      </c>
      <c r="E1473">
        <v>7</v>
      </c>
      <c r="F1473">
        <v>1</v>
      </c>
      <c r="G1473">
        <v>0</v>
      </c>
      <c r="H1473">
        <v>0</v>
      </c>
      <c r="I1473" t="s">
        <v>5</v>
      </c>
      <c r="J1473" t="s">
        <v>570</v>
      </c>
      <c r="K1473" t="s">
        <v>1811</v>
      </c>
      <c r="L1473" s="3">
        <v>45841</v>
      </c>
      <c r="M14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473" s="3">
        <v>45831</v>
      </c>
      <c r="O1473" s="5">
        <f>IFERROR((PlanMasine[[#This Row],[Norma]]/PlanMasine[[#This Row],[Q]])*(PlanMasine[[#This Row],[Q]]/SUMIF(C:C,PlanMasine[[#This Row],[RN]],B:B)*PlanMasine[[#This Row],[KPLQ]]),0)</f>
        <v>7</v>
      </c>
      <c r="P1473">
        <v>207847</v>
      </c>
      <c r="Q1473">
        <f>COUNTIF(PROMJENA!A:A,PlanMasine[[#This Row],[KPL]]&amp;"-"&amp;PlanMasine[[#This Row],[RN]])</f>
        <v>0</v>
      </c>
      <c r="R1473">
        <f>IFERROR(INDEX(REDOSLIJED!A:A,MATCH(PlanMasine[[#This Row],[KPL]],REDOSLIJED!B:B,0)),MAX(REDOSLIJED!A:A)+1)</f>
        <v>45</v>
      </c>
      <c r="S1473" s="9">
        <f>SUM($M$2:M1473)</f>
        <v>5.8576388888889728</v>
      </c>
      <c r="T1473" s="3">
        <f>PlanMasine[[#This Row],[Datum SAS]]-1</f>
        <v>45830</v>
      </c>
      <c r="U1473">
        <f>WEEKDAY(PlanMasine[[#This Row],[ZAVRŠETAK MAŠINSKE]],2)</f>
        <v>7</v>
      </c>
      <c r="V1473" s="3">
        <f>IF(WEEKDAY(PlanMasine[[#This Row],[Datum SAS]]-1,2)=7,PlanMasine[[#This Row],[Datum SAS]]-3,PlanMasine[[#This Row],[Datum SAS]]-1)</f>
        <v>45828</v>
      </c>
      <c r="W1473">
        <f>WEEKNUM(PlanMasine[[#This Row],[Column2]],1)</f>
        <v>25</v>
      </c>
    </row>
    <row r="1474" spans="1:23" x14ac:dyDescent="0.25">
      <c r="A1474">
        <v>1025973</v>
      </c>
      <c r="B1474">
        <v>1</v>
      </c>
      <c r="C1474">
        <v>1025999</v>
      </c>
      <c r="D1474" t="s">
        <v>2231</v>
      </c>
      <c r="E1474">
        <v>2</v>
      </c>
      <c r="F1474">
        <v>1</v>
      </c>
      <c r="G1474">
        <v>0</v>
      </c>
      <c r="H1474">
        <v>0</v>
      </c>
      <c r="I1474" t="s">
        <v>5</v>
      </c>
      <c r="J1474" t="s">
        <v>570</v>
      </c>
      <c r="K1474" t="s">
        <v>1803</v>
      </c>
      <c r="L1474" s="3">
        <v>45842</v>
      </c>
      <c r="M14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74" s="3">
        <v>45831</v>
      </c>
      <c r="O1474" s="5">
        <f>IFERROR((PlanMasine[[#This Row],[Norma]]/PlanMasine[[#This Row],[Q]])*(PlanMasine[[#This Row],[Q]]/SUMIF(C:C,PlanMasine[[#This Row],[RN]],B:B)*PlanMasine[[#This Row],[KPLQ]]),0)</f>
        <v>2</v>
      </c>
      <c r="P1474">
        <v>133526</v>
      </c>
      <c r="Q1474">
        <f>COUNTIF(PROMJENA!A:A,PlanMasine[[#This Row],[KPL]]&amp;"-"&amp;PlanMasine[[#This Row],[RN]])</f>
        <v>0</v>
      </c>
      <c r="R1474">
        <f>IFERROR(INDEX(REDOSLIJED!A:A,MATCH(PlanMasine[[#This Row],[KPL]],REDOSLIJED!B:B,0)),MAX(REDOSLIJED!A:A)+1)</f>
        <v>45</v>
      </c>
      <c r="S1474" s="9">
        <f>SUM($M$2:M1474)</f>
        <v>5.8590277777778619</v>
      </c>
      <c r="T1474" s="3">
        <f>PlanMasine[[#This Row],[Datum SAS]]-1</f>
        <v>45830</v>
      </c>
      <c r="U1474">
        <f>WEEKDAY(PlanMasine[[#This Row],[ZAVRŠETAK MAŠINSKE]],2)</f>
        <v>7</v>
      </c>
      <c r="V1474" s="3">
        <f>IF(WEEKDAY(PlanMasine[[#This Row],[Datum SAS]]-1,2)=7,PlanMasine[[#This Row],[Datum SAS]]-3,PlanMasine[[#This Row],[Datum SAS]]-1)</f>
        <v>45828</v>
      </c>
      <c r="W1474">
        <f>WEEKNUM(PlanMasine[[#This Row],[Column2]],1)</f>
        <v>25</v>
      </c>
    </row>
    <row r="1475" spans="1:23" x14ac:dyDescent="0.25">
      <c r="A1475">
        <v>1025973</v>
      </c>
      <c r="B1475">
        <v>1</v>
      </c>
      <c r="C1475">
        <v>1025997</v>
      </c>
      <c r="D1475" t="s">
        <v>2232</v>
      </c>
      <c r="E1475">
        <v>5</v>
      </c>
      <c r="F1475">
        <v>1</v>
      </c>
      <c r="G1475">
        <v>0</v>
      </c>
      <c r="H1475">
        <v>0</v>
      </c>
      <c r="I1475" t="s">
        <v>5</v>
      </c>
      <c r="J1475" t="s">
        <v>570</v>
      </c>
      <c r="K1475" t="s">
        <v>1803</v>
      </c>
      <c r="L1475" s="3">
        <v>45842</v>
      </c>
      <c r="M14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75" s="3">
        <v>45831</v>
      </c>
      <c r="O1475" s="5">
        <f>IFERROR((PlanMasine[[#This Row],[Norma]]/PlanMasine[[#This Row],[Q]])*(PlanMasine[[#This Row],[Q]]/SUMIF(C:C,PlanMasine[[#This Row],[RN]],B:B)*PlanMasine[[#This Row],[KPLQ]]),0)</f>
        <v>5</v>
      </c>
      <c r="P1475">
        <v>133524</v>
      </c>
      <c r="Q1475">
        <f>COUNTIF(PROMJENA!A:A,PlanMasine[[#This Row],[KPL]]&amp;"-"&amp;PlanMasine[[#This Row],[RN]])</f>
        <v>0</v>
      </c>
      <c r="R1475">
        <f>IFERROR(INDEX(REDOSLIJED!A:A,MATCH(PlanMasine[[#This Row],[KPL]],REDOSLIJED!B:B,0)),MAX(REDOSLIJED!A:A)+1)</f>
        <v>45</v>
      </c>
      <c r="S1475" s="9">
        <f>SUM($M$2:M1475)</f>
        <v>5.8625000000000842</v>
      </c>
      <c r="T1475" s="3">
        <f>PlanMasine[[#This Row],[Datum SAS]]-1</f>
        <v>45830</v>
      </c>
      <c r="U1475">
        <f>WEEKDAY(PlanMasine[[#This Row],[ZAVRŠETAK MAŠINSKE]],2)</f>
        <v>7</v>
      </c>
      <c r="V1475" s="3">
        <f>IF(WEEKDAY(PlanMasine[[#This Row],[Datum SAS]]-1,2)=7,PlanMasine[[#This Row],[Datum SAS]]-3,PlanMasine[[#This Row],[Datum SAS]]-1)</f>
        <v>45828</v>
      </c>
      <c r="W1475">
        <f>WEEKNUM(PlanMasine[[#This Row],[Column2]],1)</f>
        <v>25</v>
      </c>
    </row>
    <row r="1476" spans="1:23" x14ac:dyDescent="0.25">
      <c r="A1476">
        <v>1026132</v>
      </c>
      <c r="B1476">
        <v>1</v>
      </c>
      <c r="C1476">
        <v>1026158</v>
      </c>
      <c r="D1476" t="s">
        <v>2231</v>
      </c>
      <c r="E1476">
        <v>2</v>
      </c>
      <c r="F1476">
        <v>1</v>
      </c>
      <c r="G1476">
        <v>0</v>
      </c>
      <c r="H1476">
        <v>0</v>
      </c>
      <c r="I1476" t="s">
        <v>5</v>
      </c>
      <c r="J1476" t="s">
        <v>570</v>
      </c>
      <c r="K1476" t="s">
        <v>1804</v>
      </c>
      <c r="L1476" s="3">
        <v>45842</v>
      </c>
      <c r="M14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476" s="3">
        <v>45831</v>
      </c>
      <c r="O1476" s="5">
        <f>IFERROR((PlanMasine[[#This Row],[Norma]]/PlanMasine[[#This Row],[Q]])*(PlanMasine[[#This Row],[Q]]/SUMIF(C:C,PlanMasine[[#This Row],[RN]],B:B)*PlanMasine[[#This Row],[KPLQ]]),0)</f>
        <v>2</v>
      </c>
      <c r="P1476">
        <v>133526</v>
      </c>
      <c r="Q1476">
        <f>COUNTIF(PROMJENA!A:A,PlanMasine[[#This Row],[KPL]]&amp;"-"&amp;PlanMasine[[#This Row],[RN]])</f>
        <v>0</v>
      </c>
      <c r="R1476">
        <f>IFERROR(INDEX(REDOSLIJED!A:A,MATCH(PlanMasine[[#This Row],[KPL]],REDOSLIJED!B:B,0)),MAX(REDOSLIJED!A:A)+1)</f>
        <v>45</v>
      </c>
      <c r="S1476" s="9">
        <f>SUM($M$2:M1476)</f>
        <v>5.8638888888889733</v>
      </c>
      <c r="T1476" s="3">
        <f>PlanMasine[[#This Row],[Datum SAS]]-1</f>
        <v>45830</v>
      </c>
      <c r="U1476">
        <f>WEEKDAY(PlanMasine[[#This Row],[ZAVRŠETAK MAŠINSKE]],2)</f>
        <v>7</v>
      </c>
      <c r="V1476" s="3">
        <f>IF(WEEKDAY(PlanMasine[[#This Row],[Datum SAS]]-1,2)=7,PlanMasine[[#This Row],[Datum SAS]]-3,PlanMasine[[#This Row],[Datum SAS]]-1)</f>
        <v>45828</v>
      </c>
      <c r="W1476">
        <f>WEEKNUM(PlanMasine[[#This Row],[Column2]],1)</f>
        <v>25</v>
      </c>
    </row>
    <row r="1477" spans="1:23" x14ac:dyDescent="0.25">
      <c r="A1477">
        <v>1026132</v>
      </c>
      <c r="B1477">
        <v>1</v>
      </c>
      <c r="C1477">
        <v>1026156</v>
      </c>
      <c r="D1477" t="s">
        <v>2232</v>
      </c>
      <c r="E1477">
        <v>5</v>
      </c>
      <c r="F1477">
        <v>1</v>
      </c>
      <c r="G1477">
        <v>0</v>
      </c>
      <c r="H1477">
        <v>0</v>
      </c>
      <c r="I1477" t="s">
        <v>5</v>
      </c>
      <c r="J1477" t="s">
        <v>570</v>
      </c>
      <c r="K1477" t="s">
        <v>1804</v>
      </c>
      <c r="L1477" s="3">
        <v>45842</v>
      </c>
      <c r="M14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77" s="3">
        <v>45831</v>
      </c>
      <c r="O1477" s="5">
        <f>IFERROR((PlanMasine[[#This Row],[Norma]]/PlanMasine[[#This Row],[Q]])*(PlanMasine[[#This Row],[Q]]/SUMIF(C:C,PlanMasine[[#This Row],[RN]],B:B)*PlanMasine[[#This Row],[KPLQ]]),0)</f>
        <v>5</v>
      </c>
      <c r="P1477">
        <v>133524</v>
      </c>
      <c r="Q1477">
        <f>COUNTIF(PROMJENA!A:A,PlanMasine[[#This Row],[KPL]]&amp;"-"&amp;PlanMasine[[#This Row],[RN]])</f>
        <v>0</v>
      </c>
      <c r="R1477">
        <f>IFERROR(INDEX(REDOSLIJED!A:A,MATCH(PlanMasine[[#This Row],[KPL]],REDOSLIJED!B:B,0)),MAX(REDOSLIJED!A:A)+1)</f>
        <v>45</v>
      </c>
      <c r="S1477" s="9">
        <f>SUM($M$2:M1477)</f>
        <v>5.8673611111111956</v>
      </c>
      <c r="T1477" s="3">
        <f>PlanMasine[[#This Row],[Datum SAS]]-1</f>
        <v>45830</v>
      </c>
      <c r="U1477">
        <f>WEEKDAY(PlanMasine[[#This Row],[ZAVRŠETAK MAŠINSKE]],2)</f>
        <v>7</v>
      </c>
      <c r="V1477" s="3">
        <f>IF(WEEKDAY(PlanMasine[[#This Row],[Datum SAS]]-1,2)=7,PlanMasine[[#This Row],[Datum SAS]]-3,PlanMasine[[#This Row],[Datum SAS]]-1)</f>
        <v>45828</v>
      </c>
      <c r="W1477">
        <f>WEEKNUM(PlanMasine[[#This Row],[Column2]],1)</f>
        <v>25</v>
      </c>
    </row>
    <row r="1478" spans="1:23" x14ac:dyDescent="0.25">
      <c r="A1478">
        <v>1029277</v>
      </c>
      <c r="B1478">
        <v>1</v>
      </c>
      <c r="C1478">
        <v>1029236</v>
      </c>
      <c r="D1478" t="s">
        <v>2195</v>
      </c>
      <c r="E1478">
        <v>30</v>
      </c>
      <c r="F1478">
        <v>6</v>
      </c>
      <c r="G1478">
        <v>0</v>
      </c>
      <c r="H1478">
        <v>0</v>
      </c>
      <c r="I1478" t="s">
        <v>5</v>
      </c>
      <c r="J1478" t="s">
        <v>570</v>
      </c>
      <c r="K1478" t="s">
        <v>1806</v>
      </c>
      <c r="L1478" s="3">
        <v>45855</v>
      </c>
      <c r="M14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78" s="3">
        <v>45831</v>
      </c>
      <c r="O1478" s="5">
        <f>IFERROR((PlanMasine[[#This Row],[Norma]]/PlanMasine[[#This Row],[Q]])*(PlanMasine[[#This Row],[Q]]/SUMIF(C:C,PlanMasine[[#This Row],[RN]],B:B)*PlanMasine[[#This Row],[KPLQ]]),0)</f>
        <v>5</v>
      </c>
      <c r="P1478">
        <v>215461</v>
      </c>
      <c r="Q1478">
        <f>COUNTIF(PROMJENA!A:A,PlanMasine[[#This Row],[KPL]]&amp;"-"&amp;PlanMasine[[#This Row],[RN]])</f>
        <v>0</v>
      </c>
      <c r="R1478">
        <f>IFERROR(INDEX(REDOSLIJED!A:A,MATCH(PlanMasine[[#This Row],[KPL]],REDOSLIJED!B:B,0)),MAX(REDOSLIJED!A:A)+1)</f>
        <v>45</v>
      </c>
      <c r="S1478" s="9">
        <f>SUM($M$2:M1478)</f>
        <v>5.8708333333334179</v>
      </c>
      <c r="T1478" s="3">
        <f>PlanMasine[[#This Row],[Datum SAS]]-1</f>
        <v>45830</v>
      </c>
      <c r="U1478">
        <f>WEEKDAY(PlanMasine[[#This Row],[ZAVRŠETAK MAŠINSKE]],2)</f>
        <v>7</v>
      </c>
      <c r="V1478" s="3">
        <f>IF(WEEKDAY(PlanMasine[[#This Row],[Datum SAS]]-1,2)=7,PlanMasine[[#This Row],[Datum SAS]]-3,PlanMasine[[#This Row],[Datum SAS]]-1)</f>
        <v>45828</v>
      </c>
      <c r="W1478">
        <f>WEEKNUM(PlanMasine[[#This Row],[Column2]],1)</f>
        <v>25</v>
      </c>
    </row>
    <row r="1479" spans="1:23" x14ac:dyDescent="0.25">
      <c r="A1479">
        <v>1029277</v>
      </c>
      <c r="B1479">
        <v>1</v>
      </c>
      <c r="C1479">
        <v>1029238</v>
      </c>
      <c r="D1479" t="s">
        <v>2018</v>
      </c>
      <c r="E1479">
        <v>30</v>
      </c>
      <c r="F1479">
        <v>6</v>
      </c>
      <c r="G1479">
        <v>0</v>
      </c>
      <c r="H1479">
        <v>0</v>
      </c>
      <c r="I1479" t="s">
        <v>5</v>
      </c>
      <c r="J1479" t="s">
        <v>570</v>
      </c>
      <c r="K1479" t="s">
        <v>1806</v>
      </c>
      <c r="L1479" s="3">
        <v>45855</v>
      </c>
      <c r="M14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79" s="3">
        <v>45831</v>
      </c>
      <c r="O1479" s="5">
        <f>IFERROR((PlanMasine[[#This Row],[Norma]]/PlanMasine[[#This Row],[Q]])*(PlanMasine[[#This Row],[Q]]/SUMIF(C:C,PlanMasine[[#This Row],[RN]],B:B)*PlanMasine[[#This Row],[KPLQ]]),0)</f>
        <v>5</v>
      </c>
      <c r="P1479">
        <v>215463</v>
      </c>
      <c r="Q1479">
        <f>COUNTIF(PROMJENA!A:A,PlanMasine[[#This Row],[KPL]]&amp;"-"&amp;PlanMasine[[#This Row],[RN]])</f>
        <v>0</v>
      </c>
      <c r="R1479">
        <f>IFERROR(INDEX(REDOSLIJED!A:A,MATCH(PlanMasine[[#This Row],[KPL]],REDOSLIJED!B:B,0)),MAX(REDOSLIJED!A:A)+1)</f>
        <v>45</v>
      </c>
      <c r="S1479" s="9">
        <f>SUM($M$2:M1479)</f>
        <v>5.8743055555556403</v>
      </c>
      <c r="T1479" s="3">
        <f>PlanMasine[[#This Row],[Datum SAS]]-1</f>
        <v>45830</v>
      </c>
      <c r="U1479">
        <f>WEEKDAY(PlanMasine[[#This Row],[ZAVRŠETAK MAŠINSKE]],2)</f>
        <v>7</v>
      </c>
      <c r="V1479" s="3">
        <f>IF(WEEKDAY(PlanMasine[[#This Row],[Datum SAS]]-1,2)=7,PlanMasine[[#This Row],[Datum SAS]]-3,PlanMasine[[#This Row],[Datum SAS]]-1)</f>
        <v>45828</v>
      </c>
      <c r="W1479">
        <f>WEEKNUM(PlanMasine[[#This Row],[Column2]],1)</f>
        <v>25</v>
      </c>
    </row>
    <row r="1480" spans="1:23" x14ac:dyDescent="0.25">
      <c r="A1480">
        <v>1029277</v>
      </c>
      <c r="B1480">
        <v>1</v>
      </c>
      <c r="C1480">
        <v>1029233</v>
      </c>
      <c r="D1480" t="s">
        <v>2017</v>
      </c>
      <c r="E1480">
        <v>18</v>
      </c>
      <c r="F1480">
        <v>6</v>
      </c>
      <c r="G1480">
        <v>0</v>
      </c>
      <c r="H1480">
        <v>0</v>
      </c>
      <c r="I1480" t="s">
        <v>5</v>
      </c>
      <c r="J1480" t="s">
        <v>570</v>
      </c>
      <c r="K1480" t="s">
        <v>1806</v>
      </c>
      <c r="L1480" s="3">
        <v>45855</v>
      </c>
      <c r="M14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480" s="3">
        <v>45831</v>
      </c>
      <c r="O1480" s="5">
        <f>IFERROR((PlanMasine[[#This Row],[Norma]]/PlanMasine[[#This Row],[Q]])*(PlanMasine[[#This Row],[Q]]/SUMIF(C:C,PlanMasine[[#This Row],[RN]],B:B)*PlanMasine[[#This Row],[KPLQ]]),0)</f>
        <v>3</v>
      </c>
      <c r="P1480">
        <v>215458</v>
      </c>
      <c r="Q1480">
        <f>COUNTIF(PROMJENA!A:A,PlanMasine[[#This Row],[KPL]]&amp;"-"&amp;PlanMasine[[#This Row],[RN]])</f>
        <v>0</v>
      </c>
      <c r="R1480">
        <f>IFERROR(INDEX(REDOSLIJED!A:A,MATCH(PlanMasine[[#This Row],[KPL]],REDOSLIJED!B:B,0)),MAX(REDOSLIJED!A:A)+1)</f>
        <v>45</v>
      </c>
      <c r="S1480" s="9">
        <f>SUM($M$2:M1480)</f>
        <v>5.8763888888889735</v>
      </c>
      <c r="T1480" s="3">
        <f>PlanMasine[[#This Row],[Datum SAS]]-1</f>
        <v>45830</v>
      </c>
      <c r="U1480">
        <f>WEEKDAY(PlanMasine[[#This Row],[ZAVRŠETAK MAŠINSKE]],2)</f>
        <v>7</v>
      </c>
      <c r="V1480" s="3">
        <f>IF(WEEKDAY(PlanMasine[[#This Row],[Datum SAS]]-1,2)=7,PlanMasine[[#This Row],[Datum SAS]]-3,PlanMasine[[#This Row],[Datum SAS]]-1)</f>
        <v>45828</v>
      </c>
      <c r="W1480">
        <f>WEEKNUM(PlanMasine[[#This Row],[Column2]],1)</f>
        <v>25</v>
      </c>
    </row>
    <row r="1481" spans="1:23" x14ac:dyDescent="0.25">
      <c r="A1481">
        <v>1029277</v>
      </c>
      <c r="B1481">
        <v>1</v>
      </c>
      <c r="C1481">
        <v>1029239</v>
      </c>
      <c r="D1481" t="s">
        <v>2192</v>
      </c>
      <c r="E1481">
        <v>30</v>
      </c>
      <c r="F1481">
        <v>6</v>
      </c>
      <c r="G1481">
        <v>0</v>
      </c>
      <c r="H1481">
        <v>0</v>
      </c>
      <c r="I1481" t="s">
        <v>5</v>
      </c>
      <c r="J1481" t="s">
        <v>570</v>
      </c>
      <c r="K1481" t="s">
        <v>1806</v>
      </c>
      <c r="L1481" s="3">
        <v>45855</v>
      </c>
      <c r="M14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81" s="3">
        <v>45831</v>
      </c>
      <c r="O1481" s="5">
        <f>IFERROR((PlanMasine[[#This Row],[Norma]]/PlanMasine[[#This Row],[Q]])*(PlanMasine[[#This Row],[Q]]/SUMIF(C:C,PlanMasine[[#This Row],[RN]],B:B)*PlanMasine[[#This Row],[KPLQ]]),0)</f>
        <v>5</v>
      </c>
      <c r="P1481">
        <v>215464</v>
      </c>
      <c r="Q1481">
        <f>COUNTIF(PROMJENA!A:A,PlanMasine[[#This Row],[KPL]]&amp;"-"&amp;PlanMasine[[#This Row],[RN]])</f>
        <v>0</v>
      </c>
      <c r="R1481">
        <f>IFERROR(INDEX(REDOSLIJED!A:A,MATCH(PlanMasine[[#This Row],[KPL]],REDOSLIJED!B:B,0)),MAX(REDOSLIJED!A:A)+1)</f>
        <v>45</v>
      </c>
      <c r="S1481" s="9">
        <f>SUM($M$2:M1481)</f>
        <v>5.8798611111111958</v>
      </c>
      <c r="T1481" s="3">
        <f>PlanMasine[[#This Row],[Datum SAS]]-1</f>
        <v>45830</v>
      </c>
      <c r="U1481">
        <f>WEEKDAY(PlanMasine[[#This Row],[ZAVRŠETAK MAŠINSKE]],2)</f>
        <v>7</v>
      </c>
      <c r="V1481" s="3">
        <f>IF(WEEKDAY(PlanMasine[[#This Row],[Datum SAS]]-1,2)=7,PlanMasine[[#This Row],[Datum SAS]]-3,PlanMasine[[#This Row],[Datum SAS]]-1)</f>
        <v>45828</v>
      </c>
      <c r="W1481">
        <f>WEEKNUM(PlanMasine[[#This Row],[Column2]],1)</f>
        <v>25</v>
      </c>
    </row>
    <row r="1482" spans="1:23" x14ac:dyDescent="0.25">
      <c r="A1482">
        <v>1029277</v>
      </c>
      <c r="B1482">
        <v>1</v>
      </c>
      <c r="C1482">
        <v>1029237</v>
      </c>
      <c r="D1482" t="s">
        <v>2082</v>
      </c>
      <c r="E1482">
        <v>36</v>
      </c>
      <c r="F1482">
        <v>6</v>
      </c>
      <c r="G1482">
        <v>0</v>
      </c>
      <c r="H1482">
        <v>0</v>
      </c>
      <c r="I1482" t="s">
        <v>5</v>
      </c>
      <c r="J1482" t="s">
        <v>570</v>
      </c>
      <c r="K1482" t="s">
        <v>1806</v>
      </c>
      <c r="L1482" s="3">
        <v>45855</v>
      </c>
      <c r="M14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482" s="3">
        <v>45831</v>
      </c>
      <c r="O1482" s="5">
        <f>IFERROR((PlanMasine[[#This Row],[Norma]]/PlanMasine[[#This Row],[Q]])*(PlanMasine[[#This Row],[Q]]/SUMIF(C:C,PlanMasine[[#This Row],[RN]],B:B)*PlanMasine[[#This Row],[KPLQ]]),0)</f>
        <v>6</v>
      </c>
      <c r="P1482">
        <v>215462</v>
      </c>
      <c r="Q1482">
        <f>COUNTIF(PROMJENA!A:A,PlanMasine[[#This Row],[KPL]]&amp;"-"&amp;PlanMasine[[#This Row],[RN]])</f>
        <v>0</v>
      </c>
      <c r="R1482">
        <f>IFERROR(INDEX(REDOSLIJED!A:A,MATCH(PlanMasine[[#This Row],[KPL]],REDOSLIJED!B:B,0)),MAX(REDOSLIJED!A:A)+1)</f>
        <v>45</v>
      </c>
      <c r="S1482" s="9">
        <f>SUM($M$2:M1482)</f>
        <v>5.8840277777778622</v>
      </c>
      <c r="T1482" s="3">
        <f>PlanMasine[[#This Row],[Datum SAS]]-1</f>
        <v>45830</v>
      </c>
      <c r="U1482">
        <f>WEEKDAY(PlanMasine[[#This Row],[ZAVRŠETAK MAŠINSKE]],2)</f>
        <v>7</v>
      </c>
      <c r="V1482" s="3">
        <f>IF(WEEKDAY(PlanMasine[[#This Row],[Datum SAS]]-1,2)=7,PlanMasine[[#This Row],[Datum SAS]]-3,PlanMasine[[#This Row],[Datum SAS]]-1)</f>
        <v>45828</v>
      </c>
      <c r="W1482">
        <f>WEEKNUM(PlanMasine[[#This Row],[Column2]],1)</f>
        <v>25</v>
      </c>
    </row>
    <row r="1483" spans="1:23" x14ac:dyDescent="0.25">
      <c r="A1483">
        <v>1029277</v>
      </c>
      <c r="B1483">
        <v>1</v>
      </c>
      <c r="C1483">
        <v>1029242</v>
      </c>
      <c r="D1483" t="s">
        <v>2011</v>
      </c>
      <c r="E1483">
        <v>9</v>
      </c>
      <c r="F1483">
        <v>6</v>
      </c>
      <c r="G1483">
        <v>0</v>
      </c>
      <c r="H1483">
        <v>0</v>
      </c>
      <c r="I1483" t="s">
        <v>5</v>
      </c>
      <c r="J1483" t="s">
        <v>570</v>
      </c>
      <c r="K1483" t="s">
        <v>1806</v>
      </c>
      <c r="L1483" s="3">
        <v>45855</v>
      </c>
      <c r="M14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483" s="3">
        <v>45831</v>
      </c>
      <c r="O1483" s="5">
        <f>IFERROR((PlanMasine[[#This Row],[Norma]]/PlanMasine[[#This Row],[Q]])*(PlanMasine[[#This Row],[Q]]/SUMIF(C:C,PlanMasine[[#This Row],[RN]],B:B)*PlanMasine[[#This Row],[KPLQ]]),0)</f>
        <v>1.5</v>
      </c>
      <c r="P1483">
        <v>215467</v>
      </c>
      <c r="Q1483">
        <f>COUNTIF(PROMJENA!A:A,PlanMasine[[#This Row],[KPL]]&amp;"-"&amp;PlanMasine[[#This Row],[RN]])</f>
        <v>0</v>
      </c>
      <c r="R1483">
        <f>IFERROR(INDEX(REDOSLIJED!A:A,MATCH(PlanMasine[[#This Row],[KPL]],REDOSLIJED!B:B,0)),MAX(REDOSLIJED!A:A)+1)</f>
        <v>45</v>
      </c>
      <c r="S1483" s="9">
        <f>SUM($M$2:M1483)</f>
        <v>5.8850694444445288</v>
      </c>
      <c r="T1483" s="3">
        <f>PlanMasine[[#This Row],[Datum SAS]]-1</f>
        <v>45830</v>
      </c>
      <c r="U1483">
        <f>WEEKDAY(PlanMasine[[#This Row],[ZAVRŠETAK MAŠINSKE]],2)</f>
        <v>7</v>
      </c>
      <c r="V1483" s="3">
        <f>IF(WEEKDAY(PlanMasine[[#This Row],[Datum SAS]]-1,2)=7,PlanMasine[[#This Row],[Datum SAS]]-3,PlanMasine[[#This Row],[Datum SAS]]-1)</f>
        <v>45828</v>
      </c>
      <c r="W1483">
        <f>WEEKNUM(PlanMasine[[#This Row],[Column2]],1)</f>
        <v>25</v>
      </c>
    </row>
    <row r="1484" spans="1:23" x14ac:dyDescent="0.25">
      <c r="A1484">
        <v>1029277</v>
      </c>
      <c r="B1484">
        <v>1</v>
      </c>
      <c r="C1484">
        <v>1029244</v>
      </c>
      <c r="D1484" t="s">
        <v>2013</v>
      </c>
      <c r="E1484">
        <v>30</v>
      </c>
      <c r="F1484">
        <v>6</v>
      </c>
      <c r="G1484">
        <v>0</v>
      </c>
      <c r="H1484">
        <v>0</v>
      </c>
      <c r="I1484" t="s">
        <v>5</v>
      </c>
      <c r="J1484" t="s">
        <v>570</v>
      </c>
      <c r="K1484" t="s">
        <v>1806</v>
      </c>
      <c r="L1484" s="3">
        <v>45855</v>
      </c>
      <c r="M14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84" s="3">
        <v>45831</v>
      </c>
      <c r="O1484" s="5">
        <f>IFERROR((PlanMasine[[#This Row],[Norma]]/PlanMasine[[#This Row],[Q]])*(PlanMasine[[#This Row],[Q]]/SUMIF(C:C,PlanMasine[[#This Row],[RN]],B:B)*PlanMasine[[#This Row],[KPLQ]]),0)</f>
        <v>5</v>
      </c>
      <c r="P1484">
        <v>215469</v>
      </c>
      <c r="Q1484">
        <f>COUNTIF(PROMJENA!A:A,PlanMasine[[#This Row],[KPL]]&amp;"-"&amp;PlanMasine[[#This Row],[RN]])</f>
        <v>0</v>
      </c>
      <c r="R1484">
        <f>IFERROR(INDEX(REDOSLIJED!A:A,MATCH(PlanMasine[[#This Row],[KPL]],REDOSLIJED!B:B,0)),MAX(REDOSLIJED!A:A)+1)</f>
        <v>45</v>
      </c>
      <c r="S1484" s="9">
        <f>SUM($M$2:M1484)</f>
        <v>5.8885416666667512</v>
      </c>
      <c r="T1484" s="3">
        <f>PlanMasine[[#This Row],[Datum SAS]]-1</f>
        <v>45830</v>
      </c>
      <c r="U1484">
        <f>WEEKDAY(PlanMasine[[#This Row],[ZAVRŠETAK MAŠINSKE]],2)</f>
        <v>7</v>
      </c>
      <c r="V1484" s="3">
        <f>IF(WEEKDAY(PlanMasine[[#This Row],[Datum SAS]]-1,2)=7,PlanMasine[[#This Row],[Datum SAS]]-3,PlanMasine[[#This Row],[Datum SAS]]-1)</f>
        <v>45828</v>
      </c>
      <c r="W1484">
        <f>WEEKNUM(PlanMasine[[#This Row],[Column2]],1)</f>
        <v>25</v>
      </c>
    </row>
    <row r="1485" spans="1:23" x14ac:dyDescent="0.25">
      <c r="A1485">
        <v>1029277</v>
      </c>
      <c r="B1485">
        <v>1</v>
      </c>
      <c r="C1485">
        <v>1029245</v>
      </c>
      <c r="D1485" t="s">
        <v>2191</v>
      </c>
      <c r="E1485">
        <v>24</v>
      </c>
      <c r="F1485">
        <v>6</v>
      </c>
      <c r="G1485">
        <v>0</v>
      </c>
      <c r="H1485">
        <v>0</v>
      </c>
      <c r="I1485" t="s">
        <v>5</v>
      </c>
      <c r="J1485" t="s">
        <v>570</v>
      </c>
      <c r="K1485" t="s">
        <v>1806</v>
      </c>
      <c r="L1485" s="3">
        <v>45855</v>
      </c>
      <c r="M14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485" s="3">
        <v>45831</v>
      </c>
      <c r="O1485" s="5">
        <f>IFERROR((PlanMasine[[#This Row],[Norma]]/PlanMasine[[#This Row],[Q]])*(PlanMasine[[#This Row],[Q]]/SUMIF(C:C,PlanMasine[[#This Row],[RN]],B:B)*PlanMasine[[#This Row],[KPLQ]]),0)</f>
        <v>4</v>
      </c>
      <c r="P1485">
        <v>215470</v>
      </c>
      <c r="Q1485">
        <f>COUNTIF(PROMJENA!A:A,PlanMasine[[#This Row],[KPL]]&amp;"-"&amp;PlanMasine[[#This Row],[RN]])</f>
        <v>0</v>
      </c>
      <c r="R1485">
        <f>IFERROR(INDEX(REDOSLIJED!A:A,MATCH(PlanMasine[[#This Row],[KPL]],REDOSLIJED!B:B,0)),MAX(REDOSLIJED!A:A)+1)</f>
        <v>45</v>
      </c>
      <c r="S1485" s="9">
        <f>SUM($M$2:M1485)</f>
        <v>5.8913194444445294</v>
      </c>
      <c r="T1485" s="3">
        <f>PlanMasine[[#This Row],[Datum SAS]]-1</f>
        <v>45830</v>
      </c>
      <c r="U1485">
        <f>WEEKDAY(PlanMasine[[#This Row],[ZAVRŠETAK MAŠINSKE]],2)</f>
        <v>7</v>
      </c>
      <c r="V1485" s="3">
        <f>IF(WEEKDAY(PlanMasine[[#This Row],[Datum SAS]]-1,2)=7,PlanMasine[[#This Row],[Datum SAS]]-3,PlanMasine[[#This Row],[Datum SAS]]-1)</f>
        <v>45828</v>
      </c>
      <c r="W1485">
        <f>WEEKNUM(PlanMasine[[#This Row],[Column2]],1)</f>
        <v>25</v>
      </c>
    </row>
    <row r="1486" spans="1:23" x14ac:dyDescent="0.25">
      <c r="A1486">
        <v>1029277</v>
      </c>
      <c r="B1486">
        <v>1</v>
      </c>
      <c r="C1486">
        <v>1029234</v>
      </c>
      <c r="D1486" t="s">
        <v>1600</v>
      </c>
      <c r="E1486">
        <v>18</v>
      </c>
      <c r="F1486">
        <v>6</v>
      </c>
      <c r="G1486">
        <v>0</v>
      </c>
      <c r="H1486">
        <v>0</v>
      </c>
      <c r="I1486" t="s">
        <v>5</v>
      </c>
      <c r="J1486" t="s">
        <v>570</v>
      </c>
      <c r="K1486" t="s">
        <v>1806</v>
      </c>
      <c r="L1486" s="3">
        <v>45855</v>
      </c>
      <c r="M14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486" s="3">
        <v>45831</v>
      </c>
      <c r="O1486" s="5">
        <f>IFERROR((PlanMasine[[#This Row],[Norma]]/PlanMasine[[#This Row],[Q]])*(PlanMasine[[#This Row],[Q]]/SUMIF(C:C,PlanMasine[[#This Row],[RN]],B:B)*PlanMasine[[#This Row],[KPLQ]]),0)</f>
        <v>3</v>
      </c>
      <c r="P1486">
        <v>215459</v>
      </c>
      <c r="Q1486">
        <f>COUNTIF(PROMJENA!A:A,PlanMasine[[#This Row],[KPL]]&amp;"-"&amp;PlanMasine[[#This Row],[RN]])</f>
        <v>0</v>
      </c>
      <c r="R1486">
        <f>IFERROR(INDEX(REDOSLIJED!A:A,MATCH(PlanMasine[[#This Row],[KPL]],REDOSLIJED!B:B,0)),MAX(REDOSLIJED!A:A)+1)</f>
        <v>45</v>
      </c>
      <c r="S1486" s="9">
        <f>SUM($M$2:M1486)</f>
        <v>5.8934027777778626</v>
      </c>
      <c r="T1486" s="3">
        <f>PlanMasine[[#This Row],[Datum SAS]]-1</f>
        <v>45830</v>
      </c>
      <c r="U1486">
        <f>WEEKDAY(PlanMasine[[#This Row],[ZAVRŠETAK MAŠINSKE]],2)</f>
        <v>7</v>
      </c>
      <c r="V1486" s="3">
        <f>IF(WEEKDAY(PlanMasine[[#This Row],[Datum SAS]]-1,2)=7,PlanMasine[[#This Row],[Datum SAS]]-3,PlanMasine[[#This Row],[Datum SAS]]-1)</f>
        <v>45828</v>
      </c>
      <c r="W1486">
        <f>WEEKNUM(PlanMasine[[#This Row],[Column2]],1)</f>
        <v>25</v>
      </c>
    </row>
    <row r="1487" spans="1:23" x14ac:dyDescent="0.25">
      <c r="A1487">
        <v>1029277</v>
      </c>
      <c r="B1487">
        <v>1</v>
      </c>
      <c r="C1487">
        <v>1029249</v>
      </c>
      <c r="D1487" t="s">
        <v>2079</v>
      </c>
      <c r="E1487">
        <v>9</v>
      </c>
      <c r="F1487">
        <v>6</v>
      </c>
      <c r="G1487">
        <v>0</v>
      </c>
      <c r="H1487">
        <v>0</v>
      </c>
      <c r="I1487" t="s">
        <v>5</v>
      </c>
      <c r="J1487" t="s">
        <v>570</v>
      </c>
      <c r="K1487" t="s">
        <v>1806</v>
      </c>
      <c r="L1487" s="3">
        <v>45855</v>
      </c>
      <c r="M14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487" s="3">
        <v>45831</v>
      </c>
      <c r="O1487" s="5">
        <f>IFERROR((PlanMasine[[#This Row],[Norma]]/PlanMasine[[#This Row],[Q]])*(PlanMasine[[#This Row],[Q]]/SUMIF(C:C,PlanMasine[[#This Row],[RN]],B:B)*PlanMasine[[#This Row],[KPLQ]]),0)</f>
        <v>1.5</v>
      </c>
      <c r="P1487">
        <v>215476</v>
      </c>
      <c r="Q1487">
        <f>COUNTIF(PROMJENA!A:A,PlanMasine[[#This Row],[KPL]]&amp;"-"&amp;PlanMasine[[#This Row],[RN]])</f>
        <v>0</v>
      </c>
      <c r="R1487">
        <f>IFERROR(INDEX(REDOSLIJED!A:A,MATCH(PlanMasine[[#This Row],[KPL]],REDOSLIJED!B:B,0)),MAX(REDOSLIJED!A:A)+1)</f>
        <v>45</v>
      </c>
      <c r="S1487" s="9">
        <f>SUM($M$2:M1487)</f>
        <v>5.8944444444445292</v>
      </c>
      <c r="T1487" s="3">
        <f>PlanMasine[[#This Row],[Datum SAS]]-1</f>
        <v>45830</v>
      </c>
      <c r="U1487">
        <f>WEEKDAY(PlanMasine[[#This Row],[ZAVRŠETAK MAŠINSKE]],2)</f>
        <v>7</v>
      </c>
      <c r="V1487" s="3">
        <f>IF(WEEKDAY(PlanMasine[[#This Row],[Datum SAS]]-1,2)=7,PlanMasine[[#This Row],[Datum SAS]]-3,PlanMasine[[#This Row],[Datum SAS]]-1)</f>
        <v>45828</v>
      </c>
      <c r="W1487">
        <f>WEEKNUM(PlanMasine[[#This Row],[Column2]],1)</f>
        <v>25</v>
      </c>
    </row>
    <row r="1488" spans="1:23" x14ac:dyDescent="0.25">
      <c r="A1488">
        <v>1029277</v>
      </c>
      <c r="B1488">
        <v>1</v>
      </c>
      <c r="C1488">
        <v>1029235</v>
      </c>
      <c r="D1488" t="s">
        <v>1609</v>
      </c>
      <c r="E1488">
        <v>48</v>
      </c>
      <c r="F1488">
        <v>6</v>
      </c>
      <c r="G1488">
        <v>0</v>
      </c>
      <c r="H1488">
        <v>0</v>
      </c>
      <c r="I1488" t="s">
        <v>5</v>
      </c>
      <c r="J1488" t="s">
        <v>570</v>
      </c>
      <c r="K1488" t="s">
        <v>1806</v>
      </c>
      <c r="L1488" s="3">
        <v>45855</v>
      </c>
      <c r="M14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488" s="3">
        <v>45831</v>
      </c>
      <c r="O1488" s="5">
        <f>IFERROR((PlanMasine[[#This Row],[Norma]]/PlanMasine[[#This Row],[Q]])*(PlanMasine[[#This Row],[Q]]/SUMIF(C:C,PlanMasine[[#This Row],[RN]],B:B)*PlanMasine[[#This Row],[KPLQ]]),0)</f>
        <v>8</v>
      </c>
      <c r="P1488">
        <v>215460</v>
      </c>
      <c r="Q1488">
        <f>COUNTIF(PROMJENA!A:A,PlanMasine[[#This Row],[KPL]]&amp;"-"&amp;PlanMasine[[#This Row],[RN]])</f>
        <v>0</v>
      </c>
      <c r="R1488">
        <f>IFERROR(INDEX(REDOSLIJED!A:A,MATCH(PlanMasine[[#This Row],[KPL]],REDOSLIJED!B:B,0)),MAX(REDOSLIJED!A:A)+1)</f>
        <v>45</v>
      </c>
      <c r="S1488" s="9">
        <f>SUM($M$2:M1488)</f>
        <v>5.9000000000000847</v>
      </c>
      <c r="T1488" s="3">
        <f>PlanMasine[[#This Row],[Datum SAS]]-1</f>
        <v>45830</v>
      </c>
      <c r="U1488">
        <f>WEEKDAY(PlanMasine[[#This Row],[ZAVRŠETAK MAŠINSKE]],2)</f>
        <v>7</v>
      </c>
      <c r="V1488" s="3">
        <f>IF(WEEKDAY(PlanMasine[[#This Row],[Datum SAS]]-1,2)=7,PlanMasine[[#This Row],[Datum SAS]]-3,PlanMasine[[#This Row],[Datum SAS]]-1)</f>
        <v>45828</v>
      </c>
      <c r="W1488">
        <f>WEEKNUM(PlanMasine[[#This Row],[Column2]],1)</f>
        <v>25</v>
      </c>
    </row>
    <row r="1489" spans="1:23" x14ac:dyDescent="0.25">
      <c r="A1489">
        <v>1029277</v>
      </c>
      <c r="B1489">
        <v>1</v>
      </c>
      <c r="C1489">
        <v>1029255</v>
      </c>
      <c r="D1489" t="s">
        <v>2014</v>
      </c>
      <c r="E1489">
        <v>9</v>
      </c>
      <c r="F1489">
        <v>6</v>
      </c>
      <c r="G1489">
        <v>0</v>
      </c>
      <c r="H1489">
        <v>0</v>
      </c>
      <c r="I1489" t="s">
        <v>5</v>
      </c>
      <c r="J1489" t="s">
        <v>570</v>
      </c>
      <c r="K1489" t="s">
        <v>1806</v>
      </c>
      <c r="L1489" s="3">
        <v>45855</v>
      </c>
      <c r="M14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489" s="3">
        <v>45831</v>
      </c>
      <c r="O1489" s="5">
        <f>IFERROR((PlanMasine[[#This Row],[Norma]]/PlanMasine[[#This Row],[Q]])*(PlanMasine[[#This Row],[Q]]/SUMIF(C:C,PlanMasine[[#This Row],[RN]],B:B)*PlanMasine[[#This Row],[KPLQ]]),0)</f>
        <v>1.5</v>
      </c>
      <c r="P1489">
        <v>215484</v>
      </c>
      <c r="Q1489">
        <f>COUNTIF(PROMJENA!A:A,PlanMasine[[#This Row],[KPL]]&amp;"-"&amp;PlanMasine[[#This Row],[RN]])</f>
        <v>0</v>
      </c>
      <c r="R1489">
        <f>IFERROR(INDEX(REDOSLIJED!A:A,MATCH(PlanMasine[[#This Row],[KPL]],REDOSLIJED!B:B,0)),MAX(REDOSLIJED!A:A)+1)</f>
        <v>45</v>
      </c>
      <c r="S1489" s="9">
        <f>SUM($M$2:M1489)</f>
        <v>5.9010416666667513</v>
      </c>
      <c r="T1489" s="3">
        <f>PlanMasine[[#This Row],[Datum SAS]]-1</f>
        <v>45830</v>
      </c>
      <c r="U1489">
        <f>WEEKDAY(PlanMasine[[#This Row],[ZAVRŠETAK MAŠINSKE]],2)</f>
        <v>7</v>
      </c>
      <c r="V1489" s="3">
        <f>IF(WEEKDAY(PlanMasine[[#This Row],[Datum SAS]]-1,2)=7,PlanMasine[[#This Row],[Datum SAS]]-3,PlanMasine[[#This Row],[Datum SAS]]-1)</f>
        <v>45828</v>
      </c>
      <c r="W1489">
        <f>WEEKNUM(PlanMasine[[#This Row],[Column2]],1)</f>
        <v>25</v>
      </c>
    </row>
    <row r="1490" spans="1:23" x14ac:dyDescent="0.25">
      <c r="A1490">
        <v>1029278</v>
      </c>
      <c r="B1490">
        <v>1</v>
      </c>
      <c r="C1490">
        <v>1029236</v>
      </c>
      <c r="D1490" t="s">
        <v>2195</v>
      </c>
      <c r="E1490">
        <v>30</v>
      </c>
      <c r="F1490">
        <v>6</v>
      </c>
      <c r="G1490">
        <v>0</v>
      </c>
      <c r="H1490">
        <v>0</v>
      </c>
      <c r="I1490" t="s">
        <v>5</v>
      </c>
      <c r="J1490" t="s">
        <v>570</v>
      </c>
      <c r="K1490" t="s">
        <v>1806</v>
      </c>
      <c r="L1490" s="3">
        <v>45855</v>
      </c>
      <c r="M14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90" s="3">
        <v>45831</v>
      </c>
      <c r="O1490" s="5">
        <f>IFERROR((PlanMasine[[#This Row],[Norma]]/PlanMasine[[#This Row],[Q]])*(PlanMasine[[#This Row],[Q]]/SUMIF(C:C,PlanMasine[[#This Row],[RN]],B:B)*PlanMasine[[#This Row],[KPLQ]]),0)</f>
        <v>5</v>
      </c>
      <c r="P1490">
        <v>215461</v>
      </c>
      <c r="Q1490">
        <f>COUNTIF(PROMJENA!A:A,PlanMasine[[#This Row],[KPL]]&amp;"-"&amp;PlanMasine[[#This Row],[RN]])</f>
        <v>0</v>
      </c>
      <c r="R1490">
        <f>IFERROR(INDEX(REDOSLIJED!A:A,MATCH(PlanMasine[[#This Row],[KPL]],REDOSLIJED!B:B,0)),MAX(REDOSLIJED!A:A)+1)</f>
        <v>45</v>
      </c>
      <c r="S1490" s="9">
        <f>SUM($M$2:M1490)</f>
        <v>5.9045138888889737</v>
      </c>
      <c r="T1490" s="3">
        <f>PlanMasine[[#This Row],[Datum SAS]]-1</f>
        <v>45830</v>
      </c>
      <c r="U1490">
        <f>WEEKDAY(PlanMasine[[#This Row],[ZAVRŠETAK MAŠINSKE]],2)</f>
        <v>7</v>
      </c>
      <c r="V1490" s="3">
        <f>IF(WEEKDAY(PlanMasine[[#This Row],[Datum SAS]]-1,2)=7,PlanMasine[[#This Row],[Datum SAS]]-3,PlanMasine[[#This Row],[Datum SAS]]-1)</f>
        <v>45828</v>
      </c>
      <c r="W1490">
        <f>WEEKNUM(PlanMasine[[#This Row],[Column2]],1)</f>
        <v>25</v>
      </c>
    </row>
    <row r="1491" spans="1:23" x14ac:dyDescent="0.25">
      <c r="A1491">
        <v>1029278</v>
      </c>
      <c r="B1491">
        <v>1</v>
      </c>
      <c r="C1491">
        <v>1029233</v>
      </c>
      <c r="D1491" t="s">
        <v>2017</v>
      </c>
      <c r="E1491">
        <v>18</v>
      </c>
      <c r="F1491">
        <v>6</v>
      </c>
      <c r="G1491">
        <v>0</v>
      </c>
      <c r="H1491">
        <v>0</v>
      </c>
      <c r="I1491" t="s">
        <v>5</v>
      </c>
      <c r="J1491" t="s">
        <v>570</v>
      </c>
      <c r="K1491" t="s">
        <v>1806</v>
      </c>
      <c r="L1491" s="3">
        <v>45855</v>
      </c>
      <c r="M14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491" s="3">
        <v>45831</v>
      </c>
      <c r="O1491" s="5">
        <f>IFERROR((PlanMasine[[#This Row],[Norma]]/PlanMasine[[#This Row],[Q]])*(PlanMasine[[#This Row],[Q]]/SUMIF(C:C,PlanMasine[[#This Row],[RN]],B:B)*PlanMasine[[#This Row],[KPLQ]]),0)</f>
        <v>3</v>
      </c>
      <c r="P1491">
        <v>215458</v>
      </c>
      <c r="Q1491">
        <f>COUNTIF(PROMJENA!A:A,PlanMasine[[#This Row],[KPL]]&amp;"-"&amp;PlanMasine[[#This Row],[RN]])</f>
        <v>0</v>
      </c>
      <c r="R1491">
        <f>IFERROR(INDEX(REDOSLIJED!A:A,MATCH(PlanMasine[[#This Row],[KPL]],REDOSLIJED!B:B,0)),MAX(REDOSLIJED!A:A)+1)</f>
        <v>45</v>
      </c>
      <c r="S1491" s="9">
        <f>SUM($M$2:M1491)</f>
        <v>5.9065972222223069</v>
      </c>
      <c r="T1491" s="3">
        <f>PlanMasine[[#This Row],[Datum SAS]]-1</f>
        <v>45830</v>
      </c>
      <c r="U1491">
        <f>WEEKDAY(PlanMasine[[#This Row],[ZAVRŠETAK MAŠINSKE]],2)</f>
        <v>7</v>
      </c>
      <c r="V1491" s="3">
        <f>IF(WEEKDAY(PlanMasine[[#This Row],[Datum SAS]]-1,2)=7,PlanMasine[[#This Row],[Datum SAS]]-3,PlanMasine[[#This Row],[Datum SAS]]-1)</f>
        <v>45828</v>
      </c>
      <c r="W1491">
        <f>WEEKNUM(PlanMasine[[#This Row],[Column2]],1)</f>
        <v>25</v>
      </c>
    </row>
    <row r="1492" spans="1:23" x14ac:dyDescent="0.25">
      <c r="A1492">
        <v>1029278</v>
      </c>
      <c r="B1492">
        <v>1</v>
      </c>
      <c r="C1492">
        <v>1029237</v>
      </c>
      <c r="D1492" t="s">
        <v>2082</v>
      </c>
      <c r="E1492">
        <v>36</v>
      </c>
      <c r="F1492">
        <v>6</v>
      </c>
      <c r="G1492">
        <v>0</v>
      </c>
      <c r="H1492">
        <v>0</v>
      </c>
      <c r="I1492" t="s">
        <v>5</v>
      </c>
      <c r="J1492" t="s">
        <v>570</v>
      </c>
      <c r="K1492" t="s">
        <v>1806</v>
      </c>
      <c r="L1492" s="3">
        <v>45855</v>
      </c>
      <c r="M14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492" s="3">
        <v>45831</v>
      </c>
      <c r="O1492" s="5">
        <f>IFERROR((PlanMasine[[#This Row],[Norma]]/PlanMasine[[#This Row],[Q]])*(PlanMasine[[#This Row],[Q]]/SUMIF(C:C,PlanMasine[[#This Row],[RN]],B:B)*PlanMasine[[#This Row],[KPLQ]]),0)</f>
        <v>6</v>
      </c>
      <c r="P1492">
        <v>215462</v>
      </c>
      <c r="Q1492">
        <f>COUNTIF(PROMJENA!A:A,PlanMasine[[#This Row],[KPL]]&amp;"-"&amp;PlanMasine[[#This Row],[RN]])</f>
        <v>0</v>
      </c>
      <c r="R1492">
        <f>IFERROR(INDEX(REDOSLIJED!A:A,MATCH(PlanMasine[[#This Row],[KPL]],REDOSLIJED!B:B,0)),MAX(REDOSLIJED!A:A)+1)</f>
        <v>45</v>
      </c>
      <c r="S1492" s="9">
        <f>SUM($M$2:M1492)</f>
        <v>5.9107638888889733</v>
      </c>
      <c r="T1492" s="3">
        <f>PlanMasine[[#This Row],[Datum SAS]]-1</f>
        <v>45830</v>
      </c>
      <c r="U1492">
        <f>WEEKDAY(PlanMasine[[#This Row],[ZAVRŠETAK MAŠINSKE]],2)</f>
        <v>7</v>
      </c>
      <c r="V1492" s="3">
        <f>IF(WEEKDAY(PlanMasine[[#This Row],[Datum SAS]]-1,2)=7,PlanMasine[[#This Row],[Datum SAS]]-3,PlanMasine[[#This Row],[Datum SAS]]-1)</f>
        <v>45828</v>
      </c>
      <c r="W1492">
        <f>WEEKNUM(PlanMasine[[#This Row],[Column2]],1)</f>
        <v>25</v>
      </c>
    </row>
    <row r="1493" spans="1:23" x14ac:dyDescent="0.25">
      <c r="A1493">
        <v>1029278</v>
      </c>
      <c r="B1493">
        <v>1</v>
      </c>
      <c r="C1493">
        <v>1029239</v>
      </c>
      <c r="D1493" t="s">
        <v>2192</v>
      </c>
      <c r="E1493">
        <v>30</v>
      </c>
      <c r="F1493">
        <v>6</v>
      </c>
      <c r="G1493">
        <v>0</v>
      </c>
      <c r="H1493">
        <v>0</v>
      </c>
      <c r="I1493" t="s">
        <v>5</v>
      </c>
      <c r="J1493" t="s">
        <v>570</v>
      </c>
      <c r="K1493" t="s">
        <v>1806</v>
      </c>
      <c r="L1493" s="3">
        <v>45855</v>
      </c>
      <c r="M14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93" s="3">
        <v>45831</v>
      </c>
      <c r="O1493" s="5">
        <f>IFERROR((PlanMasine[[#This Row],[Norma]]/PlanMasine[[#This Row],[Q]])*(PlanMasine[[#This Row],[Q]]/SUMIF(C:C,PlanMasine[[#This Row],[RN]],B:B)*PlanMasine[[#This Row],[KPLQ]]),0)</f>
        <v>5</v>
      </c>
      <c r="P1493">
        <v>215464</v>
      </c>
      <c r="Q1493">
        <f>COUNTIF(PROMJENA!A:A,PlanMasine[[#This Row],[KPL]]&amp;"-"&amp;PlanMasine[[#This Row],[RN]])</f>
        <v>0</v>
      </c>
      <c r="R1493">
        <f>IFERROR(INDEX(REDOSLIJED!A:A,MATCH(PlanMasine[[#This Row],[KPL]],REDOSLIJED!B:B,0)),MAX(REDOSLIJED!A:A)+1)</f>
        <v>45</v>
      </c>
      <c r="S1493" s="9">
        <f>SUM($M$2:M1493)</f>
        <v>5.9142361111111956</v>
      </c>
      <c r="T1493" s="3">
        <f>PlanMasine[[#This Row],[Datum SAS]]-1</f>
        <v>45830</v>
      </c>
      <c r="U1493">
        <f>WEEKDAY(PlanMasine[[#This Row],[ZAVRŠETAK MAŠINSKE]],2)</f>
        <v>7</v>
      </c>
      <c r="V1493" s="3">
        <f>IF(WEEKDAY(PlanMasine[[#This Row],[Datum SAS]]-1,2)=7,PlanMasine[[#This Row],[Datum SAS]]-3,PlanMasine[[#This Row],[Datum SAS]]-1)</f>
        <v>45828</v>
      </c>
      <c r="W1493">
        <f>WEEKNUM(PlanMasine[[#This Row],[Column2]],1)</f>
        <v>25</v>
      </c>
    </row>
    <row r="1494" spans="1:23" x14ac:dyDescent="0.25">
      <c r="A1494">
        <v>1029278</v>
      </c>
      <c r="B1494">
        <v>1</v>
      </c>
      <c r="C1494">
        <v>1029249</v>
      </c>
      <c r="D1494" t="s">
        <v>2079</v>
      </c>
      <c r="E1494">
        <v>9</v>
      </c>
      <c r="F1494">
        <v>6</v>
      </c>
      <c r="G1494">
        <v>0</v>
      </c>
      <c r="H1494">
        <v>0</v>
      </c>
      <c r="I1494" t="s">
        <v>5</v>
      </c>
      <c r="J1494" t="s">
        <v>570</v>
      </c>
      <c r="K1494" t="s">
        <v>1806</v>
      </c>
      <c r="L1494" s="3">
        <v>45855</v>
      </c>
      <c r="M14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494" s="3">
        <v>45831</v>
      </c>
      <c r="O1494" s="5">
        <f>IFERROR((PlanMasine[[#This Row],[Norma]]/PlanMasine[[#This Row],[Q]])*(PlanMasine[[#This Row],[Q]]/SUMIF(C:C,PlanMasine[[#This Row],[RN]],B:B)*PlanMasine[[#This Row],[KPLQ]]),0)</f>
        <v>1.5</v>
      </c>
      <c r="P1494">
        <v>215476</v>
      </c>
      <c r="Q1494">
        <f>COUNTIF(PROMJENA!A:A,PlanMasine[[#This Row],[KPL]]&amp;"-"&amp;PlanMasine[[#This Row],[RN]])</f>
        <v>0</v>
      </c>
      <c r="R1494">
        <f>IFERROR(INDEX(REDOSLIJED!A:A,MATCH(PlanMasine[[#This Row],[KPL]],REDOSLIJED!B:B,0)),MAX(REDOSLIJED!A:A)+1)</f>
        <v>45</v>
      </c>
      <c r="S1494" s="9">
        <f>SUM($M$2:M1494)</f>
        <v>5.9152777777778622</v>
      </c>
      <c r="T1494" s="3">
        <f>PlanMasine[[#This Row],[Datum SAS]]-1</f>
        <v>45830</v>
      </c>
      <c r="U1494">
        <f>WEEKDAY(PlanMasine[[#This Row],[ZAVRŠETAK MAŠINSKE]],2)</f>
        <v>7</v>
      </c>
      <c r="V1494" s="3">
        <f>IF(WEEKDAY(PlanMasine[[#This Row],[Datum SAS]]-1,2)=7,PlanMasine[[#This Row],[Datum SAS]]-3,PlanMasine[[#This Row],[Datum SAS]]-1)</f>
        <v>45828</v>
      </c>
      <c r="W1494">
        <f>WEEKNUM(PlanMasine[[#This Row],[Column2]],1)</f>
        <v>25</v>
      </c>
    </row>
    <row r="1495" spans="1:23" x14ac:dyDescent="0.25">
      <c r="A1495">
        <v>1029278</v>
      </c>
      <c r="B1495">
        <v>1</v>
      </c>
      <c r="C1495">
        <v>1029244</v>
      </c>
      <c r="D1495" t="s">
        <v>2013</v>
      </c>
      <c r="E1495">
        <v>30</v>
      </c>
      <c r="F1495">
        <v>6</v>
      </c>
      <c r="G1495">
        <v>0</v>
      </c>
      <c r="H1495">
        <v>0</v>
      </c>
      <c r="I1495" t="s">
        <v>5</v>
      </c>
      <c r="J1495" t="s">
        <v>570</v>
      </c>
      <c r="K1495" t="s">
        <v>1806</v>
      </c>
      <c r="L1495" s="3">
        <v>45855</v>
      </c>
      <c r="M14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95" s="3">
        <v>45831</v>
      </c>
      <c r="O1495" s="5">
        <f>IFERROR((PlanMasine[[#This Row],[Norma]]/PlanMasine[[#This Row],[Q]])*(PlanMasine[[#This Row],[Q]]/SUMIF(C:C,PlanMasine[[#This Row],[RN]],B:B)*PlanMasine[[#This Row],[KPLQ]]),0)</f>
        <v>5</v>
      </c>
      <c r="P1495">
        <v>215469</v>
      </c>
      <c r="Q1495">
        <f>COUNTIF(PROMJENA!A:A,PlanMasine[[#This Row],[KPL]]&amp;"-"&amp;PlanMasine[[#This Row],[RN]])</f>
        <v>0</v>
      </c>
      <c r="R1495">
        <f>IFERROR(INDEX(REDOSLIJED!A:A,MATCH(PlanMasine[[#This Row],[KPL]],REDOSLIJED!B:B,0)),MAX(REDOSLIJED!A:A)+1)</f>
        <v>45</v>
      </c>
      <c r="S1495" s="9">
        <f>SUM($M$2:M1495)</f>
        <v>5.9187500000000846</v>
      </c>
      <c r="T1495" s="3">
        <f>PlanMasine[[#This Row],[Datum SAS]]-1</f>
        <v>45830</v>
      </c>
      <c r="U1495">
        <f>WEEKDAY(PlanMasine[[#This Row],[ZAVRŠETAK MAŠINSKE]],2)</f>
        <v>7</v>
      </c>
      <c r="V1495" s="3">
        <f>IF(WEEKDAY(PlanMasine[[#This Row],[Datum SAS]]-1,2)=7,PlanMasine[[#This Row],[Datum SAS]]-3,PlanMasine[[#This Row],[Datum SAS]]-1)</f>
        <v>45828</v>
      </c>
      <c r="W1495">
        <f>WEEKNUM(PlanMasine[[#This Row],[Column2]],1)</f>
        <v>25</v>
      </c>
    </row>
    <row r="1496" spans="1:23" x14ac:dyDescent="0.25">
      <c r="A1496">
        <v>1029278</v>
      </c>
      <c r="B1496">
        <v>1</v>
      </c>
      <c r="C1496">
        <v>1029242</v>
      </c>
      <c r="D1496" t="s">
        <v>2011</v>
      </c>
      <c r="E1496">
        <v>9</v>
      </c>
      <c r="F1496">
        <v>6</v>
      </c>
      <c r="G1496">
        <v>0</v>
      </c>
      <c r="H1496">
        <v>0</v>
      </c>
      <c r="I1496" t="s">
        <v>5</v>
      </c>
      <c r="J1496" t="s">
        <v>570</v>
      </c>
      <c r="K1496" t="s">
        <v>1806</v>
      </c>
      <c r="L1496" s="3">
        <v>45855</v>
      </c>
      <c r="M14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496" s="3">
        <v>45831</v>
      </c>
      <c r="O1496" s="5">
        <f>IFERROR((PlanMasine[[#This Row],[Norma]]/PlanMasine[[#This Row],[Q]])*(PlanMasine[[#This Row],[Q]]/SUMIF(C:C,PlanMasine[[#This Row],[RN]],B:B)*PlanMasine[[#This Row],[KPLQ]]),0)</f>
        <v>1.5</v>
      </c>
      <c r="P1496">
        <v>215467</v>
      </c>
      <c r="Q1496">
        <f>COUNTIF(PROMJENA!A:A,PlanMasine[[#This Row],[KPL]]&amp;"-"&amp;PlanMasine[[#This Row],[RN]])</f>
        <v>0</v>
      </c>
      <c r="R1496">
        <f>IFERROR(INDEX(REDOSLIJED!A:A,MATCH(PlanMasine[[#This Row],[KPL]],REDOSLIJED!B:B,0)),MAX(REDOSLIJED!A:A)+1)</f>
        <v>45</v>
      </c>
      <c r="S1496" s="9">
        <f>SUM($M$2:M1496)</f>
        <v>5.9197916666667512</v>
      </c>
      <c r="T1496" s="3">
        <f>PlanMasine[[#This Row],[Datum SAS]]-1</f>
        <v>45830</v>
      </c>
      <c r="U1496">
        <f>WEEKDAY(PlanMasine[[#This Row],[ZAVRŠETAK MAŠINSKE]],2)</f>
        <v>7</v>
      </c>
      <c r="V1496" s="3">
        <f>IF(WEEKDAY(PlanMasine[[#This Row],[Datum SAS]]-1,2)=7,PlanMasine[[#This Row],[Datum SAS]]-3,PlanMasine[[#This Row],[Datum SAS]]-1)</f>
        <v>45828</v>
      </c>
      <c r="W1496">
        <f>WEEKNUM(PlanMasine[[#This Row],[Column2]],1)</f>
        <v>25</v>
      </c>
    </row>
    <row r="1497" spans="1:23" x14ac:dyDescent="0.25">
      <c r="A1497">
        <v>1029278</v>
      </c>
      <c r="B1497">
        <v>1</v>
      </c>
      <c r="C1497">
        <v>1029234</v>
      </c>
      <c r="D1497" t="s">
        <v>1600</v>
      </c>
      <c r="E1497">
        <v>18</v>
      </c>
      <c r="F1497">
        <v>6</v>
      </c>
      <c r="G1497">
        <v>0</v>
      </c>
      <c r="H1497">
        <v>0</v>
      </c>
      <c r="I1497" t="s">
        <v>5</v>
      </c>
      <c r="J1497" t="s">
        <v>570</v>
      </c>
      <c r="K1497" t="s">
        <v>1806</v>
      </c>
      <c r="L1497" s="3">
        <v>45855</v>
      </c>
      <c r="M14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497" s="3">
        <v>45831</v>
      </c>
      <c r="O1497" s="5">
        <f>IFERROR((PlanMasine[[#This Row],[Norma]]/PlanMasine[[#This Row],[Q]])*(PlanMasine[[#This Row],[Q]]/SUMIF(C:C,PlanMasine[[#This Row],[RN]],B:B)*PlanMasine[[#This Row],[KPLQ]]),0)</f>
        <v>3</v>
      </c>
      <c r="P1497">
        <v>215459</v>
      </c>
      <c r="Q1497">
        <f>COUNTIF(PROMJENA!A:A,PlanMasine[[#This Row],[KPL]]&amp;"-"&amp;PlanMasine[[#This Row],[RN]])</f>
        <v>0</v>
      </c>
      <c r="R1497">
        <f>IFERROR(INDEX(REDOSLIJED!A:A,MATCH(PlanMasine[[#This Row],[KPL]],REDOSLIJED!B:B,0)),MAX(REDOSLIJED!A:A)+1)</f>
        <v>45</v>
      </c>
      <c r="S1497" s="9">
        <f>SUM($M$2:M1497)</f>
        <v>5.9218750000000844</v>
      </c>
      <c r="T1497" s="3">
        <f>PlanMasine[[#This Row],[Datum SAS]]-1</f>
        <v>45830</v>
      </c>
      <c r="U1497">
        <f>WEEKDAY(PlanMasine[[#This Row],[ZAVRŠETAK MAŠINSKE]],2)</f>
        <v>7</v>
      </c>
      <c r="V1497" s="3">
        <f>IF(WEEKDAY(PlanMasine[[#This Row],[Datum SAS]]-1,2)=7,PlanMasine[[#This Row],[Datum SAS]]-3,PlanMasine[[#This Row],[Datum SAS]]-1)</f>
        <v>45828</v>
      </c>
      <c r="W1497">
        <f>WEEKNUM(PlanMasine[[#This Row],[Column2]],1)</f>
        <v>25</v>
      </c>
    </row>
    <row r="1498" spans="1:23" x14ac:dyDescent="0.25">
      <c r="A1498">
        <v>1029278</v>
      </c>
      <c r="B1498">
        <v>1</v>
      </c>
      <c r="C1498">
        <v>1029238</v>
      </c>
      <c r="D1498" t="s">
        <v>2018</v>
      </c>
      <c r="E1498">
        <v>30</v>
      </c>
      <c r="F1498">
        <v>6</v>
      </c>
      <c r="G1498">
        <v>0</v>
      </c>
      <c r="H1498">
        <v>0</v>
      </c>
      <c r="I1498" t="s">
        <v>5</v>
      </c>
      <c r="J1498" t="s">
        <v>570</v>
      </c>
      <c r="K1498" t="s">
        <v>1806</v>
      </c>
      <c r="L1498" s="3">
        <v>45855</v>
      </c>
      <c r="M14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498" s="3">
        <v>45831</v>
      </c>
      <c r="O1498" s="5">
        <f>IFERROR((PlanMasine[[#This Row],[Norma]]/PlanMasine[[#This Row],[Q]])*(PlanMasine[[#This Row],[Q]]/SUMIF(C:C,PlanMasine[[#This Row],[RN]],B:B)*PlanMasine[[#This Row],[KPLQ]]),0)</f>
        <v>5</v>
      </c>
      <c r="P1498">
        <v>215463</v>
      </c>
      <c r="Q1498">
        <f>COUNTIF(PROMJENA!A:A,PlanMasine[[#This Row],[KPL]]&amp;"-"&amp;PlanMasine[[#This Row],[RN]])</f>
        <v>0</v>
      </c>
      <c r="R1498">
        <f>IFERROR(INDEX(REDOSLIJED!A:A,MATCH(PlanMasine[[#This Row],[KPL]],REDOSLIJED!B:B,0)),MAX(REDOSLIJED!A:A)+1)</f>
        <v>45</v>
      </c>
      <c r="S1498" s="9">
        <f>SUM($M$2:M1498)</f>
        <v>5.9253472222223067</v>
      </c>
      <c r="T1498" s="3">
        <f>PlanMasine[[#This Row],[Datum SAS]]-1</f>
        <v>45830</v>
      </c>
      <c r="U1498">
        <f>WEEKDAY(PlanMasine[[#This Row],[ZAVRŠETAK MAŠINSKE]],2)</f>
        <v>7</v>
      </c>
      <c r="V1498" s="3">
        <f>IF(WEEKDAY(PlanMasine[[#This Row],[Datum SAS]]-1,2)=7,PlanMasine[[#This Row],[Datum SAS]]-3,PlanMasine[[#This Row],[Datum SAS]]-1)</f>
        <v>45828</v>
      </c>
      <c r="W1498">
        <f>WEEKNUM(PlanMasine[[#This Row],[Column2]],1)</f>
        <v>25</v>
      </c>
    </row>
    <row r="1499" spans="1:23" x14ac:dyDescent="0.25">
      <c r="A1499">
        <v>1029278</v>
      </c>
      <c r="B1499">
        <v>1</v>
      </c>
      <c r="C1499">
        <v>1029255</v>
      </c>
      <c r="D1499" t="s">
        <v>2014</v>
      </c>
      <c r="E1499">
        <v>9</v>
      </c>
      <c r="F1499">
        <v>6</v>
      </c>
      <c r="G1499">
        <v>0</v>
      </c>
      <c r="H1499">
        <v>0</v>
      </c>
      <c r="I1499" t="s">
        <v>5</v>
      </c>
      <c r="J1499" t="s">
        <v>570</v>
      </c>
      <c r="K1499" t="s">
        <v>1806</v>
      </c>
      <c r="L1499" s="3">
        <v>45855</v>
      </c>
      <c r="M14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499" s="3">
        <v>45831</v>
      </c>
      <c r="O1499" s="5">
        <f>IFERROR((PlanMasine[[#This Row],[Norma]]/PlanMasine[[#This Row],[Q]])*(PlanMasine[[#This Row],[Q]]/SUMIF(C:C,PlanMasine[[#This Row],[RN]],B:B)*PlanMasine[[#This Row],[KPLQ]]),0)</f>
        <v>1.5</v>
      </c>
      <c r="P1499">
        <v>215484</v>
      </c>
      <c r="Q1499">
        <f>COUNTIF(PROMJENA!A:A,PlanMasine[[#This Row],[KPL]]&amp;"-"&amp;PlanMasine[[#This Row],[RN]])</f>
        <v>0</v>
      </c>
      <c r="R1499">
        <f>IFERROR(INDEX(REDOSLIJED!A:A,MATCH(PlanMasine[[#This Row],[KPL]],REDOSLIJED!B:B,0)),MAX(REDOSLIJED!A:A)+1)</f>
        <v>45</v>
      </c>
      <c r="S1499" s="9">
        <f>SUM($M$2:M1499)</f>
        <v>5.9263888888889733</v>
      </c>
      <c r="T1499" s="3">
        <f>PlanMasine[[#This Row],[Datum SAS]]-1</f>
        <v>45830</v>
      </c>
      <c r="U1499">
        <f>WEEKDAY(PlanMasine[[#This Row],[ZAVRŠETAK MAŠINSKE]],2)</f>
        <v>7</v>
      </c>
      <c r="V1499" s="3">
        <f>IF(WEEKDAY(PlanMasine[[#This Row],[Datum SAS]]-1,2)=7,PlanMasine[[#This Row],[Datum SAS]]-3,PlanMasine[[#This Row],[Datum SAS]]-1)</f>
        <v>45828</v>
      </c>
      <c r="W1499">
        <f>WEEKNUM(PlanMasine[[#This Row],[Column2]],1)</f>
        <v>25</v>
      </c>
    </row>
    <row r="1500" spans="1:23" x14ac:dyDescent="0.25">
      <c r="A1500">
        <v>1029278</v>
      </c>
      <c r="B1500">
        <v>1</v>
      </c>
      <c r="C1500">
        <v>1029245</v>
      </c>
      <c r="D1500" t="s">
        <v>2191</v>
      </c>
      <c r="E1500">
        <v>24</v>
      </c>
      <c r="F1500">
        <v>6</v>
      </c>
      <c r="G1500">
        <v>0</v>
      </c>
      <c r="H1500">
        <v>0</v>
      </c>
      <c r="I1500" t="s">
        <v>5</v>
      </c>
      <c r="J1500" t="s">
        <v>570</v>
      </c>
      <c r="K1500" t="s">
        <v>1806</v>
      </c>
      <c r="L1500" s="3">
        <v>45855</v>
      </c>
      <c r="M15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00" s="3">
        <v>45831</v>
      </c>
      <c r="O1500" s="5">
        <f>IFERROR((PlanMasine[[#This Row],[Norma]]/PlanMasine[[#This Row],[Q]])*(PlanMasine[[#This Row],[Q]]/SUMIF(C:C,PlanMasine[[#This Row],[RN]],B:B)*PlanMasine[[#This Row],[KPLQ]]),0)</f>
        <v>4</v>
      </c>
      <c r="P1500">
        <v>215470</v>
      </c>
      <c r="Q1500">
        <f>COUNTIF(PROMJENA!A:A,PlanMasine[[#This Row],[KPL]]&amp;"-"&amp;PlanMasine[[#This Row],[RN]])</f>
        <v>0</v>
      </c>
      <c r="R1500">
        <f>IFERROR(INDEX(REDOSLIJED!A:A,MATCH(PlanMasine[[#This Row],[KPL]],REDOSLIJED!B:B,0)),MAX(REDOSLIJED!A:A)+1)</f>
        <v>45</v>
      </c>
      <c r="S1500" s="9">
        <f>SUM($M$2:M1500)</f>
        <v>5.9291666666667515</v>
      </c>
      <c r="T1500" s="3">
        <f>PlanMasine[[#This Row],[Datum SAS]]-1</f>
        <v>45830</v>
      </c>
      <c r="U1500">
        <f>WEEKDAY(PlanMasine[[#This Row],[ZAVRŠETAK MAŠINSKE]],2)</f>
        <v>7</v>
      </c>
      <c r="V1500" s="3">
        <f>IF(WEEKDAY(PlanMasine[[#This Row],[Datum SAS]]-1,2)=7,PlanMasine[[#This Row],[Datum SAS]]-3,PlanMasine[[#This Row],[Datum SAS]]-1)</f>
        <v>45828</v>
      </c>
      <c r="W1500">
        <f>WEEKNUM(PlanMasine[[#This Row],[Column2]],1)</f>
        <v>25</v>
      </c>
    </row>
    <row r="1501" spans="1:23" x14ac:dyDescent="0.25">
      <c r="A1501">
        <v>1029278</v>
      </c>
      <c r="B1501">
        <v>1</v>
      </c>
      <c r="C1501">
        <v>1029235</v>
      </c>
      <c r="D1501" t="s">
        <v>1609</v>
      </c>
      <c r="E1501">
        <v>48</v>
      </c>
      <c r="F1501">
        <v>6</v>
      </c>
      <c r="G1501">
        <v>0</v>
      </c>
      <c r="H1501">
        <v>0</v>
      </c>
      <c r="I1501" t="s">
        <v>5</v>
      </c>
      <c r="J1501" t="s">
        <v>570</v>
      </c>
      <c r="K1501" t="s">
        <v>1806</v>
      </c>
      <c r="L1501" s="3">
        <v>45855</v>
      </c>
      <c r="M15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501" s="3">
        <v>45831</v>
      </c>
      <c r="O1501" s="5">
        <f>IFERROR((PlanMasine[[#This Row],[Norma]]/PlanMasine[[#This Row],[Q]])*(PlanMasine[[#This Row],[Q]]/SUMIF(C:C,PlanMasine[[#This Row],[RN]],B:B)*PlanMasine[[#This Row],[KPLQ]]),0)</f>
        <v>8</v>
      </c>
      <c r="P1501">
        <v>215460</v>
      </c>
      <c r="Q1501">
        <f>COUNTIF(PROMJENA!A:A,PlanMasine[[#This Row],[KPL]]&amp;"-"&amp;PlanMasine[[#This Row],[RN]])</f>
        <v>0</v>
      </c>
      <c r="R1501">
        <f>IFERROR(INDEX(REDOSLIJED!A:A,MATCH(PlanMasine[[#This Row],[KPL]],REDOSLIJED!B:B,0)),MAX(REDOSLIJED!A:A)+1)</f>
        <v>45</v>
      </c>
      <c r="S1501" s="9">
        <f>SUM($M$2:M1501)</f>
        <v>5.9347222222223071</v>
      </c>
      <c r="T1501" s="3">
        <f>PlanMasine[[#This Row],[Datum SAS]]-1</f>
        <v>45830</v>
      </c>
      <c r="U1501">
        <f>WEEKDAY(PlanMasine[[#This Row],[ZAVRŠETAK MAŠINSKE]],2)</f>
        <v>7</v>
      </c>
      <c r="V1501" s="3">
        <f>IF(WEEKDAY(PlanMasine[[#This Row],[Datum SAS]]-1,2)=7,PlanMasine[[#This Row],[Datum SAS]]-3,PlanMasine[[#This Row],[Datum SAS]]-1)</f>
        <v>45828</v>
      </c>
      <c r="W1501">
        <f>WEEKNUM(PlanMasine[[#This Row],[Column2]],1)</f>
        <v>25</v>
      </c>
    </row>
    <row r="1502" spans="1:23" x14ac:dyDescent="0.25">
      <c r="A1502">
        <v>1029279</v>
      </c>
      <c r="B1502">
        <v>1</v>
      </c>
      <c r="C1502">
        <v>1029238</v>
      </c>
      <c r="D1502" t="s">
        <v>2018</v>
      </c>
      <c r="E1502">
        <v>30</v>
      </c>
      <c r="F1502">
        <v>6</v>
      </c>
      <c r="G1502">
        <v>0</v>
      </c>
      <c r="H1502">
        <v>0</v>
      </c>
      <c r="I1502" t="s">
        <v>5</v>
      </c>
      <c r="J1502" t="s">
        <v>570</v>
      </c>
      <c r="K1502" t="s">
        <v>1806</v>
      </c>
      <c r="L1502" s="3">
        <v>45855</v>
      </c>
      <c r="M15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02" s="3">
        <v>45831</v>
      </c>
      <c r="O1502" s="5">
        <f>IFERROR((PlanMasine[[#This Row],[Norma]]/PlanMasine[[#This Row],[Q]])*(PlanMasine[[#This Row],[Q]]/SUMIF(C:C,PlanMasine[[#This Row],[RN]],B:B)*PlanMasine[[#This Row],[KPLQ]]),0)</f>
        <v>5</v>
      </c>
      <c r="P1502">
        <v>215463</v>
      </c>
      <c r="Q1502">
        <f>COUNTIF(PROMJENA!A:A,PlanMasine[[#This Row],[KPL]]&amp;"-"&amp;PlanMasine[[#This Row],[RN]])</f>
        <v>0</v>
      </c>
      <c r="R1502">
        <f>IFERROR(INDEX(REDOSLIJED!A:A,MATCH(PlanMasine[[#This Row],[KPL]],REDOSLIJED!B:B,0)),MAX(REDOSLIJED!A:A)+1)</f>
        <v>45</v>
      </c>
      <c r="S1502" s="9">
        <f>SUM($M$2:M1502)</f>
        <v>5.9381944444445294</v>
      </c>
      <c r="T1502" s="3">
        <f>PlanMasine[[#This Row],[Datum SAS]]-1</f>
        <v>45830</v>
      </c>
      <c r="U1502">
        <f>WEEKDAY(PlanMasine[[#This Row],[ZAVRŠETAK MAŠINSKE]],2)</f>
        <v>7</v>
      </c>
      <c r="V1502" s="3">
        <f>IF(WEEKDAY(PlanMasine[[#This Row],[Datum SAS]]-1,2)=7,PlanMasine[[#This Row],[Datum SAS]]-3,PlanMasine[[#This Row],[Datum SAS]]-1)</f>
        <v>45828</v>
      </c>
      <c r="W1502">
        <f>WEEKNUM(PlanMasine[[#This Row],[Column2]],1)</f>
        <v>25</v>
      </c>
    </row>
    <row r="1503" spans="1:23" x14ac:dyDescent="0.25">
      <c r="A1503">
        <v>1029279</v>
      </c>
      <c r="B1503">
        <v>1</v>
      </c>
      <c r="C1503">
        <v>1029255</v>
      </c>
      <c r="D1503" t="s">
        <v>2014</v>
      </c>
      <c r="E1503">
        <v>9</v>
      </c>
      <c r="F1503">
        <v>6</v>
      </c>
      <c r="G1503">
        <v>0</v>
      </c>
      <c r="H1503">
        <v>0</v>
      </c>
      <c r="I1503" t="s">
        <v>5</v>
      </c>
      <c r="J1503" t="s">
        <v>570</v>
      </c>
      <c r="K1503" t="s">
        <v>1806</v>
      </c>
      <c r="L1503" s="3">
        <v>45855</v>
      </c>
      <c r="M15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03" s="3">
        <v>45831</v>
      </c>
      <c r="O1503" s="5">
        <f>IFERROR((PlanMasine[[#This Row],[Norma]]/PlanMasine[[#This Row],[Q]])*(PlanMasine[[#This Row],[Q]]/SUMIF(C:C,PlanMasine[[#This Row],[RN]],B:B)*PlanMasine[[#This Row],[KPLQ]]),0)</f>
        <v>1.5</v>
      </c>
      <c r="P1503">
        <v>215484</v>
      </c>
      <c r="Q1503">
        <f>COUNTIF(PROMJENA!A:A,PlanMasine[[#This Row],[KPL]]&amp;"-"&amp;PlanMasine[[#This Row],[RN]])</f>
        <v>0</v>
      </c>
      <c r="R1503">
        <f>IFERROR(INDEX(REDOSLIJED!A:A,MATCH(PlanMasine[[#This Row],[KPL]],REDOSLIJED!B:B,0)),MAX(REDOSLIJED!A:A)+1)</f>
        <v>45</v>
      </c>
      <c r="S1503" s="9">
        <f>SUM($M$2:M1503)</f>
        <v>5.939236111111196</v>
      </c>
      <c r="T1503" s="3">
        <f>PlanMasine[[#This Row],[Datum SAS]]-1</f>
        <v>45830</v>
      </c>
      <c r="U1503">
        <f>WEEKDAY(PlanMasine[[#This Row],[ZAVRŠETAK MAŠINSKE]],2)</f>
        <v>7</v>
      </c>
      <c r="V1503" s="3">
        <f>IF(WEEKDAY(PlanMasine[[#This Row],[Datum SAS]]-1,2)=7,PlanMasine[[#This Row],[Datum SAS]]-3,PlanMasine[[#This Row],[Datum SAS]]-1)</f>
        <v>45828</v>
      </c>
      <c r="W1503">
        <f>WEEKNUM(PlanMasine[[#This Row],[Column2]],1)</f>
        <v>25</v>
      </c>
    </row>
    <row r="1504" spans="1:23" x14ac:dyDescent="0.25">
      <c r="A1504">
        <v>1029279</v>
      </c>
      <c r="B1504">
        <v>1</v>
      </c>
      <c r="C1504">
        <v>1029239</v>
      </c>
      <c r="D1504" t="s">
        <v>2192</v>
      </c>
      <c r="E1504">
        <v>30</v>
      </c>
      <c r="F1504">
        <v>6</v>
      </c>
      <c r="G1504">
        <v>0</v>
      </c>
      <c r="H1504">
        <v>0</v>
      </c>
      <c r="I1504" t="s">
        <v>5</v>
      </c>
      <c r="J1504" t="s">
        <v>570</v>
      </c>
      <c r="K1504" t="s">
        <v>1806</v>
      </c>
      <c r="L1504" s="3">
        <v>45855</v>
      </c>
      <c r="M15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04" s="3">
        <v>45831</v>
      </c>
      <c r="O1504" s="5">
        <f>IFERROR((PlanMasine[[#This Row],[Norma]]/PlanMasine[[#This Row],[Q]])*(PlanMasine[[#This Row],[Q]]/SUMIF(C:C,PlanMasine[[#This Row],[RN]],B:B)*PlanMasine[[#This Row],[KPLQ]]),0)</f>
        <v>5</v>
      </c>
      <c r="P1504">
        <v>215464</v>
      </c>
      <c r="Q1504">
        <f>COUNTIF(PROMJENA!A:A,PlanMasine[[#This Row],[KPL]]&amp;"-"&amp;PlanMasine[[#This Row],[RN]])</f>
        <v>0</v>
      </c>
      <c r="R1504">
        <f>IFERROR(INDEX(REDOSLIJED!A:A,MATCH(PlanMasine[[#This Row],[KPL]],REDOSLIJED!B:B,0)),MAX(REDOSLIJED!A:A)+1)</f>
        <v>45</v>
      </c>
      <c r="S1504" s="9">
        <f>SUM($M$2:M1504)</f>
        <v>5.9427083333334183</v>
      </c>
      <c r="T1504" s="3">
        <f>PlanMasine[[#This Row],[Datum SAS]]-1</f>
        <v>45830</v>
      </c>
      <c r="U1504">
        <f>WEEKDAY(PlanMasine[[#This Row],[ZAVRŠETAK MAŠINSKE]],2)</f>
        <v>7</v>
      </c>
      <c r="V1504" s="3">
        <f>IF(WEEKDAY(PlanMasine[[#This Row],[Datum SAS]]-1,2)=7,PlanMasine[[#This Row],[Datum SAS]]-3,PlanMasine[[#This Row],[Datum SAS]]-1)</f>
        <v>45828</v>
      </c>
      <c r="W1504">
        <f>WEEKNUM(PlanMasine[[#This Row],[Column2]],1)</f>
        <v>25</v>
      </c>
    </row>
    <row r="1505" spans="1:23" x14ac:dyDescent="0.25">
      <c r="A1505">
        <v>1029279</v>
      </c>
      <c r="B1505">
        <v>1</v>
      </c>
      <c r="C1505">
        <v>1029234</v>
      </c>
      <c r="D1505" t="s">
        <v>1600</v>
      </c>
      <c r="E1505">
        <v>18</v>
      </c>
      <c r="F1505">
        <v>6</v>
      </c>
      <c r="G1505">
        <v>0</v>
      </c>
      <c r="H1505">
        <v>0</v>
      </c>
      <c r="I1505" t="s">
        <v>5</v>
      </c>
      <c r="J1505" t="s">
        <v>570</v>
      </c>
      <c r="K1505" t="s">
        <v>1806</v>
      </c>
      <c r="L1505" s="3">
        <v>45855</v>
      </c>
      <c r="M15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05" s="3">
        <v>45831</v>
      </c>
      <c r="O1505" s="5">
        <f>IFERROR((PlanMasine[[#This Row],[Norma]]/PlanMasine[[#This Row],[Q]])*(PlanMasine[[#This Row],[Q]]/SUMIF(C:C,PlanMasine[[#This Row],[RN]],B:B)*PlanMasine[[#This Row],[KPLQ]]),0)</f>
        <v>3</v>
      </c>
      <c r="P1505">
        <v>215459</v>
      </c>
      <c r="Q1505">
        <f>COUNTIF(PROMJENA!A:A,PlanMasine[[#This Row],[KPL]]&amp;"-"&amp;PlanMasine[[#This Row],[RN]])</f>
        <v>0</v>
      </c>
      <c r="R1505">
        <f>IFERROR(INDEX(REDOSLIJED!A:A,MATCH(PlanMasine[[#This Row],[KPL]],REDOSLIJED!B:B,0)),MAX(REDOSLIJED!A:A)+1)</f>
        <v>45</v>
      </c>
      <c r="S1505" s="9">
        <f>SUM($M$2:M1505)</f>
        <v>5.9447916666667515</v>
      </c>
      <c r="T1505" s="3">
        <f>PlanMasine[[#This Row],[Datum SAS]]-1</f>
        <v>45830</v>
      </c>
      <c r="U1505">
        <f>WEEKDAY(PlanMasine[[#This Row],[ZAVRŠETAK MAŠINSKE]],2)</f>
        <v>7</v>
      </c>
      <c r="V1505" s="3">
        <f>IF(WEEKDAY(PlanMasine[[#This Row],[Datum SAS]]-1,2)=7,PlanMasine[[#This Row],[Datum SAS]]-3,PlanMasine[[#This Row],[Datum SAS]]-1)</f>
        <v>45828</v>
      </c>
      <c r="W1505">
        <f>WEEKNUM(PlanMasine[[#This Row],[Column2]],1)</f>
        <v>25</v>
      </c>
    </row>
    <row r="1506" spans="1:23" x14ac:dyDescent="0.25">
      <c r="A1506">
        <v>1029279</v>
      </c>
      <c r="B1506">
        <v>1</v>
      </c>
      <c r="C1506">
        <v>1029249</v>
      </c>
      <c r="D1506" t="s">
        <v>2079</v>
      </c>
      <c r="E1506">
        <v>9</v>
      </c>
      <c r="F1506">
        <v>6</v>
      </c>
      <c r="G1506">
        <v>0</v>
      </c>
      <c r="H1506">
        <v>0</v>
      </c>
      <c r="I1506" t="s">
        <v>5</v>
      </c>
      <c r="J1506" t="s">
        <v>570</v>
      </c>
      <c r="K1506" t="s">
        <v>1806</v>
      </c>
      <c r="L1506" s="3">
        <v>45855</v>
      </c>
      <c r="M15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06" s="3">
        <v>45831</v>
      </c>
      <c r="O1506" s="5">
        <f>IFERROR((PlanMasine[[#This Row],[Norma]]/PlanMasine[[#This Row],[Q]])*(PlanMasine[[#This Row],[Q]]/SUMIF(C:C,PlanMasine[[#This Row],[RN]],B:B)*PlanMasine[[#This Row],[KPLQ]]),0)</f>
        <v>1.5</v>
      </c>
      <c r="P1506">
        <v>215476</v>
      </c>
      <c r="Q1506">
        <f>COUNTIF(PROMJENA!A:A,PlanMasine[[#This Row],[KPL]]&amp;"-"&amp;PlanMasine[[#This Row],[RN]])</f>
        <v>0</v>
      </c>
      <c r="R1506">
        <f>IFERROR(INDEX(REDOSLIJED!A:A,MATCH(PlanMasine[[#This Row],[KPL]],REDOSLIJED!B:B,0)),MAX(REDOSLIJED!A:A)+1)</f>
        <v>45</v>
      </c>
      <c r="S1506" s="9">
        <f>SUM($M$2:M1506)</f>
        <v>5.9458333333334181</v>
      </c>
      <c r="T1506" s="3">
        <f>PlanMasine[[#This Row],[Datum SAS]]-1</f>
        <v>45830</v>
      </c>
      <c r="U1506">
        <f>WEEKDAY(PlanMasine[[#This Row],[ZAVRŠETAK MAŠINSKE]],2)</f>
        <v>7</v>
      </c>
      <c r="V1506" s="3">
        <f>IF(WEEKDAY(PlanMasine[[#This Row],[Datum SAS]]-1,2)=7,PlanMasine[[#This Row],[Datum SAS]]-3,PlanMasine[[#This Row],[Datum SAS]]-1)</f>
        <v>45828</v>
      </c>
      <c r="W1506">
        <f>WEEKNUM(PlanMasine[[#This Row],[Column2]],1)</f>
        <v>25</v>
      </c>
    </row>
    <row r="1507" spans="1:23" x14ac:dyDescent="0.25">
      <c r="A1507">
        <v>1029279</v>
      </c>
      <c r="B1507">
        <v>1</v>
      </c>
      <c r="C1507">
        <v>1029235</v>
      </c>
      <c r="D1507" t="s">
        <v>1609</v>
      </c>
      <c r="E1507">
        <v>48</v>
      </c>
      <c r="F1507">
        <v>6</v>
      </c>
      <c r="G1507">
        <v>0</v>
      </c>
      <c r="H1507">
        <v>0</v>
      </c>
      <c r="I1507" t="s">
        <v>5</v>
      </c>
      <c r="J1507" t="s">
        <v>570</v>
      </c>
      <c r="K1507" t="s">
        <v>1806</v>
      </c>
      <c r="L1507" s="3">
        <v>45855</v>
      </c>
      <c r="M15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507" s="3">
        <v>45831</v>
      </c>
      <c r="O1507" s="5">
        <f>IFERROR((PlanMasine[[#This Row],[Norma]]/PlanMasine[[#This Row],[Q]])*(PlanMasine[[#This Row],[Q]]/SUMIF(C:C,PlanMasine[[#This Row],[RN]],B:B)*PlanMasine[[#This Row],[KPLQ]]),0)</f>
        <v>8</v>
      </c>
      <c r="P1507">
        <v>215460</v>
      </c>
      <c r="Q1507">
        <f>COUNTIF(PROMJENA!A:A,PlanMasine[[#This Row],[KPL]]&amp;"-"&amp;PlanMasine[[#This Row],[RN]])</f>
        <v>0</v>
      </c>
      <c r="R1507">
        <f>IFERROR(INDEX(REDOSLIJED!A:A,MATCH(PlanMasine[[#This Row],[KPL]],REDOSLIJED!B:B,0)),MAX(REDOSLIJED!A:A)+1)</f>
        <v>45</v>
      </c>
      <c r="S1507" s="9">
        <f>SUM($M$2:M1507)</f>
        <v>5.9513888888889737</v>
      </c>
      <c r="T1507" s="3">
        <f>PlanMasine[[#This Row],[Datum SAS]]-1</f>
        <v>45830</v>
      </c>
      <c r="U1507">
        <f>WEEKDAY(PlanMasine[[#This Row],[ZAVRŠETAK MAŠINSKE]],2)</f>
        <v>7</v>
      </c>
      <c r="V1507" s="3">
        <f>IF(WEEKDAY(PlanMasine[[#This Row],[Datum SAS]]-1,2)=7,PlanMasine[[#This Row],[Datum SAS]]-3,PlanMasine[[#This Row],[Datum SAS]]-1)</f>
        <v>45828</v>
      </c>
      <c r="W1507">
        <f>WEEKNUM(PlanMasine[[#This Row],[Column2]],1)</f>
        <v>25</v>
      </c>
    </row>
    <row r="1508" spans="1:23" x14ac:dyDescent="0.25">
      <c r="A1508">
        <v>1029279</v>
      </c>
      <c r="B1508">
        <v>1</v>
      </c>
      <c r="C1508">
        <v>1029242</v>
      </c>
      <c r="D1508" t="s">
        <v>2011</v>
      </c>
      <c r="E1508">
        <v>9</v>
      </c>
      <c r="F1508">
        <v>6</v>
      </c>
      <c r="G1508">
        <v>0</v>
      </c>
      <c r="H1508">
        <v>0</v>
      </c>
      <c r="I1508" t="s">
        <v>5</v>
      </c>
      <c r="J1508" t="s">
        <v>570</v>
      </c>
      <c r="K1508" t="s">
        <v>1806</v>
      </c>
      <c r="L1508" s="3">
        <v>45855</v>
      </c>
      <c r="M15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08" s="3">
        <v>45831</v>
      </c>
      <c r="O1508" s="5">
        <f>IFERROR((PlanMasine[[#This Row],[Norma]]/PlanMasine[[#This Row],[Q]])*(PlanMasine[[#This Row],[Q]]/SUMIF(C:C,PlanMasine[[#This Row],[RN]],B:B)*PlanMasine[[#This Row],[KPLQ]]),0)</f>
        <v>1.5</v>
      </c>
      <c r="P1508">
        <v>215467</v>
      </c>
      <c r="Q1508">
        <f>COUNTIF(PROMJENA!A:A,PlanMasine[[#This Row],[KPL]]&amp;"-"&amp;PlanMasine[[#This Row],[RN]])</f>
        <v>0</v>
      </c>
      <c r="R1508">
        <f>IFERROR(INDEX(REDOSLIJED!A:A,MATCH(PlanMasine[[#This Row],[KPL]],REDOSLIJED!B:B,0)),MAX(REDOSLIJED!A:A)+1)</f>
        <v>45</v>
      </c>
      <c r="S1508" s="9">
        <f>SUM($M$2:M1508)</f>
        <v>5.9524305555556403</v>
      </c>
      <c r="T1508" s="3">
        <f>PlanMasine[[#This Row],[Datum SAS]]-1</f>
        <v>45830</v>
      </c>
      <c r="U1508">
        <f>WEEKDAY(PlanMasine[[#This Row],[ZAVRŠETAK MAŠINSKE]],2)</f>
        <v>7</v>
      </c>
      <c r="V1508" s="3">
        <f>IF(WEEKDAY(PlanMasine[[#This Row],[Datum SAS]]-1,2)=7,PlanMasine[[#This Row],[Datum SAS]]-3,PlanMasine[[#This Row],[Datum SAS]]-1)</f>
        <v>45828</v>
      </c>
      <c r="W1508">
        <f>WEEKNUM(PlanMasine[[#This Row],[Column2]],1)</f>
        <v>25</v>
      </c>
    </row>
    <row r="1509" spans="1:23" x14ac:dyDescent="0.25">
      <c r="A1509">
        <v>1029279</v>
      </c>
      <c r="B1509">
        <v>1</v>
      </c>
      <c r="C1509">
        <v>1029233</v>
      </c>
      <c r="D1509" t="s">
        <v>2017</v>
      </c>
      <c r="E1509">
        <v>18</v>
      </c>
      <c r="F1509">
        <v>6</v>
      </c>
      <c r="G1509">
        <v>0</v>
      </c>
      <c r="H1509">
        <v>0</v>
      </c>
      <c r="I1509" t="s">
        <v>5</v>
      </c>
      <c r="J1509" t="s">
        <v>570</v>
      </c>
      <c r="K1509" t="s">
        <v>1806</v>
      </c>
      <c r="L1509" s="3">
        <v>45855</v>
      </c>
      <c r="M15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09" s="3">
        <v>45831</v>
      </c>
      <c r="O1509" s="5">
        <f>IFERROR((PlanMasine[[#This Row],[Norma]]/PlanMasine[[#This Row],[Q]])*(PlanMasine[[#This Row],[Q]]/SUMIF(C:C,PlanMasine[[#This Row],[RN]],B:B)*PlanMasine[[#This Row],[KPLQ]]),0)</f>
        <v>3</v>
      </c>
      <c r="P1509">
        <v>215458</v>
      </c>
      <c r="Q1509">
        <f>COUNTIF(PROMJENA!A:A,PlanMasine[[#This Row],[KPL]]&amp;"-"&amp;PlanMasine[[#This Row],[RN]])</f>
        <v>0</v>
      </c>
      <c r="R1509">
        <f>IFERROR(INDEX(REDOSLIJED!A:A,MATCH(PlanMasine[[#This Row],[KPL]],REDOSLIJED!B:B,0)),MAX(REDOSLIJED!A:A)+1)</f>
        <v>45</v>
      </c>
      <c r="S1509" s="9">
        <f>SUM($M$2:M1509)</f>
        <v>5.9545138888889735</v>
      </c>
      <c r="T1509" s="3">
        <f>PlanMasine[[#This Row],[Datum SAS]]-1</f>
        <v>45830</v>
      </c>
      <c r="U1509">
        <f>WEEKDAY(PlanMasine[[#This Row],[ZAVRŠETAK MAŠINSKE]],2)</f>
        <v>7</v>
      </c>
      <c r="V1509" s="3">
        <f>IF(WEEKDAY(PlanMasine[[#This Row],[Datum SAS]]-1,2)=7,PlanMasine[[#This Row],[Datum SAS]]-3,PlanMasine[[#This Row],[Datum SAS]]-1)</f>
        <v>45828</v>
      </c>
      <c r="W1509">
        <f>WEEKNUM(PlanMasine[[#This Row],[Column2]],1)</f>
        <v>25</v>
      </c>
    </row>
    <row r="1510" spans="1:23" x14ac:dyDescent="0.25">
      <c r="A1510">
        <v>1029279</v>
      </c>
      <c r="B1510">
        <v>1</v>
      </c>
      <c r="C1510">
        <v>1029237</v>
      </c>
      <c r="D1510" t="s">
        <v>2082</v>
      </c>
      <c r="E1510">
        <v>36</v>
      </c>
      <c r="F1510">
        <v>6</v>
      </c>
      <c r="G1510">
        <v>0</v>
      </c>
      <c r="H1510">
        <v>0</v>
      </c>
      <c r="I1510" t="s">
        <v>5</v>
      </c>
      <c r="J1510" t="s">
        <v>570</v>
      </c>
      <c r="K1510" t="s">
        <v>1806</v>
      </c>
      <c r="L1510" s="3">
        <v>45855</v>
      </c>
      <c r="M15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510" s="3">
        <v>45831</v>
      </c>
      <c r="O1510" s="5">
        <f>IFERROR((PlanMasine[[#This Row],[Norma]]/PlanMasine[[#This Row],[Q]])*(PlanMasine[[#This Row],[Q]]/SUMIF(C:C,PlanMasine[[#This Row],[RN]],B:B)*PlanMasine[[#This Row],[KPLQ]]),0)</f>
        <v>6</v>
      </c>
      <c r="P1510">
        <v>215462</v>
      </c>
      <c r="Q1510">
        <f>COUNTIF(PROMJENA!A:A,PlanMasine[[#This Row],[KPL]]&amp;"-"&amp;PlanMasine[[#This Row],[RN]])</f>
        <v>0</v>
      </c>
      <c r="R1510">
        <f>IFERROR(INDEX(REDOSLIJED!A:A,MATCH(PlanMasine[[#This Row],[KPL]],REDOSLIJED!B:B,0)),MAX(REDOSLIJED!A:A)+1)</f>
        <v>45</v>
      </c>
      <c r="S1510" s="9">
        <f>SUM($M$2:M1510)</f>
        <v>5.9586805555556399</v>
      </c>
      <c r="T1510" s="3">
        <f>PlanMasine[[#This Row],[Datum SAS]]-1</f>
        <v>45830</v>
      </c>
      <c r="U1510">
        <f>WEEKDAY(PlanMasine[[#This Row],[ZAVRŠETAK MAŠINSKE]],2)</f>
        <v>7</v>
      </c>
      <c r="V1510" s="3">
        <f>IF(WEEKDAY(PlanMasine[[#This Row],[Datum SAS]]-1,2)=7,PlanMasine[[#This Row],[Datum SAS]]-3,PlanMasine[[#This Row],[Datum SAS]]-1)</f>
        <v>45828</v>
      </c>
      <c r="W1510">
        <f>WEEKNUM(PlanMasine[[#This Row],[Column2]],1)</f>
        <v>25</v>
      </c>
    </row>
    <row r="1511" spans="1:23" x14ac:dyDescent="0.25">
      <c r="A1511">
        <v>1029279</v>
      </c>
      <c r="B1511">
        <v>1</v>
      </c>
      <c r="C1511">
        <v>1029236</v>
      </c>
      <c r="D1511" t="s">
        <v>2195</v>
      </c>
      <c r="E1511">
        <v>30</v>
      </c>
      <c r="F1511">
        <v>6</v>
      </c>
      <c r="G1511">
        <v>0</v>
      </c>
      <c r="H1511">
        <v>0</v>
      </c>
      <c r="I1511" t="s">
        <v>5</v>
      </c>
      <c r="J1511" t="s">
        <v>570</v>
      </c>
      <c r="K1511" t="s">
        <v>1806</v>
      </c>
      <c r="L1511" s="3">
        <v>45855</v>
      </c>
      <c r="M15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11" s="3">
        <v>45831</v>
      </c>
      <c r="O1511" s="5">
        <f>IFERROR((PlanMasine[[#This Row],[Norma]]/PlanMasine[[#This Row],[Q]])*(PlanMasine[[#This Row],[Q]]/SUMIF(C:C,PlanMasine[[#This Row],[RN]],B:B)*PlanMasine[[#This Row],[KPLQ]]),0)</f>
        <v>5</v>
      </c>
      <c r="P1511">
        <v>215461</v>
      </c>
      <c r="Q1511">
        <f>COUNTIF(PROMJENA!A:A,PlanMasine[[#This Row],[KPL]]&amp;"-"&amp;PlanMasine[[#This Row],[RN]])</f>
        <v>0</v>
      </c>
      <c r="R1511">
        <f>IFERROR(INDEX(REDOSLIJED!A:A,MATCH(PlanMasine[[#This Row],[KPL]],REDOSLIJED!B:B,0)),MAX(REDOSLIJED!A:A)+1)</f>
        <v>45</v>
      </c>
      <c r="S1511" s="9">
        <f>SUM($M$2:M1511)</f>
        <v>5.9621527777778622</v>
      </c>
      <c r="T1511" s="3">
        <f>PlanMasine[[#This Row],[Datum SAS]]-1</f>
        <v>45830</v>
      </c>
      <c r="U1511">
        <f>WEEKDAY(PlanMasine[[#This Row],[ZAVRŠETAK MAŠINSKE]],2)</f>
        <v>7</v>
      </c>
      <c r="V1511" s="3">
        <f>IF(WEEKDAY(PlanMasine[[#This Row],[Datum SAS]]-1,2)=7,PlanMasine[[#This Row],[Datum SAS]]-3,PlanMasine[[#This Row],[Datum SAS]]-1)</f>
        <v>45828</v>
      </c>
      <c r="W1511">
        <f>WEEKNUM(PlanMasine[[#This Row],[Column2]],1)</f>
        <v>25</v>
      </c>
    </row>
    <row r="1512" spans="1:23" x14ac:dyDescent="0.25">
      <c r="A1512">
        <v>1029279</v>
      </c>
      <c r="B1512">
        <v>1</v>
      </c>
      <c r="C1512">
        <v>1029245</v>
      </c>
      <c r="D1512" t="s">
        <v>2191</v>
      </c>
      <c r="E1512">
        <v>24</v>
      </c>
      <c r="F1512">
        <v>6</v>
      </c>
      <c r="G1512">
        <v>0</v>
      </c>
      <c r="H1512">
        <v>0</v>
      </c>
      <c r="I1512" t="s">
        <v>5</v>
      </c>
      <c r="J1512" t="s">
        <v>570</v>
      </c>
      <c r="K1512" t="s">
        <v>1806</v>
      </c>
      <c r="L1512" s="3">
        <v>45855</v>
      </c>
      <c r="M15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12" s="3">
        <v>45831</v>
      </c>
      <c r="O1512" s="5">
        <f>IFERROR((PlanMasine[[#This Row],[Norma]]/PlanMasine[[#This Row],[Q]])*(PlanMasine[[#This Row],[Q]]/SUMIF(C:C,PlanMasine[[#This Row],[RN]],B:B)*PlanMasine[[#This Row],[KPLQ]]),0)</f>
        <v>4</v>
      </c>
      <c r="P1512">
        <v>215470</v>
      </c>
      <c r="Q1512">
        <f>COUNTIF(PROMJENA!A:A,PlanMasine[[#This Row],[KPL]]&amp;"-"&amp;PlanMasine[[#This Row],[RN]])</f>
        <v>0</v>
      </c>
      <c r="R1512">
        <f>IFERROR(INDEX(REDOSLIJED!A:A,MATCH(PlanMasine[[#This Row],[KPL]],REDOSLIJED!B:B,0)),MAX(REDOSLIJED!A:A)+1)</f>
        <v>45</v>
      </c>
      <c r="S1512" s="9">
        <f>SUM($M$2:M1512)</f>
        <v>5.9649305555556404</v>
      </c>
      <c r="T1512" s="3">
        <f>PlanMasine[[#This Row],[Datum SAS]]-1</f>
        <v>45830</v>
      </c>
      <c r="U1512">
        <f>WEEKDAY(PlanMasine[[#This Row],[ZAVRŠETAK MAŠINSKE]],2)</f>
        <v>7</v>
      </c>
      <c r="V1512" s="3">
        <f>IF(WEEKDAY(PlanMasine[[#This Row],[Datum SAS]]-1,2)=7,PlanMasine[[#This Row],[Datum SAS]]-3,PlanMasine[[#This Row],[Datum SAS]]-1)</f>
        <v>45828</v>
      </c>
      <c r="W1512">
        <f>WEEKNUM(PlanMasine[[#This Row],[Column2]],1)</f>
        <v>25</v>
      </c>
    </row>
    <row r="1513" spans="1:23" x14ac:dyDescent="0.25">
      <c r="A1513">
        <v>1029279</v>
      </c>
      <c r="B1513">
        <v>1</v>
      </c>
      <c r="C1513">
        <v>1029244</v>
      </c>
      <c r="D1513" t="s">
        <v>2013</v>
      </c>
      <c r="E1513">
        <v>30</v>
      </c>
      <c r="F1513">
        <v>6</v>
      </c>
      <c r="G1513">
        <v>0</v>
      </c>
      <c r="H1513">
        <v>0</v>
      </c>
      <c r="I1513" t="s">
        <v>5</v>
      </c>
      <c r="J1513" t="s">
        <v>570</v>
      </c>
      <c r="K1513" t="s">
        <v>1806</v>
      </c>
      <c r="L1513" s="3">
        <v>45855</v>
      </c>
      <c r="M15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13" s="3">
        <v>45831</v>
      </c>
      <c r="O1513" s="5">
        <f>IFERROR((PlanMasine[[#This Row],[Norma]]/PlanMasine[[#This Row],[Q]])*(PlanMasine[[#This Row],[Q]]/SUMIF(C:C,PlanMasine[[#This Row],[RN]],B:B)*PlanMasine[[#This Row],[KPLQ]]),0)</f>
        <v>5</v>
      </c>
      <c r="P1513">
        <v>215469</v>
      </c>
      <c r="Q1513">
        <f>COUNTIF(PROMJENA!A:A,PlanMasine[[#This Row],[KPL]]&amp;"-"&amp;PlanMasine[[#This Row],[RN]])</f>
        <v>0</v>
      </c>
      <c r="R1513">
        <f>IFERROR(INDEX(REDOSLIJED!A:A,MATCH(PlanMasine[[#This Row],[KPL]],REDOSLIJED!B:B,0)),MAX(REDOSLIJED!A:A)+1)</f>
        <v>45</v>
      </c>
      <c r="S1513" s="9">
        <f>SUM($M$2:M1513)</f>
        <v>5.9684027777778628</v>
      </c>
      <c r="T1513" s="3">
        <f>PlanMasine[[#This Row],[Datum SAS]]-1</f>
        <v>45830</v>
      </c>
      <c r="U1513">
        <f>WEEKDAY(PlanMasine[[#This Row],[ZAVRŠETAK MAŠINSKE]],2)</f>
        <v>7</v>
      </c>
      <c r="V1513" s="3">
        <f>IF(WEEKDAY(PlanMasine[[#This Row],[Datum SAS]]-1,2)=7,PlanMasine[[#This Row],[Datum SAS]]-3,PlanMasine[[#This Row],[Datum SAS]]-1)</f>
        <v>45828</v>
      </c>
      <c r="W1513">
        <f>WEEKNUM(PlanMasine[[#This Row],[Column2]],1)</f>
        <v>25</v>
      </c>
    </row>
    <row r="1514" spans="1:23" x14ac:dyDescent="0.25">
      <c r="A1514">
        <v>1029280</v>
      </c>
      <c r="B1514">
        <v>1</v>
      </c>
      <c r="C1514">
        <v>1029237</v>
      </c>
      <c r="D1514" t="s">
        <v>2082</v>
      </c>
      <c r="E1514">
        <v>36</v>
      </c>
      <c r="F1514">
        <v>6</v>
      </c>
      <c r="G1514">
        <v>0</v>
      </c>
      <c r="H1514">
        <v>0</v>
      </c>
      <c r="I1514" t="s">
        <v>5</v>
      </c>
      <c r="J1514" t="s">
        <v>570</v>
      </c>
      <c r="K1514" t="s">
        <v>1806</v>
      </c>
      <c r="L1514" s="3">
        <v>45855</v>
      </c>
      <c r="M15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514" s="3">
        <v>45831</v>
      </c>
      <c r="O1514" s="5">
        <f>IFERROR((PlanMasine[[#This Row],[Norma]]/PlanMasine[[#This Row],[Q]])*(PlanMasine[[#This Row],[Q]]/SUMIF(C:C,PlanMasine[[#This Row],[RN]],B:B)*PlanMasine[[#This Row],[KPLQ]]),0)</f>
        <v>6</v>
      </c>
      <c r="P1514">
        <v>215462</v>
      </c>
      <c r="Q1514">
        <f>COUNTIF(PROMJENA!A:A,PlanMasine[[#This Row],[KPL]]&amp;"-"&amp;PlanMasine[[#This Row],[RN]])</f>
        <v>0</v>
      </c>
      <c r="R1514">
        <f>IFERROR(INDEX(REDOSLIJED!A:A,MATCH(PlanMasine[[#This Row],[KPL]],REDOSLIJED!B:B,0)),MAX(REDOSLIJED!A:A)+1)</f>
        <v>45</v>
      </c>
      <c r="S1514" s="9">
        <f>SUM($M$2:M1514)</f>
        <v>5.9725694444445292</v>
      </c>
      <c r="T1514" s="3">
        <f>PlanMasine[[#This Row],[Datum SAS]]-1</f>
        <v>45830</v>
      </c>
      <c r="U1514">
        <f>WEEKDAY(PlanMasine[[#This Row],[ZAVRŠETAK MAŠINSKE]],2)</f>
        <v>7</v>
      </c>
      <c r="V1514" s="3">
        <f>IF(WEEKDAY(PlanMasine[[#This Row],[Datum SAS]]-1,2)=7,PlanMasine[[#This Row],[Datum SAS]]-3,PlanMasine[[#This Row],[Datum SAS]]-1)</f>
        <v>45828</v>
      </c>
      <c r="W1514">
        <f>WEEKNUM(PlanMasine[[#This Row],[Column2]],1)</f>
        <v>25</v>
      </c>
    </row>
    <row r="1515" spans="1:23" x14ac:dyDescent="0.25">
      <c r="A1515">
        <v>1029280</v>
      </c>
      <c r="B1515">
        <v>1</v>
      </c>
      <c r="C1515">
        <v>1029235</v>
      </c>
      <c r="D1515" t="s">
        <v>1609</v>
      </c>
      <c r="E1515">
        <v>48</v>
      </c>
      <c r="F1515">
        <v>6</v>
      </c>
      <c r="G1515">
        <v>0</v>
      </c>
      <c r="H1515">
        <v>0</v>
      </c>
      <c r="I1515" t="s">
        <v>5</v>
      </c>
      <c r="J1515" t="s">
        <v>570</v>
      </c>
      <c r="K1515" t="s">
        <v>1806</v>
      </c>
      <c r="L1515" s="3">
        <v>45855</v>
      </c>
      <c r="M15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515" s="3">
        <v>45831</v>
      </c>
      <c r="O1515" s="5">
        <f>IFERROR((PlanMasine[[#This Row],[Norma]]/PlanMasine[[#This Row],[Q]])*(PlanMasine[[#This Row],[Q]]/SUMIF(C:C,PlanMasine[[#This Row],[RN]],B:B)*PlanMasine[[#This Row],[KPLQ]]),0)</f>
        <v>8</v>
      </c>
      <c r="P1515">
        <v>215460</v>
      </c>
      <c r="Q1515">
        <f>COUNTIF(PROMJENA!A:A,PlanMasine[[#This Row],[KPL]]&amp;"-"&amp;PlanMasine[[#This Row],[RN]])</f>
        <v>0</v>
      </c>
      <c r="R1515">
        <f>IFERROR(INDEX(REDOSLIJED!A:A,MATCH(PlanMasine[[#This Row],[KPL]],REDOSLIJED!B:B,0)),MAX(REDOSLIJED!A:A)+1)</f>
        <v>45</v>
      </c>
      <c r="S1515" s="9">
        <f>SUM($M$2:M1515)</f>
        <v>5.9781250000000847</v>
      </c>
      <c r="T1515" s="3">
        <f>PlanMasine[[#This Row],[Datum SAS]]-1</f>
        <v>45830</v>
      </c>
      <c r="U1515">
        <f>WEEKDAY(PlanMasine[[#This Row],[ZAVRŠETAK MAŠINSKE]],2)</f>
        <v>7</v>
      </c>
      <c r="V1515" s="3">
        <f>IF(WEEKDAY(PlanMasine[[#This Row],[Datum SAS]]-1,2)=7,PlanMasine[[#This Row],[Datum SAS]]-3,PlanMasine[[#This Row],[Datum SAS]]-1)</f>
        <v>45828</v>
      </c>
      <c r="W1515">
        <f>WEEKNUM(PlanMasine[[#This Row],[Column2]],1)</f>
        <v>25</v>
      </c>
    </row>
    <row r="1516" spans="1:23" x14ac:dyDescent="0.25">
      <c r="A1516">
        <v>1029280</v>
      </c>
      <c r="B1516">
        <v>1</v>
      </c>
      <c r="C1516">
        <v>1029236</v>
      </c>
      <c r="D1516" t="s">
        <v>2195</v>
      </c>
      <c r="E1516">
        <v>30</v>
      </c>
      <c r="F1516">
        <v>6</v>
      </c>
      <c r="G1516">
        <v>0</v>
      </c>
      <c r="H1516">
        <v>0</v>
      </c>
      <c r="I1516" t="s">
        <v>5</v>
      </c>
      <c r="J1516" t="s">
        <v>570</v>
      </c>
      <c r="K1516" t="s">
        <v>1806</v>
      </c>
      <c r="L1516" s="3">
        <v>45855</v>
      </c>
      <c r="M15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16" s="3">
        <v>45831</v>
      </c>
      <c r="O1516" s="5">
        <f>IFERROR((PlanMasine[[#This Row],[Norma]]/PlanMasine[[#This Row],[Q]])*(PlanMasine[[#This Row],[Q]]/SUMIF(C:C,PlanMasine[[#This Row],[RN]],B:B)*PlanMasine[[#This Row],[KPLQ]]),0)</f>
        <v>5</v>
      </c>
      <c r="P1516">
        <v>215461</v>
      </c>
      <c r="Q1516">
        <f>COUNTIF(PROMJENA!A:A,PlanMasine[[#This Row],[KPL]]&amp;"-"&amp;PlanMasine[[#This Row],[RN]])</f>
        <v>0</v>
      </c>
      <c r="R1516">
        <f>IFERROR(INDEX(REDOSLIJED!A:A,MATCH(PlanMasine[[#This Row],[KPL]],REDOSLIJED!B:B,0)),MAX(REDOSLIJED!A:A)+1)</f>
        <v>45</v>
      </c>
      <c r="S1516" s="9">
        <f>SUM($M$2:M1516)</f>
        <v>5.9815972222223071</v>
      </c>
      <c r="T1516" s="3">
        <f>PlanMasine[[#This Row],[Datum SAS]]-1</f>
        <v>45830</v>
      </c>
      <c r="U1516">
        <f>WEEKDAY(PlanMasine[[#This Row],[ZAVRŠETAK MAŠINSKE]],2)</f>
        <v>7</v>
      </c>
      <c r="V1516" s="3">
        <f>IF(WEEKDAY(PlanMasine[[#This Row],[Datum SAS]]-1,2)=7,PlanMasine[[#This Row],[Datum SAS]]-3,PlanMasine[[#This Row],[Datum SAS]]-1)</f>
        <v>45828</v>
      </c>
      <c r="W1516">
        <f>WEEKNUM(PlanMasine[[#This Row],[Column2]],1)</f>
        <v>25</v>
      </c>
    </row>
    <row r="1517" spans="1:23" x14ac:dyDescent="0.25">
      <c r="A1517">
        <v>1029280</v>
      </c>
      <c r="B1517">
        <v>1</v>
      </c>
      <c r="C1517">
        <v>1029234</v>
      </c>
      <c r="D1517" t="s">
        <v>1600</v>
      </c>
      <c r="E1517">
        <v>18</v>
      </c>
      <c r="F1517">
        <v>6</v>
      </c>
      <c r="G1517">
        <v>0</v>
      </c>
      <c r="H1517">
        <v>0</v>
      </c>
      <c r="I1517" t="s">
        <v>5</v>
      </c>
      <c r="J1517" t="s">
        <v>570</v>
      </c>
      <c r="K1517" t="s">
        <v>1806</v>
      </c>
      <c r="L1517" s="3">
        <v>45855</v>
      </c>
      <c r="M15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17" s="3">
        <v>45831</v>
      </c>
      <c r="O1517" s="5">
        <f>IFERROR((PlanMasine[[#This Row],[Norma]]/PlanMasine[[#This Row],[Q]])*(PlanMasine[[#This Row],[Q]]/SUMIF(C:C,PlanMasine[[#This Row],[RN]],B:B)*PlanMasine[[#This Row],[KPLQ]]),0)</f>
        <v>3</v>
      </c>
      <c r="P1517">
        <v>215459</v>
      </c>
      <c r="Q1517">
        <f>COUNTIF(PROMJENA!A:A,PlanMasine[[#This Row],[KPL]]&amp;"-"&amp;PlanMasine[[#This Row],[RN]])</f>
        <v>0</v>
      </c>
      <c r="R1517">
        <f>IFERROR(INDEX(REDOSLIJED!A:A,MATCH(PlanMasine[[#This Row],[KPL]],REDOSLIJED!B:B,0)),MAX(REDOSLIJED!A:A)+1)</f>
        <v>45</v>
      </c>
      <c r="S1517" s="9">
        <f>SUM($M$2:M1517)</f>
        <v>5.9836805555556403</v>
      </c>
      <c r="T1517" s="3">
        <f>PlanMasine[[#This Row],[Datum SAS]]-1</f>
        <v>45830</v>
      </c>
      <c r="U1517">
        <f>WEEKDAY(PlanMasine[[#This Row],[ZAVRŠETAK MAŠINSKE]],2)</f>
        <v>7</v>
      </c>
      <c r="V1517" s="3">
        <f>IF(WEEKDAY(PlanMasine[[#This Row],[Datum SAS]]-1,2)=7,PlanMasine[[#This Row],[Datum SAS]]-3,PlanMasine[[#This Row],[Datum SAS]]-1)</f>
        <v>45828</v>
      </c>
      <c r="W1517">
        <f>WEEKNUM(PlanMasine[[#This Row],[Column2]],1)</f>
        <v>25</v>
      </c>
    </row>
    <row r="1518" spans="1:23" x14ac:dyDescent="0.25">
      <c r="A1518">
        <v>1029280</v>
      </c>
      <c r="B1518">
        <v>1</v>
      </c>
      <c r="C1518">
        <v>1029255</v>
      </c>
      <c r="D1518" t="s">
        <v>2014</v>
      </c>
      <c r="E1518">
        <v>9</v>
      </c>
      <c r="F1518">
        <v>6</v>
      </c>
      <c r="G1518">
        <v>0</v>
      </c>
      <c r="H1518">
        <v>0</v>
      </c>
      <c r="I1518" t="s">
        <v>5</v>
      </c>
      <c r="J1518" t="s">
        <v>570</v>
      </c>
      <c r="K1518" t="s">
        <v>1806</v>
      </c>
      <c r="L1518" s="3">
        <v>45855</v>
      </c>
      <c r="M15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18" s="3">
        <v>45831</v>
      </c>
      <c r="O1518" s="5">
        <f>IFERROR((PlanMasine[[#This Row],[Norma]]/PlanMasine[[#This Row],[Q]])*(PlanMasine[[#This Row],[Q]]/SUMIF(C:C,PlanMasine[[#This Row],[RN]],B:B)*PlanMasine[[#This Row],[KPLQ]]),0)</f>
        <v>1.5</v>
      </c>
      <c r="P1518">
        <v>215484</v>
      </c>
      <c r="Q1518">
        <f>COUNTIF(PROMJENA!A:A,PlanMasine[[#This Row],[KPL]]&amp;"-"&amp;PlanMasine[[#This Row],[RN]])</f>
        <v>0</v>
      </c>
      <c r="R1518">
        <f>IFERROR(INDEX(REDOSLIJED!A:A,MATCH(PlanMasine[[#This Row],[KPL]],REDOSLIJED!B:B,0)),MAX(REDOSLIJED!A:A)+1)</f>
        <v>45</v>
      </c>
      <c r="S1518" s="9">
        <f>SUM($M$2:M1518)</f>
        <v>5.9847222222223069</v>
      </c>
      <c r="T1518" s="3">
        <f>PlanMasine[[#This Row],[Datum SAS]]-1</f>
        <v>45830</v>
      </c>
      <c r="U1518">
        <f>WEEKDAY(PlanMasine[[#This Row],[ZAVRŠETAK MAŠINSKE]],2)</f>
        <v>7</v>
      </c>
      <c r="V1518" s="3">
        <f>IF(WEEKDAY(PlanMasine[[#This Row],[Datum SAS]]-1,2)=7,PlanMasine[[#This Row],[Datum SAS]]-3,PlanMasine[[#This Row],[Datum SAS]]-1)</f>
        <v>45828</v>
      </c>
      <c r="W1518">
        <f>WEEKNUM(PlanMasine[[#This Row],[Column2]],1)</f>
        <v>25</v>
      </c>
    </row>
    <row r="1519" spans="1:23" x14ac:dyDescent="0.25">
      <c r="A1519">
        <v>1029280</v>
      </c>
      <c r="B1519">
        <v>1</v>
      </c>
      <c r="C1519">
        <v>1029233</v>
      </c>
      <c r="D1519" t="s">
        <v>2017</v>
      </c>
      <c r="E1519">
        <v>18</v>
      </c>
      <c r="F1519">
        <v>6</v>
      </c>
      <c r="G1519">
        <v>0</v>
      </c>
      <c r="H1519">
        <v>0</v>
      </c>
      <c r="I1519" t="s">
        <v>5</v>
      </c>
      <c r="J1519" t="s">
        <v>570</v>
      </c>
      <c r="K1519" t="s">
        <v>1806</v>
      </c>
      <c r="L1519" s="3">
        <v>45855</v>
      </c>
      <c r="M15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19" s="3">
        <v>45831</v>
      </c>
      <c r="O1519" s="5">
        <f>IFERROR((PlanMasine[[#This Row],[Norma]]/PlanMasine[[#This Row],[Q]])*(PlanMasine[[#This Row],[Q]]/SUMIF(C:C,PlanMasine[[#This Row],[RN]],B:B)*PlanMasine[[#This Row],[KPLQ]]),0)</f>
        <v>3</v>
      </c>
      <c r="P1519">
        <v>215458</v>
      </c>
      <c r="Q1519">
        <f>COUNTIF(PROMJENA!A:A,PlanMasine[[#This Row],[KPL]]&amp;"-"&amp;PlanMasine[[#This Row],[RN]])</f>
        <v>0</v>
      </c>
      <c r="R1519">
        <f>IFERROR(INDEX(REDOSLIJED!A:A,MATCH(PlanMasine[[#This Row],[KPL]],REDOSLIJED!B:B,0)),MAX(REDOSLIJED!A:A)+1)</f>
        <v>45</v>
      </c>
      <c r="S1519" s="9">
        <f>SUM($M$2:M1519)</f>
        <v>5.9868055555556401</v>
      </c>
      <c r="T1519" s="3">
        <f>PlanMasine[[#This Row],[Datum SAS]]-1</f>
        <v>45830</v>
      </c>
      <c r="U1519">
        <f>WEEKDAY(PlanMasine[[#This Row],[ZAVRŠETAK MAŠINSKE]],2)</f>
        <v>7</v>
      </c>
      <c r="V1519" s="3">
        <f>IF(WEEKDAY(PlanMasine[[#This Row],[Datum SAS]]-1,2)=7,PlanMasine[[#This Row],[Datum SAS]]-3,PlanMasine[[#This Row],[Datum SAS]]-1)</f>
        <v>45828</v>
      </c>
      <c r="W1519">
        <f>WEEKNUM(PlanMasine[[#This Row],[Column2]],1)</f>
        <v>25</v>
      </c>
    </row>
    <row r="1520" spans="1:23" x14ac:dyDescent="0.25">
      <c r="A1520">
        <v>1029280</v>
      </c>
      <c r="B1520">
        <v>1</v>
      </c>
      <c r="C1520">
        <v>1029244</v>
      </c>
      <c r="D1520" t="s">
        <v>2013</v>
      </c>
      <c r="E1520">
        <v>30</v>
      </c>
      <c r="F1520">
        <v>6</v>
      </c>
      <c r="G1520">
        <v>0</v>
      </c>
      <c r="H1520">
        <v>0</v>
      </c>
      <c r="I1520" t="s">
        <v>5</v>
      </c>
      <c r="J1520" t="s">
        <v>570</v>
      </c>
      <c r="K1520" t="s">
        <v>1806</v>
      </c>
      <c r="L1520" s="3">
        <v>45855</v>
      </c>
      <c r="M15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20" s="3">
        <v>45831</v>
      </c>
      <c r="O1520" s="5">
        <f>IFERROR((PlanMasine[[#This Row],[Norma]]/PlanMasine[[#This Row],[Q]])*(PlanMasine[[#This Row],[Q]]/SUMIF(C:C,PlanMasine[[#This Row],[RN]],B:B)*PlanMasine[[#This Row],[KPLQ]]),0)</f>
        <v>5</v>
      </c>
      <c r="P1520">
        <v>215469</v>
      </c>
      <c r="Q1520">
        <f>COUNTIF(PROMJENA!A:A,PlanMasine[[#This Row],[KPL]]&amp;"-"&amp;PlanMasine[[#This Row],[RN]])</f>
        <v>0</v>
      </c>
      <c r="R1520">
        <f>IFERROR(INDEX(REDOSLIJED!A:A,MATCH(PlanMasine[[#This Row],[KPL]],REDOSLIJED!B:B,0)),MAX(REDOSLIJED!A:A)+1)</f>
        <v>45</v>
      </c>
      <c r="S1520" s="9">
        <f>SUM($M$2:M1520)</f>
        <v>5.9902777777778624</v>
      </c>
      <c r="T1520" s="3">
        <f>PlanMasine[[#This Row],[Datum SAS]]-1</f>
        <v>45830</v>
      </c>
      <c r="U1520">
        <f>WEEKDAY(PlanMasine[[#This Row],[ZAVRŠETAK MAŠINSKE]],2)</f>
        <v>7</v>
      </c>
      <c r="V1520" s="3">
        <f>IF(WEEKDAY(PlanMasine[[#This Row],[Datum SAS]]-1,2)=7,PlanMasine[[#This Row],[Datum SAS]]-3,PlanMasine[[#This Row],[Datum SAS]]-1)</f>
        <v>45828</v>
      </c>
      <c r="W1520">
        <f>WEEKNUM(PlanMasine[[#This Row],[Column2]],1)</f>
        <v>25</v>
      </c>
    </row>
    <row r="1521" spans="1:23" x14ac:dyDescent="0.25">
      <c r="A1521">
        <v>1029280</v>
      </c>
      <c r="B1521">
        <v>1</v>
      </c>
      <c r="C1521">
        <v>1029249</v>
      </c>
      <c r="D1521" t="s">
        <v>2079</v>
      </c>
      <c r="E1521">
        <v>9</v>
      </c>
      <c r="F1521">
        <v>6</v>
      </c>
      <c r="G1521">
        <v>0</v>
      </c>
      <c r="H1521">
        <v>0</v>
      </c>
      <c r="I1521" t="s">
        <v>5</v>
      </c>
      <c r="J1521" t="s">
        <v>570</v>
      </c>
      <c r="K1521" t="s">
        <v>1806</v>
      </c>
      <c r="L1521" s="3">
        <v>45855</v>
      </c>
      <c r="M15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21" s="3">
        <v>45831</v>
      </c>
      <c r="O1521" s="5">
        <f>IFERROR((PlanMasine[[#This Row],[Norma]]/PlanMasine[[#This Row],[Q]])*(PlanMasine[[#This Row],[Q]]/SUMIF(C:C,PlanMasine[[#This Row],[RN]],B:B)*PlanMasine[[#This Row],[KPLQ]]),0)</f>
        <v>1.5</v>
      </c>
      <c r="P1521">
        <v>215476</v>
      </c>
      <c r="Q1521">
        <f>COUNTIF(PROMJENA!A:A,PlanMasine[[#This Row],[KPL]]&amp;"-"&amp;PlanMasine[[#This Row],[RN]])</f>
        <v>0</v>
      </c>
      <c r="R1521">
        <f>IFERROR(INDEX(REDOSLIJED!A:A,MATCH(PlanMasine[[#This Row],[KPL]],REDOSLIJED!B:B,0)),MAX(REDOSLIJED!A:A)+1)</f>
        <v>45</v>
      </c>
      <c r="S1521" s="9">
        <f>SUM($M$2:M1521)</f>
        <v>5.991319444444529</v>
      </c>
      <c r="T1521" s="3">
        <f>PlanMasine[[#This Row],[Datum SAS]]-1</f>
        <v>45830</v>
      </c>
      <c r="U1521">
        <f>WEEKDAY(PlanMasine[[#This Row],[ZAVRŠETAK MAŠINSKE]],2)</f>
        <v>7</v>
      </c>
      <c r="V1521" s="3">
        <f>IF(WEEKDAY(PlanMasine[[#This Row],[Datum SAS]]-1,2)=7,PlanMasine[[#This Row],[Datum SAS]]-3,PlanMasine[[#This Row],[Datum SAS]]-1)</f>
        <v>45828</v>
      </c>
      <c r="W1521">
        <f>WEEKNUM(PlanMasine[[#This Row],[Column2]],1)</f>
        <v>25</v>
      </c>
    </row>
    <row r="1522" spans="1:23" x14ac:dyDescent="0.25">
      <c r="A1522">
        <v>1029280</v>
      </c>
      <c r="B1522">
        <v>1</v>
      </c>
      <c r="C1522">
        <v>1029239</v>
      </c>
      <c r="D1522" t="s">
        <v>2192</v>
      </c>
      <c r="E1522">
        <v>30</v>
      </c>
      <c r="F1522">
        <v>6</v>
      </c>
      <c r="G1522">
        <v>0</v>
      </c>
      <c r="H1522">
        <v>0</v>
      </c>
      <c r="I1522" t="s">
        <v>5</v>
      </c>
      <c r="J1522" t="s">
        <v>570</v>
      </c>
      <c r="K1522" t="s">
        <v>1806</v>
      </c>
      <c r="L1522" s="3">
        <v>45855</v>
      </c>
      <c r="M15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22" s="3">
        <v>45831</v>
      </c>
      <c r="O1522" s="5">
        <f>IFERROR((PlanMasine[[#This Row],[Norma]]/PlanMasine[[#This Row],[Q]])*(PlanMasine[[#This Row],[Q]]/SUMIF(C:C,PlanMasine[[#This Row],[RN]],B:B)*PlanMasine[[#This Row],[KPLQ]]),0)</f>
        <v>5</v>
      </c>
      <c r="P1522">
        <v>215464</v>
      </c>
      <c r="Q1522">
        <f>COUNTIF(PROMJENA!A:A,PlanMasine[[#This Row],[KPL]]&amp;"-"&amp;PlanMasine[[#This Row],[RN]])</f>
        <v>0</v>
      </c>
      <c r="R1522">
        <f>IFERROR(INDEX(REDOSLIJED!A:A,MATCH(PlanMasine[[#This Row],[KPL]],REDOSLIJED!B:B,0)),MAX(REDOSLIJED!A:A)+1)</f>
        <v>45</v>
      </c>
      <c r="S1522" s="9">
        <f>SUM($M$2:M1522)</f>
        <v>5.9947916666667513</v>
      </c>
      <c r="T1522" s="3">
        <f>PlanMasine[[#This Row],[Datum SAS]]-1</f>
        <v>45830</v>
      </c>
      <c r="U1522">
        <f>WEEKDAY(PlanMasine[[#This Row],[ZAVRŠETAK MAŠINSKE]],2)</f>
        <v>7</v>
      </c>
      <c r="V1522" s="3">
        <f>IF(WEEKDAY(PlanMasine[[#This Row],[Datum SAS]]-1,2)=7,PlanMasine[[#This Row],[Datum SAS]]-3,PlanMasine[[#This Row],[Datum SAS]]-1)</f>
        <v>45828</v>
      </c>
      <c r="W1522">
        <f>WEEKNUM(PlanMasine[[#This Row],[Column2]],1)</f>
        <v>25</v>
      </c>
    </row>
    <row r="1523" spans="1:23" x14ac:dyDescent="0.25">
      <c r="A1523">
        <v>1029280</v>
      </c>
      <c r="B1523">
        <v>1</v>
      </c>
      <c r="C1523">
        <v>1029245</v>
      </c>
      <c r="D1523" t="s">
        <v>2191</v>
      </c>
      <c r="E1523">
        <v>24</v>
      </c>
      <c r="F1523">
        <v>6</v>
      </c>
      <c r="G1523">
        <v>0</v>
      </c>
      <c r="H1523">
        <v>0</v>
      </c>
      <c r="I1523" t="s">
        <v>5</v>
      </c>
      <c r="J1523" t="s">
        <v>570</v>
      </c>
      <c r="K1523" t="s">
        <v>1806</v>
      </c>
      <c r="L1523" s="3">
        <v>45855</v>
      </c>
      <c r="M15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23" s="3">
        <v>45831</v>
      </c>
      <c r="O1523" s="5">
        <f>IFERROR((PlanMasine[[#This Row],[Norma]]/PlanMasine[[#This Row],[Q]])*(PlanMasine[[#This Row],[Q]]/SUMIF(C:C,PlanMasine[[#This Row],[RN]],B:B)*PlanMasine[[#This Row],[KPLQ]]),0)</f>
        <v>4</v>
      </c>
      <c r="P1523">
        <v>215470</v>
      </c>
      <c r="Q1523">
        <f>COUNTIF(PROMJENA!A:A,PlanMasine[[#This Row],[KPL]]&amp;"-"&amp;PlanMasine[[#This Row],[RN]])</f>
        <v>0</v>
      </c>
      <c r="R1523">
        <f>IFERROR(INDEX(REDOSLIJED!A:A,MATCH(PlanMasine[[#This Row],[KPL]],REDOSLIJED!B:B,0)),MAX(REDOSLIJED!A:A)+1)</f>
        <v>45</v>
      </c>
      <c r="S1523" s="9">
        <f>SUM($M$2:M1523)</f>
        <v>5.9975694444445296</v>
      </c>
      <c r="T1523" s="3">
        <f>PlanMasine[[#This Row],[Datum SAS]]-1</f>
        <v>45830</v>
      </c>
      <c r="U1523">
        <f>WEEKDAY(PlanMasine[[#This Row],[ZAVRŠETAK MAŠINSKE]],2)</f>
        <v>7</v>
      </c>
      <c r="V1523" s="3">
        <f>IF(WEEKDAY(PlanMasine[[#This Row],[Datum SAS]]-1,2)=7,PlanMasine[[#This Row],[Datum SAS]]-3,PlanMasine[[#This Row],[Datum SAS]]-1)</f>
        <v>45828</v>
      </c>
      <c r="W1523">
        <f>WEEKNUM(PlanMasine[[#This Row],[Column2]],1)</f>
        <v>25</v>
      </c>
    </row>
    <row r="1524" spans="1:23" x14ac:dyDescent="0.25">
      <c r="A1524">
        <v>1029280</v>
      </c>
      <c r="B1524">
        <v>1</v>
      </c>
      <c r="C1524">
        <v>1029242</v>
      </c>
      <c r="D1524" t="s">
        <v>2011</v>
      </c>
      <c r="E1524">
        <v>9</v>
      </c>
      <c r="F1524">
        <v>6</v>
      </c>
      <c r="G1524">
        <v>0</v>
      </c>
      <c r="H1524">
        <v>0</v>
      </c>
      <c r="I1524" t="s">
        <v>5</v>
      </c>
      <c r="J1524" t="s">
        <v>570</v>
      </c>
      <c r="K1524" t="s">
        <v>1806</v>
      </c>
      <c r="L1524" s="3">
        <v>45855</v>
      </c>
      <c r="M15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24" s="3">
        <v>45831</v>
      </c>
      <c r="O1524" s="5">
        <f>IFERROR((PlanMasine[[#This Row],[Norma]]/PlanMasine[[#This Row],[Q]])*(PlanMasine[[#This Row],[Q]]/SUMIF(C:C,PlanMasine[[#This Row],[RN]],B:B)*PlanMasine[[#This Row],[KPLQ]]),0)</f>
        <v>1.5</v>
      </c>
      <c r="P1524">
        <v>215467</v>
      </c>
      <c r="Q1524">
        <f>COUNTIF(PROMJENA!A:A,PlanMasine[[#This Row],[KPL]]&amp;"-"&amp;PlanMasine[[#This Row],[RN]])</f>
        <v>0</v>
      </c>
      <c r="R1524">
        <f>IFERROR(INDEX(REDOSLIJED!A:A,MATCH(PlanMasine[[#This Row],[KPL]],REDOSLIJED!B:B,0)),MAX(REDOSLIJED!A:A)+1)</f>
        <v>45</v>
      </c>
      <c r="S1524" s="9">
        <f>SUM($M$2:M1524)</f>
        <v>5.9986111111111962</v>
      </c>
      <c r="T1524" s="3">
        <f>PlanMasine[[#This Row],[Datum SAS]]-1</f>
        <v>45830</v>
      </c>
      <c r="U1524">
        <f>WEEKDAY(PlanMasine[[#This Row],[ZAVRŠETAK MAŠINSKE]],2)</f>
        <v>7</v>
      </c>
      <c r="V1524" s="3">
        <f>IF(WEEKDAY(PlanMasine[[#This Row],[Datum SAS]]-1,2)=7,PlanMasine[[#This Row],[Datum SAS]]-3,PlanMasine[[#This Row],[Datum SAS]]-1)</f>
        <v>45828</v>
      </c>
      <c r="W1524">
        <f>WEEKNUM(PlanMasine[[#This Row],[Column2]],1)</f>
        <v>25</v>
      </c>
    </row>
    <row r="1525" spans="1:23" x14ac:dyDescent="0.25">
      <c r="A1525">
        <v>1029280</v>
      </c>
      <c r="B1525">
        <v>1</v>
      </c>
      <c r="C1525">
        <v>1029238</v>
      </c>
      <c r="D1525" t="s">
        <v>2018</v>
      </c>
      <c r="E1525">
        <v>30</v>
      </c>
      <c r="F1525">
        <v>6</v>
      </c>
      <c r="G1525">
        <v>0</v>
      </c>
      <c r="H1525">
        <v>0</v>
      </c>
      <c r="I1525" t="s">
        <v>5</v>
      </c>
      <c r="J1525" t="s">
        <v>570</v>
      </c>
      <c r="K1525" t="s">
        <v>1806</v>
      </c>
      <c r="L1525" s="3">
        <v>45855</v>
      </c>
      <c r="M15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25" s="3">
        <v>45831</v>
      </c>
      <c r="O1525" s="5">
        <f>IFERROR((PlanMasine[[#This Row],[Norma]]/PlanMasine[[#This Row],[Q]])*(PlanMasine[[#This Row],[Q]]/SUMIF(C:C,PlanMasine[[#This Row],[RN]],B:B)*PlanMasine[[#This Row],[KPLQ]]),0)</f>
        <v>5</v>
      </c>
      <c r="P1525">
        <v>215463</v>
      </c>
      <c r="Q1525">
        <f>COUNTIF(PROMJENA!A:A,PlanMasine[[#This Row],[KPL]]&amp;"-"&amp;PlanMasine[[#This Row],[RN]])</f>
        <v>0</v>
      </c>
      <c r="R1525">
        <f>IFERROR(INDEX(REDOSLIJED!A:A,MATCH(PlanMasine[[#This Row],[KPL]],REDOSLIJED!B:B,0)),MAX(REDOSLIJED!A:A)+1)</f>
        <v>45</v>
      </c>
      <c r="S1525" s="9">
        <f>SUM($M$2:M1525)</f>
        <v>6.0020833333334185</v>
      </c>
      <c r="T1525" s="3">
        <f>PlanMasine[[#This Row],[Datum SAS]]-1</f>
        <v>45830</v>
      </c>
      <c r="U1525">
        <f>WEEKDAY(PlanMasine[[#This Row],[ZAVRŠETAK MAŠINSKE]],2)</f>
        <v>7</v>
      </c>
      <c r="V1525" s="3">
        <f>IF(WEEKDAY(PlanMasine[[#This Row],[Datum SAS]]-1,2)=7,PlanMasine[[#This Row],[Datum SAS]]-3,PlanMasine[[#This Row],[Datum SAS]]-1)</f>
        <v>45828</v>
      </c>
      <c r="W1525">
        <f>WEEKNUM(PlanMasine[[#This Row],[Column2]],1)</f>
        <v>25</v>
      </c>
    </row>
    <row r="1526" spans="1:23" x14ac:dyDescent="0.25">
      <c r="A1526">
        <v>1029281</v>
      </c>
      <c r="B1526">
        <v>1</v>
      </c>
      <c r="C1526">
        <v>1029255</v>
      </c>
      <c r="D1526" t="s">
        <v>2014</v>
      </c>
      <c r="E1526">
        <v>9</v>
      </c>
      <c r="F1526">
        <v>6</v>
      </c>
      <c r="G1526">
        <v>0</v>
      </c>
      <c r="H1526">
        <v>0</v>
      </c>
      <c r="I1526" t="s">
        <v>5</v>
      </c>
      <c r="J1526" t="s">
        <v>570</v>
      </c>
      <c r="K1526" t="s">
        <v>1806</v>
      </c>
      <c r="L1526" s="3">
        <v>45855</v>
      </c>
      <c r="M15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26" s="3">
        <v>45831</v>
      </c>
      <c r="O1526" s="5">
        <f>IFERROR((PlanMasine[[#This Row],[Norma]]/PlanMasine[[#This Row],[Q]])*(PlanMasine[[#This Row],[Q]]/SUMIF(C:C,PlanMasine[[#This Row],[RN]],B:B)*PlanMasine[[#This Row],[KPLQ]]),0)</f>
        <v>1.5</v>
      </c>
      <c r="P1526">
        <v>215484</v>
      </c>
      <c r="Q1526">
        <f>COUNTIF(PROMJENA!A:A,PlanMasine[[#This Row],[KPL]]&amp;"-"&amp;PlanMasine[[#This Row],[RN]])</f>
        <v>0</v>
      </c>
      <c r="R1526">
        <f>IFERROR(INDEX(REDOSLIJED!A:A,MATCH(PlanMasine[[#This Row],[KPL]],REDOSLIJED!B:B,0)),MAX(REDOSLIJED!A:A)+1)</f>
        <v>45</v>
      </c>
      <c r="S1526" s="9">
        <f>SUM($M$2:M1526)</f>
        <v>6.0031250000000851</v>
      </c>
      <c r="T1526" s="3">
        <f>PlanMasine[[#This Row],[Datum SAS]]-1</f>
        <v>45830</v>
      </c>
      <c r="U1526">
        <f>WEEKDAY(PlanMasine[[#This Row],[ZAVRŠETAK MAŠINSKE]],2)</f>
        <v>7</v>
      </c>
      <c r="V1526" s="3">
        <f>IF(WEEKDAY(PlanMasine[[#This Row],[Datum SAS]]-1,2)=7,PlanMasine[[#This Row],[Datum SAS]]-3,PlanMasine[[#This Row],[Datum SAS]]-1)</f>
        <v>45828</v>
      </c>
      <c r="W1526">
        <f>WEEKNUM(PlanMasine[[#This Row],[Column2]],1)</f>
        <v>25</v>
      </c>
    </row>
    <row r="1527" spans="1:23" x14ac:dyDescent="0.25">
      <c r="A1527">
        <v>1029281</v>
      </c>
      <c r="B1527">
        <v>1</v>
      </c>
      <c r="C1527">
        <v>1029249</v>
      </c>
      <c r="D1527" t="s">
        <v>2079</v>
      </c>
      <c r="E1527">
        <v>9</v>
      </c>
      <c r="F1527">
        <v>6</v>
      </c>
      <c r="G1527">
        <v>0</v>
      </c>
      <c r="H1527">
        <v>0</v>
      </c>
      <c r="I1527" t="s">
        <v>5</v>
      </c>
      <c r="J1527" t="s">
        <v>570</v>
      </c>
      <c r="K1527" t="s">
        <v>1806</v>
      </c>
      <c r="L1527" s="3">
        <v>45855</v>
      </c>
      <c r="M15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27" s="3">
        <v>45831</v>
      </c>
      <c r="O1527" s="5">
        <f>IFERROR((PlanMasine[[#This Row],[Norma]]/PlanMasine[[#This Row],[Q]])*(PlanMasine[[#This Row],[Q]]/SUMIF(C:C,PlanMasine[[#This Row],[RN]],B:B)*PlanMasine[[#This Row],[KPLQ]]),0)</f>
        <v>1.5</v>
      </c>
      <c r="P1527">
        <v>215476</v>
      </c>
      <c r="Q1527">
        <f>COUNTIF(PROMJENA!A:A,PlanMasine[[#This Row],[KPL]]&amp;"-"&amp;PlanMasine[[#This Row],[RN]])</f>
        <v>0</v>
      </c>
      <c r="R1527">
        <f>IFERROR(INDEX(REDOSLIJED!A:A,MATCH(PlanMasine[[#This Row],[KPL]],REDOSLIJED!B:B,0)),MAX(REDOSLIJED!A:A)+1)</f>
        <v>45</v>
      </c>
      <c r="S1527" s="9">
        <f>SUM($M$2:M1527)</f>
        <v>6.0041666666667517</v>
      </c>
      <c r="T1527" s="3">
        <f>PlanMasine[[#This Row],[Datum SAS]]-1</f>
        <v>45830</v>
      </c>
      <c r="U1527">
        <f>WEEKDAY(PlanMasine[[#This Row],[ZAVRŠETAK MAŠINSKE]],2)</f>
        <v>7</v>
      </c>
      <c r="V1527" s="3">
        <f>IF(WEEKDAY(PlanMasine[[#This Row],[Datum SAS]]-1,2)=7,PlanMasine[[#This Row],[Datum SAS]]-3,PlanMasine[[#This Row],[Datum SAS]]-1)</f>
        <v>45828</v>
      </c>
      <c r="W1527">
        <f>WEEKNUM(PlanMasine[[#This Row],[Column2]],1)</f>
        <v>25</v>
      </c>
    </row>
    <row r="1528" spans="1:23" x14ac:dyDescent="0.25">
      <c r="A1528">
        <v>1029281</v>
      </c>
      <c r="B1528">
        <v>1</v>
      </c>
      <c r="C1528">
        <v>1029245</v>
      </c>
      <c r="D1528" t="s">
        <v>2191</v>
      </c>
      <c r="E1528">
        <v>24</v>
      </c>
      <c r="F1528">
        <v>6</v>
      </c>
      <c r="G1528">
        <v>0</v>
      </c>
      <c r="H1528">
        <v>0</v>
      </c>
      <c r="I1528" t="s">
        <v>5</v>
      </c>
      <c r="J1528" t="s">
        <v>570</v>
      </c>
      <c r="K1528" t="s">
        <v>1806</v>
      </c>
      <c r="L1528" s="3">
        <v>45855</v>
      </c>
      <c r="M15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28" s="3">
        <v>45831</v>
      </c>
      <c r="O1528" s="5">
        <f>IFERROR((PlanMasine[[#This Row],[Norma]]/PlanMasine[[#This Row],[Q]])*(PlanMasine[[#This Row],[Q]]/SUMIF(C:C,PlanMasine[[#This Row],[RN]],B:B)*PlanMasine[[#This Row],[KPLQ]]),0)</f>
        <v>4</v>
      </c>
      <c r="P1528">
        <v>215470</v>
      </c>
      <c r="Q1528">
        <f>COUNTIF(PROMJENA!A:A,PlanMasine[[#This Row],[KPL]]&amp;"-"&amp;PlanMasine[[#This Row],[RN]])</f>
        <v>0</v>
      </c>
      <c r="R1528">
        <f>IFERROR(INDEX(REDOSLIJED!A:A,MATCH(PlanMasine[[#This Row],[KPL]],REDOSLIJED!B:B,0)),MAX(REDOSLIJED!A:A)+1)</f>
        <v>45</v>
      </c>
      <c r="S1528" s="9">
        <f>SUM($M$2:M1528)</f>
        <v>6.0069444444445299</v>
      </c>
      <c r="T1528" s="3">
        <f>PlanMasine[[#This Row],[Datum SAS]]-1</f>
        <v>45830</v>
      </c>
      <c r="U1528">
        <f>WEEKDAY(PlanMasine[[#This Row],[ZAVRŠETAK MAŠINSKE]],2)</f>
        <v>7</v>
      </c>
      <c r="V1528" s="3">
        <f>IF(WEEKDAY(PlanMasine[[#This Row],[Datum SAS]]-1,2)=7,PlanMasine[[#This Row],[Datum SAS]]-3,PlanMasine[[#This Row],[Datum SAS]]-1)</f>
        <v>45828</v>
      </c>
      <c r="W1528">
        <f>WEEKNUM(PlanMasine[[#This Row],[Column2]],1)</f>
        <v>25</v>
      </c>
    </row>
    <row r="1529" spans="1:23" x14ac:dyDescent="0.25">
      <c r="A1529">
        <v>1029281</v>
      </c>
      <c r="B1529">
        <v>1</v>
      </c>
      <c r="C1529">
        <v>1029236</v>
      </c>
      <c r="D1529" t="s">
        <v>2195</v>
      </c>
      <c r="E1529">
        <v>30</v>
      </c>
      <c r="F1529">
        <v>6</v>
      </c>
      <c r="G1529">
        <v>0</v>
      </c>
      <c r="H1529">
        <v>0</v>
      </c>
      <c r="I1529" t="s">
        <v>5</v>
      </c>
      <c r="J1529" t="s">
        <v>570</v>
      </c>
      <c r="K1529" t="s">
        <v>1806</v>
      </c>
      <c r="L1529" s="3">
        <v>45855</v>
      </c>
      <c r="M15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29" s="3">
        <v>45831</v>
      </c>
      <c r="O1529" s="5">
        <f>IFERROR((PlanMasine[[#This Row],[Norma]]/PlanMasine[[#This Row],[Q]])*(PlanMasine[[#This Row],[Q]]/SUMIF(C:C,PlanMasine[[#This Row],[RN]],B:B)*PlanMasine[[#This Row],[KPLQ]]),0)</f>
        <v>5</v>
      </c>
      <c r="P1529">
        <v>215461</v>
      </c>
      <c r="Q1529">
        <f>COUNTIF(PROMJENA!A:A,PlanMasine[[#This Row],[KPL]]&amp;"-"&amp;PlanMasine[[#This Row],[RN]])</f>
        <v>0</v>
      </c>
      <c r="R1529">
        <f>IFERROR(INDEX(REDOSLIJED!A:A,MATCH(PlanMasine[[#This Row],[KPL]],REDOSLIJED!B:B,0)),MAX(REDOSLIJED!A:A)+1)</f>
        <v>45</v>
      </c>
      <c r="S1529" s="9">
        <f>SUM($M$2:M1529)</f>
        <v>6.0104166666667522</v>
      </c>
      <c r="T1529" s="3">
        <f>PlanMasine[[#This Row],[Datum SAS]]-1</f>
        <v>45830</v>
      </c>
      <c r="U1529">
        <f>WEEKDAY(PlanMasine[[#This Row],[ZAVRŠETAK MAŠINSKE]],2)</f>
        <v>7</v>
      </c>
      <c r="V1529" s="3">
        <f>IF(WEEKDAY(PlanMasine[[#This Row],[Datum SAS]]-1,2)=7,PlanMasine[[#This Row],[Datum SAS]]-3,PlanMasine[[#This Row],[Datum SAS]]-1)</f>
        <v>45828</v>
      </c>
      <c r="W1529">
        <f>WEEKNUM(PlanMasine[[#This Row],[Column2]],1)</f>
        <v>25</v>
      </c>
    </row>
    <row r="1530" spans="1:23" x14ac:dyDescent="0.25">
      <c r="A1530">
        <v>1029281</v>
      </c>
      <c r="B1530">
        <v>1</v>
      </c>
      <c r="C1530">
        <v>1029244</v>
      </c>
      <c r="D1530" t="s">
        <v>2013</v>
      </c>
      <c r="E1530">
        <v>30</v>
      </c>
      <c r="F1530">
        <v>6</v>
      </c>
      <c r="G1530">
        <v>0</v>
      </c>
      <c r="H1530">
        <v>0</v>
      </c>
      <c r="I1530" t="s">
        <v>5</v>
      </c>
      <c r="J1530" t="s">
        <v>570</v>
      </c>
      <c r="K1530" t="s">
        <v>1806</v>
      </c>
      <c r="L1530" s="3">
        <v>45855</v>
      </c>
      <c r="M15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30" s="3">
        <v>45831</v>
      </c>
      <c r="O1530" s="5">
        <f>IFERROR((PlanMasine[[#This Row],[Norma]]/PlanMasine[[#This Row],[Q]])*(PlanMasine[[#This Row],[Q]]/SUMIF(C:C,PlanMasine[[#This Row],[RN]],B:B)*PlanMasine[[#This Row],[KPLQ]]),0)</f>
        <v>5</v>
      </c>
      <c r="P1530">
        <v>215469</v>
      </c>
      <c r="Q1530">
        <f>COUNTIF(PROMJENA!A:A,PlanMasine[[#This Row],[KPL]]&amp;"-"&amp;PlanMasine[[#This Row],[RN]])</f>
        <v>0</v>
      </c>
      <c r="R1530">
        <f>IFERROR(INDEX(REDOSLIJED!A:A,MATCH(PlanMasine[[#This Row],[KPL]],REDOSLIJED!B:B,0)),MAX(REDOSLIJED!A:A)+1)</f>
        <v>45</v>
      </c>
      <c r="S1530" s="9">
        <f>SUM($M$2:M1530)</f>
        <v>6.0138888888889745</v>
      </c>
      <c r="T1530" s="3">
        <f>PlanMasine[[#This Row],[Datum SAS]]-1</f>
        <v>45830</v>
      </c>
      <c r="U1530">
        <f>WEEKDAY(PlanMasine[[#This Row],[ZAVRŠETAK MAŠINSKE]],2)</f>
        <v>7</v>
      </c>
      <c r="V1530" s="3">
        <f>IF(WEEKDAY(PlanMasine[[#This Row],[Datum SAS]]-1,2)=7,PlanMasine[[#This Row],[Datum SAS]]-3,PlanMasine[[#This Row],[Datum SAS]]-1)</f>
        <v>45828</v>
      </c>
      <c r="W1530">
        <f>WEEKNUM(PlanMasine[[#This Row],[Column2]],1)</f>
        <v>25</v>
      </c>
    </row>
    <row r="1531" spans="1:23" x14ac:dyDescent="0.25">
      <c r="A1531">
        <v>1029281</v>
      </c>
      <c r="B1531">
        <v>1</v>
      </c>
      <c r="C1531">
        <v>1029238</v>
      </c>
      <c r="D1531" t="s">
        <v>2018</v>
      </c>
      <c r="E1531">
        <v>30</v>
      </c>
      <c r="F1531">
        <v>6</v>
      </c>
      <c r="G1531">
        <v>0</v>
      </c>
      <c r="H1531">
        <v>0</v>
      </c>
      <c r="I1531" t="s">
        <v>5</v>
      </c>
      <c r="J1531" t="s">
        <v>570</v>
      </c>
      <c r="K1531" t="s">
        <v>1806</v>
      </c>
      <c r="L1531" s="3">
        <v>45855</v>
      </c>
      <c r="M15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31" s="3">
        <v>45831</v>
      </c>
      <c r="O1531" s="5">
        <f>IFERROR((PlanMasine[[#This Row],[Norma]]/PlanMasine[[#This Row],[Q]])*(PlanMasine[[#This Row],[Q]]/SUMIF(C:C,PlanMasine[[#This Row],[RN]],B:B)*PlanMasine[[#This Row],[KPLQ]]),0)</f>
        <v>5</v>
      </c>
      <c r="P1531">
        <v>215463</v>
      </c>
      <c r="Q1531">
        <f>COUNTIF(PROMJENA!A:A,PlanMasine[[#This Row],[KPL]]&amp;"-"&amp;PlanMasine[[#This Row],[RN]])</f>
        <v>0</v>
      </c>
      <c r="R1531">
        <f>IFERROR(INDEX(REDOSLIJED!A:A,MATCH(PlanMasine[[#This Row],[KPL]],REDOSLIJED!B:B,0)),MAX(REDOSLIJED!A:A)+1)</f>
        <v>45</v>
      </c>
      <c r="S1531" s="9">
        <f>SUM($M$2:M1531)</f>
        <v>6.0173611111111969</v>
      </c>
      <c r="T1531" s="3">
        <f>PlanMasine[[#This Row],[Datum SAS]]-1</f>
        <v>45830</v>
      </c>
      <c r="U1531">
        <f>WEEKDAY(PlanMasine[[#This Row],[ZAVRŠETAK MAŠINSKE]],2)</f>
        <v>7</v>
      </c>
      <c r="V1531" s="3">
        <f>IF(WEEKDAY(PlanMasine[[#This Row],[Datum SAS]]-1,2)=7,PlanMasine[[#This Row],[Datum SAS]]-3,PlanMasine[[#This Row],[Datum SAS]]-1)</f>
        <v>45828</v>
      </c>
      <c r="W1531">
        <f>WEEKNUM(PlanMasine[[#This Row],[Column2]],1)</f>
        <v>25</v>
      </c>
    </row>
    <row r="1532" spans="1:23" x14ac:dyDescent="0.25">
      <c r="A1532">
        <v>1029281</v>
      </c>
      <c r="B1532">
        <v>1</v>
      </c>
      <c r="C1532">
        <v>1029242</v>
      </c>
      <c r="D1532" t="s">
        <v>2011</v>
      </c>
      <c r="E1532">
        <v>9</v>
      </c>
      <c r="F1532">
        <v>6</v>
      </c>
      <c r="G1532">
        <v>0</v>
      </c>
      <c r="H1532">
        <v>0</v>
      </c>
      <c r="I1532" t="s">
        <v>5</v>
      </c>
      <c r="J1532" t="s">
        <v>570</v>
      </c>
      <c r="K1532" t="s">
        <v>1806</v>
      </c>
      <c r="L1532" s="3">
        <v>45855</v>
      </c>
      <c r="M15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32" s="3">
        <v>45831</v>
      </c>
      <c r="O1532" s="5">
        <f>IFERROR((PlanMasine[[#This Row],[Norma]]/PlanMasine[[#This Row],[Q]])*(PlanMasine[[#This Row],[Q]]/SUMIF(C:C,PlanMasine[[#This Row],[RN]],B:B)*PlanMasine[[#This Row],[KPLQ]]),0)</f>
        <v>1.5</v>
      </c>
      <c r="P1532">
        <v>215467</v>
      </c>
      <c r="Q1532">
        <f>COUNTIF(PROMJENA!A:A,PlanMasine[[#This Row],[KPL]]&amp;"-"&amp;PlanMasine[[#This Row],[RN]])</f>
        <v>0</v>
      </c>
      <c r="R1532">
        <f>IFERROR(INDEX(REDOSLIJED!A:A,MATCH(PlanMasine[[#This Row],[KPL]],REDOSLIJED!B:B,0)),MAX(REDOSLIJED!A:A)+1)</f>
        <v>45</v>
      </c>
      <c r="S1532" s="9">
        <f>SUM($M$2:M1532)</f>
        <v>6.0184027777778635</v>
      </c>
      <c r="T1532" s="3">
        <f>PlanMasine[[#This Row],[Datum SAS]]-1</f>
        <v>45830</v>
      </c>
      <c r="U1532">
        <f>WEEKDAY(PlanMasine[[#This Row],[ZAVRŠETAK MAŠINSKE]],2)</f>
        <v>7</v>
      </c>
      <c r="V1532" s="3">
        <f>IF(WEEKDAY(PlanMasine[[#This Row],[Datum SAS]]-1,2)=7,PlanMasine[[#This Row],[Datum SAS]]-3,PlanMasine[[#This Row],[Datum SAS]]-1)</f>
        <v>45828</v>
      </c>
      <c r="W1532">
        <f>WEEKNUM(PlanMasine[[#This Row],[Column2]],1)</f>
        <v>25</v>
      </c>
    </row>
    <row r="1533" spans="1:23" x14ac:dyDescent="0.25">
      <c r="A1533">
        <v>1029281</v>
      </c>
      <c r="B1533">
        <v>1</v>
      </c>
      <c r="C1533">
        <v>1029239</v>
      </c>
      <c r="D1533" t="s">
        <v>2192</v>
      </c>
      <c r="E1533">
        <v>30</v>
      </c>
      <c r="F1533">
        <v>6</v>
      </c>
      <c r="G1533">
        <v>0</v>
      </c>
      <c r="H1533">
        <v>0</v>
      </c>
      <c r="I1533" t="s">
        <v>5</v>
      </c>
      <c r="J1533" t="s">
        <v>570</v>
      </c>
      <c r="K1533" t="s">
        <v>1806</v>
      </c>
      <c r="L1533" s="3">
        <v>45855</v>
      </c>
      <c r="M15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33" s="3">
        <v>45831</v>
      </c>
      <c r="O1533" s="5">
        <f>IFERROR((PlanMasine[[#This Row],[Norma]]/PlanMasine[[#This Row],[Q]])*(PlanMasine[[#This Row],[Q]]/SUMIF(C:C,PlanMasine[[#This Row],[RN]],B:B)*PlanMasine[[#This Row],[KPLQ]]),0)</f>
        <v>5</v>
      </c>
      <c r="P1533">
        <v>215464</v>
      </c>
      <c r="Q1533">
        <f>COUNTIF(PROMJENA!A:A,PlanMasine[[#This Row],[KPL]]&amp;"-"&amp;PlanMasine[[#This Row],[RN]])</f>
        <v>0</v>
      </c>
      <c r="R1533">
        <f>IFERROR(INDEX(REDOSLIJED!A:A,MATCH(PlanMasine[[#This Row],[KPL]],REDOSLIJED!B:B,0)),MAX(REDOSLIJED!A:A)+1)</f>
        <v>45</v>
      </c>
      <c r="S1533" s="9">
        <f>SUM($M$2:M1533)</f>
        <v>6.0218750000000858</v>
      </c>
      <c r="T1533" s="3">
        <f>PlanMasine[[#This Row],[Datum SAS]]-1</f>
        <v>45830</v>
      </c>
      <c r="U1533">
        <f>WEEKDAY(PlanMasine[[#This Row],[ZAVRŠETAK MAŠINSKE]],2)</f>
        <v>7</v>
      </c>
      <c r="V1533" s="3">
        <f>IF(WEEKDAY(PlanMasine[[#This Row],[Datum SAS]]-1,2)=7,PlanMasine[[#This Row],[Datum SAS]]-3,PlanMasine[[#This Row],[Datum SAS]]-1)</f>
        <v>45828</v>
      </c>
      <c r="W1533">
        <f>WEEKNUM(PlanMasine[[#This Row],[Column2]],1)</f>
        <v>25</v>
      </c>
    </row>
    <row r="1534" spans="1:23" x14ac:dyDescent="0.25">
      <c r="A1534">
        <v>1029281</v>
      </c>
      <c r="B1534">
        <v>1</v>
      </c>
      <c r="C1534">
        <v>1029237</v>
      </c>
      <c r="D1534" t="s">
        <v>2082</v>
      </c>
      <c r="E1534">
        <v>36</v>
      </c>
      <c r="F1534">
        <v>6</v>
      </c>
      <c r="G1534">
        <v>0</v>
      </c>
      <c r="H1534">
        <v>0</v>
      </c>
      <c r="I1534" t="s">
        <v>5</v>
      </c>
      <c r="J1534" t="s">
        <v>570</v>
      </c>
      <c r="K1534" t="s">
        <v>1806</v>
      </c>
      <c r="L1534" s="3">
        <v>45855</v>
      </c>
      <c r="M15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534" s="3">
        <v>45831</v>
      </c>
      <c r="O1534" s="5">
        <f>IFERROR((PlanMasine[[#This Row],[Norma]]/PlanMasine[[#This Row],[Q]])*(PlanMasine[[#This Row],[Q]]/SUMIF(C:C,PlanMasine[[#This Row],[RN]],B:B)*PlanMasine[[#This Row],[KPLQ]]),0)</f>
        <v>6</v>
      </c>
      <c r="P1534">
        <v>215462</v>
      </c>
      <c r="Q1534">
        <f>COUNTIF(PROMJENA!A:A,PlanMasine[[#This Row],[KPL]]&amp;"-"&amp;PlanMasine[[#This Row],[RN]])</f>
        <v>0</v>
      </c>
      <c r="R1534">
        <f>IFERROR(INDEX(REDOSLIJED!A:A,MATCH(PlanMasine[[#This Row],[KPL]],REDOSLIJED!B:B,0)),MAX(REDOSLIJED!A:A)+1)</f>
        <v>45</v>
      </c>
      <c r="S1534" s="9">
        <f>SUM($M$2:M1534)</f>
        <v>6.0260416666667522</v>
      </c>
      <c r="T1534" s="3">
        <f>PlanMasine[[#This Row],[Datum SAS]]-1</f>
        <v>45830</v>
      </c>
      <c r="U1534">
        <f>WEEKDAY(PlanMasine[[#This Row],[ZAVRŠETAK MAŠINSKE]],2)</f>
        <v>7</v>
      </c>
      <c r="V1534" s="3">
        <f>IF(WEEKDAY(PlanMasine[[#This Row],[Datum SAS]]-1,2)=7,PlanMasine[[#This Row],[Datum SAS]]-3,PlanMasine[[#This Row],[Datum SAS]]-1)</f>
        <v>45828</v>
      </c>
      <c r="W1534">
        <f>WEEKNUM(PlanMasine[[#This Row],[Column2]],1)</f>
        <v>25</v>
      </c>
    </row>
    <row r="1535" spans="1:23" x14ac:dyDescent="0.25">
      <c r="A1535">
        <v>1029281</v>
      </c>
      <c r="B1535">
        <v>1</v>
      </c>
      <c r="C1535">
        <v>1029233</v>
      </c>
      <c r="D1535" t="s">
        <v>2017</v>
      </c>
      <c r="E1535">
        <v>18</v>
      </c>
      <c r="F1535">
        <v>6</v>
      </c>
      <c r="G1535">
        <v>0</v>
      </c>
      <c r="H1535">
        <v>0</v>
      </c>
      <c r="I1535" t="s">
        <v>5</v>
      </c>
      <c r="J1535" t="s">
        <v>570</v>
      </c>
      <c r="K1535" t="s">
        <v>1806</v>
      </c>
      <c r="L1535" s="3">
        <v>45855</v>
      </c>
      <c r="M15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35" s="3">
        <v>45831</v>
      </c>
      <c r="O1535" s="5">
        <f>IFERROR((PlanMasine[[#This Row],[Norma]]/PlanMasine[[#This Row],[Q]])*(PlanMasine[[#This Row],[Q]]/SUMIF(C:C,PlanMasine[[#This Row],[RN]],B:B)*PlanMasine[[#This Row],[KPLQ]]),0)</f>
        <v>3</v>
      </c>
      <c r="P1535">
        <v>215458</v>
      </c>
      <c r="Q1535">
        <f>COUNTIF(PROMJENA!A:A,PlanMasine[[#This Row],[KPL]]&amp;"-"&amp;PlanMasine[[#This Row],[RN]])</f>
        <v>0</v>
      </c>
      <c r="R1535">
        <f>IFERROR(INDEX(REDOSLIJED!A:A,MATCH(PlanMasine[[#This Row],[KPL]],REDOSLIJED!B:B,0)),MAX(REDOSLIJED!A:A)+1)</f>
        <v>45</v>
      </c>
      <c r="S1535" s="9">
        <f>SUM($M$2:M1535)</f>
        <v>6.0281250000000854</v>
      </c>
      <c r="T1535" s="3">
        <f>PlanMasine[[#This Row],[Datum SAS]]-1</f>
        <v>45830</v>
      </c>
      <c r="U1535">
        <f>WEEKDAY(PlanMasine[[#This Row],[ZAVRŠETAK MAŠINSKE]],2)</f>
        <v>7</v>
      </c>
      <c r="V1535" s="3">
        <f>IF(WEEKDAY(PlanMasine[[#This Row],[Datum SAS]]-1,2)=7,PlanMasine[[#This Row],[Datum SAS]]-3,PlanMasine[[#This Row],[Datum SAS]]-1)</f>
        <v>45828</v>
      </c>
      <c r="W1535">
        <f>WEEKNUM(PlanMasine[[#This Row],[Column2]],1)</f>
        <v>25</v>
      </c>
    </row>
    <row r="1536" spans="1:23" x14ac:dyDescent="0.25">
      <c r="A1536">
        <v>1029281</v>
      </c>
      <c r="B1536">
        <v>1</v>
      </c>
      <c r="C1536">
        <v>1029234</v>
      </c>
      <c r="D1536" t="s">
        <v>1600</v>
      </c>
      <c r="E1536">
        <v>18</v>
      </c>
      <c r="F1536">
        <v>6</v>
      </c>
      <c r="G1536">
        <v>0</v>
      </c>
      <c r="H1536">
        <v>0</v>
      </c>
      <c r="I1536" t="s">
        <v>5</v>
      </c>
      <c r="J1536" t="s">
        <v>570</v>
      </c>
      <c r="K1536" t="s">
        <v>1806</v>
      </c>
      <c r="L1536" s="3">
        <v>45855</v>
      </c>
      <c r="M15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36" s="3">
        <v>45831</v>
      </c>
      <c r="O1536" s="5">
        <f>IFERROR((PlanMasine[[#This Row],[Norma]]/PlanMasine[[#This Row],[Q]])*(PlanMasine[[#This Row],[Q]]/SUMIF(C:C,PlanMasine[[#This Row],[RN]],B:B)*PlanMasine[[#This Row],[KPLQ]]),0)</f>
        <v>3</v>
      </c>
      <c r="P1536">
        <v>215459</v>
      </c>
      <c r="Q1536">
        <f>COUNTIF(PROMJENA!A:A,PlanMasine[[#This Row],[KPL]]&amp;"-"&amp;PlanMasine[[#This Row],[RN]])</f>
        <v>0</v>
      </c>
      <c r="R1536">
        <f>IFERROR(INDEX(REDOSLIJED!A:A,MATCH(PlanMasine[[#This Row],[KPL]],REDOSLIJED!B:B,0)),MAX(REDOSLIJED!A:A)+1)</f>
        <v>45</v>
      </c>
      <c r="S1536" s="9">
        <f>SUM($M$2:M1536)</f>
        <v>6.0302083333334187</v>
      </c>
      <c r="T1536" s="3">
        <f>PlanMasine[[#This Row],[Datum SAS]]-1</f>
        <v>45830</v>
      </c>
      <c r="U1536">
        <f>WEEKDAY(PlanMasine[[#This Row],[ZAVRŠETAK MAŠINSKE]],2)</f>
        <v>7</v>
      </c>
      <c r="V1536" s="3">
        <f>IF(WEEKDAY(PlanMasine[[#This Row],[Datum SAS]]-1,2)=7,PlanMasine[[#This Row],[Datum SAS]]-3,PlanMasine[[#This Row],[Datum SAS]]-1)</f>
        <v>45828</v>
      </c>
      <c r="W1536">
        <f>WEEKNUM(PlanMasine[[#This Row],[Column2]],1)</f>
        <v>25</v>
      </c>
    </row>
    <row r="1537" spans="1:23" x14ac:dyDescent="0.25">
      <c r="A1537">
        <v>1029281</v>
      </c>
      <c r="B1537">
        <v>1</v>
      </c>
      <c r="C1537">
        <v>1029235</v>
      </c>
      <c r="D1537" t="s">
        <v>1609</v>
      </c>
      <c r="E1537">
        <v>48</v>
      </c>
      <c r="F1537">
        <v>6</v>
      </c>
      <c r="G1537">
        <v>0</v>
      </c>
      <c r="H1537">
        <v>0</v>
      </c>
      <c r="I1537" t="s">
        <v>5</v>
      </c>
      <c r="J1537" t="s">
        <v>570</v>
      </c>
      <c r="K1537" t="s">
        <v>1806</v>
      </c>
      <c r="L1537" s="3">
        <v>45855</v>
      </c>
      <c r="M15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537" s="3">
        <v>45831</v>
      </c>
      <c r="O1537" s="5">
        <f>IFERROR((PlanMasine[[#This Row],[Norma]]/PlanMasine[[#This Row],[Q]])*(PlanMasine[[#This Row],[Q]]/SUMIF(C:C,PlanMasine[[#This Row],[RN]],B:B)*PlanMasine[[#This Row],[KPLQ]]),0)</f>
        <v>8</v>
      </c>
      <c r="P1537">
        <v>215460</v>
      </c>
      <c r="Q1537">
        <f>COUNTIF(PROMJENA!A:A,PlanMasine[[#This Row],[KPL]]&amp;"-"&amp;PlanMasine[[#This Row],[RN]])</f>
        <v>0</v>
      </c>
      <c r="R1537">
        <f>IFERROR(INDEX(REDOSLIJED!A:A,MATCH(PlanMasine[[#This Row],[KPL]],REDOSLIJED!B:B,0)),MAX(REDOSLIJED!A:A)+1)</f>
        <v>45</v>
      </c>
      <c r="S1537" s="9">
        <f>SUM($M$2:M1537)</f>
        <v>6.0357638888889742</v>
      </c>
      <c r="T1537" s="3">
        <f>PlanMasine[[#This Row],[Datum SAS]]-1</f>
        <v>45830</v>
      </c>
      <c r="U1537">
        <f>WEEKDAY(PlanMasine[[#This Row],[ZAVRŠETAK MAŠINSKE]],2)</f>
        <v>7</v>
      </c>
      <c r="V1537" s="3">
        <f>IF(WEEKDAY(PlanMasine[[#This Row],[Datum SAS]]-1,2)=7,PlanMasine[[#This Row],[Datum SAS]]-3,PlanMasine[[#This Row],[Datum SAS]]-1)</f>
        <v>45828</v>
      </c>
      <c r="W1537">
        <f>WEEKNUM(PlanMasine[[#This Row],[Column2]],1)</f>
        <v>25</v>
      </c>
    </row>
    <row r="1538" spans="1:23" x14ac:dyDescent="0.25">
      <c r="A1538">
        <v>1029282</v>
      </c>
      <c r="B1538">
        <v>1</v>
      </c>
      <c r="C1538">
        <v>1029233</v>
      </c>
      <c r="D1538" t="s">
        <v>2017</v>
      </c>
      <c r="E1538">
        <v>18</v>
      </c>
      <c r="F1538">
        <v>6</v>
      </c>
      <c r="G1538">
        <v>0</v>
      </c>
      <c r="H1538">
        <v>0</v>
      </c>
      <c r="I1538" t="s">
        <v>5</v>
      </c>
      <c r="J1538" t="s">
        <v>570</v>
      </c>
      <c r="K1538" t="s">
        <v>1806</v>
      </c>
      <c r="L1538" s="3">
        <v>45855</v>
      </c>
      <c r="M15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38" s="3">
        <v>45831</v>
      </c>
      <c r="O1538" s="5">
        <f>IFERROR((PlanMasine[[#This Row],[Norma]]/PlanMasine[[#This Row],[Q]])*(PlanMasine[[#This Row],[Q]]/SUMIF(C:C,PlanMasine[[#This Row],[RN]],B:B)*PlanMasine[[#This Row],[KPLQ]]),0)</f>
        <v>3</v>
      </c>
      <c r="P1538">
        <v>215458</v>
      </c>
      <c r="Q1538">
        <f>COUNTIF(PROMJENA!A:A,PlanMasine[[#This Row],[KPL]]&amp;"-"&amp;PlanMasine[[#This Row],[RN]])</f>
        <v>0</v>
      </c>
      <c r="R1538">
        <f>IFERROR(INDEX(REDOSLIJED!A:A,MATCH(PlanMasine[[#This Row],[KPL]],REDOSLIJED!B:B,0)),MAX(REDOSLIJED!A:A)+1)</f>
        <v>45</v>
      </c>
      <c r="S1538" s="9">
        <f>SUM($M$2:M1538)</f>
        <v>6.0378472222223074</v>
      </c>
      <c r="T1538" s="3">
        <f>PlanMasine[[#This Row],[Datum SAS]]-1</f>
        <v>45830</v>
      </c>
      <c r="U1538">
        <f>WEEKDAY(PlanMasine[[#This Row],[ZAVRŠETAK MAŠINSKE]],2)</f>
        <v>7</v>
      </c>
      <c r="V1538" s="3">
        <f>IF(WEEKDAY(PlanMasine[[#This Row],[Datum SAS]]-1,2)=7,PlanMasine[[#This Row],[Datum SAS]]-3,PlanMasine[[#This Row],[Datum SAS]]-1)</f>
        <v>45828</v>
      </c>
      <c r="W1538">
        <f>WEEKNUM(PlanMasine[[#This Row],[Column2]],1)</f>
        <v>25</v>
      </c>
    </row>
    <row r="1539" spans="1:23" x14ac:dyDescent="0.25">
      <c r="A1539">
        <v>1029282</v>
      </c>
      <c r="B1539">
        <v>1</v>
      </c>
      <c r="C1539">
        <v>1029234</v>
      </c>
      <c r="D1539" t="s">
        <v>1600</v>
      </c>
      <c r="E1539">
        <v>18</v>
      </c>
      <c r="F1539">
        <v>6</v>
      </c>
      <c r="G1539">
        <v>0</v>
      </c>
      <c r="H1539">
        <v>0</v>
      </c>
      <c r="I1539" t="s">
        <v>5</v>
      </c>
      <c r="J1539" t="s">
        <v>570</v>
      </c>
      <c r="K1539" t="s">
        <v>1806</v>
      </c>
      <c r="L1539" s="3">
        <v>45855</v>
      </c>
      <c r="M15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39" s="3">
        <v>45831</v>
      </c>
      <c r="O1539" s="5">
        <f>IFERROR((PlanMasine[[#This Row],[Norma]]/PlanMasine[[#This Row],[Q]])*(PlanMasine[[#This Row],[Q]]/SUMIF(C:C,PlanMasine[[#This Row],[RN]],B:B)*PlanMasine[[#This Row],[KPLQ]]),0)</f>
        <v>3</v>
      </c>
      <c r="P1539">
        <v>215459</v>
      </c>
      <c r="Q1539">
        <f>COUNTIF(PROMJENA!A:A,PlanMasine[[#This Row],[KPL]]&amp;"-"&amp;PlanMasine[[#This Row],[RN]])</f>
        <v>0</v>
      </c>
      <c r="R1539">
        <f>IFERROR(INDEX(REDOSLIJED!A:A,MATCH(PlanMasine[[#This Row],[KPL]],REDOSLIJED!B:B,0)),MAX(REDOSLIJED!A:A)+1)</f>
        <v>45</v>
      </c>
      <c r="S1539" s="9">
        <f>SUM($M$2:M1539)</f>
        <v>6.0399305555556406</v>
      </c>
      <c r="T1539" s="3">
        <f>PlanMasine[[#This Row],[Datum SAS]]-1</f>
        <v>45830</v>
      </c>
      <c r="U1539">
        <f>WEEKDAY(PlanMasine[[#This Row],[ZAVRŠETAK MAŠINSKE]],2)</f>
        <v>7</v>
      </c>
      <c r="V1539" s="3">
        <f>IF(WEEKDAY(PlanMasine[[#This Row],[Datum SAS]]-1,2)=7,PlanMasine[[#This Row],[Datum SAS]]-3,PlanMasine[[#This Row],[Datum SAS]]-1)</f>
        <v>45828</v>
      </c>
      <c r="W1539">
        <f>WEEKNUM(PlanMasine[[#This Row],[Column2]],1)</f>
        <v>25</v>
      </c>
    </row>
    <row r="1540" spans="1:23" x14ac:dyDescent="0.25">
      <c r="A1540">
        <v>1029282</v>
      </c>
      <c r="B1540">
        <v>1</v>
      </c>
      <c r="C1540">
        <v>1029237</v>
      </c>
      <c r="D1540" t="s">
        <v>2082</v>
      </c>
      <c r="E1540">
        <v>36</v>
      </c>
      <c r="F1540">
        <v>6</v>
      </c>
      <c r="G1540">
        <v>0</v>
      </c>
      <c r="H1540">
        <v>0</v>
      </c>
      <c r="I1540" t="s">
        <v>5</v>
      </c>
      <c r="J1540" t="s">
        <v>570</v>
      </c>
      <c r="K1540" t="s">
        <v>1806</v>
      </c>
      <c r="L1540" s="3">
        <v>45855</v>
      </c>
      <c r="M15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540" s="3">
        <v>45831</v>
      </c>
      <c r="O1540" s="5">
        <f>IFERROR((PlanMasine[[#This Row],[Norma]]/PlanMasine[[#This Row],[Q]])*(PlanMasine[[#This Row],[Q]]/SUMIF(C:C,PlanMasine[[#This Row],[RN]],B:B)*PlanMasine[[#This Row],[KPLQ]]),0)</f>
        <v>6</v>
      </c>
      <c r="P1540">
        <v>215462</v>
      </c>
      <c r="Q1540">
        <f>COUNTIF(PROMJENA!A:A,PlanMasine[[#This Row],[KPL]]&amp;"-"&amp;PlanMasine[[#This Row],[RN]])</f>
        <v>0</v>
      </c>
      <c r="R1540">
        <f>IFERROR(INDEX(REDOSLIJED!A:A,MATCH(PlanMasine[[#This Row],[KPL]],REDOSLIJED!B:B,0)),MAX(REDOSLIJED!A:A)+1)</f>
        <v>45</v>
      </c>
      <c r="S1540" s="9">
        <f>SUM($M$2:M1540)</f>
        <v>6.0440972222223071</v>
      </c>
      <c r="T1540" s="3">
        <f>PlanMasine[[#This Row],[Datum SAS]]-1</f>
        <v>45830</v>
      </c>
      <c r="U1540">
        <f>WEEKDAY(PlanMasine[[#This Row],[ZAVRŠETAK MAŠINSKE]],2)</f>
        <v>7</v>
      </c>
      <c r="V1540" s="3">
        <f>IF(WEEKDAY(PlanMasine[[#This Row],[Datum SAS]]-1,2)=7,PlanMasine[[#This Row],[Datum SAS]]-3,PlanMasine[[#This Row],[Datum SAS]]-1)</f>
        <v>45828</v>
      </c>
      <c r="W1540">
        <f>WEEKNUM(PlanMasine[[#This Row],[Column2]],1)</f>
        <v>25</v>
      </c>
    </row>
    <row r="1541" spans="1:23" x14ac:dyDescent="0.25">
      <c r="A1541">
        <v>1029282</v>
      </c>
      <c r="B1541">
        <v>1</v>
      </c>
      <c r="C1541">
        <v>1029236</v>
      </c>
      <c r="D1541" t="s">
        <v>2195</v>
      </c>
      <c r="E1541">
        <v>30</v>
      </c>
      <c r="F1541">
        <v>6</v>
      </c>
      <c r="G1541">
        <v>0</v>
      </c>
      <c r="H1541">
        <v>0</v>
      </c>
      <c r="I1541" t="s">
        <v>5</v>
      </c>
      <c r="J1541" t="s">
        <v>570</v>
      </c>
      <c r="K1541" t="s">
        <v>1806</v>
      </c>
      <c r="L1541" s="3">
        <v>45855</v>
      </c>
      <c r="M15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41" s="3">
        <v>45831</v>
      </c>
      <c r="O1541" s="5">
        <f>IFERROR((PlanMasine[[#This Row],[Norma]]/PlanMasine[[#This Row],[Q]])*(PlanMasine[[#This Row],[Q]]/SUMIF(C:C,PlanMasine[[#This Row],[RN]],B:B)*PlanMasine[[#This Row],[KPLQ]]),0)</f>
        <v>5</v>
      </c>
      <c r="P1541">
        <v>215461</v>
      </c>
      <c r="Q1541">
        <f>COUNTIF(PROMJENA!A:A,PlanMasine[[#This Row],[KPL]]&amp;"-"&amp;PlanMasine[[#This Row],[RN]])</f>
        <v>0</v>
      </c>
      <c r="R1541">
        <f>IFERROR(INDEX(REDOSLIJED!A:A,MATCH(PlanMasine[[#This Row],[KPL]],REDOSLIJED!B:B,0)),MAX(REDOSLIJED!A:A)+1)</f>
        <v>45</v>
      </c>
      <c r="S1541" s="9">
        <f>SUM($M$2:M1541)</f>
        <v>6.0475694444445294</v>
      </c>
      <c r="T1541" s="3">
        <f>PlanMasine[[#This Row],[Datum SAS]]-1</f>
        <v>45830</v>
      </c>
      <c r="U1541">
        <f>WEEKDAY(PlanMasine[[#This Row],[ZAVRŠETAK MAŠINSKE]],2)</f>
        <v>7</v>
      </c>
      <c r="V1541" s="3">
        <f>IF(WEEKDAY(PlanMasine[[#This Row],[Datum SAS]]-1,2)=7,PlanMasine[[#This Row],[Datum SAS]]-3,PlanMasine[[#This Row],[Datum SAS]]-1)</f>
        <v>45828</v>
      </c>
      <c r="W1541">
        <f>WEEKNUM(PlanMasine[[#This Row],[Column2]],1)</f>
        <v>25</v>
      </c>
    </row>
    <row r="1542" spans="1:23" x14ac:dyDescent="0.25">
      <c r="A1542">
        <v>1029282</v>
      </c>
      <c r="B1542">
        <v>1</v>
      </c>
      <c r="C1542">
        <v>1029235</v>
      </c>
      <c r="D1542" t="s">
        <v>1609</v>
      </c>
      <c r="E1542">
        <v>48</v>
      </c>
      <c r="F1542">
        <v>6</v>
      </c>
      <c r="G1542">
        <v>0</v>
      </c>
      <c r="H1542">
        <v>0</v>
      </c>
      <c r="I1542" t="s">
        <v>5</v>
      </c>
      <c r="J1542" t="s">
        <v>570</v>
      </c>
      <c r="K1542" t="s">
        <v>1806</v>
      </c>
      <c r="L1542" s="3">
        <v>45855</v>
      </c>
      <c r="M15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542" s="3">
        <v>45831</v>
      </c>
      <c r="O1542" s="5">
        <f>IFERROR((PlanMasine[[#This Row],[Norma]]/PlanMasine[[#This Row],[Q]])*(PlanMasine[[#This Row],[Q]]/SUMIF(C:C,PlanMasine[[#This Row],[RN]],B:B)*PlanMasine[[#This Row],[KPLQ]]),0)</f>
        <v>8</v>
      </c>
      <c r="P1542">
        <v>215460</v>
      </c>
      <c r="Q1542">
        <f>COUNTIF(PROMJENA!A:A,PlanMasine[[#This Row],[KPL]]&amp;"-"&amp;PlanMasine[[#This Row],[RN]])</f>
        <v>0</v>
      </c>
      <c r="R1542">
        <f>IFERROR(INDEX(REDOSLIJED!A:A,MATCH(PlanMasine[[#This Row],[KPL]],REDOSLIJED!B:B,0)),MAX(REDOSLIJED!A:A)+1)</f>
        <v>45</v>
      </c>
      <c r="S1542" s="9">
        <f>SUM($M$2:M1542)</f>
        <v>6.0531250000000849</v>
      </c>
      <c r="T1542" s="3">
        <f>PlanMasine[[#This Row],[Datum SAS]]-1</f>
        <v>45830</v>
      </c>
      <c r="U1542">
        <f>WEEKDAY(PlanMasine[[#This Row],[ZAVRŠETAK MAŠINSKE]],2)</f>
        <v>7</v>
      </c>
      <c r="V1542" s="3">
        <f>IF(WEEKDAY(PlanMasine[[#This Row],[Datum SAS]]-1,2)=7,PlanMasine[[#This Row],[Datum SAS]]-3,PlanMasine[[#This Row],[Datum SAS]]-1)</f>
        <v>45828</v>
      </c>
      <c r="W1542">
        <f>WEEKNUM(PlanMasine[[#This Row],[Column2]],1)</f>
        <v>25</v>
      </c>
    </row>
    <row r="1543" spans="1:23" x14ac:dyDescent="0.25">
      <c r="A1543">
        <v>1029282</v>
      </c>
      <c r="B1543">
        <v>1</v>
      </c>
      <c r="C1543">
        <v>1029249</v>
      </c>
      <c r="D1543" t="s">
        <v>2079</v>
      </c>
      <c r="E1543">
        <v>9</v>
      </c>
      <c r="F1543">
        <v>6</v>
      </c>
      <c r="G1543">
        <v>0</v>
      </c>
      <c r="H1543">
        <v>0</v>
      </c>
      <c r="I1543" t="s">
        <v>5</v>
      </c>
      <c r="J1543" t="s">
        <v>570</v>
      </c>
      <c r="K1543" t="s">
        <v>1806</v>
      </c>
      <c r="L1543" s="3">
        <v>45855</v>
      </c>
      <c r="M15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43" s="3">
        <v>45831</v>
      </c>
      <c r="O1543" s="5">
        <f>IFERROR((PlanMasine[[#This Row],[Norma]]/PlanMasine[[#This Row],[Q]])*(PlanMasine[[#This Row],[Q]]/SUMIF(C:C,PlanMasine[[#This Row],[RN]],B:B)*PlanMasine[[#This Row],[KPLQ]]),0)</f>
        <v>1.5</v>
      </c>
      <c r="P1543">
        <v>215476</v>
      </c>
      <c r="Q1543">
        <f>COUNTIF(PROMJENA!A:A,PlanMasine[[#This Row],[KPL]]&amp;"-"&amp;PlanMasine[[#This Row],[RN]])</f>
        <v>0</v>
      </c>
      <c r="R1543">
        <f>IFERROR(INDEX(REDOSLIJED!A:A,MATCH(PlanMasine[[#This Row],[KPL]],REDOSLIJED!B:B,0)),MAX(REDOSLIJED!A:A)+1)</f>
        <v>45</v>
      </c>
      <c r="S1543" s="9">
        <f>SUM($M$2:M1543)</f>
        <v>6.0541666666667515</v>
      </c>
      <c r="T1543" s="3">
        <f>PlanMasine[[#This Row],[Datum SAS]]-1</f>
        <v>45830</v>
      </c>
      <c r="U1543">
        <f>WEEKDAY(PlanMasine[[#This Row],[ZAVRŠETAK MAŠINSKE]],2)</f>
        <v>7</v>
      </c>
      <c r="V1543" s="3">
        <f>IF(WEEKDAY(PlanMasine[[#This Row],[Datum SAS]]-1,2)=7,PlanMasine[[#This Row],[Datum SAS]]-3,PlanMasine[[#This Row],[Datum SAS]]-1)</f>
        <v>45828</v>
      </c>
      <c r="W1543">
        <f>WEEKNUM(PlanMasine[[#This Row],[Column2]],1)</f>
        <v>25</v>
      </c>
    </row>
    <row r="1544" spans="1:23" x14ac:dyDescent="0.25">
      <c r="A1544">
        <v>1029282</v>
      </c>
      <c r="B1544">
        <v>1</v>
      </c>
      <c r="C1544">
        <v>1029245</v>
      </c>
      <c r="D1544" t="s">
        <v>2191</v>
      </c>
      <c r="E1544">
        <v>24</v>
      </c>
      <c r="F1544">
        <v>6</v>
      </c>
      <c r="G1544">
        <v>0</v>
      </c>
      <c r="H1544">
        <v>0</v>
      </c>
      <c r="I1544" t="s">
        <v>5</v>
      </c>
      <c r="J1544" t="s">
        <v>570</v>
      </c>
      <c r="K1544" t="s">
        <v>1806</v>
      </c>
      <c r="L1544" s="3">
        <v>45855</v>
      </c>
      <c r="M15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44" s="3">
        <v>45831</v>
      </c>
      <c r="O1544" s="5">
        <f>IFERROR((PlanMasine[[#This Row],[Norma]]/PlanMasine[[#This Row],[Q]])*(PlanMasine[[#This Row],[Q]]/SUMIF(C:C,PlanMasine[[#This Row],[RN]],B:B)*PlanMasine[[#This Row],[KPLQ]]),0)</f>
        <v>4</v>
      </c>
      <c r="P1544">
        <v>215470</v>
      </c>
      <c r="Q1544">
        <f>COUNTIF(PROMJENA!A:A,PlanMasine[[#This Row],[KPL]]&amp;"-"&amp;PlanMasine[[#This Row],[RN]])</f>
        <v>0</v>
      </c>
      <c r="R1544">
        <f>IFERROR(INDEX(REDOSLIJED!A:A,MATCH(PlanMasine[[#This Row],[KPL]],REDOSLIJED!B:B,0)),MAX(REDOSLIJED!A:A)+1)</f>
        <v>45</v>
      </c>
      <c r="S1544" s="9">
        <f>SUM($M$2:M1544)</f>
        <v>6.0569444444445297</v>
      </c>
      <c r="T1544" s="3">
        <f>PlanMasine[[#This Row],[Datum SAS]]-1</f>
        <v>45830</v>
      </c>
      <c r="U1544">
        <f>WEEKDAY(PlanMasine[[#This Row],[ZAVRŠETAK MAŠINSKE]],2)</f>
        <v>7</v>
      </c>
      <c r="V1544" s="3">
        <f>IF(WEEKDAY(PlanMasine[[#This Row],[Datum SAS]]-1,2)=7,PlanMasine[[#This Row],[Datum SAS]]-3,PlanMasine[[#This Row],[Datum SAS]]-1)</f>
        <v>45828</v>
      </c>
      <c r="W1544">
        <f>WEEKNUM(PlanMasine[[#This Row],[Column2]],1)</f>
        <v>25</v>
      </c>
    </row>
    <row r="1545" spans="1:23" x14ac:dyDescent="0.25">
      <c r="A1545">
        <v>1029282</v>
      </c>
      <c r="B1545">
        <v>1</v>
      </c>
      <c r="C1545">
        <v>1029244</v>
      </c>
      <c r="D1545" t="s">
        <v>2013</v>
      </c>
      <c r="E1545">
        <v>30</v>
      </c>
      <c r="F1545">
        <v>6</v>
      </c>
      <c r="G1545">
        <v>0</v>
      </c>
      <c r="H1545">
        <v>0</v>
      </c>
      <c r="I1545" t="s">
        <v>5</v>
      </c>
      <c r="J1545" t="s">
        <v>570</v>
      </c>
      <c r="K1545" t="s">
        <v>1806</v>
      </c>
      <c r="L1545" s="3">
        <v>45855</v>
      </c>
      <c r="M15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45" s="3">
        <v>45831</v>
      </c>
      <c r="O1545" s="5">
        <f>IFERROR((PlanMasine[[#This Row],[Norma]]/PlanMasine[[#This Row],[Q]])*(PlanMasine[[#This Row],[Q]]/SUMIF(C:C,PlanMasine[[#This Row],[RN]],B:B)*PlanMasine[[#This Row],[KPLQ]]),0)</f>
        <v>5</v>
      </c>
      <c r="P1545">
        <v>215469</v>
      </c>
      <c r="Q1545">
        <f>COUNTIF(PROMJENA!A:A,PlanMasine[[#This Row],[KPL]]&amp;"-"&amp;PlanMasine[[#This Row],[RN]])</f>
        <v>0</v>
      </c>
      <c r="R1545">
        <f>IFERROR(INDEX(REDOSLIJED!A:A,MATCH(PlanMasine[[#This Row],[KPL]],REDOSLIJED!B:B,0)),MAX(REDOSLIJED!A:A)+1)</f>
        <v>45</v>
      </c>
      <c r="S1545" s="9">
        <f>SUM($M$2:M1545)</f>
        <v>6.0604166666667521</v>
      </c>
      <c r="T1545" s="3">
        <f>PlanMasine[[#This Row],[Datum SAS]]-1</f>
        <v>45830</v>
      </c>
      <c r="U1545">
        <f>WEEKDAY(PlanMasine[[#This Row],[ZAVRŠETAK MAŠINSKE]],2)</f>
        <v>7</v>
      </c>
      <c r="V1545" s="3">
        <f>IF(WEEKDAY(PlanMasine[[#This Row],[Datum SAS]]-1,2)=7,PlanMasine[[#This Row],[Datum SAS]]-3,PlanMasine[[#This Row],[Datum SAS]]-1)</f>
        <v>45828</v>
      </c>
      <c r="W1545">
        <f>WEEKNUM(PlanMasine[[#This Row],[Column2]],1)</f>
        <v>25</v>
      </c>
    </row>
    <row r="1546" spans="1:23" x14ac:dyDescent="0.25">
      <c r="A1546">
        <v>1029282</v>
      </c>
      <c r="B1546">
        <v>1</v>
      </c>
      <c r="C1546">
        <v>1029242</v>
      </c>
      <c r="D1546" t="s">
        <v>2011</v>
      </c>
      <c r="E1546">
        <v>9</v>
      </c>
      <c r="F1546">
        <v>6</v>
      </c>
      <c r="G1546">
        <v>0</v>
      </c>
      <c r="H1546">
        <v>0</v>
      </c>
      <c r="I1546" t="s">
        <v>5</v>
      </c>
      <c r="J1546" t="s">
        <v>570</v>
      </c>
      <c r="K1546" t="s">
        <v>1806</v>
      </c>
      <c r="L1546" s="3">
        <v>45855</v>
      </c>
      <c r="M15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46" s="3">
        <v>45831</v>
      </c>
      <c r="O1546" s="5">
        <f>IFERROR((PlanMasine[[#This Row],[Norma]]/PlanMasine[[#This Row],[Q]])*(PlanMasine[[#This Row],[Q]]/SUMIF(C:C,PlanMasine[[#This Row],[RN]],B:B)*PlanMasine[[#This Row],[KPLQ]]),0)</f>
        <v>1.5</v>
      </c>
      <c r="P1546">
        <v>215467</v>
      </c>
      <c r="Q1546">
        <f>COUNTIF(PROMJENA!A:A,PlanMasine[[#This Row],[KPL]]&amp;"-"&amp;PlanMasine[[#This Row],[RN]])</f>
        <v>0</v>
      </c>
      <c r="R1546">
        <f>IFERROR(INDEX(REDOSLIJED!A:A,MATCH(PlanMasine[[#This Row],[KPL]],REDOSLIJED!B:B,0)),MAX(REDOSLIJED!A:A)+1)</f>
        <v>45</v>
      </c>
      <c r="S1546" s="9">
        <f>SUM($M$2:M1546)</f>
        <v>6.0614583333334187</v>
      </c>
      <c r="T1546" s="3">
        <f>PlanMasine[[#This Row],[Datum SAS]]-1</f>
        <v>45830</v>
      </c>
      <c r="U1546">
        <f>WEEKDAY(PlanMasine[[#This Row],[ZAVRŠETAK MAŠINSKE]],2)</f>
        <v>7</v>
      </c>
      <c r="V1546" s="3">
        <f>IF(WEEKDAY(PlanMasine[[#This Row],[Datum SAS]]-1,2)=7,PlanMasine[[#This Row],[Datum SAS]]-3,PlanMasine[[#This Row],[Datum SAS]]-1)</f>
        <v>45828</v>
      </c>
      <c r="W1546">
        <f>WEEKNUM(PlanMasine[[#This Row],[Column2]],1)</f>
        <v>25</v>
      </c>
    </row>
    <row r="1547" spans="1:23" x14ac:dyDescent="0.25">
      <c r="A1547">
        <v>1029282</v>
      </c>
      <c r="B1547">
        <v>1</v>
      </c>
      <c r="C1547">
        <v>1029239</v>
      </c>
      <c r="D1547" t="s">
        <v>2192</v>
      </c>
      <c r="E1547">
        <v>30</v>
      </c>
      <c r="F1547">
        <v>6</v>
      </c>
      <c r="G1547">
        <v>0</v>
      </c>
      <c r="H1547">
        <v>0</v>
      </c>
      <c r="I1547" t="s">
        <v>5</v>
      </c>
      <c r="J1547" t="s">
        <v>570</v>
      </c>
      <c r="K1547" t="s">
        <v>1806</v>
      </c>
      <c r="L1547" s="3">
        <v>45855</v>
      </c>
      <c r="M15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47" s="3">
        <v>45831</v>
      </c>
      <c r="O1547" s="5">
        <f>IFERROR((PlanMasine[[#This Row],[Norma]]/PlanMasine[[#This Row],[Q]])*(PlanMasine[[#This Row],[Q]]/SUMIF(C:C,PlanMasine[[#This Row],[RN]],B:B)*PlanMasine[[#This Row],[KPLQ]]),0)</f>
        <v>5</v>
      </c>
      <c r="P1547">
        <v>215464</v>
      </c>
      <c r="Q1547">
        <f>COUNTIF(PROMJENA!A:A,PlanMasine[[#This Row],[KPL]]&amp;"-"&amp;PlanMasine[[#This Row],[RN]])</f>
        <v>0</v>
      </c>
      <c r="R1547">
        <f>IFERROR(INDEX(REDOSLIJED!A:A,MATCH(PlanMasine[[#This Row],[KPL]],REDOSLIJED!B:B,0)),MAX(REDOSLIJED!A:A)+1)</f>
        <v>45</v>
      </c>
      <c r="S1547" s="9">
        <f>SUM($M$2:M1547)</f>
        <v>6.064930555555641</v>
      </c>
      <c r="T1547" s="3">
        <f>PlanMasine[[#This Row],[Datum SAS]]-1</f>
        <v>45830</v>
      </c>
      <c r="U1547">
        <f>WEEKDAY(PlanMasine[[#This Row],[ZAVRŠETAK MAŠINSKE]],2)</f>
        <v>7</v>
      </c>
      <c r="V1547" s="3">
        <f>IF(WEEKDAY(PlanMasine[[#This Row],[Datum SAS]]-1,2)=7,PlanMasine[[#This Row],[Datum SAS]]-3,PlanMasine[[#This Row],[Datum SAS]]-1)</f>
        <v>45828</v>
      </c>
      <c r="W1547">
        <f>WEEKNUM(PlanMasine[[#This Row],[Column2]],1)</f>
        <v>25</v>
      </c>
    </row>
    <row r="1548" spans="1:23" x14ac:dyDescent="0.25">
      <c r="A1548">
        <v>1029282</v>
      </c>
      <c r="B1548">
        <v>1</v>
      </c>
      <c r="C1548">
        <v>1029255</v>
      </c>
      <c r="D1548" t="s">
        <v>2014</v>
      </c>
      <c r="E1548">
        <v>9</v>
      </c>
      <c r="F1548">
        <v>6</v>
      </c>
      <c r="G1548">
        <v>0</v>
      </c>
      <c r="H1548">
        <v>0</v>
      </c>
      <c r="I1548" t="s">
        <v>5</v>
      </c>
      <c r="J1548" t="s">
        <v>570</v>
      </c>
      <c r="K1548" t="s">
        <v>1806</v>
      </c>
      <c r="L1548" s="3">
        <v>45855</v>
      </c>
      <c r="M15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1548" s="3">
        <v>45831</v>
      </c>
      <c r="O1548" s="5">
        <f>IFERROR((PlanMasine[[#This Row],[Norma]]/PlanMasine[[#This Row],[Q]])*(PlanMasine[[#This Row],[Q]]/SUMIF(C:C,PlanMasine[[#This Row],[RN]],B:B)*PlanMasine[[#This Row],[KPLQ]]),0)</f>
        <v>1.5</v>
      </c>
      <c r="P1548">
        <v>215484</v>
      </c>
      <c r="Q1548">
        <f>COUNTIF(PROMJENA!A:A,PlanMasine[[#This Row],[KPL]]&amp;"-"&amp;PlanMasine[[#This Row],[RN]])</f>
        <v>0</v>
      </c>
      <c r="R1548">
        <f>IFERROR(INDEX(REDOSLIJED!A:A,MATCH(PlanMasine[[#This Row],[KPL]],REDOSLIJED!B:B,0)),MAX(REDOSLIJED!A:A)+1)</f>
        <v>45</v>
      </c>
      <c r="S1548" s="9">
        <f>SUM($M$2:M1548)</f>
        <v>6.0659722222223076</v>
      </c>
      <c r="T1548" s="3">
        <f>PlanMasine[[#This Row],[Datum SAS]]-1</f>
        <v>45830</v>
      </c>
      <c r="U1548">
        <f>WEEKDAY(PlanMasine[[#This Row],[ZAVRŠETAK MAŠINSKE]],2)</f>
        <v>7</v>
      </c>
      <c r="V1548" s="3">
        <f>IF(WEEKDAY(PlanMasine[[#This Row],[Datum SAS]]-1,2)=7,PlanMasine[[#This Row],[Datum SAS]]-3,PlanMasine[[#This Row],[Datum SAS]]-1)</f>
        <v>45828</v>
      </c>
      <c r="W1548">
        <f>WEEKNUM(PlanMasine[[#This Row],[Column2]],1)</f>
        <v>25</v>
      </c>
    </row>
    <row r="1549" spans="1:23" x14ac:dyDescent="0.25">
      <c r="A1549">
        <v>1029282</v>
      </c>
      <c r="B1549">
        <v>1</v>
      </c>
      <c r="C1549">
        <v>1029238</v>
      </c>
      <c r="D1549" t="s">
        <v>2018</v>
      </c>
      <c r="E1549">
        <v>30</v>
      </c>
      <c r="F1549">
        <v>6</v>
      </c>
      <c r="G1549">
        <v>0</v>
      </c>
      <c r="H1549">
        <v>0</v>
      </c>
      <c r="I1549" t="s">
        <v>5</v>
      </c>
      <c r="J1549" t="s">
        <v>570</v>
      </c>
      <c r="K1549" t="s">
        <v>1806</v>
      </c>
      <c r="L1549" s="3">
        <v>45855</v>
      </c>
      <c r="M15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49" s="3">
        <v>45831</v>
      </c>
      <c r="O1549" s="5">
        <f>IFERROR((PlanMasine[[#This Row],[Norma]]/PlanMasine[[#This Row],[Q]])*(PlanMasine[[#This Row],[Q]]/SUMIF(C:C,PlanMasine[[#This Row],[RN]],B:B)*PlanMasine[[#This Row],[KPLQ]]),0)</f>
        <v>5</v>
      </c>
      <c r="P1549">
        <v>215463</v>
      </c>
      <c r="Q1549">
        <f>COUNTIF(PROMJENA!A:A,PlanMasine[[#This Row],[KPL]]&amp;"-"&amp;PlanMasine[[#This Row],[RN]])</f>
        <v>0</v>
      </c>
      <c r="R1549">
        <f>IFERROR(INDEX(REDOSLIJED!A:A,MATCH(PlanMasine[[#This Row],[KPL]],REDOSLIJED!B:B,0)),MAX(REDOSLIJED!A:A)+1)</f>
        <v>45</v>
      </c>
      <c r="S1549" s="9">
        <f>SUM($M$2:M1549)</f>
        <v>6.0694444444445299</v>
      </c>
      <c r="T1549" s="3">
        <f>PlanMasine[[#This Row],[Datum SAS]]-1</f>
        <v>45830</v>
      </c>
      <c r="U1549">
        <f>WEEKDAY(PlanMasine[[#This Row],[ZAVRŠETAK MAŠINSKE]],2)</f>
        <v>7</v>
      </c>
      <c r="V1549" s="3">
        <f>IF(WEEKDAY(PlanMasine[[#This Row],[Datum SAS]]-1,2)=7,PlanMasine[[#This Row],[Datum SAS]]-3,PlanMasine[[#This Row],[Datum SAS]]-1)</f>
        <v>45828</v>
      </c>
      <c r="W1549">
        <f>WEEKNUM(PlanMasine[[#This Row],[Column2]],1)</f>
        <v>25</v>
      </c>
    </row>
    <row r="1550" spans="1:23" x14ac:dyDescent="0.25">
      <c r="A1550">
        <v>1029438</v>
      </c>
      <c r="B1550">
        <v>6</v>
      </c>
      <c r="C1550">
        <v>1029455</v>
      </c>
      <c r="D1550" t="s">
        <v>2065</v>
      </c>
      <c r="E1550">
        <v>12</v>
      </c>
      <c r="F1550">
        <v>6</v>
      </c>
      <c r="G1550">
        <v>0</v>
      </c>
      <c r="H1550">
        <v>0</v>
      </c>
      <c r="I1550" t="s">
        <v>5</v>
      </c>
      <c r="J1550" t="s">
        <v>570</v>
      </c>
      <c r="K1550" t="s">
        <v>2251</v>
      </c>
      <c r="L1550" s="3">
        <v>45855</v>
      </c>
      <c r="M15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550" s="3">
        <v>45831</v>
      </c>
      <c r="O1550" s="5">
        <f>IFERROR((PlanMasine[[#This Row],[Norma]]/PlanMasine[[#This Row],[Q]])*(PlanMasine[[#This Row],[Q]]/SUMIF(C:C,PlanMasine[[#This Row],[RN]],B:B)*PlanMasine[[#This Row],[KPLQ]]),0)</f>
        <v>12</v>
      </c>
      <c r="P1550">
        <v>227832</v>
      </c>
      <c r="Q1550">
        <f>COUNTIF(PROMJENA!A:A,PlanMasine[[#This Row],[KPL]]&amp;"-"&amp;PlanMasine[[#This Row],[RN]])</f>
        <v>0</v>
      </c>
      <c r="R1550">
        <f>IFERROR(INDEX(REDOSLIJED!A:A,MATCH(PlanMasine[[#This Row],[KPL]],REDOSLIJED!B:B,0)),MAX(REDOSLIJED!A:A)+1)</f>
        <v>45</v>
      </c>
      <c r="S1550" s="9">
        <f>SUM($M$2:M1550)</f>
        <v>6.0777777777778637</v>
      </c>
      <c r="T1550" s="3">
        <f>PlanMasine[[#This Row],[Datum SAS]]-1</f>
        <v>45830</v>
      </c>
      <c r="U1550">
        <f>WEEKDAY(PlanMasine[[#This Row],[ZAVRŠETAK MAŠINSKE]],2)</f>
        <v>7</v>
      </c>
      <c r="V1550" s="3">
        <f>IF(WEEKDAY(PlanMasine[[#This Row],[Datum SAS]]-1,2)=7,PlanMasine[[#This Row],[Datum SAS]]-3,PlanMasine[[#This Row],[Datum SAS]]-1)</f>
        <v>45828</v>
      </c>
      <c r="W1550">
        <f>WEEKNUM(PlanMasine[[#This Row],[Column2]],1)</f>
        <v>25</v>
      </c>
    </row>
    <row r="1551" spans="1:23" x14ac:dyDescent="0.25">
      <c r="A1551">
        <v>1029438</v>
      </c>
      <c r="B1551">
        <v>6</v>
      </c>
      <c r="C1551">
        <v>1029450</v>
      </c>
      <c r="D1551" t="s">
        <v>2064</v>
      </c>
      <c r="E1551">
        <v>18</v>
      </c>
      <c r="F1551">
        <v>6</v>
      </c>
      <c r="G1551">
        <v>0</v>
      </c>
      <c r="H1551">
        <v>0</v>
      </c>
      <c r="I1551" t="s">
        <v>5</v>
      </c>
      <c r="J1551" t="s">
        <v>570</v>
      </c>
      <c r="K1551" t="s">
        <v>2251</v>
      </c>
      <c r="L1551" s="3">
        <v>45855</v>
      </c>
      <c r="M15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1551" s="3">
        <v>45831</v>
      </c>
      <c r="O1551" s="5">
        <f>IFERROR((PlanMasine[[#This Row],[Norma]]/PlanMasine[[#This Row],[Q]])*(PlanMasine[[#This Row],[Q]]/SUMIF(C:C,PlanMasine[[#This Row],[RN]],B:B)*PlanMasine[[#This Row],[KPLQ]]),0)</f>
        <v>18</v>
      </c>
      <c r="P1551">
        <v>227827</v>
      </c>
      <c r="Q1551">
        <f>COUNTIF(PROMJENA!A:A,PlanMasine[[#This Row],[KPL]]&amp;"-"&amp;PlanMasine[[#This Row],[RN]])</f>
        <v>0</v>
      </c>
      <c r="R1551">
        <f>IFERROR(INDEX(REDOSLIJED!A:A,MATCH(PlanMasine[[#This Row],[KPL]],REDOSLIJED!B:B,0)),MAX(REDOSLIJED!A:A)+1)</f>
        <v>45</v>
      </c>
      <c r="S1551" s="9">
        <f>SUM($M$2:M1551)</f>
        <v>6.0902777777778638</v>
      </c>
      <c r="T1551" s="3">
        <f>PlanMasine[[#This Row],[Datum SAS]]-1</f>
        <v>45830</v>
      </c>
      <c r="U1551">
        <f>WEEKDAY(PlanMasine[[#This Row],[ZAVRŠETAK MAŠINSKE]],2)</f>
        <v>7</v>
      </c>
      <c r="V1551" s="3">
        <f>IF(WEEKDAY(PlanMasine[[#This Row],[Datum SAS]]-1,2)=7,PlanMasine[[#This Row],[Datum SAS]]-3,PlanMasine[[#This Row],[Datum SAS]]-1)</f>
        <v>45828</v>
      </c>
      <c r="W1551">
        <f>WEEKNUM(PlanMasine[[#This Row],[Column2]],1)</f>
        <v>25</v>
      </c>
    </row>
    <row r="1552" spans="1:23" x14ac:dyDescent="0.25">
      <c r="A1552">
        <v>1029438</v>
      </c>
      <c r="B1552">
        <v>6</v>
      </c>
      <c r="C1552">
        <v>1029444</v>
      </c>
      <c r="D1552" t="s">
        <v>2253</v>
      </c>
      <c r="E1552">
        <v>12</v>
      </c>
      <c r="F1552">
        <v>6</v>
      </c>
      <c r="G1552">
        <v>0</v>
      </c>
      <c r="H1552">
        <v>0</v>
      </c>
      <c r="I1552" t="s">
        <v>5</v>
      </c>
      <c r="J1552" t="s">
        <v>570</v>
      </c>
      <c r="K1552" t="s">
        <v>2251</v>
      </c>
      <c r="L1552" s="3">
        <v>45855</v>
      </c>
      <c r="M15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552" s="3">
        <v>45831</v>
      </c>
      <c r="O1552" s="5">
        <f>IFERROR((PlanMasine[[#This Row],[Norma]]/PlanMasine[[#This Row],[Q]])*(PlanMasine[[#This Row],[Q]]/SUMIF(C:C,PlanMasine[[#This Row],[RN]],B:B)*PlanMasine[[#This Row],[KPLQ]]),0)</f>
        <v>12</v>
      </c>
      <c r="P1552">
        <v>227821</v>
      </c>
      <c r="Q1552">
        <f>COUNTIF(PROMJENA!A:A,PlanMasine[[#This Row],[KPL]]&amp;"-"&amp;PlanMasine[[#This Row],[RN]])</f>
        <v>0</v>
      </c>
      <c r="R1552">
        <f>IFERROR(INDEX(REDOSLIJED!A:A,MATCH(PlanMasine[[#This Row],[KPL]],REDOSLIJED!B:B,0)),MAX(REDOSLIJED!A:A)+1)</f>
        <v>45</v>
      </c>
      <c r="S1552" s="9">
        <f>SUM($M$2:M1552)</f>
        <v>6.0986111111111976</v>
      </c>
      <c r="T1552" s="3">
        <f>PlanMasine[[#This Row],[Datum SAS]]-1</f>
        <v>45830</v>
      </c>
      <c r="U1552">
        <f>WEEKDAY(PlanMasine[[#This Row],[ZAVRŠETAK MAŠINSKE]],2)</f>
        <v>7</v>
      </c>
      <c r="V1552" s="3">
        <f>IF(WEEKDAY(PlanMasine[[#This Row],[Datum SAS]]-1,2)=7,PlanMasine[[#This Row],[Datum SAS]]-3,PlanMasine[[#This Row],[Datum SAS]]-1)</f>
        <v>45828</v>
      </c>
      <c r="W1552">
        <f>WEEKNUM(PlanMasine[[#This Row],[Column2]],1)</f>
        <v>25</v>
      </c>
    </row>
    <row r="1553" spans="1:23" x14ac:dyDescent="0.25">
      <c r="A1553">
        <v>1029438</v>
      </c>
      <c r="B1553">
        <v>6</v>
      </c>
      <c r="C1553">
        <v>1029457</v>
      </c>
      <c r="D1553" t="s">
        <v>2252</v>
      </c>
      <c r="E1553">
        <v>12</v>
      </c>
      <c r="F1553">
        <v>6</v>
      </c>
      <c r="G1553">
        <v>0</v>
      </c>
      <c r="H1553">
        <v>0</v>
      </c>
      <c r="I1553" t="s">
        <v>5</v>
      </c>
      <c r="J1553" t="s">
        <v>570</v>
      </c>
      <c r="K1553" t="s">
        <v>2251</v>
      </c>
      <c r="L1553" s="3">
        <v>45855</v>
      </c>
      <c r="M15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553" s="3">
        <v>45831</v>
      </c>
      <c r="O1553" s="5">
        <f>IFERROR((PlanMasine[[#This Row],[Norma]]/PlanMasine[[#This Row],[Q]])*(PlanMasine[[#This Row],[Q]]/SUMIF(C:C,PlanMasine[[#This Row],[RN]],B:B)*PlanMasine[[#This Row],[KPLQ]]),0)</f>
        <v>12</v>
      </c>
      <c r="P1553">
        <v>227834</v>
      </c>
      <c r="Q1553">
        <f>COUNTIF(PROMJENA!A:A,PlanMasine[[#This Row],[KPL]]&amp;"-"&amp;PlanMasine[[#This Row],[RN]])</f>
        <v>0</v>
      </c>
      <c r="R1553">
        <f>IFERROR(INDEX(REDOSLIJED!A:A,MATCH(PlanMasine[[#This Row],[KPL]],REDOSLIJED!B:B,0)),MAX(REDOSLIJED!A:A)+1)</f>
        <v>45</v>
      </c>
      <c r="S1553" s="9">
        <f>SUM($M$2:M1553)</f>
        <v>6.1069444444445313</v>
      </c>
      <c r="T1553" s="3">
        <f>PlanMasine[[#This Row],[Datum SAS]]-1</f>
        <v>45830</v>
      </c>
      <c r="U1553">
        <f>WEEKDAY(PlanMasine[[#This Row],[ZAVRŠETAK MAŠINSKE]],2)</f>
        <v>7</v>
      </c>
      <c r="V1553" s="3">
        <f>IF(WEEKDAY(PlanMasine[[#This Row],[Datum SAS]]-1,2)=7,PlanMasine[[#This Row],[Datum SAS]]-3,PlanMasine[[#This Row],[Datum SAS]]-1)</f>
        <v>45828</v>
      </c>
      <c r="W1553">
        <f>WEEKNUM(PlanMasine[[#This Row],[Column2]],1)</f>
        <v>25</v>
      </c>
    </row>
    <row r="1554" spans="1:23" x14ac:dyDescent="0.25">
      <c r="A1554">
        <v>1029599</v>
      </c>
      <c r="B1554">
        <v>1</v>
      </c>
      <c r="C1554">
        <v>1029613</v>
      </c>
      <c r="D1554" t="s">
        <v>1616</v>
      </c>
      <c r="E1554">
        <v>48</v>
      </c>
      <c r="F1554">
        <v>12</v>
      </c>
      <c r="G1554">
        <v>0</v>
      </c>
      <c r="H1554">
        <v>0</v>
      </c>
      <c r="I1554" t="s">
        <v>5</v>
      </c>
      <c r="J1554" t="s">
        <v>570</v>
      </c>
      <c r="K1554" t="s">
        <v>2255</v>
      </c>
      <c r="L1554" s="3">
        <v>45846</v>
      </c>
      <c r="M15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54" s="3">
        <v>45831</v>
      </c>
      <c r="O1554" s="5">
        <f>IFERROR((PlanMasine[[#This Row],[Norma]]/PlanMasine[[#This Row],[Q]])*(PlanMasine[[#This Row],[Q]]/SUMIF(C:C,PlanMasine[[#This Row],[RN]],B:B)*PlanMasine[[#This Row],[KPLQ]]),0)</f>
        <v>4</v>
      </c>
      <c r="P1554">
        <v>226824</v>
      </c>
      <c r="Q1554">
        <f>COUNTIF(PROMJENA!A:A,PlanMasine[[#This Row],[KPL]]&amp;"-"&amp;PlanMasine[[#This Row],[RN]])</f>
        <v>0</v>
      </c>
      <c r="R1554">
        <f>IFERROR(INDEX(REDOSLIJED!A:A,MATCH(PlanMasine[[#This Row],[KPL]],REDOSLIJED!B:B,0)),MAX(REDOSLIJED!A:A)+1)</f>
        <v>45</v>
      </c>
      <c r="S1554" s="9">
        <f>SUM($M$2:M1554)</f>
        <v>6.1097222222223095</v>
      </c>
      <c r="T1554" s="3">
        <f>PlanMasine[[#This Row],[Datum SAS]]-1</f>
        <v>45830</v>
      </c>
      <c r="U1554">
        <f>WEEKDAY(PlanMasine[[#This Row],[ZAVRŠETAK MAŠINSKE]],2)</f>
        <v>7</v>
      </c>
      <c r="V1554" s="3">
        <f>IF(WEEKDAY(PlanMasine[[#This Row],[Datum SAS]]-1,2)=7,PlanMasine[[#This Row],[Datum SAS]]-3,PlanMasine[[#This Row],[Datum SAS]]-1)</f>
        <v>45828</v>
      </c>
      <c r="W1554">
        <f>WEEKNUM(PlanMasine[[#This Row],[Column2]],1)</f>
        <v>25</v>
      </c>
    </row>
    <row r="1555" spans="1:23" x14ac:dyDescent="0.25">
      <c r="A1555">
        <v>1029599</v>
      </c>
      <c r="B1555">
        <v>1</v>
      </c>
      <c r="C1555">
        <v>1029627</v>
      </c>
      <c r="D1555" t="s">
        <v>2259</v>
      </c>
      <c r="E1555">
        <v>36</v>
      </c>
      <c r="F1555">
        <v>12</v>
      </c>
      <c r="G1555">
        <v>0</v>
      </c>
      <c r="H1555">
        <v>0</v>
      </c>
      <c r="I1555" t="s">
        <v>5</v>
      </c>
      <c r="J1555" t="s">
        <v>570</v>
      </c>
      <c r="K1555" t="s">
        <v>2255</v>
      </c>
      <c r="L1555" s="3">
        <v>45846</v>
      </c>
      <c r="M15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55" s="3">
        <v>45831</v>
      </c>
      <c r="O1555" s="5">
        <f>IFERROR((PlanMasine[[#This Row],[Norma]]/PlanMasine[[#This Row],[Q]])*(PlanMasine[[#This Row],[Q]]/SUMIF(C:C,PlanMasine[[#This Row],[RN]],B:B)*PlanMasine[[#This Row],[KPLQ]]),0)</f>
        <v>3</v>
      </c>
      <c r="P1555">
        <v>226843</v>
      </c>
      <c r="Q1555">
        <f>COUNTIF(PROMJENA!A:A,PlanMasine[[#This Row],[KPL]]&amp;"-"&amp;PlanMasine[[#This Row],[RN]])</f>
        <v>0</v>
      </c>
      <c r="R1555">
        <f>IFERROR(INDEX(REDOSLIJED!A:A,MATCH(PlanMasine[[#This Row],[KPL]],REDOSLIJED!B:B,0)),MAX(REDOSLIJED!A:A)+1)</f>
        <v>45</v>
      </c>
      <c r="S1555" s="9">
        <f>SUM($M$2:M1555)</f>
        <v>6.1118055555556428</v>
      </c>
      <c r="T1555" s="3">
        <f>PlanMasine[[#This Row],[Datum SAS]]-1</f>
        <v>45830</v>
      </c>
      <c r="U1555">
        <f>WEEKDAY(PlanMasine[[#This Row],[ZAVRŠETAK MAŠINSKE]],2)</f>
        <v>7</v>
      </c>
      <c r="V1555" s="3">
        <f>IF(WEEKDAY(PlanMasine[[#This Row],[Datum SAS]]-1,2)=7,PlanMasine[[#This Row],[Datum SAS]]-3,PlanMasine[[#This Row],[Datum SAS]]-1)</f>
        <v>45828</v>
      </c>
      <c r="W1555">
        <f>WEEKNUM(PlanMasine[[#This Row],[Column2]],1)</f>
        <v>25</v>
      </c>
    </row>
    <row r="1556" spans="1:23" x14ac:dyDescent="0.25">
      <c r="A1556">
        <v>1029599</v>
      </c>
      <c r="B1556">
        <v>1</v>
      </c>
      <c r="C1556">
        <v>1029626</v>
      </c>
      <c r="D1556" t="s">
        <v>2260</v>
      </c>
      <c r="E1556">
        <v>36</v>
      </c>
      <c r="F1556">
        <v>12</v>
      </c>
      <c r="G1556">
        <v>0</v>
      </c>
      <c r="H1556">
        <v>0</v>
      </c>
      <c r="I1556" t="s">
        <v>5</v>
      </c>
      <c r="J1556" t="s">
        <v>570</v>
      </c>
      <c r="K1556" t="s">
        <v>2255</v>
      </c>
      <c r="L1556" s="3">
        <v>45846</v>
      </c>
      <c r="M15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56" s="3">
        <v>45831</v>
      </c>
      <c r="O1556" s="5">
        <f>IFERROR((PlanMasine[[#This Row],[Norma]]/PlanMasine[[#This Row],[Q]])*(PlanMasine[[#This Row],[Q]]/SUMIF(C:C,PlanMasine[[#This Row],[RN]],B:B)*PlanMasine[[#This Row],[KPLQ]]),0)</f>
        <v>3</v>
      </c>
      <c r="P1556">
        <v>226842</v>
      </c>
      <c r="Q1556">
        <f>COUNTIF(PROMJENA!A:A,PlanMasine[[#This Row],[KPL]]&amp;"-"&amp;PlanMasine[[#This Row],[RN]])</f>
        <v>0</v>
      </c>
      <c r="R1556">
        <f>IFERROR(INDEX(REDOSLIJED!A:A,MATCH(PlanMasine[[#This Row],[KPL]],REDOSLIJED!B:B,0)),MAX(REDOSLIJED!A:A)+1)</f>
        <v>45</v>
      </c>
      <c r="S1556" s="9">
        <f>SUM($M$2:M1556)</f>
        <v>6.113888888888976</v>
      </c>
      <c r="T1556" s="3">
        <f>PlanMasine[[#This Row],[Datum SAS]]-1</f>
        <v>45830</v>
      </c>
      <c r="U1556">
        <f>WEEKDAY(PlanMasine[[#This Row],[ZAVRŠETAK MAŠINSKE]],2)</f>
        <v>7</v>
      </c>
      <c r="V1556" s="3">
        <f>IF(WEEKDAY(PlanMasine[[#This Row],[Datum SAS]]-1,2)=7,PlanMasine[[#This Row],[Datum SAS]]-3,PlanMasine[[#This Row],[Datum SAS]]-1)</f>
        <v>45828</v>
      </c>
      <c r="W1556">
        <f>WEEKNUM(PlanMasine[[#This Row],[Column2]],1)</f>
        <v>25</v>
      </c>
    </row>
    <row r="1557" spans="1:23" x14ac:dyDescent="0.25">
      <c r="A1557">
        <v>1029599</v>
      </c>
      <c r="B1557">
        <v>1</v>
      </c>
      <c r="C1557">
        <v>1029619</v>
      </c>
      <c r="D1557" t="s">
        <v>2256</v>
      </c>
      <c r="E1557">
        <v>36</v>
      </c>
      <c r="F1557">
        <v>12</v>
      </c>
      <c r="G1557">
        <v>0</v>
      </c>
      <c r="H1557">
        <v>0</v>
      </c>
      <c r="I1557" t="s">
        <v>5</v>
      </c>
      <c r="J1557" t="s">
        <v>570</v>
      </c>
      <c r="K1557" t="s">
        <v>2255</v>
      </c>
      <c r="L1557" s="3">
        <v>45846</v>
      </c>
      <c r="M15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57" s="3">
        <v>45831</v>
      </c>
      <c r="O1557" s="5">
        <f>IFERROR((PlanMasine[[#This Row],[Norma]]/PlanMasine[[#This Row],[Q]])*(PlanMasine[[#This Row],[Q]]/SUMIF(C:C,PlanMasine[[#This Row],[RN]],B:B)*PlanMasine[[#This Row],[KPLQ]]),0)</f>
        <v>3</v>
      </c>
      <c r="P1557">
        <v>226834</v>
      </c>
      <c r="Q1557">
        <f>COUNTIF(PROMJENA!A:A,PlanMasine[[#This Row],[KPL]]&amp;"-"&amp;PlanMasine[[#This Row],[RN]])</f>
        <v>0</v>
      </c>
      <c r="R1557">
        <f>IFERROR(INDEX(REDOSLIJED!A:A,MATCH(PlanMasine[[#This Row],[KPL]],REDOSLIJED!B:B,0)),MAX(REDOSLIJED!A:A)+1)</f>
        <v>45</v>
      </c>
      <c r="S1557" s="9">
        <f>SUM($M$2:M1557)</f>
        <v>6.1159722222223092</v>
      </c>
      <c r="T1557" s="3">
        <f>PlanMasine[[#This Row],[Datum SAS]]-1</f>
        <v>45830</v>
      </c>
      <c r="U1557">
        <f>WEEKDAY(PlanMasine[[#This Row],[ZAVRŠETAK MAŠINSKE]],2)</f>
        <v>7</v>
      </c>
      <c r="V1557" s="3">
        <f>IF(WEEKDAY(PlanMasine[[#This Row],[Datum SAS]]-1,2)=7,PlanMasine[[#This Row],[Datum SAS]]-3,PlanMasine[[#This Row],[Datum SAS]]-1)</f>
        <v>45828</v>
      </c>
      <c r="W1557">
        <f>WEEKNUM(PlanMasine[[#This Row],[Column2]],1)</f>
        <v>25</v>
      </c>
    </row>
    <row r="1558" spans="1:23" x14ac:dyDescent="0.25">
      <c r="A1558">
        <v>1029599</v>
      </c>
      <c r="B1558">
        <v>1</v>
      </c>
      <c r="C1558">
        <v>1029618</v>
      </c>
      <c r="D1558" t="s">
        <v>2261</v>
      </c>
      <c r="E1558">
        <v>24</v>
      </c>
      <c r="F1558">
        <v>12</v>
      </c>
      <c r="G1558">
        <v>0</v>
      </c>
      <c r="H1558">
        <v>0</v>
      </c>
      <c r="I1558" t="s">
        <v>5</v>
      </c>
      <c r="J1558" t="s">
        <v>570</v>
      </c>
      <c r="K1558" t="s">
        <v>2255</v>
      </c>
      <c r="L1558" s="3">
        <v>45846</v>
      </c>
      <c r="M15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558" s="3">
        <v>45831</v>
      </c>
      <c r="O1558" s="5">
        <f>IFERROR((PlanMasine[[#This Row],[Norma]]/PlanMasine[[#This Row],[Q]])*(PlanMasine[[#This Row],[Q]]/SUMIF(C:C,PlanMasine[[#This Row],[RN]],B:B)*PlanMasine[[#This Row],[KPLQ]]),0)</f>
        <v>2</v>
      </c>
      <c r="P1558">
        <v>226832</v>
      </c>
      <c r="Q1558">
        <f>COUNTIF(PROMJENA!A:A,PlanMasine[[#This Row],[KPL]]&amp;"-"&amp;PlanMasine[[#This Row],[RN]])</f>
        <v>0</v>
      </c>
      <c r="R1558">
        <f>IFERROR(INDEX(REDOSLIJED!A:A,MATCH(PlanMasine[[#This Row],[KPL]],REDOSLIJED!B:B,0)),MAX(REDOSLIJED!A:A)+1)</f>
        <v>45</v>
      </c>
      <c r="S1558" s="9">
        <f>SUM($M$2:M1558)</f>
        <v>6.1173611111111983</v>
      </c>
      <c r="T1558" s="3">
        <f>PlanMasine[[#This Row],[Datum SAS]]-1</f>
        <v>45830</v>
      </c>
      <c r="U1558">
        <f>WEEKDAY(PlanMasine[[#This Row],[ZAVRŠETAK MAŠINSKE]],2)</f>
        <v>7</v>
      </c>
      <c r="V1558" s="3">
        <f>IF(WEEKDAY(PlanMasine[[#This Row],[Datum SAS]]-1,2)=7,PlanMasine[[#This Row],[Datum SAS]]-3,PlanMasine[[#This Row],[Datum SAS]]-1)</f>
        <v>45828</v>
      </c>
      <c r="W1558">
        <f>WEEKNUM(PlanMasine[[#This Row],[Column2]],1)</f>
        <v>25</v>
      </c>
    </row>
    <row r="1559" spans="1:23" x14ac:dyDescent="0.25">
      <c r="A1559">
        <v>1029599</v>
      </c>
      <c r="B1559">
        <v>1</v>
      </c>
      <c r="C1559">
        <v>1029617</v>
      </c>
      <c r="D1559" t="s">
        <v>2266</v>
      </c>
      <c r="E1559">
        <v>24</v>
      </c>
      <c r="F1559">
        <v>12</v>
      </c>
      <c r="G1559">
        <v>0</v>
      </c>
      <c r="H1559">
        <v>0</v>
      </c>
      <c r="I1559" t="s">
        <v>5</v>
      </c>
      <c r="J1559" t="s">
        <v>570</v>
      </c>
      <c r="K1559" t="s">
        <v>2255</v>
      </c>
      <c r="L1559" s="3">
        <v>45846</v>
      </c>
      <c r="M15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559" s="3">
        <v>45831</v>
      </c>
      <c r="O1559" s="5">
        <f>IFERROR((PlanMasine[[#This Row],[Norma]]/PlanMasine[[#This Row],[Q]])*(PlanMasine[[#This Row],[Q]]/SUMIF(C:C,PlanMasine[[#This Row],[RN]],B:B)*PlanMasine[[#This Row],[KPLQ]]),0)</f>
        <v>2</v>
      </c>
      <c r="P1559">
        <v>226831</v>
      </c>
      <c r="Q1559">
        <f>COUNTIF(PROMJENA!A:A,PlanMasine[[#This Row],[KPL]]&amp;"-"&amp;PlanMasine[[#This Row],[RN]])</f>
        <v>0</v>
      </c>
      <c r="R1559">
        <f>IFERROR(INDEX(REDOSLIJED!A:A,MATCH(PlanMasine[[#This Row],[KPL]],REDOSLIJED!B:B,0)),MAX(REDOSLIJED!A:A)+1)</f>
        <v>45</v>
      </c>
      <c r="S1559" s="9">
        <f>SUM($M$2:M1559)</f>
        <v>6.1187500000000874</v>
      </c>
      <c r="T1559" s="3">
        <f>PlanMasine[[#This Row],[Datum SAS]]-1</f>
        <v>45830</v>
      </c>
      <c r="U1559">
        <f>WEEKDAY(PlanMasine[[#This Row],[ZAVRŠETAK MAŠINSKE]],2)</f>
        <v>7</v>
      </c>
      <c r="V1559" s="3">
        <f>IF(WEEKDAY(PlanMasine[[#This Row],[Datum SAS]]-1,2)=7,PlanMasine[[#This Row],[Datum SAS]]-3,PlanMasine[[#This Row],[Datum SAS]]-1)</f>
        <v>45828</v>
      </c>
      <c r="W1559">
        <f>WEEKNUM(PlanMasine[[#This Row],[Column2]],1)</f>
        <v>25</v>
      </c>
    </row>
    <row r="1560" spans="1:23" x14ac:dyDescent="0.25">
      <c r="A1560">
        <v>1029599</v>
      </c>
      <c r="B1560">
        <v>1</v>
      </c>
      <c r="C1560">
        <v>1029611</v>
      </c>
      <c r="D1560" t="s">
        <v>2263</v>
      </c>
      <c r="E1560">
        <v>60</v>
      </c>
      <c r="F1560">
        <v>12</v>
      </c>
      <c r="G1560">
        <v>0</v>
      </c>
      <c r="H1560">
        <v>0</v>
      </c>
      <c r="I1560" t="s">
        <v>5</v>
      </c>
      <c r="J1560" t="s">
        <v>570</v>
      </c>
      <c r="K1560" t="s">
        <v>2255</v>
      </c>
      <c r="L1560" s="3">
        <v>45846</v>
      </c>
      <c r="M15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60" s="3">
        <v>45831</v>
      </c>
      <c r="O1560" s="5">
        <f>IFERROR((PlanMasine[[#This Row],[Norma]]/PlanMasine[[#This Row],[Q]])*(PlanMasine[[#This Row],[Q]]/SUMIF(C:C,PlanMasine[[#This Row],[RN]],B:B)*PlanMasine[[#This Row],[KPLQ]]),0)</f>
        <v>5</v>
      </c>
      <c r="P1560">
        <v>226822</v>
      </c>
      <c r="Q1560">
        <f>COUNTIF(PROMJENA!A:A,PlanMasine[[#This Row],[KPL]]&amp;"-"&amp;PlanMasine[[#This Row],[RN]])</f>
        <v>0</v>
      </c>
      <c r="R1560">
        <f>IFERROR(INDEX(REDOSLIJED!A:A,MATCH(PlanMasine[[#This Row],[KPL]],REDOSLIJED!B:B,0)),MAX(REDOSLIJED!A:A)+1)</f>
        <v>45</v>
      </c>
      <c r="S1560" s="9">
        <f>SUM($M$2:M1560)</f>
        <v>6.1222222222223097</v>
      </c>
      <c r="T1560" s="3">
        <f>PlanMasine[[#This Row],[Datum SAS]]-1</f>
        <v>45830</v>
      </c>
      <c r="U1560">
        <f>WEEKDAY(PlanMasine[[#This Row],[ZAVRŠETAK MAŠINSKE]],2)</f>
        <v>7</v>
      </c>
      <c r="V1560" s="3">
        <f>IF(WEEKDAY(PlanMasine[[#This Row],[Datum SAS]]-1,2)=7,PlanMasine[[#This Row],[Datum SAS]]-3,PlanMasine[[#This Row],[Datum SAS]]-1)</f>
        <v>45828</v>
      </c>
      <c r="W1560">
        <f>WEEKNUM(PlanMasine[[#This Row],[Column2]],1)</f>
        <v>25</v>
      </c>
    </row>
    <row r="1561" spans="1:23" x14ac:dyDescent="0.25">
      <c r="A1561">
        <v>1029599</v>
      </c>
      <c r="B1561">
        <v>1</v>
      </c>
      <c r="C1561">
        <v>1029615</v>
      </c>
      <c r="D1561" t="s">
        <v>2262</v>
      </c>
      <c r="E1561">
        <v>48</v>
      </c>
      <c r="F1561">
        <v>12</v>
      </c>
      <c r="G1561">
        <v>0</v>
      </c>
      <c r="H1561">
        <v>0</v>
      </c>
      <c r="I1561" t="s">
        <v>5</v>
      </c>
      <c r="J1561" t="s">
        <v>570</v>
      </c>
      <c r="K1561" t="s">
        <v>2255</v>
      </c>
      <c r="L1561" s="3">
        <v>45846</v>
      </c>
      <c r="M15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61" s="3">
        <v>45831</v>
      </c>
      <c r="O1561" s="5">
        <f>IFERROR((PlanMasine[[#This Row],[Norma]]/PlanMasine[[#This Row],[Q]])*(PlanMasine[[#This Row],[Q]]/SUMIF(C:C,PlanMasine[[#This Row],[RN]],B:B)*PlanMasine[[#This Row],[KPLQ]]),0)</f>
        <v>4</v>
      </c>
      <c r="P1561">
        <v>226828</v>
      </c>
      <c r="Q1561">
        <f>COUNTIF(PROMJENA!A:A,PlanMasine[[#This Row],[KPL]]&amp;"-"&amp;PlanMasine[[#This Row],[RN]])</f>
        <v>0</v>
      </c>
      <c r="R1561">
        <f>IFERROR(INDEX(REDOSLIJED!A:A,MATCH(PlanMasine[[#This Row],[KPL]],REDOSLIJED!B:B,0)),MAX(REDOSLIJED!A:A)+1)</f>
        <v>45</v>
      </c>
      <c r="S1561" s="9">
        <f>SUM($M$2:M1561)</f>
        <v>6.1250000000000879</v>
      </c>
      <c r="T1561" s="3">
        <f>PlanMasine[[#This Row],[Datum SAS]]-1</f>
        <v>45830</v>
      </c>
      <c r="U1561">
        <f>WEEKDAY(PlanMasine[[#This Row],[ZAVRŠETAK MAŠINSKE]],2)</f>
        <v>7</v>
      </c>
      <c r="V1561" s="3">
        <f>IF(WEEKDAY(PlanMasine[[#This Row],[Datum SAS]]-1,2)=7,PlanMasine[[#This Row],[Datum SAS]]-3,PlanMasine[[#This Row],[Datum SAS]]-1)</f>
        <v>45828</v>
      </c>
      <c r="W1561">
        <f>WEEKNUM(PlanMasine[[#This Row],[Column2]],1)</f>
        <v>25</v>
      </c>
    </row>
    <row r="1562" spans="1:23" x14ac:dyDescent="0.25">
      <c r="A1562">
        <v>1029599</v>
      </c>
      <c r="B1562">
        <v>1</v>
      </c>
      <c r="C1562">
        <v>1029616</v>
      </c>
      <c r="D1562" t="s">
        <v>2264</v>
      </c>
      <c r="E1562">
        <v>48</v>
      </c>
      <c r="F1562">
        <v>24</v>
      </c>
      <c r="G1562">
        <v>0</v>
      </c>
      <c r="H1562">
        <v>0</v>
      </c>
      <c r="I1562" t="s">
        <v>5</v>
      </c>
      <c r="J1562" t="s">
        <v>570</v>
      </c>
      <c r="K1562" t="s">
        <v>2255</v>
      </c>
      <c r="L1562" s="3">
        <v>45846</v>
      </c>
      <c r="M15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62" s="3">
        <v>45831</v>
      </c>
      <c r="O1562" s="5">
        <f>IFERROR((PlanMasine[[#This Row],[Norma]]/PlanMasine[[#This Row],[Q]])*(PlanMasine[[#This Row],[Q]]/SUMIF(C:C,PlanMasine[[#This Row],[RN]],B:B)*PlanMasine[[#This Row],[KPLQ]]),0)</f>
        <v>4</v>
      </c>
      <c r="P1562">
        <v>226830</v>
      </c>
      <c r="Q1562">
        <f>COUNTIF(PROMJENA!A:A,PlanMasine[[#This Row],[KPL]]&amp;"-"&amp;PlanMasine[[#This Row],[RN]])</f>
        <v>0</v>
      </c>
      <c r="R1562">
        <f>IFERROR(INDEX(REDOSLIJED!A:A,MATCH(PlanMasine[[#This Row],[KPL]],REDOSLIJED!B:B,0)),MAX(REDOSLIJED!A:A)+1)</f>
        <v>45</v>
      </c>
      <c r="S1562" s="9">
        <f>SUM($M$2:M1562)</f>
        <v>6.1277777777778661</v>
      </c>
      <c r="T1562" s="3">
        <f>PlanMasine[[#This Row],[Datum SAS]]-1</f>
        <v>45830</v>
      </c>
      <c r="U1562">
        <f>WEEKDAY(PlanMasine[[#This Row],[ZAVRŠETAK MAŠINSKE]],2)</f>
        <v>7</v>
      </c>
      <c r="V1562" s="3">
        <f>IF(WEEKDAY(PlanMasine[[#This Row],[Datum SAS]]-1,2)=7,PlanMasine[[#This Row],[Datum SAS]]-3,PlanMasine[[#This Row],[Datum SAS]]-1)</f>
        <v>45828</v>
      </c>
      <c r="W1562">
        <f>WEEKNUM(PlanMasine[[#This Row],[Column2]],1)</f>
        <v>25</v>
      </c>
    </row>
    <row r="1563" spans="1:23" x14ac:dyDescent="0.25">
      <c r="A1563">
        <v>1029599</v>
      </c>
      <c r="B1563">
        <v>1</v>
      </c>
      <c r="C1563">
        <v>1029629</v>
      </c>
      <c r="D1563" t="s">
        <v>2254</v>
      </c>
      <c r="E1563">
        <v>36</v>
      </c>
      <c r="F1563">
        <v>12</v>
      </c>
      <c r="G1563">
        <v>0</v>
      </c>
      <c r="H1563">
        <v>0</v>
      </c>
      <c r="I1563" t="s">
        <v>5</v>
      </c>
      <c r="J1563" t="s">
        <v>570</v>
      </c>
      <c r="K1563" t="s">
        <v>2255</v>
      </c>
      <c r="L1563" s="3">
        <v>45846</v>
      </c>
      <c r="M15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63" s="3">
        <v>45831</v>
      </c>
      <c r="O1563" s="5">
        <f>IFERROR((PlanMasine[[#This Row],[Norma]]/PlanMasine[[#This Row],[Q]])*(PlanMasine[[#This Row],[Q]]/SUMIF(C:C,PlanMasine[[#This Row],[RN]],B:B)*PlanMasine[[#This Row],[KPLQ]]),0)</f>
        <v>3</v>
      </c>
      <c r="P1563">
        <v>226845</v>
      </c>
      <c r="Q1563">
        <f>COUNTIF(PROMJENA!A:A,PlanMasine[[#This Row],[KPL]]&amp;"-"&amp;PlanMasine[[#This Row],[RN]])</f>
        <v>0</v>
      </c>
      <c r="R1563">
        <f>IFERROR(INDEX(REDOSLIJED!A:A,MATCH(PlanMasine[[#This Row],[KPL]],REDOSLIJED!B:B,0)),MAX(REDOSLIJED!A:A)+1)</f>
        <v>45</v>
      </c>
      <c r="S1563" s="9">
        <f>SUM($M$2:M1563)</f>
        <v>6.1298611111111994</v>
      </c>
      <c r="T1563" s="3">
        <f>PlanMasine[[#This Row],[Datum SAS]]-1</f>
        <v>45830</v>
      </c>
      <c r="U1563">
        <f>WEEKDAY(PlanMasine[[#This Row],[ZAVRŠETAK MAŠINSKE]],2)</f>
        <v>7</v>
      </c>
      <c r="V1563" s="3">
        <f>IF(WEEKDAY(PlanMasine[[#This Row],[Datum SAS]]-1,2)=7,PlanMasine[[#This Row],[Datum SAS]]-3,PlanMasine[[#This Row],[Datum SAS]]-1)</f>
        <v>45828</v>
      </c>
      <c r="W1563">
        <f>WEEKNUM(PlanMasine[[#This Row],[Column2]],1)</f>
        <v>25</v>
      </c>
    </row>
    <row r="1564" spans="1:23" x14ac:dyDescent="0.25">
      <c r="A1564">
        <v>1029599</v>
      </c>
      <c r="B1564">
        <v>1</v>
      </c>
      <c r="C1564">
        <v>1029628</v>
      </c>
      <c r="D1564" t="s">
        <v>2258</v>
      </c>
      <c r="E1564">
        <v>36</v>
      </c>
      <c r="F1564">
        <v>12</v>
      </c>
      <c r="G1564">
        <v>0</v>
      </c>
      <c r="H1564">
        <v>0</v>
      </c>
      <c r="I1564" t="s">
        <v>5</v>
      </c>
      <c r="J1564" t="s">
        <v>570</v>
      </c>
      <c r="K1564" t="s">
        <v>2255</v>
      </c>
      <c r="L1564" s="3">
        <v>45846</v>
      </c>
      <c r="M15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64" s="3">
        <v>45831</v>
      </c>
      <c r="O1564" s="5">
        <f>IFERROR((PlanMasine[[#This Row],[Norma]]/PlanMasine[[#This Row],[Q]])*(PlanMasine[[#This Row],[Q]]/SUMIF(C:C,PlanMasine[[#This Row],[RN]],B:B)*PlanMasine[[#This Row],[KPLQ]]),0)</f>
        <v>3</v>
      </c>
      <c r="P1564">
        <v>226844</v>
      </c>
      <c r="Q1564">
        <f>COUNTIF(PROMJENA!A:A,PlanMasine[[#This Row],[KPL]]&amp;"-"&amp;PlanMasine[[#This Row],[RN]])</f>
        <v>0</v>
      </c>
      <c r="R1564">
        <f>IFERROR(INDEX(REDOSLIJED!A:A,MATCH(PlanMasine[[#This Row],[KPL]],REDOSLIJED!B:B,0)),MAX(REDOSLIJED!A:A)+1)</f>
        <v>45</v>
      </c>
      <c r="S1564" s="9">
        <f>SUM($M$2:M1564)</f>
        <v>6.1319444444445326</v>
      </c>
      <c r="T1564" s="3">
        <f>PlanMasine[[#This Row],[Datum SAS]]-1</f>
        <v>45830</v>
      </c>
      <c r="U1564">
        <f>WEEKDAY(PlanMasine[[#This Row],[ZAVRŠETAK MAŠINSKE]],2)</f>
        <v>7</v>
      </c>
      <c r="V1564" s="3">
        <f>IF(WEEKDAY(PlanMasine[[#This Row],[Datum SAS]]-1,2)=7,PlanMasine[[#This Row],[Datum SAS]]-3,PlanMasine[[#This Row],[Datum SAS]]-1)</f>
        <v>45828</v>
      </c>
      <c r="W1564">
        <f>WEEKNUM(PlanMasine[[#This Row],[Column2]],1)</f>
        <v>25</v>
      </c>
    </row>
    <row r="1565" spans="1:23" x14ac:dyDescent="0.25">
      <c r="A1565">
        <v>1029599</v>
      </c>
      <c r="B1565">
        <v>1</v>
      </c>
      <c r="C1565">
        <v>1029614</v>
      </c>
      <c r="D1565" t="s">
        <v>2257</v>
      </c>
      <c r="E1565">
        <v>48</v>
      </c>
      <c r="F1565">
        <v>12</v>
      </c>
      <c r="G1565">
        <v>0</v>
      </c>
      <c r="H1565">
        <v>0</v>
      </c>
      <c r="I1565" t="s">
        <v>5</v>
      </c>
      <c r="J1565" t="s">
        <v>570</v>
      </c>
      <c r="K1565" t="s">
        <v>2255</v>
      </c>
      <c r="L1565" s="3">
        <v>45846</v>
      </c>
      <c r="M15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65" s="3">
        <v>45831</v>
      </c>
      <c r="O1565" s="5">
        <f>IFERROR((PlanMasine[[#This Row],[Norma]]/PlanMasine[[#This Row],[Q]])*(PlanMasine[[#This Row],[Q]]/SUMIF(C:C,PlanMasine[[#This Row],[RN]],B:B)*PlanMasine[[#This Row],[KPLQ]]),0)</f>
        <v>4</v>
      </c>
      <c r="P1565">
        <v>226827</v>
      </c>
      <c r="Q1565">
        <f>COUNTIF(PROMJENA!A:A,PlanMasine[[#This Row],[KPL]]&amp;"-"&amp;PlanMasine[[#This Row],[RN]])</f>
        <v>0</v>
      </c>
      <c r="R1565">
        <f>IFERROR(INDEX(REDOSLIJED!A:A,MATCH(PlanMasine[[#This Row],[KPL]],REDOSLIJED!B:B,0)),MAX(REDOSLIJED!A:A)+1)</f>
        <v>45</v>
      </c>
      <c r="S1565" s="9">
        <f>SUM($M$2:M1565)</f>
        <v>6.1347222222223108</v>
      </c>
      <c r="T1565" s="3">
        <f>PlanMasine[[#This Row],[Datum SAS]]-1</f>
        <v>45830</v>
      </c>
      <c r="U1565">
        <f>WEEKDAY(PlanMasine[[#This Row],[ZAVRŠETAK MAŠINSKE]],2)</f>
        <v>7</v>
      </c>
      <c r="V1565" s="3">
        <f>IF(WEEKDAY(PlanMasine[[#This Row],[Datum SAS]]-1,2)=7,PlanMasine[[#This Row],[Datum SAS]]-3,PlanMasine[[#This Row],[Datum SAS]]-1)</f>
        <v>45828</v>
      </c>
      <c r="W1565">
        <f>WEEKNUM(PlanMasine[[#This Row],[Column2]],1)</f>
        <v>25</v>
      </c>
    </row>
    <row r="1566" spans="1:23" x14ac:dyDescent="0.25">
      <c r="A1566">
        <v>1029599</v>
      </c>
      <c r="B1566">
        <v>1</v>
      </c>
      <c r="C1566">
        <v>1029612</v>
      </c>
      <c r="D1566" t="s">
        <v>2265</v>
      </c>
      <c r="E1566">
        <v>60</v>
      </c>
      <c r="F1566">
        <v>12</v>
      </c>
      <c r="G1566">
        <v>0</v>
      </c>
      <c r="H1566">
        <v>0</v>
      </c>
      <c r="I1566" t="s">
        <v>5</v>
      </c>
      <c r="J1566" t="s">
        <v>570</v>
      </c>
      <c r="K1566" t="s">
        <v>2255</v>
      </c>
      <c r="L1566" s="3">
        <v>45846</v>
      </c>
      <c r="M15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66" s="3">
        <v>45831</v>
      </c>
      <c r="O1566" s="5">
        <f>IFERROR((PlanMasine[[#This Row],[Norma]]/PlanMasine[[#This Row],[Q]])*(PlanMasine[[#This Row],[Q]]/SUMIF(C:C,PlanMasine[[#This Row],[RN]],B:B)*PlanMasine[[#This Row],[KPLQ]]),0)</f>
        <v>5</v>
      </c>
      <c r="P1566">
        <v>226823</v>
      </c>
      <c r="Q1566">
        <f>COUNTIF(PROMJENA!A:A,PlanMasine[[#This Row],[KPL]]&amp;"-"&amp;PlanMasine[[#This Row],[RN]])</f>
        <v>0</v>
      </c>
      <c r="R1566">
        <f>IFERROR(INDEX(REDOSLIJED!A:A,MATCH(PlanMasine[[#This Row],[KPL]],REDOSLIJED!B:B,0)),MAX(REDOSLIJED!A:A)+1)</f>
        <v>45</v>
      </c>
      <c r="S1566" s="9">
        <f>SUM($M$2:M1566)</f>
        <v>6.1381944444445331</v>
      </c>
      <c r="T1566" s="3">
        <f>PlanMasine[[#This Row],[Datum SAS]]-1</f>
        <v>45830</v>
      </c>
      <c r="U1566">
        <f>WEEKDAY(PlanMasine[[#This Row],[ZAVRŠETAK MAŠINSKE]],2)</f>
        <v>7</v>
      </c>
      <c r="V1566" s="3">
        <f>IF(WEEKDAY(PlanMasine[[#This Row],[Datum SAS]]-1,2)=7,PlanMasine[[#This Row],[Datum SAS]]-3,PlanMasine[[#This Row],[Datum SAS]]-1)</f>
        <v>45828</v>
      </c>
      <c r="W1566">
        <f>WEEKNUM(PlanMasine[[#This Row],[Column2]],1)</f>
        <v>25</v>
      </c>
    </row>
    <row r="1567" spans="1:23" x14ac:dyDescent="0.25">
      <c r="A1567">
        <v>1029600</v>
      </c>
      <c r="B1567">
        <v>1</v>
      </c>
      <c r="C1567">
        <v>1029616</v>
      </c>
      <c r="D1567" t="s">
        <v>2264</v>
      </c>
      <c r="E1567">
        <v>48</v>
      </c>
      <c r="F1567">
        <v>24</v>
      </c>
      <c r="G1567">
        <v>0</v>
      </c>
      <c r="H1567">
        <v>0</v>
      </c>
      <c r="I1567" t="s">
        <v>5</v>
      </c>
      <c r="J1567" t="s">
        <v>570</v>
      </c>
      <c r="K1567" t="s">
        <v>2255</v>
      </c>
      <c r="L1567" s="3">
        <v>45846</v>
      </c>
      <c r="M15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67" s="3">
        <v>45831</v>
      </c>
      <c r="O1567" s="5">
        <f>IFERROR((PlanMasine[[#This Row],[Norma]]/PlanMasine[[#This Row],[Q]])*(PlanMasine[[#This Row],[Q]]/SUMIF(C:C,PlanMasine[[#This Row],[RN]],B:B)*PlanMasine[[#This Row],[KPLQ]]),0)</f>
        <v>4</v>
      </c>
      <c r="P1567">
        <v>226830</v>
      </c>
      <c r="Q1567">
        <f>COUNTIF(PROMJENA!A:A,PlanMasine[[#This Row],[KPL]]&amp;"-"&amp;PlanMasine[[#This Row],[RN]])</f>
        <v>0</v>
      </c>
      <c r="R1567">
        <f>IFERROR(INDEX(REDOSLIJED!A:A,MATCH(PlanMasine[[#This Row],[KPL]],REDOSLIJED!B:B,0)),MAX(REDOSLIJED!A:A)+1)</f>
        <v>45</v>
      </c>
      <c r="S1567" s="9">
        <f>SUM($M$2:M1567)</f>
        <v>6.1409722222223113</v>
      </c>
      <c r="T1567" s="3">
        <f>PlanMasine[[#This Row],[Datum SAS]]-1</f>
        <v>45830</v>
      </c>
      <c r="U1567">
        <f>WEEKDAY(PlanMasine[[#This Row],[ZAVRŠETAK MAŠINSKE]],2)</f>
        <v>7</v>
      </c>
      <c r="V1567" s="3">
        <f>IF(WEEKDAY(PlanMasine[[#This Row],[Datum SAS]]-1,2)=7,PlanMasine[[#This Row],[Datum SAS]]-3,PlanMasine[[#This Row],[Datum SAS]]-1)</f>
        <v>45828</v>
      </c>
      <c r="W1567">
        <f>WEEKNUM(PlanMasine[[#This Row],[Column2]],1)</f>
        <v>25</v>
      </c>
    </row>
    <row r="1568" spans="1:23" x14ac:dyDescent="0.25">
      <c r="A1568">
        <v>1029600</v>
      </c>
      <c r="B1568">
        <v>1</v>
      </c>
      <c r="C1568">
        <v>1029612</v>
      </c>
      <c r="D1568" t="s">
        <v>2265</v>
      </c>
      <c r="E1568">
        <v>60</v>
      </c>
      <c r="F1568">
        <v>12</v>
      </c>
      <c r="G1568">
        <v>0</v>
      </c>
      <c r="H1568">
        <v>0</v>
      </c>
      <c r="I1568" t="s">
        <v>5</v>
      </c>
      <c r="J1568" t="s">
        <v>570</v>
      </c>
      <c r="K1568" t="s">
        <v>2255</v>
      </c>
      <c r="L1568" s="3">
        <v>45846</v>
      </c>
      <c r="M15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68" s="3">
        <v>45831</v>
      </c>
      <c r="O1568" s="5">
        <f>IFERROR((PlanMasine[[#This Row],[Norma]]/PlanMasine[[#This Row],[Q]])*(PlanMasine[[#This Row],[Q]]/SUMIF(C:C,PlanMasine[[#This Row],[RN]],B:B)*PlanMasine[[#This Row],[KPLQ]]),0)</f>
        <v>5</v>
      </c>
      <c r="P1568">
        <v>226823</v>
      </c>
      <c r="Q1568">
        <f>COUNTIF(PROMJENA!A:A,PlanMasine[[#This Row],[KPL]]&amp;"-"&amp;PlanMasine[[#This Row],[RN]])</f>
        <v>0</v>
      </c>
      <c r="R1568">
        <f>IFERROR(INDEX(REDOSLIJED!A:A,MATCH(PlanMasine[[#This Row],[KPL]],REDOSLIJED!B:B,0)),MAX(REDOSLIJED!A:A)+1)</f>
        <v>45</v>
      </c>
      <c r="S1568" s="9">
        <f>SUM($M$2:M1568)</f>
        <v>6.1444444444445336</v>
      </c>
      <c r="T1568" s="3">
        <f>PlanMasine[[#This Row],[Datum SAS]]-1</f>
        <v>45830</v>
      </c>
      <c r="U1568">
        <f>WEEKDAY(PlanMasine[[#This Row],[ZAVRŠETAK MAŠINSKE]],2)</f>
        <v>7</v>
      </c>
      <c r="V1568" s="3">
        <f>IF(WEEKDAY(PlanMasine[[#This Row],[Datum SAS]]-1,2)=7,PlanMasine[[#This Row],[Datum SAS]]-3,PlanMasine[[#This Row],[Datum SAS]]-1)</f>
        <v>45828</v>
      </c>
      <c r="W1568">
        <f>WEEKNUM(PlanMasine[[#This Row],[Column2]],1)</f>
        <v>25</v>
      </c>
    </row>
    <row r="1569" spans="1:23" x14ac:dyDescent="0.25">
      <c r="A1569">
        <v>1029600</v>
      </c>
      <c r="B1569">
        <v>1</v>
      </c>
      <c r="C1569">
        <v>1029613</v>
      </c>
      <c r="D1569" t="s">
        <v>1616</v>
      </c>
      <c r="E1569">
        <v>48</v>
      </c>
      <c r="F1569">
        <v>12</v>
      </c>
      <c r="G1569">
        <v>0</v>
      </c>
      <c r="H1569">
        <v>0</v>
      </c>
      <c r="I1569" t="s">
        <v>5</v>
      </c>
      <c r="J1569" t="s">
        <v>570</v>
      </c>
      <c r="K1569" t="s">
        <v>2255</v>
      </c>
      <c r="L1569" s="3">
        <v>45846</v>
      </c>
      <c r="M15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69" s="3">
        <v>45831</v>
      </c>
      <c r="O1569" s="5">
        <f>IFERROR((PlanMasine[[#This Row],[Norma]]/PlanMasine[[#This Row],[Q]])*(PlanMasine[[#This Row],[Q]]/SUMIF(C:C,PlanMasine[[#This Row],[RN]],B:B)*PlanMasine[[#This Row],[KPLQ]]),0)</f>
        <v>4</v>
      </c>
      <c r="P1569">
        <v>226824</v>
      </c>
      <c r="Q1569">
        <f>COUNTIF(PROMJENA!A:A,PlanMasine[[#This Row],[KPL]]&amp;"-"&amp;PlanMasine[[#This Row],[RN]])</f>
        <v>0</v>
      </c>
      <c r="R1569">
        <f>IFERROR(INDEX(REDOSLIJED!A:A,MATCH(PlanMasine[[#This Row],[KPL]],REDOSLIJED!B:B,0)),MAX(REDOSLIJED!A:A)+1)</f>
        <v>45</v>
      </c>
      <c r="S1569" s="9">
        <f>SUM($M$2:M1569)</f>
        <v>6.1472222222223118</v>
      </c>
      <c r="T1569" s="3">
        <f>PlanMasine[[#This Row],[Datum SAS]]-1</f>
        <v>45830</v>
      </c>
      <c r="U1569">
        <f>WEEKDAY(PlanMasine[[#This Row],[ZAVRŠETAK MAŠINSKE]],2)</f>
        <v>7</v>
      </c>
      <c r="V1569" s="3">
        <f>IF(WEEKDAY(PlanMasine[[#This Row],[Datum SAS]]-1,2)=7,PlanMasine[[#This Row],[Datum SAS]]-3,PlanMasine[[#This Row],[Datum SAS]]-1)</f>
        <v>45828</v>
      </c>
      <c r="W1569">
        <f>WEEKNUM(PlanMasine[[#This Row],[Column2]],1)</f>
        <v>25</v>
      </c>
    </row>
    <row r="1570" spans="1:23" x14ac:dyDescent="0.25">
      <c r="A1570">
        <v>1029600</v>
      </c>
      <c r="B1570">
        <v>1</v>
      </c>
      <c r="C1570">
        <v>1029629</v>
      </c>
      <c r="D1570" t="s">
        <v>2254</v>
      </c>
      <c r="E1570">
        <v>36</v>
      </c>
      <c r="F1570">
        <v>12</v>
      </c>
      <c r="G1570">
        <v>0</v>
      </c>
      <c r="H1570">
        <v>0</v>
      </c>
      <c r="I1570" t="s">
        <v>5</v>
      </c>
      <c r="J1570" t="s">
        <v>570</v>
      </c>
      <c r="K1570" t="s">
        <v>2255</v>
      </c>
      <c r="L1570" s="3">
        <v>45846</v>
      </c>
      <c r="M15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70" s="3">
        <v>45831</v>
      </c>
      <c r="O1570" s="5">
        <f>IFERROR((PlanMasine[[#This Row],[Norma]]/PlanMasine[[#This Row],[Q]])*(PlanMasine[[#This Row],[Q]]/SUMIF(C:C,PlanMasine[[#This Row],[RN]],B:B)*PlanMasine[[#This Row],[KPLQ]]),0)</f>
        <v>3</v>
      </c>
      <c r="P1570">
        <v>226845</v>
      </c>
      <c r="Q1570">
        <f>COUNTIF(PROMJENA!A:A,PlanMasine[[#This Row],[KPL]]&amp;"-"&amp;PlanMasine[[#This Row],[RN]])</f>
        <v>0</v>
      </c>
      <c r="R1570">
        <f>IFERROR(INDEX(REDOSLIJED!A:A,MATCH(PlanMasine[[#This Row],[KPL]],REDOSLIJED!B:B,0)),MAX(REDOSLIJED!A:A)+1)</f>
        <v>45</v>
      </c>
      <c r="S1570" s="9">
        <f>SUM($M$2:M1570)</f>
        <v>6.1493055555556451</v>
      </c>
      <c r="T1570" s="3">
        <f>PlanMasine[[#This Row],[Datum SAS]]-1</f>
        <v>45830</v>
      </c>
      <c r="U1570">
        <f>WEEKDAY(PlanMasine[[#This Row],[ZAVRŠETAK MAŠINSKE]],2)</f>
        <v>7</v>
      </c>
      <c r="V1570" s="3">
        <f>IF(WEEKDAY(PlanMasine[[#This Row],[Datum SAS]]-1,2)=7,PlanMasine[[#This Row],[Datum SAS]]-3,PlanMasine[[#This Row],[Datum SAS]]-1)</f>
        <v>45828</v>
      </c>
      <c r="W1570">
        <f>WEEKNUM(PlanMasine[[#This Row],[Column2]],1)</f>
        <v>25</v>
      </c>
    </row>
    <row r="1571" spans="1:23" x14ac:dyDescent="0.25">
      <c r="A1571">
        <v>1029600</v>
      </c>
      <c r="B1571">
        <v>1</v>
      </c>
      <c r="C1571">
        <v>1029614</v>
      </c>
      <c r="D1571" t="s">
        <v>2257</v>
      </c>
      <c r="E1571">
        <v>48</v>
      </c>
      <c r="F1571">
        <v>12</v>
      </c>
      <c r="G1571">
        <v>0</v>
      </c>
      <c r="H1571">
        <v>0</v>
      </c>
      <c r="I1571" t="s">
        <v>5</v>
      </c>
      <c r="J1571" t="s">
        <v>570</v>
      </c>
      <c r="K1571" t="s">
        <v>2255</v>
      </c>
      <c r="L1571" s="3">
        <v>45846</v>
      </c>
      <c r="M15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71" s="3">
        <v>45831</v>
      </c>
      <c r="O1571" s="5">
        <f>IFERROR((PlanMasine[[#This Row],[Norma]]/PlanMasine[[#This Row],[Q]])*(PlanMasine[[#This Row],[Q]]/SUMIF(C:C,PlanMasine[[#This Row],[RN]],B:B)*PlanMasine[[#This Row],[KPLQ]]),0)</f>
        <v>4</v>
      </c>
      <c r="P1571">
        <v>226827</v>
      </c>
      <c r="Q1571">
        <f>COUNTIF(PROMJENA!A:A,PlanMasine[[#This Row],[KPL]]&amp;"-"&amp;PlanMasine[[#This Row],[RN]])</f>
        <v>0</v>
      </c>
      <c r="R1571">
        <f>IFERROR(INDEX(REDOSLIJED!A:A,MATCH(PlanMasine[[#This Row],[KPL]],REDOSLIJED!B:B,0)),MAX(REDOSLIJED!A:A)+1)</f>
        <v>45</v>
      </c>
      <c r="S1571" s="9">
        <f>SUM($M$2:M1571)</f>
        <v>6.1520833333334233</v>
      </c>
      <c r="T1571" s="3">
        <f>PlanMasine[[#This Row],[Datum SAS]]-1</f>
        <v>45830</v>
      </c>
      <c r="U1571">
        <f>WEEKDAY(PlanMasine[[#This Row],[ZAVRŠETAK MAŠINSKE]],2)</f>
        <v>7</v>
      </c>
      <c r="V1571" s="3">
        <f>IF(WEEKDAY(PlanMasine[[#This Row],[Datum SAS]]-1,2)=7,PlanMasine[[#This Row],[Datum SAS]]-3,PlanMasine[[#This Row],[Datum SAS]]-1)</f>
        <v>45828</v>
      </c>
      <c r="W1571">
        <f>WEEKNUM(PlanMasine[[#This Row],[Column2]],1)</f>
        <v>25</v>
      </c>
    </row>
    <row r="1572" spans="1:23" x14ac:dyDescent="0.25">
      <c r="A1572">
        <v>1029600</v>
      </c>
      <c r="B1572">
        <v>1</v>
      </c>
      <c r="C1572">
        <v>1029618</v>
      </c>
      <c r="D1572" t="s">
        <v>2261</v>
      </c>
      <c r="E1572">
        <v>24</v>
      </c>
      <c r="F1572">
        <v>12</v>
      </c>
      <c r="G1572">
        <v>0</v>
      </c>
      <c r="H1572">
        <v>0</v>
      </c>
      <c r="I1572" t="s">
        <v>5</v>
      </c>
      <c r="J1572" t="s">
        <v>570</v>
      </c>
      <c r="K1572" t="s">
        <v>2255</v>
      </c>
      <c r="L1572" s="3">
        <v>45846</v>
      </c>
      <c r="M15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572" s="3">
        <v>45831</v>
      </c>
      <c r="O1572" s="5">
        <f>IFERROR((PlanMasine[[#This Row],[Norma]]/PlanMasine[[#This Row],[Q]])*(PlanMasine[[#This Row],[Q]]/SUMIF(C:C,PlanMasine[[#This Row],[RN]],B:B)*PlanMasine[[#This Row],[KPLQ]]),0)</f>
        <v>2</v>
      </c>
      <c r="P1572">
        <v>226832</v>
      </c>
      <c r="Q1572">
        <f>COUNTIF(PROMJENA!A:A,PlanMasine[[#This Row],[KPL]]&amp;"-"&amp;PlanMasine[[#This Row],[RN]])</f>
        <v>0</v>
      </c>
      <c r="R1572">
        <f>IFERROR(INDEX(REDOSLIJED!A:A,MATCH(PlanMasine[[#This Row],[KPL]],REDOSLIJED!B:B,0)),MAX(REDOSLIJED!A:A)+1)</f>
        <v>45</v>
      </c>
      <c r="S1572" s="9">
        <f>SUM($M$2:M1572)</f>
        <v>6.1534722222223124</v>
      </c>
      <c r="T1572" s="3">
        <f>PlanMasine[[#This Row],[Datum SAS]]-1</f>
        <v>45830</v>
      </c>
      <c r="U1572">
        <f>WEEKDAY(PlanMasine[[#This Row],[ZAVRŠETAK MAŠINSKE]],2)</f>
        <v>7</v>
      </c>
      <c r="V1572" s="3">
        <f>IF(WEEKDAY(PlanMasine[[#This Row],[Datum SAS]]-1,2)=7,PlanMasine[[#This Row],[Datum SAS]]-3,PlanMasine[[#This Row],[Datum SAS]]-1)</f>
        <v>45828</v>
      </c>
      <c r="W1572">
        <f>WEEKNUM(PlanMasine[[#This Row],[Column2]],1)</f>
        <v>25</v>
      </c>
    </row>
    <row r="1573" spans="1:23" x14ac:dyDescent="0.25">
      <c r="A1573">
        <v>1029600</v>
      </c>
      <c r="B1573">
        <v>1</v>
      </c>
      <c r="C1573">
        <v>1029619</v>
      </c>
      <c r="D1573" t="s">
        <v>2256</v>
      </c>
      <c r="E1573">
        <v>36</v>
      </c>
      <c r="F1573">
        <v>12</v>
      </c>
      <c r="G1573">
        <v>0</v>
      </c>
      <c r="H1573">
        <v>0</v>
      </c>
      <c r="I1573" t="s">
        <v>5</v>
      </c>
      <c r="J1573" t="s">
        <v>570</v>
      </c>
      <c r="K1573" t="s">
        <v>2255</v>
      </c>
      <c r="L1573" s="3">
        <v>45846</v>
      </c>
      <c r="M15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73" s="3">
        <v>45831</v>
      </c>
      <c r="O1573" s="5">
        <f>IFERROR((PlanMasine[[#This Row],[Norma]]/PlanMasine[[#This Row],[Q]])*(PlanMasine[[#This Row],[Q]]/SUMIF(C:C,PlanMasine[[#This Row],[RN]],B:B)*PlanMasine[[#This Row],[KPLQ]]),0)</f>
        <v>3</v>
      </c>
      <c r="P1573">
        <v>226834</v>
      </c>
      <c r="Q1573">
        <f>COUNTIF(PROMJENA!A:A,PlanMasine[[#This Row],[KPL]]&amp;"-"&amp;PlanMasine[[#This Row],[RN]])</f>
        <v>0</v>
      </c>
      <c r="R1573">
        <f>IFERROR(INDEX(REDOSLIJED!A:A,MATCH(PlanMasine[[#This Row],[KPL]],REDOSLIJED!B:B,0)),MAX(REDOSLIJED!A:A)+1)</f>
        <v>45</v>
      </c>
      <c r="S1573" s="9">
        <f>SUM($M$2:M1573)</f>
        <v>6.1555555555556456</v>
      </c>
      <c r="T1573" s="3">
        <f>PlanMasine[[#This Row],[Datum SAS]]-1</f>
        <v>45830</v>
      </c>
      <c r="U1573">
        <f>WEEKDAY(PlanMasine[[#This Row],[ZAVRŠETAK MAŠINSKE]],2)</f>
        <v>7</v>
      </c>
      <c r="V1573" s="3">
        <f>IF(WEEKDAY(PlanMasine[[#This Row],[Datum SAS]]-1,2)=7,PlanMasine[[#This Row],[Datum SAS]]-3,PlanMasine[[#This Row],[Datum SAS]]-1)</f>
        <v>45828</v>
      </c>
      <c r="W1573">
        <f>WEEKNUM(PlanMasine[[#This Row],[Column2]],1)</f>
        <v>25</v>
      </c>
    </row>
    <row r="1574" spans="1:23" x14ac:dyDescent="0.25">
      <c r="A1574">
        <v>1029600</v>
      </c>
      <c r="B1574">
        <v>1</v>
      </c>
      <c r="C1574">
        <v>1029626</v>
      </c>
      <c r="D1574" t="s">
        <v>2260</v>
      </c>
      <c r="E1574">
        <v>36</v>
      </c>
      <c r="F1574">
        <v>12</v>
      </c>
      <c r="G1574">
        <v>0</v>
      </c>
      <c r="H1574">
        <v>0</v>
      </c>
      <c r="I1574" t="s">
        <v>5</v>
      </c>
      <c r="J1574" t="s">
        <v>570</v>
      </c>
      <c r="K1574" t="s">
        <v>2255</v>
      </c>
      <c r="L1574" s="3">
        <v>45846</v>
      </c>
      <c r="M15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74" s="3">
        <v>45831</v>
      </c>
      <c r="O1574" s="5">
        <f>IFERROR((PlanMasine[[#This Row],[Norma]]/PlanMasine[[#This Row],[Q]])*(PlanMasine[[#This Row],[Q]]/SUMIF(C:C,PlanMasine[[#This Row],[RN]],B:B)*PlanMasine[[#This Row],[KPLQ]]),0)</f>
        <v>3</v>
      </c>
      <c r="P1574">
        <v>226842</v>
      </c>
      <c r="Q1574">
        <f>COUNTIF(PROMJENA!A:A,PlanMasine[[#This Row],[KPL]]&amp;"-"&amp;PlanMasine[[#This Row],[RN]])</f>
        <v>0</v>
      </c>
      <c r="R1574">
        <f>IFERROR(INDEX(REDOSLIJED!A:A,MATCH(PlanMasine[[#This Row],[KPL]],REDOSLIJED!B:B,0)),MAX(REDOSLIJED!A:A)+1)</f>
        <v>45</v>
      </c>
      <c r="S1574" s="9">
        <f>SUM($M$2:M1574)</f>
        <v>6.1576388888889788</v>
      </c>
      <c r="T1574" s="3">
        <f>PlanMasine[[#This Row],[Datum SAS]]-1</f>
        <v>45830</v>
      </c>
      <c r="U1574">
        <f>WEEKDAY(PlanMasine[[#This Row],[ZAVRŠETAK MAŠINSKE]],2)</f>
        <v>7</v>
      </c>
      <c r="V1574" s="3">
        <f>IF(WEEKDAY(PlanMasine[[#This Row],[Datum SAS]]-1,2)=7,PlanMasine[[#This Row],[Datum SAS]]-3,PlanMasine[[#This Row],[Datum SAS]]-1)</f>
        <v>45828</v>
      </c>
      <c r="W1574">
        <f>WEEKNUM(PlanMasine[[#This Row],[Column2]],1)</f>
        <v>25</v>
      </c>
    </row>
    <row r="1575" spans="1:23" x14ac:dyDescent="0.25">
      <c r="A1575">
        <v>1029600</v>
      </c>
      <c r="B1575">
        <v>1</v>
      </c>
      <c r="C1575">
        <v>1029627</v>
      </c>
      <c r="D1575" t="s">
        <v>2259</v>
      </c>
      <c r="E1575">
        <v>36</v>
      </c>
      <c r="F1575">
        <v>12</v>
      </c>
      <c r="G1575">
        <v>0</v>
      </c>
      <c r="H1575">
        <v>0</v>
      </c>
      <c r="I1575" t="s">
        <v>5</v>
      </c>
      <c r="J1575" t="s">
        <v>570</v>
      </c>
      <c r="K1575" t="s">
        <v>2255</v>
      </c>
      <c r="L1575" s="3">
        <v>45846</v>
      </c>
      <c r="M15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75" s="3">
        <v>45831</v>
      </c>
      <c r="O1575" s="5">
        <f>IFERROR((PlanMasine[[#This Row],[Norma]]/PlanMasine[[#This Row],[Q]])*(PlanMasine[[#This Row],[Q]]/SUMIF(C:C,PlanMasine[[#This Row],[RN]],B:B)*PlanMasine[[#This Row],[KPLQ]]),0)</f>
        <v>3</v>
      </c>
      <c r="P1575">
        <v>226843</v>
      </c>
      <c r="Q1575">
        <f>COUNTIF(PROMJENA!A:A,PlanMasine[[#This Row],[KPL]]&amp;"-"&amp;PlanMasine[[#This Row],[RN]])</f>
        <v>0</v>
      </c>
      <c r="R1575">
        <f>IFERROR(INDEX(REDOSLIJED!A:A,MATCH(PlanMasine[[#This Row],[KPL]],REDOSLIJED!B:B,0)),MAX(REDOSLIJED!A:A)+1)</f>
        <v>45</v>
      </c>
      <c r="S1575" s="9">
        <f>SUM($M$2:M1575)</f>
        <v>6.159722222222312</v>
      </c>
      <c r="T1575" s="3">
        <f>PlanMasine[[#This Row],[Datum SAS]]-1</f>
        <v>45830</v>
      </c>
      <c r="U1575">
        <f>WEEKDAY(PlanMasine[[#This Row],[ZAVRŠETAK MAŠINSKE]],2)</f>
        <v>7</v>
      </c>
      <c r="V1575" s="3">
        <f>IF(WEEKDAY(PlanMasine[[#This Row],[Datum SAS]]-1,2)=7,PlanMasine[[#This Row],[Datum SAS]]-3,PlanMasine[[#This Row],[Datum SAS]]-1)</f>
        <v>45828</v>
      </c>
      <c r="W1575">
        <f>WEEKNUM(PlanMasine[[#This Row],[Column2]],1)</f>
        <v>25</v>
      </c>
    </row>
    <row r="1576" spans="1:23" x14ac:dyDescent="0.25">
      <c r="A1576">
        <v>1029600</v>
      </c>
      <c r="B1576">
        <v>1</v>
      </c>
      <c r="C1576">
        <v>1029628</v>
      </c>
      <c r="D1576" t="s">
        <v>2258</v>
      </c>
      <c r="E1576">
        <v>36</v>
      </c>
      <c r="F1576">
        <v>12</v>
      </c>
      <c r="G1576">
        <v>0</v>
      </c>
      <c r="H1576">
        <v>0</v>
      </c>
      <c r="I1576" t="s">
        <v>5</v>
      </c>
      <c r="J1576" t="s">
        <v>570</v>
      </c>
      <c r="K1576" t="s">
        <v>2255</v>
      </c>
      <c r="L1576" s="3">
        <v>45846</v>
      </c>
      <c r="M15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76" s="3">
        <v>45831</v>
      </c>
      <c r="O1576" s="5">
        <f>IFERROR((PlanMasine[[#This Row],[Norma]]/PlanMasine[[#This Row],[Q]])*(PlanMasine[[#This Row],[Q]]/SUMIF(C:C,PlanMasine[[#This Row],[RN]],B:B)*PlanMasine[[#This Row],[KPLQ]]),0)</f>
        <v>3</v>
      </c>
      <c r="P1576">
        <v>226844</v>
      </c>
      <c r="Q1576">
        <f>COUNTIF(PROMJENA!A:A,PlanMasine[[#This Row],[KPL]]&amp;"-"&amp;PlanMasine[[#This Row],[RN]])</f>
        <v>0</v>
      </c>
      <c r="R1576">
        <f>IFERROR(INDEX(REDOSLIJED!A:A,MATCH(PlanMasine[[#This Row],[KPL]],REDOSLIJED!B:B,0)),MAX(REDOSLIJED!A:A)+1)</f>
        <v>45</v>
      </c>
      <c r="S1576" s="9">
        <f>SUM($M$2:M1576)</f>
        <v>6.1618055555556452</v>
      </c>
      <c r="T1576" s="3">
        <f>PlanMasine[[#This Row],[Datum SAS]]-1</f>
        <v>45830</v>
      </c>
      <c r="U1576">
        <f>WEEKDAY(PlanMasine[[#This Row],[ZAVRŠETAK MAŠINSKE]],2)</f>
        <v>7</v>
      </c>
      <c r="V1576" s="3">
        <f>IF(WEEKDAY(PlanMasine[[#This Row],[Datum SAS]]-1,2)=7,PlanMasine[[#This Row],[Datum SAS]]-3,PlanMasine[[#This Row],[Datum SAS]]-1)</f>
        <v>45828</v>
      </c>
      <c r="W1576">
        <f>WEEKNUM(PlanMasine[[#This Row],[Column2]],1)</f>
        <v>25</v>
      </c>
    </row>
    <row r="1577" spans="1:23" x14ac:dyDescent="0.25">
      <c r="A1577">
        <v>1029600</v>
      </c>
      <c r="B1577">
        <v>1</v>
      </c>
      <c r="C1577">
        <v>1029615</v>
      </c>
      <c r="D1577" t="s">
        <v>2262</v>
      </c>
      <c r="E1577">
        <v>48</v>
      </c>
      <c r="F1577">
        <v>12</v>
      </c>
      <c r="G1577">
        <v>0</v>
      </c>
      <c r="H1577">
        <v>0</v>
      </c>
      <c r="I1577" t="s">
        <v>5</v>
      </c>
      <c r="J1577" t="s">
        <v>570</v>
      </c>
      <c r="K1577" t="s">
        <v>2255</v>
      </c>
      <c r="L1577" s="3">
        <v>45846</v>
      </c>
      <c r="M15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77" s="3">
        <v>45831</v>
      </c>
      <c r="O1577" s="5">
        <f>IFERROR((PlanMasine[[#This Row],[Norma]]/PlanMasine[[#This Row],[Q]])*(PlanMasine[[#This Row],[Q]]/SUMIF(C:C,PlanMasine[[#This Row],[RN]],B:B)*PlanMasine[[#This Row],[KPLQ]]),0)</f>
        <v>4</v>
      </c>
      <c r="P1577">
        <v>226828</v>
      </c>
      <c r="Q1577">
        <f>COUNTIF(PROMJENA!A:A,PlanMasine[[#This Row],[KPL]]&amp;"-"&amp;PlanMasine[[#This Row],[RN]])</f>
        <v>0</v>
      </c>
      <c r="R1577">
        <f>IFERROR(INDEX(REDOSLIJED!A:A,MATCH(PlanMasine[[#This Row],[KPL]],REDOSLIJED!B:B,0)),MAX(REDOSLIJED!A:A)+1)</f>
        <v>45</v>
      </c>
      <c r="S1577" s="9">
        <f>SUM($M$2:M1577)</f>
        <v>6.1645833333334235</v>
      </c>
      <c r="T1577" s="3">
        <f>PlanMasine[[#This Row],[Datum SAS]]-1</f>
        <v>45830</v>
      </c>
      <c r="U1577">
        <f>WEEKDAY(PlanMasine[[#This Row],[ZAVRŠETAK MAŠINSKE]],2)</f>
        <v>7</v>
      </c>
      <c r="V1577" s="3">
        <f>IF(WEEKDAY(PlanMasine[[#This Row],[Datum SAS]]-1,2)=7,PlanMasine[[#This Row],[Datum SAS]]-3,PlanMasine[[#This Row],[Datum SAS]]-1)</f>
        <v>45828</v>
      </c>
      <c r="W1577">
        <f>WEEKNUM(PlanMasine[[#This Row],[Column2]],1)</f>
        <v>25</v>
      </c>
    </row>
    <row r="1578" spans="1:23" x14ac:dyDescent="0.25">
      <c r="A1578">
        <v>1029600</v>
      </c>
      <c r="B1578">
        <v>1</v>
      </c>
      <c r="C1578">
        <v>1029611</v>
      </c>
      <c r="D1578" t="s">
        <v>2263</v>
      </c>
      <c r="E1578">
        <v>60</v>
      </c>
      <c r="F1578">
        <v>12</v>
      </c>
      <c r="G1578">
        <v>0</v>
      </c>
      <c r="H1578">
        <v>0</v>
      </c>
      <c r="I1578" t="s">
        <v>5</v>
      </c>
      <c r="J1578" t="s">
        <v>570</v>
      </c>
      <c r="K1578" t="s">
        <v>2255</v>
      </c>
      <c r="L1578" s="3">
        <v>45846</v>
      </c>
      <c r="M15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78" s="3">
        <v>45831</v>
      </c>
      <c r="O1578" s="5">
        <f>IFERROR((PlanMasine[[#This Row],[Norma]]/PlanMasine[[#This Row],[Q]])*(PlanMasine[[#This Row],[Q]]/SUMIF(C:C,PlanMasine[[#This Row],[RN]],B:B)*PlanMasine[[#This Row],[KPLQ]]),0)</f>
        <v>5</v>
      </c>
      <c r="P1578">
        <v>226822</v>
      </c>
      <c r="Q1578">
        <f>COUNTIF(PROMJENA!A:A,PlanMasine[[#This Row],[KPL]]&amp;"-"&amp;PlanMasine[[#This Row],[RN]])</f>
        <v>0</v>
      </c>
      <c r="R1578">
        <f>IFERROR(INDEX(REDOSLIJED!A:A,MATCH(PlanMasine[[#This Row],[KPL]],REDOSLIJED!B:B,0)),MAX(REDOSLIJED!A:A)+1)</f>
        <v>45</v>
      </c>
      <c r="S1578" s="9">
        <f>SUM($M$2:M1578)</f>
        <v>6.1680555555556458</v>
      </c>
      <c r="T1578" s="3">
        <f>PlanMasine[[#This Row],[Datum SAS]]-1</f>
        <v>45830</v>
      </c>
      <c r="U1578">
        <f>WEEKDAY(PlanMasine[[#This Row],[ZAVRŠETAK MAŠINSKE]],2)</f>
        <v>7</v>
      </c>
      <c r="V1578" s="3">
        <f>IF(WEEKDAY(PlanMasine[[#This Row],[Datum SAS]]-1,2)=7,PlanMasine[[#This Row],[Datum SAS]]-3,PlanMasine[[#This Row],[Datum SAS]]-1)</f>
        <v>45828</v>
      </c>
      <c r="W1578">
        <f>WEEKNUM(PlanMasine[[#This Row],[Column2]],1)</f>
        <v>25</v>
      </c>
    </row>
    <row r="1579" spans="1:23" x14ac:dyDescent="0.25">
      <c r="A1579">
        <v>1029600</v>
      </c>
      <c r="B1579">
        <v>1</v>
      </c>
      <c r="C1579">
        <v>1029617</v>
      </c>
      <c r="D1579" t="s">
        <v>2266</v>
      </c>
      <c r="E1579">
        <v>24</v>
      </c>
      <c r="F1579">
        <v>12</v>
      </c>
      <c r="G1579">
        <v>0</v>
      </c>
      <c r="H1579">
        <v>0</v>
      </c>
      <c r="I1579" t="s">
        <v>5</v>
      </c>
      <c r="J1579" t="s">
        <v>570</v>
      </c>
      <c r="K1579" t="s">
        <v>2255</v>
      </c>
      <c r="L1579" s="3">
        <v>45846</v>
      </c>
      <c r="M15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579" s="3">
        <v>45831</v>
      </c>
      <c r="O1579" s="5">
        <f>IFERROR((PlanMasine[[#This Row],[Norma]]/PlanMasine[[#This Row],[Q]])*(PlanMasine[[#This Row],[Q]]/SUMIF(C:C,PlanMasine[[#This Row],[RN]],B:B)*PlanMasine[[#This Row],[KPLQ]]),0)</f>
        <v>2</v>
      </c>
      <c r="P1579">
        <v>226831</v>
      </c>
      <c r="Q1579">
        <f>COUNTIF(PROMJENA!A:A,PlanMasine[[#This Row],[KPL]]&amp;"-"&amp;PlanMasine[[#This Row],[RN]])</f>
        <v>0</v>
      </c>
      <c r="R1579">
        <f>IFERROR(INDEX(REDOSLIJED!A:A,MATCH(PlanMasine[[#This Row],[KPL]],REDOSLIJED!B:B,0)),MAX(REDOSLIJED!A:A)+1)</f>
        <v>45</v>
      </c>
      <c r="S1579" s="9">
        <f>SUM($M$2:M1579)</f>
        <v>6.1694444444445349</v>
      </c>
      <c r="T1579" s="3">
        <f>PlanMasine[[#This Row],[Datum SAS]]-1</f>
        <v>45830</v>
      </c>
      <c r="U1579">
        <f>WEEKDAY(PlanMasine[[#This Row],[ZAVRŠETAK MAŠINSKE]],2)</f>
        <v>7</v>
      </c>
      <c r="V1579" s="3">
        <f>IF(WEEKDAY(PlanMasine[[#This Row],[Datum SAS]]-1,2)=7,PlanMasine[[#This Row],[Datum SAS]]-3,PlanMasine[[#This Row],[Datum SAS]]-1)</f>
        <v>45828</v>
      </c>
      <c r="W1579">
        <f>WEEKNUM(PlanMasine[[#This Row],[Column2]],1)</f>
        <v>25</v>
      </c>
    </row>
    <row r="1580" spans="1:23" x14ac:dyDescent="0.25">
      <c r="A1580">
        <v>1029601</v>
      </c>
      <c r="B1580">
        <v>1</v>
      </c>
      <c r="C1580">
        <v>1029629</v>
      </c>
      <c r="D1580" t="s">
        <v>2254</v>
      </c>
      <c r="E1580">
        <v>36</v>
      </c>
      <c r="F1580">
        <v>12</v>
      </c>
      <c r="G1580">
        <v>0</v>
      </c>
      <c r="H1580">
        <v>0</v>
      </c>
      <c r="I1580" t="s">
        <v>5</v>
      </c>
      <c r="J1580" t="s">
        <v>570</v>
      </c>
      <c r="K1580" t="s">
        <v>2255</v>
      </c>
      <c r="L1580" s="3">
        <v>45846</v>
      </c>
      <c r="M15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80" s="3">
        <v>45831</v>
      </c>
      <c r="O1580" s="5">
        <f>IFERROR((PlanMasine[[#This Row],[Norma]]/PlanMasine[[#This Row],[Q]])*(PlanMasine[[#This Row],[Q]]/SUMIF(C:C,PlanMasine[[#This Row],[RN]],B:B)*PlanMasine[[#This Row],[KPLQ]]),0)</f>
        <v>3</v>
      </c>
      <c r="P1580">
        <v>226845</v>
      </c>
      <c r="Q1580">
        <f>COUNTIF(PROMJENA!A:A,PlanMasine[[#This Row],[KPL]]&amp;"-"&amp;PlanMasine[[#This Row],[RN]])</f>
        <v>0</v>
      </c>
      <c r="R1580">
        <f>IFERROR(INDEX(REDOSLIJED!A:A,MATCH(PlanMasine[[#This Row],[KPL]],REDOSLIJED!B:B,0)),MAX(REDOSLIJED!A:A)+1)</f>
        <v>45</v>
      </c>
      <c r="S1580" s="9">
        <f>SUM($M$2:M1580)</f>
        <v>6.1715277777778681</v>
      </c>
      <c r="T1580" s="3">
        <f>PlanMasine[[#This Row],[Datum SAS]]-1</f>
        <v>45830</v>
      </c>
      <c r="U1580">
        <f>WEEKDAY(PlanMasine[[#This Row],[ZAVRŠETAK MAŠINSKE]],2)</f>
        <v>7</v>
      </c>
      <c r="V1580" s="3">
        <f>IF(WEEKDAY(PlanMasine[[#This Row],[Datum SAS]]-1,2)=7,PlanMasine[[#This Row],[Datum SAS]]-3,PlanMasine[[#This Row],[Datum SAS]]-1)</f>
        <v>45828</v>
      </c>
      <c r="W1580">
        <f>WEEKNUM(PlanMasine[[#This Row],[Column2]],1)</f>
        <v>25</v>
      </c>
    </row>
    <row r="1581" spans="1:23" x14ac:dyDescent="0.25">
      <c r="A1581">
        <v>1029601</v>
      </c>
      <c r="B1581">
        <v>1</v>
      </c>
      <c r="C1581">
        <v>1029628</v>
      </c>
      <c r="D1581" t="s">
        <v>2258</v>
      </c>
      <c r="E1581">
        <v>36</v>
      </c>
      <c r="F1581">
        <v>12</v>
      </c>
      <c r="G1581">
        <v>0</v>
      </c>
      <c r="H1581">
        <v>0</v>
      </c>
      <c r="I1581" t="s">
        <v>5</v>
      </c>
      <c r="J1581" t="s">
        <v>570</v>
      </c>
      <c r="K1581" t="s">
        <v>2255</v>
      </c>
      <c r="L1581" s="3">
        <v>45846</v>
      </c>
      <c r="M15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81" s="3">
        <v>45831</v>
      </c>
      <c r="O1581" s="5">
        <f>IFERROR((PlanMasine[[#This Row],[Norma]]/PlanMasine[[#This Row],[Q]])*(PlanMasine[[#This Row],[Q]]/SUMIF(C:C,PlanMasine[[#This Row],[RN]],B:B)*PlanMasine[[#This Row],[KPLQ]]),0)</f>
        <v>3</v>
      </c>
      <c r="P1581">
        <v>226844</v>
      </c>
      <c r="Q1581">
        <f>COUNTIF(PROMJENA!A:A,PlanMasine[[#This Row],[KPL]]&amp;"-"&amp;PlanMasine[[#This Row],[RN]])</f>
        <v>0</v>
      </c>
      <c r="R1581">
        <f>IFERROR(INDEX(REDOSLIJED!A:A,MATCH(PlanMasine[[#This Row],[KPL]],REDOSLIJED!B:B,0)),MAX(REDOSLIJED!A:A)+1)</f>
        <v>45</v>
      </c>
      <c r="S1581" s="9">
        <f>SUM($M$2:M1581)</f>
        <v>6.1736111111112013</v>
      </c>
      <c r="T1581" s="3">
        <f>PlanMasine[[#This Row],[Datum SAS]]-1</f>
        <v>45830</v>
      </c>
      <c r="U1581">
        <f>WEEKDAY(PlanMasine[[#This Row],[ZAVRŠETAK MAŠINSKE]],2)</f>
        <v>7</v>
      </c>
      <c r="V1581" s="3">
        <f>IF(WEEKDAY(PlanMasine[[#This Row],[Datum SAS]]-1,2)=7,PlanMasine[[#This Row],[Datum SAS]]-3,PlanMasine[[#This Row],[Datum SAS]]-1)</f>
        <v>45828</v>
      </c>
      <c r="W1581">
        <f>WEEKNUM(PlanMasine[[#This Row],[Column2]],1)</f>
        <v>25</v>
      </c>
    </row>
    <row r="1582" spans="1:23" x14ac:dyDescent="0.25">
      <c r="A1582">
        <v>1029601</v>
      </c>
      <c r="B1582">
        <v>1</v>
      </c>
      <c r="C1582">
        <v>1029614</v>
      </c>
      <c r="D1582" t="s">
        <v>2257</v>
      </c>
      <c r="E1582">
        <v>48</v>
      </c>
      <c r="F1582">
        <v>12</v>
      </c>
      <c r="G1582">
        <v>0</v>
      </c>
      <c r="H1582">
        <v>0</v>
      </c>
      <c r="I1582" t="s">
        <v>5</v>
      </c>
      <c r="J1582" t="s">
        <v>570</v>
      </c>
      <c r="K1582" t="s">
        <v>2255</v>
      </c>
      <c r="L1582" s="3">
        <v>45846</v>
      </c>
      <c r="M15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82" s="3">
        <v>45831</v>
      </c>
      <c r="O1582" s="5">
        <f>IFERROR((PlanMasine[[#This Row],[Norma]]/PlanMasine[[#This Row],[Q]])*(PlanMasine[[#This Row],[Q]]/SUMIF(C:C,PlanMasine[[#This Row],[RN]],B:B)*PlanMasine[[#This Row],[KPLQ]]),0)</f>
        <v>4</v>
      </c>
      <c r="P1582">
        <v>226827</v>
      </c>
      <c r="Q1582">
        <f>COUNTIF(PROMJENA!A:A,PlanMasine[[#This Row],[KPL]]&amp;"-"&amp;PlanMasine[[#This Row],[RN]])</f>
        <v>0</v>
      </c>
      <c r="R1582">
        <f>IFERROR(INDEX(REDOSLIJED!A:A,MATCH(PlanMasine[[#This Row],[KPL]],REDOSLIJED!B:B,0)),MAX(REDOSLIJED!A:A)+1)</f>
        <v>45</v>
      </c>
      <c r="S1582" s="9">
        <f>SUM($M$2:M1582)</f>
        <v>6.1763888888889795</v>
      </c>
      <c r="T1582" s="3">
        <f>PlanMasine[[#This Row],[Datum SAS]]-1</f>
        <v>45830</v>
      </c>
      <c r="U1582">
        <f>WEEKDAY(PlanMasine[[#This Row],[ZAVRŠETAK MAŠINSKE]],2)</f>
        <v>7</v>
      </c>
      <c r="V1582" s="3">
        <f>IF(WEEKDAY(PlanMasine[[#This Row],[Datum SAS]]-1,2)=7,PlanMasine[[#This Row],[Datum SAS]]-3,PlanMasine[[#This Row],[Datum SAS]]-1)</f>
        <v>45828</v>
      </c>
      <c r="W1582">
        <f>WEEKNUM(PlanMasine[[#This Row],[Column2]],1)</f>
        <v>25</v>
      </c>
    </row>
    <row r="1583" spans="1:23" x14ac:dyDescent="0.25">
      <c r="A1583">
        <v>1029601</v>
      </c>
      <c r="B1583">
        <v>1</v>
      </c>
      <c r="C1583">
        <v>1029613</v>
      </c>
      <c r="D1583" t="s">
        <v>1616</v>
      </c>
      <c r="E1583">
        <v>48</v>
      </c>
      <c r="F1583">
        <v>12</v>
      </c>
      <c r="G1583">
        <v>0</v>
      </c>
      <c r="H1583">
        <v>0</v>
      </c>
      <c r="I1583" t="s">
        <v>5</v>
      </c>
      <c r="J1583" t="s">
        <v>570</v>
      </c>
      <c r="K1583" t="s">
        <v>2255</v>
      </c>
      <c r="L1583" s="3">
        <v>45846</v>
      </c>
      <c r="M15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83" s="3">
        <v>45831</v>
      </c>
      <c r="O1583" s="5">
        <f>IFERROR((PlanMasine[[#This Row],[Norma]]/PlanMasine[[#This Row],[Q]])*(PlanMasine[[#This Row],[Q]]/SUMIF(C:C,PlanMasine[[#This Row],[RN]],B:B)*PlanMasine[[#This Row],[KPLQ]]),0)</f>
        <v>4</v>
      </c>
      <c r="P1583">
        <v>226824</v>
      </c>
      <c r="Q1583">
        <f>COUNTIF(PROMJENA!A:A,PlanMasine[[#This Row],[KPL]]&amp;"-"&amp;PlanMasine[[#This Row],[RN]])</f>
        <v>0</v>
      </c>
      <c r="R1583">
        <f>IFERROR(INDEX(REDOSLIJED!A:A,MATCH(PlanMasine[[#This Row],[KPL]],REDOSLIJED!B:B,0)),MAX(REDOSLIJED!A:A)+1)</f>
        <v>45</v>
      </c>
      <c r="S1583" s="9">
        <f>SUM($M$2:M1583)</f>
        <v>6.1791666666667577</v>
      </c>
      <c r="T1583" s="3">
        <f>PlanMasine[[#This Row],[Datum SAS]]-1</f>
        <v>45830</v>
      </c>
      <c r="U1583">
        <f>WEEKDAY(PlanMasine[[#This Row],[ZAVRŠETAK MAŠINSKE]],2)</f>
        <v>7</v>
      </c>
      <c r="V1583" s="3">
        <f>IF(WEEKDAY(PlanMasine[[#This Row],[Datum SAS]]-1,2)=7,PlanMasine[[#This Row],[Datum SAS]]-3,PlanMasine[[#This Row],[Datum SAS]]-1)</f>
        <v>45828</v>
      </c>
      <c r="W1583">
        <f>WEEKNUM(PlanMasine[[#This Row],[Column2]],1)</f>
        <v>25</v>
      </c>
    </row>
    <row r="1584" spans="1:23" x14ac:dyDescent="0.25">
      <c r="A1584">
        <v>1029601</v>
      </c>
      <c r="B1584">
        <v>1</v>
      </c>
      <c r="C1584">
        <v>1029617</v>
      </c>
      <c r="D1584" t="s">
        <v>2266</v>
      </c>
      <c r="E1584">
        <v>24</v>
      </c>
      <c r="F1584">
        <v>12</v>
      </c>
      <c r="G1584">
        <v>0</v>
      </c>
      <c r="H1584">
        <v>0</v>
      </c>
      <c r="I1584" t="s">
        <v>5</v>
      </c>
      <c r="J1584" t="s">
        <v>570</v>
      </c>
      <c r="K1584" t="s">
        <v>2255</v>
      </c>
      <c r="L1584" s="3">
        <v>45846</v>
      </c>
      <c r="M15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584" s="3">
        <v>45831</v>
      </c>
      <c r="O1584" s="5">
        <f>IFERROR((PlanMasine[[#This Row],[Norma]]/PlanMasine[[#This Row],[Q]])*(PlanMasine[[#This Row],[Q]]/SUMIF(C:C,PlanMasine[[#This Row],[RN]],B:B)*PlanMasine[[#This Row],[KPLQ]]),0)</f>
        <v>2</v>
      </c>
      <c r="P1584">
        <v>226831</v>
      </c>
      <c r="Q1584">
        <f>COUNTIF(PROMJENA!A:A,PlanMasine[[#This Row],[KPL]]&amp;"-"&amp;PlanMasine[[#This Row],[RN]])</f>
        <v>0</v>
      </c>
      <c r="R1584">
        <f>IFERROR(INDEX(REDOSLIJED!A:A,MATCH(PlanMasine[[#This Row],[KPL]],REDOSLIJED!B:B,0)),MAX(REDOSLIJED!A:A)+1)</f>
        <v>45</v>
      </c>
      <c r="S1584" s="9">
        <f>SUM($M$2:M1584)</f>
        <v>6.1805555555556468</v>
      </c>
      <c r="T1584" s="3">
        <f>PlanMasine[[#This Row],[Datum SAS]]-1</f>
        <v>45830</v>
      </c>
      <c r="U1584">
        <f>WEEKDAY(PlanMasine[[#This Row],[ZAVRŠETAK MAŠINSKE]],2)</f>
        <v>7</v>
      </c>
      <c r="V1584" s="3">
        <f>IF(WEEKDAY(PlanMasine[[#This Row],[Datum SAS]]-1,2)=7,PlanMasine[[#This Row],[Datum SAS]]-3,PlanMasine[[#This Row],[Datum SAS]]-1)</f>
        <v>45828</v>
      </c>
      <c r="W1584">
        <f>WEEKNUM(PlanMasine[[#This Row],[Column2]],1)</f>
        <v>25</v>
      </c>
    </row>
    <row r="1585" spans="1:23" x14ac:dyDescent="0.25">
      <c r="A1585">
        <v>1029601</v>
      </c>
      <c r="B1585">
        <v>1</v>
      </c>
      <c r="C1585">
        <v>1029627</v>
      </c>
      <c r="D1585" t="s">
        <v>2259</v>
      </c>
      <c r="E1585">
        <v>36</v>
      </c>
      <c r="F1585">
        <v>12</v>
      </c>
      <c r="G1585">
        <v>0</v>
      </c>
      <c r="H1585">
        <v>0</v>
      </c>
      <c r="I1585" t="s">
        <v>5</v>
      </c>
      <c r="J1585" t="s">
        <v>570</v>
      </c>
      <c r="K1585" t="s">
        <v>2255</v>
      </c>
      <c r="L1585" s="3">
        <v>45846</v>
      </c>
      <c r="M15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85" s="3">
        <v>45831</v>
      </c>
      <c r="O1585" s="5">
        <f>IFERROR((PlanMasine[[#This Row],[Norma]]/PlanMasine[[#This Row],[Q]])*(PlanMasine[[#This Row],[Q]]/SUMIF(C:C,PlanMasine[[#This Row],[RN]],B:B)*PlanMasine[[#This Row],[KPLQ]]),0)</f>
        <v>3</v>
      </c>
      <c r="P1585">
        <v>226843</v>
      </c>
      <c r="Q1585">
        <f>COUNTIF(PROMJENA!A:A,PlanMasine[[#This Row],[KPL]]&amp;"-"&amp;PlanMasine[[#This Row],[RN]])</f>
        <v>0</v>
      </c>
      <c r="R1585">
        <f>IFERROR(INDEX(REDOSLIJED!A:A,MATCH(PlanMasine[[#This Row],[KPL]],REDOSLIJED!B:B,0)),MAX(REDOSLIJED!A:A)+1)</f>
        <v>45</v>
      </c>
      <c r="S1585" s="9">
        <f>SUM($M$2:M1585)</f>
        <v>6.1826388888889801</v>
      </c>
      <c r="T1585" s="3">
        <f>PlanMasine[[#This Row],[Datum SAS]]-1</f>
        <v>45830</v>
      </c>
      <c r="U1585">
        <f>WEEKDAY(PlanMasine[[#This Row],[ZAVRŠETAK MAŠINSKE]],2)</f>
        <v>7</v>
      </c>
      <c r="V1585" s="3">
        <f>IF(WEEKDAY(PlanMasine[[#This Row],[Datum SAS]]-1,2)=7,PlanMasine[[#This Row],[Datum SAS]]-3,PlanMasine[[#This Row],[Datum SAS]]-1)</f>
        <v>45828</v>
      </c>
      <c r="W1585">
        <f>WEEKNUM(PlanMasine[[#This Row],[Column2]],1)</f>
        <v>25</v>
      </c>
    </row>
    <row r="1586" spans="1:23" x14ac:dyDescent="0.25">
      <c r="A1586">
        <v>1029601</v>
      </c>
      <c r="B1586">
        <v>1</v>
      </c>
      <c r="C1586">
        <v>1029619</v>
      </c>
      <c r="D1586" t="s">
        <v>2256</v>
      </c>
      <c r="E1586">
        <v>36</v>
      </c>
      <c r="F1586">
        <v>12</v>
      </c>
      <c r="G1586">
        <v>0</v>
      </c>
      <c r="H1586">
        <v>0</v>
      </c>
      <c r="I1586" t="s">
        <v>5</v>
      </c>
      <c r="J1586" t="s">
        <v>570</v>
      </c>
      <c r="K1586" t="s">
        <v>2255</v>
      </c>
      <c r="L1586" s="3">
        <v>45846</v>
      </c>
      <c r="M15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86" s="3">
        <v>45831</v>
      </c>
      <c r="O1586" s="5">
        <f>IFERROR((PlanMasine[[#This Row],[Norma]]/PlanMasine[[#This Row],[Q]])*(PlanMasine[[#This Row],[Q]]/SUMIF(C:C,PlanMasine[[#This Row],[RN]],B:B)*PlanMasine[[#This Row],[KPLQ]]),0)</f>
        <v>3</v>
      </c>
      <c r="P1586">
        <v>226834</v>
      </c>
      <c r="Q1586">
        <f>COUNTIF(PROMJENA!A:A,PlanMasine[[#This Row],[KPL]]&amp;"-"&amp;PlanMasine[[#This Row],[RN]])</f>
        <v>0</v>
      </c>
      <c r="R1586">
        <f>IFERROR(INDEX(REDOSLIJED!A:A,MATCH(PlanMasine[[#This Row],[KPL]],REDOSLIJED!B:B,0)),MAX(REDOSLIJED!A:A)+1)</f>
        <v>45</v>
      </c>
      <c r="S1586" s="9">
        <f>SUM($M$2:M1586)</f>
        <v>6.1847222222223133</v>
      </c>
      <c r="T1586" s="3">
        <f>PlanMasine[[#This Row],[Datum SAS]]-1</f>
        <v>45830</v>
      </c>
      <c r="U1586">
        <f>WEEKDAY(PlanMasine[[#This Row],[ZAVRŠETAK MAŠINSKE]],2)</f>
        <v>7</v>
      </c>
      <c r="V1586" s="3">
        <f>IF(WEEKDAY(PlanMasine[[#This Row],[Datum SAS]]-1,2)=7,PlanMasine[[#This Row],[Datum SAS]]-3,PlanMasine[[#This Row],[Datum SAS]]-1)</f>
        <v>45828</v>
      </c>
      <c r="W1586">
        <f>WEEKNUM(PlanMasine[[#This Row],[Column2]],1)</f>
        <v>25</v>
      </c>
    </row>
    <row r="1587" spans="1:23" x14ac:dyDescent="0.25">
      <c r="A1587">
        <v>1029601</v>
      </c>
      <c r="B1587">
        <v>1</v>
      </c>
      <c r="C1587">
        <v>1029626</v>
      </c>
      <c r="D1587" t="s">
        <v>2260</v>
      </c>
      <c r="E1587">
        <v>36</v>
      </c>
      <c r="F1587">
        <v>12</v>
      </c>
      <c r="G1587">
        <v>0</v>
      </c>
      <c r="H1587">
        <v>0</v>
      </c>
      <c r="I1587" t="s">
        <v>5</v>
      </c>
      <c r="J1587" t="s">
        <v>570</v>
      </c>
      <c r="K1587" t="s">
        <v>2255</v>
      </c>
      <c r="L1587" s="3">
        <v>45846</v>
      </c>
      <c r="M15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87" s="3">
        <v>45831</v>
      </c>
      <c r="O1587" s="5">
        <f>IFERROR((PlanMasine[[#This Row],[Norma]]/PlanMasine[[#This Row],[Q]])*(PlanMasine[[#This Row],[Q]]/SUMIF(C:C,PlanMasine[[#This Row],[RN]],B:B)*PlanMasine[[#This Row],[KPLQ]]),0)</f>
        <v>3</v>
      </c>
      <c r="P1587">
        <v>226842</v>
      </c>
      <c r="Q1587">
        <f>COUNTIF(PROMJENA!A:A,PlanMasine[[#This Row],[KPL]]&amp;"-"&amp;PlanMasine[[#This Row],[RN]])</f>
        <v>0</v>
      </c>
      <c r="R1587">
        <f>IFERROR(INDEX(REDOSLIJED!A:A,MATCH(PlanMasine[[#This Row],[KPL]],REDOSLIJED!B:B,0)),MAX(REDOSLIJED!A:A)+1)</f>
        <v>45</v>
      </c>
      <c r="S1587" s="9">
        <f>SUM($M$2:M1587)</f>
        <v>6.1868055555556465</v>
      </c>
      <c r="T1587" s="3">
        <f>PlanMasine[[#This Row],[Datum SAS]]-1</f>
        <v>45830</v>
      </c>
      <c r="U1587">
        <f>WEEKDAY(PlanMasine[[#This Row],[ZAVRŠETAK MAŠINSKE]],2)</f>
        <v>7</v>
      </c>
      <c r="V1587" s="3">
        <f>IF(WEEKDAY(PlanMasine[[#This Row],[Datum SAS]]-1,2)=7,PlanMasine[[#This Row],[Datum SAS]]-3,PlanMasine[[#This Row],[Datum SAS]]-1)</f>
        <v>45828</v>
      </c>
      <c r="W1587">
        <f>WEEKNUM(PlanMasine[[#This Row],[Column2]],1)</f>
        <v>25</v>
      </c>
    </row>
    <row r="1588" spans="1:23" x14ac:dyDescent="0.25">
      <c r="A1588">
        <v>1029601</v>
      </c>
      <c r="B1588">
        <v>1</v>
      </c>
      <c r="C1588">
        <v>1029615</v>
      </c>
      <c r="D1588" t="s">
        <v>2262</v>
      </c>
      <c r="E1588">
        <v>48</v>
      </c>
      <c r="F1588">
        <v>12</v>
      </c>
      <c r="G1588">
        <v>0</v>
      </c>
      <c r="H1588">
        <v>0</v>
      </c>
      <c r="I1588" t="s">
        <v>5</v>
      </c>
      <c r="J1588" t="s">
        <v>570</v>
      </c>
      <c r="K1588" t="s">
        <v>2255</v>
      </c>
      <c r="L1588" s="3">
        <v>45846</v>
      </c>
      <c r="M15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88" s="3">
        <v>45831</v>
      </c>
      <c r="O1588" s="5">
        <f>IFERROR((PlanMasine[[#This Row],[Norma]]/PlanMasine[[#This Row],[Q]])*(PlanMasine[[#This Row],[Q]]/SUMIF(C:C,PlanMasine[[#This Row],[RN]],B:B)*PlanMasine[[#This Row],[KPLQ]]),0)</f>
        <v>4</v>
      </c>
      <c r="P1588">
        <v>226828</v>
      </c>
      <c r="Q1588">
        <f>COUNTIF(PROMJENA!A:A,PlanMasine[[#This Row],[KPL]]&amp;"-"&amp;PlanMasine[[#This Row],[RN]])</f>
        <v>0</v>
      </c>
      <c r="R1588">
        <f>IFERROR(INDEX(REDOSLIJED!A:A,MATCH(PlanMasine[[#This Row],[KPL]],REDOSLIJED!B:B,0)),MAX(REDOSLIJED!A:A)+1)</f>
        <v>45</v>
      </c>
      <c r="S1588" s="9">
        <f>SUM($M$2:M1588)</f>
        <v>6.1895833333334247</v>
      </c>
      <c r="T1588" s="3">
        <f>PlanMasine[[#This Row],[Datum SAS]]-1</f>
        <v>45830</v>
      </c>
      <c r="U1588">
        <f>WEEKDAY(PlanMasine[[#This Row],[ZAVRŠETAK MAŠINSKE]],2)</f>
        <v>7</v>
      </c>
      <c r="V1588" s="3">
        <f>IF(WEEKDAY(PlanMasine[[#This Row],[Datum SAS]]-1,2)=7,PlanMasine[[#This Row],[Datum SAS]]-3,PlanMasine[[#This Row],[Datum SAS]]-1)</f>
        <v>45828</v>
      </c>
      <c r="W1588">
        <f>WEEKNUM(PlanMasine[[#This Row],[Column2]],1)</f>
        <v>25</v>
      </c>
    </row>
    <row r="1589" spans="1:23" x14ac:dyDescent="0.25">
      <c r="A1589">
        <v>1029601</v>
      </c>
      <c r="B1589">
        <v>1</v>
      </c>
      <c r="C1589">
        <v>1029616</v>
      </c>
      <c r="D1589" t="s">
        <v>2264</v>
      </c>
      <c r="E1589">
        <v>48</v>
      </c>
      <c r="F1589">
        <v>24</v>
      </c>
      <c r="G1589">
        <v>0</v>
      </c>
      <c r="H1589">
        <v>0</v>
      </c>
      <c r="I1589" t="s">
        <v>5</v>
      </c>
      <c r="J1589" t="s">
        <v>570</v>
      </c>
      <c r="K1589" t="s">
        <v>2255</v>
      </c>
      <c r="L1589" s="3">
        <v>45846</v>
      </c>
      <c r="M15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89" s="3">
        <v>45831</v>
      </c>
      <c r="O1589" s="5">
        <f>IFERROR((PlanMasine[[#This Row],[Norma]]/PlanMasine[[#This Row],[Q]])*(PlanMasine[[#This Row],[Q]]/SUMIF(C:C,PlanMasine[[#This Row],[RN]],B:B)*PlanMasine[[#This Row],[KPLQ]]),0)</f>
        <v>4</v>
      </c>
      <c r="P1589">
        <v>226830</v>
      </c>
      <c r="Q1589">
        <f>COUNTIF(PROMJENA!A:A,PlanMasine[[#This Row],[KPL]]&amp;"-"&amp;PlanMasine[[#This Row],[RN]])</f>
        <v>0</v>
      </c>
      <c r="R1589">
        <f>IFERROR(INDEX(REDOSLIJED!A:A,MATCH(PlanMasine[[#This Row],[KPL]],REDOSLIJED!B:B,0)),MAX(REDOSLIJED!A:A)+1)</f>
        <v>45</v>
      </c>
      <c r="S1589" s="9">
        <f>SUM($M$2:M1589)</f>
        <v>6.1923611111112029</v>
      </c>
      <c r="T1589" s="3">
        <f>PlanMasine[[#This Row],[Datum SAS]]-1</f>
        <v>45830</v>
      </c>
      <c r="U1589">
        <f>WEEKDAY(PlanMasine[[#This Row],[ZAVRŠETAK MAŠINSKE]],2)</f>
        <v>7</v>
      </c>
      <c r="V1589" s="3">
        <f>IF(WEEKDAY(PlanMasine[[#This Row],[Datum SAS]]-1,2)=7,PlanMasine[[#This Row],[Datum SAS]]-3,PlanMasine[[#This Row],[Datum SAS]]-1)</f>
        <v>45828</v>
      </c>
      <c r="W1589">
        <f>WEEKNUM(PlanMasine[[#This Row],[Column2]],1)</f>
        <v>25</v>
      </c>
    </row>
    <row r="1590" spans="1:23" x14ac:dyDescent="0.25">
      <c r="A1590">
        <v>1029601</v>
      </c>
      <c r="B1590">
        <v>1</v>
      </c>
      <c r="C1590">
        <v>1029611</v>
      </c>
      <c r="D1590" t="s">
        <v>2263</v>
      </c>
      <c r="E1590">
        <v>60</v>
      </c>
      <c r="F1590">
        <v>12</v>
      </c>
      <c r="G1590">
        <v>0</v>
      </c>
      <c r="H1590">
        <v>0</v>
      </c>
      <c r="I1590" t="s">
        <v>5</v>
      </c>
      <c r="J1590" t="s">
        <v>570</v>
      </c>
      <c r="K1590" t="s">
        <v>2255</v>
      </c>
      <c r="L1590" s="3">
        <v>45846</v>
      </c>
      <c r="M15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90" s="3">
        <v>45831</v>
      </c>
      <c r="O1590" s="5">
        <f>IFERROR((PlanMasine[[#This Row],[Norma]]/PlanMasine[[#This Row],[Q]])*(PlanMasine[[#This Row],[Q]]/SUMIF(C:C,PlanMasine[[#This Row],[RN]],B:B)*PlanMasine[[#This Row],[KPLQ]]),0)</f>
        <v>5</v>
      </c>
      <c r="P1590">
        <v>226822</v>
      </c>
      <c r="Q1590">
        <f>COUNTIF(PROMJENA!A:A,PlanMasine[[#This Row],[KPL]]&amp;"-"&amp;PlanMasine[[#This Row],[RN]])</f>
        <v>0</v>
      </c>
      <c r="R1590">
        <f>IFERROR(INDEX(REDOSLIJED!A:A,MATCH(PlanMasine[[#This Row],[KPL]],REDOSLIJED!B:B,0)),MAX(REDOSLIJED!A:A)+1)</f>
        <v>45</v>
      </c>
      <c r="S1590" s="9">
        <f>SUM($M$2:M1590)</f>
        <v>6.1958333333334252</v>
      </c>
      <c r="T1590" s="3">
        <f>PlanMasine[[#This Row],[Datum SAS]]-1</f>
        <v>45830</v>
      </c>
      <c r="U1590">
        <f>WEEKDAY(PlanMasine[[#This Row],[ZAVRŠETAK MAŠINSKE]],2)</f>
        <v>7</v>
      </c>
      <c r="V1590" s="3">
        <f>IF(WEEKDAY(PlanMasine[[#This Row],[Datum SAS]]-1,2)=7,PlanMasine[[#This Row],[Datum SAS]]-3,PlanMasine[[#This Row],[Datum SAS]]-1)</f>
        <v>45828</v>
      </c>
      <c r="W1590">
        <f>WEEKNUM(PlanMasine[[#This Row],[Column2]],1)</f>
        <v>25</v>
      </c>
    </row>
    <row r="1591" spans="1:23" x14ac:dyDescent="0.25">
      <c r="A1591">
        <v>1029601</v>
      </c>
      <c r="B1591">
        <v>1</v>
      </c>
      <c r="C1591">
        <v>1029618</v>
      </c>
      <c r="D1591" t="s">
        <v>2261</v>
      </c>
      <c r="E1591">
        <v>24</v>
      </c>
      <c r="F1591">
        <v>12</v>
      </c>
      <c r="G1591">
        <v>0</v>
      </c>
      <c r="H1591">
        <v>0</v>
      </c>
      <c r="I1591" t="s">
        <v>5</v>
      </c>
      <c r="J1591" t="s">
        <v>570</v>
      </c>
      <c r="K1591" t="s">
        <v>2255</v>
      </c>
      <c r="L1591" s="3">
        <v>45846</v>
      </c>
      <c r="M15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591" s="3">
        <v>45831</v>
      </c>
      <c r="O1591" s="5">
        <f>IFERROR((PlanMasine[[#This Row],[Norma]]/PlanMasine[[#This Row],[Q]])*(PlanMasine[[#This Row],[Q]]/SUMIF(C:C,PlanMasine[[#This Row],[RN]],B:B)*PlanMasine[[#This Row],[KPLQ]]),0)</f>
        <v>2</v>
      </c>
      <c r="P1591">
        <v>226832</v>
      </c>
      <c r="Q1591">
        <f>COUNTIF(PROMJENA!A:A,PlanMasine[[#This Row],[KPL]]&amp;"-"&amp;PlanMasine[[#This Row],[RN]])</f>
        <v>0</v>
      </c>
      <c r="R1591">
        <f>IFERROR(INDEX(REDOSLIJED!A:A,MATCH(PlanMasine[[#This Row],[KPL]],REDOSLIJED!B:B,0)),MAX(REDOSLIJED!A:A)+1)</f>
        <v>45</v>
      </c>
      <c r="S1591" s="9">
        <f>SUM($M$2:M1591)</f>
        <v>6.1972222222223143</v>
      </c>
      <c r="T1591" s="3">
        <f>PlanMasine[[#This Row],[Datum SAS]]-1</f>
        <v>45830</v>
      </c>
      <c r="U1591">
        <f>WEEKDAY(PlanMasine[[#This Row],[ZAVRŠETAK MAŠINSKE]],2)</f>
        <v>7</v>
      </c>
      <c r="V1591" s="3">
        <f>IF(WEEKDAY(PlanMasine[[#This Row],[Datum SAS]]-1,2)=7,PlanMasine[[#This Row],[Datum SAS]]-3,PlanMasine[[#This Row],[Datum SAS]]-1)</f>
        <v>45828</v>
      </c>
      <c r="W1591">
        <f>WEEKNUM(PlanMasine[[#This Row],[Column2]],1)</f>
        <v>25</v>
      </c>
    </row>
    <row r="1592" spans="1:23" x14ac:dyDescent="0.25">
      <c r="A1592">
        <v>1029601</v>
      </c>
      <c r="B1592">
        <v>1</v>
      </c>
      <c r="C1592">
        <v>1029612</v>
      </c>
      <c r="D1592" t="s">
        <v>2265</v>
      </c>
      <c r="E1592">
        <v>60</v>
      </c>
      <c r="F1592">
        <v>12</v>
      </c>
      <c r="G1592">
        <v>0</v>
      </c>
      <c r="H1592">
        <v>0</v>
      </c>
      <c r="I1592" t="s">
        <v>5</v>
      </c>
      <c r="J1592" t="s">
        <v>570</v>
      </c>
      <c r="K1592" t="s">
        <v>2255</v>
      </c>
      <c r="L1592" s="3">
        <v>45846</v>
      </c>
      <c r="M15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592" s="3">
        <v>45831</v>
      </c>
      <c r="O1592" s="5">
        <f>IFERROR((PlanMasine[[#This Row],[Norma]]/PlanMasine[[#This Row],[Q]])*(PlanMasine[[#This Row],[Q]]/SUMIF(C:C,PlanMasine[[#This Row],[RN]],B:B)*PlanMasine[[#This Row],[KPLQ]]),0)</f>
        <v>5</v>
      </c>
      <c r="P1592">
        <v>226823</v>
      </c>
      <c r="Q1592">
        <f>COUNTIF(PROMJENA!A:A,PlanMasine[[#This Row],[KPL]]&amp;"-"&amp;PlanMasine[[#This Row],[RN]])</f>
        <v>0</v>
      </c>
      <c r="R1592">
        <f>IFERROR(INDEX(REDOSLIJED!A:A,MATCH(PlanMasine[[#This Row],[KPL]],REDOSLIJED!B:B,0)),MAX(REDOSLIJED!A:A)+1)</f>
        <v>45</v>
      </c>
      <c r="S1592" s="9">
        <f>SUM($M$2:M1592)</f>
        <v>6.2006944444445367</v>
      </c>
      <c r="T1592" s="3">
        <f>PlanMasine[[#This Row],[Datum SAS]]-1</f>
        <v>45830</v>
      </c>
      <c r="U1592">
        <f>WEEKDAY(PlanMasine[[#This Row],[ZAVRŠETAK MAŠINSKE]],2)</f>
        <v>7</v>
      </c>
      <c r="V1592" s="3">
        <f>IF(WEEKDAY(PlanMasine[[#This Row],[Datum SAS]]-1,2)=7,PlanMasine[[#This Row],[Datum SAS]]-3,PlanMasine[[#This Row],[Datum SAS]]-1)</f>
        <v>45828</v>
      </c>
      <c r="W1592">
        <f>WEEKNUM(PlanMasine[[#This Row],[Column2]],1)</f>
        <v>25</v>
      </c>
    </row>
    <row r="1593" spans="1:23" x14ac:dyDescent="0.25">
      <c r="A1593">
        <v>1029602</v>
      </c>
      <c r="B1593">
        <v>1</v>
      </c>
      <c r="C1593">
        <v>1029628</v>
      </c>
      <c r="D1593" t="s">
        <v>2258</v>
      </c>
      <c r="E1593">
        <v>36</v>
      </c>
      <c r="F1593">
        <v>12</v>
      </c>
      <c r="G1593">
        <v>0</v>
      </c>
      <c r="H1593">
        <v>0</v>
      </c>
      <c r="I1593" t="s">
        <v>5</v>
      </c>
      <c r="J1593" t="s">
        <v>570</v>
      </c>
      <c r="K1593" t="s">
        <v>2255</v>
      </c>
      <c r="L1593" s="3">
        <v>45846</v>
      </c>
      <c r="M15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93" s="3">
        <v>45831</v>
      </c>
      <c r="O1593" s="5">
        <f>IFERROR((PlanMasine[[#This Row],[Norma]]/PlanMasine[[#This Row],[Q]])*(PlanMasine[[#This Row],[Q]]/SUMIF(C:C,PlanMasine[[#This Row],[RN]],B:B)*PlanMasine[[#This Row],[KPLQ]]),0)</f>
        <v>3</v>
      </c>
      <c r="P1593">
        <v>226844</v>
      </c>
      <c r="Q1593">
        <f>COUNTIF(PROMJENA!A:A,PlanMasine[[#This Row],[KPL]]&amp;"-"&amp;PlanMasine[[#This Row],[RN]])</f>
        <v>0</v>
      </c>
      <c r="R1593">
        <f>IFERROR(INDEX(REDOSLIJED!A:A,MATCH(PlanMasine[[#This Row],[KPL]],REDOSLIJED!B:B,0)),MAX(REDOSLIJED!A:A)+1)</f>
        <v>45</v>
      </c>
      <c r="S1593" s="9">
        <f>SUM($M$2:M1593)</f>
        <v>6.2027777777778699</v>
      </c>
      <c r="T1593" s="3">
        <f>PlanMasine[[#This Row],[Datum SAS]]-1</f>
        <v>45830</v>
      </c>
      <c r="U1593">
        <f>WEEKDAY(PlanMasine[[#This Row],[ZAVRŠETAK MAŠINSKE]],2)</f>
        <v>7</v>
      </c>
      <c r="V1593" s="3">
        <f>IF(WEEKDAY(PlanMasine[[#This Row],[Datum SAS]]-1,2)=7,PlanMasine[[#This Row],[Datum SAS]]-3,PlanMasine[[#This Row],[Datum SAS]]-1)</f>
        <v>45828</v>
      </c>
      <c r="W1593">
        <f>WEEKNUM(PlanMasine[[#This Row],[Column2]],1)</f>
        <v>25</v>
      </c>
    </row>
    <row r="1594" spans="1:23" x14ac:dyDescent="0.25">
      <c r="A1594">
        <v>1029602</v>
      </c>
      <c r="B1594">
        <v>1</v>
      </c>
      <c r="C1594">
        <v>1029619</v>
      </c>
      <c r="D1594" t="s">
        <v>2256</v>
      </c>
      <c r="E1594">
        <v>36</v>
      </c>
      <c r="F1594">
        <v>12</v>
      </c>
      <c r="G1594">
        <v>0</v>
      </c>
      <c r="H1594">
        <v>0</v>
      </c>
      <c r="I1594" t="s">
        <v>5</v>
      </c>
      <c r="J1594" t="s">
        <v>570</v>
      </c>
      <c r="K1594" t="s">
        <v>2255</v>
      </c>
      <c r="L1594" s="3">
        <v>45846</v>
      </c>
      <c r="M15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94" s="3">
        <v>45831</v>
      </c>
      <c r="O1594" s="5">
        <f>IFERROR((PlanMasine[[#This Row],[Norma]]/PlanMasine[[#This Row],[Q]])*(PlanMasine[[#This Row],[Q]]/SUMIF(C:C,PlanMasine[[#This Row],[RN]],B:B)*PlanMasine[[#This Row],[KPLQ]]),0)</f>
        <v>3</v>
      </c>
      <c r="P1594">
        <v>226834</v>
      </c>
      <c r="Q1594">
        <f>COUNTIF(PROMJENA!A:A,PlanMasine[[#This Row],[KPL]]&amp;"-"&amp;PlanMasine[[#This Row],[RN]])</f>
        <v>0</v>
      </c>
      <c r="R1594">
        <f>IFERROR(INDEX(REDOSLIJED!A:A,MATCH(PlanMasine[[#This Row],[KPL]],REDOSLIJED!B:B,0)),MAX(REDOSLIJED!A:A)+1)</f>
        <v>45</v>
      </c>
      <c r="S1594" s="9">
        <f>SUM($M$2:M1594)</f>
        <v>6.2048611111112031</v>
      </c>
      <c r="T1594" s="3">
        <f>PlanMasine[[#This Row],[Datum SAS]]-1</f>
        <v>45830</v>
      </c>
      <c r="U1594">
        <f>WEEKDAY(PlanMasine[[#This Row],[ZAVRŠETAK MAŠINSKE]],2)</f>
        <v>7</v>
      </c>
      <c r="V1594" s="3">
        <f>IF(WEEKDAY(PlanMasine[[#This Row],[Datum SAS]]-1,2)=7,PlanMasine[[#This Row],[Datum SAS]]-3,PlanMasine[[#This Row],[Datum SAS]]-1)</f>
        <v>45828</v>
      </c>
      <c r="W1594">
        <f>WEEKNUM(PlanMasine[[#This Row],[Column2]],1)</f>
        <v>25</v>
      </c>
    </row>
    <row r="1595" spans="1:23" x14ac:dyDescent="0.25">
      <c r="A1595">
        <v>1029602</v>
      </c>
      <c r="B1595">
        <v>1</v>
      </c>
      <c r="C1595">
        <v>1029614</v>
      </c>
      <c r="D1595" t="s">
        <v>2257</v>
      </c>
      <c r="E1595">
        <v>48</v>
      </c>
      <c r="F1595">
        <v>12</v>
      </c>
      <c r="G1595">
        <v>0</v>
      </c>
      <c r="H1595">
        <v>0</v>
      </c>
      <c r="I1595" t="s">
        <v>5</v>
      </c>
      <c r="J1595" t="s">
        <v>570</v>
      </c>
      <c r="K1595" t="s">
        <v>2255</v>
      </c>
      <c r="L1595" s="3">
        <v>45846</v>
      </c>
      <c r="M15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95" s="3">
        <v>45831</v>
      </c>
      <c r="O1595" s="5">
        <f>IFERROR((PlanMasine[[#This Row],[Norma]]/PlanMasine[[#This Row],[Q]])*(PlanMasine[[#This Row],[Q]]/SUMIF(C:C,PlanMasine[[#This Row],[RN]],B:B)*PlanMasine[[#This Row],[KPLQ]]),0)</f>
        <v>4</v>
      </c>
      <c r="P1595">
        <v>226827</v>
      </c>
      <c r="Q1595">
        <f>COUNTIF(PROMJENA!A:A,PlanMasine[[#This Row],[KPL]]&amp;"-"&amp;PlanMasine[[#This Row],[RN]])</f>
        <v>0</v>
      </c>
      <c r="R1595">
        <f>IFERROR(INDEX(REDOSLIJED!A:A,MATCH(PlanMasine[[#This Row],[KPL]],REDOSLIJED!B:B,0)),MAX(REDOSLIJED!A:A)+1)</f>
        <v>45</v>
      </c>
      <c r="S1595" s="9">
        <f>SUM($M$2:M1595)</f>
        <v>6.2076388888889813</v>
      </c>
      <c r="T1595" s="3">
        <f>PlanMasine[[#This Row],[Datum SAS]]-1</f>
        <v>45830</v>
      </c>
      <c r="U1595">
        <f>WEEKDAY(PlanMasine[[#This Row],[ZAVRŠETAK MAŠINSKE]],2)</f>
        <v>7</v>
      </c>
      <c r="V1595" s="3">
        <f>IF(WEEKDAY(PlanMasine[[#This Row],[Datum SAS]]-1,2)=7,PlanMasine[[#This Row],[Datum SAS]]-3,PlanMasine[[#This Row],[Datum SAS]]-1)</f>
        <v>45828</v>
      </c>
      <c r="W1595">
        <f>WEEKNUM(PlanMasine[[#This Row],[Column2]],1)</f>
        <v>25</v>
      </c>
    </row>
    <row r="1596" spans="1:23" x14ac:dyDescent="0.25">
      <c r="A1596">
        <v>1029602</v>
      </c>
      <c r="B1596">
        <v>1</v>
      </c>
      <c r="C1596">
        <v>1029615</v>
      </c>
      <c r="D1596" t="s">
        <v>2262</v>
      </c>
      <c r="E1596">
        <v>48</v>
      </c>
      <c r="F1596">
        <v>12</v>
      </c>
      <c r="G1596">
        <v>0</v>
      </c>
      <c r="H1596">
        <v>0</v>
      </c>
      <c r="I1596" t="s">
        <v>5</v>
      </c>
      <c r="J1596" t="s">
        <v>570</v>
      </c>
      <c r="K1596" t="s">
        <v>2255</v>
      </c>
      <c r="L1596" s="3">
        <v>45846</v>
      </c>
      <c r="M15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96" s="3">
        <v>45831</v>
      </c>
      <c r="O1596" s="5">
        <f>IFERROR((PlanMasine[[#This Row],[Norma]]/PlanMasine[[#This Row],[Q]])*(PlanMasine[[#This Row],[Q]]/SUMIF(C:C,PlanMasine[[#This Row],[RN]],B:B)*PlanMasine[[#This Row],[KPLQ]]),0)</f>
        <v>4</v>
      </c>
      <c r="P1596">
        <v>226828</v>
      </c>
      <c r="Q1596">
        <f>COUNTIF(PROMJENA!A:A,PlanMasine[[#This Row],[KPL]]&amp;"-"&amp;PlanMasine[[#This Row],[RN]])</f>
        <v>0</v>
      </c>
      <c r="R1596">
        <f>IFERROR(INDEX(REDOSLIJED!A:A,MATCH(PlanMasine[[#This Row],[KPL]],REDOSLIJED!B:B,0)),MAX(REDOSLIJED!A:A)+1)</f>
        <v>45</v>
      </c>
      <c r="S1596" s="9">
        <f>SUM($M$2:M1596)</f>
        <v>6.2104166666667595</v>
      </c>
      <c r="T1596" s="3">
        <f>PlanMasine[[#This Row],[Datum SAS]]-1</f>
        <v>45830</v>
      </c>
      <c r="U1596">
        <f>WEEKDAY(PlanMasine[[#This Row],[ZAVRŠETAK MAŠINSKE]],2)</f>
        <v>7</v>
      </c>
      <c r="V1596" s="3">
        <f>IF(WEEKDAY(PlanMasine[[#This Row],[Datum SAS]]-1,2)=7,PlanMasine[[#This Row],[Datum SAS]]-3,PlanMasine[[#This Row],[Datum SAS]]-1)</f>
        <v>45828</v>
      </c>
      <c r="W1596">
        <f>WEEKNUM(PlanMasine[[#This Row],[Column2]],1)</f>
        <v>25</v>
      </c>
    </row>
    <row r="1597" spans="1:23" x14ac:dyDescent="0.25">
      <c r="A1597">
        <v>1029602</v>
      </c>
      <c r="B1597">
        <v>1</v>
      </c>
      <c r="C1597">
        <v>1029626</v>
      </c>
      <c r="D1597" t="s">
        <v>2260</v>
      </c>
      <c r="E1597">
        <v>36</v>
      </c>
      <c r="F1597">
        <v>12</v>
      </c>
      <c r="G1597">
        <v>0</v>
      </c>
      <c r="H1597">
        <v>0</v>
      </c>
      <c r="I1597" t="s">
        <v>5</v>
      </c>
      <c r="J1597" t="s">
        <v>570</v>
      </c>
      <c r="K1597" t="s">
        <v>2255</v>
      </c>
      <c r="L1597" s="3">
        <v>45846</v>
      </c>
      <c r="M15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597" s="3">
        <v>45831</v>
      </c>
      <c r="O1597" s="5">
        <f>IFERROR((PlanMasine[[#This Row],[Norma]]/PlanMasine[[#This Row],[Q]])*(PlanMasine[[#This Row],[Q]]/SUMIF(C:C,PlanMasine[[#This Row],[RN]],B:B)*PlanMasine[[#This Row],[KPLQ]]),0)</f>
        <v>3</v>
      </c>
      <c r="P1597">
        <v>226842</v>
      </c>
      <c r="Q1597">
        <f>COUNTIF(PROMJENA!A:A,PlanMasine[[#This Row],[KPL]]&amp;"-"&amp;PlanMasine[[#This Row],[RN]])</f>
        <v>0</v>
      </c>
      <c r="R1597">
        <f>IFERROR(INDEX(REDOSLIJED!A:A,MATCH(PlanMasine[[#This Row],[KPL]],REDOSLIJED!B:B,0)),MAX(REDOSLIJED!A:A)+1)</f>
        <v>45</v>
      </c>
      <c r="S1597" s="9">
        <f>SUM($M$2:M1597)</f>
        <v>6.2125000000000927</v>
      </c>
      <c r="T1597" s="3">
        <f>PlanMasine[[#This Row],[Datum SAS]]-1</f>
        <v>45830</v>
      </c>
      <c r="U1597">
        <f>WEEKDAY(PlanMasine[[#This Row],[ZAVRŠETAK MAŠINSKE]],2)</f>
        <v>7</v>
      </c>
      <c r="V1597" s="3">
        <f>IF(WEEKDAY(PlanMasine[[#This Row],[Datum SAS]]-1,2)=7,PlanMasine[[#This Row],[Datum SAS]]-3,PlanMasine[[#This Row],[Datum SAS]]-1)</f>
        <v>45828</v>
      </c>
      <c r="W1597">
        <f>WEEKNUM(PlanMasine[[#This Row],[Column2]],1)</f>
        <v>25</v>
      </c>
    </row>
    <row r="1598" spans="1:23" x14ac:dyDescent="0.25">
      <c r="A1598">
        <v>1029602</v>
      </c>
      <c r="B1598">
        <v>1</v>
      </c>
      <c r="C1598">
        <v>1029616</v>
      </c>
      <c r="D1598" t="s">
        <v>2264</v>
      </c>
      <c r="E1598">
        <v>48</v>
      </c>
      <c r="F1598">
        <v>24</v>
      </c>
      <c r="G1598">
        <v>0</v>
      </c>
      <c r="H1598">
        <v>0</v>
      </c>
      <c r="I1598" t="s">
        <v>5</v>
      </c>
      <c r="J1598" t="s">
        <v>570</v>
      </c>
      <c r="K1598" t="s">
        <v>2255</v>
      </c>
      <c r="L1598" s="3">
        <v>45846</v>
      </c>
      <c r="M15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98" s="3">
        <v>45831</v>
      </c>
      <c r="O1598" s="5">
        <f>IFERROR((PlanMasine[[#This Row],[Norma]]/PlanMasine[[#This Row],[Q]])*(PlanMasine[[#This Row],[Q]]/SUMIF(C:C,PlanMasine[[#This Row],[RN]],B:B)*PlanMasine[[#This Row],[KPLQ]]),0)</f>
        <v>4</v>
      </c>
      <c r="P1598">
        <v>226830</v>
      </c>
      <c r="Q1598">
        <f>COUNTIF(PROMJENA!A:A,PlanMasine[[#This Row],[KPL]]&amp;"-"&amp;PlanMasine[[#This Row],[RN]])</f>
        <v>0</v>
      </c>
      <c r="R1598">
        <f>IFERROR(INDEX(REDOSLIJED!A:A,MATCH(PlanMasine[[#This Row],[KPL]],REDOSLIJED!B:B,0)),MAX(REDOSLIJED!A:A)+1)</f>
        <v>45</v>
      </c>
      <c r="S1598" s="9">
        <f>SUM($M$2:M1598)</f>
        <v>6.2152777777778709</v>
      </c>
      <c r="T1598" s="3">
        <f>PlanMasine[[#This Row],[Datum SAS]]-1</f>
        <v>45830</v>
      </c>
      <c r="U1598">
        <f>WEEKDAY(PlanMasine[[#This Row],[ZAVRŠETAK MAŠINSKE]],2)</f>
        <v>7</v>
      </c>
      <c r="V1598" s="3">
        <f>IF(WEEKDAY(PlanMasine[[#This Row],[Datum SAS]]-1,2)=7,PlanMasine[[#This Row],[Datum SAS]]-3,PlanMasine[[#This Row],[Datum SAS]]-1)</f>
        <v>45828</v>
      </c>
      <c r="W1598">
        <f>WEEKNUM(PlanMasine[[#This Row],[Column2]],1)</f>
        <v>25</v>
      </c>
    </row>
    <row r="1599" spans="1:23" x14ac:dyDescent="0.25">
      <c r="A1599">
        <v>1029602</v>
      </c>
      <c r="B1599">
        <v>1</v>
      </c>
      <c r="C1599">
        <v>1029613</v>
      </c>
      <c r="D1599" t="s">
        <v>1616</v>
      </c>
      <c r="E1599">
        <v>48</v>
      </c>
      <c r="F1599">
        <v>12</v>
      </c>
      <c r="G1599">
        <v>0</v>
      </c>
      <c r="H1599">
        <v>0</v>
      </c>
      <c r="I1599" t="s">
        <v>5</v>
      </c>
      <c r="J1599" t="s">
        <v>570</v>
      </c>
      <c r="K1599" t="s">
        <v>2255</v>
      </c>
      <c r="L1599" s="3">
        <v>45846</v>
      </c>
      <c r="M15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599" s="3">
        <v>45831</v>
      </c>
      <c r="O1599" s="5">
        <f>IFERROR((PlanMasine[[#This Row],[Norma]]/PlanMasine[[#This Row],[Q]])*(PlanMasine[[#This Row],[Q]]/SUMIF(C:C,PlanMasine[[#This Row],[RN]],B:B)*PlanMasine[[#This Row],[KPLQ]]),0)</f>
        <v>4</v>
      </c>
      <c r="P1599">
        <v>226824</v>
      </c>
      <c r="Q1599">
        <f>COUNTIF(PROMJENA!A:A,PlanMasine[[#This Row],[KPL]]&amp;"-"&amp;PlanMasine[[#This Row],[RN]])</f>
        <v>0</v>
      </c>
      <c r="R1599">
        <f>IFERROR(INDEX(REDOSLIJED!A:A,MATCH(PlanMasine[[#This Row],[KPL]],REDOSLIJED!B:B,0)),MAX(REDOSLIJED!A:A)+1)</f>
        <v>45</v>
      </c>
      <c r="S1599" s="9">
        <f>SUM($M$2:M1599)</f>
        <v>6.2180555555556491</v>
      </c>
      <c r="T1599" s="3">
        <f>PlanMasine[[#This Row],[Datum SAS]]-1</f>
        <v>45830</v>
      </c>
      <c r="U1599">
        <f>WEEKDAY(PlanMasine[[#This Row],[ZAVRŠETAK MAŠINSKE]],2)</f>
        <v>7</v>
      </c>
      <c r="V1599" s="3">
        <f>IF(WEEKDAY(PlanMasine[[#This Row],[Datum SAS]]-1,2)=7,PlanMasine[[#This Row],[Datum SAS]]-3,PlanMasine[[#This Row],[Datum SAS]]-1)</f>
        <v>45828</v>
      </c>
      <c r="W1599">
        <f>WEEKNUM(PlanMasine[[#This Row],[Column2]],1)</f>
        <v>25</v>
      </c>
    </row>
    <row r="1600" spans="1:23" x14ac:dyDescent="0.25">
      <c r="A1600">
        <v>1029602</v>
      </c>
      <c r="B1600">
        <v>1</v>
      </c>
      <c r="C1600">
        <v>1029611</v>
      </c>
      <c r="D1600" t="s">
        <v>2263</v>
      </c>
      <c r="E1600">
        <v>60</v>
      </c>
      <c r="F1600">
        <v>12</v>
      </c>
      <c r="G1600">
        <v>0</v>
      </c>
      <c r="H1600">
        <v>0</v>
      </c>
      <c r="I1600" t="s">
        <v>5</v>
      </c>
      <c r="J1600" t="s">
        <v>570</v>
      </c>
      <c r="K1600" t="s">
        <v>2255</v>
      </c>
      <c r="L1600" s="3">
        <v>45846</v>
      </c>
      <c r="M16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00" s="3">
        <v>45831</v>
      </c>
      <c r="O1600" s="5">
        <f>IFERROR((PlanMasine[[#This Row],[Norma]]/PlanMasine[[#This Row],[Q]])*(PlanMasine[[#This Row],[Q]]/SUMIF(C:C,PlanMasine[[#This Row],[RN]],B:B)*PlanMasine[[#This Row],[KPLQ]]),0)</f>
        <v>5</v>
      </c>
      <c r="P1600">
        <v>226822</v>
      </c>
      <c r="Q1600">
        <f>COUNTIF(PROMJENA!A:A,PlanMasine[[#This Row],[KPL]]&amp;"-"&amp;PlanMasine[[#This Row],[RN]])</f>
        <v>0</v>
      </c>
      <c r="R1600">
        <f>IFERROR(INDEX(REDOSLIJED!A:A,MATCH(PlanMasine[[#This Row],[KPL]],REDOSLIJED!B:B,0)),MAX(REDOSLIJED!A:A)+1)</f>
        <v>45</v>
      </c>
      <c r="S1600" s="9">
        <f>SUM($M$2:M1600)</f>
        <v>6.2215277777778715</v>
      </c>
      <c r="T1600" s="3">
        <f>PlanMasine[[#This Row],[Datum SAS]]-1</f>
        <v>45830</v>
      </c>
      <c r="U1600">
        <f>WEEKDAY(PlanMasine[[#This Row],[ZAVRŠETAK MAŠINSKE]],2)</f>
        <v>7</v>
      </c>
      <c r="V1600" s="3">
        <f>IF(WEEKDAY(PlanMasine[[#This Row],[Datum SAS]]-1,2)=7,PlanMasine[[#This Row],[Datum SAS]]-3,PlanMasine[[#This Row],[Datum SAS]]-1)</f>
        <v>45828</v>
      </c>
      <c r="W1600">
        <f>WEEKNUM(PlanMasine[[#This Row],[Column2]],1)</f>
        <v>25</v>
      </c>
    </row>
    <row r="1601" spans="1:23" x14ac:dyDescent="0.25">
      <c r="A1601">
        <v>1029602</v>
      </c>
      <c r="B1601">
        <v>1</v>
      </c>
      <c r="C1601">
        <v>1029612</v>
      </c>
      <c r="D1601" t="s">
        <v>2265</v>
      </c>
      <c r="E1601">
        <v>60</v>
      </c>
      <c r="F1601">
        <v>12</v>
      </c>
      <c r="G1601">
        <v>0</v>
      </c>
      <c r="H1601">
        <v>0</v>
      </c>
      <c r="I1601" t="s">
        <v>5</v>
      </c>
      <c r="J1601" t="s">
        <v>570</v>
      </c>
      <c r="K1601" t="s">
        <v>2255</v>
      </c>
      <c r="L1601" s="3">
        <v>45846</v>
      </c>
      <c r="M16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01" s="3">
        <v>45831</v>
      </c>
      <c r="O1601" s="5">
        <f>IFERROR((PlanMasine[[#This Row],[Norma]]/PlanMasine[[#This Row],[Q]])*(PlanMasine[[#This Row],[Q]]/SUMIF(C:C,PlanMasine[[#This Row],[RN]],B:B)*PlanMasine[[#This Row],[KPLQ]]),0)</f>
        <v>5</v>
      </c>
      <c r="P1601">
        <v>226823</v>
      </c>
      <c r="Q1601">
        <f>COUNTIF(PROMJENA!A:A,PlanMasine[[#This Row],[KPL]]&amp;"-"&amp;PlanMasine[[#This Row],[RN]])</f>
        <v>0</v>
      </c>
      <c r="R1601">
        <f>IFERROR(INDEX(REDOSLIJED!A:A,MATCH(PlanMasine[[#This Row],[KPL]],REDOSLIJED!B:B,0)),MAX(REDOSLIJED!A:A)+1)</f>
        <v>45</v>
      </c>
      <c r="S1601" s="9">
        <f>SUM($M$2:M1601)</f>
        <v>6.2250000000000938</v>
      </c>
      <c r="T1601" s="3">
        <f>PlanMasine[[#This Row],[Datum SAS]]-1</f>
        <v>45830</v>
      </c>
      <c r="U1601">
        <f>WEEKDAY(PlanMasine[[#This Row],[ZAVRŠETAK MAŠINSKE]],2)</f>
        <v>7</v>
      </c>
      <c r="V1601" s="3">
        <f>IF(WEEKDAY(PlanMasine[[#This Row],[Datum SAS]]-1,2)=7,PlanMasine[[#This Row],[Datum SAS]]-3,PlanMasine[[#This Row],[Datum SAS]]-1)</f>
        <v>45828</v>
      </c>
      <c r="W1601">
        <f>WEEKNUM(PlanMasine[[#This Row],[Column2]],1)</f>
        <v>25</v>
      </c>
    </row>
    <row r="1602" spans="1:23" x14ac:dyDescent="0.25">
      <c r="A1602">
        <v>1029602</v>
      </c>
      <c r="B1602">
        <v>1</v>
      </c>
      <c r="C1602">
        <v>1029627</v>
      </c>
      <c r="D1602" t="s">
        <v>2259</v>
      </c>
      <c r="E1602">
        <v>36</v>
      </c>
      <c r="F1602">
        <v>12</v>
      </c>
      <c r="G1602">
        <v>0</v>
      </c>
      <c r="H1602">
        <v>0</v>
      </c>
      <c r="I1602" t="s">
        <v>5</v>
      </c>
      <c r="J1602" t="s">
        <v>570</v>
      </c>
      <c r="K1602" t="s">
        <v>2255</v>
      </c>
      <c r="L1602" s="3">
        <v>45846</v>
      </c>
      <c r="M16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02" s="3">
        <v>45831</v>
      </c>
      <c r="O1602" s="5">
        <f>IFERROR((PlanMasine[[#This Row],[Norma]]/PlanMasine[[#This Row],[Q]])*(PlanMasine[[#This Row],[Q]]/SUMIF(C:C,PlanMasine[[#This Row],[RN]],B:B)*PlanMasine[[#This Row],[KPLQ]]),0)</f>
        <v>3</v>
      </c>
      <c r="P1602">
        <v>226843</v>
      </c>
      <c r="Q1602">
        <f>COUNTIF(PROMJENA!A:A,PlanMasine[[#This Row],[KPL]]&amp;"-"&amp;PlanMasine[[#This Row],[RN]])</f>
        <v>0</v>
      </c>
      <c r="R1602">
        <f>IFERROR(INDEX(REDOSLIJED!A:A,MATCH(PlanMasine[[#This Row],[KPL]],REDOSLIJED!B:B,0)),MAX(REDOSLIJED!A:A)+1)</f>
        <v>45</v>
      </c>
      <c r="S1602" s="9">
        <f>SUM($M$2:M1602)</f>
        <v>6.227083333333427</v>
      </c>
      <c r="T1602" s="3">
        <f>PlanMasine[[#This Row],[Datum SAS]]-1</f>
        <v>45830</v>
      </c>
      <c r="U1602">
        <f>WEEKDAY(PlanMasine[[#This Row],[ZAVRŠETAK MAŠINSKE]],2)</f>
        <v>7</v>
      </c>
      <c r="V1602" s="3">
        <f>IF(WEEKDAY(PlanMasine[[#This Row],[Datum SAS]]-1,2)=7,PlanMasine[[#This Row],[Datum SAS]]-3,PlanMasine[[#This Row],[Datum SAS]]-1)</f>
        <v>45828</v>
      </c>
      <c r="W1602">
        <f>WEEKNUM(PlanMasine[[#This Row],[Column2]],1)</f>
        <v>25</v>
      </c>
    </row>
    <row r="1603" spans="1:23" x14ac:dyDescent="0.25">
      <c r="A1603">
        <v>1029602</v>
      </c>
      <c r="B1603">
        <v>1</v>
      </c>
      <c r="C1603">
        <v>1029617</v>
      </c>
      <c r="D1603" t="s">
        <v>2266</v>
      </c>
      <c r="E1603">
        <v>24</v>
      </c>
      <c r="F1603">
        <v>12</v>
      </c>
      <c r="G1603">
        <v>0</v>
      </c>
      <c r="H1603">
        <v>0</v>
      </c>
      <c r="I1603" t="s">
        <v>5</v>
      </c>
      <c r="J1603" t="s">
        <v>570</v>
      </c>
      <c r="K1603" t="s">
        <v>2255</v>
      </c>
      <c r="L1603" s="3">
        <v>45846</v>
      </c>
      <c r="M16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03" s="3">
        <v>45831</v>
      </c>
      <c r="O1603" s="5">
        <f>IFERROR((PlanMasine[[#This Row],[Norma]]/PlanMasine[[#This Row],[Q]])*(PlanMasine[[#This Row],[Q]]/SUMIF(C:C,PlanMasine[[#This Row],[RN]],B:B)*PlanMasine[[#This Row],[KPLQ]]),0)</f>
        <v>2</v>
      </c>
      <c r="P1603">
        <v>226831</v>
      </c>
      <c r="Q1603">
        <f>COUNTIF(PROMJENA!A:A,PlanMasine[[#This Row],[KPL]]&amp;"-"&amp;PlanMasine[[#This Row],[RN]])</f>
        <v>0</v>
      </c>
      <c r="R1603">
        <f>IFERROR(INDEX(REDOSLIJED!A:A,MATCH(PlanMasine[[#This Row],[KPL]],REDOSLIJED!B:B,0)),MAX(REDOSLIJED!A:A)+1)</f>
        <v>45</v>
      </c>
      <c r="S1603" s="9">
        <f>SUM($M$2:M1603)</f>
        <v>6.2284722222223161</v>
      </c>
      <c r="T1603" s="3">
        <f>PlanMasine[[#This Row],[Datum SAS]]-1</f>
        <v>45830</v>
      </c>
      <c r="U1603">
        <f>WEEKDAY(PlanMasine[[#This Row],[ZAVRŠETAK MAŠINSKE]],2)</f>
        <v>7</v>
      </c>
      <c r="V1603" s="3">
        <f>IF(WEEKDAY(PlanMasine[[#This Row],[Datum SAS]]-1,2)=7,PlanMasine[[#This Row],[Datum SAS]]-3,PlanMasine[[#This Row],[Datum SAS]]-1)</f>
        <v>45828</v>
      </c>
      <c r="W1603">
        <f>WEEKNUM(PlanMasine[[#This Row],[Column2]],1)</f>
        <v>25</v>
      </c>
    </row>
    <row r="1604" spans="1:23" x14ac:dyDescent="0.25">
      <c r="A1604">
        <v>1029602</v>
      </c>
      <c r="B1604">
        <v>1</v>
      </c>
      <c r="C1604">
        <v>1029629</v>
      </c>
      <c r="D1604" t="s">
        <v>2254</v>
      </c>
      <c r="E1604">
        <v>36</v>
      </c>
      <c r="F1604">
        <v>12</v>
      </c>
      <c r="G1604">
        <v>0</v>
      </c>
      <c r="H1604">
        <v>0</v>
      </c>
      <c r="I1604" t="s">
        <v>5</v>
      </c>
      <c r="J1604" t="s">
        <v>570</v>
      </c>
      <c r="K1604" t="s">
        <v>2255</v>
      </c>
      <c r="L1604" s="3">
        <v>45846</v>
      </c>
      <c r="M16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04" s="3">
        <v>45831</v>
      </c>
      <c r="O1604" s="5">
        <f>IFERROR((PlanMasine[[#This Row],[Norma]]/PlanMasine[[#This Row],[Q]])*(PlanMasine[[#This Row],[Q]]/SUMIF(C:C,PlanMasine[[#This Row],[RN]],B:B)*PlanMasine[[#This Row],[KPLQ]]),0)</f>
        <v>3</v>
      </c>
      <c r="P1604">
        <v>226845</v>
      </c>
      <c r="Q1604">
        <f>COUNTIF(PROMJENA!A:A,PlanMasine[[#This Row],[KPL]]&amp;"-"&amp;PlanMasine[[#This Row],[RN]])</f>
        <v>0</v>
      </c>
      <c r="R1604">
        <f>IFERROR(INDEX(REDOSLIJED!A:A,MATCH(PlanMasine[[#This Row],[KPL]],REDOSLIJED!B:B,0)),MAX(REDOSLIJED!A:A)+1)</f>
        <v>45</v>
      </c>
      <c r="S1604" s="9">
        <f>SUM($M$2:M1604)</f>
        <v>6.2305555555556493</v>
      </c>
      <c r="T1604" s="3">
        <f>PlanMasine[[#This Row],[Datum SAS]]-1</f>
        <v>45830</v>
      </c>
      <c r="U1604">
        <f>WEEKDAY(PlanMasine[[#This Row],[ZAVRŠETAK MAŠINSKE]],2)</f>
        <v>7</v>
      </c>
      <c r="V1604" s="3">
        <f>IF(WEEKDAY(PlanMasine[[#This Row],[Datum SAS]]-1,2)=7,PlanMasine[[#This Row],[Datum SAS]]-3,PlanMasine[[#This Row],[Datum SAS]]-1)</f>
        <v>45828</v>
      </c>
      <c r="W1604">
        <f>WEEKNUM(PlanMasine[[#This Row],[Column2]],1)</f>
        <v>25</v>
      </c>
    </row>
    <row r="1605" spans="1:23" x14ac:dyDescent="0.25">
      <c r="A1605">
        <v>1029602</v>
      </c>
      <c r="B1605">
        <v>1</v>
      </c>
      <c r="C1605">
        <v>1029618</v>
      </c>
      <c r="D1605" t="s">
        <v>2261</v>
      </c>
      <c r="E1605">
        <v>24</v>
      </c>
      <c r="F1605">
        <v>12</v>
      </c>
      <c r="G1605">
        <v>0</v>
      </c>
      <c r="H1605">
        <v>0</v>
      </c>
      <c r="I1605" t="s">
        <v>5</v>
      </c>
      <c r="J1605" t="s">
        <v>570</v>
      </c>
      <c r="K1605" t="s">
        <v>2255</v>
      </c>
      <c r="L1605" s="3">
        <v>45846</v>
      </c>
      <c r="M16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05" s="3">
        <v>45831</v>
      </c>
      <c r="O1605" s="5">
        <f>IFERROR((PlanMasine[[#This Row],[Norma]]/PlanMasine[[#This Row],[Q]])*(PlanMasine[[#This Row],[Q]]/SUMIF(C:C,PlanMasine[[#This Row],[RN]],B:B)*PlanMasine[[#This Row],[KPLQ]]),0)</f>
        <v>2</v>
      </c>
      <c r="P1605">
        <v>226832</v>
      </c>
      <c r="Q1605">
        <f>COUNTIF(PROMJENA!A:A,PlanMasine[[#This Row],[KPL]]&amp;"-"&amp;PlanMasine[[#This Row],[RN]])</f>
        <v>0</v>
      </c>
      <c r="R1605">
        <f>IFERROR(INDEX(REDOSLIJED!A:A,MATCH(PlanMasine[[#This Row],[KPL]],REDOSLIJED!B:B,0)),MAX(REDOSLIJED!A:A)+1)</f>
        <v>45</v>
      </c>
      <c r="S1605" s="9">
        <f>SUM($M$2:M1605)</f>
        <v>6.2319444444445384</v>
      </c>
      <c r="T1605" s="3">
        <f>PlanMasine[[#This Row],[Datum SAS]]-1</f>
        <v>45830</v>
      </c>
      <c r="U1605">
        <f>WEEKDAY(PlanMasine[[#This Row],[ZAVRŠETAK MAŠINSKE]],2)</f>
        <v>7</v>
      </c>
      <c r="V1605" s="3">
        <f>IF(WEEKDAY(PlanMasine[[#This Row],[Datum SAS]]-1,2)=7,PlanMasine[[#This Row],[Datum SAS]]-3,PlanMasine[[#This Row],[Datum SAS]]-1)</f>
        <v>45828</v>
      </c>
      <c r="W1605">
        <f>WEEKNUM(PlanMasine[[#This Row],[Column2]],1)</f>
        <v>25</v>
      </c>
    </row>
    <row r="1606" spans="1:23" x14ac:dyDescent="0.25">
      <c r="A1606">
        <v>1029603</v>
      </c>
      <c r="B1606">
        <v>1</v>
      </c>
      <c r="C1606">
        <v>1029627</v>
      </c>
      <c r="D1606" t="s">
        <v>2259</v>
      </c>
      <c r="E1606">
        <v>36</v>
      </c>
      <c r="F1606">
        <v>12</v>
      </c>
      <c r="G1606">
        <v>0</v>
      </c>
      <c r="H1606">
        <v>0</v>
      </c>
      <c r="I1606" t="s">
        <v>5</v>
      </c>
      <c r="J1606" t="s">
        <v>570</v>
      </c>
      <c r="K1606" t="s">
        <v>2255</v>
      </c>
      <c r="L1606" s="3">
        <v>45846</v>
      </c>
      <c r="M16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06" s="3">
        <v>45831</v>
      </c>
      <c r="O1606" s="5">
        <f>IFERROR((PlanMasine[[#This Row],[Norma]]/PlanMasine[[#This Row],[Q]])*(PlanMasine[[#This Row],[Q]]/SUMIF(C:C,PlanMasine[[#This Row],[RN]],B:B)*PlanMasine[[#This Row],[KPLQ]]),0)</f>
        <v>3</v>
      </c>
      <c r="P1606">
        <v>226843</v>
      </c>
      <c r="Q1606">
        <f>COUNTIF(PROMJENA!A:A,PlanMasine[[#This Row],[KPL]]&amp;"-"&amp;PlanMasine[[#This Row],[RN]])</f>
        <v>0</v>
      </c>
      <c r="R1606">
        <f>IFERROR(INDEX(REDOSLIJED!A:A,MATCH(PlanMasine[[#This Row],[KPL]],REDOSLIJED!B:B,0)),MAX(REDOSLIJED!A:A)+1)</f>
        <v>45</v>
      </c>
      <c r="S1606" s="9">
        <f>SUM($M$2:M1606)</f>
        <v>6.2340277777778716</v>
      </c>
      <c r="T1606" s="3">
        <f>PlanMasine[[#This Row],[Datum SAS]]-1</f>
        <v>45830</v>
      </c>
      <c r="U1606">
        <f>WEEKDAY(PlanMasine[[#This Row],[ZAVRŠETAK MAŠINSKE]],2)</f>
        <v>7</v>
      </c>
      <c r="V1606" s="3">
        <f>IF(WEEKDAY(PlanMasine[[#This Row],[Datum SAS]]-1,2)=7,PlanMasine[[#This Row],[Datum SAS]]-3,PlanMasine[[#This Row],[Datum SAS]]-1)</f>
        <v>45828</v>
      </c>
      <c r="W1606">
        <f>WEEKNUM(PlanMasine[[#This Row],[Column2]],1)</f>
        <v>25</v>
      </c>
    </row>
    <row r="1607" spans="1:23" x14ac:dyDescent="0.25">
      <c r="A1607">
        <v>1029603</v>
      </c>
      <c r="B1607">
        <v>1</v>
      </c>
      <c r="C1607">
        <v>1029613</v>
      </c>
      <c r="D1607" t="s">
        <v>1616</v>
      </c>
      <c r="E1607">
        <v>48</v>
      </c>
      <c r="F1607">
        <v>12</v>
      </c>
      <c r="G1607">
        <v>0</v>
      </c>
      <c r="H1607">
        <v>0</v>
      </c>
      <c r="I1607" t="s">
        <v>5</v>
      </c>
      <c r="J1607" t="s">
        <v>570</v>
      </c>
      <c r="K1607" t="s">
        <v>2255</v>
      </c>
      <c r="L1607" s="3">
        <v>45846</v>
      </c>
      <c r="M16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07" s="3">
        <v>45831</v>
      </c>
      <c r="O1607" s="5">
        <f>IFERROR((PlanMasine[[#This Row],[Norma]]/PlanMasine[[#This Row],[Q]])*(PlanMasine[[#This Row],[Q]]/SUMIF(C:C,PlanMasine[[#This Row],[RN]],B:B)*PlanMasine[[#This Row],[KPLQ]]),0)</f>
        <v>4</v>
      </c>
      <c r="P1607">
        <v>226824</v>
      </c>
      <c r="Q1607">
        <f>COUNTIF(PROMJENA!A:A,PlanMasine[[#This Row],[KPL]]&amp;"-"&amp;PlanMasine[[#This Row],[RN]])</f>
        <v>0</v>
      </c>
      <c r="R1607">
        <f>IFERROR(INDEX(REDOSLIJED!A:A,MATCH(PlanMasine[[#This Row],[KPL]],REDOSLIJED!B:B,0)),MAX(REDOSLIJED!A:A)+1)</f>
        <v>45</v>
      </c>
      <c r="S1607" s="9">
        <f>SUM($M$2:M1607)</f>
        <v>6.2368055555556499</v>
      </c>
      <c r="T1607" s="3">
        <f>PlanMasine[[#This Row],[Datum SAS]]-1</f>
        <v>45830</v>
      </c>
      <c r="U1607">
        <f>WEEKDAY(PlanMasine[[#This Row],[ZAVRŠETAK MAŠINSKE]],2)</f>
        <v>7</v>
      </c>
      <c r="V1607" s="3">
        <f>IF(WEEKDAY(PlanMasine[[#This Row],[Datum SAS]]-1,2)=7,PlanMasine[[#This Row],[Datum SAS]]-3,PlanMasine[[#This Row],[Datum SAS]]-1)</f>
        <v>45828</v>
      </c>
      <c r="W1607">
        <f>WEEKNUM(PlanMasine[[#This Row],[Column2]],1)</f>
        <v>25</v>
      </c>
    </row>
    <row r="1608" spans="1:23" x14ac:dyDescent="0.25">
      <c r="A1608">
        <v>1029603</v>
      </c>
      <c r="B1608">
        <v>1</v>
      </c>
      <c r="C1608">
        <v>1029615</v>
      </c>
      <c r="D1608" t="s">
        <v>2262</v>
      </c>
      <c r="E1608">
        <v>48</v>
      </c>
      <c r="F1608">
        <v>12</v>
      </c>
      <c r="G1608">
        <v>0</v>
      </c>
      <c r="H1608">
        <v>0</v>
      </c>
      <c r="I1608" t="s">
        <v>5</v>
      </c>
      <c r="J1608" t="s">
        <v>570</v>
      </c>
      <c r="K1608" t="s">
        <v>2255</v>
      </c>
      <c r="L1608" s="3">
        <v>45846</v>
      </c>
      <c r="M16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08" s="3">
        <v>45831</v>
      </c>
      <c r="O1608" s="5">
        <f>IFERROR((PlanMasine[[#This Row],[Norma]]/PlanMasine[[#This Row],[Q]])*(PlanMasine[[#This Row],[Q]]/SUMIF(C:C,PlanMasine[[#This Row],[RN]],B:B)*PlanMasine[[#This Row],[KPLQ]]),0)</f>
        <v>4</v>
      </c>
      <c r="P1608">
        <v>226828</v>
      </c>
      <c r="Q1608">
        <f>COUNTIF(PROMJENA!A:A,PlanMasine[[#This Row],[KPL]]&amp;"-"&amp;PlanMasine[[#This Row],[RN]])</f>
        <v>0</v>
      </c>
      <c r="R1608">
        <f>IFERROR(INDEX(REDOSLIJED!A:A,MATCH(PlanMasine[[#This Row],[KPL]],REDOSLIJED!B:B,0)),MAX(REDOSLIJED!A:A)+1)</f>
        <v>45</v>
      </c>
      <c r="S1608" s="9">
        <f>SUM($M$2:M1608)</f>
        <v>6.2395833333334281</v>
      </c>
      <c r="T1608" s="3">
        <f>PlanMasine[[#This Row],[Datum SAS]]-1</f>
        <v>45830</v>
      </c>
      <c r="U1608">
        <f>WEEKDAY(PlanMasine[[#This Row],[ZAVRŠETAK MAŠINSKE]],2)</f>
        <v>7</v>
      </c>
      <c r="V1608" s="3">
        <f>IF(WEEKDAY(PlanMasine[[#This Row],[Datum SAS]]-1,2)=7,PlanMasine[[#This Row],[Datum SAS]]-3,PlanMasine[[#This Row],[Datum SAS]]-1)</f>
        <v>45828</v>
      </c>
      <c r="W1608">
        <f>WEEKNUM(PlanMasine[[#This Row],[Column2]],1)</f>
        <v>25</v>
      </c>
    </row>
    <row r="1609" spans="1:23" x14ac:dyDescent="0.25">
      <c r="A1609">
        <v>1029603</v>
      </c>
      <c r="B1609">
        <v>1</v>
      </c>
      <c r="C1609">
        <v>1029619</v>
      </c>
      <c r="D1609" t="s">
        <v>2256</v>
      </c>
      <c r="E1609">
        <v>36</v>
      </c>
      <c r="F1609">
        <v>12</v>
      </c>
      <c r="G1609">
        <v>0</v>
      </c>
      <c r="H1609">
        <v>0</v>
      </c>
      <c r="I1609" t="s">
        <v>5</v>
      </c>
      <c r="J1609" t="s">
        <v>570</v>
      </c>
      <c r="K1609" t="s">
        <v>2255</v>
      </c>
      <c r="L1609" s="3">
        <v>45846</v>
      </c>
      <c r="M16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09" s="3">
        <v>45831</v>
      </c>
      <c r="O1609" s="5">
        <f>IFERROR((PlanMasine[[#This Row],[Norma]]/PlanMasine[[#This Row],[Q]])*(PlanMasine[[#This Row],[Q]]/SUMIF(C:C,PlanMasine[[#This Row],[RN]],B:B)*PlanMasine[[#This Row],[KPLQ]]),0)</f>
        <v>3</v>
      </c>
      <c r="P1609">
        <v>226834</v>
      </c>
      <c r="Q1609">
        <f>COUNTIF(PROMJENA!A:A,PlanMasine[[#This Row],[KPL]]&amp;"-"&amp;PlanMasine[[#This Row],[RN]])</f>
        <v>0</v>
      </c>
      <c r="R1609">
        <f>IFERROR(INDEX(REDOSLIJED!A:A,MATCH(PlanMasine[[#This Row],[KPL]],REDOSLIJED!B:B,0)),MAX(REDOSLIJED!A:A)+1)</f>
        <v>45</v>
      </c>
      <c r="S1609" s="9">
        <f>SUM($M$2:M1609)</f>
        <v>6.2416666666667613</v>
      </c>
      <c r="T1609" s="3">
        <f>PlanMasine[[#This Row],[Datum SAS]]-1</f>
        <v>45830</v>
      </c>
      <c r="U1609">
        <f>WEEKDAY(PlanMasine[[#This Row],[ZAVRŠETAK MAŠINSKE]],2)</f>
        <v>7</v>
      </c>
      <c r="V1609" s="3">
        <f>IF(WEEKDAY(PlanMasine[[#This Row],[Datum SAS]]-1,2)=7,PlanMasine[[#This Row],[Datum SAS]]-3,PlanMasine[[#This Row],[Datum SAS]]-1)</f>
        <v>45828</v>
      </c>
      <c r="W1609">
        <f>WEEKNUM(PlanMasine[[#This Row],[Column2]],1)</f>
        <v>25</v>
      </c>
    </row>
    <row r="1610" spans="1:23" x14ac:dyDescent="0.25">
      <c r="A1610">
        <v>1029603</v>
      </c>
      <c r="B1610">
        <v>1</v>
      </c>
      <c r="C1610">
        <v>1029628</v>
      </c>
      <c r="D1610" t="s">
        <v>2258</v>
      </c>
      <c r="E1610">
        <v>36</v>
      </c>
      <c r="F1610">
        <v>12</v>
      </c>
      <c r="G1610">
        <v>0</v>
      </c>
      <c r="H1610">
        <v>0</v>
      </c>
      <c r="I1610" t="s">
        <v>5</v>
      </c>
      <c r="J1610" t="s">
        <v>570</v>
      </c>
      <c r="K1610" t="s">
        <v>2255</v>
      </c>
      <c r="L1610" s="3">
        <v>45846</v>
      </c>
      <c r="M16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10" s="3">
        <v>45831</v>
      </c>
      <c r="O1610" s="5">
        <f>IFERROR((PlanMasine[[#This Row],[Norma]]/PlanMasine[[#This Row],[Q]])*(PlanMasine[[#This Row],[Q]]/SUMIF(C:C,PlanMasine[[#This Row],[RN]],B:B)*PlanMasine[[#This Row],[KPLQ]]),0)</f>
        <v>3</v>
      </c>
      <c r="P1610">
        <v>226844</v>
      </c>
      <c r="Q1610">
        <f>COUNTIF(PROMJENA!A:A,PlanMasine[[#This Row],[KPL]]&amp;"-"&amp;PlanMasine[[#This Row],[RN]])</f>
        <v>0</v>
      </c>
      <c r="R1610">
        <f>IFERROR(INDEX(REDOSLIJED!A:A,MATCH(PlanMasine[[#This Row],[KPL]],REDOSLIJED!B:B,0)),MAX(REDOSLIJED!A:A)+1)</f>
        <v>45</v>
      </c>
      <c r="S1610" s="9">
        <f>SUM($M$2:M1610)</f>
        <v>6.2437500000000945</v>
      </c>
      <c r="T1610" s="3">
        <f>PlanMasine[[#This Row],[Datum SAS]]-1</f>
        <v>45830</v>
      </c>
      <c r="U1610">
        <f>WEEKDAY(PlanMasine[[#This Row],[ZAVRŠETAK MAŠINSKE]],2)</f>
        <v>7</v>
      </c>
      <c r="V1610" s="3">
        <f>IF(WEEKDAY(PlanMasine[[#This Row],[Datum SAS]]-1,2)=7,PlanMasine[[#This Row],[Datum SAS]]-3,PlanMasine[[#This Row],[Datum SAS]]-1)</f>
        <v>45828</v>
      </c>
      <c r="W1610">
        <f>WEEKNUM(PlanMasine[[#This Row],[Column2]],1)</f>
        <v>25</v>
      </c>
    </row>
    <row r="1611" spans="1:23" x14ac:dyDescent="0.25">
      <c r="A1611">
        <v>1029603</v>
      </c>
      <c r="B1611">
        <v>1</v>
      </c>
      <c r="C1611">
        <v>1029626</v>
      </c>
      <c r="D1611" t="s">
        <v>2260</v>
      </c>
      <c r="E1611">
        <v>36</v>
      </c>
      <c r="F1611">
        <v>12</v>
      </c>
      <c r="G1611">
        <v>0</v>
      </c>
      <c r="H1611">
        <v>0</v>
      </c>
      <c r="I1611" t="s">
        <v>5</v>
      </c>
      <c r="J1611" t="s">
        <v>570</v>
      </c>
      <c r="K1611" t="s">
        <v>2255</v>
      </c>
      <c r="L1611" s="3">
        <v>45846</v>
      </c>
      <c r="M16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11" s="3">
        <v>45831</v>
      </c>
      <c r="O1611" s="5">
        <f>IFERROR((PlanMasine[[#This Row],[Norma]]/PlanMasine[[#This Row],[Q]])*(PlanMasine[[#This Row],[Q]]/SUMIF(C:C,PlanMasine[[#This Row],[RN]],B:B)*PlanMasine[[#This Row],[KPLQ]]),0)</f>
        <v>3</v>
      </c>
      <c r="P1611">
        <v>226842</v>
      </c>
      <c r="Q1611">
        <f>COUNTIF(PROMJENA!A:A,PlanMasine[[#This Row],[KPL]]&amp;"-"&amp;PlanMasine[[#This Row],[RN]])</f>
        <v>0</v>
      </c>
      <c r="R1611">
        <f>IFERROR(INDEX(REDOSLIJED!A:A,MATCH(PlanMasine[[#This Row],[KPL]],REDOSLIJED!B:B,0)),MAX(REDOSLIJED!A:A)+1)</f>
        <v>45</v>
      </c>
      <c r="S1611" s="9">
        <f>SUM($M$2:M1611)</f>
        <v>6.2458333333334277</v>
      </c>
      <c r="T1611" s="3">
        <f>PlanMasine[[#This Row],[Datum SAS]]-1</f>
        <v>45830</v>
      </c>
      <c r="U1611">
        <f>WEEKDAY(PlanMasine[[#This Row],[ZAVRŠETAK MAŠINSKE]],2)</f>
        <v>7</v>
      </c>
      <c r="V1611" s="3">
        <f>IF(WEEKDAY(PlanMasine[[#This Row],[Datum SAS]]-1,2)=7,PlanMasine[[#This Row],[Datum SAS]]-3,PlanMasine[[#This Row],[Datum SAS]]-1)</f>
        <v>45828</v>
      </c>
      <c r="W1611">
        <f>WEEKNUM(PlanMasine[[#This Row],[Column2]],1)</f>
        <v>25</v>
      </c>
    </row>
    <row r="1612" spans="1:23" x14ac:dyDescent="0.25">
      <c r="A1612">
        <v>1029603</v>
      </c>
      <c r="B1612">
        <v>1</v>
      </c>
      <c r="C1612">
        <v>1029611</v>
      </c>
      <c r="D1612" t="s">
        <v>2263</v>
      </c>
      <c r="E1612">
        <v>60</v>
      </c>
      <c r="F1612">
        <v>12</v>
      </c>
      <c r="G1612">
        <v>0</v>
      </c>
      <c r="H1612">
        <v>0</v>
      </c>
      <c r="I1612" t="s">
        <v>5</v>
      </c>
      <c r="J1612" t="s">
        <v>570</v>
      </c>
      <c r="K1612" t="s">
        <v>2255</v>
      </c>
      <c r="L1612" s="3">
        <v>45846</v>
      </c>
      <c r="M16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12" s="3">
        <v>45831</v>
      </c>
      <c r="O1612" s="5">
        <f>IFERROR((PlanMasine[[#This Row],[Norma]]/PlanMasine[[#This Row],[Q]])*(PlanMasine[[#This Row],[Q]]/SUMIF(C:C,PlanMasine[[#This Row],[RN]],B:B)*PlanMasine[[#This Row],[KPLQ]]),0)</f>
        <v>5</v>
      </c>
      <c r="P1612">
        <v>226822</v>
      </c>
      <c r="Q1612">
        <f>COUNTIF(PROMJENA!A:A,PlanMasine[[#This Row],[KPL]]&amp;"-"&amp;PlanMasine[[#This Row],[RN]])</f>
        <v>0</v>
      </c>
      <c r="R1612">
        <f>IFERROR(INDEX(REDOSLIJED!A:A,MATCH(PlanMasine[[#This Row],[KPL]],REDOSLIJED!B:B,0)),MAX(REDOSLIJED!A:A)+1)</f>
        <v>45</v>
      </c>
      <c r="S1612" s="9">
        <f>SUM($M$2:M1612)</f>
        <v>6.24930555555565</v>
      </c>
      <c r="T1612" s="3">
        <f>PlanMasine[[#This Row],[Datum SAS]]-1</f>
        <v>45830</v>
      </c>
      <c r="U1612">
        <f>WEEKDAY(PlanMasine[[#This Row],[ZAVRŠETAK MAŠINSKE]],2)</f>
        <v>7</v>
      </c>
      <c r="V1612" s="3">
        <f>IF(WEEKDAY(PlanMasine[[#This Row],[Datum SAS]]-1,2)=7,PlanMasine[[#This Row],[Datum SAS]]-3,PlanMasine[[#This Row],[Datum SAS]]-1)</f>
        <v>45828</v>
      </c>
      <c r="W1612">
        <f>WEEKNUM(PlanMasine[[#This Row],[Column2]],1)</f>
        <v>25</v>
      </c>
    </row>
    <row r="1613" spans="1:23" x14ac:dyDescent="0.25">
      <c r="A1613">
        <v>1029603</v>
      </c>
      <c r="B1613">
        <v>1</v>
      </c>
      <c r="C1613">
        <v>1029612</v>
      </c>
      <c r="D1613" t="s">
        <v>2265</v>
      </c>
      <c r="E1613">
        <v>60</v>
      </c>
      <c r="F1613">
        <v>12</v>
      </c>
      <c r="G1613">
        <v>0</v>
      </c>
      <c r="H1613">
        <v>0</v>
      </c>
      <c r="I1613" t="s">
        <v>5</v>
      </c>
      <c r="J1613" t="s">
        <v>570</v>
      </c>
      <c r="K1613" t="s">
        <v>2255</v>
      </c>
      <c r="L1613" s="3">
        <v>45846</v>
      </c>
      <c r="M16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13" s="3">
        <v>45831</v>
      </c>
      <c r="O1613" s="5">
        <f>IFERROR((PlanMasine[[#This Row],[Norma]]/PlanMasine[[#This Row],[Q]])*(PlanMasine[[#This Row],[Q]]/SUMIF(C:C,PlanMasine[[#This Row],[RN]],B:B)*PlanMasine[[#This Row],[KPLQ]]),0)</f>
        <v>5</v>
      </c>
      <c r="P1613">
        <v>226823</v>
      </c>
      <c r="Q1613">
        <f>COUNTIF(PROMJENA!A:A,PlanMasine[[#This Row],[KPL]]&amp;"-"&amp;PlanMasine[[#This Row],[RN]])</f>
        <v>0</v>
      </c>
      <c r="R1613">
        <f>IFERROR(INDEX(REDOSLIJED!A:A,MATCH(PlanMasine[[#This Row],[KPL]],REDOSLIJED!B:B,0)),MAX(REDOSLIJED!A:A)+1)</f>
        <v>45</v>
      </c>
      <c r="S1613" s="9">
        <f>SUM($M$2:M1613)</f>
        <v>6.2527777777778724</v>
      </c>
      <c r="T1613" s="3">
        <f>PlanMasine[[#This Row],[Datum SAS]]-1</f>
        <v>45830</v>
      </c>
      <c r="U1613">
        <f>WEEKDAY(PlanMasine[[#This Row],[ZAVRŠETAK MAŠINSKE]],2)</f>
        <v>7</v>
      </c>
      <c r="V1613" s="3">
        <f>IF(WEEKDAY(PlanMasine[[#This Row],[Datum SAS]]-1,2)=7,PlanMasine[[#This Row],[Datum SAS]]-3,PlanMasine[[#This Row],[Datum SAS]]-1)</f>
        <v>45828</v>
      </c>
      <c r="W1613">
        <f>WEEKNUM(PlanMasine[[#This Row],[Column2]],1)</f>
        <v>25</v>
      </c>
    </row>
    <row r="1614" spans="1:23" x14ac:dyDescent="0.25">
      <c r="A1614">
        <v>1029603</v>
      </c>
      <c r="B1614">
        <v>1</v>
      </c>
      <c r="C1614">
        <v>1029616</v>
      </c>
      <c r="D1614" t="s">
        <v>2264</v>
      </c>
      <c r="E1614">
        <v>48</v>
      </c>
      <c r="F1614">
        <v>24</v>
      </c>
      <c r="G1614">
        <v>0</v>
      </c>
      <c r="H1614">
        <v>0</v>
      </c>
      <c r="I1614" t="s">
        <v>5</v>
      </c>
      <c r="J1614" t="s">
        <v>570</v>
      </c>
      <c r="K1614" t="s">
        <v>2255</v>
      </c>
      <c r="L1614" s="3">
        <v>45846</v>
      </c>
      <c r="M16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14" s="3">
        <v>45831</v>
      </c>
      <c r="O1614" s="5">
        <f>IFERROR((PlanMasine[[#This Row],[Norma]]/PlanMasine[[#This Row],[Q]])*(PlanMasine[[#This Row],[Q]]/SUMIF(C:C,PlanMasine[[#This Row],[RN]],B:B)*PlanMasine[[#This Row],[KPLQ]]),0)</f>
        <v>4</v>
      </c>
      <c r="P1614">
        <v>226830</v>
      </c>
      <c r="Q1614">
        <f>COUNTIF(PROMJENA!A:A,PlanMasine[[#This Row],[KPL]]&amp;"-"&amp;PlanMasine[[#This Row],[RN]])</f>
        <v>0</v>
      </c>
      <c r="R1614">
        <f>IFERROR(INDEX(REDOSLIJED!A:A,MATCH(PlanMasine[[#This Row],[KPL]],REDOSLIJED!B:B,0)),MAX(REDOSLIJED!A:A)+1)</f>
        <v>45</v>
      </c>
      <c r="S1614" s="9">
        <f>SUM($M$2:M1614)</f>
        <v>6.2555555555556506</v>
      </c>
      <c r="T1614" s="3">
        <f>PlanMasine[[#This Row],[Datum SAS]]-1</f>
        <v>45830</v>
      </c>
      <c r="U1614">
        <f>WEEKDAY(PlanMasine[[#This Row],[ZAVRŠETAK MAŠINSKE]],2)</f>
        <v>7</v>
      </c>
      <c r="V1614" s="3">
        <f>IF(WEEKDAY(PlanMasine[[#This Row],[Datum SAS]]-1,2)=7,PlanMasine[[#This Row],[Datum SAS]]-3,PlanMasine[[#This Row],[Datum SAS]]-1)</f>
        <v>45828</v>
      </c>
      <c r="W1614">
        <f>WEEKNUM(PlanMasine[[#This Row],[Column2]],1)</f>
        <v>25</v>
      </c>
    </row>
    <row r="1615" spans="1:23" x14ac:dyDescent="0.25">
      <c r="A1615">
        <v>1029603</v>
      </c>
      <c r="B1615">
        <v>1</v>
      </c>
      <c r="C1615">
        <v>1029629</v>
      </c>
      <c r="D1615" t="s">
        <v>2254</v>
      </c>
      <c r="E1615">
        <v>36</v>
      </c>
      <c r="F1615">
        <v>12</v>
      </c>
      <c r="G1615">
        <v>0</v>
      </c>
      <c r="H1615">
        <v>0</v>
      </c>
      <c r="I1615" t="s">
        <v>5</v>
      </c>
      <c r="J1615" t="s">
        <v>570</v>
      </c>
      <c r="K1615" t="s">
        <v>2255</v>
      </c>
      <c r="L1615" s="3">
        <v>45846</v>
      </c>
      <c r="M16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15" s="3">
        <v>45831</v>
      </c>
      <c r="O1615" s="5">
        <f>IFERROR((PlanMasine[[#This Row],[Norma]]/PlanMasine[[#This Row],[Q]])*(PlanMasine[[#This Row],[Q]]/SUMIF(C:C,PlanMasine[[#This Row],[RN]],B:B)*PlanMasine[[#This Row],[KPLQ]]),0)</f>
        <v>3</v>
      </c>
      <c r="P1615">
        <v>226845</v>
      </c>
      <c r="Q1615">
        <f>COUNTIF(PROMJENA!A:A,PlanMasine[[#This Row],[KPL]]&amp;"-"&amp;PlanMasine[[#This Row],[RN]])</f>
        <v>0</v>
      </c>
      <c r="R1615">
        <f>IFERROR(INDEX(REDOSLIJED!A:A,MATCH(PlanMasine[[#This Row],[KPL]],REDOSLIJED!B:B,0)),MAX(REDOSLIJED!A:A)+1)</f>
        <v>45</v>
      </c>
      <c r="S1615" s="9">
        <f>SUM($M$2:M1615)</f>
        <v>6.2576388888889838</v>
      </c>
      <c r="T1615" s="3">
        <f>PlanMasine[[#This Row],[Datum SAS]]-1</f>
        <v>45830</v>
      </c>
      <c r="U1615">
        <f>WEEKDAY(PlanMasine[[#This Row],[ZAVRŠETAK MAŠINSKE]],2)</f>
        <v>7</v>
      </c>
      <c r="V1615" s="3">
        <f>IF(WEEKDAY(PlanMasine[[#This Row],[Datum SAS]]-1,2)=7,PlanMasine[[#This Row],[Datum SAS]]-3,PlanMasine[[#This Row],[Datum SAS]]-1)</f>
        <v>45828</v>
      </c>
      <c r="W1615">
        <f>WEEKNUM(PlanMasine[[#This Row],[Column2]],1)</f>
        <v>25</v>
      </c>
    </row>
    <row r="1616" spans="1:23" x14ac:dyDescent="0.25">
      <c r="A1616">
        <v>1029603</v>
      </c>
      <c r="B1616">
        <v>1</v>
      </c>
      <c r="C1616">
        <v>1029617</v>
      </c>
      <c r="D1616" t="s">
        <v>2266</v>
      </c>
      <c r="E1616">
        <v>24</v>
      </c>
      <c r="F1616">
        <v>12</v>
      </c>
      <c r="G1616">
        <v>0</v>
      </c>
      <c r="H1616">
        <v>0</v>
      </c>
      <c r="I1616" t="s">
        <v>5</v>
      </c>
      <c r="J1616" t="s">
        <v>570</v>
      </c>
      <c r="K1616" t="s">
        <v>2255</v>
      </c>
      <c r="L1616" s="3">
        <v>45846</v>
      </c>
      <c r="M16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16" s="3">
        <v>45831</v>
      </c>
      <c r="O1616" s="5">
        <f>IFERROR((PlanMasine[[#This Row],[Norma]]/PlanMasine[[#This Row],[Q]])*(PlanMasine[[#This Row],[Q]]/SUMIF(C:C,PlanMasine[[#This Row],[RN]],B:B)*PlanMasine[[#This Row],[KPLQ]]),0)</f>
        <v>2</v>
      </c>
      <c r="P1616">
        <v>226831</v>
      </c>
      <c r="Q1616">
        <f>COUNTIF(PROMJENA!A:A,PlanMasine[[#This Row],[KPL]]&amp;"-"&amp;PlanMasine[[#This Row],[RN]])</f>
        <v>0</v>
      </c>
      <c r="R1616">
        <f>IFERROR(INDEX(REDOSLIJED!A:A,MATCH(PlanMasine[[#This Row],[KPL]],REDOSLIJED!B:B,0)),MAX(REDOSLIJED!A:A)+1)</f>
        <v>45</v>
      </c>
      <c r="S1616" s="9">
        <f>SUM($M$2:M1616)</f>
        <v>6.2590277777778729</v>
      </c>
      <c r="T1616" s="3">
        <f>PlanMasine[[#This Row],[Datum SAS]]-1</f>
        <v>45830</v>
      </c>
      <c r="U1616">
        <f>WEEKDAY(PlanMasine[[#This Row],[ZAVRŠETAK MAŠINSKE]],2)</f>
        <v>7</v>
      </c>
      <c r="V1616" s="3">
        <f>IF(WEEKDAY(PlanMasine[[#This Row],[Datum SAS]]-1,2)=7,PlanMasine[[#This Row],[Datum SAS]]-3,PlanMasine[[#This Row],[Datum SAS]]-1)</f>
        <v>45828</v>
      </c>
      <c r="W1616">
        <f>WEEKNUM(PlanMasine[[#This Row],[Column2]],1)</f>
        <v>25</v>
      </c>
    </row>
    <row r="1617" spans="1:23" x14ac:dyDescent="0.25">
      <c r="A1617">
        <v>1029603</v>
      </c>
      <c r="B1617">
        <v>1</v>
      </c>
      <c r="C1617">
        <v>1029614</v>
      </c>
      <c r="D1617" t="s">
        <v>2257</v>
      </c>
      <c r="E1617">
        <v>48</v>
      </c>
      <c r="F1617">
        <v>12</v>
      </c>
      <c r="G1617">
        <v>0</v>
      </c>
      <c r="H1617">
        <v>0</v>
      </c>
      <c r="I1617" t="s">
        <v>5</v>
      </c>
      <c r="J1617" t="s">
        <v>570</v>
      </c>
      <c r="K1617" t="s">
        <v>2255</v>
      </c>
      <c r="L1617" s="3">
        <v>45846</v>
      </c>
      <c r="M16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17" s="3">
        <v>45831</v>
      </c>
      <c r="O1617" s="5">
        <f>IFERROR((PlanMasine[[#This Row],[Norma]]/PlanMasine[[#This Row],[Q]])*(PlanMasine[[#This Row],[Q]]/SUMIF(C:C,PlanMasine[[#This Row],[RN]],B:B)*PlanMasine[[#This Row],[KPLQ]]),0)</f>
        <v>4</v>
      </c>
      <c r="P1617">
        <v>226827</v>
      </c>
      <c r="Q1617">
        <f>COUNTIF(PROMJENA!A:A,PlanMasine[[#This Row],[KPL]]&amp;"-"&amp;PlanMasine[[#This Row],[RN]])</f>
        <v>0</v>
      </c>
      <c r="R1617">
        <f>IFERROR(INDEX(REDOSLIJED!A:A,MATCH(PlanMasine[[#This Row],[KPL]],REDOSLIJED!B:B,0)),MAX(REDOSLIJED!A:A)+1)</f>
        <v>45</v>
      </c>
      <c r="S1617" s="9">
        <f>SUM($M$2:M1617)</f>
        <v>6.2618055555556511</v>
      </c>
      <c r="T1617" s="3">
        <f>PlanMasine[[#This Row],[Datum SAS]]-1</f>
        <v>45830</v>
      </c>
      <c r="U1617">
        <f>WEEKDAY(PlanMasine[[#This Row],[ZAVRŠETAK MAŠINSKE]],2)</f>
        <v>7</v>
      </c>
      <c r="V1617" s="3">
        <f>IF(WEEKDAY(PlanMasine[[#This Row],[Datum SAS]]-1,2)=7,PlanMasine[[#This Row],[Datum SAS]]-3,PlanMasine[[#This Row],[Datum SAS]]-1)</f>
        <v>45828</v>
      </c>
      <c r="W1617">
        <f>WEEKNUM(PlanMasine[[#This Row],[Column2]],1)</f>
        <v>25</v>
      </c>
    </row>
    <row r="1618" spans="1:23" x14ac:dyDescent="0.25">
      <c r="A1618">
        <v>1029603</v>
      </c>
      <c r="B1618">
        <v>1</v>
      </c>
      <c r="C1618">
        <v>1029618</v>
      </c>
      <c r="D1618" t="s">
        <v>2261</v>
      </c>
      <c r="E1618">
        <v>24</v>
      </c>
      <c r="F1618">
        <v>12</v>
      </c>
      <c r="G1618">
        <v>0</v>
      </c>
      <c r="H1618">
        <v>0</v>
      </c>
      <c r="I1618" t="s">
        <v>5</v>
      </c>
      <c r="J1618" t="s">
        <v>570</v>
      </c>
      <c r="K1618" t="s">
        <v>2255</v>
      </c>
      <c r="L1618" s="3">
        <v>45846</v>
      </c>
      <c r="M16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18" s="3">
        <v>45831</v>
      </c>
      <c r="O1618" s="5">
        <f>IFERROR((PlanMasine[[#This Row],[Norma]]/PlanMasine[[#This Row],[Q]])*(PlanMasine[[#This Row],[Q]]/SUMIF(C:C,PlanMasine[[#This Row],[RN]],B:B)*PlanMasine[[#This Row],[KPLQ]]),0)</f>
        <v>2</v>
      </c>
      <c r="P1618">
        <v>226832</v>
      </c>
      <c r="Q1618">
        <f>COUNTIF(PROMJENA!A:A,PlanMasine[[#This Row],[KPL]]&amp;"-"&amp;PlanMasine[[#This Row],[RN]])</f>
        <v>0</v>
      </c>
      <c r="R1618">
        <f>IFERROR(INDEX(REDOSLIJED!A:A,MATCH(PlanMasine[[#This Row],[KPL]],REDOSLIJED!B:B,0)),MAX(REDOSLIJED!A:A)+1)</f>
        <v>45</v>
      </c>
      <c r="S1618" s="9">
        <f>SUM($M$2:M1618)</f>
        <v>6.2631944444445402</v>
      </c>
      <c r="T1618" s="3">
        <f>PlanMasine[[#This Row],[Datum SAS]]-1</f>
        <v>45830</v>
      </c>
      <c r="U1618">
        <f>WEEKDAY(PlanMasine[[#This Row],[ZAVRŠETAK MAŠINSKE]],2)</f>
        <v>7</v>
      </c>
      <c r="V1618" s="3">
        <f>IF(WEEKDAY(PlanMasine[[#This Row],[Datum SAS]]-1,2)=7,PlanMasine[[#This Row],[Datum SAS]]-3,PlanMasine[[#This Row],[Datum SAS]]-1)</f>
        <v>45828</v>
      </c>
      <c r="W1618">
        <f>WEEKNUM(PlanMasine[[#This Row],[Column2]],1)</f>
        <v>25</v>
      </c>
    </row>
    <row r="1619" spans="1:23" x14ac:dyDescent="0.25">
      <c r="A1619">
        <v>1029604</v>
      </c>
      <c r="B1619">
        <v>1</v>
      </c>
      <c r="C1619">
        <v>1029618</v>
      </c>
      <c r="D1619" t="s">
        <v>2261</v>
      </c>
      <c r="E1619">
        <v>24</v>
      </c>
      <c r="F1619">
        <v>12</v>
      </c>
      <c r="G1619">
        <v>0</v>
      </c>
      <c r="H1619">
        <v>0</v>
      </c>
      <c r="I1619" t="s">
        <v>5</v>
      </c>
      <c r="J1619" t="s">
        <v>570</v>
      </c>
      <c r="K1619" t="s">
        <v>2255</v>
      </c>
      <c r="L1619" s="3">
        <v>45846</v>
      </c>
      <c r="M16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19" s="3">
        <v>45831</v>
      </c>
      <c r="O1619" s="5">
        <f>IFERROR((PlanMasine[[#This Row],[Norma]]/PlanMasine[[#This Row],[Q]])*(PlanMasine[[#This Row],[Q]]/SUMIF(C:C,PlanMasine[[#This Row],[RN]],B:B)*PlanMasine[[#This Row],[KPLQ]]),0)</f>
        <v>2</v>
      </c>
      <c r="P1619">
        <v>226832</v>
      </c>
      <c r="Q1619">
        <f>COUNTIF(PROMJENA!A:A,PlanMasine[[#This Row],[KPL]]&amp;"-"&amp;PlanMasine[[#This Row],[RN]])</f>
        <v>0</v>
      </c>
      <c r="R1619">
        <f>IFERROR(INDEX(REDOSLIJED!A:A,MATCH(PlanMasine[[#This Row],[KPL]],REDOSLIJED!B:B,0)),MAX(REDOSLIJED!A:A)+1)</f>
        <v>45</v>
      </c>
      <c r="S1619" s="9">
        <f>SUM($M$2:M1619)</f>
        <v>6.2645833333334293</v>
      </c>
      <c r="T1619" s="3">
        <f>PlanMasine[[#This Row],[Datum SAS]]-1</f>
        <v>45830</v>
      </c>
      <c r="U1619">
        <f>WEEKDAY(PlanMasine[[#This Row],[ZAVRŠETAK MAŠINSKE]],2)</f>
        <v>7</v>
      </c>
      <c r="V1619" s="3">
        <f>IF(WEEKDAY(PlanMasine[[#This Row],[Datum SAS]]-1,2)=7,PlanMasine[[#This Row],[Datum SAS]]-3,PlanMasine[[#This Row],[Datum SAS]]-1)</f>
        <v>45828</v>
      </c>
      <c r="W1619">
        <f>WEEKNUM(PlanMasine[[#This Row],[Column2]],1)</f>
        <v>25</v>
      </c>
    </row>
    <row r="1620" spans="1:23" x14ac:dyDescent="0.25">
      <c r="A1620">
        <v>1029604</v>
      </c>
      <c r="B1620">
        <v>1</v>
      </c>
      <c r="C1620">
        <v>1029628</v>
      </c>
      <c r="D1620" t="s">
        <v>2258</v>
      </c>
      <c r="E1620">
        <v>36</v>
      </c>
      <c r="F1620">
        <v>12</v>
      </c>
      <c r="G1620">
        <v>0</v>
      </c>
      <c r="H1620">
        <v>0</v>
      </c>
      <c r="I1620" t="s">
        <v>5</v>
      </c>
      <c r="J1620" t="s">
        <v>570</v>
      </c>
      <c r="K1620" t="s">
        <v>2255</v>
      </c>
      <c r="L1620" s="3">
        <v>45846</v>
      </c>
      <c r="M16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20" s="3">
        <v>45831</v>
      </c>
      <c r="O1620" s="5">
        <f>IFERROR((PlanMasine[[#This Row],[Norma]]/PlanMasine[[#This Row],[Q]])*(PlanMasine[[#This Row],[Q]]/SUMIF(C:C,PlanMasine[[#This Row],[RN]],B:B)*PlanMasine[[#This Row],[KPLQ]]),0)</f>
        <v>3</v>
      </c>
      <c r="P1620">
        <v>226844</v>
      </c>
      <c r="Q1620">
        <f>COUNTIF(PROMJENA!A:A,PlanMasine[[#This Row],[KPL]]&amp;"-"&amp;PlanMasine[[#This Row],[RN]])</f>
        <v>0</v>
      </c>
      <c r="R1620">
        <f>IFERROR(INDEX(REDOSLIJED!A:A,MATCH(PlanMasine[[#This Row],[KPL]],REDOSLIJED!B:B,0)),MAX(REDOSLIJED!A:A)+1)</f>
        <v>45</v>
      </c>
      <c r="S1620" s="9">
        <f>SUM($M$2:M1620)</f>
        <v>6.2666666666667625</v>
      </c>
      <c r="T1620" s="3">
        <f>PlanMasine[[#This Row],[Datum SAS]]-1</f>
        <v>45830</v>
      </c>
      <c r="U1620">
        <f>WEEKDAY(PlanMasine[[#This Row],[ZAVRŠETAK MAŠINSKE]],2)</f>
        <v>7</v>
      </c>
      <c r="V1620" s="3">
        <f>IF(WEEKDAY(PlanMasine[[#This Row],[Datum SAS]]-1,2)=7,PlanMasine[[#This Row],[Datum SAS]]-3,PlanMasine[[#This Row],[Datum SAS]]-1)</f>
        <v>45828</v>
      </c>
      <c r="W1620">
        <f>WEEKNUM(PlanMasine[[#This Row],[Column2]],1)</f>
        <v>25</v>
      </c>
    </row>
    <row r="1621" spans="1:23" x14ac:dyDescent="0.25">
      <c r="A1621">
        <v>1029604</v>
      </c>
      <c r="B1621">
        <v>1</v>
      </c>
      <c r="C1621">
        <v>1029617</v>
      </c>
      <c r="D1621" t="s">
        <v>2266</v>
      </c>
      <c r="E1621">
        <v>24</v>
      </c>
      <c r="F1621">
        <v>12</v>
      </c>
      <c r="G1621">
        <v>0</v>
      </c>
      <c r="H1621">
        <v>0</v>
      </c>
      <c r="I1621" t="s">
        <v>5</v>
      </c>
      <c r="J1621" t="s">
        <v>570</v>
      </c>
      <c r="K1621" t="s">
        <v>2255</v>
      </c>
      <c r="L1621" s="3">
        <v>45846</v>
      </c>
      <c r="M16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21" s="3">
        <v>45831</v>
      </c>
      <c r="O1621" s="5">
        <f>IFERROR((PlanMasine[[#This Row],[Norma]]/PlanMasine[[#This Row],[Q]])*(PlanMasine[[#This Row],[Q]]/SUMIF(C:C,PlanMasine[[#This Row],[RN]],B:B)*PlanMasine[[#This Row],[KPLQ]]),0)</f>
        <v>2</v>
      </c>
      <c r="P1621">
        <v>226831</v>
      </c>
      <c r="Q1621">
        <f>COUNTIF(PROMJENA!A:A,PlanMasine[[#This Row],[KPL]]&amp;"-"&amp;PlanMasine[[#This Row],[RN]])</f>
        <v>0</v>
      </c>
      <c r="R1621">
        <f>IFERROR(INDEX(REDOSLIJED!A:A,MATCH(PlanMasine[[#This Row],[KPL]],REDOSLIJED!B:B,0)),MAX(REDOSLIJED!A:A)+1)</f>
        <v>45</v>
      </c>
      <c r="S1621" s="9">
        <f>SUM($M$2:M1621)</f>
        <v>6.2680555555556516</v>
      </c>
      <c r="T1621" s="3">
        <f>PlanMasine[[#This Row],[Datum SAS]]-1</f>
        <v>45830</v>
      </c>
      <c r="U1621">
        <f>WEEKDAY(PlanMasine[[#This Row],[ZAVRŠETAK MAŠINSKE]],2)</f>
        <v>7</v>
      </c>
      <c r="V1621" s="3">
        <f>IF(WEEKDAY(PlanMasine[[#This Row],[Datum SAS]]-1,2)=7,PlanMasine[[#This Row],[Datum SAS]]-3,PlanMasine[[#This Row],[Datum SAS]]-1)</f>
        <v>45828</v>
      </c>
      <c r="W1621">
        <f>WEEKNUM(PlanMasine[[#This Row],[Column2]],1)</f>
        <v>25</v>
      </c>
    </row>
    <row r="1622" spans="1:23" x14ac:dyDescent="0.25">
      <c r="A1622">
        <v>1029604</v>
      </c>
      <c r="B1622">
        <v>1</v>
      </c>
      <c r="C1622">
        <v>1029627</v>
      </c>
      <c r="D1622" t="s">
        <v>2259</v>
      </c>
      <c r="E1622">
        <v>36</v>
      </c>
      <c r="F1622">
        <v>12</v>
      </c>
      <c r="G1622">
        <v>0</v>
      </c>
      <c r="H1622">
        <v>0</v>
      </c>
      <c r="I1622" t="s">
        <v>5</v>
      </c>
      <c r="J1622" t="s">
        <v>570</v>
      </c>
      <c r="K1622" t="s">
        <v>2255</v>
      </c>
      <c r="L1622" s="3">
        <v>45846</v>
      </c>
      <c r="M16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22" s="3">
        <v>45831</v>
      </c>
      <c r="O1622" s="5">
        <f>IFERROR((PlanMasine[[#This Row],[Norma]]/PlanMasine[[#This Row],[Q]])*(PlanMasine[[#This Row],[Q]]/SUMIF(C:C,PlanMasine[[#This Row],[RN]],B:B)*PlanMasine[[#This Row],[KPLQ]]),0)</f>
        <v>3</v>
      </c>
      <c r="P1622">
        <v>226843</v>
      </c>
      <c r="Q1622">
        <f>COUNTIF(PROMJENA!A:A,PlanMasine[[#This Row],[KPL]]&amp;"-"&amp;PlanMasine[[#This Row],[RN]])</f>
        <v>0</v>
      </c>
      <c r="R1622">
        <f>IFERROR(INDEX(REDOSLIJED!A:A,MATCH(PlanMasine[[#This Row],[KPL]],REDOSLIJED!B:B,0)),MAX(REDOSLIJED!A:A)+1)</f>
        <v>45</v>
      </c>
      <c r="S1622" s="9">
        <f>SUM($M$2:M1622)</f>
        <v>6.2701388888889849</v>
      </c>
      <c r="T1622" s="3">
        <f>PlanMasine[[#This Row],[Datum SAS]]-1</f>
        <v>45830</v>
      </c>
      <c r="U1622">
        <f>WEEKDAY(PlanMasine[[#This Row],[ZAVRŠETAK MAŠINSKE]],2)</f>
        <v>7</v>
      </c>
      <c r="V1622" s="3">
        <f>IF(WEEKDAY(PlanMasine[[#This Row],[Datum SAS]]-1,2)=7,PlanMasine[[#This Row],[Datum SAS]]-3,PlanMasine[[#This Row],[Datum SAS]]-1)</f>
        <v>45828</v>
      </c>
      <c r="W1622">
        <f>WEEKNUM(PlanMasine[[#This Row],[Column2]],1)</f>
        <v>25</v>
      </c>
    </row>
    <row r="1623" spans="1:23" x14ac:dyDescent="0.25">
      <c r="A1623">
        <v>1029604</v>
      </c>
      <c r="B1623">
        <v>1</v>
      </c>
      <c r="C1623">
        <v>1029619</v>
      </c>
      <c r="D1623" t="s">
        <v>2256</v>
      </c>
      <c r="E1623">
        <v>36</v>
      </c>
      <c r="F1623">
        <v>12</v>
      </c>
      <c r="G1623">
        <v>0</v>
      </c>
      <c r="H1623">
        <v>0</v>
      </c>
      <c r="I1623" t="s">
        <v>5</v>
      </c>
      <c r="J1623" t="s">
        <v>570</v>
      </c>
      <c r="K1623" t="s">
        <v>2255</v>
      </c>
      <c r="L1623" s="3">
        <v>45846</v>
      </c>
      <c r="M16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23" s="3">
        <v>45831</v>
      </c>
      <c r="O1623" s="5">
        <f>IFERROR((PlanMasine[[#This Row],[Norma]]/PlanMasine[[#This Row],[Q]])*(PlanMasine[[#This Row],[Q]]/SUMIF(C:C,PlanMasine[[#This Row],[RN]],B:B)*PlanMasine[[#This Row],[KPLQ]]),0)</f>
        <v>3</v>
      </c>
      <c r="P1623">
        <v>226834</v>
      </c>
      <c r="Q1623">
        <f>COUNTIF(PROMJENA!A:A,PlanMasine[[#This Row],[KPL]]&amp;"-"&amp;PlanMasine[[#This Row],[RN]])</f>
        <v>0</v>
      </c>
      <c r="R1623">
        <f>IFERROR(INDEX(REDOSLIJED!A:A,MATCH(PlanMasine[[#This Row],[KPL]],REDOSLIJED!B:B,0)),MAX(REDOSLIJED!A:A)+1)</f>
        <v>45</v>
      </c>
      <c r="S1623" s="9">
        <f>SUM($M$2:M1623)</f>
        <v>6.2722222222223181</v>
      </c>
      <c r="T1623" s="3">
        <f>PlanMasine[[#This Row],[Datum SAS]]-1</f>
        <v>45830</v>
      </c>
      <c r="U1623">
        <f>WEEKDAY(PlanMasine[[#This Row],[ZAVRŠETAK MAŠINSKE]],2)</f>
        <v>7</v>
      </c>
      <c r="V1623" s="3">
        <f>IF(WEEKDAY(PlanMasine[[#This Row],[Datum SAS]]-1,2)=7,PlanMasine[[#This Row],[Datum SAS]]-3,PlanMasine[[#This Row],[Datum SAS]]-1)</f>
        <v>45828</v>
      </c>
      <c r="W1623">
        <f>WEEKNUM(PlanMasine[[#This Row],[Column2]],1)</f>
        <v>25</v>
      </c>
    </row>
    <row r="1624" spans="1:23" x14ac:dyDescent="0.25">
      <c r="A1624">
        <v>1029604</v>
      </c>
      <c r="B1624">
        <v>1</v>
      </c>
      <c r="C1624">
        <v>1029614</v>
      </c>
      <c r="D1624" t="s">
        <v>2257</v>
      </c>
      <c r="E1624">
        <v>48</v>
      </c>
      <c r="F1624">
        <v>12</v>
      </c>
      <c r="G1624">
        <v>0</v>
      </c>
      <c r="H1624">
        <v>0</v>
      </c>
      <c r="I1624" t="s">
        <v>5</v>
      </c>
      <c r="J1624" t="s">
        <v>570</v>
      </c>
      <c r="K1624" t="s">
        <v>2255</v>
      </c>
      <c r="L1624" s="3">
        <v>45846</v>
      </c>
      <c r="M16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24" s="3">
        <v>45831</v>
      </c>
      <c r="O1624" s="5">
        <f>IFERROR((PlanMasine[[#This Row],[Norma]]/PlanMasine[[#This Row],[Q]])*(PlanMasine[[#This Row],[Q]]/SUMIF(C:C,PlanMasine[[#This Row],[RN]],B:B)*PlanMasine[[#This Row],[KPLQ]]),0)</f>
        <v>4</v>
      </c>
      <c r="P1624">
        <v>226827</v>
      </c>
      <c r="Q1624">
        <f>COUNTIF(PROMJENA!A:A,PlanMasine[[#This Row],[KPL]]&amp;"-"&amp;PlanMasine[[#This Row],[RN]])</f>
        <v>0</v>
      </c>
      <c r="R1624">
        <f>IFERROR(INDEX(REDOSLIJED!A:A,MATCH(PlanMasine[[#This Row],[KPL]],REDOSLIJED!B:B,0)),MAX(REDOSLIJED!A:A)+1)</f>
        <v>45</v>
      </c>
      <c r="S1624" s="9">
        <f>SUM($M$2:M1624)</f>
        <v>6.2750000000000963</v>
      </c>
      <c r="T1624" s="3">
        <f>PlanMasine[[#This Row],[Datum SAS]]-1</f>
        <v>45830</v>
      </c>
      <c r="U1624">
        <f>WEEKDAY(PlanMasine[[#This Row],[ZAVRŠETAK MAŠINSKE]],2)</f>
        <v>7</v>
      </c>
      <c r="V1624" s="3">
        <f>IF(WEEKDAY(PlanMasine[[#This Row],[Datum SAS]]-1,2)=7,PlanMasine[[#This Row],[Datum SAS]]-3,PlanMasine[[#This Row],[Datum SAS]]-1)</f>
        <v>45828</v>
      </c>
      <c r="W1624">
        <f>WEEKNUM(PlanMasine[[#This Row],[Column2]],1)</f>
        <v>25</v>
      </c>
    </row>
    <row r="1625" spans="1:23" x14ac:dyDescent="0.25">
      <c r="A1625">
        <v>1029604</v>
      </c>
      <c r="B1625">
        <v>1</v>
      </c>
      <c r="C1625">
        <v>1029611</v>
      </c>
      <c r="D1625" t="s">
        <v>2263</v>
      </c>
      <c r="E1625">
        <v>60</v>
      </c>
      <c r="F1625">
        <v>12</v>
      </c>
      <c r="G1625">
        <v>0</v>
      </c>
      <c r="H1625">
        <v>0</v>
      </c>
      <c r="I1625" t="s">
        <v>5</v>
      </c>
      <c r="J1625" t="s">
        <v>570</v>
      </c>
      <c r="K1625" t="s">
        <v>2255</v>
      </c>
      <c r="L1625" s="3">
        <v>45846</v>
      </c>
      <c r="M16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25" s="3">
        <v>45831</v>
      </c>
      <c r="O1625" s="5">
        <f>IFERROR((PlanMasine[[#This Row],[Norma]]/PlanMasine[[#This Row],[Q]])*(PlanMasine[[#This Row],[Q]]/SUMIF(C:C,PlanMasine[[#This Row],[RN]],B:B)*PlanMasine[[#This Row],[KPLQ]]),0)</f>
        <v>5</v>
      </c>
      <c r="P1625">
        <v>226822</v>
      </c>
      <c r="Q1625">
        <f>COUNTIF(PROMJENA!A:A,PlanMasine[[#This Row],[KPL]]&amp;"-"&amp;PlanMasine[[#This Row],[RN]])</f>
        <v>0</v>
      </c>
      <c r="R1625">
        <f>IFERROR(INDEX(REDOSLIJED!A:A,MATCH(PlanMasine[[#This Row],[KPL]],REDOSLIJED!B:B,0)),MAX(REDOSLIJED!A:A)+1)</f>
        <v>45</v>
      </c>
      <c r="S1625" s="9">
        <f>SUM($M$2:M1625)</f>
        <v>6.2784722222223186</v>
      </c>
      <c r="T1625" s="3">
        <f>PlanMasine[[#This Row],[Datum SAS]]-1</f>
        <v>45830</v>
      </c>
      <c r="U1625">
        <f>WEEKDAY(PlanMasine[[#This Row],[ZAVRŠETAK MAŠINSKE]],2)</f>
        <v>7</v>
      </c>
      <c r="V1625" s="3">
        <f>IF(WEEKDAY(PlanMasine[[#This Row],[Datum SAS]]-1,2)=7,PlanMasine[[#This Row],[Datum SAS]]-3,PlanMasine[[#This Row],[Datum SAS]]-1)</f>
        <v>45828</v>
      </c>
      <c r="W1625">
        <f>WEEKNUM(PlanMasine[[#This Row],[Column2]],1)</f>
        <v>25</v>
      </c>
    </row>
    <row r="1626" spans="1:23" x14ac:dyDescent="0.25">
      <c r="A1626">
        <v>1029604</v>
      </c>
      <c r="B1626">
        <v>1</v>
      </c>
      <c r="C1626">
        <v>1029615</v>
      </c>
      <c r="D1626" t="s">
        <v>2262</v>
      </c>
      <c r="E1626">
        <v>48</v>
      </c>
      <c r="F1626">
        <v>12</v>
      </c>
      <c r="G1626">
        <v>0</v>
      </c>
      <c r="H1626">
        <v>0</v>
      </c>
      <c r="I1626" t="s">
        <v>5</v>
      </c>
      <c r="J1626" t="s">
        <v>570</v>
      </c>
      <c r="K1626" t="s">
        <v>2255</v>
      </c>
      <c r="L1626" s="3">
        <v>45846</v>
      </c>
      <c r="M16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26" s="3">
        <v>45831</v>
      </c>
      <c r="O1626" s="5">
        <f>IFERROR((PlanMasine[[#This Row],[Norma]]/PlanMasine[[#This Row],[Q]])*(PlanMasine[[#This Row],[Q]]/SUMIF(C:C,PlanMasine[[#This Row],[RN]],B:B)*PlanMasine[[#This Row],[KPLQ]]),0)</f>
        <v>4</v>
      </c>
      <c r="P1626">
        <v>226828</v>
      </c>
      <c r="Q1626">
        <f>COUNTIF(PROMJENA!A:A,PlanMasine[[#This Row],[KPL]]&amp;"-"&amp;PlanMasine[[#This Row],[RN]])</f>
        <v>0</v>
      </c>
      <c r="R1626">
        <f>IFERROR(INDEX(REDOSLIJED!A:A,MATCH(PlanMasine[[#This Row],[KPL]],REDOSLIJED!B:B,0)),MAX(REDOSLIJED!A:A)+1)</f>
        <v>45</v>
      </c>
      <c r="S1626" s="9">
        <f>SUM($M$2:M1626)</f>
        <v>6.2812500000000968</v>
      </c>
      <c r="T1626" s="3">
        <f>PlanMasine[[#This Row],[Datum SAS]]-1</f>
        <v>45830</v>
      </c>
      <c r="U1626">
        <f>WEEKDAY(PlanMasine[[#This Row],[ZAVRŠETAK MAŠINSKE]],2)</f>
        <v>7</v>
      </c>
      <c r="V1626" s="3">
        <f>IF(WEEKDAY(PlanMasine[[#This Row],[Datum SAS]]-1,2)=7,PlanMasine[[#This Row],[Datum SAS]]-3,PlanMasine[[#This Row],[Datum SAS]]-1)</f>
        <v>45828</v>
      </c>
      <c r="W1626">
        <f>WEEKNUM(PlanMasine[[#This Row],[Column2]],1)</f>
        <v>25</v>
      </c>
    </row>
    <row r="1627" spans="1:23" x14ac:dyDescent="0.25">
      <c r="A1627">
        <v>1029604</v>
      </c>
      <c r="B1627">
        <v>1</v>
      </c>
      <c r="C1627">
        <v>1029626</v>
      </c>
      <c r="D1627" t="s">
        <v>2260</v>
      </c>
      <c r="E1627">
        <v>36</v>
      </c>
      <c r="F1627">
        <v>12</v>
      </c>
      <c r="G1627">
        <v>0</v>
      </c>
      <c r="H1627">
        <v>0</v>
      </c>
      <c r="I1627" t="s">
        <v>5</v>
      </c>
      <c r="J1627" t="s">
        <v>570</v>
      </c>
      <c r="K1627" t="s">
        <v>2255</v>
      </c>
      <c r="L1627" s="3">
        <v>45846</v>
      </c>
      <c r="M16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27" s="3">
        <v>45831</v>
      </c>
      <c r="O1627" s="5">
        <f>IFERROR((PlanMasine[[#This Row],[Norma]]/PlanMasine[[#This Row],[Q]])*(PlanMasine[[#This Row],[Q]]/SUMIF(C:C,PlanMasine[[#This Row],[RN]],B:B)*PlanMasine[[#This Row],[KPLQ]]),0)</f>
        <v>3</v>
      </c>
      <c r="P1627">
        <v>226842</v>
      </c>
      <c r="Q1627">
        <f>COUNTIF(PROMJENA!A:A,PlanMasine[[#This Row],[KPL]]&amp;"-"&amp;PlanMasine[[#This Row],[RN]])</f>
        <v>0</v>
      </c>
      <c r="R1627">
        <f>IFERROR(INDEX(REDOSLIJED!A:A,MATCH(PlanMasine[[#This Row],[KPL]],REDOSLIJED!B:B,0)),MAX(REDOSLIJED!A:A)+1)</f>
        <v>45</v>
      </c>
      <c r="S1627" s="9">
        <f>SUM($M$2:M1627)</f>
        <v>6.28333333333343</v>
      </c>
      <c r="T1627" s="3">
        <f>PlanMasine[[#This Row],[Datum SAS]]-1</f>
        <v>45830</v>
      </c>
      <c r="U1627">
        <f>WEEKDAY(PlanMasine[[#This Row],[ZAVRŠETAK MAŠINSKE]],2)</f>
        <v>7</v>
      </c>
      <c r="V1627" s="3">
        <f>IF(WEEKDAY(PlanMasine[[#This Row],[Datum SAS]]-1,2)=7,PlanMasine[[#This Row],[Datum SAS]]-3,PlanMasine[[#This Row],[Datum SAS]]-1)</f>
        <v>45828</v>
      </c>
      <c r="W1627">
        <f>WEEKNUM(PlanMasine[[#This Row],[Column2]],1)</f>
        <v>25</v>
      </c>
    </row>
    <row r="1628" spans="1:23" x14ac:dyDescent="0.25">
      <c r="A1628">
        <v>1029604</v>
      </c>
      <c r="B1628">
        <v>1</v>
      </c>
      <c r="C1628">
        <v>1029616</v>
      </c>
      <c r="D1628" t="s">
        <v>2264</v>
      </c>
      <c r="E1628">
        <v>48</v>
      </c>
      <c r="F1628">
        <v>24</v>
      </c>
      <c r="G1628">
        <v>0</v>
      </c>
      <c r="H1628">
        <v>0</v>
      </c>
      <c r="I1628" t="s">
        <v>5</v>
      </c>
      <c r="J1628" t="s">
        <v>570</v>
      </c>
      <c r="K1628" t="s">
        <v>2255</v>
      </c>
      <c r="L1628" s="3">
        <v>45846</v>
      </c>
      <c r="M16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28" s="3">
        <v>45831</v>
      </c>
      <c r="O1628" s="5">
        <f>IFERROR((PlanMasine[[#This Row],[Norma]]/PlanMasine[[#This Row],[Q]])*(PlanMasine[[#This Row],[Q]]/SUMIF(C:C,PlanMasine[[#This Row],[RN]],B:B)*PlanMasine[[#This Row],[KPLQ]]),0)</f>
        <v>4</v>
      </c>
      <c r="P1628">
        <v>226830</v>
      </c>
      <c r="Q1628">
        <f>COUNTIF(PROMJENA!A:A,PlanMasine[[#This Row],[KPL]]&amp;"-"&amp;PlanMasine[[#This Row],[RN]])</f>
        <v>0</v>
      </c>
      <c r="R1628">
        <f>IFERROR(INDEX(REDOSLIJED!A:A,MATCH(PlanMasine[[#This Row],[KPL]],REDOSLIJED!B:B,0)),MAX(REDOSLIJED!A:A)+1)</f>
        <v>45</v>
      </c>
      <c r="S1628" s="9">
        <f>SUM($M$2:M1628)</f>
        <v>6.2861111111112082</v>
      </c>
      <c r="T1628" s="3">
        <f>PlanMasine[[#This Row],[Datum SAS]]-1</f>
        <v>45830</v>
      </c>
      <c r="U1628">
        <f>WEEKDAY(PlanMasine[[#This Row],[ZAVRŠETAK MAŠINSKE]],2)</f>
        <v>7</v>
      </c>
      <c r="V1628" s="3">
        <f>IF(WEEKDAY(PlanMasine[[#This Row],[Datum SAS]]-1,2)=7,PlanMasine[[#This Row],[Datum SAS]]-3,PlanMasine[[#This Row],[Datum SAS]]-1)</f>
        <v>45828</v>
      </c>
      <c r="W1628">
        <f>WEEKNUM(PlanMasine[[#This Row],[Column2]],1)</f>
        <v>25</v>
      </c>
    </row>
    <row r="1629" spans="1:23" x14ac:dyDescent="0.25">
      <c r="A1629">
        <v>1029604</v>
      </c>
      <c r="B1629">
        <v>1</v>
      </c>
      <c r="C1629">
        <v>1029629</v>
      </c>
      <c r="D1629" t="s">
        <v>2254</v>
      </c>
      <c r="E1629">
        <v>36</v>
      </c>
      <c r="F1629">
        <v>12</v>
      </c>
      <c r="G1629">
        <v>0</v>
      </c>
      <c r="H1629">
        <v>0</v>
      </c>
      <c r="I1629" t="s">
        <v>5</v>
      </c>
      <c r="J1629" t="s">
        <v>570</v>
      </c>
      <c r="K1629" t="s">
        <v>2255</v>
      </c>
      <c r="L1629" s="3">
        <v>45846</v>
      </c>
      <c r="M16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29" s="3">
        <v>45831</v>
      </c>
      <c r="O1629" s="5">
        <f>IFERROR((PlanMasine[[#This Row],[Norma]]/PlanMasine[[#This Row],[Q]])*(PlanMasine[[#This Row],[Q]]/SUMIF(C:C,PlanMasine[[#This Row],[RN]],B:B)*PlanMasine[[#This Row],[KPLQ]]),0)</f>
        <v>3</v>
      </c>
      <c r="P1629">
        <v>226845</v>
      </c>
      <c r="Q1629">
        <f>COUNTIF(PROMJENA!A:A,PlanMasine[[#This Row],[KPL]]&amp;"-"&amp;PlanMasine[[#This Row],[RN]])</f>
        <v>0</v>
      </c>
      <c r="R1629">
        <f>IFERROR(INDEX(REDOSLIJED!A:A,MATCH(PlanMasine[[#This Row],[KPL]],REDOSLIJED!B:B,0)),MAX(REDOSLIJED!A:A)+1)</f>
        <v>45</v>
      </c>
      <c r="S1629" s="9">
        <f>SUM($M$2:M1629)</f>
        <v>6.2881944444445415</v>
      </c>
      <c r="T1629" s="3">
        <f>PlanMasine[[#This Row],[Datum SAS]]-1</f>
        <v>45830</v>
      </c>
      <c r="U1629">
        <f>WEEKDAY(PlanMasine[[#This Row],[ZAVRŠETAK MAŠINSKE]],2)</f>
        <v>7</v>
      </c>
      <c r="V1629" s="3">
        <f>IF(WEEKDAY(PlanMasine[[#This Row],[Datum SAS]]-1,2)=7,PlanMasine[[#This Row],[Datum SAS]]-3,PlanMasine[[#This Row],[Datum SAS]]-1)</f>
        <v>45828</v>
      </c>
      <c r="W1629">
        <f>WEEKNUM(PlanMasine[[#This Row],[Column2]],1)</f>
        <v>25</v>
      </c>
    </row>
    <row r="1630" spans="1:23" x14ac:dyDescent="0.25">
      <c r="A1630">
        <v>1029604</v>
      </c>
      <c r="B1630">
        <v>1</v>
      </c>
      <c r="C1630">
        <v>1029613</v>
      </c>
      <c r="D1630" t="s">
        <v>1616</v>
      </c>
      <c r="E1630">
        <v>48</v>
      </c>
      <c r="F1630">
        <v>12</v>
      </c>
      <c r="G1630">
        <v>0</v>
      </c>
      <c r="H1630">
        <v>0</v>
      </c>
      <c r="I1630" t="s">
        <v>5</v>
      </c>
      <c r="J1630" t="s">
        <v>570</v>
      </c>
      <c r="K1630" t="s">
        <v>2255</v>
      </c>
      <c r="L1630" s="3">
        <v>45846</v>
      </c>
      <c r="M16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30" s="3">
        <v>45831</v>
      </c>
      <c r="O1630" s="5">
        <f>IFERROR((PlanMasine[[#This Row],[Norma]]/PlanMasine[[#This Row],[Q]])*(PlanMasine[[#This Row],[Q]]/SUMIF(C:C,PlanMasine[[#This Row],[RN]],B:B)*PlanMasine[[#This Row],[KPLQ]]),0)</f>
        <v>4</v>
      </c>
      <c r="P1630">
        <v>226824</v>
      </c>
      <c r="Q1630">
        <f>COUNTIF(PROMJENA!A:A,PlanMasine[[#This Row],[KPL]]&amp;"-"&amp;PlanMasine[[#This Row],[RN]])</f>
        <v>0</v>
      </c>
      <c r="R1630">
        <f>IFERROR(INDEX(REDOSLIJED!A:A,MATCH(PlanMasine[[#This Row],[KPL]],REDOSLIJED!B:B,0)),MAX(REDOSLIJED!A:A)+1)</f>
        <v>45</v>
      </c>
      <c r="S1630" s="9">
        <f>SUM($M$2:M1630)</f>
        <v>6.2909722222223197</v>
      </c>
      <c r="T1630" s="3">
        <f>PlanMasine[[#This Row],[Datum SAS]]-1</f>
        <v>45830</v>
      </c>
      <c r="U1630">
        <f>WEEKDAY(PlanMasine[[#This Row],[ZAVRŠETAK MAŠINSKE]],2)</f>
        <v>7</v>
      </c>
      <c r="V1630" s="3">
        <f>IF(WEEKDAY(PlanMasine[[#This Row],[Datum SAS]]-1,2)=7,PlanMasine[[#This Row],[Datum SAS]]-3,PlanMasine[[#This Row],[Datum SAS]]-1)</f>
        <v>45828</v>
      </c>
      <c r="W1630">
        <f>WEEKNUM(PlanMasine[[#This Row],[Column2]],1)</f>
        <v>25</v>
      </c>
    </row>
    <row r="1631" spans="1:23" x14ac:dyDescent="0.25">
      <c r="A1631">
        <v>1029604</v>
      </c>
      <c r="B1631">
        <v>1</v>
      </c>
      <c r="C1631">
        <v>1029612</v>
      </c>
      <c r="D1631" t="s">
        <v>2265</v>
      </c>
      <c r="E1631">
        <v>60</v>
      </c>
      <c r="F1631">
        <v>12</v>
      </c>
      <c r="G1631">
        <v>0</v>
      </c>
      <c r="H1631">
        <v>0</v>
      </c>
      <c r="I1631" t="s">
        <v>5</v>
      </c>
      <c r="J1631" t="s">
        <v>570</v>
      </c>
      <c r="K1631" t="s">
        <v>2255</v>
      </c>
      <c r="L1631" s="3">
        <v>45846</v>
      </c>
      <c r="M16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31" s="3">
        <v>45831</v>
      </c>
      <c r="O1631" s="5">
        <f>IFERROR((PlanMasine[[#This Row],[Norma]]/PlanMasine[[#This Row],[Q]])*(PlanMasine[[#This Row],[Q]]/SUMIF(C:C,PlanMasine[[#This Row],[RN]],B:B)*PlanMasine[[#This Row],[KPLQ]]),0)</f>
        <v>5</v>
      </c>
      <c r="P1631">
        <v>226823</v>
      </c>
      <c r="Q1631">
        <f>COUNTIF(PROMJENA!A:A,PlanMasine[[#This Row],[KPL]]&amp;"-"&amp;PlanMasine[[#This Row],[RN]])</f>
        <v>0</v>
      </c>
      <c r="R1631">
        <f>IFERROR(INDEX(REDOSLIJED!A:A,MATCH(PlanMasine[[#This Row],[KPL]],REDOSLIJED!B:B,0)),MAX(REDOSLIJED!A:A)+1)</f>
        <v>45</v>
      </c>
      <c r="S1631" s="9">
        <f>SUM($M$2:M1631)</f>
        <v>6.294444444444542</v>
      </c>
      <c r="T1631" s="3">
        <f>PlanMasine[[#This Row],[Datum SAS]]-1</f>
        <v>45830</v>
      </c>
      <c r="U1631">
        <f>WEEKDAY(PlanMasine[[#This Row],[ZAVRŠETAK MAŠINSKE]],2)</f>
        <v>7</v>
      </c>
      <c r="V1631" s="3">
        <f>IF(WEEKDAY(PlanMasine[[#This Row],[Datum SAS]]-1,2)=7,PlanMasine[[#This Row],[Datum SAS]]-3,PlanMasine[[#This Row],[Datum SAS]]-1)</f>
        <v>45828</v>
      </c>
      <c r="W1631">
        <f>WEEKNUM(PlanMasine[[#This Row],[Column2]],1)</f>
        <v>25</v>
      </c>
    </row>
    <row r="1632" spans="1:23" x14ac:dyDescent="0.25">
      <c r="A1632">
        <v>1029605</v>
      </c>
      <c r="B1632">
        <v>1</v>
      </c>
      <c r="C1632">
        <v>1029611</v>
      </c>
      <c r="D1632" t="s">
        <v>2263</v>
      </c>
      <c r="E1632">
        <v>60</v>
      </c>
      <c r="F1632">
        <v>12</v>
      </c>
      <c r="G1632">
        <v>0</v>
      </c>
      <c r="H1632">
        <v>0</v>
      </c>
      <c r="I1632" t="s">
        <v>5</v>
      </c>
      <c r="J1632" t="s">
        <v>570</v>
      </c>
      <c r="K1632" t="s">
        <v>2255</v>
      </c>
      <c r="L1632" s="3">
        <v>45846</v>
      </c>
      <c r="M16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32" s="3">
        <v>45831</v>
      </c>
      <c r="O1632" s="5">
        <f>IFERROR((PlanMasine[[#This Row],[Norma]]/PlanMasine[[#This Row],[Q]])*(PlanMasine[[#This Row],[Q]]/SUMIF(C:C,PlanMasine[[#This Row],[RN]],B:B)*PlanMasine[[#This Row],[KPLQ]]),0)</f>
        <v>5</v>
      </c>
      <c r="P1632">
        <v>226822</v>
      </c>
      <c r="Q1632">
        <f>COUNTIF(PROMJENA!A:A,PlanMasine[[#This Row],[KPL]]&amp;"-"&amp;PlanMasine[[#This Row],[RN]])</f>
        <v>0</v>
      </c>
      <c r="R1632">
        <f>IFERROR(INDEX(REDOSLIJED!A:A,MATCH(PlanMasine[[#This Row],[KPL]],REDOSLIJED!B:B,0)),MAX(REDOSLIJED!A:A)+1)</f>
        <v>45</v>
      </c>
      <c r="S1632" s="9">
        <f>SUM($M$2:M1632)</f>
        <v>6.2979166666667643</v>
      </c>
      <c r="T1632" s="3">
        <f>PlanMasine[[#This Row],[Datum SAS]]-1</f>
        <v>45830</v>
      </c>
      <c r="U1632">
        <f>WEEKDAY(PlanMasine[[#This Row],[ZAVRŠETAK MAŠINSKE]],2)</f>
        <v>7</v>
      </c>
      <c r="V1632" s="3">
        <f>IF(WEEKDAY(PlanMasine[[#This Row],[Datum SAS]]-1,2)=7,PlanMasine[[#This Row],[Datum SAS]]-3,PlanMasine[[#This Row],[Datum SAS]]-1)</f>
        <v>45828</v>
      </c>
      <c r="W1632">
        <f>WEEKNUM(PlanMasine[[#This Row],[Column2]],1)</f>
        <v>25</v>
      </c>
    </row>
    <row r="1633" spans="1:23" x14ac:dyDescent="0.25">
      <c r="A1633">
        <v>1029605</v>
      </c>
      <c r="B1633">
        <v>1</v>
      </c>
      <c r="C1633">
        <v>1029617</v>
      </c>
      <c r="D1633" t="s">
        <v>2266</v>
      </c>
      <c r="E1633">
        <v>24</v>
      </c>
      <c r="F1633">
        <v>12</v>
      </c>
      <c r="G1633">
        <v>0</v>
      </c>
      <c r="H1633">
        <v>0</v>
      </c>
      <c r="I1633" t="s">
        <v>5</v>
      </c>
      <c r="J1633" t="s">
        <v>570</v>
      </c>
      <c r="K1633" t="s">
        <v>2255</v>
      </c>
      <c r="L1633" s="3">
        <v>45846</v>
      </c>
      <c r="M16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33" s="3">
        <v>45831</v>
      </c>
      <c r="O1633" s="5">
        <f>IFERROR((PlanMasine[[#This Row],[Norma]]/PlanMasine[[#This Row],[Q]])*(PlanMasine[[#This Row],[Q]]/SUMIF(C:C,PlanMasine[[#This Row],[RN]],B:B)*PlanMasine[[#This Row],[KPLQ]]),0)</f>
        <v>2</v>
      </c>
      <c r="P1633">
        <v>226831</v>
      </c>
      <c r="Q1633">
        <f>COUNTIF(PROMJENA!A:A,PlanMasine[[#This Row],[KPL]]&amp;"-"&amp;PlanMasine[[#This Row],[RN]])</f>
        <v>0</v>
      </c>
      <c r="R1633">
        <f>IFERROR(INDEX(REDOSLIJED!A:A,MATCH(PlanMasine[[#This Row],[KPL]],REDOSLIJED!B:B,0)),MAX(REDOSLIJED!A:A)+1)</f>
        <v>45</v>
      </c>
      <c r="S1633" s="9">
        <f>SUM($M$2:M1633)</f>
        <v>6.2993055555556534</v>
      </c>
      <c r="T1633" s="3">
        <f>PlanMasine[[#This Row],[Datum SAS]]-1</f>
        <v>45830</v>
      </c>
      <c r="U1633">
        <f>WEEKDAY(PlanMasine[[#This Row],[ZAVRŠETAK MAŠINSKE]],2)</f>
        <v>7</v>
      </c>
      <c r="V1633" s="3">
        <f>IF(WEEKDAY(PlanMasine[[#This Row],[Datum SAS]]-1,2)=7,PlanMasine[[#This Row],[Datum SAS]]-3,PlanMasine[[#This Row],[Datum SAS]]-1)</f>
        <v>45828</v>
      </c>
      <c r="W1633">
        <f>WEEKNUM(PlanMasine[[#This Row],[Column2]],1)</f>
        <v>25</v>
      </c>
    </row>
    <row r="1634" spans="1:23" x14ac:dyDescent="0.25">
      <c r="A1634">
        <v>1029605</v>
      </c>
      <c r="B1634">
        <v>1</v>
      </c>
      <c r="C1634">
        <v>1029614</v>
      </c>
      <c r="D1634" t="s">
        <v>2257</v>
      </c>
      <c r="E1634">
        <v>48</v>
      </c>
      <c r="F1634">
        <v>12</v>
      </c>
      <c r="G1634">
        <v>0</v>
      </c>
      <c r="H1634">
        <v>0</v>
      </c>
      <c r="I1634" t="s">
        <v>5</v>
      </c>
      <c r="J1634" t="s">
        <v>570</v>
      </c>
      <c r="K1634" t="s">
        <v>2255</v>
      </c>
      <c r="L1634" s="3">
        <v>45846</v>
      </c>
      <c r="M16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34" s="3">
        <v>45831</v>
      </c>
      <c r="O1634" s="5">
        <f>IFERROR((PlanMasine[[#This Row],[Norma]]/PlanMasine[[#This Row],[Q]])*(PlanMasine[[#This Row],[Q]]/SUMIF(C:C,PlanMasine[[#This Row],[RN]],B:B)*PlanMasine[[#This Row],[KPLQ]]),0)</f>
        <v>4</v>
      </c>
      <c r="P1634">
        <v>226827</v>
      </c>
      <c r="Q1634">
        <f>COUNTIF(PROMJENA!A:A,PlanMasine[[#This Row],[KPL]]&amp;"-"&amp;PlanMasine[[#This Row],[RN]])</f>
        <v>0</v>
      </c>
      <c r="R1634">
        <f>IFERROR(INDEX(REDOSLIJED!A:A,MATCH(PlanMasine[[#This Row],[KPL]],REDOSLIJED!B:B,0)),MAX(REDOSLIJED!A:A)+1)</f>
        <v>45</v>
      </c>
      <c r="S1634" s="9">
        <f>SUM($M$2:M1634)</f>
        <v>6.3020833333334316</v>
      </c>
      <c r="T1634" s="3">
        <f>PlanMasine[[#This Row],[Datum SAS]]-1</f>
        <v>45830</v>
      </c>
      <c r="U1634">
        <f>WEEKDAY(PlanMasine[[#This Row],[ZAVRŠETAK MAŠINSKE]],2)</f>
        <v>7</v>
      </c>
      <c r="V1634" s="3">
        <f>IF(WEEKDAY(PlanMasine[[#This Row],[Datum SAS]]-1,2)=7,PlanMasine[[#This Row],[Datum SAS]]-3,PlanMasine[[#This Row],[Datum SAS]]-1)</f>
        <v>45828</v>
      </c>
      <c r="W1634">
        <f>WEEKNUM(PlanMasine[[#This Row],[Column2]],1)</f>
        <v>25</v>
      </c>
    </row>
    <row r="1635" spans="1:23" x14ac:dyDescent="0.25">
      <c r="A1635">
        <v>1029605</v>
      </c>
      <c r="B1635">
        <v>1</v>
      </c>
      <c r="C1635">
        <v>1029613</v>
      </c>
      <c r="D1635" t="s">
        <v>1616</v>
      </c>
      <c r="E1635">
        <v>48</v>
      </c>
      <c r="F1635">
        <v>12</v>
      </c>
      <c r="G1635">
        <v>0</v>
      </c>
      <c r="H1635">
        <v>0</v>
      </c>
      <c r="I1635" t="s">
        <v>5</v>
      </c>
      <c r="J1635" t="s">
        <v>570</v>
      </c>
      <c r="K1635" t="s">
        <v>2255</v>
      </c>
      <c r="L1635" s="3">
        <v>45846</v>
      </c>
      <c r="M16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35" s="3">
        <v>45831</v>
      </c>
      <c r="O1635" s="5">
        <f>IFERROR((PlanMasine[[#This Row],[Norma]]/PlanMasine[[#This Row],[Q]])*(PlanMasine[[#This Row],[Q]]/SUMIF(C:C,PlanMasine[[#This Row],[RN]],B:B)*PlanMasine[[#This Row],[KPLQ]]),0)</f>
        <v>4</v>
      </c>
      <c r="P1635">
        <v>226824</v>
      </c>
      <c r="Q1635">
        <f>COUNTIF(PROMJENA!A:A,PlanMasine[[#This Row],[KPL]]&amp;"-"&amp;PlanMasine[[#This Row],[RN]])</f>
        <v>0</v>
      </c>
      <c r="R1635">
        <f>IFERROR(INDEX(REDOSLIJED!A:A,MATCH(PlanMasine[[#This Row],[KPL]],REDOSLIJED!B:B,0)),MAX(REDOSLIJED!A:A)+1)</f>
        <v>45</v>
      </c>
      <c r="S1635" s="9">
        <f>SUM($M$2:M1635)</f>
        <v>6.3048611111112098</v>
      </c>
      <c r="T1635" s="3">
        <f>PlanMasine[[#This Row],[Datum SAS]]-1</f>
        <v>45830</v>
      </c>
      <c r="U1635">
        <f>WEEKDAY(PlanMasine[[#This Row],[ZAVRŠETAK MAŠINSKE]],2)</f>
        <v>7</v>
      </c>
      <c r="V1635" s="3">
        <f>IF(WEEKDAY(PlanMasine[[#This Row],[Datum SAS]]-1,2)=7,PlanMasine[[#This Row],[Datum SAS]]-3,PlanMasine[[#This Row],[Datum SAS]]-1)</f>
        <v>45828</v>
      </c>
      <c r="W1635">
        <f>WEEKNUM(PlanMasine[[#This Row],[Column2]],1)</f>
        <v>25</v>
      </c>
    </row>
    <row r="1636" spans="1:23" x14ac:dyDescent="0.25">
      <c r="A1636">
        <v>1029605</v>
      </c>
      <c r="B1636">
        <v>1</v>
      </c>
      <c r="C1636">
        <v>1029628</v>
      </c>
      <c r="D1636" t="s">
        <v>2258</v>
      </c>
      <c r="E1636">
        <v>36</v>
      </c>
      <c r="F1636">
        <v>12</v>
      </c>
      <c r="G1636">
        <v>0</v>
      </c>
      <c r="H1636">
        <v>0</v>
      </c>
      <c r="I1636" t="s">
        <v>5</v>
      </c>
      <c r="J1636" t="s">
        <v>570</v>
      </c>
      <c r="K1636" t="s">
        <v>2255</v>
      </c>
      <c r="L1636" s="3">
        <v>45846</v>
      </c>
      <c r="M16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36" s="3">
        <v>45831</v>
      </c>
      <c r="O1636" s="5">
        <f>IFERROR((PlanMasine[[#This Row],[Norma]]/PlanMasine[[#This Row],[Q]])*(PlanMasine[[#This Row],[Q]]/SUMIF(C:C,PlanMasine[[#This Row],[RN]],B:B)*PlanMasine[[#This Row],[KPLQ]]),0)</f>
        <v>3</v>
      </c>
      <c r="P1636">
        <v>226844</v>
      </c>
      <c r="Q1636">
        <f>COUNTIF(PROMJENA!A:A,PlanMasine[[#This Row],[KPL]]&amp;"-"&amp;PlanMasine[[#This Row],[RN]])</f>
        <v>0</v>
      </c>
      <c r="R1636">
        <f>IFERROR(INDEX(REDOSLIJED!A:A,MATCH(PlanMasine[[#This Row],[KPL]],REDOSLIJED!B:B,0)),MAX(REDOSLIJED!A:A)+1)</f>
        <v>45</v>
      </c>
      <c r="S1636" s="9">
        <f>SUM($M$2:M1636)</f>
        <v>6.3069444444445431</v>
      </c>
      <c r="T1636" s="3">
        <f>PlanMasine[[#This Row],[Datum SAS]]-1</f>
        <v>45830</v>
      </c>
      <c r="U1636">
        <f>WEEKDAY(PlanMasine[[#This Row],[ZAVRŠETAK MAŠINSKE]],2)</f>
        <v>7</v>
      </c>
      <c r="V1636" s="3">
        <f>IF(WEEKDAY(PlanMasine[[#This Row],[Datum SAS]]-1,2)=7,PlanMasine[[#This Row],[Datum SAS]]-3,PlanMasine[[#This Row],[Datum SAS]]-1)</f>
        <v>45828</v>
      </c>
      <c r="W1636">
        <f>WEEKNUM(PlanMasine[[#This Row],[Column2]],1)</f>
        <v>25</v>
      </c>
    </row>
    <row r="1637" spans="1:23" x14ac:dyDescent="0.25">
      <c r="A1637">
        <v>1029605</v>
      </c>
      <c r="B1637">
        <v>1</v>
      </c>
      <c r="C1637">
        <v>1029627</v>
      </c>
      <c r="D1637" t="s">
        <v>2259</v>
      </c>
      <c r="E1637">
        <v>36</v>
      </c>
      <c r="F1637">
        <v>12</v>
      </c>
      <c r="G1637">
        <v>0</v>
      </c>
      <c r="H1637">
        <v>0</v>
      </c>
      <c r="I1637" t="s">
        <v>5</v>
      </c>
      <c r="J1637" t="s">
        <v>570</v>
      </c>
      <c r="K1637" t="s">
        <v>2255</v>
      </c>
      <c r="L1637" s="3">
        <v>45846</v>
      </c>
      <c r="M16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37" s="3">
        <v>45831</v>
      </c>
      <c r="O1637" s="5">
        <f>IFERROR((PlanMasine[[#This Row],[Norma]]/PlanMasine[[#This Row],[Q]])*(PlanMasine[[#This Row],[Q]]/SUMIF(C:C,PlanMasine[[#This Row],[RN]],B:B)*PlanMasine[[#This Row],[KPLQ]]),0)</f>
        <v>3</v>
      </c>
      <c r="P1637">
        <v>226843</v>
      </c>
      <c r="Q1637">
        <f>COUNTIF(PROMJENA!A:A,PlanMasine[[#This Row],[KPL]]&amp;"-"&amp;PlanMasine[[#This Row],[RN]])</f>
        <v>0</v>
      </c>
      <c r="R1637">
        <f>IFERROR(INDEX(REDOSLIJED!A:A,MATCH(PlanMasine[[#This Row],[KPL]],REDOSLIJED!B:B,0)),MAX(REDOSLIJED!A:A)+1)</f>
        <v>45</v>
      </c>
      <c r="S1637" s="9">
        <f>SUM($M$2:M1637)</f>
        <v>6.3090277777778763</v>
      </c>
      <c r="T1637" s="3">
        <f>PlanMasine[[#This Row],[Datum SAS]]-1</f>
        <v>45830</v>
      </c>
      <c r="U1637">
        <f>WEEKDAY(PlanMasine[[#This Row],[ZAVRŠETAK MAŠINSKE]],2)</f>
        <v>7</v>
      </c>
      <c r="V1637" s="3">
        <f>IF(WEEKDAY(PlanMasine[[#This Row],[Datum SAS]]-1,2)=7,PlanMasine[[#This Row],[Datum SAS]]-3,PlanMasine[[#This Row],[Datum SAS]]-1)</f>
        <v>45828</v>
      </c>
      <c r="W1637">
        <f>WEEKNUM(PlanMasine[[#This Row],[Column2]],1)</f>
        <v>25</v>
      </c>
    </row>
    <row r="1638" spans="1:23" x14ac:dyDescent="0.25">
      <c r="A1638">
        <v>1029605</v>
      </c>
      <c r="B1638">
        <v>1</v>
      </c>
      <c r="C1638">
        <v>1029615</v>
      </c>
      <c r="D1638" t="s">
        <v>2262</v>
      </c>
      <c r="E1638">
        <v>48</v>
      </c>
      <c r="F1638">
        <v>12</v>
      </c>
      <c r="G1638">
        <v>0</v>
      </c>
      <c r="H1638">
        <v>0</v>
      </c>
      <c r="I1638" t="s">
        <v>5</v>
      </c>
      <c r="J1638" t="s">
        <v>570</v>
      </c>
      <c r="K1638" t="s">
        <v>2255</v>
      </c>
      <c r="L1638" s="3">
        <v>45846</v>
      </c>
      <c r="M16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38" s="3">
        <v>45831</v>
      </c>
      <c r="O1638" s="5">
        <f>IFERROR((PlanMasine[[#This Row],[Norma]]/PlanMasine[[#This Row],[Q]])*(PlanMasine[[#This Row],[Q]]/SUMIF(C:C,PlanMasine[[#This Row],[RN]],B:B)*PlanMasine[[#This Row],[KPLQ]]),0)</f>
        <v>4</v>
      </c>
      <c r="P1638">
        <v>226828</v>
      </c>
      <c r="Q1638">
        <f>COUNTIF(PROMJENA!A:A,PlanMasine[[#This Row],[KPL]]&amp;"-"&amp;PlanMasine[[#This Row],[RN]])</f>
        <v>0</v>
      </c>
      <c r="R1638">
        <f>IFERROR(INDEX(REDOSLIJED!A:A,MATCH(PlanMasine[[#This Row],[KPL]],REDOSLIJED!B:B,0)),MAX(REDOSLIJED!A:A)+1)</f>
        <v>45</v>
      </c>
      <c r="S1638" s="9">
        <f>SUM($M$2:M1638)</f>
        <v>6.3118055555556545</v>
      </c>
      <c r="T1638" s="3">
        <f>PlanMasine[[#This Row],[Datum SAS]]-1</f>
        <v>45830</v>
      </c>
      <c r="U1638">
        <f>WEEKDAY(PlanMasine[[#This Row],[ZAVRŠETAK MAŠINSKE]],2)</f>
        <v>7</v>
      </c>
      <c r="V1638" s="3">
        <f>IF(WEEKDAY(PlanMasine[[#This Row],[Datum SAS]]-1,2)=7,PlanMasine[[#This Row],[Datum SAS]]-3,PlanMasine[[#This Row],[Datum SAS]]-1)</f>
        <v>45828</v>
      </c>
      <c r="W1638">
        <f>WEEKNUM(PlanMasine[[#This Row],[Column2]],1)</f>
        <v>25</v>
      </c>
    </row>
    <row r="1639" spans="1:23" x14ac:dyDescent="0.25">
      <c r="A1639">
        <v>1029605</v>
      </c>
      <c r="B1639">
        <v>1</v>
      </c>
      <c r="C1639">
        <v>1029629</v>
      </c>
      <c r="D1639" t="s">
        <v>2254</v>
      </c>
      <c r="E1639">
        <v>36</v>
      </c>
      <c r="F1639">
        <v>12</v>
      </c>
      <c r="G1639">
        <v>0</v>
      </c>
      <c r="H1639">
        <v>0</v>
      </c>
      <c r="I1639" t="s">
        <v>5</v>
      </c>
      <c r="J1639" t="s">
        <v>570</v>
      </c>
      <c r="K1639" t="s">
        <v>2255</v>
      </c>
      <c r="L1639" s="3">
        <v>45846</v>
      </c>
      <c r="M16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39" s="3">
        <v>45831</v>
      </c>
      <c r="O1639" s="5">
        <f>IFERROR((PlanMasine[[#This Row],[Norma]]/PlanMasine[[#This Row],[Q]])*(PlanMasine[[#This Row],[Q]]/SUMIF(C:C,PlanMasine[[#This Row],[RN]],B:B)*PlanMasine[[#This Row],[KPLQ]]),0)</f>
        <v>3</v>
      </c>
      <c r="P1639">
        <v>226845</v>
      </c>
      <c r="Q1639">
        <f>COUNTIF(PROMJENA!A:A,PlanMasine[[#This Row],[KPL]]&amp;"-"&amp;PlanMasine[[#This Row],[RN]])</f>
        <v>0</v>
      </c>
      <c r="R1639">
        <f>IFERROR(INDEX(REDOSLIJED!A:A,MATCH(PlanMasine[[#This Row],[KPL]],REDOSLIJED!B:B,0)),MAX(REDOSLIJED!A:A)+1)</f>
        <v>45</v>
      </c>
      <c r="S1639" s="9">
        <f>SUM($M$2:M1639)</f>
        <v>6.3138888888889877</v>
      </c>
      <c r="T1639" s="3">
        <f>PlanMasine[[#This Row],[Datum SAS]]-1</f>
        <v>45830</v>
      </c>
      <c r="U1639">
        <f>WEEKDAY(PlanMasine[[#This Row],[ZAVRŠETAK MAŠINSKE]],2)</f>
        <v>7</v>
      </c>
      <c r="V1639" s="3">
        <f>IF(WEEKDAY(PlanMasine[[#This Row],[Datum SAS]]-1,2)=7,PlanMasine[[#This Row],[Datum SAS]]-3,PlanMasine[[#This Row],[Datum SAS]]-1)</f>
        <v>45828</v>
      </c>
      <c r="W1639">
        <f>WEEKNUM(PlanMasine[[#This Row],[Column2]],1)</f>
        <v>25</v>
      </c>
    </row>
    <row r="1640" spans="1:23" x14ac:dyDescent="0.25">
      <c r="A1640">
        <v>1029605</v>
      </c>
      <c r="B1640">
        <v>1</v>
      </c>
      <c r="C1640">
        <v>1029616</v>
      </c>
      <c r="D1640" t="s">
        <v>2264</v>
      </c>
      <c r="E1640">
        <v>48</v>
      </c>
      <c r="F1640">
        <v>24</v>
      </c>
      <c r="G1640">
        <v>0</v>
      </c>
      <c r="H1640">
        <v>0</v>
      </c>
      <c r="I1640" t="s">
        <v>5</v>
      </c>
      <c r="J1640" t="s">
        <v>570</v>
      </c>
      <c r="K1640" t="s">
        <v>2255</v>
      </c>
      <c r="L1640" s="3">
        <v>45846</v>
      </c>
      <c r="M16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40" s="3">
        <v>45831</v>
      </c>
      <c r="O1640" s="5">
        <f>IFERROR((PlanMasine[[#This Row],[Norma]]/PlanMasine[[#This Row],[Q]])*(PlanMasine[[#This Row],[Q]]/SUMIF(C:C,PlanMasine[[#This Row],[RN]],B:B)*PlanMasine[[#This Row],[KPLQ]]),0)</f>
        <v>4</v>
      </c>
      <c r="P1640">
        <v>226830</v>
      </c>
      <c r="Q1640">
        <f>COUNTIF(PROMJENA!A:A,PlanMasine[[#This Row],[KPL]]&amp;"-"&amp;PlanMasine[[#This Row],[RN]])</f>
        <v>0</v>
      </c>
      <c r="R1640">
        <f>IFERROR(INDEX(REDOSLIJED!A:A,MATCH(PlanMasine[[#This Row],[KPL]],REDOSLIJED!B:B,0)),MAX(REDOSLIJED!A:A)+1)</f>
        <v>45</v>
      </c>
      <c r="S1640" s="9">
        <f>SUM($M$2:M1640)</f>
        <v>6.3166666666667659</v>
      </c>
      <c r="T1640" s="3">
        <f>PlanMasine[[#This Row],[Datum SAS]]-1</f>
        <v>45830</v>
      </c>
      <c r="U1640">
        <f>WEEKDAY(PlanMasine[[#This Row],[ZAVRŠETAK MAŠINSKE]],2)</f>
        <v>7</v>
      </c>
      <c r="V1640" s="3">
        <f>IF(WEEKDAY(PlanMasine[[#This Row],[Datum SAS]]-1,2)=7,PlanMasine[[#This Row],[Datum SAS]]-3,PlanMasine[[#This Row],[Datum SAS]]-1)</f>
        <v>45828</v>
      </c>
      <c r="W1640">
        <f>WEEKNUM(PlanMasine[[#This Row],[Column2]],1)</f>
        <v>25</v>
      </c>
    </row>
    <row r="1641" spans="1:23" x14ac:dyDescent="0.25">
      <c r="A1641">
        <v>1029605</v>
      </c>
      <c r="B1641">
        <v>1</v>
      </c>
      <c r="C1641">
        <v>1029619</v>
      </c>
      <c r="D1641" t="s">
        <v>2256</v>
      </c>
      <c r="E1641">
        <v>36</v>
      </c>
      <c r="F1641">
        <v>12</v>
      </c>
      <c r="G1641">
        <v>0</v>
      </c>
      <c r="H1641">
        <v>0</v>
      </c>
      <c r="I1641" t="s">
        <v>5</v>
      </c>
      <c r="J1641" t="s">
        <v>570</v>
      </c>
      <c r="K1641" t="s">
        <v>2255</v>
      </c>
      <c r="L1641" s="3">
        <v>45846</v>
      </c>
      <c r="M16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41" s="3">
        <v>45831</v>
      </c>
      <c r="O1641" s="5">
        <f>IFERROR((PlanMasine[[#This Row],[Norma]]/PlanMasine[[#This Row],[Q]])*(PlanMasine[[#This Row],[Q]]/SUMIF(C:C,PlanMasine[[#This Row],[RN]],B:B)*PlanMasine[[#This Row],[KPLQ]]),0)</f>
        <v>3</v>
      </c>
      <c r="P1641">
        <v>226834</v>
      </c>
      <c r="Q1641">
        <f>COUNTIF(PROMJENA!A:A,PlanMasine[[#This Row],[KPL]]&amp;"-"&amp;PlanMasine[[#This Row],[RN]])</f>
        <v>0</v>
      </c>
      <c r="R1641">
        <f>IFERROR(INDEX(REDOSLIJED!A:A,MATCH(PlanMasine[[#This Row],[KPL]],REDOSLIJED!B:B,0)),MAX(REDOSLIJED!A:A)+1)</f>
        <v>45</v>
      </c>
      <c r="S1641" s="9">
        <f>SUM($M$2:M1641)</f>
        <v>6.3187500000000991</v>
      </c>
      <c r="T1641" s="3">
        <f>PlanMasine[[#This Row],[Datum SAS]]-1</f>
        <v>45830</v>
      </c>
      <c r="U1641">
        <f>WEEKDAY(PlanMasine[[#This Row],[ZAVRŠETAK MAŠINSKE]],2)</f>
        <v>7</v>
      </c>
      <c r="V1641" s="3">
        <f>IF(WEEKDAY(PlanMasine[[#This Row],[Datum SAS]]-1,2)=7,PlanMasine[[#This Row],[Datum SAS]]-3,PlanMasine[[#This Row],[Datum SAS]]-1)</f>
        <v>45828</v>
      </c>
      <c r="W1641">
        <f>WEEKNUM(PlanMasine[[#This Row],[Column2]],1)</f>
        <v>25</v>
      </c>
    </row>
    <row r="1642" spans="1:23" x14ac:dyDescent="0.25">
      <c r="A1642">
        <v>1029605</v>
      </c>
      <c r="B1642">
        <v>1</v>
      </c>
      <c r="C1642">
        <v>1029626</v>
      </c>
      <c r="D1642" t="s">
        <v>2260</v>
      </c>
      <c r="E1642">
        <v>36</v>
      </c>
      <c r="F1642">
        <v>12</v>
      </c>
      <c r="G1642">
        <v>0</v>
      </c>
      <c r="H1642">
        <v>0</v>
      </c>
      <c r="I1642" t="s">
        <v>5</v>
      </c>
      <c r="J1642" t="s">
        <v>570</v>
      </c>
      <c r="K1642" t="s">
        <v>2255</v>
      </c>
      <c r="L1642" s="3">
        <v>45846</v>
      </c>
      <c r="M16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42" s="3">
        <v>45831</v>
      </c>
      <c r="O1642" s="5">
        <f>IFERROR((PlanMasine[[#This Row],[Norma]]/PlanMasine[[#This Row],[Q]])*(PlanMasine[[#This Row],[Q]]/SUMIF(C:C,PlanMasine[[#This Row],[RN]],B:B)*PlanMasine[[#This Row],[KPLQ]]),0)</f>
        <v>3</v>
      </c>
      <c r="P1642">
        <v>226842</v>
      </c>
      <c r="Q1642">
        <f>COUNTIF(PROMJENA!A:A,PlanMasine[[#This Row],[KPL]]&amp;"-"&amp;PlanMasine[[#This Row],[RN]])</f>
        <v>0</v>
      </c>
      <c r="R1642">
        <f>IFERROR(INDEX(REDOSLIJED!A:A,MATCH(PlanMasine[[#This Row],[KPL]],REDOSLIJED!B:B,0)),MAX(REDOSLIJED!A:A)+1)</f>
        <v>45</v>
      </c>
      <c r="S1642" s="9">
        <f>SUM($M$2:M1642)</f>
        <v>6.3208333333334323</v>
      </c>
      <c r="T1642" s="3">
        <f>PlanMasine[[#This Row],[Datum SAS]]-1</f>
        <v>45830</v>
      </c>
      <c r="U1642">
        <f>WEEKDAY(PlanMasine[[#This Row],[ZAVRŠETAK MAŠINSKE]],2)</f>
        <v>7</v>
      </c>
      <c r="V1642" s="3">
        <f>IF(WEEKDAY(PlanMasine[[#This Row],[Datum SAS]]-1,2)=7,PlanMasine[[#This Row],[Datum SAS]]-3,PlanMasine[[#This Row],[Datum SAS]]-1)</f>
        <v>45828</v>
      </c>
      <c r="W1642">
        <f>WEEKNUM(PlanMasine[[#This Row],[Column2]],1)</f>
        <v>25</v>
      </c>
    </row>
    <row r="1643" spans="1:23" x14ac:dyDescent="0.25">
      <c r="A1643">
        <v>1029605</v>
      </c>
      <c r="B1643">
        <v>1</v>
      </c>
      <c r="C1643">
        <v>1029618</v>
      </c>
      <c r="D1643" t="s">
        <v>2261</v>
      </c>
      <c r="E1643">
        <v>24</v>
      </c>
      <c r="F1643">
        <v>12</v>
      </c>
      <c r="G1643">
        <v>0</v>
      </c>
      <c r="H1643">
        <v>0</v>
      </c>
      <c r="I1643" t="s">
        <v>5</v>
      </c>
      <c r="J1643" t="s">
        <v>570</v>
      </c>
      <c r="K1643" t="s">
        <v>2255</v>
      </c>
      <c r="L1643" s="3">
        <v>45846</v>
      </c>
      <c r="M16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43" s="3">
        <v>45831</v>
      </c>
      <c r="O1643" s="5">
        <f>IFERROR((PlanMasine[[#This Row],[Norma]]/PlanMasine[[#This Row],[Q]])*(PlanMasine[[#This Row],[Q]]/SUMIF(C:C,PlanMasine[[#This Row],[RN]],B:B)*PlanMasine[[#This Row],[KPLQ]]),0)</f>
        <v>2</v>
      </c>
      <c r="P1643">
        <v>226832</v>
      </c>
      <c r="Q1643">
        <f>COUNTIF(PROMJENA!A:A,PlanMasine[[#This Row],[KPL]]&amp;"-"&amp;PlanMasine[[#This Row],[RN]])</f>
        <v>0</v>
      </c>
      <c r="R1643">
        <f>IFERROR(INDEX(REDOSLIJED!A:A,MATCH(PlanMasine[[#This Row],[KPL]],REDOSLIJED!B:B,0)),MAX(REDOSLIJED!A:A)+1)</f>
        <v>45</v>
      </c>
      <c r="S1643" s="9">
        <f>SUM($M$2:M1643)</f>
        <v>6.3222222222223214</v>
      </c>
      <c r="T1643" s="3">
        <f>PlanMasine[[#This Row],[Datum SAS]]-1</f>
        <v>45830</v>
      </c>
      <c r="U1643">
        <f>WEEKDAY(PlanMasine[[#This Row],[ZAVRŠETAK MAŠINSKE]],2)</f>
        <v>7</v>
      </c>
      <c r="V1643" s="3">
        <f>IF(WEEKDAY(PlanMasine[[#This Row],[Datum SAS]]-1,2)=7,PlanMasine[[#This Row],[Datum SAS]]-3,PlanMasine[[#This Row],[Datum SAS]]-1)</f>
        <v>45828</v>
      </c>
      <c r="W1643">
        <f>WEEKNUM(PlanMasine[[#This Row],[Column2]],1)</f>
        <v>25</v>
      </c>
    </row>
    <row r="1644" spans="1:23" x14ac:dyDescent="0.25">
      <c r="A1644">
        <v>1029605</v>
      </c>
      <c r="B1644">
        <v>1</v>
      </c>
      <c r="C1644">
        <v>1029612</v>
      </c>
      <c r="D1644" t="s">
        <v>2265</v>
      </c>
      <c r="E1644">
        <v>60</v>
      </c>
      <c r="F1644">
        <v>12</v>
      </c>
      <c r="G1644">
        <v>0</v>
      </c>
      <c r="H1644">
        <v>0</v>
      </c>
      <c r="I1644" t="s">
        <v>5</v>
      </c>
      <c r="J1644" t="s">
        <v>570</v>
      </c>
      <c r="K1644" t="s">
        <v>2255</v>
      </c>
      <c r="L1644" s="3">
        <v>45846</v>
      </c>
      <c r="M16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44" s="3">
        <v>45831</v>
      </c>
      <c r="O1644" s="5">
        <f>IFERROR((PlanMasine[[#This Row],[Norma]]/PlanMasine[[#This Row],[Q]])*(PlanMasine[[#This Row],[Q]]/SUMIF(C:C,PlanMasine[[#This Row],[RN]],B:B)*PlanMasine[[#This Row],[KPLQ]]),0)</f>
        <v>5</v>
      </c>
      <c r="P1644">
        <v>226823</v>
      </c>
      <c r="Q1644">
        <f>COUNTIF(PROMJENA!A:A,PlanMasine[[#This Row],[KPL]]&amp;"-"&amp;PlanMasine[[#This Row],[RN]])</f>
        <v>0</v>
      </c>
      <c r="R1644">
        <f>IFERROR(INDEX(REDOSLIJED!A:A,MATCH(PlanMasine[[#This Row],[KPL]],REDOSLIJED!B:B,0)),MAX(REDOSLIJED!A:A)+1)</f>
        <v>45</v>
      </c>
      <c r="S1644" s="9">
        <f>SUM($M$2:M1644)</f>
        <v>6.3256944444445438</v>
      </c>
      <c r="T1644" s="3">
        <f>PlanMasine[[#This Row],[Datum SAS]]-1</f>
        <v>45830</v>
      </c>
      <c r="U1644">
        <f>WEEKDAY(PlanMasine[[#This Row],[ZAVRŠETAK MAŠINSKE]],2)</f>
        <v>7</v>
      </c>
      <c r="V1644" s="3">
        <f>IF(WEEKDAY(PlanMasine[[#This Row],[Datum SAS]]-1,2)=7,PlanMasine[[#This Row],[Datum SAS]]-3,PlanMasine[[#This Row],[Datum SAS]]-1)</f>
        <v>45828</v>
      </c>
      <c r="W1644">
        <f>WEEKNUM(PlanMasine[[#This Row],[Column2]],1)</f>
        <v>25</v>
      </c>
    </row>
    <row r="1645" spans="1:23" x14ac:dyDescent="0.25">
      <c r="A1645">
        <v>1029606</v>
      </c>
      <c r="B1645">
        <v>1</v>
      </c>
      <c r="C1645">
        <v>1029618</v>
      </c>
      <c r="D1645" t="s">
        <v>2261</v>
      </c>
      <c r="E1645">
        <v>24</v>
      </c>
      <c r="F1645">
        <v>12</v>
      </c>
      <c r="G1645">
        <v>0</v>
      </c>
      <c r="H1645">
        <v>0</v>
      </c>
      <c r="I1645" t="s">
        <v>5</v>
      </c>
      <c r="J1645" t="s">
        <v>570</v>
      </c>
      <c r="K1645" t="s">
        <v>2255</v>
      </c>
      <c r="L1645" s="3">
        <v>45846</v>
      </c>
      <c r="M16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45" s="3">
        <v>45831</v>
      </c>
      <c r="O1645" s="5">
        <f>IFERROR((PlanMasine[[#This Row],[Norma]]/PlanMasine[[#This Row],[Q]])*(PlanMasine[[#This Row],[Q]]/SUMIF(C:C,PlanMasine[[#This Row],[RN]],B:B)*PlanMasine[[#This Row],[KPLQ]]),0)</f>
        <v>2</v>
      </c>
      <c r="P1645">
        <v>226832</v>
      </c>
      <c r="Q1645">
        <f>COUNTIF(PROMJENA!A:A,PlanMasine[[#This Row],[KPL]]&amp;"-"&amp;PlanMasine[[#This Row],[RN]])</f>
        <v>0</v>
      </c>
      <c r="R1645">
        <f>IFERROR(INDEX(REDOSLIJED!A:A,MATCH(PlanMasine[[#This Row],[KPL]],REDOSLIJED!B:B,0)),MAX(REDOSLIJED!A:A)+1)</f>
        <v>45</v>
      </c>
      <c r="S1645" s="9">
        <f>SUM($M$2:M1645)</f>
        <v>6.3270833333334329</v>
      </c>
      <c r="T1645" s="3">
        <f>PlanMasine[[#This Row],[Datum SAS]]-1</f>
        <v>45830</v>
      </c>
      <c r="U1645">
        <f>WEEKDAY(PlanMasine[[#This Row],[ZAVRŠETAK MAŠINSKE]],2)</f>
        <v>7</v>
      </c>
      <c r="V1645" s="3">
        <f>IF(WEEKDAY(PlanMasine[[#This Row],[Datum SAS]]-1,2)=7,PlanMasine[[#This Row],[Datum SAS]]-3,PlanMasine[[#This Row],[Datum SAS]]-1)</f>
        <v>45828</v>
      </c>
      <c r="W1645">
        <f>WEEKNUM(PlanMasine[[#This Row],[Column2]],1)</f>
        <v>25</v>
      </c>
    </row>
    <row r="1646" spans="1:23" x14ac:dyDescent="0.25">
      <c r="A1646">
        <v>1029606</v>
      </c>
      <c r="B1646">
        <v>1</v>
      </c>
      <c r="C1646">
        <v>1029619</v>
      </c>
      <c r="D1646" t="s">
        <v>2256</v>
      </c>
      <c r="E1646">
        <v>36</v>
      </c>
      <c r="F1646">
        <v>12</v>
      </c>
      <c r="G1646">
        <v>0</v>
      </c>
      <c r="H1646">
        <v>0</v>
      </c>
      <c r="I1646" t="s">
        <v>5</v>
      </c>
      <c r="J1646" t="s">
        <v>570</v>
      </c>
      <c r="K1646" t="s">
        <v>2255</v>
      </c>
      <c r="L1646" s="3">
        <v>45846</v>
      </c>
      <c r="M16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46" s="3">
        <v>45831</v>
      </c>
      <c r="O1646" s="5">
        <f>IFERROR((PlanMasine[[#This Row],[Norma]]/PlanMasine[[#This Row],[Q]])*(PlanMasine[[#This Row],[Q]]/SUMIF(C:C,PlanMasine[[#This Row],[RN]],B:B)*PlanMasine[[#This Row],[KPLQ]]),0)</f>
        <v>3</v>
      </c>
      <c r="P1646">
        <v>226834</v>
      </c>
      <c r="Q1646">
        <f>COUNTIF(PROMJENA!A:A,PlanMasine[[#This Row],[KPL]]&amp;"-"&amp;PlanMasine[[#This Row],[RN]])</f>
        <v>0</v>
      </c>
      <c r="R1646">
        <f>IFERROR(INDEX(REDOSLIJED!A:A,MATCH(PlanMasine[[#This Row],[KPL]],REDOSLIJED!B:B,0)),MAX(REDOSLIJED!A:A)+1)</f>
        <v>45</v>
      </c>
      <c r="S1646" s="9">
        <f>SUM($M$2:M1646)</f>
        <v>6.3291666666667661</v>
      </c>
      <c r="T1646" s="3">
        <f>PlanMasine[[#This Row],[Datum SAS]]-1</f>
        <v>45830</v>
      </c>
      <c r="U1646">
        <f>WEEKDAY(PlanMasine[[#This Row],[ZAVRŠETAK MAŠINSKE]],2)</f>
        <v>7</v>
      </c>
      <c r="V1646" s="3">
        <f>IF(WEEKDAY(PlanMasine[[#This Row],[Datum SAS]]-1,2)=7,PlanMasine[[#This Row],[Datum SAS]]-3,PlanMasine[[#This Row],[Datum SAS]]-1)</f>
        <v>45828</v>
      </c>
      <c r="W1646">
        <f>WEEKNUM(PlanMasine[[#This Row],[Column2]],1)</f>
        <v>25</v>
      </c>
    </row>
    <row r="1647" spans="1:23" x14ac:dyDescent="0.25">
      <c r="A1647">
        <v>1029606</v>
      </c>
      <c r="B1647">
        <v>1</v>
      </c>
      <c r="C1647">
        <v>1029627</v>
      </c>
      <c r="D1647" t="s">
        <v>2259</v>
      </c>
      <c r="E1647">
        <v>36</v>
      </c>
      <c r="F1647">
        <v>12</v>
      </c>
      <c r="G1647">
        <v>0</v>
      </c>
      <c r="H1647">
        <v>0</v>
      </c>
      <c r="I1647" t="s">
        <v>5</v>
      </c>
      <c r="J1647" t="s">
        <v>570</v>
      </c>
      <c r="K1647" t="s">
        <v>2255</v>
      </c>
      <c r="L1647" s="3">
        <v>45846</v>
      </c>
      <c r="M16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47" s="3">
        <v>45831</v>
      </c>
      <c r="O1647" s="5">
        <f>IFERROR((PlanMasine[[#This Row],[Norma]]/PlanMasine[[#This Row],[Q]])*(PlanMasine[[#This Row],[Q]]/SUMIF(C:C,PlanMasine[[#This Row],[RN]],B:B)*PlanMasine[[#This Row],[KPLQ]]),0)</f>
        <v>3</v>
      </c>
      <c r="P1647">
        <v>226843</v>
      </c>
      <c r="Q1647">
        <f>COUNTIF(PROMJENA!A:A,PlanMasine[[#This Row],[KPL]]&amp;"-"&amp;PlanMasine[[#This Row],[RN]])</f>
        <v>0</v>
      </c>
      <c r="R1647">
        <f>IFERROR(INDEX(REDOSLIJED!A:A,MATCH(PlanMasine[[#This Row],[KPL]],REDOSLIJED!B:B,0)),MAX(REDOSLIJED!A:A)+1)</f>
        <v>45</v>
      </c>
      <c r="S1647" s="9">
        <f>SUM($M$2:M1647)</f>
        <v>6.3312500000000993</v>
      </c>
      <c r="T1647" s="3">
        <f>PlanMasine[[#This Row],[Datum SAS]]-1</f>
        <v>45830</v>
      </c>
      <c r="U1647">
        <f>WEEKDAY(PlanMasine[[#This Row],[ZAVRŠETAK MAŠINSKE]],2)</f>
        <v>7</v>
      </c>
      <c r="V1647" s="3">
        <f>IF(WEEKDAY(PlanMasine[[#This Row],[Datum SAS]]-1,2)=7,PlanMasine[[#This Row],[Datum SAS]]-3,PlanMasine[[#This Row],[Datum SAS]]-1)</f>
        <v>45828</v>
      </c>
      <c r="W1647">
        <f>WEEKNUM(PlanMasine[[#This Row],[Column2]],1)</f>
        <v>25</v>
      </c>
    </row>
    <row r="1648" spans="1:23" x14ac:dyDescent="0.25">
      <c r="A1648">
        <v>1029606</v>
      </c>
      <c r="B1648">
        <v>1</v>
      </c>
      <c r="C1648">
        <v>1029626</v>
      </c>
      <c r="D1648" t="s">
        <v>2260</v>
      </c>
      <c r="E1648">
        <v>36</v>
      </c>
      <c r="F1648">
        <v>12</v>
      </c>
      <c r="G1648">
        <v>0</v>
      </c>
      <c r="H1648">
        <v>0</v>
      </c>
      <c r="I1648" t="s">
        <v>5</v>
      </c>
      <c r="J1648" t="s">
        <v>570</v>
      </c>
      <c r="K1648" t="s">
        <v>2255</v>
      </c>
      <c r="L1648" s="3">
        <v>45846</v>
      </c>
      <c r="M16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48" s="3">
        <v>45831</v>
      </c>
      <c r="O1648" s="5">
        <f>IFERROR((PlanMasine[[#This Row],[Norma]]/PlanMasine[[#This Row],[Q]])*(PlanMasine[[#This Row],[Q]]/SUMIF(C:C,PlanMasine[[#This Row],[RN]],B:B)*PlanMasine[[#This Row],[KPLQ]]),0)</f>
        <v>3</v>
      </c>
      <c r="P1648">
        <v>226842</v>
      </c>
      <c r="Q1648">
        <f>COUNTIF(PROMJENA!A:A,PlanMasine[[#This Row],[KPL]]&amp;"-"&amp;PlanMasine[[#This Row],[RN]])</f>
        <v>0</v>
      </c>
      <c r="R1648">
        <f>IFERROR(INDEX(REDOSLIJED!A:A,MATCH(PlanMasine[[#This Row],[KPL]],REDOSLIJED!B:B,0)),MAX(REDOSLIJED!A:A)+1)</f>
        <v>45</v>
      </c>
      <c r="S1648" s="9">
        <f>SUM($M$2:M1648)</f>
        <v>6.3333333333334325</v>
      </c>
      <c r="T1648" s="3">
        <f>PlanMasine[[#This Row],[Datum SAS]]-1</f>
        <v>45830</v>
      </c>
      <c r="U1648">
        <f>WEEKDAY(PlanMasine[[#This Row],[ZAVRŠETAK MAŠINSKE]],2)</f>
        <v>7</v>
      </c>
      <c r="V1648" s="3">
        <f>IF(WEEKDAY(PlanMasine[[#This Row],[Datum SAS]]-1,2)=7,PlanMasine[[#This Row],[Datum SAS]]-3,PlanMasine[[#This Row],[Datum SAS]]-1)</f>
        <v>45828</v>
      </c>
      <c r="W1648">
        <f>WEEKNUM(PlanMasine[[#This Row],[Column2]],1)</f>
        <v>25</v>
      </c>
    </row>
    <row r="1649" spans="1:23" x14ac:dyDescent="0.25">
      <c r="A1649">
        <v>1029606</v>
      </c>
      <c r="B1649">
        <v>1</v>
      </c>
      <c r="C1649">
        <v>1029614</v>
      </c>
      <c r="D1649" t="s">
        <v>2257</v>
      </c>
      <c r="E1649">
        <v>48</v>
      </c>
      <c r="F1649">
        <v>12</v>
      </c>
      <c r="G1649">
        <v>0</v>
      </c>
      <c r="H1649">
        <v>0</v>
      </c>
      <c r="I1649" t="s">
        <v>5</v>
      </c>
      <c r="J1649" t="s">
        <v>570</v>
      </c>
      <c r="K1649" t="s">
        <v>2255</v>
      </c>
      <c r="L1649" s="3">
        <v>45846</v>
      </c>
      <c r="M16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49" s="3">
        <v>45831</v>
      </c>
      <c r="O1649" s="5">
        <f>IFERROR((PlanMasine[[#This Row],[Norma]]/PlanMasine[[#This Row],[Q]])*(PlanMasine[[#This Row],[Q]]/SUMIF(C:C,PlanMasine[[#This Row],[RN]],B:B)*PlanMasine[[#This Row],[KPLQ]]),0)</f>
        <v>4</v>
      </c>
      <c r="P1649">
        <v>226827</v>
      </c>
      <c r="Q1649">
        <f>COUNTIF(PROMJENA!A:A,PlanMasine[[#This Row],[KPL]]&amp;"-"&amp;PlanMasine[[#This Row],[RN]])</f>
        <v>0</v>
      </c>
      <c r="R1649">
        <f>IFERROR(INDEX(REDOSLIJED!A:A,MATCH(PlanMasine[[#This Row],[KPL]],REDOSLIJED!B:B,0)),MAX(REDOSLIJED!A:A)+1)</f>
        <v>45</v>
      </c>
      <c r="S1649" s="9">
        <f>SUM($M$2:M1649)</f>
        <v>6.3361111111112107</v>
      </c>
      <c r="T1649" s="3">
        <f>PlanMasine[[#This Row],[Datum SAS]]-1</f>
        <v>45830</v>
      </c>
      <c r="U1649">
        <f>WEEKDAY(PlanMasine[[#This Row],[ZAVRŠETAK MAŠINSKE]],2)</f>
        <v>7</v>
      </c>
      <c r="V1649" s="3">
        <f>IF(WEEKDAY(PlanMasine[[#This Row],[Datum SAS]]-1,2)=7,PlanMasine[[#This Row],[Datum SAS]]-3,PlanMasine[[#This Row],[Datum SAS]]-1)</f>
        <v>45828</v>
      </c>
      <c r="W1649">
        <f>WEEKNUM(PlanMasine[[#This Row],[Column2]],1)</f>
        <v>25</v>
      </c>
    </row>
    <row r="1650" spans="1:23" x14ac:dyDescent="0.25">
      <c r="A1650">
        <v>1029606</v>
      </c>
      <c r="B1650">
        <v>1</v>
      </c>
      <c r="C1650">
        <v>1029617</v>
      </c>
      <c r="D1650" t="s">
        <v>2266</v>
      </c>
      <c r="E1650">
        <v>24</v>
      </c>
      <c r="F1650">
        <v>12</v>
      </c>
      <c r="G1650">
        <v>0</v>
      </c>
      <c r="H1650">
        <v>0</v>
      </c>
      <c r="I1650" t="s">
        <v>5</v>
      </c>
      <c r="J1650" t="s">
        <v>570</v>
      </c>
      <c r="K1650" t="s">
        <v>2255</v>
      </c>
      <c r="L1650" s="3">
        <v>45846</v>
      </c>
      <c r="M16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50" s="3">
        <v>45831</v>
      </c>
      <c r="O1650" s="5">
        <f>IFERROR((PlanMasine[[#This Row],[Norma]]/PlanMasine[[#This Row],[Q]])*(PlanMasine[[#This Row],[Q]]/SUMIF(C:C,PlanMasine[[#This Row],[RN]],B:B)*PlanMasine[[#This Row],[KPLQ]]),0)</f>
        <v>2</v>
      </c>
      <c r="P1650">
        <v>226831</v>
      </c>
      <c r="Q1650">
        <f>COUNTIF(PROMJENA!A:A,PlanMasine[[#This Row],[KPL]]&amp;"-"&amp;PlanMasine[[#This Row],[RN]])</f>
        <v>0</v>
      </c>
      <c r="R1650">
        <f>IFERROR(INDEX(REDOSLIJED!A:A,MATCH(PlanMasine[[#This Row],[KPL]],REDOSLIJED!B:B,0)),MAX(REDOSLIJED!A:A)+1)</f>
        <v>45</v>
      </c>
      <c r="S1650" s="9">
        <f>SUM($M$2:M1650)</f>
        <v>6.3375000000000998</v>
      </c>
      <c r="T1650" s="3">
        <f>PlanMasine[[#This Row],[Datum SAS]]-1</f>
        <v>45830</v>
      </c>
      <c r="U1650">
        <f>WEEKDAY(PlanMasine[[#This Row],[ZAVRŠETAK MAŠINSKE]],2)</f>
        <v>7</v>
      </c>
      <c r="V1650" s="3">
        <f>IF(WEEKDAY(PlanMasine[[#This Row],[Datum SAS]]-1,2)=7,PlanMasine[[#This Row],[Datum SAS]]-3,PlanMasine[[#This Row],[Datum SAS]]-1)</f>
        <v>45828</v>
      </c>
      <c r="W1650">
        <f>WEEKNUM(PlanMasine[[#This Row],[Column2]],1)</f>
        <v>25</v>
      </c>
    </row>
    <row r="1651" spans="1:23" x14ac:dyDescent="0.25">
      <c r="A1651">
        <v>1029606</v>
      </c>
      <c r="B1651">
        <v>1</v>
      </c>
      <c r="C1651">
        <v>1029628</v>
      </c>
      <c r="D1651" t="s">
        <v>2258</v>
      </c>
      <c r="E1651">
        <v>36</v>
      </c>
      <c r="F1651">
        <v>12</v>
      </c>
      <c r="G1651">
        <v>0</v>
      </c>
      <c r="H1651">
        <v>0</v>
      </c>
      <c r="I1651" t="s">
        <v>5</v>
      </c>
      <c r="J1651" t="s">
        <v>570</v>
      </c>
      <c r="K1651" t="s">
        <v>2255</v>
      </c>
      <c r="L1651" s="3">
        <v>45846</v>
      </c>
      <c r="M16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51" s="3">
        <v>45831</v>
      </c>
      <c r="O1651" s="5">
        <f>IFERROR((PlanMasine[[#This Row],[Norma]]/PlanMasine[[#This Row],[Q]])*(PlanMasine[[#This Row],[Q]]/SUMIF(C:C,PlanMasine[[#This Row],[RN]],B:B)*PlanMasine[[#This Row],[KPLQ]]),0)</f>
        <v>3</v>
      </c>
      <c r="P1651">
        <v>226844</v>
      </c>
      <c r="Q1651">
        <f>COUNTIF(PROMJENA!A:A,PlanMasine[[#This Row],[KPL]]&amp;"-"&amp;PlanMasine[[#This Row],[RN]])</f>
        <v>0</v>
      </c>
      <c r="R1651">
        <f>IFERROR(INDEX(REDOSLIJED!A:A,MATCH(PlanMasine[[#This Row],[KPL]],REDOSLIJED!B:B,0)),MAX(REDOSLIJED!A:A)+1)</f>
        <v>45</v>
      </c>
      <c r="S1651" s="9">
        <f>SUM($M$2:M1651)</f>
        <v>6.339583333333433</v>
      </c>
      <c r="T1651" s="3">
        <f>PlanMasine[[#This Row],[Datum SAS]]-1</f>
        <v>45830</v>
      </c>
      <c r="U1651">
        <f>WEEKDAY(PlanMasine[[#This Row],[ZAVRŠETAK MAŠINSKE]],2)</f>
        <v>7</v>
      </c>
      <c r="V1651" s="3">
        <f>IF(WEEKDAY(PlanMasine[[#This Row],[Datum SAS]]-1,2)=7,PlanMasine[[#This Row],[Datum SAS]]-3,PlanMasine[[#This Row],[Datum SAS]]-1)</f>
        <v>45828</v>
      </c>
      <c r="W1651">
        <f>WEEKNUM(PlanMasine[[#This Row],[Column2]],1)</f>
        <v>25</v>
      </c>
    </row>
    <row r="1652" spans="1:23" x14ac:dyDescent="0.25">
      <c r="A1652">
        <v>1029606</v>
      </c>
      <c r="B1652">
        <v>1</v>
      </c>
      <c r="C1652">
        <v>1029612</v>
      </c>
      <c r="D1652" t="s">
        <v>2265</v>
      </c>
      <c r="E1652">
        <v>60</v>
      </c>
      <c r="F1652">
        <v>12</v>
      </c>
      <c r="G1652">
        <v>0</v>
      </c>
      <c r="H1652">
        <v>0</v>
      </c>
      <c r="I1652" t="s">
        <v>5</v>
      </c>
      <c r="J1652" t="s">
        <v>570</v>
      </c>
      <c r="K1652" t="s">
        <v>2255</v>
      </c>
      <c r="L1652" s="3">
        <v>45846</v>
      </c>
      <c r="M16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52" s="3">
        <v>45831</v>
      </c>
      <c r="O1652" s="5">
        <f>IFERROR((PlanMasine[[#This Row],[Norma]]/PlanMasine[[#This Row],[Q]])*(PlanMasine[[#This Row],[Q]]/SUMIF(C:C,PlanMasine[[#This Row],[RN]],B:B)*PlanMasine[[#This Row],[KPLQ]]),0)</f>
        <v>5</v>
      </c>
      <c r="P1652">
        <v>226823</v>
      </c>
      <c r="Q1652">
        <f>COUNTIF(PROMJENA!A:A,PlanMasine[[#This Row],[KPL]]&amp;"-"&amp;PlanMasine[[#This Row],[RN]])</f>
        <v>0</v>
      </c>
      <c r="R1652">
        <f>IFERROR(INDEX(REDOSLIJED!A:A,MATCH(PlanMasine[[#This Row],[KPL]],REDOSLIJED!B:B,0)),MAX(REDOSLIJED!A:A)+1)</f>
        <v>45</v>
      </c>
      <c r="S1652" s="9">
        <f>SUM($M$2:M1652)</f>
        <v>6.3430555555556554</v>
      </c>
      <c r="T1652" s="3">
        <f>PlanMasine[[#This Row],[Datum SAS]]-1</f>
        <v>45830</v>
      </c>
      <c r="U1652">
        <f>WEEKDAY(PlanMasine[[#This Row],[ZAVRŠETAK MAŠINSKE]],2)</f>
        <v>7</v>
      </c>
      <c r="V1652" s="3">
        <f>IF(WEEKDAY(PlanMasine[[#This Row],[Datum SAS]]-1,2)=7,PlanMasine[[#This Row],[Datum SAS]]-3,PlanMasine[[#This Row],[Datum SAS]]-1)</f>
        <v>45828</v>
      </c>
      <c r="W1652">
        <f>WEEKNUM(PlanMasine[[#This Row],[Column2]],1)</f>
        <v>25</v>
      </c>
    </row>
    <row r="1653" spans="1:23" x14ac:dyDescent="0.25">
      <c r="A1653">
        <v>1029606</v>
      </c>
      <c r="B1653">
        <v>1</v>
      </c>
      <c r="C1653">
        <v>1029616</v>
      </c>
      <c r="D1653" t="s">
        <v>2264</v>
      </c>
      <c r="E1653">
        <v>48</v>
      </c>
      <c r="F1653">
        <v>24</v>
      </c>
      <c r="G1653">
        <v>0</v>
      </c>
      <c r="H1653">
        <v>0</v>
      </c>
      <c r="I1653" t="s">
        <v>5</v>
      </c>
      <c r="J1653" t="s">
        <v>570</v>
      </c>
      <c r="K1653" t="s">
        <v>2255</v>
      </c>
      <c r="L1653" s="3">
        <v>45846</v>
      </c>
      <c r="M16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53" s="3">
        <v>45831</v>
      </c>
      <c r="O1653" s="5">
        <f>IFERROR((PlanMasine[[#This Row],[Norma]]/PlanMasine[[#This Row],[Q]])*(PlanMasine[[#This Row],[Q]]/SUMIF(C:C,PlanMasine[[#This Row],[RN]],B:B)*PlanMasine[[#This Row],[KPLQ]]),0)</f>
        <v>4</v>
      </c>
      <c r="P1653">
        <v>226830</v>
      </c>
      <c r="Q1653">
        <f>COUNTIF(PROMJENA!A:A,PlanMasine[[#This Row],[KPL]]&amp;"-"&amp;PlanMasine[[#This Row],[RN]])</f>
        <v>0</v>
      </c>
      <c r="R1653">
        <f>IFERROR(INDEX(REDOSLIJED!A:A,MATCH(PlanMasine[[#This Row],[KPL]],REDOSLIJED!B:B,0)),MAX(REDOSLIJED!A:A)+1)</f>
        <v>45</v>
      </c>
      <c r="S1653" s="9">
        <f>SUM($M$2:M1653)</f>
        <v>6.3458333333334336</v>
      </c>
      <c r="T1653" s="3">
        <f>PlanMasine[[#This Row],[Datum SAS]]-1</f>
        <v>45830</v>
      </c>
      <c r="U1653">
        <f>WEEKDAY(PlanMasine[[#This Row],[ZAVRŠETAK MAŠINSKE]],2)</f>
        <v>7</v>
      </c>
      <c r="V1653" s="3">
        <f>IF(WEEKDAY(PlanMasine[[#This Row],[Datum SAS]]-1,2)=7,PlanMasine[[#This Row],[Datum SAS]]-3,PlanMasine[[#This Row],[Datum SAS]]-1)</f>
        <v>45828</v>
      </c>
      <c r="W1653">
        <f>WEEKNUM(PlanMasine[[#This Row],[Column2]],1)</f>
        <v>25</v>
      </c>
    </row>
    <row r="1654" spans="1:23" x14ac:dyDescent="0.25">
      <c r="A1654">
        <v>1029606</v>
      </c>
      <c r="B1654">
        <v>1</v>
      </c>
      <c r="C1654">
        <v>1029613</v>
      </c>
      <c r="D1654" t="s">
        <v>1616</v>
      </c>
      <c r="E1654">
        <v>48</v>
      </c>
      <c r="F1654">
        <v>12</v>
      </c>
      <c r="G1654">
        <v>0</v>
      </c>
      <c r="H1654">
        <v>0</v>
      </c>
      <c r="I1654" t="s">
        <v>5</v>
      </c>
      <c r="J1654" t="s">
        <v>570</v>
      </c>
      <c r="K1654" t="s">
        <v>2255</v>
      </c>
      <c r="L1654" s="3">
        <v>45846</v>
      </c>
      <c r="M16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54" s="3">
        <v>45831</v>
      </c>
      <c r="O1654" s="5">
        <f>IFERROR((PlanMasine[[#This Row],[Norma]]/PlanMasine[[#This Row],[Q]])*(PlanMasine[[#This Row],[Q]]/SUMIF(C:C,PlanMasine[[#This Row],[RN]],B:B)*PlanMasine[[#This Row],[KPLQ]]),0)</f>
        <v>4</v>
      </c>
      <c r="P1654">
        <v>226824</v>
      </c>
      <c r="Q1654">
        <f>COUNTIF(PROMJENA!A:A,PlanMasine[[#This Row],[KPL]]&amp;"-"&amp;PlanMasine[[#This Row],[RN]])</f>
        <v>0</v>
      </c>
      <c r="R1654">
        <f>IFERROR(INDEX(REDOSLIJED!A:A,MATCH(PlanMasine[[#This Row],[KPL]],REDOSLIJED!B:B,0)),MAX(REDOSLIJED!A:A)+1)</f>
        <v>45</v>
      </c>
      <c r="S1654" s="9">
        <f>SUM($M$2:M1654)</f>
        <v>6.3486111111112118</v>
      </c>
      <c r="T1654" s="3">
        <f>PlanMasine[[#This Row],[Datum SAS]]-1</f>
        <v>45830</v>
      </c>
      <c r="U1654">
        <f>WEEKDAY(PlanMasine[[#This Row],[ZAVRŠETAK MAŠINSKE]],2)</f>
        <v>7</v>
      </c>
      <c r="V1654" s="3">
        <f>IF(WEEKDAY(PlanMasine[[#This Row],[Datum SAS]]-1,2)=7,PlanMasine[[#This Row],[Datum SAS]]-3,PlanMasine[[#This Row],[Datum SAS]]-1)</f>
        <v>45828</v>
      </c>
      <c r="W1654">
        <f>WEEKNUM(PlanMasine[[#This Row],[Column2]],1)</f>
        <v>25</v>
      </c>
    </row>
    <row r="1655" spans="1:23" x14ac:dyDescent="0.25">
      <c r="A1655">
        <v>1029606</v>
      </c>
      <c r="B1655">
        <v>1</v>
      </c>
      <c r="C1655">
        <v>1029615</v>
      </c>
      <c r="D1655" t="s">
        <v>2262</v>
      </c>
      <c r="E1655">
        <v>48</v>
      </c>
      <c r="F1655">
        <v>12</v>
      </c>
      <c r="G1655">
        <v>0</v>
      </c>
      <c r="H1655">
        <v>0</v>
      </c>
      <c r="I1655" t="s">
        <v>5</v>
      </c>
      <c r="J1655" t="s">
        <v>570</v>
      </c>
      <c r="K1655" t="s">
        <v>2255</v>
      </c>
      <c r="L1655" s="3">
        <v>45846</v>
      </c>
      <c r="M16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55" s="3">
        <v>45831</v>
      </c>
      <c r="O1655" s="5">
        <f>IFERROR((PlanMasine[[#This Row],[Norma]]/PlanMasine[[#This Row],[Q]])*(PlanMasine[[#This Row],[Q]]/SUMIF(C:C,PlanMasine[[#This Row],[RN]],B:B)*PlanMasine[[#This Row],[KPLQ]]),0)</f>
        <v>4</v>
      </c>
      <c r="P1655">
        <v>226828</v>
      </c>
      <c r="Q1655">
        <f>COUNTIF(PROMJENA!A:A,PlanMasine[[#This Row],[KPL]]&amp;"-"&amp;PlanMasine[[#This Row],[RN]])</f>
        <v>0</v>
      </c>
      <c r="R1655">
        <f>IFERROR(INDEX(REDOSLIJED!A:A,MATCH(PlanMasine[[#This Row],[KPL]],REDOSLIJED!B:B,0)),MAX(REDOSLIJED!A:A)+1)</f>
        <v>45</v>
      </c>
      <c r="S1655" s="9">
        <f>SUM($M$2:M1655)</f>
        <v>6.35138888888899</v>
      </c>
      <c r="T1655" s="3">
        <f>PlanMasine[[#This Row],[Datum SAS]]-1</f>
        <v>45830</v>
      </c>
      <c r="U1655">
        <f>WEEKDAY(PlanMasine[[#This Row],[ZAVRŠETAK MAŠINSKE]],2)</f>
        <v>7</v>
      </c>
      <c r="V1655" s="3">
        <f>IF(WEEKDAY(PlanMasine[[#This Row],[Datum SAS]]-1,2)=7,PlanMasine[[#This Row],[Datum SAS]]-3,PlanMasine[[#This Row],[Datum SAS]]-1)</f>
        <v>45828</v>
      </c>
      <c r="W1655">
        <f>WEEKNUM(PlanMasine[[#This Row],[Column2]],1)</f>
        <v>25</v>
      </c>
    </row>
    <row r="1656" spans="1:23" x14ac:dyDescent="0.25">
      <c r="A1656">
        <v>1029606</v>
      </c>
      <c r="B1656">
        <v>1</v>
      </c>
      <c r="C1656">
        <v>1029611</v>
      </c>
      <c r="D1656" t="s">
        <v>2263</v>
      </c>
      <c r="E1656">
        <v>60</v>
      </c>
      <c r="F1656">
        <v>12</v>
      </c>
      <c r="G1656">
        <v>0</v>
      </c>
      <c r="H1656">
        <v>0</v>
      </c>
      <c r="I1656" t="s">
        <v>5</v>
      </c>
      <c r="J1656" t="s">
        <v>570</v>
      </c>
      <c r="K1656" t="s">
        <v>2255</v>
      </c>
      <c r="L1656" s="3">
        <v>45846</v>
      </c>
      <c r="M16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56" s="3">
        <v>45831</v>
      </c>
      <c r="O1656" s="5">
        <f>IFERROR((PlanMasine[[#This Row],[Norma]]/PlanMasine[[#This Row],[Q]])*(PlanMasine[[#This Row],[Q]]/SUMIF(C:C,PlanMasine[[#This Row],[RN]],B:B)*PlanMasine[[#This Row],[KPLQ]]),0)</f>
        <v>5</v>
      </c>
      <c r="P1656">
        <v>226822</v>
      </c>
      <c r="Q1656">
        <f>COUNTIF(PROMJENA!A:A,PlanMasine[[#This Row],[KPL]]&amp;"-"&amp;PlanMasine[[#This Row],[RN]])</f>
        <v>0</v>
      </c>
      <c r="R1656">
        <f>IFERROR(INDEX(REDOSLIJED!A:A,MATCH(PlanMasine[[#This Row],[KPL]],REDOSLIJED!B:B,0)),MAX(REDOSLIJED!A:A)+1)</f>
        <v>45</v>
      </c>
      <c r="S1656" s="9">
        <f>SUM($M$2:M1656)</f>
        <v>6.3548611111112123</v>
      </c>
      <c r="T1656" s="3">
        <f>PlanMasine[[#This Row],[Datum SAS]]-1</f>
        <v>45830</v>
      </c>
      <c r="U1656">
        <f>WEEKDAY(PlanMasine[[#This Row],[ZAVRŠETAK MAŠINSKE]],2)</f>
        <v>7</v>
      </c>
      <c r="V1656" s="3">
        <f>IF(WEEKDAY(PlanMasine[[#This Row],[Datum SAS]]-1,2)=7,PlanMasine[[#This Row],[Datum SAS]]-3,PlanMasine[[#This Row],[Datum SAS]]-1)</f>
        <v>45828</v>
      </c>
      <c r="W1656">
        <f>WEEKNUM(PlanMasine[[#This Row],[Column2]],1)</f>
        <v>25</v>
      </c>
    </row>
    <row r="1657" spans="1:23" x14ac:dyDescent="0.25">
      <c r="A1657">
        <v>1029606</v>
      </c>
      <c r="B1657">
        <v>1</v>
      </c>
      <c r="C1657">
        <v>1029629</v>
      </c>
      <c r="D1657" t="s">
        <v>2254</v>
      </c>
      <c r="E1657">
        <v>36</v>
      </c>
      <c r="F1657">
        <v>12</v>
      </c>
      <c r="G1657">
        <v>0</v>
      </c>
      <c r="H1657">
        <v>0</v>
      </c>
      <c r="I1657" t="s">
        <v>5</v>
      </c>
      <c r="J1657" t="s">
        <v>570</v>
      </c>
      <c r="K1657" t="s">
        <v>2255</v>
      </c>
      <c r="L1657" s="3">
        <v>45846</v>
      </c>
      <c r="M16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57" s="3">
        <v>45831</v>
      </c>
      <c r="O1657" s="5">
        <f>IFERROR((PlanMasine[[#This Row],[Norma]]/PlanMasine[[#This Row],[Q]])*(PlanMasine[[#This Row],[Q]]/SUMIF(C:C,PlanMasine[[#This Row],[RN]],B:B)*PlanMasine[[#This Row],[KPLQ]]),0)</f>
        <v>3</v>
      </c>
      <c r="P1657">
        <v>226845</v>
      </c>
      <c r="Q1657">
        <f>COUNTIF(PROMJENA!A:A,PlanMasine[[#This Row],[KPL]]&amp;"-"&amp;PlanMasine[[#This Row],[RN]])</f>
        <v>0</v>
      </c>
      <c r="R1657">
        <f>IFERROR(INDEX(REDOSLIJED!A:A,MATCH(PlanMasine[[#This Row],[KPL]],REDOSLIJED!B:B,0)),MAX(REDOSLIJED!A:A)+1)</f>
        <v>45</v>
      </c>
      <c r="S1657" s="9">
        <f>SUM($M$2:M1657)</f>
        <v>6.3569444444445455</v>
      </c>
      <c r="T1657" s="3">
        <f>PlanMasine[[#This Row],[Datum SAS]]-1</f>
        <v>45830</v>
      </c>
      <c r="U1657">
        <f>WEEKDAY(PlanMasine[[#This Row],[ZAVRŠETAK MAŠINSKE]],2)</f>
        <v>7</v>
      </c>
      <c r="V1657" s="3">
        <f>IF(WEEKDAY(PlanMasine[[#This Row],[Datum SAS]]-1,2)=7,PlanMasine[[#This Row],[Datum SAS]]-3,PlanMasine[[#This Row],[Datum SAS]]-1)</f>
        <v>45828</v>
      </c>
      <c r="W1657">
        <f>WEEKNUM(PlanMasine[[#This Row],[Column2]],1)</f>
        <v>25</v>
      </c>
    </row>
    <row r="1658" spans="1:23" x14ac:dyDescent="0.25">
      <c r="A1658">
        <v>1029607</v>
      </c>
      <c r="B1658">
        <v>1</v>
      </c>
      <c r="C1658">
        <v>1029626</v>
      </c>
      <c r="D1658" t="s">
        <v>2260</v>
      </c>
      <c r="E1658">
        <v>36</v>
      </c>
      <c r="F1658">
        <v>12</v>
      </c>
      <c r="G1658">
        <v>0</v>
      </c>
      <c r="H1658">
        <v>0</v>
      </c>
      <c r="I1658" t="s">
        <v>5</v>
      </c>
      <c r="J1658" t="s">
        <v>570</v>
      </c>
      <c r="K1658" t="s">
        <v>2255</v>
      </c>
      <c r="L1658" s="3">
        <v>45846</v>
      </c>
      <c r="M16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58" s="3">
        <v>45831</v>
      </c>
      <c r="O1658" s="5">
        <f>IFERROR((PlanMasine[[#This Row],[Norma]]/PlanMasine[[#This Row],[Q]])*(PlanMasine[[#This Row],[Q]]/SUMIF(C:C,PlanMasine[[#This Row],[RN]],B:B)*PlanMasine[[#This Row],[KPLQ]]),0)</f>
        <v>3</v>
      </c>
      <c r="P1658">
        <v>226842</v>
      </c>
      <c r="Q1658">
        <f>COUNTIF(PROMJENA!A:A,PlanMasine[[#This Row],[KPL]]&amp;"-"&amp;PlanMasine[[#This Row],[RN]])</f>
        <v>0</v>
      </c>
      <c r="R1658">
        <f>IFERROR(INDEX(REDOSLIJED!A:A,MATCH(PlanMasine[[#This Row],[KPL]],REDOSLIJED!B:B,0)),MAX(REDOSLIJED!A:A)+1)</f>
        <v>45</v>
      </c>
      <c r="S1658" s="9">
        <f>SUM($M$2:M1658)</f>
        <v>6.3590277777778788</v>
      </c>
      <c r="T1658" s="3">
        <f>PlanMasine[[#This Row],[Datum SAS]]-1</f>
        <v>45830</v>
      </c>
      <c r="U1658">
        <f>WEEKDAY(PlanMasine[[#This Row],[ZAVRŠETAK MAŠINSKE]],2)</f>
        <v>7</v>
      </c>
      <c r="V1658" s="3">
        <f>IF(WEEKDAY(PlanMasine[[#This Row],[Datum SAS]]-1,2)=7,PlanMasine[[#This Row],[Datum SAS]]-3,PlanMasine[[#This Row],[Datum SAS]]-1)</f>
        <v>45828</v>
      </c>
      <c r="W1658">
        <f>WEEKNUM(PlanMasine[[#This Row],[Column2]],1)</f>
        <v>25</v>
      </c>
    </row>
    <row r="1659" spans="1:23" x14ac:dyDescent="0.25">
      <c r="A1659">
        <v>1029607</v>
      </c>
      <c r="B1659">
        <v>1</v>
      </c>
      <c r="C1659">
        <v>1029616</v>
      </c>
      <c r="D1659" t="s">
        <v>2264</v>
      </c>
      <c r="E1659">
        <v>48</v>
      </c>
      <c r="F1659">
        <v>24</v>
      </c>
      <c r="G1659">
        <v>0</v>
      </c>
      <c r="H1659">
        <v>0</v>
      </c>
      <c r="I1659" t="s">
        <v>5</v>
      </c>
      <c r="J1659" t="s">
        <v>570</v>
      </c>
      <c r="K1659" t="s">
        <v>2255</v>
      </c>
      <c r="L1659" s="3">
        <v>45846</v>
      </c>
      <c r="M16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59" s="3">
        <v>45831</v>
      </c>
      <c r="O1659" s="5">
        <f>IFERROR((PlanMasine[[#This Row],[Norma]]/PlanMasine[[#This Row],[Q]])*(PlanMasine[[#This Row],[Q]]/SUMIF(C:C,PlanMasine[[#This Row],[RN]],B:B)*PlanMasine[[#This Row],[KPLQ]]),0)</f>
        <v>4</v>
      </c>
      <c r="P1659">
        <v>226830</v>
      </c>
      <c r="Q1659">
        <f>COUNTIF(PROMJENA!A:A,PlanMasine[[#This Row],[KPL]]&amp;"-"&amp;PlanMasine[[#This Row],[RN]])</f>
        <v>0</v>
      </c>
      <c r="R1659">
        <f>IFERROR(INDEX(REDOSLIJED!A:A,MATCH(PlanMasine[[#This Row],[KPL]],REDOSLIJED!B:B,0)),MAX(REDOSLIJED!A:A)+1)</f>
        <v>45</v>
      </c>
      <c r="S1659" s="9">
        <f>SUM($M$2:M1659)</f>
        <v>6.361805555555657</v>
      </c>
      <c r="T1659" s="3">
        <f>PlanMasine[[#This Row],[Datum SAS]]-1</f>
        <v>45830</v>
      </c>
      <c r="U1659">
        <f>WEEKDAY(PlanMasine[[#This Row],[ZAVRŠETAK MAŠINSKE]],2)</f>
        <v>7</v>
      </c>
      <c r="V1659" s="3">
        <f>IF(WEEKDAY(PlanMasine[[#This Row],[Datum SAS]]-1,2)=7,PlanMasine[[#This Row],[Datum SAS]]-3,PlanMasine[[#This Row],[Datum SAS]]-1)</f>
        <v>45828</v>
      </c>
      <c r="W1659">
        <f>WEEKNUM(PlanMasine[[#This Row],[Column2]],1)</f>
        <v>25</v>
      </c>
    </row>
    <row r="1660" spans="1:23" x14ac:dyDescent="0.25">
      <c r="A1660">
        <v>1029607</v>
      </c>
      <c r="B1660">
        <v>1</v>
      </c>
      <c r="C1660">
        <v>1029619</v>
      </c>
      <c r="D1660" t="s">
        <v>2256</v>
      </c>
      <c r="E1660">
        <v>36</v>
      </c>
      <c r="F1660">
        <v>12</v>
      </c>
      <c r="G1660">
        <v>0</v>
      </c>
      <c r="H1660">
        <v>0</v>
      </c>
      <c r="I1660" t="s">
        <v>5</v>
      </c>
      <c r="J1660" t="s">
        <v>570</v>
      </c>
      <c r="K1660" t="s">
        <v>2255</v>
      </c>
      <c r="L1660" s="3">
        <v>45846</v>
      </c>
      <c r="M16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60" s="3">
        <v>45831</v>
      </c>
      <c r="O1660" s="5">
        <f>IFERROR((PlanMasine[[#This Row],[Norma]]/PlanMasine[[#This Row],[Q]])*(PlanMasine[[#This Row],[Q]]/SUMIF(C:C,PlanMasine[[#This Row],[RN]],B:B)*PlanMasine[[#This Row],[KPLQ]]),0)</f>
        <v>3</v>
      </c>
      <c r="P1660">
        <v>226834</v>
      </c>
      <c r="Q1660">
        <f>COUNTIF(PROMJENA!A:A,PlanMasine[[#This Row],[KPL]]&amp;"-"&amp;PlanMasine[[#This Row],[RN]])</f>
        <v>0</v>
      </c>
      <c r="R1660">
        <f>IFERROR(INDEX(REDOSLIJED!A:A,MATCH(PlanMasine[[#This Row],[KPL]],REDOSLIJED!B:B,0)),MAX(REDOSLIJED!A:A)+1)</f>
        <v>45</v>
      </c>
      <c r="S1660" s="9">
        <f>SUM($M$2:M1660)</f>
        <v>6.3638888888889902</v>
      </c>
      <c r="T1660" s="3">
        <f>PlanMasine[[#This Row],[Datum SAS]]-1</f>
        <v>45830</v>
      </c>
      <c r="U1660">
        <f>WEEKDAY(PlanMasine[[#This Row],[ZAVRŠETAK MAŠINSKE]],2)</f>
        <v>7</v>
      </c>
      <c r="V1660" s="3">
        <f>IF(WEEKDAY(PlanMasine[[#This Row],[Datum SAS]]-1,2)=7,PlanMasine[[#This Row],[Datum SAS]]-3,PlanMasine[[#This Row],[Datum SAS]]-1)</f>
        <v>45828</v>
      </c>
      <c r="W1660">
        <f>WEEKNUM(PlanMasine[[#This Row],[Column2]],1)</f>
        <v>25</v>
      </c>
    </row>
    <row r="1661" spans="1:23" x14ac:dyDescent="0.25">
      <c r="A1661">
        <v>1029607</v>
      </c>
      <c r="B1661">
        <v>1</v>
      </c>
      <c r="C1661">
        <v>1029615</v>
      </c>
      <c r="D1661" t="s">
        <v>2262</v>
      </c>
      <c r="E1661">
        <v>48</v>
      </c>
      <c r="F1661">
        <v>12</v>
      </c>
      <c r="G1661">
        <v>0</v>
      </c>
      <c r="H1661">
        <v>0</v>
      </c>
      <c r="I1661" t="s">
        <v>5</v>
      </c>
      <c r="J1661" t="s">
        <v>570</v>
      </c>
      <c r="K1661" t="s">
        <v>2255</v>
      </c>
      <c r="L1661" s="3">
        <v>45846</v>
      </c>
      <c r="M16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61" s="3">
        <v>45831</v>
      </c>
      <c r="O1661" s="5">
        <f>IFERROR((PlanMasine[[#This Row],[Norma]]/PlanMasine[[#This Row],[Q]])*(PlanMasine[[#This Row],[Q]]/SUMIF(C:C,PlanMasine[[#This Row],[RN]],B:B)*PlanMasine[[#This Row],[KPLQ]]),0)</f>
        <v>4</v>
      </c>
      <c r="P1661">
        <v>226828</v>
      </c>
      <c r="Q1661">
        <f>COUNTIF(PROMJENA!A:A,PlanMasine[[#This Row],[KPL]]&amp;"-"&amp;PlanMasine[[#This Row],[RN]])</f>
        <v>0</v>
      </c>
      <c r="R1661">
        <f>IFERROR(INDEX(REDOSLIJED!A:A,MATCH(PlanMasine[[#This Row],[KPL]],REDOSLIJED!B:B,0)),MAX(REDOSLIJED!A:A)+1)</f>
        <v>45</v>
      </c>
      <c r="S1661" s="9">
        <f>SUM($M$2:M1661)</f>
        <v>6.3666666666667684</v>
      </c>
      <c r="T1661" s="3">
        <f>PlanMasine[[#This Row],[Datum SAS]]-1</f>
        <v>45830</v>
      </c>
      <c r="U1661">
        <f>WEEKDAY(PlanMasine[[#This Row],[ZAVRŠETAK MAŠINSKE]],2)</f>
        <v>7</v>
      </c>
      <c r="V1661" s="3">
        <f>IF(WEEKDAY(PlanMasine[[#This Row],[Datum SAS]]-1,2)=7,PlanMasine[[#This Row],[Datum SAS]]-3,PlanMasine[[#This Row],[Datum SAS]]-1)</f>
        <v>45828</v>
      </c>
      <c r="W1661">
        <f>WEEKNUM(PlanMasine[[#This Row],[Column2]],1)</f>
        <v>25</v>
      </c>
    </row>
    <row r="1662" spans="1:23" x14ac:dyDescent="0.25">
      <c r="A1662">
        <v>1029607</v>
      </c>
      <c r="B1662">
        <v>1</v>
      </c>
      <c r="C1662">
        <v>1029629</v>
      </c>
      <c r="D1662" t="s">
        <v>2254</v>
      </c>
      <c r="E1662">
        <v>36</v>
      </c>
      <c r="F1662">
        <v>12</v>
      </c>
      <c r="G1662">
        <v>0</v>
      </c>
      <c r="H1662">
        <v>0</v>
      </c>
      <c r="I1662" t="s">
        <v>5</v>
      </c>
      <c r="J1662" t="s">
        <v>570</v>
      </c>
      <c r="K1662" t="s">
        <v>2255</v>
      </c>
      <c r="L1662" s="3">
        <v>45846</v>
      </c>
      <c r="M16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62" s="3">
        <v>45831</v>
      </c>
      <c r="O1662" s="5">
        <f>IFERROR((PlanMasine[[#This Row],[Norma]]/PlanMasine[[#This Row],[Q]])*(PlanMasine[[#This Row],[Q]]/SUMIF(C:C,PlanMasine[[#This Row],[RN]],B:B)*PlanMasine[[#This Row],[KPLQ]]),0)</f>
        <v>3</v>
      </c>
      <c r="P1662">
        <v>226845</v>
      </c>
      <c r="Q1662">
        <f>COUNTIF(PROMJENA!A:A,PlanMasine[[#This Row],[KPL]]&amp;"-"&amp;PlanMasine[[#This Row],[RN]])</f>
        <v>0</v>
      </c>
      <c r="R1662">
        <f>IFERROR(INDEX(REDOSLIJED!A:A,MATCH(PlanMasine[[#This Row],[KPL]],REDOSLIJED!B:B,0)),MAX(REDOSLIJED!A:A)+1)</f>
        <v>45</v>
      </c>
      <c r="S1662" s="9">
        <f>SUM($M$2:M1662)</f>
        <v>6.3687500000001016</v>
      </c>
      <c r="T1662" s="3">
        <f>PlanMasine[[#This Row],[Datum SAS]]-1</f>
        <v>45830</v>
      </c>
      <c r="U1662">
        <f>WEEKDAY(PlanMasine[[#This Row],[ZAVRŠETAK MAŠINSKE]],2)</f>
        <v>7</v>
      </c>
      <c r="V1662" s="3">
        <f>IF(WEEKDAY(PlanMasine[[#This Row],[Datum SAS]]-1,2)=7,PlanMasine[[#This Row],[Datum SAS]]-3,PlanMasine[[#This Row],[Datum SAS]]-1)</f>
        <v>45828</v>
      </c>
      <c r="W1662">
        <f>WEEKNUM(PlanMasine[[#This Row],[Column2]],1)</f>
        <v>25</v>
      </c>
    </row>
    <row r="1663" spans="1:23" x14ac:dyDescent="0.25">
      <c r="A1663">
        <v>1029607</v>
      </c>
      <c r="B1663">
        <v>1</v>
      </c>
      <c r="C1663">
        <v>1029617</v>
      </c>
      <c r="D1663" t="s">
        <v>2266</v>
      </c>
      <c r="E1663">
        <v>24</v>
      </c>
      <c r="F1663">
        <v>12</v>
      </c>
      <c r="G1663">
        <v>0</v>
      </c>
      <c r="H1663">
        <v>0</v>
      </c>
      <c r="I1663" t="s">
        <v>5</v>
      </c>
      <c r="J1663" t="s">
        <v>570</v>
      </c>
      <c r="K1663" t="s">
        <v>2255</v>
      </c>
      <c r="L1663" s="3">
        <v>45846</v>
      </c>
      <c r="M16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63" s="3">
        <v>45831</v>
      </c>
      <c r="O1663" s="5">
        <f>IFERROR((PlanMasine[[#This Row],[Norma]]/PlanMasine[[#This Row],[Q]])*(PlanMasine[[#This Row],[Q]]/SUMIF(C:C,PlanMasine[[#This Row],[RN]],B:B)*PlanMasine[[#This Row],[KPLQ]]),0)</f>
        <v>2</v>
      </c>
      <c r="P1663">
        <v>226831</v>
      </c>
      <c r="Q1663">
        <f>COUNTIF(PROMJENA!A:A,PlanMasine[[#This Row],[KPL]]&amp;"-"&amp;PlanMasine[[#This Row],[RN]])</f>
        <v>0</v>
      </c>
      <c r="R1663">
        <f>IFERROR(INDEX(REDOSLIJED!A:A,MATCH(PlanMasine[[#This Row],[KPL]],REDOSLIJED!B:B,0)),MAX(REDOSLIJED!A:A)+1)</f>
        <v>45</v>
      </c>
      <c r="S1663" s="9">
        <f>SUM($M$2:M1663)</f>
        <v>6.3701388888889907</v>
      </c>
      <c r="T1663" s="3">
        <f>PlanMasine[[#This Row],[Datum SAS]]-1</f>
        <v>45830</v>
      </c>
      <c r="U1663">
        <f>WEEKDAY(PlanMasine[[#This Row],[ZAVRŠETAK MAŠINSKE]],2)</f>
        <v>7</v>
      </c>
      <c r="V1663" s="3">
        <f>IF(WEEKDAY(PlanMasine[[#This Row],[Datum SAS]]-1,2)=7,PlanMasine[[#This Row],[Datum SAS]]-3,PlanMasine[[#This Row],[Datum SAS]]-1)</f>
        <v>45828</v>
      </c>
      <c r="W1663">
        <f>WEEKNUM(PlanMasine[[#This Row],[Column2]],1)</f>
        <v>25</v>
      </c>
    </row>
    <row r="1664" spans="1:23" x14ac:dyDescent="0.25">
      <c r="A1664">
        <v>1029607</v>
      </c>
      <c r="B1664">
        <v>1</v>
      </c>
      <c r="C1664">
        <v>1029613</v>
      </c>
      <c r="D1664" t="s">
        <v>1616</v>
      </c>
      <c r="E1664">
        <v>48</v>
      </c>
      <c r="F1664">
        <v>12</v>
      </c>
      <c r="G1664">
        <v>0</v>
      </c>
      <c r="H1664">
        <v>0</v>
      </c>
      <c r="I1664" t="s">
        <v>5</v>
      </c>
      <c r="J1664" t="s">
        <v>570</v>
      </c>
      <c r="K1664" t="s">
        <v>2255</v>
      </c>
      <c r="L1664" s="3">
        <v>45846</v>
      </c>
      <c r="M16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64" s="3">
        <v>45831</v>
      </c>
      <c r="O1664" s="5">
        <f>IFERROR((PlanMasine[[#This Row],[Norma]]/PlanMasine[[#This Row],[Q]])*(PlanMasine[[#This Row],[Q]]/SUMIF(C:C,PlanMasine[[#This Row],[RN]],B:B)*PlanMasine[[#This Row],[KPLQ]]),0)</f>
        <v>4</v>
      </c>
      <c r="P1664">
        <v>226824</v>
      </c>
      <c r="Q1664">
        <f>COUNTIF(PROMJENA!A:A,PlanMasine[[#This Row],[KPL]]&amp;"-"&amp;PlanMasine[[#This Row],[RN]])</f>
        <v>0</v>
      </c>
      <c r="R1664">
        <f>IFERROR(INDEX(REDOSLIJED!A:A,MATCH(PlanMasine[[#This Row],[KPL]],REDOSLIJED!B:B,0)),MAX(REDOSLIJED!A:A)+1)</f>
        <v>45</v>
      </c>
      <c r="S1664" s="9">
        <f>SUM($M$2:M1664)</f>
        <v>6.3729166666667689</v>
      </c>
      <c r="T1664" s="3">
        <f>PlanMasine[[#This Row],[Datum SAS]]-1</f>
        <v>45830</v>
      </c>
      <c r="U1664">
        <f>WEEKDAY(PlanMasine[[#This Row],[ZAVRŠETAK MAŠINSKE]],2)</f>
        <v>7</v>
      </c>
      <c r="V1664" s="3">
        <f>IF(WEEKDAY(PlanMasine[[#This Row],[Datum SAS]]-1,2)=7,PlanMasine[[#This Row],[Datum SAS]]-3,PlanMasine[[#This Row],[Datum SAS]]-1)</f>
        <v>45828</v>
      </c>
      <c r="W1664">
        <f>WEEKNUM(PlanMasine[[#This Row],[Column2]],1)</f>
        <v>25</v>
      </c>
    </row>
    <row r="1665" spans="1:23" x14ac:dyDescent="0.25">
      <c r="A1665">
        <v>1029607</v>
      </c>
      <c r="B1665">
        <v>1</v>
      </c>
      <c r="C1665">
        <v>1029628</v>
      </c>
      <c r="D1665" t="s">
        <v>2258</v>
      </c>
      <c r="E1665">
        <v>36</v>
      </c>
      <c r="F1665">
        <v>12</v>
      </c>
      <c r="G1665">
        <v>0</v>
      </c>
      <c r="H1665">
        <v>0</v>
      </c>
      <c r="I1665" t="s">
        <v>5</v>
      </c>
      <c r="J1665" t="s">
        <v>570</v>
      </c>
      <c r="K1665" t="s">
        <v>2255</v>
      </c>
      <c r="L1665" s="3">
        <v>45846</v>
      </c>
      <c r="M16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65" s="3">
        <v>45831</v>
      </c>
      <c r="O1665" s="5">
        <f>IFERROR((PlanMasine[[#This Row],[Norma]]/PlanMasine[[#This Row],[Q]])*(PlanMasine[[#This Row],[Q]]/SUMIF(C:C,PlanMasine[[#This Row],[RN]],B:B)*PlanMasine[[#This Row],[KPLQ]]),0)</f>
        <v>3</v>
      </c>
      <c r="P1665">
        <v>226844</v>
      </c>
      <c r="Q1665">
        <f>COUNTIF(PROMJENA!A:A,PlanMasine[[#This Row],[KPL]]&amp;"-"&amp;PlanMasine[[#This Row],[RN]])</f>
        <v>0</v>
      </c>
      <c r="R1665">
        <f>IFERROR(INDEX(REDOSLIJED!A:A,MATCH(PlanMasine[[#This Row],[KPL]],REDOSLIJED!B:B,0)),MAX(REDOSLIJED!A:A)+1)</f>
        <v>45</v>
      </c>
      <c r="S1665" s="9">
        <f>SUM($M$2:M1665)</f>
        <v>6.3750000000001021</v>
      </c>
      <c r="T1665" s="3">
        <f>PlanMasine[[#This Row],[Datum SAS]]-1</f>
        <v>45830</v>
      </c>
      <c r="U1665">
        <f>WEEKDAY(PlanMasine[[#This Row],[ZAVRŠETAK MAŠINSKE]],2)</f>
        <v>7</v>
      </c>
      <c r="V1665" s="3">
        <f>IF(WEEKDAY(PlanMasine[[#This Row],[Datum SAS]]-1,2)=7,PlanMasine[[#This Row],[Datum SAS]]-3,PlanMasine[[#This Row],[Datum SAS]]-1)</f>
        <v>45828</v>
      </c>
      <c r="W1665">
        <f>WEEKNUM(PlanMasine[[#This Row],[Column2]],1)</f>
        <v>25</v>
      </c>
    </row>
    <row r="1666" spans="1:23" x14ac:dyDescent="0.25">
      <c r="A1666">
        <v>1029607</v>
      </c>
      <c r="B1666">
        <v>1</v>
      </c>
      <c r="C1666">
        <v>1029612</v>
      </c>
      <c r="D1666" t="s">
        <v>2265</v>
      </c>
      <c r="E1666">
        <v>60</v>
      </c>
      <c r="F1666">
        <v>12</v>
      </c>
      <c r="G1666">
        <v>0</v>
      </c>
      <c r="H1666">
        <v>0</v>
      </c>
      <c r="I1666" t="s">
        <v>5</v>
      </c>
      <c r="J1666" t="s">
        <v>570</v>
      </c>
      <c r="K1666" t="s">
        <v>2255</v>
      </c>
      <c r="L1666" s="3">
        <v>45846</v>
      </c>
      <c r="M16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66" s="3">
        <v>45831</v>
      </c>
      <c r="O1666" s="5">
        <f>IFERROR((PlanMasine[[#This Row],[Norma]]/PlanMasine[[#This Row],[Q]])*(PlanMasine[[#This Row],[Q]]/SUMIF(C:C,PlanMasine[[#This Row],[RN]],B:B)*PlanMasine[[#This Row],[KPLQ]]),0)</f>
        <v>5</v>
      </c>
      <c r="P1666">
        <v>226823</v>
      </c>
      <c r="Q1666">
        <f>COUNTIF(PROMJENA!A:A,PlanMasine[[#This Row],[KPL]]&amp;"-"&amp;PlanMasine[[#This Row],[RN]])</f>
        <v>0</v>
      </c>
      <c r="R1666">
        <f>IFERROR(INDEX(REDOSLIJED!A:A,MATCH(PlanMasine[[#This Row],[KPL]],REDOSLIJED!B:B,0)),MAX(REDOSLIJED!A:A)+1)</f>
        <v>45</v>
      </c>
      <c r="S1666" s="9">
        <f>SUM($M$2:M1666)</f>
        <v>6.3784722222223245</v>
      </c>
      <c r="T1666" s="3">
        <f>PlanMasine[[#This Row],[Datum SAS]]-1</f>
        <v>45830</v>
      </c>
      <c r="U1666">
        <f>WEEKDAY(PlanMasine[[#This Row],[ZAVRŠETAK MAŠINSKE]],2)</f>
        <v>7</v>
      </c>
      <c r="V1666" s="3">
        <f>IF(WEEKDAY(PlanMasine[[#This Row],[Datum SAS]]-1,2)=7,PlanMasine[[#This Row],[Datum SAS]]-3,PlanMasine[[#This Row],[Datum SAS]]-1)</f>
        <v>45828</v>
      </c>
      <c r="W1666">
        <f>WEEKNUM(PlanMasine[[#This Row],[Column2]],1)</f>
        <v>25</v>
      </c>
    </row>
    <row r="1667" spans="1:23" x14ac:dyDescent="0.25">
      <c r="A1667">
        <v>1029607</v>
      </c>
      <c r="B1667">
        <v>1</v>
      </c>
      <c r="C1667">
        <v>1029611</v>
      </c>
      <c r="D1667" t="s">
        <v>2263</v>
      </c>
      <c r="E1667">
        <v>60</v>
      </c>
      <c r="F1667">
        <v>12</v>
      </c>
      <c r="G1667">
        <v>0</v>
      </c>
      <c r="H1667">
        <v>0</v>
      </c>
      <c r="I1667" t="s">
        <v>5</v>
      </c>
      <c r="J1667" t="s">
        <v>570</v>
      </c>
      <c r="K1667" t="s">
        <v>2255</v>
      </c>
      <c r="L1667" s="3">
        <v>45846</v>
      </c>
      <c r="M16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67" s="3">
        <v>45831</v>
      </c>
      <c r="O1667" s="5">
        <f>IFERROR((PlanMasine[[#This Row],[Norma]]/PlanMasine[[#This Row],[Q]])*(PlanMasine[[#This Row],[Q]]/SUMIF(C:C,PlanMasine[[#This Row],[RN]],B:B)*PlanMasine[[#This Row],[KPLQ]]),0)</f>
        <v>5</v>
      </c>
      <c r="P1667">
        <v>226822</v>
      </c>
      <c r="Q1667">
        <f>COUNTIF(PROMJENA!A:A,PlanMasine[[#This Row],[KPL]]&amp;"-"&amp;PlanMasine[[#This Row],[RN]])</f>
        <v>0</v>
      </c>
      <c r="R1667">
        <f>IFERROR(INDEX(REDOSLIJED!A:A,MATCH(PlanMasine[[#This Row],[KPL]],REDOSLIJED!B:B,0)),MAX(REDOSLIJED!A:A)+1)</f>
        <v>45</v>
      </c>
      <c r="S1667" s="9">
        <f>SUM($M$2:M1667)</f>
        <v>6.3819444444445468</v>
      </c>
      <c r="T1667" s="3">
        <f>PlanMasine[[#This Row],[Datum SAS]]-1</f>
        <v>45830</v>
      </c>
      <c r="U1667">
        <f>WEEKDAY(PlanMasine[[#This Row],[ZAVRŠETAK MAŠINSKE]],2)</f>
        <v>7</v>
      </c>
      <c r="V1667" s="3">
        <f>IF(WEEKDAY(PlanMasine[[#This Row],[Datum SAS]]-1,2)=7,PlanMasine[[#This Row],[Datum SAS]]-3,PlanMasine[[#This Row],[Datum SAS]]-1)</f>
        <v>45828</v>
      </c>
      <c r="W1667">
        <f>WEEKNUM(PlanMasine[[#This Row],[Column2]],1)</f>
        <v>25</v>
      </c>
    </row>
    <row r="1668" spans="1:23" x14ac:dyDescent="0.25">
      <c r="A1668">
        <v>1029607</v>
      </c>
      <c r="B1668">
        <v>1</v>
      </c>
      <c r="C1668">
        <v>1029627</v>
      </c>
      <c r="D1668" t="s">
        <v>2259</v>
      </c>
      <c r="E1668">
        <v>36</v>
      </c>
      <c r="F1668">
        <v>12</v>
      </c>
      <c r="G1668">
        <v>0</v>
      </c>
      <c r="H1668">
        <v>0</v>
      </c>
      <c r="I1668" t="s">
        <v>5</v>
      </c>
      <c r="J1668" t="s">
        <v>570</v>
      </c>
      <c r="K1668" t="s">
        <v>2255</v>
      </c>
      <c r="L1668" s="3">
        <v>45846</v>
      </c>
      <c r="M16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68" s="3">
        <v>45831</v>
      </c>
      <c r="O1668" s="5">
        <f>IFERROR((PlanMasine[[#This Row],[Norma]]/PlanMasine[[#This Row],[Q]])*(PlanMasine[[#This Row],[Q]]/SUMIF(C:C,PlanMasine[[#This Row],[RN]],B:B)*PlanMasine[[#This Row],[KPLQ]]),0)</f>
        <v>3</v>
      </c>
      <c r="P1668">
        <v>226843</v>
      </c>
      <c r="Q1668">
        <f>COUNTIF(PROMJENA!A:A,PlanMasine[[#This Row],[KPL]]&amp;"-"&amp;PlanMasine[[#This Row],[RN]])</f>
        <v>0</v>
      </c>
      <c r="R1668">
        <f>IFERROR(INDEX(REDOSLIJED!A:A,MATCH(PlanMasine[[#This Row],[KPL]],REDOSLIJED!B:B,0)),MAX(REDOSLIJED!A:A)+1)</f>
        <v>45</v>
      </c>
      <c r="S1668" s="9">
        <f>SUM($M$2:M1668)</f>
        <v>6.38402777777788</v>
      </c>
      <c r="T1668" s="3">
        <f>PlanMasine[[#This Row],[Datum SAS]]-1</f>
        <v>45830</v>
      </c>
      <c r="U1668">
        <f>WEEKDAY(PlanMasine[[#This Row],[ZAVRŠETAK MAŠINSKE]],2)</f>
        <v>7</v>
      </c>
      <c r="V1668" s="3">
        <f>IF(WEEKDAY(PlanMasine[[#This Row],[Datum SAS]]-1,2)=7,PlanMasine[[#This Row],[Datum SAS]]-3,PlanMasine[[#This Row],[Datum SAS]]-1)</f>
        <v>45828</v>
      </c>
      <c r="W1668">
        <f>WEEKNUM(PlanMasine[[#This Row],[Column2]],1)</f>
        <v>25</v>
      </c>
    </row>
    <row r="1669" spans="1:23" x14ac:dyDescent="0.25">
      <c r="A1669">
        <v>1029607</v>
      </c>
      <c r="B1669">
        <v>1</v>
      </c>
      <c r="C1669">
        <v>1029614</v>
      </c>
      <c r="D1669" t="s">
        <v>2257</v>
      </c>
      <c r="E1669">
        <v>48</v>
      </c>
      <c r="F1669">
        <v>12</v>
      </c>
      <c r="G1669">
        <v>0</v>
      </c>
      <c r="H1669">
        <v>0</v>
      </c>
      <c r="I1669" t="s">
        <v>5</v>
      </c>
      <c r="J1669" t="s">
        <v>570</v>
      </c>
      <c r="K1669" t="s">
        <v>2255</v>
      </c>
      <c r="L1669" s="3">
        <v>45846</v>
      </c>
      <c r="M16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69" s="3">
        <v>45831</v>
      </c>
      <c r="O1669" s="5">
        <f>IFERROR((PlanMasine[[#This Row],[Norma]]/PlanMasine[[#This Row],[Q]])*(PlanMasine[[#This Row],[Q]]/SUMIF(C:C,PlanMasine[[#This Row],[RN]],B:B)*PlanMasine[[#This Row],[KPLQ]]),0)</f>
        <v>4</v>
      </c>
      <c r="P1669">
        <v>226827</v>
      </c>
      <c r="Q1669">
        <f>COUNTIF(PROMJENA!A:A,PlanMasine[[#This Row],[KPL]]&amp;"-"&amp;PlanMasine[[#This Row],[RN]])</f>
        <v>0</v>
      </c>
      <c r="R1669">
        <f>IFERROR(INDEX(REDOSLIJED!A:A,MATCH(PlanMasine[[#This Row],[KPL]],REDOSLIJED!B:B,0)),MAX(REDOSLIJED!A:A)+1)</f>
        <v>45</v>
      </c>
      <c r="S1669" s="9">
        <f>SUM($M$2:M1669)</f>
        <v>6.3868055555556582</v>
      </c>
      <c r="T1669" s="3">
        <f>PlanMasine[[#This Row],[Datum SAS]]-1</f>
        <v>45830</v>
      </c>
      <c r="U1669">
        <f>WEEKDAY(PlanMasine[[#This Row],[ZAVRŠETAK MAŠINSKE]],2)</f>
        <v>7</v>
      </c>
      <c r="V1669" s="3">
        <f>IF(WEEKDAY(PlanMasine[[#This Row],[Datum SAS]]-1,2)=7,PlanMasine[[#This Row],[Datum SAS]]-3,PlanMasine[[#This Row],[Datum SAS]]-1)</f>
        <v>45828</v>
      </c>
      <c r="W1669">
        <f>WEEKNUM(PlanMasine[[#This Row],[Column2]],1)</f>
        <v>25</v>
      </c>
    </row>
    <row r="1670" spans="1:23" x14ac:dyDescent="0.25">
      <c r="A1670">
        <v>1029607</v>
      </c>
      <c r="B1670">
        <v>1</v>
      </c>
      <c r="C1670">
        <v>1029618</v>
      </c>
      <c r="D1670" t="s">
        <v>2261</v>
      </c>
      <c r="E1670">
        <v>24</v>
      </c>
      <c r="F1670">
        <v>12</v>
      </c>
      <c r="G1670">
        <v>0</v>
      </c>
      <c r="H1670">
        <v>0</v>
      </c>
      <c r="I1670" t="s">
        <v>5</v>
      </c>
      <c r="J1670" t="s">
        <v>570</v>
      </c>
      <c r="K1670" t="s">
        <v>2255</v>
      </c>
      <c r="L1670" s="3">
        <v>45846</v>
      </c>
      <c r="M16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70" s="3">
        <v>45831</v>
      </c>
      <c r="O1670" s="5">
        <f>IFERROR((PlanMasine[[#This Row],[Norma]]/PlanMasine[[#This Row],[Q]])*(PlanMasine[[#This Row],[Q]]/SUMIF(C:C,PlanMasine[[#This Row],[RN]],B:B)*PlanMasine[[#This Row],[KPLQ]]),0)</f>
        <v>2</v>
      </c>
      <c r="P1670">
        <v>226832</v>
      </c>
      <c r="Q1670">
        <f>COUNTIF(PROMJENA!A:A,PlanMasine[[#This Row],[KPL]]&amp;"-"&amp;PlanMasine[[#This Row],[RN]])</f>
        <v>0</v>
      </c>
      <c r="R1670">
        <f>IFERROR(INDEX(REDOSLIJED!A:A,MATCH(PlanMasine[[#This Row],[KPL]],REDOSLIJED!B:B,0)),MAX(REDOSLIJED!A:A)+1)</f>
        <v>45</v>
      </c>
      <c r="S1670" s="9">
        <f>SUM($M$2:M1670)</f>
        <v>6.3881944444445473</v>
      </c>
      <c r="T1670" s="3">
        <f>PlanMasine[[#This Row],[Datum SAS]]-1</f>
        <v>45830</v>
      </c>
      <c r="U1670">
        <f>WEEKDAY(PlanMasine[[#This Row],[ZAVRŠETAK MAŠINSKE]],2)</f>
        <v>7</v>
      </c>
      <c r="V1670" s="3">
        <f>IF(WEEKDAY(PlanMasine[[#This Row],[Datum SAS]]-1,2)=7,PlanMasine[[#This Row],[Datum SAS]]-3,PlanMasine[[#This Row],[Datum SAS]]-1)</f>
        <v>45828</v>
      </c>
      <c r="W1670">
        <f>WEEKNUM(PlanMasine[[#This Row],[Column2]],1)</f>
        <v>25</v>
      </c>
    </row>
    <row r="1671" spans="1:23" x14ac:dyDescent="0.25">
      <c r="A1671">
        <v>1029608</v>
      </c>
      <c r="B1671">
        <v>1</v>
      </c>
      <c r="C1671">
        <v>1029628</v>
      </c>
      <c r="D1671" t="s">
        <v>2258</v>
      </c>
      <c r="E1671">
        <v>36</v>
      </c>
      <c r="F1671">
        <v>12</v>
      </c>
      <c r="G1671">
        <v>0</v>
      </c>
      <c r="H1671">
        <v>0</v>
      </c>
      <c r="I1671" t="s">
        <v>5</v>
      </c>
      <c r="J1671" t="s">
        <v>570</v>
      </c>
      <c r="K1671" t="s">
        <v>2255</v>
      </c>
      <c r="L1671" s="3">
        <v>45846</v>
      </c>
      <c r="M16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71" s="3">
        <v>45831</v>
      </c>
      <c r="O1671" s="5">
        <f>IFERROR((PlanMasine[[#This Row],[Norma]]/PlanMasine[[#This Row],[Q]])*(PlanMasine[[#This Row],[Q]]/SUMIF(C:C,PlanMasine[[#This Row],[RN]],B:B)*PlanMasine[[#This Row],[KPLQ]]),0)</f>
        <v>3</v>
      </c>
      <c r="P1671">
        <v>226844</v>
      </c>
      <c r="Q1671">
        <f>COUNTIF(PROMJENA!A:A,PlanMasine[[#This Row],[KPL]]&amp;"-"&amp;PlanMasine[[#This Row],[RN]])</f>
        <v>0</v>
      </c>
      <c r="R1671">
        <f>IFERROR(INDEX(REDOSLIJED!A:A,MATCH(PlanMasine[[#This Row],[KPL]],REDOSLIJED!B:B,0)),MAX(REDOSLIJED!A:A)+1)</f>
        <v>45</v>
      </c>
      <c r="S1671" s="9">
        <f>SUM($M$2:M1671)</f>
        <v>6.3902777777778805</v>
      </c>
      <c r="T1671" s="3">
        <f>PlanMasine[[#This Row],[Datum SAS]]-1</f>
        <v>45830</v>
      </c>
      <c r="U1671">
        <f>WEEKDAY(PlanMasine[[#This Row],[ZAVRŠETAK MAŠINSKE]],2)</f>
        <v>7</v>
      </c>
      <c r="V1671" s="3">
        <f>IF(WEEKDAY(PlanMasine[[#This Row],[Datum SAS]]-1,2)=7,PlanMasine[[#This Row],[Datum SAS]]-3,PlanMasine[[#This Row],[Datum SAS]]-1)</f>
        <v>45828</v>
      </c>
      <c r="W1671">
        <f>WEEKNUM(PlanMasine[[#This Row],[Column2]],1)</f>
        <v>25</v>
      </c>
    </row>
    <row r="1672" spans="1:23" x14ac:dyDescent="0.25">
      <c r="A1672">
        <v>1029608</v>
      </c>
      <c r="B1672">
        <v>1</v>
      </c>
      <c r="C1672">
        <v>1029629</v>
      </c>
      <c r="D1672" t="s">
        <v>2254</v>
      </c>
      <c r="E1672">
        <v>36</v>
      </c>
      <c r="F1672">
        <v>12</v>
      </c>
      <c r="G1672">
        <v>0</v>
      </c>
      <c r="H1672">
        <v>0</v>
      </c>
      <c r="I1672" t="s">
        <v>5</v>
      </c>
      <c r="J1672" t="s">
        <v>570</v>
      </c>
      <c r="K1672" t="s">
        <v>2255</v>
      </c>
      <c r="L1672" s="3">
        <v>45846</v>
      </c>
      <c r="M16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72" s="3">
        <v>45831</v>
      </c>
      <c r="O1672" s="5">
        <f>IFERROR((PlanMasine[[#This Row],[Norma]]/PlanMasine[[#This Row],[Q]])*(PlanMasine[[#This Row],[Q]]/SUMIF(C:C,PlanMasine[[#This Row],[RN]],B:B)*PlanMasine[[#This Row],[KPLQ]]),0)</f>
        <v>3</v>
      </c>
      <c r="P1672">
        <v>226845</v>
      </c>
      <c r="Q1672">
        <f>COUNTIF(PROMJENA!A:A,PlanMasine[[#This Row],[KPL]]&amp;"-"&amp;PlanMasine[[#This Row],[RN]])</f>
        <v>0</v>
      </c>
      <c r="R1672">
        <f>IFERROR(INDEX(REDOSLIJED!A:A,MATCH(PlanMasine[[#This Row],[KPL]],REDOSLIJED!B:B,0)),MAX(REDOSLIJED!A:A)+1)</f>
        <v>45</v>
      </c>
      <c r="S1672" s="9">
        <f>SUM($M$2:M1672)</f>
        <v>6.3923611111112137</v>
      </c>
      <c r="T1672" s="3">
        <f>PlanMasine[[#This Row],[Datum SAS]]-1</f>
        <v>45830</v>
      </c>
      <c r="U1672">
        <f>WEEKDAY(PlanMasine[[#This Row],[ZAVRŠETAK MAŠINSKE]],2)</f>
        <v>7</v>
      </c>
      <c r="V1672" s="3">
        <f>IF(WEEKDAY(PlanMasine[[#This Row],[Datum SAS]]-1,2)=7,PlanMasine[[#This Row],[Datum SAS]]-3,PlanMasine[[#This Row],[Datum SAS]]-1)</f>
        <v>45828</v>
      </c>
      <c r="W1672">
        <f>WEEKNUM(PlanMasine[[#This Row],[Column2]],1)</f>
        <v>25</v>
      </c>
    </row>
    <row r="1673" spans="1:23" x14ac:dyDescent="0.25">
      <c r="A1673">
        <v>1029608</v>
      </c>
      <c r="B1673">
        <v>1</v>
      </c>
      <c r="C1673">
        <v>1029627</v>
      </c>
      <c r="D1673" t="s">
        <v>2259</v>
      </c>
      <c r="E1673">
        <v>36</v>
      </c>
      <c r="F1673">
        <v>12</v>
      </c>
      <c r="G1673">
        <v>0</v>
      </c>
      <c r="H1673">
        <v>0</v>
      </c>
      <c r="I1673" t="s">
        <v>5</v>
      </c>
      <c r="J1673" t="s">
        <v>570</v>
      </c>
      <c r="K1673" t="s">
        <v>2255</v>
      </c>
      <c r="L1673" s="3">
        <v>45846</v>
      </c>
      <c r="M16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73" s="3">
        <v>45831</v>
      </c>
      <c r="O1673" s="5">
        <f>IFERROR((PlanMasine[[#This Row],[Norma]]/PlanMasine[[#This Row],[Q]])*(PlanMasine[[#This Row],[Q]]/SUMIF(C:C,PlanMasine[[#This Row],[RN]],B:B)*PlanMasine[[#This Row],[KPLQ]]),0)</f>
        <v>3</v>
      </c>
      <c r="P1673">
        <v>226843</v>
      </c>
      <c r="Q1673">
        <f>COUNTIF(PROMJENA!A:A,PlanMasine[[#This Row],[KPL]]&amp;"-"&amp;PlanMasine[[#This Row],[RN]])</f>
        <v>0</v>
      </c>
      <c r="R1673">
        <f>IFERROR(INDEX(REDOSLIJED!A:A,MATCH(PlanMasine[[#This Row],[KPL]],REDOSLIJED!B:B,0)),MAX(REDOSLIJED!A:A)+1)</f>
        <v>45</v>
      </c>
      <c r="S1673" s="9">
        <f>SUM($M$2:M1673)</f>
        <v>6.394444444444547</v>
      </c>
      <c r="T1673" s="3">
        <f>PlanMasine[[#This Row],[Datum SAS]]-1</f>
        <v>45830</v>
      </c>
      <c r="U1673">
        <f>WEEKDAY(PlanMasine[[#This Row],[ZAVRŠETAK MAŠINSKE]],2)</f>
        <v>7</v>
      </c>
      <c r="V1673" s="3">
        <f>IF(WEEKDAY(PlanMasine[[#This Row],[Datum SAS]]-1,2)=7,PlanMasine[[#This Row],[Datum SAS]]-3,PlanMasine[[#This Row],[Datum SAS]]-1)</f>
        <v>45828</v>
      </c>
      <c r="W1673">
        <f>WEEKNUM(PlanMasine[[#This Row],[Column2]],1)</f>
        <v>25</v>
      </c>
    </row>
    <row r="1674" spans="1:23" x14ac:dyDescent="0.25">
      <c r="A1674">
        <v>1029608</v>
      </c>
      <c r="B1674">
        <v>1</v>
      </c>
      <c r="C1674">
        <v>1029626</v>
      </c>
      <c r="D1674" t="s">
        <v>2260</v>
      </c>
      <c r="E1674">
        <v>36</v>
      </c>
      <c r="F1674">
        <v>12</v>
      </c>
      <c r="G1674">
        <v>0</v>
      </c>
      <c r="H1674">
        <v>0</v>
      </c>
      <c r="I1674" t="s">
        <v>5</v>
      </c>
      <c r="J1674" t="s">
        <v>570</v>
      </c>
      <c r="K1674" t="s">
        <v>2255</v>
      </c>
      <c r="L1674" s="3">
        <v>45846</v>
      </c>
      <c r="M16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74" s="3">
        <v>45831</v>
      </c>
      <c r="O1674" s="5">
        <f>IFERROR((PlanMasine[[#This Row],[Norma]]/PlanMasine[[#This Row],[Q]])*(PlanMasine[[#This Row],[Q]]/SUMIF(C:C,PlanMasine[[#This Row],[RN]],B:B)*PlanMasine[[#This Row],[KPLQ]]),0)</f>
        <v>3</v>
      </c>
      <c r="P1674">
        <v>226842</v>
      </c>
      <c r="Q1674">
        <f>COUNTIF(PROMJENA!A:A,PlanMasine[[#This Row],[KPL]]&amp;"-"&amp;PlanMasine[[#This Row],[RN]])</f>
        <v>0</v>
      </c>
      <c r="R1674">
        <f>IFERROR(INDEX(REDOSLIJED!A:A,MATCH(PlanMasine[[#This Row],[KPL]],REDOSLIJED!B:B,0)),MAX(REDOSLIJED!A:A)+1)</f>
        <v>45</v>
      </c>
      <c r="S1674" s="9">
        <f>SUM($M$2:M1674)</f>
        <v>6.3965277777778802</v>
      </c>
      <c r="T1674" s="3">
        <f>PlanMasine[[#This Row],[Datum SAS]]-1</f>
        <v>45830</v>
      </c>
      <c r="U1674">
        <f>WEEKDAY(PlanMasine[[#This Row],[ZAVRŠETAK MAŠINSKE]],2)</f>
        <v>7</v>
      </c>
      <c r="V1674" s="3">
        <f>IF(WEEKDAY(PlanMasine[[#This Row],[Datum SAS]]-1,2)=7,PlanMasine[[#This Row],[Datum SAS]]-3,PlanMasine[[#This Row],[Datum SAS]]-1)</f>
        <v>45828</v>
      </c>
      <c r="W1674">
        <f>WEEKNUM(PlanMasine[[#This Row],[Column2]],1)</f>
        <v>25</v>
      </c>
    </row>
    <row r="1675" spans="1:23" x14ac:dyDescent="0.25">
      <c r="A1675">
        <v>1029608</v>
      </c>
      <c r="B1675">
        <v>1</v>
      </c>
      <c r="C1675">
        <v>1029614</v>
      </c>
      <c r="D1675" t="s">
        <v>2257</v>
      </c>
      <c r="E1675">
        <v>48</v>
      </c>
      <c r="F1675">
        <v>12</v>
      </c>
      <c r="G1675">
        <v>0</v>
      </c>
      <c r="H1675">
        <v>0</v>
      </c>
      <c r="I1675" t="s">
        <v>5</v>
      </c>
      <c r="J1675" t="s">
        <v>570</v>
      </c>
      <c r="K1675" t="s">
        <v>2255</v>
      </c>
      <c r="L1675" s="3">
        <v>45846</v>
      </c>
      <c r="M16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75" s="3">
        <v>45831</v>
      </c>
      <c r="O1675" s="5">
        <f>IFERROR((PlanMasine[[#This Row],[Norma]]/PlanMasine[[#This Row],[Q]])*(PlanMasine[[#This Row],[Q]]/SUMIF(C:C,PlanMasine[[#This Row],[RN]],B:B)*PlanMasine[[#This Row],[KPLQ]]),0)</f>
        <v>4</v>
      </c>
      <c r="P1675">
        <v>226827</v>
      </c>
      <c r="Q1675">
        <f>COUNTIF(PROMJENA!A:A,PlanMasine[[#This Row],[KPL]]&amp;"-"&amp;PlanMasine[[#This Row],[RN]])</f>
        <v>0</v>
      </c>
      <c r="R1675">
        <f>IFERROR(INDEX(REDOSLIJED!A:A,MATCH(PlanMasine[[#This Row],[KPL]],REDOSLIJED!B:B,0)),MAX(REDOSLIJED!A:A)+1)</f>
        <v>45</v>
      </c>
      <c r="S1675" s="9">
        <f>SUM($M$2:M1675)</f>
        <v>6.3993055555556584</v>
      </c>
      <c r="T1675" s="3">
        <f>PlanMasine[[#This Row],[Datum SAS]]-1</f>
        <v>45830</v>
      </c>
      <c r="U1675">
        <f>WEEKDAY(PlanMasine[[#This Row],[ZAVRŠETAK MAŠINSKE]],2)</f>
        <v>7</v>
      </c>
      <c r="V1675" s="3">
        <f>IF(WEEKDAY(PlanMasine[[#This Row],[Datum SAS]]-1,2)=7,PlanMasine[[#This Row],[Datum SAS]]-3,PlanMasine[[#This Row],[Datum SAS]]-1)</f>
        <v>45828</v>
      </c>
      <c r="W1675">
        <f>WEEKNUM(PlanMasine[[#This Row],[Column2]],1)</f>
        <v>25</v>
      </c>
    </row>
    <row r="1676" spans="1:23" x14ac:dyDescent="0.25">
      <c r="A1676">
        <v>1029608</v>
      </c>
      <c r="B1676">
        <v>1</v>
      </c>
      <c r="C1676">
        <v>1029619</v>
      </c>
      <c r="D1676" t="s">
        <v>2256</v>
      </c>
      <c r="E1676">
        <v>36</v>
      </c>
      <c r="F1676">
        <v>12</v>
      </c>
      <c r="G1676">
        <v>0</v>
      </c>
      <c r="H1676">
        <v>0</v>
      </c>
      <c r="I1676" t="s">
        <v>5</v>
      </c>
      <c r="J1676" t="s">
        <v>570</v>
      </c>
      <c r="K1676" t="s">
        <v>2255</v>
      </c>
      <c r="L1676" s="3">
        <v>45846</v>
      </c>
      <c r="M16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76" s="3">
        <v>45831</v>
      </c>
      <c r="O1676" s="5">
        <f>IFERROR((PlanMasine[[#This Row],[Norma]]/PlanMasine[[#This Row],[Q]])*(PlanMasine[[#This Row],[Q]]/SUMIF(C:C,PlanMasine[[#This Row],[RN]],B:B)*PlanMasine[[#This Row],[KPLQ]]),0)</f>
        <v>3</v>
      </c>
      <c r="P1676">
        <v>226834</v>
      </c>
      <c r="Q1676">
        <f>COUNTIF(PROMJENA!A:A,PlanMasine[[#This Row],[KPL]]&amp;"-"&amp;PlanMasine[[#This Row],[RN]])</f>
        <v>0</v>
      </c>
      <c r="R1676">
        <f>IFERROR(INDEX(REDOSLIJED!A:A,MATCH(PlanMasine[[#This Row],[KPL]],REDOSLIJED!B:B,0)),MAX(REDOSLIJED!A:A)+1)</f>
        <v>45</v>
      </c>
      <c r="S1676" s="9">
        <f>SUM($M$2:M1676)</f>
        <v>6.4013888888889916</v>
      </c>
      <c r="T1676" s="3">
        <f>PlanMasine[[#This Row],[Datum SAS]]-1</f>
        <v>45830</v>
      </c>
      <c r="U1676">
        <f>WEEKDAY(PlanMasine[[#This Row],[ZAVRŠETAK MAŠINSKE]],2)</f>
        <v>7</v>
      </c>
      <c r="V1676" s="3">
        <f>IF(WEEKDAY(PlanMasine[[#This Row],[Datum SAS]]-1,2)=7,PlanMasine[[#This Row],[Datum SAS]]-3,PlanMasine[[#This Row],[Datum SAS]]-1)</f>
        <v>45828</v>
      </c>
      <c r="W1676">
        <f>WEEKNUM(PlanMasine[[#This Row],[Column2]],1)</f>
        <v>25</v>
      </c>
    </row>
    <row r="1677" spans="1:23" x14ac:dyDescent="0.25">
      <c r="A1677">
        <v>1029608</v>
      </c>
      <c r="B1677">
        <v>1</v>
      </c>
      <c r="C1677">
        <v>1029613</v>
      </c>
      <c r="D1677" t="s">
        <v>1616</v>
      </c>
      <c r="E1677">
        <v>48</v>
      </c>
      <c r="F1677">
        <v>12</v>
      </c>
      <c r="G1677">
        <v>0</v>
      </c>
      <c r="H1677">
        <v>0</v>
      </c>
      <c r="I1677" t="s">
        <v>5</v>
      </c>
      <c r="J1677" t="s">
        <v>570</v>
      </c>
      <c r="K1677" t="s">
        <v>2255</v>
      </c>
      <c r="L1677" s="3">
        <v>45846</v>
      </c>
      <c r="M16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77" s="3">
        <v>45831</v>
      </c>
      <c r="O1677" s="5">
        <f>IFERROR((PlanMasine[[#This Row],[Norma]]/PlanMasine[[#This Row],[Q]])*(PlanMasine[[#This Row],[Q]]/SUMIF(C:C,PlanMasine[[#This Row],[RN]],B:B)*PlanMasine[[#This Row],[KPLQ]]),0)</f>
        <v>4</v>
      </c>
      <c r="P1677">
        <v>226824</v>
      </c>
      <c r="Q1677">
        <f>COUNTIF(PROMJENA!A:A,PlanMasine[[#This Row],[KPL]]&amp;"-"&amp;PlanMasine[[#This Row],[RN]])</f>
        <v>0</v>
      </c>
      <c r="R1677">
        <f>IFERROR(INDEX(REDOSLIJED!A:A,MATCH(PlanMasine[[#This Row],[KPL]],REDOSLIJED!B:B,0)),MAX(REDOSLIJED!A:A)+1)</f>
        <v>45</v>
      </c>
      <c r="S1677" s="9">
        <f>SUM($M$2:M1677)</f>
        <v>6.4041666666667698</v>
      </c>
      <c r="T1677" s="3">
        <f>PlanMasine[[#This Row],[Datum SAS]]-1</f>
        <v>45830</v>
      </c>
      <c r="U1677">
        <f>WEEKDAY(PlanMasine[[#This Row],[ZAVRŠETAK MAŠINSKE]],2)</f>
        <v>7</v>
      </c>
      <c r="V1677" s="3">
        <f>IF(WEEKDAY(PlanMasine[[#This Row],[Datum SAS]]-1,2)=7,PlanMasine[[#This Row],[Datum SAS]]-3,PlanMasine[[#This Row],[Datum SAS]]-1)</f>
        <v>45828</v>
      </c>
      <c r="W1677">
        <f>WEEKNUM(PlanMasine[[#This Row],[Column2]],1)</f>
        <v>25</v>
      </c>
    </row>
    <row r="1678" spans="1:23" x14ac:dyDescent="0.25">
      <c r="A1678">
        <v>1029608</v>
      </c>
      <c r="B1678">
        <v>1</v>
      </c>
      <c r="C1678">
        <v>1029618</v>
      </c>
      <c r="D1678" t="s">
        <v>2261</v>
      </c>
      <c r="E1678">
        <v>24</v>
      </c>
      <c r="F1678">
        <v>12</v>
      </c>
      <c r="G1678">
        <v>0</v>
      </c>
      <c r="H1678">
        <v>0</v>
      </c>
      <c r="I1678" t="s">
        <v>5</v>
      </c>
      <c r="J1678" t="s">
        <v>570</v>
      </c>
      <c r="K1678" t="s">
        <v>2255</v>
      </c>
      <c r="L1678" s="3">
        <v>45846</v>
      </c>
      <c r="M16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78" s="3">
        <v>45831</v>
      </c>
      <c r="O1678" s="5">
        <f>IFERROR((PlanMasine[[#This Row],[Norma]]/PlanMasine[[#This Row],[Q]])*(PlanMasine[[#This Row],[Q]]/SUMIF(C:C,PlanMasine[[#This Row],[RN]],B:B)*PlanMasine[[#This Row],[KPLQ]]),0)</f>
        <v>2</v>
      </c>
      <c r="P1678">
        <v>226832</v>
      </c>
      <c r="Q1678">
        <f>COUNTIF(PROMJENA!A:A,PlanMasine[[#This Row],[KPL]]&amp;"-"&amp;PlanMasine[[#This Row],[RN]])</f>
        <v>0</v>
      </c>
      <c r="R1678">
        <f>IFERROR(INDEX(REDOSLIJED!A:A,MATCH(PlanMasine[[#This Row],[KPL]],REDOSLIJED!B:B,0)),MAX(REDOSLIJED!A:A)+1)</f>
        <v>45</v>
      </c>
      <c r="S1678" s="9">
        <f>SUM($M$2:M1678)</f>
        <v>6.4055555555556589</v>
      </c>
      <c r="T1678" s="3">
        <f>PlanMasine[[#This Row],[Datum SAS]]-1</f>
        <v>45830</v>
      </c>
      <c r="U1678">
        <f>WEEKDAY(PlanMasine[[#This Row],[ZAVRŠETAK MAŠINSKE]],2)</f>
        <v>7</v>
      </c>
      <c r="V1678" s="3">
        <f>IF(WEEKDAY(PlanMasine[[#This Row],[Datum SAS]]-1,2)=7,PlanMasine[[#This Row],[Datum SAS]]-3,PlanMasine[[#This Row],[Datum SAS]]-1)</f>
        <v>45828</v>
      </c>
      <c r="W1678">
        <f>WEEKNUM(PlanMasine[[#This Row],[Column2]],1)</f>
        <v>25</v>
      </c>
    </row>
    <row r="1679" spans="1:23" x14ac:dyDescent="0.25">
      <c r="A1679">
        <v>1029608</v>
      </c>
      <c r="B1679">
        <v>1</v>
      </c>
      <c r="C1679">
        <v>1029612</v>
      </c>
      <c r="D1679" t="s">
        <v>2265</v>
      </c>
      <c r="E1679">
        <v>60</v>
      </c>
      <c r="F1679">
        <v>12</v>
      </c>
      <c r="G1679">
        <v>0</v>
      </c>
      <c r="H1679">
        <v>0</v>
      </c>
      <c r="I1679" t="s">
        <v>5</v>
      </c>
      <c r="J1679" t="s">
        <v>570</v>
      </c>
      <c r="K1679" t="s">
        <v>2255</v>
      </c>
      <c r="L1679" s="3">
        <v>45846</v>
      </c>
      <c r="M16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79" s="3">
        <v>45831</v>
      </c>
      <c r="O1679" s="5">
        <f>IFERROR((PlanMasine[[#This Row],[Norma]]/PlanMasine[[#This Row],[Q]])*(PlanMasine[[#This Row],[Q]]/SUMIF(C:C,PlanMasine[[#This Row],[RN]],B:B)*PlanMasine[[#This Row],[KPLQ]]),0)</f>
        <v>5</v>
      </c>
      <c r="P1679">
        <v>226823</v>
      </c>
      <c r="Q1679">
        <f>COUNTIF(PROMJENA!A:A,PlanMasine[[#This Row],[KPL]]&amp;"-"&amp;PlanMasine[[#This Row],[RN]])</f>
        <v>0</v>
      </c>
      <c r="R1679">
        <f>IFERROR(INDEX(REDOSLIJED!A:A,MATCH(PlanMasine[[#This Row],[KPL]],REDOSLIJED!B:B,0)),MAX(REDOSLIJED!A:A)+1)</f>
        <v>45</v>
      </c>
      <c r="S1679" s="9">
        <f>SUM($M$2:M1679)</f>
        <v>6.4090277777778812</v>
      </c>
      <c r="T1679" s="3">
        <f>PlanMasine[[#This Row],[Datum SAS]]-1</f>
        <v>45830</v>
      </c>
      <c r="U1679">
        <f>WEEKDAY(PlanMasine[[#This Row],[ZAVRŠETAK MAŠINSKE]],2)</f>
        <v>7</v>
      </c>
      <c r="V1679" s="3">
        <f>IF(WEEKDAY(PlanMasine[[#This Row],[Datum SAS]]-1,2)=7,PlanMasine[[#This Row],[Datum SAS]]-3,PlanMasine[[#This Row],[Datum SAS]]-1)</f>
        <v>45828</v>
      </c>
      <c r="W1679">
        <f>WEEKNUM(PlanMasine[[#This Row],[Column2]],1)</f>
        <v>25</v>
      </c>
    </row>
    <row r="1680" spans="1:23" x14ac:dyDescent="0.25">
      <c r="A1680">
        <v>1029608</v>
      </c>
      <c r="B1680">
        <v>1</v>
      </c>
      <c r="C1680">
        <v>1029616</v>
      </c>
      <c r="D1680" t="s">
        <v>2264</v>
      </c>
      <c r="E1680">
        <v>48</v>
      </c>
      <c r="F1680">
        <v>24</v>
      </c>
      <c r="G1680">
        <v>0</v>
      </c>
      <c r="H1680">
        <v>0</v>
      </c>
      <c r="I1680" t="s">
        <v>5</v>
      </c>
      <c r="J1680" t="s">
        <v>570</v>
      </c>
      <c r="K1680" t="s">
        <v>2255</v>
      </c>
      <c r="L1680" s="3">
        <v>45846</v>
      </c>
      <c r="M16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80" s="3">
        <v>45831</v>
      </c>
      <c r="O1680" s="5">
        <f>IFERROR((PlanMasine[[#This Row],[Norma]]/PlanMasine[[#This Row],[Q]])*(PlanMasine[[#This Row],[Q]]/SUMIF(C:C,PlanMasine[[#This Row],[RN]],B:B)*PlanMasine[[#This Row],[KPLQ]]),0)</f>
        <v>4</v>
      </c>
      <c r="P1680">
        <v>226830</v>
      </c>
      <c r="Q1680">
        <f>COUNTIF(PROMJENA!A:A,PlanMasine[[#This Row],[KPL]]&amp;"-"&amp;PlanMasine[[#This Row],[RN]])</f>
        <v>0</v>
      </c>
      <c r="R1680">
        <f>IFERROR(INDEX(REDOSLIJED!A:A,MATCH(PlanMasine[[#This Row],[KPL]],REDOSLIJED!B:B,0)),MAX(REDOSLIJED!A:A)+1)</f>
        <v>45</v>
      </c>
      <c r="S1680" s="9">
        <f>SUM($M$2:M1680)</f>
        <v>6.4118055555556595</v>
      </c>
      <c r="T1680" s="3">
        <f>PlanMasine[[#This Row],[Datum SAS]]-1</f>
        <v>45830</v>
      </c>
      <c r="U1680">
        <f>WEEKDAY(PlanMasine[[#This Row],[ZAVRŠETAK MAŠINSKE]],2)</f>
        <v>7</v>
      </c>
      <c r="V1680" s="3">
        <f>IF(WEEKDAY(PlanMasine[[#This Row],[Datum SAS]]-1,2)=7,PlanMasine[[#This Row],[Datum SAS]]-3,PlanMasine[[#This Row],[Datum SAS]]-1)</f>
        <v>45828</v>
      </c>
      <c r="W1680">
        <f>WEEKNUM(PlanMasine[[#This Row],[Column2]],1)</f>
        <v>25</v>
      </c>
    </row>
    <row r="1681" spans="1:23" x14ac:dyDescent="0.25">
      <c r="A1681">
        <v>1029608</v>
      </c>
      <c r="B1681">
        <v>1</v>
      </c>
      <c r="C1681">
        <v>1029617</v>
      </c>
      <c r="D1681" t="s">
        <v>2266</v>
      </c>
      <c r="E1681">
        <v>24</v>
      </c>
      <c r="F1681">
        <v>12</v>
      </c>
      <c r="G1681">
        <v>0</v>
      </c>
      <c r="H1681">
        <v>0</v>
      </c>
      <c r="I1681" t="s">
        <v>5</v>
      </c>
      <c r="J1681" t="s">
        <v>570</v>
      </c>
      <c r="K1681" t="s">
        <v>2255</v>
      </c>
      <c r="L1681" s="3">
        <v>45846</v>
      </c>
      <c r="M16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81" s="3">
        <v>45831</v>
      </c>
      <c r="O1681" s="5">
        <f>IFERROR((PlanMasine[[#This Row],[Norma]]/PlanMasine[[#This Row],[Q]])*(PlanMasine[[#This Row],[Q]]/SUMIF(C:C,PlanMasine[[#This Row],[RN]],B:B)*PlanMasine[[#This Row],[KPLQ]]),0)</f>
        <v>2</v>
      </c>
      <c r="P1681">
        <v>226831</v>
      </c>
      <c r="Q1681">
        <f>COUNTIF(PROMJENA!A:A,PlanMasine[[#This Row],[KPL]]&amp;"-"&amp;PlanMasine[[#This Row],[RN]])</f>
        <v>0</v>
      </c>
      <c r="R1681">
        <f>IFERROR(INDEX(REDOSLIJED!A:A,MATCH(PlanMasine[[#This Row],[KPL]],REDOSLIJED!B:B,0)),MAX(REDOSLIJED!A:A)+1)</f>
        <v>45</v>
      </c>
      <c r="S1681" s="9">
        <f>SUM($M$2:M1681)</f>
        <v>6.4131944444445486</v>
      </c>
      <c r="T1681" s="3">
        <f>PlanMasine[[#This Row],[Datum SAS]]-1</f>
        <v>45830</v>
      </c>
      <c r="U1681">
        <f>WEEKDAY(PlanMasine[[#This Row],[ZAVRŠETAK MAŠINSKE]],2)</f>
        <v>7</v>
      </c>
      <c r="V1681" s="3">
        <f>IF(WEEKDAY(PlanMasine[[#This Row],[Datum SAS]]-1,2)=7,PlanMasine[[#This Row],[Datum SAS]]-3,PlanMasine[[#This Row],[Datum SAS]]-1)</f>
        <v>45828</v>
      </c>
      <c r="W1681">
        <f>WEEKNUM(PlanMasine[[#This Row],[Column2]],1)</f>
        <v>25</v>
      </c>
    </row>
    <row r="1682" spans="1:23" x14ac:dyDescent="0.25">
      <c r="A1682">
        <v>1029608</v>
      </c>
      <c r="B1682">
        <v>1</v>
      </c>
      <c r="C1682">
        <v>1029615</v>
      </c>
      <c r="D1682" t="s">
        <v>2262</v>
      </c>
      <c r="E1682">
        <v>48</v>
      </c>
      <c r="F1682">
        <v>12</v>
      </c>
      <c r="G1682">
        <v>0</v>
      </c>
      <c r="H1682">
        <v>0</v>
      </c>
      <c r="I1682" t="s">
        <v>5</v>
      </c>
      <c r="J1682" t="s">
        <v>570</v>
      </c>
      <c r="K1682" t="s">
        <v>2255</v>
      </c>
      <c r="L1682" s="3">
        <v>45846</v>
      </c>
      <c r="M16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82" s="3">
        <v>45831</v>
      </c>
      <c r="O1682" s="5">
        <f>IFERROR((PlanMasine[[#This Row],[Norma]]/PlanMasine[[#This Row],[Q]])*(PlanMasine[[#This Row],[Q]]/SUMIF(C:C,PlanMasine[[#This Row],[RN]],B:B)*PlanMasine[[#This Row],[KPLQ]]),0)</f>
        <v>4</v>
      </c>
      <c r="P1682">
        <v>226828</v>
      </c>
      <c r="Q1682">
        <f>COUNTIF(PROMJENA!A:A,PlanMasine[[#This Row],[KPL]]&amp;"-"&amp;PlanMasine[[#This Row],[RN]])</f>
        <v>0</v>
      </c>
      <c r="R1682">
        <f>IFERROR(INDEX(REDOSLIJED!A:A,MATCH(PlanMasine[[#This Row],[KPL]],REDOSLIJED!B:B,0)),MAX(REDOSLIJED!A:A)+1)</f>
        <v>45</v>
      </c>
      <c r="S1682" s="9">
        <f>SUM($M$2:M1682)</f>
        <v>6.4159722222223268</v>
      </c>
      <c r="T1682" s="3">
        <f>PlanMasine[[#This Row],[Datum SAS]]-1</f>
        <v>45830</v>
      </c>
      <c r="U1682">
        <f>WEEKDAY(PlanMasine[[#This Row],[ZAVRŠETAK MAŠINSKE]],2)</f>
        <v>7</v>
      </c>
      <c r="V1682" s="3">
        <f>IF(WEEKDAY(PlanMasine[[#This Row],[Datum SAS]]-1,2)=7,PlanMasine[[#This Row],[Datum SAS]]-3,PlanMasine[[#This Row],[Datum SAS]]-1)</f>
        <v>45828</v>
      </c>
      <c r="W1682">
        <f>WEEKNUM(PlanMasine[[#This Row],[Column2]],1)</f>
        <v>25</v>
      </c>
    </row>
    <row r="1683" spans="1:23" x14ac:dyDescent="0.25">
      <c r="A1683">
        <v>1029608</v>
      </c>
      <c r="B1683">
        <v>1</v>
      </c>
      <c r="C1683">
        <v>1029611</v>
      </c>
      <c r="D1683" t="s">
        <v>2263</v>
      </c>
      <c r="E1683">
        <v>60</v>
      </c>
      <c r="F1683">
        <v>12</v>
      </c>
      <c r="G1683">
        <v>0</v>
      </c>
      <c r="H1683">
        <v>0</v>
      </c>
      <c r="I1683" t="s">
        <v>5</v>
      </c>
      <c r="J1683" t="s">
        <v>570</v>
      </c>
      <c r="K1683" t="s">
        <v>2255</v>
      </c>
      <c r="L1683" s="3">
        <v>45846</v>
      </c>
      <c r="M16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83" s="3">
        <v>45831</v>
      </c>
      <c r="O1683" s="5">
        <f>IFERROR((PlanMasine[[#This Row],[Norma]]/PlanMasine[[#This Row],[Q]])*(PlanMasine[[#This Row],[Q]]/SUMIF(C:C,PlanMasine[[#This Row],[RN]],B:B)*PlanMasine[[#This Row],[KPLQ]]),0)</f>
        <v>5</v>
      </c>
      <c r="P1683">
        <v>226822</v>
      </c>
      <c r="Q1683">
        <f>COUNTIF(PROMJENA!A:A,PlanMasine[[#This Row],[KPL]]&amp;"-"&amp;PlanMasine[[#This Row],[RN]])</f>
        <v>0</v>
      </c>
      <c r="R1683">
        <f>IFERROR(INDEX(REDOSLIJED!A:A,MATCH(PlanMasine[[#This Row],[KPL]],REDOSLIJED!B:B,0)),MAX(REDOSLIJED!A:A)+1)</f>
        <v>45</v>
      </c>
      <c r="S1683" s="9">
        <f>SUM($M$2:M1683)</f>
        <v>6.4194444444445491</v>
      </c>
      <c r="T1683" s="3">
        <f>PlanMasine[[#This Row],[Datum SAS]]-1</f>
        <v>45830</v>
      </c>
      <c r="U1683">
        <f>WEEKDAY(PlanMasine[[#This Row],[ZAVRŠETAK MAŠINSKE]],2)</f>
        <v>7</v>
      </c>
      <c r="V1683" s="3">
        <f>IF(WEEKDAY(PlanMasine[[#This Row],[Datum SAS]]-1,2)=7,PlanMasine[[#This Row],[Datum SAS]]-3,PlanMasine[[#This Row],[Datum SAS]]-1)</f>
        <v>45828</v>
      </c>
      <c r="W1683">
        <f>WEEKNUM(PlanMasine[[#This Row],[Column2]],1)</f>
        <v>25</v>
      </c>
    </row>
    <row r="1684" spans="1:23" x14ac:dyDescent="0.25">
      <c r="A1684">
        <v>1029609</v>
      </c>
      <c r="B1684">
        <v>1</v>
      </c>
      <c r="C1684">
        <v>1029619</v>
      </c>
      <c r="D1684" t="s">
        <v>2256</v>
      </c>
      <c r="E1684">
        <v>36</v>
      </c>
      <c r="F1684">
        <v>12</v>
      </c>
      <c r="G1684">
        <v>0</v>
      </c>
      <c r="H1684">
        <v>0</v>
      </c>
      <c r="I1684" t="s">
        <v>5</v>
      </c>
      <c r="J1684" t="s">
        <v>570</v>
      </c>
      <c r="K1684" t="s">
        <v>2255</v>
      </c>
      <c r="L1684" s="3">
        <v>45846</v>
      </c>
      <c r="M16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84" s="3">
        <v>45831</v>
      </c>
      <c r="O1684" s="5">
        <f>IFERROR((PlanMasine[[#This Row],[Norma]]/PlanMasine[[#This Row],[Q]])*(PlanMasine[[#This Row],[Q]]/SUMIF(C:C,PlanMasine[[#This Row],[RN]],B:B)*PlanMasine[[#This Row],[KPLQ]]),0)</f>
        <v>3</v>
      </c>
      <c r="P1684">
        <v>226834</v>
      </c>
      <c r="Q1684">
        <f>COUNTIF(PROMJENA!A:A,PlanMasine[[#This Row],[KPL]]&amp;"-"&amp;PlanMasine[[#This Row],[RN]])</f>
        <v>0</v>
      </c>
      <c r="R1684">
        <f>IFERROR(INDEX(REDOSLIJED!A:A,MATCH(PlanMasine[[#This Row],[KPL]],REDOSLIJED!B:B,0)),MAX(REDOSLIJED!A:A)+1)</f>
        <v>45</v>
      </c>
      <c r="S1684" s="9">
        <f>SUM($M$2:M1684)</f>
        <v>6.4215277777778823</v>
      </c>
      <c r="T1684" s="3">
        <f>PlanMasine[[#This Row],[Datum SAS]]-1</f>
        <v>45830</v>
      </c>
      <c r="U1684">
        <f>WEEKDAY(PlanMasine[[#This Row],[ZAVRŠETAK MAŠINSKE]],2)</f>
        <v>7</v>
      </c>
      <c r="V1684" s="3">
        <f>IF(WEEKDAY(PlanMasine[[#This Row],[Datum SAS]]-1,2)=7,PlanMasine[[#This Row],[Datum SAS]]-3,PlanMasine[[#This Row],[Datum SAS]]-1)</f>
        <v>45828</v>
      </c>
      <c r="W1684">
        <f>WEEKNUM(PlanMasine[[#This Row],[Column2]],1)</f>
        <v>25</v>
      </c>
    </row>
    <row r="1685" spans="1:23" x14ac:dyDescent="0.25">
      <c r="A1685">
        <v>1029609</v>
      </c>
      <c r="B1685">
        <v>1</v>
      </c>
      <c r="C1685">
        <v>1029612</v>
      </c>
      <c r="D1685" t="s">
        <v>2265</v>
      </c>
      <c r="E1685">
        <v>60</v>
      </c>
      <c r="F1685">
        <v>12</v>
      </c>
      <c r="G1685">
        <v>0</v>
      </c>
      <c r="H1685">
        <v>0</v>
      </c>
      <c r="I1685" t="s">
        <v>5</v>
      </c>
      <c r="J1685" t="s">
        <v>570</v>
      </c>
      <c r="K1685" t="s">
        <v>2255</v>
      </c>
      <c r="L1685" s="3">
        <v>45846</v>
      </c>
      <c r="M16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85" s="3">
        <v>45831</v>
      </c>
      <c r="O1685" s="5">
        <f>IFERROR((PlanMasine[[#This Row],[Norma]]/PlanMasine[[#This Row],[Q]])*(PlanMasine[[#This Row],[Q]]/SUMIF(C:C,PlanMasine[[#This Row],[RN]],B:B)*PlanMasine[[#This Row],[KPLQ]]),0)</f>
        <v>5</v>
      </c>
      <c r="P1685">
        <v>226823</v>
      </c>
      <c r="Q1685">
        <f>COUNTIF(PROMJENA!A:A,PlanMasine[[#This Row],[KPL]]&amp;"-"&amp;PlanMasine[[#This Row],[RN]])</f>
        <v>0</v>
      </c>
      <c r="R1685">
        <f>IFERROR(INDEX(REDOSLIJED!A:A,MATCH(PlanMasine[[#This Row],[KPL]],REDOSLIJED!B:B,0)),MAX(REDOSLIJED!A:A)+1)</f>
        <v>45</v>
      </c>
      <c r="S1685" s="9">
        <f>SUM($M$2:M1685)</f>
        <v>6.4250000000001046</v>
      </c>
      <c r="T1685" s="3">
        <f>PlanMasine[[#This Row],[Datum SAS]]-1</f>
        <v>45830</v>
      </c>
      <c r="U1685">
        <f>WEEKDAY(PlanMasine[[#This Row],[ZAVRŠETAK MAŠINSKE]],2)</f>
        <v>7</v>
      </c>
      <c r="V1685" s="3">
        <f>IF(WEEKDAY(PlanMasine[[#This Row],[Datum SAS]]-1,2)=7,PlanMasine[[#This Row],[Datum SAS]]-3,PlanMasine[[#This Row],[Datum SAS]]-1)</f>
        <v>45828</v>
      </c>
      <c r="W1685">
        <f>WEEKNUM(PlanMasine[[#This Row],[Column2]],1)</f>
        <v>25</v>
      </c>
    </row>
    <row r="1686" spans="1:23" x14ac:dyDescent="0.25">
      <c r="A1686">
        <v>1029609</v>
      </c>
      <c r="B1686">
        <v>1</v>
      </c>
      <c r="C1686">
        <v>1029628</v>
      </c>
      <c r="D1686" t="s">
        <v>2258</v>
      </c>
      <c r="E1686">
        <v>36</v>
      </c>
      <c r="F1686">
        <v>12</v>
      </c>
      <c r="G1686">
        <v>0</v>
      </c>
      <c r="H1686">
        <v>0</v>
      </c>
      <c r="I1686" t="s">
        <v>5</v>
      </c>
      <c r="J1686" t="s">
        <v>570</v>
      </c>
      <c r="K1686" t="s">
        <v>2255</v>
      </c>
      <c r="L1686" s="3">
        <v>45846</v>
      </c>
      <c r="M16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86" s="3">
        <v>45831</v>
      </c>
      <c r="O1686" s="5">
        <f>IFERROR((PlanMasine[[#This Row],[Norma]]/PlanMasine[[#This Row],[Q]])*(PlanMasine[[#This Row],[Q]]/SUMIF(C:C,PlanMasine[[#This Row],[RN]],B:B)*PlanMasine[[#This Row],[KPLQ]]),0)</f>
        <v>3</v>
      </c>
      <c r="P1686">
        <v>226844</v>
      </c>
      <c r="Q1686">
        <f>COUNTIF(PROMJENA!A:A,PlanMasine[[#This Row],[KPL]]&amp;"-"&amp;PlanMasine[[#This Row],[RN]])</f>
        <v>0</v>
      </c>
      <c r="R1686">
        <f>IFERROR(INDEX(REDOSLIJED!A:A,MATCH(PlanMasine[[#This Row],[KPL]],REDOSLIJED!B:B,0)),MAX(REDOSLIJED!A:A)+1)</f>
        <v>45</v>
      </c>
      <c r="S1686" s="9">
        <f>SUM($M$2:M1686)</f>
        <v>6.4270833333334378</v>
      </c>
      <c r="T1686" s="3">
        <f>PlanMasine[[#This Row],[Datum SAS]]-1</f>
        <v>45830</v>
      </c>
      <c r="U1686">
        <f>WEEKDAY(PlanMasine[[#This Row],[ZAVRŠETAK MAŠINSKE]],2)</f>
        <v>7</v>
      </c>
      <c r="V1686" s="3">
        <f>IF(WEEKDAY(PlanMasine[[#This Row],[Datum SAS]]-1,2)=7,PlanMasine[[#This Row],[Datum SAS]]-3,PlanMasine[[#This Row],[Datum SAS]]-1)</f>
        <v>45828</v>
      </c>
      <c r="W1686">
        <f>WEEKNUM(PlanMasine[[#This Row],[Column2]],1)</f>
        <v>25</v>
      </c>
    </row>
    <row r="1687" spans="1:23" x14ac:dyDescent="0.25">
      <c r="A1687">
        <v>1029609</v>
      </c>
      <c r="B1687">
        <v>1</v>
      </c>
      <c r="C1687">
        <v>1029615</v>
      </c>
      <c r="D1687" t="s">
        <v>2262</v>
      </c>
      <c r="E1687">
        <v>48</v>
      </c>
      <c r="F1687">
        <v>12</v>
      </c>
      <c r="G1687">
        <v>0</v>
      </c>
      <c r="H1687">
        <v>0</v>
      </c>
      <c r="I1687" t="s">
        <v>5</v>
      </c>
      <c r="J1687" t="s">
        <v>570</v>
      </c>
      <c r="K1687" t="s">
        <v>2255</v>
      </c>
      <c r="L1687" s="3">
        <v>45846</v>
      </c>
      <c r="M16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87" s="3">
        <v>45831</v>
      </c>
      <c r="O1687" s="5">
        <f>IFERROR((PlanMasine[[#This Row],[Norma]]/PlanMasine[[#This Row],[Q]])*(PlanMasine[[#This Row],[Q]]/SUMIF(C:C,PlanMasine[[#This Row],[RN]],B:B)*PlanMasine[[#This Row],[KPLQ]]),0)</f>
        <v>4</v>
      </c>
      <c r="P1687">
        <v>226828</v>
      </c>
      <c r="Q1687">
        <f>COUNTIF(PROMJENA!A:A,PlanMasine[[#This Row],[KPL]]&amp;"-"&amp;PlanMasine[[#This Row],[RN]])</f>
        <v>0</v>
      </c>
      <c r="R1687">
        <f>IFERROR(INDEX(REDOSLIJED!A:A,MATCH(PlanMasine[[#This Row],[KPL]],REDOSLIJED!B:B,0)),MAX(REDOSLIJED!A:A)+1)</f>
        <v>45</v>
      </c>
      <c r="S1687" s="9">
        <f>SUM($M$2:M1687)</f>
        <v>6.4298611111112161</v>
      </c>
      <c r="T1687" s="3">
        <f>PlanMasine[[#This Row],[Datum SAS]]-1</f>
        <v>45830</v>
      </c>
      <c r="U1687">
        <f>WEEKDAY(PlanMasine[[#This Row],[ZAVRŠETAK MAŠINSKE]],2)</f>
        <v>7</v>
      </c>
      <c r="V1687" s="3">
        <f>IF(WEEKDAY(PlanMasine[[#This Row],[Datum SAS]]-1,2)=7,PlanMasine[[#This Row],[Datum SAS]]-3,PlanMasine[[#This Row],[Datum SAS]]-1)</f>
        <v>45828</v>
      </c>
      <c r="W1687">
        <f>WEEKNUM(PlanMasine[[#This Row],[Column2]],1)</f>
        <v>25</v>
      </c>
    </row>
    <row r="1688" spans="1:23" x14ac:dyDescent="0.25">
      <c r="A1688">
        <v>1029609</v>
      </c>
      <c r="B1688">
        <v>1</v>
      </c>
      <c r="C1688">
        <v>1029611</v>
      </c>
      <c r="D1688" t="s">
        <v>2263</v>
      </c>
      <c r="E1688">
        <v>60</v>
      </c>
      <c r="F1688">
        <v>12</v>
      </c>
      <c r="G1688">
        <v>0</v>
      </c>
      <c r="H1688">
        <v>0</v>
      </c>
      <c r="I1688" t="s">
        <v>5</v>
      </c>
      <c r="J1688" t="s">
        <v>570</v>
      </c>
      <c r="K1688" t="s">
        <v>2255</v>
      </c>
      <c r="L1688" s="3">
        <v>45846</v>
      </c>
      <c r="M16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88" s="3">
        <v>45831</v>
      </c>
      <c r="O1688" s="5">
        <f>IFERROR((PlanMasine[[#This Row],[Norma]]/PlanMasine[[#This Row],[Q]])*(PlanMasine[[#This Row],[Q]]/SUMIF(C:C,PlanMasine[[#This Row],[RN]],B:B)*PlanMasine[[#This Row],[KPLQ]]),0)</f>
        <v>5</v>
      </c>
      <c r="P1688">
        <v>226822</v>
      </c>
      <c r="Q1688">
        <f>COUNTIF(PROMJENA!A:A,PlanMasine[[#This Row],[KPL]]&amp;"-"&amp;PlanMasine[[#This Row],[RN]])</f>
        <v>0</v>
      </c>
      <c r="R1688">
        <f>IFERROR(INDEX(REDOSLIJED!A:A,MATCH(PlanMasine[[#This Row],[KPL]],REDOSLIJED!B:B,0)),MAX(REDOSLIJED!A:A)+1)</f>
        <v>45</v>
      </c>
      <c r="S1688" s="9">
        <f>SUM($M$2:M1688)</f>
        <v>6.4333333333334384</v>
      </c>
      <c r="T1688" s="3">
        <f>PlanMasine[[#This Row],[Datum SAS]]-1</f>
        <v>45830</v>
      </c>
      <c r="U1688">
        <f>WEEKDAY(PlanMasine[[#This Row],[ZAVRŠETAK MAŠINSKE]],2)</f>
        <v>7</v>
      </c>
      <c r="V1688" s="3">
        <f>IF(WEEKDAY(PlanMasine[[#This Row],[Datum SAS]]-1,2)=7,PlanMasine[[#This Row],[Datum SAS]]-3,PlanMasine[[#This Row],[Datum SAS]]-1)</f>
        <v>45828</v>
      </c>
      <c r="W1688">
        <f>WEEKNUM(PlanMasine[[#This Row],[Column2]],1)</f>
        <v>25</v>
      </c>
    </row>
    <row r="1689" spans="1:23" x14ac:dyDescent="0.25">
      <c r="A1689">
        <v>1029609</v>
      </c>
      <c r="B1689">
        <v>1</v>
      </c>
      <c r="C1689">
        <v>1029617</v>
      </c>
      <c r="D1689" t="s">
        <v>2266</v>
      </c>
      <c r="E1689">
        <v>24</v>
      </c>
      <c r="F1689">
        <v>12</v>
      </c>
      <c r="G1689">
        <v>0</v>
      </c>
      <c r="H1689">
        <v>0</v>
      </c>
      <c r="I1689" t="s">
        <v>5</v>
      </c>
      <c r="J1689" t="s">
        <v>570</v>
      </c>
      <c r="K1689" t="s">
        <v>2255</v>
      </c>
      <c r="L1689" s="3">
        <v>45846</v>
      </c>
      <c r="M16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89" s="3">
        <v>45831</v>
      </c>
      <c r="O1689" s="5">
        <f>IFERROR((PlanMasine[[#This Row],[Norma]]/PlanMasine[[#This Row],[Q]])*(PlanMasine[[#This Row],[Q]]/SUMIF(C:C,PlanMasine[[#This Row],[RN]],B:B)*PlanMasine[[#This Row],[KPLQ]]),0)</f>
        <v>2</v>
      </c>
      <c r="P1689">
        <v>226831</v>
      </c>
      <c r="Q1689">
        <f>COUNTIF(PROMJENA!A:A,PlanMasine[[#This Row],[KPL]]&amp;"-"&amp;PlanMasine[[#This Row],[RN]])</f>
        <v>0</v>
      </c>
      <c r="R1689">
        <f>IFERROR(INDEX(REDOSLIJED!A:A,MATCH(PlanMasine[[#This Row],[KPL]],REDOSLIJED!B:B,0)),MAX(REDOSLIJED!A:A)+1)</f>
        <v>45</v>
      </c>
      <c r="S1689" s="9">
        <f>SUM($M$2:M1689)</f>
        <v>6.4347222222223275</v>
      </c>
      <c r="T1689" s="3">
        <f>PlanMasine[[#This Row],[Datum SAS]]-1</f>
        <v>45830</v>
      </c>
      <c r="U1689">
        <f>WEEKDAY(PlanMasine[[#This Row],[ZAVRŠETAK MAŠINSKE]],2)</f>
        <v>7</v>
      </c>
      <c r="V1689" s="3">
        <f>IF(WEEKDAY(PlanMasine[[#This Row],[Datum SAS]]-1,2)=7,PlanMasine[[#This Row],[Datum SAS]]-3,PlanMasine[[#This Row],[Datum SAS]]-1)</f>
        <v>45828</v>
      </c>
      <c r="W1689">
        <f>WEEKNUM(PlanMasine[[#This Row],[Column2]],1)</f>
        <v>25</v>
      </c>
    </row>
    <row r="1690" spans="1:23" x14ac:dyDescent="0.25">
      <c r="A1690">
        <v>1029609</v>
      </c>
      <c r="B1690">
        <v>1</v>
      </c>
      <c r="C1690">
        <v>1029618</v>
      </c>
      <c r="D1690" t="s">
        <v>2261</v>
      </c>
      <c r="E1690">
        <v>24</v>
      </c>
      <c r="F1690">
        <v>12</v>
      </c>
      <c r="G1690">
        <v>0</v>
      </c>
      <c r="H1690">
        <v>0</v>
      </c>
      <c r="I1690" t="s">
        <v>5</v>
      </c>
      <c r="J1690" t="s">
        <v>570</v>
      </c>
      <c r="K1690" t="s">
        <v>2255</v>
      </c>
      <c r="L1690" s="3">
        <v>45846</v>
      </c>
      <c r="M16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690" s="3">
        <v>45831</v>
      </c>
      <c r="O1690" s="5">
        <f>IFERROR((PlanMasine[[#This Row],[Norma]]/PlanMasine[[#This Row],[Q]])*(PlanMasine[[#This Row],[Q]]/SUMIF(C:C,PlanMasine[[#This Row],[RN]],B:B)*PlanMasine[[#This Row],[KPLQ]]),0)</f>
        <v>2</v>
      </c>
      <c r="P1690">
        <v>226832</v>
      </c>
      <c r="Q1690">
        <f>COUNTIF(PROMJENA!A:A,PlanMasine[[#This Row],[KPL]]&amp;"-"&amp;PlanMasine[[#This Row],[RN]])</f>
        <v>0</v>
      </c>
      <c r="R1690">
        <f>IFERROR(INDEX(REDOSLIJED!A:A,MATCH(PlanMasine[[#This Row],[KPL]],REDOSLIJED!B:B,0)),MAX(REDOSLIJED!A:A)+1)</f>
        <v>45</v>
      </c>
      <c r="S1690" s="9">
        <f>SUM($M$2:M1690)</f>
        <v>6.4361111111112166</v>
      </c>
      <c r="T1690" s="3">
        <f>PlanMasine[[#This Row],[Datum SAS]]-1</f>
        <v>45830</v>
      </c>
      <c r="U1690">
        <f>WEEKDAY(PlanMasine[[#This Row],[ZAVRŠETAK MAŠINSKE]],2)</f>
        <v>7</v>
      </c>
      <c r="V1690" s="3">
        <f>IF(WEEKDAY(PlanMasine[[#This Row],[Datum SAS]]-1,2)=7,PlanMasine[[#This Row],[Datum SAS]]-3,PlanMasine[[#This Row],[Datum SAS]]-1)</f>
        <v>45828</v>
      </c>
      <c r="W1690">
        <f>WEEKNUM(PlanMasine[[#This Row],[Column2]],1)</f>
        <v>25</v>
      </c>
    </row>
    <row r="1691" spans="1:23" x14ac:dyDescent="0.25">
      <c r="A1691">
        <v>1029609</v>
      </c>
      <c r="B1691">
        <v>1</v>
      </c>
      <c r="C1691">
        <v>1029627</v>
      </c>
      <c r="D1691" t="s">
        <v>2259</v>
      </c>
      <c r="E1691">
        <v>36</v>
      </c>
      <c r="F1691">
        <v>12</v>
      </c>
      <c r="G1691">
        <v>0</v>
      </c>
      <c r="H1691">
        <v>0</v>
      </c>
      <c r="I1691" t="s">
        <v>5</v>
      </c>
      <c r="J1691" t="s">
        <v>570</v>
      </c>
      <c r="K1691" t="s">
        <v>2255</v>
      </c>
      <c r="L1691" s="3">
        <v>45846</v>
      </c>
      <c r="M16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91" s="3">
        <v>45831</v>
      </c>
      <c r="O1691" s="5">
        <f>IFERROR((PlanMasine[[#This Row],[Norma]]/PlanMasine[[#This Row],[Q]])*(PlanMasine[[#This Row],[Q]]/SUMIF(C:C,PlanMasine[[#This Row],[RN]],B:B)*PlanMasine[[#This Row],[KPLQ]]),0)</f>
        <v>3</v>
      </c>
      <c r="P1691">
        <v>226843</v>
      </c>
      <c r="Q1691">
        <f>COUNTIF(PROMJENA!A:A,PlanMasine[[#This Row],[KPL]]&amp;"-"&amp;PlanMasine[[#This Row],[RN]])</f>
        <v>0</v>
      </c>
      <c r="R1691">
        <f>IFERROR(INDEX(REDOSLIJED!A:A,MATCH(PlanMasine[[#This Row],[KPL]],REDOSLIJED!B:B,0)),MAX(REDOSLIJED!A:A)+1)</f>
        <v>45</v>
      </c>
      <c r="S1691" s="9">
        <f>SUM($M$2:M1691)</f>
        <v>6.4381944444445498</v>
      </c>
      <c r="T1691" s="3">
        <f>PlanMasine[[#This Row],[Datum SAS]]-1</f>
        <v>45830</v>
      </c>
      <c r="U1691">
        <f>WEEKDAY(PlanMasine[[#This Row],[ZAVRŠETAK MAŠINSKE]],2)</f>
        <v>7</v>
      </c>
      <c r="V1691" s="3">
        <f>IF(WEEKDAY(PlanMasine[[#This Row],[Datum SAS]]-1,2)=7,PlanMasine[[#This Row],[Datum SAS]]-3,PlanMasine[[#This Row],[Datum SAS]]-1)</f>
        <v>45828</v>
      </c>
      <c r="W1691">
        <f>WEEKNUM(PlanMasine[[#This Row],[Column2]],1)</f>
        <v>25</v>
      </c>
    </row>
    <row r="1692" spans="1:23" x14ac:dyDescent="0.25">
      <c r="A1692">
        <v>1029609</v>
      </c>
      <c r="B1692">
        <v>1</v>
      </c>
      <c r="C1692">
        <v>1029616</v>
      </c>
      <c r="D1692" t="s">
        <v>2264</v>
      </c>
      <c r="E1692">
        <v>48</v>
      </c>
      <c r="F1692">
        <v>24</v>
      </c>
      <c r="G1692">
        <v>0</v>
      </c>
      <c r="H1692">
        <v>0</v>
      </c>
      <c r="I1692" t="s">
        <v>5</v>
      </c>
      <c r="J1692" t="s">
        <v>570</v>
      </c>
      <c r="K1692" t="s">
        <v>2255</v>
      </c>
      <c r="L1692" s="3">
        <v>45846</v>
      </c>
      <c r="M16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92" s="3">
        <v>45831</v>
      </c>
      <c r="O1692" s="5">
        <f>IFERROR((PlanMasine[[#This Row],[Norma]]/PlanMasine[[#This Row],[Q]])*(PlanMasine[[#This Row],[Q]]/SUMIF(C:C,PlanMasine[[#This Row],[RN]],B:B)*PlanMasine[[#This Row],[KPLQ]]),0)</f>
        <v>4</v>
      </c>
      <c r="P1692">
        <v>226830</v>
      </c>
      <c r="Q1692">
        <f>COUNTIF(PROMJENA!A:A,PlanMasine[[#This Row],[KPL]]&amp;"-"&amp;PlanMasine[[#This Row],[RN]])</f>
        <v>0</v>
      </c>
      <c r="R1692">
        <f>IFERROR(INDEX(REDOSLIJED!A:A,MATCH(PlanMasine[[#This Row],[KPL]],REDOSLIJED!B:B,0)),MAX(REDOSLIJED!A:A)+1)</f>
        <v>45</v>
      </c>
      <c r="S1692" s="9">
        <f>SUM($M$2:M1692)</f>
        <v>6.440972222222328</v>
      </c>
      <c r="T1692" s="3">
        <f>PlanMasine[[#This Row],[Datum SAS]]-1</f>
        <v>45830</v>
      </c>
      <c r="U1692">
        <f>WEEKDAY(PlanMasine[[#This Row],[ZAVRŠETAK MAŠINSKE]],2)</f>
        <v>7</v>
      </c>
      <c r="V1692" s="3">
        <f>IF(WEEKDAY(PlanMasine[[#This Row],[Datum SAS]]-1,2)=7,PlanMasine[[#This Row],[Datum SAS]]-3,PlanMasine[[#This Row],[Datum SAS]]-1)</f>
        <v>45828</v>
      </c>
      <c r="W1692">
        <f>WEEKNUM(PlanMasine[[#This Row],[Column2]],1)</f>
        <v>25</v>
      </c>
    </row>
    <row r="1693" spans="1:23" x14ac:dyDescent="0.25">
      <c r="A1693">
        <v>1029609</v>
      </c>
      <c r="B1693">
        <v>1</v>
      </c>
      <c r="C1693">
        <v>1029629</v>
      </c>
      <c r="D1693" t="s">
        <v>2254</v>
      </c>
      <c r="E1693">
        <v>36</v>
      </c>
      <c r="F1693">
        <v>12</v>
      </c>
      <c r="G1693">
        <v>0</v>
      </c>
      <c r="H1693">
        <v>0</v>
      </c>
      <c r="I1693" t="s">
        <v>5</v>
      </c>
      <c r="J1693" t="s">
        <v>570</v>
      </c>
      <c r="K1693" t="s">
        <v>2255</v>
      </c>
      <c r="L1693" s="3">
        <v>45846</v>
      </c>
      <c r="M16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93" s="3">
        <v>45831</v>
      </c>
      <c r="O1693" s="5">
        <f>IFERROR((PlanMasine[[#This Row],[Norma]]/PlanMasine[[#This Row],[Q]])*(PlanMasine[[#This Row],[Q]]/SUMIF(C:C,PlanMasine[[#This Row],[RN]],B:B)*PlanMasine[[#This Row],[KPLQ]]),0)</f>
        <v>3</v>
      </c>
      <c r="P1693">
        <v>226845</v>
      </c>
      <c r="Q1693">
        <f>COUNTIF(PROMJENA!A:A,PlanMasine[[#This Row],[KPL]]&amp;"-"&amp;PlanMasine[[#This Row],[RN]])</f>
        <v>0</v>
      </c>
      <c r="R1693">
        <f>IFERROR(INDEX(REDOSLIJED!A:A,MATCH(PlanMasine[[#This Row],[KPL]],REDOSLIJED!B:B,0)),MAX(REDOSLIJED!A:A)+1)</f>
        <v>45</v>
      </c>
      <c r="S1693" s="9">
        <f>SUM($M$2:M1693)</f>
        <v>6.4430555555556612</v>
      </c>
      <c r="T1693" s="3">
        <f>PlanMasine[[#This Row],[Datum SAS]]-1</f>
        <v>45830</v>
      </c>
      <c r="U1693">
        <f>WEEKDAY(PlanMasine[[#This Row],[ZAVRŠETAK MAŠINSKE]],2)</f>
        <v>7</v>
      </c>
      <c r="V1693" s="3">
        <f>IF(WEEKDAY(PlanMasine[[#This Row],[Datum SAS]]-1,2)=7,PlanMasine[[#This Row],[Datum SAS]]-3,PlanMasine[[#This Row],[Datum SAS]]-1)</f>
        <v>45828</v>
      </c>
      <c r="W1693">
        <f>WEEKNUM(PlanMasine[[#This Row],[Column2]],1)</f>
        <v>25</v>
      </c>
    </row>
    <row r="1694" spans="1:23" x14ac:dyDescent="0.25">
      <c r="A1694">
        <v>1029609</v>
      </c>
      <c r="B1694">
        <v>1</v>
      </c>
      <c r="C1694">
        <v>1029626</v>
      </c>
      <c r="D1694" t="s">
        <v>2260</v>
      </c>
      <c r="E1694">
        <v>36</v>
      </c>
      <c r="F1694">
        <v>12</v>
      </c>
      <c r="G1694">
        <v>0</v>
      </c>
      <c r="H1694">
        <v>0</v>
      </c>
      <c r="I1694" t="s">
        <v>5</v>
      </c>
      <c r="J1694" t="s">
        <v>570</v>
      </c>
      <c r="K1694" t="s">
        <v>2255</v>
      </c>
      <c r="L1694" s="3">
        <v>45846</v>
      </c>
      <c r="M16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94" s="3">
        <v>45831</v>
      </c>
      <c r="O1694" s="5">
        <f>IFERROR((PlanMasine[[#This Row],[Norma]]/PlanMasine[[#This Row],[Q]])*(PlanMasine[[#This Row],[Q]]/SUMIF(C:C,PlanMasine[[#This Row],[RN]],B:B)*PlanMasine[[#This Row],[KPLQ]]),0)</f>
        <v>3</v>
      </c>
      <c r="P1694">
        <v>226842</v>
      </c>
      <c r="Q1694">
        <f>COUNTIF(PROMJENA!A:A,PlanMasine[[#This Row],[KPL]]&amp;"-"&amp;PlanMasine[[#This Row],[RN]])</f>
        <v>0</v>
      </c>
      <c r="R1694">
        <f>IFERROR(INDEX(REDOSLIJED!A:A,MATCH(PlanMasine[[#This Row],[KPL]],REDOSLIJED!B:B,0)),MAX(REDOSLIJED!A:A)+1)</f>
        <v>45</v>
      </c>
      <c r="S1694" s="9">
        <f>SUM($M$2:M1694)</f>
        <v>6.4451388888889944</v>
      </c>
      <c r="T1694" s="3">
        <f>PlanMasine[[#This Row],[Datum SAS]]-1</f>
        <v>45830</v>
      </c>
      <c r="U1694">
        <f>WEEKDAY(PlanMasine[[#This Row],[ZAVRŠETAK MAŠINSKE]],2)</f>
        <v>7</v>
      </c>
      <c r="V1694" s="3">
        <f>IF(WEEKDAY(PlanMasine[[#This Row],[Datum SAS]]-1,2)=7,PlanMasine[[#This Row],[Datum SAS]]-3,PlanMasine[[#This Row],[Datum SAS]]-1)</f>
        <v>45828</v>
      </c>
      <c r="W1694">
        <f>WEEKNUM(PlanMasine[[#This Row],[Column2]],1)</f>
        <v>25</v>
      </c>
    </row>
    <row r="1695" spans="1:23" x14ac:dyDescent="0.25">
      <c r="A1695">
        <v>1029609</v>
      </c>
      <c r="B1695">
        <v>1</v>
      </c>
      <c r="C1695">
        <v>1029614</v>
      </c>
      <c r="D1695" t="s">
        <v>2257</v>
      </c>
      <c r="E1695">
        <v>48</v>
      </c>
      <c r="F1695">
        <v>12</v>
      </c>
      <c r="G1695">
        <v>0</v>
      </c>
      <c r="H1695">
        <v>0</v>
      </c>
      <c r="I1695" t="s">
        <v>5</v>
      </c>
      <c r="J1695" t="s">
        <v>570</v>
      </c>
      <c r="K1695" t="s">
        <v>2255</v>
      </c>
      <c r="L1695" s="3">
        <v>45846</v>
      </c>
      <c r="M16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95" s="3">
        <v>45831</v>
      </c>
      <c r="O1695" s="5">
        <f>IFERROR((PlanMasine[[#This Row],[Norma]]/PlanMasine[[#This Row],[Q]])*(PlanMasine[[#This Row],[Q]]/SUMIF(C:C,PlanMasine[[#This Row],[RN]],B:B)*PlanMasine[[#This Row],[KPLQ]]),0)</f>
        <v>4</v>
      </c>
      <c r="P1695">
        <v>226827</v>
      </c>
      <c r="Q1695">
        <f>COUNTIF(PROMJENA!A:A,PlanMasine[[#This Row],[KPL]]&amp;"-"&amp;PlanMasine[[#This Row],[RN]])</f>
        <v>0</v>
      </c>
      <c r="R1695">
        <f>IFERROR(INDEX(REDOSLIJED!A:A,MATCH(PlanMasine[[#This Row],[KPL]],REDOSLIJED!B:B,0)),MAX(REDOSLIJED!A:A)+1)</f>
        <v>45</v>
      </c>
      <c r="S1695" s="9">
        <f>SUM($M$2:M1695)</f>
        <v>6.4479166666667727</v>
      </c>
      <c r="T1695" s="3">
        <f>PlanMasine[[#This Row],[Datum SAS]]-1</f>
        <v>45830</v>
      </c>
      <c r="U1695">
        <f>WEEKDAY(PlanMasine[[#This Row],[ZAVRŠETAK MAŠINSKE]],2)</f>
        <v>7</v>
      </c>
      <c r="V1695" s="3">
        <f>IF(WEEKDAY(PlanMasine[[#This Row],[Datum SAS]]-1,2)=7,PlanMasine[[#This Row],[Datum SAS]]-3,PlanMasine[[#This Row],[Datum SAS]]-1)</f>
        <v>45828</v>
      </c>
      <c r="W1695">
        <f>WEEKNUM(PlanMasine[[#This Row],[Column2]],1)</f>
        <v>25</v>
      </c>
    </row>
    <row r="1696" spans="1:23" x14ac:dyDescent="0.25">
      <c r="A1696">
        <v>1029609</v>
      </c>
      <c r="B1696">
        <v>1</v>
      </c>
      <c r="C1696">
        <v>1029613</v>
      </c>
      <c r="D1696" t="s">
        <v>1616</v>
      </c>
      <c r="E1696">
        <v>48</v>
      </c>
      <c r="F1696">
        <v>12</v>
      </c>
      <c r="G1696">
        <v>0</v>
      </c>
      <c r="H1696">
        <v>0</v>
      </c>
      <c r="I1696" t="s">
        <v>5</v>
      </c>
      <c r="J1696" t="s">
        <v>570</v>
      </c>
      <c r="K1696" t="s">
        <v>2255</v>
      </c>
      <c r="L1696" s="3">
        <v>45846</v>
      </c>
      <c r="M16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96" s="3">
        <v>45831</v>
      </c>
      <c r="O1696" s="5">
        <f>IFERROR((PlanMasine[[#This Row],[Norma]]/PlanMasine[[#This Row],[Q]])*(PlanMasine[[#This Row],[Q]]/SUMIF(C:C,PlanMasine[[#This Row],[RN]],B:B)*PlanMasine[[#This Row],[KPLQ]]),0)</f>
        <v>4</v>
      </c>
      <c r="P1696">
        <v>226824</v>
      </c>
      <c r="Q1696">
        <f>COUNTIF(PROMJENA!A:A,PlanMasine[[#This Row],[KPL]]&amp;"-"&amp;PlanMasine[[#This Row],[RN]])</f>
        <v>0</v>
      </c>
      <c r="R1696">
        <f>IFERROR(INDEX(REDOSLIJED!A:A,MATCH(PlanMasine[[#This Row],[KPL]],REDOSLIJED!B:B,0)),MAX(REDOSLIJED!A:A)+1)</f>
        <v>45</v>
      </c>
      <c r="S1696" s="9">
        <f>SUM($M$2:M1696)</f>
        <v>6.4506944444445509</v>
      </c>
      <c r="T1696" s="3">
        <f>PlanMasine[[#This Row],[Datum SAS]]-1</f>
        <v>45830</v>
      </c>
      <c r="U1696">
        <f>WEEKDAY(PlanMasine[[#This Row],[ZAVRŠETAK MAŠINSKE]],2)</f>
        <v>7</v>
      </c>
      <c r="V1696" s="3">
        <f>IF(WEEKDAY(PlanMasine[[#This Row],[Datum SAS]]-1,2)=7,PlanMasine[[#This Row],[Datum SAS]]-3,PlanMasine[[#This Row],[Datum SAS]]-1)</f>
        <v>45828</v>
      </c>
      <c r="W1696">
        <f>WEEKNUM(PlanMasine[[#This Row],[Column2]],1)</f>
        <v>25</v>
      </c>
    </row>
    <row r="1697" spans="1:23" x14ac:dyDescent="0.25">
      <c r="A1697">
        <v>1029610</v>
      </c>
      <c r="B1697">
        <v>1</v>
      </c>
      <c r="C1697">
        <v>1029616</v>
      </c>
      <c r="D1697" t="s">
        <v>2264</v>
      </c>
      <c r="E1697">
        <v>48</v>
      </c>
      <c r="F1697">
        <v>24</v>
      </c>
      <c r="G1697">
        <v>0</v>
      </c>
      <c r="H1697">
        <v>0</v>
      </c>
      <c r="I1697" t="s">
        <v>5</v>
      </c>
      <c r="J1697" t="s">
        <v>570</v>
      </c>
      <c r="K1697" t="s">
        <v>2255</v>
      </c>
      <c r="L1697" s="3">
        <v>45846</v>
      </c>
      <c r="M16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97" s="3">
        <v>45831</v>
      </c>
      <c r="O1697" s="5">
        <f>IFERROR((PlanMasine[[#This Row],[Norma]]/PlanMasine[[#This Row],[Q]])*(PlanMasine[[#This Row],[Q]]/SUMIF(C:C,PlanMasine[[#This Row],[RN]],B:B)*PlanMasine[[#This Row],[KPLQ]]),0)</f>
        <v>4</v>
      </c>
      <c r="P1697">
        <v>226830</v>
      </c>
      <c r="Q1697">
        <f>COUNTIF(PROMJENA!A:A,PlanMasine[[#This Row],[KPL]]&amp;"-"&amp;PlanMasine[[#This Row],[RN]])</f>
        <v>0</v>
      </c>
      <c r="R1697">
        <f>IFERROR(INDEX(REDOSLIJED!A:A,MATCH(PlanMasine[[#This Row],[KPL]],REDOSLIJED!B:B,0)),MAX(REDOSLIJED!A:A)+1)</f>
        <v>45</v>
      </c>
      <c r="S1697" s="9">
        <f>SUM($M$2:M1697)</f>
        <v>6.4534722222223291</v>
      </c>
      <c r="T1697" s="3">
        <f>PlanMasine[[#This Row],[Datum SAS]]-1</f>
        <v>45830</v>
      </c>
      <c r="U1697">
        <f>WEEKDAY(PlanMasine[[#This Row],[ZAVRŠETAK MAŠINSKE]],2)</f>
        <v>7</v>
      </c>
      <c r="V1697" s="3">
        <f>IF(WEEKDAY(PlanMasine[[#This Row],[Datum SAS]]-1,2)=7,PlanMasine[[#This Row],[Datum SAS]]-3,PlanMasine[[#This Row],[Datum SAS]]-1)</f>
        <v>45828</v>
      </c>
      <c r="W1697">
        <f>WEEKNUM(PlanMasine[[#This Row],[Column2]],1)</f>
        <v>25</v>
      </c>
    </row>
    <row r="1698" spans="1:23" x14ac:dyDescent="0.25">
      <c r="A1698">
        <v>1029610</v>
      </c>
      <c r="B1698">
        <v>1</v>
      </c>
      <c r="C1698">
        <v>1029629</v>
      </c>
      <c r="D1698" t="s">
        <v>2254</v>
      </c>
      <c r="E1698">
        <v>36</v>
      </c>
      <c r="F1698">
        <v>12</v>
      </c>
      <c r="G1698">
        <v>0</v>
      </c>
      <c r="H1698">
        <v>0</v>
      </c>
      <c r="I1698" t="s">
        <v>5</v>
      </c>
      <c r="J1698" t="s">
        <v>570</v>
      </c>
      <c r="K1698" t="s">
        <v>2255</v>
      </c>
      <c r="L1698" s="3">
        <v>45846</v>
      </c>
      <c r="M16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698" s="3">
        <v>45831</v>
      </c>
      <c r="O1698" s="5">
        <f>IFERROR((PlanMasine[[#This Row],[Norma]]/PlanMasine[[#This Row],[Q]])*(PlanMasine[[#This Row],[Q]]/SUMIF(C:C,PlanMasine[[#This Row],[RN]],B:B)*PlanMasine[[#This Row],[KPLQ]]),0)</f>
        <v>3</v>
      </c>
      <c r="P1698">
        <v>226845</v>
      </c>
      <c r="Q1698">
        <f>COUNTIF(PROMJENA!A:A,PlanMasine[[#This Row],[KPL]]&amp;"-"&amp;PlanMasine[[#This Row],[RN]])</f>
        <v>0</v>
      </c>
      <c r="R1698">
        <f>IFERROR(INDEX(REDOSLIJED!A:A,MATCH(PlanMasine[[#This Row],[KPL]],REDOSLIJED!B:B,0)),MAX(REDOSLIJED!A:A)+1)</f>
        <v>45</v>
      </c>
      <c r="S1698" s="9">
        <f>SUM($M$2:M1698)</f>
        <v>6.4555555555556623</v>
      </c>
      <c r="T1698" s="3">
        <f>PlanMasine[[#This Row],[Datum SAS]]-1</f>
        <v>45830</v>
      </c>
      <c r="U1698">
        <f>WEEKDAY(PlanMasine[[#This Row],[ZAVRŠETAK MAŠINSKE]],2)</f>
        <v>7</v>
      </c>
      <c r="V1698" s="3">
        <f>IF(WEEKDAY(PlanMasine[[#This Row],[Datum SAS]]-1,2)=7,PlanMasine[[#This Row],[Datum SAS]]-3,PlanMasine[[#This Row],[Datum SAS]]-1)</f>
        <v>45828</v>
      </c>
      <c r="W1698">
        <f>WEEKNUM(PlanMasine[[#This Row],[Column2]],1)</f>
        <v>25</v>
      </c>
    </row>
    <row r="1699" spans="1:23" x14ac:dyDescent="0.25">
      <c r="A1699">
        <v>1029610</v>
      </c>
      <c r="B1699">
        <v>1</v>
      </c>
      <c r="C1699">
        <v>1029615</v>
      </c>
      <c r="D1699" t="s">
        <v>2262</v>
      </c>
      <c r="E1699">
        <v>48</v>
      </c>
      <c r="F1699">
        <v>12</v>
      </c>
      <c r="G1699">
        <v>0</v>
      </c>
      <c r="H1699">
        <v>0</v>
      </c>
      <c r="I1699" t="s">
        <v>5</v>
      </c>
      <c r="J1699" t="s">
        <v>570</v>
      </c>
      <c r="K1699" t="s">
        <v>2255</v>
      </c>
      <c r="L1699" s="3">
        <v>45846</v>
      </c>
      <c r="M16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699" s="3">
        <v>45831</v>
      </c>
      <c r="O1699" s="5">
        <f>IFERROR((PlanMasine[[#This Row],[Norma]]/PlanMasine[[#This Row],[Q]])*(PlanMasine[[#This Row],[Q]]/SUMIF(C:C,PlanMasine[[#This Row],[RN]],B:B)*PlanMasine[[#This Row],[KPLQ]]),0)</f>
        <v>4</v>
      </c>
      <c r="P1699">
        <v>226828</v>
      </c>
      <c r="Q1699">
        <f>COUNTIF(PROMJENA!A:A,PlanMasine[[#This Row],[KPL]]&amp;"-"&amp;PlanMasine[[#This Row],[RN]])</f>
        <v>0</v>
      </c>
      <c r="R1699">
        <f>IFERROR(INDEX(REDOSLIJED!A:A,MATCH(PlanMasine[[#This Row],[KPL]],REDOSLIJED!B:B,0)),MAX(REDOSLIJED!A:A)+1)</f>
        <v>45</v>
      </c>
      <c r="S1699" s="9">
        <f>SUM($M$2:M1699)</f>
        <v>6.4583333333334405</v>
      </c>
      <c r="T1699" s="3">
        <f>PlanMasine[[#This Row],[Datum SAS]]-1</f>
        <v>45830</v>
      </c>
      <c r="U1699">
        <f>WEEKDAY(PlanMasine[[#This Row],[ZAVRŠETAK MAŠINSKE]],2)</f>
        <v>7</v>
      </c>
      <c r="V1699" s="3">
        <f>IF(WEEKDAY(PlanMasine[[#This Row],[Datum SAS]]-1,2)=7,PlanMasine[[#This Row],[Datum SAS]]-3,PlanMasine[[#This Row],[Datum SAS]]-1)</f>
        <v>45828</v>
      </c>
      <c r="W1699">
        <f>WEEKNUM(PlanMasine[[#This Row],[Column2]],1)</f>
        <v>25</v>
      </c>
    </row>
    <row r="1700" spans="1:23" x14ac:dyDescent="0.25">
      <c r="A1700">
        <v>1029610</v>
      </c>
      <c r="B1700">
        <v>1</v>
      </c>
      <c r="C1700">
        <v>1029614</v>
      </c>
      <c r="D1700" t="s">
        <v>2257</v>
      </c>
      <c r="E1700">
        <v>48</v>
      </c>
      <c r="F1700">
        <v>12</v>
      </c>
      <c r="G1700">
        <v>0</v>
      </c>
      <c r="H1700">
        <v>0</v>
      </c>
      <c r="I1700" t="s">
        <v>5</v>
      </c>
      <c r="J1700" t="s">
        <v>570</v>
      </c>
      <c r="K1700" t="s">
        <v>2255</v>
      </c>
      <c r="L1700" s="3">
        <v>45846</v>
      </c>
      <c r="M17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00" s="3">
        <v>45831</v>
      </c>
      <c r="O1700" s="5">
        <f>IFERROR((PlanMasine[[#This Row],[Norma]]/PlanMasine[[#This Row],[Q]])*(PlanMasine[[#This Row],[Q]]/SUMIF(C:C,PlanMasine[[#This Row],[RN]],B:B)*PlanMasine[[#This Row],[KPLQ]]),0)</f>
        <v>4</v>
      </c>
      <c r="P1700">
        <v>226827</v>
      </c>
      <c r="Q1700">
        <f>COUNTIF(PROMJENA!A:A,PlanMasine[[#This Row],[KPL]]&amp;"-"&amp;PlanMasine[[#This Row],[RN]])</f>
        <v>0</v>
      </c>
      <c r="R1700">
        <f>IFERROR(INDEX(REDOSLIJED!A:A,MATCH(PlanMasine[[#This Row],[KPL]],REDOSLIJED!B:B,0)),MAX(REDOSLIJED!A:A)+1)</f>
        <v>45</v>
      </c>
      <c r="S1700" s="9">
        <f>SUM($M$2:M1700)</f>
        <v>6.4611111111112187</v>
      </c>
      <c r="T1700" s="3">
        <f>PlanMasine[[#This Row],[Datum SAS]]-1</f>
        <v>45830</v>
      </c>
      <c r="U1700">
        <f>WEEKDAY(PlanMasine[[#This Row],[ZAVRŠETAK MAŠINSKE]],2)</f>
        <v>7</v>
      </c>
      <c r="V1700" s="3">
        <f>IF(WEEKDAY(PlanMasine[[#This Row],[Datum SAS]]-1,2)=7,PlanMasine[[#This Row],[Datum SAS]]-3,PlanMasine[[#This Row],[Datum SAS]]-1)</f>
        <v>45828</v>
      </c>
      <c r="W1700">
        <f>WEEKNUM(PlanMasine[[#This Row],[Column2]],1)</f>
        <v>25</v>
      </c>
    </row>
    <row r="1701" spans="1:23" x14ac:dyDescent="0.25">
      <c r="A1701">
        <v>1029610</v>
      </c>
      <c r="B1701">
        <v>1</v>
      </c>
      <c r="C1701">
        <v>1029626</v>
      </c>
      <c r="D1701" t="s">
        <v>2260</v>
      </c>
      <c r="E1701">
        <v>36</v>
      </c>
      <c r="F1701">
        <v>12</v>
      </c>
      <c r="G1701">
        <v>0</v>
      </c>
      <c r="H1701">
        <v>0</v>
      </c>
      <c r="I1701" t="s">
        <v>5</v>
      </c>
      <c r="J1701" t="s">
        <v>570</v>
      </c>
      <c r="K1701" t="s">
        <v>2255</v>
      </c>
      <c r="L1701" s="3">
        <v>45846</v>
      </c>
      <c r="M17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701" s="3">
        <v>45831</v>
      </c>
      <c r="O1701" s="5">
        <f>IFERROR((PlanMasine[[#This Row],[Norma]]/PlanMasine[[#This Row],[Q]])*(PlanMasine[[#This Row],[Q]]/SUMIF(C:C,PlanMasine[[#This Row],[RN]],B:B)*PlanMasine[[#This Row],[KPLQ]]),0)</f>
        <v>3</v>
      </c>
      <c r="P1701">
        <v>226842</v>
      </c>
      <c r="Q1701">
        <f>COUNTIF(PROMJENA!A:A,PlanMasine[[#This Row],[KPL]]&amp;"-"&amp;PlanMasine[[#This Row],[RN]])</f>
        <v>0</v>
      </c>
      <c r="R1701">
        <f>IFERROR(INDEX(REDOSLIJED!A:A,MATCH(PlanMasine[[#This Row],[KPL]],REDOSLIJED!B:B,0)),MAX(REDOSLIJED!A:A)+1)</f>
        <v>45</v>
      </c>
      <c r="S1701" s="9">
        <f>SUM($M$2:M1701)</f>
        <v>6.4631944444445519</v>
      </c>
      <c r="T1701" s="3">
        <f>PlanMasine[[#This Row],[Datum SAS]]-1</f>
        <v>45830</v>
      </c>
      <c r="U1701">
        <f>WEEKDAY(PlanMasine[[#This Row],[ZAVRŠETAK MAŠINSKE]],2)</f>
        <v>7</v>
      </c>
      <c r="V1701" s="3">
        <f>IF(WEEKDAY(PlanMasine[[#This Row],[Datum SAS]]-1,2)=7,PlanMasine[[#This Row],[Datum SAS]]-3,PlanMasine[[#This Row],[Datum SAS]]-1)</f>
        <v>45828</v>
      </c>
      <c r="W1701">
        <f>WEEKNUM(PlanMasine[[#This Row],[Column2]],1)</f>
        <v>25</v>
      </c>
    </row>
    <row r="1702" spans="1:23" x14ac:dyDescent="0.25">
      <c r="A1702">
        <v>1029610</v>
      </c>
      <c r="B1702">
        <v>1</v>
      </c>
      <c r="C1702">
        <v>1029612</v>
      </c>
      <c r="D1702" t="s">
        <v>2265</v>
      </c>
      <c r="E1702">
        <v>60</v>
      </c>
      <c r="F1702">
        <v>12</v>
      </c>
      <c r="G1702">
        <v>0</v>
      </c>
      <c r="H1702">
        <v>0</v>
      </c>
      <c r="I1702" t="s">
        <v>5</v>
      </c>
      <c r="J1702" t="s">
        <v>570</v>
      </c>
      <c r="K1702" t="s">
        <v>2255</v>
      </c>
      <c r="L1702" s="3">
        <v>45846</v>
      </c>
      <c r="M17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702" s="3">
        <v>45831</v>
      </c>
      <c r="O1702" s="5">
        <f>IFERROR((PlanMasine[[#This Row],[Norma]]/PlanMasine[[#This Row],[Q]])*(PlanMasine[[#This Row],[Q]]/SUMIF(C:C,PlanMasine[[#This Row],[RN]],B:B)*PlanMasine[[#This Row],[KPLQ]]),0)</f>
        <v>5</v>
      </c>
      <c r="P1702">
        <v>226823</v>
      </c>
      <c r="Q1702">
        <f>COUNTIF(PROMJENA!A:A,PlanMasine[[#This Row],[KPL]]&amp;"-"&amp;PlanMasine[[#This Row],[RN]])</f>
        <v>0</v>
      </c>
      <c r="R1702">
        <f>IFERROR(INDEX(REDOSLIJED!A:A,MATCH(PlanMasine[[#This Row],[KPL]],REDOSLIJED!B:B,0)),MAX(REDOSLIJED!A:A)+1)</f>
        <v>45</v>
      </c>
      <c r="S1702" s="9">
        <f>SUM($M$2:M1702)</f>
        <v>6.4666666666667743</v>
      </c>
      <c r="T1702" s="3">
        <f>PlanMasine[[#This Row],[Datum SAS]]-1</f>
        <v>45830</v>
      </c>
      <c r="U1702">
        <f>WEEKDAY(PlanMasine[[#This Row],[ZAVRŠETAK MAŠINSKE]],2)</f>
        <v>7</v>
      </c>
      <c r="V1702" s="3">
        <f>IF(WEEKDAY(PlanMasine[[#This Row],[Datum SAS]]-1,2)=7,PlanMasine[[#This Row],[Datum SAS]]-3,PlanMasine[[#This Row],[Datum SAS]]-1)</f>
        <v>45828</v>
      </c>
      <c r="W1702">
        <f>WEEKNUM(PlanMasine[[#This Row],[Column2]],1)</f>
        <v>25</v>
      </c>
    </row>
    <row r="1703" spans="1:23" x14ac:dyDescent="0.25">
      <c r="A1703">
        <v>1029610</v>
      </c>
      <c r="B1703">
        <v>1</v>
      </c>
      <c r="C1703">
        <v>1029628</v>
      </c>
      <c r="D1703" t="s">
        <v>2258</v>
      </c>
      <c r="E1703">
        <v>36</v>
      </c>
      <c r="F1703">
        <v>12</v>
      </c>
      <c r="G1703">
        <v>0</v>
      </c>
      <c r="H1703">
        <v>0</v>
      </c>
      <c r="I1703" t="s">
        <v>5</v>
      </c>
      <c r="J1703" t="s">
        <v>570</v>
      </c>
      <c r="K1703" t="s">
        <v>2255</v>
      </c>
      <c r="L1703" s="3">
        <v>45846</v>
      </c>
      <c r="M17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703" s="3">
        <v>45831</v>
      </c>
      <c r="O1703" s="5">
        <f>IFERROR((PlanMasine[[#This Row],[Norma]]/PlanMasine[[#This Row],[Q]])*(PlanMasine[[#This Row],[Q]]/SUMIF(C:C,PlanMasine[[#This Row],[RN]],B:B)*PlanMasine[[#This Row],[KPLQ]]),0)</f>
        <v>3</v>
      </c>
      <c r="P1703">
        <v>226844</v>
      </c>
      <c r="Q1703">
        <f>COUNTIF(PROMJENA!A:A,PlanMasine[[#This Row],[KPL]]&amp;"-"&amp;PlanMasine[[#This Row],[RN]])</f>
        <v>0</v>
      </c>
      <c r="R1703">
        <f>IFERROR(INDEX(REDOSLIJED!A:A,MATCH(PlanMasine[[#This Row],[KPL]],REDOSLIJED!B:B,0)),MAX(REDOSLIJED!A:A)+1)</f>
        <v>45</v>
      </c>
      <c r="S1703" s="9">
        <f>SUM($M$2:M1703)</f>
        <v>6.4687500000001075</v>
      </c>
      <c r="T1703" s="3">
        <f>PlanMasine[[#This Row],[Datum SAS]]-1</f>
        <v>45830</v>
      </c>
      <c r="U1703">
        <f>WEEKDAY(PlanMasine[[#This Row],[ZAVRŠETAK MAŠINSKE]],2)</f>
        <v>7</v>
      </c>
      <c r="V1703" s="3">
        <f>IF(WEEKDAY(PlanMasine[[#This Row],[Datum SAS]]-1,2)=7,PlanMasine[[#This Row],[Datum SAS]]-3,PlanMasine[[#This Row],[Datum SAS]]-1)</f>
        <v>45828</v>
      </c>
      <c r="W1703">
        <f>WEEKNUM(PlanMasine[[#This Row],[Column2]],1)</f>
        <v>25</v>
      </c>
    </row>
    <row r="1704" spans="1:23" x14ac:dyDescent="0.25">
      <c r="A1704">
        <v>1029610</v>
      </c>
      <c r="B1704">
        <v>1</v>
      </c>
      <c r="C1704">
        <v>1029611</v>
      </c>
      <c r="D1704" t="s">
        <v>2263</v>
      </c>
      <c r="E1704">
        <v>60</v>
      </c>
      <c r="F1704">
        <v>12</v>
      </c>
      <c r="G1704">
        <v>0</v>
      </c>
      <c r="H1704">
        <v>0</v>
      </c>
      <c r="I1704" t="s">
        <v>5</v>
      </c>
      <c r="J1704" t="s">
        <v>570</v>
      </c>
      <c r="K1704" t="s">
        <v>2255</v>
      </c>
      <c r="L1704" s="3">
        <v>45846</v>
      </c>
      <c r="M17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704" s="3">
        <v>45831</v>
      </c>
      <c r="O1704" s="5">
        <f>IFERROR((PlanMasine[[#This Row],[Norma]]/PlanMasine[[#This Row],[Q]])*(PlanMasine[[#This Row],[Q]]/SUMIF(C:C,PlanMasine[[#This Row],[RN]],B:B)*PlanMasine[[#This Row],[KPLQ]]),0)</f>
        <v>5</v>
      </c>
      <c r="P1704">
        <v>226822</v>
      </c>
      <c r="Q1704">
        <f>COUNTIF(PROMJENA!A:A,PlanMasine[[#This Row],[KPL]]&amp;"-"&amp;PlanMasine[[#This Row],[RN]])</f>
        <v>0</v>
      </c>
      <c r="R1704">
        <f>IFERROR(INDEX(REDOSLIJED!A:A,MATCH(PlanMasine[[#This Row],[KPL]],REDOSLIJED!B:B,0)),MAX(REDOSLIJED!A:A)+1)</f>
        <v>45</v>
      </c>
      <c r="S1704" s="9">
        <f>SUM($M$2:M1704)</f>
        <v>6.4722222222223298</v>
      </c>
      <c r="T1704" s="3">
        <f>PlanMasine[[#This Row],[Datum SAS]]-1</f>
        <v>45830</v>
      </c>
      <c r="U1704">
        <f>WEEKDAY(PlanMasine[[#This Row],[ZAVRŠETAK MAŠINSKE]],2)</f>
        <v>7</v>
      </c>
      <c r="V1704" s="3">
        <f>IF(WEEKDAY(PlanMasine[[#This Row],[Datum SAS]]-1,2)=7,PlanMasine[[#This Row],[Datum SAS]]-3,PlanMasine[[#This Row],[Datum SAS]]-1)</f>
        <v>45828</v>
      </c>
      <c r="W1704">
        <f>WEEKNUM(PlanMasine[[#This Row],[Column2]],1)</f>
        <v>25</v>
      </c>
    </row>
    <row r="1705" spans="1:23" x14ac:dyDescent="0.25">
      <c r="A1705">
        <v>1029610</v>
      </c>
      <c r="B1705">
        <v>1</v>
      </c>
      <c r="C1705">
        <v>1029627</v>
      </c>
      <c r="D1705" t="s">
        <v>2259</v>
      </c>
      <c r="E1705">
        <v>36</v>
      </c>
      <c r="F1705">
        <v>12</v>
      </c>
      <c r="G1705">
        <v>0</v>
      </c>
      <c r="H1705">
        <v>0</v>
      </c>
      <c r="I1705" t="s">
        <v>5</v>
      </c>
      <c r="J1705" t="s">
        <v>570</v>
      </c>
      <c r="K1705" t="s">
        <v>2255</v>
      </c>
      <c r="L1705" s="3">
        <v>45846</v>
      </c>
      <c r="M17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705" s="3">
        <v>45831</v>
      </c>
      <c r="O1705" s="5">
        <f>IFERROR((PlanMasine[[#This Row],[Norma]]/PlanMasine[[#This Row],[Q]])*(PlanMasine[[#This Row],[Q]]/SUMIF(C:C,PlanMasine[[#This Row],[RN]],B:B)*PlanMasine[[#This Row],[KPLQ]]),0)</f>
        <v>3</v>
      </c>
      <c r="P1705">
        <v>226843</v>
      </c>
      <c r="Q1705">
        <f>COUNTIF(PROMJENA!A:A,PlanMasine[[#This Row],[KPL]]&amp;"-"&amp;PlanMasine[[#This Row],[RN]])</f>
        <v>0</v>
      </c>
      <c r="R1705">
        <f>IFERROR(INDEX(REDOSLIJED!A:A,MATCH(PlanMasine[[#This Row],[KPL]],REDOSLIJED!B:B,0)),MAX(REDOSLIJED!A:A)+1)</f>
        <v>45</v>
      </c>
      <c r="S1705" s="9">
        <f>SUM($M$2:M1705)</f>
        <v>6.474305555555663</v>
      </c>
      <c r="T1705" s="3">
        <f>PlanMasine[[#This Row],[Datum SAS]]-1</f>
        <v>45830</v>
      </c>
      <c r="U1705">
        <f>WEEKDAY(PlanMasine[[#This Row],[ZAVRŠETAK MAŠINSKE]],2)</f>
        <v>7</v>
      </c>
      <c r="V1705" s="3">
        <f>IF(WEEKDAY(PlanMasine[[#This Row],[Datum SAS]]-1,2)=7,PlanMasine[[#This Row],[Datum SAS]]-3,PlanMasine[[#This Row],[Datum SAS]]-1)</f>
        <v>45828</v>
      </c>
      <c r="W1705">
        <f>WEEKNUM(PlanMasine[[#This Row],[Column2]],1)</f>
        <v>25</v>
      </c>
    </row>
    <row r="1706" spans="1:23" x14ac:dyDescent="0.25">
      <c r="A1706">
        <v>1029610</v>
      </c>
      <c r="B1706">
        <v>1</v>
      </c>
      <c r="C1706">
        <v>1029613</v>
      </c>
      <c r="D1706" t="s">
        <v>1616</v>
      </c>
      <c r="E1706">
        <v>48</v>
      </c>
      <c r="F1706">
        <v>12</v>
      </c>
      <c r="G1706">
        <v>0</v>
      </c>
      <c r="H1706">
        <v>0</v>
      </c>
      <c r="I1706" t="s">
        <v>5</v>
      </c>
      <c r="J1706" t="s">
        <v>570</v>
      </c>
      <c r="K1706" t="s">
        <v>2255</v>
      </c>
      <c r="L1706" s="3">
        <v>45846</v>
      </c>
      <c r="M17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06" s="3">
        <v>45831</v>
      </c>
      <c r="O1706" s="5">
        <f>IFERROR((PlanMasine[[#This Row],[Norma]]/PlanMasine[[#This Row],[Q]])*(PlanMasine[[#This Row],[Q]]/SUMIF(C:C,PlanMasine[[#This Row],[RN]],B:B)*PlanMasine[[#This Row],[KPLQ]]),0)</f>
        <v>4</v>
      </c>
      <c r="P1706">
        <v>226824</v>
      </c>
      <c r="Q1706">
        <f>COUNTIF(PROMJENA!A:A,PlanMasine[[#This Row],[KPL]]&amp;"-"&amp;PlanMasine[[#This Row],[RN]])</f>
        <v>0</v>
      </c>
      <c r="R1706">
        <f>IFERROR(INDEX(REDOSLIJED!A:A,MATCH(PlanMasine[[#This Row],[KPL]],REDOSLIJED!B:B,0)),MAX(REDOSLIJED!A:A)+1)</f>
        <v>45</v>
      </c>
      <c r="S1706" s="9">
        <f>SUM($M$2:M1706)</f>
        <v>6.4770833333334412</v>
      </c>
      <c r="T1706" s="3">
        <f>PlanMasine[[#This Row],[Datum SAS]]-1</f>
        <v>45830</v>
      </c>
      <c r="U1706">
        <f>WEEKDAY(PlanMasine[[#This Row],[ZAVRŠETAK MAŠINSKE]],2)</f>
        <v>7</v>
      </c>
      <c r="V1706" s="3">
        <f>IF(WEEKDAY(PlanMasine[[#This Row],[Datum SAS]]-1,2)=7,PlanMasine[[#This Row],[Datum SAS]]-3,PlanMasine[[#This Row],[Datum SAS]]-1)</f>
        <v>45828</v>
      </c>
      <c r="W1706">
        <f>WEEKNUM(PlanMasine[[#This Row],[Column2]],1)</f>
        <v>25</v>
      </c>
    </row>
    <row r="1707" spans="1:23" x14ac:dyDescent="0.25">
      <c r="A1707">
        <v>1029610</v>
      </c>
      <c r="B1707">
        <v>1</v>
      </c>
      <c r="C1707">
        <v>1029618</v>
      </c>
      <c r="D1707" t="s">
        <v>2261</v>
      </c>
      <c r="E1707">
        <v>24</v>
      </c>
      <c r="F1707">
        <v>12</v>
      </c>
      <c r="G1707">
        <v>0</v>
      </c>
      <c r="H1707">
        <v>0</v>
      </c>
      <c r="I1707" t="s">
        <v>5</v>
      </c>
      <c r="J1707" t="s">
        <v>570</v>
      </c>
      <c r="K1707" t="s">
        <v>2255</v>
      </c>
      <c r="L1707" s="3">
        <v>45846</v>
      </c>
      <c r="M17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07" s="3">
        <v>45831</v>
      </c>
      <c r="O1707" s="5">
        <f>IFERROR((PlanMasine[[#This Row],[Norma]]/PlanMasine[[#This Row],[Q]])*(PlanMasine[[#This Row],[Q]]/SUMIF(C:C,PlanMasine[[#This Row],[RN]],B:B)*PlanMasine[[#This Row],[KPLQ]]),0)</f>
        <v>2</v>
      </c>
      <c r="P1707">
        <v>226832</v>
      </c>
      <c r="Q1707">
        <f>COUNTIF(PROMJENA!A:A,PlanMasine[[#This Row],[KPL]]&amp;"-"&amp;PlanMasine[[#This Row],[RN]])</f>
        <v>0</v>
      </c>
      <c r="R1707">
        <f>IFERROR(INDEX(REDOSLIJED!A:A,MATCH(PlanMasine[[#This Row],[KPL]],REDOSLIJED!B:B,0)),MAX(REDOSLIJED!A:A)+1)</f>
        <v>45</v>
      </c>
      <c r="S1707" s="9">
        <f>SUM($M$2:M1707)</f>
        <v>6.4784722222223303</v>
      </c>
      <c r="T1707" s="3">
        <f>PlanMasine[[#This Row],[Datum SAS]]-1</f>
        <v>45830</v>
      </c>
      <c r="U1707">
        <f>WEEKDAY(PlanMasine[[#This Row],[ZAVRŠETAK MAŠINSKE]],2)</f>
        <v>7</v>
      </c>
      <c r="V1707" s="3">
        <f>IF(WEEKDAY(PlanMasine[[#This Row],[Datum SAS]]-1,2)=7,PlanMasine[[#This Row],[Datum SAS]]-3,PlanMasine[[#This Row],[Datum SAS]]-1)</f>
        <v>45828</v>
      </c>
      <c r="W1707">
        <f>WEEKNUM(PlanMasine[[#This Row],[Column2]],1)</f>
        <v>25</v>
      </c>
    </row>
    <row r="1708" spans="1:23" x14ac:dyDescent="0.25">
      <c r="A1708">
        <v>1029610</v>
      </c>
      <c r="B1708">
        <v>1</v>
      </c>
      <c r="C1708">
        <v>1029617</v>
      </c>
      <c r="D1708" t="s">
        <v>2266</v>
      </c>
      <c r="E1708">
        <v>24</v>
      </c>
      <c r="F1708">
        <v>12</v>
      </c>
      <c r="G1708">
        <v>0</v>
      </c>
      <c r="H1708">
        <v>0</v>
      </c>
      <c r="I1708" t="s">
        <v>5</v>
      </c>
      <c r="J1708" t="s">
        <v>570</v>
      </c>
      <c r="K1708" t="s">
        <v>2255</v>
      </c>
      <c r="L1708" s="3">
        <v>45846</v>
      </c>
      <c r="M17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08" s="3">
        <v>45831</v>
      </c>
      <c r="O1708" s="5">
        <f>IFERROR((PlanMasine[[#This Row],[Norma]]/PlanMasine[[#This Row],[Q]])*(PlanMasine[[#This Row],[Q]]/SUMIF(C:C,PlanMasine[[#This Row],[RN]],B:B)*PlanMasine[[#This Row],[KPLQ]]),0)</f>
        <v>2</v>
      </c>
      <c r="P1708">
        <v>226831</v>
      </c>
      <c r="Q1708">
        <f>COUNTIF(PROMJENA!A:A,PlanMasine[[#This Row],[KPL]]&amp;"-"&amp;PlanMasine[[#This Row],[RN]])</f>
        <v>0</v>
      </c>
      <c r="R1708">
        <f>IFERROR(INDEX(REDOSLIJED!A:A,MATCH(PlanMasine[[#This Row],[KPL]],REDOSLIJED!B:B,0)),MAX(REDOSLIJED!A:A)+1)</f>
        <v>45</v>
      </c>
      <c r="S1708" s="9">
        <f>SUM($M$2:M1708)</f>
        <v>6.4798611111112194</v>
      </c>
      <c r="T1708" s="3">
        <f>PlanMasine[[#This Row],[Datum SAS]]-1</f>
        <v>45830</v>
      </c>
      <c r="U1708">
        <f>WEEKDAY(PlanMasine[[#This Row],[ZAVRŠETAK MAŠINSKE]],2)</f>
        <v>7</v>
      </c>
      <c r="V1708" s="3">
        <f>IF(WEEKDAY(PlanMasine[[#This Row],[Datum SAS]]-1,2)=7,PlanMasine[[#This Row],[Datum SAS]]-3,PlanMasine[[#This Row],[Datum SAS]]-1)</f>
        <v>45828</v>
      </c>
      <c r="W1708">
        <f>WEEKNUM(PlanMasine[[#This Row],[Column2]],1)</f>
        <v>25</v>
      </c>
    </row>
    <row r="1709" spans="1:23" x14ac:dyDescent="0.25">
      <c r="A1709">
        <v>1029610</v>
      </c>
      <c r="B1709">
        <v>1</v>
      </c>
      <c r="C1709">
        <v>1029619</v>
      </c>
      <c r="D1709" t="s">
        <v>2256</v>
      </c>
      <c r="E1709">
        <v>36</v>
      </c>
      <c r="F1709">
        <v>12</v>
      </c>
      <c r="G1709">
        <v>0</v>
      </c>
      <c r="H1709">
        <v>0</v>
      </c>
      <c r="I1709" t="s">
        <v>5</v>
      </c>
      <c r="J1709" t="s">
        <v>570</v>
      </c>
      <c r="K1709" t="s">
        <v>2255</v>
      </c>
      <c r="L1709" s="3">
        <v>45846</v>
      </c>
      <c r="M17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709" s="3">
        <v>45831</v>
      </c>
      <c r="O1709" s="5">
        <f>IFERROR((PlanMasine[[#This Row],[Norma]]/PlanMasine[[#This Row],[Q]])*(PlanMasine[[#This Row],[Q]]/SUMIF(C:C,PlanMasine[[#This Row],[RN]],B:B)*PlanMasine[[#This Row],[KPLQ]]),0)</f>
        <v>3</v>
      </c>
      <c r="P1709">
        <v>226834</v>
      </c>
      <c r="Q1709">
        <f>COUNTIF(PROMJENA!A:A,PlanMasine[[#This Row],[KPL]]&amp;"-"&amp;PlanMasine[[#This Row],[RN]])</f>
        <v>0</v>
      </c>
      <c r="R1709">
        <f>IFERROR(INDEX(REDOSLIJED!A:A,MATCH(PlanMasine[[#This Row],[KPL]],REDOSLIJED!B:B,0)),MAX(REDOSLIJED!A:A)+1)</f>
        <v>45</v>
      </c>
      <c r="S1709" s="9">
        <f>SUM($M$2:M1709)</f>
        <v>6.4819444444445526</v>
      </c>
      <c r="T1709" s="3">
        <f>PlanMasine[[#This Row],[Datum SAS]]-1</f>
        <v>45830</v>
      </c>
      <c r="U1709">
        <f>WEEKDAY(PlanMasine[[#This Row],[ZAVRŠETAK MAŠINSKE]],2)</f>
        <v>7</v>
      </c>
      <c r="V1709" s="3">
        <f>IF(WEEKDAY(PlanMasine[[#This Row],[Datum SAS]]-1,2)=7,PlanMasine[[#This Row],[Datum SAS]]-3,PlanMasine[[#This Row],[Datum SAS]]-1)</f>
        <v>45828</v>
      </c>
      <c r="W1709">
        <f>WEEKNUM(PlanMasine[[#This Row],[Column2]],1)</f>
        <v>25</v>
      </c>
    </row>
    <row r="1710" spans="1:23" x14ac:dyDescent="0.25">
      <c r="A1710">
        <v>1031208</v>
      </c>
      <c r="B1710">
        <v>12</v>
      </c>
      <c r="C1710">
        <v>1031210</v>
      </c>
      <c r="D1710" t="s">
        <v>1867</v>
      </c>
      <c r="E1710">
        <v>24</v>
      </c>
      <c r="F1710">
        <v>12</v>
      </c>
      <c r="G1710">
        <v>2</v>
      </c>
      <c r="H1710">
        <v>0</v>
      </c>
      <c r="I1710" t="s">
        <v>5</v>
      </c>
      <c r="J1710" t="s">
        <v>570</v>
      </c>
      <c r="K1710" t="s">
        <v>2041</v>
      </c>
      <c r="L1710" s="3">
        <v>45841</v>
      </c>
      <c r="M17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710" s="3">
        <v>45831</v>
      </c>
      <c r="O1710" s="5">
        <f>IFERROR((PlanMasine[[#This Row],[Norma]]/PlanMasine[[#This Row],[Q]])*(PlanMasine[[#This Row],[Q]]/SUMIF(C:C,PlanMasine[[#This Row],[RN]],B:B)*PlanMasine[[#This Row],[KPLQ]]),0)</f>
        <v>24</v>
      </c>
      <c r="P1710">
        <v>222938</v>
      </c>
      <c r="Q1710">
        <f>COUNTIF(PROMJENA!A:A,PlanMasine[[#This Row],[KPL]]&amp;"-"&amp;PlanMasine[[#This Row],[RN]])</f>
        <v>0</v>
      </c>
      <c r="R1710">
        <f>IFERROR(INDEX(REDOSLIJED!A:A,MATCH(PlanMasine[[#This Row],[KPL]],REDOSLIJED!B:B,0)),MAX(REDOSLIJED!A:A)+1)</f>
        <v>45</v>
      </c>
      <c r="S1710" s="9">
        <f>SUM($M$2:M1710)</f>
        <v>6.4986111111112193</v>
      </c>
      <c r="T1710" s="3">
        <f>PlanMasine[[#This Row],[Datum SAS]]-1</f>
        <v>45830</v>
      </c>
      <c r="U1710">
        <f>WEEKDAY(PlanMasine[[#This Row],[ZAVRŠETAK MAŠINSKE]],2)</f>
        <v>7</v>
      </c>
      <c r="V1710" s="3">
        <f>IF(WEEKDAY(PlanMasine[[#This Row],[Datum SAS]]-1,2)=7,PlanMasine[[#This Row],[Datum SAS]]-3,PlanMasine[[#This Row],[Datum SAS]]-1)</f>
        <v>45828</v>
      </c>
      <c r="W1710">
        <f>WEEKNUM(PlanMasine[[#This Row],[Column2]],1)</f>
        <v>25</v>
      </c>
    </row>
    <row r="1711" spans="1:23" x14ac:dyDescent="0.25">
      <c r="A1711">
        <v>1031213</v>
      </c>
      <c r="B1711">
        <v>12</v>
      </c>
      <c r="C1711">
        <v>1031215</v>
      </c>
      <c r="D1711" t="s">
        <v>1867</v>
      </c>
      <c r="E1711">
        <v>24</v>
      </c>
      <c r="F1711">
        <v>12</v>
      </c>
      <c r="G1711">
        <v>0</v>
      </c>
      <c r="H1711">
        <v>0</v>
      </c>
      <c r="I1711" t="s">
        <v>5</v>
      </c>
      <c r="J1711" t="s">
        <v>570</v>
      </c>
      <c r="K1711" t="s">
        <v>2042</v>
      </c>
      <c r="L1711" s="3">
        <v>45841</v>
      </c>
      <c r="M17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711" s="3">
        <v>45831</v>
      </c>
      <c r="O1711" s="5">
        <f>IFERROR((PlanMasine[[#This Row],[Norma]]/PlanMasine[[#This Row],[Q]])*(PlanMasine[[#This Row],[Q]]/SUMIF(C:C,PlanMasine[[#This Row],[RN]],B:B)*PlanMasine[[#This Row],[KPLQ]]),0)</f>
        <v>24</v>
      </c>
      <c r="P1711">
        <v>222938</v>
      </c>
      <c r="Q1711">
        <f>COUNTIF(PROMJENA!A:A,PlanMasine[[#This Row],[KPL]]&amp;"-"&amp;PlanMasine[[#This Row],[RN]])</f>
        <v>0</v>
      </c>
      <c r="R1711">
        <f>IFERROR(INDEX(REDOSLIJED!A:A,MATCH(PlanMasine[[#This Row],[KPL]],REDOSLIJED!B:B,0)),MAX(REDOSLIJED!A:A)+1)</f>
        <v>45</v>
      </c>
      <c r="S1711" s="9">
        <f>SUM($M$2:M1711)</f>
        <v>6.5152777777778859</v>
      </c>
      <c r="T1711" s="3">
        <f>PlanMasine[[#This Row],[Datum SAS]]-1</f>
        <v>45830</v>
      </c>
      <c r="U1711">
        <f>WEEKDAY(PlanMasine[[#This Row],[ZAVRŠETAK MAŠINSKE]],2)</f>
        <v>7</v>
      </c>
      <c r="V1711" s="3">
        <f>IF(WEEKDAY(PlanMasine[[#This Row],[Datum SAS]]-1,2)=7,PlanMasine[[#This Row],[Datum SAS]]-3,PlanMasine[[#This Row],[Datum SAS]]-1)</f>
        <v>45828</v>
      </c>
      <c r="W1711">
        <f>WEEKNUM(PlanMasine[[#This Row],[Column2]],1)</f>
        <v>25</v>
      </c>
    </row>
    <row r="1712" spans="1:23" x14ac:dyDescent="0.25">
      <c r="A1712">
        <v>1031218</v>
      </c>
      <c r="B1712">
        <v>12</v>
      </c>
      <c r="C1712">
        <v>1031221</v>
      </c>
      <c r="D1712" t="s">
        <v>1818</v>
      </c>
      <c r="E1712">
        <v>60</v>
      </c>
      <c r="F1712">
        <v>12</v>
      </c>
      <c r="G1712">
        <v>0</v>
      </c>
      <c r="H1712">
        <v>0</v>
      </c>
      <c r="I1712" t="s">
        <v>5</v>
      </c>
      <c r="J1712" t="s">
        <v>570</v>
      </c>
      <c r="K1712" t="s">
        <v>1819</v>
      </c>
      <c r="L1712" s="3">
        <v>45841</v>
      </c>
      <c r="M17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712" s="3">
        <v>45831</v>
      </c>
      <c r="O1712" s="5">
        <f>IFERROR((PlanMasine[[#This Row],[Norma]]/PlanMasine[[#This Row],[Q]])*(PlanMasine[[#This Row],[Q]]/SUMIF(C:C,PlanMasine[[#This Row],[RN]],B:B)*PlanMasine[[#This Row],[KPLQ]]),0)</f>
        <v>60</v>
      </c>
      <c r="P1712">
        <v>222943</v>
      </c>
      <c r="Q1712">
        <f>COUNTIF(PROMJENA!A:A,PlanMasine[[#This Row],[KPL]]&amp;"-"&amp;PlanMasine[[#This Row],[RN]])</f>
        <v>0</v>
      </c>
      <c r="R1712">
        <f>IFERROR(INDEX(REDOSLIJED!A:A,MATCH(PlanMasine[[#This Row],[KPL]],REDOSLIJED!B:B,0)),MAX(REDOSLIJED!A:A)+1)</f>
        <v>45</v>
      </c>
      <c r="S1712" s="9">
        <f>SUM($M$2:M1712)</f>
        <v>6.5569444444445528</v>
      </c>
      <c r="T1712" s="3">
        <f>PlanMasine[[#This Row],[Datum SAS]]-1</f>
        <v>45830</v>
      </c>
      <c r="U1712">
        <f>WEEKDAY(PlanMasine[[#This Row],[ZAVRŠETAK MAŠINSKE]],2)</f>
        <v>7</v>
      </c>
      <c r="V1712" s="3">
        <f>IF(WEEKDAY(PlanMasine[[#This Row],[Datum SAS]]-1,2)=7,PlanMasine[[#This Row],[Datum SAS]]-3,PlanMasine[[#This Row],[Datum SAS]]-1)</f>
        <v>45828</v>
      </c>
      <c r="W1712">
        <f>WEEKNUM(PlanMasine[[#This Row],[Column2]],1)</f>
        <v>25</v>
      </c>
    </row>
    <row r="1713" spans="1:23" x14ac:dyDescent="0.25">
      <c r="A1713">
        <v>1031218</v>
      </c>
      <c r="B1713">
        <v>12</v>
      </c>
      <c r="C1713">
        <v>1031222</v>
      </c>
      <c r="D1713" t="s">
        <v>2045</v>
      </c>
      <c r="E1713">
        <v>48</v>
      </c>
      <c r="F1713">
        <v>12</v>
      </c>
      <c r="G1713">
        <v>0</v>
      </c>
      <c r="H1713">
        <v>0</v>
      </c>
      <c r="I1713" t="s">
        <v>5</v>
      </c>
      <c r="J1713" t="s">
        <v>570</v>
      </c>
      <c r="K1713" t="s">
        <v>1819</v>
      </c>
      <c r="L1713" s="3">
        <v>45841</v>
      </c>
      <c r="M17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3.3333333333333333E-2</v>
      </c>
      <c r="N1713" s="3">
        <v>45831</v>
      </c>
      <c r="O1713" s="5">
        <f>IFERROR((PlanMasine[[#This Row],[Norma]]/PlanMasine[[#This Row],[Q]])*(PlanMasine[[#This Row],[Q]]/SUMIF(C:C,PlanMasine[[#This Row],[RN]],B:B)*PlanMasine[[#This Row],[KPLQ]]),0)</f>
        <v>48</v>
      </c>
      <c r="P1713">
        <v>222944</v>
      </c>
      <c r="Q1713">
        <f>COUNTIF(PROMJENA!A:A,PlanMasine[[#This Row],[KPL]]&amp;"-"&amp;PlanMasine[[#This Row],[RN]])</f>
        <v>0</v>
      </c>
      <c r="R1713">
        <f>IFERROR(INDEX(REDOSLIJED!A:A,MATCH(PlanMasine[[#This Row],[KPL]],REDOSLIJED!B:B,0)),MAX(REDOSLIJED!A:A)+1)</f>
        <v>45</v>
      </c>
      <c r="S1713" s="9">
        <f>SUM($M$2:M1713)</f>
        <v>6.590277777777886</v>
      </c>
      <c r="T1713" s="3">
        <f>PlanMasine[[#This Row],[Datum SAS]]-1</f>
        <v>45830</v>
      </c>
      <c r="U1713">
        <f>WEEKDAY(PlanMasine[[#This Row],[ZAVRŠETAK MAŠINSKE]],2)</f>
        <v>7</v>
      </c>
      <c r="V1713" s="3">
        <f>IF(WEEKDAY(PlanMasine[[#This Row],[Datum SAS]]-1,2)=7,PlanMasine[[#This Row],[Datum SAS]]-3,PlanMasine[[#This Row],[Datum SAS]]-1)</f>
        <v>45828</v>
      </c>
      <c r="W1713">
        <f>WEEKNUM(PlanMasine[[#This Row],[Column2]],1)</f>
        <v>25</v>
      </c>
    </row>
    <row r="1714" spans="1:23" x14ac:dyDescent="0.25">
      <c r="A1714">
        <v>1031218</v>
      </c>
      <c r="B1714">
        <v>12</v>
      </c>
      <c r="C1714">
        <v>1031223</v>
      </c>
      <c r="D1714" t="s">
        <v>2043</v>
      </c>
      <c r="E1714">
        <v>12</v>
      </c>
      <c r="F1714">
        <v>12</v>
      </c>
      <c r="G1714">
        <v>0</v>
      </c>
      <c r="H1714">
        <v>0</v>
      </c>
      <c r="I1714" t="s">
        <v>5</v>
      </c>
      <c r="J1714" t="s">
        <v>570</v>
      </c>
      <c r="K1714" t="s">
        <v>1819</v>
      </c>
      <c r="L1714" s="3">
        <v>45841</v>
      </c>
      <c r="M17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14" s="3">
        <v>45831</v>
      </c>
      <c r="O1714" s="5">
        <f>IFERROR((PlanMasine[[#This Row],[Norma]]/PlanMasine[[#This Row],[Q]])*(PlanMasine[[#This Row],[Q]]/SUMIF(C:C,PlanMasine[[#This Row],[RN]],B:B)*PlanMasine[[#This Row],[KPLQ]]),0)</f>
        <v>12</v>
      </c>
      <c r="P1714">
        <v>222945</v>
      </c>
      <c r="Q1714">
        <f>COUNTIF(PROMJENA!A:A,PlanMasine[[#This Row],[KPL]]&amp;"-"&amp;PlanMasine[[#This Row],[RN]])</f>
        <v>0</v>
      </c>
      <c r="R1714">
        <f>IFERROR(INDEX(REDOSLIJED!A:A,MATCH(PlanMasine[[#This Row],[KPL]],REDOSLIJED!B:B,0)),MAX(REDOSLIJED!A:A)+1)</f>
        <v>45</v>
      </c>
      <c r="S1714" s="9">
        <f>SUM($M$2:M1714)</f>
        <v>6.5986111111112198</v>
      </c>
      <c r="T1714" s="3">
        <f>PlanMasine[[#This Row],[Datum SAS]]-1</f>
        <v>45830</v>
      </c>
      <c r="U1714">
        <f>WEEKDAY(PlanMasine[[#This Row],[ZAVRŠETAK MAŠINSKE]],2)</f>
        <v>7</v>
      </c>
      <c r="V1714" s="3">
        <f>IF(WEEKDAY(PlanMasine[[#This Row],[Datum SAS]]-1,2)=7,PlanMasine[[#This Row],[Datum SAS]]-3,PlanMasine[[#This Row],[Datum SAS]]-1)</f>
        <v>45828</v>
      </c>
      <c r="W1714">
        <f>WEEKNUM(PlanMasine[[#This Row],[Column2]],1)</f>
        <v>25</v>
      </c>
    </row>
    <row r="1715" spans="1:23" x14ac:dyDescent="0.25">
      <c r="A1715">
        <v>1031218</v>
      </c>
      <c r="B1715">
        <v>12</v>
      </c>
      <c r="C1715">
        <v>1031231</v>
      </c>
      <c r="D1715" t="s">
        <v>2044</v>
      </c>
      <c r="E1715">
        <v>36</v>
      </c>
      <c r="F1715">
        <v>12</v>
      </c>
      <c r="G1715">
        <v>0</v>
      </c>
      <c r="H1715">
        <v>0</v>
      </c>
      <c r="I1715" t="s">
        <v>5</v>
      </c>
      <c r="J1715" t="s">
        <v>570</v>
      </c>
      <c r="K1715" t="s">
        <v>1819</v>
      </c>
      <c r="L1715" s="3">
        <v>45841</v>
      </c>
      <c r="M17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2.5000000000000001E-2</v>
      </c>
      <c r="N1715" s="3">
        <v>45831</v>
      </c>
      <c r="O1715" s="5">
        <f>IFERROR((PlanMasine[[#This Row],[Norma]]/PlanMasine[[#This Row],[Q]])*(PlanMasine[[#This Row],[Q]]/SUMIF(C:C,PlanMasine[[#This Row],[RN]],B:B)*PlanMasine[[#This Row],[KPLQ]]),0)</f>
        <v>36</v>
      </c>
      <c r="P1715">
        <v>222953</v>
      </c>
      <c r="Q1715">
        <f>COUNTIF(PROMJENA!A:A,PlanMasine[[#This Row],[KPL]]&amp;"-"&amp;PlanMasine[[#This Row],[RN]])</f>
        <v>0</v>
      </c>
      <c r="R1715">
        <f>IFERROR(INDEX(REDOSLIJED!A:A,MATCH(PlanMasine[[#This Row],[KPL]],REDOSLIJED!B:B,0)),MAX(REDOSLIJED!A:A)+1)</f>
        <v>45</v>
      </c>
      <c r="S1715" s="9">
        <f>SUM($M$2:M1715)</f>
        <v>6.6236111111112201</v>
      </c>
      <c r="T1715" s="3">
        <f>PlanMasine[[#This Row],[Datum SAS]]-1</f>
        <v>45830</v>
      </c>
      <c r="U1715">
        <f>WEEKDAY(PlanMasine[[#This Row],[ZAVRŠETAK MAŠINSKE]],2)</f>
        <v>7</v>
      </c>
      <c r="V1715" s="3">
        <f>IF(WEEKDAY(PlanMasine[[#This Row],[Datum SAS]]-1,2)=7,PlanMasine[[#This Row],[Datum SAS]]-3,PlanMasine[[#This Row],[Datum SAS]]-1)</f>
        <v>45828</v>
      </c>
      <c r="W1715">
        <f>WEEKNUM(PlanMasine[[#This Row],[Column2]],1)</f>
        <v>25</v>
      </c>
    </row>
    <row r="1716" spans="1:23" x14ac:dyDescent="0.25">
      <c r="A1716">
        <v>1031234</v>
      </c>
      <c r="B1716">
        <v>12</v>
      </c>
      <c r="C1716">
        <v>1031240</v>
      </c>
      <c r="D1716" t="s">
        <v>2046</v>
      </c>
      <c r="E1716">
        <v>24</v>
      </c>
      <c r="F1716">
        <v>12</v>
      </c>
      <c r="G1716">
        <v>0</v>
      </c>
      <c r="H1716">
        <v>0</v>
      </c>
      <c r="I1716" t="s">
        <v>5</v>
      </c>
      <c r="J1716" t="s">
        <v>570</v>
      </c>
      <c r="K1716" t="s">
        <v>1821</v>
      </c>
      <c r="L1716" s="3">
        <v>45841</v>
      </c>
      <c r="M17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716" s="3">
        <v>45831</v>
      </c>
      <c r="O1716" s="5">
        <f>IFERROR((PlanMasine[[#This Row],[Norma]]/PlanMasine[[#This Row],[Q]])*(PlanMasine[[#This Row],[Q]]/SUMIF(C:C,PlanMasine[[#This Row],[RN]],B:B)*PlanMasine[[#This Row],[KPLQ]]),0)</f>
        <v>24</v>
      </c>
      <c r="P1716">
        <v>222958</v>
      </c>
      <c r="Q1716">
        <f>COUNTIF(PROMJENA!A:A,PlanMasine[[#This Row],[KPL]]&amp;"-"&amp;PlanMasine[[#This Row],[RN]])</f>
        <v>0</v>
      </c>
      <c r="R1716">
        <f>IFERROR(INDEX(REDOSLIJED!A:A,MATCH(PlanMasine[[#This Row],[KPL]],REDOSLIJED!B:B,0)),MAX(REDOSLIJED!A:A)+1)</f>
        <v>45</v>
      </c>
      <c r="S1716" s="9">
        <f>SUM($M$2:M1716)</f>
        <v>6.6402777777778867</v>
      </c>
      <c r="T1716" s="3">
        <f>PlanMasine[[#This Row],[Datum SAS]]-1</f>
        <v>45830</v>
      </c>
      <c r="U1716">
        <f>WEEKDAY(PlanMasine[[#This Row],[ZAVRŠETAK MAŠINSKE]],2)</f>
        <v>7</v>
      </c>
      <c r="V1716" s="3">
        <f>IF(WEEKDAY(PlanMasine[[#This Row],[Datum SAS]]-1,2)=7,PlanMasine[[#This Row],[Datum SAS]]-3,PlanMasine[[#This Row],[Datum SAS]]-1)</f>
        <v>45828</v>
      </c>
      <c r="W1716">
        <f>WEEKNUM(PlanMasine[[#This Row],[Column2]],1)</f>
        <v>25</v>
      </c>
    </row>
    <row r="1717" spans="1:23" x14ac:dyDescent="0.25">
      <c r="A1717">
        <v>1031234</v>
      </c>
      <c r="B1717">
        <v>12</v>
      </c>
      <c r="C1717">
        <v>1031238</v>
      </c>
      <c r="D1717" t="s">
        <v>1820</v>
      </c>
      <c r="E1717">
        <v>72</v>
      </c>
      <c r="F1717">
        <v>12</v>
      </c>
      <c r="G1717">
        <v>0</v>
      </c>
      <c r="H1717">
        <v>0</v>
      </c>
      <c r="I1717" t="s">
        <v>5</v>
      </c>
      <c r="J1717" t="s">
        <v>570</v>
      </c>
      <c r="K1717" t="s">
        <v>1821</v>
      </c>
      <c r="L1717" s="3">
        <v>45841</v>
      </c>
      <c r="M17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0.05</v>
      </c>
      <c r="N1717" s="3">
        <v>45831</v>
      </c>
      <c r="O1717" s="5">
        <f>IFERROR((PlanMasine[[#This Row],[Norma]]/PlanMasine[[#This Row],[Q]])*(PlanMasine[[#This Row],[Q]]/SUMIF(C:C,PlanMasine[[#This Row],[RN]],B:B)*PlanMasine[[#This Row],[KPLQ]]),0)</f>
        <v>72</v>
      </c>
      <c r="P1717">
        <v>222956</v>
      </c>
      <c r="Q1717">
        <f>COUNTIF(PROMJENA!A:A,PlanMasine[[#This Row],[KPL]]&amp;"-"&amp;PlanMasine[[#This Row],[RN]])</f>
        <v>0</v>
      </c>
      <c r="R1717">
        <f>IFERROR(INDEX(REDOSLIJED!A:A,MATCH(PlanMasine[[#This Row],[KPL]],REDOSLIJED!B:B,0)),MAX(REDOSLIJED!A:A)+1)</f>
        <v>45</v>
      </c>
      <c r="S1717" s="9">
        <f>SUM($M$2:M1717)</f>
        <v>6.6902777777778866</v>
      </c>
      <c r="T1717" s="3">
        <f>PlanMasine[[#This Row],[Datum SAS]]-1</f>
        <v>45830</v>
      </c>
      <c r="U1717">
        <f>WEEKDAY(PlanMasine[[#This Row],[ZAVRŠETAK MAŠINSKE]],2)</f>
        <v>7</v>
      </c>
      <c r="V1717" s="3">
        <f>IF(WEEKDAY(PlanMasine[[#This Row],[Datum SAS]]-1,2)=7,PlanMasine[[#This Row],[Datum SAS]]-3,PlanMasine[[#This Row],[Datum SAS]]-1)</f>
        <v>45828</v>
      </c>
      <c r="W1717">
        <f>WEEKNUM(PlanMasine[[#This Row],[Column2]],1)</f>
        <v>25</v>
      </c>
    </row>
    <row r="1718" spans="1:23" x14ac:dyDescent="0.25">
      <c r="A1718">
        <v>1031246</v>
      </c>
      <c r="B1718">
        <v>12</v>
      </c>
      <c r="C1718">
        <v>1031247</v>
      </c>
      <c r="D1718" t="s">
        <v>2047</v>
      </c>
      <c r="E1718">
        <v>60</v>
      </c>
      <c r="F1718">
        <v>12</v>
      </c>
      <c r="G1718">
        <v>0</v>
      </c>
      <c r="H1718">
        <v>0</v>
      </c>
      <c r="I1718" t="s">
        <v>5</v>
      </c>
      <c r="J1718" t="s">
        <v>570</v>
      </c>
      <c r="K1718" t="s">
        <v>2048</v>
      </c>
      <c r="L1718" s="3">
        <v>45841</v>
      </c>
      <c r="M17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718" s="3">
        <v>45831</v>
      </c>
      <c r="O1718" s="5">
        <f>IFERROR((PlanMasine[[#This Row],[Norma]]/PlanMasine[[#This Row],[Q]])*(PlanMasine[[#This Row],[Q]]/SUMIF(C:C,PlanMasine[[#This Row],[RN]],B:B)*PlanMasine[[#This Row],[KPLQ]]),0)</f>
        <v>60</v>
      </c>
      <c r="P1718">
        <v>222924</v>
      </c>
      <c r="Q1718">
        <f>COUNTIF(PROMJENA!A:A,PlanMasine[[#This Row],[KPL]]&amp;"-"&amp;PlanMasine[[#This Row],[RN]])</f>
        <v>0</v>
      </c>
      <c r="R1718">
        <f>IFERROR(INDEX(REDOSLIJED!A:A,MATCH(PlanMasine[[#This Row],[KPL]],REDOSLIJED!B:B,0)),MAX(REDOSLIJED!A:A)+1)</f>
        <v>45</v>
      </c>
      <c r="S1718" s="9">
        <f>SUM($M$2:M1718)</f>
        <v>6.7319444444445535</v>
      </c>
      <c r="T1718" s="3">
        <f>PlanMasine[[#This Row],[Datum SAS]]-1</f>
        <v>45830</v>
      </c>
      <c r="U1718">
        <f>WEEKDAY(PlanMasine[[#This Row],[ZAVRŠETAK MAŠINSKE]],2)</f>
        <v>7</v>
      </c>
      <c r="V1718" s="3">
        <f>IF(WEEKDAY(PlanMasine[[#This Row],[Datum SAS]]-1,2)=7,PlanMasine[[#This Row],[Datum SAS]]-3,PlanMasine[[#This Row],[Datum SAS]]-1)</f>
        <v>45828</v>
      </c>
      <c r="W1718">
        <f>WEEKNUM(PlanMasine[[#This Row],[Column2]],1)</f>
        <v>25</v>
      </c>
    </row>
    <row r="1719" spans="1:23" x14ac:dyDescent="0.25">
      <c r="A1719">
        <v>1031251</v>
      </c>
      <c r="B1719">
        <v>12</v>
      </c>
      <c r="C1719">
        <v>1031252</v>
      </c>
      <c r="D1719" t="s">
        <v>2049</v>
      </c>
      <c r="E1719">
        <v>60</v>
      </c>
      <c r="F1719">
        <v>12</v>
      </c>
      <c r="G1719">
        <v>0</v>
      </c>
      <c r="H1719">
        <v>0</v>
      </c>
      <c r="I1719" t="s">
        <v>5</v>
      </c>
      <c r="J1719" t="s">
        <v>570</v>
      </c>
      <c r="K1719" t="s">
        <v>2050</v>
      </c>
      <c r="L1719" s="3">
        <v>45841</v>
      </c>
      <c r="M17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719" s="3">
        <v>45831</v>
      </c>
      <c r="O1719" s="5">
        <f>IFERROR((PlanMasine[[#This Row],[Norma]]/PlanMasine[[#This Row],[Q]])*(PlanMasine[[#This Row],[Q]]/SUMIF(C:C,PlanMasine[[#This Row],[RN]],B:B)*PlanMasine[[#This Row],[KPLQ]]),0)</f>
        <v>60</v>
      </c>
      <c r="P1719">
        <v>222925</v>
      </c>
      <c r="Q1719">
        <f>COUNTIF(PROMJENA!A:A,PlanMasine[[#This Row],[KPL]]&amp;"-"&amp;PlanMasine[[#This Row],[RN]])</f>
        <v>0</v>
      </c>
      <c r="R1719">
        <f>IFERROR(INDEX(REDOSLIJED!A:A,MATCH(PlanMasine[[#This Row],[KPL]],REDOSLIJED!B:B,0)),MAX(REDOSLIJED!A:A)+1)</f>
        <v>45</v>
      </c>
      <c r="S1719" s="9">
        <f>SUM($M$2:M1719)</f>
        <v>6.7736111111112205</v>
      </c>
      <c r="T1719" s="3">
        <f>PlanMasine[[#This Row],[Datum SAS]]-1</f>
        <v>45830</v>
      </c>
      <c r="U1719">
        <f>WEEKDAY(PlanMasine[[#This Row],[ZAVRŠETAK MAŠINSKE]],2)</f>
        <v>7</v>
      </c>
      <c r="V1719" s="3">
        <f>IF(WEEKDAY(PlanMasine[[#This Row],[Datum SAS]]-1,2)=7,PlanMasine[[#This Row],[Datum SAS]]-3,PlanMasine[[#This Row],[Datum SAS]]-1)</f>
        <v>45828</v>
      </c>
      <c r="W1719">
        <f>WEEKNUM(PlanMasine[[#This Row],[Column2]],1)</f>
        <v>25</v>
      </c>
    </row>
    <row r="1720" spans="1:23" x14ac:dyDescent="0.25">
      <c r="A1720">
        <v>1034481</v>
      </c>
      <c r="B1720">
        <v>5</v>
      </c>
      <c r="C1720">
        <v>1034491</v>
      </c>
      <c r="D1720" t="s">
        <v>2502</v>
      </c>
      <c r="E1720">
        <v>25</v>
      </c>
      <c r="F1720">
        <v>5</v>
      </c>
      <c r="G1720">
        <v>0</v>
      </c>
      <c r="H1720">
        <v>0</v>
      </c>
      <c r="I1720" t="s">
        <v>5</v>
      </c>
      <c r="J1720" t="s">
        <v>570</v>
      </c>
      <c r="K1720" t="s">
        <v>2503</v>
      </c>
      <c r="L1720" s="3">
        <v>45860</v>
      </c>
      <c r="M17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720" s="3">
        <v>45831</v>
      </c>
      <c r="O1720" s="5">
        <f>IFERROR((PlanMasine[[#This Row],[Norma]]/PlanMasine[[#This Row],[Q]])*(PlanMasine[[#This Row],[Q]]/SUMIF(C:C,PlanMasine[[#This Row],[RN]],B:B)*PlanMasine[[#This Row],[KPLQ]]),0)</f>
        <v>25</v>
      </c>
      <c r="P1720">
        <v>202737</v>
      </c>
      <c r="Q1720">
        <f>COUNTIF(PROMJENA!A:A,PlanMasine[[#This Row],[KPL]]&amp;"-"&amp;PlanMasine[[#This Row],[RN]])</f>
        <v>0</v>
      </c>
      <c r="R1720">
        <f>IFERROR(INDEX(REDOSLIJED!A:A,MATCH(PlanMasine[[#This Row],[KPL]],REDOSLIJED!B:B,0)),MAX(REDOSLIJED!A:A)+1)</f>
        <v>45</v>
      </c>
      <c r="S1720" s="9">
        <f>SUM($M$2:M1720)</f>
        <v>6.7909722222223312</v>
      </c>
      <c r="T1720" s="3">
        <f>PlanMasine[[#This Row],[Datum SAS]]-1</f>
        <v>45830</v>
      </c>
      <c r="U1720">
        <f>WEEKDAY(PlanMasine[[#This Row],[ZAVRŠETAK MAŠINSKE]],2)</f>
        <v>7</v>
      </c>
      <c r="V1720" s="3">
        <f>IF(WEEKDAY(PlanMasine[[#This Row],[Datum SAS]]-1,2)=7,PlanMasine[[#This Row],[Datum SAS]]-3,PlanMasine[[#This Row],[Datum SAS]]-1)</f>
        <v>45828</v>
      </c>
      <c r="W1720">
        <f>WEEKNUM(PlanMasine[[#This Row],[Column2]],1)</f>
        <v>25</v>
      </c>
    </row>
    <row r="1721" spans="1:23" x14ac:dyDescent="0.25">
      <c r="A1721">
        <v>1037785</v>
      </c>
      <c r="B1721">
        <v>6</v>
      </c>
      <c r="C1721">
        <v>1037787</v>
      </c>
      <c r="D1721" t="s">
        <v>1867</v>
      </c>
      <c r="E1721">
        <v>12</v>
      </c>
      <c r="F1721">
        <v>6</v>
      </c>
      <c r="G1721">
        <v>0</v>
      </c>
      <c r="H1721">
        <v>0</v>
      </c>
      <c r="I1721" t="s">
        <v>5</v>
      </c>
      <c r="J1721" t="s">
        <v>570</v>
      </c>
      <c r="K1721" t="s">
        <v>2504</v>
      </c>
      <c r="L1721" s="3">
        <v>45841</v>
      </c>
      <c r="M17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21" s="3">
        <v>45831</v>
      </c>
      <c r="O1721" s="5">
        <f>IFERROR((PlanMasine[[#This Row],[Norma]]/PlanMasine[[#This Row],[Q]])*(PlanMasine[[#This Row],[Q]]/SUMIF(C:C,PlanMasine[[#This Row],[RN]],B:B)*PlanMasine[[#This Row],[KPLQ]]),0)</f>
        <v>12</v>
      </c>
      <c r="P1721">
        <v>222938</v>
      </c>
      <c r="Q1721">
        <f>COUNTIF(PROMJENA!A:A,PlanMasine[[#This Row],[KPL]]&amp;"-"&amp;PlanMasine[[#This Row],[RN]])</f>
        <v>0</v>
      </c>
      <c r="R1721">
        <f>IFERROR(INDEX(REDOSLIJED!A:A,MATCH(PlanMasine[[#This Row],[KPL]],REDOSLIJED!B:B,0)),MAX(REDOSLIJED!A:A)+1)</f>
        <v>45</v>
      </c>
      <c r="S1721" s="9">
        <f>SUM($M$2:M1721)</f>
        <v>6.799305555555665</v>
      </c>
      <c r="T1721" s="3">
        <f>PlanMasine[[#This Row],[Datum SAS]]-1</f>
        <v>45830</v>
      </c>
      <c r="U1721">
        <f>WEEKDAY(PlanMasine[[#This Row],[ZAVRŠETAK MAŠINSKE]],2)</f>
        <v>7</v>
      </c>
      <c r="V1721" s="3">
        <f>IF(WEEKDAY(PlanMasine[[#This Row],[Datum SAS]]-1,2)=7,PlanMasine[[#This Row],[Datum SAS]]-3,PlanMasine[[#This Row],[Datum SAS]]-1)</f>
        <v>45828</v>
      </c>
      <c r="W1721">
        <f>WEEKNUM(PlanMasine[[#This Row],[Column2]],1)</f>
        <v>25</v>
      </c>
    </row>
    <row r="1722" spans="1:23" x14ac:dyDescent="0.25">
      <c r="A1722">
        <v>1037790</v>
      </c>
      <c r="B1722">
        <v>6</v>
      </c>
      <c r="C1722">
        <v>1037792</v>
      </c>
      <c r="D1722" t="s">
        <v>1867</v>
      </c>
      <c r="E1722">
        <v>12</v>
      </c>
      <c r="F1722">
        <v>6</v>
      </c>
      <c r="G1722">
        <v>0</v>
      </c>
      <c r="H1722">
        <v>0</v>
      </c>
      <c r="I1722" t="s">
        <v>5</v>
      </c>
      <c r="J1722" t="s">
        <v>570</v>
      </c>
      <c r="K1722" t="s">
        <v>2505</v>
      </c>
      <c r="L1722" s="3">
        <v>45841</v>
      </c>
      <c r="M17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22" s="3">
        <v>45831</v>
      </c>
      <c r="O1722" s="5">
        <f>IFERROR((PlanMasine[[#This Row],[Norma]]/PlanMasine[[#This Row],[Q]])*(PlanMasine[[#This Row],[Q]]/SUMIF(C:C,PlanMasine[[#This Row],[RN]],B:B)*PlanMasine[[#This Row],[KPLQ]]),0)</f>
        <v>12</v>
      </c>
      <c r="P1722">
        <v>222938</v>
      </c>
      <c r="Q1722">
        <f>COUNTIF(PROMJENA!A:A,PlanMasine[[#This Row],[KPL]]&amp;"-"&amp;PlanMasine[[#This Row],[RN]])</f>
        <v>0</v>
      </c>
      <c r="R1722">
        <f>IFERROR(INDEX(REDOSLIJED!A:A,MATCH(PlanMasine[[#This Row],[KPL]],REDOSLIJED!B:B,0)),MAX(REDOSLIJED!A:A)+1)</f>
        <v>45</v>
      </c>
      <c r="S1722" s="9">
        <f>SUM($M$2:M1722)</f>
        <v>6.8076388888889987</v>
      </c>
      <c r="T1722" s="3">
        <f>PlanMasine[[#This Row],[Datum SAS]]-1</f>
        <v>45830</v>
      </c>
      <c r="U1722">
        <f>WEEKDAY(PlanMasine[[#This Row],[ZAVRŠETAK MAŠINSKE]],2)</f>
        <v>7</v>
      </c>
      <c r="V1722" s="3">
        <f>IF(WEEKDAY(PlanMasine[[#This Row],[Datum SAS]]-1,2)=7,PlanMasine[[#This Row],[Datum SAS]]-3,PlanMasine[[#This Row],[Datum SAS]]-1)</f>
        <v>45828</v>
      </c>
      <c r="W1722">
        <f>WEEKNUM(PlanMasine[[#This Row],[Column2]],1)</f>
        <v>25</v>
      </c>
    </row>
    <row r="1723" spans="1:23" x14ac:dyDescent="0.25">
      <c r="A1723">
        <v>1016830</v>
      </c>
      <c r="B1723">
        <v>1</v>
      </c>
      <c r="C1723">
        <v>1016827</v>
      </c>
      <c r="D1723" t="s">
        <v>1976</v>
      </c>
      <c r="E1723">
        <v>4</v>
      </c>
      <c r="F1723">
        <v>4</v>
      </c>
      <c r="G1723">
        <v>0</v>
      </c>
      <c r="H1723">
        <v>0</v>
      </c>
      <c r="I1723" t="s">
        <v>5</v>
      </c>
      <c r="J1723" t="s">
        <v>570</v>
      </c>
      <c r="K1723" t="s">
        <v>2205</v>
      </c>
      <c r="L1723" s="3">
        <v>45845</v>
      </c>
      <c r="M17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23" s="3">
        <v>45832</v>
      </c>
      <c r="O1723" s="5">
        <f>IFERROR((PlanMasine[[#This Row],[Norma]]/PlanMasine[[#This Row],[Q]])*(PlanMasine[[#This Row],[Q]]/SUMIF(C:C,PlanMasine[[#This Row],[RN]],B:B)*PlanMasine[[#This Row],[KPLQ]]),0)</f>
        <v>1</v>
      </c>
      <c r="P1723">
        <v>120880</v>
      </c>
      <c r="Q1723">
        <f>COUNTIF(PROMJENA!A:A,PlanMasine[[#This Row],[KPL]]&amp;"-"&amp;PlanMasine[[#This Row],[RN]])</f>
        <v>0</v>
      </c>
      <c r="R1723">
        <f>IFERROR(INDEX(REDOSLIJED!A:A,MATCH(PlanMasine[[#This Row],[KPL]],REDOSLIJED!B:B,0)),MAX(REDOSLIJED!A:A)+1)</f>
        <v>45</v>
      </c>
      <c r="S1723" s="9">
        <f>SUM($M$2:M1723)</f>
        <v>6.8083333333334428</v>
      </c>
      <c r="T1723" s="3">
        <f>PlanMasine[[#This Row],[Datum SAS]]-1</f>
        <v>45831</v>
      </c>
      <c r="U1723">
        <f>WEEKDAY(PlanMasine[[#This Row],[ZAVRŠETAK MAŠINSKE]],2)</f>
        <v>1</v>
      </c>
      <c r="V1723" s="3">
        <f>IF(WEEKDAY(PlanMasine[[#This Row],[Datum SAS]]-1,2)=7,PlanMasine[[#This Row],[Datum SAS]]-3,PlanMasine[[#This Row],[Datum SAS]]-1)</f>
        <v>45831</v>
      </c>
      <c r="W1723">
        <f>WEEKNUM(PlanMasine[[#This Row],[Column2]],1)</f>
        <v>26</v>
      </c>
    </row>
    <row r="1724" spans="1:23" x14ac:dyDescent="0.25">
      <c r="A1724">
        <v>1016830</v>
      </c>
      <c r="B1724">
        <v>1</v>
      </c>
      <c r="C1724">
        <v>1016822</v>
      </c>
      <c r="D1724" t="s">
        <v>1953</v>
      </c>
      <c r="E1724">
        <v>4</v>
      </c>
      <c r="F1724">
        <v>4</v>
      </c>
      <c r="G1724">
        <v>0</v>
      </c>
      <c r="H1724">
        <v>0</v>
      </c>
      <c r="I1724" t="s">
        <v>5</v>
      </c>
      <c r="J1724" t="s">
        <v>570</v>
      </c>
      <c r="K1724" t="s">
        <v>2205</v>
      </c>
      <c r="L1724" s="3">
        <v>45845</v>
      </c>
      <c r="M17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24" s="3">
        <v>45832</v>
      </c>
      <c r="O1724" s="5">
        <f>IFERROR((PlanMasine[[#This Row],[Norma]]/PlanMasine[[#This Row],[Q]])*(PlanMasine[[#This Row],[Q]]/SUMIF(C:C,PlanMasine[[#This Row],[RN]],B:B)*PlanMasine[[#This Row],[KPLQ]]),0)</f>
        <v>1</v>
      </c>
      <c r="P1724">
        <v>120875</v>
      </c>
      <c r="Q1724">
        <f>COUNTIF(PROMJENA!A:A,PlanMasine[[#This Row],[KPL]]&amp;"-"&amp;PlanMasine[[#This Row],[RN]])</f>
        <v>0</v>
      </c>
      <c r="R1724">
        <f>IFERROR(INDEX(REDOSLIJED!A:A,MATCH(PlanMasine[[#This Row],[KPL]],REDOSLIJED!B:B,0)),MAX(REDOSLIJED!A:A)+1)</f>
        <v>45</v>
      </c>
      <c r="S1724" s="9">
        <f>SUM($M$2:M1724)</f>
        <v>6.8090277777778869</v>
      </c>
      <c r="T1724" s="3">
        <f>PlanMasine[[#This Row],[Datum SAS]]-1</f>
        <v>45831</v>
      </c>
      <c r="U1724">
        <f>WEEKDAY(PlanMasine[[#This Row],[ZAVRŠETAK MAŠINSKE]],2)</f>
        <v>1</v>
      </c>
      <c r="V1724" s="3">
        <f>IF(WEEKDAY(PlanMasine[[#This Row],[Datum SAS]]-1,2)=7,PlanMasine[[#This Row],[Datum SAS]]-3,PlanMasine[[#This Row],[Datum SAS]]-1)</f>
        <v>45831</v>
      </c>
      <c r="W1724">
        <f>WEEKNUM(PlanMasine[[#This Row],[Column2]],1)</f>
        <v>26</v>
      </c>
    </row>
    <row r="1725" spans="1:23" x14ac:dyDescent="0.25">
      <c r="A1725">
        <v>1016830</v>
      </c>
      <c r="B1725">
        <v>1</v>
      </c>
      <c r="C1725">
        <v>1016821</v>
      </c>
      <c r="D1725" t="s">
        <v>1945</v>
      </c>
      <c r="E1725">
        <v>14</v>
      </c>
      <c r="F1725">
        <v>28</v>
      </c>
      <c r="G1725">
        <v>0</v>
      </c>
      <c r="H1725">
        <v>0</v>
      </c>
      <c r="I1725" t="s">
        <v>5</v>
      </c>
      <c r="J1725" t="s">
        <v>570</v>
      </c>
      <c r="K1725" t="s">
        <v>2205</v>
      </c>
      <c r="L1725" s="3">
        <v>45845</v>
      </c>
      <c r="M17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1725" s="3">
        <v>45832</v>
      </c>
      <c r="O1725" s="5">
        <f>IFERROR((PlanMasine[[#This Row],[Norma]]/PlanMasine[[#This Row],[Q]])*(PlanMasine[[#This Row],[Q]]/SUMIF(C:C,PlanMasine[[#This Row],[RN]],B:B)*PlanMasine[[#This Row],[KPLQ]]),0)</f>
        <v>3.5</v>
      </c>
      <c r="P1725">
        <v>120874</v>
      </c>
      <c r="Q1725">
        <f>COUNTIF(PROMJENA!A:A,PlanMasine[[#This Row],[KPL]]&amp;"-"&amp;PlanMasine[[#This Row],[RN]])</f>
        <v>0</v>
      </c>
      <c r="R1725">
        <f>IFERROR(INDEX(REDOSLIJED!A:A,MATCH(PlanMasine[[#This Row],[KPL]],REDOSLIJED!B:B,0)),MAX(REDOSLIJED!A:A)+1)</f>
        <v>45</v>
      </c>
      <c r="S1725" s="9">
        <f>SUM($M$2:M1725)</f>
        <v>6.8114583333334426</v>
      </c>
      <c r="T1725" s="3">
        <f>PlanMasine[[#This Row],[Datum SAS]]-1</f>
        <v>45831</v>
      </c>
      <c r="U1725">
        <f>WEEKDAY(PlanMasine[[#This Row],[ZAVRŠETAK MAŠINSKE]],2)</f>
        <v>1</v>
      </c>
      <c r="V1725" s="3">
        <f>IF(WEEKDAY(PlanMasine[[#This Row],[Datum SAS]]-1,2)=7,PlanMasine[[#This Row],[Datum SAS]]-3,PlanMasine[[#This Row],[Datum SAS]]-1)</f>
        <v>45831</v>
      </c>
      <c r="W1725">
        <f>WEEKNUM(PlanMasine[[#This Row],[Column2]],1)</f>
        <v>26</v>
      </c>
    </row>
    <row r="1726" spans="1:23" x14ac:dyDescent="0.25">
      <c r="A1726">
        <v>1016830</v>
      </c>
      <c r="B1726">
        <v>1</v>
      </c>
      <c r="C1726">
        <v>1016820</v>
      </c>
      <c r="D1726" t="s">
        <v>1960</v>
      </c>
      <c r="E1726">
        <v>24</v>
      </c>
      <c r="F1726">
        <v>4</v>
      </c>
      <c r="G1726">
        <v>0</v>
      </c>
      <c r="H1726">
        <v>0</v>
      </c>
      <c r="I1726" t="s">
        <v>5</v>
      </c>
      <c r="J1726" t="s">
        <v>570</v>
      </c>
      <c r="K1726" t="s">
        <v>2205</v>
      </c>
      <c r="L1726" s="3">
        <v>45845</v>
      </c>
      <c r="M17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26" s="3">
        <v>45832</v>
      </c>
      <c r="O1726" s="5">
        <f>IFERROR((PlanMasine[[#This Row],[Norma]]/PlanMasine[[#This Row],[Q]])*(PlanMasine[[#This Row],[Q]]/SUMIF(C:C,PlanMasine[[#This Row],[RN]],B:B)*PlanMasine[[#This Row],[KPLQ]]),0)</f>
        <v>6</v>
      </c>
      <c r="P1726">
        <v>120873</v>
      </c>
      <c r="Q1726">
        <f>COUNTIF(PROMJENA!A:A,PlanMasine[[#This Row],[KPL]]&amp;"-"&amp;PlanMasine[[#This Row],[RN]])</f>
        <v>0</v>
      </c>
      <c r="R1726">
        <f>IFERROR(INDEX(REDOSLIJED!A:A,MATCH(PlanMasine[[#This Row],[KPL]],REDOSLIJED!B:B,0)),MAX(REDOSLIJED!A:A)+1)</f>
        <v>45</v>
      </c>
      <c r="S1726" s="9">
        <f>SUM($M$2:M1726)</f>
        <v>6.8156250000001091</v>
      </c>
      <c r="T1726" s="3">
        <f>PlanMasine[[#This Row],[Datum SAS]]-1</f>
        <v>45831</v>
      </c>
      <c r="U1726">
        <f>WEEKDAY(PlanMasine[[#This Row],[ZAVRŠETAK MAŠINSKE]],2)</f>
        <v>1</v>
      </c>
      <c r="V1726" s="3">
        <f>IF(WEEKDAY(PlanMasine[[#This Row],[Datum SAS]]-1,2)=7,PlanMasine[[#This Row],[Datum SAS]]-3,PlanMasine[[#This Row],[Datum SAS]]-1)</f>
        <v>45831</v>
      </c>
      <c r="W1726">
        <f>WEEKNUM(PlanMasine[[#This Row],[Column2]],1)</f>
        <v>26</v>
      </c>
    </row>
    <row r="1727" spans="1:23" x14ac:dyDescent="0.25">
      <c r="A1727">
        <v>1016830</v>
      </c>
      <c r="B1727">
        <v>1</v>
      </c>
      <c r="C1727">
        <v>1016819</v>
      </c>
      <c r="D1727" t="s">
        <v>1957</v>
      </c>
      <c r="E1727">
        <v>8</v>
      </c>
      <c r="F1727">
        <v>4</v>
      </c>
      <c r="G1727">
        <v>0</v>
      </c>
      <c r="H1727">
        <v>0</v>
      </c>
      <c r="I1727" t="s">
        <v>5</v>
      </c>
      <c r="J1727" t="s">
        <v>570</v>
      </c>
      <c r="K1727" t="s">
        <v>2205</v>
      </c>
      <c r="L1727" s="3">
        <v>45845</v>
      </c>
      <c r="M17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27" s="3">
        <v>45832</v>
      </c>
      <c r="O1727" s="5">
        <f>IFERROR((PlanMasine[[#This Row],[Norma]]/PlanMasine[[#This Row],[Q]])*(PlanMasine[[#This Row],[Q]]/SUMIF(C:C,PlanMasine[[#This Row],[RN]],B:B)*PlanMasine[[#This Row],[KPLQ]]),0)</f>
        <v>2</v>
      </c>
      <c r="P1727">
        <v>120872</v>
      </c>
      <c r="Q1727">
        <f>COUNTIF(PROMJENA!A:A,PlanMasine[[#This Row],[KPL]]&amp;"-"&amp;PlanMasine[[#This Row],[RN]])</f>
        <v>0</v>
      </c>
      <c r="R1727">
        <f>IFERROR(INDEX(REDOSLIJED!A:A,MATCH(PlanMasine[[#This Row],[KPL]],REDOSLIJED!B:B,0)),MAX(REDOSLIJED!A:A)+1)</f>
        <v>45</v>
      </c>
      <c r="S1727" s="9">
        <f>SUM($M$2:M1727)</f>
        <v>6.8170138888889982</v>
      </c>
      <c r="T1727" s="3">
        <f>PlanMasine[[#This Row],[Datum SAS]]-1</f>
        <v>45831</v>
      </c>
      <c r="U1727">
        <f>WEEKDAY(PlanMasine[[#This Row],[ZAVRŠETAK MAŠINSKE]],2)</f>
        <v>1</v>
      </c>
      <c r="V1727" s="3">
        <f>IF(WEEKDAY(PlanMasine[[#This Row],[Datum SAS]]-1,2)=7,PlanMasine[[#This Row],[Datum SAS]]-3,PlanMasine[[#This Row],[Datum SAS]]-1)</f>
        <v>45831</v>
      </c>
      <c r="W1727">
        <f>WEEKNUM(PlanMasine[[#This Row],[Column2]],1)</f>
        <v>26</v>
      </c>
    </row>
    <row r="1728" spans="1:23" x14ac:dyDescent="0.25">
      <c r="A1728">
        <v>1016830</v>
      </c>
      <c r="B1728">
        <v>1</v>
      </c>
      <c r="C1728">
        <v>1016817</v>
      </c>
      <c r="D1728" t="s">
        <v>1961</v>
      </c>
      <c r="E1728">
        <v>4</v>
      </c>
      <c r="F1728">
        <v>4</v>
      </c>
      <c r="G1728">
        <v>0</v>
      </c>
      <c r="H1728">
        <v>0</v>
      </c>
      <c r="I1728" t="s">
        <v>5</v>
      </c>
      <c r="J1728" t="s">
        <v>570</v>
      </c>
      <c r="K1728" t="s">
        <v>2205</v>
      </c>
      <c r="L1728" s="3">
        <v>45845</v>
      </c>
      <c r="M17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28" s="3">
        <v>45832</v>
      </c>
      <c r="O1728" s="5">
        <f>IFERROR((PlanMasine[[#This Row],[Norma]]/PlanMasine[[#This Row],[Q]])*(PlanMasine[[#This Row],[Q]]/SUMIF(C:C,PlanMasine[[#This Row],[RN]],B:B)*PlanMasine[[#This Row],[KPLQ]]),0)</f>
        <v>1</v>
      </c>
      <c r="P1728">
        <v>120870</v>
      </c>
      <c r="Q1728">
        <f>COUNTIF(PROMJENA!A:A,PlanMasine[[#This Row],[KPL]]&amp;"-"&amp;PlanMasine[[#This Row],[RN]])</f>
        <v>0</v>
      </c>
      <c r="R1728">
        <f>IFERROR(INDEX(REDOSLIJED!A:A,MATCH(PlanMasine[[#This Row],[KPL]],REDOSLIJED!B:B,0)),MAX(REDOSLIJED!A:A)+1)</f>
        <v>45</v>
      </c>
      <c r="S1728" s="9">
        <f>SUM($M$2:M1728)</f>
        <v>6.8177083333334423</v>
      </c>
      <c r="T1728" s="3">
        <f>PlanMasine[[#This Row],[Datum SAS]]-1</f>
        <v>45831</v>
      </c>
      <c r="U1728">
        <f>WEEKDAY(PlanMasine[[#This Row],[ZAVRŠETAK MAŠINSKE]],2)</f>
        <v>1</v>
      </c>
      <c r="V1728" s="3">
        <f>IF(WEEKDAY(PlanMasine[[#This Row],[Datum SAS]]-1,2)=7,PlanMasine[[#This Row],[Datum SAS]]-3,PlanMasine[[#This Row],[Datum SAS]]-1)</f>
        <v>45831</v>
      </c>
      <c r="W1728">
        <f>WEEKNUM(PlanMasine[[#This Row],[Column2]],1)</f>
        <v>26</v>
      </c>
    </row>
    <row r="1729" spans="1:23" x14ac:dyDescent="0.25">
      <c r="A1729">
        <v>1016830</v>
      </c>
      <c r="B1729">
        <v>1</v>
      </c>
      <c r="C1729">
        <v>1016815</v>
      </c>
      <c r="D1729" t="s">
        <v>1954</v>
      </c>
      <c r="E1729">
        <v>32</v>
      </c>
      <c r="F1729">
        <v>8</v>
      </c>
      <c r="G1729">
        <v>0</v>
      </c>
      <c r="H1729">
        <v>0</v>
      </c>
      <c r="I1729" t="s">
        <v>5</v>
      </c>
      <c r="J1729" t="s">
        <v>570</v>
      </c>
      <c r="K1729" t="s">
        <v>2205</v>
      </c>
      <c r="L1729" s="3">
        <v>45845</v>
      </c>
      <c r="M17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29" s="3">
        <v>45832</v>
      </c>
      <c r="O1729" s="5">
        <f>IFERROR((PlanMasine[[#This Row],[Norma]]/PlanMasine[[#This Row],[Q]])*(PlanMasine[[#This Row],[Q]]/SUMIF(C:C,PlanMasine[[#This Row],[RN]],B:B)*PlanMasine[[#This Row],[KPLQ]]),0)</f>
        <v>8</v>
      </c>
      <c r="P1729">
        <v>120868</v>
      </c>
      <c r="Q1729">
        <f>COUNTIF(PROMJENA!A:A,PlanMasine[[#This Row],[KPL]]&amp;"-"&amp;PlanMasine[[#This Row],[RN]])</f>
        <v>0</v>
      </c>
      <c r="R1729">
        <f>IFERROR(INDEX(REDOSLIJED!A:A,MATCH(PlanMasine[[#This Row],[KPL]],REDOSLIJED!B:B,0)),MAX(REDOSLIJED!A:A)+1)</f>
        <v>45</v>
      </c>
      <c r="S1729" s="9">
        <f>SUM($M$2:M1729)</f>
        <v>6.8232638888889978</v>
      </c>
      <c r="T1729" s="3">
        <f>PlanMasine[[#This Row],[Datum SAS]]-1</f>
        <v>45831</v>
      </c>
      <c r="U1729">
        <f>WEEKDAY(PlanMasine[[#This Row],[ZAVRŠETAK MAŠINSKE]],2)</f>
        <v>1</v>
      </c>
      <c r="V1729" s="3">
        <f>IF(WEEKDAY(PlanMasine[[#This Row],[Datum SAS]]-1,2)=7,PlanMasine[[#This Row],[Datum SAS]]-3,PlanMasine[[#This Row],[Datum SAS]]-1)</f>
        <v>45831</v>
      </c>
      <c r="W1729">
        <f>WEEKNUM(PlanMasine[[#This Row],[Column2]],1)</f>
        <v>26</v>
      </c>
    </row>
    <row r="1730" spans="1:23" x14ac:dyDescent="0.25">
      <c r="A1730">
        <v>1016830</v>
      </c>
      <c r="B1730">
        <v>1</v>
      </c>
      <c r="C1730">
        <v>1016807</v>
      </c>
      <c r="D1730" t="s">
        <v>1952</v>
      </c>
      <c r="E1730">
        <v>24</v>
      </c>
      <c r="F1730">
        <v>4</v>
      </c>
      <c r="G1730">
        <v>0</v>
      </c>
      <c r="H1730">
        <v>0</v>
      </c>
      <c r="I1730" t="s">
        <v>5</v>
      </c>
      <c r="J1730" t="s">
        <v>570</v>
      </c>
      <c r="K1730" t="s">
        <v>2205</v>
      </c>
      <c r="L1730" s="3">
        <v>45845</v>
      </c>
      <c r="M17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30" s="3">
        <v>45832</v>
      </c>
      <c r="O1730" s="5">
        <f>IFERROR((PlanMasine[[#This Row],[Norma]]/PlanMasine[[#This Row],[Q]])*(PlanMasine[[#This Row],[Q]]/SUMIF(C:C,PlanMasine[[#This Row],[RN]],B:B)*PlanMasine[[#This Row],[KPLQ]]),0)</f>
        <v>6</v>
      </c>
      <c r="P1730">
        <v>120860</v>
      </c>
      <c r="Q1730">
        <f>COUNTIF(PROMJENA!A:A,PlanMasine[[#This Row],[KPL]]&amp;"-"&amp;PlanMasine[[#This Row],[RN]])</f>
        <v>0</v>
      </c>
      <c r="R1730">
        <f>IFERROR(INDEX(REDOSLIJED!A:A,MATCH(PlanMasine[[#This Row],[KPL]],REDOSLIJED!B:B,0)),MAX(REDOSLIJED!A:A)+1)</f>
        <v>45</v>
      </c>
      <c r="S1730" s="9">
        <f>SUM($M$2:M1730)</f>
        <v>6.8274305555556642</v>
      </c>
      <c r="T1730" s="3">
        <f>PlanMasine[[#This Row],[Datum SAS]]-1</f>
        <v>45831</v>
      </c>
      <c r="U1730">
        <f>WEEKDAY(PlanMasine[[#This Row],[ZAVRŠETAK MAŠINSKE]],2)</f>
        <v>1</v>
      </c>
      <c r="V1730" s="3">
        <f>IF(WEEKDAY(PlanMasine[[#This Row],[Datum SAS]]-1,2)=7,PlanMasine[[#This Row],[Datum SAS]]-3,PlanMasine[[#This Row],[Datum SAS]]-1)</f>
        <v>45831</v>
      </c>
      <c r="W1730">
        <f>WEEKNUM(PlanMasine[[#This Row],[Column2]],1)</f>
        <v>26</v>
      </c>
    </row>
    <row r="1731" spans="1:23" x14ac:dyDescent="0.25">
      <c r="A1731">
        <v>1016830</v>
      </c>
      <c r="B1731">
        <v>1</v>
      </c>
      <c r="C1731">
        <v>1016806</v>
      </c>
      <c r="D1731" t="s">
        <v>1950</v>
      </c>
      <c r="E1731">
        <v>16</v>
      </c>
      <c r="F1731">
        <v>4</v>
      </c>
      <c r="G1731">
        <v>0</v>
      </c>
      <c r="H1731">
        <v>0</v>
      </c>
      <c r="I1731" t="s">
        <v>5</v>
      </c>
      <c r="J1731" t="s">
        <v>570</v>
      </c>
      <c r="K1731" t="s">
        <v>2205</v>
      </c>
      <c r="L1731" s="3">
        <v>45845</v>
      </c>
      <c r="M17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31" s="3">
        <v>45832</v>
      </c>
      <c r="O1731" s="5">
        <f>IFERROR((PlanMasine[[#This Row],[Norma]]/PlanMasine[[#This Row],[Q]])*(PlanMasine[[#This Row],[Q]]/SUMIF(C:C,PlanMasine[[#This Row],[RN]],B:B)*PlanMasine[[#This Row],[KPLQ]]),0)</f>
        <v>4</v>
      </c>
      <c r="P1731">
        <v>120859</v>
      </c>
      <c r="Q1731">
        <f>COUNTIF(PROMJENA!A:A,PlanMasine[[#This Row],[KPL]]&amp;"-"&amp;PlanMasine[[#This Row],[RN]])</f>
        <v>0</v>
      </c>
      <c r="R1731">
        <f>IFERROR(INDEX(REDOSLIJED!A:A,MATCH(PlanMasine[[#This Row],[KPL]],REDOSLIJED!B:B,0)),MAX(REDOSLIJED!A:A)+1)</f>
        <v>45</v>
      </c>
      <c r="S1731" s="9">
        <f>SUM($M$2:M1731)</f>
        <v>6.8302083333334425</v>
      </c>
      <c r="T1731" s="3">
        <f>PlanMasine[[#This Row],[Datum SAS]]-1</f>
        <v>45831</v>
      </c>
      <c r="U1731">
        <f>WEEKDAY(PlanMasine[[#This Row],[ZAVRŠETAK MAŠINSKE]],2)</f>
        <v>1</v>
      </c>
      <c r="V1731" s="3">
        <f>IF(WEEKDAY(PlanMasine[[#This Row],[Datum SAS]]-1,2)=7,PlanMasine[[#This Row],[Datum SAS]]-3,PlanMasine[[#This Row],[Datum SAS]]-1)</f>
        <v>45831</v>
      </c>
      <c r="W1731">
        <f>WEEKNUM(PlanMasine[[#This Row],[Column2]],1)</f>
        <v>26</v>
      </c>
    </row>
    <row r="1732" spans="1:23" x14ac:dyDescent="0.25">
      <c r="A1732">
        <v>1016830</v>
      </c>
      <c r="B1732">
        <v>1</v>
      </c>
      <c r="C1732">
        <v>1016805</v>
      </c>
      <c r="D1732" t="s">
        <v>1962</v>
      </c>
      <c r="E1732">
        <v>16</v>
      </c>
      <c r="F1732">
        <v>8</v>
      </c>
      <c r="G1732">
        <v>0</v>
      </c>
      <c r="H1732">
        <v>0</v>
      </c>
      <c r="I1732" t="s">
        <v>5</v>
      </c>
      <c r="J1732" t="s">
        <v>570</v>
      </c>
      <c r="K1732" t="s">
        <v>2205</v>
      </c>
      <c r="L1732" s="3">
        <v>45845</v>
      </c>
      <c r="M17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32" s="3">
        <v>45832</v>
      </c>
      <c r="O1732" s="5">
        <f>IFERROR((PlanMasine[[#This Row],[Norma]]/PlanMasine[[#This Row],[Q]])*(PlanMasine[[#This Row],[Q]]/SUMIF(C:C,PlanMasine[[#This Row],[RN]],B:B)*PlanMasine[[#This Row],[KPLQ]]),0)</f>
        <v>4</v>
      </c>
      <c r="P1732">
        <v>120858</v>
      </c>
      <c r="Q1732">
        <f>COUNTIF(PROMJENA!A:A,PlanMasine[[#This Row],[KPL]]&amp;"-"&amp;PlanMasine[[#This Row],[RN]])</f>
        <v>0</v>
      </c>
      <c r="R1732">
        <f>IFERROR(INDEX(REDOSLIJED!A:A,MATCH(PlanMasine[[#This Row],[KPL]],REDOSLIJED!B:B,0)),MAX(REDOSLIJED!A:A)+1)</f>
        <v>45</v>
      </c>
      <c r="S1732" s="9">
        <f>SUM($M$2:M1732)</f>
        <v>6.8329861111112207</v>
      </c>
      <c r="T1732" s="3">
        <f>PlanMasine[[#This Row],[Datum SAS]]-1</f>
        <v>45831</v>
      </c>
      <c r="U1732">
        <f>WEEKDAY(PlanMasine[[#This Row],[ZAVRŠETAK MAŠINSKE]],2)</f>
        <v>1</v>
      </c>
      <c r="V1732" s="3">
        <f>IF(WEEKDAY(PlanMasine[[#This Row],[Datum SAS]]-1,2)=7,PlanMasine[[#This Row],[Datum SAS]]-3,PlanMasine[[#This Row],[Datum SAS]]-1)</f>
        <v>45831</v>
      </c>
      <c r="W1732">
        <f>WEEKNUM(PlanMasine[[#This Row],[Column2]],1)</f>
        <v>26</v>
      </c>
    </row>
    <row r="1733" spans="1:23" x14ac:dyDescent="0.25">
      <c r="A1733">
        <v>1016830</v>
      </c>
      <c r="B1733">
        <v>1</v>
      </c>
      <c r="C1733">
        <v>1016800</v>
      </c>
      <c r="D1733" t="s">
        <v>1955</v>
      </c>
      <c r="E1733">
        <v>24</v>
      </c>
      <c r="F1733">
        <v>4</v>
      </c>
      <c r="G1733">
        <v>0</v>
      </c>
      <c r="H1733">
        <v>0</v>
      </c>
      <c r="I1733" t="s">
        <v>5</v>
      </c>
      <c r="J1733" t="s">
        <v>570</v>
      </c>
      <c r="K1733" t="s">
        <v>2205</v>
      </c>
      <c r="L1733" s="3">
        <v>45845</v>
      </c>
      <c r="M17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33" s="3">
        <v>45832</v>
      </c>
      <c r="O1733" s="5">
        <f>IFERROR((PlanMasine[[#This Row],[Norma]]/PlanMasine[[#This Row],[Q]])*(PlanMasine[[#This Row],[Q]]/SUMIF(C:C,PlanMasine[[#This Row],[RN]],B:B)*PlanMasine[[#This Row],[KPLQ]]),0)</f>
        <v>6</v>
      </c>
      <c r="P1733">
        <v>120853</v>
      </c>
      <c r="Q1733">
        <f>COUNTIF(PROMJENA!A:A,PlanMasine[[#This Row],[KPL]]&amp;"-"&amp;PlanMasine[[#This Row],[RN]])</f>
        <v>0</v>
      </c>
      <c r="R1733">
        <f>IFERROR(INDEX(REDOSLIJED!A:A,MATCH(PlanMasine[[#This Row],[KPL]],REDOSLIJED!B:B,0)),MAX(REDOSLIJED!A:A)+1)</f>
        <v>45</v>
      </c>
      <c r="S1733" s="9">
        <f>SUM($M$2:M1733)</f>
        <v>6.8371527777778871</v>
      </c>
      <c r="T1733" s="3">
        <f>PlanMasine[[#This Row],[Datum SAS]]-1</f>
        <v>45831</v>
      </c>
      <c r="U1733">
        <f>WEEKDAY(PlanMasine[[#This Row],[ZAVRŠETAK MAŠINSKE]],2)</f>
        <v>1</v>
      </c>
      <c r="V1733" s="3">
        <f>IF(WEEKDAY(PlanMasine[[#This Row],[Datum SAS]]-1,2)=7,PlanMasine[[#This Row],[Datum SAS]]-3,PlanMasine[[#This Row],[Datum SAS]]-1)</f>
        <v>45831</v>
      </c>
      <c r="W1733">
        <f>WEEKNUM(PlanMasine[[#This Row],[Column2]],1)</f>
        <v>26</v>
      </c>
    </row>
    <row r="1734" spans="1:23" x14ac:dyDescent="0.25">
      <c r="A1734">
        <v>1016830</v>
      </c>
      <c r="B1734">
        <v>1</v>
      </c>
      <c r="C1734">
        <v>1016799</v>
      </c>
      <c r="D1734" t="s">
        <v>1959</v>
      </c>
      <c r="E1734">
        <v>8</v>
      </c>
      <c r="F1734">
        <v>4</v>
      </c>
      <c r="G1734">
        <v>0</v>
      </c>
      <c r="H1734">
        <v>0</v>
      </c>
      <c r="I1734" t="s">
        <v>5</v>
      </c>
      <c r="J1734" t="s">
        <v>570</v>
      </c>
      <c r="K1734" t="s">
        <v>2205</v>
      </c>
      <c r="L1734" s="3">
        <v>45845</v>
      </c>
      <c r="M17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34" s="3">
        <v>45832</v>
      </c>
      <c r="O1734" s="5">
        <f>IFERROR((PlanMasine[[#This Row],[Norma]]/PlanMasine[[#This Row],[Q]])*(PlanMasine[[#This Row],[Q]]/SUMIF(C:C,PlanMasine[[#This Row],[RN]],B:B)*PlanMasine[[#This Row],[KPLQ]]),0)</f>
        <v>2</v>
      </c>
      <c r="P1734">
        <v>120852</v>
      </c>
      <c r="Q1734">
        <f>COUNTIF(PROMJENA!A:A,PlanMasine[[#This Row],[KPL]]&amp;"-"&amp;PlanMasine[[#This Row],[RN]])</f>
        <v>0</v>
      </c>
      <c r="R1734">
        <f>IFERROR(INDEX(REDOSLIJED!A:A,MATCH(PlanMasine[[#This Row],[KPL]],REDOSLIJED!B:B,0)),MAX(REDOSLIJED!A:A)+1)</f>
        <v>45</v>
      </c>
      <c r="S1734" s="9">
        <f>SUM($M$2:M1734)</f>
        <v>6.8385416666667762</v>
      </c>
      <c r="T1734" s="3">
        <f>PlanMasine[[#This Row],[Datum SAS]]-1</f>
        <v>45831</v>
      </c>
      <c r="U1734">
        <f>WEEKDAY(PlanMasine[[#This Row],[ZAVRŠETAK MAŠINSKE]],2)</f>
        <v>1</v>
      </c>
      <c r="V1734" s="3">
        <f>IF(WEEKDAY(PlanMasine[[#This Row],[Datum SAS]]-1,2)=7,PlanMasine[[#This Row],[Datum SAS]]-3,PlanMasine[[#This Row],[Datum SAS]]-1)</f>
        <v>45831</v>
      </c>
      <c r="W1734">
        <f>WEEKNUM(PlanMasine[[#This Row],[Column2]],1)</f>
        <v>26</v>
      </c>
    </row>
    <row r="1735" spans="1:23" x14ac:dyDescent="0.25">
      <c r="A1735">
        <v>1016830</v>
      </c>
      <c r="B1735">
        <v>1</v>
      </c>
      <c r="C1735">
        <v>1016798</v>
      </c>
      <c r="D1735" t="s">
        <v>1947</v>
      </c>
      <c r="E1735">
        <v>24</v>
      </c>
      <c r="F1735">
        <v>4</v>
      </c>
      <c r="G1735">
        <v>0</v>
      </c>
      <c r="H1735">
        <v>0</v>
      </c>
      <c r="I1735" t="s">
        <v>5</v>
      </c>
      <c r="J1735" t="s">
        <v>570</v>
      </c>
      <c r="K1735" t="s">
        <v>2205</v>
      </c>
      <c r="L1735" s="3">
        <v>45845</v>
      </c>
      <c r="M17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35" s="3">
        <v>45832</v>
      </c>
      <c r="O1735" s="5">
        <f>IFERROR((PlanMasine[[#This Row],[Norma]]/PlanMasine[[#This Row],[Q]])*(PlanMasine[[#This Row],[Q]]/SUMIF(C:C,PlanMasine[[#This Row],[RN]],B:B)*PlanMasine[[#This Row],[KPLQ]]),0)</f>
        <v>6</v>
      </c>
      <c r="P1735">
        <v>120851</v>
      </c>
      <c r="Q1735">
        <f>COUNTIF(PROMJENA!A:A,PlanMasine[[#This Row],[KPL]]&amp;"-"&amp;PlanMasine[[#This Row],[RN]])</f>
        <v>0</v>
      </c>
      <c r="R1735">
        <f>IFERROR(INDEX(REDOSLIJED!A:A,MATCH(PlanMasine[[#This Row],[KPL]],REDOSLIJED!B:B,0)),MAX(REDOSLIJED!A:A)+1)</f>
        <v>45</v>
      </c>
      <c r="S1735" s="9">
        <f>SUM($M$2:M1735)</f>
        <v>6.8427083333334426</v>
      </c>
      <c r="T1735" s="3">
        <f>PlanMasine[[#This Row],[Datum SAS]]-1</f>
        <v>45831</v>
      </c>
      <c r="U1735">
        <f>WEEKDAY(PlanMasine[[#This Row],[ZAVRŠETAK MAŠINSKE]],2)</f>
        <v>1</v>
      </c>
      <c r="V1735" s="3">
        <f>IF(WEEKDAY(PlanMasine[[#This Row],[Datum SAS]]-1,2)=7,PlanMasine[[#This Row],[Datum SAS]]-3,PlanMasine[[#This Row],[Datum SAS]]-1)</f>
        <v>45831</v>
      </c>
      <c r="W1735">
        <f>WEEKNUM(PlanMasine[[#This Row],[Column2]],1)</f>
        <v>26</v>
      </c>
    </row>
    <row r="1736" spans="1:23" x14ac:dyDescent="0.25">
      <c r="A1736">
        <v>1016830</v>
      </c>
      <c r="B1736">
        <v>1</v>
      </c>
      <c r="C1736">
        <v>1016790</v>
      </c>
      <c r="D1736" t="s">
        <v>1949</v>
      </c>
      <c r="E1736">
        <v>60</v>
      </c>
      <c r="F1736">
        <v>4</v>
      </c>
      <c r="G1736">
        <v>0</v>
      </c>
      <c r="H1736">
        <v>0</v>
      </c>
      <c r="I1736" t="s">
        <v>5</v>
      </c>
      <c r="J1736" t="s">
        <v>570</v>
      </c>
      <c r="K1736" t="s">
        <v>2205</v>
      </c>
      <c r="L1736" s="3">
        <v>45845</v>
      </c>
      <c r="M17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736" s="3">
        <v>45832</v>
      </c>
      <c r="O1736" s="5">
        <f>IFERROR((PlanMasine[[#This Row],[Norma]]/PlanMasine[[#This Row],[Q]])*(PlanMasine[[#This Row],[Q]]/SUMIF(C:C,PlanMasine[[#This Row],[RN]],B:B)*PlanMasine[[#This Row],[KPLQ]]),0)</f>
        <v>15</v>
      </c>
      <c r="P1736">
        <v>120843</v>
      </c>
      <c r="Q1736">
        <f>COUNTIF(PROMJENA!A:A,PlanMasine[[#This Row],[KPL]]&amp;"-"&amp;PlanMasine[[#This Row],[RN]])</f>
        <v>0</v>
      </c>
      <c r="R1736">
        <f>IFERROR(INDEX(REDOSLIJED!A:A,MATCH(PlanMasine[[#This Row],[KPL]],REDOSLIJED!B:B,0)),MAX(REDOSLIJED!A:A)+1)</f>
        <v>45</v>
      </c>
      <c r="S1736" s="9">
        <f>SUM($M$2:M1736)</f>
        <v>6.8531250000001096</v>
      </c>
      <c r="T1736" s="3">
        <f>PlanMasine[[#This Row],[Datum SAS]]-1</f>
        <v>45831</v>
      </c>
      <c r="U1736">
        <f>WEEKDAY(PlanMasine[[#This Row],[ZAVRŠETAK MAŠINSKE]],2)</f>
        <v>1</v>
      </c>
      <c r="V1736" s="3">
        <f>IF(WEEKDAY(PlanMasine[[#This Row],[Datum SAS]]-1,2)=7,PlanMasine[[#This Row],[Datum SAS]]-3,PlanMasine[[#This Row],[Datum SAS]]-1)</f>
        <v>45831</v>
      </c>
      <c r="W1736">
        <f>WEEKNUM(PlanMasine[[#This Row],[Column2]],1)</f>
        <v>26</v>
      </c>
    </row>
    <row r="1737" spans="1:23" x14ac:dyDescent="0.25">
      <c r="A1737">
        <v>1016830</v>
      </c>
      <c r="B1737">
        <v>1</v>
      </c>
      <c r="C1737">
        <v>1016795</v>
      </c>
      <c r="D1737" t="s">
        <v>1956</v>
      </c>
      <c r="E1737">
        <v>32</v>
      </c>
      <c r="F1737">
        <v>8</v>
      </c>
      <c r="G1737">
        <v>0</v>
      </c>
      <c r="H1737">
        <v>0</v>
      </c>
      <c r="I1737" t="s">
        <v>5</v>
      </c>
      <c r="J1737" t="s">
        <v>570</v>
      </c>
      <c r="K1737" t="s">
        <v>2205</v>
      </c>
      <c r="L1737" s="3">
        <v>45845</v>
      </c>
      <c r="M17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37" s="3">
        <v>45832</v>
      </c>
      <c r="O1737" s="5">
        <f>IFERROR((PlanMasine[[#This Row],[Norma]]/PlanMasine[[#This Row],[Q]])*(PlanMasine[[#This Row],[Q]]/SUMIF(C:C,PlanMasine[[#This Row],[RN]],B:B)*PlanMasine[[#This Row],[KPLQ]]),0)</f>
        <v>8</v>
      </c>
      <c r="P1737">
        <v>120848</v>
      </c>
      <c r="Q1737">
        <f>COUNTIF(PROMJENA!A:A,PlanMasine[[#This Row],[KPL]]&amp;"-"&amp;PlanMasine[[#This Row],[RN]])</f>
        <v>0</v>
      </c>
      <c r="R1737">
        <f>IFERROR(INDEX(REDOSLIJED!A:A,MATCH(PlanMasine[[#This Row],[KPL]],REDOSLIJED!B:B,0)),MAX(REDOSLIJED!A:A)+1)</f>
        <v>45</v>
      </c>
      <c r="S1737" s="9">
        <f>SUM($M$2:M1737)</f>
        <v>6.8586805555556651</v>
      </c>
      <c r="T1737" s="3">
        <f>PlanMasine[[#This Row],[Datum SAS]]-1</f>
        <v>45831</v>
      </c>
      <c r="U1737">
        <f>WEEKDAY(PlanMasine[[#This Row],[ZAVRŠETAK MAŠINSKE]],2)</f>
        <v>1</v>
      </c>
      <c r="V1737" s="3">
        <f>IF(WEEKDAY(PlanMasine[[#This Row],[Datum SAS]]-1,2)=7,PlanMasine[[#This Row],[Datum SAS]]-3,PlanMasine[[#This Row],[Datum SAS]]-1)</f>
        <v>45831</v>
      </c>
      <c r="W1737">
        <f>WEEKNUM(PlanMasine[[#This Row],[Column2]],1)</f>
        <v>26</v>
      </c>
    </row>
    <row r="1738" spans="1:23" x14ac:dyDescent="0.25">
      <c r="A1738">
        <v>1016830</v>
      </c>
      <c r="B1738">
        <v>1</v>
      </c>
      <c r="C1738">
        <v>1016796</v>
      </c>
      <c r="D1738" t="s">
        <v>1946</v>
      </c>
      <c r="E1738">
        <v>48</v>
      </c>
      <c r="F1738">
        <v>4</v>
      </c>
      <c r="G1738">
        <v>0</v>
      </c>
      <c r="H1738">
        <v>0</v>
      </c>
      <c r="I1738" t="s">
        <v>5</v>
      </c>
      <c r="J1738" t="s">
        <v>570</v>
      </c>
      <c r="K1738" t="s">
        <v>2205</v>
      </c>
      <c r="L1738" s="3">
        <v>45845</v>
      </c>
      <c r="M17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38" s="3">
        <v>45832</v>
      </c>
      <c r="O1738" s="5">
        <f>IFERROR((PlanMasine[[#This Row],[Norma]]/PlanMasine[[#This Row],[Q]])*(PlanMasine[[#This Row],[Q]]/SUMIF(C:C,PlanMasine[[#This Row],[RN]],B:B)*PlanMasine[[#This Row],[KPLQ]]),0)</f>
        <v>12</v>
      </c>
      <c r="P1738">
        <v>120849</v>
      </c>
      <c r="Q1738">
        <f>COUNTIF(PROMJENA!A:A,PlanMasine[[#This Row],[KPL]]&amp;"-"&amp;PlanMasine[[#This Row],[RN]])</f>
        <v>0</v>
      </c>
      <c r="R1738">
        <f>IFERROR(INDEX(REDOSLIJED!A:A,MATCH(PlanMasine[[#This Row],[KPL]],REDOSLIJED!B:B,0)),MAX(REDOSLIJED!A:A)+1)</f>
        <v>45</v>
      </c>
      <c r="S1738" s="9">
        <f>SUM($M$2:M1738)</f>
        <v>6.8670138888889989</v>
      </c>
      <c r="T1738" s="3">
        <f>PlanMasine[[#This Row],[Datum SAS]]-1</f>
        <v>45831</v>
      </c>
      <c r="U1738">
        <f>WEEKDAY(PlanMasine[[#This Row],[ZAVRŠETAK MAŠINSKE]],2)</f>
        <v>1</v>
      </c>
      <c r="V1738" s="3">
        <f>IF(WEEKDAY(PlanMasine[[#This Row],[Datum SAS]]-1,2)=7,PlanMasine[[#This Row],[Datum SAS]]-3,PlanMasine[[#This Row],[Datum SAS]]-1)</f>
        <v>45831</v>
      </c>
      <c r="W1738">
        <f>WEEKNUM(PlanMasine[[#This Row],[Column2]],1)</f>
        <v>26</v>
      </c>
    </row>
    <row r="1739" spans="1:23" x14ac:dyDescent="0.25">
      <c r="A1739">
        <v>1016830</v>
      </c>
      <c r="B1739">
        <v>1</v>
      </c>
      <c r="C1739">
        <v>1016797</v>
      </c>
      <c r="D1739" t="s">
        <v>1958</v>
      </c>
      <c r="E1739">
        <v>24</v>
      </c>
      <c r="F1739">
        <v>4</v>
      </c>
      <c r="G1739">
        <v>0</v>
      </c>
      <c r="H1739">
        <v>0</v>
      </c>
      <c r="I1739" t="s">
        <v>5</v>
      </c>
      <c r="J1739" t="s">
        <v>570</v>
      </c>
      <c r="K1739" t="s">
        <v>2205</v>
      </c>
      <c r="L1739" s="3">
        <v>45845</v>
      </c>
      <c r="M17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39" s="3">
        <v>45832</v>
      </c>
      <c r="O1739" s="5">
        <f>IFERROR((PlanMasine[[#This Row],[Norma]]/PlanMasine[[#This Row],[Q]])*(PlanMasine[[#This Row],[Q]]/SUMIF(C:C,PlanMasine[[#This Row],[RN]],B:B)*PlanMasine[[#This Row],[KPLQ]]),0)</f>
        <v>6</v>
      </c>
      <c r="P1739">
        <v>120850</v>
      </c>
      <c r="Q1739">
        <f>COUNTIF(PROMJENA!A:A,PlanMasine[[#This Row],[KPL]]&amp;"-"&amp;PlanMasine[[#This Row],[RN]])</f>
        <v>0</v>
      </c>
      <c r="R1739">
        <f>IFERROR(INDEX(REDOSLIJED!A:A,MATCH(PlanMasine[[#This Row],[KPL]],REDOSLIJED!B:B,0)),MAX(REDOSLIJED!A:A)+1)</f>
        <v>45</v>
      </c>
      <c r="S1739" s="9">
        <f>SUM($M$2:M1739)</f>
        <v>6.8711805555556653</v>
      </c>
      <c r="T1739" s="3">
        <f>PlanMasine[[#This Row],[Datum SAS]]-1</f>
        <v>45831</v>
      </c>
      <c r="U1739">
        <f>WEEKDAY(PlanMasine[[#This Row],[ZAVRŠETAK MAŠINSKE]],2)</f>
        <v>1</v>
      </c>
      <c r="V1739" s="3">
        <f>IF(WEEKDAY(PlanMasine[[#This Row],[Datum SAS]]-1,2)=7,PlanMasine[[#This Row],[Datum SAS]]-3,PlanMasine[[#This Row],[Datum SAS]]-1)</f>
        <v>45831</v>
      </c>
      <c r="W1739">
        <f>WEEKNUM(PlanMasine[[#This Row],[Column2]],1)</f>
        <v>26</v>
      </c>
    </row>
    <row r="1740" spans="1:23" x14ac:dyDescent="0.25">
      <c r="A1740">
        <v>1016830</v>
      </c>
      <c r="B1740">
        <v>1</v>
      </c>
      <c r="C1740">
        <v>1016791</v>
      </c>
      <c r="D1740" t="s">
        <v>1948</v>
      </c>
      <c r="E1740">
        <v>48</v>
      </c>
      <c r="F1740">
        <v>4</v>
      </c>
      <c r="G1740">
        <v>0</v>
      </c>
      <c r="H1740">
        <v>0</v>
      </c>
      <c r="I1740" t="s">
        <v>5</v>
      </c>
      <c r="J1740" t="s">
        <v>570</v>
      </c>
      <c r="K1740" t="s">
        <v>2205</v>
      </c>
      <c r="L1740" s="3">
        <v>45845</v>
      </c>
      <c r="M17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40" s="3">
        <v>45832</v>
      </c>
      <c r="O1740" s="5">
        <f>IFERROR((PlanMasine[[#This Row],[Norma]]/PlanMasine[[#This Row],[Q]])*(PlanMasine[[#This Row],[Q]]/SUMIF(C:C,PlanMasine[[#This Row],[RN]],B:B)*PlanMasine[[#This Row],[KPLQ]]),0)</f>
        <v>12</v>
      </c>
      <c r="P1740">
        <v>120844</v>
      </c>
      <c r="Q1740">
        <f>COUNTIF(PROMJENA!A:A,PlanMasine[[#This Row],[KPL]]&amp;"-"&amp;PlanMasine[[#This Row],[RN]])</f>
        <v>0</v>
      </c>
      <c r="R1740">
        <f>IFERROR(INDEX(REDOSLIJED!A:A,MATCH(PlanMasine[[#This Row],[KPL]],REDOSLIJED!B:B,0)),MAX(REDOSLIJED!A:A)+1)</f>
        <v>45</v>
      </c>
      <c r="S1740" s="9">
        <f>SUM($M$2:M1740)</f>
        <v>6.8795138888889991</v>
      </c>
      <c r="T1740" s="3">
        <f>PlanMasine[[#This Row],[Datum SAS]]-1</f>
        <v>45831</v>
      </c>
      <c r="U1740">
        <f>WEEKDAY(PlanMasine[[#This Row],[ZAVRŠETAK MAŠINSKE]],2)</f>
        <v>1</v>
      </c>
      <c r="V1740" s="3">
        <f>IF(WEEKDAY(PlanMasine[[#This Row],[Datum SAS]]-1,2)=7,PlanMasine[[#This Row],[Datum SAS]]-3,PlanMasine[[#This Row],[Datum SAS]]-1)</f>
        <v>45831</v>
      </c>
      <c r="W1740">
        <f>WEEKNUM(PlanMasine[[#This Row],[Column2]],1)</f>
        <v>26</v>
      </c>
    </row>
    <row r="1741" spans="1:23" x14ac:dyDescent="0.25">
      <c r="A1741">
        <v>1016830</v>
      </c>
      <c r="B1741">
        <v>1</v>
      </c>
      <c r="C1741">
        <v>1016792</v>
      </c>
      <c r="D1741" t="s">
        <v>1951</v>
      </c>
      <c r="E1741">
        <v>48</v>
      </c>
      <c r="F1741">
        <v>4</v>
      </c>
      <c r="G1741">
        <v>0</v>
      </c>
      <c r="H1741">
        <v>0</v>
      </c>
      <c r="I1741" t="s">
        <v>5</v>
      </c>
      <c r="J1741" t="s">
        <v>570</v>
      </c>
      <c r="K1741" t="s">
        <v>2205</v>
      </c>
      <c r="L1741" s="3">
        <v>45845</v>
      </c>
      <c r="M17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41" s="3">
        <v>45832</v>
      </c>
      <c r="O1741" s="5">
        <f>IFERROR((PlanMasine[[#This Row],[Norma]]/PlanMasine[[#This Row],[Q]])*(PlanMasine[[#This Row],[Q]]/SUMIF(C:C,PlanMasine[[#This Row],[RN]],B:B)*PlanMasine[[#This Row],[KPLQ]]),0)</f>
        <v>12</v>
      </c>
      <c r="P1741">
        <v>120845</v>
      </c>
      <c r="Q1741">
        <f>COUNTIF(PROMJENA!A:A,PlanMasine[[#This Row],[KPL]]&amp;"-"&amp;PlanMasine[[#This Row],[RN]])</f>
        <v>0</v>
      </c>
      <c r="R1741">
        <f>IFERROR(INDEX(REDOSLIJED!A:A,MATCH(PlanMasine[[#This Row],[KPL]],REDOSLIJED!B:B,0)),MAX(REDOSLIJED!A:A)+1)</f>
        <v>45</v>
      </c>
      <c r="S1741" s="9">
        <f>SUM($M$2:M1741)</f>
        <v>6.8878472222223328</v>
      </c>
      <c r="T1741" s="3">
        <f>PlanMasine[[#This Row],[Datum SAS]]-1</f>
        <v>45831</v>
      </c>
      <c r="U1741">
        <f>WEEKDAY(PlanMasine[[#This Row],[ZAVRŠETAK MAŠINSKE]],2)</f>
        <v>1</v>
      </c>
      <c r="V1741" s="3">
        <f>IF(WEEKDAY(PlanMasine[[#This Row],[Datum SAS]]-1,2)=7,PlanMasine[[#This Row],[Datum SAS]]-3,PlanMasine[[#This Row],[Datum SAS]]-1)</f>
        <v>45831</v>
      </c>
      <c r="W1741">
        <f>WEEKNUM(PlanMasine[[#This Row],[Column2]],1)</f>
        <v>26</v>
      </c>
    </row>
    <row r="1742" spans="1:23" x14ac:dyDescent="0.25">
      <c r="A1742">
        <v>1016831</v>
      </c>
      <c r="B1742">
        <v>1</v>
      </c>
      <c r="C1742">
        <v>1016806</v>
      </c>
      <c r="D1742" t="s">
        <v>1950</v>
      </c>
      <c r="E1742">
        <v>16</v>
      </c>
      <c r="F1742">
        <v>4</v>
      </c>
      <c r="G1742">
        <v>0</v>
      </c>
      <c r="H1742">
        <v>0</v>
      </c>
      <c r="I1742" t="s">
        <v>5</v>
      </c>
      <c r="J1742" t="s">
        <v>570</v>
      </c>
      <c r="K1742" t="s">
        <v>2205</v>
      </c>
      <c r="L1742" s="3">
        <v>45845</v>
      </c>
      <c r="M17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42" s="3">
        <v>45832</v>
      </c>
      <c r="O1742" s="5">
        <f>IFERROR((PlanMasine[[#This Row],[Norma]]/PlanMasine[[#This Row],[Q]])*(PlanMasine[[#This Row],[Q]]/SUMIF(C:C,PlanMasine[[#This Row],[RN]],B:B)*PlanMasine[[#This Row],[KPLQ]]),0)</f>
        <v>4</v>
      </c>
      <c r="P1742">
        <v>120859</v>
      </c>
      <c r="Q1742">
        <f>COUNTIF(PROMJENA!A:A,PlanMasine[[#This Row],[KPL]]&amp;"-"&amp;PlanMasine[[#This Row],[RN]])</f>
        <v>0</v>
      </c>
      <c r="R1742">
        <f>IFERROR(INDEX(REDOSLIJED!A:A,MATCH(PlanMasine[[#This Row],[KPL]],REDOSLIJED!B:B,0)),MAX(REDOSLIJED!A:A)+1)</f>
        <v>45</v>
      </c>
      <c r="S1742" s="9">
        <f>SUM($M$2:M1742)</f>
        <v>6.890625000000111</v>
      </c>
      <c r="T1742" s="3">
        <f>PlanMasine[[#This Row],[Datum SAS]]-1</f>
        <v>45831</v>
      </c>
      <c r="U1742">
        <f>WEEKDAY(PlanMasine[[#This Row],[ZAVRŠETAK MAŠINSKE]],2)</f>
        <v>1</v>
      </c>
      <c r="V1742" s="3">
        <f>IF(WEEKDAY(PlanMasine[[#This Row],[Datum SAS]]-1,2)=7,PlanMasine[[#This Row],[Datum SAS]]-3,PlanMasine[[#This Row],[Datum SAS]]-1)</f>
        <v>45831</v>
      </c>
      <c r="W1742">
        <f>WEEKNUM(PlanMasine[[#This Row],[Column2]],1)</f>
        <v>26</v>
      </c>
    </row>
    <row r="1743" spans="1:23" x14ac:dyDescent="0.25">
      <c r="A1743">
        <v>1016831</v>
      </c>
      <c r="B1743">
        <v>1</v>
      </c>
      <c r="C1743">
        <v>1016819</v>
      </c>
      <c r="D1743" t="s">
        <v>1957</v>
      </c>
      <c r="E1743">
        <v>8</v>
      </c>
      <c r="F1743">
        <v>4</v>
      </c>
      <c r="G1743">
        <v>0</v>
      </c>
      <c r="H1743">
        <v>0</v>
      </c>
      <c r="I1743" t="s">
        <v>5</v>
      </c>
      <c r="J1743" t="s">
        <v>570</v>
      </c>
      <c r="K1743" t="s">
        <v>2205</v>
      </c>
      <c r="L1743" s="3">
        <v>45845</v>
      </c>
      <c r="M17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43" s="3">
        <v>45832</v>
      </c>
      <c r="O1743" s="5">
        <f>IFERROR((PlanMasine[[#This Row],[Norma]]/PlanMasine[[#This Row],[Q]])*(PlanMasine[[#This Row],[Q]]/SUMIF(C:C,PlanMasine[[#This Row],[RN]],B:B)*PlanMasine[[#This Row],[KPLQ]]),0)</f>
        <v>2</v>
      </c>
      <c r="P1743">
        <v>120872</v>
      </c>
      <c r="Q1743">
        <f>COUNTIF(PROMJENA!A:A,PlanMasine[[#This Row],[KPL]]&amp;"-"&amp;PlanMasine[[#This Row],[RN]])</f>
        <v>0</v>
      </c>
      <c r="R1743">
        <f>IFERROR(INDEX(REDOSLIJED!A:A,MATCH(PlanMasine[[#This Row],[KPL]],REDOSLIJED!B:B,0)),MAX(REDOSLIJED!A:A)+1)</f>
        <v>45</v>
      </c>
      <c r="S1743" s="9">
        <f>SUM($M$2:M1743)</f>
        <v>6.8920138888890001</v>
      </c>
      <c r="T1743" s="3">
        <f>PlanMasine[[#This Row],[Datum SAS]]-1</f>
        <v>45831</v>
      </c>
      <c r="U1743">
        <f>WEEKDAY(PlanMasine[[#This Row],[ZAVRŠETAK MAŠINSKE]],2)</f>
        <v>1</v>
      </c>
      <c r="V1743" s="3">
        <f>IF(WEEKDAY(PlanMasine[[#This Row],[Datum SAS]]-1,2)=7,PlanMasine[[#This Row],[Datum SAS]]-3,PlanMasine[[#This Row],[Datum SAS]]-1)</f>
        <v>45831</v>
      </c>
      <c r="W1743">
        <f>WEEKNUM(PlanMasine[[#This Row],[Column2]],1)</f>
        <v>26</v>
      </c>
    </row>
    <row r="1744" spans="1:23" x14ac:dyDescent="0.25">
      <c r="A1744">
        <v>1016831</v>
      </c>
      <c r="B1744">
        <v>1</v>
      </c>
      <c r="C1744">
        <v>1016790</v>
      </c>
      <c r="D1744" t="s">
        <v>1949</v>
      </c>
      <c r="E1744">
        <v>60</v>
      </c>
      <c r="F1744">
        <v>4</v>
      </c>
      <c r="G1744">
        <v>0</v>
      </c>
      <c r="H1744">
        <v>0</v>
      </c>
      <c r="I1744" t="s">
        <v>5</v>
      </c>
      <c r="J1744" t="s">
        <v>570</v>
      </c>
      <c r="K1744" t="s">
        <v>2205</v>
      </c>
      <c r="L1744" s="3">
        <v>45845</v>
      </c>
      <c r="M17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744" s="3">
        <v>45832</v>
      </c>
      <c r="O1744" s="5">
        <f>IFERROR((PlanMasine[[#This Row],[Norma]]/PlanMasine[[#This Row],[Q]])*(PlanMasine[[#This Row],[Q]]/SUMIF(C:C,PlanMasine[[#This Row],[RN]],B:B)*PlanMasine[[#This Row],[KPLQ]]),0)</f>
        <v>15</v>
      </c>
      <c r="P1744">
        <v>120843</v>
      </c>
      <c r="Q1744">
        <f>COUNTIF(PROMJENA!A:A,PlanMasine[[#This Row],[KPL]]&amp;"-"&amp;PlanMasine[[#This Row],[RN]])</f>
        <v>0</v>
      </c>
      <c r="R1744">
        <f>IFERROR(INDEX(REDOSLIJED!A:A,MATCH(PlanMasine[[#This Row],[KPL]],REDOSLIJED!B:B,0)),MAX(REDOSLIJED!A:A)+1)</f>
        <v>45</v>
      </c>
      <c r="S1744" s="9">
        <f>SUM($M$2:M1744)</f>
        <v>6.9024305555556671</v>
      </c>
      <c r="T1744" s="3">
        <f>PlanMasine[[#This Row],[Datum SAS]]-1</f>
        <v>45831</v>
      </c>
      <c r="U1744">
        <f>WEEKDAY(PlanMasine[[#This Row],[ZAVRŠETAK MAŠINSKE]],2)</f>
        <v>1</v>
      </c>
      <c r="V1744" s="3">
        <f>IF(WEEKDAY(PlanMasine[[#This Row],[Datum SAS]]-1,2)=7,PlanMasine[[#This Row],[Datum SAS]]-3,PlanMasine[[#This Row],[Datum SAS]]-1)</f>
        <v>45831</v>
      </c>
      <c r="W1744">
        <f>WEEKNUM(PlanMasine[[#This Row],[Column2]],1)</f>
        <v>26</v>
      </c>
    </row>
    <row r="1745" spans="1:23" x14ac:dyDescent="0.25">
      <c r="A1745">
        <v>1016831</v>
      </c>
      <c r="B1745">
        <v>1</v>
      </c>
      <c r="C1745">
        <v>1016792</v>
      </c>
      <c r="D1745" t="s">
        <v>1951</v>
      </c>
      <c r="E1745">
        <v>48</v>
      </c>
      <c r="F1745">
        <v>4</v>
      </c>
      <c r="G1745">
        <v>0</v>
      </c>
      <c r="H1745">
        <v>0</v>
      </c>
      <c r="I1745" t="s">
        <v>5</v>
      </c>
      <c r="J1745" t="s">
        <v>570</v>
      </c>
      <c r="K1745" t="s">
        <v>2205</v>
      </c>
      <c r="L1745" s="3">
        <v>45845</v>
      </c>
      <c r="M17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45" s="3">
        <v>45832</v>
      </c>
      <c r="O1745" s="5">
        <f>IFERROR((PlanMasine[[#This Row],[Norma]]/PlanMasine[[#This Row],[Q]])*(PlanMasine[[#This Row],[Q]]/SUMIF(C:C,PlanMasine[[#This Row],[RN]],B:B)*PlanMasine[[#This Row],[KPLQ]]),0)</f>
        <v>12</v>
      </c>
      <c r="P1745">
        <v>120845</v>
      </c>
      <c r="Q1745">
        <f>COUNTIF(PROMJENA!A:A,PlanMasine[[#This Row],[KPL]]&amp;"-"&amp;PlanMasine[[#This Row],[RN]])</f>
        <v>0</v>
      </c>
      <c r="R1745">
        <f>IFERROR(INDEX(REDOSLIJED!A:A,MATCH(PlanMasine[[#This Row],[KPL]],REDOSLIJED!B:B,0)),MAX(REDOSLIJED!A:A)+1)</f>
        <v>45</v>
      </c>
      <c r="S1745" s="9">
        <f>SUM($M$2:M1745)</f>
        <v>6.9107638888890008</v>
      </c>
      <c r="T1745" s="3">
        <f>PlanMasine[[#This Row],[Datum SAS]]-1</f>
        <v>45831</v>
      </c>
      <c r="U1745">
        <f>WEEKDAY(PlanMasine[[#This Row],[ZAVRŠETAK MAŠINSKE]],2)</f>
        <v>1</v>
      </c>
      <c r="V1745" s="3">
        <f>IF(WEEKDAY(PlanMasine[[#This Row],[Datum SAS]]-1,2)=7,PlanMasine[[#This Row],[Datum SAS]]-3,PlanMasine[[#This Row],[Datum SAS]]-1)</f>
        <v>45831</v>
      </c>
      <c r="W1745">
        <f>WEEKNUM(PlanMasine[[#This Row],[Column2]],1)</f>
        <v>26</v>
      </c>
    </row>
    <row r="1746" spans="1:23" x14ac:dyDescent="0.25">
      <c r="A1746">
        <v>1016831</v>
      </c>
      <c r="B1746">
        <v>1</v>
      </c>
      <c r="C1746">
        <v>1016817</v>
      </c>
      <c r="D1746" t="s">
        <v>1961</v>
      </c>
      <c r="E1746">
        <v>4</v>
      </c>
      <c r="F1746">
        <v>4</v>
      </c>
      <c r="G1746">
        <v>0</v>
      </c>
      <c r="H1746">
        <v>0</v>
      </c>
      <c r="I1746" t="s">
        <v>5</v>
      </c>
      <c r="J1746" t="s">
        <v>570</v>
      </c>
      <c r="K1746" t="s">
        <v>2205</v>
      </c>
      <c r="L1746" s="3">
        <v>45845</v>
      </c>
      <c r="M17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46" s="3">
        <v>45832</v>
      </c>
      <c r="O1746" s="5">
        <f>IFERROR((PlanMasine[[#This Row],[Norma]]/PlanMasine[[#This Row],[Q]])*(PlanMasine[[#This Row],[Q]]/SUMIF(C:C,PlanMasine[[#This Row],[RN]],B:B)*PlanMasine[[#This Row],[KPLQ]]),0)</f>
        <v>1</v>
      </c>
      <c r="P1746">
        <v>120870</v>
      </c>
      <c r="Q1746">
        <f>COUNTIF(PROMJENA!A:A,PlanMasine[[#This Row],[KPL]]&amp;"-"&amp;PlanMasine[[#This Row],[RN]])</f>
        <v>0</v>
      </c>
      <c r="R1746">
        <f>IFERROR(INDEX(REDOSLIJED!A:A,MATCH(PlanMasine[[#This Row],[KPL]],REDOSLIJED!B:B,0)),MAX(REDOSLIJED!A:A)+1)</f>
        <v>45</v>
      </c>
      <c r="S1746" s="9">
        <f>SUM($M$2:M1746)</f>
        <v>6.9114583333334449</v>
      </c>
      <c r="T1746" s="3">
        <f>PlanMasine[[#This Row],[Datum SAS]]-1</f>
        <v>45831</v>
      </c>
      <c r="U1746">
        <f>WEEKDAY(PlanMasine[[#This Row],[ZAVRŠETAK MAŠINSKE]],2)</f>
        <v>1</v>
      </c>
      <c r="V1746" s="3">
        <f>IF(WEEKDAY(PlanMasine[[#This Row],[Datum SAS]]-1,2)=7,PlanMasine[[#This Row],[Datum SAS]]-3,PlanMasine[[#This Row],[Datum SAS]]-1)</f>
        <v>45831</v>
      </c>
      <c r="W1746">
        <f>WEEKNUM(PlanMasine[[#This Row],[Column2]],1)</f>
        <v>26</v>
      </c>
    </row>
    <row r="1747" spans="1:23" x14ac:dyDescent="0.25">
      <c r="A1747">
        <v>1016831</v>
      </c>
      <c r="B1747">
        <v>1</v>
      </c>
      <c r="C1747">
        <v>1016795</v>
      </c>
      <c r="D1747" t="s">
        <v>1956</v>
      </c>
      <c r="E1747">
        <v>32</v>
      </c>
      <c r="F1747">
        <v>8</v>
      </c>
      <c r="G1747">
        <v>0</v>
      </c>
      <c r="H1747">
        <v>0</v>
      </c>
      <c r="I1747" t="s">
        <v>5</v>
      </c>
      <c r="J1747" t="s">
        <v>570</v>
      </c>
      <c r="K1747" t="s">
        <v>2205</v>
      </c>
      <c r="L1747" s="3">
        <v>45845</v>
      </c>
      <c r="M17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47" s="3">
        <v>45832</v>
      </c>
      <c r="O1747" s="5">
        <f>IFERROR((PlanMasine[[#This Row],[Norma]]/PlanMasine[[#This Row],[Q]])*(PlanMasine[[#This Row],[Q]]/SUMIF(C:C,PlanMasine[[#This Row],[RN]],B:B)*PlanMasine[[#This Row],[KPLQ]]),0)</f>
        <v>8</v>
      </c>
      <c r="P1747">
        <v>120848</v>
      </c>
      <c r="Q1747">
        <f>COUNTIF(PROMJENA!A:A,PlanMasine[[#This Row],[KPL]]&amp;"-"&amp;PlanMasine[[#This Row],[RN]])</f>
        <v>0</v>
      </c>
      <c r="R1747">
        <f>IFERROR(INDEX(REDOSLIJED!A:A,MATCH(PlanMasine[[#This Row],[KPL]],REDOSLIJED!B:B,0)),MAX(REDOSLIJED!A:A)+1)</f>
        <v>45</v>
      </c>
      <c r="S1747" s="9">
        <f>SUM($M$2:M1747)</f>
        <v>6.9170138888890005</v>
      </c>
      <c r="T1747" s="3">
        <f>PlanMasine[[#This Row],[Datum SAS]]-1</f>
        <v>45831</v>
      </c>
      <c r="U1747">
        <f>WEEKDAY(PlanMasine[[#This Row],[ZAVRŠETAK MAŠINSKE]],2)</f>
        <v>1</v>
      </c>
      <c r="V1747" s="3">
        <f>IF(WEEKDAY(PlanMasine[[#This Row],[Datum SAS]]-1,2)=7,PlanMasine[[#This Row],[Datum SAS]]-3,PlanMasine[[#This Row],[Datum SAS]]-1)</f>
        <v>45831</v>
      </c>
      <c r="W1747">
        <f>WEEKNUM(PlanMasine[[#This Row],[Column2]],1)</f>
        <v>26</v>
      </c>
    </row>
    <row r="1748" spans="1:23" x14ac:dyDescent="0.25">
      <c r="A1748">
        <v>1016831</v>
      </c>
      <c r="B1748">
        <v>1</v>
      </c>
      <c r="C1748">
        <v>1016815</v>
      </c>
      <c r="D1748" t="s">
        <v>1954</v>
      </c>
      <c r="E1748">
        <v>32</v>
      </c>
      <c r="F1748">
        <v>8</v>
      </c>
      <c r="G1748">
        <v>0</v>
      </c>
      <c r="H1748">
        <v>0</v>
      </c>
      <c r="I1748" t="s">
        <v>5</v>
      </c>
      <c r="J1748" t="s">
        <v>570</v>
      </c>
      <c r="K1748" t="s">
        <v>2205</v>
      </c>
      <c r="L1748" s="3">
        <v>45845</v>
      </c>
      <c r="M17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48" s="3">
        <v>45832</v>
      </c>
      <c r="O1748" s="5">
        <f>IFERROR((PlanMasine[[#This Row],[Norma]]/PlanMasine[[#This Row],[Q]])*(PlanMasine[[#This Row],[Q]]/SUMIF(C:C,PlanMasine[[#This Row],[RN]],B:B)*PlanMasine[[#This Row],[KPLQ]]),0)</f>
        <v>8</v>
      </c>
      <c r="P1748">
        <v>120868</v>
      </c>
      <c r="Q1748">
        <f>COUNTIF(PROMJENA!A:A,PlanMasine[[#This Row],[KPL]]&amp;"-"&amp;PlanMasine[[#This Row],[RN]])</f>
        <v>0</v>
      </c>
      <c r="R1748">
        <f>IFERROR(INDEX(REDOSLIJED!A:A,MATCH(PlanMasine[[#This Row],[KPL]],REDOSLIJED!B:B,0)),MAX(REDOSLIJED!A:A)+1)</f>
        <v>45</v>
      </c>
      <c r="S1748" s="9">
        <f>SUM($M$2:M1748)</f>
        <v>6.922569444444556</v>
      </c>
      <c r="T1748" s="3">
        <f>PlanMasine[[#This Row],[Datum SAS]]-1</f>
        <v>45831</v>
      </c>
      <c r="U1748">
        <f>WEEKDAY(PlanMasine[[#This Row],[ZAVRŠETAK MAŠINSKE]],2)</f>
        <v>1</v>
      </c>
      <c r="V1748" s="3">
        <f>IF(WEEKDAY(PlanMasine[[#This Row],[Datum SAS]]-1,2)=7,PlanMasine[[#This Row],[Datum SAS]]-3,PlanMasine[[#This Row],[Datum SAS]]-1)</f>
        <v>45831</v>
      </c>
      <c r="W1748">
        <f>WEEKNUM(PlanMasine[[#This Row],[Column2]],1)</f>
        <v>26</v>
      </c>
    </row>
    <row r="1749" spans="1:23" x14ac:dyDescent="0.25">
      <c r="A1749">
        <v>1016831</v>
      </c>
      <c r="B1749">
        <v>1</v>
      </c>
      <c r="C1749">
        <v>1016821</v>
      </c>
      <c r="D1749" t="s">
        <v>1945</v>
      </c>
      <c r="E1749">
        <v>14</v>
      </c>
      <c r="F1749">
        <v>28</v>
      </c>
      <c r="G1749">
        <v>0</v>
      </c>
      <c r="H1749">
        <v>0</v>
      </c>
      <c r="I1749" t="s">
        <v>5</v>
      </c>
      <c r="J1749" t="s">
        <v>570</v>
      </c>
      <c r="K1749" t="s">
        <v>2205</v>
      </c>
      <c r="L1749" s="3">
        <v>45845</v>
      </c>
      <c r="M17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1749" s="3">
        <v>45832</v>
      </c>
      <c r="O1749" s="5">
        <f>IFERROR((PlanMasine[[#This Row],[Norma]]/PlanMasine[[#This Row],[Q]])*(PlanMasine[[#This Row],[Q]]/SUMIF(C:C,PlanMasine[[#This Row],[RN]],B:B)*PlanMasine[[#This Row],[KPLQ]]),0)</f>
        <v>3.5</v>
      </c>
      <c r="P1749">
        <v>120874</v>
      </c>
      <c r="Q1749">
        <f>COUNTIF(PROMJENA!A:A,PlanMasine[[#This Row],[KPL]]&amp;"-"&amp;PlanMasine[[#This Row],[RN]])</f>
        <v>0</v>
      </c>
      <c r="R1749">
        <f>IFERROR(INDEX(REDOSLIJED!A:A,MATCH(PlanMasine[[#This Row],[KPL]],REDOSLIJED!B:B,0)),MAX(REDOSLIJED!A:A)+1)</f>
        <v>45</v>
      </c>
      <c r="S1749" s="9">
        <f>SUM($M$2:M1749)</f>
        <v>6.9250000000001117</v>
      </c>
      <c r="T1749" s="3">
        <f>PlanMasine[[#This Row],[Datum SAS]]-1</f>
        <v>45831</v>
      </c>
      <c r="U1749">
        <f>WEEKDAY(PlanMasine[[#This Row],[ZAVRŠETAK MAŠINSKE]],2)</f>
        <v>1</v>
      </c>
      <c r="V1749" s="3">
        <f>IF(WEEKDAY(PlanMasine[[#This Row],[Datum SAS]]-1,2)=7,PlanMasine[[#This Row],[Datum SAS]]-3,PlanMasine[[#This Row],[Datum SAS]]-1)</f>
        <v>45831</v>
      </c>
      <c r="W1749">
        <f>WEEKNUM(PlanMasine[[#This Row],[Column2]],1)</f>
        <v>26</v>
      </c>
    </row>
    <row r="1750" spans="1:23" x14ac:dyDescent="0.25">
      <c r="A1750">
        <v>1016831</v>
      </c>
      <c r="B1750">
        <v>1</v>
      </c>
      <c r="C1750">
        <v>1016822</v>
      </c>
      <c r="D1750" t="s">
        <v>1953</v>
      </c>
      <c r="E1750">
        <v>4</v>
      </c>
      <c r="F1750">
        <v>4</v>
      </c>
      <c r="G1750">
        <v>0</v>
      </c>
      <c r="H1750">
        <v>0</v>
      </c>
      <c r="I1750" t="s">
        <v>5</v>
      </c>
      <c r="J1750" t="s">
        <v>570</v>
      </c>
      <c r="K1750" t="s">
        <v>2205</v>
      </c>
      <c r="L1750" s="3">
        <v>45845</v>
      </c>
      <c r="M17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50" s="3">
        <v>45832</v>
      </c>
      <c r="O1750" s="5">
        <f>IFERROR((PlanMasine[[#This Row],[Norma]]/PlanMasine[[#This Row],[Q]])*(PlanMasine[[#This Row],[Q]]/SUMIF(C:C,PlanMasine[[#This Row],[RN]],B:B)*PlanMasine[[#This Row],[KPLQ]]),0)</f>
        <v>1</v>
      </c>
      <c r="P1750">
        <v>120875</v>
      </c>
      <c r="Q1750">
        <f>COUNTIF(PROMJENA!A:A,PlanMasine[[#This Row],[KPL]]&amp;"-"&amp;PlanMasine[[#This Row],[RN]])</f>
        <v>0</v>
      </c>
      <c r="R1750">
        <f>IFERROR(INDEX(REDOSLIJED!A:A,MATCH(PlanMasine[[#This Row],[KPL]],REDOSLIJED!B:B,0)),MAX(REDOSLIJED!A:A)+1)</f>
        <v>45</v>
      </c>
      <c r="S1750" s="9">
        <f>SUM($M$2:M1750)</f>
        <v>6.9256944444445558</v>
      </c>
      <c r="T1750" s="3">
        <f>PlanMasine[[#This Row],[Datum SAS]]-1</f>
        <v>45831</v>
      </c>
      <c r="U1750">
        <f>WEEKDAY(PlanMasine[[#This Row],[ZAVRŠETAK MAŠINSKE]],2)</f>
        <v>1</v>
      </c>
      <c r="V1750" s="3">
        <f>IF(WEEKDAY(PlanMasine[[#This Row],[Datum SAS]]-1,2)=7,PlanMasine[[#This Row],[Datum SAS]]-3,PlanMasine[[#This Row],[Datum SAS]]-1)</f>
        <v>45831</v>
      </c>
      <c r="W1750">
        <f>WEEKNUM(PlanMasine[[#This Row],[Column2]],1)</f>
        <v>26</v>
      </c>
    </row>
    <row r="1751" spans="1:23" x14ac:dyDescent="0.25">
      <c r="A1751">
        <v>1016831</v>
      </c>
      <c r="B1751">
        <v>1</v>
      </c>
      <c r="C1751">
        <v>1016807</v>
      </c>
      <c r="D1751" t="s">
        <v>1952</v>
      </c>
      <c r="E1751">
        <v>24</v>
      </c>
      <c r="F1751">
        <v>4</v>
      </c>
      <c r="G1751">
        <v>0</v>
      </c>
      <c r="H1751">
        <v>0</v>
      </c>
      <c r="I1751" t="s">
        <v>5</v>
      </c>
      <c r="J1751" t="s">
        <v>570</v>
      </c>
      <c r="K1751" t="s">
        <v>2205</v>
      </c>
      <c r="L1751" s="3">
        <v>45845</v>
      </c>
      <c r="M17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51" s="3">
        <v>45832</v>
      </c>
      <c r="O1751" s="5">
        <f>IFERROR((PlanMasine[[#This Row],[Norma]]/PlanMasine[[#This Row],[Q]])*(PlanMasine[[#This Row],[Q]]/SUMIF(C:C,PlanMasine[[#This Row],[RN]],B:B)*PlanMasine[[#This Row],[KPLQ]]),0)</f>
        <v>6</v>
      </c>
      <c r="P1751">
        <v>120860</v>
      </c>
      <c r="Q1751">
        <f>COUNTIF(PROMJENA!A:A,PlanMasine[[#This Row],[KPL]]&amp;"-"&amp;PlanMasine[[#This Row],[RN]])</f>
        <v>0</v>
      </c>
      <c r="R1751">
        <f>IFERROR(INDEX(REDOSLIJED!A:A,MATCH(PlanMasine[[#This Row],[KPL]],REDOSLIJED!B:B,0)),MAX(REDOSLIJED!A:A)+1)</f>
        <v>45</v>
      </c>
      <c r="S1751" s="9">
        <f>SUM($M$2:M1751)</f>
        <v>6.9298611111112223</v>
      </c>
      <c r="T1751" s="3">
        <f>PlanMasine[[#This Row],[Datum SAS]]-1</f>
        <v>45831</v>
      </c>
      <c r="U1751">
        <f>WEEKDAY(PlanMasine[[#This Row],[ZAVRŠETAK MAŠINSKE]],2)</f>
        <v>1</v>
      </c>
      <c r="V1751" s="3">
        <f>IF(WEEKDAY(PlanMasine[[#This Row],[Datum SAS]]-1,2)=7,PlanMasine[[#This Row],[Datum SAS]]-3,PlanMasine[[#This Row],[Datum SAS]]-1)</f>
        <v>45831</v>
      </c>
      <c r="W1751">
        <f>WEEKNUM(PlanMasine[[#This Row],[Column2]],1)</f>
        <v>26</v>
      </c>
    </row>
    <row r="1752" spans="1:23" x14ac:dyDescent="0.25">
      <c r="A1752">
        <v>1016831</v>
      </c>
      <c r="B1752">
        <v>1</v>
      </c>
      <c r="C1752">
        <v>1016820</v>
      </c>
      <c r="D1752" t="s">
        <v>1960</v>
      </c>
      <c r="E1752">
        <v>24</v>
      </c>
      <c r="F1752">
        <v>4</v>
      </c>
      <c r="G1752">
        <v>0</v>
      </c>
      <c r="H1752">
        <v>0</v>
      </c>
      <c r="I1752" t="s">
        <v>5</v>
      </c>
      <c r="J1752" t="s">
        <v>570</v>
      </c>
      <c r="K1752" t="s">
        <v>2205</v>
      </c>
      <c r="L1752" s="3">
        <v>45845</v>
      </c>
      <c r="M17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52" s="3">
        <v>45832</v>
      </c>
      <c r="O1752" s="5">
        <f>IFERROR((PlanMasine[[#This Row],[Norma]]/PlanMasine[[#This Row],[Q]])*(PlanMasine[[#This Row],[Q]]/SUMIF(C:C,PlanMasine[[#This Row],[RN]],B:B)*PlanMasine[[#This Row],[KPLQ]]),0)</f>
        <v>6</v>
      </c>
      <c r="P1752">
        <v>120873</v>
      </c>
      <c r="Q1752">
        <f>COUNTIF(PROMJENA!A:A,PlanMasine[[#This Row],[KPL]]&amp;"-"&amp;PlanMasine[[#This Row],[RN]])</f>
        <v>0</v>
      </c>
      <c r="R1752">
        <f>IFERROR(INDEX(REDOSLIJED!A:A,MATCH(PlanMasine[[#This Row],[KPL]],REDOSLIJED!B:B,0)),MAX(REDOSLIJED!A:A)+1)</f>
        <v>45</v>
      </c>
      <c r="S1752" s="9">
        <f>SUM($M$2:M1752)</f>
        <v>6.9340277777778887</v>
      </c>
      <c r="T1752" s="3">
        <f>PlanMasine[[#This Row],[Datum SAS]]-1</f>
        <v>45831</v>
      </c>
      <c r="U1752">
        <f>WEEKDAY(PlanMasine[[#This Row],[ZAVRŠETAK MAŠINSKE]],2)</f>
        <v>1</v>
      </c>
      <c r="V1752" s="3">
        <f>IF(WEEKDAY(PlanMasine[[#This Row],[Datum SAS]]-1,2)=7,PlanMasine[[#This Row],[Datum SAS]]-3,PlanMasine[[#This Row],[Datum SAS]]-1)</f>
        <v>45831</v>
      </c>
      <c r="W1752">
        <f>WEEKNUM(PlanMasine[[#This Row],[Column2]],1)</f>
        <v>26</v>
      </c>
    </row>
    <row r="1753" spans="1:23" x14ac:dyDescent="0.25">
      <c r="A1753">
        <v>1016831</v>
      </c>
      <c r="B1753">
        <v>1</v>
      </c>
      <c r="C1753">
        <v>1016827</v>
      </c>
      <c r="D1753" t="s">
        <v>1976</v>
      </c>
      <c r="E1753">
        <v>4</v>
      </c>
      <c r="F1753">
        <v>4</v>
      </c>
      <c r="G1753">
        <v>0</v>
      </c>
      <c r="H1753">
        <v>0</v>
      </c>
      <c r="I1753" t="s">
        <v>5</v>
      </c>
      <c r="J1753" t="s">
        <v>570</v>
      </c>
      <c r="K1753" t="s">
        <v>2205</v>
      </c>
      <c r="L1753" s="3">
        <v>45845</v>
      </c>
      <c r="M17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53" s="3">
        <v>45832</v>
      </c>
      <c r="O1753" s="5">
        <f>IFERROR((PlanMasine[[#This Row],[Norma]]/PlanMasine[[#This Row],[Q]])*(PlanMasine[[#This Row],[Q]]/SUMIF(C:C,PlanMasine[[#This Row],[RN]],B:B)*PlanMasine[[#This Row],[KPLQ]]),0)</f>
        <v>1</v>
      </c>
      <c r="P1753">
        <v>120880</v>
      </c>
      <c r="Q1753">
        <f>COUNTIF(PROMJENA!A:A,PlanMasine[[#This Row],[KPL]]&amp;"-"&amp;PlanMasine[[#This Row],[RN]])</f>
        <v>0</v>
      </c>
      <c r="R1753">
        <f>IFERROR(INDEX(REDOSLIJED!A:A,MATCH(PlanMasine[[#This Row],[KPL]],REDOSLIJED!B:B,0)),MAX(REDOSLIJED!A:A)+1)</f>
        <v>45</v>
      </c>
      <c r="S1753" s="9">
        <f>SUM($M$2:M1753)</f>
        <v>6.9347222222223328</v>
      </c>
      <c r="T1753" s="3">
        <f>PlanMasine[[#This Row],[Datum SAS]]-1</f>
        <v>45831</v>
      </c>
      <c r="U1753">
        <f>WEEKDAY(PlanMasine[[#This Row],[ZAVRŠETAK MAŠINSKE]],2)</f>
        <v>1</v>
      </c>
      <c r="V1753" s="3">
        <f>IF(WEEKDAY(PlanMasine[[#This Row],[Datum SAS]]-1,2)=7,PlanMasine[[#This Row],[Datum SAS]]-3,PlanMasine[[#This Row],[Datum SAS]]-1)</f>
        <v>45831</v>
      </c>
      <c r="W1753">
        <f>WEEKNUM(PlanMasine[[#This Row],[Column2]],1)</f>
        <v>26</v>
      </c>
    </row>
    <row r="1754" spans="1:23" x14ac:dyDescent="0.25">
      <c r="A1754">
        <v>1016831</v>
      </c>
      <c r="B1754">
        <v>1</v>
      </c>
      <c r="C1754">
        <v>1016796</v>
      </c>
      <c r="D1754" t="s">
        <v>1946</v>
      </c>
      <c r="E1754">
        <v>48</v>
      </c>
      <c r="F1754">
        <v>4</v>
      </c>
      <c r="G1754">
        <v>0</v>
      </c>
      <c r="H1754">
        <v>0</v>
      </c>
      <c r="I1754" t="s">
        <v>5</v>
      </c>
      <c r="J1754" t="s">
        <v>570</v>
      </c>
      <c r="K1754" t="s">
        <v>2205</v>
      </c>
      <c r="L1754" s="3">
        <v>45845</v>
      </c>
      <c r="M17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54" s="3">
        <v>45832</v>
      </c>
      <c r="O1754" s="5">
        <f>IFERROR((PlanMasine[[#This Row],[Norma]]/PlanMasine[[#This Row],[Q]])*(PlanMasine[[#This Row],[Q]]/SUMIF(C:C,PlanMasine[[#This Row],[RN]],B:B)*PlanMasine[[#This Row],[KPLQ]]),0)</f>
        <v>12</v>
      </c>
      <c r="P1754">
        <v>120849</v>
      </c>
      <c r="Q1754">
        <f>COUNTIF(PROMJENA!A:A,PlanMasine[[#This Row],[KPL]]&amp;"-"&amp;PlanMasine[[#This Row],[RN]])</f>
        <v>0</v>
      </c>
      <c r="R1754">
        <f>IFERROR(INDEX(REDOSLIJED!A:A,MATCH(PlanMasine[[#This Row],[KPL]],REDOSLIJED!B:B,0)),MAX(REDOSLIJED!A:A)+1)</f>
        <v>45</v>
      </c>
      <c r="S1754" s="9">
        <f>SUM($M$2:M1754)</f>
        <v>6.9430555555556666</v>
      </c>
      <c r="T1754" s="3">
        <f>PlanMasine[[#This Row],[Datum SAS]]-1</f>
        <v>45831</v>
      </c>
      <c r="U1754">
        <f>WEEKDAY(PlanMasine[[#This Row],[ZAVRŠETAK MAŠINSKE]],2)</f>
        <v>1</v>
      </c>
      <c r="V1754" s="3">
        <f>IF(WEEKDAY(PlanMasine[[#This Row],[Datum SAS]]-1,2)=7,PlanMasine[[#This Row],[Datum SAS]]-3,PlanMasine[[#This Row],[Datum SAS]]-1)</f>
        <v>45831</v>
      </c>
      <c r="W1754">
        <f>WEEKNUM(PlanMasine[[#This Row],[Column2]],1)</f>
        <v>26</v>
      </c>
    </row>
    <row r="1755" spans="1:23" x14ac:dyDescent="0.25">
      <c r="A1755">
        <v>1016831</v>
      </c>
      <c r="B1755">
        <v>1</v>
      </c>
      <c r="C1755">
        <v>1016805</v>
      </c>
      <c r="D1755" t="s">
        <v>1962</v>
      </c>
      <c r="E1755">
        <v>16</v>
      </c>
      <c r="F1755">
        <v>8</v>
      </c>
      <c r="G1755">
        <v>0</v>
      </c>
      <c r="H1755">
        <v>0</v>
      </c>
      <c r="I1755" t="s">
        <v>5</v>
      </c>
      <c r="J1755" t="s">
        <v>570</v>
      </c>
      <c r="K1755" t="s">
        <v>2205</v>
      </c>
      <c r="L1755" s="3">
        <v>45845</v>
      </c>
      <c r="M17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55" s="3">
        <v>45832</v>
      </c>
      <c r="O1755" s="5">
        <f>IFERROR((PlanMasine[[#This Row],[Norma]]/PlanMasine[[#This Row],[Q]])*(PlanMasine[[#This Row],[Q]]/SUMIF(C:C,PlanMasine[[#This Row],[RN]],B:B)*PlanMasine[[#This Row],[KPLQ]]),0)</f>
        <v>4</v>
      </c>
      <c r="P1755">
        <v>120858</v>
      </c>
      <c r="Q1755">
        <f>COUNTIF(PROMJENA!A:A,PlanMasine[[#This Row],[KPL]]&amp;"-"&amp;PlanMasine[[#This Row],[RN]])</f>
        <v>0</v>
      </c>
      <c r="R1755">
        <f>IFERROR(INDEX(REDOSLIJED!A:A,MATCH(PlanMasine[[#This Row],[KPL]],REDOSLIJED!B:B,0)),MAX(REDOSLIJED!A:A)+1)</f>
        <v>45</v>
      </c>
      <c r="S1755" s="9">
        <f>SUM($M$2:M1755)</f>
        <v>6.9458333333334448</v>
      </c>
      <c r="T1755" s="3">
        <f>PlanMasine[[#This Row],[Datum SAS]]-1</f>
        <v>45831</v>
      </c>
      <c r="U1755">
        <f>WEEKDAY(PlanMasine[[#This Row],[ZAVRŠETAK MAŠINSKE]],2)</f>
        <v>1</v>
      </c>
      <c r="V1755" s="3">
        <f>IF(WEEKDAY(PlanMasine[[#This Row],[Datum SAS]]-1,2)=7,PlanMasine[[#This Row],[Datum SAS]]-3,PlanMasine[[#This Row],[Datum SAS]]-1)</f>
        <v>45831</v>
      </c>
      <c r="W1755">
        <f>WEEKNUM(PlanMasine[[#This Row],[Column2]],1)</f>
        <v>26</v>
      </c>
    </row>
    <row r="1756" spans="1:23" x14ac:dyDescent="0.25">
      <c r="A1756">
        <v>1016831</v>
      </c>
      <c r="B1756">
        <v>1</v>
      </c>
      <c r="C1756">
        <v>1016800</v>
      </c>
      <c r="D1756" t="s">
        <v>1955</v>
      </c>
      <c r="E1756">
        <v>24</v>
      </c>
      <c r="F1756">
        <v>4</v>
      </c>
      <c r="G1756">
        <v>0</v>
      </c>
      <c r="H1756">
        <v>0</v>
      </c>
      <c r="I1756" t="s">
        <v>5</v>
      </c>
      <c r="J1756" t="s">
        <v>570</v>
      </c>
      <c r="K1756" t="s">
        <v>2205</v>
      </c>
      <c r="L1756" s="3">
        <v>45845</v>
      </c>
      <c r="M17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56" s="3">
        <v>45832</v>
      </c>
      <c r="O1756" s="5">
        <f>IFERROR((PlanMasine[[#This Row],[Norma]]/PlanMasine[[#This Row],[Q]])*(PlanMasine[[#This Row],[Q]]/SUMIF(C:C,PlanMasine[[#This Row],[RN]],B:B)*PlanMasine[[#This Row],[KPLQ]]),0)</f>
        <v>6</v>
      </c>
      <c r="P1756">
        <v>120853</v>
      </c>
      <c r="Q1756">
        <f>COUNTIF(PROMJENA!A:A,PlanMasine[[#This Row],[KPL]]&amp;"-"&amp;PlanMasine[[#This Row],[RN]])</f>
        <v>0</v>
      </c>
      <c r="R1756">
        <f>IFERROR(INDEX(REDOSLIJED!A:A,MATCH(PlanMasine[[#This Row],[KPL]],REDOSLIJED!B:B,0)),MAX(REDOSLIJED!A:A)+1)</f>
        <v>45</v>
      </c>
      <c r="S1756" s="9">
        <f>SUM($M$2:M1756)</f>
        <v>6.9500000000001112</v>
      </c>
      <c r="T1756" s="3">
        <f>PlanMasine[[#This Row],[Datum SAS]]-1</f>
        <v>45831</v>
      </c>
      <c r="U1756">
        <f>WEEKDAY(PlanMasine[[#This Row],[ZAVRŠETAK MAŠINSKE]],2)</f>
        <v>1</v>
      </c>
      <c r="V1756" s="3">
        <f>IF(WEEKDAY(PlanMasine[[#This Row],[Datum SAS]]-1,2)=7,PlanMasine[[#This Row],[Datum SAS]]-3,PlanMasine[[#This Row],[Datum SAS]]-1)</f>
        <v>45831</v>
      </c>
      <c r="W1756">
        <f>WEEKNUM(PlanMasine[[#This Row],[Column2]],1)</f>
        <v>26</v>
      </c>
    </row>
    <row r="1757" spans="1:23" x14ac:dyDescent="0.25">
      <c r="A1757">
        <v>1016831</v>
      </c>
      <c r="B1757">
        <v>1</v>
      </c>
      <c r="C1757">
        <v>1016799</v>
      </c>
      <c r="D1757" t="s">
        <v>1959</v>
      </c>
      <c r="E1757">
        <v>8</v>
      </c>
      <c r="F1757">
        <v>4</v>
      </c>
      <c r="G1757">
        <v>0</v>
      </c>
      <c r="H1757">
        <v>0</v>
      </c>
      <c r="I1757" t="s">
        <v>5</v>
      </c>
      <c r="J1757" t="s">
        <v>570</v>
      </c>
      <c r="K1757" t="s">
        <v>2205</v>
      </c>
      <c r="L1757" s="3">
        <v>45845</v>
      </c>
      <c r="M17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57" s="3">
        <v>45832</v>
      </c>
      <c r="O1757" s="5">
        <f>IFERROR((PlanMasine[[#This Row],[Norma]]/PlanMasine[[#This Row],[Q]])*(PlanMasine[[#This Row],[Q]]/SUMIF(C:C,PlanMasine[[#This Row],[RN]],B:B)*PlanMasine[[#This Row],[KPLQ]]),0)</f>
        <v>2</v>
      </c>
      <c r="P1757">
        <v>120852</v>
      </c>
      <c r="Q1757">
        <f>COUNTIF(PROMJENA!A:A,PlanMasine[[#This Row],[KPL]]&amp;"-"&amp;PlanMasine[[#This Row],[RN]])</f>
        <v>0</v>
      </c>
      <c r="R1757">
        <f>IFERROR(INDEX(REDOSLIJED!A:A,MATCH(PlanMasine[[#This Row],[KPL]],REDOSLIJED!B:B,0)),MAX(REDOSLIJED!A:A)+1)</f>
        <v>45</v>
      </c>
      <c r="S1757" s="9">
        <f>SUM($M$2:M1757)</f>
        <v>6.9513888888890003</v>
      </c>
      <c r="T1757" s="3">
        <f>PlanMasine[[#This Row],[Datum SAS]]-1</f>
        <v>45831</v>
      </c>
      <c r="U1757">
        <f>WEEKDAY(PlanMasine[[#This Row],[ZAVRŠETAK MAŠINSKE]],2)</f>
        <v>1</v>
      </c>
      <c r="V1757" s="3">
        <f>IF(WEEKDAY(PlanMasine[[#This Row],[Datum SAS]]-1,2)=7,PlanMasine[[#This Row],[Datum SAS]]-3,PlanMasine[[#This Row],[Datum SAS]]-1)</f>
        <v>45831</v>
      </c>
      <c r="W1757">
        <f>WEEKNUM(PlanMasine[[#This Row],[Column2]],1)</f>
        <v>26</v>
      </c>
    </row>
    <row r="1758" spans="1:23" x14ac:dyDescent="0.25">
      <c r="A1758">
        <v>1016831</v>
      </c>
      <c r="B1758">
        <v>1</v>
      </c>
      <c r="C1758">
        <v>1016797</v>
      </c>
      <c r="D1758" t="s">
        <v>1958</v>
      </c>
      <c r="E1758">
        <v>24</v>
      </c>
      <c r="F1758">
        <v>4</v>
      </c>
      <c r="G1758">
        <v>0</v>
      </c>
      <c r="H1758">
        <v>0</v>
      </c>
      <c r="I1758" t="s">
        <v>5</v>
      </c>
      <c r="J1758" t="s">
        <v>570</v>
      </c>
      <c r="K1758" t="s">
        <v>2205</v>
      </c>
      <c r="L1758" s="3">
        <v>45845</v>
      </c>
      <c r="M17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58" s="3">
        <v>45832</v>
      </c>
      <c r="O1758" s="5">
        <f>IFERROR((PlanMasine[[#This Row],[Norma]]/PlanMasine[[#This Row],[Q]])*(PlanMasine[[#This Row],[Q]]/SUMIF(C:C,PlanMasine[[#This Row],[RN]],B:B)*PlanMasine[[#This Row],[KPLQ]]),0)</f>
        <v>6</v>
      </c>
      <c r="P1758">
        <v>120850</v>
      </c>
      <c r="Q1758">
        <f>COUNTIF(PROMJENA!A:A,PlanMasine[[#This Row],[KPL]]&amp;"-"&amp;PlanMasine[[#This Row],[RN]])</f>
        <v>0</v>
      </c>
      <c r="R1758">
        <f>IFERROR(INDEX(REDOSLIJED!A:A,MATCH(PlanMasine[[#This Row],[KPL]],REDOSLIJED!B:B,0)),MAX(REDOSLIJED!A:A)+1)</f>
        <v>45</v>
      </c>
      <c r="S1758" s="9">
        <f>SUM($M$2:M1758)</f>
        <v>6.9555555555556667</v>
      </c>
      <c r="T1758" s="3">
        <f>PlanMasine[[#This Row],[Datum SAS]]-1</f>
        <v>45831</v>
      </c>
      <c r="U1758">
        <f>WEEKDAY(PlanMasine[[#This Row],[ZAVRŠETAK MAŠINSKE]],2)</f>
        <v>1</v>
      </c>
      <c r="V1758" s="3">
        <f>IF(WEEKDAY(PlanMasine[[#This Row],[Datum SAS]]-1,2)=7,PlanMasine[[#This Row],[Datum SAS]]-3,PlanMasine[[#This Row],[Datum SAS]]-1)</f>
        <v>45831</v>
      </c>
      <c r="W1758">
        <f>WEEKNUM(PlanMasine[[#This Row],[Column2]],1)</f>
        <v>26</v>
      </c>
    </row>
    <row r="1759" spans="1:23" x14ac:dyDescent="0.25">
      <c r="A1759">
        <v>1016831</v>
      </c>
      <c r="B1759">
        <v>1</v>
      </c>
      <c r="C1759">
        <v>1016798</v>
      </c>
      <c r="D1759" t="s">
        <v>1947</v>
      </c>
      <c r="E1759">
        <v>24</v>
      </c>
      <c r="F1759">
        <v>4</v>
      </c>
      <c r="G1759">
        <v>0</v>
      </c>
      <c r="H1759">
        <v>0</v>
      </c>
      <c r="I1759" t="s">
        <v>5</v>
      </c>
      <c r="J1759" t="s">
        <v>570</v>
      </c>
      <c r="K1759" t="s">
        <v>2205</v>
      </c>
      <c r="L1759" s="3">
        <v>45845</v>
      </c>
      <c r="M17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59" s="3">
        <v>45832</v>
      </c>
      <c r="O1759" s="5">
        <f>IFERROR((PlanMasine[[#This Row],[Norma]]/PlanMasine[[#This Row],[Q]])*(PlanMasine[[#This Row],[Q]]/SUMIF(C:C,PlanMasine[[#This Row],[RN]],B:B)*PlanMasine[[#This Row],[KPLQ]]),0)</f>
        <v>6</v>
      </c>
      <c r="P1759">
        <v>120851</v>
      </c>
      <c r="Q1759">
        <f>COUNTIF(PROMJENA!A:A,PlanMasine[[#This Row],[KPL]]&amp;"-"&amp;PlanMasine[[#This Row],[RN]])</f>
        <v>0</v>
      </c>
      <c r="R1759">
        <f>IFERROR(INDEX(REDOSLIJED!A:A,MATCH(PlanMasine[[#This Row],[KPL]],REDOSLIJED!B:B,0)),MAX(REDOSLIJED!A:A)+1)</f>
        <v>45</v>
      </c>
      <c r="S1759" s="9">
        <f>SUM($M$2:M1759)</f>
        <v>6.9597222222223332</v>
      </c>
      <c r="T1759" s="3">
        <f>PlanMasine[[#This Row],[Datum SAS]]-1</f>
        <v>45831</v>
      </c>
      <c r="U1759">
        <f>WEEKDAY(PlanMasine[[#This Row],[ZAVRŠETAK MAŠINSKE]],2)</f>
        <v>1</v>
      </c>
      <c r="V1759" s="3">
        <f>IF(WEEKDAY(PlanMasine[[#This Row],[Datum SAS]]-1,2)=7,PlanMasine[[#This Row],[Datum SAS]]-3,PlanMasine[[#This Row],[Datum SAS]]-1)</f>
        <v>45831</v>
      </c>
      <c r="W1759">
        <f>WEEKNUM(PlanMasine[[#This Row],[Column2]],1)</f>
        <v>26</v>
      </c>
    </row>
    <row r="1760" spans="1:23" x14ac:dyDescent="0.25">
      <c r="A1760">
        <v>1016831</v>
      </c>
      <c r="B1760">
        <v>1</v>
      </c>
      <c r="C1760">
        <v>1016791</v>
      </c>
      <c r="D1760" t="s">
        <v>1948</v>
      </c>
      <c r="E1760">
        <v>48</v>
      </c>
      <c r="F1760">
        <v>4</v>
      </c>
      <c r="G1760">
        <v>0</v>
      </c>
      <c r="H1760">
        <v>0</v>
      </c>
      <c r="I1760" t="s">
        <v>5</v>
      </c>
      <c r="J1760" t="s">
        <v>570</v>
      </c>
      <c r="K1760" t="s">
        <v>2205</v>
      </c>
      <c r="L1760" s="3">
        <v>45845</v>
      </c>
      <c r="M17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60" s="3">
        <v>45832</v>
      </c>
      <c r="O1760" s="5">
        <f>IFERROR((PlanMasine[[#This Row],[Norma]]/PlanMasine[[#This Row],[Q]])*(PlanMasine[[#This Row],[Q]]/SUMIF(C:C,PlanMasine[[#This Row],[RN]],B:B)*PlanMasine[[#This Row],[KPLQ]]),0)</f>
        <v>12</v>
      </c>
      <c r="P1760">
        <v>120844</v>
      </c>
      <c r="Q1760">
        <f>COUNTIF(PROMJENA!A:A,PlanMasine[[#This Row],[KPL]]&amp;"-"&amp;PlanMasine[[#This Row],[RN]])</f>
        <v>0</v>
      </c>
      <c r="R1760">
        <f>IFERROR(INDEX(REDOSLIJED!A:A,MATCH(PlanMasine[[#This Row],[KPL]],REDOSLIJED!B:B,0)),MAX(REDOSLIJED!A:A)+1)</f>
        <v>45</v>
      </c>
      <c r="S1760" s="9">
        <f>SUM($M$2:M1760)</f>
        <v>6.9680555555556669</v>
      </c>
      <c r="T1760" s="3">
        <f>PlanMasine[[#This Row],[Datum SAS]]-1</f>
        <v>45831</v>
      </c>
      <c r="U1760">
        <f>WEEKDAY(PlanMasine[[#This Row],[ZAVRŠETAK MAŠINSKE]],2)</f>
        <v>1</v>
      </c>
      <c r="V1760" s="3">
        <f>IF(WEEKDAY(PlanMasine[[#This Row],[Datum SAS]]-1,2)=7,PlanMasine[[#This Row],[Datum SAS]]-3,PlanMasine[[#This Row],[Datum SAS]]-1)</f>
        <v>45831</v>
      </c>
      <c r="W1760">
        <f>WEEKNUM(PlanMasine[[#This Row],[Column2]],1)</f>
        <v>26</v>
      </c>
    </row>
    <row r="1761" spans="1:23" x14ac:dyDescent="0.25">
      <c r="A1761">
        <v>1016832</v>
      </c>
      <c r="B1761">
        <v>1</v>
      </c>
      <c r="C1761">
        <v>1016822</v>
      </c>
      <c r="D1761" t="s">
        <v>1953</v>
      </c>
      <c r="E1761">
        <v>4</v>
      </c>
      <c r="F1761">
        <v>4</v>
      </c>
      <c r="G1761">
        <v>0</v>
      </c>
      <c r="H1761">
        <v>0</v>
      </c>
      <c r="I1761" t="s">
        <v>5</v>
      </c>
      <c r="J1761" t="s">
        <v>570</v>
      </c>
      <c r="K1761" t="s">
        <v>2205</v>
      </c>
      <c r="L1761" s="3">
        <v>45845</v>
      </c>
      <c r="M17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61" s="3">
        <v>45832</v>
      </c>
      <c r="O1761" s="5">
        <f>IFERROR((PlanMasine[[#This Row],[Norma]]/PlanMasine[[#This Row],[Q]])*(PlanMasine[[#This Row],[Q]]/SUMIF(C:C,PlanMasine[[#This Row],[RN]],B:B)*PlanMasine[[#This Row],[KPLQ]]),0)</f>
        <v>1</v>
      </c>
      <c r="P1761">
        <v>120875</v>
      </c>
      <c r="Q1761">
        <f>COUNTIF(PROMJENA!A:A,PlanMasine[[#This Row],[KPL]]&amp;"-"&amp;PlanMasine[[#This Row],[RN]])</f>
        <v>0</v>
      </c>
      <c r="R1761">
        <f>IFERROR(INDEX(REDOSLIJED!A:A,MATCH(PlanMasine[[#This Row],[KPL]],REDOSLIJED!B:B,0)),MAX(REDOSLIJED!A:A)+1)</f>
        <v>45</v>
      </c>
      <c r="S1761" s="9">
        <f>SUM($M$2:M1761)</f>
        <v>6.968750000000111</v>
      </c>
      <c r="T1761" s="3">
        <f>PlanMasine[[#This Row],[Datum SAS]]-1</f>
        <v>45831</v>
      </c>
      <c r="U1761">
        <f>WEEKDAY(PlanMasine[[#This Row],[ZAVRŠETAK MAŠINSKE]],2)</f>
        <v>1</v>
      </c>
      <c r="V1761" s="3">
        <f>IF(WEEKDAY(PlanMasine[[#This Row],[Datum SAS]]-1,2)=7,PlanMasine[[#This Row],[Datum SAS]]-3,PlanMasine[[#This Row],[Datum SAS]]-1)</f>
        <v>45831</v>
      </c>
      <c r="W1761">
        <f>WEEKNUM(PlanMasine[[#This Row],[Column2]],1)</f>
        <v>26</v>
      </c>
    </row>
    <row r="1762" spans="1:23" x14ac:dyDescent="0.25">
      <c r="A1762">
        <v>1016832</v>
      </c>
      <c r="B1762">
        <v>1</v>
      </c>
      <c r="C1762">
        <v>1016827</v>
      </c>
      <c r="D1762" t="s">
        <v>1976</v>
      </c>
      <c r="E1762">
        <v>4</v>
      </c>
      <c r="F1762">
        <v>4</v>
      </c>
      <c r="G1762">
        <v>0</v>
      </c>
      <c r="H1762">
        <v>0</v>
      </c>
      <c r="I1762" t="s">
        <v>5</v>
      </c>
      <c r="J1762" t="s">
        <v>570</v>
      </c>
      <c r="K1762" t="s">
        <v>2205</v>
      </c>
      <c r="L1762" s="3">
        <v>45845</v>
      </c>
      <c r="M17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62" s="3">
        <v>45832</v>
      </c>
      <c r="O1762" s="5">
        <f>IFERROR((PlanMasine[[#This Row],[Norma]]/PlanMasine[[#This Row],[Q]])*(PlanMasine[[#This Row],[Q]]/SUMIF(C:C,PlanMasine[[#This Row],[RN]],B:B)*PlanMasine[[#This Row],[KPLQ]]),0)</f>
        <v>1</v>
      </c>
      <c r="P1762">
        <v>120880</v>
      </c>
      <c r="Q1762">
        <f>COUNTIF(PROMJENA!A:A,PlanMasine[[#This Row],[KPL]]&amp;"-"&amp;PlanMasine[[#This Row],[RN]])</f>
        <v>0</v>
      </c>
      <c r="R1762">
        <f>IFERROR(INDEX(REDOSLIJED!A:A,MATCH(PlanMasine[[#This Row],[KPL]],REDOSLIJED!B:B,0)),MAX(REDOSLIJED!A:A)+1)</f>
        <v>45</v>
      </c>
      <c r="S1762" s="9">
        <f>SUM($M$2:M1762)</f>
        <v>6.9694444444445551</v>
      </c>
      <c r="T1762" s="3">
        <f>PlanMasine[[#This Row],[Datum SAS]]-1</f>
        <v>45831</v>
      </c>
      <c r="U1762">
        <f>WEEKDAY(PlanMasine[[#This Row],[ZAVRŠETAK MAŠINSKE]],2)</f>
        <v>1</v>
      </c>
      <c r="V1762" s="3">
        <f>IF(WEEKDAY(PlanMasine[[#This Row],[Datum SAS]]-1,2)=7,PlanMasine[[#This Row],[Datum SAS]]-3,PlanMasine[[#This Row],[Datum SAS]]-1)</f>
        <v>45831</v>
      </c>
      <c r="W1762">
        <f>WEEKNUM(PlanMasine[[#This Row],[Column2]],1)</f>
        <v>26</v>
      </c>
    </row>
    <row r="1763" spans="1:23" x14ac:dyDescent="0.25">
      <c r="A1763">
        <v>1016832</v>
      </c>
      <c r="B1763">
        <v>1</v>
      </c>
      <c r="C1763">
        <v>1016791</v>
      </c>
      <c r="D1763" t="s">
        <v>1948</v>
      </c>
      <c r="E1763">
        <v>48</v>
      </c>
      <c r="F1763">
        <v>4</v>
      </c>
      <c r="G1763">
        <v>0</v>
      </c>
      <c r="H1763">
        <v>0</v>
      </c>
      <c r="I1763" t="s">
        <v>5</v>
      </c>
      <c r="J1763" t="s">
        <v>570</v>
      </c>
      <c r="K1763" t="s">
        <v>2205</v>
      </c>
      <c r="L1763" s="3">
        <v>45845</v>
      </c>
      <c r="M17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63" s="3">
        <v>45832</v>
      </c>
      <c r="O1763" s="5">
        <f>IFERROR((PlanMasine[[#This Row],[Norma]]/PlanMasine[[#This Row],[Q]])*(PlanMasine[[#This Row],[Q]]/SUMIF(C:C,PlanMasine[[#This Row],[RN]],B:B)*PlanMasine[[#This Row],[KPLQ]]),0)</f>
        <v>12</v>
      </c>
      <c r="P1763">
        <v>120844</v>
      </c>
      <c r="Q1763">
        <f>COUNTIF(PROMJENA!A:A,PlanMasine[[#This Row],[KPL]]&amp;"-"&amp;PlanMasine[[#This Row],[RN]])</f>
        <v>0</v>
      </c>
      <c r="R1763">
        <f>IFERROR(INDEX(REDOSLIJED!A:A,MATCH(PlanMasine[[#This Row],[KPL]],REDOSLIJED!B:B,0)),MAX(REDOSLIJED!A:A)+1)</f>
        <v>45</v>
      </c>
      <c r="S1763" s="9">
        <f>SUM($M$2:M1763)</f>
        <v>6.9777777777778889</v>
      </c>
      <c r="T1763" s="3">
        <f>PlanMasine[[#This Row],[Datum SAS]]-1</f>
        <v>45831</v>
      </c>
      <c r="U1763">
        <f>WEEKDAY(PlanMasine[[#This Row],[ZAVRŠETAK MAŠINSKE]],2)</f>
        <v>1</v>
      </c>
      <c r="V1763" s="3">
        <f>IF(WEEKDAY(PlanMasine[[#This Row],[Datum SAS]]-1,2)=7,PlanMasine[[#This Row],[Datum SAS]]-3,PlanMasine[[#This Row],[Datum SAS]]-1)</f>
        <v>45831</v>
      </c>
      <c r="W1763">
        <f>WEEKNUM(PlanMasine[[#This Row],[Column2]],1)</f>
        <v>26</v>
      </c>
    </row>
    <row r="1764" spans="1:23" x14ac:dyDescent="0.25">
      <c r="A1764">
        <v>1016832</v>
      </c>
      <c r="B1764">
        <v>1</v>
      </c>
      <c r="C1764">
        <v>1016790</v>
      </c>
      <c r="D1764" t="s">
        <v>1949</v>
      </c>
      <c r="E1764">
        <v>60</v>
      </c>
      <c r="F1764">
        <v>4</v>
      </c>
      <c r="G1764">
        <v>0</v>
      </c>
      <c r="H1764">
        <v>0</v>
      </c>
      <c r="I1764" t="s">
        <v>5</v>
      </c>
      <c r="J1764" t="s">
        <v>570</v>
      </c>
      <c r="K1764" t="s">
        <v>2205</v>
      </c>
      <c r="L1764" s="3">
        <v>45845</v>
      </c>
      <c r="M17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764" s="3">
        <v>45832</v>
      </c>
      <c r="O1764" s="5">
        <f>IFERROR((PlanMasine[[#This Row],[Norma]]/PlanMasine[[#This Row],[Q]])*(PlanMasine[[#This Row],[Q]]/SUMIF(C:C,PlanMasine[[#This Row],[RN]],B:B)*PlanMasine[[#This Row],[KPLQ]]),0)</f>
        <v>15</v>
      </c>
      <c r="P1764">
        <v>120843</v>
      </c>
      <c r="Q1764">
        <f>COUNTIF(PROMJENA!A:A,PlanMasine[[#This Row],[KPL]]&amp;"-"&amp;PlanMasine[[#This Row],[RN]])</f>
        <v>0</v>
      </c>
      <c r="R1764">
        <f>IFERROR(INDEX(REDOSLIJED!A:A,MATCH(PlanMasine[[#This Row],[KPL]],REDOSLIJED!B:B,0)),MAX(REDOSLIJED!A:A)+1)</f>
        <v>45</v>
      </c>
      <c r="S1764" s="9">
        <f>SUM($M$2:M1764)</f>
        <v>6.9881944444445558</v>
      </c>
      <c r="T1764" s="3">
        <f>PlanMasine[[#This Row],[Datum SAS]]-1</f>
        <v>45831</v>
      </c>
      <c r="U1764">
        <f>WEEKDAY(PlanMasine[[#This Row],[ZAVRŠETAK MAŠINSKE]],2)</f>
        <v>1</v>
      </c>
      <c r="V1764" s="3">
        <f>IF(WEEKDAY(PlanMasine[[#This Row],[Datum SAS]]-1,2)=7,PlanMasine[[#This Row],[Datum SAS]]-3,PlanMasine[[#This Row],[Datum SAS]]-1)</f>
        <v>45831</v>
      </c>
      <c r="W1764">
        <f>WEEKNUM(PlanMasine[[#This Row],[Column2]],1)</f>
        <v>26</v>
      </c>
    </row>
    <row r="1765" spans="1:23" x14ac:dyDescent="0.25">
      <c r="A1765">
        <v>1016832</v>
      </c>
      <c r="B1765">
        <v>1</v>
      </c>
      <c r="C1765">
        <v>1016821</v>
      </c>
      <c r="D1765" t="s">
        <v>1945</v>
      </c>
      <c r="E1765">
        <v>14</v>
      </c>
      <c r="F1765">
        <v>28</v>
      </c>
      <c r="G1765">
        <v>0</v>
      </c>
      <c r="H1765">
        <v>0</v>
      </c>
      <c r="I1765" t="s">
        <v>5</v>
      </c>
      <c r="J1765" t="s">
        <v>570</v>
      </c>
      <c r="K1765" t="s">
        <v>2205</v>
      </c>
      <c r="L1765" s="3">
        <v>45845</v>
      </c>
      <c r="M17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1765" s="3">
        <v>45832</v>
      </c>
      <c r="O1765" s="5">
        <f>IFERROR((PlanMasine[[#This Row],[Norma]]/PlanMasine[[#This Row],[Q]])*(PlanMasine[[#This Row],[Q]]/SUMIF(C:C,PlanMasine[[#This Row],[RN]],B:B)*PlanMasine[[#This Row],[KPLQ]]),0)</f>
        <v>3.5</v>
      </c>
      <c r="P1765">
        <v>120874</v>
      </c>
      <c r="Q1765">
        <f>COUNTIF(PROMJENA!A:A,PlanMasine[[#This Row],[KPL]]&amp;"-"&amp;PlanMasine[[#This Row],[RN]])</f>
        <v>0</v>
      </c>
      <c r="R1765">
        <f>IFERROR(INDEX(REDOSLIJED!A:A,MATCH(PlanMasine[[#This Row],[KPL]],REDOSLIJED!B:B,0)),MAX(REDOSLIJED!A:A)+1)</f>
        <v>45</v>
      </c>
      <c r="S1765" s="9">
        <f>SUM($M$2:M1765)</f>
        <v>6.9906250000001116</v>
      </c>
      <c r="T1765" s="3">
        <f>PlanMasine[[#This Row],[Datum SAS]]-1</f>
        <v>45831</v>
      </c>
      <c r="U1765">
        <f>WEEKDAY(PlanMasine[[#This Row],[ZAVRŠETAK MAŠINSKE]],2)</f>
        <v>1</v>
      </c>
      <c r="V1765" s="3">
        <f>IF(WEEKDAY(PlanMasine[[#This Row],[Datum SAS]]-1,2)=7,PlanMasine[[#This Row],[Datum SAS]]-3,PlanMasine[[#This Row],[Datum SAS]]-1)</f>
        <v>45831</v>
      </c>
      <c r="W1765">
        <f>WEEKNUM(PlanMasine[[#This Row],[Column2]],1)</f>
        <v>26</v>
      </c>
    </row>
    <row r="1766" spans="1:23" x14ac:dyDescent="0.25">
      <c r="A1766">
        <v>1016832</v>
      </c>
      <c r="B1766">
        <v>1</v>
      </c>
      <c r="C1766">
        <v>1016798</v>
      </c>
      <c r="D1766" t="s">
        <v>1947</v>
      </c>
      <c r="E1766">
        <v>24</v>
      </c>
      <c r="F1766">
        <v>4</v>
      </c>
      <c r="G1766">
        <v>0</v>
      </c>
      <c r="H1766">
        <v>0</v>
      </c>
      <c r="I1766" t="s">
        <v>5</v>
      </c>
      <c r="J1766" t="s">
        <v>570</v>
      </c>
      <c r="K1766" t="s">
        <v>2205</v>
      </c>
      <c r="L1766" s="3">
        <v>45845</v>
      </c>
      <c r="M17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66" s="3">
        <v>45832</v>
      </c>
      <c r="O1766" s="5">
        <f>IFERROR((PlanMasine[[#This Row],[Norma]]/PlanMasine[[#This Row],[Q]])*(PlanMasine[[#This Row],[Q]]/SUMIF(C:C,PlanMasine[[#This Row],[RN]],B:B)*PlanMasine[[#This Row],[KPLQ]]),0)</f>
        <v>6</v>
      </c>
      <c r="P1766">
        <v>120851</v>
      </c>
      <c r="Q1766">
        <f>COUNTIF(PROMJENA!A:A,PlanMasine[[#This Row],[KPL]]&amp;"-"&amp;PlanMasine[[#This Row],[RN]])</f>
        <v>0</v>
      </c>
      <c r="R1766">
        <f>IFERROR(INDEX(REDOSLIJED!A:A,MATCH(PlanMasine[[#This Row],[KPL]],REDOSLIJED!B:B,0)),MAX(REDOSLIJED!A:A)+1)</f>
        <v>45</v>
      </c>
      <c r="S1766" s="9">
        <f>SUM($M$2:M1766)</f>
        <v>6.994791666666778</v>
      </c>
      <c r="T1766" s="3">
        <f>PlanMasine[[#This Row],[Datum SAS]]-1</f>
        <v>45831</v>
      </c>
      <c r="U1766">
        <f>WEEKDAY(PlanMasine[[#This Row],[ZAVRŠETAK MAŠINSKE]],2)</f>
        <v>1</v>
      </c>
      <c r="V1766" s="3">
        <f>IF(WEEKDAY(PlanMasine[[#This Row],[Datum SAS]]-1,2)=7,PlanMasine[[#This Row],[Datum SAS]]-3,PlanMasine[[#This Row],[Datum SAS]]-1)</f>
        <v>45831</v>
      </c>
      <c r="W1766">
        <f>WEEKNUM(PlanMasine[[#This Row],[Column2]],1)</f>
        <v>26</v>
      </c>
    </row>
    <row r="1767" spans="1:23" x14ac:dyDescent="0.25">
      <c r="A1767">
        <v>1016832</v>
      </c>
      <c r="B1767">
        <v>1</v>
      </c>
      <c r="C1767">
        <v>1016817</v>
      </c>
      <c r="D1767" t="s">
        <v>1961</v>
      </c>
      <c r="E1767">
        <v>4</v>
      </c>
      <c r="F1767">
        <v>4</v>
      </c>
      <c r="G1767">
        <v>0</v>
      </c>
      <c r="H1767">
        <v>0</v>
      </c>
      <c r="I1767" t="s">
        <v>5</v>
      </c>
      <c r="J1767" t="s">
        <v>570</v>
      </c>
      <c r="K1767" t="s">
        <v>2205</v>
      </c>
      <c r="L1767" s="3">
        <v>45845</v>
      </c>
      <c r="M17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67" s="3">
        <v>45832</v>
      </c>
      <c r="O1767" s="5">
        <f>IFERROR((PlanMasine[[#This Row],[Norma]]/PlanMasine[[#This Row],[Q]])*(PlanMasine[[#This Row],[Q]]/SUMIF(C:C,PlanMasine[[#This Row],[RN]],B:B)*PlanMasine[[#This Row],[KPLQ]]),0)</f>
        <v>1</v>
      </c>
      <c r="P1767">
        <v>120870</v>
      </c>
      <c r="Q1767">
        <f>COUNTIF(PROMJENA!A:A,PlanMasine[[#This Row],[KPL]]&amp;"-"&amp;PlanMasine[[#This Row],[RN]])</f>
        <v>0</v>
      </c>
      <c r="R1767">
        <f>IFERROR(INDEX(REDOSLIJED!A:A,MATCH(PlanMasine[[#This Row],[KPL]],REDOSLIJED!B:B,0)),MAX(REDOSLIJED!A:A)+1)</f>
        <v>45</v>
      </c>
      <c r="S1767" s="9">
        <f>SUM($M$2:M1767)</f>
        <v>6.9954861111112221</v>
      </c>
      <c r="T1767" s="3">
        <f>PlanMasine[[#This Row],[Datum SAS]]-1</f>
        <v>45831</v>
      </c>
      <c r="U1767">
        <f>WEEKDAY(PlanMasine[[#This Row],[ZAVRŠETAK MAŠINSKE]],2)</f>
        <v>1</v>
      </c>
      <c r="V1767" s="3">
        <f>IF(WEEKDAY(PlanMasine[[#This Row],[Datum SAS]]-1,2)=7,PlanMasine[[#This Row],[Datum SAS]]-3,PlanMasine[[#This Row],[Datum SAS]]-1)</f>
        <v>45831</v>
      </c>
      <c r="W1767">
        <f>WEEKNUM(PlanMasine[[#This Row],[Column2]],1)</f>
        <v>26</v>
      </c>
    </row>
    <row r="1768" spans="1:23" x14ac:dyDescent="0.25">
      <c r="A1768">
        <v>1016832</v>
      </c>
      <c r="B1768">
        <v>1</v>
      </c>
      <c r="C1768">
        <v>1016819</v>
      </c>
      <c r="D1768" t="s">
        <v>1957</v>
      </c>
      <c r="E1768">
        <v>8</v>
      </c>
      <c r="F1768">
        <v>4</v>
      </c>
      <c r="G1768">
        <v>0</v>
      </c>
      <c r="H1768">
        <v>0</v>
      </c>
      <c r="I1768" t="s">
        <v>5</v>
      </c>
      <c r="J1768" t="s">
        <v>570</v>
      </c>
      <c r="K1768" t="s">
        <v>2205</v>
      </c>
      <c r="L1768" s="3">
        <v>45845</v>
      </c>
      <c r="M17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68" s="3">
        <v>45832</v>
      </c>
      <c r="O1768" s="5">
        <f>IFERROR((PlanMasine[[#This Row],[Norma]]/PlanMasine[[#This Row],[Q]])*(PlanMasine[[#This Row],[Q]]/SUMIF(C:C,PlanMasine[[#This Row],[RN]],B:B)*PlanMasine[[#This Row],[KPLQ]]),0)</f>
        <v>2</v>
      </c>
      <c r="P1768">
        <v>120872</v>
      </c>
      <c r="Q1768">
        <f>COUNTIF(PROMJENA!A:A,PlanMasine[[#This Row],[KPL]]&amp;"-"&amp;PlanMasine[[#This Row],[RN]])</f>
        <v>0</v>
      </c>
      <c r="R1768">
        <f>IFERROR(INDEX(REDOSLIJED!A:A,MATCH(PlanMasine[[#This Row],[KPL]],REDOSLIJED!B:B,0)),MAX(REDOSLIJED!A:A)+1)</f>
        <v>45</v>
      </c>
      <c r="S1768" s="9">
        <f>SUM($M$2:M1768)</f>
        <v>6.9968750000001112</v>
      </c>
      <c r="T1768" s="3">
        <f>PlanMasine[[#This Row],[Datum SAS]]-1</f>
        <v>45831</v>
      </c>
      <c r="U1768">
        <f>WEEKDAY(PlanMasine[[#This Row],[ZAVRŠETAK MAŠINSKE]],2)</f>
        <v>1</v>
      </c>
      <c r="V1768" s="3">
        <f>IF(WEEKDAY(PlanMasine[[#This Row],[Datum SAS]]-1,2)=7,PlanMasine[[#This Row],[Datum SAS]]-3,PlanMasine[[#This Row],[Datum SAS]]-1)</f>
        <v>45831</v>
      </c>
      <c r="W1768">
        <f>WEEKNUM(PlanMasine[[#This Row],[Column2]],1)</f>
        <v>26</v>
      </c>
    </row>
    <row r="1769" spans="1:23" x14ac:dyDescent="0.25">
      <c r="A1769">
        <v>1016832</v>
      </c>
      <c r="B1769">
        <v>1</v>
      </c>
      <c r="C1769">
        <v>1016815</v>
      </c>
      <c r="D1769" t="s">
        <v>1954</v>
      </c>
      <c r="E1769">
        <v>32</v>
      </c>
      <c r="F1769">
        <v>8</v>
      </c>
      <c r="G1769">
        <v>0</v>
      </c>
      <c r="H1769">
        <v>0</v>
      </c>
      <c r="I1769" t="s">
        <v>5</v>
      </c>
      <c r="J1769" t="s">
        <v>570</v>
      </c>
      <c r="K1769" t="s">
        <v>2205</v>
      </c>
      <c r="L1769" s="3">
        <v>45845</v>
      </c>
      <c r="M17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69" s="3">
        <v>45832</v>
      </c>
      <c r="O1769" s="5">
        <f>IFERROR((PlanMasine[[#This Row],[Norma]]/PlanMasine[[#This Row],[Q]])*(PlanMasine[[#This Row],[Q]]/SUMIF(C:C,PlanMasine[[#This Row],[RN]],B:B)*PlanMasine[[#This Row],[KPLQ]]),0)</f>
        <v>8</v>
      </c>
      <c r="P1769">
        <v>120868</v>
      </c>
      <c r="Q1769">
        <f>COUNTIF(PROMJENA!A:A,PlanMasine[[#This Row],[KPL]]&amp;"-"&amp;PlanMasine[[#This Row],[RN]])</f>
        <v>0</v>
      </c>
      <c r="R1769">
        <f>IFERROR(INDEX(REDOSLIJED!A:A,MATCH(PlanMasine[[#This Row],[KPL]],REDOSLIJED!B:B,0)),MAX(REDOSLIJED!A:A)+1)</f>
        <v>45</v>
      </c>
      <c r="S1769" s="9">
        <f>SUM($M$2:M1769)</f>
        <v>7.0024305555556667</v>
      </c>
      <c r="T1769" s="3">
        <f>PlanMasine[[#This Row],[Datum SAS]]-1</f>
        <v>45831</v>
      </c>
      <c r="U1769">
        <f>WEEKDAY(PlanMasine[[#This Row],[ZAVRŠETAK MAŠINSKE]],2)</f>
        <v>1</v>
      </c>
      <c r="V1769" s="3">
        <f>IF(WEEKDAY(PlanMasine[[#This Row],[Datum SAS]]-1,2)=7,PlanMasine[[#This Row],[Datum SAS]]-3,PlanMasine[[#This Row],[Datum SAS]]-1)</f>
        <v>45831</v>
      </c>
      <c r="W1769">
        <f>WEEKNUM(PlanMasine[[#This Row],[Column2]],1)</f>
        <v>26</v>
      </c>
    </row>
    <row r="1770" spans="1:23" x14ac:dyDescent="0.25">
      <c r="A1770">
        <v>1016832</v>
      </c>
      <c r="B1770">
        <v>1</v>
      </c>
      <c r="C1770">
        <v>1016807</v>
      </c>
      <c r="D1770" t="s">
        <v>1952</v>
      </c>
      <c r="E1770">
        <v>24</v>
      </c>
      <c r="F1770">
        <v>4</v>
      </c>
      <c r="G1770">
        <v>0</v>
      </c>
      <c r="H1770">
        <v>0</v>
      </c>
      <c r="I1770" t="s">
        <v>5</v>
      </c>
      <c r="J1770" t="s">
        <v>570</v>
      </c>
      <c r="K1770" t="s">
        <v>2205</v>
      </c>
      <c r="L1770" s="3">
        <v>45845</v>
      </c>
      <c r="M17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70" s="3">
        <v>45832</v>
      </c>
      <c r="O1770" s="5">
        <f>IFERROR((PlanMasine[[#This Row],[Norma]]/PlanMasine[[#This Row],[Q]])*(PlanMasine[[#This Row],[Q]]/SUMIF(C:C,PlanMasine[[#This Row],[RN]],B:B)*PlanMasine[[#This Row],[KPLQ]]),0)</f>
        <v>6</v>
      </c>
      <c r="P1770">
        <v>120860</v>
      </c>
      <c r="Q1770">
        <f>COUNTIF(PROMJENA!A:A,PlanMasine[[#This Row],[KPL]]&amp;"-"&amp;PlanMasine[[#This Row],[RN]])</f>
        <v>0</v>
      </c>
      <c r="R1770">
        <f>IFERROR(INDEX(REDOSLIJED!A:A,MATCH(PlanMasine[[#This Row],[KPL]],REDOSLIJED!B:B,0)),MAX(REDOSLIJED!A:A)+1)</f>
        <v>45</v>
      </c>
      <c r="S1770" s="9">
        <f>SUM($M$2:M1770)</f>
        <v>7.0065972222223332</v>
      </c>
      <c r="T1770" s="3">
        <f>PlanMasine[[#This Row],[Datum SAS]]-1</f>
        <v>45831</v>
      </c>
      <c r="U1770">
        <f>WEEKDAY(PlanMasine[[#This Row],[ZAVRŠETAK MAŠINSKE]],2)</f>
        <v>1</v>
      </c>
      <c r="V1770" s="3">
        <f>IF(WEEKDAY(PlanMasine[[#This Row],[Datum SAS]]-1,2)=7,PlanMasine[[#This Row],[Datum SAS]]-3,PlanMasine[[#This Row],[Datum SAS]]-1)</f>
        <v>45831</v>
      </c>
      <c r="W1770">
        <f>WEEKNUM(PlanMasine[[#This Row],[Column2]],1)</f>
        <v>26</v>
      </c>
    </row>
    <row r="1771" spans="1:23" x14ac:dyDescent="0.25">
      <c r="A1771">
        <v>1016832</v>
      </c>
      <c r="B1771">
        <v>1</v>
      </c>
      <c r="C1771">
        <v>1016795</v>
      </c>
      <c r="D1771" t="s">
        <v>1956</v>
      </c>
      <c r="E1771">
        <v>32</v>
      </c>
      <c r="F1771">
        <v>8</v>
      </c>
      <c r="G1771">
        <v>0</v>
      </c>
      <c r="H1771">
        <v>0</v>
      </c>
      <c r="I1771" t="s">
        <v>5</v>
      </c>
      <c r="J1771" t="s">
        <v>570</v>
      </c>
      <c r="K1771" t="s">
        <v>2205</v>
      </c>
      <c r="L1771" s="3">
        <v>45845</v>
      </c>
      <c r="M17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71" s="3">
        <v>45832</v>
      </c>
      <c r="O1771" s="5">
        <f>IFERROR((PlanMasine[[#This Row],[Norma]]/PlanMasine[[#This Row],[Q]])*(PlanMasine[[#This Row],[Q]]/SUMIF(C:C,PlanMasine[[#This Row],[RN]],B:B)*PlanMasine[[#This Row],[KPLQ]]),0)</f>
        <v>8</v>
      </c>
      <c r="P1771">
        <v>120848</v>
      </c>
      <c r="Q1771">
        <f>COUNTIF(PROMJENA!A:A,PlanMasine[[#This Row],[KPL]]&amp;"-"&amp;PlanMasine[[#This Row],[RN]])</f>
        <v>0</v>
      </c>
      <c r="R1771">
        <f>IFERROR(INDEX(REDOSLIJED!A:A,MATCH(PlanMasine[[#This Row],[KPL]],REDOSLIJED!B:B,0)),MAX(REDOSLIJED!A:A)+1)</f>
        <v>45</v>
      </c>
      <c r="S1771" s="9">
        <f>SUM($M$2:M1771)</f>
        <v>7.0121527777778887</v>
      </c>
      <c r="T1771" s="3">
        <f>PlanMasine[[#This Row],[Datum SAS]]-1</f>
        <v>45831</v>
      </c>
      <c r="U1771">
        <f>WEEKDAY(PlanMasine[[#This Row],[ZAVRŠETAK MAŠINSKE]],2)</f>
        <v>1</v>
      </c>
      <c r="V1771" s="3">
        <f>IF(WEEKDAY(PlanMasine[[#This Row],[Datum SAS]]-1,2)=7,PlanMasine[[#This Row],[Datum SAS]]-3,PlanMasine[[#This Row],[Datum SAS]]-1)</f>
        <v>45831</v>
      </c>
      <c r="W1771">
        <f>WEEKNUM(PlanMasine[[#This Row],[Column2]],1)</f>
        <v>26</v>
      </c>
    </row>
    <row r="1772" spans="1:23" x14ac:dyDescent="0.25">
      <c r="A1772">
        <v>1016832</v>
      </c>
      <c r="B1772">
        <v>1</v>
      </c>
      <c r="C1772">
        <v>1016792</v>
      </c>
      <c r="D1772" t="s">
        <v>1951</v>
      </c>
      <c r="E1772">
        <v>48</v>
      </c>
      <c r="F1772">
        <v>4</v>
      </c>
      <c r="G1772">
        <v>0</v>
      </c>
      <c r="H1772">
        <v>0</v>
      </c>
      <c r="I1772" t="s">
        <v>5</v>
      </c>
      <c r="J1772" t="s">
        <v>570</v>
      </c>
      <c r="K1772" t="s">
        <v>2205</v>
      </c>
      <c r="L1772" s="3">
        <v>45845</v>
      </c>
      <c r="M17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72" s="3">
        <v>45832</v>
      </c>
      <c r="O1772" s="5">
        <f>IFERROR((PlanMasine[[#This Row],[Norma]]/PlanMasine[[#This Row],[Q]])*(PlanMasine[[#This Row],[Q]]/SUMIF(C:C,PlanMasine[[#This Row],[RN]],B:B)*PlanMasine[[#This Row],[KPLQ]]),0)</f>
        <v>12</v>
      </c>
      <c r="P1772">
        <v>120845</v>
      </c>
      <c r="Q1772">
        <f>COUNTIF(PROMJENA!A:A,PlanMasine[[#This Row],[KPL]]&amp;"-"&amp;PlanMasine[[#This Row],[RN]])</f>
        <v>0</v>
      </c>
      <c r="R1772">
        <f>IFERROR(INDEX(REDOSLIJED!A:A,MATCH(PlanMasine[[#This Row],[KPL]],REDOSLIJED!B:B,0)),MAX(REDOSLIJED!A:A)+1)</f>
        <v>45</v>
      </c>
      <c r="S1772" s="9">
        <f>SUM($M$2:M1772)</f>
        <v>7.0204861111112224</v>
      </c>
      <c r="T1772" s="3">
        <f>PlanMasine[[#This Row],[Datum SAS]]-1</f>
        <v>45831</v>
      </c>
      <c r="U1772">
        <f>WEEKDAY(PlanMasine[[#This Row],[ZAVRŠETAK MAŠINSKE]],2)</f>
        <v>1</v>
      </c>
      <c r="V1772" s="3">
        <f>IF(WEEKDAY(PlanMasine[[#This Row],[Datum SAS]]-1,2)=7,PlanMasine[[#This Row],[Datum SAS]]-3,PlanMasine[[#This Row],[Datum SAS]]-1)</f>
        <v>45831</v>
      </c>
      <c r="W1772">
        <f>WEEKNUM(PlanMasine[[#This Row],[Column2]],1)</f>
        <v>26</v>
      </c>
    </row>
    <row r="1773" spans="1:23" x14ac:dyDescent="0.25">
      <c r="A1773">
        <v>1016832</v>
      </c>
      <c r="B1773">
        <v>1</v>
      </c>
      <c r="C1773">
        <v>1016796</v>
      </c>
      <c r="D1773" t="s">
        <v>1946</v>
      </c>
      <c r="E1773">
        <v>48</v>
      </c>
      <c r="F1773">
        <v>4</v>
      </c>
      <c r="G1773">
        <v>0</v>
      </c>
      <c r="H1773">
        <v>0</v>
      </c>
      <c r="I1773" t="s">
        <v>5</v>
      </c>
      <c r="J1773" t="s">
        <v>570</v>
      </c>
      <c r="K1773" t="s">
        <v>2205</v>
      </c>
      <c r="L1773" s="3">
        <v>45845</v>
      </c>
      <c r="M17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73" s="3">
        <v>45832</v>
      </c>
      <c r="O1773" s="5">
        <f>IFERROR((PlanMasine[[#This Row],[Norma]]/PlanMasine[[#This Row],[Q]])*(PlanMasine[[#This Row],[Q]]/SUMIF(C:C,PlanMasine[[#This Row],[RN]],B:B)*PlanMasine[[#This Row],[KPLQ]]),0)</f>
        <v>12</v>
      </c>
      <c r="P1773">
        <v>120849</v>
      </c>
      <c r="Q1773">
        <f>COUNTIF(PROMJENA!A:A,PlanMasine[[#This Row],[KPL]]&amp;"-"&amp;PlanMasine[[#This Row],[RN]])</f>
        <v>0</v>
      </c>
      <c r="R1773">
        <f>IFERROR(INDEX(REDOSLIJED!A:A,MATCH(PlanMasine[[#This Row],[KPL]],REDOSLIJED!B:B,0)),MAX(REDOSLIJED!A:A)+1)</f>
        <v>45</v>
      </c>
      <c r="S1773" s="9">
        <f>SUM($M$2:M1773)</f>
        <v>7.0288194444445562</v>
      </c>
      <c r="T1773" s="3">
        <f>PlanMasine[[#This Row],[Datum SAS]]-1</f>
        <v>45831</v>
      </c>
      <c r="U1773">
        <f>WEEKDAY(PlanMasine[[#This Row],[ZAVRŠETAK MAŠINSKE]],2)</f>
        <v>1</v>
      </c>
      <c r="V1773" s="3">
        <f>IF(WEEKDAY(PlanMasine[[#This Row],[Datum SAS]]-1,2)=7,PlanMasine[[#This Row],[Datum SAS]]-3,PlanMasine[[#This Row],[Datum SAS]]-1)</f>
        <v>45831</v>
      </c>
      <c r="W1773">
        <f>WEEKNUM(PlanMasine[[#This Row],[Column2]],1)</f>
        <v>26</v>
      </c>
    </row>
    <row r="1774" spans="1:23" x14ac:dyDescent="0.25">
      <c r="A1774">
        <v>1016832</v>
      </c>
      <c r="B1774">
        <v>1</v>
      </c>
      <c r="C1774">
        <v>1016805</v>
      </c>
      <c r="D1774" t="s">
        <v>1962</v>
      </c>
      <c r="E1774">
        <v>16</v>
      </c>
      <c r="F1774">
        <v>8</v>
      </c>
      <c r="G1774">
        <v>0</v>
      </c>
      <c r="H1774">
        <v>0</v>
      </c>
      <c r="I1774" t="s">
        <v>5</v>
      </c>
      <c r="J1774" t="s">
        <v>570</v>
      </c>
      <c r="K1774" t="s">
        <v>2205</v>
      </c>
      <c r="L1774" s="3">
        <v>45845</v>
      </c>
      <c r="M17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74" s="3">
        <v>45832</v>
      </c>
      <c r="O1774" s="5">
        <f>IFERROR((PlanMasine[[#This Row],[Norma]]/PlanMasine[[#This Row],[Q]])*(PlanMasine[[#This Row],[Q]]/SUMIF(C:C,PlanMasine[[#This Row],[RN]],B:B)*PlanMasine[[#This Row],[KPLQ]]),0)</f>
        <v>4</v>
      </c>
      <c r="P1774">
        <v>120858</v>
      </c>
      <c r="Q1774">
        <f>COUNTIF(PROMJENA!A:A,PlanMasine[[#This Row],[KPL]]&amp;"-"&amp;PlanMasine[[#This Row],[RN]])</f>
        <v>0</v>
      </c>
      <c r="R1774">
        <f>IFERROR(INDEX(REDOSLIJED!A:A,MATCH(PlanMasine[[#This Row],[KPL]],REDOSLIJED!B:B,0)),MAX(REDOSLIJED!A:A)+1)</f>
        <v>45</v>
      </c>
      <c r="S1774" s="9">
        <f>SUM($M$2:M1774)</f>
        <v>7.0315972222223344</v>
      </c>
      <c r="T1774" s="3">
        <f>PlanMasine[[#This Row],[Datum SAS]]-1</f>
        <v>45831</v>
      </c>
      <c r="U1774">
        <f>WEEKDAY(PlanMasine[[#This Row],[ZAVRŠETAK MAŠINSKE]],2)</f>
        <v>1</v>
      </c>
      <c r="V1774" s="3">
        <f>IF(WEEKDAY(PlanMasine[[#This Row],[Datum SAS]]-1,2)=7,PlanMasine[[#This Row],[Datum SAS]]-3,PlanMasine[[#This Row],[Datum SAS]]-1)</f>
        <v>45831</v>
      </c>
      <c r="W1774">
        <f>WEEKNUM(PlanMasine[[#This Row],[Column2]],1)</f>
        <v>26</v>
      </c>
    </row>
    <row r="1775" spans="1:23" x14ac:dyDescent="0.25">
      <c r="A1775">
        <v>1016832</v>
      </c>
      <c r="B1775">
        <v>1</v>
      </c>
      <c r="C1775">
        <v>1016800</v>
      </c>
      <c r="D1775" t="s">
        <v>1955</v>
      </c>
      <c r="E1775">
        <v>24</v>
      </c>
      <c r="F1775">
        <v>4</v>
      </c>
      <c r="G1775">
        <v>0</v>
      </c>
      <c r="H1775">
        <v>0</v>
      </c>
      <c r="I1775" t="s">
        <v>5</v>
      </c>
      <c r="J1775" t="s">
        <v>570</v>
      </c>
      <c r="K1775" t="s">
        <v>2205</v>
      </c>
      <c r="L1775" s="3">
        <v>45845</v>
      </c>
      <c r="M17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75" s="3">
        <v>45832</v>
      </c>
      <c r="O1775" s="5">
        <f>IFERROR((PlanMasine[[#This Row],[Norma]]/PlanMasine[[#This Row],[Q]])*(PlanMasine[[#This Row],[Q]]/SUMIF(C:C,PlanMasine[[#This Row],[RN]],B:B)*PlanMasine[[#This Row],[KPLQ]]),0)</f>
        <v>6</v>
      </c>
      <c r="P1775">
        <v>120853</v>
      </c>
      <c r="Q1775">
        <f>COUNTIF(PROMJENA!A:A,PlanMasine[[#This Row],[KPL]]&amp;"-"&amp;PlanMasine[[#This Row],[RN]])</f>
        <v>0</v>
      </c>
      <c r="R1775">
        <f>IFERROR(INDEX(REDOSLIJED!A:A,MATCH(PlanMasine[[#This Row],[KPL]],REDOSLIJED!B:B,0)),MAX(REDOSLIJED!A:A)+1)</f>
        <v>45</v>
      </c>
      <c r="S1775" s="9">
        <f>SUM($M$2:M1775)</f>
        <v>7.0357638888890008</v>
      </c>
      <c r="T1775" s="3">
        <f>PlanMasine[[#This Row],[Datum SAS]]-1</f>
        <v>45831</v>
      </c>
      <c r="U1775">
        <f>WEEKDAY(PlanMasine[[#This Row],[ZAVRŠETAK MAŠINSKE]],2)</f>
        <v>1</v>
      </c>
      <c r="V1775" s="3">
        <f>IF(WEEKDAY(PlanMasine[[#This Row],[Datum SAS]]-1,2)=7,PlanMasine[[#This Row],[Datum SAS]]-3,PlanMasine[[#This Row],[Datum SAS]]-1)</f>
        <v>45831</v>
      </c>
      <c r="W1775">
        <f>WEEKNUM(PlanMasine[[#This Row],[Column2]],1)</f>
        <v>26</v>
      </c>
    </row>
    <row r="1776" spans="1:23" x14ac:dyDescent="0.25">
      <c r="A1776">
        <v>1016832</v>
      </c>
      <c r="B1776">
        <v>1</v>
      </c>
      <c r="C1776">
        <v>1016797</v>
      </c>
      <c r="D1776" t="s">
        <v>1958</v>
      </c>
      <c r="E1776">
        <v>24</v>
      </c>
      <c r="F1776">
        <v>4</v>
      </c>
      <c r="G1776">
        <v>0</v>
      </c>
      <c r="H1776">
        <v>0</v>
      </c>
      <c r="I1776" t="s">
        <v>5</v>
      </c>
      <c r="J1776" t="s">
        <v>570</v>
      </c>
      <c r="K1776" t="s">
        <v>2205</v>
      </c>
      <c r="L1776" s="3">
        <v>45845</v>
      </c>
      <c r="M17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76" s="3">
        <v>45832</v>
      </c>
      <c r="O1776" s="5">
        <f>IFERROR((PlanMasine[[#This Row],[Norma]]/PlanMasine[[#This Row],[Q]])*(PlanMasine[[#This Row],[Q]]/SUMIF(C:C,PlanMasine[[#This Row],[RN]],B:B)*PlanMasine[[#This Row],[KPLQ]]),0)</f>
        <v>6</v>
      </c>
      <c r="P1776">
        <v>120850</v>
      </c>
      <c r="Q1776">
        <f>COUNTIF(PROMJENA!A:A,PlanMasine[[#This Row],[KPL]]&amp;"-"&amp;PlanMasine[[#This Row],[RN]])</f>
        <v>0</v>
      </c>
      <c r="R1776">
        <f>IFERROR(INDEX(REDOSLIJED!A:A,MATCH(PlanMasine[[#This Row],[KPL]],REDOSLIJED!B:B,0)),MAX(REDOSLIJED!A:A)+1)</f>
        <v>45</v>
      </c>
      <c r="S1776" s="9">
        <f>SUM($M$2:M1776)</f>
        <v>7.0399305555556673</v>
      </c>
      <c r="T1776" s="3">
        <f>PlanMasine[[#This Row],[Datum SAS]]-1</f>
        <v>45831</v>
      </c>
      <c r="U1776">
        <f>WEEKDAY(PlanMasine[[#This Row],[ZAVRŠETAK MAŠINSKE]],2)</f>
        <v>1</v>
      </c>
      <c r="V1776" s="3">
        <f>IF(WEEKDAY(PlanMasine[[#This Row],[Datum SAS]]-1,2)=7,PlanMasine[[#This Row],[Datum SAS]]-3,PlanMasine[[#This Row],[Datum SAS]]-1)</f>
        <v>45831</v>
      </c>
      <c r="W1776">
        <f>WEEKNUM(PlanMasine[[#This Row],[Column2]],1)</f>
        <v>26</v>
      </c>
    </row>
    <row r="1777" spans="1:23" x14ac:dyDescent="0.25">
      <c r="A1777">
        <v>1016832</v>
      </c>
      <c r="B1777">
        <v>1</v>
      </c>
      <c r="C1777">
        <v>1016799</v>
      </c>
      <c r="D1777" t="s">
        <v>1959</v>
      </c>
      <c r="E1777">
        <v>8</v>
      </c>
      <c r="F1777">
        <v>4</v>
      </c>
      <c r="G1777">
        <v>0</v>
      </c>
      <c r="H1777">
        <v>0</v>
      </c>
      <c r="I1777" t="s">
        <v>5</v>
      </c>
      <c r="J1777" t="s">
        <v>570</v>
      </c>
      <c r="K1777" t="s">
        <v>2205</v>
      </c>
      <c r="L1777" s="3">
        <v>45845</v>
      </c>
      <c r="M17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77" s="3">
        <v>45832</v>
      </c>
      <c r="O1777" s="5">
        <f>IFERROR((PlanMasine[[#This Row],[Norma]]/PlanMasine[[#This Row],[Q]])*(PlanMasine[[#This Row],[Q]]/SUMIF(C:C,PlanMasine[[#This Row],[RN]],B:B)*PlanMasine[[#This Row],[KPLQ]]),0)</f>
        <v>2</v>
      </c>
      <c r="P1777">
        <v>120852</v>
      </c>
      <c r="Q1777">
        <f>COUNTIF(PROMJENA!A:A,PlanMasine[[#This Row],[KPL]]&amp;"-"&amp;PlanMasine[[#This Row],[RN]])</f>
        <v>0</v>
      </c>
      <c r="R1777">
        <f>IFERROR(INDEX(REDOSLIJED!A:A,MATCH(PlanMasine[[#This Row],[KPL]],REDOSLIJED!B:B,0)),MAX(REDOSLIJED!A:A)+1)</f>
        <v>45</v>
      </c>
      <c r="S1777" s="9">
        <f>SUM($M$2:M1777)</f>
        <v>7.0413194444445564</v>
      </c>
      <c r="T1777" s="3">
        <f>PlanMasine[[#This Row],[Datum SAS]]-1</f>
        <v>45831</v>
      </c>
      <c r="U1777">
        <f>WEEKDAY(PlanMasine[[#This Row],[ZAVRŠETAK MAŠINSKE]],2)</f>
        <v>1</v>
      </c>
      <c r="V1777" s="3">
        <f>IF(WEEKDAY(PlanMasine[[#This Row],[Datum SAS]]-1,2)=7,PlanMasine[[#This Row],[Datum SAS]]-3,PlanMasine[[#This Row],[Datum SAS]]-1)</f>
        <v>45831</v>
      </c>
      <c r="W1777">
        <f>WEEKNUM(PlanMasine[[#This Row],[Column2]],1)</f>
        <v>26</v>
      </c>
    </row>
    <row r="1778" spans="1:23" x14ac:dyDescent="0.25">
      <c r="A1778">
        <v>1016832</v>
      </c>
      <c r="B1778">
        <v>1</v>
      </c>
      <c r="C1778">
        <v>1016820</v>
      </c>
      <c r="D1778" t="s">
        <v>1960</v>
      </c>
      <c r="E1778">
        <v>24</v>
      </c>
      <c r="F1778">
        <v>4</v>
      </c>
      <c r="G1778">
        <v>0</v>
      </c>
      <c r="H1778">
        <v>0</v>
      </c>
      <c r="I1778" t="s">
        <v>5</v>
      </c>
      <c r="J1778" t="s">
        <v>570</v>
      </c>
      <c r="K1778" t="s">
        <v>2205</v>
      </c>
      <c r="L1778" s="3">
        <v>45845</v>
      </c>
      <c r="M17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78" s="3">
        <v>45832</v>
      </c>
      <c r="O1778" s="5">
        <f>IFERROR((PlanMasine[[#This Row],[Norma]]/PlanMasine[[#This Row],[Q]])*(PlanMasine[[#This Row],[Q]]/SUMIF(C:C,PlanMasine[[#This Row],[RN]],B:B)*PlanMasine[[#This Row],[KPLQ]]),0)</f>
        <v>6</v>
      </c>
      <c r="P1778">
        <v>120873</v>
      </c>
      <c r="Q1778">
        <f>COUNTIF(PROMJENA!A:A,PlanMasine[[#This Row],[KPL]]&amp;"-"&amp;PlanMasine[[#This Row],[RN]])</f>
        <v>0</v>
      </c>
      <c r="R1778">
        <f>IFERROR(INDEX(REDOSLIJED!A:A,MATCH(PlanMasine[[#This Row],[KPL]],REDOSLIJED!B:B,0)),MAX(REDOSLIJED!A:A)+1)</f>
        <v>45</v>
      </c>
      <c r="S1778" s="9">
        <f>SUM($M$2:M1778)</f>
        <v>7.0454861111112228</v>
      </c>
      <c r="T1778" s="3">
        <f>PlanMasine[[#This Row],[Datum SAS]]-1</f>
        <v>45831</v>
      </c>
      <c r="U1778">
        <f>WEEKDAY(PlanMasine[[#This Row],[ZAVRŠETAK MAŠINSKE]],2)</f>
        <v>1</v>
      </c>
      <c r="V1778" s="3">
        <f>IF(WEEKDAY(PlanMasine[[#This Row],[Datum SAS]]-1,2)=7,PlanMasine[[#This Row],[Datum SAS]]-3,PlanMasine[[#This Row],[Datum SAS]]-1)</f>
        <v>45831</v>
      </c>
      <c r="W1778">
        <f>WEEKNUM(PlanMasine[[#This Row],[Column2]],1)</f>
        <v>26</v>
      </c>
    </row>
    <row r="1779" spans="1:23" x14ac:dyDescent="0.25">
      <c r="A1779">
        <v>1016832</v>
      </c>
      <c r="B1779">
        <v>1</v>
      </c>
      <c r="C1779">
        <v>1016806</v>
      </c>
      <c r="D1779" t="s">
        <v>1950</v>
      </c>
      <c r="E1779">
        <v>16</v>
      </c>
      <c r="F1779">
        <v>4</v>
      </c>
      <c r="G1779">
        <v>0</v>
      </c>
      <c r="H1779">
        <v>0</v>
      </c>
      <c r="I1779" t="s">
        <v>5</v>
      </c>
      <c r="J1779" t="s">
        <v>570</v>
      </c>
      <c r="K1779" t="s">
        <v>2205</v>
      </c>
      <c r="L1779" s="3">
        <v>45845</v>
      </c>
      <c r="M17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79" s="3">
        <v>45832</v>
      </c>
      <c r="O1779" s="5">
        <f>IFERROR((PlanMasine[[#This Row],[Norma]]/PlanMasine[[#This Row],[Q]])*(PlanMasine[[#This Row],[Q]]/SUMIF(C:C,PlanMasine[[#This Row],[RN]],B:B)*PlanMasine[[#This Row],[KPLQ]]),0)</f>
        <v>4</v>
      </c>
      <c r="P1779">
        <v>120859</v>
      </c>
      <c r="Q1779">
        <f>COUNTIF(PROMJENA!A:A,PlanMasine[[#This Row],[KPL]]&amp;"-"&amp;PlanMasine[[#This Row],[RN]])</f>
        <v>0</v>
      </c>
      <c r="R1779">
        <f>IFERROR(INDEX(REDOSLIJED!A:A,MATCH(PlanMasine[[#This Row],[KPL]],REDOSLIJED!B:B,0)),MAX(REDOSLIJED!A:A)+1)</f>
        <v>45</v>
      </c>
      <c r="S1779" s="9">
        <f>SUM($M$2:M1779)</f>
        <v>7.048263888889001</v>
      </c>
      <c r="T1779" s="3">
        <f>PlanMasine[[#This Row],[Datum SAS]]-1</f>
        <v>45831</v>
      </c>
      <c r="U1779">
        <f>WEEKDAY(PlanMasine[[#This Row],[ZAVRŠETAK MAŠINSKE]],2)</f>
        <v>1</v>
      </c>
      <c r="V1779" s="3">
        <f>IF(WEEKDAY(PlanMasine[[#This Row],[Datum SAS]]-1,2)=7,PlanMasine[[#This Row],[Datum SAS]]-3,PlanMasine[[#This Row],[Datum SAS]]-1)</f>
        <v>45831</v>
      </c>
      <c r="W1779">
        <f>WEEKNUM(PlanMasine[[#This Row],[Column2]],1)</f>
        <v>26</v>
      </c>
    </row>
    <row r="1780" spans="1:23" x14ac:dyDescent="0.25">
      <c r="A1780">
        <v>1032202</v>
      </c>
      <c r="B1780">
        <v>1</v>
      </c>
      <c r="C1780">
        <v>1032177</v>
      </c>
      <c r="D1780" t="s">
        <v>1962</v>
      </c>
      <c r="E1780">
        <v>12</v>
      </c>
      <c r="F1780">
        <v>6</v>
      </c>
      <c r="G1780">
        <v>0</v>
      </c>
      <c r="H1780">
        <v>0</v>
      </c>
      <c r="I1780" t="s">
        <v>5</v>
      </c>
      <c r="J1780" t="s">
        <v>570</v>
      </c>
      <c r="K1780" t="s">
        <v>2268</v>
      </c>
      <c r="L1780" s="3">
        <v>45845</v>
      </c>
      <c r="M17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80" s="3">
        <v>45832</v>
      </c>
      <c r="O1780" s="5">
        <f>IFERROR((PlanMasine[[#This Row],[Norma]]/PlanMasine[[#This Row],[Q]])*(PlanMasine[[#This Row],[Q]]/SUMIF(C:C,PlanMasine[[#This Row],[RN]],B:B)*PlanMasine[[#This Row],[KPLQ]]),0)</f>
        <v>4</v>
      </c>
      <c r="P1780">
        <v>120858</v>
      </c>
      <c r="Q1780">
        <f>COUNTIF(PROMJENA!A:A,PlanMasine[[#This Row],[KPL]]&amp;"-"&amp;PlanMasine[[#This Row],[RN]])</f>
        <v>0</v>
      </c>
      <c r="R1780">
        <f>IFERROR(INDEX(REDOSLIJED!A:A,MATCH(PlanMasine[[#This Row],[KPL]],REDOSLIJED!B:B,0)),MAX(REDOSLIJED!A:A)+1)</f>
        <v>45</v>
      </c>
      <c r="S1780" s="9">
        <f>SUM($M$2:M1780)</f>
        <v>7.0510416666667792</v>
      </c>
      <c r="T1780" s="3">
        <f>PlanMasine[[#This Row],[Datum SAS]]-1</f>
        <v>45831</v>
      </c>
      <c r="U1780">
        <f>WEEKDAY(PlanMasine[[#This Row],[ZAVRŠETAK MAŠINSKE]],2)</f>
        <v>1</v>
      </c>
      <c r="V1780" s="3">
        <f>IF(WEEKDAY(PlanMasine[[#This Row],[Datum SAS]]-1,2)=7,PlanMasine[[#This Row],[Datum SAS]]-3,PlanMasine[[#This Row],[Datum SAS]]-1)</f>
        <v>45831</v>
      </c>
      <c r="W1780">
        <f>WEEKNUM(PlanMasine[[#This Row],[Column2]],1)</f>
        <v>26</v>
      </c>
    </row>
    <row r="1781" spans="1:23" x14ac:dyDescent="0.25">
      <c r="A1781">
        <v>1032202</v>
      </c>
      <c r="B1781">
        <v>1</v>
      </c>
      <c r="C1781">
        <v>1032189</v>
      </c>
      <c r="D1781" t="s">
        <v>1961</v>
      </c>
      <c r="E1781">
        <v>3</v>
      </c>
      <c r="F1781">
        <v>3</v>
      </c>
      <c r="G1781">
        <v>0</v>
      </c>
      <c r="H1781">
        <v>0</v>
      </c>
      <c r="I1781" t="s">
        <v>5</v>
      </c>
      <c r="J1781" t="s">
        <v>570</v>
      </c>
      <c r="K1781" t="s">
        <v>2268</v>
      </c>
      <c r="L1781" s="3">
        <v>45845</v>
      </c>
      <c r="M17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81" s="3">
        <v>45832</v>
      </c>
      <c r="O1781" s="5">
        <f>IFERROR((PlanMasine[[#This Row],[Norma]]/PlanMasine[[#This Row],[Q]])*(PlanMasine[[#This Row],[Q]]/SUMIF(C:C,PlanMasine[[#This Row],[RN]],B:B)*PlanMasine[[#This Row],[KPLQ]]),0)</f>
        <v>1</v>
      </c>
      <c r="P1781">
        <v>120870</v>
      </c>
      <c r="Q1781">
        <f>COUNTIF(PROMJENA!A:A,PlanMasine[[#This Row],[KPL]]&amp;"-"&amp;PlanMasine[[#This Row],[RN]])</f>
        <v>0</v>
      </c>
      <c r="R1781">
        <f>IFERROR(INDEX(REDOSLIJED!A:A,MATCH(PlanMasine[[#This Row],[KPL]],REDOSLIJED!B:B,0)),MAX(REDOSLIJED!A:A)+1)</f>
        <v>45</v>
      </c>
      <c r="S1781" s="9">
        <f>SUM($M$2:M1781)</f>
        <v>7.0517361111112233</v>
      </c>
      <c r="T1781" s="3">
        <f>PlanMasine[[#This Row],[Datum SAS]]-1</f>
        <v>45831</v>
      </c>
      <c r="U1781">
        <f>WEEKDAY(PlanMasine[[#This Row],[ZAVRŠETAK MAŠINSKE]],2)</f>
        <v>1</v>
      </c>
      <c r="V1781" s="3">
        <f>IF(WEEKDAY(PlanMasine[[#This Row],[Datum SAS]]-1,2)=7,PlanMasine[[#This Row],[Datum SAS]]-3,PlanMasine[[#This Row],[Datum SAS]]-1)</f>
        <v>45831</v>
      </c>
      <c r="W1781">
        <f>WEEKNUM(PlanMasine[[#This Row],[Column2]],1)</f>
        <v>26</v>
      </c>
    </row>
    <row r="1782" spans="1:23" x14ac:dyDescent="0.25">
      <c r="A1782">
        <v>1032202</v>
      </c>
      <c r="B1782">
        <v>1</v>
      </c>
      <c r="C1782">
        <v>1032164</v>
      </c>
      <c r="D1782" t="s">
        <v>1951</v>
      </c>
      <c r="E1782">
        <v>36</v>
      </c>
      <c r="F1782">
        <v>3</v>
      </c>
      <c r="G1782">
        <v>0</v>
      </c>
      <c r="H1782">
        <v>0</v>
      </c>
      <c r="I1782" t="s">
        <v>5</v>
      </c>
      <c r="J1782" t="s">
        <v>570</v>
      </c>
      <c r="K1782" t="s">
        <v>2268</v>
      </c>
      <c r="L1782" s="3">
        <v>45845</v>
      </c>
      <c r="M17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82" s="3">
        <v>45832</v>
      </c>
      <c r="O1782" s="5">
        <f>IFERROR((PlanMasine[[#This Row],[Norma]]/PlanMasine[[#This Row],[Q]])*(PlanMasine[[#This Row],[Q]]/SUMIF(C:C,PlanMasine[[#This Row],[RN]],B:B)*PlanMasine[[#This Row],[KPLQ]]),0)</f>
        <v>12</v>
      </c>
      <c r="P1782">
        <v>120845</v>
      </c>
      <c r="Q1782">
        <f>COUNTIF(PROMJENA!A:A,PlanMasine[[#This Row],[KPL]]&amp;"-"&amp;PlanMasine[[#This Row],[RN]])</f>
        <v>0</v>
      </c>
      <c r="R1782">
        <f>IFERROR(INDEX(REDOSLIJED!A:A,MATCH(PlanMasine[[#This Row],[KPL]],REDOSLIJED!B:B,0)),MAX(REDOSLIJED!A:A)+1)</f>
        <v>45</v>
      </c>
      <c r="S1782" s="9">
        <f>SUM($M$2:M1782)</f>
        <v>7.0600694444445571</v>
      </c>
      <c r="T1782" s="3">
        <f>PlanMasine[[#This Row],[Datum SAS]]-1</f>
        <v>45831</v>
      </c>
      <c r="U1782">
        <f>WEEKDAY(PlanMasine[[#This Row],[ZAVRŠETAK MAŠINSKE]],2)</f>
        <v>1</v>
      </c>
      <c r="V1782" s="3">
        <f>IF(WEEKDAY(PlanMasine[[#This Row],[Datum SAS]]-1,2)=7,PlanMasine[[#This Row],[Datum SAS]]-3,PlanMasine[[#This Row],[Datum SAS]]-1)</f>
        <v>45831</v>
      </c>
      <c r="W1782">
        <f>WEEKNUM(PlanMasine[[#This Row],[Column2]],1)</f>
        <v>26</v>
      </c>
    </row>
    <row r="1783" spans="1:23" x14ac:dyDescent="0.25">
      <c r="A1783">
        <v>1032202</v>
      </c>
      <c r="B1783">
        <v>1</v>
      </c>
      <c r="C1783">
        <v>1032193</v>
      </c>
      <c r="D1783" t="s">
        <v>1945</v>
      </c>
      <c r="E1783">
        <v>10.5</v>
      </c>
      <c r="F1783">
        <v>21</v>
      </c>
      <c r="G1783">
        <v>0</v>
      </c>
      <c r="H1783">
        <v>0</v>
      </c>
      <c r="I1783" t="s">
        <v>5</v>
      </c>
      <c r="J1783" t="s">
        <v>570</v>
      </c>
      <c r="K1783" t="s">
        <v>2268</v>
      </c>
      <c r="L1783" s="3">
        <v>45845</v>
      </c>
      <c r="M17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1783" s="3">
        <v>45832</v>
      </c>
      <c r="O1783" s="5">
        <f>IFERROR((PlanMasine[[#This Row],[Norma]]/PlanMasine[[#This Row],[Q]])*(PlanMasine[[#This Row],[Q]]/SUMIF(C:C,PlanMasine[[#This Row],[RN]],B:B)*PlanMasine[[#This Row],[KPLQ]]),0)</f>
        <v>3.5</v>
      </c>
      <c r="P1783">
        <v>120874</v>
      </c>
      <c r="Q1783">
        <f>COUNTIF(PROMJENA!A:A,PlanMasine[[#This Row],[KPL]]&amp;"-"&amp;PlanMasine[[#This Row],[RN]])</f>
        <v>0</v>
      </c>
      <c r="R1783">
        <f>IFERROR(INDEX(REDOSLIJED!A:A,MATCH(PlanMasine[[#This Row],[KPL]],REDOSLIJED!B:B,0)),MAX(REDOSLIJED!A:A)+1)</f>
        <v>45</v>
      </c>
      <c r="S1783" s="9">
        <f>SUM($M$2:M1783)</f>
        <v>7.0625000000001128</v>
      </c>
      <c r="T1783" s="3">
        <f>PlanMasine[[#This Row],[Datum SAS]]-1</f>
        <v>45831</v>
      </c>
      <c r="U1783">
        <f>WEEKDAY(PlanMasine[[#This Row],[ZAVRŠETAK MAŠINSKE]],2)</f>
        <v>1</v>
      </c>
      <c r="V1783" s="3">
        <f>IF(WEEKDAY(PlanMasine[[#This Row],[Datum SAS]]-1,2)=7,PlanMasine[[#This Row],[Datum SAS]]-3,PlanMasine[[#This Row],[Datum SAS]]-1)</f>
        <v>45831</v>
      </c>
      <c r="W1783">
        <f>WEEKNUM(PlanMasine[[#This Row],[Column2]],1)</f>
        <v>26</v>
      </c>
    </row>
    <row r="1784" spans="1:23" x14ac:dyDescent="0.25">
      <c r="A1784">
        <v>1032202</v>
      </c>
      <c r="B1784">
        <v>1</v>
      </c>
      <c r="C1784">
        <v>1032162</v>
      </c>
      <c r="D1784" t="s">
        <v>1949</v>
      </c>
      <c r="E1784">
        <v>45</v>
      </c>
      <c r="F1784">
        <v>3</v>
      </c>
      <c r="G1784">
        <v>0</v>
      </c>
      <c r="H1784">
        <v>0</v>
      </c>
      <c r="I1784" t="s">
        <v>5</v>
      </c>
      <c r="J1784" t="s">
        <v>570</v>
      </c>
      <c r="K1784" t="s">
        <v>2268</v>
      </c>
      <c r="L1784" s="3">
        <v>45845</v>
      </c>
      <c r="M17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784" s="3">
        <v>45832</v>
      </c>
      <c r="O1784" s="5">
        <f>IFERROR((PlanMasine[[#This Row],[Norma]]/PlanMasine[[#This Row],[Q]])*(PlanMasine[[#This Row],[Q]]/SUMIF(C:C,PlanMasine[[#This Row],[RN]],B:B)*PlanMasine[[#This Row],[KPLQ]]),0)</f>
        <v>15</v>
      </c>
      <c r="P1784">
        <v>120843</v>
      </c>
      <c r="Q1784">
        <f>COUNTIF(PROMJENA!A:A,PlanMasine[[#This Row],[KPL]]&amp;"-"&amp;PlanMasine[[#This Row],[RN]])</f>
        <v>0</v>
      </c>
      <c r="R1784">
        <f>IFERROR(INDEX(REDOSLIJED!A:A,MATCH(PlanMasine[[#This Row],[KPL]],REDOSLIJED!B:B,0)),MAX(REDOSLIJED!A:A)+1)</f>
        <v>45</v>
      </c>
      <c r="S1784" s="9">
        <f>SUM($M$2:M1784)</f>
        <v>7.0729166666667798</v>
      </c>
      <c r="T1784" s="3">
        <f>PlanMasine[[#This Row],[Datum SAS]]-1</f>
        <v>45831</v>
      </c>
      <c r="U1784">
        <f>WEEKDAY(PlanMasine[[#This Row],[ZAVRŠETAK MAŠINSKE]],2)</f>
        <v>1</v>
      </c>
      <c r="V1784" s="3">
        <f>IF(WEEKDAY(PlanMasine[[#This Row],[Datum SAS]]-1,2)=7,PlanMasine[[#This Row],[Datum SAS]]-3,PlanMasine[[#This Row],[Datum SAS]]-1)</f>
        <v>45831</v>
      </c>
      <c r="W1784">
        <f>WEEKNUM(PlanMasine[[#This Row],[Column2]],1)</f>
        <v>26</v>
      </c>
    </row>
    <row r="1785" spans="1:23" x14ac:dyDescent="0.25">
      <c r="A1785">
        <v>1032202</v>
      </c>
      <c r="B1785">
        <v>1</v>
      </c>
      <c r="C1785">
        <v>1032172</v>
      </c>
      <c r="D1785" t="s">
        <v>1955</v>
      </c>
      <c r="E1785">
        <v>18</v>
      </c>
      <c r="F1785">
        <v>3</v>
      </c>
      <c r="G1785">
        <v>0</v>
      </c>
      <c r="H1785">
        <v>0</v>
      </c>
      <c r="I1785" t="s">
        <v>5</v>
      </c>
      <c r="J1785" t="s">
        <v>570</v>
      </c>
      <c r="K1785" t="s">
        <v>2268</v>
      </c>
      <c r="L1785" s="3">
        <v>45845</v>
      </c>
      <c r="M17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85" s="3">
        <v>45832</v>
      </c>
      <c r="O1785" s="5">
        <f>IFERROR((PlanMasine[[#This Row],[Norma]]/PlanMasine[[#This Row],[Q]])*(PlanMasine[[#This Row],[Q]]/SUMIF(C:C,PlanMasine[[#This Row],[RN]],B:B)*PlanMasine[[#This Row],[KPLQ]]),0)</f>
        <v>6</v>
      </c>
      <c r="P1785">
        <v>120853</v>
      </c>
      <c r="Q1785">
        <f>COUNTIF(PROMJENA!A:A,PlanMasine[[#This Row],[KPL]]&amp;"-"&amp;PlanMasine[[#This Row],[RN]])</f>
        <v>0</v>
      </c>
      <c r="R1785">
        <f>IFERROR(INDEX(REDOSLIJED!A:A,MATCH(PlanMasine[[#This Row],[KPL]],REDOSLIJED!B:B,0)),MAX(REDOSLIJED!A:A)+1)</f>
        <v>45</v>
      </c>
      <c r="S1785" s="9">
        <f>SUM($M$2:M1785)</f>
        <v>7.0770833333334462</v>
      </c>
      <c r="T1785" s="3">
        <f>PlanMasine[[#This Row],[Datum SAS]]-1</f>
        <v>45831</v>
      </c>
      <c r="U1785">
        <f>WEEKDAY(PlanMasine[[#This Row],[ZAVRŠETAK MAŠINSKE]],2)</f>
        <v>1</v>
      </c>
      <c r="V1785" s="3">
        <f>IF(WEEKDAY(PlanMasine[[#This Row],[Datum SAS]]-1,2)=7,PlanMasine[[#This Row],[Datum SAS]]-3,PlanMasine[[#This Row],[Datum SAS]]-1)</f>
        <v>45831</v>
      </c>
      <c r="W1785">
        <f>WEEKNUM(PlanMasine[[#This Row],[Column2]],1)</f>
        <v>26</v>
      </c>
    </row>
    <row r="1786" spans="1:23" x14ac:dyDescent="0.25">
      <c r="A1786">
        <v>1032202</v>
      </c>
      <c r="B1786">
        <v>1</v>
      </c>
      <c r="C1786">
        <v>1032192</v>
      </c>
      <c r="D1786" t="s">
        <v>1960</v>
      </c>
      <c r="E1786">
        <v>18</v>
      </c>
      <c r="F1786">
        <v>3</v>
      </c>
      <c r="G1786">
        <v>0</v>
      </c>
      <c r="H1786">
        <v>0</v>
      </c>
      <c r="I1786" t="s">
        <v>5</v>
      </c>
      <c r="J1786" t="s">
        <v>570</v>
      </c>
      <c r="K1786" t="s">
        <v>2268</v>
      </c>
      <c r="L1786" s="3">
        <v>45845</v>
      </c>
      <c r="M17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86" s="3">
        <v>45832</v>
      </c>
      <c r="O1786" s="5">
        <f>IFERROR((PlanMasine[[#This Row],[Norma]]/PlanMasine[[#This Row],[Q]])*(PlanMasine[[#This Row],[Q]]/SUMIF(C:C,PlanMasine[[#This Row],[RN]],B:B)*PlanMasine[[#This Row],[KPLQ]]),0)</f>
        <v>6</v>
      </c>
      <c r="P1786">
        <v>120873</v>
      </c>
      <c r="Q1786">
        <f>COUNTIF(PROMJENA!A:A,PlanMasine[[#This Row],[KPL]]&amp;"-"&amp;PlanMasine[[#This Row],[RN]])</f>
        <v>0</v>
      </c>
      <c r="R1786">
        <f>IFERROR(INDEX(REDOSLIJED!A:A,MATCH(PlanMasine[[#This Row],[KPL]],REDOSLIJED!B:B,0)),MAX(REDOSLIJED!A:A)+1)</f>
        <v>45</v>
      </c>
      <c r="S1786" s="9">
        <f>SUM($M$2:M1786)</f>
        <v>7.0812500000001126</v>
      </c>
      <c r="T1786" s="3">
        <f>PlanMasine[[#This Row],[Datum SAS]]-1</f>
        <v>45831</v>
      </c>
      <c r="U1786">
        <f>WEEKDAY(PlanMasine[[#This Row],[ZAVRŠETAK MAŠINSKE]],2)</f>
        <v>1</v>
      </c>
      <c r="V1786" s="3">
        <f>IF(WEEKDAY(PlanMasine[[#This Row],[Datum SAS]]-1,2)=7,PlanMasine[[#This Row],[Datum SAS]]-3,PlanMasine[[#This Row],[Datum SAS]]-1)</f>
        <v>45831</v>
      </c>
      <c r="W1786">
        <f>WEEKNUM(PlanMasine[[#This Row],[Column2]],1)</f>
        <v>26</v>
      </c>
    </row>
    <row r="1787" spans="1:23" x14ac:dyDescent="0.25">
      <c r="A1787">
        <v>1032202</v>
      </c>
      <c r="B1787">
        <v>1</v>
      </c>
      <c r="C1787">
        <v>1032171</v>
      </c>
      <c r="D1787" t="s">
        <v>1959</v>
      </c>
      <c r="E1787">
        <v>6</v>
      </c>
      <c r="F1787">
        <v>3</v>
      </c>
      <c r="G1787">
        <v>0</v>
      </c>
      <c r="H1787">
        <v>0</v>
      </c>
      <c r="I1787" t="s">
        <v>5</v>
      </c>
      <c r="J1787" t="s">
        <v>570</v>
      </c>
      <c r="K1787" t="s">
        <v>2268</v>
      </c>
      <c r="L1787" s="3">
        <v>45845</v>
      </c>
      <c r="M17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87" s="3">
        <v>45832</v>
      </c>
      <c r="O1787" s="5">
        <f>IFERROR((PlanMasine[[#This Row],[Norma]]/PlanMasine[[#This Row],[Q]])*(PlanMasine[[#This Row],[Q]]/SUMIF(C:C,PlanMasine[[#This Row],[RN]],B:B)*PlanMasine[[#This Row],[KPLQ]]),0)</f>
        <v>2</v>
      </c>
      <c r="P1787">
        <v>120852</v>
      </c>
      <c r="Q1787">
        <f>COUNTIF(PROMJENA!A:A,PlanMasine[[#This Row],[KPL]]&amp;"-"&amp;PlanMasine[[#This Row],[RN]])</f>
        <v>0</v>
      </c>
      <c r="R1787">
        <f>IFERROR(INDEX(REDOSLIJED!A:A,MATCH(PlanMasine[[#This Row],[KPL]],REDOSLIJED!B:B,0)),MAX(REDOSLIJED!A:A)+1)</f>
        <v>45</v>
      </c>
      <c r="S1787" s="9">
        <f>SUM($M$2:M1787)</f>
        <v>7.0826388888890017</v>
      </c>
      <c r="T1787" s="3">
        <f>PlanMasine[[#This Row],[Datum SAS]]-1</f>
        <v>45831</v>
      </c>
      <c r="U1787">
        <f>WEEKDAY(PlanMasine[[#This Row],[ZAVRŠETAK MAŠINSKE]],2)</f>
        <v>1</v>
      </c>
      <c r="V1787" s="3">
        <f>IF(WEEKDAY(PlanMasine[[#This Row],[Datum SAS]]-1,2)=7,PlanMasine[[#This Row],[Datum SAS]]-3,PlanMasine[[#This Row],[Datum SAS]]-1)</f>
        <v>45831</v>
      </c>
      <c r="W1787">
        <f>WEEKNUM(PlanMasine[[#This Row],[Column2]],1)</f>
        <v>26</v>
      </c>
    </row>
    <row r="1788" spans="1:23" x14ac:dyDescent="0.25">
      <c r="A1788">
        <v>1032202</v>
      </c>
      <c r="B1788">
        <v>1</v>
      </c>
      <c r="C1788">
        <v>1032191</v>
      </c>
      <c r="D1788" t="s">
        <v>1957</v>
      </c>
      <c r="E1788">
        <v>6</v>
      </c>
      <c r="F1788">
        <v>3</v>
      </c>
      <c r="G1788">
        <v>0</v>
      </c>
      <c r="H1788">
        <v>0</v>
      </c>
      <c r="I1788" t="s">
        <v>5</v>
      </c>
      <c r="J1788" t="s">
        <v>570</v>
      </c>
      <c r="K1788" t="s">
        <v>2268</v>
      </c>
      <c r="L1788" s="3">
        <v>45845</v>
      </c>
      <c r="M17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788" s="3">
        <v>45832</v>
      </c>
      <c r="O1788" s="5">
        <f>IFERROR((PlanMasine[[#This Row],[Norma]]/PlanMasine[[#This Row],[Q]])*(PlanMasine[[#This Row],[Q]]/SUMIF(C:C,PlanMasine[[#This Row],[RN]],B:B)*PlanMasine[[#This Row],[KPLQ]]),0)</f>
        <v>2</v>
      </c>
      <c r="P1788">
        <v>120872</v>
      </c>
      <c r="Q1788">
        <f>COUNTIF(PROMJENA!A:A,PlanMasine[[#This Row],[KPL]]&amp;"-"&amp;PlanMasine[[#This Row],[RN]])</f>
        <v>0</v>
      </c>
      <c r="R1788">
        <f>IFERROR(INDEX(REDOSLIJED!A:A,MATCH(PlanMasine[[#This Row],[KPL]],REDOSLIJED!B:B,0)),MAX(REDOSLIJED!A:A)+1)</f>
        <v>45</v>
      </c>
      <c r="S1788" s="9">
        <f>SUM($M$2:M1788)</f>
        <v>7.0840277777778908</v>
      </c>
      <c r="T1788" s="3">
        <f>PlanMasine[[#This Row],[Datum SAS]]-1</f>
        <v>45831</v>
      </c>
      <c r="U1788">
        <f>WEEKDAY(PlanMasine[[#This Row],[ZAVRŠETAK MAŠINSKE]],2)</f>
        <v>1</v>
      </c>
      <c r="V1788" s="3">
        <f>IF(WEEKDAY(PlanMasine[[#This Row],[Datum SAS]]-1,2)=7,PlanMasine[[#This Row],[Datum SAS]]-3,PlanMasine[[#This Row],[Datum SAS]]-1)</f>
        <v>45831</v>
      </c>
      <c r="W1788">
        <f>WEEKNUM(PlanMasine[[#This Row],[Column2]],1)</f>
        <v>26</v>
      </c>
    </row>
    <row r="1789" spans="1:23" x14ac:dyDescent="0.25">
      <c r="A1789">
        <v>1032202</v>
      </c>
      <c r="B1789">
        <v>1</v>
      </c>
      <c r="C1789">
        <v>1032199</v>
      </c>
      <c r="D1789" t="s">
        <v>1976</v>
      </c>
      <c r="E1789">
        <v>3</v>
      </c>
      <c r="F1789">
        <v>3</v>
      </c>
      <c r="G1789">
        <v>0</v>
      </c>
      <c r="H1789">
        <v>0</v>
      </c>
      <c r="I1789" t="s">
        <v>5</v>
      </c>
      <c r="J1789" t="s">
        <v>570</v>
      </c>
      <c r="K1789" t="s">
        <v>2268</v>
      </c>
      <c r="L1789" s="3">
        <v>45845</v>
      </c>
      <c r="M17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89" s="3">
        <v>45832</v>
      </c>
      <c r="O1789" s="5">
        <f>IFERROR((PlanMasine[[#This Row],[Norma]]/PlanMasine[[#This Row],[Q]])*(PlanMasine[[#This Row],[Q]]/SUMIF(C:C,PlanMasine[[#This Row],[RN]],B:B)*PlanMasine[[#This Row],[KPLQ]]),0)</f>
        <v>1</v>
      </c>
      <c r="P1789">
        <v>120880</v>
      </c>
      <c r="Q1789">
        <f>COUNTIF(PROMJENA!A:A,PlanMasine[[#This Row],[KPL]]&amp;"-"&amp;PlanMasine[[#This Row],[RN]])</f>
        <v>0</v>
      </c>
      <c r="R1789">
        <f>IFERROR(INDEX(REDOSLIJED!A:A,MATCH(PlanMasine[[#This Row],[KPL]],REDOSLIJED!B:B,0)),MAX(REDOSLIJED!A:A)+1)</f>
        <v>45</v>
      </c>
      <c r="S1789" s="9">
        <f>SUM($M$2:M1789)</f>
        <v>7.0847222222223349</v>
      </c>
      <c r="T1789" s="3">
        <f>PlanMasine[[#This Row],[Datum SAS]]-1</f>
        <v>45831</v>
      </c>
      <c r="U1789">
        <f>WEEKDAY(PlanMasine[[#This Row],[ZAVRŠETAK MAŠINSKE]],2)</f>
        <v>1</v>
      </c>
      <c r="V1789" s="3">
        <f>IF(WEEKDAY(PlanMasine[[#This Row],[Datum SAS]]-1,2)=7,PlanMasine[[#This Row],[Datum SAS]]-3,PlanMasine[[#This Row],[Datum SAS]]-1)</f>
        <v>45831</v>
      </c>
      <c r="W1789">
        <f>WEEKNUM(PlanMasine[[#This Row],[Column2]],1)</f>
        <v>26</v>
      </c>
    </row>
    <row r="1790" spans="1:23" x14ac:dyDescent="0.25">
      <c r="A1790">
        <v>1032202</v>
      </c>
      <c r="B1790">
        <v>1</v>
      </c>
      <c r="C1790">
        <v>1032170</v>
      </c>
      <c r="D1790" t="s">
        <v>1947</v>
      </c>
      <c r="E1790">
        <v>18</v>
      </c>
      <c r="F1790">
        <v>3</v>
      </c>
      <c r="G1790">
        <v>0</v>
      </c>
      <c r="H1790">
        <v>0</v>
      </c>
      <c r="I1790" t="s">
        <v>5</v>
      </c>
      <c r="J1790" t="s">
        <v>570</v>
      </c>
      <c r="K1790" t="s">
        <v>2268</v>
      </c>
      <c r="L1790" s="3">
        <v>45845</v>
      </c>
      <c r="M17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90" s="3">
        <v>45832</v>
      </c>
      <c r="O1790" s="5">
        <f>IFERROR((PlanMasine[[#This Row],[Norma]]/PlanMasine[[#This Row],[Q]])*(PlanMasine[[#This Row],[Q]]/SUMIF(C:C,PlanMasine[[#This Row],[RN]],B:B)*PlanMasine[[#This Row],[KPLQ]]),0)</f>
        <v>6</v>
      </c>
      <c r="P1790">
        <v>120851</v>
      </c>
      <c r="Q1790">
        <f>COUNTIF(PROMJENA!A:A,PlanMasine[[#This Row],[KPL]]&amp;"-"&amp;PlanMasine[[#This Row],[RN]])</f>
        <v>0</v>
      </c>
      <c r="R1790">
        <f>IFERROR(INDEX(REDOSLIJED!A:A,MATCH(PlanMasine[[#This Row],[KPL]],REDOSLIJED!B:B,0)),MAX(REDOSLIJED!A:A)+1)</f>
        <v>45</v>
      </c>
      <c r="S1790" s="9">
        <f>SUM($M$2:M1790)</f>
        <v>7.0888888888890014</v>
      </c>
      <c r="T1790" s="3">
        <f>PlanMasine[[#This Row],[Datum SAS]]-1</f>
        <v>45831</v>
      </c>
      <c r="U1790">
        <f>WEEKDAY(PlanMasine[[#This Row],[ZAVRŠETAK MAŠINSKE]],2)</f>
        <v>1</v>
      </c>
      <c r="V1790" s="3">
        <f>IF(WEEKDAY(PlanMasine[[#This Row],[Datum SAS]]-1,2)=7,PlanMasine[[#This Row],[Datum SAS]]-3,PlanMasine[[#This Row],[Datum SAS]]-1)</f>
        <v>45831</v>
      </c>
      <c r="W1790">
        <f>WEEKNUM(PlanMasine[[#This Row],[Column2]],1)</f>
        <v>26</v>
      </c>
    </row>
    <row r="1791" spans="1:23" x14ac:dyDescent="0.25">
      <c r="A1791">
        <v>1032202</v>
      </c>
      <c r="B1791">
        <v>1</v>
      </c>
      <c r="C1791">
        <v>1032194</v>
      </c>
      <c r="D1791" t="s">
        <v>1953</v>
      </c>
      <c r="E1791">
        <v>3</v>
      </c>
      <c r="F1791">
        <v>3</v>
      </c>
      <c r="G1791">
        <v>0</v>
      </c>
      <c r="H1791">
        <v>0</v>
      </c>
      <c r="I1791" t="s">
        <v>5</v>
      </c>
      <c r="J1791" t="s">
        <v>570</v>
      </c>
      <c r="K1791" t="s">
        <v>2268</v>
      </c>
      <c r="L1791" s="3">
        <v>45845</v>
      </c>
      <c r="M17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791" s="3">
        <v>45832</v>
      </c>
      <c r="O1791" s="5">
        <f>IFERROR((PlanMasine[[#This Row],[Norma]]/PlanMasine[[#This Row],[Q]])*(PlanMasine[[#This Row],[Q]]/SUMIF(C:C,PlanMasine[[#This Row],[RN]],B:B)*PlanMasine[[#This Row],[KPLQ]]),0)</f>
        <v>1</v>
      </c>
      <c r="P1791">
        <v>120875</v>
      </c>
      <c r="Q1791">
        <f>COUNTIF(PROMJENA!A:A,PlanMasine[[#This Row],[KPL]]&amp;"-"&amp;PlanMasine[[#This Row],[RN]])</f>
        <v>0</v>
      </c>
      <c r="R1791">
        <f>IFERROR(INDEX(REDOSLIJED!A:A,MATCH(PlanMasine[[#This Row],[KPL]],REDOSLIJED!B:B,0)),MAX(REDOSLIJED!A:A)+1)</f>
        <v>45</v>
      </c>
      <c r="S1791" s="9">
        <f>SUM($M$2:M1791)</f>
        <v>7.0895833333334455</v>
      </c>
      <c r="T1791" s="3">
        <f>PlanMasine[[#This Row],[Datum SAS]]-1</f>
        <v>45831</v>
      </c>
      <c r="U1791">
        <f>WEEKDAY(PlanMasine[[#This Row],[ZAVRŠETAK MAŠINSKE]],2)</f>
        <v>1</v>
      </c>
      <c r="V1791" s="3">
        <f>IF(WEEKDAY(PlanMasine[[#This Row],[Datum SAS]]-1,2)=7,PlanMasine[[#This Row],[Datum SAS]]-3,PlanMasine[[#This Row],[Datum SAS]]-1)</f>
        <v>45831</v>
      </c>
      <c r="W1791">
        <f>WEEKNUM(PlanMasine[[#This Row],[Column2]],1)</f>
        <v>26</v>
      </c>
    </row>
    <row r="1792" spans="1:23" x14ac:dyDescent="0.25">
      <c r="A1792">
        <v>1032202</v>
      </c>
      <c r="B1792">
        <v>1</v>
      </c>
      <c r="C1792">
        <v>1032179</v>
      </c>
      <c r="D1792" t="s">
        <v>1952</v>
      </c>
      <c r="E1792">
        <v>18</v>
      </c>
      <c r="F1792">
        <v>3</v>
      </c>
      <c r="G1792">
        <v>0</v>
      </c>
      <c r="H1792">
        <v>0</v>
      </c>
      <c r="I1792" t="s">
        <v>5</v>
      </c>
      <c r="J1792" t="s">
        <v>570</v>
      </c>
      <c r="K1792" t="s">
        <v>2268</v>
      </c>
      <c r="L1792" s="3">
        <v>45845</v>
      </c>
      <c r="M17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92" s="3">
        <v>45832</v>
      </c>
      <c r="O1792" s="5">
        <f>IFERROR((PlanMasine[[#This Row],[Norma]]/PlanMasine[[#This Row],[Q]])*(PlanMasine[[#This Row],[Q]]/SUMIF(C:C,PlanMasine[[#This Row],[RN]],B:B)*PlanMasine[[#This Row],[KPLQ]]),0)</f>
        <v>6</v>
      </c>
      <c r="P1792">
        <v>120860</v>
      </c>
      <c r="Q1792">
        <f>COUNTIF(PROMJENA!A:A,PlanMasine[[#This Row],[KPL]]&amp;"-"&amp;PlanMasine[[#This Row],[RN]])</f>
        <v>0</v>
      </c>
      <c r="R1792">
        <f>IFERROR(INDEX(REDOSLIJED!A:A,MATCH(PlanMasine[[#This Row],[KPL]],REDOSLIJED!B:B,0)),MAX(REDOSLIJED!A:A)+1)</f>
        <v>45</v>
      </c>
      <c r="S1792" s="9">
        <f>SUM($M$2:M1792)</f>
        <v>7.0937500000001119</v>
      </c>
      <c r="T1792" s="3">
        <f>PlanMasine[[#This Row],[Datum SAS]]-1</f>
        <v>45831</v>
      </c>
      <c r="U1792">
        <f>WEEKDAY(PlanMasine[[#This Row],[ZAVRŠETAK MAŠINSKE]],2)</f>
        <v>1</v>
      </c>
      <c r="V1792" s="3">
        <f>IF(WEEKDAY(PlanMasine[[#This Row],[Datum SAS]]-1,2)=7,PlanMasine[[#This Row],[Datum SAS]]-3,PlanMasine[[#This Row],[Datum SAS]]-1)</f>
        <v>45831</v>
      </c>
      <c r="W1792">
        <f>WEEKNUM(PlanMasine[[#This Row],[Column2]],1)</f>
        <v>26</v>
      </c>
    </row>
    <row r="1793" spans="1:23" x14ac:dyDescent="0.25">
      <c r="A1793">
        <v>1032202</v>
      </c>
      <c r="B1793">
        <v>1</v>
      </c>
      <c r="C1793">
        <v>1032169</v>
      </c>
      <c r="D1793" t="s">
        <v>1958</v>
      </c>
      <c r="E1793">
        <v>18</v>
      </c>
      <c r="F1793">
        <v>3</v>
      </c>
      <c r="G1793">
        <v>0</v>
      </c>
      <c r="H1793">
        <v>0</v>
      </c>
      <c r="I1793" t="s">
        <v>5</v>
      </c>
      <c r="J1793" t="s">
        <v>570</v>
      </c>
      <c r="K1793" t="s">
        <v>2268</v>
      </c>
      <c r="L1793" s="3">
        <v>45845</v>
      </c>
      <c r="M17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793" s="3">
        <v>45832</v>
      </c>
      <c r="O1793" s="5">
        <f>IFERROR((PlanMasine[[#This Row],[Norma]]/PlanMasine[[#This Row],[Q]])*(PlanMasine[[#This Row],[Q]]/SUMIF(C:C,PlanMasine[[#This Row],[RN]],B:B)*PlanMasine[[#This Row],[KPLQ]]),0)</f>
        <v>6</v>
      </c>
      <c r="P1793">
        <v>120850</v>
      </c>
      <c r="Q1793">
        <f>COUNTIF(PROMJENA!A:A,PlanMasine[[#This Row],[KPL]]&amp;"-"&amp;PlanMasine[[#This Row],[RN]])</f>
        <v>0</v>
      </c>
      <c r="R1793">
        <f>IFERROR(INDEX(REDOSLIJED!A:A,MATCH(PlanMasine[[#This Row],[KPL]],REDOSLIJED!B:B,0)),MAX(REDOSLIJED!A:A)+1)</f>
        <v>45</v>
      </c>
      <c r="S1793" s="9">
        <f>SUM($M$2:M1793)</f>
        <v>7.0979166666667783</v>
      </c>
      <c r="T1793" s="3">
        <f>PlanMasine[[#This Row],[Datum SAS]]-1</f>
        <v>45831</v>
      </c>
      <c r="U1793">
        <f>WEEKDAY(PlanMasine[[#This Row],[ZAVRŠETAK MAŠINSKE]],2)</f>
        <v>1</v>
      </c>
      <c r="V1793" s="3">
        <f>IF(WEEKDAY(PlanMasine[[#This Row],[Datum SAS]]-1,2)=7,PlanMasine[[#This Row],[Datum SAS]]-3,PlanMasine[[#This Row],[Datum SAS]]-1)</f>
        <v>45831</v>
      </c>
      <c r="W1793">
        <f>WEEKNUM(PlanMasine[[#This Row],[Column2]],1)</f>
        <v>26</v>
      </c>
    </row>
    <row r="1794" spans="1:23" x14ac:dyDescent="0.25">
      <c r="A1794">
        <v>1032202</v>
      </c>
      <c r="B1794">
        <v>1</v>
      </c>
      <c r="C1794">
        <v>1032178</v>
      </c>
      <c r="D1794" t="s">
        <v>1950</v>
      </c>
      <c r="E1794">
        <v>12</v>
      </c>
      <c r="F1794">
        <v>3</v>
      </c>
      <c r="G1794">
        <v>0</v>
      </c>
      <c r="H1794">
        <v>0</v>
      </c>
      <c r="I1794" t="s">
        <v>5</v>
      </c>
      <c r="J1794" t="s">
        <v>570</v>
      </c>
      <c r="K1794" t="s">
        <v>2268</v>
      </c>
      <c r="L1794" s="3">
        <v>45845</v>
      </c>
      <c r="M17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794" s="3">
        <v>45832</v>
      </c>
      <c r="O1794" s="5">
        <f>IFERROR((PlanMasine[[#This Row],[Norma]]/PlanMasine[[#This Row],[Q]])*(PlanMasine[[#This Row],[Q]]/SUMIF(C:C,PlanMasine[[#This Row],[RN]],B:B)*PlanMasine[[#This Row],[KPLQ]]),0)</f>
        <v>4</v>
      </c>
      <c r="P1794">
        <v>120859</v>
      </c>
      <c r="Q1794">
        <f>COUNTIF(PROMJENA!A:A,PlanMasine[[#This Row],[KPL]]&amp;"-"&amp;PlanMasine[[#This Row],[RN]])</f>
        <v>0</v>
      </c>
      <c r="R1794">
        <f>IFERROR(INDEX(REDOSLIJED!A:A,MATCH(PlanMasine[[#This Row],[KPL]],REDOSLIJED!B:B,0)),MAX(REDOSLIJED!A:A)+1)</f>
        <v>45</v>
      </c>
      <c r="S1794" s="9">
        <f>SUM($M$2:M1794)</f>
        <v>7.1006944444445566</v>
      </c>
      <c r="T1794" s="3">
        <f>PlanMasine[[#This Row],[Datum SAS]]-1</f>
        <v>45831</v>
      </c>
      <c r="U1794">
        <f>WEEKDAY(PlanMasine[[#This Row],[ZAVRŠETAK MAŠINSKE]],2)</f>
        <v>1</v>
      </c>
      <c r="V1794" s="3">
        <f>IF(WEEKDAY(PlanMasine[[#This Row],[Datum SAS]]-1,2)=7,PlanMasine[[#This Row],[Datum SAS]]-3,PlanMasine[[#This Row],[Datum SAS]]-1)</f>
        <v>45831</v>
      </c>
      <c r="W1794">
        <f>WEEKNUM(PlanMasine[[#This Row],[Column2]],1)</f>
        <v>26</v>
      </c>
    </row>
    <row r="1795" spans="1:23" x14ac:dyDescent="0.25">
      <c r="A1795">
        <v>1032202</v>
      </c>
      <c r="B1795">
        <v>1</v>
      </c>
      <c r="C1795">
        <v>1032163</v>
      </c>
      <c r="D1795" t="s">
        <v>1948</v>
      </c>
      <c r="E1795">
        <v>36</v>
      </c>
      <c r="F1795">
        <v>3</v>
      </c>
      <c r="G1795">
        <v>0</v>
      </c>
      <c r="H1795">
        <v>0</v>
      </c>
      <c r="I1795" t="s">
        <v>5</v>
      </c>
      <c r="J1795" t="s">
        <v>570</v>
      </c>
      <c r="K1795" t="s">
        <v>2268</v>
      </c>
      <c r="L1795" s="3">
        <v>45845</v>
      </c>
      <c r="M17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95" s="3">
        <v>45832</v>
      </c>
      <c r="O1795" s="5">
        <f>IFERROR((PlanMasine[[#This Row],[Norma]]/PlanMasine[[#This Row],[Q]])*(PlanMasine[[#This Row],[Q]]/SUMIF(C:C,PlanMasine[[#This Row],[RN]],B:B)*PlanMasine[[#This Row],[KPLQ]]),0)</f>
        <v>12</v>
      </c>
      <c r="P1795">
        <v>120844</v>
      </c>
      <c r="Q1795">
        <f>COUNTIF(PROMJENA!A:A,PlanMasine[[#This Row],[KPL]]&amp;"-"&amp;PlanMasine[[#This Row],[RN]])</f>
        <v>0</v>
      </c>
      <c r="R1795">
        <f>IFERROR(INDEX(REDOSLIJED!A:A,MATCH(PlanMasine[[#This Row],[KPL]],REDOSLIJED!B:B,0)),MAX(REDOSLIJED!A:A)+1)</f>
        <v>45</v>
      </c>
      <c r="S1795" s="9">
        <f>SUM($M$2:M1795)</f>
        <v>7.1090277777778903</v>
      </c>
      <c r="T1795" s="3">
        <f>PlanMasine[[#This Row],[Datum SAS]]-1</f>
        <v>45831</v>
      </c>
      <c r="U1795">
        <f>WEEKDAY(PlanMasine[[#This Row],[ZAVRŠETAK MAŠINSKE]],2)</f>
        <v>1</v>
      </c>
      <c r="V1795" s="3">
        <f>IF(WEEKDAY(PlanMasine[[#This Row],[Datum SAS]]-1,2)=7,PlanMasine[[#This Row],[Datum SAS]]-3,PlanMasine[[#This Row],[Datum SAS]]-1)</f>
        <v>45831</v>
      </c>
      <c r="W1795">
        <f>WEEKNUM(PlanMasine[[#This Row],[Column2]],1)</f>
        <v>26</v>
      </c>
    </row>
    <row r="1796" spans="1:23" x14ac:dyDescent="0.25">
      <c r="A1796">
        <v>1032202</v>
      </c>
      <c r="B1796">
        <v>1</v>
      </c>
      <c r="C1796">
        <v>1032168</v>
      </c>
      <c r="D1796" t="s">
        <v>1946</v>
      </c>
      <c r="E1796">
        <v>36</v>
      </c>
      <c r="F1796">
        <v>3</v>
      </c>
      <c r="G1796">
        <v>0</v>
      </c>
      <c r="H1796">
        <v>0</v>
      </c>
      <c r="I1796" t="s">
        <v>5</v>
      </c>
      <c r="J1796" t="s">
        <v>570</v>
      </c>
      <c r="K1796" t="s">
        <v>2268</v>
      </c>
      <c r="L1796" s="3">
        <v>45845</v>
      </c>
      <c r="M17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96" s="3">
        <v>45832</v>
      </c>
      <c r="O1796" s="5">
        <f>IFERROR((PlanMasine[[#This Row],[Norma]]/PlanMasine[[#This Row],[Q]])*(PlanMasine[[#This Row],[Q]]/SUMIF(C:C,PlanMasine[[#This Row],[RN]],B:B)*PlanMasine[[#This Row],[KPLQ]]),0)</f>
        <v>12</v>
      </c>
      <c r="P1796">
        <v>120849</v>
      </c>
      <c r="Q1796">
        <f>COUNTIF(PROMJENA!A:A,PlanMasine[[#This Row],[KPL]]&amp;"-"&amp;PlanMasine[[#This Row],[RN]])</f>
        <v>0</v>
      </c>
      <c r="R1796">
        <f>IFERROR(INDEX(REDOSLIJED!A:A,MATCH(PlanMasine[[#This Row],[KPL]],REDOSLIJED!B:B,0)),MAX(REDOSLIJED!A:A)+1)</f>
        <v>45</v>
      </c>
      <c r="S1796" s="9">
        <f>SUM($M$2:M1796)</f>
        <v>7.117361111111224</v>
      </c>
      <c r="T1796" s="3">
        <f>PlanMasine[[#This Row],[Datum SAS]]-1</f>
        <v>45831</v>
      </c>
      <c r="U1796">
        <f>WEEKDAY(PlanMasine[[#This Row],[ZAVRŠETAK MAŠINSKE]],2)</f>
        <v>1</v>
      </c>
      <c r="V1796" s="3">
        <f>IF(WEEKDAY(PlanMasine[[#This Row],[Datum SAS]]-1,2)=7,PlanMasine[[#This Row],[Datum SAS]]-3,PlanMasine[[#This Row],[Datum SAS]]-1)</f>
        <v>45831</v>
      </c>
      <c r="W1796">
        <f>WEEKNUM(PlanMasine[[#This Row],[Column2]],1)</f>
        <v>26</v>
      </c>
    </row>
    <row r="1797" spans="1:23" x14ac:dyDescent="0.25">
      <c r="A1797">
        <v>1032202</v>
      </c>
      <c r="B1797">
        <v>1</v>
      </c>
      <c r="C1797">
        <v>1032167</v>
      </c>
      <c r="D1797" t="s">
        <v>1956</v>
      </c>
      <c r="E1797">
        <v>24</v>
      </c>
      <c r="F1797">
        <v>6</v>
      </c>
      <c r="G1797">
        <v>0</v>
      </c>
      <c r="H1797">
        <v>0</v>
      </c>
      <c r="I1797" t="s">
        <v>5</v>
      </c>
      <c r="J1797" t="s">
        <v>570</v>
      </c>
      <c r="K1797" t="s">
        <v>2268</v>
      </c>
      <c r="L1797" s="3">
        <v>45845</v>
      </c>
      <c r="M17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97" s="3">
        <v>45832</v>
      </c>
      <c r="O1797" s="5">
        <f>IFERROR((PlanMasine[[#This Row],[Norma]]/PlanMasine[[#This Row],[Q]])*(PlanMasine[[#This Row],[Q]]/SUMIF(C:C,PlanMasine[[#This Row],[RN]],B:B)*PlanMasine[[#This Row],[KPLQ]]),0)</f>
        <v>8</v>
      </c>
      <c r="P1797">
        <v>120848</v>
      </c>
      <c r="Q1797">
        <f>COUNTIF(PROMJENA!A:A,PlanMasine[[#This Row],[KPL]]&amp;"-"&amp;PlanMasine[[#This Row],[RN]])</f>
        <v>0</v>
      </c>
      <c r="R1797">
        <f>IFERROR(INDEX(REDOSLIJED!A:A,MATCH(PlanMasine[[#This Row],[KPL]],REDOSLIJED!B:B,0)),MAX(REDOSLIJED!A:A)+1)</f>
        <v>45</v>
      </c>
      <c r="S1797" s="9">
        <f>SUM($M$2:M1797)</f>
        <v>7.1229166666667796</v>
      </c>
      <c r="T1797" s="3">
        <f>PlanMasine[[#This Row],[Datum SAS]]-1</f>
        <v>45831</v>
      </c>
      <c r="U1797">
        <f>WEEKDAY(PlanMasine[[#This Row],[ZAVRŠETAK MAŠINSKE]],2)</f>
        <v>1</v>
      </c>
      <c r="V1797" s="3">
        <f>IF(WEEKDAY(PlanMasine[[#This Row],[Datum SAS]]-1,2)=7,PlanMasine[[#This Row],[Datum SAS]]-3,PlanMasine[[#This Row],[Datum SAS]]-1)</f>
        <v>45831</v>
      </c>
      <c r="W1797">
        <f>WEEKNUM(PlanMasine[[#This Row],[Column2]],1)</f>
        <v>26</v>
      </c>
    </row>
    <row r="1798" spans="1:23" x14ac:dyDescent="0.25">
      <c r="A1798">
        <v>1032202</v>
      </c>
      <c r="B1798">
        <v>1</v>
      </c>
      <c r="C1798">
        <v>1032187</v>
      </c>
      <c r="D1798" t="s">
        <v>1954</v>
      </c>
      <c r="E1798">
        <v>24</v>
      </c>
      <c r="F1798">
        <v>6</v>
      </c>
      <c r="G1798">
        <v>0</v>
      </c>
      <c r="H1798">
        <v>0</v>
      </c>
      <c r="I1798" t="s">
        <v>5</v>
      </c>
      <c r="J1798" t="s">
        <v>570</v>
      </c>
      <c r="K1798" t="s">
        <v>2268</v>
      </c>
      <c r="L1798" s="3">
        <v>45845</v>
      </c>
      <c r="M17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798" s="3">
        <v>45832</v>
      </c>
      <c r="O1798" s="5">
        <f>IFERROR((PlanMasine[[#This Row],[Norma]]/PlanMasine[[#This Row],[Q]])*(PlanMasine[[#This Row],[Q]]/SUMIF(C:C,PlanMasine[[#This Row],[RN]],B:B)*PlanMasine[[#This Row],[KPLQ]]),0)</f>
        <v>8</v>
      </c>
      <c r="P1798">
        <v>120868</v>
      </c>
      <c r="Q1798">
        <f>COUNTIF(PROMJENA!A:A,PlanMasine[[#This Row],[KPL]]&amp;"-"&amp;PlanMasine[[#This Row],[RN]])</f>
        <v>0</v>
      </c>
      <c r="R1798">
        <f>IFERROR(INDEX(REDOSLIJED!A:A,MATCH(PlanMasine[[#This Row],[KPL]],REDOSLIJED!B:B,0)),MAX(REDOSLIJED!A:A)+1)</f>
        <v>45</v>
      </c>
      <c r="S1798" s="9">
        <f>SUM($M$2:M1798)</f>
        <v>7.1284722222223351</v>
      </c>
      <c r="T1798" s="3">
        <f>PlanMasine[[#This Row],[Datum SAS]]-1</f>
        <v>45831</v>
      </c>
      <c r="U1798">
        <f>WEEKDAY(PlanMasine[[#This Row],[ZAVRŠETAK MAŠINSKE]],2)</f>
        <v>1</v>
      </c>
      <c r="V1798" s="3">
        <f>IF(WEEKDAY(PlanMasine[[#This Row],[Datum SAS]]-1,2)=7,PlanMasine[[#This Row],[Datum SAS]]-3,PlanMasine[[#This Row],[Datum SAS]]-1)</f>
        <v>45831</v>
      </c>
      <c r="W1798">
        <f>WEEKNUM(PlanMasine[[#This Row],[Column2]],1)</f>
        <v>26</v>
      </c>
    </row>
    <row r="1799" spans="1:23" x14ac:dyDescent="0.25">
      <c r="A1799">
        <v>1032203</v>
      </c>
      <c r="B1799">
        <v>1</v>
      </c>
      <c r="C1799">
        <v>1032163</v>
      </c>
      <c r="D1799" t="s">
        <v>1948</v>
      </c>
      <c r="E1799">
        <v>36</v>
      </c>
      <c r="F1799">
        <v>3</v>
      </c>
      <c r="G1799">
        <v>0</v>
      </c>
      <c r="H1799">
        <v>0</v>
      </c>
      <c r="I1799" t="s">
        <v>5</v>
      </c>
      <c r="J1799" t="s">
        <v>570</v>
      </c>
      <c r="K1799" t="s">
        <v>2268</v>
      </c>
      <c r="L1799" s="3">
        <v>45845</v>
      </c>
      <c r="M17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799" s="3">
        <v>45832</v>
      </c>
      <c r="O1799" s="5">
        <f>IFERROR((PlanMasine[[#This Row],[Norma]]/PlanMasine[[#This Row],[Q]])*(PlanMasine[[#This Row],[Q]]/SUMIF(C:C,PlanMasine[[#This Row],[RN]],B:B)*PlanMasine[[#This Row],[KPLQ]]),0)</f>
        <v>12</v>
      </c>
      <c r="P1799">
        <v>120844</v>
      </c>
      <c r="Q1799">
        <f>COUNTIF(PROMJENA!A:A,PlanMasine[[#This Row],[KPL]]&amp;"-"&amp;PlanMasine[[#This Row],[RN]])</f>
        <v>0</v>
      </c>
      <c r="R1799">
        <f>IFERROR(INDEX(REDOSLIJED!A:A,MATCH(PlanMasine[[#This Row],[KPL]],REDOSLIJED!B:B,0)),MAX(REDOSLIJED!A:A)+1)</f>
        <v>45</v>
      </c>
      <c r="S1799" s="9">
        <f>SUM($M$2:M1799)</f>
        <v>7.1368055555556689</v>
      </c>
      <c r="T1799" s="3">
        <f>PlanMasine[[#This Row],[Datum SAS]]-1</f>
        <v>45831</v>
      </c>
      <c r="U1799">
        <f>WEEKDAY(PlanMasine[[#This Row],[ZAVRŠETAK MAŠINSKE]],2)</f>
        <v>1</v>
      </c>
      <c r="V1799" s="3">
        <f>IF(WEEKDAY(PlanMasine[[#This Row],[Datum SAS]]-1,2)=7,PlanMasine[[#This Row],[Datum SAS]]-3,PlanMasine[[#This Row],[Datum SAS]]-1)</f>
        <v>45831</v>
      </c>
      <c r="W1799">
        <f>WEEKNUM(PlanMasine[[#This Row],[Column2]],1)</f>
        <v>26</v>
      </c>
    </row>
    <row r="1800" spans="1:23" x14ac:dyDescent="0.25">
      <c r="A1800">
        <v>1032203</v>
      </c>
      <c r="B1800">
        <v>1</v>
      </c>
      <c r="C1800">
        <v>1032170</v>
      </c>
      <c r="D1800" t="s">
        <v>1947</v>
      </c>
      <c r="E1800">
        <v>18</v>
      </c>
      <c r="F1800">
        <v>3</v>
      </c>
      <c r="G1800">
        <v>0</v>
      </c>
      <c r="H1800">
        <v>0</v>
      </c>
      <c r="I1800" t="s">
        <v>5</v>
      </c>
      <c r="J1800" t="s">
        <v>570</v>
      </c>
      <c r="K1800" t="s">
        <v>2268</v>
      </c>
      <c r="L1800" s="3">
        <v>45845</v>
      </c>
      <c r="M18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00" s="3">
        <v>45832</v>
      </c>
      <c r="O1800" s="5">
        <f>IFERROR((PlanMasine[[#This Row],[Norma]]/PlanMasine[[#This Row],[Q]])*(PlanMasine[[#This Row],[Q]]/SUMIF(C:C,PlanMasine[[#This Row],[RN]],B:B)*PlanMasine[[#This Row],[KPLQ]]),0)</f>
        <v>6</v>
      </c>
      <c r="P1800">
        <v>120851</v>
      </c>
      <c r="Q1800">
        <f>COUNTIF(PROMJENA!A:A,PlanMasine[[#This Row],[KPL]]&amp;"-"&amp;PlanMasine[[#This Row],[RN]])</f>
        <v>0</v>
      </c>
      <c r="R1800">
        <f>IFERROR(INDEX(REDOSLIJED!A:A,MATCH(PlanMasine[[#This Row],[KPL]],REDOSLIJED!B:B,0)),MAX(REDOSLIJED!A:A)+1)</f>
        <v>45</v>
      </c>
      <c r="S1800" s="9">
        <f>SUM($M$2:M1800)</f>
        <v>7.1409722222223353</v>
      </c>
      <c r="T1800" s="3">
        <f>PlanMasine[[#This Row],[Datum SAS]]-1</f>
        <v>45831</v>
      </c>
      <c r="U1800">
        <f>WEEKDAY(PlanMasine[[#This Row],[ZAVRŠETAK MAŠINSKE]],2)</f>
        <v>1</v>
      </c>
      <c r="V1800" s="3">
        <f>IF(WEEKDAY(PlanMasine[[#This Row],[Datum SAS]]-1,2)=7,PlanMasine[[#This Row],[Datum SAS]]-3,PlanMasine[[#This Row],[Datum SAS]]-1)</f>
        <v>45831</v>
      </c>
      <c r="W1800">
        <f>WEEKNUM(PlanMasine[[#This Row],[Column2]],1)</f>
        <v>26</v>
      </c>
    </row>
    <row r="1801" spans="1:23" x14ac:dyDescent="0.25">
      <c r="A1801">
        <v>1032203</v>
      </c>
      <c r="B1801">
        <v>1</v>
      </c>
      <c r="C1801">
        <v>1032169</v>
      </c>
      <c r="D1801" t="s">
        <v>1958</v>
      </c>
      <c r="E1801">
        <v>18</v>
      </c>
      <c r="F1801">
        <v>3</v>
      </c>
      <c r="G1801">
        <v>0</v>
      </c>
      <c r="H1801">
        <v>0</v>
      </c>
      <c r="I1801" t="s">
        <v>5</v>
      </c>
      <c r="J1801" t="s">
        <v>570</v>
      </c>
      <c r="K1801" t="s">
        <v>2268</v>
      </c>
      <c r="L1801" s="3">
        <v>45845</v>
      </c>
      <c r="M18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01" s="3">
        <v>45832</v>
      </c>
      <c r="O1801" s="5">
        <f>IFERROR((PlanMasine[[#This Row],[Norma]]/PlanMasine[[#This Row],[Q]])*(PlanMasine[[#This Row],[Q]]/SUMIF(C:C,PlanMasine[[#This Row],[RN]],B:B)*PlanMasine[[#This Row],[KPLQ]]),0)</f>
        <v>6</v>
      </c>
      <c r="P1801">
        <v>120850</v>
      </c>
      <c r="Q1801">
        <f>COUNTIF(PROMJENA!A:A,PlanMasine[[#This Row],[KPL]]&amp;"-"&amp;PlanMasine[[#This Row],[RN]])</f>
        <v>0</v>
      </c>
      <c r="R1801">
        <f>IFERROR(INDEX(REDOSLIJED!A:A,MATCH(PlanMasine[[#This Row],[KPL]],REDOSLIJED!B:B,0)),MAX(REDOSLIJED!A:A)+1)</f>
        <v>45</v>
      </c>
      <c r="S1801" s="9">
        <f>SUM($M$2:M1801)</f>
        <v>7.1451388888890017</v>
      </c>
      <c r="T1801" s="3">
        <f>PlanMasine[[#This Row],[Datum SAS]]-1</f>
        <v>45831</v>
      </c>
      <c r="U1801">
        <f>WEEKDAY(PlanMasine[[#This Row],[ZAVRŠETAK MAŠINSKE]],2)</f>
        <v>1</v>
      </c>
      <c r="V1801" s="3">
        <f>IF(WEEKDAY(PlanMasine[[#This Row],[Datum SAS]]-1,2)=7,PlanMasine[[#This Row],[Datum SAS]]-3,PlanMasine[[#This Row],[Datum SAS]]-1)</f>
        <v>45831</v>
      </c>
      <c r="W1801">
        <f>WEEKNUM(PlanMasine[[#This Row],[Column2]],1)</f>
        <v>26</v>
      </c>
    </row>
    <row r="1802" spans="1:23" x14ac:dyDescent="0.25">
      <c r="A1802">
        <v>1032203</v>
      </c>
      <c r="B1802">
        <v>1</v>
      </c>
      <c r="C1802">
        <v>1032162</v>
      </c>
      <c r="D1802" t="s">
        <v>1949</v>
      </c>
      <c r="E1802">
        <v>45</v>
      </c>
      <c r="F1802">
        <v>3</v>
      </c>
      <c r="G1802">
        <v>0</v>
      </c>
      <c r="H1802">
        <v>0</v>
      </c>
      <c r="I1802" t="s">
        <v>5</v>
      </c>
      <c r="J1802" t="s">
        <v>570</v>
      </c>
      <c r="K1802" t="s">
        <v>2268</v>
      </c>
      <c r="L1802" s="3">
        <v>45845</v>
      </c>
      <c r="M18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02" s="3">
        <v>45832</v>
      </c>
      <c r="O1802" s="5">
        <f>IFERROR((PlanMasine[[#This Row],[Norma]]/PlanMasine[[#This Row],[Q]])*(PlanMasine[[#This Row],[Q]]/SUMIF(C:C,PlanMasine[[#This Row],[RN]],B:B)*PlanMasine[[#This Row],[KPLQ]]),0)</f>
        <v>15</v>
      </c>
      <c r="P1802">
        <v>120843</v>
      </c>
      <c r="Q1802">
        <f>COUNTIF(PROMJENA!A:A,PlanMasine[[#This Row],[KPL]]&amp;"-"&amp;PlanMasine[[#This Row],[RN]])</f>
        <v>0</v>
      </c>
      <c r="R1802">
        <f>IFERROR(INDEX(REDOSLIJED!A:A,MATCH(PlanMasine[[#This Row],[KPL]],REDOSLIJED!B:B,0)),MAX(REDOSLIJED!A:A)+1)</f>
        <v>45</v>
      </c>
      <c r="S1802" s="9">
        <f>SUM($M$2:M1802)</f>
        <v>7.1555555555556687</v>
      </c>
      <c r="T1802" s="3">
        <f>PlanMasine[[#This Row],[Datum SAS]]-1</f>
        <v>45831</v>
      </c>
      <c r="U1802">
        <f>WEEKDAY(PlanMasine[[#This Row],[ZAVRŠETAK MAŠINSKE]],2)</f>
        <v>1</v>
      </c>
      <c r="V1802" s="3">
        <f>IF(WEEKDAY(PlanMasine[[#This Row],[Datum SAS]]-1,2)=7,PlanMasine[[#This Row],[Datum SAS]]-3,PlanMasine[[#This Row],[Datum SAS]]-1)</f>
        <v>45831</v>
      </c>
      <c r="W1802">
        <f>WEEKNUM(PlanMasine[[#This Row],[Column2]],1)</f>
        <v>26</v>
      </c>
    </row>
    <row r="1803" spans="1:23" x14ac:dyDescent="0.25">
      <c r="A1803">
        <v>1032203</v>
      </c>
      <c r="B1803">
        <v>1</v>
      </c>
      <c r="C1803">
        <v>1032171</v>
      </c>
      <c r="D1803" t="s">
        <v>1959</v>
      </c>
      <c r="E1803">
        <v>6</v>
      </c>
      <c r="F1803">
        <v>3</v>
      </c>
      <c r="G1803">
        <v>0</v>
      </c>
      <c r="H1803">
        <v>0</v>
      </c>
      <c r="I1803" t="s">
        <v>5</v>
      </c>
      <c r="J1803" t="s">
        <v>570</v>
      </c>
      <c r="K1803" t="s">
        <v>2268</v>
      </c>
      <c r="L1803" s="3">
        <v>45845</v>
      </c>
      <c r="M18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803" s="3">
        <v>45832</v>
      </c>
      <c r="O1803" s="5">
        <f>IFERROR((PlanMasine[[#This Row],[Norma]]/PlanMasine[[#This Row],[Q]])*(PlanMasine[[#This Row],[Q]]/SUMIF(C:C,PlanMasine[[#This Row],[RN]],B:B)*PlanMasine[[#This Row],[KPLQ]]),0)</f>
        <v>2</v>
      </c>
      <c r="P1803">
        <v>120852</v>
      </c>
      <c r="Q1803">
        <f>COUNTIF(PROMJENA!A:A,PlanMasine[[#This Row],[KPL]]&amp;"-"&amp;PlanMasine[[#This Row],[RN]])</f>
        <v>0</v>
      </c>
      <c r="R1803">
        <f>IFERROR(INDEX(REDOSLIJED!A:A,MATCH(PlanMasine[[#This Row],[KPL]],REDOSLIJED!B:B,0)),MAX(REDOSLIJED!A:A)+1)</f>
        <v>45</v>
      </c>
      <c r="S1803" s="9">
        <f>SUM($M$2:M1803)</f>
        <v>7.1569444444445578</v>
      </c>
      <c r="T1803" s="3">
        <f>PlanMasine[[#This Row],[Datum SAS]]-1</f>
        <v>45831</v>
      </c>
      <c r="U1803">
        <f>WEEKDAY(PlanMasine[[#This Row],[ZAVRŠETAK MAŠINSKE]],2)</f>
        <v>1</v>
      </c>
      <c r="V1803" s="3">
        <f>IF(WEEKDAY(PlanMasine[[#This Row],[Datum SAS]]-1,2)=7,PlanMasine[[#This Row],[Datum SAS]]-3,PlanMasine[[#This Row],[Datum SAS]]-1)</f>
        <v>45831</v>
      </c>
      <c r="W1803">
        <f>WEEKNUM(PlanMasine[[#This Row],[Column2]],1)</f>
        <v>26</v>
      </c>
    </row>
    <row r="1804" spans="1:23" x14ac:dyDescent="0.25">
      <c r="A1804">
        <v>1032203</v>
      </c>
      <c r="B1804">
        <v>1</v>
      </c>
      <c r="C1804">
        <v>1032172</v>
      </c>
      <c r="D1804" t="s">
        <v>1955</v>
      </c>
      <c r="E1804">
        <v>18</v>
      </c>
      <c r="F1804">
        <v>3</v>
      </c>
      <c r="G1804">
        <v>0</v>
      </c>
      <c r="H1804">
        <v>0</v>
      </c>
      <c r="I1804" t="s">
        <v>5</v>
      </c>
      <c r="J1804" t="s">
        <v>570</v>
      </c>
      <c r="K1804" t="s">
        <v>2268</v>
      </c>
      <c r="L1804" s="3">
        <v>45845</v>
      </c>
      <c r="M18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04" s="3">
        <v>45832</v>
      </c>
      <c r="O1804" s="5">
        <f>IFERROR((PlanMasine[[#This Row],[Norma]]/PlanMasine[[#This Row],[Q]])*(PlanMasine[[#This Row],[Q]]/SUMIF(C:C,PlanMasine[[#This Row],[RN]],B:B)*PlanMasine[[#This Row],[KPLQ]]),0)</f>
        <v>6</v>
      </c>
      <c r="P1804">
        <v>120853</v>
      </c>
      <c r="Q1804">
        <f>COUNTIF(PROMJENA!A:A,PlanMasine[[#This Row],[KPL]]&amp;"-"&amp;PlanMasine[[#This Row],[RN]])</f>
        <v>0</v>
      </c>
      <c r="R1804">
        <f>IFERROR(INDEX(REDOSLIJED!A:A,MATCH(PlanMasine[[#This Row],[KPL]],REDOSLIJED!B:B,0)),MAX(REDOSLIJED!A:A)+1)</f>
        <v>45</v>
      </c>
      <c r="S1804" s="9">
        <f>SUM($M$2:M1804)</f>
        <v>7.1611111111112242</v>
      </c>
      <c r="T1804" s="3">
        <f>PlanMasine[[#This Row],[Datum SAS]]-1</f>
        <v>45831</v>
      </c>
      <c r="U1804">
        <f>WEEKDAY(PlanMasine[[#This Row],[ZAVRŠETAK MAŠINSKE]],2)</f>
        <v>1</v>
      </c>
      <c r="V1804" s="3">
        <f>IF(WEEKDAY(PlanMasine[[#This Row],[Datum SAS]]-1,2)=7,PlanMasine[[#This Row],[Datum SAS]]-3,PlanMasine[[#This Row],[Datum SAS]]-1)</f>
        <v>45831</v>
      </c>
      <c r="W1804">
        <f>WEEKNUM(PlanMasine[[#This Row],[Column2]],1)</f>
        <v>26</v>
      </c>
    </row>
    <row r="1805" spans="1:23" x14ac:dyDescent="0.25">
      <c r="A1805">
        <v>1032203</v>
      </c>
      <c r="B1805">
        <v>1</v>
      </c>
      <c r="C1805">
        <v>1032168</v>
      </c>
      <c r="D1805" t="s">
        <v>1946</v>
      </c>
      <c r="E1805">
        <v>36</v>
      </c>
      <c r="F1805">
        <v>3</v>
      </c>
      <c r="G1805">
        <v>0</v>
      </c>
      <c r="H1805">
        <v>0</v>
      </c>
      <c r="I1805" t="s">
        <v>5</v>
      </c>
      <c r="J1805" t="s">
        <v>570</v>
      </c>
      <c r="K1805" t="s">
        <v>2268</v>
      </c>
      <c r="L1805" s="3">
        <v>45845</v>
      </c>
      <c r="M18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05" s="3">
        <v>45832</v>
      </c>
      <c r="O1805" s="5">
        <f>IFERROR((PlanMasine[[#This Row],[Norma]]/PlanMasine[[#This Row],[Q]])*(PlanMasine[[#This Row],[Q]]/SUMIF(C:C,PlanMasine[[#This Row],[RN]],B:B)*PlanMasine[[#This Row],[KPLQ]]),0)</f>
        <v>12</v>
      </c>
      <c r="P1805">
        <v>120849</v>
      </c>
      <c r="Q1805">
        <f>COUNTIF(PROMJENA!A:A,PlanMasine[[#This Row],[KPL]]&amp;"-"&amp;PlanMasine[[#This Row],[RN]])</f>
        <v>0</v>
      </c>
      <c r="R1805">
        <f>IFERROR(INDEX(REDOSLIJED!A:A,MATCH(PlanMasine[[#This Row],[KPL]],REDOSLIJED!B:B,0)),MAX(REDOSLIJED!A:A)+1)</f>
        <v>45</v>
      </c>
      <c r="S1805" s="9">
        <f>SUM($M$2:M1805)</f>
        <v>7.169444444444558</v>
      </c>
      <c r="T1805" s="3">
        <f>PlanMasine[[#This Row],[Datum SAS]]-1</f>
        <v>45831</v>
      </c>
      <c r="U1805">
        <f>WEEKDAY(PlanMasine[[#This Row],[ZAVRŠETAK MAŠINSKE]],2)</f>
        <v>1</v>
      </c>
      <c r="V1805" s="3">
        <f>IF(WEEKDAY(PlanMasine[[#This Row],[Datum SAS]]-1,2)=7,PlanMasine[[#This Row],[Datum SAS]]-3,PlanMasine[[#This Row],[Datum SAS]]-1)</f>
        <v>45831</v>
      </c>
      <c r="W1805">
        <f>WEEKNUM(PlanMasine[[#This Row],[Column2]],1)</f>
        <v>26</v>
      </c>
    </row>
    <row r="1806" spans="1:23" x14ac:dyDescent="0.25">
      <c r="A1806">
        <v>1032203</v>
      </c>
      <c r="B1806">
        <v>1</v>
      </c>
      <c r="C1806">
        <v>1032199</v>
      </c>
      <c r="D1806" t="s">
        <v>1976</v>
      </c>
      <c r="E1806">
        <v>3</v>
      </c>
      <c r="F1806">
        <v>3</v>
      </c>
      <c r="G1806">
        <v>0</v>
      </c>
      <c r="H1806">
        <v>0</v>
      </c>
      <c r="I1806" t="s">
        <v>5</v>
      </c>
      <c r="J1806" t="s">
        <v>570</v>
      </c>
      <c r="K1806" t="s">
        <v>2268</v>
      </c>
      <c r="L1806" s="3">
        <v>45845</v>
      </c>
      <c r="M18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806" s="3">
        <v>45832</v>
      </c>
      <c r="O1806" s="5">
        <f>IFERROR((PlanMasine[[#This Row],[Norma]]/PlanMasine[[#This Row],[Q]])*(PlanMasine[[#This Row],[Q]]/SUMIF(C:C,PlanMasine[[#This Row],[RN]],B:B)*PlanMasine[[#This Row],[KPLQ]]),0)</f>
        <v>1</v>
      </c>
      <c r="P1806">
        <v>120880</v>
      </c>
      <c r="Q1806">
        <f>COUNTIF(PROMJENA!A:A,PlanMasine[[#This Row],[KPL]]&amp;"-"&amp;PlanMasine[[#This Row],[RN]])</f>
        <v>0</v>
      </c>
      <c r="R1806">
        <f>IFERROR(INDEX(REDOSLIJED!A:A,MATCH(PlanMasine[[#This Row],[KPL]],REDOSLIJED!B:B,0)),MAX(REDOSLIJED!A:A)+1)</f>
        <v>45</v>
      </c>
      <c r="S1806" s="9">
        <f>SUM($M$2:M1806)</f>
        <v>7.1701388888890021</v>
      </c>
      <c r="T1806" s="3">
        <f>PlanMasine[[#This Row],[Datum SAS]]-1</f>
        <v>45831</v>
      </c>
      <c r="U1806">
        <f>WEEKDAY(PlanMasine[[#This Row],[ZAVRŠETAK MAŠINSKE]],2)</f>
        <v>1</v>
      </c>
      <c r="V1806" s="3">
        <f>IF(WEEKDAY(PlanMasine[[#This Row],[Datum SAS]]-1,2)=7,PlanMasine[[#This Row],[Datum SAS]]-3,PlanMasine[[#This Row],[Datum SAS]]-1)</f>
        <v>45831</v>
      </c>
      <c r="W1806">
        <f>WEEKNUM(PlanMasine[[#This Row],[Column2]],1)</f>
        <v>26</v>
      </c>
    </row>
    <row r="1807" spans="1:23" x14ac:dyDescent="0.25">
      <c r="A1807">
        <v>1032203</v>
      </c>
      <c r="B1807">
        <v>1</v>
      </c>
      <c r="C1807">
        <v>1032167</v>
      </c>
      <c r="D1807" t="s">
        <v>1956</v>
      </c>
      <c r="E1807">
        <v>24</v>
      </c>
      <c r="F1807">
        <v>6</v>
      </c>
      <c r="G1807">
        <v>0</v>
      </c>
      <c r="H1807">
        <v>0</v>
      </c>
      <c r="I1807" t="s">
        <v>5</v>
      </c>
      <c r="J1807" t="s">
        <v>570</v>
      </c>
      <c r="K1807" t="s">
        <v>2268</v>
      </c>
      <c r="L1807" s="3">
        <v>45845</v>
      </c>
      <c r="M18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07" s="3">
        <v>45832</v>
      </c>
      <c r="O1807" s="5">
        <f>IFERROR((PlanMasine[[#This Row],[Norma]]/PlanMasine[[#This Row],[Q]])*(PlanMasine[[#This Row],[Q]]/SUMIF(C:C,PlanMasine[[#This Row],[RN]],B:B)*PlanMasine[[#This Row],[KPLQ]]),0)</f>
        <v>8</v>
      </c>
      <c r="P1807">
        <v>120848</v>
      </c>
      <c r="Q1807">
        <f>COUNTIF(PROMJENA!A:A,PlanMasine[[#This Row],[KPL]]&amp;"-"&amp;PlanMasine[[#This Row],[RN]])</f>
        <v>0</v>
      </c>
      <c r="R1807">
        <f>IFERROR(INDEX(REDOSLIJED!A:A,MATCH(PlanMasine[[#This Row],[KPL]],REDOSLIJED!B:B,0)),MAX(REDOSLIJED!A:A)+1)</f>
        <v>45</v>
      </c>
      <c r="S1807" s="9">
        <f>SUM($M$2:M1807)</f>
        <v>7.1756944444445576</v>
      </c>
      <c r="T1807" s="3">
        <f>PlanMasine[[#This Row],[Datum SAS]]-1</f>
        <v>45831</v>
      </c>
      <c r="U1807">
        <f>WEEKDAY(PlanMasine[[#This Row],[ZAVRŠETAK MAŠINSKE]],2)</f>
        <v>1</v>
      </c>
      <c r="V1807" s="3">
        <f>IF(WEEKDAY(PlanMasine[[#This Row],[Datum SAS]]-1,2)=7,PlanMasine[[#This Row],[Datum SAS]]-3,PlanMasine[[#This Row],[Datum SAS]]-1)</f>
        <v>45831</v>
      </c>
      <c r="W1807">
        <f>WEEKNUM(PlanMasine[[#This Row],[Column2]],1)</f>
        <v>26</v>
      </c>
    </row>
    <row r="1808" spans="1:23" x14ac:dyDescent="0.25">
      <c r="A1808">
        <v>1032203</v>
      </c>
      <c r="B1808">
        <v>1</v>
      </c>
      <c r="C1808">
        <v>1032164</v>
      </c>
      <c r="D1808" t="s">
        <v>1951</v>
      </c>
      <c r="E1808">
        <v>36</v>
      </c>
      <c r="F1808">
        <v>3</v>
      </c>
      <c r="G1808">
        <v>0</v>
      </c>
      <c r="H1808">
        <v>0</v>
      </c>
      <c r="I1808" t="s">
        <v>5</v>
      </c>
      <c r="J1808" t="s">
        <v>570</v>
      </c>
      <c r="K1808" t="s">
        <v>2268</v>
      </c>
      <c r="L1808" s="3">
        <v>45845</v>
      </c>
      <c r="M18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08" s="3">
        <v>45832</v>
      </c>
      <c r="O1808" s="5">
        <f>IFERROR((PlanMasine[[#This Row],[Norma]]/PlanMasine[[#This Row],[Q]])*(PlanMasine[[#This Row],[Q]]/SUMIF(C:C,PlanMasine[[#This Row],[RN]],B:B)*PlanMasine[[#This Row],[KPLQ]]),0)</f>
        <v>12</v>
      </c>
      <c r="P1808">
        <v>120845</v>
      </c>
      <c r="Q1808">
        <f>COUNTIF(PROMJENA!A:A,PlanMasine[[#This Row],[KPL]]&amp;"-"&amp;PlanMasine[[#This Row],[RN]])</f>
        <v>0</v>
      </c>
      <c r="R1808">
        <f>IFERROR(INDEX(REDOSLIJED!A:A,MATCH(PlanMasine[[#This Row],[KPL]],REDOSLIJED!B:B,0)),MAX(REDOSLIJED!A:A)+1)</f>
        <v>45</v>
      </c>
      <c r="S1808" s="9">
        <f>SUM($M$2:M1808)</f>
        <v>7.1840277777778914</v>
      </c>
      <c r="T1808" s="3">
        <f>PlanMasine[[#This Row],[Datum SAS]]-1</f>
        <v>45831</v>
      </c>
      <c r="U1808">
        <f>WEEKDAY(PlanMasine[[#This Row],[ZAVRŠETAK MAŠINSKE]],2)</f>
        <v>1</v>
      </c>
      <c r="V1808" s="3">
        <f>IF(WEEKDAY(PlanMasine[[#This Row],[Datum SAS]]-1,2)=7,PlanMasine[[#This Row],[Datum SAS]]-3,PlanMasine[[#This Row],[Datum SAS]]-1)</f>
        <v>45831</v>
      </c>
      <c r="W1808">
        <f>WEEKNUM(PlanMasine[[#This Row],[Column2]],1)</f>
        <v>26</v>
      </c>
    </row>
    <row r="1809" spans="1:23" x14ac:dyDescent="0.25">
      <c r="A1809">
        <v>1032203</v>
      </c>
      <c r="B1809">
        <v>1</v>
      </c>
      <c r="C1809">
        <v>1032194</v>
      </c>
      <c r="D1809" t="s">
        <v>1953</v>
      </c>
      <c r="E1809">
        <v>3</v>
      </c>
      <c r="F1809">
        <v>3</v>
      </c>
      <c r="G1809">
        <v>0</v>
      </c>
      <c r="H1809">
        <v>0</v>
      </c>
      <c r="I1809" t="s">
        <v>5</v>
      </c>
      <c r="J1809" t="s">
        <v>570</v>
      </c>
      <c r="K1809" t="s">
        <v>2268</v>
      </c>
      <c r="L1809" s="3">
        <v>45845</v>
      </c>
      <c r="M18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809" s="3">
        <v>45832</v>
      </c>
      <c r="O1809" s="5">
        <f>IFERROR((PlanMasine[[#This Row],[Norma]]/PlanMasine[[#This Row],[Q]])*(PlanMasine[[#This Row],[Q]]/SUMIF(C:C,PlanMasine[[#This Row],[RN]],B:B)*PlanMasine[[#This Row],[KPLQ]]),0)</f>
        <v>1</v>
      </c>
      <c r="P1809">
        <v>120875</v>
      </c>
      <c r="Q1809">
        <f>COUNTIF(PROMJENA!A:A,PlanMasine[[#This Row],[KPL]]&amp;"-"&amp;PlanMasine[[#This Row],[RN]])</f>
        <v>0</v>
      </c>
      <c r="R1809">
        <f>IFERROR(INDEX(REDOSLIJED!A:A,MATCH(PlanMasine[[#This Row],[KPL]],REDOSLIJED!B:B,0)),MAX(REDOSLIJED!A:A)+1)</f>
        <v>45</v>
      </c>
      <c r="S1809" s="9">
        <f>SUM($M$2:M1809)</f>
        <v>7.1847222222223355</v>
      </c>
      <c r="T1809" s="3">
        <f>PlanMasine[[#This Row],[Datum SAS]]-1</f>
        <v>45831</v>
      </c>
      <c r="U1809">
        <f>WEEKDAY(PlanMasine[[#This Row],[ZAVRŠETAK MAŠINSKE]],2)</f>
        <v>1</v>
      </c>
      <c r="V1809" s="3">
        <f>IF(WEEKDAY(PlanMasine[[#This Row],[Datum SAS]]-1,2)=7,PlanMasine[[#This Row],[Datum SAS]]-3,PlanMasine[[#This Row],[Datum SAS]]-1)</f>
        <v>45831</v>
      </c>
      <c r="W1809">
        <f>WEEKNUM(PlanMasine[[#This Row],[Column2]],1)</f>
        <v>26</v>
      </c>
    </row>
    <row r="1810" spans="1:23" x14ac:dyDescent="0.25">
      <c r="A1810">
        <v>1032203</v>
      </c>
      <c r="B1810">
        <v>1</v>
      </c>
      <c r="C1810">
        <v>1032192</v>
      </c>
      <c r="D1810" t="s">
        <v>1960</v>
      </c>
      <c r="E1810">
        <v>18</v>
      </c>
      <c r="F1810">
        <v>3</v>
      </c>
      <c r="G1810">
        <v>0</v>
      </c>
      <c r="H1810">
        <v>0</v>
      </c>
      <c r="I1810" t="s">
        <v>5</v>
      </c>
      <c r="J1810" t="s">
        <v>570</v>
      </c>
      <c r="K1810" t="s">
        <v>2268</v>
      </c>
      <c r="L1810" s="3">
        <v>45845</v>
      </c>
      <c r="M18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10" s="3">
        <v>45832</v>
      </c>
      <c r="O1810" s="5">
        <f>IFERROR((PlanMasine[[#This Row],[Norma]]/PlanMasine[[#This Row],[Q]])*(PlanMasine[[#This Row],[Q]]/SUMIF(C:C,PlanMasine[[#This Row],[RN]],B:B)*PlanMasine[[#This Row],[KPLQ]]),0)</f>
        <v>6</v>
      </c>
      <c r="P1810">
        <v>120873</v>
      </c>
      <c r="Q1810">
        <f>COUNTIF(PROMJENA!A:A,PlanMasine[[#This Row],[KPL]]&amp;"-"&amp;PlanMasine[[#This Row],[RN]])</f>
        <v>0</v>
      </c>
      <c r="R1810">
        <f>IFERROR(INDEX(REDOSLIJED!A:A,MATCH(PlanMasine[[#This Row],[KPL]],REDOSLIJED!B:B,0)),MAX(REDOSLIJED!A:A)+1)</f>
        <v>45</v>
      </c>
      <c r="S1810" s="9">
        <f>SUM($M$2:M1810)</f>
        <v>7.1888888888890019</v>
      </c>
      <c r="T1810" s="3">
        <f>PlanMasine[[#This Row],[Datum SAS]]-1</f>
        <v>45831</v>
      </c>
      <c r="U1810">
        <f>WEEKDAY(PlanMasine[[#This Row],[ZAVRŠETAK MAŠINSKE]],2)</f>
        <v>1</v>
      </c>
      <c r="V1810" s="3">
        <f>IF(WEEKDAY(PlanMasine[[#This Row],[Datum SAS]]-1,2)=7,PlanMasine[[#This Row],[Datum SAS]]-3,PlanMasine[[#This Row],[Datum SAS]]-1)</f>
        <v>45831</v>
      </c>
      <c r="W1810">
        <f>WEEKNUM(PlanMasine[[#This Row],[Column2]],1)</f>
        <v>26</v>
      </c>
    </row>
    <row r="1811" spans="1:23" x14ac:dyDescent="0.25">
      <c r="A1811">
        <v>1032203</v>
      </c>
      <c r="B1811">
        <v>1</v>
      </c>
      <c r="C1811">
        <v>1032191</v>
      </c>
      <c r="D1811" t="s">
        <v>1957</v>
      </c>
      <c r="E1811">
        <v>6</v>
      </c>
      <c r="F1811">
        <v>3</v>
      </c>
      <c r="G1811">
        <v>0</v>
      </c>
      <c r="H1811">
        <v>0</v>
      </c>
      <c r="I1811" t="s">
        <v>5</v>
      </c>
      <c r="J1811" t="s">
        <v>570</v>
      </c>
      <c r="K1811" t="s">
        <v>2268</v>
      </c>
      <c r="L1811" s="3">
        <v>45845</v>
      </c>
      <c r="M18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811" s="3">
        <v>45832</v>
      </c>
      <c r="O1811" s="5">
        <f>IFERROR((PlanMasine[[#This Row],[Norma]]/PlanMasine[[#This Row],[Q]])*(PlanMasine[[#This Row],[Q]]/SUMIF(C:C,PlanMasine[[#This Row],[RN]],B:B)*PlanMasine[[#This Row],[KPLQ]]),0)</f>
        <v>2</v>
      </c>
      <c r="P1811">
        <v>120872</v>
      </c>
      <c r="Q1811">
        <f>COUNTIF(PROMJENA!A:A,PlanMasine[[#This Row],[KPL]]&amp;"-"&amp;PlanMasine[[#This Row],[RN]])</f>
        <v>0</v>
      </c>
      <c r="R1811">
        <f>IFERROR(INDEX(REDOSLIJED!A:A,MATCH(PlanMasine[[#This Row],[KPL]],REDOSLIJED!B:B,0)),MAX(REDOSLIJED!A:A)+1)</f>
        <v>45</v>
      </c>
      <c r="S1811" s="9">
        <f>SUM($M$2:M1811)</f>
        <v>7.190277777777891</v>
      </c>
      <c r="T1811" s="3">
        <f>PlanMasine[[#This Row],[Datum SAS]]-1</f>
        <v>45831</v>
      </c>
      <c r="U1811">
        <f>WEEKDAY(PlanMasine[[#This Row],[ZAVRŠETAK MAŠINSKE]],2)</f>
        <v>1</v>
      </c>
      <c r="V1811" s="3">
        <f>IF(WEEKDAY(PlanMasine[[#This Row],[Datum SAS]]-1,2)=7,PlanMasine[[#This Row],[Datum SAS]]-3,PlanMasine[[#This Row],[Datum SAS]]-1)</f>
        <v>45831</v>
      </c>
      <c r="W1811">
        <f>WEEKNUM(PlanMasine[[#This Row],[Column2]],1)</f>
        <v>26</v>
      </c>
    </row>
    <row r="1812" spans="1:23" x14ac:dyDescent="0.25">
      <c r="A1812">
        <v>1032203</v>
      </c>
      <c r="B1812">
        <v>1</v>
      </c>
      <c r="C1812">
        <v>1032177</v>
      </c>
      <c r="D1812" t="s">
        <v>1962</v>
      </c>
      <c r="E1812">
        <v>12</v>
      </c>
      <c r="F1812">
        <v>6</v>
      </c>
      <c r="G1812">
        <v>0</v>
      </c>
      <c r="H1812">
        <v>0</v>
      </c>
      <c r="I1812" t="s">
        <v>5</v>
      </c>
      <c r="J1812" t="s">
        <v>570</v>
      </c>
      <c r="K1812" t="s">
        <v>2268</v>
      </c>
      <c r="L1812" s="3">
        <v>45845</v>
      </c>
      <c r="M18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812" s="3">
        <v>45832</v>
      </c>
      <c r="O1812" s="5">
        <f>IFERROR((PlanMasine[[#This Row],[Norma]]/PlanMasine[[#This Row],[Q]])*(PlanMasine[[#This Row],[Q]]/SUMIF(C:C,PlanMasine[[#This Row],[RN]],B:B)*PlanMasine[[#This Row],[KPLQ]]),0)</f>
        <v>4</v>
      </c>
      <c r="P1812">
        <v>120858</v>
      </c>
      <c r="Q1812">
        <f>COUNTIF(PROMJENA!A:A,PlanMasine[[#This Row],[KPL]]&amp;"-"&amp;PlanMasine[[#This Row],[RN]])</f>
        <v>0</v>
      </c>
      <c r="R1812">
        <f>IFERROR(INDEX(REDOSLIJED!A:A,MATCH(PlanMasine[[#This Row],[KPL]],REDOSLIJED!B:B,0)),MAX(REDOSLIJED!A:A)+1)</f>
        <v>45</v>
      </c>
      <c r="S1812" s="9">
        <f>SUM($M$2:M1812)</f>
        <v>7.1930555555556692</v>
      </c>
      <c r="T1812" s="3">
        <f>PlanMasine[[#This Row],[Datum SAS]]-1</f>
        <v>45831</v>
      </c>
      <c r="U1812">
        <f>WEEKDAY(PlanMasine[[#This Row],[ZAVRŠETAK MAŠINSKE]],2)</f>
        <v>1</v>
      </c>
      <c r="V1812" s="3">
        <f>IF(WEEKDAY(PlanMasine[[#This Row],[Datum SAS]]-1,2)=7,PlanMasine[[#This Row],[Datum SAS]]-3,PlanMasine[[#This Row],[Datum SAS]]-1)</f>
        <v>45831</v>
      </c>
      <c r="W1812">
        <f>WEEKNUM(PlanMasine[[#This Row],[Column2]],1)</f>
        <v>26</v>
      </c>
    </row>
    <row r="1813" spans="1:23" x14ac:dyDescent="0.25">
      <c r="A1813">
        <v>1032203</v>
      </c>
      <c r="B1813">
        <v>1</v>
      </c>
      <c r="C1813">
        <v>1032178</v>
      </c>
      <c r="D1813" t="s">
        <v>1950</v>
      </c>
      <c r="E1813">
        <v>12</v>
      </c>
      <c r="F1813">
        <v>3</v>
      </c>
      <c r="G1813">
        <v>0</v>
      </c>
      <c r="H1813">
        <v>0</v>
      </c>
      <c r="I1813" t="s">
        <v>5</v>
      </c>
      <c r="J1813" t="s">
        <v>570</v>
      </c>
      <c r="K1813" t="s">
        <v>2268</v>
      </c>
      <c r="L1813" s="3">
        <v>45845</v>
      </c>
      <c r="M18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813" s="3">
        <v>45832</v>
      </c>
      <c r="O1813" s="5">
        <f>IFERROR((PlanMasine[[#This Row],[Norma]]/PlanMasine[[#This Row],[Q]])*(PlanMasine[[#This Row],[Q]]/SUMIF(C:C,PlanMasine[[#This Row],[RN]],B:B)*PlanMasine[[#This Row],[KPLQ]]),0)</f>
        <v>4</v>
      </c>
      <c r="P1813">
        <v>120859</v>
      </c>
      <c r="Q1813">
        <f>COUNTIF(PROMJENA!A:A,PlanMasine[[#This Row],[KPL]]&amp;"-"&amp;PlanMasine[[#This Row],[RN]])</f>
        <v>0</v>
      </c>
      <c r="R1813">
        <f>IFERROR(INDEX(REDOSLIJED!A:A,MATCH(PlanMasine[[#This Row],[KPL]],REDOSLIJED!B:B,0)),MAX(REDOSLIJED!A:A)+1)</f>
        <v>45</v>
      </c>
      <c r="S1813" s="9">
        <f>SUM($M$2:M1813)</f>
        <v>7.1958333333334474</v>
      </c>
      <c r="T1813" s="3">
        <f>PlanMasine[[#This Row],[Datum SAS]]-1</f>
        <v>45831</v>
      </c>
      <c r="U1813">
        <f>WEEKDAY(PlanMasine[[#This Row],[ZAVRŠETAK MAŠINSKE]],2)</f>
        <v>1</v>
      </c>
      <c r="V1813" s="3">
        <f>IF(WEEKDAY(PlanMasine[[#This Row],[Datum SAS]]-1,2)=7,PlanMasine[[#This Row],[Datum SAS]]-3,PlanMasine[[#This Row],[Datum SAS]]-1)</f>
        <v>45831</v>
      </c>
      <c r="W1813">
        <f>WEEKNUM(PlanMasine[[#This Row],[Column2]],1)</f>
        <v>26</v>
      </c>
    </row>
    <row r="1814" spans="1:23" x14ac:dyDescent="0.25">
      <c r="A1814">
        <v>1032203</v>
      </c>
      <c r="B1814">
        <v>1</v>
      </c>
      <c r="C1814">
        <v>1032189</v>
      </c>
      <c r="D1814" t="s">
        <v>1961</v>
      </c>
      <c r="E1814">
        <v>3</v>
      </c>
      <c r="F1814">
        <v>3</v>
      </c>
      <c r="G1814">
        <v>0</v>
      </c>
      <c r="H1814">
        <v>0</v>
      </c>
      <c r="I1814" t="s">
        <v>5</v>
      </c>
      <c r="J1814" t="s">
        <v>570</v>
      </c>
      <c r="K1814" t="s">
        <v>2268</v>
      </c>
      <c r="L1814" s="3">
        <v>45845</v>
      </c>
      <c r="M18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814" s="3">
        <v>45832</v>
      </c>
      <c r="O1814" s="5">
        <f>IFERROR((PlanMasine[[#This Row],[Norma]]/PlanMasine[[#This Row],[Q]])*(PlanMasine[[#This Row],[Q]]/SUMIF(C:C,PlanMasine[[#This Row],[RN]],B:B)*PlanMasine[[#This Row],[KPLQ]]),0)</f>
        <v>1</v>
      </c>
      <c r="P1814">
        <v>120870</v>
      </c>
      <c r="Q1814">
        <f>COUNTIF(PROMJENA!A:A,PlanMasine[[#This Row],[KPL]]&amp;"-"&amp;PlanMasine[[#This Row],[RN]])</f>
        <v>0</v>
      </c>
      <c r="R1814">
        <f>IFERROR(INDEX(REDOSLIJED!A:A,MATCH(PlanMasine[[#This Row],[KPL]],REDOSLIJED!B:B,0)),MAX(REDOSLIJED!A:A)+1)</f>
        <v>45</v>
      </c>
      <c r="S1814" s="9">
        <f>SUM($M$2:M1814)</f>
        <v>7.1965277777778915</v>
      </c>
      <c r="T1814" s="3">
        <f>PlanMasine[[#This Row],[Datum SAS]]-1</f>
        <v>45831</v>
      </c>
      <c r="U1814">
        <f>WEEKDAY(PlanMasine[[#This Row],[ZAVRŠETAK MAŠINSKE]],2)</f>
        <v>1</v>
      </c>
      <c r="V1814" s="3">
        <f>IF(WEEKDAY(PlanMasine[[#This Row],[Datum SAS]]-1,2)=7,PlanMasine[[#This Row],[Datum SAS]]-3,PlanMasine[[#This Row],[Datum SAS]]-1)</f>
        <v>45831</v>
      </c>
      <c r="W1814">
        <f>WEEKNUM(PlanMasine[[#This Row],[Column2]],1)</f>
        <v>26</v>
      </c>
    </row>
    <row r="1815" spans="1:23" x14ac:dyDescent="0.25">
      <c r="A1815">
        <v>1032203</v>
      </c>
      <c r="B1815">
        <v>1</v>
      </c>
      <c r="C1815">
        <v>1032179</v>
      </c>
      <c r="D1815" t="s">
        <v>1952</v>
      </c>
      <c r="E1815">
        <v>18</v>
      </c>
      <c r="F1815">
        <v>3</v>
      </c>
      <c r="G1815">
        <v>0</v>
      </c>
      <c r="H1815">
        <v>0</v>
      </c>
      <c r="I1815" t="s">
        <v>5</v>
      </c>
      <c r="J1815" t="s">
        <v>570</v>
      </c>
      <c r="K1815" t="s">
        <v>2268</v>
      </c>
      <c r="L1815" s="3">
        <v>45845</v>
      </c>
      <c r="M18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15" s="3">
        <v>45832</v>
      </c>
      <c r="O1815" s="5">
        <f>IFERROR((PlanMasine[[#This Row],[Norma]]/PlanMasine[[#This Row],[Q]])*(PlanMasine[[#This Row],[Q]]/SUMIF(C:C,PlanMasine[[#This Row],[RN]],B:B)*PlanMasine[[#This Row],[KPLQ]]),0)</f>
        <v>6</v>
      </c>
      <c r="P1815">
        <v>120860</v>
      </c>
      <c r="Q1815">
        <f>COUNTIF(PROMJENA!A:A,PlanMasine[[#This Row],[KPL]]&amp;"-"&amp;PlanMasine[[#This Row],[RN]])</f>
        <v>0</v>
      </c>
      <c r="R1815">
        <f>IFERROR(INDEX(REDOSLIJED!A:A,MATCH(PlanMasine[[#This Row],[KPL]],REDOSLIJED!B:B,0)),MAX(REDOSLIJED!A:A)+1)</f>
        <v>45</v>
      </c>
      <c r="S1815" s="9">
        <f>SUM($M$2:M1815)</f>
        <v>7.200694444444558</v>
      </c>
      <c r="T1815" s="3">
        <f>PlanMasine[[#This Row],[Datum SAS]]-1</f>
        <v>45831</v>
      </c>
      <c r="U1815">
        <f>WEEKDAY(PlanMasine[[#This Row],[ZAVRŠETAK MAŠINSKE]],2)</f>
        <v>1</v>
      </c>
      <c r="V1815" s="3">
        <f>IF(WEEKDAY(PlanMasine[[#This Row],[Datum SAS]]-1,2)=7,PlanMasine[[#This Row],[Datum SAS]]-3,PlanMasine[[#This Row],[Datum SAS]]-1)</f>
        <v>45831</v>
      </c>
      <c r="W1815">
        <f>WEEKNUM(PlanMasine[[#This Row],[Column2]],1)</f>
        <v>26</v>
      </c>
    </row>
    <row r="1816" spans="1:23" x14ac:dyDescent="0.25">
      <c r="A1816">
        <v>1032203</v>
      </c>
      <c r="B1816">
        <v>1</v>
      </c>
      <c r="C1816">
        <v>1032187</v>
      </c>
      <c r="D1816" t="s">
        <v>1954</v>
      </c>
      <c r="E1816">
        <v>24</v>
      </c>
      <c r="F1816">
        <v>6</v>
      </c>
      <c r="G1816">
        <v>0</v>
      </c>
      <c r="H1816">
        <v>0</v>
      </c>
      <c r="I1816" t="s">
        <v>5</v>
      </c>
      <c r="J1816" t="s">
        <v>570</v>
      </c>
      <c r="K1816" t="s">
        <v>2268</v>
      </c>
      <c r="L1816" s="3">
        <v>45845</v>
      </c>
      <c r="M18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16" s="3">
        <v>45832</v>
      </c>
      <c r="O1816" s="5">
        <f>IFERROR((PlanMasine[[#This Row],[Norma]]/PlanMasine[[#This Row],[Q]])*(PlanMasine[[#This Row],[Q]]/SUMIF(C:C,PlanMasine[[#This Row],[RN]],B:B)*PlanMasine[[#This Row],[KPLQ]]),0)</f>
        <v>8</v>
      </c>
      <c r="P1816">
        <v>120868</v>
      </c>
      <c r="Q1816">
        <f>COUNTIF(PROMJENA!A:A,PlanMasine[[#This Row],[KPL]]&amp;"-"&amp;PlanMasine[[#This Row],[RN]])</f>
        <v>0</v>
      </c>
      <c r="R1816">
        <f>IFERROR(INDEX(REDOSLIJED!A:A,MATCH(PlanMasine[[#This Row],[KPL]],REDOSLIJED!B:B,0)),MAX(REDOSLIJED!A:A)+1)</f>
        <v>45</v>
      </c>
      <c r="S1816" s="9">
        <f>SUM($M$2:M1816)</f>
        <v>7.2062500000001135</v>
      </c>
      <c r="T1816" s="3">
        <f>PlanMasine[[#This Row],[Datum SAS]]-1</f>
        <v>45831</v>
      </c>
      <c r="U1816">
        <f>WEEKDAY(PlanMasine[[#This Row],[ZAVRŠETAK MAŠINSKE]],2)</f>
        <v>1</v>
      </c>
      <c r="V1816" s="3">
        <f>IF(WEEKDAY(PlanMasine[[#This Row],[Datum SAS]]-1,2)=7,PlanMasine[[#This Row],[Datum SAS]]-3,PlanMasine[[#This Row],[Datum SAS]]-1)</f>
        <v>45831</v>
      </c>
      <c r="W1816">
        <f>WEEKNUM(PlanMasine[[#This Row],[Column2]],1)</f>
        <v>26</v>
      </c>
    </row>
    <row r="1817" spans="1:23" x14ac:dyDescent="0.25">
      <c r="A1817">
        <v>1032203</v>
      </c>
      <c r="B1817">
        <v>1</v>
      </c>
      <c r="C1817">
        <v>1032193</v>
      </c>
      <c r="D1817" t="s">
        <v>1945</v>
      </c>
      <c r="E1817">
        <v>10.5</v>
      </c>
      <c r="F1817">
        <v>21</v>
      </c>
      <c r="G1817">
        <v>0</v>
      </c>
      <c r="H1817">
        <v>0</v>
      </c>
      <c r="I1817" t="s">
        <v>5</v>
      </c>
      <c r="J1817" t="s">
        <v>570</v>
      </c>
      <c r="K1817" t="s">
        <v>2268</v>
      </c>
      <c r="L1817" s="3">
        <v>45845</v>
      </c>
      <c r="M18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1817" s="3">
        <v>45832</v>
      </c>
      <c r="O1817" s="5">
        <f>IFERROR((PlanMasine[[#This Row],[Norma]]/PlanMasine[[#This Row],[Q]])*(PlanMasine[[#This Row],[Q]]/SUMIF(C:C,PlanMasine[[#This Row],[RN]],B:B)*PlanMasine[[#This Row],[KPLQ]]),0)</f>
        <v>3.5</v>
      </c>
      <c r="P1817">
        <v>120874</v>
      </c>
      <c r="Q1817">
        <f>COUNTIF(PROMJENA!A:A,PlanMasine[[#This Row],[KPL]]&amp;"-"&amp;PlanMasine[[#This Row],[RN]])</f>
        <v>0</v>
      </c>
      <c r="R1817">
        <f>IFERROR(INDEX(REDOSLIJED!A:A,MATCH(PlanMasine[[#This Row],[KPL]],REDOSLIJED!B:B,0)),MAX(REDOSLIJED!A:A)+1)</f>
        <v>45</v>
      </c>
      <c r="S1817" s="9">
        <f>SUM($M$2:M1817)</f>
        <v>7.2086805555556692</v>
      </c>
      <c r="T1817" s="3">
        <f>PlanMasine[[#This Row],[Datum SAS]]-1</f>
        <v>45831</v>
      </c>
      <c r="U1817">
        <f>WEEKDAY(PlanMasine[[#This Row],[ZAVRŠETAK MAŠINSKE]],2)</f>
        <v>1</v>
      </c>
      <c r="V1817" s="3">
        <f>IF(WEEKDAY(PlanMasine[[#This Row],[Datum SAS]]-1,2)=7,PlanMasine[[#This Row],[Datum SAS]]-3,PlanMasine[[#This Row],[Datum SAS]]-1)</f>
        <v>45831</v>
      </c>
      <c r="W1817">
        <f>WEEKNUM(PlanMasine[[#This Row],[Column2]],1)</f>
        <v>26</v>
      </c>
    </row>
    <row r="1818" spans="1:23" x14ac:dyDescent="0.25">
      <c r="A1818">
        <v>1032204</v>
      </c>
      <c r="B1818">
        <v>1</v>
      </c>
      <c r="C1818">
        <v>1032192</v>
      </c>
      <c r="D1818" t="s">
        <v>1960</v>
      </c>
      <c r="E1818">
        <v>18</v>
      </c>
      <c r="F1818">
        <v>3</v>
      </c>
      <c r="G1818">
        <v>0</v>
      </c>
      <c r="H1818">
        <v>0</v>
      </c>
      <c r="I1818" t="s">
        <v>5</v>
      </c>
      <c r="J1818" t="s">
        <v>570</v>
      </c>
      <c r="K1818" t="s">
        <v>2268</v>
      </c>
      <c r="L1818" s="3">
        <v>45845</v>
      </c>
      <c r="M18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18" s="3">
        <v>45832</v>
      </c>
      <c r="O1818" s="5">
        <f>IFERROR((PlanMasine[[#This Row],[Norma]]/PlanMasine[[#This Row],[Q]])*(PlanMasine[[#This Row],[Q]]/SUMIF(C:C,PlanMasine[[#This Row],[RN]],B:B)*PlanMasine[[#This Row],[KPLQ]]),0)</f>
        <v>6</v>
      </c>
      <c r="P1818">
        <v>120873</v>
      </c>
      <c r="Q1818">
        <f>COUNTIF(PROMJENA!A:A,PlanMasine[[#This Row],[KPL]]&amp;"-"&amp;PlanMasine[[#This Row],[RN]])</f>
        <v>0</v>
      </c>
      <c r="R1818">
        <f>IFERROR(INDEX(REDOSLIJED!A:A,MATCH(PlanMasine[[#This Row],[KPL]],REDOSLIJED!B:B,0)),MAX(REDOSLIJED!A:A)+1)</f>
        <v>45</v>
      </c>
      <c r="S1818" s="9">
        <f>SUM($M$2:M1818)</f>
        <v>7.2128472222223357</v>
      </c>
      <c r="T1818" s="3">
        <f>PlanMasine[[#This Row],[Datum SAS]]-1</f>
        <v>45831</v>
      </c>
      <c r="U1818">
        <f>WEEKDAY(PlanMasine[[#This Row],[ZAVRŠETAK MAŠINSKE]],2)</f>
        <v>1</v>
      </c>
      <c r="V1818" s="3">
        <f>IF(WEEKDAY(PlanMasine[[#This Row],[Datum SAS]]-1,2)=7,PlanMasine[[#This Row],[Datum SAS]]-3,PlanMasine[[#This Row],[Datum SAS]]-1)</f>
        <v>45831</v>
      </c>
      <c r="W1818">
        <f>WEEKNUM(PlanMasine[[#This Row],[Column2]],1)</f>
        <v>26</v>
      </c>
    </row>
    <row r="1819" spans="1:23" x14ac:dyDescent="0.25">
      <c r="A1819">
        <v>1032204</v>
      </c>
      <c r="B1819">
        <v>1</v>
      </c>
      <c r="C1819">
        <v>1032191</v>
      </c>
      <c r="D1819" t="s">
        <v>1957</v>
      </c>
      <c r="E1819">
        <v>6</v>
      </c>
      <c r="F1819">
        <v>3</v>
      </c>
      <c r="G1819">
        <v>0</v>
      </c>
      <c r="H1819">
        <v>0</v>
      </c>
      <c r="I1819" t="s">
        <v>5</v>
      </c>
      <c r="J1819" t="s">
        <v>570</v>
      </c>
      <c r="K1819" t="s">
        <v>2268</v>
      </c>
      <c r="L1819" s="3">
        <v>45845</v>
      </c>
      <c r="M18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819" s="3">
        <v>45832</v>
      </c>
      <c r="O1819" s="5">
        <f>IFERROR((PlanMasine[[#This Row],[Norma]]/PlanMasine[[#This Row],[Q]])*(PlanMasine[[#This Row],[Q]]/SUMIF(C:C,PlanMasine[[#This Row],[RN]],B:B)*PlanMasine[[#This Row],[KPLQ]]),0)</f>
        <v>2</v>
      </c>
      <c r="P1819">
        <v>120872</v>
      </c>
      <c r="Q1819">
        <f>COUNTIF(PROMJENA!A:A,PlanMasine[[#This Row],[KPL]]&amp;"-"&amp;PlanMasine[[#This Row],[RN]])</f>
        <v>0</v>
      </c>
      <c r="R1819">
        <f>IFERROR(INDEX(REDOSLIJED!A:A,MATCH(PlanMasine[[#This Row],[KPL]],REDOSLIJED!B:B,0)),MAX(REDOSLIJED!A:A)+1)</f>
        <v>45</v>
      </c>
      <c r="S1819" s="9">
        <f>SUM($M$2:M1819)</f>
        <v>7.2142361111112248</v>
      </c>
      <c r="T1819" s="3">
        <f>PlanMasine[[#This Row],[Datum SAS]]-1</f>
        <v>45831</v>
      </c>
      <c r="U1819">
        <f>WEEKDAY(PlanMasine[[#This Row],[ZAVRŠETAK MAŠINSKE]],2)</f>
        <v>1</v>
      </c>
      <c r="V1819" s="3">
        <f>IF(WEEKDAY(PlanMasine[[#This Row],[Datum SAS]]-1,2)=7,PlanMasine[[#This Row],[Datum SAS]]-3,PlanMasine[[#This Row],[Datum SAS]]-1)</f>
        <v>45831</v>
      </c>
      <c r="W1819">
        <f>WEEKNUM(PlanMasine[[#This Row],[Column2]],1)</f>
        <v>26</v>
      </c>
    </row>
    <row r="1820" spans="1:23" x14ac:dyDescent="0.25">
      <c r="A1820">
        <v>1032204</v>
      </c>
      <c r="B1820">
        <v>1</v>
      </c>
      <c r="C1820">
        <v>1032171</v>
      </c>
      <c r="D1820" t="s">
        <v>1959</v>
      </c>
      <c r="E1820">
        <v>6</v>
      </c>
      <c r="F1820">
        <v>3</v>
      </c>
      <c r="G1820">
        <v>0</v>
      </c>
      <c r="H1820">
        <v>0</v>
      </c>
      <c r="I1820" t="s">
        <v>5</v>
      </c>
      <c r="J1820" t="s">
        <v>570</v>
      </c>
      <c r="K1820" t="s">
        <v>2268</v>
      </c>
      <c r="L1820" s="3">
        <v>45845</v>
      </c>
      <c r="M18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820" s="3">
        <v>45832</v>
      </c>
      <c r="O1820" s="5">
        <f>IFERROR((PlanMasine[[#This Row],[Norma]]/PlanMasine[[#This Row],[Q]])*(PlanMasine[[#This Row],[Q]]/SUMIF(C:C,PlanMasine[[#This Row],[RN]],B:B)*PlanMasine[[#This Row],[KPLQ]]),0)</f>
        <v>2</v>
      </c>
      <c r="P1820">
        <v>120852</v>
      </c>
      <c r="Q1820">
        <f>COUNTIF(PROMJENA!A:A,PlanMasine[[#This Row],[KPL]]&amp;"-"&amp;PlanMasine[[#This Row],[RN]])</f>
        <v>0</v>
      </c>
      <c r="R1820">
        <f>IFERROR(INDEX(REDOSLIJED!A:A,MATCH(PlanMasine[[#This Row],[KPL]],REDOSLIJED!B:B,0)),MAX(REDOSLIJED!A:A)+1)</f>
        <v>45</v>
      </c>
      <c r="S1820" s="9">
        <f>SUM($M$2:M1820)</f>
        <v>7.2156250000001139</v>
      </c>
      <c r="T1820" s="3">
        <f>PlanMasine[[#This Row],[Datum SAS]]-1</f>
        <v>45831</v>
      </c>
      <c r="U1820">
        <f>WEEKDAY(PlanMasine[[#This Row],[ZAVRŠETAK MAŠINSKE]],2)</f>
        <v>1</v>
      </c>
      <c r="V1820" s="3">
        <f>IF(WEEKDAY(PlanMasine[[#This Row],[Datum SAS]]-1,2)=7,PlanMasine[[#This Row],[Datum SAS]]-3,PlanMasine[[#This Row],[Datum SAS]]-1)</f>
        <v>45831</v>
      </c>
      <c r="W1820">
        <f>WEEKNUM(PlanMasine[[#This Row],[Column2]],1)</f>
        <v>26</v>
      </c>
    </row>
    <row r="1821" spans="1:23" x14ac:dyDescent="0.25">
      <c r="A1821">
        <v>1032204</v>
      </c>
      <c r="B1821">
        <v>1</v>
      </c>
      <c r="C1821">
        <v>1032189</v>
      </c>
      <c r="D1821" t="s">
        <v>1961</v>
      </c>
      <c r="E1821">
        <v>3</v>
      </c>
      <c r="F1821">
        <v>3</v>
      </c>
      <c r="G1821">
        <v>0</v>
      </c>
      <c r="H1821">
        <v>0</v>
      </c>
      <c r="I1821" t="s">
        <v>5</v>
      </c>
      <c r="J1821" t="s">
        <v>570</v>
      </c>
      <c r="K1821" t="s">
        <v>2268</v>
      </c>
      <c r="L1821" s="3">
        <v>45845</v>
      </c>
      <c r="M18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821" s="3">
        <v>45832</v>
      </c>
      <c r="O1821" s="5">
        <f>IFERROR((PlanMasine[[#This Row],[Norma]]/PlanMasine[[#This Row],[Q]])*(PlanMasine[[#This Row],[Q]]/SUMIF(C:C,PlanMasine[[#This Row],[RN]],B:B)*PlanMasine[[#This Row],[KPLQ]]),0)</f>
        <v>1</v>
      </c>
      <c r="P1821">
        <v>120870</v>
      </c>
      <c r="Q1821">
        <f>COUNTIF(PROMJENA!A:A,PlanMasine[[#This Row],[KPL]]&amp;"-"&amp;PlanMasine[[#This Row],[RN]])</f>
        <v>0</v>
      </c>
      <c r="R1821">
        <f>IFERROR(INDEX(REDOSLIJED!A:A,MATCH(PlanMasine[[#This Row],[KPL]],REDOSLIJED!B:B,0)),MAX(REDOSLIJED!A:A)+1)</f>
        <v>45</v>
      </c>
      <c r="S1821" s="9">
        <f>SUM($M$2:M1821)</f>
        <v>7.216319444444558</v>
      </c>
      <c r="T1821" s="3">
        <f>PlanMasine[[#This Row],[Datum SAS]]-1</f>
        <v>45831</v>
      </c>
      <c r="U1821">
        <f>WEEKDAY(PlanMasine[[#This Row],[ZAVRŠETAK MAŠINSKE]],2)</f>
        <v>1</v>
      </c>
      <c r="V1821" s="3">
        <f>IF(WEEKDAY(PlanMasine[[#This Row],[Datum SAS]]-1,2)=7,PlanMasine[[#This Row],[Datum SAS]]-3,PlanMasine[[#This Row],[Datum SAS]]-1)</f>
        <v>45831</v>
      </c>
      <c r="W1821">
        <f>WEEKNUM(PlanMasine[[#This Row],[Column2]],1)</f>
        <v>26</v>
      </c>
    </row>
    <row r="1822" spans="1:23" x14ac:dyDescent="0.25">
      <c r="A1822">
        <v>1032204</v>
      </c>
      <c r="B1822">
        <v>1</v>
      </c>
      <c r="C1822">
        <v>1032187</v>
      </c>
      <c r="D1822" t="s">
        <v>1954</v>
      </c>
      <c r="E1822">
        <v>24</v>
      </c>
      <c r="F1822">
        <v>6</v>
      </c>
      <c r="G1822">
        <v>0</v>
      </c>
      <c r="H1822">
        <v>0</v>
      </c>
      <c r="I1822" t="s">
        <v>5</v>
      </c>
      <c r="J1822" t="s">
        <v>570</v>
      </c>
      <c r="K1822" t="s">
        <v>2268</v>
      </c>
      <c r="L1822" s="3">
        <v>45845</v>
      </c>
      <c r="M18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22" s="3">
        <v>45832</v>
      </c>
      <c r="O1822" s="5">
        <f>IFERROR((PlanMasine[[#This Row],[Norma]]/PlanMasine[[#This Row],[Q]])*(PlanMasine[[#This Row],[Q]]/SUMIF(C:C,PlanMasine[[#This Row],[RN]],B:B)*PlanMasine[[#This Row],[KPLQ]]),0)</f>
        <v>8</v>
      </c>
      <c r="P1822">
        <v>120868</v>
      </c>
      <c r="Q1822">
        <f>COUNTIF(PROMJENA!A:A,PlanMasine[[#This Row],[KPL]]&amp;"-"&amp;PlanMasine[[#This Row],[RN]])</f>
        <v>0</v>
      </c>
      <c r="R1822">
        <f>IFERROR(INDEX(REDOSLIJED!A:A,MATCH(PlanMasine[[#This Row],[KPL]],REDOSLIJED!B:B,0)),MAX(REDOSLIJED!A:A)+1)</f>
        <v>45</v>
      </c>
      <c r="S1822" s="9">
        <f>SUM($M$2:M1822)</f>
        <v>7.2218750000001135</v>
      </c>
      <c r="T1822" s="3">
        <f>PlanMasine[[#This Row],[Datum SAS]]-1</f>
        <v>45831</v>
      </c>
      <c r="U1822">
        <f>WEEKDAY(PlanMasine[[#This Row],[ZAVRŠETAK MAŠINSKE]],2)</f>
        <v>1</v>
      </c>
      <c r="V1822" s="3">
        <f>IF(WEEKDAY(PlanMasine[[#This Row],[Datum SAS]]-1,2)=7,PlanMasine[[#This Row],[Datum SAS]]-3,PlanMasine[[#This Row],[Datum SAS]]-1)</f>
        <v>45831</v>
      </c>
      <c r="W1822">
        <f>WEEKNUM(PlanMasine[[#This Row],[Column2]],1)</f>
        <v>26</v>
      </c>
    </row>
    <row r="1823" spans="1:23" x14ac:dyDescent="0.25">
      <c r="A1823">
        <v>1032204</v>
      </c>
      <c r="B1823">
        <v>1</v>
      </c>
      <c r="C1823">
        <v>1032162</v>
      </c>
      <c r="D1823" t="s">
        <v>1949</v>
      </c>
      <c r="E1823">
        <v>45</v>
      </c>
      <c r="F1823">
        <v>3</v>
      </c>
      <c r="G1823">
        <v>0</v>
      </c>
      <c r="H1823">
        <v>0</v>
      </c>
      <c r="I1823" t="s">
        <v>5</v>
      </c>
      <c r="J1823" t="s">
        <v>570</v>
      </c>
      <c r="K1823" t="s">
        <v>2268</v>
      </c>
      <c r="L1823" s="3">
        <v>45845</v>
      </c>
      <c r="M18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23" s="3">
        <v>45832</v>
      </c>
      <c r="O1823" s="5">
        <f>IFERROR((PlanMasine[[#This Row],[Norma]]/PlanMasine[[#This Row],[Q]])*(PlanMasine[[#This Row],[Q]]/SUMIF(C:C,PlanMasine[[#This Row],[RN]],B:B)*PlanMasine[[#This Row],[KPLQ]]),0)</f>
        <v>15</v>
      </c>
      <c r="P1823">
        <v>120843</v>
      </c>
      <c r="Q1823">
        <f>COUNTIF(PROMJENA!A:A,PlanMasine[[#This Row],[KPL]]&amp;"-"&amp;PlanMasine[[#This Row],[RN]])</f>
        <v>0</v>
      </c>
      <c r="R1823">
        <f>IFERROR(INDEX(REDOSLIJED!A:A,MATCH(PlanMasine[[#This Row],[KPL]],REDOSLIJED!B:B,0)),MAX(REDOSLIJED!A:A)+1)</f>
        <v>45</v>
      </c>
      <c r="S1823" s="9">
        <f>SUM($M$2:M1823)</f>
        <v>7.2322916666667805</v>
      </c>
      <c r="T1823" s="3">
        <f>PlanMasine[[#This Row],[Datum SAS]]-1</f>
        <v>45831</v>
      </c>
      <c r="U1823">
        <f>WEEKDAY(PlanMasine[[#This Row],[ZAVRŠETAK MAŠINSKE]],2)</f>
        <v>1</v>
      </c>
      <c r="V1823" s="3">
        <f>IF(WEEKDAY(PlanMasine[[#This Row],[Datum SAS]]-1,2)=7,PlanMasine[[#This Row],[Datum SAS]]-3,PlanMasine[[#This Row],[Datum SAS]]-1)</f>
        <v>45831</v>
      </c>
      <c r="W1823">
        <f>WEEKNUM(PlanMasine[[#This Row],[Column2]],1)</f>
        <v>26</v>
      </c>
    </row>
    <row r="1824" spans="1:23" x14ac:dyDescent="0.25">
      <c r="A1824">
        <v>1032204</v>
      </c>
      <c r="B1824">
        <v>1</v>
      </c>
      <c r="C1824">
        <v>1032169</v>
      </c>
      <c r="D1824" t="s">
        <v>1958</v>
      </c>
      <c r="E1824">
        <v>18</v>
      </c>
      <c r="F1824">
        <v>3</v>
      </c>
      <c r="G1824">
        <v>0</v>
      </c>
      <c r="H1824">
        <v>0</v>
      </c>
      <c r="I1824" t="s">
        <v>5</v>
      </c>
      <c r="J1824" t="s">
        <v>570</v>
      </c>
      <c r="K1824" t="s">
        <v>2268</v>
      </c>
      <c r="L1824" s="3">
        <v>45845</v>
      </c>
      <c r="M18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24" s="3">
        <v>45832</v>
      </c>
      <c r="O1824" s="5">
        <f>IFERROR((PlanMasine[[#This Row],[Norma]]/PlanMasine[[#This Row],[Q]])*(PlanMasine[[#This Row],[Q]]/SUMIF(C:C,PlanMasine[[#This Row],[RN]],B:B)*PlanMasine[[#This Row],[KPLQ]]),0)</f>
        <v>6</v>
      </c>
      <c r="P1824">
        <v>120850</v>
      </c>
      <c r="Q1824">
        <f>COUNTIF(PROMJENA!A:A,PlanMasine[[#This Row],[KPL]]&amp;"-"&amp;PlanMasine[[#This Row],[RN]])</f>
        <v>0</v>
      </c>
      <c r="R1824">
        <f>IFERROR(INDEX(REDOSLIJED!A:A,MATCH(PlanMasine[[#This Row],[KPL]],REDOSLIJED!B:B,0)),MAX(REDOSLIJED!A:A)+1)</f>
        <v>45</v>
      </c>
      <c r="S1824" s="9">
        <f>SUM($M$2:M1824)</f>
        <v>7.2364583333334469</v>
      </c>
      <c r="T1824" s="3">
        <f>PlanMasine[[#This Row],[Datum SAS]]-1</f>
        <v>45831</v>
      </c>
      <c r="U1824">
        <f>WEEKDAY(PlanMasine[[#This Row],[ZAVRŠETAK MAŠINSKE]],2)</f>
        <v>1</v>
      </c>
      <c r="V1824" s="3">
        <f>IF(WEEKDAY(PlanMasine[[#This Row],[Datum SAS]]-1,2)=7,PlanMasine[[#This Row],[Datum SAS]]-3,PlanMasine[[#This Row],[Datum SAS]]-1)</f>
        <v>45831</v>
      </c>
      <c r="W1824">
        <f>WEEKNUM(PlanMasine[[#This Row],[Column2]],1)</f>
        <v>26</v>
      </c>
    </row>
    <row r="1825" spans="1:23" x14ac:dyDescent="0.25">
      <c r="A1825">
        <v>1032204</v>
      </c>
      <c r="B1825">
        <v>1</v>
      </c>
      <c r="C1825">
        <v>1032193</v>
      </c>
      <c r="D1825" t="s">
        <v>1945</v>
      </c>
      <c r="E1825">
        <v>10.5</v>
      </c>
      <c r="F1825">
        <v>21</v>
      </c>
      <c r="G1825">
        <v>0</v>
      </c>
      <c r="H1825">
        <v>0</v>
      </c>
      <c r="I1825" t="s">
        <v>5</v>
      </c>
      <c r="J1825" t="s">
        <v>570</v>
      </c>
      <c r="K1825" t="s">
        <v>2268</v>
      </c>
      <c r="L1825" s="3">
        <v>45845</v>
      </c>
      <c r="M18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1825" s="3">
        <v>45832</v>
      </c>
      <c r="O1825" s="5">
        <f>IFERROR((PlanMasine[[#This Row],[Norma]]/PlanMasine[[#This Row],[Q]])*(PlanMasine[[#This Row],[Q]]/SUMIF(C:C,PlanMasine[[#This Row],[RN]],B:B)*PlanMasine[[#This Row],[KPLQ]]),0)</f>
        <v>3.5</v>
      </c>
      <c r="P1825">
        <v>120874</v>
      </c>
      <c r="Q1825">
        <f>COUNTIF(PROMJENA!A:A,PlanMasine[[#This Row],[KPL]]&amp;"-"&amp;PlanMasine[[#This Row],[RN]])</f>
        <v>0</v>
      </c>
      <c r="R1825">
        <f>IFERROR(INDEX(REDOSLIJED!A:A,MATCH(PlanMasine[[#This Row],[KPL]],REDOSLIJED!B:B,0)),MAX(REDOSLIJED!A:A)+1)</f>
        <v>45</v>
      </c>
      <c r="S1825" s="9">
        <f>SUM($M$2:M1825)</f>
        <v>7.2388888888890026</v>
      </c>
      <c r="T1825" s="3">
        <f>PlanMasine[[#This Row],[Datum SAS]]-1</f>
        <v>45831</v>
      </c>
      <c r="U1825">
        <f>WEEKDAY(PlanMasine[[#This Row],[ZAVRŠETAK MAŠINSKE]],2)</f>
        <v>1</v>
      </c>
      <c r="V1825" s="3">
        <f>IF(WEEKDAY(PlanMasine[[#This Row],[Datum SAS]]-1,2)=7,PlanMasine[[#This Row],[Datum SAS]]-3,PlanMasine[[#This Row],[Datum SAS]]-1)</f>
        <v>45831</v>
      </c>
      <c r="W1825">
        <f>WEEKNUM(PlanMasine[[#This Row],[Column2]],1)</f>
        <v>26</v>
      </c>
    </row>
    <row r="1826" spans="1:23" x14ac:dyDescent="0.25">
      <c r="A1826">
        <v>1032204</v>
      </c>
      <c r="B1826">
        <v>1</v>
      </c>
      <c r="C1826">
        <v>1032179</v>
      </c>
      <c r="D1826" t="s">
        <v>1952</v>
      </c>
      <c r="E1826">
        <v>18</v>
      </c>
      <c r="F1826">
        <v>3</v>
      </c>
      <c r="G1826">
        <v>0</v>
      </c>
      <c r="H1826">
        <v>0</v>
      </c>
      <c r="I1826" t="s">
        <v>5</v>
      </c>
      <c r="J1826" t="s">
        <v>570</v>
      </c>
      <c r="K1826" t="s">
        <v>2268</v>
      </c>
      <c r="L1826" s="3">
        <v>45845</v>
      </c>
      <c r="M18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26" s="3">
        <v>45832</v>
      </c>
      <c r="O1826" s="5">
        <f>IFERROR((PlanMasine[[#This Row],[Norma]]/PlanMasine[[#This Row],[Q]])*(PlanMasine[[#This Row],[Q]]/SUMIF(C:C,PlanMasine[[#This Row],[RN]],B:B)*PlanMasine[[#This Row],[KPLQ]]),0)</f>
        <v>6</v>
      </c>
      <c r="P1826">
        <v>120860</v>
      </c>
      <c r="Q1826">
        <f>COUNTIF(PROMJENA!A:A,PlanMasine[[#This Row],[KPL]]&amp;"-"&amp;PlanMasine[[#This Row],[RN]])</f>
        <v>0</v>
      </c>
      <c r="R1826">
        <f>IFERROR(INDEX(REDOSLIJED!A:A,MATCH(PlanMasine[[#This Row],[KPL]],REDOSLIJED!B:B,0)),MAX(REDOSLIJED!A:A)+1)</f>
        <v>45</v>
      </c>
      <c r="S1826" s="9">
        <f>SUM($M$2:M1826)</f>
        <v>7.243055555555669</v>
      </c>
      <c r="T1826" s="3">
        <f>PlanMasine[[#This Row],[Datum SAS]]-1</f>
        <v>45831</v>
      </c>
      <c r="U1826">
        <f>WEEKDAY(PlanMasine[[#This Row],[ZAVRŠETAK MAŠINSKE]],2)</f>
        <v>1</v>
      </c>
      <c r="V1826" s="3">
        <f>IF(WEEKDAY(PlanMasine[[#This Row],[Datum SAS]]-1,2)=7,PlanMasine[[#This Row],[Datum SAS]]-3,PlanMasine[[#This Row],[Datum SAS]]-1)</f>
        <v>45831</v>
      </c>
      <c r="W1826">
        <f>WEEKNUM(PlanMasine[[#This Row],[Column2]],1)</f>
        <v>26</v>
      </c>
    </row>
    <row r="1827" spans="1:23" x14ac:dyDescent="0.25">
      <c r="A1827">
        <v>1032204</v>
      </c>
      <c r="B1827">
        <v>1</v>
      </c>
      <c r="C1827">
        <v>1032168</v>
      </c>
      <c r="D1827" t="s">
        <v>1946</v>
      </c>
      <c r="E1827">
        <v>36</v>
      </c>
      <c r="F1827">
        <v>3</v>
      </c>
      <c r="G1827">
        <v>0</v>
      </c>
      <c r="H1827">
        <v>0</v>
      </c>
      <c r="I1827" t="s">
        <v>5</v>
      </c>
      <c r="J1827" t="s">
        <v>570</v>
      </c>
      <c r="K1827" t="s">
        <v>2268</v>
      </c>
      <c r="L1827" s="3">
        <v>45845</v>
      </c>
      <c r="M18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27" s="3">
        <v>45832</v>
      </c>
      <c r="O1827" s="5">
        <f>IFERROR((PlanMasine[[#This Row],[Norma]]/PlanMasine[[#This Row],[Q]])*(PlanMasine[[#This Row],[Q]]/SUMIF(C:C,PlanMasine[[#This Row],[RN]],B:B)*PlanMasine[[#This Row],[KPLQ]]),0)</f>
        <v>12</v>
      </c>
      <c r="P1827">
        <v>120849</v>
      </c>
      <c r="Q1827">
        <f>COUNTIF(PROMJENA!A:A,PlanMasine[[#This Row],[KPL]]&amp;"-"&amp;PlanMasine[[#This Row],[RN]])</f>
        <v>0</v>
      </c>
      <c r="R1827">
        <f>IFERROR(INDEX(REDOSLIJED!A:A,MATCH(PlanMasine[[#This Row],[KPL]],REDOSLIJED!B:B,0)),MAX(REDOSLIJED!A:A)+1)</f>
        <v>45</v>
      </c>
      <c r="S1827" s="9">
        <f>SUM($M$2:M1827)</f>
        <v>7.2513888888890028</v>
      </c>
      <c r="T1827" s="3">
        <f>PlanMasine[[#This Row],[Datum SAS]]-1</f>
        <v>45831</v>
      </c>
      <c r="U1827">
        <f>WEEKDAY(PlanMasine[[#This Row],[ZAVRŠETAK MAŠINSKE]],2)</f>
        <v>1</v>
      </c>
      <c r="V1827" s="3">
        <f>IF(WEEKDAY(PlanMasine[[#This Row],[Datum SAS]]-1,2)=7,PlanMasine[[#This Row],[Datum SAS]]-3,PlanMasine[[#This Row],[Datum SAS]]-1)</f>
        <v>45831</v>
      </c>
      <c r="W1827">
        <f>WEEKNUM(PlanMasine[[#This Row],[Column2]],1)</f>
        <v>26</v>
      </c>
    </row>
    <row r="1828" spans="1:23" x14ac:dyDescent="0.25">
      <c r="A1828">
        <v>1032204</v>
      </c>
      <c r="B1828">
        <v>1</v>
      </c>
      <c r="C1828">
        <v>1032178</v>
      </c>
      <c r="D1828" t="s">
        <v>1950</v>
      </c>
      <c r="E1828">
        <v>12</v>
      </c>
      <c r="F1828">
        <v>3</v>
      </c>
      <c r="G1828">
        <v>0</v>
      </c>
      <c r="H1828">
        <v>0</v>
      </c>
      <c r="I1828" t="s">
        <v>5</v>
      </c>
      <c r="J1828" t="s">
        <v>570</v>
      </c>
      <c r="K1828" t="s">
        <v>2268</v>
      </c>
      <c r="L1828" s="3">
        <v>45845</v>
      </c>
      <c r="M18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828" s="3">
        <v>45832</v>
      </c>
      <c r="O1828" s="5">
        <f>IFERROR((PlanMasine[[#This Row],[Norma]]/PlanMasine[[#This Row],[Q]])*(PlanMasine[[#This Row],[Q]]/SUMIF(C:C,PlanMasine[[#This Row],[RN]],B:B)*PlanMasine[[#This Row],[KPLQ]]),0)</f>
        <v>4</v>
      </c>
      <c r="P1828">
        <v>120859</v>
      </c>
      <c r="Q1828">
        <f>COUNTIF(PROMJENA!A:A,PlanMasine[[#This Row],[KPL]]&amp;"-"&amp;PlanMasine[[#This Row],[RN]])</f>
        <v>0</v>
      </c>
      <c r="R1828">
        <f>IFERROR(INDEX(REDOSLIJED!A:A,MATCH(PlanMasine[[#This Row],[KPL]],REDOSLIJED!B:B,0)),MAX(REDOSLIJED!A:A)+1)</f>
        <v>45</v>
      </c>
      <c r="S1828" s="9">
        <f>SUM($M$2:M1828)</f>
        <v>7.254166666666781</v>
      </c>
      <c r="T1828" s="3">
        <f>PlanMasine[[#This Row],[Datum SAS]]-1</f>
        <v>45831</v>
      </c>
      <c r="U1828">
        <f>WEEKDAY(PlanMasine[[#This Row],[ZAVRŠETAK MAŠINSKE]],2)</f>
        <v>1</v>
      </c>
      <c r="V1828" s="3">
        <f>IF(WEEKDAY(PlanMasine[[#This Row],[Datum SAS]]-1,2)=7,PlanMasine[[#This Row],[Datum SAS]]-3,PlanMasine[[#This Row],[Datum SAS]]-1)</f>
        <v>45831</v>
      </c>
      <c r="W1828">
        <f>WEEKNUM(PlanMasine[[#This Row],[Column2]],1)</f>
        <v>26</v>
      </c>
    </row>
    <row r="1829" spans="1:23" x14ac:dyDescent="0.25">
      <c r="A1829">
        <v>1032204</v>
      </c>
      <c r="B1829">
        <v>1</v>
      </c>
      <c r="C1829">
        <v>1032163</v>
      </c>
      <c r="D1829" t="s">
        <v>1948</v>
      </c>
      <c r="E1829">
        <v>36</v>
      </c>
      <c r="F1829">
        <v>3</v>
      </c>
      <c r="G1829">
        <v>0</v>
      </c>
      <c r="H1829">
        <v>0</v>
      </c>
      <c r="I1829" t="s">
        <v>5</v>
      </c>
      <c r="J1829" t="s">
        <v>570</v>
      </c>
      <c r="K1829" t="s">
        <v>2268</v>
      </c>
      <c r="L1829" s="3">
        <v>45845</v>
      </c>
      <c r="M18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29" s="3">
        <v>45832</v>
      </c>
      <c r="O1829" s="5">
        <f>IFERROR((PlanMasine[[#This Row],[Norma]]/PlanMasine[[#This Row],[Q]])*(PlanMasine[[#This Row],[Q]]/SUMIF(C:C,PlanMasine[[#This Row],[RN]],B:B)*PlanMasine[[#This Row],[KPLQ]]),0)</f>
        <v>12</v>
      </c>
      <c r="P1829">
        <v>120844</v>
      </c>
      <c r="Q1829">
        <f>COUNTIF(PROMJENA!A:A,PlanMasine[[#This Row],[KPL]]&amp;"-"&amp;PlanMasine[[#This Row],[RN]])</f>
        <v>0</v>
      </c>
      <c r="R1829">
        <f>IFERROR(INDEX(REDOSLIJED!A:A,MATCH(PlanMasine[[#This Row],[KPL]],REDOSLIJED!B:B,0)),MAX(REDOSLIJED!A:A)+1)</f>
        <v>45</v>
      </c>
      <c r="S1829" s="9">
        <f>SUM($M$2:M1829)</f>
        <v>7.2625000000001148</v>
      </c>
      <c r="T1829" s="3">
        <f>PlanMasine[[#This Row],[Datum SAS]]-1</f>
        <v>45831</v>
      </c>
      <c r="U1829">
        <f>WEEKDAY(PlanMasine[[#This Row],[ZAVRŠETAK MAŠINSKE]],2)</f>
        <v>1</v>
      </c>
      <c r="V1829" s="3">
        <f>IF(WEEKDAY(PlanMasine[[#This Row],[Datum SAS]]-1,2)=7,PlanMasine[[#This Row],[Datum SAS]]-3,PlanMasine[[#This Row],[Datum SAS]]-1)</f>
        <v>45831</v>
      </c>
      <c r="W1829">
        <f>WEEKNUM(PlanMasine[[#This Row],[Column2]],1)</f>
        <v>26</v>
      </c>
    </row>
    <row r="1830" spans="1:23" x14ac:dyDescent="0.25">
      <c r="A1830">
        <v>1032204</v>
      </c>
      <c r="B1830">
        <v>1</v>
      </c>
      <c r="C1830">
        <v>1032177</v>
      </c>
      <c r="D1830" t="s">
        <v>1962</v>
      </c>
      <c r="E1830">
        <v>12</v>
      </c>
      <c r="F1830">
        <v>6</v>
      </c>
      <c r="G1830">
        <v>0</v>
      </c>
      <c r="H1830">
        <v>0</v>
      </c>
      <c r="I1830" t="s">
        <v>5</v>
      </c>
      <c r="J1830" t="s">
        <v>570</v>
      </c>
      <c r="K1830" t="s">
        <v>2268</v>
      </c>
      <c r="L1830" s="3">
        <v>45845</v>
      </c>
      <c r="M18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830" s="3">
        <v>45832</v>
      </c>
      <c r="O1830" s="5">
        <f>IFERROR((PlanMasine[[#This Row],[Norma]]/PlanMasine[[#This Row],[Q]])*(PlanMasine[[#This Row],[Q]]/SUMIF(C:C,PlanMasine[[#This Row],[RN]],B:B)*PlanMasine[[#This Row],[KPLQ]]),0)</f>
        <v>4</v>
      </c>
      <c r="P1830">
        <v>120858</v>
      </c>
      <c r="Q1830">
        <f>COUNTIF(PROMJENA!A:A,PlanMasine[[#This Row],[KPL]]&amp;"-"&amp;PlanMasine[[#This Row],[RN]])</f>
        <v>0</v>
      </c>
      <c r="R1830">
        <f>IFERROR(INDEX(REDOSLIJED!A:A,MATCH(PlanMasine[[#This Row],[KPL]],REDOSLIJED!B:B,0)),MAX(REDOSLIJED!A:A)+1)</f>
        <v>45</v>
      </c>
      <c r="S1830" s="9">
        <f>SUM($M$2:M1830)</f>
        <v>7.265277777777893</v>
      </c>
      <c r="T1830" s="3">
        <f>PlanMasine[[#This Row],[Datum SAS]]-1</f>
        <v>45831</v>
      </c>
      <c r="U1830">
        <f>WEEKDAY(PlanMasine[[#This Row],[ZAVRŠETAK MAŠINSKE]],2)</f>
        <v>1</v>
      </c>
      <c r="V1830" s="3">
        <f>IF(WEEKDAY(PlanMasine[[#This Row],[Datum SAS]]-1,2)=7,PlanMasine[[#This Row],[Datum SAS]]-3,PlanMasine[[#This Row],[Datum SAS]]-1)</f>
        <v>45831</v>
      </c>
      <c r="W1830">
        <f>WEEKNUM(PlanMasine[[#This Row],[Column2]],1)</f>
        <v>26</v>
      </c>
    </row>
    <row r="1831" spans="1:23" x14ac:dyDescent="0.25">
      <c r="A1831">
        <v>1032204</v>
      </c>
      <c r="B1831">
        <v>1</v>
      </c>
      <c r="C1831">
        <v>1032167</v>
      </c>
      <c r="D1831" t="s">
        <v>1956</v>
      </c>
      <c r="E1831">
        <v>24</v>
      </c>
      <c r="F1831">
        <v>6</v>
      </c>
      <c r="G1831">
        <v>0</v>
      </c>
      <c r="H1831">
        <v>0</v>
      </c>
      <c r="I1831" t="s">
        <v>5</v>
      </c>
      <c r="J1831" t="s">
        <v>570</v>
      </c>
      <c r="K1831" t="s">
        <v>2268</v>
      </c>
      <c r="L1831" s="3">
        <v>45845</v>
      </c>
      <c r="M18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31" s="3">
        <v>45832</v>
      </c>
      <c r="O1831" s="5">
        <f>IFERROR((PlanMasine[[#This Row],[Norma]]/PlanMasine[[#This Row],[Q]])*(PlanMasine[[#This Row],[Q]]/SUMIF(C:C,PlanMasine[[#This Row],[RN]],B:B)*PlanMasine[[#This Row],[KPLQ]]),0)</f>
        <v>8</v>
      </c>
      <c r="P1831">
        <v>120848</v>
      </c>
      <c r="Q1831">
        <f>COUNTIF(PROMJENA!A:A,PlanMasine[[#This Row],[KPL]]&amp;"-"&amp;PlanMasine[[#This Row],[RN]])</f>
        <v>0</v>
      </c>
      <c r="R1831">
        <f>IFERROR(INDEX(REDOSLIJED!A:A,MATCH(PlanMasine[[#This Row],[KPL]],REDOSLIJED!B:B,0)),MAX(REDOSLIJED!A:A)+1)</f>
        <v>45</v>
      </c>
      <c r="S1831" s="9">
        <f>SUM($M$2:M1831)</f>
        <v>7.2708333333334485</v>
      </c>
      <c r="T1831" s="3">
        <f>PlanMasine[[#This Row],[Datum SAS]]-1</f>
        <v>45831</v>
      </c>
      <c r="U1831">
        <f>WEEKDAY(PlanMasine[[#This Row],[ZAVRŠETAK MAŠINSKE]],2)</f>
        <v>1</v>
      </c>
      <c r="V1831" s="3">
        <f>IF(WEEKDAY(PlanMasine[[#This Row],[Datum SAS]]-1,2)=7,PlanMasine[[#This Row],[Datum SAS]]-3,PlanMasine[[#This Row],[Datum SAS]]-1)</f>
        <v>45831</v>
      </c>
      <c r="W1831">
        <f>WEEKNUM(PlanMasine[[#This Row],[Column2]],1)</f>
        <v>26</v>
      </c>
    </row>
    <row r="1832" spans="1:23" x14ac:dyDescent="0.25">
      <c r="A1832">
        <v>1032204</v>
      </c>
      <c r="B1832">
        <v>1</v>
      </c>
      <c r="C1832">
        <v>1032164</v>
      </c>
      <c r="D1832" t="s">
        <v>1951</v>
      </c>
      <c r="E1832">
        <v>36</v>
      </c>
      <c r="F1832">
        <v>3</v>
      </c>
      <c r="G1832">
        <v>0</v>
      </c>
      <c r="H1832">
        <v>0</v>
      </c>
      <c r="I1832" t="s">
        <v>5</v>
      </c>
      <c r="J1832" t="s">
        <v>570</v>
      </c>
      <c r="K1832" t="s">
        <v>2268</v>
      </c>
      <c r="L1832" s="3">
        <v>45845</v>
      </c>
      <c r="M18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32" s="3">
        <v>45832</v>
      </c>
      <c r="O1832" s="5">
        <f>IFERROR((PlanMasine[[#This Row],[Norma]]/PlanMasine[[#This Row],[Q]])*(PlanMasine[[#This Row],[Q]]/SUMIF(C:C,PlanMasine[[#This Row],[RN]],B:B)*PlanMasine[[#This Row],[KPLQ]]),0)</f>
        <v>12</v>
      </c>
      <c r="P1832">
        <v>120845</v>
      </c>
      <c r="Q1832">
        <f>COUNTIF(PROMJENA!A:A,PlanMasine[[#This Row],[KPL]]&amp;"-"&amp;PlanMasine[[#This Row],[RN]])</f>
        <v>0</v>
      </c>
      <c r="R1832">
        <f>IFERROR(INDEX(REDOSLIJED!A:A,MATCH(PlanMasine[[#This Row],[KPL]],REDOSLIJED!B:B,0)),MAX(REDOSLIJED!A:A)+1)</f>
        <v>45</v>
      </c>
      <c r="S1832" s="9">
        <f>SUM($M$2:M1832)</f>
        <v>7.2791666666667822</v>
      </c>
      <c r="T1832" s="3">
        <f>PlanMasine[[#This Row],[Datum SAS]]-1</f>
        <v>45831</v>
      </c>
      <c r="U1832">
        <f>WEEKDAY(PlanMasine[[#This Row],[ZAVRŠETAK MAŠINSKE]],2)</f>
        <v>1</v>
      </c>
      <c r="V1832" s="3">
        <f>IF(WEEKDAY(PlanMasine[[#This Row],[Datum SAS]]-1,2)=7,PlanMasine[[#This Row],[Datum SAS]]-3,PlanMasine[[#This Row],[Datum SAS]]-1)</f>
        <v>45831</v>
      </c>
      <c r="W1832">
        <f>WEEKNUM(PlanMasine[[#This Row],[Column2]],1)</f>
        <v>26</v>
      </c>
    </row>
    <row r="1833" spans="1:23" x14ac:dyDescent="0.25">
      <c r="A1833">
        <v>1032204</v>
      </c>
      <c r="B1833">
        <v>1</v>
      </c>
      <c r="C1833">
        <v>1032170</v>
      </c>
      <c r="D1833" t="s">
        <v>1947</v>
      </c>
      <c r="E1833">
        <v>18</v>
      </c>
      <c r="F1833">
        <v>3</v>
      </c>
      <c r="G1833">
        <v>0</v>
      </c>
      <c r="H1833">
        <v>0</v>
      </c>
      <c r="I1833" t="s">
        <v>5</v>
      </c>
      <c r="J1833" t="s">
        <v>570</v>
      </c>
      <c r="K1833" t="s">
        <v>2268</v>
      </c>
      <c r="L1833" s="3">
        <v>45845</v>
      </c>
      <c r="M18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33" s="3">
        <v>45832</v>
      </c>
      <c r="O1833" s="5">
        <f>IFERROR((PlanMasine[[#This Row],[Norma]]/PlanMasine[[#This Row],[Q]])*(PlanMasine[[#This Row],[Q]]/SUMIF(C:C,PlanMasine[[#This Row],[RN]],B:B)*PlanMasine[[#This Row],[KPLQ]]),0)</f>
        <v>6</v>
      </c>
      <c r="P1833">
        <v>120851</v>
      </c>
      <c r="Q1833">
        <f>COUNTIF(PROMJENA!A:A,PlanMasine[[#This Row],[KPL]]&amp;"-"&amp;PlanMasine[[#This Row],[RN]])</f>
        <v>0</v>
      </c>
      <c r="R1833">
        <f>IFERROR(INDEX(REDOSLIJED!A:A,MATCH(PlanMasine[[#This Row],[KPL]],REDOSLIJED!B:B,0)),MAX(REDOSLIJED!A:A)+1)</f>
        <v>45</v>
      </c>
      <c r="S1833" s="9">
        <f>SUM($M$2:M1833)</f>
        <v>7.2833333333334487</v>
      </c>
      <c r="T1833" s="3">
        <f>PlanMasine[[#This Row],[Datum SAS]]-1</f>
        <v>45831</v>
      </c>
      <c r="U1833">
        <f>WEEKDAY(PlanMasine[[#This Row],[ZAVRŠETAK MAŠINSKE]],2)</f>
        <v>1</v>
      </c>
      <c r="V1833" s="3">
        <f>IF(WEEKDAY(PlanMasine[[#This Row],[Datum SAS]]-1,2)=7,PlanMasine[[#This Row],[Datum SAS]]-3,PlanMasine[[#This Row],[Datum SAS]]-1)</f>
        <v>45831</v>
      </c>
      <c r="W1833">
        <f>WEEKNUM(PlanMasine[[#This Row],[Column2]],1)</f>
        <v>26</v>
      </c>
    </row>
    <row r="1834" spans="1:23" x14ac:dyDescent="0.25">
      <c r="A1834">
        <v>1032204</v>
      </c>
      <c r="B1834">
        <v>1</v>
      </c>
      <c r="C1834">
        <v>1032199</v>
      </c>
      <c r="D1834" t="s">
        <v>1976</v>
      </c>
      <c r="E1834">
        <v>3</v>
      </c>
      <c r="F1834">
        <v>3</v>
      </c>
      <c r="G1834">
        <v>0</v>
      </c>
      <c r="H1834">
        <v>0</v>
      </c>
      <c r="I1834" t="s">
        <v>5</v>
      </c>
      <c r="J1834" t="s">
        <v>570</v>
      </c>
      <c r="K1834" t="s">
        <v>2268</v>
      </c>
      <c r="L1834" s="3">
        <v>45845</v>
      </c>
      <c r="M18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834" s="3">
        <v>45832</v>
      </c>
      <c r="O1834" s="5">
        <f>IFERROR((PlanMasine[[#This Row],[Norma]]/PlanMasine[[#This Row],[Q]])*(PlanMasine[[#This Row],[Q]]/SUMIF(C:C,PlanMasine[[#This Row],[RN]],B:B)*PlanMasine[[#This Row],[KPLQ]]),0)</f>
        <v>1</v>
      </c>
      <c r="P1834">
        <v>120880</v>
      </c>
      <c r="Q1834">
        <f>COUNTIF(PROMJENA!A:A,PlanMasine[[#This Row],[KPL]]&amp;"-"&amp;PlanMasine[[#This Row],[RN]])</f>
        <v>0</v>
      </c>
      <c r="R1834">
        <f>IFERROR(INDEX(REDOSLIJED!A:A,MATCH(PlanMasine[[#This Row],[KPL]],REDOSLIJED!B:B,0)),MAX(REDOSLIJED!A:A)+1)</f>
        <v>45</v>
      </c>
      <c r="S1834" s="9">
        <f>SUM($M$2:M1834)</f>
        <v>7.2840277777778928</v>
      </c>
      <c r="T1834" s="3">
        <f>PlanMasine[[#This Row],[Datum SAS]]-1</f>
        <v>45831</v>
      </c>
      <c r="U1834">
        <f>WEEKDAY(PlanMasine[[#This Row],[ZAVRŠETAK MAŠINSKE]],2)</f>
        <v>1</v>
      </c>
      <c r="V1834" s="3">
        <f>IF(WEEKDAY(PlanMasine[[#This Row],[Datum SAS]]-1,2)=7,PlanMasine[[#This Row],[Datum SAS]]-3,PlanMasine[[#This Row],[Datum SAS]]-1)</f>
        <v>45831</v>
      </c>
      <c r="W1834">
        <f>WEEKNUM(PlanMasine[[#This Row],[Column2]],1)</f>
        <v>26</v>
      </c>
    </row>
    <row r="1835" spans="1:23" x14ac:dyDescent="0.25">
      <c r="A1835">
        <v>1032204</v>
      </c>
      <c r="B1835">
        <v>1</v>
      </c>
      <c r="C1835">
        <v>1032172</v>
      </c>
      <c r="D1835" t="s">
        <v>1955</v>
      </c>
      <c r="E1835">
        <v>18</v>
      </c>
      <c r="F1835">
        <v>3</v>
      </c>
      <c r="G1835">
        <v>0</v>
      </c>
      <c r="H1835">
        <v>0</v>
      </c>
      <c r="I1835" t="s">
        <v>5</v>
      </c>
      <c r="J1835" t="s">
        <v>570</v>
      </c>
      <c r="K1835" t="s">
        <v>2268</v>
      </c>
      <c r="L1835" s="3">
        <v>45845</v>
      </c>
      <c r="M18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35" s="3">
        <v>45832</v>
      </c>
      <c r="O1835" s="5">
        <f>IFERROR((PlanMasine[[#This Row],[Norma]]/PlanMasine[[#This Row],[Q]])*(PlanMasine[[#This Row],[Q]]/SUMIF(C:C,PlanMasine[[#This Row],[RN]],B:B)*PlanMasine[[#This Row],[KPLQ]]),0)</f>
        <v>6</v>
      </c>
      <c r="P1835">
        <v>120853</v>
      </c>
      <c r="Q1835">
        <f>COUNTIF(PROMJENA!A:A,PlanMasine[[#This Row],[KPL]]&amp;"-"&amp;PlanMasine[[#This Row],[RN]])</f>
        <v>0</v>
      </c>
      <c r="R1835">
        <f>IFERROR(INDEX(REDOSLIJED!A:A,MATCH(PlanMasine[[#This Row],[KPL]],REDOSLIJED!B:B,0)),MAX(REDOSLIJED!A:A)+1)</f>
        <v>45</v>
      </c>
      <c r="S1835" s="9">
        <f>SUM($M$2:M1835)</f>
        <v>7.2881944444445592</v>
      </c>
      <c r="T1835" s="3">
        <f>PlanMasine[[#This Row],[Datum SAS]]-1</f>
        <v>45831</v>
      </c>
      <c r="U1835">
        <f>WEEKDAY(PlanMasine[[#This Row],[ZAVRŠETAK MAŠINSKE]],2)</f>
        <v>1</v>
      </c>
      <c r="V1835" s="3">
        <f>IF(WEEKDAY(PlanMasine[[#This Row],[Datum SAS]]-1,2)=7,PlanMasine[[#This Row],[Datum SAS]]-3,PlanMasine[[#This Row],[Datum SAS]]-1)</f>
        <v>45831</v>
      </c>
      <c r="W1835">
        <f>WEEKNUM(PlanMasine[[#This Row],[Column2]],1)</f>
        <v>26</v>
      </c>
    </row>
    <row r="1836" spans="1:23" x14ac:dyDescent="0.25">
      <c r="A1836">
        <v>1032204</v>
      </c>
      <c r="B1836">
        <v>1</v>
      </c>
      <c r="C1836">
        <v>1032194</v>
      </c>
      <c r="D1836" t="s">
        <v>1953</v>
      </c>
      <c r="E1836">
        <v>3</v>
      </c>
      <c r="F1836">
        <v>3</v>
      </c>
      <c r="G1836">
        <v>0</v>
      </c>
      <c r="H1836">
        <v>0</v>
      </c>
      <c r="I1836" t="s">
        <v>5</v>
      </c>
      <c r="J1836" t="s">
        <v>570</v>
      </c>
      <c r="K1836" t="s">
        <v>2268</v>
      </c>
      <c r="L1836" s="3">
        <v>45845</v>
      </c>
      <c r="M18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1836" s="3">
        <v>45832</v>
      </c>
      <c r="O1836" s="5">
        <f>IFERROR((PlanMasine[[#This Row],[Norma]]/PlanMasine[[#This Row],[Q]])*(PlanMasine[[#This Row],[Q]]/SUMIF(C:C,PlanMasine[[#This Row],[RN]],B:B)*PlanMasine[[#This Row],[KPLQ]]),0)</f>
        <v>1</v>
      </c>
      <c r="P1836">
        <v>120875</v>
      </c>
      <c r="Q1836">
        <f>COUNTIF(PROMJENA!A:A,PlanMasine[[#This Row],[KPL]]&amp;"-"&amp;PlanMasine[[#This Row],[RN]])</f>
        <v>0</v>
      </c>
      <c r="R1836">
        <f>IFERROR(INDEX(REDOSLIJED!A:A,MATCH(PlanMasine[[#This Row],[KPL]],REDOSLIJED!B:B,0)),MAX(REDOSLIJED!A:A)+1)</f>
        <v>45</v>
      </c>
      <c r="S1836" s="9">
        <f>SUM($M$2:M1836)</f>
        <v>7.2888888888890033</v>
      </c>
      <c r="T1836" s="3">
        <f>PlanMasine[[#This Row],[Datum SAS]]-1</f>
        <v>45831</v>
      </c>
      <c r="U1836">
        <f>WEEKDAY(PlanMasine[[#This Row],[ZAVRŠETAK MAŠINSKE]],2)</f>
        <v>1</v>
      </c>
      <c r="V1836" s="3">
        <f>IF(WEEKDAY(PlanMasine[[#This Row],[Datum SAS]]-1,2)=7,PlanMasine[[#This Row],[Datum SAS]]-3,PlanMasine[[#This Row],[Datum SAS]]-1)</f>
        <v>45831</v>
      </c>
      <c r="W1836">
        <f>WEEKNUM(PlanMasine[[#This Row],[Column2]],1)</f>
        <v>26</v>
      </c>
    </row>
    <row r="1837" spans="1:23" x14ac:dyDescent="0.25">
      <c r="A1837">
        <v>1032308</v>
      </c>
      <c r="B1837">
        <v>1</v>
      </c>
      <c r="C1837">
        <v>1032310</v>
      </c>
      <c r="D1837" t="s">
        <v>1940</v>
      </c>
      <c r="E1837">
        <v>15</v>
      </c>
      <c r="F1837">
        <v>1</v>
      </c>
      <c r="G1837">
        <v>0</v>
      </c>
      <c r="H1837">
        <v>0</v>
      </c>
      <c r="I1837" t="s">
        <v>5</v>
      </c>
      <c r="J1837" t="s">
        <v>570</v>
      </c>
      <c r="K1837" t="s">
        <v>2269</v>
      </c>
      <c r="L1837" s="3">
        <v>45845</v>
      </c>
      <c r="M18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37" s="3">
        <v>45832</v>
      </c>
      <c r="O1837" s="5">
        <f>IFERROR((PlanMasine[[#This Row],[Norma]]/PlanMasine[[#This Row],[Q]])*(PlanMasine[[#This Row],[Q]]/SUMIF(C:C,PlanMasine[[#This Row],[RN]],B:B)*PlanMasine[[#This Row],[KPLQ]]),0)</f>
        <v>15</v>
      </c>
      <c r="P1837">
        <v>204304</v>
      </c>
      <c r="Q1837">
        <f>COUNTIF(PROMJENA!A:A,PlanMasine[[#This Row],[KPL]]&amp;"-"&amp;PlanMasine[[#This Row],[RN]])</f>
        <v>0</v>
      </c>
      <c r="R1837">
        <f>IFERROR(INDEX(REDOSLIJED!A:A,MATCH(PlanMasine[[#This Row],[KPL]],REDOSLIJED!B:B,0)),MAX(REDOSLIJED!A:A)+1)</f>
        <v>45</v>
      </c>
      <c r="S1837" s="9">
        <f>SUM($M$2:M1837)</f>
        <v>7.2993055555556703</v>
      </c>
      <c r="T1837" s="3">
        <f>PlanMasine[[#This Row],[Datum SAS]]-1</f>
        <v>45831</v>
      </c>
      <c r="U1837">
        <f>WEEKDAY(PlanMasine[[#This Row],[ZAVRŠETAK MAŠINSKE]],2)</f>
        <v>1</v>
      </c>
      <c r="V1837" s="3">
        <f>IF(WEEKDAY(PlanMasine[[#This Row],[Datum SAS]]-1,2)=7,PlanMasine[[#This Row],[Datum SAS]]-3,PlanMasine[[#This Row],[Datum SAS]]-1)</f>
        <v>45831</v>
      </c>
      <c r="W1837">
        <f>WEEKNUM(PlanMasine[[#This Row],[Column2]],1)</f>
        <v>26</v>
      </c>
    </row>
    <row r="1838" spans="1:23" x14ac:dyDescent="0.25">
      <c r="A1838">
        <v>1032308</v>
      </c>
      <c r="B1838">
        <v>1</v>
      </c>
      <c r="C1838">
        <v>1032321</v>
      </c>
      <c r="D1838" t="s">
        <v>1942</v>
      </c>
      <c r="E1838">
        <v>6</v>
      </c>
      <c r="F1838">
        <v>1</v>
      </c>
      <c r="G1838">
        <v>0</v>
      </c>
      <c r="H1838">
        <v>0</v>
      </c>
      <c r="I1838" t="s">
        <v>5</v>
      </c>
      <c r="J1838" t="s">
        <v>570</v>
      </c>
      <c r="K1838" t="s">
        <v>2269</v>
      </c>
      <c r="L1838" s="3">
        <v>45845</v>
      </c>
      <c r="M18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38" s="3">
        <v>45832</v>
      </c>
      <c r="O1838" s="5">
        <f>IFERROR((PlanMasine[[#This Row],[Norma]]/PlanMasine[[#This Row],[Q]])*(PlanMasine[[#This Row],[Q]]/SUMIF(C:C,PlanMasine[[#This Row],[RN]],B:B)*PlanMasine[[#This Row],[KPLQ]]),0)</f>
        <v>6</v>
      </c>
      <c r="P1838">
        <v>204315</v>
      </c>
      <c r="Q1838">
        <f>COUNTIF(PROMJENA!A:A,PlanMasine[[#This Row],[KPL]]&amp;"-"&amp;PlanMasine[[#This Row],[RN]])</f>
        <v>0</v>
      </c>
      <c r="R1838">
        <f>IFERROR(INDEX(REDOSLIJED!A:A,MATCH(PlanMasine[[#This Row],[KPL]],REDOSLIJED!B:B,0)),MAX(REDOSLIJED!A:A)+1)</f>
        <v>45</v>
      </c>
      <c r="S1838" s="9">
        <f>SUM($M$2:M1838)</f>
        <v>7.3034722222223367</v>
      </c>
      <c r="T1838" s="3">
        <f>PlanMasine[[#This Row],[Datum SAS]]-1</f>
        <v>45831</v>
      </c>
      <c r="U1838">
        <f>WEEKDAY(PlanMasine[[#This Row],[ZAVRŠETAK MAŠINSKE]],2)</f>
        <v>1</v>
      </c>
      <c r="V1838" s="3">
        <f>IF(WEEKDAY(PlanMasine[[#This Row],[Datum SAS]]-1,2)=7,PlanMasine[[#This Row],[Datum SAS]]-3,PlanMasine[[#This Row],[Datum SAS]]-1)</f>
        <v>45831</v>
      </c>
      <c r="W1838">
        <f>WEEKNUM(PlanMasine[[#This Row],[Column2]],1)</f>
        <v>26</v>
      </c>
    </row>
    <row r="1839" spans="1:23" x14ac:dyDescent="0.25">
      <c r="A1839">
        <v>1032308</v>
      </c>
      <c r="B1839">
        <v>1</v>
      </c>
      <c r="C1839">
        <v>1032319</v>
      </c>
      <c r="D1839" t="s">
        <v>1937</v>
      </c>
      <c r="E1839">
        <v>8</v>
      </c>
      <c r="F1839">
        <v>1</v>
      </c>
      <c r="G1839">
        <v>0</v>
      </c>
      <c r="H1839">
        <v>0</v>
      </c>
      <c r="I1839" t="s">
        <v>5</v>
      </c>
      <c r="J1839" t="s">
        <v>570</v>
      </c>
      <c r="K1839" t="s">
        <v>2269</v>
      </c>
      <c r="L1839" s="3">
        <v>45845</v>
      </c>
      <c r="M18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39" s="3">
        <v>45832</v>
      </c>
      <c r="O1839" s="5">
        <f>IFERROR((PlanMasine[[#This Row],[Norma]]/PlanMasine[[#This Row],[Q]])*(PlanMasine[[#This Row],[Q]]/SUMIF(C:C,PlanMasine[[#This Row],[RN]],B:B)*PlanMasine[[#This Row],[KPLQ]]),0)</f>
        <v>8</v>
      </c>
      <c r="P1839">
        <v>204313</v>
      </c>
      <c r="Q1839">
        <f>COUNTIF(PROMJENA!A:A,PlanMasine[[#This Row],[KPL]]&amp;"-"&amp;PlanMasine[[#This Row],[RN]])</f>
        <v>0</v>
      </c>
      <c r="R1839">
        <f>IFERROR(INDEX(REDOSLIJED!A:A,MATCH(PlanMasine[[#This Row],[KPL]],REDOSLIJED!B:B,0)),MAX(REDOSLIJED!A:A)+1)</f>
        <v>45</v>
      </c>
      <c r="S1839" s="9">
        <f>SUM($M$2:M1839)</f>
        <v>7.3090277777778923</v>
      </c>
      <c r="T1839" s="3">
        <f>PlanMasine[[#This Row],[Datum SAS]]-1</f>
        <v>45831</v>
      </c>
      <c r="U1839">
        <f>WEEKDAY(PlanMasine[[#This Row],[ZAVRŠETAK MAŠINSKE]],2)</f>
        <v>1</v>
      </c>
      <c r="V1839" s="3">
        <f>IF(WEEKDAY(PlanMasine[[#This Row],[Datum SAS]]-1,2)=7,PlanMasine[[#This Row],[Datum SAS]]-3,PlanMasine[[#This Row],[Datum SAS]]-1)</f>
        <v>45831</v>
      </c>
      <c r="W1839">
        <f>WEEKNUM(PlanMasine[[#This Row],[Column2]],1)</f>
        <v>26</v>
      </c>
    </row>
    <row r="1840" spans="1:23" x14ac:dyDescent="0.25">
      <c r="A1840">
        <v>1032308</v>
      </c>
      <c r="B1840">
        <v>1</v>
      </c>
      <c r="C1840">
        <v>1032318</v>
      </c>
      <c r="D1840" t="s">
        <v>1936</v>
      </c>
      <c r="E1840">
        <v>5</v>
      </c>
      <c r="F1840">
        <v>1</v>
      </c>
      <c r="G1840">
        <v>0</v>
      </c>
      <c r="H1840">
        <v>0</v>
      </c>
      <c r="I1840" t="s">
        <v>5</v>
      </c>
      <c r="J1840" t="s">
        <v>570</v>
      </c>
      <c r="K1840" t="s">
        <v>2269</v>
      </c>
      <c r="L1840" s="3">
        <v>45845</v>
      </c>
      <c r="M18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40" s="3">
        <v>45832</v>
      </c>
      <c r="O1840" s="5">
        <f>IFERROR((PlanMasine[[#This Row],[Norma]]/PlanMasine[[#This Row],[Q]])*(PlanMasine[[#This Row],[Q]]/SUMIF(C:C,PlanMasine[[#This Row],[RN]],B:B)*PlanMasine[[#This Row],[KPLQ]]),0)</f>
        <v>5</v>
      </c>
      <c r="P1840">
        <v>204312</v>
      </c>
      <c r="Q1840">
        <f>COUNTIF(PROMJENA!A:A,PlanMasine[[#This Row],[KPL]]&amp;"-"&amp;PlanMasine[[#This Row],[RN]])</f>
        <v>0</v>
      </c>
      <c r="R1840">
        <f>IFERROR(INDEX(REDOSLIJED!A:A,MATCH(PlanMasine[[#This Row],[KPL]],REDOSLIJED!B:B,0)),MAX(REDOSLIJED!A:A)+1)</f>
        <v>45</v>
      </c>
      <c r="S1840" s="9">
        <f>SUM($M$2:M1840)</f>
        <v>7.3125000000001146</v>
      </c>
      <c r="T1840" s="3">
        <f>PlanMasine[[#This Row],[Datum SAS]]-1</f>
        <v>45831</v>
      </c>
      <c r="U1840">
        <f>WEEKDAY(PlanMasine[[#This Row],[ZAVRŠETAK MAŠINSKE]],2)</f>
        <v>1</v>
      </c>
      <c r="V1840" s="3">
        <f>IF(WEEKDAY(PlanMasine[[#This Row],[Datum SAS]]-1,2)=7,PlanMasine[[#This Row],[Datum SAS]]-3,PlanMasine[[#This Row],[Datum SAS]]-1)</f>
        <v>45831</v>
      </c>
      <c r="W1840">
        <f>WEEKNUM(PlanMasine[[#This Row],[Column2]],1)</f>
        <v>26</v>
      </c>
    </row>
    <row r="1841" spans="1:23" x14ac:dyDescent="0.25">
      <c r="A1841">
        <v>1032308</v>
      </c>
      <c r="B1841">
        <v>1</v>
      </c>
      <c r="C1841">
        <v>1032317</v>
      </c>
      <c r="D1841" t="s">
        <v>1935</v>
      </c>
      <c r="E1841">
        <v>12</v>
      </c>
      <c r="F1841">
        <v>2</v>
      </c>
      <c r="G1841">
        <v>0</v>
      </c>
      <c r="H1841">
        <v>0</v>
      </c>
      <c r="I1841" t="s">
        <v>5</v>
      </c>
      <c r="J1841" t="s">
        <v>570</v>
      </c>
      <c r="K1841" t="s">
        <v>2269</v>
      </c>
      <c r="L1841" s="3">
        <v>45845</v>
      </c>
      <c r="M18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41" s="3">
        <v>45832</v>
      </c>
      <c r="O1841" s="5">
        <f>IFERROR((PlanMasine[[#This Row],[Norma]]/PlanMasine[[#This Row],[Q]])*(PlanMasine[[#This Row],[Q]]/SUMIF(C:C,PlanMasine[[#This Row],[RN]],B:B)*PlanMasine[[#This Row],[KPLQ]]),0)</f>
        <v>12</v>
      </c>
      <c r="P1841">
        <v>204311</v>
      </c>
      <c r="Q1841">
        <f>COUNTIF(PROMJENA!A:A,PlanMasine[[#This Row],[KPL]]&amp;"-"&amp;PlanMasine[[#This Row],[RN]])</f>
        <v>0</v>
      </c>
      <c r="R1841">
        <f>IFERROR(INDEX(REDOSLIJED!A:A,MATCH(PlanMasine[[#This Row],[KPL]],REDOSLIJED!B:B,0)),MAX(REDOSLIJED!A:A)+1)</f>
        <v>45</v>
      </c>
      <c r="S1841" s="9">
        <f>SUM($M$2:M1841)</f>
        <v>7.3208333333334483</v>
      </c>
      <c r="T1841" s="3">
        <f>PlanMasine[[#This Row],[Datum SAS]]-1</f>
        <v>45831</v>
      </c>
      <c r="U1841">
        <f>WEEKDAY(PlanMasine[[#This Row],[ZAVRŠETAK MAŠINSKE]],2)</f>
        <v>1</v>
      </c>
      <c r="V1841" s="3">
        <f>IF(WEEKDAY(PlanMasine[[#This Row],[Datum SAS]]-1,2)=7,PlanMasine[[#This Row],[Datum SAS]]-3,PlanMasine[[#This Row],[Datum SAS]]-1)</f>
        <v>45831</v>
      </c>
      <c r="W1841">
        <f>WEEKNUM(PlanMasine[[#This Row],[Column2]],1)</f>
        <v>26</v>
      </c>
    </row>
    <row r="1842" spans="1:23" x14ac:dyDescent="0.25">
      <c r="A1842">
        <v>1032308</v>
      </c>
      <c r="B1842">
        <v>1</v>
      </c>
      <c r="C1842">
        <v>1032316</v>
      </c>
      <c r="D1842" t="s">
        <v>1943</v>
      </c>
      <c r="E1842">
        <v>6</v>
      </c>
      <c r="F1842">
        <v>1</v>
      </c>
      <c r="G1842">
        <v>0</v>
      </c>
      <c r="H1842">
        <v>0</v>
      </c>
      <c r="I1842" t="s">
        <v>5</v>
      </c>
      <c r="J1842" t="s">
        <v>570</v>
      </c>
      <c r="K1842" t="s">
        <v>2269</v>
      </c>
      <c r="L1842" s="3">
        <v>45845</v>
      </c>
      <c r="M18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42" s="3">
        <v>45832</v>
      </c>
      <c r="O1842" s="5">
        <f>IFERROR((PlanMasine[[#This Row],[Norma]]/PlanMasine[[#This Row],[Q]])*(PlanMasine[[#This Row],[Q]]/SUMIF(C:C,PlanMasine[[#This Row],[RN]],B:B)*PlanMasine[[#This Row],[KPLQ]]),0)</f>
        <v>6</v>
      </c>
      <c r="P1842">
        <v>204310</v>
      </c>
      <c r="Q1842">
        <f>COUNTIF(PROMJENA!A:A,PlanMasine[[#This Row],[KPL]]&amp;"-"&amp;PlanMasine[[#This Row],[RN]])</f>
        <v>0</v>
      </c>
      <c r="R1842">
        <f>IFERROR(INDEX(REDOSLIJED!A:A,MATCH(PlanMasine[[#This Row],[KPL]],REDOSLIJED!B:B,0)),MAX(REDOSLIJED!A:A)+1)</f>
        <v>45</v>
      </c>
      <c r="S1842" s="9">
        <f>SUM($M$2:M1842)</f>
        <v>7.3250000000001148</v>
      </c>
      <c r="T1842" s="3">
        <f>PlanMasine[[#This Row],[Datum SAS]]-1</f>
        <v>45831</v>
      </c>
      <c r="U1842">
        <f>WEEKDAY(PlanMasine[[#This Row],[ZAVRŠETAK MAŠINSKE]],2)</f>
        <v>1</v>
      </c>
      <c r="V1842" s="3">
        <f>IF(WEEKDAY(PlanMasine[[#This Row],[Datum SAS]]-1,2)=7,PlanMasine[[#This Row],[Datum SAS]]-3,PlanMasine[[#This Row],[Datum SAS]]-1)</f>
        <v>45831</v>
      </c>
      <c r="W1842">
        <f>WEEKNUM(PlanMasine[[#This Row],[Column2]],1)</f>
        <v>26</v>
      </c>
    </row>
    <row r="1843" spans="1:23" x14ac:dyDescent="0.25">
      <c r="A1843">
        <v>1032308</v>
      </c>
      <c r="B1843">
        <v>1</v>
      </c>
      <c r="C1843">
        <v>1032315</v>
      </c>
      <c r="D1843" t="s">
        <v>1934</v>
      </c>
      <c r="E1843">
        <v>8</v>
      </c>
      <c r="F1843">
        <v>1</v>
      </c>
      <c r="G1843">
        <v>0</v>
      </c>
      <c r="H1843">
        <v>0</v>
      </c>
      <c r="I1843" t="s">
        <v>5</v>
      </c>
      <c r="J1843" t="s">
        <v>570</v>
      </c>
      <c r="K1843" t="s">
        <v>2269</v>
      </c>
      <c r="L1843" s="3">
        <v>45845</v>
      </c>
      <c r="M18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43" s="3">
        <v>45832</v>
      </c>
      <c r="O1843" s="5">
        <f>IFERROR((PlanMasine[[#This Row],[Norma]]/PlanMasine[[#This Row],[Q]])*(PlanMasine[[#This Row],[Q]]/SUMIF(C:C,PlanMasine[[#This Row],[RN]],B:B)*PlanMasine[[#This Row],[KPLQ]]),0)</f>
        <v>8</v>
      </c>
      <c r="P1843">
        <v>204309</v>
      </c>
      <c r="Q1843">
        <f>COUNTIF(PROMJENA!A:A,PlanMasine[[#This Row],[KPL]]&amp;"-"&amp;PlanMasine[[#This Row],[RN]])</f>
        <v>0</v>
      </c>
      <c r="R1843">
        <f>IFERROR(INDEX(REDOSLIJED!A:A,MATCH(PlanMasine[[#This Row],[KPL]],REDOSLIJED!B:B,0)),MAX(REDOSLIJED!A:A)+1)</f>
        <v>45</v>
      </c>
      <c r="S1843" s="9">
        <f>SUM($M$2:M1843)</f>
        <v>7.3305555555556703</v>
      </c>
      <c r="T1843" s="3">
        <f>PlanMasine[[#This Row],[Datum SAS]]-1</f>
        <v>45831</v>
      </c>
      <c r="U1843">
        <f>WEEKDAY(PlanMasine[[#This Row],[ZAVRŠETAK MAŠINSKE]],2)</f>
        <v>1</v>
      </c>
      <c r="V1843" s="3">
        <f>IF(WEEKDAY(PlanMasine[[#This Row],[Datum SAS]]-1,2)=7,PlanMasine[[#This Row],[Datum SAS]]-3,PlanMasine[[#This Row],[Datum SAS]]-1)</f>
        <v>45831</v>
      </c>
      <c r="W1843">
        <f>WEEKNUM(PlanMasine[[#This Row],[Column2]],1)</f>
        <v>26</v>
      </c>
    </row>
    <row r="1844" spans="1:23" x14ac:dyDescent="0.25">
      <c r="A1844">
        <v>1032308</v>
      </c>
      <c r="B1844">
        <v>1</v>
      </c>
      <c r="C1844">
        <v>1032314</v>
      </c>
      <c r="D1844" t="s">
        <v>1933</v>
      </c>
      <c r="E1844">
        <v>10</v>
      </c>
      <c r="F1844">
        <v>1</v>
      </c>
      <c r="G1844">
        <v>0</v>
      </c>
      <c r="H1844">
        <v>0</v>
      </c>
      <c r="I1844" t="s">
        <v>5</v>
      </c>
      <c r="J1844" t="s">
        <v>570</v>
      </c>
      <c r="K1844" t="s">
        <v>2269</v>
      </c>
      <c r="L1844" s="3">
        <v>45845</v>
      </c>
      <c r="M18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44" s="3">
        <v>45832</v>
      </c>
      <c r="O1844" s="5">
        <f>IFERROR((PlanMasine[[#This Row],[Norma]]/PlanMasine[[#This Row],[Q]])*(PlanMasine[[#This Row],[Q]]/SUMIF(C:C,PlanMasine[[#This Row],[RN]],B:B)*PlanMasine[[#This Row],[KPLQ]]),0)</f>
        <v>10</v>
      </c>
      <c r="P1844">
        <v>204308</v>
      </c>
      <c r="Q1844">
        <f>COUNTIF(PROMJENA!A:A,PlanMasine[[#This Row],[KPL]]&amp;"-"&amp;PlanMasine[[#This Row],[RN]])</f>
        <v>0</v>
      </c>
      <c r="R1844">
        <f>IFERROR(INDEX(REDOSLIJED!A:A,MATCH(PlanMasine[[#This Row],[KPL]],REDOSLIJED!B:B,0)),MAX(REDOSLIJED!A:A)+1)</f>
        <v>45</v>
      </c>
      <c r="S1844" s="9">
        <f>SUM($M$2:M1844)</f>
        <v>7.3375000000001149</v>
      </c>
      <c r="T1844" s="3">
        <f>PlanMasine[[#This Row],[Datum SAS]]-1</f>
        <v>45831</v>
      </c>
      <c r="U1844">
        <f>WEEKDAY(PlanMasine[[#This Row],[ZAVRŠETAK MAŠINSKE]],2)</f>
        <v>1</v>
      </c>
      <c r="V1844" s="3">
        <f>IF(WEEKDAY(PlanMasine[[#This Row],[Datum SAS]]-1,2)=7,PlanMasine[[#This Row],[Datum SAS]]-3,PlanMasine[[#This Row],[Datum SAS]]-1)</f>
        <v>45831</v>
      </c>
      <c r="W1844">
        <f>WEEKNUM(PlanMasine[[#This Row],[Column2]],1)</f>
        <v>26</v>
      </c>
    </row>
    <row r="1845" spans="1:23" x14ac:dyDescent="0.25">
      <c r="A1845">
        <v>1032308</v>
      </c>
      <c r="B1845">
        <v>1</v>
      </c>
      <c r="C1845">
        <v>1032313</v>
      </c>
      <c r="D1845" t="s">
        <v>1932</v>
      </c>
      <c r="E1845">
        <v>10</v>
      </c>
      <c r="F1845">
        <v>1</v>
      </c>
      <c r="G1845">
        <v>0</v>
      </c>
      <c r="H1845">
        <v>0</v>
      </c>
      <c r="I1845" t="s">
        <v>5</v>
      </c>
      <c r="J1845" t="s">
        <v>570</v>
      </c>
      <c r="K1845" t="s">
        <v>2269</v>
      </c>
      <c r="L1845" s="3">
        <v>45845</v>
      </c>
      <c r="M18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45" s="3">
        <v>45832</v>
      </c>
      <c r="O1845" s="5">
        <f>IFERROR((PlanMasine[[#This Row],[Norma]]/PlanMasine[[#This Row],[Q]])*(PlanMasine[[#This Row],[Q]]/SUMIF(C:C,PlanMasine[[#This Row],[RN]],B:B)*PlanMasine[[#This Row],[KPLQ]]),0)</f>
        <v>10</v>
      </c>
      <c r="P1845">
        <v>204307</v>
      </c>
      <c r="Q1845">
        <f>COUNTIF(PROMJENA!A:A,PlanMasine[[#This Row],[KPL]]&amp;"-"&amp;PlanMasine[[#This Row],[RN]])</f>
        <v>0</v>
      </c>
      <c r="R1845">
        <f>IFERROR(INDEX(REDOSLIJED!A:A,MATCH(PlanMasine[[#This Row],[KPL]],REDOSLIJED!B:B,0)),MAX(REDOSLIJED!A:A)+1)</f>
        <v>45</v>
      </c>
      <c r="S1845" s="9">
        <f>SUM($M$2:M1845)</f>
        <v>7.3444444444445596</v>
      </c>
      <c r="T1845" s="3">
        <f>PlanMasine[[#This Row],[Datum SAS]]-1</f>
        <v>45831</v>
      </c>
      <c r="U1845">
        <f>WEEKDAY(PlanMasine[[#This Row],[ZAVRŠETAK MAŠINSKE]],2)</f>
        <v>1</v>
      </c>
      <c r="V1845" s="3">
        <f>IF(WEEKDAY(PlanMasine[[#This Row],[Datum SAS]]-1,2)=7,PlanMasine[[#This Row],[Datum SAS]]-3,PlanMasine[[#This Row],[Datum SAS]]-1)</f>
        <v>45831</v>
      </c>
      <c r="W1845">
        <f>WEEKNUM(PlanMasine[[#This Row],[Column2]],1)</f>
        <v>26</v>
      </c>
    </row>
    <row r="1846" spans="1:23" x14ac:dyDescent="0.25">
      <c r="A1846">
        <v>1032308</v>
      </c>
      <c r="B1846">
        <v>1</v>
      </c>
      <c r="C1846">
        <v>1032312</v>
      </c>
      <c r="D1846" t="s">
        <v>1939</v>
      </c>
      <c r="E1846">
        <v>12</v>
      </c>
      <c r="F1846">
        <v>1</v>
      </c>
      <c r="G1846">
        <v>0</v>
      </c>
      <c r="H1846">
        <v>0</v>
      </c>
      <c r="I1846" t="s">
        <v>5</v>
      </c>
      <c r="J1846" t="s">
        <v>570</v>
      </c>
      <c r="K1846" t="s">
        <v>2269</v>
      </c>
      <c r="L1846" s="3">
        <v>45845</v>
      </c>
      <c r="M18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846" s="3">
        <v>45832</v>
      </c>
      <c r="O1846" s="5">
        <f>IFERROR((PlanMasine[[#This Row],[Norma]]/PlanMasine[[#This Row],[Q]])*(PlanMasine[[#This Row],[Q]]/SUMIF(C:C,PlanMasine[[#This Row],[RN]],B:B)*PlanMasine[[#This Row],[KPLQ]]),0)</f>
        <v>12</v>
      </c>
      <c r="P1846">
        <v>204306</v>
      </c>
      <c r="Q1846">
        <f>COUNTIF(PROMJENA!A:A,PlanMasine[[#This Row],[KPL]]&amp;"-"&amp;PlanMasine[[#This Row],[RN]])</f>
        <v>0</v>
      </c>
      <c r="R1846">
        <f>IFERROR(INDEX(REDOSLIJED!A:A,MATCH(PlanMasine[[#This Row],[KPL]],REDOSLIJED!B:B,0)),MAX(REDOSLIJED!A:A)+1)</f>
        <v>45</v>
      </c>
      <c r="S1846" s="9">
        <f>SUM($M$2:M1846)</f>
        <v>7.3527777777778933</v>
      </c>
      <c r="T1846" s="3">
        <f>PlanMasine[[#This Row],[Datum SAS]]-1</f>
        <v>45831</v>
      </c>
      <c r="U1846">
        <f>WEEKDAY(PlanMasine[[#This Row],[ZAVRŠETAK MAŠINSKE]],2)</f>
        <v>1</v>
      </c>
      <c r="V1846" s="3">
        <f>IF(WEEKDAY(PlanMasine[[#This Row],[Datum SAS]]-1,2)=7,PlanMasine[[#This Row],[Datum SAS]]-3,PlanMasine[[#This Row],[Datum SAS]]-1)</f>
        <v>45831</v>
      </c>
      <c r="W1846">
        <f>WEEKNUM(PlanMasine[[#This Row],[Column2]],1)</f>
        <v>26</v>
      </c>
    </row>
    <row r="1847" spans="1:23" x14ac:dyDescent="0.25">
      <c r="A1847">
        <v>1032308</v>
      </c>
      <c r="B1847">
        <v>1</v>
      </c>
      <c r="C1847">
        <v>1032309</v>
      </c>
      <c r="D1847" t="s">
        <v>1941</v>
      </c>
      <c r="E1847">
        <v>15</v>
      </c>
      <c r="F1847">
        <v>1</v>
      </c>
      <c r="G1847">
        <v>0</v>
      </c>
      <c r="H1847">
        <v>0</v>
      </c>
      <c r="I1847" t="s">
        <v>5</v>
      </c>
      <c r="J1847" t="s">
        <v>570</v>
      </c>
      <c r="K1847" t="s">
        <v>2269</v>
      </c>
      <c r="L1847" s="3">
        <v>45845</v>
      </c>
      <c r="M18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47" s="3">
        <v>45832</v>
      </c>
      <c r="O1847" s="5">
        <f>IFERROR((PlanMasine[[#This Row],[Norma]]/PlanMasine[[#This Row],[Q]])*(PlanMasine[[#This Row],[Q]]/SUMIF(C:C,PlanMasine[[#This Row],[RN]],B:B)*PlanMasine[[#This Row],[KPLQ]]),0)</f>
        <v>15</v>
      </c>
      <c r="P1847">
        <v>204303</v>
      </c>
      <c r="Q1847">
        <f>COUNTIF(PROMJENA!A:A,PlanMasine[[#This Row],[KPL]]&amp;"-"&amp;PlanMasine[[#This Row],[RN]])</f>
        <v>0</v>
      </c>
      <c r="R1847">
        <f>IFERROR(INDEX(REDOSLIJED!A:A,MATCH(PlanMasine[[#This Row],[KPL]],REDOSLIJED!B:B,0)),MAX(REDOSLIJED!A:A)+1)</f>
        <v>45</v>
      </c>
      <c r="S1847" s="9">
        <f>SUM($M$2:M1847)</f>
        <v>7.3631944444445603</v>
      </c>
      <c r="T1847" s="3">
        <f>PlanMasine[[#This Row],[Datum SAS]]-1</f>
        <v>45831</v>
      </c>
      <c r="U1847">
        <f>WEEKDAY(PlanMasine[[#This Row],[ZAVRŠETAK MAŠINSKE]],2)</f>
        <v>1</v>
      </c>
      <c r="V1847" s="3">
        <f>IF(WEEKDAY(PlanMasine[[#This Row],[Datum SAS]]-1,2)=7,PlanMasine[[#This Row],[Datum SAS]]-3,PlanMasine[[#This Row],[Datum SAS]]-1)</f>
        <v>45831</v>
      </c>
      <c r="W1847">
        <f>WEEKNUM(PlanMasine[[#This Row],[Column2]],1)</f>
        <v>26</v>
      </c>
    </row>
    <row r="1848" spans="1:23" x14ac:dyDescent="0.25">
      <c r="A1848">
        <v>1032308</v>
      </c>
      <c r="B1848">
        <v>1</v>
      </c>
      <c r="C1848">
        <v>1032311</v>
      </c>
      <c r="D1848" t="s">
        <v>1944</v>
      </c>
      <c r="E1848">
        <v>10</v>
      </c>
      <c r="F1848">
        <v>1</v>
      </c>
      <c r="G1848">
        <v>0</v>
      </c>
      <c r="H1848">
        <v>0</v>
      </c>
      <c r="I1848" t="s">
        <v>5</v>
      </c>
      <c r="J1848" t="s">
        <v>570</v>
      </c>
      <c r="K1848" t="s">
        <v>2269</v>
      </c>
      <c r="L1848" s="3">
        <v>45845</v>
      </c>
      <c r="M18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48" s="3">
        <v>45832</v>
      </c>
      <c r="O1848" s="5">
        <f>IFERROR((PlanMasine[[#This Row],[Norma]]/PlanMasine[[#This Row],[Q]])*(PlanMasine[[#This Row],[Q]]/SUMIF(C:C,PlanMasine[[#This Row],[RN]],B:B)*PlanMasine[[#This Row],[KPLQ]]),0)</f>
        <v>10</v>
      </c>
      <c r="P1848">
        <v>204305</v>
      </c>
      <c r="Q1848">
        <f>COUNTIF(PROMJENA!A:A,PlanMasine[[#This Row],[KPL]]&amp;"-"&amp;PlanMasine[[#This Row],[RN]])</f>
        <v>0</v>
      </c>
      <c r="R1848">
        <f>IFERROR(INDEX(REDOSLIJED!A:A,MATCH(PlanMasine[[#This Row],[KPL]],REDOSLIJED!B:B,0)),MAX(REDOSLIJED!A:A)+1)</f>
        <v>45</v>
      </c>
      <c r="S1848" s="9">
        <f>SUM($M$2:M1848)</f>
        <v>7.3701388888890049</v>
      </c>
      <c r="T1848" s="3">
        <f>PlanMasine[[#This Row],[Datum SAS]]-1</f>
        <v>45831</v>
      </c>
      <c r="U1848">
        <f>WEEKDAY(PlanMasine[[#This Row],[ZAVRŠETAK MAŠINSKE]],2)</f>
        <v>1</v>
      </c>
      <c r="V1848" s="3">
        <f>IF(WEEKDAY(PlanMasine[[#This Row],[Datum SAS]]-1,2)=7,PlanMasine[[#This Row],[Datum SAS]]-3,PlanMasine[[#This Row],[Datum SAS]]-1)</f>
        <v>45831</v>
      </c>
      <c r="W1848">
        <f>WEEKNUM(PlanMasine[[#This Row],[Column2]],1)</f>
        <v>26</v>
      </c>
    </row>
    <row r="1849" spans="1:23" x14ac:dyDescent="0.25">
      <c r="A1849">
        <v>1034548</v>
      </c>
      <c r="B1849">
        <v>3</v>
      </c>
      <c r="C1849">
        <v>1034563</v>
      </c>
      <c r="D1849" t="s">
        <v>2376</v>
      </c>
      <c r="E1849">
        <v>15</v>
      </c>
      <c r="F1849">
        <v>3</v>
      </c>
      <c r="G1849">
        <v>0</v>
      </c>
      <c r="H1849">
        <v>0</v>
      </c>
      <c r="I1849" t="s">
        <v>5</v>
      </c>
      <c r="J1849" t="s">
        <v>570</v>
      </c>
      <c r="K1849" t="s">
        <v>2506</v>
      </c>
      <c r="L1849" s="3">
        <v>45860</v>
      </c>
      <c r="M18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49" s="3">
        <v>45833</v>
      </c>
      <c r="O1849" s="5">
        <f>IFERROR((PlanMasine[[#This Row],[Norma]]/PlanMasine[[#This Row],[Q]])*(PlanMasine[[#This Row],[Q]]/SUMIF(C:C,PlanMasine[[#This Row],[RN]],B:B)*PlanMasine[[#This Row],[KPLQ]]),0)</f>
        <v>15</v>
      </c>
      <c r="P1849">
        <v>202809</v>
      </c>
      <c r="Q1849">
        <f>COUNTIF(PROMJENA!A:A,PlanMasine[[#This Row],[KPL]]&amp;"-"&amp;PlanMasine[[#This Row],[RN]])</f>
        <v>0</v>
      </c>
      <c r="R1849">
        <f>IFERROR(INDEX(REDOSLIJED!A:A,MATCH(PlanMasine[[#This Row],[KPL]],REDOSLIJED!B:B,0)),MAX(REDOSLIJED!A:A)+1)</f>
        <v>45</v>
      </c>
      <c r="S1849" s="9">
        <f>SUM($M$2:M1849)</f>
        <v>7.3805555555556719</v>
      </c>
      <c r="T1849" s="3">
        <f>PlanMasine[[#This Row],[Datum SAS]]-1</f>
        <v>45832</v>
      </c>
      <c r="U1849">
        <f>WEEKDAY(PlanMasine[[#This Row],[ZAVRŠETAK MAŠINSKE]],2)</f>
        <v>2</v>
      </c>
      <c r="V1849" s="3">
        <f>IF(WEEKDAY(PlanMasine[[#This Row],[Datum SAS]]-1,2)=7,PlanMasine[[#This Row],[Datum SAS]]-3,PlanMasine[[#This Row],[Datum SAS]]-1)</f>
        <v>45832</v>
      </c>
      <c r="W1849">
        <f>WEEKNUM(PlanMasine[[#This Row],[Column2]],1)</f>
        <v>26</v>
      </c>
    </row>
    <row r="1850" spans="1:23" x14ac:dyDescent="0.25">
      <c r="A1850">
        <v>1034548</v>
      </c>
      <c r="B1850">
        <v>3</v>
      </c>
      <c r="C1850">
        <v>1034571</v>
      </c>
      <c r="D1850" t="s">
        <v>2507</v>
      </c>
      <c r="E1850">
        <v>15</v>
      </c>
      <c r="F1850">
        <v>3</v>
      </c>
      <c r="G1850">
        <v>0</v>
      </c>
      <c r="H1850">
        <v>0</v>
      </c>
      <c r="I1850" t="s">
        <v>5</v>
      </c>
      <c r="J1850" t="s">
        <v>570</v>
      </c>
      <c r="K1850" t="s">
        <v>2506</v>
      </c>
      <c r="L1850" s="3">
        <v>45860</v>
      </c>
      <c r="M18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50" s="3">
        <v>45833</v>
      </c>
      <c r="O1850" s="5">
        <f>IFERROR((PlanMasine[[#This Row],[Norma]]/PlanMasine[[#This Row],[Q]])*(PlanMasine[[#This Row],[Q]]/SUMIF(C:C,PlanMasine[[#This Row],[RN]],B:B)*PlanMasine[[#This Row],[KPLQ]]),0)</f>
        <v>15</v>
      </c>
      <c r="P1850">
        <v>202817</v>
      </c>
      <c r="Q1850">
        <f>COUNTIF(PROMJENA!A:A,PlanMasine[[#This Row],[KPL]]&amp;"-"&amp;PlanMasine[[#This Row],[RN]])</f>
        <v>0</v>
      </c>
      <c r="R1850">
        <f>IFERROR(INDEX(REDOSLIJED!A:A,MATCH(PlanMasine[[#This Row],[KPL]],REDOSLIJED!B:B,0)),MAX(REDOSLIJED!A:A)+1)</f>
        <v>45</v>
      </c>
      <c r="S1850" s="9">
        <f>SUM($M$2:M1850)</f>
        <v>7.3909722222223388</v>
      </c>
      <c r="T1850" s="3">
        <f>PlanMasine[[#This Row],[Datum SAS]]-1</f>
        <v>45832</v>
      </c>
      <c r="U1850">
        <f>WEEKDAY(PlanMasine[[#This Row],[ZAVRŠETAK MAŠINSKE]],2)</f>
        <v>2</v>
      </c>
      <c r="V1850" s="3">
        <f>IF(WEEKDAY(PlanMasine[[#This Row],[Datum SAS]]-1,2)=7,PlanMasine[[#This Row],[Datum SAS]]-3,PlanMasine[[#This Row],[Datum SAS]]-1)</f>
        <v>45832</v>
      </c>
      <c r="W1850">
        <f>WEEKNUM(PlanMasine[[#This Row],[Column2]],1)</f>
        <v>26</v>
      </c>
    </row>
    <row r="1851" spans="1:23" x14ac:dyDescent="0.25">
      <c r="A1851">
        <v>1034548</v>
      </c>
      <c r="B1851">
        <v>3</v>
      </c>
      <c r="C1851">
        <v>1034572</v>
      </c>
      <c r="D1851" t="s">
        <v>2508</v>
      </c>
      <c r="E1851">
        <v>15</v>
      </c>
      <c r="F1851">
        <v>3</v>
      </c>
      <c r="G1851">
        <v>0</v>
      </c>
      <c r="H1851">
        <v>0</v>
      </c>
      <c r="I1851" t="s">
        <v>5</v>
      </c>
      <c r="J1851" t="s">
        <v>570</v>
      </c>
      <c r="K1851" t="s">
        <v>2506</v>
      </c>
      <c r="L1851" s="3">
        <v>45860</v>
      </c>
      <c r="M18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51" s="3">
        <v>45833</v>
      </c>
      <c r="O1851" s="5">
        <f>IFERROR((PlanMasine[[#This Row],[Norma]]/PlanMasine[[#This Row],[Q]])*(PlanMasine[[#This Row],[Q]]/SUMIF(C:C,PlanMasine[[#This Row],[RN]],B:B)*PlanMasine[[#This Row],[KPLQ]]),0)</f>
        <v>15</v>
      </c>
      <c r="P1851">
        <v>202818</v>
      </c>
      <c r="Q1851">
        <f>COUNTIF(PROMJENA!A:A,PlanMasine[[#This Row],[KPL]]&amp;"-"&amp;PlanMasine[[#This Row],[RN]])</f>
        <v>0</v>
      </c>
      <c r="R1851">
        <f>IFERROR(INDEX(REDOSLIJED!A:A,MATCH(PlanMasine[[#This Row],[KPL]],REDOSLIJED!B:B,0)),MAX(REDOSLIJED!A:A)+1)</f>
        <v>45</v>
      </c>
      <c r="S1851" s="9">
        <f>SUM($M$2:M1851)</f>
        <v>7.4013888888890058</v>
      </c>
      <c r="T1851" s="3">
        <f>PlanMasine[[#This Row],[Datum SAS]]-1</f>
        <v>45832</v>
      </c>
      <c r="U1851">
        <f>WEEKDAY(PlanMasine[[#This Row],[ZAVRŠETAK MAŠINSKE]],2)</f>
        <v>2</v>
      </c>
      <c r="V1851" s="3">
        <f>IF(WEEKDAY(PlanMasine[[#This Row],[Datum SAS]]-1,2)=7,PlanMasine[[#This Row],[Datum SAS]]-3,PlanMasine[[#This Row],[Datum SAS]]-1)</f>
        <v>45832</v>
      </c>
      <c r="W1851">
        <f>WEEKNUM(PlanMasine[[#This Row],[Column2]],1)</f>
        <v>26</v>
      </c>
    </row>
    <row r="1852" spans="1:23" x14ac:dyDescent="0.25">
      <c r="A1852">
        <v>1023464</v>
      </c>
      <c r="B1852">
        <v>1</v>
      </c>
      <c r="C1852">
        <v>1023287</v>
      </c>
      <c r="D1852" t="s">
        <v>1893</v>
      </c>
      <c r="E1852">
        <v>5</v>
      </c>
      <c r="F1852">
        <v>1</v>
      </c>
      <c r="G1852">
        <v>0</v>
      </c>
      <c r="H1852">
        <v>0</v>
      </c>
      <c r="I1852" t="s">
        <v>5</v>
      </c>
      <c r="J1852" t="s">
        <v>570</v>
      </c>
      <c r="K1852" t="s">
        <v>2196</v>
      </c>
      <c r="L1852" s="3">
        <v>45855</v>
      </c>
      <c r="M18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52" s="3">
        <v>45834</v>
      </c>
      <c r="O1852" s="5">
        <f>IFERROR((PlanMasine[[#This Row],[Norma]]/PlanMasine[[#This Row],[Q]])*(PlanMasine[[#This Row],[Q]]/SUMIF(C:C,PlanMasine[[#This Row],[RN]],B:B)*PlanMasine[[#This Row],[KPLQ]]),0)</f>
        <v>5</v>
      </c>
      <c r="P1852">
        <v>225716</v>
      </c>
      <c r="Q1852">
        <f>COUNTIF(PROMJENA!A:A,PlanMasine[[#This Row],[KPL]]&amp;"-"&amp;PlanMasine[[#This Row],[RN]])</f>
        <v>0</v>
      </c>
      <c r="R1852">
        <f>IFERROR(INDEX(REDOSLIJED!A:A,MATCH(PlanMasine[[#This Row],[KPL]],REDOSLIJED!B:B,0)),MAX(REDOSLIJED!A:A)+1)</f>
        <v>45</v>
      </c>
      <c r="S1852" s="9">
        <f>SUM($M$2:M1852)</f>
        <v>7.4048611111112281</v>
      </c>
      <c r="T1852" s="3">
        <f>PlanMasine[[#This Row],[Datum SAS]]-1</f>
        <v>45833</v>
      </c>
      <c r="U1852">
        <f>WEEKDAY(PlanMasine[[#This Row],[ZAVRŠETAK MAŠINSKE]],2)</f>
        <v>3</v>
      </c>
      <c r="V1852" s="3">
        <f>IF(WEEKDAY(PlanMasine[[#This Row],[Datum SAS]]-1,2)=7,PlanMasine[[#This Row],[Datum SAS]]-3,PlanMasine[[#This Row],[Datum SAS]]-1)</f>
        <v>45833</v>
      </c>
      <c r="W1852">
        <f>WEEKNUM(PlanMasine[[#This Row],[Column2]],1)</f>
        <v>26</v>
      </c>
    </row>
    <row r="1853" spans="1:23" x14ac:dyDescent="0.25">
      <c r="A1853">
        <v>1023464</v>
      </c>
      <c r="B1853">
        <v>1</v>
      </c>
      <c r="C1853">
        <v>1023301</v>
      </c>
      <c r="D1853" t="s">
        <v>1885</v>
      </c>
      <c r="E1853">
        <v>7</v>
      </c>
      <c r="F1853">
        <v>1</v>
      </c>
      <c r="G1853">
        <v>0</v>
      </c>
      <c r="H1853">
        <v>0</v>
      </c>
      <c r="I1853" t="s">
        <v>5</v>
      </c>
      <c r="J1853" t="s">
        <v>570</v>
      </c>
      <c r="K1853" t="s">
        <v>2196</v>
      </c>
      <c r="L1853" s="3">
        <v>45855</v>
      </c>
      <c r="M18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53" s="3">
        <v>45834</v>
      </c>
      <c r="O1853" s="5">
        <f>IFERROR((PlanMasine[[#This Row],[Norma]]/PlanMasine[[#This Row],[Q]])*(PlanMasine[[#This Row],[Q]]/SUMIF(C:C,PlanMasine[[#This Row],[RN]],B:B)*PlanMasine[[#This Row],[KPLQ]]),0)</f>
        <v>7</v>
      </c>
      <c r="P1853">
        <v>225730</v>
      </c>
      <c r="Q1853">
        <f>COUNTIF(PROMJENA!A:A,PlanMasine[[#This Row],[KPL]]&amp;"-"&amp;PlanMasine[[#This Row],[RN]])</f>
        <v>0</v>
      </c>
      <c r="R1853">
        <f>IFERROR(INDEX(REDOSLIJED!A:A,MATCH(PlanMasine[[#This Row],[KPL]],REDOSLIJED!B:B,0)),MAX(REDOSLIJED!A:A)+1)</f>
        <v>45</v>
      </c>
      <c r="S1853" s="9">
        <f>SUM($M$2:M1853)</f>
        <v>7.4097222222223396</v>
      </c>
      <c r="T1853" s="3">
        <f>PlanMasine[[#This Row],[Datum SAS]]-1</f>
        <v>45833</v>
      </c>
      <c r="U1853">
        <f>WEEKDAY(PlanMasine[[#This Row],[ZAVRŠETAK MAŠINSKE]],2)</f>
        <v>3</v>
      </c>
      <c r="V1853" s="3">
        <f>IF(WEEKDAY(PlanMasine[[#This Row],[Datum SAS]]-1,2)=7,PlanMasine[[#This Row],[Datum SAS]]-3,PlanMasine[[#This Row],[Datum SAS]]-1)</f>
        <v>45833</v>
      </c>
      <c r="W1853">
        <f>WEEKNUM(PlanMasine[[#This Row],[Column2]],1)</f>
        <v>26</v>
      </c>
    </row>
    <row r="1854" spans="1:23" x14ac:dyDescent="0.25">
      <c r="A1854">
        <v>1023464</v>
      </c>
      <c r="B1854">
        <v>1</v>
      </c>
      <c r="C1854">
        <v>1023311</v>
      </c>
      <c r="D1854" t="s">
        <v>1929</v>
      </c>
      <c r="E1854">
        <v>6</v>
      </c>
      <c r="F1854">
        <v>2</v>
      </c>
      <c r="G1854">
        <v>0</v>
      </c>
      <c r="H1854">
        <v>0</v>
      </c>
      <c r="I1854" t="s">
        <v>5</v>
      </c>
      <c r="J1854" t="s">
        <v>570</v>
      </c>
      <c r="K1854" t="s">
        <v>2196</v>
      </c>
      <c r="L1854" s="3">
        <v>45855</v>
      </c>
      <c r="M18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54" s="3">
        <v>45834</v>
      </c>
      <c r="O1854" s="5">
        <f>IFERROR((PlanMasine[[#This Row],[Norma]]/PlanMasine[[#This Row],[Q]])*(PlanMasine[[#This Row],[Q]]/SUMIF(C:C,PlanMasine[[#This Row],[RN]],B:B)*PlanMasine[[#This Row],[KPLQ]]),0)</f>
        <v>6</v>
      </c>
      <c r="P1854">
        <v>225740</v>
      </c>
      <c r="Q1854">
        <f>COUNTIF(PROMJENA!A:A,PlanMasine[[#This Row],[KPL]]&amp;"-"&amp;PlanMasine[[#This Row],[RN]])</f>
        <v>0</v>
      </c>
      <c r="R1854">
        <f>IFERROR(INDEX(REDOSLIJED!A:A,MATCH(PlanMasine[[#This Row],[KPL]],REDOSLIJED!B:B,0)),MAX(REDOSLIJED!A:A)+1)</f>
        <v>45</v>
      </c>
      <c r="S1854" s="9">
        <f>SUM($M$2:M1854)</f>
        <v>7.413888888889006</v>
      </c>
      <c r="T1854" s="3">
        <f>PlanMasine[[#This Row],[Datum SAS]]-1</f>
        <v>45833</v>
      </c>
      <c r="U1854">
        <f>WEEKDAY(PlanMasine[[#This Row],[ZAVRŠETAK MAŠINSKE]],2)</f>
        <v>3</v>
      </c>
      <c r="V1854" s="3">
        <f>IF(WEEKDAY(PlanMasine[[#This Row],[Datum SAS]]-1,2)=7,PlanMasine[[#This Row],[Datum SAS]]-3,PlanMasine[[#This Row],[Datum SAS]]-1)</f>
        <v>45833</v>
      </c>
      <c r="W1854">
        <f>WEEKNUM(PlanMasine[[#This Row],[Column2]],1)</f>
        <v>26</v>
      </c>
    </row>
    <row r="1855" spans="1:23" x14ac:dyDescent="0.25">
      <c r="A1855">
        <v>1023464</v>
      </c>
      <c r="B1855">
        <v>1</v>
      </c>
      <c r="C1855">
        <v>1023314</v>
      </c>
      <c r="D1855" t="s">
        <v>1882</v>
      </c>
      <c r="E1855">
        <v>10</v>
      </c>
      <c r="F1855">
        <v>2</v>
      </c>
      <c r="G1855">
        <v>0</v>
      </c>
      <c r="H1855">
        <v>0</v>
      </c>
      <c r="I1855" t="s">
        <v>5</v>
      </c>
      <c r="J1855" t="s">
        <v>570</v>
      </c>
      <c r="K1855" t="s">
        <v>2196</v>
      </c>
      <c r="L1855" s="3">
        <v>45855</v>
      </c>
      <c r="M18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55" s="3">
        <v>45834</v>
      </c>
      <c r="O1855" s="5">
        <f>IFERROR((PlanMasine[[#This Row],[Norma]]/PlanMasine[[#This Row],[Q]])*(PlanMasine[[#This Row],[Q]]/SUMIF(C:C,PlanMasine[[#This Row],[RN]],B:B)*PlanMasine[[#This Row],[KPLQ]]),0)</f>
        <v>10</v>
      </c>
      <c r="P1855">
        <v>225743</v>
      </c>
      <c r="Q1855">
        <f>COUNTIF(PROMJENA!A:A,PlanMasine[[#This Row],[KPL]]&amp;"-"&amp;PlanMasine[[#This Row],[RN]])</f>
        <v>0</v>
      </c>
      <c r="R1855">
        <f>IFERROR(INDEX(REDOSLIJED!A:A,MATCH(PlanMasine[[#This Row],[KPL]],REDOSLIJED!B:B,0)),MAX(REDOSLIJED!A:A)+1)</f>
        <v>45</v>
      </c>
      <c r="S1855" s="9">
        <f>SUM($M$2:M1855)</f>
        <v>7.4208333333334506</v>
      </c>
      <c r="T1855" s="3">
        <f>PlanMasine[[#This Row],[Datum SAS]]-1</f>
        <v>45833</v>
      </c>
      <c r="U1855">
        <f>WEEKDAY(PlanMasine[[#This Row],[ZAVRŠETAK MAŠINSKE]],2)</f>
        <v>3</v>
      </c>
      <c r="V1855" s="3">
        <f>IF(WEEKDAY(PlanMasine[[#This Row],[Datum SAS]]-1,2)=7,PlanMasine[[#This Row],[Datum SAS]]-3,PlanMasine[[#This Row],[Datum SAS]]-1)</f>
        <v>45833</v>
      </c>
      <c r="W1855">
        <f>WEEKNUM(PlanMasine[[#This Row],[Column2]],1)</f>
        <v>26</v>
      </c>
    </row>
    <row r="1856" spans="1:23" x14ac:dyDescent="0.25">
      <c r="A1856">
        <v>1023464</v>
      </c>
      <c r="B1856">
        <v>1</v>
      </c>
      <c r="C1856">
        <v>1023315</v>
      </c>
      <c r="D1856" t="s">
        <v>1881</v>
      </c>
      <c r="E1856">
        <v>4</v>
      </c>
      <c r="F1856">
        <v>1</v>
      </c>
      <c r="G1856">
        <v>0</v>
      </c>
      <c r="H1856">
        <v>0</v>
      </c>
      <c r="I1856" t="s">
        <v>5</v>
      </c>
      <c r="J1856" t="s">
        <v>570</v>
      </c>
      <c r="K1856" t="s">
        <v>2196</v>
      </c>
      <c r="L1856" s="3">
        <v>45855</v>
      </c>
      <c r="M18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856" s="3">
        <v>45834</v>
      </c>
      <c r="O1856" s="5">
        <f>IFERROR((PlanMasine[[#This Row],[Norma]]/PlanMasine[[#This Row],[Q]])*(PlanMasine[[#This Row],[Q]]/SUMIF(C:C,PlanMasine[[#This Row],[RN]],B:B)*PlanMasine[[#This Row],[KPLQ]]),0)</f>
        <v>4</v>
      </c>
      <c r="P1856">
        <v>225744</v>
      </c>
      <c r="Q1856">
        <f>COUNTIF(PROMJENA!A:A,PlanMasine[[#This Row],[KPL]]&amp;"-"&amp;PlanMasine[[#This Row],[RN]])</f>
        <v>0</v>
      </c>
      <c r="R1856">
        <f>IFERROR(INDEX(REDOSLIJED!A:A,MATCH(PlanMasine[[#This Row],[KPL]],REDOSLIJED!B:B,0)),MAX(REDOSLIJED!A:A)+1)</f>
        <v>45</v>
      </c>
      <c r="S1856" s="9">
        <f>SUM($M$2:M1856)</f>
        <v>7.4236111111112288</v>
      </c>
      <c r="T1856" s="3">
        <f>PlanMasine[[#This Row],[Datum SAS]]-1</f>
        <v>45833</v>
      </c>
      <c r="U1856">
        <f>WEEKDAY(PlanMasine[[#This Row],[ZAVRŠETAK MAŠINSKE]],2)</f>
        <v>3</v>
      </c>
      <c r="V1856" s="3">
        <f>IF(WEEKDAY(PlanMasine[[#This Row],[Datum SAS]]-1,2)=7,PlanMasine[[#This Row],[Datum SAS]]-3,PlanMasine[[#This Row],[Datum SAS]]-1)</f>
        <v>45833</v>
      </c>
      <c r="W1856">
        <f>WEEKNUM(PlanMasine[[#This Row],[Column2]],1)</f>
        <v>26</v>
      </c>
    </row>
    <row r="1857" spans="1:23" x14ac:dyDescent="0.25">
      <c r="A1857">
        <v>1023464</v>
      </c>
      <c r="B1857">
        <v>1</v>
      </c>
      <c r="C1857">
        <v>1023316</v>
      </c>
      <c r="D1857" t="s">
        <v>1880</v>
      </c>
      <c r="E1857">
        <v>4</v>
      </c>
      <c r="F1857">
        <v>1</v>
      </c>
      <c r="G1857">
        <v>0</v>
      </c>
      <c r="H1857">
        <v>0</v>
      </c>
      <c r="I1857" t="s">
        <v>5</v>
      </c>
      <c r="J1857" t="s">
        <v>570</v>
      </c>
      <c r="K1857" t="s">
        <v>2196</v>
      </c>
      <c r="L1857" s="3">
        <v>45855</v>
      </c>
      <c r="M18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857" s="3">
        <v>45834</v>
      </c>
      <c r="O1857" s="5">
        <f>IFERROR((PlanMasine[[#This Row],[Norma]]/PlanMasine[[#This Row],[Q]])*(PlanMasine[[#This Row],[Q]]/SUMIF(C:C,PlanMasine[[#This Row],[RN]],B:B)*PlanMasine[[#This Row],[KPLQ]]),0)</f>
        <v>4</v>
      </c>
      <c r="P1857">
        <v>225745</v>
      </c>
      <c r="Q1857">
        <f>COUNTIF(PROMJENA!A:A,PlanMasine[[#This Row],[KPL]]&amp;"-"&amp;PlanMasine[[#This Row],[RN]])</f>
        <v>0</v>
      </c>
      <c r="R1857">
        <f>IFERROR(INDEX(REDOSLIJED!A:A,MATCH(PlanMasine[[#This Row],[KPL]],REDOSLIJED!B:B,0)),MAX(REDOSLIJED!A:A)+1)</f>
        <v>45</v>
      </c>
      <c r="S1857" s="9">
        <f>SUM($M$2:M1857)</f>
        <v>7.4263888888890071</v>
      </c>
      <c r="T1857" s="3">
        <f>PlanMasine[[#This Row],[Datum SAS]]-1</f>
        <v>45833</v>
      </c>
      <c r="U1857">
        <f>WEEKDAY(PlanMasine[[#This Row],[ZAVRŠETAK MAŠINSKE]],2)</f>
        <v>3</v>
      </c>
      <c r="V1857" s="3">
        <f>IF(WEEKDAY(PlanMasine[[#This Row],[Datum SAS]]-1,2)=7,PlanMasine[[#This Row],[Datum SAS]]-3,PlanMasine[[#This Row],[Datum SAS]]-1)</f>
        <v>45833</v>
      </c>
      <c r="W1857">
        <f>WEEKNUM(PlanMasine[[#This Row],[Column2]],1)</f>
        <v>26</v>
      </c>
    </row>
    <row r="1858" spans="1:23" x14ac:dyDescent="0.25">
      <c r="A1858">
        <v>1023464</v>
      </c>
      <c r="B1858">
        <v>1</v>
      </c>
      <c r="C1858">
        <v>1023300</v>
      </c>
      <c r="D1858" t="s">
        <v>1886</v>
      </c>
      <c r="E1858">
        <v>7</v>
      </c>
      <c r="F1858">
        <v>1</v>
      </c>
      <c r="G1858">
        <v>0</v>
      </c>
      <c r="H1858">
        <v>0</v>
      </c>
      <c r="I1858" t="s">
        <v>5</v>
      </c>
      <c r="J1858" t="s">
        <v>570</v>
      </c>
      <c r="K1858" t="s">
        <v>2196</v>
      </c>
      <c r="L1858" s="3">
        <v>45855</v>
      </c>
      <c r="M18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58" s="3">
        <v>45834</v>
      </c>
      <c r="O1858" s="5">
        <f>IFERROR((PlanMasine[[#This Row],[Norma]]/PlanMasine[[#This Row],[Q]])*(PlanMasine[[#This Row],[Q]]/SUMIF(C:C,PlanMasine[[#This Row],[RN]],B:B)*PlanMasine[[#This Row],[KPLQ]]),0)</f>
        <v>7</v>
      </c>
      <c r="P1858">
        <v>225729</v>
      </c>
      <c r="Q1858">
        <f>COUNTIF(PROMJENA!A:A,PlanMasine[[#This Row],[KPL]]&amp;"-"&amp;PlanMasine[[#This Row],[RN]])</f>
        <v>0</v>
      </c>
      <c r="R1858">
        <f>IFERROR(INDEX(REDOSLIJED!A:A,MATCH(PlanMasine[[#This Row],[KPL]],REDOSLIJED!B:B,0)),MAX(REDOSLIJED!A:A)+1)</f>
        <v>45</v>
      </c>
      <c r="S1858" s="9">
        <f>SUM($M$2:M1858)</f>
        <v>7.4312500000001185</v>
      </c>
      <c r="T1858" s="3">
        <f>PlanMasine[[#This Row],[Datum SAS]]-1</f>
        <v>45833</v>
      </c>
      <c r="U1858">
        <f>WEEKDAY(PlanMasine[[#This Row],[ZAVRŠETAK MAŠINSKE]],2)</f>
        <v>3</v>
      </c>
      <c r="V1858" s="3">
        <f>IF(WEEKDAY(PlanMasine[[#This Row],[Datum SAS]]-1,2)=7,PlanMasine[[#This Row],[Datum SAS]]-3,PlanMasine[[#This Row],[Datum SAS]]-1)</f>
        <v>45833</v>
      </c>
      <c r="W1858">
        <f>WEEKNUM(PlanMasine[[#This Row],[Column2]],1)</f>
        <v>26</v>
      </c>
    </row>
    <row r="1859" spans="1:23" x14ac:dyDescent="0.25">
      <c r="A1859">
        <v>1023464</v>
      </c>
      <c r="B1859">
        <v>1</v>
      </c>
      <c r="C1859">
        <v>1023299</v>
      </c>
      <c r="D1859" t="s">
        <v>1887</v>
      </c>
      <c r="E1859">
        <v>7</v>
      </c>
      <c r="F1859">
        <v>1</v>
      </c>
      <c r="G1859">
        <v>0</v>
      </c>
      <c r="H1859">
        <v>0</v>
      </c>
      <c r="I1859" t="s">
        <v>5</v>
      </c>
      <c r="J1859" t="s">
        <v>570</v>
      </c>
      <c r="K1859" t="s">
        <v>2196</v>
      </c>
      <c r="L1859" s="3">
        <v>45855</v>
      </c>
      <c r="M18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59" s="3">
        <v>45834</v>
      </c>
      <c r="O1859" s="5">
        <f>IFERROR((PlanMasine[[#This Row],[Norma]]/PlanMasine[[#This Row],[Q]])*(PlanMasine[[#This Row],[Q]]/SUMIF(C:C,PlanMasine[[#This Row],[RN]],B:B)*PlanMasine[[#This Row],[KPLQ]]),0)</f>
        <v>7</v>
      </c>
      <c r="P1859">
        <v>225728</v>
      </c>
      <c r="Q1859">
        <f>COUNTIF(PROMJENA!A:A,PlanMasine[[#This Row],[KPL]]&amp;"-"&amp;PlanMasine[[#This Row],[RN]])</f>
        <v>0</v>
      </c>
      <c r="R1859">
        <f>IFERROR(INDEX(REDOSLIJED!A:A,MATCH(PlanMasine[[#This Row],[KPL]],REDOSLIJED!B:B,0)),MAX(REDOSLIJED!A:A)+1)</f>
        <v>45</v>
      </c>
      <c r="S1859" s="9">
        <f>SUM($M$2:M1859)</f>
        <v>7.4361111111112299</v>
      </c>
      <c r="T1859" s="3">
        <f>PlanMasine[[#This Row],[Datum SAS]]-1</f>
        <v>45833</v>
      </c>
      <c r="U1859">
        <f>WEEKDAY(PlanMasine[[#This Row],[ZAVRŠETAK MAŠINSKE]],2)</f>
        <v>3</v>
      </c>
      <c r="V1859" s="3">
        <f>IF(WEEKDAY(PlanMasine[[#This Row],[Datum SAS]]-1,2)=7,PlanMasine[[#This Row],[Datum SAS]]-3,PlanMasine[[#This Row],[Datum SAS]]-1)</f>
        <v>45833</v>
      </c>
      <c r="W1859">
        <f>WEEKNUM(PlanMasine[[#This Row],[Column2]],1)</f>
        <v>26</v>
      </c>
    </row>
    <row r="1860" spans="1:23" x14ac:dyDescent="0.25">
      <c r="A1860">
        <v>1023464</v>
      </c>
      <c r="B1860">
        <v>1</v>
      </c>
      <c r="C1860">
        <v>1023298</v>
      </c>
      <c r="D1860" t="s">
        <v>1888</v>
      </c>
      <c r="E1860">
        <v>7</v>
      </c>
      <c r="F1860">
        <v>1</v>
      </c>
      <c r="G1860">
        <v>0</v>
      </c>
      <c r="H1860">
        <v>0</v>
      </c>
      <c r="I1860" t="s">
        <v>5</v>
      </c>
      <c r="J1860" t="s">
        <v>570</v>
      </c>
      <c r="K1860" t="s">
        <v>2196</v>
      </c>
      <c r="L1860" s="3">
        <v>45855</v>
      </c>
      <c r="M18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60" s="3">
        <v>45834</v>
      </c>
      <c r="O1860" s="5">
        <f>IFERROR((PlanMasine[[#This Row],[Norma]]/PlanMasine[[#This Row],[Q]])*(PlanMasine[[#This Row],[Q]]/SUMIF(C:C,PlanMasine[[#This Row],[RN]],B:B)*PlanMasine[[#This Row],[KPLQ]]),0)</f>
        <v>7</v>
      </c>
      <c r="P1860">
        <v>225727</v>
      </c>
      <c r="Q1860">
        <f>COUNTIF(PROMJENA!A:A,PlanMasine[[#This Row],[KPL]]&amp;"-"&amp;PlanMasine[[#This Row],[RN]])</f>
        <v>0</v>
      </c>
      <c r="R1860">
        <f>IFERROR(INDEX(REDOSLIJED!A:A,MATCH(PlanMasine[[#This Row],[KPL]],REDOSLIJED!B:B,0)),MAX(REDOSLIJED!A:A)+1)</f>
        <v>45</v>
      </c>
      <c r="S1860" s="9">
        <f>SUM($M$2:M1860)</f>
        <v>7.4409722222223413</v>
      </c>
      <c r="T1860" s="3">
        <f>PlanMasine[[#This Row],[Datum SAS]]-1</f>
        <v>45833</v>
      </c>
      <c r="U1860">
        <f>WEEKDAY(PlanMasine[[#This Row],[ZAVRŠETAK MAŠINSKE]],2)</f>
        <v>3</v>
      </c>
      <c r="V1860" s="3">
        <f>IF(WEEKDAY(PlanMasine[[#This Row],[Datum SAS]]-1,2)=7,PlanMasine[[#This Row],[Datum SAS]]-3,PlanMasine[[#This Row],[Datum SAS]]-1)</f>
        <v>45833</v>
      </c>
      <c r="W1860">
        <f>WEEKNUM(PlanMasine[[#This Row],[Column2]],1)</f>
        <v>26</v>
      </c>
    </row>
    <row r="1861" spans="1:23" x14ac:dyDescent="0.25">
      <c r="A1861">
        <v>1023464</v>
      </c>
      <c r="B1861">
        <v>1</v>
      </c>
      <c r="C1861">
        <v>1023297</v>
      </c>
      <c r="D1861" t="s">
        <v>1889</v>
      </c>
      <c r="E1861">
        <v>7</v>
      </c>
      <c r="F1861">
        <v>1</v>
      </c>
      <c r="G1861">
        <v>0</v>
      </c>
      <c r="H1861">
        <v>0</v>
      </c>
      <c r="I1861" t="s">
        <v>5</v>
      </c>
      <c r="J1861" t="s">
        <v>570</v>
      </c>
      <c r="K1861" t="s">
        <v>2196</v>
      </c>
      <c r="L1861" s="3">
        <v>45855</v>
      </c>
      <c r="M18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61" s="3">
        <v>45834</v>
      </c>
      <c r="O1861" s="5">
        <f>IFERROR((PlanMasine[[#This Row],[Norma]]/PlanMasine[[#This Row],[Q]])*(PlanMasine[[#This Row],[Q]]/SUMIF(C:C,PlanMasine[[#This Row],[RN]],B:B)*PlanMasine[[#This Row],[KPLQ]]),0)</f>
        <v>7</v>
      </c>
      <c r="P1861">
        <v>225726</v>
      </c>
      <c r="Q1861">
        <f>COUNTIF(PROMJENA!A:A,PlanMasine[[#This Row],[KPL]]&amp;"-"&amp;PlanMasine[[#This Row],[RN]])</f>
        <v>0</v>
      </c>
      <c r="R1861">
        <f>IFERROR(INDEX(REDOSLIJED!A:A,MATCH(PlanMasine[[#This Row],[KPL]],REDOSLIJED!B:B,0)),MAX(REDOSLIJED!A:A)+1)</f>
        <v>45</v>
      </c>
      <c r="S1861" s="9">
        <f>SUM($M$2:M1861)</f>
        <v>7.4458333333334528</v>
      </c>
      <c r="T1861" s="3">
        <f>PlanMasine[[#This Row],[Datum SAS]]-1</f>
        <v>45833</v>
      </c>
      <c r="U1861">
        <f>WEEKDAY(PlanMasine[[#This Row],[ZAVRŠETAK MAŠINSKE]],2)</f>
        <v>3</v>
      </c>
      <c r="V1861" s="3">
        <f>IF(WEEKDAY(PlanMasine[[#This Row],[Datum SAS]]-1,2)=7,PlanMasine[[#This Row],[Datum SAS]]-3,PlanMasine[[#This Row],[Datum SAS]]-1)</f>
        <v>45833</v>
      </c>
      <c r="W1861">
        <f>WEEKNUM(PlanMasine[[#This Row],[Column2]],1)</f>
        <v>26</v>
      </c>
    </row>
    <row r="1862" spans="1:23" x14ac:dyDescent="0.25">
      <c r="A1862">
        <v>1023464</v>
      </c>
      <c r="B1862">
        <v>1</v>
      </c>
      <c r="C1862">
        <v>1023296</v>
      </c>
      <c r="D1862" t="s">
        <v>1890</v>
      </c>
      <c r="E1862">
        <v>7</v>
      </c>
      <c r="F1862">
        <v>1</v>
      </c>
      <c r="G1862">
        <v>0</v>
      </c>
      <c r="H1862">
        <v>0</v>
      </c>
      <c r="I1862" t="s">
        <v>5</v>
      </c>
      <c r="J1862" t="s">
        <v>570</v>
      </c>
      <c r="K1862" t="s">
        <v>2196</v>
      </c>
      <c r="L1862" s="3">
        <v>45855</v>
      </c>
      <c r="M18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62" s="3">
        <v>45834</v>
      </c>
      <c r="O1862" s="5">
        <f>IFERROR((PlanMasine[[#This Row],[Norma]]/PlanMasine[[#This Row],[Q]])*(PlanMasine[[#This Row],[Q]]/SUMIF(C:C,PlanMasine[[#This Row],[RN]],B:B)*PlanMasine[[#This Row],[KPLQ]]),0)</f>
        <v>7</v>
      </c>
      <c r="P1862">
        <v>225725</v>
      </c>
      <c r="Q1862">
        <f>COUNTIF(PROMJENA!A:A,PlanMasine[[#This Row],[KPL]]&amp;"-"&amp;PlanMasine[[#This Row],[RN]])</f>
        <v>0</v>
      </c>
      <c r="R1862">
        <f>IFERROR(INDEX(REDOSLIJED!A:A,MATCH(PlanMasine[[#This Row],[KPL]],REDOSLIJED!B:B,0)),MAX(REDOSLIJED!A:A)+1)</f>
        <v>45</v>
      </c>
      <c r="S1862" s="9">
        <f>SUM($M$2:M1862)</f>
        <v>7.4506944444445642</v>
      </c>
      <c r="T1862" s="3">
        <f>PlanMasine[[#This Row],[Datum SAS]]-1</f>
        <v>45833</v>
      </c>
      <c r="U1862">
        <f>WEEKDAY(PlanMasine[[#This Row],[ZAVRŠETAK MAŠINSKE]],2)</f>
        <v>3</v>
      </c>
      <c r="V1862" s="3">
        <f>IF(WEEKDAY(PlanMasine[[#This Row],[Datum SAS]]-1,2)=7,PlanMasine[[#This Row],[Datum SAS]]-3,PlanMasine[[#This Row],[Datum SAS]]-1)</f>
        <v>45833</v>
      </c>
      <c r="W1862">
        <f>WEEKNUM(PlanMasine[[#This Row],[Column2]],1)</f>
        <v>26</v>
      </c>
    </row>
    <row r="1863" spans="1:23" x14ac:dyDescent="0.25">
      <c r="A1863">
        <v>1023464</v>
      </c>
      <c r="B1863">
        <v>1</v>
      </c>
      <c r="C1863">
        <v>1023302</v>
      </c>
      <c r="D1863" t="s">
        <v>1883</v>
      </c>
      <c r="E1863">
        <v>3</v>
      </c>
      <c r="F1863">
        <v>1</v>
      </c>
      <c r="G1863">
        <v>0</v>
      </c>
      <c r="H1863">
        <v>0</v>
      </c>
      <c r="I1863" t="s">
        <v>5</v>
      </c>
      <c r="J1863" t="s">
        <v>570</v>
      </c>
      <c r="K1863" t="s">
        <v>2196</v>
      </c>
      <c r="L1863" s="3">
        <v>45855</v>
      </c>
      <c r="M18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863" s="3">
        <v>45834</v>
      </c>
      <c r="O1863" s="5">
        <f>IFERROR((PlanMasine[[#This Row],[Norma]]/PlanMasine[[#This Row],[Q]])*(PlanMasine[[#This Row],[Q]]/SUMIF(C:C,PlanMasine[[#This Row],[RN]],B:B)*PlanMasine[[#This Row],[KPLQ]]),0)</f>
        <v>3</v>
      </c>
      <c r="P1863">
        <v>225731</v>
      </c>
      <c r="Q1863">
        <f>COUNTIF(PROMJENA!A:A,PlanMasine[[#This Row],[KPL]]&amp;"-"&amp;PlanMasine[[#This Row],[RN]])</f>
        <v>0</v>
      </c>
      <c r="R1863">
        <f>IFERROR(INDEX(REDOSLIJED!A:A,MATCH(PlanMasine[[#This Row],[KPL]],REDOSLIJED!B:B,0)),MAX(REDOSLIJED!A:A)+1)</f>
        <v>45</v>
      </c>
      <c r="S1863" s="9">
        <f>SUM($M$2:M1863)</f>
        <v>7.4527777777778974</v>
      </c>
      <c r="T1863" s="3">
        <f>PlanMasine[[#This Row],[Datum SAS]]-1</f>
        <v>45833</v>
      </c>
      <c r="U1863">
        <f>WEEKDAY(PlanMasine[[#This Row],[ZAVRŠETAK MAŠINSKE]],2)</f>
        <v>3</v>
      </c>
      <c r="V1863" s="3">
        <f>IF(WEEKDAY(PlanMasine[[#This Row],[Datum SAS]]-1,2)=7,PlanMasine[[#This Row],[Datum SAS]]-3,PlanMasine[[#This Row],[Datum SAS]]-1)</f>
        <v>45833</v>
      </c>
      <c r="W1863">
        <f>WEEKNUM(PlanMasine[[#This Row],[Column2]],1)</f>
        <v>26</v>
      </c>
    </row>
    <row r="1864" spans="1:23" x14ac:dyDescent="0.25">
      <c r="A1864">
        <v>1023464</v>
      </c>
      <c r="B1864">
        <v>1</v>
      </c>
      <c r="C1864">
        <v>1023295</v>
      </c>
      <c r="D1864" t="s">
        <v>1891</v>
      </c>
      <c r="E1864">
        <v>5</v>
      </c>
      <c r="F1864">
        <v>1</v>
      </c>
      <c r="G1864">
        <v>0</v>
      </c>
      <c r="H1864">
        <v>0</v>
      </c>
      <c r="I1864" t="s">
        <v>5</v>
      </c>
      <c r="J1864" t="s">
        <v>570</v>
      </c>
      <c r="K1864" t="s">
        <v>2196</v>
      </c>
      <c r="L1864" s="3">
        <v>45855</v>
      </c>
      <c r="M18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64" s="3">
        <v>45834</v>
      </c>
      <c r="O1864" s="5">
        <f>IFERROR((PlanMasine[[#This Row],[Norma]]/PlanMasine[[#This Row],[Q]])*(PlanMasine[[#This Row],[Q]]/SUMIF(C:C,PlanMasine[[#This Row],[RN]],B:B)*PlanMasine[[#This Row],[KPLQ]]),0)</f>
        <v>5</v>
      </c>
      <c r="P1864">
        <v>225724</v>
      </c>
      <c r="Q1864">
        <f>COUNTIF(PROMJENA!A:A,PlanMasine[[#This Row],[KPL]]&amp;"-"&amp;PlanMasine[[#This Row],[RN]])</f>
        <v>0</v>
      </c>
      <c r="R1864">
        <f>IFERROR(INDEX(REDOSLIJED!A:A,MATCH(PlanMasine[[#This Row],[KPL]],REDOSLIJED!B:B,0)),MAX(REDOSLIJED!A:A)+1)</f>
        <v>45</v>
      </c>
      <c r="S1864" s="9">
        <f>SUM($M$2:M1864)</f>
        <v>7.4562500000001197</v>
      </c>
      <c r="T1864" s="3">
        <f>PlanMasine[[#This Row],[Datum SAS]]-1</f>
        <v>45833</v>
      </c>
      <c r="U1864">
        <f>WEEKDAY(PlanMasine[[#This Row],[ZAVRŠETAK MAŠINSKE]],2)</f>
        <v>3</v>
      </c>
      <c r="V1864" s="3">
        <f>IF(WEEKDAY(PlanMasine[[#This Row],[Datum SAS]]-1,2)=7,PlanMasine[[#This Row],[Datum SAS]]-3,PlanMasine[[#This Row],[Datum SAS]]-1)</f>
        <v>45833</v>
      </c>
      <c r="W1864">
        <f>WEEKNUM(PlanMasine[[#This Row],[Column2]],1)</f>
        <v>26</v>
      </c>
    </row>
    <row r="1865" spans="1:23" x14ac:dyDescent="0.25">
      <c r="A1865">
        <v>1023464</v>
      </c>
      <c r="B1865">
        <v>1</v>
      </c>
      <c r="C1865">
        <v>1023293</v>
      </c>
      <c r="D1865" t="s">
        <v>1892</v>
      </c>
      <c r="E1865">
        <v>10</v>
      </c>
      <c r="F1865">
        <v>2</v>
      </c>
      <c r="G1865">
        <v>0</v>
      </c>
      <c r="H1865">
        <v>0</v>
      </c>
      <c r="I1865" t="s">
        <v>5</v>
      </c>
      <c r="J1865" t="s">
        <v>570</v>
      </c>
      <c r="K1865" t="s">
        <v>2196</v>
      </c>
      <c r="L1865" s="3">
        <v>45855</v>
      </c>
      <c r="M18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65" s="3">
        <v>45834</v>
      </c>
      <c r="O1865" s="5">
        <f>IFERROR((PlanMasine[[#This Row],[Norma]]/PlanMasine[[#This Row],[Q]])*(PlanMasine[[#This Row],[Q]]/SUMIF(C:C,PlanMasine[[#This Row],[RN]],B:B)*PlanMasine[[#This Row],[KPLQ]]),0)</f>
        <v>10</v>
      </c>
      <c r="P1865">
        <v>225722</v>
      </c>
      <c r="Q1865">
        <f>COUNTIF(PROMJENA!A:A,PlanMasine[[#This Row],[KPL]]&amp;"-"&amp;PlanMasine[[#This Row],[RN]])</f>
        <v>0</v>
      </c>
      <c r="R1865">
        <f>IFERROR(INDEX(REDOSLIJED!A:A,MATCH(PlanMasine[[#This Row],[KPL]],REDOSLIJED!B:B,0)),MAX(REDOSLIJED!A:A)+1)</f>
        <v>45</v>
      </c>
      <c r="S1865" s="9">
        <f>SUM($M$2:M1865)</f>
        <v>7.4631944444445644</v>
      </c>
      <c r="T1865" s="3">
        <f>PlanMasine[[#This Row],[Datum SAS]]-1</f>
        <v>45833</v>
      </c>
      <c r="U1865">
        <f>WEEKDAY(PlanMasine[[#This Row],[ZAVRŠETAK MAŠINSKE]],2)</f>
        <v>3</v>
      </c>
      <c r="V1865" s="3">
        <f>IF(WEEKDAY(PlanMasine[[#This Row],[Datum SAS]]-1,2)=7,PlanMasine[[#This Row],[Datum SAS]]-3,PlanMasine[[#This Row],[Datum SAS]]-1)</f>
        <v>45833</v>
      </c>
      <c r="W1865">
        <f>WEEKNUM(PlanMasine[[#This Row],[Column2]],1)</f>
        <v>26</v>
      </c>
    </row>
    <row r="1866" spans="1:23" x14ac:dyDescent="0.25">
      <c r="A1866">
        <v>1023464</v>
      </c>
      <c r="B1866">
        <v>1</v>
      </c>
      <c r="C1866">
        <v>1023303</v>
      </c>
      <c r="D1866" t="s">
        <v>1894</v>
      </c>
      <c r="E1866">
        <v>3</v>
      </c>
      <c r="F1866">
        <v>1</v>
      </c>
      <c r="G1866">
        <v>0</v>
      </c>
      <c r="H1866">
        <v>0</v>
      </c>
      <c r="I1866" t="s">
        <v>5</v>
      </c>
      <c r="J1866" t="s">
        <v>570</v>
      </c>
      <c r="K1866" t="s">
        <v>2196</v>
      </c>
      <c r="L1866" s="3">
        <v>45855</v>
      </c>
      <c r="M18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866" s="3">
        <v>45834</v>
      </c>
      <c r="O1866" s="5">
        <f>IFERROR((PlanMasine[[#This Row],[Norma]]/PlanMasine[[#This Row],[Q]])*(PlanMasine[[#This Row],[Q]]/SUMIF(C:C,PlanMasine[[#This Row],[RN]],B:B)*PlanMasine[[#This Row],[KPLQ]]),0)</f>
        <v>3</v>
      </c>
      <c r="P1866">
        <v>225732</v>
      </c>
      <c r="Q1866">
        <f>COUNTIF(PROMJENA!A:A,PlanMasine[[#This Row],[KPL]]&amp;"-"&amp;PlanMasine[[#This Row],[RN]])</f>
        <v>0</v>
      </c>
      <c r="R1866">
        <f>IFERROR(INDEX(REDOSLIJED!A:A,MATCH(PlanMasine[[#This Row],[KPL]],REDOSLIJED!B:B,0)),MAX(REDOSLIJED!A:A)+1)</f>
        <v>45</v>
      </c>
      <c r="S1866" s="9">
        <f>SUM($M$2:M1866)</f>
        <v>7.4652777777778976</v>
      </c>
      <c r="T1866" s="3">
        <f>PlanMasine[[#This Row],[Datum SAS]]-1</f>
        <v>45833</v>
      </c>
      <c r="U1866">
        <f>WEEKDAY(PlanMasine[[#This Row],[ZAVRŠETAK MAŠINSKE]],2)</f>
        <v>3</v>
      </c>
      <c r="V1866" s="3">
        <f>IF(WEEKDAY(PlanMasine[[#This Row],[Datum SAS]]-1,2)=7,PlanMasine[[#This Row],[Datum SAS]]-3,PlanMasine[[#This Row],[Datum SAS]]-1)</f>
        <v>45833</v>
      </c>
      <c r="W1866">
        <f>WEEKNUM(PlanMasine[[#This Row],[Column2]],1)</f>
        <v>26</v>
      </c>
    </row>
    <row r="1867" spans="1:23" x14ac:dyDescent="0.25">
      <c r="A1867">
        <v>1023464</v>
      </c>
      <c r="B1867">
        <v>1</v>
      </c>
      <c r="C1867">
        <v>1023317</v>
      </c>
      <c r="D1867" t="s">
        <v>1879</v>
      </c>
      <c r="E1867">
        <v>8</v>
      </c>
      <c r="F1867">
        <v>2</v>
      </c>
      <c r="G1867">
        <v>0</v>
      </c>
      <c r="H1867">
        <v>0</v>
      </c>
      <c r="I1867" t="s">
        <v>5</v>
      </c>
      <c r="J1867" t="s">
        <v>570</v>
      </c>
      <c r="K1867" t="s">
        <v>2196</v>
      </c>
      <c r="L1867" s="3">
        <v>45855</v>
      </c>
      <c r="M18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67" s="3">
        <v>45834</v>
      </c>
      <c r="O1867" s="5">
        <f>IFERROR((PlanMasine[[#This Row],[Norma]]/PlanMasine[[#This Row],[Q]])*(PlanMasine[[#This Row],[Q]]/SUMIF(C:C,PlanMasine[[#This Row],[RN]],B:B)*PlanMasine[[#This Row],[KPLQ]]),0)</f>
        <v>8</v>
      </c>
      <c r="P1867">
        <v>225746</v>
      </c>
      <c r="Q1867">
        <f>COUNTIF(PROMJENA!A:A,PlanMasine[[#This Row],[KPL]]&amp;"-"&amp;PlanMasine[[#This Row],[RN]])</f>
        <v>0</v>
      </c>
      <c r="R1867">
        <f>IFERROR(INDEX(REDOSLIJED!A:A,MATCH(PlanMasine[[#This Row],[KPL]],REDOSLIJED!B:B,0)),MAX(REDOSLIJED!A:A)+1)</f>
        <v>45</v>
      </c>
      <c r="S1867" s="9">
        <f>SUM($M$2:M1867)</f>
        <v>7.4708333333334531</v>
      </c>
      <c r="T1867" s="3">
        <f>PlanMasine[[#This Row],[Datum SAS]]-1</f>
        <v>45833</v>
      </c>
      <c r="U1867">
        <f>WEEKDAY(PlanMasine[[#This Row],[ZAVRŠETAK MAŠINSKE]],2)</f>
        <v>3</v>
      </c>
      <c r="V1867" s="3">
        <f>IF(WEEKDAY(PlanMasine[[#This Row],[Datum SAS]]-1,2)=7,PlanMasine[[#This Row],[Datum SAS]]-3,PlanMasine[[#This Row],[Datum SAS]]-1)</f>
        <v>45833</v>
      </c>
      <c r="W1867">
        <f>WEEKNUM(PlanMasine[[#This Row],[Column2]],1)</f>
        <v>26</v>
      </c>
    </row>
    <row r="1868" spans="1:23" x14ac:dyDescent="0.25">
      <c r="A1868">
        <v>1023464</v>
      </c>
      <c r="B1868">
        <v>1</v>
      </c>
      <c r="C1868">
        <v>1023378</v>
      </c>
      <c r="D1868" t="s">
        <v>1908</v>
      </c>
      <c r="E1868">
        <v>15</v>
      </c>
      <c r="F1868">
        <v>3</v>
      </c>
      <c r="G1868">
        <v>0</v>
      </c>
      <c r="H1868">
        <v>0</v>
      </c>
      <c r="I1868" t="s">
        <v>5</v>
      </c>
      <c r="J1868" t="s">
        <v>570</v>
      </c>
      <c r="K1868" t="s">
        <v>2196</v>
      </c>
      <c r="L1868" s="3">
        <v>45855</v>
      </c>
      <c r="M18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68" s="3">
        <v>45834</v>
      </c>
      <c r="O1868" s="5">
        <f>IFERROR((PlanMasine[[#This Row],[Norma]]/PlanMasine[[#This Row],[Q]])*(PlanMasine[[#This Row],[Q]]/SUMIF(C:C,PlanMasine[[#This Row],[RN]],B:B)*PlanMasine[[#This Row],[KPLQ]]),0)</f>
        <v>15</v>
      </c>
      <c r="P1868">
        <v>225829</v>
      </c>
      <c r="Q1868">
        <f>COUNTIF(PROMJENA!A:A,PlanMasine[[#This Row],[KPL]]&amp;"-"&amp;PlanMasine[[#This Row],[RN]])</f>
        <v>0</v>
      </c>
      <c r="R1868">
        <f>IFERROR(INDEX(REDOSLIJED!A:A,MATCH(PlanMasine[[#This Row],[KPL]],REDOSLIJED!B:B,0)),MAX(REDOSLIJED!A:A)+1)</f>
        <v>45</v>
      </c>
      <c r="S1868" s="9">
        <f>SUM($M$2:M1868)</f>
        <v>7.4812500000001201</v>
      </c>
      <c r="T1868" s="3">
        <f>PlanMasine[[#This Row],[Datum SAS]]-1</f>
        <v>45833</v>
      </c>
      <c r="U1868">
        <f>WEEKDAY(PlanMasine[[#This Row],[ZAVRŠETAK MAŠINSKE]],2)</f>
        <v>3</v>
      </c>
      <c r="V1868" s="3">
        <f>IF(WEEKDAY(PlanMasine[[#This Row],[Datum SAS]]-1,2)=7,PlanMasine[[#This Row],[Datum SAS]]-3,PlanMasine[[#This Row],[Datum SAS]]-1)</f>
        <v>45833</v>
      </c>
      <c r="W1868">
        <f>WEEKNUM(PlanMasine[[#This Row],[Column2]],1)</f>
        <v>26</v>
      </c>
    </row>
    <row r="1869" spans="1:23" x14ac:dyDescent="0.25">
      <c r="A1869">
        <v>1023464</v>
      </c>
      <c r="B1869">
        <v>1</v>
      </c>
      <c r="C1869">
        <v>1023377</v>
      </c>
      <c r="D1869" t="s">
        <v>1897</v>
      </c>
      <c r="E1869">
        <v>15</v>
      </c>
      <c r="F1869">
        <v>3</v>
      </c>
      <c r="G1869">
        <v>0</v>
      </c>
      <c r="H1869">
        <v>0</v>
      </c>
      <c r="I1869" t="s">
        <v>5</v>
      </c>
      <c r="J1869" t="s">
        <v>570</v>
      </c>
      <c r="K1869" t="s">
        <v>2196</v>
      </c>
      <c r="L1869" s="3">
        <v>45855</v>
      </c>
      <c r="M18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69" s="3">
        <v>45834</v>
      </c>
      <c r="O1869" s="5">
        <f>IFERROR((PlanMasine[[#This Row],[Norma]]/PlanMasine[[#This Row],[Q]])*(PlanMasine[[#This Row],[Q]]/SUMIF(C:C,PlanMasine[[#This Row],[RN]],B:B)*PlanMasine[[#This Row],[KPLQ]]),0)</f>
        <v>15</v>
      </c>
      <c r="P1869">
        <v>225827</v>
      </c>
      <c r="Q1869">
        <f>COUNTIF(PROMJENA!A:A,PlanMasine[[#This Row],[KPL]]&amp;"-"&amp;PlanMasine[[#This Row],[RN]])</f>
        <v>0</v>
      </c>
      <c r="R1869">
        <f>IFERROR(INDEX(REDOSLIJED!A:A,MATCH(PlanMasine[[#This Row],[KPL]],REDOSLIJED!B:B,0)),MAX(REDOSLIJED!A:A)+1)</f>
        <v>45</v>
      </c>
      <c r="S1869" s="9">
        <f>SUM($M$2:M1869)</f>
        <v>7.491666666666787</v>
      </c>
      <c r="T1869" s="3">
        <f>PlanMasine[[#This Row],[Datum SAS]]-1</f>
        <v>45833</v>
      </c>
      <c r="U1869">
        <f>WEEKDAY(PlanMasine[[#This Row],[ZAVRŠETAK MAŠINSKE]],2)</f>
        <v>3</v>
      </c>
      <c r="V1869" s="3">
        <f>IF(WEEKDAY(PlanMasine[[#This Row],[Datum SAS]]-1,2)=7,PlanMasine[[#This Row],[Datum SAS]]-3,PlanMasine[[#This Row],[Datum SAS]]-1)</f>
        <v>45833</v>
      </c>
      <c r="W1869">
        <f>WEEKNUM(PlanMasine[[#This Row],[Column2]],1)</f>
        <v>26</v>
      </c>
    </row>
    <row r="1870" spans="1:23" x14ac:dyDescent="0.25">
      <c r="A1870">
        <v>1023464</v>
      </c>
      <c r="B1870">
        <v>1</v>
      </c>
      <c r="C1870">
        <v>1023480</v>
      </c>
      <c r="D1870" t="s">
        <v>1900</v>
      </c>
      <c r="E1870">
        <v>5</v>
      </c>
      <c r="F1870">
        <v>1</v>
      </c>
      <c r="G1870">
        <v>0</v>
      </c>
      <c r="H1870">
        <v>0</v>
      </c>
      <c r="I1870" t="s">
        <v>5</v>
      </c>
      <c r="J1870" t="s">
        <v>570</v>
      </c>
      <c r="K1870" t="s">
        <v>2196</v>
      </c>
      <c r="L1870" s="3">
        <v>45855</v>
      </c>
      <c r="M18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70" s="3">
        <v>45834</v>
      </c>
      <c r="O1870" s="5">
        <f>IFERROR((PlanMasine[[#This Row],[Norma]]/PlanMasine[[#This Row],[Q]])*(PlanMasine[[#This Row],[Q]]/SUMIF(C:C,PlanMasine[[#This Row],[RN]],B:B)*PlanMasine[[#This Row],[KPLQ]]),0)</f>
        <v>5</v>
      </c>
      <c r="P1870">
        <v>231740</v>
      </c>
      <c r="Q1870">
        <f>COUNTIF(PROMJENA!A:A,PlanMasine[[#This Row],[KPL]]&amp;"-"&amp;PlanMasine[[#This Row],[RN]])</f>
        <v>0</v>
      </c>
      <c r="R1870">
        <f>IFERROR(INDEX(REDOSLIJED!A:A,MATCH(PlanMasine[[#This Row],[KPL]],REDOSLIJED!B:B,0)),MAX(REDOSLIJED!A:A)+1)</f>
        <v>45</v>
      </c>
      <c r="S1870" s="9">
        <f>SUM($M$2:M1870)</f>
        <v>7.4951388888890094</v>
      </c>
      <c r="T1870" s="3">
        <f>PlanMasine[[#This Row],[Datum SAS]]-1</f>
        <v>45833</v>
      </c>
      <c r="U1870">
        <f>WEEKDAY(PlanMasine[[#This Row],[ZAVRŠETAK MAŠINSKE]],2)</f>
        <v>3</v>
      </c>
      <c r="V1870" s="3">
        <f>IF(WEEKDAY(PlanMasine[[#This Row],[Datum SAS]]-1,2)=7,PlanMasine[[#This Row],[Datum SAS]]-3,PlanMasine[[#This Row],[Datum SAS]]-1)</f>
        <v>45833</v>
      </c>
      <c r="W1870">
        <f>WEEKNUM(PlanMasine[[#This Row],[Column2]],1)</f>
        <v>26</v>
      </c>
    </row>
    <row r="1871" spans="1:23" x14ac:dyDescent="0.25">
      <c r="A1871">
        <v>1023464</v>
      </c>
      <c r="B1871">
        <v>1</v>
      </c>
      <c r="C1871">
        <v>1023375</v>
      </c>
      <c r="D1871" t="s">
        <v>1895</v>
      </c>
      <c r="E1871">
        <v>15</v>
      </c>
      <c r="F1871">
        <v>3</v>
      </c>
      <c r="G1871">
        <v>0</v>
      </c>
      <c r="H1871">
        <v>0</v>
      </c>
      <c r="I1871" t="s">
        <v>5</v>
      </c>
      <c r="J1871" t="s">
        <v>570</v>
      </c>
      <c r="K1871" t="s">
        <v>2196</v>
      </c>
      <c r="L1871" s="3">
        <v>45855</v>
      </c>
      <c r="M18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71" s="3">
        <v>45834</v>
      </c>
      <c r="O1871" s="5">
        <f>IFERROR((PlanMasine[[#This Row],[Norma]]/PlanMasine[[#This Row],[Q]])*(PlanMasine[[#This Row],[Q]]/SUMIF(C:C,PlanMasine[[#This Row],[RN]],B:B)*PlanMasine[[#This Row],[KPLQ]]),0)</f>
        <v>15</v>
      </c>
      <c r="P1871">
        <v>225825</v>
      </c>
      <c r="Q1871">
        <f>COUNTIF(PROMJENA!A:A,PlanMasine[[#This Row],[KPL]]&amp;"-"&amp;PlanMasine[[#This Row],[RN]])</f>
        <v>0</v>
      </c>
      <c r="R1871">
        <f>IFERROR(INDEX(REDOSLIJED!A:A,MATCH(PlanMasine[[#This Row],[KPL]],REDOSLIJED!B:B,0)),MAX(REDOSLIJED!A:A)+1)</f>
        <v>45</v>
      </c>
      <c r="S1871" s="9">
        <f>SUM($M$2:M1871)</f>
        <v>7.5055555555556763</v>
      </c>
      <c r="T1871" s="3">
        <f>PlanMasine[[#This Row],[Datum SAS]]-1</f>
        <v>45833</v>
      </c>
      <c r="U1871">
        <f>WEEKDAY(PlanMasine[[#This Row],[ZAVRŠETAK MAŠINSKE]],2)</f>
        <v>3</v>
      </c>
      <c r="V1871" s="3">
        <f>IF(WEEKDAY(PlanMasine[[#This Row],[Datum SAS]]-1,2)=7,PlanMasine[[#This Row],[Datum SAS]]-3,PlanMasine[[#This Row],[Datum SAS]]-1)</f>
        <v>45833</v>
      </c>
      <c r="W1871">
        <f>WEEKNUM(PlanMasine[[#This Row],[Column2]],1)</f>
        <v>26</v>
      </c>
    </row>
    <row r="1872" spans="1:23" x14ac:dyDescent="0.25">
      <c r="A1872">
        <v>1023464</v>
      </c>
      <c r="B1872">
        <v>1</v>
      </c>
      <c r="C1872">
        <v>1023364</v>
      </c>
      <c r="D1872" t="s">
        <v>1884</v>
      </c>
      <c r="E1872">
        <v>40</v>
      </c>
      <c r="F1872">
        <v>8</v>
      </c>
      <c r="G1872">
        <v>0</v>
      </c>
      <c r="H1872">
        <v>0</v>
      </c>
      <c r="I1872" t="s">
        <v>5</v>
      </c>
      <c r="J1872" t="s">
        <v>570</v>
      </c>
      <c r="K1872" t="s">
        <v>2196</v>
      </c>
      <c r="L1872" s="3">
        <v>45855</v>
      </c>
      <c r="M18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1872" s="3">
        <v>45834</v>
      </c>
      <c r="O1872" s="5">
        <f>IFERROR((PlanMasine[[#This Row],[Norma]]/PlanMasine[[#This Row],[Q]])*(PlanMasine[[#This Row],[Q]]/SUMIF(C:C,PlanMasine[[#This Row],[RN]],B:B)*PlanMasine[[#This Row],[KPLQ]]),0)</f>
        <v>40</v>
      </c>
      <c r="P1872">
        <v>225812</v>
      </c>
      <c r="Q1872">
        <f>COUNTIF(PROMJENA!A:A,PlanMasine[[#This Row],[KPL]]&amp;"-"&amp;PlanMasine[[#This Row],[RN]])</f>
        <v>0</v>
      </c>
      <c r="R1872">
        <f>IFERROR(INDEX(REDOSLIJED!A:A,MATCH(PlanMasine[[#This Row],[KPL]],REDOSLIJED!B:B,0)),MAX(REDOSLIJED!A:A)+1)</f>
        <v>45</v>
      </c>
      <c r="S1872" s="9">
        <f>SUM($M$2:M1872)</f>
        <v>7.533333333333454</v>
      </c>
      <c r="T1872" s="3">
        <f>PlanMasine[[#This Row],[Datum SAS]]-1</f>
        <v>45833</v>
      </c>
      <c r="U1872">
        <f>WEEKDAY(PlanMasine[[#This Row],[ZAVRŠETAK MAŠINSKE]],2)</f>
        <v>3</v>
      </c>
      <c r="V1872" s="3">
        <f>IF(WEEKDAY(PlanMasine[[#This Row],[Datum SAS]]-1,2)=7,PlanMasine[[#This Row],[Datum SAS]]-3,PlanMasine[[#This Row],[Datum SAS]]-1)</f>
        <v>45833</v>
      </c>
      <c r="W1872">
        <f>WEEKNUM(PlanMasine[[#This Row],[Column2]],1)</f>
        <v>26</v>
      </c>
    </row>
    <row r="1873" spans="1:23" x14ac:dyDescent="0.25">
      <c r="A1873">
        <v>1023464</v>
      </c>
      <c r="B1873">
        <v>1</v>
      </c>
      <c r="C1873">
        <v>1023348</v>
      </c>
      <c r="D1873" t="s">
        <v>2000</v>
      </c>
      <c r="E1873">
        <v>10</v>
      </c>
      <c r="F1873">
        <v>2</v>
      </c>
      <c r="G1873">
        <v>0</v>
      </c>
      <c r="H1873">
        <v>0</v>
      </c>
      <c r="I1873" t="s">
        <v>5</v>
      </c>
      <c r="J1873" t="s">
        <v>570</v>
      </c>
      <c r="K1873" t="s">
        <v>2196</v>
      </c>
      <c r="L1873" s="3">
        <v>45855</v>
      </c>
      <c r="M18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73" s="3">
        <v>45834</v>
      </c>
      <c r="O1873" s="5">
        <f>IFERROR((PlanMasine[[#This Row],[Norma]]/PlanMasine[[#This Row],[Q]])*(PlanMasine[[#This Row],[Q]]/SUMIF(C:C,PlanMasine[[#This Row],[RN]],B:B)*PlanMasine[[#This Row],[KPLQ]]),0)</f>
        <v>10</v>
      </c>
      <c r="P1873">
        <v>225802</v>
      </c>
      <c r="Q1873">
        <f>COUNTIF(PROMJENA!A:A,PlanMasine[[#This Row],[KPL]]&amp;"-"&amp;PlanMasine[[#This Row],[RN]])</f>
        <v>0</v>
      </c>
      <c r="R1873">
        <f>IFERROR(INDEX(REDOSLIJED!A:A,MATCH(PlanMasine[[#This Row],[KPL]],REDOSLIJED!B:B,0)),MAX(REDOSLIJED!A:A)+1)</f>
        <v>45</v>
      </c>
      <c r="S1873" s="9">
        <f>SUM($M$2:M1873)</f>
        <v>7.5402777777778986</v>
      </c>
      <c r="T1873" s="3">
        <f>PlanMasine[[#This Row],[Datum SAS]]-1</f>
        <v>45833</v>
      </c>
      <c r="U1873">
        <f>WEEKDAY(PlanMasine[[#This Row],[ZAVRŠETAK MAŠINSKE]],2)</f>
        <v>3</v>
      </c>
      <c r="V1873" s="3">
        <f>IF(WEEKDAY(PlanMasine[[#This Row],[Datum SAS]]-1,2)=7,PlanMasine[[#This Row],[Datum SAS]]-3,PlanMasine[[#This Row],[Datum SAS]]-1)</f>
        <v>45833</v>
      </c>
      <c r="W1873">
        <f>WEEKNUM(PlanMasine[[#This Row],[Column2]],1)</f>
        <v>26</v>
      </c>
    </row>
    <row r="1874" spans="1:23" x14ac:dyDescent="0.25">
      <c r="A1874">
        <v>1023464</v>
      </c>
      <c r="B1874">
        <v>1</v>
      </c>
      <c r="C1874">
        <v>1023347</v>
      </c>
      <c r="D1874" t="s">
        <v>2000</v>
      </c>
      <c r="E1874">
        <v>50</v>
      </c>
      <c r="F1874">
        <v>10</v>
      </c>
      <c r="G1874">
        <v>6</v>
      </c>
      <c r="H1874">
        <v>0</v>
      </c>
      <c r="I1874" t="s">
        <v>5</v>
      </c>
      <c r="J1874" t="s">
        <v>570</v>
      </c>
      <c r="K1874" t="s">
        <v>2196</v>
      </c>
      <c r="L1874" s="3">
        <v>45855</v>
      </c>
      <c r="M18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1874" s="3">
        <v>45834</v>
      </c>
      <c r="O1874" s="5">
        <f>IFERROR((PlanMasine[[#This Row],[Norma]]/PlanMasine[[#This Row],[Q]])*(PlanMasine[[#This Row],[Q]]/SUMIF(C:C,PlanMasine[[#This Row],[RN]],B:B)*PlanMasine[[#This Row],[KPLQ]]),0)</f>
        <v>50</v>
      </c>
      <c r="P1874">
        <v>225802</v>
      </c>
      <c r="Q1874">
        <f>COUNTIF(PROMJENA!A:A,PlanMasine[[#This Row],[KPL]]&amp;"-"&amp;PlanMasine[[#This Row],[RN]])</f>
        <v>0</v>
      </c>
      <c r="R1874">
        <f>IFERROR(INDEX(REDOSLIJED!A:A,MATCH(PlanMasine[[#This Row],[KPL]],REDOSLIJED!B:B,0)),MAX(REDOSLIJED!A:A)+1)</f>
        <v>45</v>
      </c>
      <c r="S1874" s="9">
        <f>SUM($M$2:M1874)</f>
        <v>7.575000000000121</v>
      </c>
      <c r="T1874" s="3">
        <f>PlanMasine[[#This Row],[Datum SAS]]-1</f>
        <v>45833</v>
      </c>
      <c r="U1874">
        <f>WEEKDAY(PlanMasine[[#This Row],[ZAVRŠETAK MAŠINSKE]],2)</f>
        <v>3</v>
      </c>
      <c r="V1874" s="3">
        <f>IF(WEEKDAY(PlanMasine[[#This Row],[Datum SAS]]-1,2)=7,PlanMasine[[#This Row],[Datum SAS]]-3,PlanMasine[[#This Row],[Datum SAS]]-1)</f>
        <v>45833</v>
      </c>
      <c r="W1874">
        <f>WEEKNUM(PlanMasine[[#This Row],[Column2]],1)</f>
        <v>26</v>
      </c>
    </row>
    <row r="1875" spans="1:23" x14ac:dyDescent="0.25">
      <c r="A1875">
        <v>1023464</v>
      </c>
      <c r="B1875">
        <v>1</v>
      </c>
      <c r="C1875">
        <v>1023337</v>
      </c>
      <c r="D1875" t="s">
        <v>1873</v>
      </c>
      <c r="E1875">
        <v>10</v>
      </c>
      <c r="F1875">
        <v>1</v>
      </c>
      <c r="G1875">
        <v>0</v>
      </c>
      <c r="H1875">
        <v>0</v>
      </c>
      <c r="I1875" t="s">
        <v>5</v>
      </c>
      <c r="J1875" t="s">
        <v>570</v>
      </c>
      <c r="K1875" t="s">
        <v>2196</v>
      </c>
      <c r="L1875" s="3">
        <v>45855</v>
      </c>
      <c r="M18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75" s="3">
        <v>45834</v>
      </c>
      <c r="O1875" s="5">
        <f>IFERROR((PlanMasine[[#This Row],[Norma]]/PlanMasine[[#This Row],[Q]])*(PlanMasine[[#This Row],[Q]]/SUMIF(C:C,PlanMasine[[#This Row],[RN]],B:B)*PlanMasine[[#This Row],[KPLQ]]),0)</f>
        <v>10</v>
      </c>
      <c r="P1875">
        <v>225778</v>
      </c>
      <c r="Q1875">
        <f>COUNTIF(PROMJENA!A:A,PlanMasine[[#This Row],[KPL]]&amp;"-"&amp;PlanMasine[[#This Row],[RN]])</f>
        <v>0</v>
      </c>
      <c r="R1875">
        <f>IFERROR(INDEX(REDOSLIJED!A:A,MATCH(PlanMasine[[#This Row],[KPL]],REDOSLIJED!B:B,0)),MAX(REDOSLIJED!A:A)+1)</f>
        <v>45</v>
      </c>
      <c r="S1875" s="9">
        <f>SUM($M$2:M1875)</f>
        <v>7.5819444444445656</v>
      </c>
      <c r="T1875" s="3">
        <f>PlanMasine[[#This Row],[Datum SAS]]-1</f>
        <v>45833</v>
      </c>
      <c r="U1875">
        <f>WEEKDAY(PlanMasine[[#This Row],[ZAVRŠETAK MAŠINSKE]],2)</f>
        <v>3</v>
      </c>
      <c r="V1875" s="3">
        <f>IF(WEEKDAY(PlanMasine[[#This Row],[Datum SAS]]-1,2)=7,PlanMasine[[#This Row],[Datum SAS]]-3,PlanMasine[[#This Row],[Datum SAS]]-1)</f>
        <v>45833</v>
      </c>
      <c r="W1875">
        <f>WEEKNUM(PlanMasine[[#This Row],[Column2]],1)</f>
        <v>26</v>
      </c>
    </row>
    <row r="1876" spans="1:23" x14ac:dyDescent="0.25">
      <c r="A1876">
        <v>1023464</v>
      </c>
      <c r="B1876">
        <v>1</v>
      </c>
      <c r="C1876">
        <v>1023478</v>
      </c>
      <c r="D1876" t="s">
        <v>1902</v>
      </c>
      <c r="E1876">
        <v>10</v>
      </c>
      <c r="F1876">
        <v>1</v>
      </c>
      <c r="G1876">
        <v>0</v>
      </c>
      <c r="H1876">
        <v>0</v>
      </c>
      <c r="I1876" t="s">
        <v>5</v>
      </c>
      <c r="J1876" t="s">
        <v>570</v>
      </c>
      <c r="K1876" t="s">
        <v>2196</v>
      </c>
      <c r="L1876" s="3">
        <v>45855</v>
      </c>
      <c r="M18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76" s="3">
        <v>45834</v>
      </c>
      <c r="O1876" s="5">
        <f>IFERROR((PlanMasine[[#This Row],[Norma]]/PlanMasine[[#This Row],[Q]])*(PlanMasine[[#This Row],[Q]]/SUMIF(C:C,PlanMasine[[#This Row],[RN]],B:B)*PlanMasine[[#This Row],[KPLQ]]),0)</f>
        <v>10</v>
      </c>
      <c r="P1876">
        <v>231738</v>
      </c>
      <c r="Q1876">
        <f>COUNTIF(PROMJENA!A:A,PlanMasine[[#This Row],[KPL]]&amp;"-"&amp;PlanMasine[[#This Row],[RN]])</f>
        <v>0</v>
      </c>
      <c r="R1876">
        <f>IFERROR(INDEX(REDOSLIJED!A:A,MATCH(PlanMasine[[#This Row],[KPL]],REDOSLIJED!B:B,0)),MAX(REDOSLIJED!A:A)+1)</f>
        <v>45</v>
      </c>
      <c r="S1876" s="9">
        <f>SUM($M$2:M1876)</f>
        <v>7.5888888888890103</v>
      </c>
      <c r="T1876" s="3">
        <f>PlanMasine[[#This Row],[Datum SAS]]-1</f>
        <v>45833</v>
      </c>
      <c r="U1876">
        <f>WEEKDAY(PlanMasine[[#This Row],[ZAVRŠETAK MAŠINSKE]],2)</f>
        <v>3</v>
      </c>
      <c r="V1876" s="3">
        <f>IF(WEEKDAY(PlanMasine[[#This Row],[Datum SAS]]-1,2)=7,PlanMasine[[#This Row],[Datum SAS]]-3,PlanMasine[[#This Row],[Datum SAS]]-1)</f>
        <v>45833</v>
      </c>
      <c r="W1876">
        <f>WEEKNUM(PlanMasine[[#This Row],[Column2]],1)</f>
        <v>26</v>
      </c>
    </row>
    <row r="1877" spans="1:23" x14ac:dyDescent="0.25">
      <c r="A1877">
        <v>1023464</v>
      </c>
      <c r="B1877">
        <v>1</v>
      </c>
      <c r="C1877">
        <v>1023336</v>
      </c>
      <c r="D1877" t="s">
        <v>1874</v>
      </c>
      <c r="E1877">
        <v>10</v>
      </c>
      <c r="F1877">
        <v>1</v>
      </c>
      <c r="G1877">
        <v>0</v>
      </c>
      <c r="H1877">
        <v>0</v>
      </c>
      <c r="I1877" t="s">
        <v>5</v>
      </c>
      <c r="J1877" t="s">
        <v>570</v>
      </c>
      <c r="K1877" t="s">
        <v>2196</v>
      </c>
      <c r="L1877" s="3">
        <v>45855</v>
      </c>
      <c r="M18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77" s="3">
        <v>45834</v>
      </c>
      <c r="O1877" s="5">
        <f>IFERROR((PlanMasine[[#This Row],[Norma]]/PlanMasine[[#This Row],[Q]])*(PlanMasine[[#This Row],[Q]]/SUMIF(C:C,PlanMasine[[#This Row],[RN]],B:B)*PlanMasine[[#This Row],[KPLQ]]),0)</f>
        <v>10</v>
      </c>
      <c r="P1877">
        <v>225777</v>
      </c>
      <c r="Q1877">
        <f>COUNTIF(PROMJENA!A:A,PlanMasine[[#This Row],[KPL]]&amp;"-"&amp;PlanMasine[[#This Row],[RN]])</f>
        <v>0</v>
      </c>
      <c r="R1877">
        <f>IFERROR(INDEX(REDOSLIJED!A:A,MATCH(PlanMasine[[#This Row],[KPL]],REDOSLIJED!B:B,0)),MAX(REDOSLIJED!A:A)+1)</f>
        <v>45</v>
      </c>
      <c r="S1877" s="9">
        <f>SUM($M$2:M1877)</f>
        <v>7.5958333333334549</v>
      </c>
      <c r="T1877" s="3">
        <f>PlanMasine[[#This Row],[Datum SAS]]-1</f>
        <v>45833</v>
      </c>
      <c r="U1877">
        <f>WEEKDAY(PlanMasine[[#This Row],[ZAVRŠETAK MAŠINSKE]],2)</f>
        <v>3</v>
      </c>
      <c r="V1877" s="3">
        <f>IF(WEEKDAY(PlanMasine[[#This Row],[Datum SAS]]-1,2)=7,PlanMasine[[#This Row],[Datum SAS]]-3,PlanMasine[[#This Row],[Datum SAS]]-1)</f>
        <v>45833</v>
      </c>
      <c r="W1877">
        <f>WEEKNUM(PlanMasine[[#This Row],[Column2]],1)</f>
        <v>26</v>
      </c>
    </row>
    <row r="1878" spans="1:23" x14ac:dyDescent="0.25">
      <c r="A1878">
        <v>1023464</v>
      </c>
      <c r="B1878">
        <v>1</v>
      </c>
      <c r="C1878">
        <v>1023476</v>
      </c>
      <c r="D1878" t="s">
        <v>1904</v>
      </c>
      <c r="E1878">
        <v>7</v>
      </c>
      <c r="F1878">
        <v>1</v>
      </c>
      <c r="G1878">
        <v>0</v>
      </c>
      <c r="H1878">
        <v>0</v>
      </c>
      <c r="I1878" t="s">
        <v>5</v>
      </c>
      <c r="J1878" t="s">
        <v>570</v>
      </c>
      <c r="K1878" t="s">
        <v>2196</v>
      </c>
      <c r="L1878" s="3">
        <v>45855</v>
      </c>
      <c r="M18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78" s="3">
        <v>45834</v>
      </c>
      <c r="O1878" s="5">
        <f>IFERROR((PlanMasine[[#This Row],[Norma]]/PlanMasine[[#This Row],[Q]])*(PlanMasine[[#This Row],[Q]]/SUMIF(C:C,PlanMasine[[#This Row],[RN]],B:B)*PlanMasine[[#This Row],[KPLQ]]),0)</f>
        <v>7</v>
      </c>
      <c r="P1878">
        <v>231736</v>
      </c>
      <c r="Q1878">
        <f>COUNTIF(PROMJENA!A:A,PlanMasine[[#This Row],[KPL]]&amp;"-"&amp;PlanMasine[[#This Row],[RN]])</f>
        <v>0</v>
      </c>
      <c r="R1878">
        <f>IFERROR(INDEX(REDOSLIJED!A:A,MATCH(PlanMasine[[#This Row],[KPL]],REDOSLIJED!B:B,0)),MAX(REDOSLIJED!A:A)+1)</f>
        <v>45</v>
      </c>
      <c r="S1878" s="9">
        <f>SUM($M$2:M1878)</f>
        <v>7.6006944444445663</v>
      </c>
      <c r="T1878" s="3">
        <f>PlanMasine[[#This Row],[Datum SAS]]-1</f>
        <v>45833</v>
      </c>
      <c r="U1878">
        <f>WEEKDAY(PlanMasine[[#This Row],[ZAVRŠETAK MAŠINSKE]],2)</f>
        <v>3</v>
      </c>
      <c r="V1878" s="3">
        <f>IF(WEEKDAY(PlanMasine[[#This Row],[Datum SAS]]-1,2)=7,PlanMasine[[#This Row],[Datum SAS]]-3,PlanMasine[[#This Row],[Datum SAS]]-1)</f>
        <v>45833</v>
      </c>
      <c r="W1878">
        <f>WEEKNUM(PlanMasine[[#This Row],[Column2]],1)</f>
        <v>26</v>
      </c>
    </row>
    <row r="1879" spans="1:23" x14ac:dyDescent="0.25">
      <c r="A1879">
        <v>1023464</v>
      </c>
      <c r="B1879">
        <v>1</v>
      </c>
      <c r="C1879">
        <v>1023479</v>
      </c>
      <c r="D1879" t="s">
        <v>1901</v>
      </c>
      <c r="E1879">
        <v>5</v>
      </c>
      <c r="F1879">
        <v>1</v>
      </c>
      <c r="G1879">
        <v>0</v>
      </c>
      <c r="H1879">
        <v>0</v>
      </c>
      <c r="I1879" t="s">
        <v>5</v>
      </c>
      <c r="J1879" t="s">
        <v>570</v>
      </c>
      <c r="K1879" t="s">
        <v>2196</v>
      </c>
      <c r="L1879" s="3">
        <v>45855</v>
      </c>
      <c r="M18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79" s="3">
        <v>45834</v>
      </c>
      <c r="O1879" s="5">
        <f>IFERROR((PlanMasine[[#This Row],[Norma]]/PlanMasine[[#This Row],[Q]])*(PlanMasine[[#This Row],[Q]]/SUMIF(C:C,PlanMasine[[#This Row],[RN]],B:B)*PlanMasine[[#This Row],[KPLQ]]),0)</f>
        <v>5</v>
      </c>
      <c r="P1879">
        <v>231739</v>
      </c>
      <c r="Q1879">
        <f>COUNTIF(PROMJENA!A:A,PlanMasine[[#This Row],[KPL]]&amp;"-"&amp;PlanMasine[[#This Row],[RN]])</f>
        <v>0</v>
      </c>
      <c r="R1879">
        <f>IFERROR(INDEX(REDOSLIJED!A:A,MATCH(PlanMasine[[#This Row],[KPL]],REDOSLIJED!B:B,0)),MAX(REDOSLIJED!A:A)+1)</f>
        <v>45</v>
      </c>
      <c r="S1879" s="9">
        <f>SUM($M$2:M1879)</f>
        <v>7.6041666666667886</v>
      </c>
      <c r="T1879" s="3">
        <f>PlanMasine[[#This Row],[Datum SAS]]-1</f>
        <v>45833</v>
      </c>
      <c r="U1879">
        <f>WEEKDAY(PlanMasine[[#This Row],[ZAVRŠETAK MAŠINSKE]],2)</f>
        <v>3</v>
      </c>
      <c r="V1879" s="3">
        <f>IF(WEEKDAY(PlanMasine[[#This Row],[Datum SAS]]-1,2)=7,PlanMasine[[#This Row],[Datum SAS]]-3,PlanMasine[[#This Row],[Datum SAS]]-1)</f>
        <v>45833</v>
      </c>
      <c r="W1879">
        <f>WEEKNUM(PlanMasine[[#This Row],[Column2]],1)</f>
        <v>26</v>
      </c>
    </row>
    <row r="1880" spans="1:23" x14ac:dyDescent="0.25">
      <c r="A1880">
        <v>1023464</v>
      </c>
      <c r="B1880">
        <v>1</v>
      </c>
      <c r="C1880">
        <v>1023477</v>
      </c>
      <c r="D1880" t="s">
        <v>1909</v>
      </c>
      <c r="E1880">
        <v>10</v>
      </c>
      <c r="F1880">
        <v>1</v>
      </c>
      <c r="G1880">
        <v>0</v>
      </c>
      <c r="H1880">
        <v>0</v>
      </c>
      <c r="I1880" t="s">
        <v>5</v>
      </c>
      <c r="J1880" t="s">
        <v>570</v>
      </c>
      <c r="K1880" t="s">
        <v>2196</v>
      </c>
      <c r="L1880" s="3">
        <v>45855</v>
      </c>
      <c r="M18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80" s="3">
        <v>45834</v>
      </c>
      <c r="O1880" s="5">
        <f>IFERROR((PlanMasine[[#This Row],[Norma]]/PlanMasine[[#This Row],[Q]])*(PlanMasine[[#This Row],[Q]]/SUMIF(C:C,PlanMasine[[#This Row],[RN]],B:B)*PlanMasine[[#This Row],[KPLQ]]),0)</f>
        <v>10</v>
      </c>
      <c r="P1880">
        <v>231737</v>
      </c>
      <c r="Q1880">
        <f>COUNTIF(PROMJENA!A:A,PlanMasine[[#This Row],[KPL]]&amp;"-"&amp;PlanMasine[[#This Row],[RN]])</f>
        <v>0</v>
      </c>
      <c r="R1880">
        <f>IFERROR(INDEX(REDOSLIJED!A:A,MATCH(PlanMasine[[#This Row],[KPL]],REDOSLIJED!B:B,0)),MAX(REDOSLIJED!A:A)+1)</f>
        <v>45</v>
      </c>
      <c r="S1880" s="9">
        <f>SUM($M$2:M1880)</f>
        <v>7.6111111111112333</v>
      </c>
      <c r="T1880" s="3">
        <f>PlanMasine[[#This Row],[Datum SAS]]-1</f>
        <v>45833</v>
      </c>
      <c r="U1880">
        <f>WEEKDAY(PlanMasine[[#This Row],[ZAVRŠETAK MAŠINSKE]],2)</f>
        <v>3</v>
      </c>
      <c r="V1880" s="3">
        <f>IF(WEEKDAY(PlanMasine[[#This Row],[Datum SAS]]-1,2)=7,PlanMasine[[#This Row],[Datum SAS]]-3,PlanMasine[[#This Row],[Datum SAS]]-1)</f>
        <v>45833</v>
      </c>
      <c r="W1880">
        <f>WEEKNUM(PlanMasine[[#This Row],[Column2]],1)</f>
        <v>26</v>
      </c>
    </row>
    <row r="1881" spans="1:23" x14ac:dyDescent="0.25">
      <c r="A1881">
        <v>1023464</v>
      </c>
      <c r="B1881">
        <v>1</v>
      </c>
      <c r="C1881">
        <v>1023382</v>
      </c>
      <c r="D1881" t="s">
        <v>1906</v>
      </c>
      <c r="E1881">
        <v>5</v>
      </c>
      <c r="F1881">
        <v>1</v>
      </c>
      <c r="G1881">
        <v>0</v>
      </c>
      <c r="H1881">
        <v>0</v>
      </c>
      <c r="I1881" t="s">
        <v>5</v>
      </c>
      <c r="J1881" t="s">
        <v>570</v>
      </c>
      <c r="K1881" t="s">
        <v>2196</v>
      </c>
      <c r="L1881" s="3">
        <v>45855</v>
      </c>
      <c r="M18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81" s="3">
        <v>45834</v>
      </c>
      <c r="O1881" s="5">
        <f>IFERROR((PlanMasine[[#This Row],[Norma]]/PlanMasine[[#This Row],[Q]])*(PlanMasine[[#This Row],[Q]]/SUMIF(C:C,PlanMasine[[#This Row],[RN]],B:B)*PlanMasine[[#This Row],[KPLQ]]),0)</f>
        <v>5</v>
      </c>
      <c r="P1881">
        <v>225836</v>
      </c>
      <c r="Q1881">
        <f>COUNTIF(PROMJENA!A:A,PlanMasine[[#This Row],[KPL]]&amp;"-"&amp;PlanMasine[[#This Row],[RN]])</f>
        <v>0</v>
      </c>
      <c r="R1881">
        <f>IFERROR(INDEX(REDOSLIJED!A:A,MATCH(PlanMasine[[#This Row],[KPL]],REDOSLIJED!B:B,0)),MAX(REDOSLIJED!A:A)+1)</f>
        <v>45</v>
      </c>
      <c r="S1881" s="9">
        <f>SUM($M$2:M1881)</f>
        <v>7.6145833333334556</v>
      </c>
      <c r="T1881" s="3">
        <f>PlanMasine[[#This Row],[Datum SAS]]-1</f>
        <v>45833</v>
      </c>
      <c r="U1881">
        <f>WEEKDAY(PlanMasine[[#This Row],[ZAVRŠETAK MAŠINSKE]],2)</f>
        <v>3</v>
      </c>
      <c r="V1881" s="3">
        <f>IF(WEEKDAY(PlanMasine[[#This Row],[Datum SAS]]-1,2)=7,PlanMasine[[#This Row],[Datum SAS]]-3,PlanMasine[[#This Row],[Datum SAS]]-1)</f>
        <v>45833</v>
      </c>
      <c r="W1881">
        <f>WEEKNUM(PlanMasine[[#This Row],[Column2]],1)</f>
        <v>26</v>
      </c>
    </row>
    <row r="1882" spans="1:23" x14ac:dyDescent="0.25">
      <c r="A1882">
        <v>1023464</v>
      </c>
      <c r="B1882">
        <v>1</v>
      </c>
      <c r="C1882">
        <v>1023481</v>
      </c>
      <c r="D1882" t="s">
        <v>1896</v>
      </c>
      <c r="E1882">
        <v>3</v>
      </c>
      <c r="F1882">
        <v>1</v>
      </c>
      <c r="G1882">
        <v>0</v>
      </c>
      <c r="H1882">
        <v>0</v>
      </c>
      <c r="I1882" t="s">
        <v>5</v>
      </c>
      <c r="J1882" t="s">
        <v>570</v>
      </c>
      <c r="K1882" t="s">
        <v>2196</v>
      </c>
      <c r="L1882" s="3">
        <v>45855</v>
      </c>
      <c r="M18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882" s="3">
        <v>45834</v>
      </c>
      <c r="O1882" s="5">
        <f>IFERROR((PlanMasine[[#This Row],[Norma]]/PlanMasine[[#This Row],[Q]])*(PlanMasine[[#This Row],[Q]]/SUMIF(C:C,PlanMasine[[#This Row],[RN]],B:B)*PlanMasine[[#This Row],[KPLQ]]),0)</f>
        <v>3</v>
      </c>
      <c r="P1882">
        <v>231741</v>
      </c>
      <c r="Q1882">
        <f>COUNTIF(PROMJENA!A:A,PlanMasine[[#This Row],[KPL]]&amp;"-"&amp;PlanMasine[[#This Row],[RN]])</f>
        <v>0</v>
      </c>
      <c r="R1882">
        <f>IFERROR(INDEX(REDOSLIJED!A:A,MATCH(PlanMasine[[#This Row],[KPL]],REDOSLIJED!B:B,0)),MAX(REDOSLIJED!A:A)+1)</f>
        <v>45</v>
      </c>
      <c r="S1882" s="9">
        <f>SUM($M$2:M1882)</f>
        <v>7.6166666666667888</v>
      </c>
      <c r="T1882" s="3">
        <f>PlanMasine[[#This Row],[Datum SAS]]-1</f>
        <v>45833</v>
      </c>
      <c r="U1882">
        <f>WEEKDAY(PlanMasine[[#This Row],[ZAVRŠETAK MAŠINSKE]],2)</f>
        <v>3</v>
      </c>
      <c r="V1882" s="3">
        <f>IF(WEEKDAY(PlanMasine[[#This Row],[Datum SAS]]-1,2)=7,PlanMasine[[#This Row],[Datum SAS]]-3,PlanMasine[[#This Row],[Datum SAS]]-1)</f>
        <v>45833</v>
      </c>
      <c r="W1882">
        <f>WEEKNUM(PlanMasine[[#This Row],[Column2]],1)</f>
        <v>26</v>
      </c>
    </row>
    <row r="1883" spans="1:23" x14ac:dyDescent="0.25">
      <c r="A1883">
        <v>1023464</v>
      </c>
      <c r="B1883">
        <v>1</v>
      </c>
      <c r="C1883">
        <v>1023331</v>
      </c>
      <c r="D1883" t="s">
        <v>1876</v>
      </c>
      <c r="E1883">
        <v>5</v>
      </c>
      <c r="F1883">
        <v>1</v>
      </c>
      <c r="G1883">
        <v>0</v>
      </c>
      <c r="H1883">
        <v>0</v>
      </c>
      <c r="I1883" t="s">
        <v>5</v>
      </c>
      <c r="J1883" t="s">
        <v>570</v>
      </c>
      <c r="K1883" t="s">
        <v>2196</v>
      </c>
      <c r="L1883" s="3">
        <v>45855</v>
      </c>
      <c r="M18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83" s="3">
        <v>45834</v>
      </c>
      <c r="O1883" s="5">
        <f>IFERROR((PlanMasine[[#This Row],[Norma]]/PlanMasine[[#This Row],[Q]])*(PlanMasine[[#This Row],[Q]]/SUMIF(C:C,PlanMasine[[#This Row],[RN]],B:B)*PlanMasine[[#This Row],[KPLQ]]),0)</f>
        <v>5</v>
      </c>
      <c r="P1883">
        <v>225772</v>
      </c>
      <c r="Q1883">
        <f>COUNTIF(PROMJENA!A:A,PlanMasine[[#This Row],[KPL]]&amp;"-"&amp;PlanMasine[[#This Row],[RN]])</f>
        <v>0</v>
      </c>
      <c r="R1883">
        <f>IFERROR(INDEX(REDOSLIJED!A:A,MATCH(PlanMasine[[#This Row],[KPL]],REDOSLIJED!B:B,0)),MAX(REDOSLIJED!A:A)+1)</f>
        <v>45</v>
      </c>
      <c r="S1883" s="9">
        <f>SUM($M$2:M1883)</f>
        <v>7.6201388888890111</v>
      </c>
      <c r="T1883" s="3">
        <f>PlanMasine[[#This Row],[Datum SAS]]-1</f>
        <v>45833</v>
      </c>
      <c r="U1883">
        <f>WEEKDAY(PlanMasine[[#This Row],[ZAVRŠETAK MAŠINSKE]],2)</f>
        <v>3</v>
      </c>
      <c r="V1883" s="3">
        <f>IF(WEEKDAY(PlanMasine[[#This Row],[Datum SAS]]-1,2)=7,PlanMasine[[#This Row],[Datum SAS]]-3,PlanMasine[[#This Row],[Datum SAS]]-1)</f>
        <v>45833</v>
      </c>
      <c r="W1883">
        <f>WEEKNUM(PlanMasine[[#This Row],[Column2]],1)</f>
        <v>26</v>
      </c>
    </row>
    <row r="1884" spans="1:23" x14ac:dyDescent="0.25">
      <c r="A1884">
        <v>1023464</v>
      </c>
      <c r="B1884">
        <v>1</v>
      </c>
      <c r="C1884">
        <v>1023326</v>
      </c>
      <c r="D1884" t="s">
        <v>1872</v>
      </c>
      <c r="E1884">
        <v>7</v>
      </c>
      <c r="F1884">
        <v>1</v>
      </c>
      <c r="G1884">
        <v>0</v>
      </c>
      <c r="H1884">
        <v>0</v>
      </c>
      <c r="I1884" t="s">
        <v>5</v>
      </c>
      <c r="J1884" t="s">
        <v>570</v>
      </c>
      <c r="K1884" t="s">
        <v>2196</v>
      </c>
      <c r="L1884" s="3">
        <v>45855</v>
      </c>
      <c r="M18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84" s="3">
        <v>45834</v>
      </c>
      <c r="O1884" s="5">
        <f>IFERROR((PlanMasine[[#This Row],[Norma]]/PlanMasine[[#This Row],[Q]])*(PlanMasine[[#This Row],[Q]]/SUMIF(C:C,PlanMasine[[#This Row],[RN]],B:B)*PlanMasine[[#This Row],[KPLQ]]),0)</f>
        <v>7</v>
      </c>
      <c r="P1884">
        <v>225758</v>
      </c>
      <c r="Q1884">
        <f>COUNTIF(PROMJENA!A:A,PlanMasine[[#This Row],[KPL]]&amp;"-"&amp;PlanMasine[[#This Row],[RN]])</f>
        <v>0</v>
      </c>
      <c r="R1884">
        <f>IFERROR(INDEX(REDOSLIJED!A:A,MATCH(PlanMasine[[#This Row],[KPL]],REDOSLIJED!B:B,0)),MAX(REDOSLIJED!A:A)+1)</f>
        <v>45</v>
      </c>
      <c r="S1884" s="9">
        <f>SUM($M$2:M1884)</f>
        <v>7.6250000000001226</v>
      </c>
      <c r="T1884" s="3">
        <f>PlanMasine[[#This Row],[Datum SAS]]-1</f>
        <v>45833</v>
      </c>
      <c r="U1884">
        <f>WEEKDAY(PlanMasine[[#This Row],[ZAVRŠETAK MAŠINSKE]],2)</f>
        <v>3</v>
      </c>
      <c r="V1884" s="3">
        <f>IF(WEEKDAY(PlanMasine[[#This Row],[Datum SAS]]-1,2)=7,PlanMasine[[#This Row],[Datum SAS]]-3,PlanMasine[[#This Row],[Datum SAS]]-1)</f>
        <v>45833</v>
      </c>
      <c r="W1884">
        <f>WEEKNUM(PlanMasine[[#This Row],[Column2]],1)</f>
        <v>26</v>
      </c>
    </row>
    <row r="1885" spans="1:23" x14ac:dyDescent="0.25">
      <c r="A1885">
        <v>1023464</v>
      </c>
      <c r="B1885">
        <v>1</v>
      </c>
      <c r="C1885">
        <v>1023325</v>
      </c>
      <c r="D1885" t="s">
        <v>1877</v>
      </c>
      <c r="E1885">
        <v>7</v>
      </c>
      <c r="F1885">
        <v>1</v>
      </c>
      <c r="G1885">
        <v>0</v>
      </c>
      <c r="H1885">
        <v>0</v>
      </c>
      <c r="I1885" t="s">
        <v>5</v>
      </c>
      <c r="J1885" t="s">
        <v>570</v>
      </c>
      <c r="K1885" t="s">
        <v>2196</v>
      </c>
      <c r="L1885" s="3">
        <v>45855</v>
      </c>
      <c r="M18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85" s="3">
        <v>45834</v>
      </c>
      <c r="O1885" s="5">
        <f>IFERROR((PlanMasine[[#This Row],[Norma]]/PlanMasine[[#This Row],[Q]])*(PlanMasine[[#This Row],[Q]]/SUMIF(C:C,PlanMasine[[#This Row],[RN]],B:B)*PlanMasine[[#This Row],[KPLQ]]),0)</f>
        <v>7</v>
      </c>
      <c r="P1885">
        <v>225756</v>
      </c>
      <c r="Q1885">
        <f>COUNTIF(PROMJENA!A:A,PlanMasine[[#This Row],[KPL]]&amp;"-"&amp;PlanMasine[[#This Row],[RN]])</f>
        <v>0</v>
      </c>
      <c r="R1885">
        <f>IFERROR(INDEX(REDOSLIJED!A:A,MATCH(PlanMasine[[#This Row],[KPL]],REDOSLIJED!B:B,0)),MAX(REDOSLIJED!A:A)+1)</f>
        <v>45</v>
      </c>
      <c r="S1885" s="9">
        <f>SUM($M$2:M1885)</f>
        <v>7.629861111111234</v>
      </c>
      <c r="T1885" s="3">
        <f>PlanMasine[[#This Row],[Datum SAS]]-1</f>
        <v>45833</v>
      </c>
      <c r="U1885">
        <f>WEEKDAY(PlanMasine[[#This Row],[ZAVRŠETAK MAŠINSKE]],2)</f>
        <v>3</v>
      </c>
      <c r="V1885" s="3">
        <f>IF(WEEKDAY(PlanMasine[[#This Row],[Datum SAS]]-1,2)=7,PlanMasine[[#This Row],[Datum SAS]]-3,PlanMasine[[#This Row],[Datum SAS]]-1)</f>
        <v>45833</v>
      </c>
      <c r="W1885">
        <f>WEEKNUM(PlanMasine[[#This Row],[Column2]],1)</f>
        <v>26</v>
      </c>
    </row>
    <row r="1886" spans="1:23" x14ac:dyDescent="0.25">
      <c r="A1886">
        <v>1023464</v>
      </c>
      <c r="B1886">
        <v>1</v>
      </c>
      <c r="C1886">
        <v>1023332</v>
      </c>
      <c r="D1886" t="s">
        <v>1875</v>
      </c>
      <c r="E1886">
        <v>5</v>
      </c>
      <c r="F1886">
        <v>1</v>
      </c>
      <c r="G1886">
        <v>0</v>
      </c>
      <c r="H1886">
        <v>0</v>
      </c>
      <c r="I1886" t="s">
        <v>5</v>
      </c>
      <c r="J1886" t="s">
        <v>570</v>
      </c>
      <c r="K1886" t="s">
        <v>2196</v>
      </c>
      <c r="L1886" s="3">
        <v>45855</v>
      </c>
      <c r="M18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86" s="3">
        <v>45834</v>
      </c>
      <c r="O1886" s="5">
        <f>IFERROR((PlanMasine[[#This Row],[Norma]]/PlanMasine[[#This Row],[Q]])*(PlanMasine[[#This Row],[Q]]/SUMIF(C:C,PlanMasine[[#This Row],[RN]],B:B)*PlanMasine[[#This Row],[KPLQ]]),0)</f>
        <v>5</v>
      </c>
      <c r="P1886">
        <v>225773</v>
      </c>
      <c r="Q1886">
        <f>COUNTIF(PROMJENA!A:A,PlanMasine[[#This Row],[KPL]]&amp;"-"&amp;PlanMasine[[#This Row],[RN]])</f>
        <v>0</v>
      </c>
      <c r="R1886">
        <f>IFERROR(INDEX(REDOSLIJED!A:A,MATCH(PlanMasine[[#This Row],[KPL]],REDOSLIJED!B:B,0)),MAX(REDOSLIJED!A:A)+1)</f>
        <v>45</v>
      </c>
      <c r="S1886" s="9">
        <f>SUM($M$2:M1886)</f>
        <v>7.6333333333334563</v>
      </c>
      <c r="T1886" s="3">
        <f>PlanMasine[[#This Row],[Datum SAS]]-1</f>
        <v>45833</v>
      </c>
      <c r="U1886">
        <f>WEEKDAY(PlanMasine[[#This Row],[ZAVRŠETAK MAŠINSKE]],2)</f>
        <v>3</v>
      </c>
      <c r="V1886" s="3">
        <f>IF(WEEKDAY(PlanMasine[[#This Row],[Datum SAS]]-1,2)=7,PlanMasine[[#This Row],[Datum SAS]]-3,PlanMasine[[#This Row],[Datum SAS]]-1)</f>
        <v>45833</v>
      </c>
      <c r="W1886">
        <f>WEEKNUM(PlanMasine[[#This Row],[Column2]],1)</f>
        <v>26</v>
      </c>
    </row>
    <row r="1887" spans="1:23" x14ac:dyDescent="0.25">
      <c r="A1887">
        <v>1023464</v>
      </c>
      <c r="B1887">
        <v>1</v>
      </c>
      <c r="C1887">
        <v>1023318</v>
      </c>
      <c r="D1887" t="s">
        <v>1878</v>
      </c>
      <c r="E1887">
        <v>8</v>
      </c>
      <c r="F1887">
        <v>2</v>
      </c>
      <c r="G1887">
        <v>0</v>
      </c>
      <c r="H1887">
        <v>0</v>
      </c>
      <c r="I1887" t="s">
        <v>5</v>
      </c>
      <c r="J1887" t="s">
        <v>570</v>
      </c>
      <c r="K1887" t="s">
        <v>2196</v>
      </c>
      <c r="L1887" s="3">
        <v>45855</v>
      </c>
      <c r="M18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887" s="3">
        <v>45834</v>
      </c>
      <c r="O1887" s="5">
        <f>IFERROR((PlanMasine[[#This Row],[Norma]]/PlanMasine[[#This Row],[Q]])*(PlanMasine[[#This Row],[Q]]/SUMIF(C:C,PlanMasine[[#This Row],[RN]],B:B)*PlanMasine[[#This Row],[KPLQ]]),0)</f>
        <v>8</v>
      </c>
      <c r="P1887">
        <v>225747</v>
      </c>
      <c r="Q1887">
        <f>COUNTIF(PROMJENA!A:A,PlanMasine[[#This Row],[KPL]]&amp;"-"&amp;PlanMasine[[#This Row],[RN]])</f>
        <v>0</v>
      </c>
      <c r="R1887">
        <f>IFERROR(INDEX(REDOSLIJED!A:A,MATCH(PlanMasine[[#This Row],[KPL]],REDOSLIJED!B:B,0)),MAX(REDOSLIJED!A:A)+1)</f>
        <v>45</v>
      </c>
      <c r="S1887" s="9">
        <f>SUM($M$2:M1887)</f>
        <v>7.6388888888890119</v>
      </c>
      <c r="T1887" s="3">
        <f>PlanMasine[[#This Row],[Datum SAS]]-1</f>
        <v>45833</v>
      </c>
      <c r="U1887">
        <f>WEEKDAY(PlanMasine[[#This Row],[ZAVRŠETAK MAŠINSKE]],2)</f>
        <v>3</v>
      </c>
      <c r="V1887" s="3">
        <f>IF(WEEKDAY(PlanMasine[[#This Row],[Datum SAS]]-1,2)=7,PlanMasine[[#This Row],[Datum SAS]]-3,PlanMasine[[#This Row],[Datum SAS]]-1)</f>
        <v>45833</v>
      </c>
      <c r="W1887">
        <f>WEEKNUM(PlanMasine[[#This Row],[Column2]],1)</f>
        <v>26</v>
      </c>
    </row>
    <row r="1888" spans="1:23" x14ac:dyDescent="0.25">
      <c r="A1888">
        <v>1023464</v>
      </c>
      <c r="B1888">
        <v>1</v>
      </c>
      <c r="C1888">
        <v>1023475</v>
      </c>
      <c r="D1888" t="s">
        <v>1905</v>
      </c>
      <c r="E1888">
        <v>7</v>
      </c>
      <c r="F1888">
        <v>1</v>
      </c>
      <c r="G1888">
        <v>0</v>
      </c>
      <c r="H1888">
        <v>0</v>
      </c>
      <c r="I1888" t="s">
        <v>5</v>
      </c>
      <c r="J1888" t="s">
        <v>570</v>
      </c>
      <c r="K1888" t="s">
        <v>2196</v>
      </c>
      <c r="L1888" s="3">
        <v>45855</v>
      </c>
      <c r="M18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888" s="3">
        <v>45834</v>
      </c>
      <c r="O1888" s="5">
        <f>IFERROR((PlanMasine[[#This Row],[Norma]]/PlanMasine[[#This Row],[Q]])*(PlanMasine[[#This Row],[Q]]/SUMIF(C:C,PlanMasine[[#This Row],[RN]],B:B)*PlanMasine[[#This Row],[KPLQ]]),0)</f>
        <v>7</v>
      </c>
      <c r="P1888">
        <v>231735</v>
      </c>
      <c r="Q1888">
        <f>COUNTIF(PROMJENA!A:A,PlanMasine[[#This Row],[KPL]]&amp;"-"&amp;PlanMasine[[#This Row],[RN]])</f>
        <v>0</v>
      </c>
      <c r="R1888">
        <f>IFERROR(INDEX(REDOSLIJED!A:A,MATCH(PlanMasine[[#This Row],[KPL]],REDOSLIJED!B:B,0)),MAX(REDOSLIJED!A:A)+1)</f>
        <v>45</v>
      </c>
      <c r="S1888" s="9">
        <f>SUM($M$2:M1888)</f>
        <v>7.6437500000001233</v>
      </c>
      <c r="T1888" s="3">
        <f>PlanMasine[[#This Row],[Datum SAS]]-1</f>
        <v>45833</v>
      </c>
      <c r="U1888">
        <f>WEEKDAY(PlanMasine[[#This Row],[ZAVRŠETAK MAŠINSKE]],2)</f>
        <v>3</v>
      </c>
      <c r="V1888" s="3">
        <f>IF(WEEKDAY(PlanMasine[[#This Row],[Datum SAS]]-1,2)=7,PlanMasine[[#This Row],[Datum SAS]]-3,PlanMasine[[#This Row],[Datum SAS]]-1)</f>
        <v>45833</v>
      </c>
      <c r="W1888">
        <f>WEEKNUM(PlanMasine[[#This Row],[Column2]],1)</f>
        <v>26</v>
      </c>
    </row>
    <row r="1889" spans="1:23" x14ac:dyDescent="0.25">
      <c r="A1889">
        <v>1023464</v>
      </c>
      <c r="B1889">
        <v>1</v>
      </c>
      <c r="C1889">
        <v>1023483</v>
      </c>
      <c r="D1889" t="s">
        <v>1899</v>
      </c>
      <c r="E1889">
        <v>3</v>
      </c>
      <c r="F1889">
        <v>1</v>
      </c>
      <c r="G1889">
        <v>0</v>
      </c>
      <c r="H1889">
        <v>0</v>
      </c>
      <c r="I1889" t="s">
        <v>5</v>
      </c>
      <c r="J1889" t="s">
        <v>570</v>
      </c>
      <c r="K1889" t="s">
        <v>2196</v>
      </c>
      <c r="L1889" s="3">
        <v>45855</v>
      </c>
      <c r="M18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889" s="3">
        <v>45834</v>
      </c>
      <c r="O1889" s="5">
        <f>IFERROR((PlanMasine[[#This Row],[Norma]]/PlanMasine[[#This Row],[Q]])*(PlanMasine[[#This Row],[Q]]/SUMIF(C:C,PlanMasine[[#This Row],[RN]],B:B)*PlanMasine[[#This Row],[KPLQ]]),0)</f>
        <v>3</v>
      </c>
      <c r="P1889">
        <v>231743</v>
      </c>
      <c r="Q1889">
        <f>COUNTIF(PROMJENA!A:A,PlanMasine[[#This Row],[KPL]]&amp;"-"&amp;PlanMasine[[#This Row],[RN]])</f>
        <v>0</v>
      </c>
      <c r="R1889">
        <f>IFERROR(INDEX(REDOSLIJED!A:A,MATCH(PlanMasine[[#This Row],[KPL]],REDOSLIJED!B:B,0)),MAX(REDOSLIJED!A:A)+1)</f>
        <v>45</v>
      </c>
      <c r="S1889" s="9">
        <f>SUM($M$2:M1889)</f>
        <v>7.6458333333334565</v>
      </c>
      <c r="T1889" s="3">
        <f>PlanMasine[[#This Row],[Datum SAS]]-1</f>
        <v>45833</v>
      </c>
      <c r="U1889">
        <f>WEEKDAY(PlanMasine[[#This Row],[ZAVRŠETAK MAŠINSKE]],2)</f>
        <v>3</v>
      </c>
      <c r="V1889" s="3">
        <f>IF(WEEKDAY(PlanMasine[[#This Row],[Datum SAS]]-1,2)=7,PlanMasine[[#This Row],[Datum SAS]]-3,PlanMasine[[#This Row],[Datum SAS]]-1)</f>
        <v>45833</v>
      </c>
      <c r="W1889">
        <f>WEEKNUM(PlanMasine[[#This Row],[Column2]],1)</f>
        <v>26</v>
      </c>
    </row>
    <row r="1890" spans="1:23" x14ac:dyDescent="0.25">
      <c r="A1890">
        <v>1023464</v>
      </c>
      <c r="B1890">
        <v>1</v>
      </c>
      <c r="C1890">
        <v>1023484</v>
      </c>
      <c r="D1890" t="s">
        <v>1898</v>
      </c>
      <c r="E1890">
        <v>3</v>
      </c>
      <c r="F1890">
        <v>1</v>
      </c>
      <c r="G1890">
        <v>0</v>
      </c>
      <c r="H1890">
        <v>0</v>
      </c>
      <c r="I1890" t="s">
        <v>5</v>
      </c>
      <c r="J1890" t="s">
        <v>570</v>
      </c>
      <c r="K1890" t="s">
        <v>2196</v>
      </c>
      <c r="L1890" s="3">
        <v>45855</v>
      </c>
      <c r="M18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890" s="3">
        <v>45834</v>
      </c>
      <c r="O1890" s="5">
        <f>IFERROR((PlanMasine[[#This Row],[Norma]]/PlanMasine[[#This Row],[Q]])*(PlanMasine[[#This Row],[Q]]/SUMIF(C:C,PlanMasine[[#This Row],[RN]],B:B)*PlanMasine[[#This Row],[KPLQ]]),0)</f>
        <v>3</v>
      </c>
      <c r="P1890">
        <v>231744</v>
      </c>
      <c r="Q1890">
        <f>COUNTIF(PROMJENA!A:A,PlanMasine[[#This Row],[KPL]]&amp;"-"&amp;PlanMasine[[#This Row],[RN]])</f>
        <v>0</v>
      </c>
      <c r="R1890">
        <f>IFERROR(INDEX(REDOSLIJED!A:A,MATCH(PlanMasine[[#This Row],[KPL]],REDOSLIJED!B:B,0)),MAX(REDOSLIJED!A:A)+1)</f>
        <v>45</v>
      </c>
      <c r="S1890" s="9">
        <f>SUM($M$2:M1890)</f>
        <v>7.6479166666667897</v>
      </c>
      <c r="T1890" s="3">
        <f>PlanMasine[[#This Row],[Datum SAS]]-1</f>
        <v>45833</v>
      </c>
      <c r="U1890">
        <f>WEEKDAY(PlanMasine[[#This Row],[ZAVRŠETAK MAŠINSKE]],2)</f>
        <v>3</v>
      </c>
      <c r="V1890" s="3">
        <f>IF(WEEKDAY(PlanMasine[[#This Row],[Datum SAS]]-1,2)=7,PlanMasine[[#This Row],[Datum SAS]]-3,PlanMasine[[#This Row],[Datum SAS]]-1)</f>
        <v>45833</v>
      </c>
      <c r="W1890">
        <f>WEEKNUM(PlanMasine[[#This Row],[Column2]],1)</f>
        <v>26</v>
      </c>
    </row>
    <row r="1891" spans="1:23" x14ac:dyDescent="0.25">
      <c r="A1891">
        <v>1023464</v>
      </c>
      <c r="B1891">
        <v>1</v>
      </c>
      <c r="C1891">
        <v>1023473</v>
      </c>
      <c r="D1891" t="s">
        <v>1931</v>
      </c>
      <c r="E1891">
        <v>20</v>
      </c>
      <c r="F1891">
        <v>1</v>
      </c>
      <c r="G1891">
        <v>0</v>
      </c>
      <c r="H1891">
        <v>0</v>
      </c>
      <c r="I1891" t="s">
        <v>5</v>
      </c>
      <c r="J1891" t="s">
        <v>570</v>
      </c>
      <c r="K1891" t="s">
        <v>2196</v>
      </c>
      <c r="L1891" s="3">
        <v>45855</v>
      </c>
      <c r="M18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891" s="3">
        <v>45834</v>
      </c>
      <c r="O1891" s="5">
        <f>IFERROR((PlanMasine[[#This Row],[Norma]]/PlanMasine[[#This Row],[Q]])*(PlanMasine[[#This Row],[Q]]/SUMIF(C:C,PlanMasine[[#This Row],[RN]],B:B)*PlanMasine[[#This Row],[KPLQ]]),0)</f>
        <v>20</v>
      </c>
      <c r="P1891">
        <v>231733</v>
      </c>
      <c r="Q1891">
        <f>COUNTIF(PROMJENA!A:A,PlanMasine[[#This Row],[KPL]]&amp;"-"&amp;PlanMasine[[#This Row],[RN]])</f>
        <v>0</v>
      </c>
      <c r="R1891">
        <f>IFERROR(INDEX(REDOSLIJED!A:A,MATCH(PlanMasine[[#This Row],[KPL]],REDOSLIJED!B:B,0)),MAX(REDOSLIJED!A:A)+1)</f>
        <v>45</v>
      </c>
      <c r="S1891" s="9">
        <f>SUM($M$2:M1891)</f>
        <v>7.661805555555679</v>
      </c>
      <c r="T1891" s="3">
        <f>PlanMasine[[#This Row],[Datum SAS]]-1</f>
        <v>45833</v>
      </c>
      <c r="U1891">
        <f>WEEKDAY(PlanMasine[[#This Row],[ZAVRŠETAK MAŠINSKE]],2)</f>
        <v>3</v>
      </c>
      <c r="V1891" s="3">
        <f>IF(WEEKDAY(PlanMasine[[#This Row],[Datum SAS]]-1,2)=7,PlanMasine[[#This Row],[Datum SAS]]-3,PlanMasine[[#This Row],[Datum SAS]]-1)</f>
        <v>45833</v>
      </c>
      <c r="W1891">
        <f>WEEKNUM(PlanMasine[[#This Row],[Column2]],1)</f>
        <v>26</v>
      </c>
    </row>
    <row r="1892" spans="1:23" x14ac:dyDescent="0.25">
      <c r="A1892">
        <v>1023464</v>
      </c>
      <c r="B1892">
        <v>1</v>
      </c>
      <c r="C1892">
        <v>1023380</v>
      </c>
      <c r="D1892" t="s">
        <v>1907</v>
      </c>
      <c r="E1892">
        <v>6</v>
      </c>
      <c r="F1892">
        <v>2</v>
      </c>
      <c r="G1892">
        <v>0</v>
      </c>
      <c r="H1892">
        <v>0</v>
      </c>
      <c r="I1892" t="s">
        <v>5</v>
      </c>
      <c r="J1892" t="s">
        <v>570</v>
      </c>
      <c r="K1892" t="s">
        <v>2196</v>
      </c>
      <c r="L1892" s="3">
        <v>45855</v>
      </c>
      <c r="M18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892" s="3">
        <v>45834</v>
      </c>
      <c r="O1892" s="5">
        <f>IFERROR((PlanMasine[[#This Row],[Norma]]/PlanMasine[[#This Row],[Q]])*(PlanMasine[[#This Row],[Q]]/SUMIF(C:C,PlanMasine[[#This Row],[RN]],B:B)*PlanMasine[[#This Row],[KPLQ]]),0)</f>
        <v>6</v>
      </c>
      <c r="P1892">
        <v>225831</v>
      </c>
      <c r="Q1892">
        <f>COUNTIF(PROMJENA!A:A,PlanMasine[[#This Row],[KPL]]&amp;"-"&amp;PlanMasine[[#This Row],[RN]])</f>
        <v>0</v>
      </c>
      <c r="R1892">
        <f>IFERROR(INDEX(REDOSLIJED!A:A,MATCH(PlanMasine[[#This Row],[KPL]],REDOSLIJED!B:B,0)),MAX(REDOSLIJED!A:A)+1)</f>
        <v>45</v>
      </c>
      <c r="S1892" s="9">
        <f>SUM($M$2:M1892)</f>
        <v>7.6659722222223454</v>
      </c>
      <c r="T1892" s="3">
        <f>PlanMasine[[#This Row],[Datum SAS]]-1</f>
        <v>45833</v>
      </c>
      <c r="U1892">
        <f>WEEKDAY(PlanMasine[[#This Row],[ZAVRŠETAK MAŠINSKE]],2)</f>
        <v>3</v>
      </c>
      <c r="V1892" s="3">
        <f>IF(WEEKDAY(PlanMasine[[#This Row],[Datum SAS]]-1,2)=7,PlanMasine[[#This Row],[Datum SAS]]-3,PlanMasine[[#This Row],[Datum SAS]]-1)</f>
        <v>45833</v>
      </c>
      <c r="W1892">
        <f>WEEKNUM(PlanMasine[[#This Row],[Column2]],1)</f>
        <v>26</v>
      </c>
    </row>
    <row r="1893" spans="1:23" x14ac:dyDescent="0.25">
      <c r="A1893">
        <v>1023464</v>
      </c>
      <c r="B1893">
        <v>1</v>
      </c>
      <c r="C1893">
        <v>1023376</v>
      </c>
      <c r="D1893" t="s">
        <v>1903</v>
      </c>
      <c r="E1893">
        <v>15</v>
      </c>
      <c r="F1893">
        <v>3</v>
      </c>
      <c r="G1893">
        <v>0</v>
      </c>
      <c r="H1893">
        <v>0</v>
      </c>
      <c r="I1893" t="s">
        <v>5</v>
      </c>
      <c r="J1893" t="s">
        <v>570</v>
      </c>
      <c r="K1893" t="s">
        <v>2196</v>
      </c>
      <c r="L1893" s="3">
        <v>45855</v>
      </c>
      <c r="M18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893" s="3">
        <v>45834</v>
      </c>
      <c r="O1893" s="5">
        <f>IFERROR((PlanMasine[[#This Row],[Norma]]/PlanMasine[[#This Row],[Q]])*(PlanMasine[[#This Row],[Q]]/SUMIF(C:C,PlanMasine[[#This Row],[RN]],B:B)*PlanMasine[[#This Row],[KPLQ]]),0)</f>
        <v>15</v>
      </c>
      <c r="P1893">
        <v>225826</v>
      </c>
      <c r="Q1893">
        <f>COUNTIF(PROMJENA!A:A,PlanMasine[[#This Row],[KPL]]&amp;"-"&amp;PlanMasine[[#This Row],[RN]])</f>
        <v>0</v>
      </c>
      <c r="R1893">
        <f>IFERROR(INDEX(REDOSLIJED!A:A,MATCH(PlanMasine[[#This Row],[KPL]],REDOSLIJED!B:B,0)),MAX(REDOSLIJED!A:A)+1)</f>
        <v>45</v>
      </c>
      <c r="S1893" s="9">
        <f>SUM($M$2:M1893)</f>
        <v>7.6763888888890124</v>
      </c>
      <c r="T1893" s="3">
        <f>PlanMasine[[#This Row],[Datum SAS]]-1</f>
        <v>45833</v>
      </c>
      <c r="U1893">
        <f>WEEKDAY(PlanMasine[[#This Row],[ZAVRŠETAK MAŠINSKE]],2)</f>
        <v>3</v>
      </c>
      <c r="V1893" s="3">
        <f>IF(WEEKDAY(PlanMasine[[#This Row],[Datum SAS]]-1,2)=7,PlanMasine[[#This Row],[Datum SAS]]-3,PlanMasine[[#This Row],[Datum SAS]]-1)</f>
        <v>45833</v>
      </c>
      <c r="W1893">
        <f>WEEKNUM(PlanMasine[[#This Row],[Column2]],1)</f>
        <v>26</v>
      </c>
    </row>
    <row r="1894" spans="1:23" x14ac:dyDescent="0.25">
      <c r="A1894">
        <v>1026734</v>
      </c>
      <c r="B1894">
        <v>1</v>
      </c>
      <c r="C1894">
        <v>1026714</v>
      </c>
      <c r="D1894" t="s">
        <v>2216</v>
      </c>
      <c r="E1894">
        <v>5</v>
      </c>
      <c r="F1894">
        <v>1</v>
      </c>
      <c r="G1894">
        <v>0</v>
      </c>
      <c r="H1894">
        <v>0</v>
      </c>
      <c r="I1894" t="s">
        <v>5</v>
      </c>
      <c r="J1894" t="s">
        <v>570</v>
      </c>
      <c r="K1894" t="s">
        <v>1801</v>
      </c>
      <c r="L1894" s="3">
        <v>45841</v>
      </c>
      <c r="M18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94" s="3">
        <v>45834</v>
      </c>
      <c r="O1894" s="5">
        <f>IFERROR((PlanMasine[[#This Row],[Norma]]/PlanMasine[[#This Row],[Q]])*(PlanMasine[[#This Row],[Q]]/SUMIF(C:C,PlanMasine[[#This Row],[RN]],B:B)*PlanMasine[[#This Row],[KPLQ]]),0)</f>
        <v>5</v>
      </c>
      <c r="P1894">
        <v>155374</v>
      </c>
      <c r="Q1894">
        <f>COUNTIF(PROMJENA!A:A,PlanMasine[[#This Row],[KPL]]&amp;"-"&amp;PlanMasine[[#This Row],[RN]])</f>
        <v>0</v>
      </c>
      <c r="R1894">
        <f>IFERROR(INDEX(REDOSLIJED!A:A,MATCH(PlanMasine[[#This Row],[KPL]],REDOSLIJED!B:B,0)),MAX(REDOSLIJED!A:A)+1)</f>
        <v>45</v>
      </c>
      <c r="S1894" s="9">
        <f>SUM($M$2:M1894)</f>
        <v>7.6798611111112347</v>
      </c>
      <c r="T1894" s="3">
        <f>PlanMasine[[#This Row],[Datum SAS]]-1</f>
        <v>45833</v>
      </c>
      <c r="U1894">
        <f>WEEKDAY(PlanMasine[[#This Row],[ZAVRŠETAK MAŠINSKE]],2)</f>
        <v>3</v>
      </c>
      <c r="V1894" s="3">
        <f>IF(WEEKDAY(PlanMasine[[#This Row],[Datum SAS]]-1,2)=7,PlanMasine[[#This Row],[Datum SAS]]-3,PlanMasine[[#This Row],[Datum SAS]]-1)</f>
        <v>45833</v>
      </c>
      <c r="W1894">
        <f>WEEKNUM(PlanMasine[[#This Row],[Column2]],1)</f>
        <v>26</v>
      </c>
    </row>
    <row r="1895" spans="1:23" x14ac:dyDescent="0.25">
      <c r="A1895">
        <v>1028916</v>
      </c>
      <c r="B1895">
        <v>1</v>
      </c>
      <c r="C1895">
        <v>1028891</v>
      </c>
      <c r="D1895" t="s">
        <v>1912</v>
      </c>
      <c r="E1895">
        <v>10</v>
      </c>
      <c r="F1895">
        <v>1</v>
      </c>
      <c r="G1895">
        <v>0</v>
      </c>
      <c r="H1895">
        <v>0</v>
      </c>
      <c r="I1895" t="s">
        <v>5</v>
      </c>
      <c r="J1895" t="s">
        <v>570</v>
      </c>
      <c r="K1895" t="s">
        <v>2200</v>
      </c>
      <c r="L1895" s="3">
        <v>45855</v>
      </c>
      <c r="M18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95" s="3">
        <v>45834</v>
      </c>
      <c r="O1895" s="5">
        <f>IFERROR((PlanMasine[[#This Row],[Norma]]/PlanMasine[[#This Row],[Q]])*(PlanMasine[[#This Row],[Q]]/SUMIF(C:C,PlanMasine[[#This Row],[RN]],B:B)*PlanMasine[[#This Row],[KPLQ]]),0)</f>
        <v>10</v>
      </c>
      <c r="P1895">
        <v>224061</v>
      </c>
      <c r="Q1895">
        <f>COUNTIF(PROMJENA!A:A,PlanMasine[[#This Row],[KPL]]&amp;"-"&amp;PlanMasine[[#This Row],[RN]])</f>
        <v>0</v>
      </c>
      <c r="R1895">
        <f>IFERROR(INDEX(REDOSLIJED!A:A,MATCH(PlanMasine[[#This Row],[KPL]],REDOSLIJED!B:B,0)),MAX(REDOSLIJED!A:A)+1)</f>
        <v>45</v>
      </c>
      <c r="S1895" s="9">
        <f>SUM($M$2:M1895)</f>
        <v>7.6868055555556793</v>
      </c>
      <c r="T1895" s="3">
        <f>PlanMasine[[#This Row],[Datum SAS]]-1</f>
        <v>45833</v>
      </c>
      <c r="U1895">
        <f>WEEKDAY(PlanMasine[[#This Row],[ZAVRŠETAK MAŠINSKE]],2)</f>
        <v>3</v>
      </c>
      <c r="V1895" s="3">
        <f>IF(WEEKDAY(PlanMasine[[#This Row],[Datum SAS]]-1,2)=7,PlanMasine[[#This Row],[Datum SAS]]-3,PlanMasine[[#This Row],[Datum SAS]]-1)</f>
        <v>45833</v>
      </c>
      <c r="W1895">
        <f>WEEKNUM(PlanMasine[[#This Row],[Column2]],1)</f>
        <v>26</v>
      </c>
    </row>
    <row r="1896" spans="1:23" x14ac:dyDescent="0.25">
      <c r="A1896">
        <v>1028916</v>
      </c>
      <c r="B1896">
        <v>1</v>
      </c>
      <c r="C1896">
        <v>1028893</v>
      </c>
      <c r="D1896" t="s">
        <v>1914</v>
      </c>
      <c r="E1896">
        <v>10</v>
      </c>
      <c r="F1896">
        <v>1</v>
      </c>
      <c r="G1896">
        <v>0</v>
      </c>
      <c r="H1896">
        <v>0</v>
      </c>
      <c r="I1896" t="s">
        <v>5</v>
      </c>
      <c r="J1896" t="s">
        <v>570</v>
      </c>
      <c r="K1896" t="s">
        <v>2200</v>
      </c>
      <c r="L1896" s="3">
        <v>45855</v>
      </c>
      <c r="M18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96" s="3">
        <v>45834</v>
      </c>
      <c r="O1896" s="5">
        <f>IFERROR((PlanMasine[[#This Row],[Norma]]/PlanMasine[[#This Row],[Q]])*(PlanMasine[[#This Row],[Q]]/SUMIF(C:C,PlanMasine[[#This Row],[RN]],B:B)*PlanMasine[[#This Row],[KPLQ]]),0)</f>
        <v>10</v>
      </c>
      <c r="P1896">
        <v>224063</v>
      </c>
      <c r="Q1896">
        <f>COUNTIF(PROMJENA!A:A,PlanMasine[[#This Row],[KPL]]&amp;"-"&amp;PlanMasine[[#This Row],[RN]])</f>
        <v>0</v>
      </c>
      <c r="R1896">
        <f>IFERROR(INDEX(REDOSLIJED!A:A,MATCH(PlanMasine[[#This Row],[KPL]],REDOSLIJED!B:B,0)),MAX(REDOSLIJED!A:A)+1)</f>
        <v>45</v>
      </c>
      <c r="S1896" s="9">
        <f>SUM($M$2:M1896)</f>
        <v>7.693750000000124</v>
      </c>
      <c r="T1896" s="3">
        <f>PlanMasine[[#This Row],[Datum SAS]]-1</f>
        <v>45833</v>
      </c>
      <c r="U1896">
        <f>WEEKDAY(PlanMasine[[#This Row],[ZAVRŠETAK MAŠINSKE]],2)</f>
        <v>3</v>
      </c>
      <c r="V1896" s="3">
        <f>IF(WEEKDAY(PlanMasine[[#This Row],[Datum SAS]]-1,2)=7,PlanMasine[[#This Row],[Datum SAS]]-3,PlanMasine[[#This Row],[Datum SAS]]-1)</f>
        <v>45833</v>
      </c>
      <c r="W1896">
        <f>WEEKNUM(PlanMasine[[#This Row],[Column2]],1)</f>
        <v>26</v>
      </c>
    </row>
    <row r="1897" spans="1:23" x14ac:dyDescent="0.25">
      <c r="A1897">
        <v>1028916</v>
      </c>
      <c r="B1897">
        <v>1</v>
      </c>
      <c r="C1897">
        <v>1028894</v>
      </c>
      <c r="D1897" t="s">
        <v>1915</v>
      </c>
      <c r="E1897">
        <v>5</v>
      </c>
      <c r="F1897">
        <v>1</v>
      </c>
      <c r="G1897">
        <v>0</v>
      </c>
      <c r="H1897">
        <v>0</v>
      </c>
      <c r="I1897" t="s">
        <v>5</v>
      </c>
      <c r="J1897" t="s">
        <v>570</v>
      </c>
      <c r="K1897" t="s">
        <v>2200</v>
      </c>
      <c r="L1897" s="3">
        <v>45855</v>
      </c>
      <c r="M18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97" s="3">
        <v>45834</v>
      </c>
      <c r="O1897" s="5">
        <f>IFERROR((PlanMasine[[#This Row],[Norma]]/PlanMasine[[#This Row],[Q]])*(PlanMasine[[#This Row],[Q]]/SUMIF(C:C,PlanMasine[[#This Row],[RN]],B:B)*PlanMasine[[#This Row],[KPLQ]]),0)</f>
        <v>5</v>
      </c>
      <c r="P1897">
        <v>224064</v>
      </c>
      <c r="Q1897">
        <f>COUNTIF(PROMJENA!A:A,PlanMasine[[#This Row],[KPL]]&amp;"-"&amp;PlanMasine[[#This Row],[RN]])</f>
        <v>0</v>
      </c>
      <c r="R1897">
        <f>IFERROR(INDEX(REDOSLIJED!A:A,MATCH(PlanMasine[[#This Row],[KPL]],REDOSLIJED!B:B,0)),MAX(REDOSLIJED!A:A)+1)</f>
        <v>45</v>
      </c>
      <c r="S1897" s="9">
        <f>SUM($M$2:M1897)</f>
        <v>7.6972222222223463</v>
      </c>
      <c r="T1897" s="3">
        <f>PlanMasine[[#This Row],[Datum SAS]]-1</f>
        <v>45833</v>
      </c>
      <c r="U1897">
        <f>WEEKDAY(PlanMasine[[#This Row],[ZAVRŠETAK MAŠINSKE]],2)</f>
        <v>3</v>
      </c>
      <c r="V1897" s="3">
        <f>IF(WEEKDAY(PlanMasine[[#This Row],[Datum SAS]]-1,2)=7,PlanMasine[[#This Row],[Datum SAS]]-3,PlanMasine[[#This Row],[Datum SAS]]-1)</f>
        <v>45833</v>
      </c>
      <c r="W1897">
        <f>WEEKNUM(PlanMasine[[#This Row],[Column2]],1)</f>
        <v>26</v>
      </c>
    </row>
    <row r="1898" spans="1:23" x14ac:dyDescent="0.25">
      <c r="A1898">
        <v>1028916</v>
      </c>
      <c r="B1898">
        <v>1</v>
      </c>
      <c r="C1898">
        <v>1028895</v>
      </c>
      <c r="D1898" t="s">
        <v>1916</v>
      </c>
      <c r="E1898">
        <v>5</v>
      </c>
      <c r="F1898">
        <v>1</v>
      </c>
      <c r="G1898">
        <v>0</v>
      </c>
      <c r="H1898">
        <v>0</v>
      </c>
      <c r="I1898" t="s">
        <v>5</v>
      </c>
      <c r="J1898" t="s">
        <v>570</v>
      </c>
      <c r="K1898" t="s">
        <v>2200</v>
      </c>
      <c r="L1898" s="3">
        <v>45855</v>
      </c>
      <c r="M18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98" s="3">
        <v>45834</v>
      </c>
      <c r="O1898" s="5">
        <f>IFERROR((PlanMasine[[#This Row],[Norma]]/PlanMasine[[#This Row],[Q]])*(PlanMasine[[#This Row],[Q]]/SUMIF(C:C,PlanMasine[[#This Row],[RN]],B:B)*PlanMasine[[#This Row],[KPLQ]]),0)</f>
        <v>5</v>
      </c>
      <c r="P1898">
        <v>224066</v>
      </c>
      <c r="Q1898">
        <f>COUNTIF(PROMJENA!A:A,PlanMasine[[#This Row],[KPL]]&amp;"-"&amp;PlanMasine[[#This Row],[RN]])</f>
        <v>0</v>
      </c>
      <c r="R1898">
        <f>IFERROR(INDEX(REDOSLIJED!A:A,MATCH(PlanMasine[[#This Row],[KPL]],REDOSLIJED!B:B,0)),MAX(REDOSLIJED!A:A)+1)</f>
        <v>45</v>
      </c>
      <c r="S1898" s="9">
        <f>SUM($M$2:M1898)</f>
        <v>7.7006944444445686</v>
      </c>
      <c r="T1898" s="3">
        <f>PlanMasine[[#This Row],[Datum SAS]]-1</f>
        <v>45833</v>
      </c>
      <c r="U1898">
        <f>WEEKDAY(PlanMasine[[#This Row],[ZAVRŠETAK MAŠINSKE]],2)</f>
        <v>3</v>
      </c>
      <c r="V1898" s="3">
        <f>IF(WEEKDAY(PlanMasine[[#This Row],[Datum SAS]]-1,2)=7,PlanMasine[[#This Row],[Datum SAS]]-3,PlanMasine[[#This Row],[Datum SAS]]-1)</f>
        <v>45833</v>
      </c>
      <c r="W1898">
        <f>WEEKNUM(PlanMasine[[#This Row],[Column2]],1)</f>
        <v>26</v>
      </c>
    </row>
    <row r="1899" spans="1:23" x14ac:dyDescent="0.25">
      <c r="A1899">
        <v>1028916</v>
      </c>
      <c r="B1899">
        <v>1</v>
      </c>
      <c r="C1899">
        <v>1028896</v>
      </c>
      <c r="D1899" t="s">
        <v>1917</v>
      </c>
      <c r="E1899">
        <v>5</v>
      </c>
      <c r="F1899">
        <v>1</v>
      </c>
      <c r="G1899">
        <v>0</v>
      </c>
      <c r="H1899">
        <v>0</v>
      </c>
      <c r="I1899" t="s">
        <v>5</v>
      </c>
      <c r="J1899" t="s">
        <v>570</v>
      </c>
      <c r="K1899" t="s">
        <v>2200</v>
      </c>
      <c r="L1899" s="3">
        <v>45855</v>
      </c>
      <c r="M18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899" s="3">
        <v>45834</v>
      </c>
      <c r="O1899" s="5">
        <f>IFERROR((PlanMasine[[#This Row],[Norma]]/PlanMasine[[#This Row],[Q]])*(PlanMasine[[#This Row],[Q]]/SUMIF(C:C,PlanMasine[[#This Row],[RN]],B:B)*PlanMasine[[#This Row],[KPLQ]]),0)</f>
        <v>5</v>
      </c>
      <c r="P1899">
        <v>224067</v>
      </c>
      <c r="Q1899">
        <f>COUNTIF(PROMJENA!A:A,PlanMasine[[#This Row],[KPL]]&amp;"-"&amp;PlanMasine[[#This Row],[RN]])</f>
        <v>0</v>
      </c>
      <c r="R1899">
        <f>IFERROR(INDEX(REDOSLIJED!A:A,MATCH(PlanMasine[[#This Row],[KPL]],REDOSLIJED!B:B,0)),MAX(REDOSLIJED!A:A)+1)</f>
        <v>45</v>
      </c>
      <c r="S1899" s="9">
        <f>SUM($M$2:M1899)</f>
        <v>7.704166666666791</v>
      </c>
      <c r="T1899" s="3">
        <f>PlanMasine[[#This Row],[Datum SAS]]-1</f>
        <v>45833</v>
      </c>
      <c r="U1899">
        <f>WEEKDAY(PlanMasine[[#This Row],[ZAVRŠETAK MAŠINSKE]],2)</f>
        <v>3</v>
      </c>
      <c r="V1899" s="3">
        <f>IF(WEEKDAY(PlanMasine[[#This Row],[Datum SAS]]-1,2)=7,PlanMasine[[#This Row],[Datum SAS]]-3,PlanMasine[[#This Row],[Datum SAS]]-1)</f>
        <v>45833</v>
      </c>
      <c r="W1899">
        <f>WEEKNUM(PlanMasine[[#This Row],[Column2]],1)</f>
        <v>26</v>
      </c>
    </row>
    <row r="1900" spans="1:23" x14ac:dyDescent="0.25">
      <c r="A1900">
        <v>1028916</v>
      </c>
      <c r="B1900">
        <v>1</v>
      </c>
      <c r="C1900">
        <v>1028898</v>
      </c>
      <c r="D1900" t="s">
        <v>2201</v>
      </c>
      <c r="E1900">
        <v>8</v>
      </c>
      <c r="F1900">
        <v>4</v>
      </c>
      <c r="G1900">
        <v>0</v>
      </c>
      <c r="H1900">
        <v>0</v>
      </c>
      <c r="I1900" t="s">
        <v>5</v>
      </c>
      <c r="J1900" t="s">
        <v>570</v>
      </c>
      <c r="K1900" t="s">
        <v>2200</v>
      </c>
      <c r="L1900" s="3">
        <v>45855</v>
      </c>
      <c r="M19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00" s="3">
        <v>45834</v>
      </c>
      <c r="O1900" s="5">
        <f>IFERROR((PlanMasine[[#This Row],[Norma]]/PlanMasine[[#This Row],[Q]])*(PlanMasine[[#This Row],[Q]]/SUMIF(C:C,PlanMasine[[#This Row],[RN]],B:B)*PlanMasine[[#This Row],[KPLQ]]),0)</f>
        <v>8</v>
      </c>
      <c r="P1900">
        <v>224071</v>
      </c>
      <c r="Q1900">
        <f>COUNTIF(PROMJENA!A:A,PlanMasine[[#This Row],[KPL]]&amp;"-"&amp;PlanMasine[[#This Row],[RN]])</f>
        <v>0</v>
      </c>
      <c r="R1900">
        <f>IFERROR(INDEX(REDOSLIJED!A:A,MATCH(PlanMasine[[#This Row],[KPL]],REDOSLIJED!B:B,0)),MAX(REDOSLIJED!A:A)+1)</f>
        <v>45</v>
      </c>
      <c r="S1900" s="9">
        <f>SUM($M$2:M1900)</f>
        <v>7.7097222222223465</v>
      </c>
      <c r="T1900" s="3">
        <f>PlanMasine[[#This Row],[Datum SAS]]-1</f>
        <v>45833</v>
      </c>
      <c r="U1900">
        <f>WEEKDAY(PlanMasine[[#This Row],[ZAVRŠETAK MAŠINSKE]],2)</f>
        <v>3</v>
      </c>
      <c r="V1900" s="3">
        <f>IF(WEEKDAY(PlanMasine[[#This Row],[Datum SAS]]-1,2)=7,PlanMasine[[#This Row],[Datum SAS]]-3,PlanMasine[[#This Row],[Datum SAS]]-1)</f>
        <v>45833</v>
      </c>
      <c r="W1900">
        <f>WEEKNUM(PlanMasine[[#This Row],[Column2]],1)</f>
        <v>26</v>
      </c>
    </row>
    <row r="1901" spans="1:23" x14ac:dyDescent="0.25">
      <c r="A1901">
        <v>1028916</v>
      </c>
      <c r="B1901">
        <v>1</v>
      </c>
      <c r="C1901">
        <v>1028899</v>
      </c>
      <c r="D1901" t="s">
        <v>2202</v>
      </c>
      <c r="E1901">
        <v>2</v>
      </c>
      <c r="F1901">
        <v>1</v>
      </c>
      <c r="G1901">
        <v>0</v>
      </c>
      <c r="H1901">
        <v>0</v>
      </c>
      <c r="I1901" t="s">
        <v>5</v>
      </c>
      <c r="J1901" t="s">
        <v>570</v>
      </c>
      <c r="K1901" t="s">
        <v>2200</v>
      </c>
      <c r="L1901" s="3">
        <v>45855</v>
      </c>
      <c r="M19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901" s="3">
        <v>45834</v>
      </c>
      <c r="O1901" s="5">
        <f>IFERROR((PlanMasine[[#This Row],[Norma]]/PlanMasine[[#This Row],[Q]])*(PlanMasine[[#This Row],[Q]]/SUMIF(C:C,PlanMasine[[#This Row],[RN]],B:B)*PlanMasine[[#This Row],[KPLQ]]),0)</f>
        <v>2</v>
      </c>
      <c r="P1901">
        <v>224072</v>
      </c>
      <c r="Q1901">
        <f>COUNTIF(PROMJENA!A:A,PlanMasine[[#This Row],[KPL]]&amp;"-"&amp;PlanMasine[[#This Row],[RN]])</f>
        <v>0</v>
      </c>
      <c r="R1901">
        <f>IFERROR(INDEX(REDOSLIJED!A:A,MATCH(PlanMasine[[#This Row],[KPL]],REDOSLIJED!B:B,0)),MAX(REDOSLIJED!A:A)+1)</f>
        <v>45</v>
      </c>
      <c r="S1901" s="9">
        <f>SUM($M$2:M1901)</f>
        <v>7.7111111111112356</v>
      </c>
      <c r="T1901" s="3">
        <f>PlanMasine[[#This Row],[Datum SAS]]-1</f>
        <v>45833</v>
      </c>
      <c r="U1901">
        <f>WEEKDAY(PlanMasine[[#This Row],[ZAVRŠETAK MAŠINSKE]],2)</f>
        <v>3</v>
      </c>
      <c r="V1901" s="3">
        <f>IF(WEEKDAY(PlanMasine[[#This Row],[Datum SAS]]-1,2)=7,PlanMasine[[#This Row],[Datum SAS]]-3,PlanMasine[[#This Row],[Datum SAS]]-1)</f>
        <v>45833</v>
      </c>
      <c r="W1901">
        <f>WEEKNUM(PlanMasine[[#This Row],[Column2]],1)</f>
        <v>26</v>
      </c>
    </row>
    <row r="1902" spans="1:23" x14ac:dyDescent="0.25">
      <c r="A1902">
        <v>1028916</v>
      </c>
      <c r="B1902">
        <v>1</v>
      </c>
      <c r="C1902">
        <v>1028903</v>
      </c>
      <c r="D1902" t="s">
        <v>1910</v>
      </c>
      <c r="E1902">
        <v>3</v>
      </c>
      <c r="F1902">
        <v>1</v>
      </c>
      <c r="G1902">
        <v>0</v>
      </c>
      <c r="H1902">
        <v>0</v>
      </c>
      <c r="I1902" t="s">
        <v>5</v>
      </c>
      <c r="J1902" t="s">
        <v>570</v>
      </c>
      <c r="K1902" t="s">
        <v>2200</v>
      </c>
      <c r="L1902" s="3">
        <v>45855</v>
      </c>
      <c r="M19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02" s="3">
        <v>45834</v>
      </c>
      <c r="O1902" s="5">
        <f>IFERROR((PlanMasine[[#This Row],[Norma]]/PlanMasine[[#This Row],[Q]])*(PlanMasine[[#This Row],[Q]]/SUMIF(C:C,PlanMasine[[#This Row],[RN]],B:B)*PlanMasine[[#This Row],[KPLQ]]),0)</f>
        <v>3</v>
      </c>
      <c r="P1902">
        <v>224076</v>
      </c>
      <c r="Q1902">
        <f>COUNTIF(PROMJENA!A:A,PlanMasine[[#This Row],[KPL]]&amp;"-"&amp;PlanMasine[[#This Row],[RN]])</f>
        <v>0</v>
      </c>
      <c r="R1902">
        <f>IFERROR(INDEX(REDOSLIJED!A:A,MATCH(PlanMasine[[#This Row],[KPL]],REDOSLIJED!B:B,0)),MAX(REDOSLIJED!A:A)+1)</f>
        <v>45</v>
      </c>
      <c r="S1902" s="9">
        <f>SUM($M$2:M1902)</f>
        <v>7.7131944444445688</v>
      </c>
      <c r="T1902" s="3">
        <f>PlanMasine[[#This Row],[Datum SAS]]-1</f>
        <v>45833</v>
      </c>
      <c r="U1902">
        <f>WEEKDAY(PlanMasine[[#This Row],[ZAVRŠETAK MAŠINSKE]],2)</f>
        <v>3</v>
      </c>
      <c r="V1902" s="3">
        <f>IF(WEEKDAY(PlanMasine[[#This Row],[Datum SAS]]-1,2)=7,PlanMasine[[#This Row],[Datum SAS]]-3,PlanMasine[[#This Row],[Datum SAS]]-1)</f>
        <v>45833</v>
      </c>
      <c r="W1902">
        <f>WEEKNUM(PlanMasine[[#This Row],[Column2]],1)</f>
        <v>26</v>
      </c>
    </row>
    <row r="1903" spans="1:23" x14ac:dyDescent="0.25">
      <c r="A1903">
        <v>1028916</v>
      </c>
      <c r="B1903">
        <v>1</v>
      </c>
      <c r="C1903">
        <v>1028892</v>
      </c>
      <c r="D1903" t="s">
        <v>1913</v>
      </c>
      <c r="E1903">
        <v>10</v>
      </c>
      <c r="F1903">
        <v>1</v>
      </c>
      <c r="G1903">
        <v>0</v>
      </c>
      <c r="H1903">
        <v>0</v>
      </c>
      <c r="I1903" t="s">
        <v>5</v>
      </c>
      <c r="J1903" t="s">
        <v>570</v>
      </c>
      <c r="K1903" t="s">
        <v>2200</v>
      </c>
      <c r="L1903" s="3">
        <v>45855</v>
      </c>
      <c r="M19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03" s="3">
        <v>45834</v>
      </c>
      <c r="O1903" s="5">
        <f>IFERROR((PlanMasine[[#This Row],[Norma]]/PlanMasine[[#This Row],[Q]])*(PlanMasine[[#This Row],[Q]]/SUMIF(C:C,PlanMasine[[#This Row],[RN]],B:B)*PlanMasine[[#This Row],[KPLQ]]),0)</f>
        <v>10</v>
      </c>
      <c r="P1903">
        <v>224062</v>
      </c>
      <c r="Q1903">
        <f>COUNTIF(PROMJENA!A:A,PlanMasine[[#This Row],[KPL]]&amp;"-"&amp;PlanMasine[[#This Row],[RN]])</f>
        <v>0</v>
      </c>
      <c r="R1903">
        <f>IFERROR(INDEX(REDOSLIJED!A:A,MATCH(PlanMasine[[#This Row],[KPL]],REDOSLIJED!B:B,0)),MAX(REDOSLIJED!A:A)+1)</f>
        <v>45</v>
      </c>
      <c r="S1903" s="9">
        <f>SUM($M$2:M1903)</f>
        <v>7.7201388888890135</v>
      </c>
      <c r="T1903" s="3">
        <f>PlanMasine[[#This Row],[Datum SAS]]-1</f>
        <v>45833</v>
      </c>
      <c r="U1903">
        <f>WEEKDAY(PlanMasine[[#This Row],[ZAVRŠETAK MAŠINSKE]],2)</f>
        <v>3</v>
      </c>
      <c r="V1903" s="3">
        <f>IF(WEEKDAY(PlanMasine[[#This Row],[Datum SAS]]-1,2)=7,PlanMasine[[#This Row],[Datum SAS]]-3,PlanMasine[[#This Row],[Datum SAS]]-1)</f>
        <v>45833</v>
      </c>
      <c r="W1903">
        <f>WEEKNUM(PlanMasine[[#This Row],[Column2]],1)</f>
        <v>26</v>
      </c>
    </row>
    <row r="1904" spans="1:23" x14ac:dyDescent="0.25">
      <c r="A1904">
        <v>1029751</v>
      </c>
      <c r="B1904">
        <v>9</v>
      </c>
      <c r="C1904">
        <v>1029770</v>
      </c>
      <c r="D1904" t="s">
        <v>1978</v>
      </c>
      <c r="E1904">
        <v>27</v>
      </c>
      <c r="F1904">
        <v>9</v>
      </c>
      <c r="G1904">
        <v>0</v>
      </c>
      <c r="H1904">
        <v>0</v>
      </c>
      <c r="I1904" t="s">
        <v>5</v>
      </c>
      <c r="J1904" t="s">
        <v>570</v>
      </c>
      <c r="K1904" t="s">
        <v>2270</v>
      </c>
      <c r="L1904" s="3">
        <v>45861</v>
      </c>
      <c r="M19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1.8749999999999999E-2</v>
      </c>
      <c r="N1904" s="3">
        <v>45834</v>
      </c>
      <c r="O1904" s="5">
        <f>IFERROR((PlanMasine[[#This Row],[Norma]]/PlanMasine[[#This Row],[Q]])*(PlanMasine[[#This Row],[Q]]/SUMIF(C:C,PlanMasine[[#This Row],[RN]],B:B)*PlanMasine[[#This Row],[KPLQ]]),0)</f>
        <v>27</v>
      </c>
      <c r="P1904">
        <v>171442</v>
      </c>
      <c r="Q1904">
        <f>COUNTIF(PROMJENA!A:A,PlanMasine[[#This Row],[KPL]]&amp;"-"&amp;PlanMasine[[#This Row],[RN]])</f>
        <v>0</v>
      </c>
      <c r="R1904">
        <f>IFERROR(INDEX(REDOSLIJED!A:A,MATCH(PlanMasine[[#This Row],[KPL]],REDOSLIJED!B:B,0)),MAX(REDOSLIJED!A:A)+1)</f>
        <v>45</v>
      </c>
      <c r="S1904" s="9">
        <f>SUM($M$2:M1904)</f>
        <v>7.7388888888890133</v>
      </c>
      <c r="T1904" s="3">
        <f>PlanMasine[[#This Row],[Datum SAS]]-1</f>
        <v>45833</v>
      </c>
      <c r="U1904">
        <f>WEEKDAY(PlanMasine[[#This Row],[ZAVRŠETAK MAŠINSKE]],2)</f>
        <v>3</v>
      </c>
      <c r="V1904" s="3">
        <f>IF(WEEKDAY(PlanMasine[[#This Row],[Datum SAS]]-1,2)=7,PlanMasine[[#This Row],[Datum SAS]]-3,PlanMasine[[#This Row],[Datum SAS]]-1)</f>
        <v>45833</v>
      </c>
      <c r="W1904">
        <f>WEEKNUM(PlanMasine[[#This Row],[Column2]],1)</f>
        <v>26</v>
      </c>
    </row>
    <row r="1905" spans="1:23" x14ac:dyDescent="0.25">
      <c r="A1905">
        <v>921689</v>
      </c>
      <c r="B1905">
        <v>1</v>
      </c>
      <c r="C1905">
        <v>921694</v>
      </c>
      <c r="D1905" t="s">
        <v>2277</v>
      </c>
      <c r="E1905">
        <v>16</v>
      </c>
      <c r="F1905">
        <v>4</v>
      </c>
      <c r="G1905">
        <v>0</v>
      </c>
      <c r="H1905">
        <v>0</v>
      </c>
      <c r="I1905" t="s">
        <v>5</v>
      </c>
      <c r="J1905" t="s">
        <v>570</v>
      </c>
      <c r="K1905" t="s">
        <v>1457</v>
      </c>
      <c r="L1905" s="3">
        <v>45853</v>
      </c>
      <c r="M19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05" s="3">
        <v>45835</v>
      </c>
      <c r="O1905" s="5">
        <f>IFERROR((PlanMasine[[#This Row],[Norma]]/PlanMasine[[#This Row],[Q]])*(PlanMasine[[#This Row],[Q]]/SUMIF(C:C,PlanMasine[[#This Row],[RN]],B:B)*PlanMasine[[#This Row],[KPLQ]]),0)</f>
        <v>8</v>
      </c>
      <c r="P1905">
        <v>185729</v>
      </c>
      <c r="Q1905">
        <f>COUNTIF(PROMJENA!A:A,PlanMasine[[#This Row],[KPL]]&amp;"-"&amp;PlanMasine[[#This Row],[RN]])</f>
        <v>0</v>
      </c>
      <c r="R1905">
        <f>IFERROR(INDEX(REDOSLIJED!A:A,MATCH(PlanMasine[[#This Row],[KPL]],REDOSLIJED!B:B,0)),MAX(REDOSLIJED!A:A)+1)</f>
        <v>45</v>
      </c>
      <c r="S1905" s="9">
        <f>SUM($M$2:M1905)</f>
        <v>7.7444444444445688</v>
      </c>
      <c r="T1905" s="3">
        <f>PlanMasine[[#This Row],[Datum SAS]]-1</f>
        <v>45834</v>
      </c>
      <c r="U1905">
        <f>WEEKDAY(PlanMasine[[#This Row],[ZAVRŠETAK MAŠINSKE]],2)</f>
        <v>4</v>
      </c>
      <c r="V1905" s="3">
        <f>IF(WEEKDAY(PlanMasine[[#This Row],[Datum SAS]]-1,2)=7,PlanMasine[[#This Row],[Datum SAS]]-3,PlanMasine[[#This Row],[Datum SAS]]-1)</f>
        <v>45834</v>
      </c>
      <c r="W1905">
        <f>WEEKNUM(PlanMasine[[#This Row],[Column2]],1)</f>
        <v>26</v>
      </c>
    </row>
    <row r="1906" spans="1:23" x14ac:dyDescent="0.25">
      <c r="A1906">
        <v>921689</v>
      </c>
      <c r="B1906">
        <v>1</v>
      </c>
      <c r="C1906">
        <v>921699</v>
      </c>
      <c r="D1906" t="s">
        <v>2278</v>
      </c>
      <c r="E1906">
        <v>12</v>
      </c>
      <c r="F1906">
        <v>2</v>
      </c>
      <c r="G1906">
        <v>0</v>
      </c>
      <c r="H1906">
        <v>0</v>
      </c>
      <c r="I1906" t="s">
        <v>5</v>
      </c>
      <c r="J1906" t="s">
        <v>570</v>
      </c>
      <c r="K1906" t="s">
        <v>1457</v>
      </c>
      <c r="L1906" s="3">
        <v>45853</v>
      </c>
      <c r="M19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06" s="3">
        <v>45835</v>
      </c>
      <c r="O1906" s="5">
        <f>IFERROR((PlanMasine[[#This Row],[Norma]]/PlanMasine[[#This Row],[Q]])*(PlanMasine[[#This Row],[Q]]/SUMIF(C:C,PlanMasine[[#This Row],[RN]],B:B)*PlanMasine[[#This Row],[KPLQ]]),0)</f>
        <v>6</v>
      </c>
      <c r="P1906">
        <v>185734</v>
      </c>
      <c r="Q1906">
        <f>COUNTIF(PROMJENA!A:A,PlanMasine[[#This Row],[KPL]]&amp;"-"&amp;PlanMasine[[#This Row],[RN]])</f>
        <v>0</v>
      </c>
      <c r="R1906">
        <f>IFERROR(INDEX(REDOSLIJED!A:A,MATCH(PlanMasine[[#This Row],[KPL]],REDOSLIJED!B:B,0)),MAX(REDOSLIJED!A:A)+1)</f>
        <v>45</v>
      </c>
      <c r="S1906" s="9">
        <f>SUM($M$2:M1906)</f>
        <v>7.7486111111112352</v>
      </c>
      <c r="T1906" s="3">
        <f>PlanMasine[[#This Row],[Datum SAS]]-1</f>
        <v>45834</v>
      </c>
      <c r="U1906">
        <f>WEEKDAY(PlanMasine[[#This Row],[ZAVRŠETAK MAŠINSKE]],2)</f>
        <v>4</v>
      </c>
      <c r="V1906" s="3">
        <f>IF(WEEKDAY(PlanMasine[[#This Row],[Datum SAS]]-1,2)=7,PlanMasine[[#This Row],[Datum SAS]]-3,PlanMasine[[#This Row],[Datum SAS]]-1)</f>
        <v>45834</v>
      </c>
      <c r="W1906">
        <f>WEEKNUM(PlanMasine[[#This Row],[Column2]],1)</f>
        <v>26</v>
      </c>
    </row>
    <row r="1907" spans="1:23" x14ac:dyDescent="0.25">
      <c r="A1907">
        <v>921689</v>
      </c>
      <c r="B1907">
        <v>1</v>
      </c>
      <c r="C1907">
        <v>921693</v>
      </c>
      <c r="D1907" t="s">
        <v>2275</v>
      </c>
      <c r="E1907">
        <v>6</v>
      </c>
      <c r="F1907">
        <v>2</v>
      </c>
      <c r="G1907">
        <v>0</v>
      </c>
      <c r="H1907">
        <v>0</v>
      </c>
      <c r="I1907" t="s">
        <v>5</v>
      </c>
      <c r="J1907" t="s">
        <v>570</v>
      </c>
      <c r="K1907" t="s">
        <v>1457</v>
      </c>
      <c r="L1907" s="3">
        <v>45853</v>
      </c>
      <c r="M19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07" s="3">
        <v>45835</v>
      </c>
      <c r="O1907" s="5">
        <f>IFERROR((PlanMasine[[#This Row],[Norma]]/PlanMasine[[#This Row],[Q]])*(PlanMasine[[#This Row],[Q]]/SUMIF(C:C,PlanMasine[[#This Row],[RN]],B:B)*PlanMasine[[#This Row],[KPLQ]]),0)</f>
        <v>3</v>
      </c>
      <c r="P1907">
        <v>185728</v>
      </c>
      <c r="Q1907">
        <f>COUNTIF(PROMJENA!A:A,PlanMasine[[#This Row],[KPL]]&amp;"-"&amp;PlanMasine[[#This Row],[RN]])</f>
        <v>0</v>
      </c>
      <c r="R1907">
        <f>IFERROR(INDEX(REDOSLIJED!A:A,MATCH(PlanMasine[[#This Row],[KPL]],REDOSLIJED!B:B,0)),MAX(REDOSLIJED!A:A)+1)</f>
        <v>45</v>
      </c>
      <c r="S1907" s="9">
        <f>SUM($M$2:M1907)</f>
        <v>7.7506944444445685</v>
      </c>
      <c r="T1907" s="3">
        <f>PlanMasine[[#This Row],[Datum SAS]]-1</f>
        <v>45834</v>
      </c>
      <c r="U1907">
        <f>WEEKDAY(PlanMasine[[#This Row],[ZAVRŠETAK MAŠINSKE]],2)</f>
        <v>4</v>
      </c>
      <c r="V1907" s="3">
        <f>IF(WEEKDAY(PlanMasine[[#This Row],[Datum SAS]]-1,2)=7,PlanMasine[[#This Row],[Datum SAS]]-3,PlanMasine[[#This Row],[Datum SAS]]-1)</f>
        <v>45834</v>
      </c>
      <c r="W1907">
        <f>WEEKNUM(PlanMasine[[#This Row],[Column2]],1)</f>
        <v>26</v>
      </c>
    </row>
    <row r="1908" spans="1:23" x14ac:dyDescent="0.25">
      <c r="A1908">
        <v>921689</v>
      </c>
      <c r="B1908">
        <v>1</v>
      </c>
      <c r="C1908">
        <v>921706</v>
      </c>
      <c r="D1908" t="s">
        <v>2274</v>
      </c>
      <c r="E1908">
        <v>4</v>
      </c>
      <c r="F1908">
        <v>2</v>
      </c>
      <c r="G1908">
        <v>0</v>
      </c>
      <c r="H1908">
        <v>0</v>
      </c>
      <c r="I1908" t="s">
        <v>5</v>
      </c>
      <c r="J1908" t="s">
        <v>570</v>
      </c>
      <c r="K1908" t="s">
        <v>1457</v>
      </c>
      <c r="L1908" s="3">
        <v>45853</v>
      </c>
      <c r="M19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908" s="3">
        <v>45835</v>
      </c>
      <c r="O1908" s="5">
        <f>IFERROR((PlanMasine[[#This Row],[Norma]]/PlanMasine[[#This Row],[Q]])*(PlanMasine[[#This Row],[Q]]/SUMIF(C:C,PlanMasine[[#This Row],[RN]],B:B)*PlanMasine[[#This Row],[KPLQ]]),0)</f>
        <v>2</v>
      </c>
      <c r="P1908">
        <v>185741</v>
      </c>
      <c r="Q1908">
        <f>COUNTIF(PROMJENA!A:A,PlanMasine[[#This Row],[KPL]]&amp;"-"&amp;PlanMasine[[#This Row],[RN]])</f>
        <v>0</v>
      </c>
      <c r="R1908">
        <f>IFERROR(INDEX(REDOSLIJED!A:A,MATCH(PlanMasine[[#This Row],[KPL]],REDOSLIJED!B:B,0)),MAX(REDOSLIJED!A:A)+1)</f>
        <v>45</v>
      </c>
      <c r="S1908" s="9">
        <f>SUM($M$2:M1908)</f>
        <v>7.7520833333334576</v>
      </c>
      <c r="T1908" s="3">
        <f>PlanMasine[[#This Row],[Datum SAS]]-1</f>
        <v>45834</v>
      </c>
      <c r="U1908">
        <f>WEEKDAY(PlanMasine[[#This Row],[ZAVRŠETAK MAŠINSKE]],2)</f>
        <v>4</v>
      </c>
      <c r="V1908" s="3">
        <f>IF(WEEKDAY(PlanMasine[[#This Row],[Datum SAS]]-1,2)=7,PlanMasine[[#This Row],[Datum SAS]]-3,PlanMasine[[#This Row],[Datum SAS]]-1)</f>
        <v>45834</v>
      </c>
      <c r="W1908">
        <f>WEEKNUM(PlanMasine[[#This Row],[Column2]],1)</f>
        <v>26</v>
      </c>
    </row>
    <row r="1909" spans="1:23" x14ac:dyDescent="0.25">
      <c r="A1909">
        <v>921689</v>
      </c>
      <c r="B1909">
        <v>1</v>
      </c>
      <c r="C1909">
        <v>921692</v>
      </c>
      <c r="D1909" t="s">
        <v>2271</v>
      </c>
      <c r="E1909">
        <v>16</v>
      </c>
      <c r="F1909">
        <v>2</v>
      </c>
      <c r="G1909">
        <v>0</v>
      </c>
      <c r="H1909">
        <v>0</v>
      </c>
      <c r="I1909" t="s">
        <v>5</v>
      </c>
      <c r="J1909" t="s">
        <v>570</v>
      </c>
      <c r="K1909" t="s">
        <v>1457</v>
      </c>
      <c r="L1909" s="3">
        <v>45853</v>
      </c>
      <c r="M19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09" s="3">
        <v>45835</v>
      </c>
      <c r="O1909" s="5">
        <f>IFERROR((PlanMasine[[#This Row],[Norma]]/PlanMasine[[#This Row],[Q]])*(PlanMasine[[#This Row],[Q]]/SUMIF(C:C,PlanMasine[[#This Row],[RN]],B:B)*PlanMasine[[#This Row],[KPLQ]]),0)</f>
        <v>8</v>
      </c>
      <c r="P1909">
        <v>185727</v>
      </c>
      <c r="Q1909">
        <f>COUNTIF(PROMJENA!A:A,PlanMasine[[#This Row],[KPL]]&amp;"-"&amp;PlanMasine[[#This Row],[RN]])</f>
        <v>0</v>
      </c>
      <c r="R1909">
        <f>IFERROR(INDEX(REDOSLIJED!A:A,MATCH(PlanMasine[[#This Row],[KPL]],REDOSLIJED!B:B,0)),MAX(REDOSLIJED!A:A)+1)</f>
        <v>45</v>
      </c>
      <c r="S1909" s="9">
        <f>SUM($M$2:M1909)</f>
        <v>7.7576388888890131</v>
      </c>
      <c r="T1909" s="3">
        <f>PlanMasine[[#This Row],[Datum SAS]]-1</f>
        <v>45834</v>
      </c>
      <c r="U1909">
        <f>WEEKDAY(PlanMasine[[#This Row],[ZAVRŠETAK MAŠINSKE]],2)</f>
        <v>4</v>
      </c>
      <c r="V1909" s="3">
        <f>IF(WEEKDAY(PlanMasine[[#This Row],[Datum SAS]]-1,2)=7,PlanMasine[[#This Row],[Datum SAS]]-3,PlanMasine[[#This Row],[Datum SAS]]-1)</f>
        <v>45834</v>
      </c>
      <c r="W1909">
        <f>WEEKNUM(PlanMasine[[#This Row],[Column2]],1)</f>
        <v>26</v>
      </c>
    </row>
    <row r="1910" spans="1:23" x14ac:dyDescent="0.25">
      <c r="A1910">
        <v>921689</v>
      </c>
      <c r="B1910">
        <v>1</v>
      </c>
      <c r="C1910">
        <v>921707</v>
      </c>
      <c r="D1910" t="s">
        <v>2273</v>
      </c>
      <c r="E1910">
        <v>20</v>
      </c>
      <c r="F1910">
        <v>2</v>
      </c>
      <c r="G1910">
        <v>0</v>
      </c>
      <c r="H1910">
        <v>0</v>
      </c>
      <c r="I1910" t="s">
        <v>5</v>
      </c>
      <c r="J1910" t="s">
        <v>570</v>
      </c>
      <c r="K1910" t="s">
        <v>1457</v>
      </c>
      <c r="L1910" s="3">
        <v>45853</v>
      </c>
      <c r="M19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10" s="3">
        <v>45835</v>
      </c>
      <c r="O1910" s="5">
        <f>IFERROR((PlanMasine[[#This Row],[Norma]]/PlanMasine[[#This Row],[Q]])*(PlanMasine[[#This Row],[Q]]/SUMIF(C:C,PlanMasine[[#This Row],[RN]],B:B)*PlanMasine[[#This Row],[KPLQ]]),0)</f>
        <v>10</v>
      </c>
      <c r="P1910">
        <v>185742</v>
      </c>
      <c r="Q1910">
        <f>COUNTIF(PROMJENA!A:A,PlanMasine[[#This Row],[KPL]]&amp;"-"&amp;PlanMasine[[#This Row],[RN]])</f>
        <v>0</v>
      </c>
      <c r="R1910">
        <f>IFERROR(INDEX(REDOSLIJED!A:A,MATCH(PlanMasine[[#This Row],[KPL]],REDOSLIJED!B:B,0)),MAX(REDOSLIJED!A:A)+1)</f>
        <v>45</v>
      </c>
      <c r="S1910" s="9">
        <f>SUM($M$2:M1910)</f>
        <v>7.7645833333334577</v>
      </c>
      <c r="T1910" s="3">
        <f>PlanMasine[[#This Row],[Datum SAS]]-1</f>
        <v>45834</v>
      </c>
      <c r="U1910">
        <f>WEEKDAY(PlanMasine[[#This Row],[ZAVRŠETAK MAŠINSKE]],2)</f>
        <v>4</v>
      </c>
      <c r="V1910" s="3">
        <f>IF(WEEKDAY(PlanMasine[[#This Row],[Datum SAS]]-1,2)=7,PlanMasine[[#This Row],[Datum SAS]]-3,PlanMasine[[#This Row],[Datum SAS]]-1)</f>
        <v>45834</v>
      </c>
      <c r="W1910">
        <f>WEEKNUM(PlanMasine[[#This Row],[Column2]],1)</f>
        <v>26</v>
      </c>
    </row>
    <row r="1911" spans="1:23" x14ac:dyDescent="0.25">
      <c r="A1911">
        <v>921689</v>
      </c>
      <c r="B1911">
        <v>1</v>
      </c>
      <c r="C1911">
        <v>921708</v>
      </c>
      <c r="D1911" t="s">
        <v>2272</v>
      </c>
      <c r="E1911">
        <v>20</v>
      </c>
      <c r="F1911">
        <v>2</v>
      </c>
      <c r="G1911">
        <v>0</v>
      </c>
      <c r="H1911">
        <v>0</v>
      </c>
      <c r="I1911" t="s">
        <v>5</v>
      </c>
      <c r="J1911" t="s">
        <v>570</v>
      </c>
      <c r="K1911" t="s">
        <v>1457</v>
      </c>
      <c r="L1911" s="3">
        <v>45853</v>
      </c>
      <c r="M19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11" s="3">
        <v>45835</v>
      </c>
      <c r="O1911" s="5">
        <f>IFERROR((PlanMasine[[#This Row],[Norma]]/PlanMasine[[#This Row],[Q]])*(PlanMasine[[#This Row],[Q]]/SUMIF(C:C,PlanMasine[[#This Row],[RN]],B:B)*PlanMasine[[#This Row],[KPLQ]]),0)</f>
        <v>10</v>
      </c>
      <c r="P1911">
        <v>185743</v>
      </c>
      <c r="Q1911">
        <f>COUNTIF(PROMJENA!A:A,PlanMasine[[#This Row],[KPL]]&amp;"-"&amp;PlanMasine[[#This Row],[RN]])</f>
        <v>0</v>
      </c>
      <c r="R1911">
        <f>IFERROR(INDEX(REDOSLIJED!A:A,MATCH(PlanMasine[[#This Row],[KPL]],REDOSLIJED!B:B,0)),MAX(REDOSLIJED!A:A)+1)</f>
        <v>45</v>
      </c>
      <c r="S1911" s="9">
        <f>SUM($M$2:M1911)</f>
        <v>7.7715277777779024</v>
      </c>
      <c r="T1911" s="3">
        <f>PlanMasine[[#This Row],[Datum SAS]]-1</f>
        <v>45834</v>
      </c>
      <c r="U1911">
        <f>WEEKDAY(PlanMasine[[#This Row],[ZAVRŠETAK MAŠINSKE]],2)</f>
        <v>4</v>
      </c>
      <c r="V1911" s="3">
        <f>IF(WEEKDAY(PlanMasine[[#This Row],[Datum SAS]]-1,2)=7,PlanMasine[[#This Row],[Datum SAS]]-3,PlanMasine[[#This Row],[Datum SAS]]-1)</f>
        <v>45834</v>
      </c>
      <c r="W1911">
        <f>WEEKNUM(PlanMasine[[#This Row],[Column2]],1)</f>
        <v>26</v>
      </c>
    </row>
    <row r="1912" spans="1:23" x14ac:dyDescent="0.25">
      <c r="A1912">
        <v>921689</v>
      </c>
      <c r="B1912">
        <v>1</v>
      </c>
      <c r="C1912">
        <v>921709</v>
      </c>
      <c r="D1912" t="s">
        <v>2279</v>
      </c>
      <c r="E1912">
        <v>10</v>
      </c>
      <c r="F1912">
        <v>2</v>
      </c>
      <c r="G1912">
        <v>0</v>
      </c>
      <c r="H1912">
        <v>0</v>
      </c>
      <c r="I1912" t="s">
        <v>5</v>
      </c>
      <c r="J1912" t="s">
        <v>570</v>
      </c>
      <c r="K1912" t="s">
        <v>1457</v>
      </c>
      <c r="L1912" s="3">
        <v>45853</v>
      </c>
      <c r="M19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12" s="3">
        <v>45835</v>
      </c>
      <c r="O1912" s="5">
        <f>IFERROR((PlanMasine[[#This Row],[Norma]]/PlanMasine[[#This Row],[Q]])*(PlanMasine[[#This Row],[Q]]/SUMIF(C:C,PlanMasine[[#This Row],[RN]],B:B)*PlanMasine[[#This Row],[KPLQ]]),0)</f>
        <v>5</v>
      </c>
      <c r="P1912">
        <v>185744</v>
      </c>
      <c r="Q1912">
        <f>COUNTIF(PROMJENA!A:A,PlanMasine[[#This Row],[KPL]]&amp;"-"&amp;PlanMasine[[#This Row],[RN]])</f>
        <v>0</v>
      </c>
      <c r="R1912">
        <f>IFERROR(INDEX(REDOSLIJED!A:A,MATCH(PlanMasine[[#This Row],[KPL]],REDOSLIJED!B:B,0)),MAX(REDOSLIJED!A:A)+1)</f>
        <v>45</v>
      </c>
      <c r="S1912" s="9">
        <f>SUM($M$2:M1912)</f>
        <v>7.7750000000001247</v>
      </c>
      <c r="T1912" s="3">
        <f>PlanMasine[[#This Row],[Datum SAS]]-1</f>
        <v>45834</v>
      </c>
      <c r="U1912">
        <f>WEEKDAY(PlanMasine[[#This Row],[ZAVRŠETAK MAŠINSKE]],2)</f>
        <v>4</v>
      </c>
      <c r="V1912" s="3">
        <f>IF(WEEKDAY(PlanMasine[[#This Row],[Datum SAS]]-1,2)=7,PlanMasine[[#This Row],[Datum SAS]]-3,PlanMasine[[#This Row],[Datum SAS]]-1)</f>
        <v>45834</v>
      </c>
      <c r="W1912">
        <f>WEEKNUM(PlanMasine[[#This Row],[Column2]],1)</f>
        <v>26</v>
      </c>
    </row>
    <row r="1913" spans="1:23" x14ac:dyDescent="0.25">
      <c r="A1913">
        <v>921689</v>
      </c>
      <c r="B1913">
        <v>1</v>
      </c>
      <c r="C1913">
        <v>921700</v>
      </c>
      <c r="D1913" t="s">
        <v>2276</v>
      </c>
      <c r="E1913">
        <v>12</v>
      </c>
      <c r="F1913">
        <v>2</v>
      </c>
      <c r="G1913">
        <v>0</v>
      </c>
      <c r="H1913">
        <v>0</v>
      </c>
      <c r="I1913" t="s">
        <v>5</v>
      </c>
      <c r="J1913" t="s">
        <v>570</v>
      </c>
      <c r="K1913" t="s">
        <v>1457</v>
      </c>
      <c r="L1913" s="3">
        <v>45853</v>
      </c>
      <c r="M19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13" s="3">
        <v>45835</v>
      </c>
      <c r="O1913" s="5">
        <f>IFERROR((PlanMasine[[#This Row],[Norma]]/PlanMasine[[#This Row],[Q]])*(PlanMasine[[#This Row],[Q]]/SUMIF(C:C,PlanMasine[[#This Row],[RN]],B:B)*PlanMasine[[#This Row],[KPLQ]]),0)</f>
        <v>6</v>
      </c>
      <c r="P1913">
        <v>185735</v>
      </c>
      <c r="Q1913">
        <f>COUNTIF(PROMJENA!A:A,PlanMasine[[#This Row],[KPL]]&amp;"-"&amp;PlanMasine[[#This Row],[RN]])</f>
        <v>0</v>
      </c>
      <c r="R1913">
        <f>IFERROR(INDEX(REDOSLIJED!A:A,MATCH(PlanMasine[[#This Row],[KPL]],REDOSLIJED!B:B,0)),MAX(REDOSLIJED!A:A)+1)</f>
        <v>45</v>
      </c>
      <c r="S1913" s="9">
        <f>SUM($M$2:M1913)</f>
        <v>7.7791666666667911</v>
      </c>
      <c r="T1913" s="3">
        <f>PlanMasine[[#This Row],[Datum SAS]]-1</f>
        <v>45834</v>
      </c>
      <c r="U1913">
        <f>WEEKDAY(PlanMasine[[#This Row],[ZAVRŠETAK MAŠINSKE]],2)</f>
        <v>4</v>
      </c>
      <c r="V1913" s="3">
        <f>IF(WEEKDAY(PlanMasine[[#This Row],[Datum SAS]]-1,2)=7,PlanMasine[[#This Row],[Datum SAS]]-3,PlanMasine[[#This Row],[Datum SAS]]-1)</f>
        <v>45834</v>
      </c>
      <c r="W1913">
        <f>WEEKNUM(PlanMasine[[#This Row],[Column2]],1)</f>
        <v>26</v>
      </c>
    </row>
    <row r="1914" spans="1:23" x14ac:dyDescent="0.25">
      <c r="A1914">
        <v>921690</v>
      </c>
      <c r="B1914">
        <v>1</v>
      </c>
      <c r="C1914">
        <v>921693</v>
      </c>
      <c r="D1914" t="s">
        <v>2275</v>
      </c>
      <c r="E1914">
        <v>6</v>
      </c>
      <c r="F1914">
        <v>2</v>
      </c>
      <c r="G1914">
        <v>0</v>
      </c>
      <c r="H1914">
        <v>0</v>
      </c>
      <c r="I1914" t="s">
        <v>5</v>
      </c>
      <c r="J1914" t="s">
        <v>570</v>
      </c>
      <c r="K1914" t="s">
        <v>1457</v>
      </c>
      <c r="L1914" s="3">
        <v>45853</v>
      </c>
      <c r="M19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14" s="3">
        <v>45835</v>
      </c>
      <c r="O1914" s="5">
        <f>IFERROR((PlanMasine[[#This Row],[Norma]]/PlanMasine[[#This Row],[Q]])*(PlanMasine[[#This Row],[Q]]/SUMIF(C:C,PlanMasine[[#This Row],[RN]],B:B)*PlanMasine[[#This Row],[KPLQ]]),0)</f>
        <v>3</v>
      </c>
      <c r="P1914">
        <v>185728</v>
      </c>
      <c r="Q1914">
        <f>COUNTIF(PROMJENA!A:A,PlanMasine[[#This Row],[KPL]]&amp;"-"&amp;PlanMasine[[#This Row],[RN]])</f>
        <v>0</v>
      </c>
      <c r="R1914">
        <f>IFERROR(INDEX(REDOSLIJED!A:A,MATCH(PlanMasine[[#This Row],[KPL]],REDOSLIJED!B:B,0)),MAX(REDOSLIJED!A:A)+1)</f>
        <v>45</v>
      </c>
      <c r="S1914" s="9">
        <f>SUM($M$2:M1914)</f>
        <v>7.7812500000001243</v>
      </c>
      <c r="T1914" s="3">
        <f>PlanMasine[[#This Row],[Datum SAS]]-1</f>
        <v>45834</v>
      </c>
      <c r="U1914">
        <f>WEEKDAY(PlanMasine[[#This Row],[ZAVRŠETAK MAŠINSKE]],2)</f>
        <v>4</v>
      </c>
      <c r="V1914" s="3">
        <f>IF(WEEKDAY(PlanMasine[[#This Row],[Datum SAS]]-1,2)=7,PlanMasine[[#This Row],[Datum SAS]]-3,PlanMasine[[#This Row],[Datum SAS]]-1)</f>
        <v>45834</v>
      </c>
      <c r="W1914">
        <f>WEEKNUM(PlanMasine[[#This Row],[Column2]],1)</f>
        <v>26</v>
      </c>
    </row>
    <row r="1915" spans="1:23" x14ac:dyDescent="0.25">
      <c r="A1915">
        <v>921690</v>
      </c>
      <c r="B1915">
        <v>1</v>
      </c>
      <c r="C1915">
        <v>921692</v>
      </c>
      <c r="D1915" t="s">
        <v>2271</v>
      </c>
      <c r="E1915">
        <v>16</v>
      </c>
      <c r="F1915">
        <v>2</v>
      </c>
      <c r="G1915">
        <v>0</v>
      </c>
      <c r="H1915">
        <v>0</v>
      </c>
      <c r="I1915" t="s">
        <v>5</v>
      </c>
      <c r="J1915" t="s">
        <v>570</v>
      </c>
      <c r="K1915" t="s">
        <v>1457</v>
      </c>
      <c r="L1915" s="3">
        <v>45853</v>
      </c>
      <c r="M19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15" s="3">
        <v>45835</v>
      </c>
      <c r="O1915" s="5">
        <f>IFERROR((PlanMasine[[#This Row],[Norma]]/PlanMasine[[#This Row],[Q]])*(PlanMasine[[#This Row],[Q]]/SUMIF(C:C,PlanMasine[[#This Row],[RN]],B:B)*PlanMasine[[#This Row],[KPLQ]]),0)</f>
        <v>8</v>
      </c>
      <c r="P1915">
        <v>185727</v>
      </c>
      <c r="Q1915">
        <f>COUNTIF(PROMJENA!A:A,PlanMasine[[#This Row],[KPL]]&amp;"-"&amp;PlanMasine[[#This Row],[RN]])</f>
        <v>0</v>
      </c>
      <c r="R1915">
        <f>IFERROR(INDEX(REDOSLIJED!A:A,MATCH(PlanMasine[[#This Row],[KPL]],REDOSLIJED!B:B,0)),MAX(REDOSLIJED!A:A)+1)</f>
        <v>45</v>
      </c>
      <c r="S1915" s="9">
        <f>SUM($M$2:M1915)</f>
        <v>7.7868055555556799</v>
      </c>
      <c r="T1915" s="3">
        <f>PlanMasine[[#This Row],[Datum SAS]]-1</f>
        <v>45834</v>
      </c>
      <c r="U1915">
        <f>WEEKDAY(PlanMasine[[#This Row],[ZAVRŠETAK MAŠINSKE]],2)</f>
        <v>4</v>
      </c>
      <c r="V1915" s="3">
        <f>IF(WEEKDAY(PlanMasine[[#This Row],[Datum SAS]]-1,2)=7,PlanMasine[[#This Row],[Datum SAS]]-3,PlanMasine[[#This Row],[Datum SAS]]-1)</f>
        <v>45834</v>
      </c>
      <c r="W1915">
        <f>WEEKNUM(PlanMasine[[#This Row],[Column2]],1)</f>
        <v>26</v>
      </c>
    </row>
    <row r="1916" spans="1:23" x14ac:dyDescent="0.25">
      <c r="A1916">
        <v>921690</v>
      </c>
      <c r="B1916">
        <v>1</v>
      </c>
      <c r="C1916">
        <v>921694</v>
      </c>
      <c r="D1916" t="s">
        <v>2277</v>
      </c>
      <c r="E1916">
        <v>16</v>
      </c>
      <c r="F1916">
        <v>4</v>
      </c>
      <c r="G1916">
        <v>0</v>
      </c>
      <c r="H1916">
        <v>0</v>
      </c>
      <c r="I1916" t="s">
        <v>5</v>
      </c>
      <c r="J1916" t="s">
        <v>570</v>
      </c>
      <c r="K1916" t="s">
        <v>1457</v>
      </c>
      <c r="L1916" s="3">
        <v>45853</v>
      </c>
      <c r="M19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16" s="3">
        <v>45835</v>
      </c>
      <c r="O1916" s="5">
        <f>IFERROR((PlanMasine[[#This Row],[Norma]]/PlanMasine[[#This Row],[Q]])*(PlanMasine[[#This Row],[Q]]/SUMIF(C:C,PlanMasine[[#This Row],[RN]],B:B)*PlanMasine[[#This Row],[KPLQ]]),0)</f>
        <v>8</v>
      </c>
      <c r="P1916">
        <v>185729</v>
      </c>
      <c r="Q1916">
        <f>COUNTIF(PROMJENA!A:A,PlanMasine[[#This Row],[KPL]]&amp;"-"&amp;PlanMasine[[#This Row],[RN]])</f>
        <v>0</v>
      </c>
      <c r="R1916">
        <f>IFERROR(INDEX(REDOSLIJED!A:A,MATCH(PlanMasine[[#This Row],[KPL]],REDOSLIJED!B:B,0)),MAX(REDOSLIJED!A:A)+1)</f>
        <v>45</v>
      </c>
      <c r="S1916" s="9">
        <f>SUM($M$2:M1916)</f>
        <v>7.7923611111112354</v>
      </c>
      <c r="T1916" s="3">
        <f>PlanMasine[[#This Row],[Datum SAS]]-1</f>
        <v>45834</v>
      </c>
      <c r="U1916">
        <f>WEEKDAY(PlanMasine[[#This Row],[ZAVRŠETAK MAŠINSKE]],2)</f>
        <v>4</v>
      </c>
      <c r="V1916" s="3">
        <f>IF(WEEKDAY(PlanMasine[[#This Row],[Datum SAS]]-1,2)=7,PlanMasine[[#This Row],[Datum SAS]]-3,PlanMasine[[#This Row],[Datum SAS]]-1)</f>
        <v>45834</v>
      </c>
      <c r="W1916">
        <f>WEEKNUM(PlanMasine[[#This Row],[Column2]],1)</f>
        <v>26</v>
      </c>
    </row>
    <row r="1917" spans="1:23" x14ac:dyDescent="0.25">
      <c r="A1917">
        <v>921690</v>
      </c>
      <c r="B1917">
        <v>1</v>
      </c>
      <c r="C1917">
        <v>921708</v>
      </c>
      <c r="D1917" t="s">
        <v>2272</v>
      </c>
      <c r="E1917">
        <v>20</v>
      </c>
      <c r="F1917">
        <v>2</v>
      </c>
      <c r="G1917">
        <v>0</v>
      </c>
      <c r="H1917">
        <v>0</v>
      </c>
      <c r="I1917" t="s">
        <v>5</v>
      </c>
      <c r="J1917" t="s">
        <v>570</v>
      </c>
      <c r="K1917" t="s">
        <v>1457</v>
      </c>
      <c r="L1917" s="3">
        <v>45853</v>
      </c>
      <c r="M19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17" s="3">
        <v>45835</v>
      </c>
      <c r="O1917" s="5">
        <f>IFERROR((PlanMasine[[#This Row],[Norma]]/PlanMasine[[#This Row],[Q]])*(PlanMasine[[#This Row],[Q]]/SUMIF(C:C,PlanMasine[[#This Row],[RN]],B:B)*PlanMasine[[#This Row],[KPLQ]]),0)</f>
        <v>10</v>
      </c>
      <c r="P1917">
        <v>185743</v>
      </c>
      <c r="Q1917">
        <f>COUNTIF(PROMJENA!A:A,PlanMasine[[#This Row],[KPL]]&amp;"-"&amp;PlanMasine[[#This Row],[RN]])</f>
        <v>0</v>
      </c>
      <c r="R1917">
        <f>IFERROR(INDEX(REDOSLIJED!A:A,MATCH(PlanMasine[[#This Row],[KPL]],REDOSLIJED!B:B,0)),MAX(REDOSLIJED!A:A)+1)</f>
        <v>45</v>
      </c>
      <c r="S1917" s="9">
        <f>SUM($M$2:M1917)</f>
        <v>7.7993055555556801</v>
      </c>
      <c r="T1917" s="3">
        <f>PlanMasine[[#This Row],[Datum SAS]]-1</f>
        <v>45834</v>
      </c>
      <c r="U1917">
        <f>WEEKDAY(PlanMasine[[#This Row],[ZAVRŠETAK MAŠINSKE]],2)</f>
        <v>4</v>
      </c>
      <c r="V1917" s="3">
        <f>IF(WEEKDAY(PlanMasine[[#This Row],[Datum SAS]]-1,2)=7,PlanMasine[[#This Row],[Datum SAS]]-3,PlanMasine[[#This Row],[Datum SAS]]-1)</f>
        <v>45834</v>
      </c>
      <c r="W1917">
        <f>WEEKNUM(PlanMasine[[#This Row],[Column2]],1)</f>
        <v>26</v>
      </c>
    </row>
    <row r="1918" spans="1:23" x14ac:dyDescent="0.25">
      <c r="A1918">
        <v>921690</v>
      </c>
      <c r="B1918">
        <v>1</v>
      </c>
      <c r="C1918">
        <v>921707</v>
      </c>
      <c r="D1918" t="s">
        <v>2273</v>
      </c>
      <c r="E1918">
        <v>20</v>
      </c>
      <c r="F1918">
        <v>2</v>
      </c>
      <c r="G1918">
        <v>0</v>
      </c>
      <c r="H1918">
        <v>0</v>
      </c>
      <c r="I1918" t="s">
        <v>5</v>
      </c>
      <c r="J1918" t="s">
        <v>570</v>
      </c>
      <c r="K1918" t="s">
        <v>1457</v>
      </c>
      <c r="L1918" s="3">
        <v>45853</v>
      </c>
      <c r="M19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18" s="3">
        <v>45835</v>
      </c>
      <c r="O1918" s="5">
        <f>IFERROR((PlanMasine[[#This Row],[Norma]]/PlanMasine[[#This Row],[Q]])*(PlanMasine[[#This Row],[Q]]/SUMIF(C:C,PlanMasine[[#This Row],[RN]],B:B)*PlanMasine[[#This Row],[KPLQ]]),0)</f>
        <v>10</v>
      </c>
      <c r="P1918">
        <v>185742</v>
      </c>
      <c r="Q1918">
        <f>COUNTIF(PROMJENA!A:A,PlanMasine[[#This Row],[KPL]]&amp;"-"&amp;PlanMasine[[#This Row],[RN]])</f>
        <v>0</v>
      </c>
      <c r="R1918">
        <f>IFERROR(INDEX(REDOSLIJED!A:A,MATCH(PlanMasine[[#This Row],[KPL]],REDOSLIJED!B:B,0)),MAX(REDOSLIJED!A:A)+1)</f>
        <v>45</v>
      </c>
      <c r="S1918" s="9">
        <f>SUM($M$2:M1918)</f>
        <v>7.8062500000001247</v>
      </c>
      <c r="T1918" s="3">
        <f>PlanMasine[[#This Row],[Datum SAS]]-1</f>
        <v>45834</v>
      </c>
      <c r="U1918">
        <f>WEEKDAY(PlanMasine[[#This Row],[ZAVRŠETAK MAŠINSKE]],2)</f>
        <v>4</v>
      </c>
      <c r="V1918" s="3">
        <f>IF(WEEKDAY(PlanMasine[[#This Row],[Datum SAS]]-1,2)=7,PlanMasine[[#This Row],[Datum SAS]]-3,PlanMasine[[#This Row],[Datum SAS]]-1)</f>
        <v>45834</v>
      </c>
      <c r="W1918">
        <f>WEEKNUM(PlanMasine[[#This Row],[Column2]],1)</f>
        <v>26</v>
      </c>
    </row>
    <row r="1919" spans="1:23" x14ac:dyDescent="0.25">
      <c r="A1919">
        <v>921690</v>
      </c>
      <c r="B1919">
        <v>1</v>
      </c>
      <c r="C1919">
        <v>921706</v>
      </c>
      <c r="D1919" t="s">
        <v>2274</v>
      </c>
      <c r="E1919">
        <v>4</v>
      </c>
      <c r="F1919">
        <v>2</v>
      </c>
      <c r="G1919">
        <v>0</v>
      </c>
      <c r="H1919">
        <v>0</v>
      </c>
      <c r="I1919" t="s">
        <v>5</v>
      </c>
      <c r="J1919" t="s">
        <v>570</v>
      </c>
      <c r="K1919" t="s">
        <v>1457</v>
      </c>
      <c r="L1919" s="3">
        <v>45853</v>
      </c>
      <c r="M19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1919" s="3">
        <v>45835</v>
      </c>
      <c r="O1919" s="5">
        <f>IFERROR((PlanMasine[[#This Row],[Norma]]/PlanMasine[[#This Row],[Q]])*(PlanMasine[[#This Row],[Q]]/SUMIF(C:C,PlanMasine[[#This Row],[RN]],B:B)*PlanMasine[[#This Row],[KPLQ]]),0)</f>
        <v>2</v>
      </c>
      <c r="P1919">
        <v>185741</v>
      </c>
      <c r="Q1919">
        <f>COUNTIF(PROMJENA!A:A,PlanMasine[[#This Row],[KPL]]&amp;"-"&amp;PlanMasine[[#This Row],[RN]])</f>
        <v>0</v>
      </c>
      <c r="R1919">
        <f>IFERROR(INDEX(REDOSLIJED!A:A,MATCH(PlanMasine[[#This Row],[KPL]],REDOSLIJED!B:B,0)),MAX(REDOSLIJED!A:A)+1)</f>
        <v>45</v>
      </c>
      <c r="S1919" s="9">
        <f>SUM($M$2:M1919)</f>
        <v>7.8076388888890138</v>
      </c>
      <c r="T1919" s="3">
        <f>PlanMasine[[#This Row],[Datum SAS]]-1</f>
        <v>45834</v>
      </c>
      <c r="U1919">
        <f>WEEKDAY(PlanMasine[[#This Row],[ZAVRŠETAK MAŠINSKE]],2)</f>
        <v>4</v>
      </c>
      <c r="V1919" s="3">
        <f>IF(WEEKDAY(PlanMasine[[#This Row],[Datum SAS]]-1,2)=7,PlanMasine[[#This Row],[Datum SAS]]-3,PlanMasine[[#This Row],[Datum SAS]]-1)</f>
        <v>45834</v>
      </c>
      <c r="W1919">
        <f>WEEKNUM(PlanMasine[[#This Row],[Column2]],1)</f>
        <v>26</v>
      </c>
    </row>
    <row r="1920" spans="1:23" x14ac:dyDescent="0.25">
      <c r="A1920">
        <v>921690</v>
      </c>
      <c r="B1920">
        <v>1</v>
      </c>
      <c r="C1920">
        <v>921700</v>
      </c>
      <c r="D1920" t="s">
        <v>2276</v>
      </c>
      <c r="E1920">
        <v>12</v>
      </c>
      <c r="F1920">
        <v>2</v>
      </c>
      <c r="G1920">
        <v>0</v>
      </c>
      <c r="H1920">
        <v>0</v>
      </c>
      <c r="I1920" t="s">
        <v>5</v>
      </c>
      <c r="J1920" t="s">
        <v>570</v>
      </c>
      <c r="K1920" t="s">
        <v>1457</v>
      </c>
      <c r="L1920" s="3">
        <v>45853</v>
      </c>
      <c r="M19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20" s="3">
        <v>45835</v>
      </c>
      <c r="O1920" s="5">
        <f>IFERROR((PlanMasine[[#This Row],[Norma]]/PlanMasine[[#This Row],[Q]])*(PlanMasine[[#This Row],[Q]]/SUMIF(C:C,PlanMasine[[#This Row],[RN]],B:B)*PlanMasine[[#This Row],[KPLQ]]),0)</f>
        <v>6</v>
      </c>
      <c r="P1920">
        <v>185735</v>
      </c>
      <c r="Q1920">
        <f>COUNTIF(PROMJENA!A:A,PlanMasine[[#This Row],[KPL]]&amp;"-"&amp;PlanMasine[[#This Row],[RN]])</f>
        <v>0</v>
      </c>
      <c r="R1920">
        <f>IFERROR(INDEX(REDOSLIJED!A:A,MATCH(PlanMasine[[#This Row],[KPL]],REDOSLIJED!B:B,0)),MAX(REDOSLIJED!A:A)+1)</f>
        <v>45</v>
      </c>
      <c r="S1920" s="9">
        <f>SUM($M$2:M1920)</f>
        <v>7.8118055555556802</v>
      </c>
      <c r="T1920" s="3">
        <f>PlanMasine[[#This Row],[Datum SAS]]-1</f>
        <v>45834</v>
      </c>
      <c r="U1920">
        <f>WEEKDAY(PlanMasine[[#This Row],[ZAVRŠETAK MAŠINSKE]],2)</f>
        <v>4</v>
      </c>
      <c r="V1920" s="3">
        <f>IF(WEEKDAY(PlanMasine[[#This Row],[Datum SAS]]-1,2)=7,PlanMasine[[#This Row],[Datum SAS]]-3,PlanMasine[[#This Row],[Datum SAS]]-1)</f>
        <v>45834</v>
      </c>
      <c r="W1920">
        <f>WEEKNUM(PlanMasine[[#This Row],[Column2]],1)</f>
        <v>26</v>
      </c>
    </row>
    <row r="1921" spans="1:23" x14ac:dyDescent="0.25">
      <c r="A1921">
        <v>921690</v>
      </c>
      <c r="B1921">
        <v>1</v>
      </c>
      <c r="C1921">
        <v>921699</v>
      </c>
      <c r="D1921" t="s">
        <v>2278</v>
      </c>
      <c r="E1921">
        <v>12</v>
      </c>
      <c r="F1921">
        <v>2</v>
      </c>
      <c r="G1921">
        <v>0</v>
      </c>
      <c r="H1921">
        <v>0</v>
      </c>
      <c r="I1921" t="s">
        <v>5</v>
      </c>
      <c r="J1921" t="s">
        <v>570</v>
      </c>
      <c r="K1921" t="s">
        <v>1457</v>
      </c>
      <c r="L1921" s="3">
        <v>45853</v>
      </c>
      <c r="M19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21" s="3">
        <v>45835</v>
      </c>
      <c r="O1921" s="5">
        <f>IFERROR((PlanMasine[[#This Row],[Norma]]/PlanMasine[[#This Row],[Q]])*(PlanMasine[[#This Row],[Q]]/SUMIF(C:C,PlanMasine[[#This Row],[RN]],B:B)*PlanMasine[[#This Row],[KPLQ]]),0)</f>
        <v>6</v>
      </c>
      <c r="P1921">
        <v>185734</v>
      </c>
      <c r="Q1921">
        <f>COUNTIF(PROMJENA!A:A,PlanMasine[[#This Row],[KPL]]&amp;"-"&amp;PlanMasine[[#This Row],[RN]])</f>
        <v>0</v>
      </c>
      <c r="R1921">
        <f>IFERROR(INDEX(REDOSLIJED!A:A,MATCH(PlanMasine[[#This Row],[KPL]],REDOSLIJED!B:B,0)),MAX(REDOSLIJED!A:A)+1)</f>
        <v>45</v>
      </c>
      <c r="S1921" s="9">
        <f>SUM($M$2:M1921)</f>
        <v>7.8159722222223467</v>
      </c>
      <c r="T1921" s="3">
        <f>PlanMasine[[#This Row],[Datum SAS]]-1</f>
        <v>45834</v>
      </c>
      <c r="U1921">
        <f>WEEKDAY(PlanMasine[[#This Row],[ZAVRŠETAK MAŠINSKE]],2)</f>
        <v>4</v>
      </c>
      <c r="V1921" s="3">
        <f>IF(WEEKDAY(PlanMasine[[#This Row],[Datum SAS]]-1,2)=7,PlanMasine[[#This Row],[Datum SAS]]-3,PlanMasine[[#This Row],[Datum SAS]]-1)</f>
        <v>45834</v>
      </c>
      <c r="W1921">
        <f>WEEKNUM(PlanMasine[[#This Row],[Column2]],1)</f>
        <v>26</v>
      </c>
    </row>
    <row r="1922" spans="1:23" x14ac:dyDescent="0.25">
      <c r="A1922">
        <v>921690</v>
      </c>
      <c r="B1922">
        <v>1</v>
      </c>
      <c r="C1922">
        <v>921709</v>
      </c>
      <c r="D1922" t="s">
        <v>2279</v>
      </c>
      <c r="E1922">
        <v>10</v>
      </c>
      <c r="F1922">
        <v>2</v>
      </c>
      <c r="G1922">
        <v>0</v>
      </c>
      <c r="H1922">
        <v>0</v>
      </c>
      <c r="I1922" t="s">
        <v>5</v>
      </c>
      <c r="J1922" t="s">
        <v>570</v>
      </c>
      <c r="K1922" t="s">
        <v>1457</v>
      </c>
      <c r="L1922" s="3">
        <v>45853</v>
      </c>
      <c r="M19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22" s="3">
        <v>45835</v>
      </c>
      <c r="O1922" s="5">
        <f>IFERROR((PlanMasine[[#This Row],[Norma]]/PlanMasine[[#This Row],[Q]])*(PlanMasine[[#This Row],[Q]]/SUMIF(C:C,PlanMasine[[#This Row],[RN]],B:B)*PlanMasine[[#This Row],[KPLQ]]),0)</f>
        <v>5</v>
      </c>
      <c r="P1922">
        <v>185744</v>
      </c>
      <c r="Q1922">
        <f>COUNTIF(PROMJENA!A:A,PlanMasine[[#This Row],[KPL]]&amp;"-"&amp;PlanMasine[[#This Row],[RN]])</f>
        <v>0</v>
      </c>
      <c r="R1922">
        <f>IFERROR(INDEX(REDOSLIJED!A:A,MATCH(PlanMasine[[#This Row],[KPL]],REDOSLIJED!B:B,0)),MAX(REDOSLIJED!A:A)+1)</f>
        <v>45</v>
      </c>
      <c r="S1922" s="9">
        <f>SUM($M$2:M1922)</f>
        <v>7.819444444444569</v>
      </c>
      <c r="T1922" s="3">
        <f>PlanMasine[[#This Row],[Datum SAS]]-1</f>
        <v>45834</v>
      </c>
      <c r="U1922">
        <f>WEEKDAY(PlanMasine[[#This Row],[ZAVRŠETAK MAŠINSKE]],2)</f>
        <v>4</v>
      </c>
      <c r="V1922" s="3">
        <f>IF(WEEKDAY(PlanMasine[[#This Row],[Datum SAS]]-1,2)=7,PlanMasine[[#This Row],[Datum SAS]]-3,PlanMasine[[#This Row],[Datum SAS]]-1)</f>
        <v>45834</v>
      </c>
      <c r="W1922">
        <f>WEEKNUM(PlanMasine[[#This Row],[Column2]],1)</f>
        <v>26</v>
      </c>
    </row>
    <row r="1923" spans="1:23" x14ac:dyDescent="0.25">
      <c r="A1923">
        <v>1032509</v>
      </c>
      <c r="B1923">
        <v>1</v>
      </c>
      <c r="C1923">
        <v>1032518</v>
      </c>
      <c r="D1923" t="s">
        <v>2289</v>
      </c>
      <c r="E1923">
        <v>24</v>
      </c>
      <c r="F1923">
        <v>4</v>
      </c>
      <c r="G1923">
        <v>0</v>
      </c>
      <c r="H1923">
        <v>0</v>
      </c>
      <c r="I1923" t="s">
        <v>5</v>
      </c>
      <c r="J1923" t="s">
        <v>570</v>
      </c>
      <c r="K1923" t="s">
        <v>2281</v>
      </c>
      <c r="L1923" s="3">
        <v>45852</v>
      </c>
      <c r="M19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923" s="3">
        <v>45835</v>
      </c>
      <c r="O1923" s="5">
        <f>IFERROR((PlanMasine[[#This Row],[Norma]]/PlanMasine[[#This Row],[Q]])*(PlanMasine[[#This Row],[Q]]/SUMIF(C:C,PlanMasine[[#This Row],[RN]],B:B)*PlanMasine[[#This Row],[KPLQ]]),0)</f>
        <v>12</v>
      </c>
      <c r="P1923">
        <v>185141</v>
      </c>
      <c r="Q1923">
        <f>COUNTIF(PROMJENA!A:A,PlanMasine[[#This Row],[KPL]]&amp;"-"&amp;PlanMasine[[#This Row],[RN]])</f>
        <v>0</v>
      </c>
      <c r="R1923">
        <f>IFERROR(INDEX(REDOSLIJED!A:A,MATCH(PlanMasine[[#This Row],[KPL]],REDOSLIJED!B:B,0)),MAX(REDOSLIJED!A:A)+1)</f>
        <v>45</v>
      </c>
      <c r="S1923" s="9">
        <f>SUM($M$2:M1923)</f>
        <v>7.8277777777779027</v>
      </c>
      <c r="T1923" s="3">
        <f>PlanMasine[[#This Row],[Datum SAS]]-1</f>
        <v>45834</v>
      </c>
      <c r="U1923">
        <f>WEEKDAY(PlanMasine[[#This Row],[ZAVRŠETAK MAŠINSKE]],2)</f>
        <v>4</v>
      </c>
      <c r="V1923" s="3">
        <f>IF(WEEKDAY(PlanMasine[[#This Row],[Datum SAS]]-1,2)=7,PlanMasine[[#This Row],[Datum SAS]]-3,PlanMasine[[#This Row],[Datum SAS]]-1)</f>
        <v>45834</v>
      </c>
      <c r="W1923">
        <f>WEEKNUM(PlanMasine[[#This Row],[Column2]],1)</f>
        <v>26</v>
      </c>
    </row>
    <row r="1924" spans="1:23" x14ac:dyDescent="0.25">
      <c r="A1924">
        <v>1032509</v>
      </c>
      <c r="B1924">
        <v>1</v>
      </c>
      <c r="C1924">
        <v>1032519</v>
      </c>
      <c r="D1924" t="s">
        <v>2290</v>
      </c>
      <c r="E1924">
        <v>28</v>
      </c>
      <c r="F1924">
        <v>4</v>
      </c>
      <c r="G1924">
        <v>0</v>
      </c>
      <c r="H1924">
        <v>0</v>
      </c>
      <c r="I1924" t="s">
        <v>5</v>
      </c>
      <c r="J1924" t="s">
        <v>570</v>
      </c>
      <c r="K1924" t="s">
        <v>2281</v>
      </c>
      <c r="L1924" s="3">
        <v>45852</v>
      </c>
      <c r="M19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1924" s="3">
        <v>45835</v>
      </c>
      <c r="O1924" s="5">
        <f>IFERROR((PlanMasine[[#This Row],[Norma]]/PlanMasine[[#This Row],[Q]])*(PlanMasine[[#This Row],[Q]]/SUMIF(C:C,PlanMasine[[#This Row],[RN]],B:B)*PlanMasine[[#This Row],[KPLQ]]),0)</f>
        <v>14</v>
      </c>
      <c r="P1924">
        <v>185142</v>
      </c>
      <c r="Q1924">
        <f>COUNTIF(PROMJENA!A:A,PlanMasine[[#This Row],[KPL]]&amp;"-"&amp;PlanMasine[[#This Row],[RN]])</f>
        <v>0</v>
      </c>
      <c r="R1924">
        <f>IFERROR(INDEX(REDOSLIJED!A:A,MATCH(PlanMasine[[#This Row],[KPL]],REDOSLIJED!B:B,0)),MAX(REDOSLIJED!A:A)+1)</f>
        <v>45</v>
      </c>
      <c r="S1924" s="9">
        <f>SUM($M$2:M1924)</f>
        <v>7.8375000000001247</v>
      </c>
      <c r="T1924" s="3">
        <f>PlanMasine[[#This Row],[Datum SAS]]-1</f>
        <v>45834</v>
      </c>
      <c r="U1924">
        <f>WEEKDAY(PlanMasine[[#This Row],[ZAVRŠETAK MAŠINSKE]],2)</f>
        <v>4</v>
      </c>
      <c r="V1924" s="3">
        <f>IF(WEEKDAY(PlanMasine[[#This Row],[Datum SAS]]-1,2)=7,PlanMasine[[#This Row],[Datum SAS]]-3,PlanMasine[[#This Row],[Datum SAS]]-1)</f>
        <v>45834</v>
      </c>
      <c r="W1924">
        <f>WEEKNUM(PlanMasine[[#This Row],[Column2]],1)</f>
        <v>26</v>
      </c>
    </row>
    <row r="1925" spans="1:23" x14ac:dyDescent="0.25">
      <c r="A1925">
        <v>1032509</v>
      </c>
      <c r="B1925">
        <v>1</v>
      </c>
      <c r="C1925">
        <v>1032511</v>
      </c>
      <c r="D1925" t="s">
        <v>2286</v>
      </c>
      <c r="E1925">
        <v>24</v>
      </c>
      <c r="F1925">
        <v>2</v>
      </c>
      <c r="G1925">
        <v>0</v>
      </c>
      <c r="H1925">
        <v>0</v>
      </c>
      <c r="I1925" t="s">
        <v>5</v>
      </c>
      <c r="J1925" t="s">
        <v>570</v>
      </c>
      <c r="K1925" t="s">
        <v>2281</v>
      </c>
      <c r="L1925" s="3">
        <v>45852</v>
      </c>
      <c r="M19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925" s="3">
        <v>45835</v>
      </c>
      <c r="O1925" s="5">
        <f>IFERROR((PlanMasine[[#This Row],[Norma]]/PlanMasine[[#This Row],[Q]])*(PlanMasine[[#This Row],[Q]]/SUMIF(C:C,PlanMasine[[#This Row],[RN]],B:B)*PlanMasine[[#This Row],[KPLQ]]),0)</f>
        <v>12</v>
      </c>
      <c r="P1925">
        <v>185134</v>
      </c>
      <c r="Q1925">
        <f>COUNTIF(PROMJENA!A:A,PlanMasine[[#This Row],[KPL]]&amp;"-"&amp;PlanMasine[[#This Row],[RN]])</f>
        <v>0</v>
      </c>
      <c r="R1925">
        <f>IFERROR(INDEX(REDOSLIJED!A:A,MATCH(PlanMasine[[#This Row],[KPL]],REDOSLIJED!B:B,0)),MAX(REDOSLIJED!A:A)+1)</f>
        <v>45</v>
      </c>
      <c r="S1925" s="9">
        <f>SUM($M$2:M1925)</f>
        <v>7.8458333333334584</v>
      </c>
      <c r="T1925" s="3">
        <f>PlanMasine[[#This Row],[Datum SAS]]-1</f>
        <v>45834</v>
      </c>
      <c r="U1925">
        <f>WEEKDAY(PlanMasine[[#This Row],[ZAVRŠETAK MAŠINSKE]],2)</f>
        <v>4</v>
      </c>
      <c r="V1925" s="3">
        <f>IF(WEEKDAY(PlanMasine[[#This Row],[Datum SAS]]-1,2)=7,PlanMasine[[#This Row],[Datum SAS]]-3,PlanMasine[[#This Row],[Datum SAS]]-1)</f>
        <v>45834</v>
      </c>
      <c r="W1925">
        <f>WEEKNUM(PlanMasine[[#This Row],[Column2]],1)</f>
        <v>26</v>
      </c>
    </row>
    <row r="1926" spans="1:23" x14ac:dyDescent="0.25">
      <c r="A1926">
        <v>1032509</v>
      </c>
      <c r="B1926">
        <v>1</v>
      </c>
      <c r="C1926">
        <v>1032516</v>
      </c>
      <c r="D1926" t="s">
        <v>2284</v>
      </c>
      <c r="E1926">
        <v>20</v>
      </c>
      <c r="F1926">
        <v>2</v>
      </c>
      <c r="G1926">
        <v>0</v>
      </c>
      <c r="H1926">
        <v>0</v>
      </c>
      <c r="I1926" t="s">
        <v>5</v>
      </c>
      <c r="J1926" t="s">
        <v>570</v>
      </c>
      <c r="K1926" t="s">
        <v>2281</v>
      </c>
      <c r="L1926" s="3">
        <v>45852</v>
      </c>
      <c r="M19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26" s="3">
        <v>45835</v>
      </c>
      <c r="O1926" s="5">
        <f>IFERROR((PlanMasine[[#This Row],[Norma]]/PlanMasine[[#This Row],[Q]])*(PlanMasine[[#This Row],[Q]]/SUMIF(C:C,PlanMasine[[#This Row],[RN]],B:B)*PlanMasine[[#This Row],[KPLQ]]),0)</f>
        <v>10</v>
      </c>
      <c r="P1926">
        <v>185139</v>
      </c>
      <c r="Q1926">
        <f>COUNTIF(PROMJENA!A:A,PlanMasine[[#This Row],[KPL]]&amp;"-"&amp;PlanMasine[[#This Row],[RN]])</f>
        <v>0</v>
      </c>
      <c r="R1926">
        <f>IFERROR(INDEX(REDOSLIJED!A:A,MATCH(PlanMasine[[#This Row],[KPL]],REDOSLIJED!B:B,0)),MAX(REDOSLIJED!A:A)+1)</f>
        <v>45</v>
      </c>
      <c r="S1926" s="9">
        <f>SUM($M$2:M1926)</f>
        <v>7.8527777777779031</v>
      </c>
      <c r="T1926" s="3">
        <f>PlanMasine[[#This Row],[Datum SAS]]-1</f>
        <v>45834</v>
      </c>
      <c r="U1926">
        <f>WEEKDAY(PlanMasine[[#This Row],[ZAVRŠETAK MAŠINSKE]],2)</f>
        <v>4</v>
      </c>
      <c r="V1926" s="3">
        <f>IF(WEEKDAY(PlanMasine[[#This Row],[Datum SAS]]-1,2)=7,PlanMasine[[#This Row],[Datum SAS]]-3,PlanMasine[[#This Row],[Datum SAS]]-1)</f>
        <v>45834</v>
      </c>
      <c r="W1926">
        <f>WEEKNUM(PlanMasine[[#This Row],[Column2]],1)</f>
        <v>26</v>
      </c>
    </row>
    <row r="1927" spans="1:23" x14ac:dyDescent="0.25">
      <c r="A1927">
        <v>1032509</v>
      </c>
      <c r="B1927">
        <v>1</v>
      </c>
      <c r="C1927">
        <v>1032515</v>
      </c>
      <c r="D1927" t="s">
        <v>2280</v>
      </c>
      <c r="E1927">
        <v>24</v>
      </c>
      <c r="F1927">
        <v>2</v>
      </c>
      <c r="G1927">
        <v>0</v>
      </c>
      <c r="H1927">
        <v>0</v>
      </c>
      <c r="I1927" t="s">
        <v>5</v>
      </c>
      <c r="J1927" t="s">
        <v>570</v>
      </c>
      <c r="K1927" t="s">
        <v>2281</v>
      </c>
      <c r="L1927" s="3">
        <v>45852</v>
      </c>
      <c r="M19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927" s="3">
        <v>45835</v>
      </c>
      <c r="O1927" s="5">
        <f>IFERROR((PlanMasine[[#This Row],[Norma]]/PlanMasine[[#This Row],[Q]])*(PlanMasine[[#This Row],[Q]]/SUMIF(C:C,PlanMasine[[#This Row],[RN]],B:B)*PlanMasine[[#This Row],[KPLQ]]),0)</f>
        <v>12</v>
      </c>
      <c r="P1927">
        <v>185138</v>
      </c>
      <c r="Q1927">
        <f>COUNTIF(PROMJENA!A:A,PlanMasine[[#This Row],[KPL]]&amp;"-"&amp;PlanMasine[[#This Row],[RN]])</f>
        <v>0</v>
      </c>
      <c r="R1927">
        <f>IFERROR(INDEX(REDOSLIJED!A:A,MATCH(PlanMasine[[#This Row],[KPL]],REDOSLIJED!B:B,0)),MAX(REDOSLIJED!A:A)+1)</f>
        <v>45</v>
      </c>
      <c r="S1927" s="9">
        <f>SUM($M$2:M1927)</f>
        <v>7.8611111111112368</v>
      </c>
      <c r="T1927" s="3">
        <f>PlanMasine[[#This Row],[Datum SAS]]-1</f>
        <v>45834</v>
      </c>
      <c r="U1927">
        <f>WEEKDAY(PlanMasine[[#This Row],[ZAVRŠETAK MAŠINSKE]],2)</f>
        <v>4</v>
      </c>
      <c r="V1927" s="3">
        <f>IF(WEEKDAY(PlanMasine[[#This Row],[Datum SAS]]-1,2)=7,PlanMasine[[#This Row],[Datum SAS]]-3,PlanMasine[[#This Row],[Datum SAS]]-1)</f>
        <v>45834</v>
      </c>
      <c r="W1927">
        <f>WEEKNUM(PlanMasine[[#This Row],[Column2]],1)</f>
        <v>26</v>
      </c>
    </row>
    <row r="1928" spans="1:23" x14ac:dyDescent="0.25">
      <c r="A1928">
        <v>1032509</v>
      </c>
      <c r="B1928">
        <v>1</v>
      </c>
      <c r="C1928">
        <v>1032514</v>
      </c>
      <c r="D1928" t="s">
        <v>2292</v>
      </c>
      <c r="E1928">
        <v>12</v>
      </c>
      <c r="F1928">
        <v>2</v>
      </c>
      <c r="G1928">
        <v>0</v>
      </c>
      <c r="H1928">
        <v>0</v>
      </c>
      <c r="I1928" t="s">
        <v>5</v>
      </c>
      <c r="J1928" t="s">
        <v>570</v>
      </c>
      <c r="K1928" t="s">
        <v>2281</v>
      </c>
      <c r="L1928" s="3">
        <v>45852</v>
      </c>
      <c r="M19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28" s="3">
        <v>45835</v>
      </c>
      <c r="O1928" s="5">
        <f>IFERROR((PlanMasine[[#This Row],[Norma]]/PlanMasine[[#This Row],[Q]])*(PlanMasine[[#This Row],[Q]]/SUMIF(C:C,PlanMasine[[#This Row],[RN]],B:B)*PlanMasine[[#This Row],[KPLQ]]),0)</f>
        <v>6</v>
      </c>
      <c r="P1928">
        <v>185137</v>
      </c>
      <c r="Q1928">
        <f>COUNTIF(PROMJENA!A:A,PlanMasine[[#This Row],[KPL]]&amp;"-"&amp;PlanMasine[[#This Row],[RN]])</f>
        <v>0</v>
      </c>
      <c r="R1928">
        <f>IFERROR(INDEX(REDOSLIJED!A:A,MATCH(PlanMasine[[#This Row],[KPL]],REDOSLIJED!B:B,0)),MAX(REDOSLIJED!A:A)+1)</f>
        <v>45</v>
      </c>
      <c r="S1928" s="9">
        <f>SUM($M$2:M1928)</f>
        <v>7.8652777777779033</v>
      </c>
      <c r="T1928" s="3">
        <f>PlanMasine[[#This Row],[Datum SAS]]-1</f>
        <v>45834</v>
      </c>
      <c r="U1928">
        <f>WEEKDAY(PlanMasine[[#This Row],[ZAVRŠETAK MAŠINSKE]],2)</f>
        <v>4</v>
      </c>
      <c r="V1928" s="3">
        <f>IF(WEEKDAY(PlanMasine[[#This Row],[Datum SAS]]-1,2)=7,PlanMasine[[#This Row],[Datum SAS]]-3,PlanMasine[[#This Row],[Datum SAS]]-1)</f>
        <v>45834</v>
      </c>
      <c r="W1928">
        <f>WEEKNUM(PlanMasine[[#This Row],[Column2]],1)</f>
        <v>26</v>
      </c>
    </row>
    <row r="1929" spans="1:23" x14ac:dyDescent="0.25">
      <c r="A1929">
        <v>1032509</v>
      </c>
      <c r="B1929">
        <v>1</v>
      </c>
      <c r="C1929">
        <v>1032513</v>
      </c>
      <c r="D1929" t="s">
        <v>2283</v>
      </c>
      <c r="E1929">
        <v>16</v>
      </c>
      <c r="F1929">
        <v>2</v>
      </c>
      <c r="G1929">
        <v>0</v>
      </c>
      <c r="H1929">
        <v>0</v>
      </c>
      <c r="I1929" t="s">
        <v>5</v>
      </c>
      <c r="J1929" t="s">
        <v>570</v>
      </c>
      <c r="K1929" t="s">
        <v>2281</v>
      </c>
      <c r="L1929" s="3">
        <v>45852</v>
      </c>
      <c r="M19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29" s="3">
        <v>45835</v>
      </c>
      <c r="O1929" s="5">
        <f>IFERROR((PlanMasine[[#This Row],[Norma]]/PlanMasine[[#This Row],[Q]])*(PlanMasine[[#This Row],[Q]]/SUMIF(C:C,PlanMasine[[#This Row],[RN]],B:B)*PlanMasine[[#This Row],[KPLQ]]),0)</f>
        <v>8</v>
      </c>
      <c r="P1929">
        <v>185136</v>
      </c>
      <c r="Q1929">
        <f>COUNTIF(PROMJENA!A:A,PlanMasine[[#This Row],[KPL]]&amp;"-"&amp;PlanMasine[[#This Row],[RN]])</f>
        <v>0</v>
      </c>
      <c r="R1929">
        <f>IFERROR(INDEX(REDOSLIJED!A:A,MATCH(PlanMasine[[#This Row],[KPL]],REDOSLIJED!B:B,0)),MAX(REDOSLIJED!A:A)+1)</f>
        <v>45</v>
      </c>
      <c r="S1929" s="9">
        <f>SUM($M$2:M1929)</f>
        <v>7.8708333333334588</v>
      </c>
      <c r="T1929" s="3">
        <f>PlanMasine[[#This Row],[Datum SAS]]-1</f>
        <v>45834</v>
      </c>
      <c r="U1929">
        <f>WEEKDAY(PlanMasine[[#This Row],[ZAVRŠETAK MAŠINSKE]],2)</f>
        <v>4</v>
      </c>
      <c r="V1929" s="3">
        <f>IF(WEEKDAY(PlanMasine[[#This Row],[Datum SAS]]-1,2)=7,PlanMasine[[#This Row],[Datum SAS]]-3,PlanMasine[[#This Row],[Datum SAS]]-1)</f>
        <v>45834</v>
      </c>
      <c r="W1929">
        <f>WEEKNUM(PlanMasine[[#This Row],[Column2]],1)</f>
        <v>26</v>
      </c>
    </row>
    <row r="1930" spans="1:23" x14ac:dyDescent="0.25">
      <c r="A1930">
        <v>1032509</v>
      </c>
      <c r="B1930">
        <v>1</v>
      </c>
      <c r="C1930">
        <v>1032512</v>
      </c>
      <c r="D1930" t="s">
        <v>2285</v>
      </c>
      <c r="E1930">
        <v>20</v>
      </c>
      <c r="F1930">
        <v>4</v>
      </c>
      <c r="G1930">
        <v>0</v>
      </c>
      <c r="H1930">
        <v>0</v>
      </c>
      <c r="I1930" t="s">
        <v>5</v>
      </c>
      <c r="J1930" t="s">
        <v>570</v>
      </c>
      <c r="K1930" t="s">
        <v>2281</v>
      </c>
      <c r="L1930" s="3">
        <v>45852</v>
      </c>
      <c r="M19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30" s="3">
        <v>45835</v>
      </c>
      <c r="O1930" s="5">
        <f>IFERROR((PlanMasine[[#This Row],[Norma]]/PlanMasine[[#This Row],[Q]])*(PlanMasine[[#This Row],[Q]]/SUMIF(C:C,PlanMasine[[#This Row],[RN]],B:B)*PlanMasine[[#This Row],[KPLQ]]),0)</f>
        <v>10</v>
      </c>
      <c r="P1930">
        <v>185135</v>
      </c>
      <c r="Q1930">
        <f>COUNTIF(PROMJENA!A:A,PlanMasine[[#This Row],[KPL]]&amp;"-"&amp;PlanMasine[[#This Row],[RN]])</f>
        <v>0</v>
      </c>
      <c r="R1930">
        <f>IFERROR(INDEX(REDOSLIJED!A:A,MATCH(PlanMasine[[#This Row],[KPL]],REDOSLIJED!B:B,0)),MAX(REDOSLIJED!A:A)+1)</f>
        <v>45</v>
      </c>
      <c r="S1930" s="9">
        <f>SUM($M$2:M1930)</f>
        <v>7.8777777777779034</v>
      </c>
      <c r="T1930" s="3">
        <f>PlanMasine[[#This Row],[Datum SAS]]-1</f>
        <v>45834</v>
      </c>
      <c r="U1930">
        <f>WEEKDAY(PlanMasine[[#This Row],[ZAVRŠETAK MAŠINSKE]],2)</f>
        <v>4</v>
      </c>
      <c r="V1930" s="3">
        <f>IF(WEEKDAY(PlanMasine[[#This Row],[Datum SAS]]-1,2)=7,PlanMasine[[#This Row],[Datum SAS]]-3,PlanMasine[[#This Row],[Datum SAS]]-1)</f>
        <v>45834</v>
      </c>
      <c r="W1930">
        <f>WEEKNUM(PlanMasine[[#This Row],[Column2]],1)</f>
        <v>26</v>
      </c>
    </row>
    <row r="1931" spans="1:23" x14ac:dyDescent="0.25">
      <c r="A1931">
        <v>1032509</v>
      </c>
      <c r="B1931">
        <v>1</v>
      </c>
      <c r="C1931">
        <v>1032526</v>
      </c>
      <c r="D1931" t="s">
        <v>2293</v>
      </c>
      <c r="E1931">
        <v>6</v>
      </c>
      <c r="F1931">
        <v>2</v>
      </c>
      <c r="G1931">
        <v>0</v>
      </c>
      <c r="H1931">
        <v>0</v>
      </c>
      <c r="I1931" t="s">
        <v>5</v>
      </c>
      <c r="J1931" t="s">
        <v>570</v>
      </c>
      <c r="K1931" t="s">
        <v>2281</v>
      </c>
      <c r="L1931" s="3">
        <v>45852</v>
      </c>
      <c r="M19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31" s="3">
        <v>45835</v>
      </c>
      <c r="O1931" s="5">
        <f>IFERROR((PlanMasine[[#This Row],[Norma]]/PlanMasine[[#This Row],[Q]])*(PlanMasine[[#This Row],[Q]]/SUMIF(C:C,PlanMasine[[#This Row],[RN]],B:B)*PlanMasine[[#This Row],[KPLQ]]),0)</f>
        <v>3</v>
      </c>
      <c r="P1931">
        <v>185149</v>
      </c>
      <c r="Q1931">
        <f>COUNTIF(PROMJENA!A:A,PlanMasine[[#This Row],[KPL]]&amp;"-"&amp;PlanMasine[[#This Row],[RN]])</f>
        <v>0</v>
      </c>
      <c r="R1931">
        <f>IFERROR(INDEX(REDOSLIJED!A:A,MATCH(PlanMasine[[#This Row],[KPL]],REDOSLIJED!B:B,0)),MAX(REDOSLIJED!A:A)+1)</f>
        <v>45</v>
      </c>
      <c r="S1931" s="9">
        <f>SUM($M$2:M1931)</f>
        <v>7.8798611111112367</v>
      </c>
      <c r="T1931" s="3">
        <f>PlanMasine[[#This Row],[Datum SAS]]-1</f>
        <v>45834</v>
      </c>
      <c r="U1931">
        <f>WEEKDAY(PlanMasine[[#This Row],[ZAVRŠETAK MAŠINSKE]],2)</f>
        <v>4</v>
      </c>
      <c r="V1931" s="3">
        <f>IF(WEEKDAY(PlanMasine[[#This Row],[Datum SAS]]-1,2)=7,PlanMasine[[#This Row],[Datum SAS]]-3,PlanMasine[[#This Row],[Datum SAS]]-1)</f>
        <v>45834</v>
      </c>
      <c r="W1931">
        <f>WEEKNUM(PlanMasine[[#This Row],[Column2]],1)</f>
        <v>26</v>
      </c>
    </row>
    <row r="1932" spans="1:23" x14ac:dyDescent="0.25">
      <c r="A1932">
        <v>1032509</v>
      </c>
      <c r="B1932">
        <v>1</v>
      </c>
      <c r="C1932">
        <v>1032522</v>
      </c>
      <c r="D1932" t="s">
        <v>2291</v>
      </c>
      <c r="E1932">
        <v>32</v>
      </c>
      <c r="F1932">
        <v>8</v>
      </c>
      <c r="G1932">
        <v>0</v>
      </c>
      <c r="H1932">
        <v>0</v>
      </c>
      <c r="I1932" t="s">
        <v>5</v>
      </c>
      <c r="J1932" t="s">
        <v>570</v>
      </c>
      <c r="K1932" t="s">
        <v>2281</v>
      </c>
      <c r="L1932" s="3">
        <v>45852</v>
      </c>
      <c r="M19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1932" s="3">
        <v>45835</v>
      </c>
      <c r="O1932" s="5">
        <f>IFERROR((PlanMasine[[#This Row],[Norma]]/PlanMasine[[#This Row],[Q]])*(PlanMasine[[#This Row],[Q]]/SUMIF(C:C,PlanMasine[[#This Row],[RN]],B:B)*PlanMasine[[#This Row],[KPLQ]]),0)</f>
        <v>16</v>
      </c>
      <c r="P1932">
        <v>185145</v>
      </c>
      <c r="Q1932">
        <f>COUNTIF(PROMJENA!A:A,PlanMasine[[#This Row],[KPL]]&amp;"-"&amp;PlanMasine[[#This Row],[RN]])</f>
        <v>0</v>
      </c>
      <c r="R1932">
        <f>IFERROR(INDEX(REDOSLIJED!A:A,MATCH(PlanMasine[[#This Row],[KPL]],REDOSLIJED!B:B,0)),MAX(REDOSLIJED!A:A)+1)</f>
        <v>45</v>
      </c>
      <c r="S1932" s="9">
        <f>SUM($M$2:M1932)</f>
        <v>7.8909722222223477</v>
      </c>
      <c r="T1932" s="3">
        <f>PlanMasine[[#This Row],[Datum SAS]]-1</f>
        <v>45834</v>
      </c>
      <c r="U1932">
        <f>WEEKDAY(PlanMasine[[#This Row],[ZAVRŠETAK MAŠINSKE]],2)</f>
        <v>4</v>
      </c>
      <c r="V1932" s="3">
        <f>IF(WEEKDAY(PlanMasine[[#This Row],[Datum SAS]]-1,2)=7,PlanMasine[[#This Row],[Datum SAS]]-3,PlanMasine[[#This Row],[Datum SAS]]-1)</f>
        <v>45834</v>
      </c>
      <c r="W1932">
        <f>WEEKNUM(PlanMasine[[#This Row],[Column2]],1)</f>
        <v>26</v>
      </c>
    </row>
    <row r="1933" spans="1:23" x14ac:dyDescent="0.25">
      <c r="A1933">
        <v>1032509</v>
      </c>
      <c r="B1933">
        <v>1</v>
      </c>
      <c r="C1933">
        <v>1032520</v>
      </c>
      <c r="D1933" t="s">
        <v>2282</v>
      </c>
      <c r="E1933">
        <v>48</v>
      </c>
      <c r="F1933">
        <v>8</v>
      </c>
      <c r="G1933">
        <v>0</v>
      </c>
      <c r="H1933">
        <v>0</v>
      </c>
      <c r="I1933" t="s">
        <v>5</v>
      </c>
      <c r="J1933" t="s">
        <v>570</v>
      </c>
      <c r="K1933" t="s">
        <v>2281</v>
      </c>
      <c r="L1933" s="3">
        <v>45852</v>
      </c>
      <c r="M19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933" s="3">
        <v>45835</v>
      </c>
      <c r="O1933" s="5">
        <f>IFERROR((PlanMasine[[#This Row],[Norma]]/PlanMasine[[#This Row],[Q]])*(PlanMasine[[#This Row],[Q]]/SUMIF(C:C,PlanMasine[[#This Row],[RN]],B:B)*PlanMasine[[#This Row],[KPLQ]]),0)</f>
        <v>24</v>
      </c>
      <c r="P1933">
        <v>185143</v>
      </c>
      <c r="Q1933">
        <f>COUNTIF(PROMJENA!A:A,PlanMasine[[#This Row],[KPL]]&amp;"-"&amp;PlanMasine[[#This Row],[RN]])</f>
        <v>0</v>
      </c>
      <c r="R1933">
        <f>IFERROR(INDEX(REDOSLIJED!A:A,MATCH(PlanMasine[[#This Row],[KPL]],REDOSLIJED!B:B,0)),MAX(REDOSLIJED!A:A)+1)</f>
        <v>45</v>
      </c>
      <c r="S1933" s="9">
        <f>SUM($M$2:M1933)</f>
        <v>7.9076388888890143</v>
      </c>
      <c r="T1933" s="3">
        <f>PlanMasine[[#This Row],[Datum SAS]]-1</f>
        <v>45834</v>
      </c>
      <c r="U1933">
        <f>WEEKDAY(PlanMasine[[#This Row],[ZAVRŠETAK MAŠINSKE]],2)</f>
        <v>4</v>
      </c>
      <c r="V1933" s="3">
        <f>IF(WEEKDAY(PlanMasine[[#This Row],[Datum SAS]]-1,2)=7,PlanMasine[[#This Row],[Datum SAS]]-3,PlanMasine[[#This Row],[Datum SAS]]-1)</f>
        <v>45834</v>
      </c>
      <c r="W1933">
        <f>WEEKNUM(PlanMasine[[#This Row],[Column2]],1)</f>
        <v>26</v>
      </c>
    </row>
    <row r="1934" spans="1:23" x14ac:dyDescent="0.25">
      <c r="A1934">
        <v>1032509</v>
      </c>
      <c r="B1934">
        <v>1</v>
      </c>
      <c r="C1934">
        <v>1032517</v>
      </c>
      <c r="D1934" t="s">
        <v>2287</v>
      </c>
      <c r="E1934">
        <v>40</v>
      </c>
      <c r="F1934">
        <v>2</v>
      </c>
      <c r="G1934">
        <v>0</v>
      </c>
      <c r="H1934">
        <v>0</v>
      </c>
      <c r="I1934" t="s">
        <v>5</v>
      </c>
      <c r="J1934" t="s">
        <v>570</v>
      </c>
      <c r="K1934" t="s">
        <v>2281</v>
      </c>
      <c r="L1934" s="3">
        <v>45852</v>
      </c>
      <c r="M19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934" s="3">
        <v>45835</v>
      </c>
      <c r="O1934" s="5">
        <f>IFERROR((PlanMasine[[#This Row],[Norma]]/PlanMasine[[#This Row],[Q]])*(PlanMasine[[#This Row],[Q]]/SUMIF(C:C,PlanMasine[[#This Row],[RN]],B:B)*PlanMasine[[#This Row],[KPLQ]]),0)</f>
        <v>20</v>
      </c>
      <c r="P1934">
        <v>185140</v>
      </c>
      <c r="Q1934">
        <f>COUNTIF(PROMJENA!A:A,PlanMasine[[#This Row],[KPL]]&amp;"-"&amp;PlanMasine[[#This Row],[RN]])</f>
        <v>0</v>
      </c>
      <c r="R1934">
        <f>IFERROR(INDEX(REDOSLIJED!A:A,MATCH(PlanMasine[[#This Row],[KPL]],REDOSLIJED!B:B,0)),MAX(REDOSLIJED!A:A)+1)</f>
        <v>45</v>
      </c>
      <c r="S1934" s="9">
        <f>SUM($M$2:M1934)</f>
        <v>7.9215277777779036</v>
      </c>
      <c r="T1934" s="3">
        <f>PlanMasine[[#This Row],[Datum SAS]]-1</f>
        <v>45834</v>
      </c>
      <c r="U1934">
        <f>WEEKDAY(PlanMasine[[#This Row],[ZAVRŠETAK MAŠINSKE]],2)</f>
        <v>4</v>
      </c>
      <c r="V1934" s="3">
        <f>IF(WEEKDAY(PlanMasine[[#This Row],[Datum SAS]]-1,2)=7,PlanMasine[[#This Row],[Datum SAS]]-3,PlanMasine[[#This Row],[Datum SAS]]-1)</f>
        <v>45834</v>
      </c>
      <c r="W1934">
        <f>WEEKNUM(PlanMasine[[#This Row],[Column2]],1)</f>
        <v>26</v>
      </c>
    </row>
    <row r="1935" spans="1:23" x14ac:dyDescent="0.25">
      <c r="A1935">
        <v>1032509</v>
      </c>
      <c r="B1935">
        <v>1</v>
      </c>
      <c r="C1935">
        <v>1032510</v>
      </c>
      <c r="D1935" t="s">
        <v>2288</v>
      </c>
      <c r="E1935">
        <v>24</v>
      </c>
      <c r="F1935">
        <v>2</v>
      </c>
      <c r="G1935">
        <v>0</v>
      </c>
      <c r="H1935">
        <v>0</v>
      </c>
      <c r="I1935" t="s">
        <v>5</v>
      </c>
      <c r="J1935" t="s">
        <v>570</v>
      </c>
      <c r="K1935" t="s">
        <v>2281</v>
      </c>
      <c r="L1935" s="3">
        <v>45852</v>
      </c>
      <c r="M19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1935" s="3">
        <v>45835</v>
      </c>
      <c r="O1935" s="5">
        <f>IFERROR((PlanMasine[[#This Row],[Norma]]/PlanMasine[[#This Row],[Q]])*(PlanMasine[[#This Row],[Q]]/SUMIF(C:C,PlanMasine[[#This Row],[RN]],B:B)*PlanMasine[[#This Row],[KPLQ]]),0)</f>
        <v>12</v>
      </c>
      <c r="P1935">
        <v>185133</v>
      </c>
      <c r="Q1935">
        <f>COUNTIF(PROMJENA!A:A,PlanMasine[[#This Row],[KPL]]&amp;"-"&amp;PlanMasine[[#This Row],[RN]])</f>
        <v>0</v>
      </c>
      <c r="R1935">
        <f>IFERROR(INDEX(REDOSLIJED!A:A,MATCH(PlanMasine[[#This Row],[KPL]],REDOSLIJED!B:B,0)),MAX(REDOSLIJED!A:A)+1)</f>
        <v>45</v>
      </c>
      <c r="S1935" s="9">
        <f>SUM($M$2:M1935)</f>
        <v>7.9298611111112374</v>
      </c>
      <c r="T1935" s="3">
        <f>PlanMasine[[#This Row],[Datum SAS]]-1</f>
        <v>45834</v>
      </c>
      <c r="U1935">
        <f>WEEKDAY(PlanMasine[[#This Row],[ZAVRŠETAK MAŠINSKE]],2)</f>
        <v>4</v>
      </c>
      <c r="V1935" s="3">
        <f>IF(WEEKDAY(PlanMasine[[#This Row],[Datum SAS]]-1,2)=7,PlanMasine[[#This Row],[Datum SAS]]-3,PlanMasine[[#This Row],[Datum SAS]]-1)</f>
        <v>45834</v>
      </c>
      <c r="W1935">
        <f>WEEKNUM(PlanMasine[[#This Row],[Column2]],1)</f>
        <v>26</v>
      </c>
    </row>
    <row r="1936" spans="1:23" x14ac:dyDescent="0.25">
      <c r="A1936">
        <v>944483</v>
      </c>
      <c r="B1936">
        <v>1</v>
      </c>
      <c r="C1936">
        <v>944460</v>
      </c>
      <c r="D1936" t="s">
        <v>1089</v>
      </c>
      <c r="E1936">
        <v>10</v>
      </c>
      <c r="F1936">
        <v>1</v>
      </c>
      <c r="G1936">
        <v>0</v>
      </c>
      <c r="H1936">
        <v>0</v>
      </c>
      <c r="I1936" t="s">
        <v>5</v>
      </c>
      <c r="J1936" t="s">
        <v>570</v>
      </c>
      <c r="K1936" t="s">
        <v>1500</v>
      </c>
      <c r="L1936" s="3">
        <v>45869</v>
      </c>
      <c r="M19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36" s="3">
        <v>45838</v>
      </c>
      <c r="O1936" s="5">
        <f>IFERROR((PlanMasine[[#This Row],[Norma]]/PlanMasine[[#This Row],[Q]])*(PlanMasine[[#This Row],[Q]]/SUMIF(C:C,PlanMasine[[#This Row],[RN]],B:B)*PlanMasine[[#This Row],[KPLQ]]),0)</f>
        <v>10</v>
      </c>
      <c r="P1936">
        <v>160433</v>
      </c>
      <c r="Q1936">
        <f>COUNTIF(PROMJENA!A:A,PlanMasine[[#This Row],[KPL]]&amp;"-"&amp;PlanMasine[[#This Row],[RN]])</f>
        <v>0</v>
      </c>
      <c r="R1936">
        <f>IFERROR(INDEX(REDOSLIJED!A:A,MATCH(PlanMasine[[#This Row],[KPL]],REDOSLIJED!B:B,0)),MAX(REDOSLIJED!A:A)+1)</f>
        <v>45</v>
      </c>
      <c r="S1936" s="9">
        <f>SUM($M$2:M1936)</f>
        <v>7.936805555555682</v>
      </c>
      <c r="T1936" s="3">
        <f>PlanMasine[[#This Row],[Datum SAS]]-1</f>
        <v>45837</v>
      </c>
      <c r="U1936">
        <f>WEEKDAY(PlanMasine[[#This Row],[ZAVRŠETAK MAŠINSKE]],2)</f>
        <v>7</v>
      </c>
      <c r="V1936" s="3">
        <f>IF(WEEKDAY(PlanMasine[[#This Row],[Datum SAS]]-1,2)=7,PlanMasine[[#This Row],[Datum SAS]]-3,PlanMasine[[#This Row],[Datum SAS]]-1)</f>
        <v>45835</v>
      </c>
      <c r="W1936">
        <f>WEEKNUM(PlanMasine[[#This Row],[Column2]],1)</f>
        <v>26</v>
      </c>
    </row>
    <row r="1937" spans="1:23" x14ac:dyDescent="0.25">
      <c r="A1937">
        <v>999155</v>
      </c>
      <c r="B1937">
        <v>1</v>
      </c>
      <c r="C1937">
        <v>999182</v>
      </c>
      <c r="D1937" t="s">
        <v>2215</v>
      </c>
      <c r="E1937">
        <v>36</v>
      </c>
      <c r="F1937">
        <v>12</v>
      </c>
      <c r="G1937">
        <v>0</v>
      </c>
      <c r="H1937">
        <v>0</v>
      </c>
      <c r="I1937" t="s">
        <v>5</v>
      </c>
      <c r="J1937" t="s">
        <v>570</v>
      </c>
      <c r="K1937" t="s">
        <v>1757</v>
      </c>
      <c r="L1937" s="3">
        <v>45870</v>
      </c>
      <c r="M19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37" s="3">
        <v>45838</v>
      </c>
      <c r="O1937" s="5">
        <f>IFERROR((PlanMasine[[#This Row],[Norma]]/PlanMasine[[#This Row],[Q]])*(PlanMasine[[#This Row],[Q]]/SUMIF(C:C,PlanMasine[[#This Row],[RN]],B:B)*PlanMasine[[#This Row],[KPLQ]]),0)</f>
        <v>3</v>
      </c>
      <c r="P1937">
        <v>220641</v>
      </c>
      <c r="Q1937">
        <f>COUNTIF(PROMJENA!A:A,PlanMasine[[#This Row],[KPL]]&amp;"-"&amp;PlanMasine[[#This Row],[RN]])</f>
        <v>0</v>
      </c>
      <c r="R1937">
        <f>IFERROR(INDEX(REDOSLIJED!A:A,MATCH(PlanMasine[[#This Row],[KPL]],REDOSLIJED!B:B,0)),MAX(REDOSLIJED!A:A)+1)</f>
        <v>45</v>
      </c>
      <c r="S1937" s="9">
        <f>SUM($M$2:M1937)</f>
        <v>7.9388888888890152</v>
      </c>
      <c r="T1937" s="3">
        <f>PlanMasine[[#This Row],[Datum SAS]]-1</f>
        <v>45837</v>
      </c>
      <c r="U1937">
        <f>WEEKDAY(PlanMasine[[#This Row],[ZAVRŠETAK MAŠINSKE]],2)</f>
        <v>7</v>
      </c>
      <c r="V1937" s="3">
        <f>IF(WEEKDAY(PlanMasine[[#This Row],[Datum SAS]]-1,2)=7,PlanMasine[[#This Row],[Datum SAS]]-3,PlanMasine[[#This Row],[Datum SAS]]-1)</f>
        <v>45835</v>
      </c>
      <c r="W1937">
        <f>WEEKNUM(PlanMasine[[#This Row],[Column2]],1)</f>
        <v>26</v>
      </c>
    </row>
    <row r="1938" spans="1:23" x14ac:dyDescent="0.25">
      <c r="A1938">
        <v>999155</v>
      </c>
      <c r="B1938">
        <v>1</v>
      </c>
      <c r="C1938">
        <v>999183</v>
      </c>
      <c r="D1938" t="s">
        <v>1755</v>
      </c>
      <c r="E1938">
        <v>60</v>
      </c>
      <c r="F1938">
        <v>12</v>
      </c>
      <c r="G1938">
        <v>0</v>
      </c>
      <c r="H1938">
        <v>0</v>
      </c>
      <c r="I1938" t="s">
        <v>5</v>
      </c>
      <c r="J1938" t="s">
        <v>570</v>
      </c>
      <c r="K1938" t="s">
        <v>1757</v>
      </c>
      <c r="L1938" s="3">
        <v>45870</v>
      </c>
      <c r="M19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38" s="3">
        <v>45838</v>
      </c>
      <c r="O1938" s="5">
        <f>IFERROR((PlanMasine[[#This Row],[Norma]]/PlanMasine[[#This Row],[Q]])*(PlanMasine[[#This Row],[Q]]/SUMIF(C:C,PlanMasine[[#This Row],[RN]],B:B)*PlanMasine[[#This Row],[KPLQ]]),0)</f>
        <v>5</v>
      </c>
      <c r="P1938">
        <v>220642</v>
      </c>
      <c r="Q1938">
        <f>COUNTIF(PROMJENA!A:A,PlanMasine[[#This Row],[KPL]]&amp;"-"&amp;PlanMasine[[#This Row],[RN]])</f>
        <v>0</v>
      </c>
      <c r="R1938">
        <f>IFERROR(INDEX(REDOSLIJED!A:A,MATCH(PlanMasine[[#This Row],[KPL]],REDOSLIJED!B:B,0)),MAX(REDOSLIJED!A:A)+1)</f>
        <v>45</v>
      </c>
      <c r="S1938" s="9">
        <f>SUM($M$2:M1938)</f>
        <v>7.9423611111112375</v>
      </c>
      <c r="T1938" s="3">
        <f>PlanMasine[[#This Row],[Datum SAS]]-1</f>
        <v>45837</v>
      </c>
      <c r="U1938">
        <f>WEEKDAY(PlanMasine[[#This Row],[ZAVRŠETAK MAŠINSKE]],2)</f>
        <v>7</v>
      </c>
      <c r="V1938" s="3">
        <f>IF(WEEKDAY(PlanMasine[[#This Row],[Datum SAS]]-1,2)=7,PlanMasine[[#This Row],[Datum SAS]]-3,PlanMasine[[#This Row],[Datum SAS]]-1)</f>
        <v>45835</v>
      </c>
      <c r="W1938">
        <f>WEEKNUM(PlanMasine[[#This Row],[Column2]],1)</f>
        <v>26</v>
      </c>
    </row>
    <row r="1939" spans="1:23" x14ac:dyDescent="0.25">
      <c r="A1939">
        <v>999155</v>
      </c>
      <c r="B1939">
        <v>1</v>
      </c>
      <c r="C1939">
        <v>999184</v>
      </c>
      <c r="D1939" t="s">
        <v>1491</v>
      </c>
      <c r="E1939">
        <v>96</v>
      </c>
      <c r="F1939">
        <v>12</v>
      </c>
      <c r="G1939">
        <v>0</v>
      </c>
      <c r="H1939">
        <v>0</v>
      </c>
      <c r="I1939" t="s">
        <v>5</v>
      </c>
      <c r="J1939" t="s">
        <v>570</v>
      </c>
      <c r="K1939" t="s">
        <v>1757</v>
      </c>
      <c r="L1939" s="3">
        <v>45870</v>
      </c>
      <c r="M19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39" s="3">
        <v>45838</v>
      </c>
      <c r="O1939" s="5">
        <f>IFERROR((PlanMasine[[#This Row],[Norma]]/PlanMasine[[#This Row],[Q]])*(PlanMasine[[#This Row],[Q]]/SUMIF(C:C,PlanMasine[[#This Row],[RN]],B:B)*PlanMasine[[#This Row],[KPLQ]]),0)</f>
        <v>8</v>
      </c>
      <c r="P1939">
        <v>220643</v>
      </c>
      <c r="Q1939">
        <f>COUNTIF(PROMJENA!A:A,PlanMasine[[#This Row],[KPL]]&amp;"-"&amp;PlanMasine[[#This Row],[RN]])</f>
        <v>0</v>
      </c>
      <c r="R1939">
        <f>IFERROR(INDEX(REDOSLIJED!A:A,MATCH(PlanMasine[[#This Row],[KPL]],REDOSLIJED!B:B,0)),MAX(REDOSLIJED!A:A)+1)</f>
        <v>45</v>
      </c>
      <c r="S1939" s="9">
        <f>SUM($M$2:M1939)</f>
        <v>7.9479166666667931</v>
      </c>
      <c r="T1939" s="3">
        <f>PlanMasine[[#This Row],[Datum SAS]]-1</f>
        <v>45837</v>
      </c>
      <c r="U1939">
        <f>WEEKDAY(PlanMasine[[#This Row],[ZAVRŠETAK MAŠINSKE]],2)</f>
        <v>7</v>
      </c>
      <c r="V1939" s="3">
        <f>IF(WEEKDAY(PlanMasine[[#This Row],[Datum SAS]]-1,2)=7,PlanMasine[[#This Row],[Datum SAS]]-3,PlanMasine[[#This Row],[Datum SAS]]-1)</f>
        <v>45835</v>
      </c>
      <c r="W1939">
        <f>WEEKNUM(PlanMasine[[#This Row],[Column2]],1)</f>
        <v>26</v>
      </c>
    </row>
    <row r="1940" spans="1:23" x14ac:dyDescent="0.25">
      <c r="A1940">
        <v>999155</v>
      </c>
      <c r="B1940">
        <v>1</v>
      </c>
      <c r="C1940">
        <v>999185</v>
      </c>
      <c r="D1940" t="s">
        <v>1490</v>
      </c>
      <c r="E1940">
        <v>60</v>
      </c>
      <c r="F1940">
        <v>12</v>
      </c>
      <c r="G1940">
        <v>0</v>
      </c>
      <c r="H1940">
        <v>0</v>
      </c>
      <c r="I1940" t="s">
        <v>5</v>
      </c>
      <c r="J1940" t="s">
        <v>570</v>
      </c>
      <c r="K1940" t="s">
        <v>1757</v>
      </c>
      <c r="L1940" s="3">
        <v>45870</v>
      </c>
      <c r="M19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40" s="3">
        <v>45838</v>
      </c>
      <c r="O1940" s="5">
        <f>IFERROR((PlanMasine[[#This Row],[Norma]]/PlanMasine[[#This Row],[Q]])*(PlanMasine[[#This Row],[Q]]/SUMIF(C:C,PlanMasine[[#This Row],[RN]],B:B)*PlanMasine[[#This Row],[KPLQ]]),0)</f>
        <v>5</v>
      </c>
      <c r="P1940">
        <v>220644</v>
      </c>
      <c r="Q1940">
        <f>COUNTIF(PROMJENA!A:A,PlanMasine[[#This Row],[KPL]]&amp;"-"&amp;PlanMasine[[#This Row],[RN]])</f>
        <v>0</v>
      </c>
      <c r="R1940">
        <f>IFERROR(INDEX(REDOSLIJED!A:A,MATCH(PlanMasine[[#This Row],[KPL]],REDOSLIJED!B:B,0)),MAX(REDOSLIJED!A:A)+1)</f>
        <v>45</v>
      </c>
      <c r="S1940" s="9">
        <f>SUM($M$2:M1940)</f>
        <v>7.9513888888890154</v>
      </c>
      <c r="T1940" s="3">
        <f>PlanMasine[[#This Row],[Datum SAS]]-1</f>
        <v>45837</v>
      </c>
      <c r="U1940">
        <f>WEEKDAY(PlanMasine[[#This Row],[ZAVRŠETAK MAŠINSKE]],2)</f>
        <v>7</v>
      </c>
      <c r="V1940" s="3">
        <f>IF(WEEKDAY(PlanMasine[[#This Row],[Datum SAS]]-1,2)=7,PlanMasine[[#This Row],[Datum SAS]]-3,PlanMasine[[#This Row],[Datum SAS]]-1)</f>
        <v>45835</v>
      </c>
      <c r="W1940">
        <f>WEEKNUM(PlanMasine[[#This Row],[Column2]],1)</f>
        <v>26</v>
      </c>
    </row>
    <row r="1941" spans="1:23" x14ac:dyDescent="0.25">
      <c r="A1941">
        <v>999155</v>
      </c>
      <c r="B1941">
        <v>1</v>
      </c>
      <c r="C1941">
        <v>999186</v>
      </c>
      <c r="D1941" t="s">
        <v>1492</v>
      </c>
      <c r="E1941">
        <v>72</v>
      </c>
      <c r="F1941">
        <v>12</v>
      </c>
      <c r="G1941">
        <v>0</v>
      </c>
      <c r="H1941">
        <v>0</v>
      </c>
      <c r="I1941" t="s">
        <v>5</v>
      </c>
      <c r="J1941" t="s">
        <v>570</v>
      </c>
      <c r="K1941" t="s">
        <v>1757</v>
      </c>
      <c r="L1941" s="3">
        <v>45870</v>
      </c>
      <c r="M19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41" s="3">
        <v>45838</v>
      </c>
      <c r="O1941" s="5">
        <f>IFERROR((PlanMasine[[#This Row],[Norma]]/PlanMasine[[#This Row],[Q]])*(PlanMasine[[#This Row],[Q]]/SUMIF(C:C,PlanMasine[[#This Row],[RN]],B:B)*PlanMasine[[#This Row],[KPLQ]]),0)</f>
        <v>6</v>
      </c>
      <c r="P1941">
        <v>220645</v>
      </c>
      <c r="Q1941">
        <f>COUNTIF(PROMJENA!A:A,PlanMasine[[#This Row],[KPL]]&amp;"-"&amp;PlanMasine[[#This Row],[RN]])</f>
        <v>0</v>
      </c>
      <c r="R1941">
        <f>IFERROR(INDEX(REDOSLIJED!A:A,MATCH(PlanMasine[[#This Row],[KPL]],REDOSLIJED!B:B,0)),MAX(REDOSLIJED!A:A)+1)</f>
        <v>45</v>
      </c>
      <c r="S1941" s="9">
        <f>SUM($M$2:M1941)</f>
        <v>7.9555555555556818</v>
      </c>
      <c r="T1941" s="3">
        <f>PlanMasine[[#This Row],[Datum SAS]]-1</f>
        <v>45837</v>
      </c>
      <c r="U1941">
        <f>WEEKDAY(PlanMasine[[#This Row],[ZAVRŠETAK MAŠINSKE]],2)</f>
        <v>7</v>
      </c>
      <c r="V1941" s="3">
        <f>IF(WEEKDAY(PlanMasine[[#This Row],[Datum SAS]]-1,2)=7,PlanMasine[[#This Row],[Datum SAS]]-3,PlanMasine[[#This Row],[Datum SAS]]-1)</f>
        <v>45835</v>
      </c>
      <c r="W1941">
        <f>WEEKNUM(PlanMasine[[#This Row],[Column2]],1)</f>
        <v>26</v>
      </c>
    </row>
    <row r="1942" spans="1:23" x14ac:dyDescent="0.25">
      <c r="A1942">
        <v>999155</v>
      </c>
      <c r="B1942">
        <v>1</v>
      </c>
      <c r="C1942">
        <v>999192</v>
      </c>
      <c r="D1942" t="s">
        <v>2212</v>
      </c>
      <c r="E1942">
        <v>48</v>
      </c>
      <c r="F1942">
        <v>12</v>
      </c>
      <c r="G1942">
        <v>0</v>
      </c>
      <c r="H1942">
        <v>0</v>
      </c>
      <c r="I1942" t="s">
        <v>5</v>
      </c>
      <c r="J1942" t="s">
        <v>570</v>
      </c>
      <c r="K1942" t="s">
        <v>1757</v>
      </c>
      <c r="L1942" s="3">
        <v>45870</v>
      </c>
      <c r="M19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942" s="3">
        <v>45838</v>
      </c>
      <c r="O1942" s="5">
        <f>IFERROR((PlanMasine[[#This Row],[Norma]]/PlanMasine[[#This Row],[Q]])*(PlanMasine[[#This Row],[Q]]/SUMIF(C:C,PlanMasine[[#This Row],[RN]],B:B)*PlanMasine[[#This Row],[KPLQ]]),0)</f>
        <v>4</v>
      </c>
      <c r="P1942">
        <v>220651</v>
      </c>
      <c r="Q1942">
        <f>COUNTIF(PROMJENA!A:A,PlanMasine[[#This Row],[KPL]]&amp;"-"&amp;PlanMasine[[#This Row],[RN]])</f>
        <v>0</v>
      </c>
      <c r="R1942">
        <f>IFERROR(INDEX(REDOSLIJED!A:A,MATCH(PlanMasine[[#This Row],[KPL]],REDOSLIJED!B:B,0)),MAX(REDOSLIJED!A:A)+1)</f>
        <v>45</v>
      </c>
      <c r="S1942" s="9">
        <f>SUM($M$2:M1942)</f>
        <v>7.95833333333346</v>
      </c>
      <c r="T1942" s="3">
        <f>PlanMasine[[#This Row],[Datum SAS]]-1</f>
        <v>45837</v>
      </c>
      <c r="U1942">
        <f>WEEKDAY(PlanMasine[[#This Row],[ZAVRŠETAK MAŠINSKE]],2)</f>
        <v>7</v>
      </c>
      <c r="V1942" s="3">
        <f>IF(WEEKDAY(PlanMasine[[#This Row],[Datum SAS]]-1,2)=7,PlanMasine[[#This Row],[Datum SAS]]-3,PlanMasine[[#This Row],[Datum SAS]]-1)</f>
        <v>45835</v>
      </c>
      <c r="W1942">
        <f>WEEKNUM(PlanMasine[[#This Row],[Column2]],1)</f>
        <v>26</v>
      </c>
    </row>
    <row r="1943" spans="1:23" x14ac:dyDescent="0.25">
      <c r="A1943">
        <v>999155</v>
      </c>
      <c r="B1943">
        <v>1</v>
      </c>
      <c r="C1943">
        <v>999203</v>
      </c>
      <c r="D1943" t="s">
        <v>2214</v>
      </c>
      <c r="E1943">
        <v>60</v>
      </c>
      <c r="F1943">
        <v>12</v>
      </c>
      <c r="G1943">
        <v>0</v>
      </c>
      <c r="H1943">
        <v>0</v>
      </c>
      <c r="I1943" t="s">
        <v>5</v>
      </c>
      <c r="J1943" t="s">
        <v>570</v>
      </c>
      <c r="K1943" t="s">
        <v>1757</v>
      </c>
      <c r="L1943" s="3">
        <v>45870</v>
      </c>
      <c r="M19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43" s="3">
        <v>45838</v>
      </c>
      <c r="O1943" s="5">
        <f>IFERROR((PlanMasine[[#This Row],[Norma]]/PlanMasine[[#This Row],[Q]])*(PlanMasine[[#This Row],[Q]]/SUMIF(C:C,PlanMasine[[#This Row],[RN]],B:B)*PlanMasine[[#This Row],[KPLQ]]),0)</f>
        <v>5</v>
      </c>
      <c r="P1943">
        <v>220663</v>
      </c>
      <c r="Q1943">
        <f>COUNTIF(PROMJENA!A:A,PlanMasine[[#This Row],[KPL]]&amp;"-"&amp;PlanMasine[[#This Row],[RN]])</f>
        <v>0</v>
      </c>
      <c r="R1943">
        <f>IFERROR(INDEX(REDOSLIJED!A:A,MATCH(PlanMasine[[#This Row],[KPL]],REDOSLIJED!B:B,0)),MAX(REDOSLIJED!A:A)+1)</f>
        <v>45</v>
      </c>
      <c r="S1943" s="9">
        <f>SUM($M$2:M1943)</f>
        <v>7.9618055555556824</v>
      </c>
      <c r="T1943" s="3">
        <f>PlanMasine[[#This Row],[Datum SAS]]-1</f>
        <v>45837</v>
      </c>
      <c r="U1943">
        <f>WEEKDAY(PlanMasine[[#This Row],[ZAVRŠETAK MAŠINSKE]],2)</f>
        <v>7</v>
      </c>
      <c r="V1943" s="3">
        <f>IF(WEEKDAY(PlanMasine[[#This Row],[Datum SAS]]-1,2)=7,PlanMasine[[#This Row],[Datum SAS]]-3,PlanMasine[[#This Row],[Datum SAS]]-1)</f>
        <v>45835</v>
      </c>
      <c r="W1943">
        <f>WEEKNUM(PlanMasine[[#This Row],[Column2]],1)</f>
        <v>26</v>
      </c>
    </row>
    <row r="1944" spans="1:23" x14ac:dyDescent="0.25">
      <c r="A1944">
        <v>999155</v>
      </c>
      <c r="B1944">
        <v>1</v>
      </c>
      <c r="C1944">
        <v>999176</v>
      </c>
      <c r="D1944" t="s">
        <v>2213</v>
      </c>
      <c r="E1944">
        <v>60</v>
      </c>
      <c r="F1944">
        <v>12</v>
      </c>
      <c r="G1944">
        <v>0</v>
      </c>
      <c r="H1944">
        <v>0</v>
      </c>
      <c r="I1944" t="s">
        <v>5</v>
      </c>
      <c r="J1944" t="s">
        <v>570</v>
      </c>
      <c r="K1944" t="s">
        <v>1757</v>
      </c>
      <c r="L1944" s="3">
        <v>45870</v>
      </c>
      <c r="M19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44" s="3">
        <v>45838</v>
      </c>
      <c r="O1944" s="5">
        <f>IFERROR((PlanMasine[[#This Row],[Norma]]/PlanMasine[[#This Row],[Q]])*(PlanMasine[[#This Row],[Q]]/SUMIF(C:C,PlanMasine[[#This Row],[RN]],B:B)*PlanMasine[[#This Row],[KPLQ]]),0)</f>
        <v>5</v>
      </c>
      <c r="P1944">
        <v>220635</v>
      </c>
      <c r="Q1944">
        <f>COUNTIF(PROMJENA!A:A,PlanMasine[[#This Row],[KPL]]&amp;"-"&amp;PlanMasine[[#This Row],[RN]])</f>
        <v>0</v>
      </c>
      <c r="R1944">
        <f>IFERROR(INDEX(REDOSLIJED!A:A,MATCH(PlanMasine[[#This Row],[KPL]],REDOSLIJED!B:B,0)),MAX(REDOSLIJED!A:A)+1)</f>
        <v>45</v>
      </c>
      <c r="S1944" s="9">
        <f>SUM($M$2:M1944)</f>
        <v>7.9652777777779047</v>
      </c>
      <c r="T1944" s="3">
        <f>PlanMasine[[#This Row],[Datum SAS]]-1</f>
        <v>45837</v>
      </c>
      <c r="U1944">
        <f>WEEKDAY(PlanMasine[[#This Row],[ZAVRŠETAK MAŠINSKE]],2)</f>
        <v>7</v>
      </c>
      <c r="V1944" s="3">
        <f>IF(WEEKDAY(PlanMasine[[#This Row],[Datum SAS]]-1,2)=7,PlanMasine[[#This Row],[Datum SAS]]-3,PlanMasine[[#This Row],[Datum SAS]]-1)</f>
        <v>45835</v>
      </c>
      <c r="W1944">
        <f>WEEKNUM(PlanMasine[[#This Row],[Column2]],1)</f>
        <v>26</v>
      </c>
    </row>
    <row r="1945" spans="1:23" x14ac:dyDescent="0.25">
      <c r="A1945">
        <v>999156</v>
      </c>
      <c r="B1945">
        <v>1</v>
      </c>
      <c r="C1945">
        <v>999183</v>
      </c>
      <c r="D1945" t="s">
        <v>1755</v>
      </c>
      <c r="E1945">
        <v>60</v>
      </c>
      <c r="F1945">
        <v>12</v>
      </c>
      <c r="G1945">
        <v>0</v>
      </c>
      <c r="H1945">
        <v>0</v>
      </c>
      <c r="I1945" t="s">
        <v>5</v>
      </c>
      <c r="J1945" t="s">
        <v>570</v>
      </c>
      <c r="K1945" t="s">
        <v>1757</v>
      </c>
      <c r="L1945" s="3">
        <v>45870</v>
      </c>
      <c r="M19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45" s="3">
        <v>45838</v>
      </c>
      <c r="O1945" s="5">
        <f>IFERROR((PlanMasine[[#This Row],[Norma]]/PlanMasine[[#This Row],[Q]])*(PlanMasine[[#This Row],[Q]]/SUMIF(C:C,PlanMasine[[#This Row],[RN]],B:B)*PlanMasine[[#This Row],[KPLQ]]),0)</f>
        <v>5</v>
      </c>
      <c r="P1945">
        <v>220642</v>
      </c>
      <c r="Q1945">
        <f>COUNTIF(PROMJENA!A:A,PlanMasine[[#This Row],[KPL]]&amp;"-"&amp;PlanMasine[[#This Row],[RN]])</f>
        <v>0</v>
      </c>
      <c r="R1945">
        <f>IFERROR(INDEX(REDOSLIJED!A:A,MATCH(PlanMasine[[#This Row],[KPL]],REDOSLIJED!B:B,0)),MAX(REDOSLIJED!A:A)+1)</f>
        <v>45</v>
      </c>
      <c r="S1945" s="9">
        <f>SUM($M$2:M1945)</f>
        <v>7.968750000000127</v>
      </c>
      <c r="T1945" s="3">
        <f>PlanMasine[[#This Row],[Datum SAS]]-1</f>
        <v>45837</v>
      </c>
      <c r="U1945">
        <f>WEEKDAY(PlanMasine[[#This Row],[ZAVRŠETAK MAŠINSKE]],2)</f>
        <v>7</v>
      </c>
      <c r="V1945" s="3">
        <f>IF(WEEKDAY(PlanMasine[[#This Row],[Datum SAS]]-1,2)=7,PlanMasine[[#This Row],[Datum SAS]]-3,PlanMasine[[#This Row],[Datum SAS]]-1)</f>
        <v>45835</v>
      </c>
      <c r="W1945">
        <f>WEEKNUM(PlanMasine[[#This Row],[Column2]],1)</f>
        <v>26</v>
      </c>
    </row>
    <row r="1946" spans="1:23" x14ac:dyDescent="0.25">
      <c r="A1946">
        <v>999156</v>
      </c>
      <c r="B1946">
        <v>1</v>
      </c>
      <c r="C1946">
        <v>999176</v>
      </c>
      <c r="D1946" t="s">
        <v>2213</v>
      </c>
      <c r="E1946">
        <v>60</v>
      </c>
      <c r="F1946">
        <v>12</v>
      </c>
      <c r="G1946">
        <v>0</v>
      </c>
      <c r="H1946">
        <v>0</v>
      </c>
      <c r="I1946" t="s">
        <v>5</v>
      </c>
      <c r="J1946" t="s">
        <v>570</v>
      </c>
      <c r="K1946" t="s">
        <v>1757</v>
      </c>
      <c r="L1946" s="3">
        <v>45870</v>
      </c>
      <c r="M19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46" s="3">
        <v>45838</v>
      </c>
      <c r="O1946" s="5">
        <f>IFERROR((PlanMasine[[#This Row],[Norma]]/PlanMasine[[#This Row],[Q]])*(PlanMasine[[#This Row],[Q]]/SUMIF(C:C,PlanMasine[[#This Row],[RN]],B:B)*PlanMasine[[#This Row],[KPLQ]]),0)</f>
        <v>5</v>
      </c>
      <c r="P1946">
        <v>220635</v>
      </c>
      <c r="Q1946">
        <f>COUNTIF(PROMJENA!A:A,PlanMasine[[#This Row],[KPL]]&amp;"-"&amp;PlanMasine[[#This Row],[RN]])</f>
        <v>0</v>
      </c>
      <c r="R1946">
        <f>IFERROR(INDEX(REDOSLIJED!A:A,MATCH(PlanMasine[[#This Row],[KPL]],REDOSLIJED!B:B,0)),MAX(REDOSLIJED!A:A)+1)</f>
        <v>45</v>
      </c>
      <c r="S1946" s="9">
        <f>SUM($M$2:M1946)</f>
        <v>7.9722222222223493</v>
      </c>
      <c r="T1946" s="3">
        <f>PlanMasine[[#This Row],[Datum SAS]]-1</f>
        <v>45837</v>
      </c>
      <c r="U1946">
        <f>WEEKDAY(PlanMasine[[#This Row],[ZAVRŠETAK MAŠINSKE]],2)</f>
        <v>7</v>
      </c>
      <c r="V1946" s="3">
        <f>IF(WEEKDAY(PlanMasine[[#This Row],[Datum SAS]]-1,2)=7,PlanMasine[[#This Row],[Datum SAS]]-3,PlanMasine[[#This Row],[Datum SAS]]-1)</f>
        <v>45835</v>
      </c>
      <c r="W1946">
        <f>WEEKNUM(PlanMasine[[#This Row],[Column2]],1)</f>
        <v>26</v>
      </c>
    </row>
    <row r="1947" spans="1:23" x14ac:dyDescent="0.25">
      <c r="A1947">
        <v>999156</v>
      </c>
      <c r="B1947">
        <v>1</v>
      </c>
      <c r="C1947">
        <v>999184</v>
      </c>
      <c r="D1947" t="s">
        <v>1491</v>
      </c>
      <c r="E1947">
        <v>96</v>
      </c>
      <c r="F1947">
        <v>12</v>
      </c>
      <c r="G1947">
        <v>0</v>
      </c>
      <c r="H1947">
        <v>0</v>
      </c>
      <c r="I1947" t="s">
        <v>5</v>
      </c>
      <c r="J1947" t="s">
        <v>570</v>
      </c>
      <c r="K1947" t="s">
        <v>1757</v>
      </c>
      <c r="L1947" s="3">
        <v>45870</v>
      </c>
      <c r="M19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47" s="3">
        <v>45838</v>
      </c>
      <c r="O1947" s="5">
        <f>IFERROR((PlanMasine[[#This Row],[Norma]]/PlanMasine[[#This Row],[Q]])*(PlanMasine[[#This Row],[Q]]/SUMIF(C:C,PlanMasine[[#This Row],[RN]],B:B)*PlanMasine[[#This Row],[KPLQ]]),0)</f>
        <v>8</v>
      </c>
      <c r="P1947">
        <v>220643</v>
      </c>
      <c r="Q1947">
        <f>COUNTIF(PROMJENA!A:A,PlanMasine[[#This Row],[KPL]]&amp;"-"&amp;PlanMasine[[#This Row],[RN]])</f>
        <v>0</v>
      </c>
      <c r="R1947">
        <f>IFERROR(INDEX(REDOSLIJED!A:A,MATCH(PlanMasine[[#This Row],[KPL]],REDOSLIJED!B:B,0)),MAX(REDOSLIJED!A:A)+1)</f>
        <v>45</v>
      </c>
      <c r="S1947" s="9">
        <f>SUM($M$2:M1947)</f>
        <v>7.9777777777779049</v>
      </c>
      <c r="T1947" s="3">
        <f>PlanMasine[[#This Row],[Datum SAS]]-1</f>
        <v>45837</v>
      </c>
      <c r="U1947">
        <f>WEEKDAY(PlanMasine[[#This Row],[ZAVRŠETAK MAŠINSKE]],2)</f>
        <v>7</v>
      </c>
      <c r="V1947" s="3">
        <f>IF(WEEKDAY(PlanMasine[[#This Row],[Datum SAS]]-1,2)=7,PlanMasine[[#This Row],[Datum SAS]]-3,PlanMasine[[#This Row],[Datum SAS]]-1)</f>
        <v>45835</v>
      </c>
      <c r="W1947">
        <f>WEEKNUM(PlanMasine[[#This Row],[Column2]],1)</f>
        <v>26</v>
      </c>
    </row>
    <row r="1948" spans="1:23" x14ac:dyDescent="0.25">
      <c r="A1948">
        <v>999156</v>
      </c>
      <c r="B1948">
        <v>1</v>
      </c>
      <c r="C1948">
        <v>999185</v>
      </c>
      <c r="D1948" t="s">
        <v>1490</v>
      </c>
      <c r="E1948">
        <v>60</v>
      </c>
      <c r="F1948">
        <v>12</v>
      </c>
      <c r="G1948">
        <v>0</v>
      </c>
      <c r="H1948">
        <v>0</v>
      </c>
      <c r="I1948" t="s">
        <v>5</v>
      </c>
      <c r="J1948" t="s">
        <v>570</v>
      </c>
      <c r="K1948" t="s">
        <v>1757</v>
      </c>
      <c r="L1948" s="3">
        <v>45870</v>
      </c>
      <c r="M19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48" s="3">
        <v>45838</v>
      </c>
      <c r="O1948" s="5">
        <f>IFERROR((PlanMasine[[#This Row],[Norma]]/PlanMasine[[#This Row],[Q]])*(PlanMasine[[#This Row],[Q]]/SUMIF(C:C,PlanMasine[[#This Row],[RN]],B:B)*PlanMasine[[#This Row],[KPLQ]]),0)</f>
        <v>5</v>
      </c>
      <c r="P1948">
        <v>220644</v>
      </c>
      <c r="Q1948">
        <f>COUNTIF(PROMJENA!A:A,PlanMasine[[#This Row],[KPL]]&amp;"-"&amp;PlanMasine[[#This Row],[RN]])</f>
        <v>0</v>
      </c>
      <c r="R1948">
        <f>IFERROR(INDEX(REDOSLIJED!A:A,MATCH(PlanMasine[[#This Row],[KPL]],REDOSLIJED!B:B,0)),MAX(REDOSLIJED!A:A)+1)</f>
        <v>45</v>
      </c>
      <c r="S1948" s="9">
        <f>SUM($M$2:M1948)</f>
        <v>7.9812500000001272</v>
      </c>
      <c r="T1948" s="3">
        <f>PlanMasine[[#This Row],[Datum SAS]]-1</f>
        <v>45837</v>
      </c>
      <c r="U1948">
        <f>WEEKDAY(PlanMasine[[#This Row],[ZAVRŠETAK MAŠINSKE]],2)</f>
        <v>7</v>
      </c>
      <c r="V1948" s="3">
        <f>IF(WEEKDAY(PlanMasine[[#This Row],[Datum SAS]]-1,2)=7,PlanMasine[[#This Row],[Datum SAS]]-3,PlanMasine[[#This Row],[Datum SAS]]-1)</f>
        <v>45835</v>
      </c>
      <c r="W1948">
        <f>WEEKNUM(PlanMasine[[#This Row],[Column2]],1)</f>
        <v>26</v>
      </c>
    </row>
    <row r="1949" spans="1:23" x14ac:dyDescent="0.25">
      <c r="A1949">
        <v>999156</v>
      </c>
      <c r="B1949">
        <v>1</v>
      </c>
      <c r="C1949">
        <v>999186</v>
      </c>
      <c r="D1949" t="s">
        <v>1492</v>
      </c>
      <c r="E1949">
        <v>72</v>
      </c>
      <c r="F1949">
        <v>12</v>
      </c>
      <c r="G1949">
        <v>0</v>
      </c>
      <c r="H1949">
        <v>0</v>
      </c>
      <c r="I1949" t="s">
        <v>5</v>
      </c>
      <c r="J1949" t="s">
        <v>570</v>
      </c>
      <c r="K1949" t="s">
        <v>1757</v>
      </c>
      <c r="L1949" s="3">
        <v>45870</v>
      </c>
      <c r="M19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49" s="3">
        <v>45838</v>
      </c>
      <c r="O1949" s="5">
        <f>IFERROR((PlanMasine[[#This Row],[Norma]]/PlanMasine[[#This Row],[Q]])*(PlanMasine[[#This Row],[Q]]/SUMIF(C:C,PlanMasine[[#This Row],[RN]],B:B)*PlanMasine[[#This Row],[KPLQ]]),0)</f>
        <v>6</v>
      </c>
      <c r="P1949">
        <v>220645</v>
      </c>
      <c r="Q1949">
        <f>COUNTIF(PROMJENA!A:A,PlanMasine[[#This Row],[KPL]]&amp;"-"&amp;PlanMasine[[#This Row],[RN]])</f>
        <v>0</v>
      </c>
      <c r="R1949">
        <f>IFERROR(INDEX(REDOSLIJED!A:A,MATCH(PlanMasine[[#This Row],[KPL]],REDOSLIJED!B:B,0)),MAX(REDOSLIJED!A:A)+1)</f>
        <v>45</v>
      </c>
      <c r="S1949" s="9">
        <f>SUM($M$2:M1949)</f>
        <v>7.9854166666667936</v>
      </c>
      <c r="T1949" s="3">
        <f>PlanMasine[[#This Row],[Datum SAS]]-1</f>
        <v>45837</v>
      </c>
      <c r="U1949">
        <f>WEEKDAY(PlanMasine[[#This Row],[ZAVRŠETAK MAŠINSKE]],2)</f>
        <v>7</v>
      </c>
      <c r="V1949" s="3">
        <f>IF(WEEKDAY(PlanMasine[[#This Row],[Datum SAS]]-1,2)=7,PlanMasine[[#This Row],[Datum SAS]]-3,PlanMasine[[#This Row],[Datum SAS]]-1)</f>
        <v>45835</v>
      </c>
      <c r="W1949">
        <f>WEEKNUM(PlanMasine[[#This Row],[Column2]],1)</f>
        <v>26</v>
      </c>
    </row>
    <row r="1950" spans="1:23" x14ac:dyDescent="0.25">
      <c r="A1950">
        <v>999156</v>
      </c>
      <c r="B1950">
        <v>1</v>
      </c>
      <c r="C1950">
        <v>999192</v>
      </c>
      <c r="D1950" t="s">
        <v>2212</v>
      </c>
      <c r="E1950">
        <v>48</v>
      </c>
      <c r="F1950">
        <v>12</v>
      </c>
      <c r="G1950">
        <v>0</v>
      </c>
      <c r="H1950">
        <v>0</v>
      </c>
      <c r="I1950" t="s">
        <v>5</v>
      </c>
      <c r="J1950" t="s">
        <v>570</v>
      </c>
      <c r="K1950" t="s">
        <v>1757</v>
      </c>
      <c r="L1950" s="3">
        <v>45870</v>
      </c>
      <c r="M19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950" s="3">
        <v>45838</v>
      </c>
      <c r="O1950" s="5">
        <f>IFERROR((PlanMasine[[#This Row],[Norma]]/PlanMasine[[#This Row],[Q]])*(PlanMasine[[#This Row],[Q]]/SUMIF(C:C,PlanMasine[[#This Row],[RN]],B:B)*PlanMasine[[#This Row],[KPLQ]]),0)</f>
        <v>4</v>
      </c>
      <c r="P1950">
        <v>220651</v>
      </c>
      <c r="Q1950">
        <f>COUNTIF(PROMJENA!A:A,PlanMasine[[#This Row],[KPL]]&amp;"-"&amp;PlanMasine[[#This Row],[RN]])</f>
        <v>0</v>
      </c>
      <c r="R1950">
        <f>IFERROR(INDEX(REDOSLIJED!A:A,MATCH(PlanMasine[[#This Row],[KPL]],REDOSLIJED!B:B,0)),MAX(REDOSLIJED!A:A)+1)</f>
        <v>45</v>
      </c>
      <c r="S1950" s="9">
        <f>SUM($M$2:M1950)</f>
        <v>7.9881944444445718</v>
      </c>
      <c r="T1950" s="3">
        <f>PlanMasine[[#This Row],[Datum SAS]]-1</f>
        <v>45837</v>
      </c>
      <c r="U1950">
        <f>WEEKDAY(PlanMasine[[#This Row],[ZAVRŠETAK MAŠINSKE]],2)</f>
        <v>7</v>
      </c>
      <c r="V1950" s="3">
        <f>IF(WEEKDAY(PlanMasine[[#This Row],[Datum SAS]]-1,2)=7,PlanMasine[[#This Row],[Datum SAS]]-3,PlanMasine[[#This Row],[Datum SAS]]-1)</f>
        <v>45835</v>
      </c>
      <c r="W1950">
        <f>WEEKNUM(PlanMasine[[#This Row],[Column2]],1)</f>
        <v>26</v>
      </c>
    </row>
    <row r="1951" spans="1:23" x14ac:dyDescent="0.25">
      <c r="A1951">
        <v>999156</v>
      </c>
      <c r="B1951">
        <v>1</v>
      </c>
      <c r="C1951">
        <v>999203</v>
      </c>
      <c r="D1951" t="s">
        <v>2214</v>
      </c>
      <c r="E1951">
        <v>60</v>
      </c>
      <c r="F1951">
        <v>12</v>
      </c>
      <c r="G1951">
        <v>0</v>
      </c>
      <c r="H1951">
        <v>0</v>
      </c>
      <c r="I1951" t="s">
        <v>5</v>
      </c>
      <c r="J1951" t="s">
        <v>570</v>
      </c>
      <c r="K1951" t="s">
        <v>1757</v>
      </c>
      <c r="L1951" s="3">
        <v>45870</v>
      </c>
      <c r="M19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51" s="3">
        <v>45838</v>
      </c>
      <c r="O1951" s="5">
        <f>IFERROR((PlanMasine[[#This Row],[Norma]]/PlanMasine[[#This Row],[Q]])*(PlanMasine[[#This Row],[Q]]/SUMIF(C:C,PlanMasine[[#This Row],[RN]],B:B)*PlanMasine[[#This Row],[KPLQ]]),0)</f>
        <v>5</v>
      </c>
      <c r="P1951">
        <v>220663</v>
      </c>
      <c r="Q1951">
        <f>COUNTIF(PROMJENA!A:A,PlanMasine[[#This Row],[KPL]]&amp;"-"&amp;PlanMasine[[#This Row],[RN]])</f>
        <v>0</v>
      </c>
      <c r="R1951">
        <f>IFERROR(INDEX(REDOSLIJED!A:A,MATCH(PlanMasine[[#This Row],[KPL]],REDOSLIJED!B:B,0)),MAX(REDOSLIJED!A:A)+1)</f>
        <v>45</v>
      </c>
      <c r="S1951" s="9">
        <f>SUM($M$2:M1951)</f>
        <v>7.9916666666667941</v>
      </c>
      <c r="T1951" s="3">
        <f>PlanMasine[[#This Row],[Datum SAS]]-1</f>
        <v>45837</v>
      </c>
      <c r="U1951">
        <f>WEEKDAY(PlanMasine[[#This Row],[ZAVRŠETAK MAŠINSKE]],2)</f>
        <v>7</v>
      </c>
      <c r="V1951" s="3">
        <f>IF(WEEKDAY(PlanMasine[[#This Row],[Datum SAS]]-1,2)=7,PlanMasine[[#This Row],[Datum SAS]]-3,PlanMasine[[#This Row],[Datum SAS]]-1)</f>
        <v>45835</v>
      </c>
      <c r="W1951">
        <f>WEEKNUM(PlanMasine[[#This Row],[Column2]],1)</f>
        <v>26</v>
      </c>
    </row>
    <row r="1952" spans="1:23" x14ac:dyDescent="0.25">
      <c r="A1952">
        <v>999156</v>
      </c>
      <c r="B1952">
        <v>1</v>
      </c>
      <c r="C1952">
        <v>999182</v>
      </c>
      <c r="D1952" t="s">
        <v>2215</v>
      </c>
      <c r="E1952">
        <v>36</v>
      </c>
      <c r="F1952">
        <v>12</v>
      </c>
      <c r="G1952">
        <v>0</v>
      </c>
      <c r="H1952">
        <v>0</v>
      </c>
      <c r="I1952" t="s">
        <v>5</v>
      </c>
      <c r="J1952" t="s">
        <v>570</v>
      </c>
      <c r="K1952" t="s">
        <v>1757</v>
      </c>
      <c r="L1952" s="3">
        <v>45870</v>
      </c>
      <c r="M19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52" s="3">
        <v>45838</v>
      </c>
      <c r="O1952" s="5">
        <f>IFERROR((PlanMasine[[#This Row],[Norma]]/PlanMasine[[#This Row],[Q]])*(PlanMasine[[#This Row],[Q]]/SUMIF(C:C,PlanMasine[[#This Row],[RN]],B:B)*PlanMasine[[#This Row],[KPLQ]]),0)</f>
        <v>3</v>
      </c>
      <c r="P1952">
        <v>220641</v>
      </c>
      <c r="Q1952">
        <f>COUNTIF(PROMJENA!A:A,PlanMasine[[#This Row],[KPL]]&amp;"-"&amp;PlanMasine[[#This Row],[RN]])</f>
        <v>0</v>
      </c>
      <c r="R1952">
        <f>IFERROR(INDEX(REDOSLIJED!A:A,MATCH(PlanMasine[[#This Row],[KPL]],REDOSLIJED!B:B,0)),MAX(REDOSLIJED!A:A)+1)</f>
        <v>45</v>
      </c>
      <c r="S1952" s="9">
        <f>SUM($M$2:M1952)</f>
        <v>7.9937500000001274</v>
      </c>
      <c r="T1952" s="3">
        <f>PlanMasine[[#This Row],[Datum SAS]]-1</f>
        <v>45837</v>
      </c>
      <c r="U1952">
        <f>WEEKDAY(PlanMasine[[#This Row],[ZAVRŠETAK MAŠINSKE]],2)</f>
        <v>7</v>
      </c>
      <c r="V1952" s="3">
        <f>IF(WEEKDAY(PlanMasine[[#This Row],[Datum SAS]]-1,2)=7,PlanMasine[[#This Row],[Datum SAS]]-3,PlanMasine[[#This Row],[Datum SAS]]-1)</f>
        <v>45835</v>
      </c>
      <c r="W1952">
        <f>WEEKNUM(PlanMasine[[#This Row],[Column2]],1)</f>
        <v>26</v>
      </c>
    </row>
    <row r="1953" spans="1:23" x14ac:dyDescent="0.25">
      <c r="A1953">
        <v>999157</v>
      </c>
      <c r="B1953">
        <v>1</v>
      </c>
      <c r="C1953">
        <v>999203</v>
      </c>
      <c r="D1953" t="s">
        <v>2214</v>
      </c>
      <c r="E1953">
        <v>60</v>
      </c>
      <c r="F1953">
        <v>12</v>
      </c>
      <c r="G1953">
        <v>0</v>
      </c>
      <c r="H1953">
        <v>0</v>
      </c>
      <c r="I1953" t="s">
        <v>5</v>
      </c>
      <c r="J1953" t="s">
        <v>570</v>
      </c>
      <c r="K1953" t="s">
        <v>1757</v>
      </c>
      <c r="L1953" s="3">
        <v>45870</v>
      </c>
      <c r="M19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53" s="3">
        <v>45838</v>
      </c>
      <c r="O1953" s="5">
        <f>IFERROR((PlanMasine[[#This Row],[Norma]]/PlanMasine[[#This Row],[Q]])*(PlanMasine[[#This Row],[Q]]/SUMIF(C:C,PlanMasine[[#This Row],[RN]],B:B)*PlanMasine[[#This Row],[KPLQ]]),0)</f>
        <v>5</v>
      </c>
      <c r="P1953">
        <v>220663</v>
      </c>
      <c r="Q1953">
        <f>COUNTIF(PROMJENA!A:A,PlanMasine[[#This Row],[KPL]]&amp;"-"&amp;PlanMasine[[#This Row],[RN]])</f>
        <v>0</v>
      </c>
      <c r="R1953">
        <f>IFERROR(INDEX(REDOSLIJED!A:A,MATCH(PlanMasine[[#This Row],[KPL]],REDOSLIJED!B:B,0)),MAX(REDOSLIJED!A:A)+1)</f>
        <v>45</v>
      </c>
      <c r="S1953" s="9">
        <f>SUM($M$2:M1953)</f>
        <v>7.9972222222223497</v>
      </c>
      <c r="T1953" s="3">
        <f>PlanMasine[[#This Row],[Datum SAS]]-1</f>
        <v>45837</v>
      </c>
      <c r="U1953">
        <f>WEEKDAY(PlanMasine[[#This Row],[ZAVRŠETAK MAŠINSKE]],2)</f>
        <v>7</v>
      </c>
      <c r="V1953" s="3">
        <f>IF(WEEKDAY(PlanMasine[[#This Row],[Datum SAS]]-1,2)=7,PlanMasine[[#This Row],[Datum SAS]]-3,PlanMasine[[#This Row],[Datum SAS]]-1)</f>
        <v>45835</v>
      </c>
      <c r="W1953">
        <f>WEEKNUM(PlanMasine[[#This Row],[Column2]],1)</f>
        <v>26</v>
      </c>
    </row>
    <row r="1954" spans="1:23" x14ac:dyDescent="0.25">
      <c r="A1954">
        <v>999157</v>
      </c>
      <c r="B1954">
        <v>1</v>
      </c>
      <c r="C1954">
        <v>999176</v>
      </c>
      <c r="D1954" t="s">
        <v>2213</v>
      </c>
      <c r="E1954">
        <v>60</v>
      </c>
      <c r="F1954">
        <v>12</v>
      </c>
      <c r="G1954">
        <v>0</v>
      </c>
      <c r="H1954">
        <v>0</v>
      </c>
      <c r="I1954" t="s">
        <v>5</v>
      </c>
      <c r="J1954" t="s">
        <v>570</v>
      </c>
      <c r="K1954" t="s">
        <v>1757</v>
      </c>
      <c r="L1954" s="3">
        <v>45870</v>
      </c>
      <c r="M19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54" s="3">
        <v>45838</v>
      </c>
      <c r="O1954" s="5">
        <f>IFERROR((PlanMasine[[#This Row],[Norma]]/PlanMasine[[#This Row],[Q]])*(PlanMasine[[#This Row],[Q]]/SUMIF(C:C,PlanMasine[[#This Row],[RN]],B:B)*PlanMasine[[#This Row],[KPLQ]]),0)</f>
        <v>5</v>
      </c>
      <c r="P1954">
        <v>220635</v>
      </c>
      <c r="Q1954">
        <f>COUNTIF(PROMJENA!A:A,PlanMasine[[#This Row],[KPL]]&amp;"-"&amp;PlanMasine[[#This Row],[RN]])</f>
        <v>0</v>
      </c>
      <c r="R1954">
        <f>IFERROR(INDEX(REDOSLIJED!A:A,MATCH(PlanMasine[[#This Row],[KPL]],REDOSLIJED!B:B,0)),MAX(REDOSLIJED!A:A)+1)</f>
        <v>45</v>
      </c>
      <c r="S1954" s="9">
        <f>SUM($M$2:M1954)</f>
        <v>8.0006944444445711</v>
      </c>
      <c r="T1954" s="3">
        <f>PlanMasine[[#This Row],[Datum SAS]]-1</f>
        <v>45837</v>
      </c>
      <c r="U1954">
        <f>WEEKDAY(PlanMasine[[#This Row],[ZAVRŠETAK MAŠINSKE]],2)</f>
        <v>7</v>
      </c>
      <c r="V1954" s="3">
        <f>IF(WEEKDAY(PlanMasine[[#This Row],[Datum SAS]]-1,2)=7,PlanMasine[[#This Row],[Datum SAS]]-3,PlanMasine[[#This Row],[Datum SAS]]-1)</f>
        <v>45835</v>
      </c>
      <c r="W1954">
        <f>WEEKNUM(PlanMasine[[#This Row],[Column2]],1)</f>
        <v>26</v>
      </c>
    </row>
    <row r="1955" spans="1:23" x14ac:dyDescent="0.25">
      <c r="A1955">
        <v>999157</v>
      </c>
      <c r="B1955">
        <v>1</v>
      </c>
      <c r="C1955">
        <v>999182</v>
      </c>
      <c r="D1955" t="s">
        <v>2215</v>
      </c>
      <c r="E1955">
        <v>36</v>
      </c>
      <c r="F1955">
        <v>12</v>
      </c>
      <c r="G1955">
        <v>0</v>
      </c>
      <c r="H1955">
        <v>0</v>
      </c>
      <c r="I1955" t="s">
        <v>5</v>
      </c>
      <c r="J1955" t="s">
        <v>570</v>
      </c>
      <c r="K1955" t="s">
        <v>1757</v>
      </c>
      <c r="L1955" s="3">
        <v>45870</v>
      </c>
      <c r="M19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55" s="3">
        <v>45838</v>
      </c>
      <c r="O1955" s="5">
        <f>IFERROR((PlanMasine[[#This Row],[Norma]]/PlanMasine[[#This Row],[Q]])*(PlanMasine[[#This Row],[Q]]/SUMIF(C:C,PlanMasine[[#This Row],[RN]],B:B)*PlanMasine[[#This Row],[KPLQ]]),0)</f>
        <v>3</v>
      </c>
      <c r="P1955">
        <v>220641</v>
      </c>
      <c r="Q1955">
        <f>COUNTIF(PROMJENA!A:A,PlanMasine[[#This Row],[KPL]]&amp;"-"&amp;PlanMasine[[#This Row],[RN]])</f>
        <v>0</v>
      </c>
      <c r="R1955">
        <f>IFERROR(INDEX(REDOSLIJED!A:A,MATCH(PlanMasine[[#This Row],[KPL]],REDOSLIJED!B:B,0)),MAX(REDOSLIJED!A:A)+1)</f>
        <v>45</v>
      </c>
      <c r="S1955" s="9">
        <f>SUM($M$2:M1955)</f>
        <v>8.0027777777779043</v>
      </c>
      <c r="T1955" s="3">
        <f>PlanMasine[[#This Row],[Datum SAS]]-1</f>
        <v>45837</v>
      </c>
      <c r="U1955">
        <f>WEEKDAY(PlanMasine[[#This Row],[ZAVRŠETAK MAŠINSKE]],2)</f>
        <v>7</v>
      </c>
      <c r="V1955" s="3">
        <f>IF(WEEKDAY(PlanMasine[[#This Row],[Datum SAS]]-1,2)=7,PlanMasine[[#This Row],[Datum SAS]]-3,PlanMasine[[#This Row],[Datum SAS]]-1)</f>
        <v>45835</v>
      </c>
      <c r="W1955">
        <f>WEEKNUM(PlanMasine[[#This Row],[Column2]],1)</f>
        <v>26</v>
      </c>
    </row>
    <row r="1956" spans="1:23" x14ac:dyDescent="0.25">
      <c r="A1956">
        <v>999157</v>
      </c>
      <c r="B1956">
        <v>1</v>
      </c>
      <c r="C1956">
        <v>999183</v>
      </c>
      <c r="D1956" t="s">
        <v>1755</v>
      </c>
      <c r="E1956">
        <v>60</v>
      </c>
      <c r="F1956">
        <v>12</v>
      </c>
      <c r="G1956">
        <v>0</v>
      </c>
      <c r="H1956">
        <v>0</v>
      </c>
      <c r="I1956" t="s">
        <v>5</v>
      </c>
      <c r="J1956" t="s">
        <v>570</v>
      </c>
      <c r="K1956" t="s">
        <v>1757</v>
      </c>
      <c r="L1956" s="3">
        <v>45870</v>
      </c>
      <c r="M19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56" s="3">
        <v>45838</v>
      </c>
      <c r="O1956" s="5">
        <f>IFERROR((PlanMasine[[#This Row],[Norma]]/PlanMasine[[#This Row],[Q]])*(PlanMasine[[#This Row],[Q]]/SUMIF(C:C,PlanMasine[[#This Row],[RN]],B:B)*PlanMasine[[#This Row],[KPLQ]]),0)</f>
        <v>5</v>
      </c>
      <c r="P1956">
        <v>220642</v>
      </c>
      <c r="Q1956">
        <f>COUNTIF(PROMJENA!A:A,PlanMasine[[#This Row],[KPL]]&amp;"-"&amp;PlanMasine[[#This Row],[RN]])</f>
        <v>0</v>
      </c>
      <c r="R1956">
        <f>IFERROR(INDEX(REDOSLIJED!A:A,MATCH(PlanMasine[[#This Row],[KPL]],REDOSLIJED!B:B,0)),MAX(REDOSLIJED!A:A)+1)</f>
        <v>45</v>
      </c>
      <c r="S1956" s="9">
        <f>SUM($M$2:M1956)</f>
        <v>8.0062500000001258</v>
      </c>
      <c r="T1956" s="3">
        <f>PlanMasine[[#This Row],[Datum SAS]]-1</f>
        <v>45837</v>
      </c>
      <c r="U1956">
        <f>WEEKDAY(PlanMasine[[#This Row],[ZAVRŠETAK MAŠINSKE]],2)</f>
        <v>7</v>
      </c>
      <c r="V1956" s="3">
        <f>IF(WEEKDAY(PlanMasine[[#This Row],[Datum SAS]]-1,2)=7,PlanMasine[[#This Row],[Datum SAS]]-3,PlanMasine[[#This Row],[Datum SAS]]-1)</f>
        <v>45835</v>
      </c>
      <c r="W1956">
        <f>WEEKNUM(PlanMasine[[#This Row],[Column2]],1)</f>
        <v>26</v>
      </c>
    </row>
    <row r="1957" spans="1:23" x14ac:dyDescent="0.25">
      <c r="A1957">
        <v>999157</v>
      </c>
      <c r="B1957">
        <v>1</v>
      </c>
      <c r="C1957">
        <v>999184</v>
      </c>
      <c r="D1957" t="s">
        <v>1491</v>
      </c>
      <c r="E1957">
        <v>96</v>
      </c>
      <c r="F1957">
        <v>12</v>
      </c>
      <c r="G1957">
        <v>0</v>
      </c>
      <c r="H1957">
        <v>0</v>
      </c>
      <c r="I1957" t="s">
        <v>5</v>
      </c>
      <c r="J1957" t="s">
        <v>570</v>
      </c>
      <c r="K1957" t="s">
        <v>1757</v>
      </c>
      <c r="L1957" s="3">
        <v>45870</v>
      </c>
      <c r="M19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57" s="3">
        <v>45838</v>
      </c>
      <c r="O1957" s="5">
        <f>IFERROR((PlanMasine[[#This Row],[Norma]]/PlanMasine[[#This Row],[Q]])*(PlanMasine[[#This Row],[Q]]/SUMIF(C:C,PlanMasine[[#This Row],[RN]],B:B)*PlanMasine[[#This Row],[KPLQ]]),0)</f>
        <v>8</v>
      </c>
      <c r="P1957">
        <v>220643</v>
      </c>
      <c r="Q1957">
        <f>COUNTIF(PROMJENA!A:A,PlanMasine[[#This Row],[KPL]]&amp;"-"&amp;PlanMasine[[#This Row],[RN]])</f>
        <v>0</v>
      </c>
      <c r="R1957">
        <f>IFERROR(INDEX(REDOSLIJED!A:A,MATCH(PlanMasine[[#This Row],[KPL]],REDOSLIJED!B:B,0)),MAX(REDOSLIJED!A:A)+1)</f>
        <v>45</v>
      </c>
      <c r="S1957" s="9">
        <f>SUM($M$2:M1957)</f>
        <v>8.0118055555556822</v>
      </c>
      <c r="T1957" s="3">
        <f>PlanMasine[[#This Row],[Datum SAS]]-1</f>
        <v>45837</v>
      </c>
      <c r="U1957">
        <f>WEEKDAY(PlanMasine[[#This Row],[ZAVRŠETAK MAŠINSKE]],2)</f>
        <v>7</v>
      </c>
      <c r="V1957" s="3">
        <f>IF(WEEKDAY(PlanMasine[[#This Row],[Datum SAS]]-1,2)=7,PlanMasine[[#This Row],[Datum SAS]]-3,PlanMasine[[#This Row],[Datum SAS]]-1)</f>
        <v>45835</v>
      </c>
      <c r="W1957">
        <f>WEEKNUM(PlanMasine[[#This Row],[Column2]],1)</f>
        <v>26</v>
      </c>
    </row>
    <row r="1958" spans="1:23" x14ac:dyDescent="0.25">
      <c r="A1958">
        <v>999157</v>
      </c>
      <c r="B1958">
        <v>1</v>
      </c>
      <c r="C1958">
        <v>999185</v>
      </c>
      <c r="D1958" t="s">
        <v>1490</v>
      </c>
      <c r="E1958">
        <v>60</v>
      </c>
      <c r="F1958">
        <v>12</v>
      </c>
      <c r="G1958">
        <v>0</v>
      </c>
      <c r="H1958">
        <v>0</v>
      </c>
      <c r="I1958" t="s">
        <v>5</v>
      </c>
      <c r="J1958" t="s">
        <v>570</v>
      </c>
      <c r="K1958" t="s">
        <v>1757</v>
      </c>
      <c r="L1958" s="3">
        <v>45870</v>
      </c>
      <c r="M19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58" s="3">
        <v>45838</v>
      </c>
      <c r="O1958" s="5">
        <f>IFERROR((PlanMasine[[#This Row],[Norma]]/PlanMasine[[#This Row],[Q]])*(PlanMasine[[#This Row],[Q]]/SUMIF(C:C,PlanMasine[[#This Row],[RN]],B:B)*PlanMasine[[#This Row],[KPLQ]]),0)</f>
        <v>5</v>
      </c>
      <c r="P1958">
        <v>220644</v>
      </c>
      <c r="Q1958">
        <f>COUNTIF(PROMJENA!A:A,PlanMasine[[#This Row],[KPL]]&amp;"-"&amp;PlanMasine[[#This Row],[RN]])</f>
        <v>0</v>
      </c>
      <c r="R1958">
        <f>IFERROR(INDEX(REDOSLIJED!A:A,MATCH(PlanMasine[[#This Row],[KPL]],REDOSLIJED!B:B,0)),MAX(REDOSLIJED!A:A)+1)</f>
        <v>45</v>
      </c>
      <c r="S1958" s="9">
        <f>SUM($M$2:M1958)</f>
        <v>8.0152777777779036</v>
      </c>
      <c r="T1958" s="3">
        <f>PlanMasine[[#This Row],[Datum SAS]]-1</f>
        <v>45837</v>
      </c>
      <c r="U1958">
        <f>WEEKDAY(PlanMasine[[#This Row],[ZAVRŠETAK MAŠINSKE]],2)</f>
        <v>7</v>
      </c>
      <c r="V1958" s="3">
        <f>IF(WEEKDAY(PlanMasine[[#This Row],[Datum SAS]]-1,2)=7,PlanMasine[[#This Row],[Datum SAS]]-3,PlanMasine[[#This Row],[Datum SAS]]-1)</f>
        <v>45835</v>
      </c>
      <c r="W1958">
        <f>WEEKNUM(PlanMasine[[#This Row],[Column2]],1)</f>
        <v>26</v>
      </c>
    </row>
    <row r="1959" spans="1:23" x14ac:dyDescent="0.25">
      <c r="A1959">
        <v>999157</v>
      </c>
      <c r="B1959">
        <v>1</v>
      </c>
      <c r="C1959">
        <v>999186</v>
      </c>
      <c r="D1959" t="s">
        <v>1492</v>
      </c>
      <c r="E1959">
        <v>72</v>
      </c>
      <c r="F1959">
        <v>12</v>
      </c>
      <c r="G1959">
        <v>0</v>
      </c>
      <c r="H1959">
        <v>0</v>
      </c>
      <c r="I1959" t="s">
        <v>5</v>
      </c>
      <c r="J1959" t="s">
        <v>570</v>
      </c>
      <c r="K1959" t="s">
        <v>1757</v>
      </c>
      <c r="L1959" s="3">
        <v>45870</v>
      </c>
      <c r="M19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59" s="3">
        <v>45838</v>
      </c>
      <c r="O1959" s="5">
        <f>IFERROR((PlanMasine[[#This Row],[Norma]]/PlanMasine[[#This Row],[Q]])*(PlanMasine[[#This Row],[Q]]/SUMIF(C:C,PlanMasine[[#This Row],[RN]],B:B)*PlanMasine[[#This Row],[KPLQ]]),0)</f>
        <v>6</v>
      </c>
      <c r="P1959">
        <v>220645</v>
      </c>
      <c r="Q1959">
        <f>COUNTIF(PROMJENA!A:A,PlanMasine[[#This Row],[KPL]]&amp;"-"&amp;PlanMasine[[#This Row],[RN]])</f>
        <v>0</v>
      </c>
      <c r="R1959">
        <f>IFERROR(INDEX(REDOSLIJED!A:A,MATCH(PlanMasine[[#This Row],[KPL]],REDOSLIJED!B:B,0)),MAX(REDOSLIJED!A:A)+1)</f>
        <v>45</v>
      </c>
      <c r="S1959" s="9">
        <f>SUM($M$2:M1959)</f>
        <v>8.0194444444445701</v>
      </c>
      <c r="T1959" s="3">
        <f>PlanMasine[[#This Row],[Datum SAS]]-1</f>
        <v>45837</v>
      </c>
      <c r="U1959">
        <f>WEEKDAY(PlanMasine[[#This Row],[ZAVRŠETAK MAŠINSKE]],2)</f>
        <v>7</v>
      </c>
      <c r="V1959" s="3">
        <f>IF(WEEKDAY(PlanMasine[[#This Row],[Datum SAS]]-1,2)=7,PlanMasine[[#This Row],[Datum SAS]]-3,PlanMasine[[#This Row],[Datum SAS]]-1)</f>
        <v>45835</v>
      </c>
      <c r="W1959">
        <f>WEEKNUM(PlanMasine[[#This Row],[Column2]],1)</f>
        <v>26</v>
      </c>
    </row>
    <row r="1960" spans="1:23" x14ac:dyDescent="0.25">
      <c r="A1960">
        <v>999157</v>
      </c>
      <c r="B1960">
        <v>1</v>
      </c>
      <c r="C1960">
        <v>999192</v>
      </c>
      <c r="D1960" t="s">
        <v>2212</v>
      </c>
      <c r="E1960">
        <v>48</v>
      </c>
      <c r="F1960">
        <v>12</v>
      </c>
      <c r="G1960">
        <v>0</v>
      </c>
      <c r="H1960">
        <v>0</v>
      </c>
      <c r="I1960" t="s">
        <v>5</v>
      </c>
      <c r="J1960" t="s">
        <v>570</v>
      </c>
      <c r="K1960" t="s">
        <v>1757</v>
      </c>
      <c r="L1960" s="3">
        <v>45870</v>
      </c>
      <c r="M19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960" s="3">
        <v>45838</v>
      </c>
      <c r="O1960" s="5">
        <f>IFERROR((PlanMasine[[#This Row],[Norma]]/PlanMasine[[#This Row],[Q]])*(PlanMasine[[#This Row],[Q]]/SUMIF(C:C,PlanMasine[[#This Row],[RN]],B:B)*PlanMasine[[#This Row],[KPLQ]]),0)</f>
        <v>4</v>
      </c>
      <c r="P1960">
        <v>220651</v>
      </c>
      <c r="Q1960">
        <f>COUNTIF(PROMJENA!A:A,PlanMasine[[#This Row],[KPL]]&amp;"-"&amp;PlanMasine[[#This Row],[RN]])</f>
        <v>0</v>
      </c>
      <c r="R1960">
        <f>IFERROR(INDEX(REDOSLIJED!A:A,MATCH(PlanMasine[[#This Row],[KPL]],REDOSLIJED!B:B,0)),MAX(REDOSLIJED!A:A)+1)</f>
        <v>45</v>
      </c>
      <c r="S1960" s="9">
        <f>SUM($M$2:M1960)</f>
        <v>8.0222222222223483</v>
      </c>
      <c r="T1960" s="3">
        <f>PlanMasine[[#This Row],[Datum SAS]]-1</f>
        <v>45837</v>
      </c>
      <c r="U1960">
        <f>WEEKDAY(PlanMasine[[#This Row],[ZAVRŠETAK MAŠINSKE]],2)</f>
        <v>7</v>
      </c>
      <c r="V1960" s="3">
        <f>IF(WEEKDAY(PlanMasine[[#This Row],[Datum SAS]]-1,2)=7,PlanMasine[[#This Row],[Datum SAS]]-3,PlanMasine[[#This Row],[Datum SAS]]-1)</f>
        <v>45835</v>
      </c>
      <c r="W1960">
        <f>WEEKNUM(PlanMasine[[#This Row],[Column2]],1)</f>
        <v>26</v>
      </c>
    </row>
    <row r="1961" spans="1:23" x14ac:dyDescent="0.25">
      <c r="A1961">
        <v>999158</v>
      </c>
      <c r="B1961">
        <v>1</v>
      </c>
      <c r="C1961">
        <v>999203</v>
      </c>
      <c r="D1961" t="s">
        <v>2214</v>
      </c>
      <c r="E1961">
        <v>60</v>
      </c>
      <c r="F1961">
        <v>12</v>
      </c>
      <c r="G1961">
        <v>0</v>
      </c>
      <c r="H1961">
        <v>0</v>
      </c>
      <c r="I1961" t="s">
        <v>5</v>
      </c>
      <c r="J1961" t="s">
        <v>570</v>
      </c>
      <c r="K1961" t="s">
        <v>1757</v>
      </c>
      <c r="L1961" s="3">
        <v>45870</v>
      </c>
      <c r="M19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61" s="3">
        <v>45838</v>
      </c>
      <c r="O1961" s="5">
        <f>IFERROR((PlanMasine[[#This Row],[Norma]]/PlanMasine[[#This Row],[Q]])*(PlanMasine[[#This Row],[Q]]/SUMIF(C:C,PlanMasine[[#This Row],[RN]],B:B)*PlanMasine[[#This Row],[KPLQ]]),0)</f>
        <v>5</v>
      </c>
      <c r="P1961">
        <v>220663</v>
      </c>
      <c r="Q1961">
        <f>COUNTIF(PROMJENA!A:A,PlanMasine[[#This Row],[KPL]]&amp;"-"&amp;PlanMasine[[#This Row],[RN]])</f>
        <v>0</v>
      </c>
      <c r="R1961">
        <f>IFERROR(INDEX(REDOSLIJED!A:A,MATCH(PlanMasine[[#This Row],[KPL]],REDOSLIJED!B:B,0)),MAX(REDOSLIJED!A:A)+1)</f>
        <v>45</v>
      </c>
      <c r="S1961" s="9">
        <f>SUM($M$2:M1961)</f>
        <v>8.0256944444445697</v>
      </c>
      <c r="T1961" s="3">
        <f>PlanMasine[[#This Row],[Datum SAS]]-1</f>
        <v>45837</v>
      </c>
      <c r="U1961">
        <f>WEEKDAY(PlanMasine[[#This Row],[ZAVRŠETAK MAŠINSKE]],2)</f>
        <v>7</v>
      </c>
      <c r="V1961" s="3">
        <f>IF(WEEKDAY(PlanMasine[[#This Row],[Datum SAS]]-1,2)=7,PlanMasine[[#This Row],[Datum SAS]]-3,PlanMasine[[#This Row],[Datum SAS]]-1)</f>
        <v>45835</v>
      </c>
      <c r="W1961">
        <f>WEEKNUM(PlanMasine[[#This Row],[Column2]],1)</f>
        <v>26</v>
      </c>
    </row>
    <row r="1962" spans="1:23" x14ac:dyDescent="0.25">
      <c r="A1962">
        <v>999158</v>
      </c>
      <c r="B1962">
        <v>1</v>
      </c>
      <c r="C1962">
        <v>999186</v>
      </c>
      <c r="D1962" t="s">
        <v>1492</v>
      </c>
      <c r="E1962">
        <v>72</v>
      </c>
      <c r="F1962">
        <v>12</v>
      </c>
      <c r="G1962">
        <v>0</v>
      </c>
      <c r="H1962">
        <v>0</v>
      </c>
      <c r="I1962" t="s">
        <v>5</v>
      </c>
      <c r="J1962" t="s">
        <v>570</v>
      </c>
      <c r="K1962" t="s">
        <v>1757</v>
      </c>
      <c r="L1962" s="3">
        <v>45870</v>
      </c>
      <c r="M19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62" s="3">
        <v>45838</v>
      </c>
      <c r="O1962" s="5">
        <f>IFERROR((PlanMasine[[#This Row],[Norma]]/PlanMasine[[#This Row],[Q]])*(PlanMasine[[#This Row],[Q]]/SUMIF(C:C,PlanMasine[[#This Row],[RN]],B:B)*PlanMasine[[#This Row],[KPLQ]]),0)</f>
        <v>6</v>
      </c>
      <c r="P1962">
        <v>220645</v>
      </c>
      <c r="Q1962">
        <f>COUNTIF(PROMJENA!A:A,PlanMasine[[#This Row],[KPL]]&amp;"-"&amp;PlanMasine[[#This Row],[RN]])</f>
        <v>0</v>
      </c>
      <c r="R1962">
        <f>IFERROR(INDEX(REDOSLIJED!A:A,MATCH(PlanMasine[[#This Row],[KPL]],REDOSLIJED!B:B,0)),MAX(REDOSLIJED!A:A)+1)</f>
        <v>45</v>
      </c>
      <c r="S1962" s="9">
        <f>SUM($M$2:M1962)</f>
        <v>8.0298611111112361</v>
      </c>
      <c r="T1962" s="3">
        <f>PlanMasine[[#This Row],[Datum SAS]]-1</f>
        <v>45837</v>
      </c>
      <c r="U1962">
        <f>WEEKDAY(PlanMasine[[#This Row],[ZAVRŠETAK MAŠINSKE]],2)</f>
        <v>7</v>
      </c>
      <c r="V1962" s="3">
        <f>IF(WEEKDAY(PlanMasine[[#This Row],[Datum SAS]]-1,2)=7,PlanMasine[[#This Row],[Datum SAS]]-3,PlanMasine[[#This Row],[Datum SAS]]-1)</f>
        <v>45835</v>
      </c>
      <c r="W1962">
        <f>WEEKNUM(PlanMasine[[#This Row],[Column2]],1)</f>
        <v>26</v>
      </c>
    </row>
    <row r="1963" spans="1:23" x14ac:dyDescent="0.25">
      <c r="A1963">
        <v>999158</v>
      </c>
      <c r="B1963">
        <v>1</v>
      </c>
      <c r="C1963">
        <v>999185</v>
      </c>
      <c r="D1963" t="s">
        <v>1490</v>
      </c>
      <c r="E1963">
        <v>60</v>
      </c>
      <c r="F1963">
        <v>12</v>
      </c>
      <c r="G1963">
        <v>0</v>
      </c>
      <c r="H1963">
        <v>0</v>
      </c>
      <c r="I1963" t="s">
        <v>5</v>
      </c>
      <c r="J1963" t="s">
        <v>570</v>
      </c>
      <c r="K1963" t="s">
        <v>1757</v>
      </c>
      <c r="L1963" s="3">
        <v>45870</v>
      </c>
      <c r="M19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63" s="3">
        <v>45838</v>
      </c>
      <c r="O1963" s="5">
        <f>IFERROR((PlanMasine[[#This Row],[Norma]]/PlanMasine[[#This Row],[Q]])*(PlanMasine[[#This Row],[Q]]/SUMIF(C:C,PlanMasine[[#This Row],[RN]],B:B)*PlanMasine[[#This Row],[KPLQ]]),0)</f>
        <v>5</v>
      </c>
      <c r="P1963">
        <v>220644</v>
      </c>
      <c r="Q1963">
        <f>COUNTIF(PROMJENA!A:A,PlanMasine[[#This Row],[KPL]]&amp;"-"&amp;PlanMasine[[#This Row],[RN]])</f>
        <v>0</v>
      </c>
      <c r="R1963">
        <f>IFERROR(INDEX(REDOSLIJED!A:A,MATCH(PlanMasine[[#This Row],[KPL]],REDOSLIJED!B:B,0)),MAX(REDOSLIJED!A:A)+1)</f>
        <v>45</v>
      </c>
      <c r="S1963" s="9">
        <f>SUM($M$2:M1963)</f>
        <v>8.0333333333334576</v>
      </c>
      <c r="T1963" s="3">
        <f>PlanMasine[[#This Row],[Datum SAS]]-1</f>
        <v>45837</v>
      </c>
      <c r="U1963">
        <f>WEEKDAY(PlanMasine[[#This Row],[ZAVRŠETAK MAŠINSKE]],2)</f>
        <v>7</v>
      </c>
      <c r="V1963" s="3">
        <f>IF(WEEKDAY(PlanMasine[[#This Row],[Datum SAS]]-1,2)=7,PlanMasine[[#This Row],[Datum SAS]]-3,PlanMasine[[#This Row],[Datum SAS]]-1)</f>
        <v>45835</v>
      </c>
      <c r="W1963">
        <f>WEEKNUM(PlanMasine[[#This Row],[Column2]],1)</f>
        <v>26</v>
      </c>
    </row>
    <row r="1964" spans="1:23" x14ac:dyDescent="0.25">
      <c r="A1964">
        <v>999158</v>
      </c>
      <c r="B1964">
        <v>1</v>
      </c>
      <c r="C1964">
        <v>999182</v>
      </c>
      <c r="D1964" t="s">
        <v>2215</v>
      </c>
      <c r="E1964">
        <v>36</v>
      </c>
      <c r="F1964">
        <v>12</v>
      </c>
      <c r="G1964">
        <v>0</v>
      </c>
      <c r="H1964">
        <v>0</v>
      </c>
      <c r="I1964" t="s">
        <v>5</v>
      </c>
      <c r="J1964" t="s">
        <v>570</v>
      </c>
      <c r="K1964" t="s">
        <v>1757</v>
      </c>
      <c r="L1964" s="3">
        <v>45870</v>
      </c>
      <c r="M19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64" s="3">
        <v>45838</v>
      </c>
      <c r="O1964" s="5">
        <f>IFERROR((PlanMasine[[#This Row],[Norma]]/PlanMasine[[#This Row],[Q]])*(PlanMasine[[#This Row],[Q]]/SUMIF(C:C,PlanMasine[[#This Row],[RN]],B:B)*PlanMasine[[#This Row],[KPLQ]]),0)</f>
        <v>3</v>
      </c>
      <c r="P1964">
        <v>220641</v>
      </c>
      <c r="Q1964">
        <f>COUNTIF(PROMJENA!A:A,PlanMasine[[#This Row],[KPL]]&amp;"-"&amp;PlanMasine[[#This Row],[RN]])</f>
        <v>0</v>
      </c>
      <c r="R1964">
        <f>IFERROR(INDEX(REDOSLIJED!A:A,MATCH(PlanMasine[[#This Row],[KPL]],REDOSLIJED!B:B,0)),MAX(REDOSLIJED!A:A)+1)</f>
        <v>45</v>
      </c>
      <c r="S1964" s="9">
        <f>SUM($M$2:M1964)</f>
        <v>8.0354166666667908</v>
      </c>
      <c r="T1964" s="3">
        <f>PlanMasine[[#This Row],[Datum SAS]]-1</f>
        <v>45837</v>
      </c>
      <c r="U1964">
        <f>WEEKDAY(PlanMasine[[#This Row],[ZAVRŠETAK MAŠINSKE]],2)</f>
        <v>7</v>
      </c>
      <c r="V1964" s="3">
        <f>IF(WEEKDAY(PlanMasine[[#This Row],[Datum SAS]]-1,2)=7,PlanMasine[[#This Row],[Datum SAS]]-3,PlanMasine[[#This Row],[Datum SAS]]-1)</f>
        <v>45835</v>
      </c>
      <c r="W1964">
        <f>WEEKNUM(PlanMasine[[#This Row],[Column2]],1)</f>
        <v>26</v>
      </c>
    </row>
    <row r="1965" spans="1:23" x14ac:dyDescent="0.25">
      <c r="A1965">
        <v>999158</v>
      </c>
      <c r="B1965">
        <v>1</v>
      </c>
      <c r="C1965">
        <v>999184</v>
      </c>
      <c r="D1965" t="s">
        <v>1491</v>
      </c>
      <c r="E1965">
        <v>96</v>
      </c>
      <c r="F1965">
        <v>12</v>
      </c>
      <c r="G1965">
        <v>0</v>
      </c>
      <c r="H1965">
        <v>0</v>
      </c>
      <c r="I1965" t="s">
        <v>5</v>
      </c>
      <c r="J1965" t="s">
        <v>570</v>
      </c>
      <c r="K1965" t="s">
        <v>1757</v>
      </c>
      <c r="L1965" s="3">
        <v>45870</v>
      </c>
      <c r="M19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65" s="3">
        <v>45838</v>
      </c>
      <c r="O1965" s="5">
        <f>IFERROR((PlanMasine[[#This Row],[Norma]]/PlanMasine[[#This Row],[Q]])*(PlanMasine[[#This Row],[Q]]/SUMIF(C:C,PlanMasine[[#This Row],[RN]],B:B)*PlanMasine[[#This Row],[KPLQ]]),0)</f>
        <v>8</v>
      </c>
      <c r="P1965">
        <v>220643</v>
      </c>
      <c r="Q1965">
        <f>COUNTIF(PROMJENA!A:A,PlanMasine[[#This Row],[KPL]]&amp;"-"&amp;PlanMasine[[#This Row],[RN]])</f>
        <v>0</v>
      </c>
      <c r="R1965">
        <f>IFERROR(INDEX(REDOSLIJED!A:A,MATCH(PlanMasine[[#This Row],[KPL]],REDOSLIJED!B:B,0)),MAX(REDOSLIJED!A:A)+1)</f>
        <v>45</v>
      </c>
      <c r="S1965" s="9">
        <f>SUM($M$2:M1965)</f>
        <v>8.0409722222223472</v>
      </c>
      <c r="T1965" s="3">
        <f>PlanMasine[[#This Row],[Datum SAS]]-1</f>
        <v>45837</v>
      </c>
      <c r="U1965">
        <f>WEEKDAY(PlanMasine[[#This Row],[ZAVRŠETAK MAŠINSKE]],2)</f>
        <v>7</v>
      </c>
      <c r="V1965" s="3">
        <f>IF(WEEKDAY(PlanMasine[[#This Row],[Datum SAS]]-1,2)=7,PlanMasine[[#This Row],[Datum SAS]]-3,PlanMasine[[#This Row],[Datum SAS]]-1)</f>
        <v>45835</v>
      </c>
      <c r="W1965">
        <f>WEEKNUM(PlanMasine[[#This Row],[Column2]],1)</f>
        <v>26</v>
      </c>
    </row>
    <row r="1966" spans="1:23" x14ac:dyDescent="0.25">
      <c r="A1966">
        <v>999158</v>
      </c>
      <c r="B1966">
        <v>1</v>
      </c>
      <c r="C1966">
        <v>999192</v>
      </c>
      <c r="D1966" t="s">
        <v>2212</v>
      </c>
      <c r="E1966">
        <v>48</v>
      </c>
      <c r="F1966">
        <v>12</v>
      </c>
      <c r="G1966">
        <v>0</v>
      </c>
      <c r="H1966">
        <v>0</v>
      </c>
      <c r="I1966" t="s">
        <v>5</v>
      </c>
      <c r="J1966" t="s">
        <v>570</v>
      </c>
      <c r="K1966" t="s">
        <v>1757</v>
      </c>
      <c r="L1966" s="3">
        <v>45870</v>
      </c>
      <c r="M19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966" s="3">
        <v>45838</v>
      </c>
      <c r="O1966" s="5">
        <f>IFERROR((PlanMasine[[#This Row],[Norma]]/PlanMasine[[#This Row],[Q]])*(PlanMasine[[#This Row],[Q]]/SUMIF(C:C,PlanMasine[[#This Row],[RN]],B:B)*PlanMasine[[#This Row],[KPLQ]]),0)</f>
        <v>4</v>
      </c>
      <c r="P1966">
        <v>220651</v>
      </c>
      <c r="Q1966">
        <f>COUNTIF(PROMJENA!A:A,PlanMasine[[#This Row],[KPL]]&amp;"-"&amp;PlanMasine[[#This Row],[RN]])</f>
        <v>0</v>
      </c>
      <c r="R1966">
        <f>IFERROR(INDEX(REDOSLIJED!A:A,MATCH(PlanMasine[[#This Row],[KPL]],REDOSLIJED!B:B,0)),MAX(REDOSLIJED!A:A)+1)</f>
        <v>45</v>
      </c>
      <c r="S1966" s="9">
        <f>SUM($M$2:M1966)</f>
        <v>8.0437500000001254</v>
      </c>
      <c r="T1966" s="3">
        <f>PlanMasine[[#This Row],[Datum SAS]]-1</f>
        <v>45837</v>
      </c>
      <c r="U1966">
        <f>WEEKDAY(PlanMasine[[#This Row],[ZAVRŠETAK MAŠINSKE]],2)</f>
        <v>7</v>
      </c>
      <c r="V1966" s="3">
        <f>IF(WEEKDAY(PlanMasine[[#This Row],[Datum SAS]]-1,2)=7,PlanMasine[[#This Row],[Datum SAS]]-3,PlanMasine[[#This Row],[Datum SAS]]-1)</f>
        <v>45835</v>
      </c>
      <c r="W1966">
        <f>WEEKNUM(PlanMasine[[#This Row],[Column2]],1)</f>
        <v>26</v>
      </c>
    </row>
    <row r="1967" spans="1:23" x14ac:dyDescent="0.25">
      <c r="A1967">
        <v>999158</v>
      </c>
      <c r="B1967">
        <v>1</v>
      </c>
      <c r="C1967">
        <v>999176</v>
      </c>
      <c r="D1967" t="s">
        <v>2213</v>
      </c>
      <c r="E1967">
        <v>60</v>
      </c>
      <c r="F1967">
        <v>12</v>
      </c>
      <c r="G1967">
        <v>0</v>
      </c>
      <c r="H1967">
        <v>0</v>
      </c>
      <c r="I1967" t="s">
        <v>5</v>
      </c>
      <c r="J1967" t="s">
        <v>570</v>
      </c>
      <c r="K1967" t="s">
        <v>1757</v>
      </c>
      <c r="L1967" s="3">
        <v>45870</v>
      </c>
      <c r="M19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67" s="3">
        <v>45838</v>
      </c>
      <c r="O1967" s="5">
        <f>IFERROR((PlanMasine[[#This Row],[Norma]]/PlanMasine[[#This Row],[Q]])*(PlanMasine[[#This Row],[Q]]/SUMIF(C:C,PlanMasine[[#This Row],[RN]],B:B)*PlanMasine[[#This Row],[KPLQ]]),0)</f>
        <v>5</v>
      </c>
      <c r="P1967">
        <v>220635</v>
      </c>
      <c r="Q1967">
        <f>COUNTIF(PROMJENA!A:A,PlanMasine[[#This Row],[KPL]]&amp;"-"&amp;PlanMasine[[#This Row],[RN]])</f>
        <v>0</v>
      </c>
      <c r="R1967">
        <f>IFERROR(INDEX(REDOSLIJED!A:A,MATCH(PlanMasine[[#This Row],[KPL]],REDOSLIJED!B:B,0)),MAX(REDOSLIJED!A:A)+1)</f>
        <v>45</v>
      </c>
      <c r="S1967" s="9">
        <f>SUM($M$2:M1967)</f>
        <v>8.0472222222223468</v>
      </c>
      <c r="T1967" s="3">
        <f>PlanMasine[[#This Row],[Datum SAS]]-1</f>
        <v>45837</v>
      </c>
      <c r="U1967">
        <f>WEEKDAY(PlanMasine[[#This Row],[ZAVRŠETAK MAŠINSKE]],2)</f>
        <v>7</v>
      </c>
      <c r="V1967" s="3">
        <f>IF(WEEKDAY(PlanMasine[[#This Row],[Datum SAS]]-1,2)=7,PlanMasine[[#This Row],[Datum SAS]]-3,PlanMasine[[#This Row],[Datum SAS]]-1)</f>
        <v>45835</v>
      </c>
      <c r="W1967">
        <f>WEEKNUM(PlanMasine[[#This Row],[Column2]],1)</f>
        <v>26</v>
      </c>
    </row>
    <row r="1968" spans="1:23" x14ac:dyDescent="0.25">
      <c r="A1968">
        <v>999158</v>
      </c>
      <c r="B1968">
        <v>1</v>
      </c>
      <c r="C1968">
        <v>999183</v>
      </c>
      <c r="D1968" t="s">
        <v>1755</v>
      </c>
      <c r="E1968">
        <v>60</v>
      </c>
      <c r="F1968">
        <v>12</v>
      </c>
      <c r="G1968">
        <v>0</v>
      </c>
      <c r="H1968">
        <v>0</v>
      </c>
      <c r="I1968" t="s">
        <v>5</v>
      </c>
      <c r="J1968" t="s">
        <v>570</v>
      </c>
      <c r="K1968" t="s">
        <v>1757</v>
      </c>
      <c r="L1968" s="3">
        <v>45870</v>
      </c>
      <c r="M19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68" s="3">
        <v>45838</v>
      </c>
      <c r="O1968" s="5">
        <f>IFERROR((PlanMasine[[#This Row],[Norma]]/PlanMasine[[#This Row],[Q]])*(PlanMasine[[#This Row],[Q]]/SUMIF(C:C,PlanMasine[[#This Row],[RN]],B:B)*PlanMasine[[#This Row],[KPLQ]]),0)</f>
        <v>5</v>
      </c>
      <c r="P1968">
        <v>220642</v>
      </c>
      <c r="Q1968">
        <f>COUNTIF(PROMJENA!A:A,PlanMasine[[#This Row],[KPL]]&amp;"-"&amp;PlanMasine[[#This Row],[RN]])</f>
        <v>0</v>
      </c>
      <c r="R1968">
        <f>IFERROR(INDEX(REDOSLIJED!A:A,MATCH(PlanMasine[[#This Row],[KPL]],REDOSLIJED!B:B,0)),MAX(REDOSLIJED!A:A)+1)</f>
        <v>45</v>
      </c>
      <c r="S1968" s="9">
        <f>SUM($M$2:M1968)</f>
        <v>8.0506944444445683</v>
      </c>
      <c r="T1968" s="3">
        <f>PlanMasine[[#This Row],[Datum SAS]]-1</f>
        <v>45837</v>
      </c>
      <c r="U1968">
        <f>WEEKDAY(PlanMasine[[#This Row],[ZAVRŠETAK MAŠINSKE]],2)</f>
        <v>7</v>
      </c>
      <c r="V1968" s="3">
        <f>IF(WEEKDAY(PlanMasine[[#This Row],[Datum SAS]]-1,2)=7,PlanMasine[[#This Row],[Datum SAS]]-3,PlanMasine[[#This Row],[Datum SAS]]-1)</f>
        <v>45835</v>
      </c>
      <c r="W1968">
        <f>WEEKNUM(PlanMasine[[#This Row],[Column2]],1)</f>
        <v>26</v>
      </c>
    </row>
    <row r="1969" spans="1:23" x14ac:dyDescent="0.25">
      <c r="A1969">
        <v>999159</v>
      </c>
      <c r="B1969">
        <v>1</v>
      </c>
      <c r="C1969">
        <v>999182</v>
      </c>
      <c r="D1969" t="s">
        <v>2215</v>
      </c>
      <c r="E1969">
        <v>36</v>
      </c>
      <c r="F1969">
        <v>12</v>
      </c>
      <c r="G1969">
        <v>0</v>
      </c>
      <c r="H1969">
        <v>0</v>
      </c>
      <c r="I1969" t="s">
        <v>5</v>
      </c>
      <c r="J1969" t="s">
        <v>570</v>
      </c>
      <c r="K1969" t="s">
        <v>1757</v>
      </c>
      <c r="L1969" s="3">
        <v>45870</v>
      </c>
      <c r="M19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69" s="3">
        <v>45838</v>
      </c>
      <c r="O1969" s="5">
        <f>IFERROR((PlanMasine[[#This Row],[Norma]]/PlanMasine[[#This Row],[Q]])*(PlanMasine[[#This Row],[Q]]/SUMIF(C:C,PlanMasine[[#This Row],[RN]],B:B)*PlanMasine[[#This Row],[KPLQ]]),0)</f>
        <v>3</v>
      </c>
      <c r="P1969">
        <v>220641</v>
      </c>
      <c r="Q1969">
        <f>COUNTIF(PROMJENA!A:A,PlanMasine[[#This Row],[KPL]]&amp;"-"&amp;PlanMasine[[#This Row],[RN]])</f>
        <v>0</v>
      </c>
      <c r="R1969">
        <f>IFERROR(INDEX(REDOSLIJED!A:A,MATCH(PlanMasine[[#This Row],[KPL]],REDOSLIJED!B:B,0)),MAX(REDOSLIJED!A:A)+1)</f>
        <v>45</v>
      </c>
      <c r="S1969" s="9">
        <f>SUM($M$2:M1969)</f>
        <v>8.0527777777779015</v>
      </c>
      <c r="T1969" s="3">
        <f>PlanMasine[[#This Row],[Datum SAS]]-1</f>
        <v>45837</v>
      </c>
      <c r="U1969">
        <f>WEEKDAY(PlanMasine[[#This Row],[ZAVRŠETAK MAŠINSKE]],2)</f>
        <v>7</v>
      </c>
      <c r="V1969" s="3">
        <f>IF(WEEKDAY(PlanMasine[[#This Row],[Datum SAS]]-1,2)=7,PlanMasine[[#This Row],[Datum SAS]]-3,PlanMasine[[#This Row],[Datum SAS]]-1)</f>
        <v>45835</v>
      </c>
      <c r="W1969">
        <f>WEEKNUM(PlanMasine[[#This Row],[Column2]],1)</f>
        <v>26</v>
      </c>
    </row>
    <row r="1970" spans="1:23" x14ac:dyDescent="0.25">
      <c r="A1970">
        <v>999159</v>
      </c>
      <c r="B1970">
        <v>1</v>
      </c>
      <c r="C1970">
        <v>999203</v>
      </c>
      <c r="D1970" t="s">
        <v>2214</v>
      </c>
      <c r="E1970">
        <v>60</v>
      </c>
      <c r="F1970">
        <v>12</v>
      </c>
      <c r="G1970">
        <v>0</v>
      </c>
      <c r="H1970">
        <v>0</v>
      </c>
      <c r="I1970" t="s">
        <v>5</v>
      </c>
      <c r="J1970" t="s">
        <v>570</v>
      </c>
      <c r="K1970" t="s">
        <v>1757</v>
      </c>
      <c r="L1970" s="3">
        <v>45870</v>
      </c>
      <c r="M19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70" s="3">
        <v>45838</v>
      </c>
      <c r="O1970" s="5">
        <f>IFERROR((PlanMasine[[#This Row],[Norma]]/PlanMasine[[#This Row],[Q]])*(PlanMasine[[#This Row],[Q]]/SUMIF(C:C,PlanMasine[[#This Row],[RN]],B:B)*PlanMasine[[#This Row],[KPLQ]]),0)</f>
        <v>5</v>
      </c>
      <c r="P1970">
        <v>220663</v>
      </c>
      <c r="Q1970">
        <f>COUNTIF(PROMJENA!A:A,PlanMasine[[#This Row],[KPL]]&amp;"-"&amp;PlanMasine[[#This Row],[RN]])</f>
        <v>0</v>
      </c>
      <c r="R1970">
        <f>IFERROR(INDEX(REDOSLIJED!A:A,MATCH(PlanMasine[[#This Row],[KPL]],REDOSLIJED!B:B,0)),MAX(REDOSLIJED!A:A)+1)</f>
        <v>45</v>
      </c>
      <c r="S1970" s="9">
        <f>SUM($M$2:M1970)</f>
        <v>8.0562500000001229</v>
      </c>
      <c r="T1970" s="3">
        <f>PlanMasine[[#This Row],[Datum SAS]]-1</f>
        <v>45837</v>
      </c>
      <c r="U1970">
        <f>WEEKDAY(PlanMasine[[#This Row],[ZAVRŠETAK MAŠINSKE]],2)</f>
        <v>7</v>
      </c>
      <c r="V1970" s="3">
        <f>IF(WEEKDAY(PlanMasine[[#This Row],[Datum SAS]]-1,2)=7,PlanMasine[[#This Row],[Datum SAS]]-3,PlanMasine[[#This Row],[Datum SAS]]-1)</f>
        <v>45835</v>
      </c>
      <c r="W1970">
        <f>WEEKNUM(PlanMasine[[#This Row],[Column2]],1)</f>
        <v>26</v>
      </c>
    </row>
    <row r="1971" spans="1:23" x14ac:dyDescent="0.25">
      <c r="A1971">
        <v>999159</v>
      </c>
      <c r="B1971">
        <v>1</v>
      </c>
      <c r="C1971">
        <v>999192</v>
      </c>
      <c r="D1971" t="s">
        <v>2212</v>
      </c>
      <c r="E1971">
        <v>48</v>
      </c>
      <c r="F1971">
        <v>12</v>
      </c>
      <c r="G1971">
        <v>0</v>
      </c>
      <c r="H1971">
        <v>0</v>
      </c>
      <c r="I1971" t="s">
        <v>5</v>
      </c>
      <c r="J1971" t="s">
        <v>570</v>
      </c>
      <c r="K1971" t="s">
        <v>1757</v>
      </c>
      <c r="L1971" s="3">
        <v>45870</v>
      </c>
      <c r="M19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971" s="3">
        <v>45838</v>
      </c>
      <c r="O1971" s="5">
        <f>IFERROR((PlanMasine[[#This Row],[Norma]]/PlanMasine[[#This Row],[Q]])*(PlanMasine[[#This Row],[Q]]/SUMIF(C:C,PlanMasine[[#This Row],[RN]],B:B)*PlanMasine[[#This Row],[KPLQ]]),0)</f>
        <v>4</v>
      </c>
      <c r="P1971">
        <v>220651</v>
      </c>
      <c r="Q1971">
        <f>COUNTIF(PROMJENA!A:A,PlanMasine[[#This Row],[KPL]]&amp;"-"&amp;PlanMasine[[#This Row],[RN]])</f>
        <v>0</v>
      </c>
      <c r="R1971">
        <f>IFERROR(INDEX(REDOSLIJED!A:A,MATCH(PlanMasine[[#This Row],[KPL]],REDOSLIJED!B:B,0)),MAX(REDOSLIJED!A:A)+1)</f>
        <v>45</v>
      </c>
      <c r="S1971" s="9">
        <f>SUM($M$2:M1971)</f>
        <v>8.0590277777779011</v>
      </c>
      <c r="T1971" s="3">
        <f>PlanMasine[[#This Row],[Datum SAS]]-1</f>
        <v>45837</v>
      </c>
      <c r="U1971">
        <f>WEEKDAY(PlanMasine[[#This Row],[ZAVRŠETAK MAŠINSKE]],2)</f>
        <v>7</v>
      </c>
      <c r="V1971" s="3">
        <f>IF(WEEKDAY(PlanMasine[[#This Row],[Datum SAS]]-1,2)=7,PlanMasine[[#This Row],[Datum SAS]]-3,PlanMasine[[#This Row],[Datum SAS]]-1)</f>
        <v>45835</v>
      </c>
      <c r="W1971">
        <f>WEEKNUM(PlanMasine[[#This Row],[Column2]],1)</f>
        <v>26</v>
      </c>
    </row>
    <row r="1972" spans="1:23" x14ac:dyDescent="0.25">
      <c r="A1972">
        <v>999159</v>
      </c>
      <c r="B1972">
        <v>1</v>
      </c>
      <c r="C1972">
        <v>999186</v>
      </c>
      <c r="D1972" t="s">
        <v>1492</v>
      </c>
      <c r="E1972">
        <v>72</v>
      </c>
      <c r="F1972">
        <v>12</v>
      </c>
      <c r="G1972">
        <v>0</v>
      </c>
      <c r="H1972">
        <v>0</v>
      </c>
      <c r="I1972" t="s">
        <v>5</v>
      </c>
      <c r="J1972" t="s">
        <v>570</v>
      </c>
      <c r="K1972" t="s">
        <v>1757</v>
      </c>
      <c r="L1972" s="3">
        <v>45870</v>
      </c>
      <c r="M19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72" s="3">
        <v>45838</v>
      </c>
      <c r="O1972" s="5">
        <f>IFERROR((PlanMasine[[#This Row],[Norma]]/PlanMasine[[#This Row],[Q]])*(PlanMasine[[#This Row],[Q]]/SUMIF(C:C,PlanMasine[[#This Row],[RN]],B:B)*PlanMasine[[#This Row],[KPLQ]]),0)</f>
        <v>6</v>
      </c>
      <c r="P1972">
        <v>220645</v>
      </c>
      <c r="Q1972">
        <f>COUNTIF(PROMJENA!A:A,PlanMasine[[#This Row],[KPL]]&amp;"-"&amp;PlanMasine[[#This Row],[RN]])</f>
        <v>0</v>
      </c>
      <c r="R1972">
        <f>IFERROR(INDEX(REDOSLIJED!A:A,MATCH(PlanMasine[[#This Row],[KPL]],REDOSLIJED!B:B,0)),MAX(REDOSLIJED!A:A)+1)</f>
        <v>45</v>
      </c>
      <c r="S1972" s="9">
        <f>SUM($M$2:M1972)</f>
        <v>8.0631944444445676</v>
      </c>
      <c r="T1972" s="3">
        <f>PlanMasine[[#This Row],[Datum SAS]]-1</f>
        <v>45837</v>
      </c>
      <c r="U1972">
        <f>WEEKDAY(PlanMasine[[#This Row],[ZAVRŠETAK MAŠINSKE]],2)</f>
        <v>7</v>
      </c>
      <c r="V1972" s="3">
        <f>IF(WEEKDAY(PlanMasine[[#This Row],[Datum SAS]]-1,2)=7,PlanMasine[[#This Row],[Datum SAS]]-3,PlanMasine[[#This Row],[Datum SAS]]-1)</f>
        <v>45835</v>
      </c>
      <c r="W1972">
        <f>WEEKNUM(PlanMasine[[#This Row],[Column2]],1)</f>
        <v>26</v>
      </c>
    </row>
    <row r="1973" spans="1:23" x14ac:dyDescent="0.25">
      <c r="A1973">
        <v>999159</v>
      </c>
      <c r="B1973">
        <v>1</v>
      </c>
      <c r="C1973">
        <v>999185</v>
      </c>
      <c r="D1973" t="s">
        <v>1490</v>
      </c>
      <c r="E1973">
        <v>60</v>
      </c>
      <c r="F1973">
        <v>12</v>
      </c>
      <c r="G1973">
        <v>0</v>
      </c>
      <c r="H1973">
        <v>0</v>
      </c>
      <c r="I1973" t="s">
        <v>5</v>
      </c>
      <c r="J1973" t="s">
        <v>570</v>
      </c>
      <c r="K1973" t="s">
        <v>1757</v>
      </c>
      <c r="L1973" s="3">
        <v>45870</v>
      </c>
      <c r="M19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73" s="3">
        <v>45838</v>
      </c>
      <c r="O1973" s="5">
        <f>IFERROR((PlanMasine[[#This Row],[Norma]]/PlanMasine[[#This Row],[Q]])*(PlanMasine[[#This Row],[Q]]/SUMIF(C:C,PlanMasine[[#This Row],[RN]],B:B)*PlanMasine[[#This Row],[KPLQ]]),0)</f>
        <v>5</v>
      </c>
      <c r="P1973">
        <v>220644</v>
      </c>
      <c r="Q1973">
        <f>COUNTIF(PROMJENA!A:A,PlanMasine[[#This Row],[KPL]]&amp;"-"&amp;PlanMasine[[#This Row],[RN]])</f>
        <v>0</v>
      </c>
      <c r="R1973">
        <f>IFERROR(INDEX(REDOSLIJED!A:A,MATCH(PlanMasine[[#This Row],[KPL]],REDOSLIJED!B:B,0)),MAX(REDOSLIJED!A:A)+1)</f>
        <v>45</v>
      </c>
      <c r="S1973" s="9">
        <f>SUM($M$2:M1973)</f>
        <v>8.066666666666789</v>
      </c>
      <c r="T1973" s="3">
        <f>PlanMasine[[#This Row],[Datum SAS]]-1</f>
        <v>45837</v>
      </c>
      <c r="U1973">
        <f>WEEKDAY(PlanMasine[[#This Row],[ZAVRŠETAK MAŠINSKE]],2)</f>
        <v>7</v>
      </c>
      <c r="V1973" s="3">
        <f>IF(WEEKDAY(PlanMasine[[#This Row],[Datum SAS]]-1,2)=7,PlanMasine[[#This Row],[Datum SAS]]-3,PlanMasine[[#This Row],[Datum SAS]]-1)</f>
        <v>45835</v>
      </c>
      <c r="W1973">
        <f>WEEKNUM(PlanMasine[[#This Row],[Column2]],1)</f>
        <v>26</v>
      </c>
    </row>
    <row r="1974" spans="1:23" x14ac:dyDescent="0.25">
      <c r="A1974">
        <v>999159</v>
      </c>
      <c r="B1974">
        <v>1</v>
      </c>
      <c r="C1974">
        <v>999184</v>
      </c>
      <c r="D1974" t="s">
        <v>1491</v>
      </c>
      <c r="E1974">
        <v>96</v>
      </c>
      <c r="F1974">
        <v>12</v>
      </c>
      <c r="G1974">
        <v>0</v>
      </c>
      <c r="H1974">
        <v>0</v>
      </c>
      <c r="I1974" t="s">
        <v>5</v>
      </c>
      <c r="J1974" t="s">
        <v>570</v>
      </c>
      <c r="K1974" t="s">
        <v>1757</v>
      </c>
      <c r="L1974" s="3">
        <v>45870</v>
      </c>
      <c r="M19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74" s="3">
        <v>45838</v>
      </c>
      <c r="O1974" s="5">
        <f>IFERROR((PlanMasine[[#This Row],[Norma]]/PlanMasine[[#This Row],[Q]])*(PlanMasine[[#This Row],[Q]]/SUMIF(C:C,PlanMasine[[#This Row],[RN]],B:B)*PlanMasine[[#This Row],[KPLQ]]),0)</f>
        <v>8</v>
      </c>
      <c r="P1974">
        <v>220643</v>
      </c>
      <c r="Q1974">
        <f>COUNTIF(PROMJENA!A:A,PlanMasine[[#This Row],[KPL]]&amp;"-"&amp;PlanMasine[[#This Row],[RN]])</f>
        <v>0</v>
      </c>
      <c r="R1974">
        <f>IFERROR(INDEX(REDOSLIJED!A:A,MATCH(PlanMasine[[#This Row],[KPL]],REDOSLIJED!B:B,0)),MAX(REDOSLIJED!A:A)+1)</f>
        <v>45</v>
      </c>
      <c r="S1974" s="9">
        <f>SUM($M$2:M1974)</f>
        <v>8.0722222222223454</v>
      </c>
      <c r="T1974" s="3">
        <f>PlanMasine[[#This Row],[Datum SAS]]-1</f>
        <v>45837</v>
      </c>
      <c r="U1974">
        <f>WEEKDAY(PlanMasine[[#This Row],[ZAVRŠETAK MAŠINSKE]],2)</f>
        <v>7</v>
      </c>
      <c r="V1974" s="3">
        <f>IF(WEEKDAY(PlanMasine[[#This Row],[Datum SAS]]-1,2)=7,PlanMasine[[#This Row],[Datum SAS]]-3,PlanMasine[[#This Row],[Datum SAS]]-1)</f>
        <v>45835</v>
      </c>
      <c r="W1974">
        <f>WEEKNUM(PlanMasine[[#This Row],[Column2]],1)</f>
        <v>26</v>
      </c>
    </row>
    <row r="1975" spans="1:23" x14ac:dyDescent="0.25">
      <c r="A1975">
        <v>999159</v>
      </c>
      <c r="B1975">
        <v>1</v>
      </c>
      <c r="C1975">
        <v>999176</v>
      </c>
      <c r="D1975" t="s">
        <v>2213</v>
      </c>
      <c r="E1975">
        <v>60</v>
      </c>
      <c r="F1975">
        <v>12</v>
      </c>
      <c r="G1975">
        <v>0</v>
      </c>
      <c r="H1975">
        <v>0</v>
      </c>
      <c r="I1975" t="s">
        <v>5</v>
      </c>
      <c r="J1975" t="s">
        <v>570</v>
      </c>
      <c r="K1975" t="s">
        <v>1757</v>
      </c>
      <c r="L1975" s="3">
        <v>45870</v>
      </c>
      <c r="M19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75" s="3">
        <v>45838</v>
      </c>
      <c r="O1975" s="5">
        <f>IFERROR((PlanMasine[[#This Row],[Norma]]/PlanMasine[[#This Row],[Q]])*(PlanMasine[[#This Row],[Q]]/SUMIF(C:C,PlanMasine[[#This Row],[RN]],B:B)*PlanMasine[[#This Row],[KPLQ]]),0)</f>
        <v>5</v>
      </c>
      <c r="P1975">
        <v>220635</v>
      </c>
      <c r="Q1975">
        <f>COUNTIF(PROMJENA!A:A,PlanMasine[[#This Row],[KPL]]&amp;"-"&amp;PlanMasine[[#This Row],[RN]])</f>
        <v>0</v>
      </c>
      <c r="R1975">
        <f>IFERROR(INDEX(REDOSLIJED!A:A,MATCH(PlanMasine[[#This Row],[KPL]],REDOSLIJED!B:B,0)),MAX(REDOSLIJED!A:A)+1)</f>
        <v>45</v>
      </c>
      <c r="S1975" s="9">
        <f>SUM($M$2:M1975)</f>
        <v>8.0756944444445669</v>
      </c>
      <c r="T1975" s="3">
        <f>PlanMasine[[#This Row],[Datum SAS]]-1</f>
        <v>45837</v>
      </c>
      <c r="U1975">
        <f>WEEKDAY(PlanMasine[[#This Row],[ZAVRŠETAK MAŠINSKE]],2)</f>
        <v>7</v>
      </c>
      <c r="V1975" s="3">
        <f>IF(WEEKDAY(PlanMasine[[#This Row],[Datum SAS]]-1,2)=7,PlanMasine[[#This Row],[Datum SAS]]-3,PlanMasine[[#This Row],[Datum SAS]]-1)</f>
        <v>45835</v>
      </c>
      <c r="W1975">
        <f>WEEKNUM(PlanMasine[[#This Row],[Column2]],1)</f>
        <v>26</v>
      </c>
    </row>
    <row r="1976" spans="1:23" x14ac:dyDescent="0.25">
      <c r="A1976">
        <v>999159</v>
      </c>
      <c r="B1976">
        <v>1</v>
      </c>
      <c r="C1976">
        <v>999183</v>
      </c>
      <c r="D1976" t="s">
        <v>1755</v>
      </c>
      <c r="E1976">
        <v>60</v>
      </c>
      <c r="F1976">
        <v>12</v>
      </c>
      <c r="G1976">
        <v>0</v>
      </c>
      <c r="H1976">
        <v>0</v>
      </c>
      <c r="I1976" t="s">
        <v>5</v>
      </c>
      <c r="J1976" t="s">
        <v>570</v>
      </c>
      <c r="K1976" t="s">
        <v>1757</v>
      </c>
      <c r="L1976" s="3">
        <v>45870</v>
      </c>
      <c r="M19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76" s="3">
        <v>45838</v>
      </c>
      <c r="O1976" s="5">
        <f>IFERROR((PlanMasine[[#This Row],[Norma]]/PlanMasine[[#This Row],[Q]])*(PlanMasine[[#This Row],[Q]]/SUMIF(C:C,PlanMasine[[#This Row],[RN]],B:B)*PlanMasine[[#This Row],[KPLQ]]),0)</f>
        <v>5</v>
      </c>
      <c r="P1976">
        <v>220642</v>
      </c>
      <c r="Q1976">
        <f>COUNTIF(PROMJENA!A:A,PlanMasine[[#This Row],[KPL]]&amp;"-"&amp;PlanMasine[[#This Row],[RN]])</f>
        <v>0</v>
      </c>
      <c r="R1976">
        <f>IFERROR(INDEX(REDOSLIJED!A:A,MATCH(PlanMasine[[#This Row],[KPL]],REDOSLIJED!B:B,0)),MAX(REDOSLIJED!A:A)+1)</f>
        <v>45</v>
      </c>
      <c r="S1976" s="9">
        <f>SUM($M$2:M1976)</f>
        <v>8.0791666666667883</v>
      </c>
      <c r="T1976" s="3">
        <f>PlanMasine[[#This Row],[Datum SAS]]-1</f>
        <v>45837</v>
      </c>
      <c r="U1976">
        <f>WEEKDAY(PlanMasine[[#This Row],[ZAVRŠETAK MAŠINSKE]],2)</f>
        <v>7</v>
      </c>
      <c r="V1976" s="3">
        <f>IF(WEEKDAY(PlanMasine[[#This Row],[Datum SAS]]-1,2)=7,PlanMasine[[#This Row],[Datum SAS]]-3,PlanMasine[[#This Row],[Datum SAS]]-1)</f>
        <v>45835</v>
      </c>
      <c r="W1976">
        <f>WEEKNUM(PlanMasine[[#This Row],[Column2]],1)</f>
        <v>26</v>
      </c>
    </row>
    <row r="1977" spans="1:23" x14ac:dyDescent="0.25">
      <c r="A1977">
        <v>999160</v>
      </c>
      <c r="B1977">
        <v>1</v>
      </c>
      <c r="C1977">
        <v>999183</v>
      </c>
      <c r="D1977" t="s">
        <v>1755</v>
      </c>
      <c r="E1977">
        <v>60</v>
      </c>
      <c r="F1977">
        <v>12</v>
      </c>
      <c r="G1977">
        <v>0</v>
      </c>
      <c r="H1977">
        <v>0</v>
      </c>
      <c r="I1977" t="s">
        <v>5</v>
      </c>
      <c r="J1977" t="s">
        <v>570</v>
      </c>
      <c r="K1977" t="s">
        <v>1757</v>
      </c>
      <c r="L1977" s="3">
        <v>45870</v>
      </c>
      <c r="M19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77" s="3">
        <v>45838</v>
      </c>
      <c r="O1977" s="5">
        <f>IFERROR((PlanMasine[[#This Row],[Norma]]/PlanMasine[[#This Row],[Q]])*(PlanMasine[[#This Row],[Q]]/SUMIF(C:C,PlanMasine[[#This Row],[RN]],B:B)*PlanMasine[[#This Row],[KPLQ]]),0)</f>
        <v>5</v>
      </c>
      <c r="P1977">
        <v>220642</v>
      </c>
      <c r="Q1977">
        <f>COUNTIF(PROMJENA!A:A,PlanMasine[[#This Row],[KPL]]&amp;"-"&amp;PlanMasine[[#This Row],[RN]])</f>
        <v>0</v>
      </c>
      <c r="R1977">
        <f>IFERROR(INDEX(REDOSLIJED!A:A,MATCH(PlanMasine[[#This Row],[KPL]],REDOSLIJED!B:B,0)),MAX(REDOSLIJED!A:A)+1)</f>
        <v>45</v>
      </c>
      <c r="S1977" s="9">
        <f>SUM($M$2:M1977)</f>
        <v>8.0826388888890097</v>
      </c>
      <c r="T1977" s="3">
        <f>PlanMasine[[#This Row],[Datum SAS]]-1</f>
        <v>45837</v>
      </c>
      <c r="U1977">
        <f>WEEKDAY(PlanMasine[[#This Row],[ZAVRŠETAK MAŠINSKE]],2)</f>
        <v>7</v>
      </c>
      <c r="V1977" s="3">
        <f>IF(WEEKDAY(PlanMasine[[#This Row],[Datum SAS]]-1,2)=7,PlanMasine[[#This Row],[Datum SAS]]-3,PlanMasine[[#This Row],[Datum SAS]]-1)</f>
        <v>45835</v>
      </c>
      <c r="W1977">
        <f>WEEKNUM(PlanMasine[[#This Row],[Column2]],1)</f>
        <v>26</v>
      </c>
    </row>
    <row r="1978" spans="1:23" x14ac:dyDescent="0.25">
      <c r="A1978">
        <v>999160</v>
      </c>
      <c r="B1978">
        <v>1</v>
      </c>
      <c r="C1978">
        <v>999203</v>
      </c>
      <c r="D1978" t="s">
        <v>2214</v>
      </c>
      <c r="E1978">
        <v>60</v>
      </c>
      <c r="F1978">
        <v>12</v>
      </c>
      <c r="G1978">
        <v>0</v>
      </c>
      <c r="H1978">
        <v>0</v>
      </c>
      <c r="I1978" t="s">
        <v>5</v>
      </c>
      <c r="J1978" t="s">
        <v>570</v>
      </c>
      <c r="K1978" t="s">
        <v>1757</v>
      </c>
      <c r="L1978" s="3">
        <v>45870</v>
      </c>
      <c r="M19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78" s="3">
        <v>45838</v>
      </c>
      <c r="O1978" s="5">
        <f>IFERROR((PlanMasine[[#This Row],[Norma]]/PlanMasine[[#This Row],[Q]])*(PlanMasine[[#This Row],[Q]]/SUMIF(C:C,PlanMasine[[#This Row],[RN]],B:B)*PlanMasine[[#This Row],[KPLQ]]),0)</f>
        <v>5</v>
      </c>
      <c r="P1978">
        <v>220663</v>
      </c>
      <c r="Q1978">
        <f>COUNTIF(PROMJENA!A:A,PlanMasine[[#This Row],[KPL]]&amp;"-"&amp;PlanMasine[[#This Row],[RN]])</f>
        <v>0</v>
      </c>
      <c r="R1978">
        <f>IFERROR(INDEX(REDOSLIJED!A:A,MATCH(PlanMasine[[#This Row],[KPL]],REDOSLIJED!B:B,0)),MAX(REDOSLIJED!A:A)+1)</f>
        <v>45</v>
      </c>
      <c r="S1978" s="9">
        <f>SUM($M$2:M1978)</f>
        <v>8.0861111111112312</v>
      </c>
      <c r="T1978" s="3">
        <f>PlanMasine[[#This Row],[Datum SAS]]-1</f>
        <v>45837</v>
      </c>
      <c r="U1978">
        <f>WEEKDAY(PlanMasine[[#This Row],[ZAVRŠETAK MAŠINSKE]],2)</f>
        <v>7</v>
      </c>
      <c r="V1978" s="3">
        <f>IF(WEEKDAY(PlanMasine[[#This Row],[Datum SAS]]-1,2)=7,PlanMasine[[#This Row],[Datum SAS]]-3,PlanMasine[[#This Row],[Datum SAS]]-1)</f>
        <v>45835</v>
      </c>
      <c r="W1978">
        <f>WEEKNUM(PlanMasine[[#This Row],[Column2]],1)</f>
        <v>26</v>
      </c>
    </row>
    <row r="1979" spans="1:23" x14ac:dyDescent="0.25">
      <c r="A1979">
        <v>999160</v>
      </c>
      <c r="B1979">
        <v>1</v>
      </c>
      <c r="C1979">
        <v>999192</v>
      </c>
      <c r="D1979" t="s">
        <v>2212</v>
      </c>
      <c r="E1979">
        <v>48</v>
      </c>
      <c r="F1979">
        <v>12</v>
      </c>
      <c r="G1979">
        <v>0</v>
      </c>
      <c r="H1979">
        <v>0</v>
      </c>
      <c r="I1979" t="s">
        <v>5</v>
      </c>
      <c r="J1979" t="s">
        <v>570</v>
      </c>
      <c r="K1979" t="s">
        <v>1757</v>
      </c>
      <c r="L1979" s="3">
        <v>45870</v>
      </c>
      <c r="M19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979" s="3">
        <v>45838</v>
      </c>
      <c r="O1979" s="5">
        <f>IFERROR((PlanMasine[[#This Row],[Norma]]/PlanMasine[[#This Row],[Q]])*(PlanMasine[[#This Row],[Q]]/SUMIF(C:C,PlanMasine[[#This Row],[RN]],B:B)*PlanMasine[[#This Row],[KPLQ]]),0)</f>
        <v>4</v>
      </c>
      <c r="P1979">
        <v>220651</v>
      </c>
      <c r="Q1979">
        <f>COUNTIF(PROMJENA!A:A,PlanMasine[[#This Row],[KPL]]&amp;"-"&amp;PlanMasine[[#This Row],[RN]])</f>
        <v>0</v>
      </c>
      <c r="R1979">
        <f>IFERROR(INDEX(REDOSLIJED!A:A,MATCH(PlanMasine[[#This Row],[KPL]],REDOSLIJED!B:B,0)),MAX(REDOSLIJED!A:A)+1)</f>
        <v>45</v>
      </c>
      <c r="S1979" s="9">
        <f>SUM($M$2:M1979)</f>
        <v>8.0888888888890094</v>
      </c>
      <c r="T1979" s="3">
        <f>PlanMasine[[#This Row],[Datum SAS]]-1</f>
        <v>45837</v>
      </c>
      <c r="U1979">
        <f>WEEKDAY(PlanMasine[[#This Row],[ZAVRŠETAK MAŠINSKE]],2)</f>
        <v>7</v>
      </c>
      <c r="V1979" s="3">
        <f>IF(WEEKDAY(PlanMasine[[#This Row],[Datum SAS]]-1,2)=7,PlanMasine[[#This Row],[Datum SAS]]-3,PlanMasine[[#This Row],[Datum SAS]]-1)</f>
        <v>45835</v>
      </c>
      <c r="W1979">
        <f>WEEKNUM(PlanMasine[[#This Row],[Column2]],1)</f>
        <v>26</v>
      </c>
    </row>
    <row r="1980" spans="1:23" x14ac:dyDescent="0.25">
      <c r="A1980">
        <v>999160</v>
      </c>
      <c r="B1980">
        <v>1</v>
      </c>
      <c r="C1980">
        <v>999184</v>
      </c>
      <c r="D1980" t="s">
        <v>1491</v>
      </c>
      <c r="E1980">
        <v>96</v>
      </c>
      <c r="F1980">
        <v>12</v>
      </c>
      <c r="G1980">
        <v>0</v>
      </c>
      <c r="H1980">
        <v>0</v>
      </c>
      <c r="I1980" t="s">
        <v>5</v>
      </c>
      <c r="J1980" t="s">
        <v>570</v>
      </c>
      <c r="K1980" t="s">
        <v>1757</v>
      </c>
      <c r="L1980" s="3">
        <v>45870</v>
      </c>
      <c r="M19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80" s="3">
        <v>45838</v>
      </c>
      <c r="O1980" s="5">
        <f>IFERROR((PlanMasine[[#This Row],[Norma]]/PlanMasine[[#This Row],[Q]])*(PlanMasine[[#This Row],[Q]]/SUMIF(C:C,PlanMasine[[#This Row],[RN]],B:B)*PlanMasine[[#This Row],[KPLQ]]),0)</f>
        <v>8</v>
      </c>
      <c r="P1980">
        <v>220643</v>
      </c>
      <c r="Q1980">
        <f>COUNTIF(PROMJENA!A:A,PlanMasine[[#This Row],[KPL]]&amp;"-"&amp;PlanMasine[[#This Row],[RN]])</f>
        <v>0</v>
      </c>
      <c r="R1980">
        <f>IFERROR(INDEX(REDOSLIJED!A:A,MATCH(PlanMasine[[#This Row],[KPL]],REDOSLIJED!B:B,0)),MAX(REDOSLIJED!A:A)+1)</f>
        <v>45</v>
      </c>
      <c r="S1980" s="9">
        <f>SUM($M$2:M1980)</f>
        <v>8.0944444444445658</v>
      </c>
      <c r="T1980" s="3">
        <f>PlanMasine[[#This Row],[Datum SAS]]-1</f>
        <v>45837</v>
      </c>
      <c r="U1980">
        <f>WEEKDAY(PlanMasine[[#This Row],[ZAVRŠETAK MAŠINSKE]],2)</f>
        <v>7</v>
      </c>
      <c r="V1980" s="3">
        <f>IF(WEEKDAY(PlanMasine[[#This Row],[Datum SAS]]-1,2)=7,PlanMasine[[#This Row],[Datum SAS]]-3,PlanMasine[[#This Row],[Datum SAS]]-1)</f>
        <v>45835</v>
      </c>
      <c r="W1980">
        <f>WEEKNUM(PlanMasine[[#This Row],[Column2]],1)</f>
        <v>26</v>
      </c>
    </row>
    <row r="1981" spans="1:23" x14ac:dyDescent="0.25">
      <c r="A1981">
        <v>999160</v>
      </c>
      <c r="B1981">
        <v>1</v>
      </c>
      <c r="C1981">
        <v>999185</v>
      </c>
      <c r="D1981" t="s">
        <v>1490</v>
      </c>
      <c r="E1981">
        <v>60</v>
      </c>
      <c r="F1981">
        <v>12</v>
      </c>
      <c r="G1981">
        <v>0</v>
      </c>
      <c r="H1981">
        <v>0</v>
      </c>
      <c r="I1981" t="s">
        <v>5</v>
      </c>
      <c r="J1981" t="s">
        <v>570</v>
      </c>
      <c r="K1981" t="s">
        <v>1757</v>
      </c>
      <c r="L1981" s="3">
        <v>45870</v>
      </c>
      <c r="M19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81" s="3">
        <v>45838</v>
      </c>
      <c r="O1981" s="5">
        <f>IFERROR((PlanMasine[[#This Row],[Norma]]/PlanMasine[[#This Row],[Q]])*(PlanMasine[[#This Row],[Q]]/SUMIF(C:C,PlanMasine[[#This Row],[RN]],B:B)*PlanMasine[[#This Row],[KPLQ]]),0)</f>
        <v>5</v>
      </c>
      <c r="P1981">
        <v>220644</v>
      </c>
      <c r="Q1981">
        <f>COUNTIF(PROMJENA!A:A,PlanMasine[[#This Row],[KPL]]&amp;"-"&amp;PlanMasine[[#This Row],[RN]])</f>
        <v>0</v>
      </c>
      <c r="R1981">
        <f>IFERROR(INDEX(REDOSLIJED!A:A,MATCH(PlanMasine[[#This Row],[KPL]],REDOSLIJED!B:B,0)),MAX(REDOSLIJED!A:A)+1)</f>
        <v>45</v>
      </c>
      <c r="S1981" s="9">
        <f>SUM($M$2:M1981)</f>
        <v>8.0979166666667872</v>
      </c>
      <c r="T1981" s="3">
        <f>PlanMasine[[#This Row],[Datum SAS]]-1</f>
        <v>45837</v>
      </c>
      <c r="U1981">
        <f>WEEKDAY(PlanMasine[[#This Row],[ZAVRŠETAK MAŠINSKE]],2)</f>
        <v>7</v>
      </c>
      <c r="V1981" s="3">
        <f>IF(WEEKDAY(PlanMasine[[#This Row],[Datum SAS]]-1,2)=7,PlanMasine[[#This Row],[Datum SAS]]-3,PlanMasine[[#This Row],[Datum SAS]]-1)</f>
        <v>45835</v>
      </c>
      <c r="W1981">
        <f>WEEKNUM(PlanMasine[[#This Row],[Column2]],1)</f>
        <v>26</v>
      </c>
    </row>
    <row r="1982" spans="1:23" x14ac:dyDescent="0.25">
      <c r="A1982">
        <v>999160</v>
      </c>
      <c r="B1982">
        <v>1</v>
      </c>
      <c r="C1982">
        <v>999186</v>
      </c>
      <c r="D1982" t="s">
        <v>1492</v>
      </c>
      <c r="E1982">
        <v>72</v>
      </c>
      <c r="F1982">
        <v>12</v>
      </c>
      <c r="G1982">
        <v>0</v>
      </c>
      <c r="H1982">
        <v>0</v>
      </c>
      <c r="I1982" t="s">
        <v>5</v>
      </c>
      <c r="J1982" t="s">
        <v>570</v>
      </c>
      <c r="K1982" t="s">
        <v>1757</v>
      </c>
      <c r="L1982" s="3">
        <v>45870</v>
      </c>
      <c r="M19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82" s="3">
        <v>45838</v>
      </c>
      <c r="O1982" s="5">
        <f>IFERROR((PlanMasine[[#This Row],[Norma]]/PlanMasine[[#This Row],[Q]])*(PlanMasine[[#This Row],[Q]]/SUMIF(C:C,PlanMasine[[#This Row],[RN]],B:B)*PlanMasine[[#This Row],[KPLQ]]),0)</f>
        <v>6</v>
      </c>
      <c r="P1982">
        <v>220645</v>
      </c>
      <c r="Q1982">
        <f>COUNTIF(PROMJENA!A:A,PlanMasine[[#This Row],[KPL]]&amp;"-"&amp;PlanMasine[[#This Row],[RN]])</f>
        <v>0</v>
      </c>
      <c r="R1982">
        <f>IFERROR(INDEX(REDOSLIJED!A:A,MATCH(PlanMasine[[#This Row],[KPL]],REDOSLIJED!B:B,0)),MAX(REDOSLIJED!A:A)+1)</f>
        <v>45</v>
      </c>
      <c r="S1982" s="9">
        <f>SUM($M$2:M1982)</f>
        <v>8.1020833333334537</v>
      </c>
      <c r="T1982" s="3">
        <f>PlanMasine[[#This Row],[Datum SAS]]-1</f>
        <v>45837</v>
      </c>
      <c r="U1982">
        <f>WEEKDAY(PlanMasine[[#This Row],[ZAVRŠETAK MAŠINSKE]],2)</f>
        <v>7</v>
      </c>
      <c r="V1982" s="3">
        <f>IF(WEEKDAY(PlanMasine[[#This Row],[Datum SAS]]-1,2)=7,PlanMasine[[#This Row],[Datum SAS]]-3,PlanMasine[[#This Row],[Datum SAS]]-1)</f>
        <v>45835</v>
      </c>
      <c r="W1982">
        <f>WEEKNUM(PlanMasine[[#This Row],[Column2]],1)</f>
        <v>26</v>
      </c>
    </row>
    <row r="1983" spans="1:23" x14ac:dyDescent="0.25">
      <c r="A1983">
        <v>999160</v>
      </c>
      <c r="B1983">
        <v>1</v>
      </c>
      <c r="C1983">
        <v>999182</v>
      </c>
      <c r="D1983" t="s">
        <v>2215</v>
      </c>
      <c r="E1983">
        <v>36</v>
      </c>
      <c r="F1983">
        <v>12</v>
      </c>
      <c r="G1983">
        <v>0</v>
      </c>
      <c r="H1983">
        <v>0</v>
      </c>
      <c r="I1983" t="s">
        <v>5</v>
      </c>
      <c r="J1983" t="s">
        <v>570</v>
      </c>
      <c r="K1983" t="s">
        <v>1757</v>
      </c>
      <c r="L1983" s="3">
        <v>45870</v>
      </c>
      <c r="M19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83" s="3">
        <v>45838</v>
      </c>
      <c r="O1983" s="5">
        <f>IFERROR((PlanMasine[[#This Row],[Norma]]/PlanMasine[[#This Row],[Q]])*(PlanMasine[[#This Row],[Q]]/SUMIF(C:C,PlanMasine[[#This Row],[RN]],B:B)*PlanMasine[[#This Row],[KPLQ]]),0)</f>
        <v>3</v>
      </c>
      <c r="P1983">
        <v>220641</v>
      </c>
      <c r="Q1983">
        <f>COUNTIF(PROMJENA!A:A,PlanMasine[[#This Row],[KPL]]&amp;"-"&amp;PlanMasine[[#This Row],[RN]])</f>
        <v>0</v>
      </c>
      <c r="R1983">
        <f>IFERROR(INDEX(REDOSLIJED!A:A,MATCH(PlanMasine[[#This Row],[KPL]],REDOSLIJED!B:B,0)),MAX(REDOSLIJED!A:A)+1)</f>
        <v>45</v>
      </c>
      <c r="S1983" s="9">
        <f>SUM($M$2:M1983)</f>
        <v>8.1041666666667869</v>
      </c>
      <c r="T1983" s="3">
        <f>PlanMasine[[#This Row],[Datum SAS]]-1</f>
        <v>45837</v>
      </c>
      <c r="U1983">
        <f>WEEKDAY(PlanMasine[[#This Row],[ZAVRŠETAK MAŠINSKE]],2)</f>
        <v>7</v>
      </c>
      <c r="V1983" s="3">
        <f>IF(WEEKDAY(PlanMasine[[#This Row],[Datum SAS]]-1,2)=7,PlanMasine[[#This Row],[Datum SAS]]-3,PlanMasine[[#This Row],[Datum SAS]]-1)</f>
        <v>45835</v>
      </c>
      <c r="W1983">
        <f>WEEKNUM(PlanMasine[[#This Row],[Column2]],1)</f>
        <v>26</v>
      </c>
    </row>
    <row r="1984" spans="1:23" x14ac:dyDescent="0.25">
      <c r="A1984">
        <v>999160</v>
      </c>
      <c r="B1984">
        <v>1</v>
      </c>
      <c r="C1984">
        <v>999176</v>
      </c>
      <c r="D1984" t="s">
        <v>2213</v>
      </c>
      <c r="E1984">
        <v>60</v>
      </c>
      <c r="F1984">
        <v>12</v>
      </c>
      <c r="G1984">
        <v>0</v>
      </c>
      <c r="H1984">
        <v>0</v>
      </c>
      <c r="I1984" t="s">
        <v>5</v>
      </c>
      <c r="J1984" t="s">
        <v>570</v>
      </c>
      <c r="K1984" t="s">
        <v>1757</v>
      </c>
      <c r="L1984" s="3">
        <v>45870</v>
      </c>
      <c r="M19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84" s="3">
        <v>45838</v>
      </c>
      <c r="O1984" s="5">
        <f>IFERROR((PlanMasine[[#This Row],[Norma]]/PlanMasine[[#This Row],[Q]])*(PlanMasine[[#This Row],[Q]]/SUMIF(C:C,PlanMasine[[#This Row],[RN]],B:B)*PlanMasine[[#This Row],[KPLQ]]),0)</f>
        <v>5</v>
      </c>
      <c r="P1984">
        <v>220635</v>
      </c>
      <c r="Q1984">
        <f>COUNTIF(PROMJENA!A:A,PlanMasine[[#This Row],[KPL]]&amp;"-"&amp;PlanMasine[[#This Row],[RN]])</f>
        <v>0</v>
      </c>
      <c r="R1984">
        <f>IFERROR(INDEX(REDOSLIJED!A:A,MATCH(PlanMasine[[#This Row],[KPL]],REDOSLIJED!B:B,0)),MAX(REDOSLIJED!A:A)+1)</f>
        <v>45</v>
      </c>
      <c r="S1984" s="9">
        <f>SUM($M$2:M1984)</f>
        <v>8.1076388888890083</v>
      </c>
      <c r="T1984" s="3">
        <f>PlanMasine[[#This Row],[Datum SAS]]-1</f>
        <v>45837</v>
      </c>
      <c r="U1984">
        <f>WEEKDAY(PlanMasine[[#This Row],[ZAVRŠETAK MAŠINSKE]],2)</f>
        <v>7</v>
      </c>
      <c r="V1984" s="3">
        <f>IF(WEEKDAY(PlanMasine[[#This Row],[Datum SAS]]-1,2)=7,PlanMasine[[#This Row],[Datum SAS]]-3,PlanMasine[[#This Row],[Datum SAS]]-1)</f>
        <v>45835</v>
      </c>
      <c r="W1984">
        <f>WEEKNUM(PlanMasine[[#This Row],[Column2]],1)</f>
        <v>26</v>
      </c>
    </row>
    <row r="1985" spans="1:23" x14ac:dyDescent="0.25">
      <c r="A1985">
        <v>999161</v>
      </c>
      <c r="B1985">
        <v>1</v>
      </c>
      <c r="C1985">
        <v>999184</v>
      </c>
      <c r="D1985" t="s">
        <v>1491</v>
      </c>
      <c r="E1985">
        <v>96</v>
      </c>
      <c r="F1985">
        <v>12</v>
      </c>
      <c r="G1985">
        <v>0</v>
      </c>
      <c r="H1985">
        <v>0</v>
      </c>
      <c r="I1985" t="s">
        <v>5</v>
      </c>
      <c r="J1985" t="s">
        <v>570</v>
      </c>
      <c r="K1985" t="s">
        <v>1757</v>
      </c>
      <c r="L1985" s="3">
        <v>45870</v>
      </c>
      <c r="M19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85" s="3">
        <v>45838</v>
      </c>
      <c r="O1985" s="5">
        <f>IFERROR((PlanMasine[[#This Row],[Norma]]/PlanMasine[[#This Row],[Q]])*(PlanMasine[[#This Row],[Q]]/SUMIF(C:C,PlanMasine[[#This Row],[RN]],B:B)*PlanMasine[[#This Row],[KPLQ]]),0)</f>
        <v>8</v>
      </c>
      <c r="P1985">
        <v>220643</v>
      </c>
      <c r="Q1985">
        <f>COUNTIF(PROMJENA!A:A,PlanMasine[[#This Row],[KPL]]&amp;"-"&amp;PlanMasine[[#This Row],[RN]])</f>
        <v>0</v>
      </c>
      <c r="R1985">
        <f>IFERROR(INDEX(REDOSLIJED!A:A,MATCH(PlanMasine[[#This Row],[KPL]],REDOSLIJED!B:B,0)),MAX(REDOSLIJED!A:A)+1)</f>
        <v>45</v>
      </c>
      <c r="S1985" s="9">
        <f>SUM($M$2:M1985)</f>
        <v>8.1131944444445647</v>
      </c>
      <c r="T1985" s="3">
        <f>PlanMasine[[#This Row],[Datum SAS]]-1</f>
        <v>45837</v>
      </c>
      <c r="U1985">
        <f>WEEKDAY(PlanMasine[[#This Row],[ZAVRŠETAK MAŠINSKE]],2)</f>
        <v>7</v>
      </c>
      <c r="V1985" s="3">
        <f>IF(WEEKDAY(PlanMasine[[#This Row],[Datum SAS]]-1,2)=7,PlanMasine[[#This Row],[Datum SAS]]-3,PlanMasine[[#This Row],[Datum SAS]]-1)</f>
        <v>45835</v>
      </c>
      <c r="W1985">
        <f>WEEKNUM(PlanMasine[[#This Row],[Column2]],1)</f>
        <v>26</v>
      </c>
    </row>
    <row r="1986" spans="1:23" x14ac:dyDescent="0.25">
      <c r="A1986">
        <v>999161</v>
      </c>
      <c r="B1986">
        <v>1</v>
      </c>
      <c r="C1986">
        <v>999185</v>
      </c>
      <c r="D1986" t="s">
        <v>1490</v>
      </c>
      <c r="E1986">
        <v>60</v>
      </c>
      <c r="F1986">
        <v>12</v>
      </c>
      <c r="G1986">
        <v>0</v>
      </c>
      <c r="H1986">
        <v>0</v>
      </c>
      <c r="I1986" t="s">
        <v>5</v>
      </c>
      <c r="J1986" t="s">
        <v>570</v>
      </c>
      <c r="K1986" t="s">
        <v>1757</v>
      </c>
      <c r="L1986" s="3">
        <v>45870</v>
      </c>
      <c r="M19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86" s="3">
        <v>45838</v>
      </c>
      <c r="O1986" s="5">
        <f>IFERROR((PlanMasine[[#This Row],[Norma]]/PlanMasine[[#This Row],[Q]])*(PlanMasine[[#This Row],[Q]]/SUMIF(C:C,PlanMasine[[#This Row],[RN]],B:B)*PlanMasine[[#This Row],[KPLQ]]),0)</f>
        <v>5</v>
      </c>
      <c r="P1986">
        <v>220644</v>
      </c>
      <c r="Q1986">
        <f>COUNTIF(PROMJENA!A:A,PlanMasine[[#This Row],[KPL]]&amp;"-"&amp;PlanMasine[[#This Row],[RN]])</f>
        <v>0</v>
      </c>
      <c r="R1986">
        <f>IFERROR(INDEX(REDOSLIJED!A:A,MATCH(PlanMasine[[#This Row],[KPL]],REDOSLIJED!B:B,0)),MAX(REDOSLIJED!A:A)+1)</f>
        <v>45</v>
      </c>
      <c r="S1986" s="9">
        <f>SUM($M$2:M1986)</f>
        <v>8.1166666666667862</v>
      </c>
      <c r="T1986" s="3">
        <f>PlanMasine[[#This Row],[Datum SAS]]-1</f>
        <v>45837</v>
      </c>
      <c r="U1986">
        <f>WEEKDAY(PlanMasine[[#This Row],[ZAVRŠETAK MAŠINSKE]],2)</f>
        <v>7</v>
      </c>
      <c r="V1986" s="3">
        <f>IF(WEEKDAY(PlanMasine[[#This Row],[Datum SAS]]-1,2)=7,PlanMasine[[#This Row],[Datum SAS]]-3,PlanMasine[[#This Row],[Datum SAS]]-1)</f>
        <v>45835</v>
      </c>
      <c r="W1986">
        <f>WEEKNUM(PlanMasine[[#This Row],[Column2]],1)</f>
        <v>26</v>
      </c>
    </row>
    <row r="1987" spans="1:23" x14ac:dyDescent="0.25">
      <c r="A1987">
        <v>999161</v>
      </c>
      <c r="B1987">
        <v>1</v>
      </c>
      <c r="C1987">
        <v>999203</v>
      </c>
      <c r="D1987" t="s">
        <v>2214</v>
      </c>
      <c r="E1987">
        <v>60</v>
      </c>
      <c r="F1987">
        <v>12</v>
      </c>
      <c r="G1987">
        <v>0</v>
      </c>
      <c r="H1987">
        <v>0</v>
      </c>
      <c r="I1987" t="s">
        <v>5</v>
      </c>
      <c r="J1987" t="s">
        <v>570</v>
      </c>
      <c r="K1987" t="s">
        <v>1757</v>
      </c>
      <c r="L1987" s="3">
        <v>45870</v>
      </c>
      <c r="M19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87" s="3">
        <v>45838</v>
      </c>
      <c r="O1987" s="5">
        <f>IFERROR((PlanMasine[[#This Row],[Norma]]/PlanMasine[[#This Row],[Q]])*(PlanMasine[[#This Row],[Q]]/SUMIF(C:C,PlanMasine[[#This Row],[RN]],B:B)*PlanMasine[[#This Row],[KPLQ]]),0)</f>
        <v>5</v>
      </c>
      <c r="P1987">
        <v>220663</v>
      </c>
      <c r="Q1987">
        <f>COUNTIF(PROMJENA!A:A,PlanMasine[[#This Row],[KPL]]&amp;"-"&amp;PlanMasine[[#This Row],[RN]])</f>
        <v>0</v>
      </c>
      <c r="R1987">
        <f>IFERROR(INDEX(REDOSLIJED!A:A,MATCH(PlanMasine[[#This Row],[KPL]],REDOSLIJED!B:B,0)),MAX(REDOSLIJED!A:A)+1)</f>
        <v>45</v>
      </c>
      <c r="S1987" s="9">
        <f>SUM($M$2:M1987)</f>
        <v>8.1201388888890076</v>
      </c>
      <c r="T1987" s="3">
        <f>PlanMasine[[#This Row],[Datum SAS]]-1</f>
        <v>45837</v>
      </c>
      <c r="U1987">
        <f>WEEKDAY(PlanMasine[[#This Row],[ZAVRŠETAK MAŠINSKE]],2)</f>
        <v>7</v>
      </c>
      <c r="V1987" s="3">
        <f>IF(WEEKDAY(PlanMasine[[#This Row],[Datum SAS]]-1,2)=7,PlanMasine[[#This Row],[Datum SAS]]-3,PlanMasine[[#This Row],[Datum SAS]]-1)</f>
        <v>45835</v>
      </c>
      <c r="W1987">
        <f>WEEKNUM(PlanMasine[[#This Row],[Column2]],1)</f>
        <v>26</v>
      </c>
    </row>
    <row r="1988" spans="1:23" x14ac:dyDescent="0.25">
      <c r="A1988">
        <v>999161</v>
      </c>
      <c r="B1988">
        <v>1</v>
      </c>
      <c r="C1988">
        <v>999182</v>
      </c>
      <c r="D1988" t="s">
        <v>2215</v>
      </c>
      <c r="E1988">
        <v>36</v>
      </c>
      <c r="F1988">
        <v>12</v>
      </c>
      <c r="G1988">
        <v>0</v>
      </c>
      <c r="H1988">
        <v>0</v>
      </c>
      <c r="I1988" t="s">
        <v>5</v>
      </c>
      <c r="J1988" t="s">
        <v>570</v>
      </c>
      <c r="K1988" t="s">
        <v>1757</v>
      </c>
      <c r="L1988" s="3">
        <v>45870</v>
      </c>
      <c r="M19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88" s="3">
        <v>45838</v>
      </c>
      <c r="O1988" s="5">
        <f>IFERROR((PlanMasine[[#This Row],[Norma]]/PlanMasine[[#This Row],[Q]])*(PlanMasine[[#This Row],[Q]]/SUMIF(C:C,PlanMasine[[#This Row],[RN]],B:B)*PlanMasine[[#This Row],[KPLQ]]),0)</f>
        <v>3</v>
      </c>
      <c r="P1988">
        <v>220641</v>
      </c>
      <c r="Q1988">
        <f>COUNTIF(PROMJENA!A:A,PlanMasine[[#This Row],[KPL]]&amp;"-"&amp;PlanMasine[[#This Row],[RN]])</f>
        <v>0</v>
      </c>
      <c r="R1988">
        <f>IFERROR(INDEX(REDOSLIJED!A:A,MATCH(PlanMasine[[#This Row],[KPL]],REDOSLIJED!B:B,0)),MAX(REDOSLIJED!A:A)+1)</f>
        <v>45</v>
      </c>
      <c r="S1988" s="9">
        <f>SUM($M$2:M1988)</f>
        <v>8.1222222222223408</v>
      </c>
      <c r="T1988" s="3">
        <f>PlanMasine[[#This Row],[Datum SAS]]-1</f>
        <v>45837</v>
      </c>
      <c r="U1988">
        <f>WEEKDAY(PlanMasine[[#This Row],[ZAVRŠETAK MAŠINSKE]],2)</f>
        <v>7</v>
      </c>
      <c r="V1988" s="3">
        <f>IF(WEEKDAY(PlanMasine[[#This Row],[Datum SAS]]-1,2)=7,PlanMasine[[#This Row],[Datum SAS]]-3,PlanMasine[[#This Row],[Datum SAS]]-1)</f>
        <v>45835</v>
      </c>
      <c r="W1988">
        <f>WEEKNUM(PlanMasine[[#This Row],[Column2]],1)</f>
        <v>26</v>
      </c>
    </row>
    <row r="1989" spans="1:23" x14ac:dyDescent="0.25">
      <c r="A1989">
        <v>999161</v>
      </c>
      <c r="B1989">
        <v>1</v>
      </c>
      <c r="C1989">
        <v>999186</v>
      </c>
      <c r="D1989" t="s">
        <v>1492</v>
      </c>
      <c r="E1989">
        <v>72</v>
      </c>
      <c r="F1989">
        <v>12</v>
      </c>
      <c r="G1989">
        <v>0</v>
      </c>
      <c r="H1989">
        <v>0</v>
      </c>
      <c r="I1989" t="s">
        <v>5</v>
      </c>
      <c r="J1989" t="s">
        <v>570</v>
      </c>
      <c r="K1989" t="s">
        <v>1757</v>
      </c>
      <c r="L1989" s="3">
        <v>45870</v>
      </c>
      <c r="M19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89" s="3">
        <v>45838</v>
      </c>
      <c r="O1989" s="5">
        <f>IFERROR((PlanMasine[[#This Row],[Norma]]/PlanMasine[[#This Row],[Q]])*(PlanMasine[[#This Row],[Q]]/SUMIF(C:C,PlanMasine[[#This Row],[RN]],B:B)*PlanMasine[[#This Row],[KPLQ]]),0)</f>
        <v>6</v>
      </c>
      <c r="P1989">
        <v>220645</v>
      </c>
      <c r="Q1989">
        <f>COUNTIF(PROMJENA!A:A,PlanMasine[[#This Row],[KPL]]&amp;"-"&amp;PlanMasine[[#This Row],[RN]])</f>
        <v>0</v>
      </c>
      <c r="R1989">
        <f>IFERROR(INDEX(REDOSLIJED!A:A,MATCH(PlanMasine[[#This Row],[KPL]],REDOSLIJED!B:B,0)),MAX(REDOSLIJED!A:A)+1)</f>
        <v>45</v>
      </c>
      <c r="S1989" s="9">
        <f>SUM($M$2:M1989)</f>
        <v>8.1263888888890072</v>
      </c>
      <c r="T1989" s="3">
        <f>PlanMasine[[#This Row],[Datum SAS]]-1</f>
        <v>45837</v>
      </c>
      <c r="U1989">
        <f>WEEKDAY(PlanMasine[[#This Row],[ZAVRŠETAK MAŠINSKE]],2)</f>
        <v>7</v>
      </c>
      <c r="V1989" s="3">
        <f>IF(WEEKDAY(PlanMasine[[#This Row],[Datum SAS]]-1,2)=7,PlanMasine[[#This Row],[Datum SAS]]-3,PlanMasine[[#This Row],[Datum SAS]]-1)</f>
        <v>45835</v>
      </c>
      <c r="W1989">
        <f>WEEKNUM(PlanMasine[[#This Row],[Column2]],1)</f>
        <v>26</v>
      </c>
    </row>
    <row r="1990" spans="1:23" x14ac:dyDescent="0.25">
      <c r="A1990">
        <v>999161</v>
      </c>
      <c r="B1990">
        <v>1</v>
      </c>
      <c r="C1990">
        <v>999176</v>
      </c>
      <c r="D1990" t="s">
        <v>2213</v>
      </c>
      <c r="E1990">
        <v>60</v>
      </c>
      <c r="F1990">
        <v>12</v>
      </c>
      <c r="G1990">
        <v>0</v>
      </c>
      <c r="H1990">
        <v>0</v>
      </c>
      <c r="I1990" t="s">
        <v>5</v>
      </c>
      <c r="J1990" t="s">
        <v>570</v>
      </c>
      <c r="K1990" t="s">
        <v>1757</v>
      </c>
      <c r="L1990" s="3">
        <v>45870</v>
      </c>
      <c r="M19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90" s="3">
        <v>45838</v>
      </c>
      <c r="O1990" s="5">
        <f>IFERROR((PlanMasine[[#This Row],[Norma]]/PlanMasine[[#This Row],[Q]])*(PlanMasine[[#This Row],[Q]]/SUMIF(C:C,PlanMasine[[#This Row],[RN]],B:B)*PlanMasine[[#This Row],[KPLQ]]),0)</f>
        <v>5</v>
      </c>
      <c r="P1990">
        <v>220635</v>
      </c>
      <c r="Q1990">
        <f>COUNTIF(PROMJENA!A:A,PlanMasine[[#This Row],[KPL]]&amp;"-"&amp;PlanMasine[[#This Row],[RN]])</f>
        <v>0</v>
      </c>
      <c r="R1990">
        <f>IFERROR(INDEX(REDOSLIJED!A:A,MATCH(PlanMasine[[#This Row],[KPL]],REDOSLIJED!B:B,0)),MAX(REDOSLIJED!A:A)+1)</f>
        <v>45</v>
      </c>
      <c r="S1990" s="9">
        <f>SUM($M$2:M1990)</f>
        <v>8.1298611111112287</v>
      </c>
      <c r="T1990" s="3">
        <f>PlanMasine[[#This Row],[Datum SAS]]-1</f>
        <v>45837</v>
      </c>
      <c r="U1990">
        <f>WEEKDAY(PlanMasine[[#This Row],[ZAVRŠETAK MAŠINSKE]],2)</f>
        <v>7</v>
      </c>
      <c r="V1990" s="3">
        <f>IF(WEEKDAY(PlanMasine[[#This Row],[Datum SAS]]-1,2)=7,PlanMasine[[#This Row],[Datum SAS]]-3,PlanMasine[[#This Row],[Datum SAS]]-1)</f>
        <v>45835</v>
      </c>
      <c r="W1990">
        <f>WEEKNUM(PlanMasine[[#This Row],[Column2]],1)</f>
        <v>26</v>
      </c>
    </row>
    <row r="1991" spans="1:23" x14ac:dyDescent="0.25">
      <c r="A1991">
        <v>999161</v>
      </c>
      <c r="B1991">
        <v>1</v>
      </c>
      <c r="C1991">
        <v>999183</v>
      </c>
      <c r="D1991" t="s">
        <v>1755</v>
      </c>
      <c r="E1991">
        <v>60</v>
      </c>
      <c r="F1991">
        <v>12</v>
      </c>
      <c r="G1991">
        <v>0</v>
      </c>
      <c r="H1991">
        <v>0</v>
      </c>
      <c r="I1991" t="s">
        <v>5</v>
      </c>
      <c r="J1991" t="s">
        <v>570</v>
      </c>
      <c r="K1991" t="s">
        <v>1757</v>
      </c>
      <c r="L1991" s="3">
        <v>45870</v>
      </c>
      <c r="M19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91" s="3">
        <v>45838</v>
      </c>
      <c r="O1991" s="5">
        <f>IFERROR((PlanMasine[[#This Row],[Norma]]/PlanMasine[[#This Row],[Q]])*(PlanMasine[[#This Row],[Q]]/SUMIF(C:C,PlanMasine[[#This Row],[RN]],B:B)*PlanMasine[[#This Row],[KPLQ]]),0)</f>
        <v>5</v>
      </c>
      <c r="P1991">
        <v>220642</v>
      </c>
      <c r="Q1991">
        <f>COUNTIF(PROMJENA!A:A,PlanMasine[[#This Row],[KPL]]&amp;"-"&amp;PlanMasine[[#This Row],[RN]])</f>
        <v>0</v>
      </c>
      <c r="R1991">
        <f>IFERROR(INDEX(REDOSLIJED!A:A,MATCH(PlanMasine[[#This Row],[KPL]],REDOSLIJED!B:B,0)),MAX(REDOSLIJED!A:A)+1)</f>
        <v>45</v>
      </c>
      <c r="S1991" s="9">
        <f>SUM($M$2:M1991)</f>
        <v>8.1333333333334501</v>
      </c>
      <c r="T1991" s="3">
        <f>PlanMasine[[#This Row],[Datum SAS]]-1</f>
        <v>45837</v>
      </c>
      <c r="U1991">
        <f>WEEKDAY(PlanMasine[[#This Row],[ZAVRŠETAK MAŠINSKE]],2)</f>
        <v>7</v>
      </c>
      <c r="V1991" s="3">
        <f>IF(WEEKDAY(PlanMasine[[#This Row],[Datum SAS]]-1,2)=7,PlanMasine[[#This Row],[Datum SAS]]-3,PlanMasine[[#This Row],[Datum SAS]]-1)</f>
        <v>45835</v>
      </c>
      <c r="W1991">
        <f>WEEKNUM(PlanMasine[[#This Row],[Column2]],1)</f>
        <v>26</v>
      </c>
    </row>
    <row r="1992" spans="1:23" x14ac:dyDescent="0.25">
      <c r="A1992">
        <v>999161</v>
      </c>
      <c r="B1992">
        <v>1</v>
      </c>
      <c r="C1992">
        <v>999192</v>
      </c>
      <c r="D1992" t="s">
        <v>2212</v>
      </c>
      <c r="E1992">
        <v>48</v>
      </c>
      <c r="F1992">
        <v>12</v>
      </c>
      <c r="G1992">
        <v>0</v>
      </c>
      <c r="H1992">
        <v>0</v>
      </c>
      <c r="I1992" t="s">
        <v>5</v>
      </c>
      <c r="J1992" t="s">
        <v>570</v>
      </c>
      <c r="K1992" t="s">
        <v>1757</v>
      </c>
      <c r="L1992" s="3">
        <v>45870</v>
      </c>
      <c r="M19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1992" s="3">
        <v>45838</v>
      </c>
      <c r="O1992" s="5">
        <f>IFERROR((PlanMasine[[#This Row],[Norma]]/PlanMasine[[#This Row],[Q]])*(PlanMasine[[#This Row],[Q]]/SUMIF(C:C,PlanMasine[[#This Row],[RN]],B:B)*PlanMasine[[#This Row],[KPLQ]]),0)</f>
        <v>4</v>
      </c>
      <c r="P1992">
        <v>220651</v>
      </c>
      <c r="Q1992">
        <f>COUNTIF(PROMJENA!A:A,PlanMasine[[#This Row],[KPL]]&amp;"-"&amp;PlanMasine[[#This Row],[RN]])</f>
        <v>0</v>
      </c>
      <c r="R1992">
        <f>IFERROR(INDEX(REDOSLIJED!A:A,MATCH(PlanMasine[[#This Row],[KPL]],REDOSLIJED!B:B,0)),MAX(REDOSLIJED!A:A)+1)</f>
        <v>45</v>
      </c>
      <c r="S1992" s="9">
        <f>SUM($M$2:M1992)</f>
        <v>8.1361111111112283</v>
      </c>
      <c r="T1992" s="3">
        <f>PlanMasine[[#This Row],[Datum SAS]]-1</f>
        <v>45837</v>
      </c>
      <c r="U1992">
        <f>WEEKDAY(PlanMasine[[#This Row],[ZAVRŠETAK MAŠINSKE]],2)</f>
        <v>7</v>
      </c>
      <c r="V1992" s="3">
        <f>IF(WEEKDAY(PlanMasine[[#This Row],[Datum SAS]]-1,2)=7,PlanMasine[[#This Row],[Datum SAS]]-3,PlanMasine[[#This Row],[Datum SAS]]-1)</f>
        <v>45835</v>
      </c>
      <c r="W1992">
        <f>WEEKNUM(PlanMasine[[#This Row],[Column2]],1)</f>
        <v>26</v>
      </c>
    </row>
    <row r="1993" spans="1:23" x14ac:dyDescent="0.25">
      <c r="A1993">
        <v>999162</v>
      </c>
      <c r="B1993">
        <v>1</v>
      </c>
      <c r="C1993">
        <v>999203</v>
      </c>
      <c r="D1993" t="s">
        <v>2214</v>
      </c>
      <c r="E1993">
        <v>60</v>
      </c>
      <c r="F1993">
        <v>12</v>
      </c>
      <c r="G1993">
        <v>0</v>
      </c>
      <c r="H1993">
        <v>0</v>
      </c>
      <c r="I1993" t="s">
        <v>5</v>
      </c>
      <c r="J1993" t="s">
        <v>570</v>
      </c>
      <c r="K1993" t="s">
        <v>1757</v>
      </c>
      <c r="L1993" s="3">
        <v>45870</v>
      </c>
      <c r="M19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93" s="3">
        <v>45838</v>
      </c>
      <c r="O1993" s="5">
        <f>IFERROR((PlanMasine[[#This Row],[Norma]]/PlanMasine[[#This Row],[Q]])*(PlanMasine[[#This Row],[Q]]/SUMIF(C:C,PlanMasine[[#This Row],[RN]],B:B)*PlanMasine[[#This Row],[KPLQ]]),0)</f>
        <v>5</v>
      </c>
      <c r="P1993">
        <v>220663</v>
      </c>
      <c r="Q1993">
        <f>COUNTIF(PROMJENA!A:A,PlanMasine[[#This Row],[KPL]]&amp;"-"&amp;PlanMasine[[#This Row],[RN]])</f>
        <v>0</v>
      </c>
      <c r="R1993">
        <f>IFERROR(INDEX(REDOSLIJED!A:A,MATCH(PlanMasine[[#This Row],[KPL]],REDOSLIJED!B:B,0)),MAX(REDOSLIJED!A:A)+1)</f>
        <v>45</v>
      </c>
      <c r="S1993" s="9">
        <f>SUM($M$2:M1993)</f>
        <v>8.1395833333334497</v>
      </c>
      <c r="T1993" s="3">
        <f>PlanMasine[[#This Row],[Datum SAS]]-1</f>
        <v>45837</v>
      </c>
      <c r="U1993">
        <f>WEEKDAY(PlanMasine[[#This Row],[ZAVRŠETAK MAŠINSKE]],2)</f>
        <v>7</v>
      </c>
      <c r="V1993" s="3">
        <f>IF(WEEKDAY(PlanMasine[[#This Row],[Datum SAS]]-1,2)=7,PlanMasine[[#This Row],[Datum SAS]]-3,PlanMasine[[#This Row],[Datum SAS]]-1)</f>
        <v>45835</v>
      </c>
      <c r="W1993">
        <f>WEEKNUM(PlanMasine[[#This Row],[Column2]],1)</f>
        <v>26</v>
      </c>
    </row>
    <row r="1994" spans="1:23" x14ac:dyDescent="0.25">
      <c r="A1994">
        <v>999162</v>
      </c>
      <c r="B1994">
        <v>1</v>
      </c>
      <c r="C1994">
        <v>999176</v>
      </c>
      <c r="D1994" t="s">
        <v>2213</v>
      </c>
      <c r="E1994">
        <v>60</v>
      </c>
      <c r="F1994">
        <v>12</v>
      </c>
      <c r="G1994">
        <v>0</v>
      </c>
      <c r="H1994">
        <v>0</v>
      </c>
      <c r="I1994" t="s">
        <v>5</v>
      </c>
      <c r="J1994" t="s">
        <v>570</v>
      </c>
      <c r="K1994" t="s">
        <v>1757</v>
      </c>
      <c r="L1994" s="3">
        <v>45870</v>
      </c>
      <c r="M19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94" s="3">
        <v>45838</v>
      </c>
      <c r="O1994" s="5">
        <f>IFERROR((PlanMasine[[#This Row],[Norma]]/PlanMasine[[#This Row],[Q]])*(PlanMasine[[#This Row],[Q]]/SUMIF(C:C,PlanMasine[[#This Row],[RN]],B:B)*PlanMasine[[#This Row],[KPLQ]]),0)</f>
        <v>5</v>
      </c>
      <c r="P1994">
        <v>220635</v>
      </c>
      <c r="Q1994">
        <f>COUNTIF(PROMJENA!A:A,PlanMasine[[#This Row],[KPL]]&amp;"-"&amp;PlanMasine[[#This Row],[RN]])</f>
        <v>0</v>
      </c>
      <c r="R1994">
        <f>IFERROR(INDEX(REDOSLIJED!A:A,MATCH(PlanMasine[[#This Row],[KPL]],REDOSLIJED!B:B,0)),MAX(REDOSLIJED!A:A)+1)</f>
        <v>45</v>
      </c>
      <c r="S1994" s="9">
        <f>SUM($M$2:M1994)</f>
        <v>8.1430555555556712</v>
      </c>
      <c r="T1994" s="3">
        <f>PlanMasine[[#This Row],[Datum SAS]]-1</f>
        <v>45837</v>
      </c>
      <c r="U1994">
        <f>WEEKDAY(PlanMasine[[#This Row],[ZAVRŠETAK MAŠINSKE]],2)</f>
        <v>7</v>
      </c>
      <c r="V1994" s="3">
        <f>IF(WEEKDAY(PlanMasine[[#This Row],[Datum SAS]]-1,2)=7,PlanMasine[[#This Row],[Datum SAS]]-3,PlanMasine[[#This Row],[Datum SAS]]-1)</f>
        <v>45835</v>
      </c>
      <c r="W1994">
        <f>WEEKNUM(PlanMasine[[#This Row],[Column2]],1)</f>
        <v>26</v>
      </c>
    </row>
    <row r="1995" spans="1:23" x14ac:dyDescent="0.25">
      <c r="A1995">
        <v>999162</v>
      </c>
      <c r="B1995">
        <v>1</v>
      </c>
      <c r="C1995">
        <v>999182</v>
      </c>
      <c r="D1995" t="s">
        <v>2215</v>
      </c>
      <c r="E1995">
        <v>36</v>
      </c>
      <c r="F1995">
        <v>12</v>
      </c>
      <c r="G1995">
        <v>0</v>
      </c>
      <c r="H1995">
        <v>0</v>
      </c>
      <c r="I1995" t="s">
        <v>5</v>
      </c>
      <c r="J1995" t="s">
        <v>570</v>
      </c>
      <c r="K1995" t="s">
        <v>1757</v>
      </c>
      <c r="L1995" s="3">
        <v>45870</v>
      </c>
      <c r="M19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1995" s="3">
        <v>45838</v>
      </c>
      <c r="O1995" s="5">
        <f>IFERROR((PlanMasine[[#This Row],[Norma]]/PlanMasine[[#This Row],[Q]])*(PlanMasine[[#This Row],[Q]]/SUMIF(C:C,PlanMasine[[#This Row],[RN]],B:B)*PlanMasine[[#This Row],[KPLQ]]),0)</f>
        <v>3</v>
      </c>
      <c r="P1995">
        <v>220641</v>
      </c>
      <c r="Q1995">
        <f>COUNTIF(PROMJENA!A:A,PlanMasine[[#This Row],[KPL]]&amp;"-"&amp;PlanMasine[[#This Row],[RN]])</f>
        <v>0</v>
      </c>
      <c r="R1995">
        <f>IFERROR(INDEX(REDOSLIJED!A:A,MATCH(PlanMasine[[#This Row],[KPL]],REDOSLIJED!B:B,0)),MAX(REDOSLIJED!A:A)+1)</f>
        <v>45</v>
      </c>
      <c r="S1995" s="9">
        <f>SUM($M$2:M1995)</f>
        <v>8.1451388888890044</v>
      </c>
      <c r="T1995" s="3">
        <f>PlanMasine[[#This Row],[Datum SAS]]-1</f>
        <v>45837</v>
      </c>
      <c r="U1995">
        <f>WEEKDAY(PlanMasine[[#This Row],[ZAVRŠETAK MAŠINSKE]],2)</f>
        <v>7</v>
      </c>
      <c r="V1995" s="3">
        <f>IF(WEEKDAY(PlanMasine[[#This Row],[Datum SAS]]-1,2)=7,PlanMasine[[#This Row],[Datum SAS]]-3,PlanMasine[[#This Row],[Datum SAS]]-1)</f>
        <v>45835</v>
      </c>
      <c r="W1995">
        <f>WEEKNUM(PlanMasine[[#This Row],[Column2]],1)</f>
        <v>26</v>
      </c>
    </row>
    <row r="1996" spans="1:23" x14ac:dyDescent="0.25">
      <c r="A1996">
        <v>999162</v>
      </c>
      <c r="B1996">
        <v>1</v>
      </c>
      <c r="C1996">
        <v>999183</v>
      </c>
      <c r="D1996" t="s">
        <v>1755</v>
      </c>
      <c r="E1996">
        <v>60</v>
      </c>
      <c r="F1996">
        <v>12</v>
      </c>
      <c r="G1996">
        <v>0</v>
      </c>
      <c r="H1996">
        <v>0</v>
      </c>
      <c r="I1996" t="s">
        <v>5</v>
      </c>
      <c r="J1996" t="s">
        <v>570</v>
      </c>
      <c r="K1996" t="s">
        <v>1757</v>
      </c>
      <c r="L1996" s="3">
        <v>45870</v>
      </c>
      <c r="M19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96" s="3">
        <v>45838</v>
      </c>
      <c r="O1996" s="5">
        <f>IFERROR((PlanMasine[[#This Row],[Norma]]/PlanMasine[[#This Row],[Q]])*(PlanMasine[[#This Row],[Q]]/SUMIF(C:C,PlanMasine[[#This Row],[RN]],B:B)*PlanMasine[[#This Row],[KPLQ]]),0)</f>
        <v>5</v>
      </c>
      <c r="P1996">
        <v>220642</v>
      </c>
      <c r="Q1996">
        <f>COUNTIF(PROMJENA!A:A,PlanMasine[[#This Row],[KPL]]&amp;"-"&amp;PlanMasine[[#This Row],[RN]])</f>
        <v>0</v>
      </c>
      <c r="R1996">
        <f>IFERROR(INDEX(REDOSLIJED!A:A,MATCH(PlanMasine[[#This Row],[KPL]],REDOSLIJED!B:B,0)),MAX(REDOSLIJED!A:A)+1)</f>
        <v>45</v>
      </c>
      <c r="S1996" s="9">
        <f>SUM($M$2:M1996)</f>
        <v>8.1486111111112258</v>
      </c>
      <c r="T1996" s="3">
        <f>PlanMasine[[#This Row],[Datum SAS]]-1</f>
        <v>45837</v>
      </c>
      <c r="U1996">
        <f>WEEKDAY(PlanMasine[[#This Row],[ZAVRŠETAK MAŠINSKE]],2)</f>
        <v>7</v>
      </c>
      <c r="V1996" s="3">
        <f>IF(WEEKDAY(PlanMasine[[#This Row],[Datum SAS]]-1,2)=7,PlanMasine[[#This Row],[Datum SAS]]-3,PlanMasine[[#This Row],[Datum SAS]]-1)</f>
        <v>45835</v>
      </c>
      <c r="W1996">
        <f>WEEKNUM(PlanMasine[[#This Row],[Column2]],1)</f>
        <v>26</v>
      </c>
    </row>
    <row r="1997" spans="1:23" x14ac:dyDescent="0.25">
      <c r="A1997">
        <v>999162</v>
      </c>
      <c r="B1997">
        <v>1</v>
      </c>
      <c r="C1997">
        <v>999184</v>
      </c>
      <c r="D1997" t="s">
        <v>1491</v>
      </c>
      <c r="E1997">
        <v>96</v>
      </c>
      <c r="F1997">
        <v>12</v>
      </c>
      <c r="G1997">
        <v>0</v>
      </c>
      <c r="H1997">
        <v>0</v>
      </c>
      <c r="I1997" t="s">
        <v>5</v>
      </c>
      <c r="J1997" t="s">
        <v>570</v>
      </c>
      <c r="K1997" t="s">
        <v>1757</v>
      </c>
      <c r="L1997" s="3">
        <v>45870</v>
      </c>
      <c r="M19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1997" s="3">
        <v>45838</v>
      </c>
      <c r="O1997" s="5">
        <f>IFERROR((PlanMasine[[#This Row],[Norma]]/PlanMasine[[#This Row],[Q]])*(PlanMasine[[#This Row],[Q]]/SUMIF(C:C,PlanMasine[[#This Row],[RN]],B:B)*PlanMasine[[#This Row],[KPLQ]]),0)</f>
        <v>8</v>
      </c>
      <c r="P1997">
        <v>220643</v>
      </c>
      <c r="Q1997">
        <f>COUNTIF(PROMJENA!A:A,PlanMasine[[#This Row],[KPL]]&amp;"-"&amp;PlanMasine[[#This Row],[RN]])</f>
        <v>0</v>
      </c>
      <c r="R1997">
        <f>IFERROR(INDEX(REDOSLIJED!A:A,MATCH(PlanMasine[[#This Row],[KPL]],REDOSLIJED!B:B,0)),MAX(REDOSLIJED!A:A)+1)</f>
        <v>45</v>
      </c>
      <c r="S1997" s="9">
        <f>SUM($M$2:M1997)</f>
        <v>8.1541666666667822</v>
      </c>
      <c r="T1997" s="3">
        <f>PlanMasine[[#This Row],[Datum SAS]]-1</f>
        <v>45837</v>
      </c>
      <c r="U1997">
        <f>WEEKDAY(PlanMasine[[#This Row],[ZAVRŠETAK MAŠINSKE]],2)</f>
        <v>7</v>
      </c>
      <c r="V1997" s="3">
        <f>IF(WEEKDAY(PlanMasine[[#This Row],[Datum SAS]]-1,2)=7,PlanMasine[[#This Row],[Datum SAS]]-3,PlanMasine[[#This Row],[Datum SAS]]-1)</f>
        <v>45835</v>
      </c>
      <c r="W1997">
        <f>WEEKNUM(PlanMasine[[#This Row],[Column2]],1)</f>
        <v>26</v>
      </c>
    </row>
    <row r="1998" spans="1:23" x14ac:dyDescent="0.25">
      <c r="A1998">
        <v>999162</v>
      </c>
      <c r="B1998">
        <v>1</v>
      </c>
      <c r="C1998">
        <v>999185</v>
      </c>
      <c r="D1998" t="s">
        <v>1490</v>
      </c>
      <c r="E1998">
        <v>60</v>
      </c>
      <c r="F1998">
        <v>12</v>
      </c>
      <c r="G1998">
        <v>0</v>
      </c>
      <c r="H1998">
        <v>0</v>
      </c>
      <c r="I1998" t="s">
        <v>5</v>
      </c>
      <c r="J1998" t="s">
        <v>570</v>
      </c>
      <c r="K1998" t="s">
        <v>1757</v>
      </c>
      <c r="L1998" s="3">
        <v>45870</v>
      </c>
      <c r="M19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998" s="3">
        <v>45838</v>
      </c>
      <c r="O1998" s="5">
        <f>IFERROR((PlanMasine[[#This Row],[Norma]]/PlanMasine[[#This Row],[Q]])*(PlanMasine[[#This Row],[Q]]/SUMIF(C:C,PlanMasine[[#This Row],[RN]],B:B)*PlanMasine[[#This Row],[KPLQ]]),0)</f>
        <v>5</v>
      </c>
      <c r="P1998">
        <v>220644</v>
      </c>
      <c r="Q1998">
        <f>COUNTIF(PROMJENA!A:A,PlanMasine[[#This Row],[KPL]]&amp;"-"&amp;PlanMasine[[#This Row],[RN]])</f>
        <v>0</v>
      </c>
      <c r="R1998">
        <f>IFERROR(INDEX(REDOSLIJED!A:A,MATCH(PlanMasine[[#This Row],[KPL]],REDOSLIJED!B:B,0)),MAX(REDOSLIJED!A:A)+1)</f>
        <v>45</v>
      </c>
      <c r="S1998" s="9">
        <f>SUM($M$2:M1998)</f>
        <v>8.1576388888890037</v>
      </c>
      <c r="T1998" s="3">
        <f>PlanMasine[[#This Row],[Datum SAS]]-1</f>
        <v>45837</v>
      </c>
      <c r="U1998">
        <f>WEEKDAY(PlanMasine[[#This Row],[ZAVRŠETAK MAŠINSKE]],2)</f>
        <v>7</v>
      </c>
      <c r="V1998" s="3">
        <f>IF(WEEKDAY(PlanMasine[[#This Row],[Datum SAS]]-1,2)=7,PlanMasine[[#This Row],[Datum SAS]]-3,PlanMasine[[#This Row],[Datum SAS]]-1)</f>
        <v>45835</v>
      </c>
      <c r="W1998">
        <f>WEEKNUM(PlanMasine[[#This Row],[Column2]],1)</f>
        <v>26</v>
      </c>
    </row>
    <row r="1999" spans="1:23" x14ac:dyDescent="0.25">
      <c r="A1999">
        <v>999162</v>
      </c>
      <c r="B1999">
        <v>1</v>
      </c>
      <c r="C1999">
        <v>999186</v>
      </c>
      <c r="D1999" t="s">
        <v>1492</v>
      </c>
      <c r="E1999">
        <v>72</v>
      </c>
      <c r="F1999">
        <v>12</v>
      </c>
      <c r="G1999">
        <v>0</v>
      </c>
      <c r="H1999">
        <v>0</v>
      </c>
      <c r="I1999" t="s">
        <v>5</v>
      </c>
      <c r="J1999" t="s">
        <v>570</v>
      </c>
      <c r="K1999" t="s">
        <v>1757</v>
      </c>
      <c r="L1999" s="3">
        <v>45870</v>
      </c>
      <c r="M19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1999" s="3">
        <v>45838</v>
      </c>
      <c r="O1999" s="5">
        <f>IFERROR((PlanMasine[[#This Row],[Norma]]/PlanMasine[[#This Row],[Q]])*(PlanMasine[[#This Row],[Q]]/SUMIF(C:C,PlanMasine[[#This Row],[RN]],B:B)*PlanMasine[[#This Row],[KPLQ]]),0)</f>
        <v>6</v>
      </c>
      <c r="P1999">
        <v>220645</v>
      </c>
      <c r="Q1999">
        <f>COUNTIF(PROMJENA!A:A,PlanMasine[[#This Row],[KPL]]&amp;"-"&amp;PlanMasine[[#This Row],[RN]])</f>
        <v>0</v>
      </c>
      <c r="R1999">
        <f>IFERROR(INDEX(REDOSLIJED!A:A,MATCH(PlanMasine[[#This Row],[KPL]],REDOSLIJED!B:B,0)),MAX(REDOSLIJED!A:A)+1)</f>
        <v>45</v>
      </c>
      <c r="S1999" s="9">
        <f>SUM($M$2:M1999)</f>
        <v>8.1618055555556701</v>
      </c>
      <c r="T1999" s="3">
        <f>PlanMasine[[#This Row],[Datum SAS]]-1</f>
        <v>45837</v>
      </c>
      <c r="U1999">
        <f>WEEKDAY(PlanMasine[[#This Row],[ZAVRŠETAK MAŠINSKE]],2)</f>
        <v>7</v>
      </c>
      <c r="V1999" s="3">
        <f>IF(WEEKDAY(PlanMasine[[#This Row],[Datum SAS]]-1,2)=7,PlanMasine[[#This Row],[Datum SAS]]-3,PlanMasine[[#This Row],[Datum SAS]]-1)</f>
        <v>45835</v>
      </c>
      <c r="W1999">
        <f>WEEKNUM(PlanMasine[[#This Row],[Column2]],1)</f>
        <v>26</v>
      </c>
    </row>
    <row r="2000" spans="1:23" x14ac:dyDescent="0.25">
      <c r="A2000">
        <v>999162</v>
      </c>
      <c r="B2000">
        <v>1</v>
      </c>
      <c r="C2000">
        <v>999192</v>
      </c>
      <c r="D2000" t="s">
        <v>2212</v>
      </c>
      <c r="E2000">
        <v>48</v>
      </c>
      <c r="F2000">
        <v>12</v>
      </c>
      <c r="G2000">
        <v>0</v>
      </c>
      <c r="H2000">
        <v>0</v>
      </c>
      <c r="I2000" t="s">
        <v>5</v>
      </c>
      <c r="J2000" t="s">
        <v>570</v>
      </c>
      <c r="K2000" t="s">
        <v>1757</v>
      </c>
      <c r="L2000" s="3">
        <v>45870</v>
      </c>
      <c r="M20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00" s="3">
        <v>45838</v>
      </c>
      <c r="O2000" s="5">
        <f>IFERROR((PlanMasine[[#This Row],[Norma]]/PlanMasine[[#This Row],[Q]])*(PlanMasine[[#This Row],[Q]]/SUMIF(C:C,PlanMasine[[#This Row],[RN]],B:B)*PlanMasine[[#This Row],[KPLQ]]),0)</f>
        <v>4</v>
      </c>
      <c r="P2000">
        <v>220651</v>
      </c>
      <c r="Q2000">
        <f>COUNTIF(PROMJENA!A:A,PlanMasine[[#This Row],[KPL]]&amp;"-"&amp;PlanMasine[[#This Row],[RN]])</f>
        <v>0</v>
      </c>
      <c r="R2000">
        <f>IFERROR(INDEX(REDOSLIJED!A:A,MATCH(PlanMasine[[#This Row],[KPL]],REDOSLIJED!B:B,0)),MAX(REDOSLIJED!A:A)+1)</f>
        <v>45</v>
      </c>
      <c r="S2000" s="9">
        <f>SUM($M$2:M2000)</f>
        <v>8.1645833333334483</v>
      </c>
      <c r="T2000" s="3">
        <f>PlanMasine[[#This Row],[Datum SAS]]-1</f>
        <v>45837</v>
      </c>
      <c r="U2000">
        <f>WEEKDAY(PlanMasine[[#This Row],[ZAVRŠETAK MAŠINSKE]],2)</f>
        <v>7</v>
      </c>
      <c r="V2000" s="3">
        <f>IF(WEEKDAY(PlanMasine[[#This Row],[Datum SAS]]-1,2)=7,PlanMasine[[#This Row],[Datum SAS]]-3,PlanMasine[[#This Row],[Datum SAS]]-1)</f>
        <v>45835</v>
      </c>
      <c r="W2000">
        <f>WEEKNUM(PlanMasine[[#This Row],[Column2]],1)</f>
        <v>26</v>
      </c>
    </row>
    <row r="2001" spans="1:23" x14ac:dyDescent="0.25">
      <c r="A2001">
        <v>999163</v>
      </c>
      <c r="B2001">
        <v>1</v>
      </c>
      <c r="C2001">
        <v>999183</v>
      </c>
      <c r="D2001" t="s">
        <v>1755</v>
      </c>
      <c r="E2001">
        <v>60</v>
      </c>
      <c r="F2001">
        <v>12</v>
      </c>
      <c r="G2001">
        <v>0</v>
      </c>
      <c r="H2001">
        <v>0</v>
      </c>
      <c r="I2001" t="s">
        <v>5</v>
      </c>
      <c r="J2001" t="s">
        <v>570</v>
      </c>
      <c r="K2001" t="s">
        <v>1757</v>
      </c>
      <c r="L2001" s="3">
        <v>45870</v>
      </c>
      <c r="M20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01" s="3">
        <v>45838</v>
      </c>
      <c r="O2001" s="5">
        <f>IFERROR((PlanMasine[[#This Row],[Norma]]/PlanMasine[[#This Row],[Q]])*(PlanMasine[[#This Row],[Q]]/SUMIF(C:C,PlanMasine[[#This Row],[RN]],B:B)*PlanMasine[[#This Row],[KPLQ]]),0)</f>
        <v>5</v>
      </c>
      <c r="P2001">
        <v>220642</v>
      </c>
      <c r="Q2001">
        <f>COUNTIF(PROMJENA!A:A,PlanMasine[[#This Row],[KPL]]&amp;"-"&amp;PlanMasine[[#This Row],[RN]])</f>
        <v>0</v>
      </c>
      <c r="R2001">
        <f>IFERROR(INDEX(REDOSLIJED!A:A,MATCH(PlanMasine[[#This Row],[KPL]],REDOSLIJED!B:B,0)),MAX(REDOSLIJED!A:A)+1)</f>
        <v>45</v>
      </c>
      <c r="S2001" s="9">
        <f>SUM($M$2:M2001)</f>
        <v>8.1680555555556698</v>
      </c>
      <c r="T2001" s="3">
        <f>PlanMasine[[#This Row],[Datum SAS]]-1</f>
        <v>45837</v>
      </c>
      <c r="U2001">
        <f>WEEKDAY(PlanMasine[[#This Row],[ZAVRŠETAK MAŠINSKE]],2)</f>
        <v>7</v>
      </c>
      <c r="V2001" s="3">
        <f>IF(WEEKDAY(PlanMasine[[#This Row],[Datum SAS]]-1,2)=7,PlanMasine[[#This Row],[Datum SAS]]-3,PlanMasine[[#This Row],[Datum SAS]]-1)</f>
        <v>45835</v>
      </c>
      <c r="W2001">
        <f>WEEKNUM(PlanMasine[[#This Row],[Column2]],1)</f>
        <v>26</v>
      </c>
    </row>
    <row r="2002" spans="1:23" x14ac:dyDescent="0.25">
      <c r="A2002">
        <v>999163</v>
      </c>
      <c r="B2002">
        <v>1</v>
      </c>
      <c r="C2002">
        <v>999184</v>
      </c>
      <c r="D2002" t="s">
        <v>1491</v>
      </c>
      <c r="E2002">
        <v>96</v>
      </c>
      <c r="F2002">
        <v>12</v>
      </c>
      <c r="G2002">
        <v>0</v>
      </c>
      <c r="H2002">
        <v>0</v>
      </c>
      <c r="I2002" t="s">
        <v>5</v>
      </c>
      <c r="J2002" t="s">
        <v>570</v>
      </c>
      <c r="K2002" t="s">
        <v>1757</v>
      </c>
      <c r="L2002" s="3">
        <v>45870</v>
      </c>
      <c r="M20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02" s="3">
        <v>45838</v>
      </c>
      <c r="O2002" s="5">
        <f>IFERROR((PlanMasine[[#This Row],[Norma]]/PlanMasine[[#This Row],[Q]])*(PlanMasine[[#This Row],[Q]]/SUMIF(C:C,PlanMasine[[#This Row],[RN]],B:B)*PlanMasine[[#This Row],[KPLQ]]),0)</f>
        <v>8</v>
      </c>
      <c r="P2002">
        <v>220643</v>
      </c>
      <c r="Q2002">
        <f>COUNTIF(PROMJENA!A:A,PlanMasine[[#This Row],[KPL]]&amp;"-"&amp;PlanMasine[[#This Row],[RN]])</f>
        <v>0</v>
      </c>
      <c r="R2002">
        <f>IFERROR(INDEX(REDOSLIJED!A:A,MATCH(PlanMasine[[#This Row],[KPL]],REDOSLIJED!B:B,0)),MAX(REDOSLIJED!A:A)+1)</f>
        <v>45</v>
      </c>
      <c r="S2002" s="9">
        <f>SUM($M$2:M2002)</f>
        <v>8.1736111111112262</v>
      </c>
      <c r="T2002" s="3">
        <f>PlanMasine[[#This Row],[Datum SAS]]-1</f>
        <v>45837</v>
      </c>
      <c r="U2002">
        <f>WEEKDAY(PlanMasine[[#This Row],[ZAVRŠETAK MAŠINSKE]],2)</f>
        <v>7</v>
      </c>
      <c r="V2002" s="3">
        <f>IF(WEEKDAY(PlanMasine[[#This Row],[Datum SAS]]-1,2)=7,PlanMasine[[#This Row],[Datum SAS]]-3,PlanMasine[[#This Row],[Datum SAS]]-1)</f>
        <v>45835</v>
      </c>
      <c r="W2002">
        <f>WEEKNUM(PlanMasine[[#This Row],[Column2]],1)</f>
        <v>26</v>
      </c>
    </row>
    <row r="2003" spans="1:23" x14ac:dyDescent="0.25">
      <c r="A2003">
        <v>999163</v>
      </c>
      <c r="B2003">
        <v>1</v>
      </c>
      <c r="C2003">
        <v>999185</v>
      </c>
      <c r="D2003" t="s">
        <v>1490</v>
      </c>
      <c r="E2003">
        <v>60</v>
      </c>
      <c r="F2003">
        <v>12</v>
      </c>
      <c r="G2003">
        <v>0</v>
      </c>
      <c r="H2003">
        <v>0</v>
      </c>
      <c r="I2003" t="s">
        <v>5</v>
      </c>
      <c r="J2003" t="s">
        <v>570</v>
      </c>
      <c r="K2003" t="s">
        <v>1757</v>
      </c>
      <c r="L2003" s="3">
        <v>45870</v>
      </c>
      <c r="M20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03" s="3">
        <v>45838</v>
      </c>
      <c r="O2003" s="5">
        <f>IFERROR((PlanMasine[[#This Row],[Norma]]/PlanMasine[[#This Row],[Q]])*(PlanMasine[[#This Row],[Q]]/SUMIF(C:C,PlanMasine[[#This Row],[RN]],B:B)*PlanMasine[[#This Row],[KPLQ]]),0)</f>
        <v>5</v>
      </c>
      <c r="P2003">
        <v>220644</v>
      </c>
      <c r="Q2003">
        <f>COUNTIF(PROMJENA!A:A,PlanMasine[[#This Row],[KPL]]&amp;"-"&amp;PlanMasine[[#This Row],[RN]])</f>
        <v>0</v>
      </c>
      <c r="R2003">
        <f>IFERROR(INDEX(REDOSLIJED!A:A,MATCH(PlanMasine[[#This Row],[KPL]],REDOSLIJED!B:B,0)),MAX(REDOSLIJED!A:A)+1)</f>
        <v>45</v>
      </c>
      <c r="S2003" s="9">
        <f>SUM($M$2:M2003)</f>
        <v>8.1770833333334476</v>
      </c>
      <c r="T2003" s="3">
        <f>PlanMasine[[#This Row],[Datum SAS]]-1</f>
        <v>45837</v>
      </c>
      <c r="U2003">
        <f>WEEKDAY(PlanMasine[[#This Row],[ZAVRŠETAK MAŠINSKE]],2)</f>
        <v>7</v>
      </c>
      <c r="V2003" s="3">
        <f>IF(WEEKDAY(PlanMasine[[#This Row],[Datum SAS]]-1,2)=7,PlanMasine[[#This Row],[Datum SAS]]-3,PlanMasine[[#This Row],[Datum SAS]]-1)</f>
        <v>45835</v>
      </c>
      <c r="W2003">
        <f>WEEKNUM(PlanMasine[[#This Row],[Column2]],1)</f>
        <v>26</v>
      </c>
    </row>
    <row r="2004" spans="1:23" x14ac:dyDescent="0.25">
      <c r="A2004">
        <v>999163</v>
      </c>
      <c r="B2004">
        <v>1</v>
      </c>
      <c r="C2004">
        <v>999186</v>
      </c>
      <c r="D2004" t="s">
        <v>1492</v>
      </c>
      <c r="E2004">
        <v>72</v>
      </c>
      <c r="F2004">
        <v>12</v>
      </c>
      <c r="G2004">
        <v>0</v>
      </c>
      <c r="H2004">
        <v>0</v>
      </c>
      <c r="I2004" t="s">
        <v>5</v>
      </c>
      <c r="J2004" t="s">
        <v>570</v>
      </c>
      <c r="K2004" t="s">
        <v>1757</v>
      </c>
      <c r="L2004" s="3">
        <v>45870</v>
      </c>
      <c r="M20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004" s="3">
        <v>45838</v>
      </c>
      <c r="O2004" s="5">
        <f>IFERROR((PlanMasine[[#This Row],[Norma]]/PlanMasine[[#This Row],[Q]])*(PlanMasine[[#This Row],[Q]]/SUMIF(C:C,PlanMasine[[#This Row],[RN]],B:B)*PlanMasine[[#This Row],[KPLQ]]),0)</f>
        <v>6</v>
      </c>
      <c r="P2004">
        <v>220645</v>
      </c>
      <c r="Q2004">
        <f>COUNTIF(PROMJENA!A:A,PlanMasine[[#This Row],[KPL]]&amp;"-"&amp;PlanMasine[[#This Row],[RN]])</f>
        <v>0</v>
      </c>
      <c r="R2004">
        <f>IFERROR(INDEX(REDOSLIJED!A:A,MATCH(PlanMasine[[#This Row],[KPL]],REDOSLIJED!B:B,0)),MAX(REDOSLIJED!A:A)+1)</f>
        <v>45</v>
      </c>
      <c r="S2004" s="9">
        <f>SUM($M$2:M2004)</f>
        <v>8.181250000000114</v>
      </c>
      <c r="T2004" s="3">
        <f>PlanMasine[[#This Row],[Datum SAS]]-1</f>
        <v>45837</v>
      </c>
      <c r="U2004">
        <f>WEEKDAY(PlanMasine[[#This Row],[ZAVRŠETAK MAŠINSKE]],2)</f>
        <v>7</v>
      </c>
      <c r="V2004" s="3">
        <f>IF(WEEKDAY(PlanMasine[[#This Row],[Datum SAS]]-1,2)=7,PlanMasine[[#This Row],[Datum SAS]]-3,PlanMasine[[#This Row],[Datum SAS]]-1)</f>
        <v>45835</v>
      </c>
      <c r="W2004">
        <f>WEEKNUM(PlanMasine[[#This Row],[Column2]],1)</f>
        <v>26</v>
      </c>
    </row>
    <row r="2005" spans="1:23" x14ac:dyDescent="0.25">
      <c r="A2005">
        <v>999163</v>
      </c>
      <c r="B2005">
        <v>1</v>
      </c>
      <c r="C2005">
        <v>999192</v>
      </c>
      <c r="D2005" t="s">
        <v>2212</v>
      </c>
      <c r="E2005">
        <v>48</v>
      </c>
      <c r="F2005">
        <v>12</v>
      </c>
      <c r="G2005">
        <v>0</v>
      </c>
      <c r="H2005">
        <v>0</v>
      </c>
      <c r="I2005" t="s">
        <v>5</v>
      </c>
      <c r="J2005" t="s">
        <v>570</v>
      </c>
      <c r="K2005" t="s">
        <v>1757</v>
      </c>
      <c r="L2005" s="3">
        <v>45870</v>
      </c>
      <c r="M20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05" s="3">
        <v>45838</v>
      </c>
      <c r="O2005" s="5">
        <f>IFERROR((PlanMasine[[#This Row],[Norma]]/PlanMasine[[#This Row],[Q]])*(PlanMasine[[#This Row],[Q]]/SUMIF(C:C,PlanMasine[[#This Row],[RN]],B:B)*PlanMasine[[#This Row],[KPLQ]]),0)</f>
        <v>4</v>
      </c>
      <c r="P2005">
        <v>220651</v>
      </c>
      <c r="Q2005">
        <f>COUNTIF(PROMJENA!A:A,PlanMasine[[#This Row],[KPL]]&amp;"-"&amp;PlanMasine[[#This Row],[RN]])</f>
        <v>0</v>
      </c>
      <c r="R2005">
        <f>IFERROR(INDEX(REDOSLIJED!A:A,MATCH(PlanMasine[[#This Row],[KPL]],REDOSLIJED!B:B,0)),MAX(REDOSLIJED!A:A)+1)</f>
        <v>45</v>
      </c>
      <c r="S2005" s="9">
        <f>SUM($M$2:M2005)</f>
        <v>8.1840277777778923</v>
      </c>
      <c r="T2005" s="3">
        <f>PlanMasine[[#This Row],[Datum SAS]]-1</f>
        <v>45837</v>
      </c>
      <c r="U2005">
        <f>WEEKDAY(PlanMasine[[#This Row],[ZAVRŠETAK MAŠINSKE]],2)</f>
        <v>7</v>
      </c>
      <c r="V2005" s="3">
        <f>IF(WEEKDAY(PlanMasine[[#This Row],[Datum SAS]]-1,2)=7,PlanMasine[[#This Row],[Datum SAS]]-3,PlanMasine[[#This Row],[Datum SAS]]-1)</f>
        <v>45835</v>
      </c>
      <c r="W2005">
        <f>WEEKNUM(PlanMasine[[#This Row],[Column2]],1)</f>
        <v>26</v>
      </c>
    </row>
    <row r="2006" spans="1:23" x14ac:dyDescent="0.25">
      <c r="A2006">
        <v>999163</v>
      </c>
      <c r="B2006">
        <v>1</v>
      </c>
      <c r="C2006">
        <v>999203</v>
      </c>
      <c r="D2006" t="s">
        <v>2214</v>
      </c>
      <c r="E2006">
        <v>60</v>
      </c>
      <c r="F2006">
        <v>12</v>
      </c>
      <c r="G2006">
        <v>0</v>
      </c>
      <c r="H2006">
        <v>0</v>
      </c>
      <c r="I2006" t="s">
        <v>5</v>
      </c>
      <c r="J2006" t="s">
        <v>570</v>
      </c>
      <c r="K2006" t="s">
        <v>1757</v>
      </c>
      <c r="L2006" s="3">
        <v>45870</v>
      </c>
      <c r="M20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06" s="3">
        <v>45838</v>
      </c>
      <c r="O2006" s="5">
        <f>IFERROR((PlanMasine[[#This Row],[Norma]]/PlanMasine[[#This Row],[Q]])*(PlanMasine[[#This Row],[Q]]/SUMIF(C:C,PlanMasine[[#This Row],[RN]],B:B)*PlanMasine[[#This Row],[KPLQ]]),0)</f>
        <v>5</v>
      </c>
      <c r="P2006">
        <v>220663</v>
      </c>
      <c r="Q2006">
        <f>COUNTIF(PROMJENA!A:A,PlanMasine[[#This Row],[KPL]]&amp;"-"&amp;PlanMasine[[#This Row],[RN]])</f>
        <v>0</v>
      </c>
      <c r="R2006">
        <f>IFERROR(INDEX(REDOSLIJED!A:A,MATCH(PlanMasine[[#This Row],[KPL]],REDOSLIJED!B:B,0)),MAX(REDOSLIJED!A:A)+1)</f>
        <v>45</v>
      </c>
      <c r="S2006" s="9">
        <f>SUM($M$2:M2006)</f>
        <v>8.1875000000001137</v>
      </c>
      <c r="T2006" s="3">
        <f>PlanMasine[[#This Row],[Datum SAS]]-1</f>
        <v>45837</v>
      </c>
      <c r="U2006">
        <f>WEEKDAY(PlanMasine[[#This Row],[ZAVRŠETAK MAŠINSKE]],2)</f>
        <v>7</v>
      </c>
      <c r="V2006" s="3">
        <f>IF(WEEKDAY(PlanMasine[[#This Row],[Datum SAS]]-1,2)=7,PlanMasine[[#This Row],[Datum SAS]]-3,PlanMasine[[#This Row],[Datum SAS]]-1)</f>
        <v>45835</v>
      </c>
      <c r="W2006">
        <f>WEEKNUM(PlanMasine[[#This Row],[Column2]],1)</f>
        <v>26</v>
      </c>
    </row>
    <row r="2007" spans="1:23" x14ac:dyDescent="0.25">
      <c r="A2007">
        <v>999163</v>
      </c>
      <c r="B2007">
        <v>1</v>
      </c>
      <c r="C2007">
        <v>999182</v>
      </c>
      <c r="D2007" t="s">
        <v>2215</v>
      </c>
      <c r="E2007">
        <v>36</v>
      </c>
      <c r="F2007">
        <v>12</v>
      </c>
      <c r="G2007">
        <v>0</v>
      </c>
      <c r="H2007">
        <v>0</v>
      </c>
      <c r="I2007" t="s">
        <v>5</v>
      </c>
      <c r="J2007" t="s">
        <v>570</v>
      </c>
      <c r="K2007" t="s">
        <v>1757</v>
      </c>
      <c r="L2007" s="3">
        <v>45870</v>
      </c>
      <c r="M20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007" s="3">
        <v>45838</v>
      </c>
      <c r="O2007" s="5">
        <f>IFERROR((PlanMasine[[#This Row],[Norma]]/PlanMasine[[#This Row],[Q]])*(PlanMasine[[#This Row],[Q]]/SUMIF(C:C,PlanMasine[[#This Row],[RN]],B:B)*PlanMasine[[#This Row],[KPLQ]]),0)</f>
        <v>3</v>
      </c>
      <c r="P2007">
        <v>220641</v>
      </c>
      <c r="Q2007">
        <f>COUNTIF(PROMJENA!A:A,PlanMasine[[#This Row],[KPL]]&amp;"-"&amp;PlanMasine[[#This Row],[RN]])</f>
        <v>0</v>
      </c>
      <c r="R2007">
        <f>IFERROR(INDEX(REDOSLIJED!A:A,MATCH(PlanMasine[[#This Row],[KPL]],REDOSLIJED!B:B,0)),MAX(REDOSLIJED!A:A)+1)</f>
        <v>45</v>
      </c>
      <c r="S2007" s="9">
        <f>SUM($M$2:M2007)</f>
        <v>8.1895833333334469</v>
      </c>
      <c r="T2007" s="3">
        <f>PlanMasine[[#This Row],[Datum SAS]]-1</f>
        <v>45837</v>
      </c>
      <c r="U2007">
        <f>WEEKDAY(PlanMasine[[#This Row],[ZAVRŠETAK MAŠINSKE]],2)</f>
        <v>7</v>
      </c>
      <c r="V2007" s="3">
        <f>IF(WEEKDAY(PlanMasine[[#This Row],[Datum SAS]]-1,2)=7,PlanMasine[[#This Row],[Datum SAS]]-3,PlanMasine[[#This Row],[Datum SAS]]-1)</f>
        <v>45835</v>
      </c>
      <c r="W2007">
        <f>WEEKNUM(PlanMasine[[#This Row],[Column2]],1)</f>
        <v>26</v>
      </c>
    </row>
    <row r="2008" spans="1:23" x14ac:dyDescent="0.25">
      <c r="A2008">
        <v>999163</v>
      </c>
      <c r="B2008">
        <v>1</v>
      </c>
      <c r="C2008">
        <v>999176</v>
      </c>
      <c r="D2008" t="s">
        <v>2213</v>
      </c>
      <c r="E2008">
        <v>60</v>
      </c>
      <c r="F2008">
        <v>12</v>
      </c>
      <c r="G2008">
        <v>0</v>
      </c>
      <c r="H2008">
        <v>0</v>
      </c>
      <c r="I2008" t="s">
        <v>5</v>
      </c>
      <c r="J2008" t="s">
        <v>570</v>
      </c>
      <c r="K2008" t="s">
        <v>1757</v>
      </c>
      <c r="L2008" s="3">
        <v>45870</v>
      </c>
      <c r="M20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08" s="3">
        <v>45838</v>
      </c>
      <c r="O2008" s="5">
        <f>IFERROR((PlanMasine[[#This Row],[Norma]]/PlanMasine[[#This Row],[Q]])*(PlanMasine[[#This Row],[Q]]/SUMIF(C:C,PlanMasine[[#This Row],[RN]],B:B)*PlanMasine[[#This Row],[KPLQ]]),0)</f>
        <v>5</v>
      </c>
      <c r="P2008">
        <v>220635</v>
      </c>
      <c r="Q2008">
        <f>COUNTIF(PROMJENA!A:A,PlanMasine[[#This Row],[KPL]]&amp;"-"&amp;PlanMasine[[#This Row],[RN]])</f>
        <v>0</v>
      </c>
      <c r="R2008">
        <f>IFERROR(INDEX(REDOSLIJED!A:A,MATCH(PlanMasine[[#This Row],[KPL]],REDOSLIJED!B:B,0)),MAX(REDOSLIJED!A:A)+1)</f>
        <v>45</v>
      </c>
      <c r="S2008" s="9">
        <f>SUM($M$2:M2008)</f>
        <v>8.1930555555556683</v>
      </c>
      <c r="T2008" s="3">
        <f>PlanMasine[[#This Row],[Datum SAS]]-1</f>
        <v>45837</v>
      </c>
      <c r="U2008">
        <f>WEEKDAY(PlanMasine[[#This Row],[ZAVRŠETAK MAŠINSKE]],2)</f>
        <v>7</v>
      </c>
      <c r="V2008" s="3">
        <f>IF(WEEKDAY(PlanMasine[[#This Row],[Datum SAS]]-1,2)=7,PlanMasine[[#This Row],[Datum SAS]]-3,PlanMasine[[#This Row],[Datum SAS]]-1)</f>
        <v>45835</v>
      </c>
      <c r="W2008">
        <f>WEEKNUM(PlanMasine[[#This Row],[Column2]],1)</f>
        <v>26</v>
      </c>
    </row>
    <row r="2009" spans="1:23" x14ac:dyDescent="0.25">
      <c r="A2009">
        <v>999164</v>
      </c>
      <c r="B2009">
        <v>1</v>
      </c>
      <c r="C2009">
        <v>999192</v>
      </c>
      <c r="D2009" t="s">
        <v>2212</v>
      </c>
      <c r="E2009">
        <v>48</v>
      </c>
      <c r="F2009">
        <v>12</v>
      </c>
      <c r="G2009">
        <v>0</v>
      </c>
      <c r="H2009">
        <v>0</v>
      </c>
      <c r="I2009" t="s">
        <v>5</v>
      </c>
      <c r="J2009" t="s">
        <v>570</v>
      </c>
      <c r="K2009" t="s">
        <v>1757</v>
      </c>
      <c r="L2009" s="3">
        <v>45870</v>
      </c>
      <c r="M20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09" s="3">
        <v>45838</v>
      </c>
      <c r="O2009" s="5">
        <f>IFERROR((PlanMasine[[#This Row],[Norma]]/PlanMasine[[#This Row],[Q]])*(PlanMasine[[#This Row],[Q]]/SUMIF(C:C,PlanMasine[[#This Row],[RN]],B:B)*PlanMasine[[#This Row],[KPLQ]]),0)</f>
        <v>4</v>
      </c>
      <c r="P2009">
        <v>220651</v>
      </c>
      <c r="Q2009">
        <f>COUNTIF(PROMJENA!A:A,PlanMasine[[#This Row],[KPL]]&amp;"-"&amp;PlanMasine[[#This Row],[RN]])</f>
        <v>0</v>
      </c>
      <c r="R2009">
        <f>IFERROR(INDEX(REDOSLIJED!A:A,MATCH(PlanMasine[[#This Row],[KPL]],REDOSLIJED!B:B,0)),MAX(REDOSLIJED!A:A)+1)</f>
        <v>45</v>
      </c>
      <c r="S2009" s="9">
        <f>SUM($M$2:M2009)</f>
        <v>8.1958333333334465</v>
      </c>
      <c r="T2009" s="3">
        <f>PlanMasine[[#This Row],[Datum SAS]]-1</f>
        <v>45837</v>
      </c>
      <c r="U2009">
        <f>WEEKDAY(PlanMasine[[#This Row],[ZAVRŠETAK MAŠINSKE]],2)</f>
        <v>7</v>
      </c>
      <c r="V2009" s="3">
        <f>IF(WEEKDAY(PlanMasine[[#This Row],[Datum SAS]]-1,2)=7,PlanMasine[[#This Row],[Datum SAS]]-3,PlanMasine[[#This Row],[Datum SAS]]-1)</f>
        <v>45835</v>
      </c>
      <c r="W2009">
        <f>WEEKNUM(PlanMasine[[#This Row],[Column2]],1)</f>
        <v>26</v>
      </c>
    </row>
    <row r="2010" spans="1:23" x14ac:dyDescent="0.25">
      <c r="A2010">
        <v>999164</v>
      </c>
      <c r="B2010">
        <v>1</v>
      </c>
      <c r="C2010">
        <v>999203</v>
      </c>
      <c r="D2010" t="s">
        <v>2214</v>
      </c>
      <c r="E2010">
        <v>60</v>
      </c>
      <c r="F2010">
        <v>12</v>
      </c>
      <c r="G2010">
        <v>0</v>
      </c>
      <c r="H2010">
        <v>0</v>
      </c>
      <c r="I2010" t="s">
        <v>5</v>
      </c>
      <c r="J2010" t="s">
        <v>570</v>
      </c>
      <c r="K2010" t="s">
        <v>1757</v>
      </c>
      <c r="L2010" s="3">
        <v>45870</v>
      </c>
      <c r="M20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10" s="3">
        <v>45838</v>
      </c>
      <c r="O2010" s="5">
        <f>IFERROR((PlanMasine[[#This Row],[Norma]]/PlanMasine[[#This Row],[Q]])*(PlanMasine[[#This Row],[Q]]/SUMIF(C:C,PlanMasine[[#This Row],[RN]],B:B)*PlanMasine[[#This Row],[KPLQ]]),0)</f>
        <v>5</v>
      </c>
      <c r="P2010">
        <v>220663</v>
      </c>
      <c r="Q2010">
        <f>COUNTIF(PROMJENA!A:A,PlanMasine[[#This Row],[KPL]]&amp;"-"&amp;PlanMasine[[#This Row],[RN]])</f>
        <v>0</v>
      </c>
      <c r="R2010">
        <f>IFERROR(INDEX(REDOSLIJED!A:A,MATCH(PlanMasine[[#This Row],[KPL]],REDOSLIJED!B:B,0)),MAX(REDOSLIJED!A:A)+1)</f>
        <v>45</v>
      </c>
      <c r="S2010" s="9">
        <f>SUM($M$2:M2010)</f>
        <v>8.199305555555668</v>
      </c>
      <c r="T2010" s="3">
        <f>PlanMasine[[#This Row],[Datum SAS]]-1</f>
        <v>45837</v>
      </c>
      <c r="U2010">
        <f>WEEKDAY(PlanMasine[[#This Row],[ZAVRŠETAK MAŠINSKE]],2)</f>
        <v>7</v>
      </c>
      <c r="V2010" s="3">
        <f>IF(WEEKDAY(PlanMasine[[#This Row],[Datum SAS]]-1,2)=7,PlanMasine[[#This Row],[Datum SAS]]-3,PlanMasine[[#This Row],[Datum SAS]]-1)</f>
        <v>45835</v>
      </c>
      <c r="W2010">
        <f>WEEKNUM(PlanMasine[[#This Row],[Column2]],1)</f>
        <v>26</v>
      </c>
    </row>
    <row r="2011" spans="1:23" x14ac:dyDescent="0.25">
      <c r="A2011">
        <v>999164</v>
      </c>
      <c r="B2011">
        <v>1</v>
      </c>
      <c r="C2011">
        <v>999185</v>
      </c>
      <c r="D2011" t="s">
        <v>1490</v>
      </c>
      <c r="E2011">
        <v>60</v>
      </c>
      <c r="F2011">
        <v>12</v>
      </c>
      <c r="G2011">
        <v>0</v>
      </c>
      <c r="H2011">
        <v>0</v>
      </c>
      <c r="I2011" t="s">
        <v>5</v>
      </c>
      <c r="J2011" t="s">
        <v>570</v>
      </c>
      <c r="K2011" t="s">
        <v>1757</v>
      </c>
      <c r="L2011" s="3">
        <v>45870</v>
      </c>
      <c r="M20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11" s="3">
        <v>45838</v>
      </c>
      <c r="O2011" s="5">
        <f>IFERROR((PlanMasine[[#This Row],[Norma]]/PlanMasine[[#This Row],[Q]])*(PlanMasine[[#This Row],[Q]]/SUMIF(C:C,PlanMasine[[#This Row],[RN]],B:B)*PlanMasine[[#This Row],[KPLQ]]),0)</f>
        <v>5</v>
      </c>
      <c r="P2011">
        <v>220644</v>
      </c>
      <c r="Q2011">
        <f>COUNTIF(PROMJENA!A:A,PlanMasine[[#This Row],[KPL]]&amp;"-"&amp;PlanMasine[[#This Row],[RN]])</f>
        <v>0</v>
      </c>
      <c r="R2011">
        <f>IFERROR(INDEX(REDOSLIJED!A:A,MATCH(PlanMasine[[#This Row],[KPL]],REDOSLIJED!B:B,0)),MAX(REDOSLIJED!A:A)+1)</f>
        <v>45</v>
      </c>
      <c r="S2011" s="9">
        <f>SUM($M$2:M2011)</f>
        <v>8.2027777777778894</v>
      </c>
      <c r="T2011" s="3">
        <f>PlanMasine[[#This Row],[Datum SAS]]-1</f>
        <v>45837</v>
      </c>
      <c r="U2011">
        <f>WEEKDAY(PlanMasine[[#This Row],[ZAVRŠETAK MAŠINSKE]],2)</f>
        <v>7</v>
      </c>
      <c r="V2011" s="3">
        <f>IF(WEEKDAY(PlanMasine[[#This Row],[Datum SAS]]-1,2)=7,PlanMasine[[#This Row],[Datum SAS]]-3,PlanMasine[[#This Row],[Datum SAS]]-1)</f>
        <v>45835</v>
      </c>
      <c r="W2011">
        <f>WEEKNUM(PlanMasine[[#This Row],[Column2]],1)</f>
        <v>26</v>
      </c>
    </row>
    <row r="2012" spans="1:23" x14ac:dyDescent="0.25">
      <c r="A2012">
        <v>999164</v>
      </c>
      <c r="B2012">
        <v>1</v>
      </c>
      <c r="C2012">
        <v>999176</v>
      </c>
      <c r="D2012" t="s">
        <v>2213</v>
      </c>
      <c r="E2012">
        <v>60</v>
      </c>
      <c r="F2012">
        <v>12</v>
      </c>
      <c r="G2012">
        <v>0</v>
      </c>
      <c r="H2012">
        <v>0</v>
      </c>
      <c r="I2012" t="s">
        <v>5</v>
      </c>
      <c r="J2012" t="s">
        <v>570</v>
      </c>
      <c r="K2012" t="s">
        <v>1757</v>
      </c>
      <c r="L2012" s="3">
        <v>45870</v>
      </c>
      <c r="M20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12" s="3">
        <v>45838</v>
      </c>
      <c r="O2012" s="5">
        <f>IFERROR((PlanMasine[[#This Row],[Norma]]/PlanMasine[[#This Row],[Q]])*(PlanMasine[[#This Row],[Q]]/SUMIF(C:C,PlanMasine[[#This Row],[RN]],B:B)*PlanMasine[[#This Row],[KPLQ]]),0)</f>
        <v>5</v>
      </c>
      <c r="P2012">
        <v>220635</v>
      </c>
      <c r="Q2012">
        <f>COUNTIF(PROMJENA!A:A,PlanMasine[[#This Row],[KPL]]&amp;"-"&amp;PlanMasine[[#This Row],[RN]])</f>
        <v>0</v>
      </c>
      <c r="R2012">
        <f>IFERROR(INDEX(REDOSLIJED!A:A,MATCH(PlanMasine[[#This Row],[KPL]],REDOSLIJED!B:B,0)),MAX(REDOSLIJED!A:A)+1)</f>
        <v>45</v>
      </c>
      <c r="S2012" s="9">
        <f>SUM($M$2:M2012)</f>
        <v>8.2062500000001108</v>
      </c>
      <c r="T2012" s="3">
        <f>PlanMasine[[#This Row],[Datum SAS]]-1</f>
        <v>45837</v>
      </c>
      <c r="U2012">
        <f>WEEKDAY(PlanMasine[[#This Row],[ZAVRŠETAK MAŠINSKE]],2)</f>
        <v>7</v>
      </c>
      <c r="V2012" s="3">
        <f>IF(WEEKDAY(PlanMasine[[#This Row],[Datum SAS]]-1,2)=7,PlanMasine[[#This Row],[Datum SAS]]-3,PlanMasine[[#This Row],[Datum SAS]]-1)</f>
        <v>45835</v>
      </c>
      <c r="W2012">
        <f>WEEKNUM(PlanMasine[[#This Row],[Column2]],1)</f>
        <v>26</v>
      </c>
    </row>
    <row r="2013" spans="1:23" x14ac:dyDescent="0.25">
      <c r="A2013">
        <v>999164</v>
      </c>
      <c r="B2013">
        <v>1</v>
      </c>
      <c r="C2013">
        <v>999186</v>
      </c>
      <c r="D2013" t="s">
        <v>1492</v>
      </c>
      <c r="E2013">
        <v>72</v>
      </c>
      <c r="F2013">
        <v>12</v>
      </c>
      <c r="G2013">
        <v>0</v>
      </c>
      <c r="H2013">
        <v>0</v>
      </c>
      <c r="I2013" t="s">
        <v>5</v>
      </c>
      <c r="J2013" t="s">
        <v>570</v>
      </c>
      <c r="K2013" t="s">
        <v>1757</v>
      </c>
      <c r="L2013" s="3">
        <v>45870</v>
      </c>
      <c r="M20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013" s="3">
        <v>45838</v>
      </c>
      <c r="O2013" s="5">
        <f>IFERROR((PlanMasine[[#This Row],[Norma]]/PlanMasine[[#This Row],[Q]])*(PlanMasine[[#This Row],[Q]]/SUMIF(C:C,PlanMasine[[#This Row],[RN]],B:B)*PlanMasine[[#This Row],[KPLQ]]),0)</f>
        <v>6</v>
      </c>
      <c r="P2013">
        <v>220645</v>
      </c>
      <c r="Q2013">
        <f>COUNTIF(PROMJENA!A:A,PlanMasine[[#This Row],[KPL]]&amp;"-"&amp;PlanMasine[[#This Row],[RN]])</f>
        <v>0</v>
      </c>
      <c r="R2013">
        <f>IFERROR(INDEX(REDOSLIJED!A:A,MATCH(PlanMasine[[#This Row],[KPL]],REDOSLIJED!B:B,0)),MAX(REDOSLIJED!A:A)+1)</f>
        <v>45</v>
      </c>
      <c r="S2013" s="9">
        <f>SUM($M$2:M2013)</f>
        <v>8.2104166666667773</v>
      </c>
      <c r="T2013" s="3">
        <f>PlanMasine[[#This Row],[Datum SAS]]-1</f>
        <v>45837</v>
      </c>
      <c r="U2013">
        <f>WEEKDAY(PlanMasine[[#This Row],[ZAVRŠETAK MAŠINSKE]],2)</f>
        <v>7</v>
      </c>
      <c r="V2013" s="3">
        <f>IF(WEEKDAY(PlanMasine[[#This Row],[Datum SAS]]-1,2)=7,PlanMasine[[#This Row],[Datum SAS]]-3,PlanMasine[[#This Row],[Datum SAS]]-1)</f>
        <v>45835</v>
      </c>
      <c r="W2013">
        <f>WEEKNUM(PlanMasine[[#This Row],[Column2]],1)</f>
        <v>26</v>
      </c>
    </row>
    <row r="2014" spans="1:23" x14ac:dyDescent="0.25">
      <c r="A2014">
        <v>999164</v>
      </c>
      <c r="B2014">
        <v>1</v>
      </c>
      <c r="C2014">
        <v>999184</v>
      </c>
      <c r="D2014" t="s">
        <v>1491</v>
      </c>
      <c r="E2014">
        <v>96</v>
      </c>
      <c r="F2014">
        <v>12</v>
      </c>
      <c r="G2014">
        <v>0</v>
      </c>
      <c r="H2014">
        <v>0</v>
      </c>
      <c r="I2014" t="s">
        <v>5</v>
      </c>
      <c r="J2014" t="s">
        <v>570</v>
      </c>
      <c r="K2014" t="s">
        <v>1757</v>
      </c>
      <c r="L2014" s="3">
        <v>45870</v>
      </c>
      <c r="M20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14" s="3">
        <v>45838</v>
      </c>
      <c r="O2014" s="5">
        <f>IFERROR((PlanMasine[[#This Row],[Norma]]/PlanMasine[[#This Row],[Q]])*(PlanMasine[[#This Row],[Q]]/SUMIF(C:C,PlanMasine[[#This Row],[RN]],B:B)*PlanMasine[[#This Row],[KPLQ]]),0)</f>
        <v>8</v>
      </c>
      <c r="P2014">
        <v>220643</v>
      </c>
      <c r="Q2014">
        <f>COUNTIF(PROMJENA!A:A,PlanMasine[[#This Row],[KPL]]&amp;"-"&amp;PlanMasine[[#This Row],[RN]])</f>
        <v>0</v>
      </c>
      <c r="R2014">
        <f>IFERROR(INDEX(REDOSLIJED!A:A,MATCH(PlanMasine[[#This Row],[KPL]],REDOSLIJED!B:B,0)),MAX(REDOSLIJED!A:A)+1)</f>
        <v>45</v>
      </c>
      <c r="S2014" s="9">
        <f>SUM($M$2:M2014)</f>
        <v>8.2159722222223337</v>
      </c>
      <c r="T2014" s="3">
        <f>PlanMasine[[#This Row],[Datum SAS]]-1</f>
        <v>45837</v>
      </c>
      <c r="U2014">
        <f>WEEKDAY(PlanMasine[[#This Row],[ZAVRŠETAK MAŠINSKE]],2)</f>
        <v>7</v>
      </c>
      <c r="V2014" s="3">
        <f>IF(WEEKDAY(PlanMasine[[#This Row],[Datum SAS]]-1,2)=7,PlanMasine[[#This Row],[Datum SAS]]-3,PlanMasine[[#This Row],[Datum SAS]]-1)</f>
        <v>45835</v>
      </c>
      <c r="W2014">
        <f>WEEKNUM(PlanMasine[[#This Row],[Column2]],1)</f>
        <v>26</v>
      </c>
    </row>
    <row r="2015" spans="1:23" x14ac:dyDescent="0.25">
      <c r="A2015">
        <v>999164</v>
      </c>
      <c r="B2015">
        <v>1</v>
      </c>
      <c r="C2015">
        <v>999183</v>
      </c>
      <c r="D2015" t="s">
        <v>1755</v>
      </c>
      <c r="E2015">
        <v>60</v>
      </c>
      <c r="F2015">
        <v>12</v>
      </c>
      <c r="G2015">
        <v>0</v>
      </c>
      <c r="H2015">
        <v>0</v>
      </c>
      <c r="I2015" t="s">
        <v>5</v>
      </c>
      <c r="J2015" t="s">
        <v>570</v>
      </c>
      <c r="K2015" t="s">
        <v>1757</v>
      </c>
      <c r="L2015" s="3">
        <v>45870</v>
      </c>
      <c r="M20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15" s="3">
        <v>45838</v>
      </c>
      <c r="O2015" s="5">
        <f>IFERROR((PlanMasine[[#This Row],[Norma]]/PlanMasine[[#This Row],[Q]])*(PlanMasine[[#This Row],[Q]]/SUMIF(C:C,PlanMasine[[#This Row],[RN]],B:B)*PlanMasine[[#This Row],[KPLQ]]),0)</f>
        <v>5</v>
      </c>
      <c r="P2015">
        <v>220642</v>
      </c>
      <c r="Q2015">
        <f>COUNTIF(PROMJENA!A:A,PlanMasine[[#This Row],[KPL]]&amp;"-"&amp;PlanMasine[[#This Row],[RN]])</f>
        <v>0</v>
      </c>
      <c r="R2015">
        <f>IFERROR(INDEX(REDOSLIJED!A:A,MATCH(PlanMasine[[#This Row],[KPL]],REDOSLIJED!B:B,0)),MAX(REDOSLIJED!A:A)+1)</f>
        <v>45</v>
      </c>
      <c r="S2015" s="9">
        <f>SUM($M$2:M2015)</f>
        <v>8.2194444444445551</v>
      </c>
      <c r="T2015" s="3">
        <f>PlanMasine[[#This Row],[Datum SAS]]-1</f>
        <v>45837</v>
      </c>
      <c r="U2015">
        <f>WEEKDAY(PlanMasine[[#This Row],[ZAVRŠETAK MAŠINSKE]],2)</f>
        <v>7</v>
      </c>
      <c r="V2015" s="3">
        <f>IF(WEEKDAY(PlanMasine[[#This Row],[Datum SAS]]-1,2)=7,PlanMasine[[#This Row],[Datum SAS]]-3,PlanMasine[[#This Row],[Datum SAS]]-1)</f>
        <v>45835</v>
      </c>
      <c r="W2015">
        <f>WEEKNUM(PlanMasine[[#This Row],[Column2]],1)</f>
        <v>26</v>
      </c>
    </row>
    <row r="2016" spans="1:23" x14ac:dyDescent="0.25">
      <c r="A2016">
        <v>999164</v>
      </c>
      <c r="B2016">
        <v>1</v>
      </c>
      <c r="C2016">
        <v>999182</v>
      </c>
      <c r="D2016" t="s">
        <v>2215</v>
      </c>
      <c r="E2016">
        <v>36</v>
      </c>
      <c r="F2016">
        <v>12</v>
      </c>
      <c r="G2016">
        <v>0</v>
      </c>
      <c r="H2016">
        <v>0</v>
      </c>
      <c r="I2016" t="s">
        <v>5</v>
      </c>
      <c r="J2016" t="s">
        <v>570</v>
      </c>
      <c r="K2016" t="s">
        <v>1757</v>
      </c>
      <c r="L2016" s="3">
        <v>45870</v>
      </c>
      <c r="M20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016" s="3">
        <v>45838</v>
      </c>
      <c r="O2016" s="5">
        <f>IFERROR((PlanMasine[[#This Row],[Norma]]/PlanMasine[[#This Row],[Q]])*(PlanMasine[[#This Row],[Q]]/SUMIF(C:C,PlanMasine[[#This Row],[RN]],B:B)*PlanMasine[[#This Row],[KPLQ]]),0)</f>
        <v>3</v>
      </c>
      <c r="P2016">
        <v>220641</v>
      </c>
      <c r="Q2016">
        <f>COUNTIF(PROMJENA!A:A,PlanMasine[[#This Row],[KPL]]&amp;"-"&amp;PlanMasine[[#This Row],[RN]])</f>
        <v>0</v>
      </c>
      <c r="R2016">
        <f>IFERROR(INDEX(REDOSLIJED!A:A,MATCH(PlanMasine[[#This Row],[KPL]],REDOSLIJED!B:B,0)),MAX(REDOSLIJED!A:A)+1)</f>
        <v>45</v>
      </c>
      <c r="S2016" s="9">
        <f>SUM($M$2:M2016)</f>
        <v>8.2215277777778883</v>
      </c>
      <c r="T2016" s="3">
        <f>PlanMasine[[#This Row],[Datum SAS]]-1</f>
        <v>45837</v>
      </c>
      <c r="U2016">
        <f>WEEKDAY(PlanMasine[[#This Row],[ZAVRŠETAK MAŠINSKE]],2)</f>
        <v>7</v>
      </c>
      <c r="V2016" s="3">
        <f>IF(WEEKDAY(PlanMasine[[#This Row],[Datum SAS]]-1,2)=7,PlanMasine[[#This Row],[Datum SAS]]-3,PlanMasine[[#This Row],[Datum SAS]]-1)</f>
        <v>45835</v>
      </c>
      <c r="W2016">
        <f>WEEKNUM(PlanMasine[[#This Row],[Column2]],1)</f>
        <v>26</v>
      </c>
    </row>
    <row r="2017" spans="1:23" x14ac:dyDescent="0.25">
      <c r="A2017">
        <v>999165</v>
      </c>
      <c r="B2017">
        <v>1</v>
      </c>
      <c r="C2017">
        <v>999176</v>
      </c>
      <c r="D2017" t="s">
        <v>2213</v>
      </c>
      <c r="E2017">
        <v>60</v>
      </c>
      <c r="F2017">
        <v>12</v>
      </c>
      <c r="G2017">
        <v>0</v>
      </c>
      <c r="H2017">
        <v>0</v>
      </c>
      <c r="I2017" t="s">
        <v>5</v>
      </c>
      <c r="J2017" t="s">
        <v>570</v>
      </c>
      <c r="K2017" t="s">
        <v>1757</v>
      </c>
      <c r="L2017" s="3">
        <v>45870</v>
      </c>
      <c r="M20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17" s="3">
        <v>45838</v>
      </c>
      <c r="O2017" s="5">
        <f>IFERROR((PlanMasine[[#This Row],[Norma]]/PlanMasine[[#This Row],[Q]])*(PlanMasine[[#This Row],[Q]]/SUMIF(C:C,PlanMasine[[#This Row],[RN]],B:B)*PlanMasine[[#This Row],[KPLQ]]),0)</f>
        <v>5</v>
      </c>
      <c r="P2017">
        <v>220635</v>
      </c>
      <c r="Q2017">
        <f>COUNTIF(PROMJENA!A:A,PlanMasine[[#This Row],[KPL]]&amp;"-"&amp;PlanMasine[[#This Row],[RN]])</f>
        <v>0</v>
      </c>
      <c r="R2017">
        <f>IFERROR(INDEX(REDOSLIJED!A:A,MATCH(PlanMasine[[#This Row],[KPL]],REDOSLIJED!B:B,0)),MAX(REDOSLIJED!A:A)+1)</f>
        <v>45</v>
      </c>
      <c r="S2017" s="9">
        <f>SUM($M$2:M2017)</f>
        <v>8.2250000000001098</v>
      </c>
      <c r="T2017" s="3">
        <f>PlanMasine[[#This Row],[Datum SAS]]-1</f>
        <v>45837</v>
      </c>
      <c r="U2017">
        <f>WEEKDAY(PlanMasine[[#This Row],[ZAVRŠETAK MAŠINSKE]],2)</f>
        <v>7</v>
      </c>
      <c r="V2017" s="3">
        <f>IF(WEEKDAY(PlanMasine[[#This Row],[Datum SAS]]-1,2)=7,PlanMasine[[#This Row],[Datum SAS]]-3,PlanMasine[[#This Row],[Datum SAS]]-1)</f>
        <v>45835</v>
      </c>
      <c r="W2017">
        <f>WEEKNUM(PlanMasine[[#This Row],[Column2]],1)</f>
        <v>26</v>
      </c>
    </row>
    <row r="2018" spans="1:23" x14ac:dyDescent="0.25">
      <c r="A2018">
        <v>999165</v>
      </c>
      <c r="B2018">
        <v>1</v>
      </c>
      <c r="C2018">
        <v>999183</v>
      </c>
      <c r="D2018" t="s">
        <v>1755</v>
      </c>
      <c r="E2018">
        <v>60</v>
      </c>
      <c r="F2018">
        <v>12</v>
      </c>
      <c r="G2018">
        <v>0</v>
      </c>
      <c r="H2018">
        <v>0</v>
      </c>
      <c r="I2018" t="s">
        <v>5</v>
      </c>
      <c r="J2018" t="s">
        <v>570</v>
      </c>
      <c r="K2018" t="s">
        <v>1757</v>
      </c>
      <c r="L2018" s="3">
        <v>45870</v>
      </c>
      <c r="M20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18" s="3">
        <v>45838</v>
      </c>
      <c r="O2018" s="5">
        <f>IFERROR((PlanMasine[[#This Row],[Norma]]/PlanMasine[[#This Row],[Q]])*(PlanMasine[[#This Row],[Q]]/SUMIF(C:C,PlanMasine[[#This Row],[RN]],B:B)*PlanMasine[[#This Row],[KPLQ]]),0)</f>
        <v>5</v>
      </c>
      <c r="P2018">
        <v>220642</v>
      </c>
      <c r="Q2018">
        <f>COUNTIF(PROMJENA!A:A,PlanMasine[[#This Row],[KPL]]&amp;"-"&amp;PlanMasine[[#This Row],[RN]])</f>
        <v>0</v>
      </c>
      <c r="R2018">
        <f>IFERROR(INDEX(REDOSLIJED!A:A,MATCH(PlanMasine[[#This Row],[KPL]],REDOSLIJED!B:B,0)),MAX(REDOSLIJED!A:A)+1)</f>
        <v>45</v>
      </c>
      <c r="S2018" s="9">
        <f>SUM($M$2:M2018)</f>
        <v>8.2284722222223312</v>
      </c>
      <c r="T2018" s="3">
        <f>PlanMasine[[#This Row],[Datum SAS]]-1</f>
        <v>45837</v>
      </c>
      <c r="U2018">
        <f>WEEKDAY(PlanMasine[[#This Row],[ZAVRŠETAK MAŠINSKE]],2)</f>
        <v>7</v>
      </c>
      <c r="V2018" s="3">
        <f>IF(WEEKDAY(PlanMasine[[#This Row],[Datum SAS]]-1,2)=7,PlanMasine[[#This Row],[Datum SAS]]-3,PlanMasine[[#This Row],[Datum SAS]]-1)</f>
        <v>45835</v>
      </c>
      <c r="W2018">
        <f>WEEKNUM(PlanMasine[[#This Row],[Column2]],1)</f>
        <v>26</v>
      </c>
    </row>
    <row r="2019" spans="1:23" x14ac:dyDescent="0.25">
      <c r="A2019">
        <v>999165</v>
      </c>
      <c r="B2019">
        <v>1</v>
      </c>
      <c r="C2019">
        <v>999182</v>
      </c>
      <c r="D2019" t="s">
        <v>2215</v>
      </c>
      <c r="E2019">
        <v>36</v>
      </c>
      <c r="F2019">
        <v>12</v>
      </c>
      <c r="G2019">
        <v>0</v>
      </c>
      <c r="H2019">
        <v>0</v>
      </c>
      <c r="I2019" t="s">
        <v>5</v>
      </c>
      <c r="J2019" t="s">
        <v>570</v>
      </c>
      <c r="K2019" t="s">
        <v>1757</v>
      </c>
      <c r="L2019" s="3">
        <v>45870</v>
      </c>
      <c r="M20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019" s="3">
        <v>45838</v>
      </c>
      <c r="O2019" s="5">
        <f>IFERROR((PlanMasine[[#This Row],[Norma]]/PlanMasine[[#This Row],[Q]])*(PlanMasine[[#This Row],[Q]]/SUMIF(C:C,PlanMasine[[#This Row],[RN]],B:B)*PlanMasine[[#This Row],[KPLQ]]),0)</f>
        <v>3</v>
      </c>
      <c r="P2019">
        <v>220641</v>
      </c>
      <c r="Q2019">
        <f>COUNTIF(PROMJENA!A:A,PlanMasine[[#This Row],[KPL]]&amp;"-"&amp;PlanMasine[[#This Row],[RN]])</f>
        <v>0</v>
      </c>
      <c r="R2019">
        <f>IFERROR(INDEX(REDOSLIJED!A:A,MATCH(PlanMasine[[#This Row],[KPL]],REDOSLIJED!B:B,0)),MAX(REDOSLIJED!A:A)+1)</f>
        <v>45</v>
      </c>
      <c r="S2019" s="9">
        <f>SUM($M$2:M2019)</f>
        <v>8.2305555555556644</v>
      </c>
      <c r="T2019" s="3">
        <f>PlanMasine[[#This Row],[Datum SAS]]-1</f>
        <v>45837</v>
      </c>
      <c r="U2019">
        <f>WEEKDAY(PlanMasine[[#This Row],[ZAVRŠETAK MAŠINSKE]],2)</f>
        <v>7</v>
      </c>
      <c r="V2019" s="3">
        <f>IF(WEEKDAY(PlanMasine[[#This Row],[Datum SAS]]-1,2)=7,PlanMasine[[#This Row],[Datum SAS]]-3,PlanMasine[[#This Row],[Datum SAS]]-1)</f>
        <v>45835</v>
      </c>
      <c r="W2019">
        <f>WEEKNUM(PlanMasine[[#This Row],[Column2]],1)</f>
        <v>26</v>
      </c>
    </row>
    <row r="2020" spans="1:23" x14ac:dyDescent="0.25">
      <c r="A2020">
        <v>999165</v>
      </c>
      <c r="B2020">
        <v>1</v>
      </c>
      <c r="C2020">
        <v>999184</v>
      </c>
      <c r="D2020" t="s">
        <v>1491</v>
      </c>
      <c r="E2020">
        <v>96</v>
      </c>
      <c r="F2020">
        <v>12</v>
      </c>
      <c r="G2020">
        <v>0</v>
      </c>
      <c r="H2020">
        <v>0</v>
      </c>
      <c r="I2020" t="s">
        <v>5</v>
      </c>
      <c r="J2020" t="s">
        <v>570</v>
      </c>
      <c r="K2020" t="s">
        <v>1757</v>
      </c>
      <c r="L2020" s="3">
        <v>45870</v>
      </c>
      <c r="M20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20" s="3">
        <v>45838</v>
      </c>
      <c r="O2020" s="5">
        <f>IFERROR((PlanMasine[[#This Row],[Norma]]/PlanMasine[[#This Row],[Q]])*(PlanMasine[[#This Row],[Q]]/SUMIF(C:C,PlanMasine[[#This Row],[RN]],B:B)*PlanMasine[[#This Row],[KPLQ]]),0)</f>
        <v>8</v>
      </c>
      <c r="P2020">
        <v>220643</v>
      </c>
      <c r="Q2020">
        <f>COUNTIF(PROMJENA!A:A,PlanMasine[[#This Row],[KPL]]&amp;"-"&amp;PlanMasine[[#This Row],[RN]])</f>
        <v>0</v>
      </c>
      <c r="R2020">
        <f>IFERROR(INDEX(REDOSLIJED!A:A,MATCH(PlanMasine[[#This Row],[KPL]],REDOSLIJED!B:B,0)),MAX(REDOSLIJED!A:A)+1)</f>
        <v>45</v>
      </c>
      <c r="S2020" s="9">
        <f>SUM($M$2:M2020)</f>
        <v>8.2361111111112209</v>
      </c>
      <c r="T2020" s="3">
        <f>PlanMasine[[#This Row],[Datum SAS]]-1</f>
        <v>45837</v>
      </c>
      <c r="U2020">
        <f>WEEKDAY(PlanMasine[[#This Row],[ZAVRŠETAK MAŠINSKE]],2)</f>
        <v>7</v>
      </c>
      <c r="V2020" s="3">
        <f>IF(WEEKDAY(PlanMasine[[#This Row],[Datum SAS]]-1,2)=7,PlanMasine[[#This Row],[Datum SAS]]-3,PlanMasine[[#This Row],[Datum SAS]]-1)</f>
        <v>45835</v>
      </c>
      <c r="W2020">
        <f>WEEKNUM(PlanMasine[[#This Row],[Column2]],1)</f>
        <v>26</v>
      </c>
    </row>
    <row r="2021" spans="1:23" x14ac:dyDescent="0.25">
      <c r="A2021">
        <v>999165</v>
      </c>
      <c r="B2021">
        <v>1</v>
      </c>
      <c r="C2021">
        <v>999185</v>
      </c>
      <c r="D2021" t="s">
        <v>1490</v>
      </c>
      <c r="E2021">
        <v>60</v>
      </c>
      <c r="F2021">
        <v>12</v>
      </c>
      <c r="G2021">
        <v>0</v>
      </c>
      <c r="H2021">
        <v>0</v>
      </c>
      <c r="I2021" t="s">
        <v>5</v>
      </c>
      <c r="J2021" t="s">
        <v>570</v>
      </c>
      <c r="K2021" t="s">
        <v>1757</v>
      </c>
      <c r="L2021" s="3">
        <v>45870</v>
      </c>
      <c r="M20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21" s="3">
        <v>45838</v>
      </c>
      <c r="O2021" s="5">
        <f>IFERROR((PlanMasine[[#This Row],[Norma]]/PlanMasine[[#This Row],[Q]])*(PlanMasine[[#This Row],[Q]]/SUMIF(C:C,PlanMasine[[#This Row],[RN]],B:B)*PlanMasine[[#This Row],[KPLQ]]),0)</f>
        <v>5</v>
      </c>
      <c r="P2021">
        <v>220644</v>
      </c>
      <c r="Q2021">
        <f>COUNTIF(PROMJENA!A:A,PlanMasine[[#This Row],[KPL]]&amp;"-"&amp;PlanMasine[[#This Row],[RN]])</f>
        <v>0</v>
      </c>
      <c r="R2021">
        <f>IFERROR(INDEX(REDOSLIJED!A:A,MATCH(PlanMasine[[#This Row],[KPL]],REDOSLIJED!B:B,0)),MAX(REDOSLIJED!A:A)+1)</f>
        <v>45</v>
      </c>
      <c r="S2021" s="9">
        <f>SUM($M$2:M2021)</f>
        <v>8.2395833333334423</v>
      </c>
      <c r="T2021" s="3">
        <f>PlanMasine[[#This Row],[Datum SAS]]-1</f>
        <v>45837</v>
      </c>
      <c r="U2021">
        <f>WEEKDAY(PlanMasine[[#This Row],[ZAVRŠETAK MAŠINSKE]],2)</f>
        <v>7</v>
      </c>
      <c r="V2021" s="3">
        <f>IF(WEEKDAY(PlanMasine[[#This Row],[Datum SAS]]-1,2)=7,PlanMasine[[#This Row],[Datum SAS]]-3,PlanMasine[[#This Row],[Datum SAS]]-1)</f>
        <v>45835</v>
      </c>
      <c r="W2021">
        <f>WEEKNUM(PlanMasine[[#This Row],[Column2]],1)</f>
        <v>26</v>
      </c>
    </row>
    <row r="2022" spans="1:23" x14ac:dyDescent="0.25">
      <c r="A2022">
        <v>999165</v>
      </c>
      <c r="B2022">
        <v>1</v>
      </c>
      <c r="C2022">
        <v>999186</v>
      </c>
      <c r="D2022" t="s">
        <v>1492</v>
      </c>
      <c r="E2022">
        <v>72</v>
      </c>
      <c r="F2022">
        <v>12</v>
      </c>
      <c r="G2022">
        <v>0</v>
      </c>
      <c r="H2022">
        <v>0</v>
      </c>
      <c r="I2022" t="s">
        <v>5</v>
      </c>
      <c r="J2022" t="s">
        <v>570</v>
      </c>
      <c r="K2022" t="s">
        <v>1757</v>
      </c>
      <c r="L2022" s="3">
        <v>45870</v>
      </c>
      <c r="M20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022" s="3">
        <v>45838</v>
      </c>
      <c r="O2022" s="5">
        <f>IFERROR((PlanMasine[[#This Row],[Norma]]/PlanMasine[[#This Row],[Q]])*(PlanMasine[[#This Row],[Q]]/SUMIF(C:C,PlanMasine[[#This Row],[RN]],B:B)*PlanMasine[[#This Row],[KPLQ]]),0)</f>
        <v>6</v>
      </c>
      <c r="P2022">
        <v>220645</v>
      </c>
      <c r="Q2022">
        <f>COUNTIF(PROMJENA!A:A,PlanMasine[[#This Row],[KPL]]&amp;"-"&amp;PlanMasine[[#This Row],[RN]])</f>
        <v>0</v>
      </c>
      <c r="R2022">
        <f>IFERROR(INDEX(REDOSLIJED!A:A,MATCH(PlanMasine[[#This Row],[KPL]],REDOSLIJED!B:B,0)),MAX(REDOSLIJED!A:A)+1)</f>
        <v>45</v>
      </c>
      <c r="S2022" s="9">
        <f>SUM($M$2:M2022)</f>
        <v>8.2437500000001087</v>
      </c>
      <c r="T2022" s="3">
        <f>PlanMasine[[#This Row],[Datum SAS]]-1</f>
        <v>45837</v>
      </c>
      <c r="U2022">
        <f>WEEKDAY(PlanMasine[[#This Row],[ZAVRŠETAK MAŠINSKE]],2)</f>
        <v>7</v>
      </c>
      <c r="V2022" s="3">
        <f>IF(WEEKDAY(PlanMasine[[#This Row],[Datum SAS]]-1,2)=7,PlanMasine[[#This Row],[Datum SAS]]-3,PlanMasine[[#This Row],[Datum SAS]]-1)</f>
        <v>45835</v>
      </c>
      <c r="W2022">
        <f>WEEKNUM(PlanMasine[[#This Row],[Column2]],1)</f>
        <v>26</v>
      </c>
    </row>
    <row r="2023" spans="1:23" x14ac:dyDescent="0.25">
      <c r="A2023">
        <v>999165</v>
      </c>
      <c r="B2023">
        <v>1</v>
      </c>
      <c r="C2023">
        <v>999192</v>
      </c>
      <c r="D2023" t="s">
        <v>2212</v>
      </c>
      <c r="E2023">
        <v>48</v>
      </c>
      <c r="F2023">
        <v>12</v>
      </c>
      <c r="G2023">
        <v>0</v>
      </c>
      <c r="H2023">
        <v>0</v>
      </c>
      <c r="I2023" t="s">
        <v>5</v>
      </c>
      <c r="J2023" t="s">
        <v>570</v>
      </c>
      <c r="K2023" t="s">
        <v>1757</v>
      </c>
      <c r="L2023" s="3">
        <v>45870</v>
      </c>
      <c r="M20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23" s="3">
        <v>45838</v>
      </c>
      <c r="O2023" s="5">
        <f>IFERROR((PlanMasine[[#This Row],[Norma]]/PlanMasine[[#This Row],[Q]])*(PlanMasine[[#This Row],[Q]]/SUMIF(C:C,PlanMasine[[#This Row],[RN]],B:B)*PlanMasine[[#This Row],[KPLQ]]),0)</f>
        <v>4</v>
      </c>
      <c r="P2023">
        <v>220651</v>
      </c>
      <c r="Q2023">
        <f>COUNTIF(PROMJENA!A:A,PlanMasine[[#This Row],[KPL]]&amp;"-"&amp;PlanMasine[[#This Row],[RN]])</f>
        <v>0</v>
      </c>
      <c r="R2023">
        <f>IFERROR(INDEX(REDOSLIJED!A:A,MATCH(PlanMasine[[#This Row],[KPL]],REDOSLIJED!B:B,0)),MAX(REDOSLIJED!A:A)+1)</f>
        <v>45</v>
      </c>
      <c r="S2023" s="9">
        <f>SUM($M$2:M2023)</f>
        <v>8.2465277777778869</v>
      </c>
      <c r="T2023" s="3">
        <f>PlanMasine[[#This Row],[Datum SAS]]-1</f>
        <v>45837</v>
      </c>
      <c r="U2023">
        <f>WEEKDAY(PlanMasine[[#This Row],[ZAVRŠETAK MAŠINSKE]],2)</f>
        <v>7</v>
      </c>
      <c r="V2023" s="3">
        <f>IF(WEEKDAY(PlanMasine[[#This Row],[Datum SAS]]-1,2)=7,PlanMasine[[#This Row],[Datum SAS]]-3,PlanMasine[[#This Row],[Datum SAS]]-1)</f>
        <v>45835</v>
      </c>
      <c r="W2023">
        <f>WEEKNUM(PlanMasine[[#This Row],[Column2]],1)</f>
        <v>26</v>
      </c>
    </row>
    <row r="2024" spans="1:23" x14ac:dyDescent="0.25">
      <c r="A2024">
        <v>999165</v>
      </c>
      <c r="B2024">
        <v>1</v>
      </c>
      <c r="C2024">
        <v>999203</v>
      </c>
      <c r="D2024" t="s">
        <v>2214</v>
      </c>
      <c r="E2024">
        <v>60</v>
      </c>
      <c r="F2024">
        <v>12</v>
      </c>
      <c r="G2024">
        <v>0</v>
      </c>
      <c r="H2024">
        <v>0</v>
      </c>
      <c r="I2024" t="s">
        <v>5</v>
      </c>
      <c r="J2024" t="s">
        <v>570</v>
      </c>
      <c r="K2024" t="s">
        <v>1757</v>
      </c>
      <c r="L2024" s="3">
        <v>45870</v>
      </c>
      <c r="M20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24" s="3">
        <v>45838</v>
      </c>
      <c r="O2024" s="5">
        <f>IFERROR((PlanMasine[[#This Row],[Norma]]/PlanMasine[[#This Row],[Q]])*(PlanMasine[[#This Row],[Q]]/SUMIF(C:C,PlanMasine[[#This Row],[RN]],B:B)*PlanMasine[[#This Row],[KPLQ]]),0)</f>
        <v>5</v>
      </c>
      <c r="P2024">
        <v>220663</v>
      </c>
      <c r="Q2024">
        <f>COUNTIF(PROMJENA!A:A,PlanMasine[[#This Row],[KPL]]&amp;"-"&amp;PlanMasine[[#This Row],[RN]])</f>
        <v>0</v>
      </c>
      <c r="R2024">
        <f>IFERROR(INDEX(REDOSLIJED!A:A,MATCH(PlanMasine[[#This Row],[KPL]],REDOSLIJED!B:B,0)),MAX(REDOSLIJED!A:A)+1)</f>
        <v>45</v>
      </c>
      <c r="S2024" s="9">
        <f>SUM($M$2:M2024)</f>
        <v>8.2500000000001084</v>
      </c>
      <c r="T2024" s="3">
        <f>PlanMasine[[#This Row],[Datum SAS]]-1</f>
        <v>45837</v>
      </c>
      <c r="U2024">
        <f>WEEKDAY(PlanMasine[[#This Row],[ZAVRŠETAK MAŠINSKE]],2)</f>
        <v>7</v>
      </c>
      <c r="V2024" s="3">
        <f>IF(WEEKDAY(PlanMasine[[#This Row],[Datum SAS]]-1,2)=7,PlanMasine[[#This Row],[Datum SAS]]-3,PlanMasine[[#This Row],[Datum SAS]]-1)</f>
        <v>45835</v>
      </c>
      <c r="W2024">
        <f>WEEKNUM(PlanMasine[[#This Row],[Column2]],1)</f>
        <v>26</v>
      </c>
    </row>
    <row r="2025" spans="1:23" x14ac:dyDescent="0.25">
      <c r="A2025">
        <v>999166</v>
      </c>
      <c r="B2025">
        <v>1</v>
      </c>
      <c r="C2025">
        <v>999186</v>
      </c>
      <c r="D2025" t="s">
        <v>1492</v>
      </c>
      <c r="E2025">
        <v>72</v>
      </c>
      <c r="F2025">
        <v>12</v>
      </c>
      <c r="G2025">
        <v>0</v>
      </c>
      <c r="H2025">
        <v>0</v>
      </c>
      <c r="I2025" t="s">
        <v>5</v>
      </c>
      <c r="J2025" t="s">
        <v>570</v>
      </c>
      <c r="K2025" t="s">
        <v>1757</v>
      </c>
      <c r="L2025" s="3">
        <v>45870</v>
      </c>
      <c r="M20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025" s="3">
        <v>45838</v>
      </c>
      <c r="O2025" s="5">
        <f>IFERROR((PlanMasine[[#This Row],[Norma]]/PlanMasine[[#This Row],[Q]])*(PlanMasine[[#This Row],[Q]]/SUMIF(C:C,PlanMasine[[#This Row],[RN]],B:B)*PlanMasine[[#This Row],[KPLQ]]),0)</f>
        <v>6</v>
      </c>
      <c r="P2025">
        <v>220645</v>
      </c>
      <c r="Q2025">
        <f>COUNTIF(PROMJENA!A:A,PlanMasine[[#This Row],[KPL]]&amp;"-"&amp;PlanMasine[[#This Row],[RN]])</f>
        <v>0</v>
      </c>
      <c r="R2025">
        <f>IFERROR(INDEX(REDOSLIJED!A:A,MATCH(PlanMasine[[#This Row],[KPL]],REDOSLIJED!B:B,0)),MAX(REDOSLIJED!A:A)+1)</f>
        <v>45</v>
      </c>
      <c r="S2025" s="9">
        <f>SUM($M$2:M2025)</f>
        <v>8.2541666666667748</v>
      </c>
      <c r="T2025" s="3">
        <f>PlanMasine[[#This Row],[Datum SAS]]-1</f>
        <v>45837</v>
      </c>
      <c r="U2025">
        <f>WEEKDAY(PlanMasine[[#This Row],[ZAVRŠETAK MAŠINSKE]],2)</f>
        <v>7</v>
      </c>
      <c r="V2025" s="3">
        <f>IF(WEEKDAY(PlanMasine[[#This Row],[Datum SAS]]-1,2)=7,PlanMasine[[#This Row],[Datum SAS]]-3,PlanMasine[[#This Row],[Datum SAS]]-1)</f>
        <v>45835</v>
      </c>
      <c r="W2025">
        <f>WEEKNUM(PlanMasine[[#This Row],[Column2]],1)</f>
        <v>26</v>
      </c>
    </row>
    <row r="2026" spans="1:23" x14ac:dyDescent="0.25">
      <c r="A2026">
        <v>999166</v>
      </c>
      <c r="B2026">
        <v>1</v>
      </c>
      <c r="C2026">
        <v>999176</v>
      </c>
      <c r="D2026" t="s">
        <v>2213</v>
      </c>
      <c r="E2026">
        <v>60</v>
      </c>
      <c r="F2026">
        <v>12</v>
      </c>
      <c r="G2026">
        <v>0</v>
      </c>
      <c r="H2026">
        <v>0</v>
      </c>
      <c r="I2026" t="s">
        <v>5</v>
      </c>
      <c r="J2026" t="s">
        <v>570</v>
      </c>
      <c r="K2026" t="s">
        <v>1757</v>
      </c>
      <c r="L2026" s="3">
        <v>45870</v>
      </c>
      <c r="M20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26" s="3">
        <v>45838</v>
      </c>
      <c r="O2026" s="5">
        <f>IFERROR((PlanMasine[[#This Row],[Norma]]/PlanMasine[[#This Row],[Q]])*(PlanMasine[[#This Row],[Q]]/SUMIF(C:C,PlanMasine[[#This Row],[RN]],B:B)*PlanMasine[[#This Row],[KPLQ]]),0)</f>
        <v>5</v>
      </c>
      <c r="P2026">
        <v>220635</v>
      </c>
      <c r="Q2026">
        <f>COUNTIF(PROMJENA!A:A,PlanMasine[[#This Row],[KPL]]&amp;"-"&amp;PlanMasine[[#This Row],[RN]])</f>
        <v>0</v>
      </c>
      <c r="R2026">
        <f>IFERROR(INDEX(REDOSLIJED!A:A,MATCH(PlanMasine[[#This Row],[KPL]],REDOSLIJED!B:B,0)),MAX(REDOSLIJED!A:A)+1)</f>
        <v>45</v>
      </c>
      <c r="S2026" s="9">
        <f>SUM($M$2:M2026)</f>
        <v>8.2576388888889962</v>
      </c>
      <c r="T2026" s="3">
        <f>PlanMasine[[#This Row],[Datum SAS]]-1</f>
        <v>45837</v>
      </c>
      <c r="U2026">
        <f>WEEKDAY(PlanMasine[[#This Row],[ZAVRŠETAK MAŠINSKE]],2)</f>
        <v>7</v>
      </c>
      <c r="V2026" s="3">
        <f>IF(WEEKDAY(PlanMasine[[#This Row],[Datum SAS]]-1,2)=7,PlanMasine[[#This Row],[Datum SAS]]-3,PlanMasine[[#This Row],[Datum SAS]]-1)</f>
        <v>45835</v>
      </c>
      <c r="W2026">
        <f>WEEKNUM(PlanMasine[[#This Row],[Column2]],1)</f>
        <v>26</v>
      </c>
    </row>
    <row r="2027" spans="1:23" x14ac:dyDescent="0.25">
      <c r="A2027">
        <v>999166</v>
      </c>
      <c r="B2027">
        <v>1</v>
      </c>
      <c r="C2027">
        <v>999182</v>
      </c>
      <c r="D2027" t="s">
        <v>2215</v>
      </c>
      <c r="E2027">
        <v>36</v>
      </c>
      <c r="F2027">
        <v>12</v>
      </c>
      <c r="G2027">
        <v>0</v>
      </c>
      <c r="H2027">
        <v>0</v>
      </c>
      <c r="I2027" t="s">
        <v>5</v>
      </c>
      <c r="J2027" t="s">
        <v>570</v>
      </c>
      <c r="K2027" t="s">
        <v>1757</v>
      </c>
      <c r="L2027" s="3">
        <v>45870</v>
      </c>
      <c r="M20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027" s="3">
        <v>45838</v>
      </c>
      <c r="O2027" s="5">
        <f>IFERROR((PlanMasine[[#This Row],[Norma]]/PlanMasine[[#This Row],[Q]])*(PlanMasine[[#This Row],[Q]]/SUMIF(C:C,PlanMasine[[#This Row],[RN]],B:B)*PlanMasine[[#This Row],[KPLQ]]),0)</f>
        <v>3</v>
      </c>
      <c r="P2027">
        <v>220641</v>
      </c>
      <c r="Q2027">
        <f>COUNTIF(PROMJENA!A:A,PlanMasine[[#This Row],[KPL]]&amp;"-"&amp;PlanMasine[[#This Row],[RN]])</f>
        <v>0</v>
      </c>
      <c r="R2027">
        <f>IFERROR(INDEX(REDOSLIJED!A:A,MATCH(PlanMasine[[#This Row],[KPL]],REDOSLIJED!B:B,0)),MAX(REDOSLIJED!A:A)+1)</f>
        <v>45</v>
      </c>
      <c r="S2027" s="9">
        <f>SUM($M$2:M2027)</f>
        <v>8.2597222222223294</v>
      </c>
      <c r="T2027" s="3">
        <f>PlanMasine[[#This Row],[Datum SAS]]-1</f>
        <v>45837</v>
      </c>
      <c r="U2027">
        <f>WEEKDAY(PlanMasine[[#This Row],[ZAVRŠETAK MAŠINSKE]],2)</f>
        <v>7</v>
      </c>
      <c r="V2027" s="3">
        <f>IF(WEEKDAY(PlanMasine[[#This Row],[Datum SAS]]-1,2)=7,PlanMasine[[#This Row],[Datum SAS]]-3,PlanMasine[[#This Row],[Datum SAS]]-1)</f>
        <v>45835</v>
      </c>
      <c r="W2027">
        <f>WEEKNUM(PlanMasine[[#This Row],[Column2]],1)</f>
        <v>26</v>
      </c>
    </row>
    <row r="2028" spans="1:23" x14ac:dyDescent="0.25">
      <c r="A2028">
        <v>999166</v>
      </c>
      <c r="B2028">
        <v>1</v>
      </c>
      <c r="C2028">
        <v>999183</v>
      </c>
      <c r="D2028" t="s">
        <v>1755</v>
      </c>
      <c r="E2028">
        <v>60</v>
      </c>
      <c r="F2028">
        <v>12</v>
      </c>
      <c r="G2028">
        <v>0</v>
      </c>
      <c r="H2028">
        <v>0</v>
      </c>
      <c r="I2028" t="s">
        <v>5</v>
      </c>
      <c r="J2028" t="s">
        <v>570</v>
      </c>
      <c r="K2028" t="s">
        <v>1757</v>
      </c>
      <c r="L2028" s="3">
        <v>45870</v>
      </c>
      <c r="M20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28" s="3">
        <v>45838</v>
      </c>
      <c r="O2028" s="5">
        <f>IFERROR((PlanMasine[[#This Row],[Norma]]/PlanMasine[[#This Row],[Q]])*(PlanMasine[[#This Row],[Q]]/SUMIF(C:C,PlanMasine[[#This Row],[RN]],B:B)*PlanMasine[[#This Row],[KPLQ]]),0)</f>
        <v>5</v>
      </c>
      <c r="P2028">
        <v>220642</v>
      </c>
      <c r="Q2028">
        <f>COUNTIF(PROMJENA!A:A,PlanMasine[[#This Row],[KPL]]&amp;"-"&amp;PlanMasine[[#This Row],[RN]])</f>
        <v>0</v>
      </c>
      <c r="R2028">
        <f>IFERROR(INDEX(REDOSLIJED!A:A,MATCH(PlanMasine[[#This Row],[KPL]],REDOSLIJED!B:B,0)),MAX(REDOSLIJED!A:A)+1)</f>
        <v>45</v>
      </c>
      <c r="S2028" s="9">
        <f>SUM($M$2:M2028)</f>
        <v>8.2631944444445509</v>
      </c>
      <c r="T2028" s="3">
        <f>PlanMasine[[#This Row],[Datum SAS]]-1</f>
        <v>45837</v>
      </c>
      <c r="U2028">
        <f>WEEKDAY(PlanMasine[[#This Row],[ZAVRŠETAK MAŠINSKE]],2)</f>
        <v>7</v>
      </c>
      <c r="V2028" s="3">
        <f>IF(WEEKDAY(PlanMasine[[#This Row],[Datum SAS]]-1,2)=7,PlanMasine[[#This Row],[Datum SAS]]-3,PlanMasine[[#This Row],[Datum SAS]]-1)</f>
        <v>45835</v>
      </c>
      <c r="W2028">
        <f>WEEKNUM(PlanMasine[[#This Row],[Column2]],1)</f>
        <v>26</v>
      </c>
    </row>
    <row r="2029" spans="1:23" x14ac:dyDescent="0.25">
      <c r="A2029">
        <v>999166</v>
      </c>
      <c r="B2029">
        <v>1</v>
      </c>
      <c r="C2029">
        <v>999203</v>
      </c>
      <c r="D2029" t="s">
        <v>2214</v>
      </c>
      <c r="E2029">
        <v>60</v>
      </c>
      <c r="F2029">
        <v>12</v>
      </c>
      <c r="G2029">
        <v>0</v>
      </c>
      <c r="H2029">
        <v>0</v>
      </c>
      <c r="I2029" t="s">
        <v>5</v>
      </c>
      <c r="J2029" t="s">
        <v>570</v>
      </c>
      <c r="K2029" t="s">
        <v>1757</v>
      </c>
      <c r="L2029" s="3">
        <v>45870</v>
      </c>
      <c r="M20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29" s="3">
        <v>45838</v>
      </c>
      <c r="O2029" s="5">
        <f>IFERROR((PlanMasine[[#This Row],[Norma]]/PlanMasine[[#This Row],[Q]])*(PlanMasine[[#This Row],[Q]]/SUMIF(C:C,PlanMasine[[#This Row],[RN]],B:B)*PlanMasine[[#This Row],[KPLQ]]),0)</f>
        <v>5</v>
      </c>
      <c r="P2029">
        <v>220663</v>
      </c>
      <c r="Q2029">
        <f>COUNTIF(PROMJENA!A:A,PlanMasine[[#This Row],[KPL]]&amp;"-"&amp;PlanMasine[[#This Row],[RN]])</f>
        <v>0</v>
      </c>
      <c r="R2029">
        <f>IFERROR(INDEX(REDOSLIJED!A:A,MATCH(PlanMasine[[#This Row],[KPL]],REDOSLIJED!B:B,0)),MAX(REDOSLIJED!A:A)+1)</f>
        <v>45</v>
      </c>
      <c r="S2029" s="9">
        <f>SUM($M$2:M2029)</f>
        <v>8.2666666666667723</v>
      </c>
      <c r="T2029" s="3">
        <f>PlanMasine[[#This Row],[Datum SAS]]-1</f>
        <v>45837</v>
      </c>
      <c r="U2029">
        <f>WEEKDAY(PlanMasine[[#This Row],[ZAVRŠETAK MAŠINSKE]],2)</f>
        <v>7</v>
      </c>
      <c r="V2029" s="3">
        <f>IF(WEEKDAY(PlanMasine[[#This Row],[Datum SAS]]-1,2)=7,PlanMasine[[#This Row],[Datum SAS]]-3,PlanMasine[[#This Row],[Datum SAS]]-1)</f>
        <v>45835</v>
      </c>
      <c r="W2029">
        <f>WEEKNUM(PlanMasine[[#This Row],[Column2]],1)</f>
        <v>26</v>
      </c>
    </row>
    <row r="2030" spans="1:23" x14ac:dyDescent="0.25">
      <c r="A2030">
        <v>999166</v>
      </c>
      <c r="B2030">
        <v>1</v>
      </c>
      <c r="C2030">
        <v>999192</v>
      </c>
      <c r="D2030" t="s">
        <v>2212</v>
      </c>
      <c r="E2030">
        <v>48</v>
      </c>
      <c r="F2030">
        <v>12</v>
      </c>
      <c r="G2030">
        <v>0</v>
      </c>
      <c r="H2030">
        <v>0</v>
      </c>
      <c r="I2030" t="s">
        <v>5</v>
      </c>
      <c r="J2030" t="s">
        <v>570</v>
      </c>
      <c r="K2030" t="s">
        <v>1757</v>
      </c>
      <c r="L2030" s="3">
        <v>45870</v>
      </c>
      <c r="M20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30" s="3">
        <v>45838</v>
      </c>
      <c r="O2030" s="5">
        <f>IFERROR((PlanMasine[[#This Row],[Norma]]/PlanMasine[[#This Row],[Q]])*(PlanMasine[[#This Row],[Q]]/SUMIF(C:C,PlanMasine[[#This Row],[RN]],B:B)*PlanMasine[[#This Row],[KPLQ]]),0)</f>
        <v>4</v>
      </c>
      <c r="P2030">
        <v>220651</v>
      </c>
      <c r="Q2030">
        <f>COUNTIF(PROMJENA!A:A,PlanMasine[[#This Row],[KPL]]&amp;"-"&amp;PlanMasine[[#This Row],[RN]])</f>
        <v>0</v>
      </c>
      <c r="R2030">
        <f>IFERROR(INDEX(REDOSLIJED!A:A,MATCH(PlanMasine[[#This Row],[KPL]],REDOSLIJED!B:B,0)),MAX(REDOSLIJED!A:A)+1)</f>
        <v>45</v>
      </c>
      <c r="S2030" s="9">
        <f>SUM($M$2:M2030)</f>
        <v>8.2694444444445505</v>
      </c>
      <c r="T2030" s="3">
        <f>PlanMasine[[#This Row],[Datum SAS]]-1</f>
        <v>45837</v>
      </c>
      <c r="U2030">
        <f>WEEKDAY(PlanMasine[[#This Row],[ZAVRŠETAK MAŠINSKE]],2)</f>
        <v>7</v>
      </c>
      <c r="V2030" s="3">
        <f>IF(WEEKDAY(PlanMasine[[#This Row],[Datum SAS]]-1,2)=7,PlanMasine[[#This Row],[Datum SAS]]-3,PlanMasine[[#This Row],[Datum SAS]]-1)</f>
        <v>45835</v>
      </c>
      <c r="W2030">
        <f>WEEKNUM(PlanMasine[[#This Row],[Column2]],1)</f>
        <v>26</v>
      </c>
    </row>
    <row r="2031" spans="1:23" x14ac:dyDescent="0.25">
      <c r="A2031">
        <v>999166</v>
      </c>
      <c r="B2031">
        <v>1</v>
      </c>
      <c r="C2031">
        <v>999184</v>
      </c>
      <c r="D2031" t="s">
        <v>1491</v>
      </c>
      <c r="E2031">
        <v>96</v>
      </c>
      <c r="F2031">
        <v>12</v>
      </c>
      <c r="G2031">
        <v>0</v>
      </c>
      <c r="H2031">
        <v>0</v>
      </c>
      <c r="I2031" t="s">
        <v>5</v>
      </c>
      <c r="J2031" t="s">
        <v>570</v>
      </c>
      <c r="K2031" t="s">
        <v>1757</v>
      </c>
      <c r="L2031" s="3">
        <v>45870</v>
      </c>
      <c r="M20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31" s="3">
        <v>45838</v>
      </c>
      <c r="O2031" s="5">
        <f>IFERROR((PlanMasine[[#This Row],[Norma]]/PlanMasine[[#This Row],[Q]])*(PlanMasine[[#This Row],[Q]]/SUMIF(C:C,PlanMasine[[#This Row],[RN]],B:B)*PlanMasine[[#This Row],[KPLQ]]),0)</f>
        <v>8</v>
      </c>
      <c r="P2031">
        <v>220643</v>
      </c>
      <c r="Q2031">
        <f>COUNTIF(PROMJENA!A:A,PlanMasine[[#This Row],[KPL]]&amp;"-"&amp;PlanMasine[[#This Row],[RN]])</f>
        <v>0</v>
      </c>
      <c r="R2031">
        <f>IFERROR(INDEX(REDOSLIJED!A:A,MATCH(PlanMasine[[#This Row],[KPL]],REDOSLIJED!B:B,0)),MAX(REDOSLIJED!A:A)+1)</f>
        <v>45</v>
      </c>
      <c r="S2031" s="9">
        <f>SUM($M$2:M2031)</f>
        <v>8.2750000000001069</v>
      </c>
      <c r="T2031" s="3">
        <f>PlanMasine[[#This Row],[Datum SAS]]-1</f>
        <v>45837</v>
      </c>
      <c r="U2031">
        <f>WEEKDAY(PlanMasine[[#This Row],[ZAVRŠETAK MAŠINSKE]],2)</f>
        <v>7</v>
      </c>
      <c r="V2031" s="3">
        <f>IF(WEEKDAY(PlanMasine[[#This Row],[Datum SAS]]-1,2)=7,PlanMasine[[#This Row],[Datum SAS]]-3,PlanMasine[[#This Row],[Datum SAS]]-1)</f>
        <v>45835</v>
      </c>
      <c r="W2031">
        <f>WEEKNUM(PlanMasine[[#This Row],[Column2]],1)</f>
        <v>26</v>
      </c>
    </row>
    <row r="2032" spans="1:23" x14ac:dyDescent="0.25">
      <c r="A2032">
        <v>999166</v>
      </c>
      <c r="B2032">
        <v>1</v>
      </c>
      <c r="C2032">
        <v>999185</v>
      </c>
      <c r="D2032" t="s">
        <v>1490</v>
      </c>
      <c r="E2032">
        <v>60</v>
      </c>
      <c r="F2032">
        <v>12</v>
      </c>
      <c r="G2032">
        <v>0</v>
      </c>
      <c r="H2032">
        <v>0</v>
      </c>
      <c r="I2032" t="s">
        <v>5</v>
      </c>
      <c r="J2032" t="s">
        <v>570</v>
      </c>
      <c r="K2032" t="s">
        <v>1757</v>
      </c>
      <c r="L2032" s="3">
        <v>45870</v>
      </c>
      <c r="M20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032" s="3">
        <v>45838</v>
      </c>
      <c r="O2032" s="5">
        <f>IFERROR((PlanMasine[[#This Row],[Norma]]/PlanMasine[[#This Row],[Q]])*(PlanMasine[[#This Row],[Q]]/SUMIF(C:C,PlanMasine[[#This Row],[RN]],B:B)*PlanMasine[[#This Row],[KPLQ]]),0)</f>
        <v>5</v>
      </c>
      <c r="P2032">
        <v>220644</v>
      </c>
      <c r="Q2032">
        <f>COUNTIF(PROMJENA!A:A,PlanMasine[[#This Row],[KPL]]&amp;"-"&amp;PlanMasine[[#This Row],[RN]])</f>
        <v>0</v>
      </c>
      <c r="R2032">
        <f>IFERROR(INDEX(REDOSLIJED!A:A,MATCH(PlanMasine[[#This Row],[KPL]],REDOSLIJED!B:B,0)),MAX(REDOSLIJED!A:A)+1)</f>
        <v>45</v>
      </c>
      <c r="S2032" s="9">
        <f>SUM($M$2:M2032)</f>
        <v>8.2784722222223284</v>
      </c>
      <c r="T2032" s="3">
        <f>PlanMasine[[#This Row],[Datum SAS]]-1</f>
        <v>45837</v>
      </c>
      <c r="U2032">
        <f>WEEKDAY(PlanMasine[[#This Row],[ZAVRŠETAK MAŠINSKE]],2)</f>
        <v>7</v>
      </c>
      <c r="V2032" s="3">
        <f>IF(WEEKDAY(PlanMasine[[#This Row],[Datum SAS]]-1,2)=7,PlanMasine[[#This Row],[Datum SAS]]-3,PlanMasine[[#This Row],[Datum SAS]]-1)</f>
        <v>45835</v>
      </c>
      <c r="W2032">
        <f>WEEKNUM(PlanMasine[[#This Row],[Column2]],1)</f>
        <v>26</v>
      </c>
    </row>
    <row r="2033" spans="1:23" x14ac:dyDescent="0.25">
      <c r="A2033">
        <v>1016664</v>
      </c>
      <c r="B2033">
        <v>1</v>
      </c>
      <c r="C2033">
        <v>1016673</v>
      </c>
      <c r="D2033" t="s">
        <v>2030</v>
      </c>
      <c r="E2033">
        <v>50</v>
      </c>
      <c r="F2033">
        <v>5</v>
      </c>
      <c r="G2033">
        <v>0</v>
      </c>
      <c r="H2033">
        <v>0</v>
      </c>
      <c r="I2033" t="s">
        <v>5</v>
      </c>
      <c r="J2033" t="s">
        <v>570</v>
      </c>
      <c r="K2033" t="s">
        <v>2174</v>
      </c>
      <c r="L2033" s="3">
        <v>45852</v>
      </c>
      <c r="M20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2033" s="3">
        <v>45838</v>
      </c>
      <c r="O2033" s="5">
        <f>IFERROR((PlanMasine[[#This Row],[Norma]]/PlanMasine[[#This Row],[Q]])*(PlanMasine[[#This Row],[Q]]/SUMIF(C:C,PlanMasine[[#This Row],[RN]],B:B)*PlanMasine[[#This Row],[KPLQ]]),0)</f>
        <v>10</v>
      </c>
      <c r="P2033">
        <v>199535</v>
      </c>
      <c r="Q2033">
        <f>COUNTIF(PROMJENA!A:A,PlanMasine[[#This Row],[KPL]]&amp;"-"&amp;PlanMasine[[#This Row],[RN]])</f>
        <v>0</v>
      </c>
      <c r="R2033">
        <f>IFERROR(INDEX(REDOSLIJED!A:A,MATCH(PlanMasine[[#This Row],[KPL]],REDOSLIJED!B:B,0)),MAX(REDOSLIJED!A:A)+1)</f>
        <v>45</v>
      </c>
      <c r="S2033" s="9">
        <f>SUM($M$2:M2033)</f>
        <v>8.285416666666773</v>
      </c>
      <c r="T2033" s="3">
        <f>PlanMasine[[#This Row],[Datum SAS]]-1</f>
        <v>45837</v>
      </c>
      <c r="U2033">
        <f>WEEKDAY(PlanMasine[[#This Row],[ZAVRŠETAK MAŠINSKE]],2)</f>
        <v>7</v>
      </c>
      <c r="V2033" s="3">
        <f>IF(WEEKDAY(PlanMasine[[#This Row],[Datum SAS]]-1,2)=7,PlanMasine[[#This Row],[Datum SAS]]-3,PlanMasine[[#This Row],[Datum SAS]]-1)</f>
        <v>45835</v>
      </c>
      <c r="W2033">
        <f>WEEKNUM(PlanMasine[[#This Row],[Column2]],1)</f>
        <v>26</v>
      </c>
    </row>
    <row r="2034" spans="1:23" x14ac:dyDescent="0.25">
      <c r="A2034">
        <v>1016664</v>
      </c>
      <c r="B2034">
        <v>1</v>
      </c>
      <c r="C2034">
        <v>1016669</v>
      </c>
      <c r="D2034" t="s">
        <v>2022</v>
      </c>
      <c r="E2034">
        <v>60</v>
      </c>
      <c r="F2034">
        <v>5</v>
      </c>
      <c r="G2034">
        <v>0</v>
      </c>
      <c r="H2034">
        <v>0</v>
      </c>
      <c r="I2034" t="s">
        <v>5</v>
      </c>
      <c r="J2034" t="s">
        <v>570</v>
      </c>
      <c r="K2034" t="s">
        <v>2174</v>
      </c>
      <c r="L2034" s="3">
        <v>45852</v>
      </c>
      <c r="M20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034" s="3">
        <v>45838</v>
      </c>
      <c r="O2034" s="5">
        <f>IFERROR((PlanMasine[[#This Row],[Norma]]/PlanMasine[[#This Row],[Q]])*(PlanMasine[[#This Row],[Q]]/SUMIF(C:C,PlanMasine[[#This Row],[RN]],B:B)*PlanMasine[[#This Row],[KPLQ]]),0)</f>
        <v>12</v>
      </c>
      <c r="P2034">
        <v>199531</v>
      </c>
      <c r="Q2034">
        <f>COUNTIF(PROMJENA!A:A,PlanMasine[[#This Row],[KPL]]&amp;"-"&amp;PlanMasine[[#This Row],[RN]])</f>
        <v>0</v>
      </c>
      <c r="R2034">
        <f>IFERROR(INDEX(REDOSLIJED!A:A,MATCH(PlanMasine[[#This Row],[KPL]],REDOSLIJED!B:B,0)),MAX(REDOSLIJED!A:A)+1)</f>
        <v>45</v>
      </c>
      <c r="S2034" s="9">
        <f>SUM($M$2:M2034)</f>
        <v>8.2937500000001059</v>
      </c>
      <c r="T2034" s="3">
        <f>PlanMasine[[#This Row],[Datum SAS]]-1</f>
        <v>45837</v>
      </c>
      <c r="U2034">
        <f>WEEKDAY(PlanMasine[[#This Row],[ZAVRŠETAK MAŠINSKE]],2)</f>
        <v>7</v>
      </c>
      <c r="V2034" s="3">
        <f>IF(WEEKDAY(PlanMasine[[#This Row],[Datum SAS]]-1,2)=7,PlanMasine[[#This Row],[Datum SAS]]-3,PlanMasine[[#This Row],[Datum SAS]]-1)</f>
        <v>45835</v>
      </c>
      <c r="W2034">
        <f>WEEKNUM(PlanMasine[[#This Row],[Column2]],1)</f>
        <v>26</v>
      </c>
    </row>
    <row r="2035" spans="1:23" x14ac:dyDescent="0.25">
      <c r="A2035">
        <v>1016664</v>
      </c>
      <c r="B2035">
        <v>1</v>
      </c>
      <c r="C2035">
        <v>1016670</v>
      </c>
      <c r="D2035" t="s">
        <v>2021</v>
      </c>
      <c r="E2035">
        <v>60</v>
      </c>
      <c r="F2035">
        <v>5</v>
      </c>
      <c r="G2035">
        <v>0</v>
      </c>
      <c r="H2035">
        <v>0</v>
      </c>
      <c r="I2035" t="s">
        <v>5</v>
      </c>
      <c r="J2035" t="s">
        <v>570</v>
      </c>
      <c r="K2035" t="s">
        <v>2174</v>
      </c>
      <c r="L2035" s="3">
        <v>45852</v>
      </c>
      <c r="M20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035" s="3">
        <v>45838</v>
      </c>
      <c r="O2035" s="5">
        <f>IFERROR((PlanMasine[[#This Row],[Norma]]/PlanMasine[[#This Row],[Q]])*(PlanMasine[[#This Row],[Q]]/SUMIF(C:C,PlanMasine[[#This Row],[RN]],B:B)*PlanMasine[[#This Row],[KPLQ]]),0)</f>
        <v>12</v>
      </c>
      <c r="P2035">
        <v>199532</v>
      </c>
      <c r="Q2035">
        <f>COUNTIF(PROMJENA!A:A,PlanMasine[[#This Row],[KPL]]&amp;"-"&amp;PlanMasine[[#This Row],[RN]])</f>
        <v>0</v>
      </c>
      <c r="R2035">
        <f>IFERROR(INDEX(REDOSLIJED!A:A,MATCH(PlanMasine[[#This Row],[KPL]],REDOSLIJED!B:B,0)),MAX(REDOSLIJED!A:A)+1)</f>
        <v>45</v>
      </c>
      <c r="S2035" s="9">
        <f>SUM($M$2:M2035)</f>
        <v>8.3020833333334387</v>
      </c>
      <c r="T2035" s="3">
        <f>PlanMasine[[#This Row],[Datum SAS]]-1</f>
        <v>45837</v>
      </c>
      <c r="U2035">
        <f>WEEKDAY(PlanMasine[[#This Row],[ZAVRŠETAK MAŠINSKE]],2)</f>
        <v>7</v>
      </c>
      <c r="V2035" s="3">
        <f>IF(WEEKDAY(PlanMasine[[#This Row],[Datum SAS]]-1,2)=7,PlanMasine[[#This Row],[Datum SAS]]-3,PlanMasine[[#This Row],[Datum SAS]]-1)</f>
        <v>45835</v>
      </c>
      <c r="W2035">
        <f>WEEKNUM(PlanMasine[[#This Row],[Column2]],1)</f>
        <v>26</v>
      </c>
    </row>
    <row r="2036" spans="1:23" x14ac:dyDescent="0.25">
      <c r="A2036">
        <v>1016664</v>
      </c>
      <c r="B2036">
        <v>1</v>
      </c>
      <c r="C2036">
        <v>1016684</v>
      </c>
      <c r="D2036" t="s">
        <v>2028</v>
      </c>
      <c r="E2036">
        <v>70</v>
      </c>
      <c r="F2036">
        <v>10</v>
      </c>
      <c r="G2036">
        <v>0</v>
      </c>
      <c r="H2036">
        <v>0</v>
      </c>
      <c r="I2036" t="s">
        <v>5</v>
      </c>
      <c r="J2036" t="s">
        <v>570</v>
      </c>
      <c r="K2036" t="s">
        <v>2174</v>
      </c>
      <c r="L2036" s="3">
        <v>45852</v>
      </c>
      <c r="M20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036" s="3">
        <v>45838</v>
      </c>
      <c r="O2036" s="5">
        <f>IFERROR((PlanMasine[[#This Row],[Norma]]/PlanMasine[[#This Row],[Q]])*(PlanMasine[[#This Row],[Q]]/SUMIF(C:C,PlanMasine[[#This Row],[RN]],B:B)*PlanMasine[[#This Row],[KPLQ]]),0)</f>
        <v>14</v>
      </c>
      <c r="P2036">
        <v>199546</v>
      </c>
      <c r="Q2036">
        <f>COUNTIF(PROMJENA!A:A,PlanMasine[[#This Row],[KPL]]&amp;"-"&amp;PlanMasine[[#This Row],[RN]])</f>
        <v>0</v>
      </c>
      <c r="R2036">
        <f>IFERROR(INDEX(REDOSLIJED!A:A,MATCH(PlanMasine[[#This Row],[KPL]],REDOSLIJED!B:B,0)),MAX(REDOSLIJED!A:A)+1)</f>
        <v>45</v>
      </c>
      <c r="S2036" s="9">
        <f>SUM($M$2:M2036)</f>
        <v>8.3118055555556616</v>
      </c>
      <c r="T2036" s="3">
        <f>PlanMasine[[#This Row],[Datum SAS]]-1</f>
        <v>45837</v>
      </c>
      <c r="U2036">
        <f>WEEKDAY(PlanMasine[[#This Row],[ZAVRŠETAK MAŠINSKE]],2)</f>
        <v>7</v>
      </c>
      <c r="V2036" s="3">
        <f>IF(WEEKDAY(PlanMasine[[#This Row],[Datum SAS]]-1,2)=7,PlanMasine[[#This Row],[Datum SAS]]-3,PlanMasine[[#This Row],[Datum SAS]]-1)</f>
        <v>45835</v>
      </c>
      <c r="W2036">
        <f>WEEKNUM(PlanMasine[[#This Row],[Column2]],1)</f>
        <v>26</v>
      </c>
    </row>
    <row r="2037" spans="1:23" x14ac:dyDescent="0.25">
      <c r="A2037">
        <v>1016664</v>
      </c>
      <c r="B2037">
        <v>1</v>
      </c>
      <c r="C2037">
        <v>1016680</v>
      </c>
      <c r="D2037" t="s">
        <v>2029</v>
      </c>
      <c r="E2037">
        <v>50</v>
      </c>
      <c r="F2037">
        <v>5</v>
      </c>
      <c r="G2037">
        <v>0</v>
      </c>
      <c r="H2037">
        <v>0</v>
      </c>
      <c r="I2037" t="s">
        <v>5</v>
      </c>
      <c r="J2037" t="s">
        <v>570</v>
      </c>
      <c r="K2037" t="s">
        <v>2174</v>
      </c>
      <c r="L2037" s="3">
        <v>45852</v>
      </c>
      <c r="M20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2037" s="3">
        <v>45838</v>
      </c>
      <c r="O2037" s="5">
        <f>IFERROR((PlanMasine[[#This Row],[Norma]]/PlanMasine[[#This Row],[Q]])*(PlanMasine[[#This Row],[Q]]/SUMIF(C:C,PlanMasine[[#This Row],[RN]],B:B)*PlanMasine[[#This Row],[KPLQ]]),0)</f>
        <v>10</v>
      </c>
      <c r="P2037">
        <v>199542</v>
      </c>
      <c r="Q2037">
        <f>COUNTIF(PROMJENA!A:A,PlanMasine[[#This Row],[KPL]]&amp;"-"&amp;PlanMasine[[#This Row],[RN]])</f>
        <v>0</v>
      </c>
      <c r="R2037">
        <f>IFERROR(INDEX(REDOSLIJED!A:A,MATCH(PlanMasine[[#This Row],[KPL]],REDOSLIJED!B:B,0)),MAX(REDOSLIJED!A:A)+1)</f>
        <v>45</v>
      </c>
      <c r="S2037" s="9">
        <f>SUM($M$2:M2037)</f>
        <v>8.3187500000001062</v>
      </c>
      <c r="T2037" s="3">
        <f>PlanMasine[[#This Row],[Datum SAS]]-1</f>
        <v>45837</v>
      </c>
      <c r="U2037">
        <f>WEEKDAY(PlanMasine[[#This Row],[ZAVRŠETAK MAŠINSKE]],2)</f>
        <v>7</v>
      </c>
      <c r="V2037" s="3">
        <f>IF(WEEKDAY(PlanMasine[[#This Row],[Datum SAS]]-1,2)=7,PlanMasine[[#This Row],[Datum SAS]]-3,PlanMasine[[#This Row],[Datum SAS]]-1)</f>
        <v>45835</v>
      </c>
      <c r="W2037">
        <f>WEEKNUM(PlanMasine[[#This Row],[Column2]],1)</f>
        <v>26</v>
      </c>
    </row>
    <row r="2038" spans="1:23" x14ac:dyDescent="0.25">
      <c r="A2038">
        <v>1016664</v>
      </c>
      <c r="B2038">
        <v>1</v>
      </c>
      <c r="C2038">
        <v>1016679</v>
      </c>
      <c r="D2038" t="s">
        <v>2026</v>
      </c>
      <c r="E2038">
        <v>30</v>
      </c>
      <c r="F2038">
        <v>5</v>
      </c>
      <c r="G2038">
        <v>0</v>
      </c>
      <c r="H2038">
        <v>0</v>
      </c>
      <c r="I2038" t="s">
        <v>5</v>
      </c>
      <c r="J2038" t="s">
        <v>570</v>
      </c>
      <c r="K2038" t="s">
        <v>2174</v>
      </c>
      <c r="L2038" s="3">
        <v>45852</v>
      </c>
      <c r="M20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038" s="3">
        <v>45838</v>
      </c>
      <c r="O2038" s="5">
        <f>IFERROR((PlanMasine[[#This Row],[Norma]]/PlanMasine[[#This Row],[Q]])*(PlanMasine[[#This Row],[Q]]/SUMIF(C:C,PlanMasine[[#This Row],[RN]],B:B)*PlanMasine[[#This Row],[KPLQ]]),0)</f>
        <v>6</v>
      </c>
      <c r="P2038">
        <v>199541</v>
      </c>
      <c r="Q2038">
        <f>COUNTIF(PROMJENA!A:A,PlanMasine[[#This Row],[KPL]]&amp;"-"&amp;PlanMasine[[#This Row],[RN]])</f>
        <v>0</v>
      </c>
      <c r="R2038">
        <f>IFERROR(INDEX(REDOSLIJED!A:A,MATCH(PlanMasine[[#This Row],[KPL]],REDOSLIJED!B:B,0)),MAX(REDOSLIJED!A:A)+1)</f>
        <v>45</v>
      </c>
      <c r="S2038" s="9">
        <f>SUM($M$2:M2038)</f>
        <v>8.3229166666667727</v>
      </c>
      <c r="T2038" s="3">
        <f>PlanMasine[[#This Row],[Datum SAS]]-1</f>
        <v>45837</v>
      </c>
      <c r="U2038">
        <f>WEEKDAY(PlanMasine[[#This Row],[ZAVRŠETAK MAŠINSKE]],2)</f>
        <v>7</v>
      </c>
      <c r="V2038" s="3">
        <f>IF(WEEKDAY(PlanMasine[[#This Row],[Datum SAS]]-1,2)=7,PlanMasine[[#This Row],[Datum SAS]]-3,PlanMasine[[#This Row],[Datum SAS]]-1)</f>
        <v>45835</v>
      </c>
      <c r="W2038">
        <f>WEEKNUM(PlanMasine[[#This Row],[Column2]],1)</f>
        <v>26</v>
      </c>
    </row>
    <row r="2039" spans="1:23" x14ac:dyDescent="0.25">
      <c r="A2039">
        <v>1016664</v>
      </c>
      <c r="B2039">
        <v>1</v>
      </c>
      <c r="C2039">
        <v>1016675</v>
      </c>
      <c r="D2039" t="s">
        <v>2025</v>
      </c>
      <c r="E2039">
        <v>50</v>
      </c>
      <c r="F2039">
        <v>10</v>
      </c>
      <c r="G2039">
        <v>0</v>
      </c>
      <c r="H2039">
        <v>0</v>
      </c>
      <c r="I2039" t="s">
        <v>5</v>
      </c>
      <c r="J2039" t="s">
        <v>570</v>
      </c>
      <c r="K2039" t="s">
        <v>2174</v>
      </c>
      <c r="L2039" s="3">
        <v>45852</v>
      </c>
      <c r="M20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6.9444444444444449E-3</v>
      </c>
      <c r="N2039" s="3">
        <v>45838</v>
      </c>
      <c r="O2039" s="5">
        <f>IFERROR((PlanMasine[[#This Row],[Norma]]/PlanMasine[[#This Row],[Q]])*(PlanMasine[[#This Row],[Q]]/SUMIF(C:C,PlanMasine[[#This Row],[RN]],B:B)*PlanMasine[[#This Row],[KPLQ]]),0)</f>
        <v>10</v>
      </c>
      <c r="P2039">
        <v>199537</v>
      </c>
      <c r="Q2039">
        <f>COUNTIF(PROMJENA!A:A,PlanMasine[[#This Row],[KPL]]&amp;"-"&amp;PlanMasine[[#This Row],[RN]])</f>
        <v>0</v>
      </c>
      <c r="R2039">
        <f>IFERROR(INDEX(REDOSLIJED!A:A,MATCH(PlanMasine[[#This Row],[KPL]],REDOSLIJED!B:B,0)),MAX(REDOSLIJED!A:A)+1)</f>
        <v>45</v>
      </c>
      <c r="S2039" s="9">
        <f>SUM($M$2:M2039)</f>
        <v>8.3298611111112173</v>
      </c>
      <c r="T2039" s="3">
        <f>PlanMasine[[#This Row],[Datum SAS]]-1</f>
        <v>45837</v>
      </c>
      <c r="U2039">
        <f>WEEKDAY(PlanMasine[[#This Row],[ZAVRŠETAK MAŠINSKE]],2)</f>
        <v>7</v>
      </c>
      <c r="V2039" s="3">
        <f>IF(WEEKDAY(PlanMasine[[#This Row],[Datum SAS]]-1,2)=7,PlanMasine[[#This Row],[Datum SAS]]-3,PlanMasine[[#This Row],[Datum SAS]]-1)</f>
        <v>45835</v>
      </c>
      <c r="W2039">
        <f>WEEKNUM(PlanMasine[[#This Row],[Column2]],1)</f>
        <v>26</v>
      </c>
    </row>
    <row r="2040" spans="1:23" x14ac:dyDescent="0.25">
      <c r="A2040">
        <v>1016664</v>
      </c>
      <c r="B2040">
        <v>1</v>
      </c>
      <c r="C2040">
        <v>1016671</v>
      </c>
      <c r="D2040" t="s">
        <v>2023</v>
      </c>
      <c r="E2040">
        <v>100</v>
      </c>
      <c r="F2040">
        <v>5</v>
      </c>
      <c r="G2040">
        <v>0</v>
      </c>
      <c r="H2040">
        <v>0</v>
      </c>
      <c r="I2040" t="s">
        <v>5</v>
      </c>
      <c r="J2040" t="s">
        <v>570</v>
      </c>
      <c r="K2040" t="s">
        <v>2174</v>
      </c>
      <c r="L2040" s="3">
        <v>45852</v>
      </c>
      <c r="M20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1.388888888888889E-2</v>
      </c>
      <c r="N2040" s="3">
        <v>45838</v>
      </c>
      <c r="O2040" s="5">
        <f>IFERROR((PlanMasine[[#This Row],[Norma]]/PlanMasine[[#This Row],[Q]])*(PlanMasine[[#This Row],[Q]]/SUMIF(C:C,PlanMasine[[#This Row],[RN]],B:B)*PlanMasine[[#This Row],[KPLQ]]),0)</f>
        <v>20</v>
      </c>
      <c r="P2040">
        <v>199533</v>
      </c>
      <c r="Q2040">
        <f>COUNTIF(PROMJENA!A:A,PlanMasine[[#This Row],[KPL]]&amp;"-"&amp;PlanMasine[[#This Row],[RN]])</f>
        <v>0</v>
      </c>
      <c r="R2040">
        <f>IFERROR(INDEX(REDOSLIJED!A:A,MATCH(PlanMasine[[#This Row],[KPL]],REDOSLIJED!B:B,0)),MAX(REDOSLIJED!A:A)+1)</f>
        <v>45</v>
      </c>
      <c r="S2040" s="9">
        <f>SUM($M$2:M2040)</f>
        <v>8.3437500000001066</v>
      </c>
      <c r="T2040" s="3">
        <f>PlanMasine[[#This Row],[Datum SAS]]-1</f>
        <v>45837</v>
      </c>
      <c r="U2040">
        <f>WEEKDAY(PlanMasine[[#This Row],[ZAVRŠETAK MAŠINSKE]],2)</f>
        <v>7</v>
      </c>
      <c r="V2040" s="3">
        <f>IF(WEEKDAY(PlanMasine[[#This Row],[Datum SAS]]-1,2)=7,PlanMasine[[#This Row],[Datum SAS]]-3,PlanMasine[[#This Row],[Datum SAS]]-1)</f>
        <v>45835</v>
      </c>
      <c r="W2040">
        <f>WEEKNUM(PlanMasine[[#This Row],[Column2]],1)</f>
        <v>26</v>
      </c>
    </row>
    <row r="2041" spans="1:23" x14ac:dyDescent="0.25">
      <c r="A2041">
        <v>1016664</v>
      </c>
      <c r="B2041">
        <v>1</v>
      </c>
      <c r="C2041">
        <v>1016672</v>
      </c>
      <c r="D2041" t="s">
        <v>2019</v>
      </c>
      <c r="E2041">
        <v>40</v>
      </c>
      <c r="F2041">
        <v>5</v>
      </c>
      <c r="G2041">
        <v>0</v>
      </c>
      <c r="H2041">
        <v>0</v>
      </c>
      <c r="I2041" t="s">
        <v>5</v>
      </c>
      <c r="J2041" t="s">
        <v>570</v>
      </c>
      <c r="K2041" t="s">
        <v>2174</v>
      </c>
      <c r="L2041" s="3">
        <v>45852</v>
      </c>
      <c r="M20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5.5555555555555549E-3</v>
      </c>
      <c r="N2041" s="3">
        <v>45838</v>
      </c>
      <c r="O2041" s="5">
        <f>IFERROR((PlanMasine[[#This Row],[Norma]]/PlanMasine[[#This Row],[Q]])*(PlanMasine[[#This Row],[Q]]/SUMIF(C:C,PlanMasine[[#This Row],[RN]],B:B)*PlanMasine[[#This Row],[KPLQ]]),0)</f>
        <v>8</v>
      </c>
      <c r="P2041">
        <v>199534</v>
      </c>
      <c r="Q2041">
        <f>COUNTIF(PROMJENA!A:A,PlanMasine[[#This Row],[KPL]]&amp;"-"&amp;PlanMasine[[#This Row],[RN]])</f>
        <v>0</v>
      </c>
      <c r="R2041">
        <f>IFERROR(INDEX(REDOSLIJED!A:A,MATCH(PlanMasine[[#This Row],[KPL]],REDOSLIJED!B:B,0)),MAX(REDOSLIJED!A:A)+1)</f>
        <v>45</v>
      </c>
      <c r="S2041" s="9">
        <f>SUM($M$2:M2041)</f>
        <v>8.349305555555663</v>
      </c>
      <c r="T2041" s="3">
        <f>PlanMasine[[#This Row],[Datum SAS]]-1</f>
        <v>45837</v>
      </c>
      <c r="U2041">
        <f>WEEKDAY(PlanMasine[[#This Row],[ZAVRŠETAK MAŠINSKE]],2)</f>
        <v>7</v>
      </c>
      <c r="V2041" s="3">
        <f>IF(WEEKDAY(PlanMasine[[#This Row],[Datum SAS]]-1,2)=7,PlanMasine[[#This Row],[Datum SAS]]-3,PlanMasine[[#This Row],[Datum SAS]]-1)</f>
        <v>45835</v>
      </c>
      <c r="W2041">
        <f>WEEKNUM(PlanMasine[[#This Row],[Column2]],1)</f>
        <v>26</v>
      </c>
    </row>
    <row r="2042" spans="1:23" x14ac:dyDescent="0.25">
      <c r="A2042">
        <v>1016664</v>
      </c>
      <c r="B2042">
        <v>1</v>
      </c>
      <c r="C2042">
        <v>1016674</v>
      </c>
      <c r="D2042" t="s">
        <v>2024</v>
      </c>
      <c r="E2042">
        <v>80</v>
      </c>
      <c r="F2042">
        <v>20</v>
      </c>
      <c r="G2042">
        <v>0</v>
      </c>
      <c r="H2042">
        <v>0</v>
      </c>
      <c r="I2042" t="s">
        <v>5</v>
      </c>
      <c r="J2042" t="s">
        <v>570</v>
      </c>
      <c r="K2042" t="s">
        <v>2174</v>
      </c>
      <c r="L2042" s="3">
        <v>45852</v>
      </c>
      <c r="M20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1.111111111111111E-2</v>
      </c>
      <c r="N2042" s="3">
        <v>45838</v>
      </c>
      <c r="O2042" s="5">
        <f>IFERROR((PlanMasine[[#This Row],[Norma]]/PlanMasine[[#This Row],[Q]])*(PlanMasine[[#This Row],[Q]]/SUMIF(C:C,PlanMasine[[#This Row],[RN]],B:B)*PlanMasine[[#This Row],[KPLQ]]),0)</f>
        <v>16</v>
      </c>
      <c r="P2042">
        <v>199536</v>
      </c>
      <c r="Q2042">
        <f>COUNTIF(PROMJENA!A:A,PlanMasine[[#This Row],[KPL]]&amp;"-"&amp;PlanMasine[[#This Row],[RN]])</f>
        <v>0</v>
      </c>
      <c r="R2042">
        <f>IFERROR(INDEX(REDOSLIJED!A:A,MATCH(PlanMasine[[#This Row],[KPL]],REDOSLIJED!B:B,0)),MAX(REDOSLIJED!A:A)+1)</f>
        <v>45</v>
      </c>
      <c r="S2042" s="9">
        <f>SUM($M$2:M2042)</f>
        <v>8.3604166666667741</v>
      </c>
      <c r="T2042" s="3">
        <f>PlanMasine[[#This Row],[Datum SAS]]-1</f>
        <v>45837</v>
      </c>
      <c r="U2042">
        <f>WEEKDAY(PlanMasine[[#This Row],[ZAVRŠETAK MAŠINSKE]],2)</f>
        <v>7</v>
      </c>
      <c r="V2042" s="3">
        <f>IF(WEEKDAY(PlanMasine[[#This Row],[Datum SAS]]-1,2)=7,PlanMasine[[#This Row],[Datum SAS]]-3,PlanMasine[[#This Row],[Datum SAS]]-1)</f>
        <v>45835</v>
      </c>
      <c r="W2042">
        <f>WEEKNUM(PlanMasine[[#This Row],[Column2]],1)</f>
        <v>26</v>
      </c>
    </row>
    <row r="2043" spans="1:23" x14ac:dyDescent="0.25">
      <c r="A2043">
        <v>1016664</v>
      </c>
      <c r="B2043">
        <v>1</v>
      </c>
      <c r="C2043">
        <v>1016687</v>
      </c>
      <c r="D2043" t="s">
        <v>2027</v>
      </c>
      <c r="E2043">
        <v>120</v>
      </c>
      <c r="F2043">
        <v>20</v>
      </c>
      <c r="G2043">
        <v>0</v>
      </c>
      <c r="H2043">
        <v>0</v>
      </c>
      <c r="I2043" t="s">
        <v>5</v>
      </c>
      <c r="J2043" t="s">
        <v>570</v>
      </c>
      <c r="K2043" t="s">
        <v>2174</v>
      </c>
      <c r="L2043" s="3">
        <v>45852</v>
      </c>
      <c r="M20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043" s="3">
        <v>45838</v>
      </c>
      <c r="O2043" s="5">
        <f>IFERROR((PlanMasine[[#This Row],[Norma]]/PlanMasine[[#This Row],[Q]])*(PlanMasine[[#This Row],[Q]]/SUMIF(C:C,PlanMasine[[#This Row],[RN]],B:B)*PlanMasine[[#This Row],[KPLQ]]),0)</f>
        <v>24</v>
      </c>
      <c r="P2043">
        <v>199549</v>
      </c>
      <c r="Q2043">
        <f>COUNTIF(PROMJENA!A:A,PlanMasine[[#This Row],[KPL]]&amp;"-"&amp;PlanMasine[[#This Row],[RN]])</f>
        <v>0</v>
      </c>
      <c r="R2043">
        <f>IFERROR(INDEX(REDOSLIJED!A:A,MATCH(PlanMasine[[#This Row],[KPL]],REDOSLIJED!B:B,0)),MAX(REDOSLIJED!A:A)+1)</f>
        <v>45</v>
      </c>
      <c r="S2043" s="9">
        <f>SUM($M$2:M2043)</f>
        <v>8.3770833333334416</v>
      </c>
      <c r="T2043" s="3">
        <f>PlanMasine[[#This Row],[Datum SAS]]-1</f>
        <v>45837</v>
      </c>
      <c r="U2043">
        <f>WEEKDAY(PlanMasine[[#This Row],[ZAVRŠETAK MAŠINSKE]],2)</f>
        <v>7</v>
      </c>
      <c r="V2043" s="3">
        <f>IF(WEEKDAY(PlanMasine[[#This Row],[Datum SAS]]-1,2)=7,PlanMasine[[#This Row],[Datum SAS]]-3,PlanMasine[[#This Row],[Datum SAS]]-1)</f>
        <v>45835</v>
      </c>
      <c r="W2043">
        <f>WEEKNUM(PlanMasine[[#This Row],[Column2]],1)</f>
        <v>26</v>
      </c>
    </row>
    <row r="2044" spans="1:23" x14ac:dyDescent="0.25">
      <c r="A2044">
        <v>1016872</v>
      </c>
      <c r="B2044">
        <v>1</v>
      </c>
      <c r="C2044">
        <v>1016877</v>
      </c>
      <c r="D2044" t="s">
        <v>2030</v>
      </c>
      <c r="E2044">
        <v>10</v>
      </c>
      <c r="F2044">
        <v>1</v>
      </c>
      <c r="G2044">
        <v>0</v>
      </c>
      <c r="H2044">
        <v>0</v>
      </c>
      <c r="I2044" t="s">
        <v>5</v>
      </c>
      <c r="J2044" t="s">
        <v>570</v>
      </c>
      <c r="K2044" t="s">
        <v>2294</v>
      </c>
      <c r="L2044" s="3">
        <v>45852</v>
      </c>
      <c r="M20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44" s="3">
        <v>45838</v>
      </c>
      <c r="O2044" s="5">
        <f>IFERROR((PlanMasine[[#This Row],[Norma]]/PlanMasine[[#This Row],[Q]])*(PlanMasine[[#This Row],[Q]]/SUMIF(C:C,PlanMasine[[#This Row],[RN]],B:B)*PlanMasine[[#This Row],[KPLQ]]),0)</f>
        <v>10</v>
      </c>
      <c r="P2044">
        <v>199535</v>
      </c>
      <c r="Q2044">
        <f>COUNTIF(PROMJENA!A:A,PlanMasine[[#This Row],[KPL]]&amp;"-"&amp;PlanMasine[[#This Row],[RN]])</f>
        <v>0</v>
      </c>
      <c r="R2044">
        <f>IFERROR(INDEX(REDOSLIJED!A:A,MATCH(PlanMasine[[#This Row],[KPL]],REDOSLIJED!B:B,0)),MAX(REDOSLIJED!A:A)+1)</f>
        <v>45</v>
      </c>
      <c r="S2044" s="9">
        <f>SUM($M$2:M2044)</f>
        <v>8.3840277777778862</v>
      </c>
      <c r="T2044" s="3">
        <f>PlanMasine[[#This Row],[Datum SAS]]-1</f>
        <v>45837</v>
      </c>
      <c r="U2044">
        <f>WEEKDAY(PlanMasine[[#This Row],[ZAVRŠETAK MAŠINSKE]],2)</f>
        <v>7</v>
      </c>
      <c r="V2044" s="3">
        <f>IF(WEEKDAY(PlanMasine[[#This Row],[Datum SAS]]-1,2)=7,PlanMasine[[#This Row],[Datum SAS]]-3,PlanMasine[[#This Row],[Datum SAS]]-1)</f>
        <v>45835</v>
      </c>
      <c r="W2044">
        <f>WEEKNUM(PlanMasine[[#This Row],[Column2]],1)</f>
        <v>26</v>
      </c>
    </row>
    <row r="2045" spans="1:23" x14ac:dyDescent="0.25">
      <c r="A2045">
        <v>1016872</v>
      </c>
      <c r="B2045">
        <v>1</v>
      </c>
      <c r="C2045">
        <v>1016876</v>
      </c>
      <c r="D2045" t="s">
        <v>2019</v>
      </c>
      <c r="E2045">
        <v>8</v>
      </c>
      <c r="F2045">
        <v>1</v>
      </c>
      <c r="G2045">
        <v>0</v>
      </c>
      <c r="H2045">
        <v>0</v>
      </c>
      <c r="I2045" t="s">
        <v>5</v>
      </c>
      <c r="J2045" t="s">
        <v>570</v>
      </c>
      <c r="K2045" t="s">
        <v>2294</v>
      </c>
      <c r="L2045" s="3">
        <v>45852</v>
      </c>
      <c r="M20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45" s="3">
        <v>45838</v>
      </c>
      <c r="O2045" s="5">
        <f>IFERROR((PlanMasine[[#This Row],[Norma]]/PlanMasine[[#This Row],[Q]])*(PlanMasine[[#This Row],[Q]]/SUMIF(C:C,PlanMasine[[#This Row],[RN]],B:B)*PlanMasine[[#This Row],[KPLQ]]),0)</f>
        <v>8</v>
      </c>
      <c r="P2045">
        <v>199534</v>
      </c>
      <c r="Q2045">
        <f>COUNTIF(PROMJENA!A:A,PlanMasine[[#This Row],[KPL]]&amp;"-"&amp;PlanMasine[[#This Row],[RN]])</f>
        <v>0</v>
      </c>
      <c r="R2045">
        <f>IFERROR(INDEX(REDOSLIJED!A:A,MATCH(PlanMasine[[#This Row],[KPL]],REDOSLIJED!B:B,0)),MAX(REDOSLIJED!A:A)+1)</f>
        <v>45</v>
      </c>
      <c r="S2045" s="9">
        <f>SUM($M$2:M2045)</f>
        <v>8.3895833333334426</v>
      </c>
      <c r="T2045" s="3">
        <f>PlanMasine[[#This Row],[Datum SAS]]-1</f>
        <v>45837</v>
      </c>
      <c r="U2045">
        <f>WEEKDAY(PlanMasine[[#This Row],[ZAVRŠETAK MAŠINSKE]],2)</f>
        <v>7</v>
      </c>
      <c r="V2045" s="3">
        <f>IF(WEEKDAY(PlanMasine[[#This Row],[Datum SAS]]-1,2)=7,PlanMasine[[#This Row],[Datum SAS]]-3,PlanMasine[[#This Row],[Datum SAS]]-1)</f>
        <v>45835</v>
      </c>
      <c r="W2045">
        <f>WEEKNUM(PlanMasine[[#This Row],[Column2]],1)</f>
        <v>26</v>
      </c>
    </row>
    <row r="2046" spans="1:23" x14ac:dyDescent="0.25">
      <c r="A2046">
        <v>1016872</v>
      </c>
      <c r="B2046">
        <v>1</v>
      </c>
      <c r="C2046">
        <v>1016884</v>
      </c>
      <c r="D2046" t="s">
        <v>2029</v>
      </c>
      <c r="E2046">
        <v>10</v>
      </c>
      <c r="F2046">
        <v>1</v>
      </c>
      <c r="G2046">
        <v>0</v>
      </c>
      <c r="H2046">
        <v>0</v>
      </c>
      <c r="I2046" t="s">
        <v>5</v>
      </c>
      <c r="J2046" t="s">
        <v>570</v>
      </c>
      <c r="K2046" t="s">
        <v>2294</v>
      </c>
      <c r="L2046" s="3">
        <v>45852</v>
      </c>
      <c r="M20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46" s="3">
        <v>45838</v>
      </c>
      <c r="O2046" s="5">
        <f>IFERROR((PlanMasine[[#This Row],[Norma]]/PlanMasine[[#This Row],[Q]])*(PlanMasine[[#This Row],[Q]]/SUMIF(C:C,PlanMasine[[#This Row],[RN]],B:B)*PlanMasine[[#This Row],[KPLQ]]),0)</f>
        <v>10</v>
      </c>
      <c r="P2046">
        <v>199542</v>
      </c>
      <c r="Q2046">
        <f>COUNTIF(PROMJENA!A:A,PlanMasine[[#This Row],[KPL]]&amp;"-"&amp;PlanMasine[[#This Row],[RN]])</f>
        <v>0</v>
      </c>
      <c r="R2046">
        <f>IFERROR(INDEX(REDOSLIJED!A:A,MATCH(PlanMasine[[#This Row],[KPL]],REDOSLIJED!B:B,0)),MAX(REDOSLIJED!A:A)+1)</f>
        <v>45</v>
      </c>
      <c r="S2046" s="9">
        <f>SUM($M$2:M2046)</f>
        <v>8.3965277777778873</v>
      </c>
      <c r="T2046" s="3">
        <f>PlanMasine[[#This Row],[Datum SAS]]-1</f>
        <v>45837</v>
      </c>
      <c r="U2046">
        <f>WEEKDAY(PlanMasine[[#This Row],[ZAVRŠETAK MAŠINSKE]],2)</f>
        <v>7</v>
      </c>
      <c r="V2046" s="3">
        <f>IF(WEEKDAY(PlanMasine[[#This Row],[Datum SAS]]-1,2)=7,PlanMasine[[#This Row],[Datum SAS]]-3,PlanMasine[[#This Row],[Datum SAS]]-1)</f>
        <v>45835</v>
      </c>
      <c r="W2046">
        <f>WEEKNUM(PlanMasine[[#This Row],[Column2]],1)</f>
        <v>26</v>
      </c>
    </row>
    <row r="2047" spans="1:23" x14ac:dyDescent="0.25">
      <c r="A2047">
        <v>1016872</v>
      </c>
      <c r="B2047">
        <v>1</v>
      </c>
      <c r="C2047">
        <v>1016879</v>
      </c>
      <c r="D2047" t="s">
        <v>2025</v>
      </c>
      <c r="E2047">
        <v>10</v>
      </c>
      <c r="F2047">
        <v>2</v>
      </c>
      <c r="G2047">
        <v>0</v>
      </c>
      <c r="H2047">
        <v>0</v>
      </c>
      <c r="I2047" t="s">
        <v>5</v>
      </c>
      <c r="J2047" t="s">
        <v>570</v>
      </c>
      <c r="K2047" t="s">
        <v>2294</v>
      </c>
      <c r="L2047" s="3">
        <v>45852</v>
      </c>
      <c r="M20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47" s="3">
        <v>45838</v>
      </c>
      <c r="O2047" s="5">
        <f>IFERROR((PlanMasine[[#This Row],[Norma]]/PlanMasine[[#This Row],[Q]])*(PlanMasine[[#This Row],[Q]]/SUMIF(C:C,PlanMasine[[#This Row],[RN]],B:B)*PlanMasine[[#This Row],[KPLQ]]),0)</f>
        <v>10</v>
      </c>
      <c r="P2047">
        <v>199537</v>
      </c>
      <c r="Q2047">
        <f>COUNTIF(PROMJENA!A:A,PlanMasine[[#This Row],[KPL]]&amp;"-"&amp;PlanMasine[[#This Row],[RN]])</f>
        <v>0</v>
      </c>
      <c r="R2047">
        <f>IFERROR(INDEX(REDOSLIJED!A:A,MATCH(PlanMasine[[#This Row],[KPL]],REDOSLIJED!B:B,0)),MAX(REDOSLIJED!A:A)+1)</f>
        <v>45</v>
      </c>
      <c r="S2047" s="9">
        <f>SUM($M$2:M2047)</f>
        <v>8.4034722222223319</v>
      </c>
      <c r="T2047" s="3">
        <f>PlanMasine[[#This Row],[Datum SAS]]-1</f>
        <v>45837</v>
      </c>
      <c r="U2047">
        <f>WEEKDAY(PlanMasine[[#This Row],[ZAVRŠETAK MAŠINSKE]],2)</f>
        <v>7</v>
      </c>
      <c r="V2047" s="3">
        <f>IF(WEEKDAY(PlanMasine[[#This Row],[Datum SAS]]-1,2)=7,PlanMasine[[#This Row],[Datum SAS]]-3,PlanMasine[[#This Row],[Datum SAS]]-1)</f>
        <v>45835</v>
      </c>
      <c r="W2047">
        <f>WEEKNUM(PlanMasine[[#This Row],[Column2]],1)</f>
        <v>26</v>
      </c>
    </row>
    <row r="2048" spans="1:23" x14ac:dyDescent="0.25">
      <c r="A2048">
        <v>1016872</v>
      </c>
      <c r="B2048">
        <v>1</v>
      </c>
      <c r="C2048">
        <v>1016878</v>
      </c>
      <c r="D2048" t="s">
        <v>2024</v>
      </c>
      <c r="E2048">
        <v>16</v>
      </c>
      <c r="F2048">
        <v>4</v>
      </c>
      <c r="G2048">
        <v>0</v>
      </c>
      <c r="H2048">
        <v>0</v>
      </c>
      <c r="I2048" t="s">
        <v>5</v>
      </c>
      <c r="J2048" t="s">
        <v>570</v>
      </c>
      <c r="K2048" t="s">
        <v>2294</v>
      </c>
      <c r="L2048" s="3">
        <v>45852</v>
      </c>
      <c r="M20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048" s="3">
        <v>45838</v>
      </c>
      <c r="O2048" s="5">
        <f>IFERROR((PlanMasine[[#This Row],[Norma]]/PlanMasine[[#This Row],[Q]])*(PlanMasine[[#This Row],[Q]]/SUMIF(C:C,PlanMasine[[#This Row],[RN]],B:B)*PlanMasine[[#This Row],[KPLQ]]),0)</f>
        <v>16</v>
      </c>
      <c r="P2048">
        <v>199536</v>
      </c>
      <c r="Q2048">
        <f>COUNTIF(PROMJENA!A:A,PlanMasine[[#This Row],[KPL]]&amp;"-"&amp;PlanMasine[[#This Row],[RN]])</f>
        <v>0</v>
      </c>
      <c r="R2048">
        <f>IFERROR(INDEX(REDOSLIJED!A:A,MATCH(PlanMasine[[#This Row],[KPL]],REDOSLIJED!B:B,0)),MAX(REDOSLIJED!A:A)+1)</f>
        <v>45</v>
      </c>
      <c r="S2048" s="9">
        <f>SUM($M$2:M2048)</f>
        <v>8.414583333333443</v>
      </c>
      <c r="T2048" s="3">
        <f>PlanMasine[[#This Row],[Datum SAS]]-1</f>
        <v>45837</v>
      </c>
      <c r="U2048">
        <f>WEEKDAY(PlanMasine[[#This Row],[ZAVRŠETAK MAŠINSKE]],2)</f>
        <v>7</v>
      </c>
      <c r="V2048" s="3">
        <f>IF(WEEKDAY(PlanMasine[[#This Row],[Datum SAS]]-1,2)=7,PlanMasine[[#This Row],[Datum SAS]]-3,PlanMasine[[#This Row],[Datum SAS]]-1)</f>
        <v>45835</v>
      </c>
      <c r="W2048">
        <f>WEEKNUM(PlanMasine[[#This Row],[Column2]],1)</f>
        <v>26</v>
      </c>
    </row>
    <row r="2049" spans="1:23" x14ac:dyDescent="0.25">
      <c r="A2049">
        <v>1016872</v>
      </c>
      <c r="B2049">
        <v>1</v>
      </c>
      <c r="C2049">
        <v>1016888</v>
      </c>
      <c r="D2049" t="s">
        <v>2028</v>
      </c>
      <c r="E2049">
        <v>14</v>
      </c>
      <c r="F2049">
        <v>2</v>
      </c>
      <c r="G2049">
        <v>0</v>
      </c>
      <c r="H2049">
        <v>0</v>
      </c>
      <c r="I2049" t="s">
        <v>5</v>
      </c>
      <c r="J2049" t="s">
        <v>570</v>
      </c>
      <c r="K2049" t="s">
        <v>2294</v>
      </c>
      <c r="L2049" s="3">
        <v>45852</v>
      </c>
      <c r="M20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049" s="3">
        <v>45838</v>
      </c>
      <c r="O2049" s="5">
        <f>IFERROR((PlanMasine[[#This Row],[Norma]]/PlanMasine[[#This Row],[Q]])*(PlanMasine[[#This Row],[Q]]/SUMIF(C:C,PlanMasine[[#This Row],[RN]],B:B)*PlanMasine[[#This Row],[KPLQ]]),0)</f>
        <v>14</v>
      </c>
      <c r="P2049">
        <v>199546</v>
      </c>
      <c r="Q2049">
        <f>COUNTIF(PROMJENA!A:A,PlanMasine[[#This Row],[KPL]]&amp;"-"&amp;PlanMasine[[#This Row],[RN]])</f>
        <v>0</v>
      </c>
      <c r="R2049">
        <f>IFERROR(INDEX(REDOSLIJED!A:A,MATCH(PlanMasine[[#This Row],[KPL]],REDOSLIJED!B:B,0)),MAX(REDOSLIJED!A:A)+1)</f>
        <v>45</v>
      </c>
      <c r="S2049" s="9">
        <f>SUM($M$2:M2049)</f>
        <v>8.4243055555556658</v>
      </c>
      <c r="T2049" s="3">
        <f>PlanMasine[[#This Row],[Datum SAS]]-1</f>
        <v>45837</v>
      </c>
      <c r="U2049">
        <f>WEEKDAY(PlanMasine[[#This Row],[ZAVRŠETAK MAŠINSKE]],2)</f>
        <v>7</v>
      </c>
      <c r="V2049" s="3">
        <f>IF(WEEKDAY(PlanMasine[[#This Row],[Datum SAS]]-1,2)=7,PlanMasine[[#This Row],[Datum SAS]]-3,PlanMasine[[#This Row],[Datum SAS]]-1)</f>
        <v>45835</v>
      </c>
      <c r="W2049">
        <f>WEEKNUM(PlanMasine[[#This Row],[Column2]],1)</f>
        <v>26</v>
      </c>
    </row>
    <row r="2050" spans="1:23" x14ac:dyDescent="0.25">
      <c r="A2050">
        <v>1016872</v>
      </c>
      <c r="B2050">
        <v>1</v>
      </c>
      <c r="C2050">
        <v>1016883</v>
      </c>
      <c r="D2050" t="s">
        <v>2026</v>
      </c>
      <c r="E2050">
        <v>6</v>
      </c>
      <c r="F2050">
        <v>1</v>
      </c>
      <c r="G2050">
        <v>0</v>
      </c>
      <c r="H2050">
        <v>0</v>
      </c>
      <c r="I2050" t="s">
        <v>5</v>
      </c>
      <c r="J2050" t="s">
        <v>570</v>
      </c>
      <c r="K2050" t="s">
        <v>2294</v>
      </c>
      <c r="L2050" s="3">
        <v>45852</v>
      </c>
      <c r="M20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050" s="3">
        <v>45838</v>
      </c>
      <c r="O2050" s="5">
        <f>IFERROR((PlanMasine[[#This Row],[Norma]]/PlanMasine[[#This Row],[Q]])*(PlanMasine[[#This Row],[Q]]/SUMIF(C:C,PlanMasine[[#This Row],[RN]],B:B)*PlanMasine[[#This Row],[KPLQ]]),0)</f>
        <v>6</v>
      </c>
      <c r="P2050">
        <v>199541</v>
      </c>
      <c r="Q2050">
        <f>COUNTIF(PROMJENA!A:A,PlanMasine[[#This Row],[KPL]]&amp;"-"&amp;PlanMasine[[#This Row],[RN]])</f>
        <v>0</v>
      </c>
      <c r="R2050">
        <f>IFERROR(INDEX(REDOSLIJED!A:A,MATCH(PlanMasine[[#This Row],[KPL]],REDOSLIJED!B:B,0)),MAX(REDOSLIJED!A:A)+1)</f>
        <v>45</v>
      </c>
      <c r="S2050" s="9">
        <f>SUM($M$2:M2050)</f>
        <v>8.4284722222223323</v>
      </c>
      <c r="T2050" s="3">
        <f>PlanMasine[[#This Row],[Datum SAS]]-1</f>
        <v>45837</v>
      </c>
      <c r="U2050">
        <f>WEEKDAY(PlanMasine[[#This Row],[ZAVRŠETAK MAŠINSKE]],2)</f>
        <v>7</v>
      </c>
      <c r="V2050" s="3">
        <f>IF(WEEKDAY(PlanMasine[[#This Row],[Datum SAS]]-1,2)=7,PlanMasine[[#This Row],[Datum SAS]]-3,PlanMasine[[#This Row],[Datum SAS]]-1)</f>
        <v>45835</v>
      </c>
      <c r="W2050">
        <f>WEEKNUM(PlanMasine[[#This Row],[Column2]],1)</f>
        <v>26</v>
      </c>
    </row>
    <row r="2051" spans="1:23" x14ac:dyDescent="0.25">
      <c r="A2051">
        <v>1016872</v>
      </c>
      <c r="B2051">
        <v>1</v>
      </c>
      <c r="C2051">
        <v>1016891</v>
      </c>
      <c r="D2051" t="s">
        <v>2027</v>
      </c>
      <c r="E2051">
        <v>24</v>
      </c>
      <c r="F2051">
        <v>4</v>
      </c>
      <c r="G2051">
        <v>0</v>
      </c>
      <c r="H2051">
        <v>0</v>
      </c>
      <c r="I2051" t="s">
        <v>5</v>
      </c>
      <c r="J2051" t="s">
        <v>570</v>
      </c>
      <c r="K2051" t="s">
        <v>2294</v>
      </c>
      <c r="L2051" s="3">
        <v>45852</v>
      </c>
      <c r="M20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051" s="3">
        <v>45838</v>
      </c>
      <c r="O2051" s="5">
        <f>IFERROR((PlanMasine[[#This Row],[Norma]]/PlanMasine[[#This Row],[Q]])*(PlanMasine[[#This Row],[Q]]/SUMIF(C:C,PlanMasine[[#This Row],[RN]],B:B)*PlanMasine[[#This Row],[KPLQ]]),0)</f>
        <v>24</v>
      </c>
      <c r="P2051">
        <v>199549</v>
      </c>
      <c r="Q2051">
        <f>COUNTIF(PROMJENA!A:A,PlanMasine[[#This Row],[KPL]]&amp;"-"&amp;PlanMasine[[#This Row],[RN]])</f>
        <v>0</v>
      </c>
      <c r="R2051">
        <f>IFERROR(INDEX(REDOSLIJED!A:A,MATCH(PlanMasine[[#This Row],[KPL]],REDOSLIJED!B:B,0)),MAX(REDOSLIJED!A:A)+1)</f>
        <v>45</v>
      </c>
      <c r="S2051" s="9">
        <f>SUM($M$2:M2051)</f>
        <v>8.4451388888889998</v>
      </c>
      <c r="T2051" s="3">
        <f>PlanMasine[[#This Row],[Datum SAS]]-1</f>
        <v>45837</v>
      </c>
      <c r="U2051">
        <f>WEEKDAY(PlanMasine[[#This Row],[ZAVRŠETAK MAŠINSKE]],2)</f>
        <v>7</v>
      </c>
      <c r="V2051" s="3">
        <f>IF(WEEKDAY(PlanMasine[[#This Row],[Datum SAS]]-1,2)=7,PlanMasine[[#This Row],[Datum SAS]]-3,PlanMasine[[#This Row],[Datum SAS]]-1)</f>
        <v>45835</v>
      </c>
      <c r="W2051">
        <f>WEEKNUM(PlanMasine[[#This Row],[Column2]],1)</f>
        <v>26</v>
      </c>
    </row>
    <row r="2052" spans="1:23" x14ac:dyDescent="0.25">
      <c r="A2052">
        <v>1016872</v>
      </c>
      <c r="B2052">
        <v>1</v>
      </c>
      <c r="C2052">
        <v>1016874</v>
      </c>
      <c r="D2052" t="s">
        <v>2021</v>
      </c>
      <c r="E2052">
        <v>12</v>
      </c>
      <c r="F2052">
        <v>1</v>
      </c>
      <c r="G2052">
        <v>0</v>
      </c>
      <c r="H2052">
        <v>0</v>
      </c>
      <c r="I2052" t="s">
        <v>5</v>
      </c>
      <c r="J2052" t="s">
        <v>570</v>
      </c>
      <c r="K2052" t="s">
        <v>2294</v>
      </c>
      <c r="L2052" s="3">
        <v>45852</v>
      </c>
      <c r="M20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052" s="3">
        <v>45838</v>
      </c>
      <c r="O2052" s="5">
        <f>IFERROR((PlanMasine[[#This Row],[Norma]]/PlanMasine[[#This Row],[Q]])*(PlanMasine[[#This Row],[Q]]/SUMIF(C:C,PlanMasine[[#This Row],[RN]],B:B)*PlanMasine[[#This Row],[KPLQ]]),0)</f>
        <v>12</v>
      </c>
      <c r="P2052">
        <v>199532</v>
      </c>
      <c r="Q2052">
        <f>COUNTIF(PROMJENA!A:A,PlanMasine[[#This Row],[KPL]]&amp;"-"&amp;PlanMasine[[#This Row],[RN]])</f>
        <v>0</v>
      </c>
      <c r="R2052">
        <f>IFERROR(INDEX(REDOSLIJED!A:A,MATCH(PlanMasine[[#This Row],[KPL]],REDOSLIJED!B:B,0)),MAX(REDOSLIJED!A:A)+1)</f>
        <v>45</v>
      </c>
      <c r="S2052" s="9">
        <f>SUM($M$2:M2052)</f>
        <v>8.4534722222223326</v>
      </c>
      <c r="T2052" s="3">
        <f>PlanMasine[[#This Row],[Datum SAS]]-1</f>
        <v>45837</v>
      </c>
      <c r="U2052">
        <f>WEEKDAY(PlanMasine[[#This Row],[ZAVRŠETAK MAŠINSKE]],2)</f>
        <v>7</v>
      </c>
      <c r="V2052" s="3">
        <f>IF(WEEKDAY(PlanMasine[[#This Row],[Datum SAS]]-1,2)=7,PlanMasine[[#This Row],[Datum SAS]]-3,PlanMasine[[#This Row],[Datum SAS]]-1)</f>
        <v>45835</v>
      </c>
      <c r="W2052">
        <f>WEEKNUM(PlanMasine[[#This Row],[Column2]],1)</f>
        <v>26</v>
      </c>
    </row>
    <row r="2053" spans="1:23" x14ac:dyDescent="0.25">
      <c r="A2053">
        <v>1016872</v>
      </c>
      <c r="B2053">
        <v>1</v>
      </c>
      <c r="C2053">
        <v>1016875</v>
      </c>
      <c r="D2053" t="s">
        <v>2023</v>
      </c>
      <c r="E2053">
        <v>20</v>
      </c>
      <c r="F2053">
        <v>1</v>
      </c>
      <c r="G2053">
        <v>0</v>
      </c>
      <c r="H2053">
        <v>0</v>
      </c>
      <c r="I2053" t="s">
        <v>5</v>
      </c>
      <c r="J2053" t="s">
        <v>570</v>
      </c>
      <c r="K2053" t="s">
        <v>2294</v>
      </c>
      <c r="L2053" s="3">
        <v>45852</v>
      </c>
      <c r="M20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053" s="3">
        <v>45838</v>
      </c>
      <c r="O2053" s="5">
        <f>IFERROR((PlanMasine[[#This Row],[Norma]]/PlanMasine[[#This Row],[Q]])*(PlanMasine[[#This Row],[Q]]/SUMIF(C:C,PlanMasine[[#This Row],[RN]],B:B)*PlanMasine[[#This Row],[KPLQ]]),0)</f>
        <v>20</v>
      </c>
      <c r="P2053">
        <v>199533</v>
      </c>
      <c r="Q2053">
        <f>COUNTIF(PROMJENA!A:A,PlanMasine[[#This Row],[KPL]]&amp;"-"&amp;PlanMasine[[#This Row],[RN]])</f>
        <v>0</v>
      </c>
      <c r="R2053">
        <f>IFERROR(INDEX(REDOSLIJED!A:A,MATCH(PlanMasine[[#This Row],[KPL]],REDOSLIJED!B:B,0)),MAX(REDOSLIJED!A:A)+1)</f>
        <v>45</v>
      </c>
      <c r="S2053" s="9">
        <f>SUM($M$2:M2053)</f>
        <v>8.4673611111112219</v>
      </c>
      <c r="T2053" s="3">
        <f>PlanMasine[[#This Row],[Datum SAS]]-1</f>
        <v>45837</v>
      </c>
      <c r="U2053">
        <f>WEEKDAY(PlanMasine[[#This Row],[ZAVRŠETAK MAŠINSKE]],2)</f>
        <v>7</v>
      </c>
      <c r="V2053" s="3">
        <f>IF(WEEKDAY(PlanMasine[[#This Row],[Datum SAS]]-1,2)=7,PlanMasine[[#This Row],[Datum SAS]]-3,PlanMasine[[#This Row],[Datum SAS]]-1)</f>
        <v>45835</v>
      </c>
      <c r="W2053">
        <f>WEEKNUM(PlanMasine[[#This Row],[Column2]],1)</f>
        <v>26</v>
      </c>
    </row>
    <row r="2054" spans="1:23" x14ac:dyDescent="0.25">
      <c r="A2054">
        <v>1016872</v>
      </c>
      <c r="B2054">
        <v>1</v>
      </c>
      <c r="C2054">
        <v>1016873</v>
      </c>
      <c r="D2054" t="s">
        <v>2022</v>
      </c>
      <c r="E2054">
        <v>12</v>
      </c>
      <c r="F2054">
        <v>1</v>
      </c>
      <c r="G2054">
        <v>0</v>
      </c>
      <c r="H2054">
        <v>0</v>
      </c>
      <c r="I2054" t="s">
        <v>5</v>
      </c>
      <c r="J2054" t="s">
        <v>570</v>
      </c>
      <c r="K2054" t="s">
        <v>2294</v>
      </c>
      <c r="L2054" s="3">
        <v>45852</v>
      </c>
      <c r="M20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054" s="3">
        <v>45838</v>
      </c>
      <c r="O2054" s="5">
        <f>IFERROR((PlanMasine[[#This Row],[Norma]]/PlanMasine[[#This Row],[Q]])*(PlanMasine[[#This Row],[Q]]/SUMIF(C:C,PlanMasine[[#This Row],[RN]],B:B)*PlanMasine[[#This Row],[KPLQ]]),0)</f>
        <v>12</v>
      </c>
      <c r="P2054">
        <v>199531</v>
      </c>
      <c r="Q2054">
        <f>COUNTIF(PROMJENA!A:A,PlanMasine[[#This Row],[KPL]]&amp;"-"&amp;PlanMasine[[#This Row],[RN]])</f>
        <v>0</v>
      </c>
      <c r="R2054">
        <f>IFERROR(INDEX(REDOSLIJED!A:A,MATCH(PlanMasine[[#This Row],[KPL]],REDOSLIJED!B:B,0)),MAX(REDOSLIJED!A:A)+1)</f>
        <v>45</v>
      </c>
      <c r="S2054" s="9">
        <f>SUM($M$2:M2054)</f>
        <v>8.4756944444445548</v>
      </c>
      <c r="T2054" s="3">
        <f>PlanMasine[[#This Row],[Datum SAS]]-1</f>
        <v>45837</v>
      </c>
      <c r="U2054">
        <f>WEEKDAY(PlanMasine[[#This Row],[ZAVRŠETAK MAŠINSKE]],2)</f>
        <v>7</v>
      </c>
      <c r="V2054" s="3">
        <f>IF(WEEKDAY(PlanMasine[[#This Row],[Datum SAS]]-1,2)=7,PlanMasine[[#This Row],[Datum SAS]]-3,PlanMasine[[#This Row],[Datum SAS]]-1)</f>
        <v>45835</v>
      </c>
      <c r="W2054">
        <f>WEEKNUM(PlanMasine[[#This Row],[Column2]],1)</f>
        <v>26</v>
      </c>
    </row>
    <row r="2055" spans="1:23" x14ac:dyDescent="0.25">
      <c r="A2055">
        <v>1016932</v>
      </c>
      <c r="B2055">
        <v>1</v>
      </c>
      <c r="C2055">
        <v>1016951</v>
      </c>
      <c r="D2055" t="s">
        <v>2027</v>
      </c>
      <c r="E2055">
        <v>72</v>
      </c>
      <c r="F2055">
        <v>12</v>
      </c>
      <c r="G2055">
        <v>0</v>
      </c>
      <c r="H2055">
        <v>0</v>
      </c>
      <c r="I2055" t="s">
        <v>5</v>
      </c>
      <c r="J2055" t="s">
        <v>570</v>
      </c>
      <c r="K2055" t="s">
        <v>2295</v>
      </c>
      <c r="L2055" s="3">
        <v>45852</v>
      </c>
      <c r="M20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055" s="3">
        <v>45838</v>
      </c>
      <c r="O2055" s="5">
        <f>IFERROR((PlanMasine[[#This Row],[Norma]]/PlanMasine[[#This Row],[Q]])*(PlanMasine[[#This Row],[Q]]/SUMIF(C:C,PlanMasine[[#This Row],[RN]],B:B)*PlanMasine[[#This Row],[KPLQ]]),0)</f>
        <v>24</v>
      </c>
      <c r="P2055">
        <v>199549</v>
      </c>
      <c r="Q2055">
        <f>COUNTIF(PROMJENA!A:A,PlanMasine[[#This Row],[KPL]]&amp;"-"&amp;PlanMasine[[#This Row],[RN]])</f>
        <v>0</v>
      </c>
      <c r="R2055">
        <f>IFERROR(INDEX(REDOSLIJED!A:A,MATCH(PlanMasine[[#This Row],[KPL]],REDOSLIJED!B:B,0)),MAX(REDOSLIJED!A:A)+1)</f>
        <v>45</v>
      </c>
      <c r="S2055" s="9">
        <f>SUM($M$2:M2055)</f>
        <v>8.4923611111112223</v>
      </c>
      <c r="T2055" s="3">
        <f>PlanMasine[[#This Row],[Datum SAS]]-1</f>
        <v>45837</v>
      </c>
      <c r="U2055">
        <f>WEEKDAY(PlanMasine[[#This Row],[ZAVRŠETAK MAŠINSKE]],2)</f>
        <v>7</v>
      </c>
      <c r="V2055" s="3">
        <f>IF(WEEKDAY(PlanMasine[[#This Row],[Datum SAS]]-1,2)=7,PlanMasine[[#This Row],[Datum SAS]]-3,PlanMasine[[#This Row],[Datum SAS]]-1)</f>
        <v>45835</v>
      </c>
      <c r="W2055">
        <f>WEEKNUM(PlanMasine[[#This Row],[Column2]],1)</f>
        <v>26</v>
      </c>
    </row>
    <row r="2056" spans="1:23" x14ac:dyDescent="0.25">
      <c r="A2056">
        <v>1016932</v>
      </c>
      <c r="B2056">
        <v>1</v>
      </c>
      <c r="C2056">
        <v>1016944</v>
      </c>
      <c r="D2056" t="s">
        <v>2029</v>
      </c>
      <c r="E2056">
        <v>30</v>
      </c>
      <c r="F2056">
        <v>3</v>
      </c>
      <c r="G2056">
        <v>0</v>
      </c>
      <c r="H2056">
        <v>0</v>
      </c>
      <c r="I2056" t="s">
        <v>5</v>
      </c>
      <c r="J2056" t="s">
        <v>570</v>
      </c>
      <c r="K2056" t="s">
        <v>2295</v>
      </c>
      <c r="L2056" s="3">
        <v>45852</v>
      </c>
      <c r="M20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56" s="3">
        <v>45838</v>
      </c>
      <c r="O2056" s="5">
        <f>IFERROR((PlanMasine[[#This Row],[Norma]]/PlanMasine[[#This Row],[Q]])*(PlanMasine[[#This Row],[Q]]/SUMIF(C:C,PlanMasine[[#This Row],[RN]],B:B)*PlanMasine[[#This Row],[KPLQ]]),0)</f>
        <v>10</v>
      </c>
      <c r="P2056">
        <v>199542</v>
      </c>
      <c r="Q2056">
        <f>COUNTIF(PROMJENA!A:A,PlanMasine[[#This Row],[KPL]]&amp;"-"&amp;PlanMasine[[#This Row],[RN]])</f>
        <v>0</v>
      </c>
      <c r="R2056">
        <f>IFERROR(INDEX(REDOSLIJED!A:A,MATCH(PlanMasine[[#This Row],[KPL]],REDOSLIJED!B:B,0)),MAX(REDOSLIJED!A:A)+1)</f>
        <v>45</v>
      </c>
      <c r="S2056" s="9">
        <f>SUM($M$2:M2056)</f>
        <v>8.4993055555556669</v>
      </c>
      <c r="T2056" s="3">
        <f>PlanMasine[[#This Row],[Datum SAS]]-1</f>
        <v>45837</v>
      </c>
      <c r="U2056">
        <f>WEEKDAY(PlanMasine[[#This Row],[ZAVRŠETAK MAŠINSKE]],2)</f>
        <v>7</v>
      </c>
      <c r="V2056" s="3">
        <f>IF(WEEKDAY(PlanMasine[[#This Row],[Datum SAS]]-1,2)=7,PlanMasine[[#This Row],[Datum SAS]]-3,PlanMasine[[#This Row],[Datum SAS]]-1)</f>
        <v>45835</v>
      </c>
      <c r="W2056">
        <f>WEEKNUM(PlanMasine[[#This Row],[Column2]],1)</f>
        <v>26</v>
      </c>
    </row>
    <row r="2057" spans="1:23" x14ac:dyDescent="0.25">
      <c r="A2057">
        <v>1016932</v>
      </c>
      <c r="B2057">
        <v>1</v>
      </c>
      <c r="C2057">
        <v>1016936</v>
      </c>
      <c r="D2057" t="s">
        <v>2019</v>
      </c>
      <c r="E2057">
        <v>24</v>
      </c>
      <c r="F2057">
        <v>3</v>
      </c>
      <c r="G2057">
        <v>0</v>
      </c>
      <c r="H2057">
        <v>0</v>
      </c>
      <c r="I2057" t="s">
        <v>5</v>
      </c>
      <c r="J2057" t="s">
        <v>570</v>
      </c>
      <c r="K2057" t="s">
        <v>2295</v>
      </c>
      <c r="L2057" s="3">
        <v>45852</v>
      </c>
      <c r="M20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57" s="3">
        <v>45838</v>
      </c>
      <c r="O2057" s="5">
        <f>IFERROR((PlanMasine[[#This Row],[Norma]]/PlanMasine[[#This Row],[Q]])*(PlanMasine[[#This Row],[Q]]/SUMIF(C:C,PlanMasine[[#This Row],[RN]],B:B)*PlanMasine[[#This Row],[KPLQ]]),0)</f>
        <v>8</v>
      </c>
      <c r="P2057">
        <v>199534</v>
      </c>
      <c r="Q2057">
        <f>COUNTIF(PROMJENA!A:A,PlanMasine[[#This Row],[KPL]]&amp;"-"&amp;PlanMasine[[#This Row],[RN]])</f>
        <v>0</v>
      </c>
      <c r="R2057">
        <f>IFERROR(INDEX(REDOSLIJED!A:A,MATCH(PlanMasine[[#This Row],[KPL]],REDOSLIJED!B:B,0)),MAX(REDOSLIJED!A:A)+1)</f>
        <v>45</v>
      </c>
      <c r="S2057" s="9">
        <f>SUM($M$2:M2057)</f>
        <v>8.5048611111112233</v>
      </c>
      <c r="T2057" s="3">
        <f>PlanMasine[[#This Row],[Datum SAS]]-1</f>
        <v>45837</v>
      </c>
      <c r="U2057">
        <f>WEEKDAY(PlanMasine[[#This Row],[ZAVRŠETAK MAŠINSKE]],2)</f>
        <v>7</v>
      </c>
      <c r="V2057" s="3">
        <f>IF(WEEKDAY(PlanMasine[[#This Row],[Datum SAS]]-1,2)=7,PlanMasine[[#This Row],[Datum SAS]]-3,PlanMasine[[#This Row],[Datum SAS]]-1)</f>
        <v>45835</v>
      </c>
      <c r="W2057">
        <f>WEEKNUM(PlanMasine[[#This Row],[Column2]],1)</f>
        <v>26</v>
      </c>
    </row>
    <row r="2058" spans="1:23" x14ac:dyDescent="0.25">
      <c r="A2058">
        <v>1016932</v>
      </c>
      <c r="B2058">
        <v>1</v>
      </c>
      <c r="C2058">
        <v>1016948</v>
      </c>
      <c r="D2058" t="s">
        <v>2028</v>
      </c>
      <c r="E2058">
        <v>42</v>
      </c>
      <c r="F2058">
        <v>6</v>
      </c>
      <c r="G2058">
        <v>0</v>
      </c>
      <c r="H2058">
        <v>0</v>
      </c>
      <c r="I2058" t="s">
        <v>5</v>
      </c>
      <c r="J2058" t="s">
        <v>570</v>
      </c>
      <c r="K2058" t="s">
        <v>2295</v>
      </c>
      <c r="L2058" s="3">
        <v>45852</v>
      </c>
      <c r="M20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058" s="3">
        <v>45838</v>
      </c>
      <c r="O2058" s="5">
        <f>IFERROR((PlanMasine[[#This Row],[Norma]]/PlanMasine[[#This Row],[Q]])*(PlanMasine[[#This Row],[Q]]/SUMIF(C:C,PlanMasine[[#This Row],[RN]],B:B)*PlanMasine[[#This Row],[KPLQ]]),0)</f>
        <v>14</v>
      </c>
      <c r="P2058">
        <v>199546</v>
      </c>
      <c r="Q2058">
        <f>COUNTIF(PROMJENA!A:A,PlanMasine[[#This Row],[KPL]]&amp;"-"&amp;PlanMasine[[#This Row],[RN]])</f>
        <v>0</v>
      </c>
      <c r="R2058">
        <f>IFERROR(INDEX(REDOSLIJED!A:A,MATCH(PlanMasine[[#This Row],[KPL]],REDOSLIJED!B:B,0)),MAX(REDOSLIJED!A:A)+1)</f>
        <v>45</v>
      </c>
      <c r="S2058" s="9">
        <f>SUM($M$2:M2058)</f>
        <v>8.5145833333334462</v>
      </c>
      <c r="T2058" s="3">
        <f>PlanMasine[[#This Row],[Datum SAS]]-1</f>
        <v>45837</v>
      </c>
      <c r="U2058">
        <f>WEEKDAY(PlanMasine[[#This Row],[ZAVRŠETAK MAŠINSKE]],2)</f>
        <v>7</v>
      </c>
      <c r="V2058" s="3">
        <f>IF(WEEKDAY(PlanMasine[[#This Row],[Datum SAS]]-1,2)=7,PlanMasine[[#This Row],[Datum SAS]]-3,PlanMasine[[#This Row],[Datum SAS]]-1)</f>
        <v>45835</v>
      </c>
      <c r="W2058">
        <f>WEEKNUM(PlanMasine[[#This Row],[Column2]],1)</f>
        <v>26</v>
      </c>
    </row>
    <row r="2059" spans="1:23" x14ac:dyDescent="0.25">
      <c r="A2059">
        <v>1016932</v>
      </c>
      <c r="B2059">
        <v>1</v>
      </c>
      <c r="C2059">
        <v>1016939</v>
      </c>
      <c r="D2059" t="s">
        <v>2025</v>
      </c>
      <c r="E2059">
        <v>30</v>
      </c>
      <c r="F2059">
        <v>6</v>
      </c>
      <c r="G2059">
        <v>0</v>
      </c>
      <c r="H2059">
        <v>0</v>
      </c>
      <c r="I2059" t="s">
        <v>5</v>
      </c>
      <c r="J2059" t="s">
        <v>570</v>
      </c>
      <c r="K2059" t="s">
        <v>2295</v>
      </c>
      <c r="L2059" s="3">
        <v>45852</v>
      </c>
      <c r="M20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59" s="3">
        <v>45838</v>
      </c>
      <c r="O2059" s="5">
        <f>IFERROR((PlanMasine[[#This Row],[Norma]]/PlanMasine[[#This Row],[Q]])*(PlanMasine[[#This Row],[Q]]/SUMIF(C:C,PlanMasine[[#This Row],[RN]],B:B)*PlanMasine[[#This Row],[KPLQ]]),0)</f>
        <v>10</v>
      </c>
      <c r="P2059">
        <v>199537</v>
      </c>
      <c r="Q2059">
        <f>COUNTIF(PROMJENA!A:A,PlanMasine[[#This Row],[KPL]]&amp;"-"&amp;PlanMasine[[#This Row],[RN]])</f>
        <v>0</v>
      </c>
      <c r="R2059">
        <f>IFERROR(INDEX(REDOSLIJED!A:A,MATCH(PlanMasine[[#This Row],[KPL]],REDOSLIJED!B:B,0)),MAX(REDOSLIJED!A:A)+1)</f>
        <v>45</v>
      </c>
      <c r="S2059" s="9">
        <f>SUM($M$2:M2059)</f>
        <v>8.5215277777778908</v>
      </c>
      <c r="T2059" s="3">
        <f>PlanMasine[[#This Row],[Datum SAS]]-1</f>
        <v>45837</v>
      </c>
      <c r="U2059">
        <f>WEEKDAY(PlanMasine[[#This Row],[ZAVRŠETAK MAŠINSKE]],2)</f>
        <v>7</v>
      </c>
      <c r="V2059" s="3">
        <f>IF(WEEKDAY(PlanMasine[[#This Row],[Datum SAS]]-1,2)=7,PlanMasine[[#This Row],[Datum SAS]]-3,PlanMasine[[#This Row],[Datum SAS]]-1)</f>
        <v>45835</v>
      </c>
      <c r="W2059">
        <f>WEEKNUM(PlanMasine[[#This Row],[Column2]],1)</f>
        <v>26</v>
      </c>
    </row>
    <row r="2060" spans="1:23" x14ac:dyDescent="0.25">
      <c r="A2060">
        <v>1016932</v>
      </c>
      <c r="B2060">
        <v>1</v>
      </c>
      <c r="C2060">
        <v>1016933</v>
      </c>
      <c r="D2060" t="s">
        <v>2022</v>
      </c>
      <c r="E2060">
        <v>36</v>
      </c>
      <c r="F2060">
        <v>3</v>
      </c>
      <c r="G2060">
        <v>0</v>
      </c>
      <c r="H2060">
        <v>0</v>
      </c>
      <c r="I2060" t="s">
        <v>5</v>
      </c>
      <c r="J2060" t="s">
        <v>570</v>
      </c>
      <c r="K2060" t="s">
        <v>2295</v>
      </c>
      <c r="L2060" s="3">
        <v>45852</v>
      </c>
      <c r="M20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060" s="3">
        <v>45838</v>
      </c>
      <c r="O2060" s="5">
        <f>IFERROR((PlanMasine[[#This Row],[Norma]]/PlanMasine[[#This Row],[Q]])*(PlanMasine[[#This Row],[Q]]/SUMIF(C:C,PlanMasine[[#This Row],[RN]],B:B)*PlanMasine[[#This Row],[KPLQ]]),0)</f>
        <v>12</v>
      </c>
      <c r="P2060">
        <v>199531</v>
      </c>
      <c r="Q2060">
        <f>COUNTIF(PROMJENA!A:A,PlanMasine[[#This Row],[KPL]]&amp;"-"&amp;PlanMasine[[#This Row],[RN]])</f>
        <v>0</v>
      </c>
      <c r="R2060">
        <f>IFERROR(INDEX(REDOSLIJED!A:A,MATCH(PlanMasine[[#This Row],[KPL]],REDOSLIJED!B:B,0)),MAX(REDOSLIJED!A:A)+1)</f>
        <v>45</v>
      </c>
      <c r="S2060" s="9">
        <f>SUM($M$2:M2060)</f>
        <v>8.5298611111112237</v>
      </c>
      <c r="T2060" s="3">
        <f>PlanMasine[[#This Row],[Datum SAS]]-1</f>
        <v>45837</v>
      </c>
      <c r="U2060">
        <f>WEEKDAY(PlanMasine[[#This Row],[ZAVRŠETAK MAŠINSKE]],2)</f>
        <v>7</v>
      </c>
      <c r="V2060" s="3">
        <f>IF(WEEKDAY(PlanMasine[[#This Row],[Datum SAS]]-1,2)=7,PlanMasine[[#This Row],[Datum SAS]]-3,PlanMasine[[#This Row],[Datum SAS]]-1)</f>
        <v>45835</v>
      </c>
      <c r="W2060">
        <f>WEEKNUM(PlanMasine[[#This Row],[Column2]],1)</f>
        <v>26</v>
      </c>
    </row>
    <row r="2061" spans="1:23" x14ac:dyDescent="0.25">
      <c r="A2061">
        <v>1016932</v>
      </c>
      <c r="B2061">
        <v>1</v>
      </c>
      <c r="C2061">
        <v>1016938</v>
      </c>
      <c r="D2061" t="s">
        <v>2024</v>
      </c>
      <c r="E2061">
        <v>48</v>
      </c>
      <c r="F2061">
        <v>12</v>
      </c>
      <c r="G2061">
        <v>0</v>
      </c>
      <c r="H2061">
        <v>0</v>
      </c>
      <c r="I2061" t="s">
        <v>5</v>
      </c>
      <c r="J2061" t="s">
        <v>570</v>
      </c>
      <c r="K2061" t="s">
        <v>2295</v>
      </c>
      <c r="L2061" s="3">
        <v>45852</v>
      </c>
      <c r="M20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061" s="3">
        <v>45838</v>
      </c>
      <c r="O2061" s="5">
        <f>IFERROR((PlanMasine[[#This Row],[Norma]]/PlanMasine[[#This Row],[Q]])*(PlanMasine[[#This Row],[Q]]/SUMIF(C:C,PlanMasine[[#This Row],[RN]],B:B)*PlanMasine[[#This Row],[KPLQ]]),0)</f>
        <v>16</v>
      </c>
      <c r="P2061">
        <v>199536</v>
      </c>
      <c r="Q2061">
        <f>COUNTIF(PROMJENA!A:A,PlanMasine[[#This Row],[KPL]]&amp;"-"&amp;PlanMasine[[#This Row],[RN]])</f>
        <v>0</v>
      </c>
      <c r="R2061">
        <f>IFERROR(INDEX(REDOSLIJED!A:A,MATCH(PlanMasine[[#This Row],[KPL]],REDOSLIJED!B:B,0)),MAX(REDOSLIJED!A:A)+1)</f>
        <v>45</v>
      </c>
      <c r="S2061" s="9">
        <f>SUM($M$2:M2061)</f>
        <v>8.5409722222223348</v>
      </c>
      <c r="T2061" s="3">
        <f>PlanMasine[[#This Row],[Datum SAS]]-1</f>
        <v>45837</v>
      </c>
      <c r="U2061">
        <f>WEEKDAY(PlanMasine[[#This Row],[ZAVRŠETAK MAŠINSKE]],2)</f>
        <v>7</v>
      </c>
      <c r="V2061" s="3">
        <f>IF(WEEKDAY(PlanMasine[[#This Row],[Datum SAS]]-1,2)=7,PlanMasine[[#This Row],[Datum SAS]]-3,PlanMasine[[#This Row],[Datum SAS]]-1)</f>
        <v>45835</v>
      </c>
      <c r="W2061">
        <f>WEEKNUM(PlanMasine[[#This Row],[Column2]],1)</f>
        <v>26</v>
      </c>
    </row>
    <row r="2062" spans="1:23" x14ac:dyDescent="0.25">
      <c r="A2062">
        <v>1016932</v>
      </c>
      <c r="B2062">
        <v>1</v>
      </c>
      <c r="C2062">
        <v>1016943</v>
      </c>
      <c r="D2062" t="s">
        <v>2026</v>
      </c>
      <c r="E2062">
        <v>18</v>
      </c>
      <c r="F2062">
        <v>3</v>
      </c>
      <c r="G2062">
        <v>0</v>
      </c>
      <c r="H2062">
        <v>0</v>
      </c>
      <c r="I2062" t="s">
        <v>5</v>
      </c>
      <c r="J2062" t="s">
        <v>570</v>
      </c>
      <c r="K2062" t="s">
        <v>2295</v>
      </c>
      <c r="L2062" s="3">
        <v>45852</v>
      </c>
      <c r="M20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062" s="3">
        <v>45838</v>
      </c>
      <c r="O2062" s="5">
        <f>IFERROR((PlanMasine[[#This Row],[Norma]]/PlanMasine[[#This Row],[Q]])*(PlanMasine[[#This Row],[Q]]/SUMIF(C:C,PlanMasine[[#This Row],[RN]],B:B)*PlanMasine[[#This Row],[KPLQ]]),0)</f>
        <v>6</v>
      </c>
      <c r="P2062">
        <v>199541</v>
      </c>
      <c r="Q2062">
        <f>COUNTIF(PROMJENA!A:A,PlanMasine[[#This Row],[KPL]]&amp;"-"&amp;PlanMasine[[#This Row],[RN]])</f>
        <v>0</v>
      </c>
      <c r="R2062">
        <f>IFERROR(INDEX(REDOSLIJED!A:A,MATCH(PlanMasine[[#This Row],[KPL]],REDOSLIJED!B:B,0)),MAX(REDOSLIJED!A:A)+1)</f>
        <v>45</v>
      </c>
      <c r="S2062" s="9">
        <f>SUM($M$2:M2062)</f>
        <v>8.5451388888890012</v>
      </c>
      <c r="T2062" s="3">
        <f>PlanMasine[[#This Row],[Datum SAS]]-1</f>
        <v>45837</v>
      </c>
      <c r="U2062">
        <f>WEEKDAY(PlanMasine[[#This Row],[ZAVRŠETAK MAŠINSKE]],2)</f>
        <v>7</v>
      </c>
      <c r="V2062" s="3">
        <f>IF(WEEKDAY(PlanMasine[[#This Row],[Datum SAS]]-1,2)=7,PlanMasine[[#This Row],[Datum SAS]]-3,PlanMasine[[#This Row],[Datum SAS]]-1)</f>
        <v>45835</v>
      </c>
      <c r="W2062">
        <f>WEEKNUM(PlanMasine[[#This Row],[Column2]],1)</f>
        <v>26</v>
      </c>
    </row>
    <row r="2063" spans="1:23" x14ac:dyDescent="0.25">
      <c r="A2063">
        <v>1016932</v>
      </c>
      <c r="B2063">
        <v>1</v>
      </c>
      <c r="C2063">
        <v>1016937</v>
      </c>
      <c r="D2063" t="s">
        <v>2030</v>
      </c>
      <c r="E2063">
        <v>30</v>
      </c>
      <c r="F2063">
        <v>3</v>
      </c>
      <c r="G2063">
        <v>0</v>
      </c>
      <c r="H2063">
        <v>0</v>
      </c>
      <c r="I2063" t="s">
        <v>5</v>
      </c>
      <c r="J2063" t="s">
        <v>570</v>
      </c>
      <c r="K2063" t="s">
        <v>2295</v>
      </c>
      <c r="L2063" s="3">
        <v>45852</v>
      </c>
      <c r="M20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63" s="3">
        <v>45838</v>
      </c>
      <c r="O2063" s="5">
        <f>IFERROR((PlanMasine[[#This Row],[Norma]]/PlanMasine[[#This Row],[Q]])*(PlanMasine[[#This Row],[Q]]/SUMIF(C:C,PlanMasine[[#This Row],[RN]],B:B)*PlanMasine[[#This Row],[KPLQ]]),0)</f>
        <v>10</v>
      </c>
      <c r="P2063">
        <v>199535</v>
      </c>
      <c r="Q2063">
        <f>COUNTIF(PROMJENA!A:A,PlanMasine[[#This Row],[KPL]]&amp;"-"&amp;PlanMasine[[#This Row],[RN]])</f>
        <v>0</v>
      </c>
      <c r="R2063">
        <f>IFERROR(INDEX(REDOSLIJED!A:A,MATCH(PlanMasine[[#This Row],[KPL]],REDOSLIJED!B:B,0)),MAX(REDOSLIJED!A:A)+1)</f>
        <v>45</v>
      </c>
      <c r="S2063" s="9">
        <f>SUM($M$2:M2063)</f>
        <v>8.5520833333334458</v>
      </c>
      <c r="T2063" s="3">
        <f>PlanMasine[[#This Row],[Datum SAS]]-1</f>
        <v>45837</v>
      </c>
      <c r="U2063">
        <f>WEEKDAY(PlanMasine[[#This Row],[ZAVRŠETAK MAŠINSKE]],2)</f>
        <v>7</v>
      </c>
      <c r="V2063" s="3">
        <f>IF(WEEKDAY(PlanMasine[[#This Row],[Datum SAS]]-1,2)=7,PlanMasine[[#This Row],[Datum SAS]]-3,PlanMasine[[#This Row],[Datum SAS]]-1)</f>
        <v>45835</v>
      </c>
      <c r="W2063">
        <f>WEEKNUM(PlanMasine[[#This Row],[Column2]],1)</f>
        <v>26</v>
      </c>
    </row>
    <row r="2064" spans="1:23" x14ac:dyDescent="0.25">
      <c r="A2064">
        <v>1016932</v>
      </c>
      <c r="B2064">
        <v>1</v>
      </c>
      <c r="C2064">
        <v>1016934</v>
      </c>
      <c r="D2064" t="s">
        <v>2021</v>
      </c>
      <c r="E2064">
        <v>36</v>
      </c>
      <c r="F2064">
        <v>3</v>
      </c>
      <c r="G2064">
        <v>0</v>
      </c>
      <c r="H2064">
        <v>0</v>
      </c>
      <c r="I2064" t="s">
        <v>5</v>
      </c>
      <c r="J2064" t="s">
        <v>570</v>
      </c>
      <c r="K2064" t="s">
        <v>2295</v>
      </c>
      <c r="L2064" s="3">
        <v>45852</v>
      </c>
      <c r="M20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064" s="3">
        <v>45838</v>
      </c>
      <c r="O2064" s="5">
        <f>IFERROR((PlanMasine[[#This Row],[Norma]]/PlanMasine[[#This Row],[Q]])*(PlanMasine[[#This Row],[Q]]/SUMIF(C:C,PlanMasine[[#This Row],[RN]],B:B)*PlanMasine[[#This Row],[KPLQ]]),0)</f>
        <v>12</v>
      </c>
      <c r="P2064">
        <v>199532</v>
      </c>
      <c r="Q2064">
        <f>COUNTIF(PROMJENA!A:A,PlanMasine[[#This Row],[KPL]]&amp;"-"&amp;PlanMasine[[#This Row],[RN]])</f>
        <v>0</v>
      </c>
      <c r="R2064">
        <f>IFERROR(INDEX(REDOSLIJED!A:A,MATCH(PlanMasine[[#This Row],[KPL]],REDOSLIJED!B:B,0)),MAX(REDOSLIJED!A:A)+1)</f>
        <v>45</v>
      </c>
      <c r="S2064" s="9">
        <f>SUM($M$2:M2064)</f>
        <v>8.5604166666667787</v>
      </c>
      <c r="T2064" s="3">
        <f>PlanMasine[[#This Row],[Datum SAS]]-1</f>
        <v>45837</v>
      </c>
      <c r="U2064">
        <f>WEEKDAY(PlanMasine[[#This Row],[ZAVRŠETAK MAŠINSKE]],2)</f>
        <v>7</v>
      </c>
      <c r="V2064" s="3">
        <f>IF(WEEKDAY(PlanMasine[[#This Row],[Datum SAS]]-1,2)=7,PlanMasine[[#This Row],[Datum SAS]]-3,PlanMasine[[#This Row],[Datum SAS]]-1)</f>
        <v>45835</v>
      </c>
      <c r="W2064">
        <f>WEEKNUM(PlanMasine[[#This Row],[Column2]],1)</f>
        <v>26</v>
      </c>
    </row>
    <row r="2065" spans="1:23" x14ac:dyDescent="0.25">
      <c r="A2065">
        <v>1016932</v>
      </c>
      <c r="B2065">
        <v>1</v>
      </c>
      <c r="C2065">
        <v>1016935</v>
      </c>
      <c r="D2065" t="s">
        <v>2023</v>
      </c>
      <c r="E2065">
        <v>60</v>
      </c>
      <c r="F2065">
        <v>3</v>
      </c>
      <c r="G2065">
        <v>0</v>
      </c>
      <c r="H2065">
        <v>0</v>
      </c>
      <c r="I2065" t="s">
        <v>5</v>
      </c>
      <c r="J2065" t="s">
        <v>570</v>
      </c>
      <c r="K2065" t="s">
        <v>2295</v>
      </c>
      <c r="L2065" s="3">
        <v>45852</v>
      </c>
      <c r="M20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065" s="3">
        <v>45838</v>
      </c>
      <c r="O2065" s="5">
        <f>IFERROR((PlanMasine[[#This Row],[Norma]]/PlanMasine[[#This Row],[Q]])*(PlanMasine[[#This Row],[Q]]/SUMIF(C:C,PlanMasine[[#This Row],[RN]],B:B)*PlanMasine[[#This Row],[KPLQ]]),0)</f>
        <v>20</v>
      </c>
      <c r="P2065">
        <v>199533</v>
      </c>
      <c r="Q2065">
        <f>COUNTIF(PROMJENA!A:A,PlanMasine[[#This Row],[KPL]]&amp;"-"&amp;PlanMasine[[#This Row],[RN]])</f>
        <v>0</v>
      </c>
      <c r="R2065">
        <f>IFERROR(INDEX(REDOSLIJED!A:A,MATCH(PlanMasine[[#This Row],[KPL]],REDOSLIJED!B:B,0)),MAX(REDOSLIJED!A:A)+1)</f>
        <v>45</v>
      </c>
      <c r="S2065" s="9">
        <f>SUM($M$2:M2065)</f>
        <v>8.574305555555668</v>
      </c>
      <c r="T2065" s="3">
        <f>PlanMasine[[#This Row],[Datum SAS]]-1</f>
        <v>45837</v>
      </c>
      <c r="U2065">
        <f>WEEKDAY(PlanMasine[[#This Row],[ZAVRŠETAK MAŠINSKE]],2)</f>
        <v>7</v>
      </c>
      <c r="V2065" s="3">
        <f>IF(WEEKDAY(PlanMasine[[#This Row],[Datum SAS]]-1,2)=7,PlanMasine[[#This Row],[Datum SAS]]-3,PlanMasine[[#This Row],[Datum SAS]]-1)</f>
        <v>45835</v>
      </c>
      <c r="W2065">
        <f>WEEKNUM(PlanMasine[[#This Row],[Column2]],1)</f>
        <v>26</v>
      </c>
    </row>
    <row r="2066" spans="1:23" x14ac:dyDescent="0.25">
      <c r="A2066">
        <v>1023802</v>
      </c>
      <c r="B2066">
        <v>1</v>
      </c>
      <c r="C2066">
        <v>1023823</v>
      </c>
      <c r="D2066" t="s">
        <v>2300</v>
      </c>
      <c r="E2066">
        <v>48</v>
      </c>
      <c r="F2066">
        <v>12</v>
      </c>
      <c r="G2066">
        <v>0</v>
      </c>
      <c r="H2066">
        <v>0</v>
      </c>
      <c r="I2066" t="s">
        <v>5</v>
      </c>
      <c r="J2066" t="s">
        <v>570</v>
      </c>
      <c r="K2066" t="s">
        <v>2297</v>
      </c>
      <c r="L2066" s="3">
        <v>45855</v>
      </c>
      <c r="M20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66" s="3">
        <v>45838</v>
      </c>
      <c r="O2066" s="5">
        <f>IFERROR((PlanMasine[[#This Row],[Norma]]/PlanMasine[[#This Row],[Q]])*(PlanMasine[[#This Row],[Q]]/SUMIF(C:C,PlanMasine[[#This Row],[RN]],B:B)*PlanMasine[[#This Row],[KPLQ]]),0)</f>
        <v>4</v>
      </c>
      <c r="P2066">
        <v>215946</v>
      </c>
      <c r="Q2066">
        <f>COUNTIF(PROMJENA!A:A,PlanMasine[[#This Row],[KPL]]&amp;"-"&amp;PlanMasine[[#This Row],[RN]])</f>
        <v>0</v>
      </c>
      <c r="R2066">
        <f>IFERROR(INDEX(REDOSLIJED!A:A,MATCH(PlanMasine[[#This Row],[KPL]],REDOSLIJED!B:B,0)),MAX(REDOSLIJED!A:A)+1)</f>
        <v>45</v>
      </c>
      <c r="S2066" s="9">
        <f>SUM($M$2:M2066)</f>
        <v>8.5770833333334462</v>
      </c>
      <c r="T2066" s="3">
        <f>PlanMasine[[#This Row],[Datum SAS]]-1</f>
        <v>45837</v>
      </c>
      <c r="U2066">
        <f>WEEKDAY(PlanMasine[[#This Row],[ZAVRŠETAK MAŠINSKE]],2)</f>
        <v>7</v>
      </c>
      <c r="V2066" s="3">
        <f>IF(WEEKDAY(PlanMasine[[#This Row],[Datum SAS]]-1,2)=7,PlanMasine[[#This Row],[Datum SAS]]-3,PlanMasine[[#This Row],[Datum SAS]]-1)</f>
        <v>45835</v>
      </c>
      <c r="W2066">
        <f>WEEKNUM(PlanMasine[[#This Row],[Column2]],1)</f>
        <v>26</v>
      </c>
    </row>
    <row r="2067" spans="1:23" x14ac:dyDescent="0.25">
      <c r="A2067">
        <v>1023802</v>
      </c>
      <c r="B2067">
        <v>1</v>
      </c>
      <c r="C2067">
        <v>1023818</v>
      </c>
      <c r="D2067" t="s">
        <v>2307</v>
      </c>
      <c r="E2067">
        <v>120</v>
      </c>
      <c r="F2067">
        <v>12</v>
      </c>
      <c r="G2067">
        <v>0</v>
      </c>
      <c r="H2067">
        <v>0</v>
      </c>
      <c r="I2067" t="s">
        <v>5</v>
      </c>
      <c r="J2067" t="s">
        <v>570</v>
      </c>
      <c r="K2067" t="s">
        <v>2297</v>
      </c>
      <c r="L2067" s="3">
        <v>45855</v>
      </c>
      <c r="M20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67" s="3">
        <v>45838</v>
      </c>
      <c r="O2067" s="5">
        <f>IFERROR((PlanMasine[[#This Row],[Norma]]/PlanMasine[[#This Row],[Q]])*(PlanMasine[[#This Row],[Q]]/SUMIF(C:C,PlanMasine[[#This Row],[RN]],B:B)*PlanMasine[[#This Row],[KPLQ]]),0)</f>
        <v>10</v>
      </c>
      <c r="P2067">
        <v>215940</v>
      </c>
      <c r="Q2067">
        <f>COUNTIF(PROMJENA!A:A,PlanMasine[[#This Row],[KPL]]&amp;"-"&amp;PlanMasine[[#This Row],[RN]])</f>
        <v>0</v>
      </c>
      <c r="R2067">
        <f>IFERROR(INDEX(REDOSLIJED!A:A,MATCH(PlanMasine[[#This Row],[KPL]],REDOSLIJED!B:B,0)),MAX(REDOSLIJED!A:A)+1)</f>
        <v>45</v>
      </c>
      <c r="S2067" s="9">
        <f>SUM($M$2:M2067)</f>
        <v>8.5840277777778908</v>
      </c>
      <c r="T2067" s="3">
        <f>PlanMasine[[#This Row],[Datum SAS]]-1</f>
        <v>45837</v>
      </c>
      <c r="U2067">
        <f>WEEKDAY(PlanMasine[[#This Row],[ZAVRŠETAK MAŠINSKE]],2)</f>
        <v>7</v>
      </c>
      <c r="V2067" s="3">
        <f>IF(WEEKDAY(PlanMasine[[#This Row],[Datum SAS]]-1,2)=7,PlanMasine[[#This Row],[Datum SAS]]-3,PlanMasine[[#This Row],[Datum SAS]]-1)</f>
        <v>45835</v>
      </c>
      <c r="W2067">
        <f>WEEKNUM(PlanMasine[[#This Row],[Column2]],1)</f>
        <v>26</v>
      </c>
    </row>
    <row r="2068" spans="1:23" x14ac:dyDescent="0.25">
      <c r="A2068">
        <v>1023802</v>
      </c>
      <c r="B2068">
        <v>1</v>
      </c>
      <c r="C2068">
        <v>1023833</v>
      </c>
      <c r="D2068" t="s">
        <v>2309</v>
      </c>
      <c r="E2068">
        <v>48</v>
      </c>
      <c r="F2068">
        <v>12</v>
      </c>
      <c r="G2068">
        <v>0</v>
      </c>
      <c r="H2068">
        <v>0</v>
      </c>
      <c r="I2068" t="s">
        <v>5</v>
      </c>
      <c r="J2068" t="s">
        <v>570</v>
      </c>
      <c r="K2068" t="s">
        <v>2297</v>
      </c>
      <c r="L2068" s="3">
        <v>45855</v>
      </c>
      <c r="M20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68" s="3">
        <v>45838</v>
      </c>
      <c r="O2068" s="5">
        <f>IFERROR((PlanMasine[[#This Row],[Norma]]/PlanMasine[[#This Row],[Q]])*(PlanMasine[[#This Row],[Q]]/SUMIF(C:C,PlanMasine[[#This Row],[RN]],B:B)*PlanMasine[[#This Row],[KPLQ]]),0)</f>
        <v>4</v>
      </c>
      <c r="P2068">
        <v>215956</v>
      </c>
      <c r="Q2068">
        <f>COUNTIF(PROMJENA!A:A,PlanMasine[[#This Row],[KPL]]&amp;"-"&amp;PlanMasine[[#This Row],[RN]])</f>
        <v>0</v>
      </c>
      <c r="R2068">
        <f>IFERROR(INDEX(REDOSLIJED!A:A,MATCH(PlanMasine[[#This Row],[KPL]],REDOSLIJED!B:B,0)),MAX(REDOSLIJED!A:A)+1)</f>
        <v>45</v>
      </c>
      <c r="S2068" s="9">
        <f>SUM($M$2:M2068)</f>
        <v>8.586805555555669</v>
      </c>
      <c r="T2068" s="3">
        <f>PlanMasine[[#This Row],[Datum SAS]]-1</f>
        <v>45837</v>
      </c>
      <c r="U2068">
        <f>WEEKDAY(PlanMasine[[#This Row],[ZAVRŠETAK MAŠINSKE]],2)</f>
        <v>7</v>
      </c>
      <c r="V2068" s="3">
        <f>IF(WEEKDAY(PlanMasine[[#This Row],[Datum SAS]]-1,2)=7,PlanMasine[[#This Row],[Datum SAS]]-3,PlanMasine[[#This Row],[Datum SAS]]-1)</f>
        <v>45835</v>
      </c>
      <c r="W2068">
        <f>WEEKNUM(PlanMasine[[#This Row],[Column2]],1)</f>
        <v>26</v>
      </c>
    </row>
    <row r="2069" spans="1:23" x14ac:dyDescent="0.25">
      <c r="A2069">
        <v>1023802</v>
      </c>
      <c r="B2069">
        <v>1</v>
      </c>
      <c r="C2069">
        <v>1023825</v>
      </c>
      <c r="D2069" t="s">
        <v>2301</v>
      </c>
      <c r="E2069">
        <v>96</v>
      </c>
      <c r="F2069">
        <v>12</v>
      </c>
      <c r="G2069">
        <v>0</v>
      </c>
      <c r="H2069">
        <v>0</v>
      </c>
      <c r="I2069" t="s">
        <v>5</v>
      </c>
      <c r="J2069" t="s">
        <v>570</v>
      </c>
      <c r="K2069" t="s">
        <v>2297</v>
      </c>
      <c r="L2069" s="3">
        <v>45855</v>
      </c>
      <c r="M20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69" s="3">
        <v>45838</v>
      </c>
      <c r="O2069" s="5">
        <f>IFERROR((PlanMasine[[#This Row],[Norma]]/PlanMasine[[#This Row],[Q]])*(PlanMasine[[#This Row],[Q]]/SUMIF(C:C,PlanMasine[[#This Row],[RN]],B:B)*PlanMasine[[#This Row],[KPLQ]]),0)</f>
        <v>8</v>
      </c>
      <c r="P2069">
        <v>215948</v>
      </c>
      <c r="Q2069">
        <f>COUNTIF(PROMJENA!A:A,PlanMasine[[#This Row],[KPL]]&amp;"-"&amp;PlanMasine[[#This Row],[RN]])</f>
        <v>0</v>
      </c>
      <c r="R2069">
        <f>IFERROR(INDEX(REDOSLIJED!A:A,MATCH(PlanMasine[[#This Row],[KPL]],REDOSLIJED!B:B,0)),MAX(REDOSLIJED!A:A)+1)</f>
        <v>45</v>
      </c>
      <c r="S2069" s="9">
        <f>SUM($M$2:M2069)</f>
        <v>8.5923611111112255</v>
      </c>
      <c r="T2069" s="3">
        <f>PlanMasine[[#This Row],[Datum SAS]]-1</f>
        <v>45837</v>
      </c>
      <c r="U2069">
        <f>WEEKDAY(PlanMasine[[#This Row],[ZAVRŠETAK MAŠINSKE]],2)</f>
        <v>7</v>
      </c>
      <c r="V2069" s="3">
        <f>IF(WEEKDAY(PlanMasine[[#This Row],[Datum SAS]]-1,2)=7,PlanMasine[[#This Row],[Datum SAS]]-3,PlanMasine[[#This Row],[Datum SAS]]-1)</f>
        <v>45835</v>
      </c>
      <c r="W2069">
        <f>WEEKNUM(PlanMasine[[#This Row],[Column2]],1)</f>
        <v>26</v>
      </c>
    </row>
    <row r="2070" spans="1:23" x14ac:dyDescent="0.25">
      <c r="A2070">
        <v>1023802</v>
      </c>
      <c r="B2070">
        <v>1</v>
      </c>
      <c r="C2070">
        <v>1023824</v>
      </c>
      <c r="D2070" t="s">
        <v>1865</v>
      </c>
      <c r="E2070">
        <v>24</v>
      </c>
      <c r="F2070">
        <v>12</v>
      </c>
      <c r="G2070">
        <v>0</v>
      </c>
      <c r="H2070">
        <v>0</v>
      </c>
      <c r="I2070" t="s">
        <v>5</v>
      </c>
      <c r="J2070" t="s">
        <v>570</v>
      </c>
      <c r="K2070" t="s">
        <v>2297</v>
      </c>
      <c r="L2070" s="3">
        <v>45855</v>
      </c>
      <c r="M20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070" s="3">
        <v>45838</v>
      </c>
      <c r="O2070" s="5">
        <f>IFERROR((PlanMasine[[#This Row],[Norma]]/PlanMasine[[#This Row],[Q]])*(PlanMasine[[#This Row],[Q]]/SUMIF(C:C,PlanMasine[[#This Row],[RN]],B:B)*PlanMasine[[#This Row],[KPLQ]]),0)</f>
        <v>2</v>
      </c>
      <c r="P2070">
        <v>215947</v>
      </c>
      <c r="Q2070">
        <f>COUNTIF(PROMJENA!A:A,PlanMasine[[#This Row],[KPL]]&amp;"-"&amp;PlanMasine[[#This Row],[RN]])</f>
        <v>0</v>
      </c>
      <c r="R2070">
        <f>IFERROR(INDEX(REDOSLIJED!A:A,MATCH(PlanMasine[[#This Row],[KPL]],REDOSLIJED!B:B,0)),MAX(REDOSLIJED!A:A)+1)</f>
        <v>45</v>
      </c>
      <c r="S2070" s="9">
        <f>SUM($M$2:M2070)</f>
        <v>8.5937500000001137</v>
      </c>
      <c r="T2070" s="3">
        <f>PlanMasine[[#This Row],[Datum SAS]]-1</f>
        <v>45837</v>
      </c>
      <c r="U2070">
        <f>WEEKDAY(PlanMasine[[#This Row],[ZAVRŠETAK MAŠINSKE]],2)</f>
        <v>7</v>
      </c>
      <c r="V2070" s="3">
        <f>IF(WEEKDAY(PlanMasine[[#This Row],[Datum SAS]]-1,2)=7,PlanMasine[[#This Row],[Datum SAS]]-3,PlanMasine[[#This Row],[Datum SAS]]-1)</f>
        <v>45835</v>
      </c>
      <c r="W2070">
        <f>WEEKNUM(PlanMasine[[#This Row],[Column2]],1)</f>
        <v>26</v>
      </c>
    </row>
    <row r="2071" spans="1:23" x14ac:dyDescent="0.25">
      <c r="A2071">
        <v>1023802</v>
      </c>
      <c r="B2071">
        <v>1</v>
      </c>
      <c r="C2071">
        <v>1023819</v>
      </c>
      <c r="D2071" t="s">
        <v>2298</v>
      </c>
      <c r="E2071">
        <v>120</v>
      </c>
      <c r="F2071">
        <v>12</v>
      </c>
      <c r="G2071">
        <v>0</v>
      </c>
      <c r="H2071">
        <v>0</v>
      </c>
      <c r="I2071" t="s">
        <v>5</v>
      </c>
      <c r="J2071" t="s">
        <v>570</v>
      </c>
      <c r="K2071" t="s">
        <v>2297</v>
      </c>
      <c r="L2071" s="3">
        <v>45855</v>
      </c>
      <c r="M20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71" s="3">
        <v>45838</v>
      </c>
      <c r="O2071" s="5">
        <f>IFERROR((PlanMasine[[#This Row],[Norma]]/PlanMasine[[#This Row],[Q]])*(PlanMasine[[#This Row],[Q]]/SUMIF(C:C,PlanMasine[[#This Row],[RN]],B:B)*PlanMasine[[#This Row],[KPLQ]]),0)</f>
        <v>10</v>
      </c>
      <c r="P2071">
        <v>215941</v>
      </c>
      <c r="Q2071">
        <f>COUNTIF(PROMJENA!A:A,PlanMasine[[#This Row],[KPL]]&amp;"-"&amp;PlanMasine[[#This Row],[RN]])</f>
        <v>0</v>
      </c>
      <c r="R2071">
        <f>IFERROR(INDEX(REDOSLIJED!A:A,MATCH(PlanMasine[[#This Row],[KPL]],REDOSLIJED!B:B,0)),MAX(REDOSLIJED!A:A)+1)</f>
        <v>45</v>
      </c>
      <c r="S2071" s="9">
        <f>SUM($M$2:M2071)</f>
        <v>8.6006944444445583</v>
      </c>
      <c r="T2071" s="3">
        <f>PlanMasine[[#This Row],[Datum SAS]]-1</f>
        <v>45837</v>
      </c>
      <c r="U2071">
        <f>WEEKDAY(PlanMasine[[#This Row],[ZAVRŠETAK MAŠINSKE]],2)</f>
        <v>7</v>
      </c>
      <c r="V2071" s="3">
        <f>IF(WEEKDAY(PlanMasine[[#This Row],[Datum SAS]]-1,2)=7,PlanMasine[[#This Row],[Datum SAS]]-3,PlanMasine[[#This Row],[Datum SAS]]-1)</f>
        <v>45835</v>
      </c>
      <c r="W2071">
        <f>WEEKNUM(PlanMasine[[#This Row],[Column2]],1)</f>
        <v>26</v>
      </c>
    </row>
    <row r="2072" spans="1:23" x14ac:dyDescent="0.25">
      <c r="A2072">
        <v>1023802</v>
      </c>
      <c r="B2072">
        <v>1</v>
      </c>
      <c r="C2072">
        <v>1023826</v>
      </c>
      <c r="D2072" t="s">
        <v>2302</v>
      </c>
      <c r="E2072">
        <v>48</v>
      </c>
      <c r="F2072">
        <v>12</v>
      </c>
      <c r="G2072">
        <v>0</v>
      </c>
      <c r="H2072">
        <v>0</v>
      </c>
      <c r="I2072" t="s">
        <v>5</v>
      </c>
      <c r="J2072" t="s">
        <v>570</v>
      </c>
      <c r="K2072" t="s">
        <v>2297</v>
      </c>
      <c r="L2072" s="3">
        <v>45855</v>
      </c>
      <c r="M20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72" s="3">
        <v>45838</v>
      </c>
      <c r="O2072" s="5">
        <f>IFERROR((PlanMasine[[#This Row],[Norma]]/PlanMasine[[#This Row],[Q]])*(PlanMasine[[#This Row],[Q]]/SUMIF(C:C,PlanMasine[[#This Row],[RN]],B:B)*PlanMasine[[#This Row],[KPLQ]]),0)</f>
        <v>4</v>
      </c>
      <c r="P2072">
        <v>215949</v>
      </c>
      <c r="Q2072">
        <f>COUNTIF(PROMJENA!A:A,PlanMasine[[#This Row],[KPL]]&amp;"-"&amp;PlanMasine[[#This Row],[RN]])</f>
        <v>0</v>
      </c>
      <c r="R2072">
        <f>IFERROR(INDEX(REDOSLIJED!A:A,MATCH(PlanMasine[[#This Row],[KPL]],REDOSLIJED!B:B,0)),MAX(REDOSLIJED!A:A)+1)</f>
        <v>45</v>
      </c>
      <c r="S2072" s="9">
        <f>SUM($M$2:M2072)</f>
        <v>8.6034722222223365</v>
      </c>
      <c r="T2072" s="3">
        <f>PlanMasine[[#This Row],[Datum SAS]]-1</f>
        <v>45837</v>
      </c>
      <c r="U2072">
        <f>WEEKDAY(PlanMasine[[#This Row],[ZAVRŠETAK MAŠINSKE]],2)</f>
        <v>7</v>
      </c>
      <c r="V2072" s="3">
        <f>IF(WEEKDAY(PlanMasine[[#This Row],[Datum SAS]]-1,2)=7,PlanMasine[[#This Row],[Datum SAS]]-3,PlanMasine[[#This Row],[Datum SAS]]-1)</f>
        <v>45835</v>
      </c>
      <c r="W2072">
        <f>WEEKNUM(PlanMasine[[#This Row],[Column2]],1)</f>
        <v>26</v>
      </c>
    </row>
    <row r="2073" spans="1:23" x14ac:dyDescent="0.25">
      <c r="A2073">
        <v>1023802</v>
      </c>
      <c r="B2073">
        <v>1</v>
      </c>
      <c r="C2073">
        <v>1023846</v>
      </c>
      <c r="D2073" t="s">
        <v>2299</v>
      </c>
      <c r="E2073">
        <v>12</v>
      </c>
      <c r="F2073">
        <v>12</v>
      </c>
      <c r="G2073">
        <v>0</v>
      </c>
      <c r="H2073">
        <v>0</v>
      </c>
      <c r="I2073" t="s">
        <v>5</v>
      </c>
      <c r="J2073" t="s">
        <v>570</v>
      </c>
      <c r="K2073" t="s">
        <v>2297</v>
      </c>
      <c r="L2073" s="3">
        <v>45855</v>
      </c>
      <c r="M20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073" s="3">
        <v>45838</v>
      </c>
      <c r="O2073" s="5">
        <f>IFERROR((PlanMasine[[#This Row],[Norma]]/PlanMasine[[#This Row],[Q]])*(PlanMasine[[#This Row],[Q]]/SUMIF(C:C,PlanMasine[[#This Row],[RN]],B:B)*PlanMasine[[#This Row],[KPLQ]]),0)</f>
        <v>1</v>
      </c>
      <c r="P2073">
        <v>215969</v>
      </c>
      <c r="Q2073">
        <f>COUNTIF(PROMJENA!A:A,PlanMasine[[#This Row],[KPL]]&amp;"-"&amp;PlanMasine[[#This Row],[RN]])</f>
        <v>0</v>
      </c>
      <c r="R2073">
        <f>IFERROR(INDEX(REDOSLIJED!A:A,MATCH(PlanMasine[[#This Row],[KPL]],REDOSLIJED!B:B,0)),MAX(REDOSLIJED!A:A)+1)</f>
        <v>45</v>
      </c>
      <c r="S2073" s="9">
        <f>SUM($M$2:M2073)</f>
        <v>8.6041666666667815</v>
      </c>
      <c r="T2073" s="3">
        <f>PlanMasine[[#This Row],[Datum SAS]]-1</f>
        <v>45837</v>
      </c>
      <c r="U2073">
        <f>WEEKDAY(PlanMasine[[#This Row],[ZAVRŠETAK MAŠINSKE]],2)</f>
        <v>7</v>
      </c>
      <c r="V2073" s="3">
        <f>IF(WEEKDAY(PlanMasine[[#This Row],[Datum SAS]]-1,2)=7,PlanMasine[[#This Row],[Datum SAS]]-3,PlanMasine[[#This Row],[Datum SAS]]-1)</f>
        <v>45835</v>
      </c>
      <c r="W2073">
        <f>WEEKNUM(PlanMasine[[#This Row],[Column2]],1)</f>
        <v>26</v>
      </c>
    </row>
    <row r="2074" spans="1:23" x14ac:dyDescent="0.25">
      <c r="A2074">
        <v>1023802</v>
      </c>
      <c r="B2074">
        <v>1</v>
      </c>
      <c r="C2074">
        <v>1023820</v>
      </c>
      <c r="D2074" t="s">
        <v>2306</v>
      </c>
      <c r="E2074">
        <v>48</v>
      </c>
      <c r="F2074">
        <v>12</v>
      </c>
      <c r="G2074">
        <v>0</v>
      </c>
      <c r="H2074">
        <v>0</v>
      </c>
      <c r="I2074" t="s">
        <v>5</v>
      </c>
      <c r="J2074" t="s">
        <v>570</v>
      </c>
      <c r="K2074" t="s">
        <v>2297</v>
      </c>
      <c r="L2074" s="3">
        <v>45855</v>
      </c>
      <c r="M20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74" s="3">
        <v>45838</v>
      </c>
      <c r="O2074" s="5">
        <f>IFERROR((PlanMasine[[#This Row],[Norma]]/PlanMasine[[#This Row],[Q]])*(PlanMasine[[#This Row],[Q]]/SUMIF(C:C,PlanMasine[[#This Row],[RN]],B:B)*PlanMasine[[#This Row],[KPLQ]]),0)</f>
        <v>4</v>
      </c>
      <c r="P2074">
        <v>215942</v>
      </c>
      <c r="Q2074">
        <f>COUNTIF(PROMJENA!A:A,PlanMasine[[#This Row],[KPL]]&amp;"-"&amp;PlanMasine[[#This Row],[RN]])</f>
        <v>0</v>
      </c>
      <c r="R2074">
        <f>IFERROR(INDEX(REDOSLIJED!A:A,MATCH(PlanMasine[[#This Row],[KPL]],REDOSLIJED!B:B,0)),MAX(REDOSLIJED!A:A)+1)</f>
        <v>45</v>
      </c>
      <c r="S2074" s="9">
        <f>SUM($M$2:M2074)</f>
        <v>8.6069444444445597</v>
      </c>
      <c r="T2074" s="3">
        <f>PlanMasine[[#This Row],[Datum SAS]]-1</f>
        <v>45837</v>
      </c>
      <c r="U2074">
        <f>WEEKDAY(PlanMasine[[#This Row],[ZAVRŠETAK MAŠINSKE]],2)</f>
        <v>7</v>
      </c>
      <c r="V2074" s="3">
        <f>IF(WEEKDAY(PlanMasine[[#This Row],[Datum SAS]]-1,2)=7,PlanMasine[[#This Row],[Datum SAS]]-3,PlanMasine[[#This Row],[Datum SAS]]-1)</f>
        <v>45835</v>
      </c>
      <c r="W2074">
        <f>WEEKNUM(PlanMasine[[#This Row],[Column2]],1)</f>
        <v>26</v>
      </c>
    </row>
    <row r="2075" spans="1:23" x14ac:dyDescent="0.25">
      <c r="A2075">
        <v>1023803</v>
      </c>
      <c r="B2075">
        <v>1</v>
      </c>
      <c r="C2075">
        <v>1023846</v>
      </c>
      <c r="D2075" t="s">
        <v>2299</v>
      </c>
      <c r="E2075">
        <v>12</v>
      </c>
      <c r="F2075">
        <v>12</v>
      </c>
      <c r="G2075">
        <v>0</v>
      </c>
      <c r="H2075">
        <v>0</v>
      </c>
      <c r="I2075" t="s">
        <v>5</v>
      </c>
      <c r="J2075" t="s">
        <v>570</v>
      </c>
      <c r="K2075" t="s">
        <v>2297</v>
      </c>
      <c r="L2075" s="3">
        <v>45855</v>
      </c>
      <c r="M20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075" s="3">
        <v>45838</v>
      </c>
      <c r="O2075" s="5">
        <f>IFERROR((PlanMasine[[#This Row],[Norma]]/PlanMasine[[#This Row],[Q]])*(PlanMasine[[#This Row],[Q]]/SUMIF(C:C,PlanMasine[[#This Row],[RN]],B:B)*PlanMasine[[#This Row],[KPLQ]]),0)</f>
        <v>1</v>
      </c>
      <c r="P2075">
        <v>215969</v>
      </c>
      <c r="Q2075">
        <f>COUNTIF(PROMJENA!A:A,PlanMasine[[#This Row],[KPL]]&amp;"-"&amp;PlanMasine[[#This Row],[RN]])</f>
        <v>0</v>
      </c>
      <c r="R2075">
        <f>IFERROR(INDEX(REDOSLIJED!A:A,MATCH(PlanMasine[[#This Row],[KPL]],REDOSLIJED!B:B,0)),MAX(REDOSLIJED!A:A)+1)</f>
        <v>45</v>
      </c>
      <c r="S2075" s="9">
        <f>SUM($M$2:M2075)</f>
        <v>8.6076388888890047</v>
      </c>
      <c r="T2075" s="3">
        <f>PlanMasine[[#This Row],[Datum SAS]]-1</f>
        <v>45837</v>
      </c>
      <c r="U2075">
        <f>WEEKDAY(PlanMasine[[#This Row],[ZAVRŠETAK MAŠINSKE]],2)</f>
        <v>7</v>
      </c>
      <c r="V2075" s="3">
        <f>IF(WEEKDAY(PlanMasine[[#This Row],[Datum SAS]]-1,2)=7,PlanMasine[[#This Row],[Datum SAS]]-3,PlanMasine[[#This Row],[Datum SAS]]-1)</f>
        <v>45835</v>
      </c>
      <c r="W2075">
        <f>WEEKNUM(PlanMasine[[#This Row],[Column2]],1)</f>
        <v>26</v>
      </c>
    </row>
    <row r="2076" spans="1:23" x14ac:dyDescent="0.25">
      <c r="A2076">
        <v>1023803</v>
      </c>
      <c r="B2076">
        <v>1</v>
      </c>
      <c r="C2076">
        <v>1023819</v>
      </c>
      <c r="D2076" t="s">
        <v>2298</v>
      </c>
      <c r="E2076">
        <v>120</v>
      </c>
      <c r="F2076">
        <v>12</v>
      </c>
      <c r="G2076">
        <v>0</v>
      </c>
      <c r="H2076">
        <v>0</v>
      </c>
      <c r="I2076" t="s">
        <v>5</v>
      </c>
      <c r="J2076" t="s">
        <v>570</v>
      </c>
      <c r="K2076" t="s">
        <v>2297</v>
      </c>
      <c r="L2076" s="3">
        <v>45855</v>
      </c>
      <c r="M20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76" s="3">
        <v>45838</v>
      </c>
      <c r="O2076" s="5">
        <f>IFERROR((PlanMasine[[#This Row],[Norma]]/PlanMasine[[#This Row],[Q]])*(PlanMasine[[#This Row],[Q]]/SUMIF(C:C,PlanMasine[[#This Row],[RN]],B:B)*PlanMasine[[#This Row],[KPLQ]]),0)</f>
        <v>10</v>
      </c>
      <c r="P2076">
        <v>215941</v>
      </c>
      <c r="Q2076">
        <f>COUNTIF(PROMJENA!A:A,PlanMasine[[#This Row],[KPL]]&amp;"-"&amp;PlanMasine[[#This Row],[RN]])</f>
        <v>0</v>
      </c>
      <c r="R2076">
        <f>IFERROR(INDEX(REDOSLIJED!A:A,MATCH(PlanMasine[[#This Row],[KPL]],REDOSLIJED!B:B,0)),MAX(REDOSLIJED!A:A)+1)</f>
        <v>45</v>
      </c>
      <c r="S2076" s="9">
        <f>SUM($M$2:M2076)</f>
        <v>8.6145833333334494</v>
      </c>
      <c r="T2076" s="3">
        <f>PlanMasine[[#This Row],[Datum SAS]]-1</f>
        <v>45837</v>
      </c>
      <c r="U2076">
        <f>WEEKDAY(PlanMasine[[#This Row],[ZAVRŠETAK MAŠINSKE]],2)</f>
        <v>7</v>
      </c>
      <c r="V2076" s="3">
        <f>IF(WEEKDAY(PlanMasine[[#This Row],[Datum SAS]]-1,2)=7,PlanMasine[[#This Row],[Datum SAS]]-3,PlanMasine[[#This Row],[Datum SAS]]-1)</f>
        <v>45835</v>
      </c>
      <c r="W2076">
        <f>WEEKNUM(PlanMasine[[#This Row],[Column2]],1)</f>
        <v>26</v>
      </c>
    </row>
    <row r="2077" spans="1:23" x14ac:dyDescent="0.25">
      <c r="A2077">
        <v>1023803</v>
      </c>
      <c r="B2077">
        <v>1</v>
      </c>
      <c r="C2077">
        <v>1023824</v>
      </c>
      <c r="D2077" t="s">
        <v>1865</v>
      </c>
      <c r="E2077">
        <v>24</v>
      </c>
      <c r="F2077">
        <v>12</v>
      </c>
      <c r="G2077">
        <v>0</v>
      </c>
      <c r="H2077">
        <v>0</v>
      </c>
      <c r="I2077" t="s">
        <v>5</v>
      </c>
      <c r="J2077" t="s">
        <v>570</v>
      </c>
      <c r="K2077" t="s">
        <v>2297</v>
      </c>
      <c r="L2077" s="3">
        <v>45855</v>
      </c>
      <c r="M20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077" s="3">
        <v>45838</v>
      </c>
      <c r="O2077" s="5">
        <f>IFERROR((PlanMasine[[#This Row],[Norma]]/PlanMasine[[#This Row],[Q]])*(PlanMasine[[#This Row],[Q]]/SUMIF(C:C,PlanMasine[[#This Row],[RN]],B:B)*PlanMasine[[#This Row],[KPLQ]]),0)</f>
        <v>2</v>
      </c>
      <c r="P2077">
        <v>215947</v>
      </c>
      <c r="Q2077">
        <f>COUNTIF(PROMJENA!A:A,PlanMasine[[#This Row],[KPL]]&amp;"-"&amp;PlanMasine[[#This Row],[RN]])</f>
        <v>0</v>
      </c>
      <c r="R2077">
        <f>IFERROR(INDEX(REDOSLIJED!A:A,MATCH(PlanMasine[[#This Row],[KPL]],REDOSLIJED!B:B,0)),MAX(REDOSLIJED!A:A)+1)</f>
        <v>45</v>
      </c>
      <c r="S2077" s="9">
        <f>SUM($M$2:M2077)</f>
        <v>8.6159722222223376</v>
      </c>
      <c r="T2077" s="3">
        <f>PlanMasine[[#This Row],[Datum SAS]]-1</f>
        <v>45837</v>
      </c>
      <c r="U2077">
        <f>WEEKDAY(PlanMasine[[#This Row],[ZAVRŠETAK MAŠINSKE]],2)</f>
        <v>7</v>
      </c>
      <c r="V2077" s="3">
        <f>IF(WEEKDAY(PlanMasine[[#This Row],[Datum SAS]]-1,2)=7,PlanMasine[[#This Row],[Datum SAS]]-3,PlanMasine[[#This Row],[Datum SAS]]-1)</f>
        <v>45835</v>
      </c>
      <c r="W2077">
        <f>WEEKNUM(PlanMasine[[#This Row],[Column2]],1)</f>
        <v>26</v>
      </c>
    </row>
    <row r="2078" spans="1:23" x14ac:dyDescent="0.25">
      <c r="A2078">
        <v>1023803</v>
      </c>
      <c r="B2078">
        <v>1</v>
      </c>
      <c r="C2078">
        <v>1023826</v>
      </c>
      <c r="D2078" t="s">
        <v>2302</v>
      </c>
      <c r="E2078">
        <v>48</v>
      </c>
      <c r="F2078">
        <v>12</v>
      </c>
      <c r="G2078">
        <v>0</v>
      </c>
      <c r="H2078">
        <v>0</v>
      </c>
      <c r="I2078" t="s">
        <v>5</v>
      </c>
      <c r="J2078" t="s">
        <v>570</v>
      </c>
      <c r="K2078" t="s">
        <v>2297</v>
      </c>
      <c r="L2078" s="3">
        <v>45855</v>
      </c>
      <c r="M20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78" s="3">
        <v>45838</v>
      </c>
      <c r="O2078" s="5">
        <f>IFERROR((PlanMasine[[#This Row],[Norma]]/PlanMasine[[#This Row],[Q]])*(PlanMasine[[#This Row],[Q]]/SUMIF(C:C,PlanMasine[[#This Row],[RN]],B:B)*PlanMasine[[#This Row],[KPLQ]]),0)</f>
        <v>4</v>
      </c>
      <c r="P2078">
        <v>215949</v>
      </c>
      <c r="Q2078">
        <f>COUNTIF(PROMJENA!A:A,PlanMasine[[#This Row],[KPL]]&amp;"-"&amp;PlanMasine[[#This Row],[RN]])</f>
        <v>0</v>
      </c>
      <c r="R2078">
        <f>IFERROR(INDEX(REDOSLIJED!A:A,MATCH(PlanMasine[[#This Row],[KPL]],REDOSLIJED!B:B,0)),MAX(REDOSLIJED!A:A)+1)</f>
        <v>45</v>
      </c>
      <c r="S2078" s="9">
        <f>SUM($M$2:M2078)</f>
        <v>8.6187500000001158</v>
      </c>
      <c r="T2078" s="3">
        <f>PlanMasine[[#This Row],[Datum SAS]]-1</f>
        <v>45837</v>
      </c>
      <c r="U2078">
        <f>WEEKDAY(PlanMasine[[#This Row],[ZAVRŠETAK MAŠINSKE]],2)</f>
        <v>7</v>
      </c>
      <c r="V2078" s="3">
        <f>IF(WEEKDAY(PlanMasine[[#This Row],[Datum SAS]]-1,2)=7,PlanMasine[[#This Row],[Datum SAS]]-3,PlanMasine[[#This Row],[Datum SAS]]-1)</f>
        <v>45835</v>
      </c>
      <c r="W2078">
        <f>WEEKNUM(PlanMasine[[#This Row],[Column2]],1)</f>
        <v>26</v>
      </c>
    </row>
    <row r="2079" spans="1:23" x14ac:dyDescent="0.25">
      <c r="A2079">
        <v>1023803</v>
      </c>
      <c r="B2079">
        <v>1</v>
      </c>
      <c r="C2079">
        <v>1023820</v>
      </c>
      <c r="D2079" t="s">
        <v>2306</v>
      </c>
      <c r="E2079">
        <v>48</v>
      </c>
      <c r="F2079">
        <v>12</v>
      </c>
      <c r="G2079">
        <v>0</v>
      </c>
      <c r="H2079">
        <v>0</v>
      </c>
      <c r="I2079" t="s">
        <v>5</v>
      </c>
      <c r="J2079" t="s">
        <v>570</v>
      </c>
      <c r="K2079" t="s">
        <v>2297</v>
      </c>
      <c r="L2079" s="3">
        <v>45855</v>
      </c>
      <c r="M20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79" s="3">
        <v>45838</v>
      </c>
      <c r="O2079" s="5">
        <f>IFERROR((PlanMasine[[#This Row],[Norma]]/PlanMasine[[#This Row],[Q]])*(PlanMasine[[#This Row],[Q]]/SUMIF(C:C,PlanMasine[[#This Row],[RN]],B:B)*PlanMasine[[#This Row],[KPLQ]]),0)</f>
        <v>4</v>
      </c>
      <c r="P2079">
        <v>215942</v>
      </c>
      <c r="Q2079">
        <f>COUNTIF(PROMJENA!A:A,PlanMasine[[#This Row],[KPL]]&amp;"-"&amp;PlanMasine[[#This Row],[RN]])</f>
        <v>0</v>
      </c>
      <c r="R2079">
        <f>IFERROR(INDEX(REDOSLIJED!A:A,MATCH(PlanMasine[[#This Row],[KPL]],REDOSLIJED!B:B,0)),MAX(REDOSLIJED!A:A)+1)</f>
        <v>45</v>
      </c>
      <c r="S2079" s="9">
        <f>SUM($M$2:M2079)</f>
        <v>8.621527777777894</v>
      </c>
      <c r="T2079" s="3">
        <f>PlanMasine[[#This Row],[Datum SAS]]-1</f>
        <v>45837</v>
      </c>
      <c r="U2079">
        <f>WEEKDAY(PlanMasine[[#This Row],[ZAVRŠETAK MAŠINSKE]],2)</f>
        <v>7</v>
      </c>
      <c r="V2079" s="3">
        <f>IF(WEEKDAY(PlanMasine[[#This Row],[Datum SAS]]-1,2)=7,PlanMasine[[#This Row],[Datum SAS]]-3,PlanMasine[[#This Row],[Datum SAS]]-1)</f>
        <v>45835</v>
      </c>
      <c r="W2079">
        <f>WEEKNUM(PlanMasine[[#This Row],[Column2]],1)</f>
        <v>26</v>
      </c>
    </row>
    <row r="2080" spans="1:23" x14ac:dyDescent="0.25">
      <c r="A2080">
        <v>1023803</v>
      </c>
      <c r="B2080">
        <v>1</v>
      </c>
      <c r="C2080">
        <v>1023818</v>
      </c>
      <c r="D2080" t="s">
        <v>2307</v>
      </c>
      <c r="E2080">
        <v>120</v>
      </c>
      <c r="F2080">
        <v>12</v>
      </c>
      <c r="G2080">
        <v>0</v>
      </c>
      <c r="H2080">
        <v>0</v>
      </c>
      <c r="I2080" t="s">
        <v>5</v>
      </c>
      <c r="J2080" t="s">
        <v>570</v>
      </c>
      <c r="K2080" t="s">
        <v>2297</v>
      </c>
      <c r="L2080" s="3">
        <v>45855</v>
      </c>
      <c r="M20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80" s="3">
        <v>45838</v>
      </c>
      <c r="O2080" s="5">
        <f>IFERROR((PlanMasine[[#This Row],[Norma]]/PlanMasine[[#This Row],[Q]])*(PlanMasine[[#This Row],[Q]]/SUMIF(C:C,PlanMasine[[#This Row],[RN]],B:B)*PlanMasine[[#This Row],[KPLQ]]),0)</f>
        <v>10</v>
      </c>
      <c r="P2080">
        <v>215940</v>
      </c>
      <c r="Q2080">
        <f>COUNTIF(PROMJENA!A:A,PlanMasine[[#This Row],[KPL]]&amp;"-"&amp;PlanMasine[[#This Row],[RN]])</f>
        <v>0</v>
      </c>
      <c r="R2080">
        <f>IFERROR(INDEX(REDOSLIJED!A:A,MATCH(PlanMasine[[#This Row],[KPL]],REDOSLIJED!B:B,0)),MAX(REDOSLIJED!A:A)+1)</f>
        <v>45</v>
      </c>
      <c r="S2080" s="9">
        <f>SUM($M$2:M2080)</f>
        <v>8.6284722222223387</v>
      </c>
      <c r="T2080" s="3">
        <f>PlanMasine[[#This Row],[Datum SAS]]-1</f>
        <v>45837</v>
      </c>
      <c r="U2080">
        <f>WEEKDAY(PlanMasine[[#This Row],[ZAVRŠETAK MAŠINSKE]],2)</f>
        <v>7</v>
      </c>
      <c r="V2080" s="3">
        <f>IF(WEEKDAY(PlanMasine[[#This Row],[Datum SAS]]-1,2)=7,PlanMasine[[#This Row],[Datum SAS]]-3,PlanMasine[[#This Row],[Datum SAS]]-1)</f>
        <v>45835</v>
      </c>
      <c r="W2080">
        <f>WEEKNUM(PlanMasine[[#This Row],[Column2]],1)</f>
        <v>26</v>
      </c>
    </row>
    <row r="2081" spans="1:23" x14ac:dyDescent="0.25">
      <c r="A2081">
        <v>1023803</v>
      </c>
      <c r="B2081">
        <v>1</v>
      </c>
      <c r="C2081">
        <v>1023833</v>
      </c>
      <c r="D2081" t="s">
        <v>2309</v>
      </c>
      <c r="E2081">
        <v>48</v>
      </c>
      <c r="F2081">
        <v>12</v>
      </c>
      <c r="G2081">
        <v>0</v>
      </c>
      <c r="H2081">
        <v>0</v>
      </c>
      <c r="I2081" t="s">
        <v>5</v>
      </c>
      <c r="J2081" t="s">
        <v>570</v>
      </c>
      <c r="K2081" t="s">
        <v>2297</v>
      </c>
      <c r="L2081" s="3">
        <v>45855</v>
      </c>
      <c r="M20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81" s="3">
        <v>45838</v>
      </c>
      <c r="O2081" s="5">
        <f>IFERROR((PlanMasine[[#This Row],[Norma]]/PlanMasine[[#This Row],[Q]])*(PlanMasine[[#This Row],[Q]]/SUMIF(C:C,PlanMasine[[#This Row],[RN]],B:B)*PlanMasine[[#This Row],[KPLQ]]),0)</f>
        <v>4</v>
      </c>
      <c r="P2081">
        <v>215956</v>
      </c>
      <c r="Q2081">
        <f>COUNTIF(PROMJENA!A:A,PlanMasine[[#This Row],[KPL]]&amp;"-"&amp;PlanMasine[[#This Row],[RN]])</f>
        <v>0</v>
      </c>
      <c r="R2081">
        <f>IFERROR(INDEX(REDOSLIJED!A:A,MATCH(PlanMasine[[#This Row],[KPL]],REDOSLIJED!B:B,0)),MAX(REDOSLIJED!A:A)+1)</f>
        <v>45</v>
      </c>
      <c r="S2081" s="9">
        <f>SUM($M$2:M2081)</f>
        <v>8.6312500000001169</v>
      </c>
      <c r="T2081" s="3">
        <f>PlanMasine[[#This Row],[Datum SAS]]-1</f>
        <v>45837</v>
      </c>
      <c r="U2081">
        <f>WEEKDAY(PlanMasine[[#This Row],[ZAVRŠETAK MAŠINSKE]],2)</f>
        <v>7</v>
      </c>
      <c r="V2081" s="3">
        <f>IF(WEEKDAY(PlanMasine[[#This Row],[Datum SAS]]-1,2)=7,PlanMasine[[#This Row],[Datum SAS]]-3,PlanMasine[[#This Row],[Datum SAS]]-1)</f>
        <v>45835</v>
      </c>
      <c r="W2081">
        <f>WEEKNUM(PlanMasine[[#This Row],[Column2]],1)</f>
        <v>26</v>
      </c>
    </row>
    <row r="2082" spans="1:23" x14ac:dyDescent="0.25">
      <c r="A2082">
        <v>1023803</v>
      </c>
      <c r="B2082">
        <v>1</v>
      </c>
      <c r="C2082">
        <v>1023823</v>
      </c>
      <c r="D2082" t="s">
        <v>2300</v>
      </c>
      <c r="E2082">
        <v>48</v>
      </c>
      <c r="F2082">
        <v>12</v>
      </c>
      <c r="G2082">
        <v>0</v>
      </c>
      <c r="H2082">
        <v>0</v>
      </c>
      <c r="I2082" t="s">
        <v>5</v>
      </c>
      <c r="J2082" t="s">
        <v>570</v>
      </c>
      <c r="K2082" t="s">
        <v>2297</v>
      </c>
      <c r="L2082" s="3">
        <v>45855</v>
      </c>
      <c r="M20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82" s="3">
        <v>45838</v>
      </c>
      <c r="O2082" s="5">
        <f>IFERROR((PlanMasine[[#This Row],[Norma]]/PlanMasine[[#This Row],[Q]])*(PlanMasine[[#This Row],[Q]]/SUMIF(C:C,PlanMasine[[#This Row],[RN]],B:B)*PlanMasine[[#This Row],[KPLQ]]),0)</f>
        <v>4</v>
      </c>
      <c r="P2082">
        <v>215946</v>
      </c>
      <c r="Q2082">
        <f>COUNTIF(PROMJENA!A:A,PlanMasine[[#This Row],[KPL]]&amp;"-"&amp;PlanMasine[[#This Row],[RN]])</f>
        <v>0</v>
      </c>
      <c r="R2082">
        <f>IFERROR(INDEX(REDOSLIJED!A:A,MATCH(PlanMasine[[#This Row],[KPL]],REDOSLIJED!B:B,0)),MAX(REDOSLIJED!A:A)+1)</f>
        <v>45</v>
      </c>
      <c r="S2082" s="9">
        <f>SUM($M$2:M2082)</f>
        <v>8.6340277777778951</v>
      </c>
      <c r="T2082" s="3">
        <f>PlanMasine[[#This Row],[Datum SAS]]-1</f>
        <v>45837</v>
      </c>
      <c r="U2082">
        <f>WEEKDAY(PlanMasine[[#This Row],[ZAVRŠETAK MAŠINSKE]],2)</f>
        <v>7</v>
      </c>
      <c r="V2082" s="3">
        <f>IF(WEEKDAY(PlanMasine[[#This Row],[Datum SAS]]-1,2)=7,PlanMasine[[#This Row],[Datum SAS]]-3,PlanMasine[[#This Row],[Datum SAS]]-1)</f>
        <v>45835</v>
      </c>
      <c r="W2082">
        <f>WEEKNUM(PlanMasine[[#This Row],[Column2]],1)</f>
        <v>26</v>
      </c>
    </row>
    <row r="2083" spans="1:23" x14ac:dyDescent="0.25">
      <c r="A2083">
        <v>1023803</v>
      </c>
      <c r="B2083">
        <v>1</v>
      </c>
      <c r="C2083">
        <v>1023825</v>
      </c>
      <c r="D2083" t="s">
        <v>2301</v>
      </c>
      <c r="E2083">
        <v>96</v>
      </c>
      <c r="F2083">
        <v>12</v>
      </c>
      <c r="G2083">
        <v>0</v>
      </c>
      <c r="H2083">
        <v>0</v>
      </c>
      <c r="I2083" t="s">
        <v>5</v>
      </c>
      <c r="J2083" t="s">
        <v>570</v>
      </c>
      <c r="K2083" t="s">
        <v>2297</v>
      </c>
      <c r="L2083" s="3">
        <v>45855</v>
      </c>
      <c r="M20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83" s="3">
        <v>45838</v>
      </c>
      <c r="O2083" s="5">
        <f>IFERROR((PlanMasine[[#This Row],[Norma]]/PlanMasine[[#This Row],[Q]])*(PlanMasine[[#This Row],[Q]]/SUMIF(C:C,PlanMasine[[#This Row],[RN]],B:B)*PlanMasine[[#This Row],[KPLQ]]),0)</f>
        <v>8</v>
      </c>
      <c r="P2083">
        <v>215948</v>
      </c>
      <c r="Q2083">
        <f>COUNTIF(PROMJENA!A:A,PlanMasine[[#This Row],[KPL]]&amp;"-"&amp;PlanMasine[[#This Row],[RN]])</f>
        <v>0</v>
      </c>
      <c r="R2083">
        <f>IFERROR(INDEX(REDOSLIJED!A:A,MATCH(PlanMasine[[#This Row],[KPL]],REDOSLIJED!B:B,0)),MAX(REDOSLIJED!A:A)+1)</f>
        <v>45</v>
      </c>
      <c r="S2083" s="9">
        <f>SUM($M$2:M2083)</f>
        <v>8.6395833333334515</v>
      </c>
      <c r="T2083" s="3">
        <f>PlanMasine[[#This Row],[Datum SAS]]-1</f>
        <v>45837</v>
      </c>
      <c r="U2083">
        <f>WEEKDAY(PlanMasine[[#This Row],[ZAVRŠETAK MAŠINSKE]],2)</f>
        <v>7</v>
      </c>
      <c r="V2083" s="3">
        <f>IF(WEEKDAY(PlanMasine[[#This Row],[Datum SAS]]-1,2)=7,PlanMasine[[#This Row],[Datum SAS]]-3,PlanMasine[[#This Row],[Datum SAS]]-1)</f>
        <v>45835</v>
      </c>
      <c r="W2083">
        <f>WEEKNUM(PlanMasine[[#This Row],[Column2]],1)</f>
        <v>26</v>
      </c>
    </row>
    <row r="2084" spans="1:23" x14ac:dyDescent="0.25">
      <c r="A2084">
        <v>1023804</v>
      </c>
      <c r="B2084">
        <v>1</v>
      </c>
      <c r="C2084">
        <v>1023820</v>
      </c>
      <c r="D2084" t="s">
        <v>2306</v>
      </c>
      <c r="E2084">
        <v>48</v>
      </c>
      <c r="F2084">
        <v>12</v>
      </c>
      <c r="G2084">
        <v>0</v>
      </c>
      <c r="H2084">
        <v>0</v>
      </c>
      <c r="I2084" t="s">
        <v>5</v>
      </c>
      <c r="J2084" t="s">
        <v>570</v>
      </c>
      <c r="K2084" t="s">
        <v>2297</v>
      </c>
      <c r="L2084" s="3">
        <v>45855</v>
      </c>
      <c r="M20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84" s="3">
        <v>45838</v>
      </c>
      <c r="O2084" s="5">
        <f>IFERROR((PlanMasine[[#This Row],[Norma]]/PlanMasine[[#This Row],[Q]])*(PlanMasine[[#This Row],[Q]]/SUMIF(C:C,PlanMasine[[#This Row],[RN]],B:B)*PlanMasine[[#This Row],[KPLQ]]),0)</f>
        <v>4</v>
      </c>
      <c r="P2084">
        <v>215942</v>
      </c>
      <c r="Q2084">
        <f>COUNTIF(PROMJENA!A:A,PlanMasine[[#This Row],[KPL]]&amp;"-"&amp;PlanMasine[[#This Row],[RN]])</f>
        <v>0</v>
      </c>
      <c r="R2084">
        <f>IFERROR(INDEX(REDOSLIJED!A:A,MATCH(PlanMasine[[#This Row],[KPL]],REDOSLIJED!B:B,0)),MAX(REDOSLIJED!A:A)+1)</f>
        <v>45</v>
      </c>
      <c r="S2084" s="9">
        <f>SUM($M$2:M2084)</f>
        <v>8.6423611111112297</v>
      </c>
      <c r="T2084" s="3">
        <f>PlanMasine[[#This Row],[Datum SAS]]-1</f>
        <v>45837</v>
      </c>
      <c r="U2084">
        <f>WEEKDAY(PlanMasine[[#This Row],[ZAVRŠETAK MAŠINSKE]],2)</f>
        <v>7</v>
      </c>
      <c r="V2084" s="3">
        <f>IF(WEEKDAY(PlanMasine[[#This Row],[Datum SAS]]-1,2)=7,PlanMasine[[#This Row],[Datum SAS]]-3,PlanMasine[[#This Row],[Datum SAS]]-1)</f>
        <v>45835</v>
      </c>
      <c r="W2084">
        <f>WEEKNUM(PlanMasine[[#This Row],[Column2]],1)</f>
        <v>26</v>
      </c>
    </row>
    <row r="2085" spans="1:23" x14ac:dyDescent="0.25">
      <c r="A2085">
        <v>1023804</v>
      </c>
      <c r="B2085">
        <v>1</v>
      </c>
      <c r="C2085">
        <v>1023833</v>
      </c>
      <c r="D2085" t="s">
        <v>2309</v>
      </c>
      <c r="E2085">
        <v>48</v>
      </c>
      <c r="F2085">
        <v>12</v>
      </c>
      <c r="G2085">
        <v>0</v>
      </c>
      <c r="H2085">
        <v>0</v>
      </c>
      <c r="I2085" t="s">
        <v>5</v>
      </c>
      <c r="J2085" t="s">
        <v>570</v>
      </c>
      <c r="K2085" t="s">
        <v>2297</v>
      </c>
      <c r="L2085" s="3">
        <v>45855</v>
      </c>
      <c r="M20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85" s="3">
        <v>45838</v>
      </c>
      <c r="O2085" s="5">
        <f>IFERROR((PlanMasine[[#This Row],[Norma]]/PlanMasine[[#This Row],[Q]])*(PlanMasine[[#This Row],[Q]]/SUMIF(C:C,PlanMasine[[#This Row],[RN]],B:B)*PlanMasine[[#This Row],[KPLQ]]),0)</f>
        <v>4</v>
      </c>
      <c r="P2085">
        <v>215956</v>
      </c>
      <c r="Q2085">
        <f>COUNTIF(PROMJENA!A:A,PlanMasine[[#This Row],[KPL]]&amp;"-"&amp;PlanMasine[[#This Row],[RN]])</f>
        <v>0</v>
      </c>
      <c r="R2085">
        <f>IFERROR(INDEX(REDOSLIJED!A:A,MATCH(PlanMasine[[#This Row],[KPL]],REDOSLIJED!B:B,0)),MAX(REDOSLIJED!A:A)+1)</f>
        <v>45</v>
      </c>
      <c r="S2085" s="9">
        <f>SUM($M$2:M2085)</f>
        <v>8.6451388888890079</v>
      </c>
      <c r="T2085" s="3">
        <f>PlanMasine[[#This Row],[Datum SAS]]-1</f>
        <v>45837</v>
      </c>
      <c r="U2085">
        <f>WEEKDAY(PlanMasine[[#This Row],[ZAVRŠETAK MAŠINSKE]],2)</f>
        <v>7</v>
      </c>
      <c r="V2085" s="3">
        <f>IF(WEEKDAY(PlanMasine[[#This Row],[Datum SAS]]-1,2)=7,PlanMasine[[#This Row],[Datum SAS]]-3,PlanMasine[[#This Row],[Datum SAS]]-1)</f>
        <v>45835</v>
      </c>
      <c r="W2085">
        <f>WEEKNUM(PlanMasine[[#This Row],[Column2]],1)</f>
        <v>26</v>
      </c>
    </row>
    <row r="2086" spans="1:23" x14ac:dyDescent="0.25">
      <c r="A2086">
        <v>1023804</v>
      </c>
      <c r="B2086">
        <v>1</v>
      </c>
      <c r="C2086">
        <v>1023825</v>
      </c>
      <c r="D2086" t="s">
        <v>2301</v>
      </c>
      <c r="E2086">
        <v>96</v>
      </c>
      <c r="F2086">
        <v>12</v>
      </c>
      <c r="G2086">
        <v>0</v>
      </c>
      <c r="H2086">
        <v>0</v>
      </c>
      <c r="I2086" t="s">
        <v>5</v>
      </c>
      <c r="J2086" t="s">
        <v>570</v>
      </c>
      <c r="K2086" t="s">
        <v>2297</v>
      </c>
      <c r="L2086" s="3">
        <v>45855</v>
      </c>
      <c r="M20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86" s="3">
        <v>45838</v>
      </c>
      <c r="O2086" s="5">
        <f>IFERROR((PlanMasine[[#This Row],[Norma]]/PlanMasine[[#This Row],[Q]])*(PlanMasine[[#This Row],[Q]]/SUMIF(C:C,PlanMasine[[#This Row],[RN]],B:B)*PlanMasine[[#This Row],[KPLQ]]),0)</f>
        <v>8</v>
      </c>
      <c r="P2086">
        <v>215948</v>
      </c>
      <c r="Q2086">
        <f>COUNTIF(PROMJENA!A:A,PlanMasine[[#This Row],[KPL]]&amp;"-"&amp;PlanMasine[[#This Row],[RN]])</f>
        <v>0</v>
      </c>
      <c r="R2086">
        <f>IFERROR(INDEX(REDOSLIJED!A:A,MATCH(PlanMasine[[#This Row],[KPL]],REDOSLIJED!B:B,0)),MAX(REDOSLIJED!A:A)+1)</f>
        <v>45</v>
      </c>
      <c r="S2086" s="9">
        <f>SUM($M$2:M2086)</f>
        <v>8.6506944444445644</v>
      </c>
      <c r="T2086" s="3">
        <f>PlanMasine[[#This Row],[Datum SAS]]-1</f>
        <v>45837</v>
      </c>
      <c r="U2086">
        <f>WEEKDAY(PlanMasine[[#This Row],[ZAVRŠETAK MAŠINSKE]],2)</f>
        <v>7</v>
      </c>
      <c r="V2086" s="3">
        <f>IF(WEEKDAY(PlanMasine[[#This Row],[Datum SAS]]-1,2)=7,PlanMasine[[#This Row],[Datum SAS]]-3,PlanMasine[[#This Row],[Datum SAS]]-1)</f>
        <v>45835</v>
      </c>
      <c r="W2086">
        <f>WEEKNUM(PlanMasine[[#This Row],[Column2]],1)</f>
        <v>26</v>
      </c>
    </row>
    <row r="2087" spans="1:23" x14ac:dyDescent="0.25">
      <c r="A2087">
        <v>1023804</v>
      </c>
      <c r="B2087">
        <v>1</v>
      </c>
      <c r="C2087">
        <v>1023818</v>
      </c>
      <c r="D2087" t="s">
        <v>2307</v>
      </c>
      <c r="E2087">
        <v>120</v>
      </c>
      <c r="F2087">
        <v>12</v>
      </c>
      <c r="G2087">
        <v>0</v>
      </c>
      <c r="H2087">
        <v>0</v>
      </c>
      <c r="I2087" t="s">
        <v>5</v>
      </c>
      <c r="J2087" t="s">
        <v>570</v>
      </c>
      <c r="K2087" t="s">
        <v>2297</v>
      </c>
      <c r="L2087" s="3">
        <v>45855</v>
      </c>
      <c r="M20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87" s="3">
        <v>45838</v>
      </c>
      <c r="O2087" s="5">
        <f>IFERROR((PlanMasine[[#This Row],[Norma]]/PlanMasine[[#This Row],[Q]])*(PlanMasine[[#This Row],[Q]]/SUMIF(C:C,PlanMasine[[#This Row],[RN]],B:B)*PlanMasine[[#This Row],[KPLQ]]),0)</f>
        <v>10</v>
      </c>
      <c r="P2087">
        <v>215940</v>
      </c>
      <c r="Q2087">
        <f>COUNTIF(PROMJENA!A:A,PlanMasine[[#This Row],[KPL]]&amp;"-"&amp;PlanMasine[[#This Row],[RN]])</f>
        <v>0</v>
      </c>
      <c r="R2087">
        <f>IFERROR(INDEX(REDOSLIJED!A:A,MATCH(PlanMasine[[#This Row],[KPL]],REDOSLIJED!B:B,0)),MAX(REDOSLIJED!A:A)+1)</f>
        <v>45</v>
      </c>
      <c r="S2087" s="9">
        <f>SUM($M$2:M2087)</f>
        <v>8.657638888889009</v>
      </c>
      <c r="T2087" s="3">
        <f>PlanMasine[[#This Row],[Datum SAS]]-1</f>
        <v>45837</v>
      </c>
      <c r="U2087">
        <f>WEEKDAY(PlanMasine[[#This Row],[ZAVRŠETAK MAŠINSKE]],2)</f>
        <v>7</v>
      </c>
      <c r="V2087" s="3">
        <f>IF(WEEKDAY(PlanMasine[[#This Row],[Datum SAS]]-1,2)=7,PlanMasine[[#This Row],[Datum SAS]]-3,PlanMasine[[#This Row],[Datum SAS]]-1)</f>
        <v>45835</v>
      </c>
      <c r="W2087">
        <f>WEEKNUM(PlanMasine[[#This Row],[Column2]],1)</f>
        <v>26</v>
      </c>
    </row>
    <row r="2088" spans="1:23" x14ac:dyDescent="0.25">
      <c r="A2088">
        <v>1023804</v>
      </c>
      <c r="B2088">
        <v>1</v>
      </c>
      <c r="C2088">
        <v>1023823</v>
      </c>
      <c r="D2088" t="s">
        <v>2300</v>
      </c>
      <c r="E2088">
        <v>48</v>
      </c>
      <c r="F2088">
        <v>12</v>
      </c>
      <c r="G2088">
        <v>0</v>
      </c>
      <c r="H2088">
        <v>0</v>
      </c>
      <c r="I2088" t="s">
        <v>5</v>
      </c>
      <c r="J2088" t="s">
        <v>570</v>
      </c>
      <c r="K2088" t="s">
        <v>2297</v>
      </c>
      <c r="L2088" s="3">
        <v>45855</v>
      </c>
      <c r="M20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88" s="3">
        <v>45838</v>
      </c>
      <c r="O2088" s="5">
        <f>IFERROR((PlanMasine[[#This Row],[Norma]]/PlanMasine[[#This Row],[Q]])*(PlanMasine[[#This Row],[Q]]/SUMIF(C:C,PlanMasine[[#This Row],[RN]],B:B)*PlanMasine[[#This Row],[KPLQ]]),0)</f>
        <v>4</v>
      </c>
      <c r="P2088">
        <v>215946</v>
      </c>
      <c r="Q2088">
        <f>COUNTIF(PROMJENA!A:A,PlanMasine[[#This Row],[KPL]]&amp;"-"&amp;PlanMasine[[#This Row],[RN]])</f>
        <v>0</v>
      </c>
      <c r="R2088">
        <f>IFERROR(INDEX(REDOSLIJED!A:A,MATCH(PlanMasine[[#This Row],[KPL]],REDOSLIJED!B:B,0)),MAX(REDOSLIJED!A:A)+1)</f>
        <v>45</v>
      </c>
      <c r="S2088" s="9">
        <f>SUM($M$2:M2088)</f>
        <v>8.6604166666667872</v>
      </c>
      <c r="T2088" s="3">
        <f>PlanMasine[[#This Row],[Datum SAS]]-1</f>
        <v>45837</v>
      </c>
      <c r="U2088">
        <f>WEEKDAY(PlanMasine[[#This Row],[ZAVRŠETAK MAŠINSKE]],2)</f>
        <v>7</v>
      </c>
      <c r="V2088" s="3">
        <f>IF(WEEKDAY(PlanMasine[[#This Row],[Datum SAS]]-1,2)=7,PlanMasine[[#This Row],[Datum SAS]]-3,PlanMasine[[#This Row],[Datum SAS]]-1)</f>
        <v>45835</v>
      </c>
      <c r="W2088">
        <f>WEEKNUM(PlanMasine[[#This Row],[Column2]],1)</f>
        <v>26</v>
      </c>
    </row>
    <row r="2089" spans="1:23" x14ac:dyDescent="0.25">
      <c r="A2089">
        <v>1023804</v>
      </c>
      <c r="B2089">
        <v>1</v>
      </c>
      <c r="C2089">
        <v>1023846</v>
      </c>
      <c r="D2089" t="s">
        <v>2299</v>
      </c>
      <c r="E2089">
        <v>12</v>
      </c>
      <c r="F2089">
        <v>12</v>
      </c>
      <c r="G2089">
        <v>0</v>
      </c>
      <c r="H2089">
        <v>0</v>
      </c>
      <c r="I2089" t="s">
        <v>5</v>
      </c>
      <c r="J2089" t="s">
        <v>570</v>
      </c>
      <c r="K2089" t="s">
        <v>2297</v>
      </c>
      <c r="L2089" s="3">
        <v>45855</v>
      </c>
      <c r="M20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089" s="3">
        <v>45838</v>
      </c>
      <c r="O2089" s="5">
        <f>IFERROR((PlanMasine[[#This Row],[Norma]]/PlanMasine[[#This Row],[Q]])*(PlanMasine[[#This Row],[Q]]/SUMIF(C:C,PlanMasine[[#This Row],[RN]],B:B)*PlanMasine[[#This Row],[KPLQ]]),0)</f>
        <v>1</v>
      </c>
      <c r="P2089">
        <v>215969</v>
      </c>
      <c r="Q2089">
        <f>COUNTIF(PROMJENA!A:A,PlanMasine[[#This Row],[KPL]]&amp;"-"&amp;PlanMasine[[#This Row],[RN]])</f>
        <v>0</v>
      </c>
      <c r="R2089">
        <f>IFERROR(INDEX(REDOSLIJED!A:A,MATCH(PlanMasine[[#This Row],[KPL]],REDOSLIJED!B:B,0)),MAX(REDOSLIJED!A:A)+1)</f>
        <v>45</v>
      </c>
      <c r="S2089" s="9">
        <f>SUM($M$2:M2089)</f>
        <v>8.6611111111112322</v>
      </c>
      <c r="T2089" s="3">
        <f>PlanMasine[[#This Row],[Datum SAS]]-1</f>
        <v>45837</v>
      </c>
      <c r="U2089">
        <f>WEEKDAY(PlanMasine[[#This Row],[ZAVRŠETAK MAŠINSKE]],2)</f>
        <v>7</v>
      </c>
      <c r="V2089" s="3">
        <f>IF(WEEKDAY(PlanMasine[[#This Row],[Datum SAS]]-1,2)=7,PlanMasine[[#This Row],[Datum SAS]]-3,PlanMasine[[#This Row],[Datum SAS]]-1)</f>
        <v>45835</v>
      </c>
      <c r="W2089">
        <f>WEEKNUM(PlanMasine[[#This Row],[Column2]],1)</f>
        <v>26</v>
      </c>
    </row>
    <row r="2090" spans="1:23" x14ac:dyDescent="0.25">
      <c r="A2090">
        <v>1023804</v>
      </c>
      <c r="B2090">
        <v>1</v>
      </c>
      <c r="C2090">
        <v>1023819</v>
      </c>
      <c r="D2090" t="s">
        <v>2298</v>
      </c>
      <c r="E2090">
        <v>120</v>
      </c>
      <c r="F2090">
        <v>12</v>
      </c>
      <c r="G2090">
        <v>0</v>
      </c>
      <c r="H2090">
        <v>0</v>
      </c>
      <c r="I2090" t="s">
        <v>5</v>
      </c>
      <c r="J2090" t="s">
        <v>570</v>
      </c>
      <c r="K2090" t="s">
        <v>2297</v>
      </c>
      <c r="L2090" s="3">
        <v>45855</v>
      </c>
      <c r="M20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90" s="3">
        <v>45838</v>
      </c>
      <c r="O2090" s="5">
        <f>IFERROR((PlanMasine[[#This Row],[Norma]]/PlanMasine[[#This Row],[Q]])*(PlanMasine[[#This Row],[Q]]/SUMIF(C:C,PlanMasine[[#This Row],[RN]],B:B)*PlanMasine[[#This Row],[KPLQ]]),0)</f>
        <v>10</v>
      </c>
      <c r="P2090">
        <v>215941</v>
      </c>
      <c r="Q2090">
        <f>COUNTIF(PROMJENA!A:A,PlanMasine[[#This Row],[KPL]]&amp;"-"&amp;PlanMasine[[#This Row],[RN]])</f>
        <v>0</v>
      </c>
      <c r="R2090">
        <f>IFERROR(INDEX(REDOSLIJED!A:A,MATCH(PlanMasine[[#This Row],[KPL]],REDOSLIJED!B:B,0)),MAX(REDOSLIJED!A:A)+1)</f>
        <v>45</v>
      </c>
      <c r="S2090" s="9">
        <f>SUM($M$2:M2090)</f>
        <v>8.6680555555556769</v>
      </c>
      <c r="T2090" s="3">
        <f>PlanMasine[[#This Row],[Datum SAS]]-1</f>
        <v>45837</v>
      </c>
      <c r="U2090">
        <f>WEEKDAY(PlanMasine[[#This Row],[ZAVRŠETAK MAŠINSKE]],2)</f>
        <v>7</v>
      </c>
      <c r="V2090" s="3">
        <f>IF(WEEKDAY(PlanMasine[[#This Row],[Datum SAS]]-1,2)=7,PlanMasine[[#This Row],[Datum SAS]]-3,PlanMasine[[#This Row],[Datum SAS]]-1)</f>
        <v>45835</v>
      </c>
      <c r="W2090">
        <f>WEEKNUM(PlanMasine[[#This Row],[Column2]],1)</f>
        <v>26</v>
      </c>
    </row>
    <row r="2091" spans="1:23" x14ac:dyDescent="0.25">
      <c r="A2091">
        <v>1023804</v>
      </c>
      <c r="B2091">
        <v>1</v>
      </c>
      <c r="C2091">
        <v>1023826</v>
      </c>
      <c r="D2091" t="s">
        <v>2302</v>
      </c>
      <c r="E2091">
        <v>48</v>
      </c>
      <c r="F2091">
        <v>12</v>
      </c>
      <c r="G2091">
        <v>0</v>
      </c>
      <c r="H2091">
        <v>0</v>
      </c>
      <c r="I2091" t="s">
        <v>5</v>
      </c>
      <c r="J2091" t="s">
        <v>570</v>
      </c>
      <c r="K2091" t="s">
        <v>2297</v>
      </c>
      <c r="L2091" s="3">
        <v>45855</v>
      </c>
      <c r="M20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91" s="3">
        <v>45838</v>
      </c>
      <c r="O2091" s="5">
        <f>IFERROR((PlanMasine[[#This Row],[Norma]]/PlanMasine[[#This Row],[Q]])*(PlanMasine[[#This Row],[Q]]/SUMIF(C:C,PlanMasine[[#This Row],[RN]],B:B)*PlanMasine[[#This Row],[KPLQ]]),0)</f>
        <v>4</v>
      </c>
      <c r="P2091">
        <v>215949</v>
      </c>
      <c r="Q2091">
        <f>COUNTIF(PROMJENA!A:A,PlanMasine[[#This Row],[KPL]]&amp;"-"&amp;PlanMasine[[#This Row],[RN]])</f>
        <v>0</v>
      </c>
      <c r="R2091">
        <f>IFERROR(INDEX(REDOSLIJED!A:A,MATCH(PlanMasine[[#This Row],[KPL]],REDOSLIJED!B:B,0)),MAX(REDOSLIJED!A:A)+1)</f>
        <v>45</v>
      </c>
      <c r="S2091" s="9">
        <f>SUM($M$2:M2091)</f>
        <v>8.6708333333334551</v>
      </c>
      <c r="T2091" s="3">
        <f>PlanMasine[[#This Row],[Datum SAS]]-1</f>
        <v>45837</v>
      </c>
      <c r="U2091">
        <f>WEEKDAY(PlanMasine[[#This Row],[ZAVRŠETAK MAŠINSKE]],2)</f>
        <v>7</v>
      </c>
      <c r="V2091" s="3">
        <f>IF(WEEKDAY(PlanMasine[[#This Row],[Datum SAS]]-1,2)=7,PlanMasine[[#This Row],[Datum SAS]]-3,PlanMasine[[#This Row],[Datum SAS]]-1)</f>
        <v>45835</v>
      </c>
      <c r="W2091">
        <f>WEEKNUM(PlanMasine[[#This Row],[Column2]],1)</f>
        <v>26</v>
      </c>
    </row>
    <row r="2092" spans="1:23" x14ac:dyDescent="0.25">
      <c r="A2092">
        <v>1023804</v>
      </c>
      <c r="B2092">
        <v>1</v>
      </c>
      <c r="C2092">
        <v>1023824</v>
      </c>
      <c r="D2092" t="s">
        <v>1865</v>
      </c>
      <c r="E2092">
        <v>24</v>
      </c>
      <c r="F2092">
        <v>12</v>
      </c>
      <c r="G2092">
        <v>0</v>
      </c>
      <c r="H2092">
        <v>0</v>
      </c>
      <c r="I2092" t="s">
        <v>5</v>
      </c>
      <c r="J2092" t="s">
        <v>570</v>
      </c>
      <c r="K2092" t="s">
        <v>2297</v>
      </c>
      <c r="L2092" s="3">
        <v>45855</v>
      </c>
      <c r="M20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092" s="3">
        <v>45838</v>
      </c>
      <c r="O2092" s="5">
        <f>IFERROR((PlanMasine[[#This Row],[Norma]]/PlanMasine[[#This Row],[Q]])*(PlanMasine[[#This Row],[Q]]/SUMIF(C:C,PlanMasine[[#This Row],[RN]],B:B)*PlanMasine[[#This Row],[KPLQ]]),0)</f>
        <v>2</v>
      </c>
      <c r="P2092">
        <v>215947</v>
      </c>
      <c r="Q2092">
        <f>COUNTIF(PROMJENA!A:A,PlanMasine[[#This Row],[KPL]]&amp;"-"&amp;PlanMasine[[#This Row],[RN]])</f>
        <v>0</v>
      </c>
      <c r="R2092">
        <f>IFERROR(INDEX(REDOSLIJED!A:A,MATCH(PlanMasine[[#This Row],[KPL]],REDOSLIJED!B:B,0)),MAX(REDOSLIJED!A:A)+1)</f>
        <v>45</v>
      </c>
      <c r="S2092" s="9">
        <f>SUM($M$2:M2092)</f>
        <v>8.6722222222223433</v>
      </c>
      <c r="T2092" s="3">
        <f>PlanMasine[[#This Row],[Datum SAS]]-1</f>
        <v>45837</v>
      </c>
      <c r="U2092">
        <f>WEEKDAY(PlanMasine[[#This Row],[ZAVRŠETAK MAŠINSKE]],2)</f>
        <v>7</v>
      </c>
      <c r="V2092" s="3">
        <f>IF(WEEKDAY(PlanMasine[[#This Row],[Datum SAS]]-1,2)=7,PlanMasine[[#This Row],[Datum SAS]]-3,PlanMasine[[#This Row],[Datum SAS]]-1)</f>
        <v>45835</v>
      </c>
      <c r="W2092">
        <f>WEEKNUM(PlanMasine[[#This Row],[Column2]],1)</f>
        <v>26</v>
      </c>
    </row>
    <row r="2093" spans="1:23" x14ac:dyDescent="0.25">
      <c r="A2093">
        <v>1023805</v>
      </c>
      <c r="B2093">
        <v>1</v>
      </c>
      <c r="C2093">
        <v>1023820</v>
      </c>
      <c r="D2093" t="s">
        <v>2306</v>
      </c>
      <c r="E2093">
        <v>48</v>
      </c>
      <c r="F2093">
        <v>12</v>
      </c>
      <c r="G2093">
        <v>0</v>
      </c>
      <c r="H2093">
        <v>0</v>
      </c>
      <c r="I2093" t="s">
        <v>5</v>
      </c>
      <c r="J2093" t="s">
        <v>570</v>
      </c>
      <c r="K2093" t="s">
        <v>2297</v>
      </c>
      <c r="L2093" s="3">
        <v>45855</v>
      </c>
      <c r="M20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93" s="3">
        <v>45838</v>
      </c>
      <c r="O2093" s="5">
        <f>IFERROR((PlanMasine[[#This Row],[Norma]]/PlanMasine[[#This Row],[Q]])*(PlanMasine[[#This Row],[Q]]/SUMIF(C:C,PlanMasine[[#This Row],[RN]],B:B)*PlanMasine[[#This Row],[KPLQ]]),0)</f>
        <v>4</v>
      </c>
      <c r="P2093">
        <v>215942</v>
      </c>
      <c r="Q2093">
        <f>COUNTIF(PROMJENA!A:A,PlanMasine[[#This Row],[KPL]]&amp;"-"&amp;PlanMasine[[#This Row],[RN]])</f>
        <v>0</v>
      </c>
      <c r="R2093">
        <f>IFERROR(INDEX(REDOSLIJED!A:A,MATCH(PlanMasine[[#This Row],[KPL]],REDOSLIJED!B:B,0)),MAX(REDOSLIJED!A:A)+1)</f>
        <v>45</v>
      </c>
      <c r="S2093" s="9">
        <f>SUM($M$2:M2093)</f>
        <v>8.6750000000001215</v>
      </c>
      <c r="T2093" s="3">
        <f>PlanMasine[[#This Row],[Datum SAS]]-1</f>
        <v>45837</v>
      </c>
      <c r="U2093">
        <f>WEEKDAY(PlanMasine[[#This Row],[ZAVRŠETAK MAŠINSKE]],2)</f>
        <v>7</v>
      </c>
      <c r="V2093" s="3">
        <f>IF(WEEKDAY(PlanMasine[[#This Row],[Datum SAS]]-1,2)=7,PlanMasine[[#This Row],[Datum SAS]]-3,PlanMasine[[#This Row],[Datum SAS]]-1)</f>
        <v>45835</v>
      </c>
      <c r="W2093">
        <f>WEEKNUM(PlanMasine[[#This Row],[Column2]],1)</f>
        <v>26</v>
      </c>
    </row>
    <row r="2094" spans="1:23" x14ac:dyDescent="0.25">
      <c r="A2094">
        <v>1023805</v>
      </c>
      <c r="B2094">
        <v>1</v>
      </c>
      <c r="C2094">
        <v>1023818</v>
      </c>
      <c r="D2094" t="s">
        <v>2307</v>
      </c>
      <c r="E2094">
        <v>120</v>
      </c>
      <c r="F2094">
        <v>12</v>
      </c>
      <c r="G2094">
        <v>0</v>
      </c>
      <c r="H2094">
        <v>0</v>
      </c>
      <c r="I2094" t="s">
        <v>5</v>
      </c>
      <c r="J2094" t="s">
        <v>570</v>
      </c>
      <c r="K2094" t="s">
        <v>2297</v>
      </c>
      <c r="L2094" s="3">
        <v>45855</v>
      </c>
      <c r="M20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94" s="3">
        <v>45838</v>
      </c>
      <c r="O2094" s="5">
        <f>IFERROR((PlanMasine[[#This Row],[Norma]]/PlanMasine[[#This Row],[Q]])*(PlanMasine[[#This Row],[Q]]/SUMIF(C:C,PlanMasine[[#This Row],[RN]],B:B)*PlanMasine[[#This Row],[KPLQ]]),0)</f>
        <v>10</v>
      </c>
      <c r="P2094">
        <v>215940</v>
      </c>
      <c r="Q2094">
        <f>COUNTIF(PROMJENA!A:A,PlanMasine[[#This Row],[KPL]]&amp;"-"&amp;PlanMasine[[#This Row],[RN]])</f>
        <v>0</v>
      </c>
      <c r="R2094">
        <f>IFERROR(INDEX(REDOSLIJED!A:A,MATCH(PlanMasine[[#This Row],[KPL]],REDOSLIJED!B:B,0)),MAX(REDOSLIJED!A:A)+1)</f>
        <v>45</v>
      </c>
      <c r="S2094" s="9">
        <f>SUM($M$2:M2094)</f>
        <v>8.6819444444445661</v>
      </c>
      <c r="T2094" s="3">
        <f>PlanMasine[[#This Row],[Datum SAS]]-1</f>
        <v>45837</v>
      </c>
      <c r="U2094">
        <f>WEEKDAY(PlanMasine[[#This Row],[ZAVRŠETAK MAŠINSKE]],2)</f>
        <v>7</v>
      </c>
      <c r="V2094" s="3">
        <f>IF(WEEKDAY(PlanMasine[[#This Row],[Datum SAS]]-1,2)=7,PlanMasine[[#This Row],[Datum SAS]]-3,PlanMasine[[#This Row],[Datum SAS]]-1)</f>
        <v>45835</v>
      </c>
      <c r="W2094">
        <f>WEEKNUM(PlanMasine[[#This Row],[Column2]],1)</f>
        <v>26</v>
      </c>
    </row>
    <row r="2095" spans="1:23" x14ac:dyDescent="0.25">
      <c r="A2095">
        <v>1023805</v>
      </c>
      <c r="B2095">
        <v>1</v>
      </c>
      <c r="C2095">
        <v>1023846</v>
      </c>
      <c r="D2095" t="s">
        <v>2299</v>
      </c>
      <c r="E2095">
        <v>12</v>
      </c>
      <c r="F2095">
        <v>12</v>
      </c>
      <c r="G2095">
        <v>0</v>
      </c>
      <c r="H2095">
        <v>0</v>
      </c>
      <c r="I2095" t="s">
        <v>5</v>
      </c>
      <c r="J2095" t="s">
        <v>570</v>
      </c>
      <c r="K2095" t="s">
        <v>2297</v>
      </c>
      <c r="L2095" s="3">
        <v>45855</v>
      </c>
      <c r="M20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095" s="3">
        <v>45838</v>
      </c>
      <c r="O2095" s="5">
        <f>IFERROR((PlanMasine[[#This Row],[Norma]]/PlanMasine[[#This Row],[Q]])*(PlanMasine[[#This Row],[Q]]/SUMIF(C:C,PlanMasine[[#This Row],[RN]],B:B)*PlanMasine[[#This Row],[KPLQ]]),0)</f>
        <v>1</v>
      </c>
      <c r="P2095">
        <v>215969</v>
      </c>
      <c r="Q2095">
        <f>COUNTIF(PROMJENA!A:A,PlanMasine[[#This Row],[KPL]]&amp;"-"&amp;PlanMasine[[#This Row],[RN]])</f>
        <v>0</v>
      </c>
      <c r="R2095">
        <f>IFERROR(INDEX(REDOSLIJED!A:A,MATCH(PlanMasine[[#This Row],[KPL]],REDOSLIJED!B:B,0)),MAX(REDOSLIJED!A:A)+1)</f>
        <v>45</v>
      </c>
      <c r="S2095" s="9">
        <f>SUM($M$2:M2095)</f>
        <v>8.6826388888890111</v>
      </c>
      <c r="T2095" s="3">
        <f>PlanMasine[[#This Row],[Datum SAS]]-1</f>
        <v>45837</v>
      </c>
      <c r="U2095">
        <f>WEEKDAY(PlanMasine[[#This Row],[ZAVRŠETAK MAŠINSKE]],2)</f>
        <v>7</v>
      </c>
      <c r="V2095" s="3">
        <f>IF(WEEKDAY(PlanMasine[[#This Row],[Datum SAS]]-1,2)=7,PlanMasine[[#This Row],[Datum SAS]]-3,PlanMasine[[#This Row],[Datum SAS]]-1)</f>
        <v>45835</v>
      </c>
      <c r="W2095">
        <f>WEEKNUM(PlanMasine[[#This Row],[Column2]],1)</f>
        <v>26</v>
      </c>
    </row>
    <row r="2096" spans="1:23" x14ac:dyDescent="0.25">
      <c r="A2096">
        <v>1023805</v>
      </c>
      <c r="B2096">
        <v>1</v>
      </c>
      <c r="C2096">
        <v>1023825</v>
      </c>
      <c r="D2096" t="s">
        <v>2301</v>
      </c>
      <c r="E2096">
        <v>96</v>
      </c>
      <c r="F2096">
        <v>12</v>
      </c>
      <c r="G2096">
        <v>0</v>
      </c>
      <c r="H2096">
        <v>0</v>
      </c>
      <c r="I2096" t="s">
        <v>5</v>
      </c>
      <c r="J2096" t="s">
        <v>570</v>
      </c>
      <c r="K2096" t="s">
        <v>2297</v>
      </c>
      <c r="L2096" s="3">
        <v>45855</v>
      </c>
      <c r="M20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096" s="3">
        <v>45838</v>
      </c>
      <c r="O2096" s="5">
        <f>IFERROR((PlanMasine[[#This Row],[Norma]]/PlanMasine[[#This Row],[Q]])*(PlanMasine[[#This Row],[Q]]/SUMIF(C:C,PlanMasine[[#This Row],[RN]],B:B)*PlanMasine[[#This Row],[KPLQ]]),0)</f>
        <v>8</v>
      </c>
      <c r="P2096">
        <v>215948</v>
      </c>
      <c r="Q2096">
        <f>COUNTIF(PROMJENA!A:A,PlanMasine[[#This Row],[KPL]]&amp;"-"&amp;PlanMasine[[#This Row],[RN]])</f>
        <v>0</v>
      </c>
      <c r="R2096">
        <f>IFERROR(INDEX(REDOSLIJED!A:A,MATCH(PlanMasine[[#This Row],[KPL]],REDOSLIJED!B:B,0)),MAX(REDOSLIJED!A:A)+1)</f>
        <v>45</v>
      </c>
      <c r="S2096" s="9">
        <f>SUM($M$2:M2096)</f>
        <v>8.6881944444445676</v>
      </c>
      <c r="T2096" s="3">
        <f>PlanMasine[[#This Row],[Datum SAS]]-1</f>
        <v>45837</v>
      </c>
      <c r="U2096">
        <f>WEEKDAY(PlanMasine[[#This Row],[ZAVRŠETAK MAŠINSKE]],2)</f>
        <v>7</v>
      </c>
      <c r="V2096" s="3">
        <f>IF(WEEKDAY(PlanMasine[[#This Row],[Datum SAS]]-1,2)=7,PlanMasine[[#This Row],[Datum SAS]]-3,PlanMasine[[#This Row],[Datum SAS]]-1)</f>
        <v>45835</v>
      </c>
      <c r="W2096">
        <f>WEEKNUM(PlanMasine[[#This Row],[Column2]],1)</f>
        <v>26</v>
      </c>
    </row>
    <row r="2097" spans="1:23" x14ac:dyDescent="0.25">
      <c r="A2097">
        <v>1023805</v>
      </c>
      <c r="B2097">
        <v>1</v>
      </c>
      <c r="C2097">
        <v>1023826</v>
      </c>
      <c r="D2097" t="s">
        <v>2302</v>
      </c>
      <c r="E2097">
        <v>48</v>
      </c>
      <c r="F2097">
        <v>12</v>
      </c>
      <c r="G2097">
        <v>0</v>
      </c>
      <c r="H2097">
        <v>0</v>
      </c>
      <c r="I2097" t="s">
        <v>5</v>
      </c>
      <c r="J2097" t="s">
        <v>570</v>
      </c>
      <c r="K2097" t="s">
        <v>2297</v>
      </c>
      <c r="L2097" s="3">
        <v>45855</v>
      </c>
      <c r="M20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97" s="3">
        <v>45838</v>
      </c>
      <c r="O2097" s="5">
        <f>IFERROR((PlanMasine[[#This Row],[Norma]]/PlanMasine[[#This Row],[Q]])*(PlanMasine[[#This Row],[Q]]/SUMIF(C:C,PlanMasine[[#This Row],[RN]],B:B)*PlanMasine[[#This Row],[KPLQ]]),0)</f>
        <v>4</v>
      </c>
      <c r="P2097">
        <v>215949</v>
      </c>
      <c r="Q2097">
        <f>COUNTIF(PROMJENA!A:A,PlanMasine[[#This Row],[KPL]]&amp;"-"&amp;PlanMasine[[#This Row],[RN]])</f>
        <v>0</v>
      </c>
      <c r="R2097">
        <f>IFERROR(INDEX(REDOSLIJED!A:A,MATCH(PlanMasine[[#This Row],[KPL]],REDOSLIJED!B:B,0)),MAX(REDOSLIJED!A:A)+1)</f>
        <v>45</v>
      </c>
      <c r="S2097" s="9">
        <f>SUM($M$2:M2097)</f>
        <v>8.6909722222223458</v>
      </c>
      <c r="T2097" s="3">
        <f>PlanMasine[[#This Row],[Datum SAS]]-1</f>
        <v>45837</v>
      </c>
      <c r="U2097">
        <f>WEEKDAY(PlanMasine[[#This Row],[ZAVRŠETAK MAŠINSKE]],2)</f>
        <v>7</v>
      </c>
      <c r="V2097" s="3">
        <f>IF(WEEKDAY(PlanMasine[[#This Row],[Datum SAS]]-1,2)=7,PlanMasine[[#This Row],[Datum SAS]]-3,PlanMasine[[#This Row],[Datum SAS]]-1)</f>
        <v>45835</v>
      </c>
      <c r="W2097">
        <f>WEEKNUM(PlanMasine[[#This Row],[Column2]],1)</f>
        <v>26</v>
      </c>
    </row>
    <row r="2098" spans="1:23" x14ac:dyDescent="0.25">
      <c r="A2098">
        <v>1023805</v>
      </c>
      <c r="B2098">
        <v>1</v>
      </c>
      <c r="C2098">
        <v>1023823</v>
      </c>
      <c r="D2098" t="s">
        <v>2300</v>
      </c>
      <c r="E2098">
        <v>48</v>
      </c>
      <c r="F2098">
        <v>12</v>
      </c>
      <c r="G2098">
        <v>0</v>
      </c>
      <c r="H2098">
        <v>0</v>
      </c>
      <c r="I2098" t="s">
        <v>5</v>
      </c>
      <c r="J2098" t="s">
        <v>570</v>
      </c>
      <c r="K2098" t="s">
        <v>2297</v>
      </c>
      <c r="L2098" s="3">
        <v>45855</v>
      </c>
      <c r="M20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98" s="3">
        <v>45838</v>
      </c>
      <c r="O2098" s="5">
        <f>IFERROR((PlanMasine[[#This Row],[Norma]]/PlanMasine[[#This Row],[Q]])*(PlanMasine[[#This Row],[Q]]/SUMIF(C:C,PlanMasine[[#This Row],[RN]],B:B)*PlanMasine[[#This Row],[KPLQ]]),0)</f>
        <v>4</v>
      </c>
      <c r="P2098">
        <v>215946</v>
      </c>
      <c r="Q2098">
        <f>COUNTIF(PROMJENA!A:A,PlanMasine[[#This Row],[KPL]]&amp;"-"&amp;PlanMasine[[#This Row],[RN]])</f>
        <v>0</v>
      </c>
      <c r="R2098">
        <f>IFERROR(INDEX(REDOSLIJED!A:A,MATCH(PlanMasine[[#This Row],[KPL]],REDOSLIJED!B:B,0)),MAX(REDOSLIJED!A:A)+1)</f>
        <v>45</v>
      </c>
      <c r="S2098" s="9">
        <f>SUM($M$2:M2098)</f>
        <v>8.693750000000124</v>
      </c>
      <c r="T2098" s="3">
        <f>PlanMasine[[#This Row],[Datum SAS]]-1</f>
        <v>45837</v>
      </c>
      <c r="U2098">
        <f>WEEKDAY(PlanMasine[[#This Row],[ZAVRŠETAK MAŠINSKE]],2)</f>
        <v>7</v>
      </c>
      <c r="V2098" s="3">
        <f>IF(WEEKDAY(PlanMasine[[#This Row],[Datum SAS]]-1,2)=7,PlanMasine[[#This Row],[Datum SAS]]-3,PlanMasine[[#This Row],[Datum SAS]]-1)</f>
        <v>45835</v>
      </c>
      <c r="W2098">
        <f>WEEKNUM(PlanMasine[[#This Row],[Column2]],1)</f>
        <v>26</v>
      </c>
    </row>
    <row r="2099" spans="1:23" x14ac:dyDescent="0.25">
      <c r="A2099">
        <v>1023805</v>
      </c>
      <c r="B2099">
        <v>1</v>
      </c>
      <c r="C2099">
        <v>1023833</v>
      </c>
      <c r="D2099" t="s">
        <v>2309</v>
      </c>
      <c r="E2099">
        <v>48</v>
      </c>
      <c r="F2099">
        <v>12</v>
      </c>
      <c r="G2099">
        <v>0</v>
      </c>
      <c r="H2099">
        <v>0</v>
      </c>
      <c r="I2099" t="s">
        <v>5</v>
      </c>
      <c r="J2099" t="s">
        <v>570</v>
      </c>
      <c r="K2099" t="s">
        <v>2297</v>
      </c>
      <c r="L2099" s="3">
        <v>45855</v>
      </c>
      <c r="M20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099" s="3">
        <v>45838</v>
      </c>
      <c r="O2099" s="5">
        <f>IFERROR((PlanMasine[[#This Row],[Norma]]/PlanMasine[[#This Row],[Q]])*(PlanMasine[[#This Row],[Q]]/SUMIF(C:C,PlanMasine[[#This Row],[RN]],B:B)*PlanMasine[[#This Row],[KPLQ]]),0)</f>
        <v>4</v>
      </c>
      <c r="P2099">
        <v>215956</v>
      </c>
      <c r="Q2099">
        <f>COUNTIF(PROMJENA!A:A,PlanMasine[[#This Row],[KPL]]&amp;"-"&amp;PlanMasine[[#This Row],[RN]])</f>
        <v>0</v>
      </c>
      <c r="R2099">
        <f>IFERROR(INDEX(REDOSLIJED!A:A,MATCH(PlanMasine[[#This Row],[KPL]],REDOSLIJED!B:B,0)),MAX(REDOSLIJED!A:A)+1)</f>
        <v>45</v>
      </c>
      <c r="S2099" s="9">
        <f>SUM($M$2:M2099)</f>
        <v>8.6965277777779022</v>
      </c>
      <c r="T2099" s="3">
        <f>PlanMasine[[#This Row],[Datum SAS]]-1</f>
        <v>45837</v>
      </c>
      <c r="U2099">
        <f>WEEKDAY(PlanMasine[[#This Row],[ZAVRŠETAK MAŠINSKE]],2)</f>
        <v>7</v>
      </c>
      <c r="V2099" s="3">
        <f>IF(WEEKDAY(PlanMasine[[#This Row],[Datum SAS]]-1,2)=7,PlanMasine[[#This Row],[Datum SAS]]-3,PlanMasine[[#This Row],[Datum SAS]]-1)</f>
        <v>45835</v>
      </c>
      <c r="W2099">
        <f>WEEKNUM(PlanMasine[[#This Row],[Column2]],1)</f>
        <v>26</v>
      </c>
    </row>
    <row r="2100" spans="1:23" x14ac:dyDescent="0.25">
      <c r="A2100">
        <v>1023805</v>
      </c>
      <c r="B2100">
        <v>1</v>
      </c>
      <c r="C2100">
        <v>1023819</v>
      </c>
      <c r="D2100" t="s">
        <v>2298</v>
      </c>
      <c r="E2100">
        <v>120</v>
      </c>
      <c r="F2100">
        <v>12</v>
      </c>
      <c r="G2100">
        <v>0</v>
      </c>
      <c r="H2100">
        <v>0</v>
      </c>
      <c r="I2100" t="s">
        <v>5</v>
      </c>
      <c r="J2100" t="s">
        <v>570</v>
      </c>
      <c r="K2100" t="s">
        <v>2297</v>
      </c>
      <c r="L2100" s="3">
        <v>45855</v>
      </c>
      <c r="M21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00" s="3">
        <v>45838</v>
      </c>
      <c r="O2100" s="5">
        <f>IFERROR((PlanMasine[[#This Row],[Norma]]/PlanMasine[[#This Row],[Q]])*(PlanMasine[[#This Row],[Q]]/SUMIF(C:C,PlanMasine[[#This Row],[RN]],B:B)*PlanMasine[[#This Row],[KPLQ]]),0)</f>
        <v>10</v>
      </c>
      <c r="P2100">
        <v>215941</v>
      </c>
      <c r="Q2100">
        <f>COUNTIF(PROMJENA!A:A,PlanMasine[[#This Row],[KPL]]&amp;"-"&amp;PlanMasine[[#This Row],[RN]])</f>
        <v>0</v>
      </c>
      <c r="R2100">
        <f>IFERROR(INDEX(REDOSLIJED!A:A,MATCH(PlanMasine[[#This Row],[KPL]],REDOSLIJED!B:B,0)),MAX(REDOSLIJED!A:A)+1)</f>
        <v>45</v>
      </c>
      <c r="S2100" s="9">
        <f>SUM($M$2:M2100)</f>
        <v>8.7034722222223468</v>
      </c>
      <c r="T2100" s="3">
        <f>PlanMasine[[#This Row],[Datum SAS]]-1</f>
        <v>45837</v>
      </c>
      <c r="U2100">
        <f>WEEKDAY(PlanMasine[[#This Row],[ZAVRŠETAK MAŠINSKE]],2)</f>
        <v>7</v>
      </c>
      <c r="V2100" s="3">
        <f>IF(WEEKDAY(PlanMasine[[#This Row],[Datum SAS]]-1,2)=7,PlanMasine[[#This Row],[Datum SAS]]-3,PlanMasine[[#This Row],[Datum SAS]]-1)</f>
        <v>45835</v>
      </c>
      <c r="W2100">
        <f>WEEKNUM(PlanMasine[[#This Row],[Column2]],1)</f>
        <v>26</v>
      </c>
    </row>
    <row r="2101" spans="1:23" x14ac:dyDescent="0.25">
      <c r="A2101">
        <v>1023805</v>
      </c>
      <c r="B2101">
        <v>1</v>
      </c>
      <c r="C2101">
        <v>1023824</v>
      </c>
      <c r="D2101" t="s">
        <v>1865</v>
      </c>
      <c r="E2101">
        <v>24</v>
      </c>
      <c r="F2101">
        <v>12</v>
      </c>
      <c r="G2101">
        <v>0</v>
      </c>
      <c r="H2101">
        <v>0</v>
      </c>
      <c r="I2101" t="s">
        <v>5</v>
      </c>
      <c r="J2101" t="s">
        <v>570</v>
      </c>
      <c r="K2101" t="s">
        <v>2297</v>
      </c>
      <c r="L2101" s="3">
        <v>45855</v>
      </c>
      <c r="M21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01" s="3">
        <v>45838</v>
      </c>
      <c r="O2101" s="5">
        <f>IFERROR((PlanMasine[[#This Row],[Norma]]/PlanMasine[[#This Row],[Q]])*(PlanMasine[[#This Row],[Q]]/SUMIF(C:C,PlanMasine[[#This Row],[RN]],B:B)*PlanMasine[[#This Row],[KPLQ]]),0)</f>
        <v>2</v>
      </c>
      <c r="P2101">
        <v>215947</v>
      </c>
      <c r="Q2101">
        <f>COUNTIF(PROMJENA!A:A,PlanMasine[[#This Row],[KPL]]&amp;"-"&amp;PlanMasine[[#This Row],[RN]])</f>
        <v>0</v>
      </c>
      <c r="R2101">
        <f>IFERROR(INDEX(REDOSLIJED!A:A,MATCH(PlanMasine[[#This Row],[KPL]],REDOSLIJED!B:B,0)),MAX(REDOSLIJED!A:A)+1)</f>
        <v>45</v>
      </c>
      <c r="S2101" s="9">
        <f>SUM($M$2:M2101)</f>
        <v>8.7048611111112351</v>
      </c>
      <c r="T2101" s="3">
        <f>PlanMasine[[#This Row],[Datum SAS]]-1</f>
        <v>45837</v>
      </c>
      <c r="U2101">
        <f>WEEKDAY(PlanMasine[[#This Row],[ZAVRŠETAK MAŠINSKE]],2)</f>
        <v>7</v>
      </c>
      <c r="V2101" s="3">
        <f>IF(WEEKDAY(PlanMasine[[#This Row],[Datum SAS]]-1,2)=7,PlanMasine[[#This Row],[Datum SAS]]-3,PlanMasine[[#This Row],[Datum SAS]]-1)</f>
        <v>45835</v>
      </c>
      <c r="W2101">
        <f>WEEKNUM(PlanMasine[[#This Row],[Column2]],1)</f>
        <v>26</v>
      </c>
    </row>
    <row r="2102" spans="1:23" x14ac:dyDescent="0.25">
      <c r="A2102">
        <v>1023806</v>
      </c>
      <c r="B2102">
        <v>1</v>
      </c>
      <c r="C2102">
        <v>1023833</v>
      </c>
      <c r="D2102" t="s">
        <v>2309</v>
      </c>
      <c r="E2102">
        <v>48</v>
      </c>
      <c r="F2102">
        <v>12</v>
      </c>
      <c r="G2102">
        <v>0</v>
      </c>
      <c r="H2102">
        <v>0</v>
      </c>
      <c r="I2102" t="s">
        <v>5</v>
      </c>
      <c r="J2102" t="s">
        <v>570</v>
      </c>
      <c r="K2102" t="s">
        <v>2297</v>
      </c>
      <c r="L2102" s="3">
        <v>45855</v>
      </c>
      <c r="M21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02" s="3">
        <v>45838</v>
      </c>
      <c r="O2102" s="5">
        <f>IFERROR((PlanMasine[[#This Row],[Norma]]/PlanMasine[[#This Row],[Q]])*(PlanMasine[[#This Row],[Q]]/SUMIF(C:C,PlanMasine[[#This Row],[RN]],B:B)*PlanMasine[[#This Row],[KPLQ]]),0)</f>
        <v>4</v>
      </c>
      <c r="P2102">
        <v>215956</v>
      </c>
      <c r="Q2102">
        <f>COUNTIF(PROMJENA!A:A,PlanMasine[[#This Row],[KPL]]&amp;"-"&amp;PlanMasine[[#This Row],[RN]])</f>
        <v>0</v>
      </c>
      <c r="R2102">
        <f>IFERROR(INDEX(REDOSLIJED!A:A,MATCH(PlanMasine[[#This Row],[KPL]],REDOSLIJED!B:B,0)),MAX(REDOSLIJED!A:A)+1)</f>
        <v>45</v>
      </c>
      <c r="S2102" s="9">
        <f>SUM($M$2:M2102)</f>
        <v>8.7076388888890133</v>
      </c>
      <c r="T2102" s="3">
        <f>PlanMasine[[#This Row],[Datum SAS]]-1</f>
        <v>45837</v>
      </c>
      <c r="U2102">
        <f>WEEKDAY(PlanMasine[[#This Row],[ZAVRŠETAK MAŠINSKE]],2)</f>
        <v>7</v>
      </c>
      <c r="V2102" s="3">
        <f>IF(WEEKDAY(PlanMasine[[#This Row],[Datum SAS]]-1,2)=7,PlanMasine[[#This Row],[Datum SAS]]-3,PlanMasine[[#This Row],[Datum SAS]]-1)</f>
        <v>45835</v>
      </c>
      <c r="W2102">
        <f>WEEKNUM(PlanMasine[[#This Row],[Column2]],1)</f>
        <v>26</v>
      </c>
    </row>
    <row r="2103" spans="1:23" x14ac:dyDescent="0.25">
      <c r="A2103">
        <v>1023806</v>
      </c>
      <c r="B2103">
        <v>1</v>
      </c>
      <c r="C2103">
        <v>1023824</v>
      </c>
      <c r="D2103" t="s">
        <v>1865</v>
      </c>
      <c r="E2103">
        <v>24</v>
      </c>
      <c r="F2103">
        <v>12</v>
      </c>
      <c r="G2103">
        <v>0</v>
      </c>
      <c r="H2103">
        <v>0</v>
      </c>
      <c r="I2103" t="s">
        <v>5</v>
      </c>
      <c r="J2103" t="s">
        <v>570</v>
      </c>
      <c r="K2103" t="s">
        <v>2297</v>
      </c>
      <c r="L2103" s="3">
        <v>45855</v>
      </c>
      <c r="M21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03" s="3">
        <v>45838</v>
      </c>
      <c r="O2103" s="5">
        <f>IFERROR((PlanMasine[[#This Row],[Norma]]/PlanMasine[[#This Row],[Q]])*(PlanMasine[[#This Row],[Q]]/SUMIF(C:C,PlanMasine[[#This Row],[RN]],B:B)*PlanMasine[[#This Row],[KPLQ]]),0)</f>
        <v>2</v>
      </c>
      <c r="P2103">
        <v>215947</v>
      </c>
      <c r="Q2103">
        <f>COUNTIF(PROMJENA!A:A,PlanMasine[[#This Row],[KPL]]&amp;"-"&amp;PlanMasine[[#This Row],[RN]])</f>
        <v>0</v>
      </c>
      <c r="R2103">
        <f>IFERROR(INDEX(REDOSLIJED!A:A,MATCH(PlanMasine[[#This Row],[KPL]],REDOSLIJED!B:B,0)),MAX(REDOSLIJED!A:A)+1)</f>
        <v>45</v>
      </c>
      <c r="S2103" s="9">
        <f>SUM($M$2:M2103)</f>
        <v>8.7090277777779015</v>
      </c>
      <c r="T2103" s="3">
        <f>PlanMasine[[#This Row],[Datum SAS]]-1</f>
        <v>45837</v>
      </c>
      <c r="U2103">
        <f>WEEKDAY(PlanMasine[[#This Row],[ZAVRŠETAK MAŠINSKE]],2)</f>
        <v>7</v>
      </c>
      <c r="V2103" s="3">
        <f>IF(WEEKDAY(PlanMasine[[#This Row],[Datum SAS]]-1,2)=7,PlanMasine[[#This Row],[Datum SAS]]-3,PlanMasine[[#This Row],[Datum SAS]]-1)</f>
        <v>45835</v>
      </c>
      <c r="W2103">
        <f>WEEKNUM(PlanMasine[[#This Row],[Column2]],1)</f>
        <v>26</v>
      </c>
    </row>
    <row r="2104" spans="1:23" x14ac:dyDescent="0.25">
      <c r="A2104">
        <v>1023806</v>
      </c>
      <c r="B2104">
        <v>1</v>
      </c>
      <c r="C2104">
        <v>1023819</v>
      </c>
      <c r="D2104" t="s">
        <v>2298</v>
      </c>
      <c r="E2104">
        <v>120</v>
      </c>
      <c r="F2104">
        <v>12</v>
      </c>
      <c r="G2104">
        <v>0</v>
      </c>
      <c r="H2104">
        <v>0</v>
      </c>
      <c r="I2104" t="s">
        <v>5</v>
      </c>
      <c r="J2104" t="s">
        <v>570</v>
      </c>
      <c r="K2104" t="s">
        <v>2297</v>
      </c>
      <c r="L2104" s="3">
        <v>45855</v>
      </c>
      <c r="M21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04" s="3">
        <v>45838</v>
      </c>
      <c r="O2104" s="5">
        <f>IFERROR((PlanMasine[[#This Row],[Norma]]/PlanMasine[[#This Row],[Q]])*(PlanMasine[[#This Row],[Q]]/SUMIF(C:C,PlanMasine[[#This Row],[RN]],B:B)*PlanMasine[[#This Row],[KPLQ]]),0)</f>
        <v>10</v>
      </c>
      <c r="P2104">
        <v>215941</v>
      </c>
      <c r="Q2104">
        <f>COUNTIF(PROMJENA!A:A,PlanMasine[[#This Row],[KPL]]&amp;"-"&amp;PlanMasine[[#This Row],[RN]])</f>
        <v>0</v>
      </c>
      <c r="R2104">
        <f>IFERROR(INDEX(REDOSLIJED!A:A,MATCH(PlanMasine[[#This Row],[KPL]],REDOSLIJED!B:B,0)),MAX(REDOSLIJED!A:A)+1)</f>
        <v>45</v>
      </c>
      <c r="S2104" s="9">
        <f>SUM($M$2:M2104)</f>
        <v>8.7159722222223461</v>
      </c>
      <c r="T2104" s="3">
        <f>PlanMasine[[#This Row],[Datum SAS]]-1</f>
        <v>45837</v>
      </c>
      <c r="U2104">
        <f>WEEKDAY(PlanMasine[[#This Row],[ZAVRŠETAK MAŠINSKE]],2)</f>
        <v>7</v>
      </c>
      <c r="V2104" s="3">
        <f>IF(WEEKDAY(PlanMasine[[#This Row],[Datum SAS]]-1,2)=7,PlanMasine[[#This Row],[Datum SAS]]-3,PlanMasine[[#This Row],[Datum SAS]]-1)</f>
        <v>45835</v>
      </c>
      <c r="W2104">
        <f>WEEKNUM(PlanMasine[[#This Row],[Column2]],1)</f>
        <v>26</v>
      </c>
    </row>
    <row r="2105" spans="1:23" x14ac:dyDescent="0.25">
      <c r="A2105">
        <v>1023806</v>
      </c>
      <c r="B2105">
        <v>1</v>
      </c>
      <c r="C2105">
        <v>1023825</v>
      </c>
      <c r="D2105" t="s">
        <v>2301</v>
      </c>
      <c r="E2105">
        <v>96</v>
      </c>
      <c r="F2105">
        <v>12</v>
      </c>
      <c r="G2105">
        <v>0</v>
      </c>
      <c r="H2105">
        <v>0</v>
      </c>
      <c r="I2105" t="s">
        <v>5</v>
      </c>
      <c r="J2105" t="s">
        <v>570</v>
      </c>
      <c r="K2105" t="s">
        <v>2297</v>
      </c>
      <c r="L2105" s="3">
        <v>45855</v>
      </c>
      <c r="M21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05" s="3">
        <v>45838</v>
      </c>
      <c r="O2105" s="5">
        <f>IFERROR((PlanMasine[[#This Row],[Norma]]/PlanMasine[[#This Row],[Q]])*(PlanMasine[[#This Row],[Q]]/SUMIF(C:C,PlanMasine[[#This Row],[RN]],B:B)*PlanMasine[[#This Row],[KPLQ]]),0)</f>
        <v>8</v>
      </c>
      <c r="P2105">
        <v>215948</v>
      </c>
      <c r="Q2105">
        <f>COUNTIF(PROMJENA!A:A,PlanMasine[[#This Row],[KPL]]&amp;"-"&amp;PlanMasine[[#This Row],[RN]])</f>
        <v>0</v>
      </c>
      <c r="R2105">
        <f>IFERROR(INDEX(REDOSLIJED!A:A,MATCH(PlanMasine[[#This Row],[KPL]],REDOSLIJED!B:B,0)),MAX(REDOSLIJED!A:A)+1)</f>
        <v>45</v>
      </c>
      <c r="S2105" s="9">
        <f>SUM($M$2:M2105)</f>
        <v>8.7215277777779026</v>
      </c>
      <c r="T2105" s="3">
        <f>PlanMasine[[#This Row],[Datum SAS]]-1</f>
        <v>45837</v>
      </c>
      <c r="U2105">
        <f>WEEKDAY(PlanMasine[[#This Row],[ZAVRŠETAK MAŠINSKE]],2)</f>
        <v>7</v>
      </c>
      <c r="V2105" s="3">
        <f>IF(WEEKDAY(PlanMasine[[#This Row],[Datum SAS]]-1,2)=7,PlanMasine[[#This Row],[Datum SAS]]-3,PlanMasine[[#This Row],[Datum SAS]]-1)</f>
        <v>45835</v>
      </c>
      <c r="W2105">
        <f>WEEKNUM(PlanMasine[[#This Row],[Column2]],1)</f>
        <v>26</v>
      </c>
    </row>
    <row r="2106" spans="1:23" x14ac:dyDescent="0.25">
      <c r="A2106">
        <v>1023806</v>
      </c>
      <c r="B2106">
        <v>1</v>
      </c>
      <c r="C2106">
        <v>1023846</v>
      </c>
      <c r="D2106" t="s">
        <v>2299</v>
      </c>
      <c r="E2106">
        <v>12</v>
      </c>
      <c r="F2106">
        <v>12</v>
      </c>
      <c r="G2106">
        <v>0</v>
      </c>
      <c r="H2106">
        <v>0</v>
      </c>
      <c r="I2106" t="s">
        <v>5</v>
      </c>
      <c r="J2106" t="s">
        <v>570</v>
      </c>
      <c r="K2106" t="s">
        <v>2297</v>
      </c>
      <c r="L2106" s="3">
        <v>45855</v>
      </c>
      <c r="M21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06" s="3">
        <v>45838</v>
      </c>
      <c r="O2106" s="5">
        <f>IFERROR((PlanMasine[[#This Row],[Norma]]/PlanMasine[[#This Row],[Q]])*(PlanMasine[[#This Row],[Q]]/SUMIF(C:C,PlanMasine[[#This Row],[RN]],B:B)*PlanMasine[[#This Row],[KPLQ]]),0)</f>
        <v>1</v>
      </c>
      <c r="P2106">
        <v>215969</v>
      </c>
      <c r="Q2106">
        <f>COUNTIF(PROMJENA!A:A,PlanMasine[[#This Row],[KPL]]&amp;"-"&amp;PlanMasine[[#This Row],[RN]])</f>
        <v>0</v>
      </c>
      <c r="R2106">
        <f>IFERROR(INDEX(REDOSLIJED!A:A,MATCH(PlanMasine[[#This Row],[KPL]],REDOSLIJED!B:B,0)),MAX(REDOSLIJED!A:A)+1)</f>
        <v>45</v>
      </c>
      <c r="S2106" s="9">
        <f>SUM($M$2:M2106)</f>
        <v>8.7222222222223476</v>
      </c>
      <c r="T2106" s="3">
        <f>PlanMasine[[#This Row],[Datum SAS]]-1</f>
        <v>45837</v>
      </c>
      <c r="U2106">
        <f>WEEKDAY(PlanMasine[[#This Row],[ZAVRŠETAK MAŠINSKE]],2)</f>
        <v>7</v>
      </c>
      <c r="V2106" s="3">
        <f>IF(WEEKDAY(PlanMasine[[#This Row],[Datum SAS]]-1,2)=7,PlanMasine[[#This Row],[Datum SAS]]-3,PlanMasine[[#This Row],[Datum SAS]]-1)</f>
        <v>45835</v>
      </c>
      <c r="W2106">
        <f>WEEKNUM(PlanMasine[[#This Row],[Column2]],1)</f>
        <v>26</v>
      </c>
    </row>
    <row r="2107" spans="1:23" x14ac:dyDescent="0.25">
      <c r="A2107">
        <v>1023806</v>
      </c>
      <c r="B2107">
        <v>1</v>
      </c>
      <c r="C2107">
        <v>1023818</v>
      </c>
      <c r="D2107" t="s">
        <v>2307</v>
      </c>
      <c r="E2107">
        <v>120</v>
      </c>
      <c r="F2107">
        <v>12</v>
      </c>
      <c r="G2107">
        <v>0</v>
      </c>
      <c r="H2107">
        <v>0</v>
      </c>
      <c r="I2107" t="s">
        <v>5</v>
      </c>
      <c r="J2107" t="s">
        <v>570</v>
      </c>
      <c r="K2107" t="s">
        <v>2297</v>
      </c>
      <c r="L2107" s="3">
        <v>45855</v>
      </c>
      <c r="M21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07" s="3">
        <v>45838</v>
      </c>
      <c r="O2107" s="5">
        <f>IFERROR((PlanMasine[[#This Row],[Norma]]/PlanMasine[[#This Row],[Q]])*(PlanMasine[[#This Row],[Q]]/SUMIF(C:C,PlanMasine[[#This Row],[RN]],B:B)*PlanMasine[[#This Row],[KPLQ]]),0)</f>
        <v>10</v>
      </c>
      <c r="P2107">
        <v>215940</v>
      </c>
      <c r="Q2107">
        <f>COUNTIF(PROMJENA!A:A,PlanMasine[[#This Row],[KPL]]&amp;"-"&amp;PlanMasine[[#This Row],[RN]])</f>
        <v>0</v>
      </c>
      <c r="R2107">
        <f>IFERROR(INDEX(REDOSLIJED!A:A,MATCH(PlanMasine[[#This Row],[KPL]],REDOSLIJED!B:B,0)),MAX(REDOSLIJED!A:A)+1)</f>
        <v>45</v>
      </c>
      <c r="S2107" s="9">
        <f>SUM($M$2:M2107)</f>
        <v>8.7291666666667922</v>
      </c>
      <c r="T2107" s="3">
        <f>PlanMasine[[#This Row],[Datum SAS]]-1</f>
        <v>45837</v>
      </c>
      <c r="U2107">
        <f>WEEKDAY(PlanMasine[[#This Row],[ZAVRŠETAK MAŠINSKE]],2)</f>
        <v>7</v>
      </c>
      <c r="V2107" s="3">
        <f>IF(WEEKDAY(PlanMasine[[#This Row],[Datum SAS]]-1,2)=7,PlanMasine[[#This Row],[Datum SAS]]-3,PlanMasine[[#This Row],[Datum SAS]]-1)</f>
        <v>45835</v>
      </c>
      <c r="W2107">
        <f>WEEKNUM(PlanMasine[[#This Row],[Column2]],1)</f>
        <v>26</v>
      </c>
    </row>
    <row r="2108" spans="1:23" x14ac:dyDescent="0.25">
      <c r="A2108">
        <v>1023806</v>
      </c>
      <c r="B2108">
        <v>1</v>
      </c>
      <c r="C2108">
        <v>1023820</v>
      </c>
      <c r="D2108" t="s">
        <v>2306</v>
      </c>
      <c r="E2108">
        <v>48</v>
      </c>
      <c r="F2108">
        <v>12</v>
      </c>
      <c r="G2108">
        <v>0</v>
      </c>
      <c r="H2108">
        <v>0</v>
      </c>
      <c r="I2108" t="s">
        <v>5</v>
      </c>
      <c r="J2108" t="s">
        <v>570</v>
      </c>
      <c r="K2108" t="s">
        <v>2297</v>
      </c>
      <c r="L2108" s="3">
        <v>45855</v>
      </c>
      <c r="M21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08" s="3">
        <v>45838</v>
      </c>
      <c r="O2108" s="5">
        <f>IFERROR((PlanMasine[[#This Row],[Norma]]/PlanMasine[[#This Row],[Q]])*(PlanMasine[[#This Row],[Q]]/SUMIF(C:C,PlanMasine[[#This Row],[RN]],B:B)*PlanMasine[[#This Row],[KPLQ]]),0)</f>
        <v>4</v>
      </c>
      <c r="P2108">
        <v>215942</v>
      </c>
      <c r="Q2108">
        <f>COUNTIF(PROMJENA!A:A,PlanMasine[[#This Row],[KPL]]&amp;"-"&amp;PlanMasine[[#This Row],[RN]])</f>
        <v>0</v>
      </c>
      <c r="R2108">
        <f>IFERROR(INDEX(REDOSLIJED!A:A,MATCH(PlanMasine[[#This Row],[KPL]],REDOSLIJED!B:B,0)),MAX(REDOSLIJED!A:A)+1)</f>
        <v>45</v>
      </c>
      <c r="S2108" s="9">
        <f>SUM($M$2:M2108)</f>
        <v>8.7319444444445704</v>
      </c>
      <c r="T2108" s="3">
        <f>PlanMasine[[#This Row],[Datum SAS]]-1</f>
        <v>45837</v>
      </c>
      <c r="U2108">
        <f>WEEKDAY(PlanMasine[[#This Row],[ZAVRŠETAK MAŠINSKE]],2)</f>
        <v>7</v>
      </c>
      <c r="V2108" s="3">
        <f>IF(WEEKDAY(PlanMasine[[#This Row],[Datum SAS]]-1,2)=7,PlanMasine[[#This Row],[Datum SAS]]-3,PlanMasine[[#This Row],[Datum SAS]]-1)</f>
        <v>45835</v>
      </c>
      <c r="W2108">
        <f>WEEKNUM(PlanMasine[[#This Row],[Column2]],1)</f>
        <v>26</v>
      </c>
    </row>
    <row r="2109" spans="1:23" x14ac:dyDescent="0.25">
      <c r="A2109">
        <v>1023806</v>
      </c>
      <c r="B2109">
        <v>1</v>
      </c>
      <c r="C2109">
        <v>1023823</v>
      </c>
      <c r="D2109" t="s">
        <v>2300</v>
      </c>
      <c r="E2109">
        <v>48</v>
      </c>
      <c r="F2109">
        <v>12</v>
      </c>
      <c r="G2109">
        <v>0</v>
      </c>
      <c r="H2109">
        <v>0</v>
      </c>
      <c r="I2109" t="s">
        <v>5</v>
      </c>
      <c r="J2109" t="s">
        <v>570</v>
      </c>
      <c r="K2109" t="s">
        <v>2297</v>
      </c>
      <c r="L2109" s="3">
        <v>45855</v>
      </c>
      <c r="M21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09" s="3">
        <v>45838</v>
      </c>
      <c r="O2109" s="5">
        <f>IFERROR((PlanMasine[[#This Row],[Norma]]/PlanMasine[[#This Row],[Q]])*(PlanMasine[[#This Row],[Q]]/SUMIF(C:C,PlanMasine[[#This Row],[RN]],B:B)*PlanMasine[[#This Row],[KPLQ]]),0)</f>
        <v>4</v>
      </c>
      <c r="P2109">
        <v>215946</v>
      </c>
      <c r="Q2109">
        <f>COUNTIF(PROMJENA!A:A,PlanMasine[[#This Row],[KPL]]&amp;"-"&amp;PlanMasine[[#This Row],[RN]])</f>
        <v>0</v>
      </c>
      <c r="R2109">
        <f>IFERROR(INDEX(REDOSLIJED!A:A,MATCH(PlanMasine[[#This Row],[KPL]],REDOSLIJED!B:B,0)),MAX(REDOSLIJED!A:A)+1)</f>
        <v>45</v>
      </c>
      <c r="S2109" s="9">
        <f>SUM($M$2:M2109)</f>
        <v>8.7347222222223486</v>
      </c>
      <c r="T2109" s="3">
        <f>PlanMasine[[#This Row],[Datum SAS]]-1</f>
        <v>45837</v>
      </c>
      <c r="U2109">
        <f>WEEKDAY(PlanMasine[[#This Row],[ZAVRŠETAK MAŠINSKE]],2)</f>
        <v>7</v>
      </c>
      <c r="V2109" s="3">
        <f>IF(WEEKDAY(PlanMasine[[#This Row],[Datum SAS]]-1,2)=7,PlanMasine[[#This Row],[Datum SAS]]-3,PlanMasine[[#This Row],[Datum SAS]]-1)</f>
        <v>45835</v>
      </c>
      <c r="W2109">
        <f>WEEKNUM(PlanMasine[[#This Row],[Column2]],1)</f>
        <v>26</v>
      </c>
    </row>
    <row r="2110" spans="1:23" x14ac:dyDescent="0.25">
      <c r="A2110">
        <v>1023806</v>
      </c>
      <c r="B2110">
        <v>1</v>
      </c>
      <c r="C2110">
        <v>1023826</v>
      </c>
      <c r="D2110" t="s">
        <v>2302</v>
      </c>
      <c r="E2110">
        <v>48</v>
      </c>
      <c r="F2110">
        <v>12</v>
      </c>
      <c r="G2110">
        <v>0</v>
      </c>
      <c r="H2110">
        <v>0</v>
      </c>
      <c r="I2110" t="s">
        <v>5</v>
      </c>
      <c r="J2110" t="s">
        <v>570</v>
      </c>
      <c r="K2110" t="s">
        <v>2297</v>
      </c>
      <c r="L2110" s="3">
        <v>45855</v>
      </c>
      <c r="M21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10" s="3">
        <v>45838</v>
      </c>
      <c r="O2110" s="5">
        <f>IFERROR((PlanMasine[[#This Row],[Norma]]/PlanMasine[[#This Row],[Q]])*(PlanMasine[[#This Row],[Q]]/SUMIF(C:C,PlanMasine[[#This Row],[RN]],B:B)*PlanMasine[[#This Row],[KPLQ]]),0)</f>
        <v>4</v>
      </c>
      <c r="P2110">
        <v>215949</v>
      </c>
      <c r="Q2110">
        <f>COUNTIF(PROMJENA!A:A,PlanMasine[[#This Row],[KPL]]&amp;"-"&amp;PlanMasine[[#This Row],[RN]])</f>
        <v>0</v>
      </c>
      <c r="R2110">
        <f>IFERROR(INDEX(REDOSLIJED!A:A,MATCH(PlanMasine[[#This Row],[KPL]],REDOSLIJED!B:B,0)),MAX(REDOSLIJED!A:A)+1)</f>
        <v>45</v>
      </c>
      <c r="S2110" s="9">
        <f>SUM($M$2:M2110)</f>
        <v>8.7375000000001268</v>
      </c>
      <c r="T2110" s="3">
        <f>PlanMasine[[#This Row],[Datum SAS]]-1</f>
        <v>45837</v>
      </c>
      <c r="U2110">
        <f>WEEKDAY(PlanMasine[[#This Row],[ZAVRŠETAK MAŠINSKE]],2)</f>
        <v>7</v>
      </c>
      <c r="V2110" s="3">
        <f>IF(WEEKDAY(PlanMasine[[#This Row],[Datum SAS]]-1,2)=7,PlanMasine[[#This Row],[Datum SAS]]-3,PlanMasine[[#This Row],[Datum SAS]]-1)</f>
        <v>45835</v>
      </c>
      <c r="W2110">
        <f>WEEKNUM(PlanMasine[[#This Row],[Column2]],1)</f>
        <v>26</v>
      </c>
    </row>
    <row r="2111" spans="1:23" x14ac:dyDescent="0.25">
      <c r="A2111">
        <v>1023807</v>
      </c>
      <c r="B2111">
        <v>1</v>
      </c>
      <c r="C2111">
        <v>1023833</v>
      </c>
      <c r="D2111" t="s">
        <v>2309</v>
      </c>
      <c r="E2111">
        <v>48</v>
      </c>
      <c r="F2111">
        <v>12</v>
      </c>
      <c r="G2111">
        <v>0</v>
      </c>
      <c r="H2111">
        <v>0</v>
      </c>
      <c r="I2111" t="s">
        <v>5</v>
      </c>
      <c r="J2111" t="s">
        <v>570</v>
      </c>
      <c r="K2111" t="s">
        <v>2297</v>
      </c>
      <c r="L2111" s="3">
        <v>45855</v>
      </c>
      <c r="M21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11" s="3">
        <v>45838</v>
      </c>
      <c r="O2111" s="5">
        <f>IFERROR((PlanMasine[[#This Row],[Norma]]/PlanMasine[[#This Row],[Q]])*(PlanMasine[[#This Row],[Q]]/SUMIF(C:C,PlanMasine[[#This Row],[RN]],B:B)*PlanMasine[[#This Row],[KPLQ]]),0)</f>
        <v>4</v>
      </c>
      <c r="P2111">
        <v>215956</v>
      </c>
      <c r="Q2111">
        <f>COUNTIF(PROMJENA!A:A,PlanMasine[[#This Row],[KPL]]&amp;"-"&amp;PlanMasine[[#This Row],[RN]])</f>
        <v>0</v>
      </c>
      <c r="R2111">
        <f>IFERROR(INDEX(REDOSLIJED!A:A,MATCH(PlanMasine[[#This Row],[KPL]],REDOSLIJED!B:B,0)),MAX(REDOSLIJED!A:A)+1)</f>
        <v>45</v>
      </c>
      <c r="S2111" s="9">
        <f>SUM($M$2:M2111)</f>
        <v>8.740277777777905</v>
      </c>
      <c r="T2111" s="3">
        <f>PlanMasine[[#This Row],[Datum SAS]]-1</f>
        <v>45837</v>
      </c>
      <c r="U2111">
        <f>WEEKDAY(PlanMasine[[#This Row],[ZAVRŠETAK MAŠINSKE]],2)</f>
        <v>7</v>
      </c>
      <c r="V2111" s="3">
        <f>IF(WEEKDAY(PlanMasine[[#This Row],[Datum SAS]]-1,2)=7,PlanMasine[[#This Row],[Datum SAS]]-3,PlanMasine[[#This Row],[Datum SAS]]-1)</f>
        <v>45835</v>
      </c>
      <c r="W2111">
        <f>WEEKNUM(PlanMasine[[#This Row],[Column2]],1)</f>
        <v>26</v>
      </c>
    </row>
    <row r="2112" spans="1:23" x14ac:dyDescent="0.25">
      <c r="A2112">
        <v>1023807</v>
      </c>
      <c r="B2112">
        <v>1</v>
      </c>
      <c r="C2112">
        <v>1023823</v>
      </c>
      <c r="D2112" t="s">
        <v>2300</v>
      </c>
      <c r="E2112">
        <v>48</v>
      </c>
      <c r="F2112">
        <v>12</v>
      </c>
      <c r="G2112">
        <v>0</v>
      </c>
      <c r="H2112">
        <v>0</v>
      </c>
      <c r="I2112" t="s">
        <v>5</v>
      </c>
      <c r="J2112" t="s">
        <v>570</v>
      </c>
      <c r="K2112" t="s">
        <v>2297</v>
      </c>
      <c r="L2112" s="3">
        <v>45855</v>
      </c>
      <c r="M21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12" s="3">
        <v>45838</v>
      </c>
      <c r="O2112" s="5">
        <f>IFERROR((PlanMasine[[#This Row],[Norma]]/PlanMasine[[#This Row],[Q]])*(PlanMasine[[#This Row],[Q]]/SUMIF(C:C,PlanMasine[[#This Row],[RN]],B:B)*PlanMasine[[#This Row],[KPLQ]]),0)</f>
        <v>4</v>
      </c>
      <c r="P2112">
        <v>215946</v>
      </c>
      <c r="Q2112">
        <f>COUNTIF(PROMJENA!A:A,PlanMasine[[#This Row],[KPL]]&amp;"-"&amp;PlanMasine[[#This Row],[RN]])</f>
        <v>0</v>
      </c>
      <c r="R2112">
        <f>IFERROR(INDEX(REDOSLIJED!A:A,MATCH(PlanMasine[[#This Row],[KPL]],REDOSLIJED!B:B,0)),MAX(REDOSLIJED!A:A)+1)</f>
        <v>45</v>
      </c>
      <c r="S2112" s="9">
        <f>SUM($M$2:M2112)</f>
        <v>8.7430555555556833</v>
      </c>
      <c r="T2112" s="3">
        <f>PlanMasine[[#This Row],[Datum SAS]]-1</f>
        <v>45837</v>
      </c>
      <c r="U2112">
        <f>WEEKDAY(PlanMasine[[#This Row],[ZAVRŠETAK MAŠINSKE]],2)</f>
        <v>7</v>
      </c>
      <c r="V2112" s="3">
        <f>IF(WEEKDAY(PlanMasine[[#This Row],[Datum SAS]]-1,2)=7,PlanMasine[[#This Row],[Datum SAS]]-3,PlanMasine[[#This Row],[Datum SAS]]-1)</f>
        <v>45835</v>
      </c>
      <c r="W2112">
        <f>WEEKNUM(PlanMasine[[#This Row],[Column2]],1)</f>
        <v>26</v>
      </c>
    </row>
    <row r="2113" spans="1:23" x14ac:dyDescent="0.25">
      <c r="A2113">
        <v>1023807</v>
      </c>
      <c r="B2113">
        <v>1</v>
      </c>
      <c r="C2113">
        <v>1023820</v>
      </c>
      <c r="D2113" t="s">
        <v>2306</v>
      </c>
      <c r="E2113">
        <v>48</v>
      </c>
      <c r="F2113">
        <v>12</v>
      </c>
      <c r="G2113">
        <v>0</v>
      </c>
      <c r="H2113">
        <v>0</v>
      </c>
      <c r="I2113" t="s">
        <v>5</v>
      </c>
      <c r="J2113" t="s">
        <v>570</v>
      </c>
      <c r="K2113" t="s">
        <v>2297</v>
      </c>
      <c r="L2113" s="3">
        <v>45855</v>
      </c>
      <c r="M21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13" s="3">
        <v>45838</v>
      </c>
      <c r="O2113" s="5">
        <f>IFERROR((PlanMasine[[#This Row],[Norma]]/PlanMasine[[#This Row],[Q]])*(PlanMasine[[#This Row],[Q]]/SUMIF(C:C,PlanMasine[[#This Row],[RN]],B:B)*PlanMasine[[#This Row],[KPLQ]]),0)</f>
        <v>4</v>
      </c>
      <c r="P2113">
        <v>215942</v>
      </c>
      <c r="Q2113">
        <f>COUNTIF(PROMJENA!A:A,PlanMasine[[#This Row],[KPL]]&amp;"-"&amp;PlanMasine[[#This Row],[RN]])</f>
        <v>0</v>
      </c>
      <c r="R2113">
        <f>IFERROR(INDEX(REDOSLIJED!A:A,MATCH(PlanMasine[[#This Row],[KPL]],REDOSLIJED!B:B,0)),MAX(REDOSLIJED!A:A)+1)</f>
        <v>45</v>
      </c>
      <c r="S2113" s="9">
        <f>SUM($M$2:M2113)</f>
        <v>8.7458333333334615</v>
      </c>
      <c r="T2113" s="3">
        <f>PlanMasine[[#This Row],[Datum SAS]]-1</f>
        <v>45837</v>
      </c>
      <c r="U2113">
        <f>WEEKDAY(PlanMasine[[#This Row],[ZAVRŠETAK MAŠINSKE]],2)</f>
        <v>7</v>
      </c>
      <c r="V2113" s="3">
        <f>IF(WEEKDAY(PlanMasine[[#This Row],[Datum SAS]]-1,2)=7,PlanMasine[[#This Row],[Datum SAS]]-3,PlanMasine[[#This Row],[Datum SAS]]-1)</f>
        <v>45835</v>
      </c>
      <c r="W2113">
        <f>WEEKNUM(PlanMasine[[#This Row],[Column2]],1)</f>
        <v>26</v>
      </c>
    </row>
    <row r="2114" spans="1:23" x14ac:dyDescent="0.25">
      <c r="A2114">
        <v>1023807</v>
      </c>
      <c r="B2114">
        <v>1</v>
      </c>
      <c r="C2114">
        <v>1023818</v>
      </c>
      <c r="D2114" t="s">
        <v>2307</v>
      </c>
      <c r="E2114">
        <v>120</v>
      </c>
      <c r="F2114">
        <v>12</v>
      </c>
      <c r="G2114">
        <v>0</v>
      </c>
      <c r="H2114">
        <v>0</v>
      </c>
      <c r="I2114" t="s">
        <v>5</v>
      </c>
      <c r="J2114" t="s">
        <v>570</v>
      </c>
      <c r="K2114" t="s">
        <v>2297</v>
      </c>
      <c r="L2114" s="3">
        <v>45855</v>
      </c>
      <c r="M21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14" s="3">
        <v>45838</v>
      </c>
      <c r="O2114" s="5">
        <f>IFERROR((PlanMasine[[#This Row],[Norma]]/PlanMasine[[#This Row],[Q]])*(PlanMasine[[#This Row],[Q]]/SUMIF(C:C,PlanMasine[[#This Row],[RN]],B:B)*PlanMasine[[#This Row],[KPLQ]]),0)</f>
        <v>10</v>
      </c>
      <c r="P2114">
        <v>215940</v>
      </c>
      <c r="Q2114">
        <f>COUNTIF(PROMJENA!A:A,PlanMasine[[#This Row],[KPL]]&amp;"-"&amp;PlanMasine[[#This Row],[RN]])</f>
        <v>0</v>
      </c>
      <c r="R2114">
        <f>IFERROR(INDEX(REDOSLIJED!A:A,MATCH(PlanMasine[[#This Row],[KPL]],REDOSLIJED!B:B,0)),MAX(REDOSLIJED!A:A)+1)</f>
        <v>45</v>
      </c>
      <c r="S2114" s="9">
        <f>SUM($M$2:M2114)</f>
        <v>8.7527777777779061</v>
      </c>
      <c r="T2114" s="3">
        <f>PlanMasine[[#This Row],[Datum SAS]]-1</f>
        <v>45837</v>
      </c>
      <c r="U2114">
        <f>WEEKDAY(PlanMasine[[#This Row],[ZAVRŠETAK MAŠINSKE]],2)</f>
        <v>7</v>
      </c>
      <c r="V2114" s="3">
        <f>IF(WEEKDAY(PlanMasine[[#This Row],[Datum SAS]]-1,2)=7,PlanMasine[[#This Row],[Datum SAS]]-3,PlanMasine[[#This Row],[Datum SAS]]-1)</f>
        <v>45835</v>
      </c>
      <c r="W2114">
        <f>WEEKNUM(PlanMasine[[#This Row],[Column2]],1)</f>
        <v>26</v>
      </c>
    </row>
    <row r="2115" spans="1:23" x14ac:dyDescent="0.25">
      <c r="A2115">
        <v>1023807</v>
      </c>
      <c r="B2115">
        <v>1</v>
      </c>
      <c r="C2115">
        <v>1023824</v>
      </c>
      <c r="D2115" t="s">
        <v>1865</v>
      </c>
      <c r="E2115">
        <v>24</v>
      </c>
      <c r="F2115">
        <v>12</v>
      </c>
      <c r="G2115">
        <v>0</v>
      </c>
      <c r="H2115">
        <v>0</v>
      </c>
      <c r="I2115" t="s">
        <v>5</v>
      </c>
      <c r="J2115" t="s">
        <v>570</v>
      </c>
      <c r="K2115" t="s">
        <v>2297</v>
      </c>
      <c r="L2115" s="3">
        <v>45855</v>
      </c>
      <c r="M21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15" s="3">
        <v>45838</v>
      </c>
      <c r="O2115" s="5">
        <f>IFERROR((PlanMasine[[#This Row],[Norma]]/PlanMasine[[#This Row],[Q]])*(PlanMasine[[#This Row],[Q]]/SUMIF(C:C,PlanMasine[[#This Row],[RN]],B:B)*PlanMasine[[#This Row],[KPLQ]]),0)</f>
        <v>2</v>
      </c>
      <c r="P2115">
        <v>215947</v>
      </c>
      <c r="Q2115">
        <f>COUNTIF(PROMJENA!A:A,PlanMasine[[#This Row],[KPL]]&amp;"-"&amp;PlanMasine[[#This Row],[RN]])</f>
        <v>0</v>
      </c>
      <c r="R2115">
        <f>IFERROR(INDEX(REDOSLIJED!A:A,MATCH(PlanMasine[[#This Row],[KPL]],REDOSLIJED!B:B,0)),MAX(REDOSLIJED!A:A)+1)</f>
        <v>45</v>
      </c>
      <c r="S2115" s="9">
        <f>SUM($M$2:M2115)</f>
        <v>8.7541666666667943</v>
      </c>
      <c r="T2115" s="3">
        <f>PlanMasine[[#This Row],[Datum SAS]]-1</f>
        <v>45837</v>
      </c>
      <c r="U2115">
        <f>WEEKDAY(PlanMasine[[#This Row],[ZAVRŠETAK MAŠINSKE]],2)</f>
        <v>7</v>
      </c>
      <c r="V2115" s="3">
        <f>IF(WEEKDAY(PlanMasine[[#This Row],[Datum SAS]]-1,2)=7,PlanMasine[[#This Row],[Datum SAS]]-3,PlanMasine[[#This Row],[Datum SAS]]-1)</f>
        <v>45835</v>
      </c>
      <c r="W2115">
        <f>WEEKNUM(PlanMasine[[#This Row],[Column2]],1)</f>
        <v>26</v>
      </c>
    </row>
    <row r="2116" spans="1:23" x14ac:dyDescent="0.25">
      <c r="A2116">
        <v>1023807</v>
      </c>
      <c r="B2116">
        <v>1</v>
      </c>
      <c r="C2116">
        <v>1023846</v>
      </c>
      <c r="D2116" t="s">
        <v>2299</v>
      </c>
      <c r="E2116">
        <v>12</v>
      </c>
      <c r="F2116">
        <v>12</v>
      </c>
      <c r="G2116">
        <v>0</v>
      </c>
      <c r="H2116">
        <v>0</v>
      </c>
      <c r="I2116" t="s">
        <v>5</v>
      </c>
      <c r="J2116" t="s">
        <v>570</v>
      </c>
      <c r="K2116" t="s">
        <v>2297</v>
      </c>
      <c r="L2116" s="3">
        <v>45855</v>
      </c>
      <c r="M21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16" s="3">
        <v>45838</v>
      </c>
      <c r="O2116" s="5">
        <f>IFERROR((PlanMasine[[#This Row],[Norma]]/PlanMasine[[#This Row],[Q]])*(PlanMasine[[#This Row],[Q]]/SUMIF(C:C,PlanMasine[[#This Row],[RN]],B:B)*PlanMasine[[#This Row],[KPLQ]]),0)</f>
        <v>1</v>
      </c>
      <c r="P2116">
        <v>215969</v>
      </c>
      <c r="Q2116">
        <f>COUNTIF(PROMJENA!A:A,PlanMasine[[#This Row],[KPL]]&amp;"-"&amp;PlanMasine[[#This Row],[RN]])</f>
        <v>0</v>
      </c>
      <c r="R2116">
        <f>IFERROR(INDEX(REDOSLIJED!A:A,MATCH(PlanMasine[[#This Row],[KPL]],REDOSLIJED!B:B,0)),MAX(REDOSLIJED!A:A)+1)</f>
        <v>45</v>
      </c>
      <c r="S2116" s="9">
        <f>SUM($M$2:M2116)</f>
        <v>8.7548611111112393</v>
      </c>
      <c r="T2116" s="3">
        <f>PlanMasine[[#This Row],[Datum SAS]]-1</f>
        <v>45837</v>
      </c>
      <c r="U2116">
        <f>WEEKDAY(PlanMasine[[#This Row],[ZAVRŠETAK MAŠINSKE]],2)</f>
        <v>7</v>
      </c>
      <c r="V2116" s="3">
        <f>IF(WEEKDAY(PlanMasine[[#This Row],[Datum SAS]]-1,2)=7,PlanMasine[[#This Row],[Datum SAS]]-3,PlanMasine[[#This Row],[Datum SAS]]-1)</f>
        <v>45835</v>
      </c>
      <c r="W2116">
        <f>WEEKNUM(PlanMasine[[#This Row],[Column2]],1)</f>
        <v>26</v>
      </c>
    </row>
    <row r="2117" spans="1:23" x14ac:dyDescent="0.25">
      <c r="A2117">
        <v>1023807</v>
      </c>
      <c r="B2117">
        <v>1</v>
      </c>
      <c r="C2117">
        <v>1023826</v>
      </c>
      <c r="D2117" t="s">
        <v>2302</v>
      </c>
      <c r="E2117">
        <v>48</v>
      </c>
      <c r="F2117">
        <v>12</v>
      </c>
      <c r="G2117">
        <v>0</v>
      </c>
      <c r="H2117">
        <v>0</v>
      </c>
      <c r="I2117" t="s">
        <v>5</v>
      </c>
      <c r="J2117" t="s">
        <v>570</v>
      </c>
      <c r="K2117" t="s">
        <v>2297</v>
      </c>
      <c r="L2117" s="3">
        <v>45855</v>
      </c>
      <c r="M21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17" s="3">
        <v>45838</v>
      </c>
      <c r="O2117" s="5">
        <f>IFERROR((PlanMasine[[#This Row],[Norma]]/PlanMasine[[#This Row],[Q]])*(PlanMasine[[#This Row],[Q]]/SUMIF(C:C,PlanMasine[[#This Row],[RN]],B:B)*PlanMasine[[#This Row],[KPLQ]]),0)</f>
        <v>4</v>
      </c>
      <c r="P2117">
        <v>215949</v>
      </c>
      <c r="Q2117">
        <f>COUNTIF(PROMJENA!A:A,PlanMasine[[#This Row],[KPL]]&amp;"-"&amp;PlanMasine[[#This Row],[RN]])</f>
        <v>0</v>
      </c>
      <c r="R2117">
        <f>IFERROR(INDEX(REDOSLIJED!A:A,MATCH(PlanMasine[[#This Row],[KPL]],REDOSLIJED!B:B,0)),MAX(REDOSLIJED!A:A)+1)</f>
        <v>45</v>
      </c>
      <c r="S2117" s="9">
        <f>SUM($M$2:M2117)</f>
        <v>8.7576388888890175</v>
      </c>
      <c r="T2117" s="3">
        <f>PlanMasine[[#This Row],[Datum SAS]]-1</f>
        <v>45837</v>
      </c>
      <c r="U2117">
        <f>WEEKDAY(PlanMasine[[#This Row],[ZAVRŠETAK MAŠINSKE]],2)</f>
        <v>7</v>
      </c>
      <c r="V2117" s="3">
        <f>IF(WEEKDAY(PlanMasine[[#This Row],[Datum SAS]]-1,2)=7,PlanMasine[[#This Row],[Datum SAS]]-3,PlanMasine[[#This Row],[Datum SAS]]-1)</f>
        <v>45835</v>
      </c>
      <c r="W2117">
        <f>WEEKNUM(PlanMasine[[#This Row],[Column2]],1)</f>
        <v>26</v>
      </c>
    </row>
    <row r="2118" spans="1:23" x14ac:dyDescent="0.25">
      <c r="A2118">
        <v>1023807</v>
      </c>
      <c r="B2118">
        <v>1</v>
      </c>
      <c r="C2118">
        <v>1023825</v>
      </c>
      <c r="D2118" t="s">
        <v>2301</v>
      </c>
      <c r="E2118">
        <v>96</v>
      </c>
      <c r="F2118">
        <v>12</v>
      </c>
      <c r="G2118">
        <v>0</v>
      </c>
      <c r="H2118">
        <v>0</v>
      </c>
      <c r="I2118" t="s">
        <v>5</v>
      </c>
      <c r="J2118" t="s">
        <v>570</v>
      </c>
      <c r="K2118" t="s">
        <v>2297</v>
      </c>
      <c r="L2118" s="3">
        <v>45855</v>
      </c>
      <c r="M21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18" s="3">
        <v>45838</v>
      </c>
      <c r="O2118" s="5">
        <f>IFERROR((PlanMasine[[#This Row],[Norma]]/PlanMasine[[#This Row],[Q]])*(PlanMasine[[#This Row],[Q]]/SUMIF(C:C,PlanMasine[[#This Row],[RN]],B:B)*PlanMasine[[#This Row],[KPLQ]]),0)</f>
        <v>8</v>
      </c>
      <c r="P2118">
        <v>215948</v>
      </c>
      <c r="Q2118">
        <f>COUNTIF(PROMJENA!A:A,PlanMasine[[#This Row],[KPL]]&amp;"-"&amp;PlanMasine[[#This Row],[RN]])</f>
        <v>0</v>
      </c>
      <c r="R2118">
        <f>IFERROR(INDEX(REDOSLIJED!A:A,MATCH(PlanMasine[[#This Row],[KPL]],REDOSLIJED!B:B,0)),MAX(REDOSLIJED!A:A)+1)</f>
        <v>45</v>
      </c>
      <c r="S2118" s="9">
        <f>SUM($M$2:M2118)</f>
        <v>8.763194444444574</v>
      </c>
      <c r="T2118" s="3">
        <f>PlanMasine[[#This Row],[Datum SAS]]-1</f>
        <v>45837</v>
      </c>
      <c r="U2118">
        <f>WEEKDAY(PlanMasine[[#This Row],[ZAVRŠETAK MAŠINSKE]],2)</f>
        <v>7</v>
      </c>
      <c r="V2118" s="3">
        <f>IF(WEEKDAY(PlanMasine[[#This Row],[Datum SAS]]-1,2)=7,PlanMasine[[#This Row],[Datum SAS]]-3,PlanMasine[[#This Row],[Datum SAS]]-1)</f>
        <v>45835</v>
      </c>
      <c r="W2118">
        <f>WEEKNUM(PlanMasine[[#This Row],[Column2]],1)</f>
        <v>26</v>
      </c>
    </row>
    <row r="2119" spans="1:23" x14ac:dyDescent="0.25">
      <c r="A2119">
        <v>1023807</v>
      </c>
      <c r="B2119">
        <v>1</v>
      </c>
      <c r="C2119">
        <v>1023819</v>
      </c>
      <c r="D2119" t="s">
        <v>2298</v>
      </c>
      <c r="E2119">
        <v>120</v>
      </c>
      <c r="F2119">
        <v>12</v>
      </c>
      <c r="G2119">
        <v>0</v>
      </c>
      <c r="H2119">
        <v>0</v>
      </c>
      <c r="I2119" t="s">
        <v>5</v>
      </c>
      <c r="J2119" t="s">
        <v>570</v>
      </c>
      <c r="K2119" t="s">
        <v>2297</v>
      </c>
      <c r="L2119" s="3">
        <v>45855</v>
      </c>
      <c r="M21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19" s="3">
        <v>45838</v>
      </c>
      <c r="O2119" s="5">
        <f>IFERROR((PlanMasine[[#This Row],[Norma]]/PlanMasine[[#This Row],[Q]])*(PlanMasine[[#This Row],[Q]]/SUMIF(C:C,PlanMasine[[#This Row],[RN]],B:B)*PlanMasine[[#This Row],[KPLQ]]),0)</f>
        <v>10</v>
      </c>
      <c r="P2119">
        <v>215941</v>
      </c>
      <c r="Q2119">
        <f>COUNTIF(PROMJENA!A:A,PlanMasine[[#This Row],[KPL]]&amp;"-"&amp;PlanMasine[[#This Row],[RN]])</f>
        <v>0</v>
      </c>
      <c r="R2119">
        <f>IFERROR(INDEX(REDOSLIJED!A:A,MATCH(PlanMasine[[#This Row],[KPL]],REDOSLIJED!B:B,0)),MAX(REDOSLIJED!A:A)+1)</f>
        <v>45</v>
      </c>
      <c r="S2119" s="9">
        <f>SUM($M$2:M2119)</f>
        <v>8.7701388888890186</v>
      </c>
      <c r="T2119" s="3">
        <f>PlanMasine[[#This Row],[Datum SAS]]-1</f>
        <v>45837</v>
      </c>
      <c r="U2119">
        <f>WEEKDAY(PlanMasine[[#This Row],[ZAVRŠETAK MAŠINSKE]],2)</f>
        <v>7</v>
      </c>
      <c r="V2119" s="3">
        <f>IF(WEEKDAY(PlanMasine[[#This Row],[Datum SAS]]-1,2)=7,PlanMasine[[#This Row],[Datum SAS]]-3,PlanMasine[[#This Row],[Datum SAS]]-1)</f>
        <v>45835</v>
      </c>
      <c r="W2119">
        <f>WEEKNUM(PlanMasine[[#This Row],[Column2]],1)</f>
        <v>26</v>
      </c>
    </row>
    <row r="2120" spans="1:23" x14ac:dyDescent="0.25">
      <c r="A2120">
        <v>1023808</v>
      </c>
      <c r="B2120">
        <v>1</v>
      </c>
      <c r="C2120">
        <v>1023818</v>
      </c>
      <c r="D2120" t="s">
        <v>2307</v>
      </c>
      <c r="E2120">
        <v>120</v>
      </c>
      <c r="F2120">
        <v>12</v>
      </c>
      <c r="G2120">
        <v>0</v>
      </c>
      <c r="H2120">
        <v>0</v>
      </c>
      <c r="I2120" t="s">
        <v>5</v>
      </c>
      <c r="J2120" t="s">
        <v>570</v>
      </c>
      <c r="K2120" t="s">
        <v>2297</v>
      </c>
      <c r="L2120" s="3">
        <v>45855</v>
      </c>
      <c r="M21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20" s="3">
        <v>45838</v>
      </c>
      <c r="O2120" s="5">
        <f>IFERROR((PlanMasine[[#This Row],[Norma]]/PlanMasine[[#This Row],[Q]])*(PlanMasine[[#This Row],[Q]]/SUMIF(C:C,PlanMasine[[#This Row],[RN]],B:B)*PlanMasine[[#This Row],[KPLQ]]),0)</f>
        <v>10</v>
      </c>
      <c r="P2120">
        <v>215940</v>
      </c>
      <c r="Q2120">
        <f>COUNTIF(PROMJENA!A:A,PlanMasine[[#This Row],[KPL]]&amp;"-"&amp;PlanMasine[[#This Row],[RN]])</f>
        <v>0</v>
      </c>
      <c r="R2120">
        <f>IFERROR(INDEX(REDOSLIJED!A:A,MATCH(PlanMasine[[#This Row],[KPL]],REDOSLIJED!B:B,0)),MAX(REDOSLIJED!A:A)+1)</f>
        <v>45</v>
      </c>
      <c r="S2120" s="9">
        <f>SUM($M$2:M2120)</f>
        <v>8.7770833333334632</v>
      </c>
      <c r="T2120" s="3">
        <f>PlanMasine[[#This Row],[Datum SAS]]-1</f>
        <v>45837</v>
      </c>
      <c r="U2120">
        <f>WEEKDAY(PlanMasine[[#This Row],[ZAVRŠETAK MAŠINSKE]],2)</f>
        <v>7</v>
      </c>
      <c r="V2120" s="3">
        <f>IF(WEEKDAY(PlanMasine[[#This Row],[Datum SAS]]-1,2)=7,PlanMasine[[#This Row],[Datum SAS]]-3,PlanMasine[[#This Row],[Datum SAS]]-1)</f>
        <v>45835</v>
      </c>
      <c r="W2120">
        <f>WEEKNUM(PlanMasine[[#This Row],[Column2]],1)</f>
        <v>26</v>
      </c>
    </row>
    <row r="2121" spans="1:23" x14ac:dyDescent="0.25">
      <c r="A2121">
        <v>1023808</v>
      </c>
      <c r="B2121">
        <v>1</v>
      </c>
      <c r="C2121">
        <v>1023846</v>
      </c>
      <c r="D2121" t="s">
        <v>2299</v>
      </c>
      <c r="E2121">
        <v>12</v>
      </c>
      <c r="F2121">
        <v>12</v>
      </c>
      <c r="G2121">
        <v>0</v>
      </c>
      <c r="H2121">
        <v>0</v>
      </c>
      <c r="I2121" t="s">
        <v>5</v>
      </c>
      <c r="J2121" t="s">
        <v>570</v>
      </c>
      <c r="K2121" t="s">
        <v>2297</v>
      </c>
      <c r="L2121" s="3">
        <v>45855</v>
      </c>
      <c r="M21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21" s="3">
        <v>45838</v>
      </c>
      <c r="O2121" s="5">
        <f>IFERROR((PlanMasine[[#This Row],[Norma]]/PlanMasine[[#This Row],[Q]])*(PlanMasine[[#This Row],[Q]]/SUMIF(C:C,PlanMasine[[#This Row],[RN]],B:B)*PlanMasine[[#This Row],[KPLQ]]),0)</f>
        <v>1</v>
      </c>
      <c r="P2121">
        <v>215969</v>
      </c>
      <c r="Q2121">
        <f>COUNTIF(PROMJENA!A:A,PlanMasine[[#This Row],[KPL]]&amp;"-"&amp;PlanMasine[[#This Row],[RN]])</f>
        <v>0</v>
      </c>
      <c r="R2121">
        <f>IFERROR(INDEX(REDOSLIJED!A:A,MATCH(PlanMasine[[#This Row],[KPL]],REDOSLIJED!B:B,0)),MAX(REDOSLIJED!A:A)+1)</f>
        <v>45</v>
      </c>
      <c r="S2121" s="9">
        <f>SUM($M$2:M2121)</f>
        <v>8.7777777777779082</v>
      </c>
      <c r="T2121" s="3">
        <f>PlanMasine[[#This Row],[Datum SAS]]-1</f>
        <v>45837</v>
      </c>
      <c r="U2121">
        <f>WEEKDAY(PlanMasine[[#This Row],[ZAVRŠETAK MAŠINSKE]],2)</f>
        <v>7</v>
      </c>
      <c r="V2121" s="3">
        <f>IF(WEEKDAY(PlanMasine[[#This Row],[Datum SAS]]-1,2)=7,PlanMasine[[#This Row],[Datum SAS]]-3,PlanMasine[[#This Row],[Datum SAS]]-1)</f>
        <v>45835</v>
      </c>
      <c r="W2121">
        <f>WEEKNUM(PlanMasine[[#This Row],[Column2]],1)</f>
        <v>26</v>
      </c>
    </row>
    <row r="2122" spans="1:23" x14ac:dyDescent="0.25">
      <c r="A2122">
        <v>1023808</v>
      </c>
      <c r="B2122">
        <v>1</v>
      </c>
      <c r="C2122">
        <v>1023833</v>
      </c>
      <c r="D2122" t="s">
        <v>2309</v>
      </c>
      <c r="E2122">
        <v>48</v>
      </c>
      <c r="F2122">
        <v>12</v>
      </c>
      <c r="G2122">
        <v>0</v>
      </c>
      <c r="H2122">
        <v>0</v>
      </c>
      <c r="I2122" t="s">
        <v>5</v>
      </c>
      <c r="J2122" t="s">
        <v>570</v>
      </c>
      <c r="K2122" t="s">
        <v>2297</v>
      </c>
      <c r="L2122" s="3">
        <v>45855</v>
      </c>
      <c r="M21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22" s="3">
        <v>45838</v>
      </c>
      <c r="O2122" s="5">
        <f>IFERROR((PlanMasine[[#This Row],[Norma]]/PlanMasine[[#This Row],[Q]])*(PlanMasine[[#This Row],[Q]]/SUMIF(C:C,PlanMasine[[#This Row],[RN]],B:B)*PlanMasine[[#This Row],[KPLQ]]),0)</f>
        <v>4</v>
      </c>
      <c r="P2122">
        <v>215956</v>
      </c>
      <c r="Q2122">
        <f>COUNTIF(PROMJENA!A:A,PlanMasine[[#This Row],[KPL]]&amp;"-"&amp;PlanMasine[[#This Row],[RN]])</f>
        <v>0</v>
      </c>
      <c r="R2122">
        <f>IFERROR(INDEX(REDOSLIJED!A:A,MATCH(PlanMasine[[#This Row],[KPL]],REDOSLIJED!B:B,0)),MAX(REDOSLIJED!A:A)+1)</f>
        <v>45</v>
      </c>
      <c r="S2122" s="9">
        <f>SUM($M$2:M2122)</f>
        <v>8.7805555555556865</v>
      </c>
      <c r="T2122" s="3">
        <f>PlanMasine[[#This Row],[Datum SAS]]-1</f>
        <v>45837</v>
      </c>
      <c r="U2122">
        <f>WEEKDAY(PlanMasine[[#This Row],[ZAVRŠETAK MAŠINSKE]],2)</f>
        <v>7</v>
      </c>
      <c r="V2122" s="3">
        <f>IF(WEEKDAY(PlanMasine[[#This Row],[Datum SAS]]-1,2)=7,PlanMasine[[#This Row],[Datum SAS]]-3,PlanMasine[[#This Row],[Datum SAS]]-1)</f>
        <v>45835</v>
      </c>
      <c r="W2122">
        <f>WEEKNUM(PlanMasine[[#This Row],[Column2]],1)</f>
        <v>26</v>
      </c>
    </row>
    <row r="2123" spans="1:23" x14ac:dyDescent="0.25">
      <c r="A2123">
        <v>1023808</v>
      </c>
      <c r="B2123">
        <v>1</v>
      </c>
      <c r="C2123">
        <v>1023819</v>
      </c>
      <c r="D2123" t="s">
        <v>2298</v>
      </c>
      <c r="E2123">
        <v>120</v>
      </c>
      <c r="F2123">
        <v>12</v>
      </c>
      <c r="G2123">
        <v>0</v>
      </c>
      <c r="H2123">
        <v>0</v>
      </c>
      <c r="I2123" t="s">
        <v>5</v>
      </c>
      <c r="J2123" t="s">
        <v>570</v>
      </c>
      <c r="K2123" t="s">
        <v>2297</v>
      </c>
      <c r="L2123" s="3">
        <v>45855</v>
      </c>
      <c r="M21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23" s="3">
        <v>45838</v>
      </c>
      <c r="O2123" s="5">
        <f>IFERROR((PlanMasine[[#This Row],[Norma]]/PlanMasine[[#This Row],[Q]])*(PlanMasine[[#This Row],[Q]]/SUMIF(C:C,PlanMasine[[#This Row],[RN]],B:B)*PlanMasine[[#This Row],[KPLQ]]),0)</f>
        <v>10</v>
      </c>
      <c r="P2123">
        <v>215941</v>
      </c>
      <c r="Q2123">
        <f>COUNTIF(PROMJENA!A:A,PlanMasine[[#This Row],[KPL]]&amp;"-"&amp;PlanMasine[[#This Row],[RN]])</f>
        <v>0</v>
      </c>
      <c r="R2123">
        <f>IFERROR(INDEX(REDOSLIJED!A:A,MATCH(PlanMasine[[#This Row],[KPL]],REDOSLIJED!B:B,0)),MAX(REDOSLIJED!A:A)+1)</f>
        <v>45</v>
      </c>
      <c r="S2123" s="9">
        <f>SUM($M$2:M2123)</f>
        <v>8.7875000000001311</v>
      </c>
      <c r="T2123" s="3">
        <f>PlanMasine[[#This Row],[Datum SAS]]-1</f>
        <v>45837</v>
      </c>
      <c r="U2123">
        <f>WEEKDAY(PlanMasine[[#This Row],[ZAVRŠETAK MAŠINSKE]],2)</f>
        <v>7</v>
      </c>
      <c r="V2123" s="3">
        <f>IF(WEEKDAY(PlanMasine[[#This Row],[Datum SAS]]-1,2)=7,PlanMasine[[#This Row],[Datum SAS]]-3,PlanMasine[[#This Row],[Datum SAS]]-1)</f>
        <v>45835</v>
      </c>
      <c r="W2123">
        <f>WEEKNUM(PlanMasine[[#This Row],[Column2]],1)</f>
        <v>26</v>
      </c>
    </row>
    <row r="2124" spans="1:23" x14ac:dyDescent="0.25">
      <c r="A2124">
        <v>1023808</v>
      </c>
      <c r="B2124">
        <v>1</v>
      </c>
      <c r="C2124">
        <v>1023820</v>
      </c>
      <c r="D2124" t="s">
        <v>2306</v>
      </c>
      <c r="E2124">
        <v>48</v>
      </c>
      <c r="F2124">
        <v>12</v>
      </c>
      <c r="G2124">
        <v>0</v>
      </c>
      <c r="H2124">
        <v>0</v>
      </c>
      <c r="I2124" t="s">
        <v>5</v>
      </c>
      <c r="J2124" t="s">
        <v>570</v>
      </c>
      <c r="K2124" t="s">
        <v>2297</v>
      </c>
      <c r="L2124" s="3">
        <v>45855</v>
      </c>
      <c r="M21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24" s="3">
        <v>45838</v>
      </c>
      <c r="O2124" s="5">
        <f>IFERROR((PlanMasine[[#This Row],[Norma]]/PlanMasine[[#This Row],[Q]])*(PlanMasine[[#This Row],[Q]]/SUMIF(C:C,PlanMasine[[#This Row],[RN]],B:B)*PlanMasine[[#This Row],[KPLQ]]),0)</f>
        <v>4</v>
      </c>
      <c r="P2124">
        <v>215942</v>
      </c>
      <c r="Q2124">
        <f>COUNTIF(PROMJENA!A:A,PlanMasine[[#This Row],[KPL]]&amp;"-"&amp;PlanMasine[[#This Row],[RN]])</f>
        <v>0</v>
      </c>
      <c r="R2124">
        <f>IFERROR(INDEX(REDOSLIJED!A:A,MATCH(PlanMasine[[#This Row],[KPL]],REDOSLIJED!B:B,0)),MAX(REDOSLIJED!A:A)+1)</f>
        <v>45</v>
      </c>
      <c r="S2124" s="9">
        <f>SUM($M$2:M2124)</f>
        <v>8.7902777777779093</v>
      </c>
      <c r="T2124" s="3">
        <f>PlanMasine[[#This Row],[Datum SAS]]-1</f>
        <v>45837</v>
      </c>
      <c r="U2124">
        <f>WEEKDAY(PlanMasine[[#This Row],[ZAVRŠETAK MAŠINSKE]],2)</f>
        <v>7</v>
      </c>
      <c r="V2124" s="3">
        <f>IF(WEEKDAY(PlanMasine[[#This Row],[Datum SAS]]-1,2)=7,PlanMasine[[#This Row],[Datum SAS]]-3,PlanMasine[[#This Row],[Datum SAS]]-1)</f>
        <v>45835</v>
      </c>
      <c r="W2124">
        <f>WEEKNUM(PlanMasine[[#This Row],[Column2]],1)</f>
        <v>26</v>
      </c>
    </row>
    <row r="2125" spans="1:23" x14ac:dyDescent="0.25">
      <c r="A2125">
        <v>1023808</v>
      </c>
      <c r="B2125">
        <v>1</v>
      </c>
      <c r="C2125">
        <v>1023823</v>
      </c>
      <c r="D2125" t="s">
        <v>2300</v>
      </c>
      <c r="E2125">
        <v>48</v>
      </c>
      <c r="F2125">
        <v>12</v>
      </c>
      <c r="G2125">
        <v>0</v>
      </c>
      <c r="H2125">
        <v>0</v>
      </c>
      <c r="I2125" t="s">
        <v>5</v>
      </c>
      <c r="J2125" t="s">
        <v>570</v>
      </c>
      <c r="K2125" t="s">
        <v>2297</v>
      </c>
      <c r="L2125" s="3">
        <v>45855</v>
      </c>
      <c r="M21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25" s="3">
        <v>45838</v>
      </c>
      <c r="O2125" s="5">
        <f>IFERROR((PlanMasine[[#This Row],[Norma]]/PlanMasine[[#This Row],[Q]])*(PlanMasine[[#This Row],[Q]]/SUMIF(C:C,PlanMasine[[#This Row],[RN]],B:B)*PlanMasine[[#This Row],[KPLQ]]),0)</f>
        <v>4</v>
      </c>
      <c r="P2125">
        <v>215946</v>
      </c>
      <c r="Q2125">
        <f>COUNTIF(PROMJENA!A:A,PlanMasine[[#This Row],[KPL]]&amp;"-"&amp;PlanMasine[[#This Row],[RN]])</f>
        <v>0</v>
      </c>
      <c r="R2125">
        <f>IFERROR(INDEX(REDOSLIJED!A:A,MATCH(PlanMasine[[#This Row],[KPL]],REDOSLIJED!B:B,0)),MAX(REDOSLIJED!A:A)+1)</f>
        <v>45</v>
      </c>
      <c r="S2125" s="9">
        <f>SUM($M$2:M2125)</f>
        <v>8.7930555555556875</v>
      </c>
      <c r="T2125" s="3">
        <f>PlanMasine[[#This Row],[Datum SAS]]-1</f>
        <v>45837</v>
      </c>
      <c r="U2125">
        <f>WEEKDAY(PlanMasine[[#This Row],[ZAVRŠETAK MAŠINSKE]],2)</f>
        <v>7</v>
      </c>
      <c r="V2125" s="3">
        <f>IF(WEEKDAY(PlanMasine[[#This Row],[Datum SAS]]-1,2)=7,PlanMasine[[#This Row],[Datum SAS]]-3,PlanMasine[[#This Row],[Datum SAS]]-1)</f>
        <v>45835</v>
      </c>
      <c r="W2125">
        <f>WEEKNUM(PlanMasine[[#This Row],[Column2]],1)</f>
        <v>26</v>
      </c>
    </row>
    <row r="2126" spans="1:23" x14ac:dyDescent="0.25">
      <c r="A2126">
        <v>1023808</v>
      </c>
      <c r="B2126">
        <v>1</v>
      </c>
      <c r="C2126">
        <v>1023826</v>
      </c>
      <c r="D2126" t="s">
        <v>2302</v>
      </c>
      <c r="E2126">
        <v>48</v>
      </c>
      <c r="F2126">
        <v>12</v>
      </c>
      <c r="G2126">
        <v>0</v>
      </c>
      <c r="H2126">
        <v>0</v>
      </c>
      <c r="I2126" t="s">
        <v>5</v>
      </c>
      <c r="J2126" t="s">
        <v>570</v>
      </c>
      <c r="K2126" t="s">
        <v>2297</v>
      </c>
      <c r="L2126" s="3">
        <v>45855</v>
      </c>
      <c r="M21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26" s="3">
        <v>45838</v>
      </c>
      <c r="O2126" s="5">
        <f>IFERROR((PlanMasine[[#This Row],[Norma]]/PlanMasine[[#This Row],[Q]])*(PlanMasine[[#This Row],[Q]]/SUMIF(C:C,PlanMasine[[#This Row],[RN]],B:B)*PlanMasine[[#This Row],[KPLQ]]),0)</f>
        <v>4</v>
      </c>
      <c r="P2126">
        <v>215949</v>
      </c>
      <c r="Q2126">
        <f>COUNTIF(PROMJENA!A:A,PlanMasine[[#This Row],[KPL]]&amp;"-"&amp;PlanMasine[[#This Row],[RN]])</f>
        <v>0</v>
      </c>
      <c r="R2126">
        <f>IFERROR(INDEX(REDOSLIJED!A:A,MATCH(PlanMasine[[#This Row],[KPL]],REDOSLIJED!B:B,0)),MAX(REDOSLIJED!A:A)+1)</f>
        <v>45</v>
      </c>
      <c r="S2126" s="9">
        <f>SUM($M$2:M2126)</f>
        <v>8.7958333333334657</v>
      </c>
      <c r="T2126" s="3">
        <f>PlanMasine[[#This Row],[Datum SAS]]-1</f>
        <v>45837</v>
      </c>
      <c r="U2126">
        <f>WEEKDAY(PlanMasine[[#This Row],[ZAVRŠETAK MAŠINSKE]],2)</f>
        <v>7</v>
      </c>
      <c r="V2126" s="3">
        <f>IF(WEEKDAY(PlanMasine[[#This Row],[Datum SAS]]-1,2)=7,PlanMasine[[#This Row],[Datum SAS]]-3,PlanMasine[[#This Row],[Datum SAS]]-1)</f>
        <v>45835</v>
      </c>
      <c r="W2126">
        <f>WEEKNUM(PlanMasine[[#This Row],[Column2]],1)</f>
        <v>26</v>
      </c>
    </row>
    <row r="2127" spans="1:23" x14ac:dyDescent="0.25">
      <c r="A2127">
        <v>1023808</v>
      </c>
      <c r="B2127">
        <v>1</v>
      </c>
      <c r="C2127">
        <v>1023825</v>
      </c>
      <c r="D2127" t="s">
        <v>2301</v>
      </c>
      <c r="E2127">
        <v>96</v>
      </c>
      <c r="F2127">
        <v>12</v>
      </c>
      <c r="G2127">
        <v>0</v>
      </c>
      <c r="H2127">
        <v>0</v>
      </c>
      <c r="I2127" t="s">
        <v>5</v>
      </c>
      <c r="J2127" t="s">
        <v>570</v>
      </c>
      <c r="K2127" t="s">
        <v>2297</v>
      </c>
      <c r="L2127" s="3">
        <v>45855</v>
      </c>
      <c r="M21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27" s="3">
        <v>45838</v>
      </c>
      <c r="O2127" s="5">
        <f>IFERROR((PlanMasine[[#This Row],[Norma]]/PlanMasine[[#This Row],[Q]])*(PlanMasine[[#This Row],[Q]]/SUMIF(C:C,PlanMasine[[#This Row],[RN]],B:B)*PlanMasine[[#This Row],[KPLQ]]),0)</f>
        <v>8</v>
      </c>
      <c r="P2127">
        <v>215948</v>
      </c>
      <c r="Q2127">
        <f>COUNTIF(PROMJENA!A:A,PlanMasine[[#This Row],[KPL]]&amp;"-"&amp;PlanMasine[[#This Row],[RN]])</f>
        <v>0</v>
      </c>
      <c r="R2127">
        <f>IFERROR(INDEX(REDOSLIJED!A:A,MATCH(PlanMasine[[#This Row],[KPL]],REDOSLIJED!B:B,0)),MAX(REDOSLIJED!A:A)+1)</f>
        <v>45</v>
      </c>
      <c r="S2127" s="9">
        <f>SUM($M$2:M2127)</f>
        <v>8.8013888888890222</v>
      </c>
      <c r="T2127" s="3">
        <f>PlanMasine[[#This Row],[Datum SAS]]-1</f>
        <v>45837</v>
      </c>
      <c r="U2127">
        <f>WEEKDAY(PlanMasine[[#This Row],[ZAVRŠETAK MAŠINSKE]],2)</f>
        <v>7</v>
      </c>
      <c r="V2127" s="3">
        <f>IF(WEEKDAY(PlanMasine[[#This Row],[Datum SAS]]-1,2)=7,PlanMasine[[#This Row],[Datum SAS]]-3,PlanMasine[[#This Row],[Datum SAS]]-1)</f>
        <v>45835</v>
      </c>
      <c r="W2127">
        <f>WEEKNUM(PlanMasine[[#This Row],[Column2]],1)</f>
        <v>26</v>
      </c>
    </row>
    <row r="2128" spans="1:23" x14ac:dyDescent="0.25">
      <c r="A2128">
        <v>1023808</v>
      </c>
      <c r="B2128">
        <v>1</v>
      </c>
      <c r="C2128">
        <v>1023824</v>
      </c>
      <c r="D2128" t="s">
        <v>1865</v>
      </c>
      <c r="E2128">
        <v>24</v>
      </c>
      <c r="F2128">
        <v>12</v>
      </c>
      <c r="G2128">
        <v>0</v>
      </c>
      <c r="H2128">
        <v>0</v>
      </c>
      <c r="I2128" t="s">
        <v>5</v>
      </c>
      <c r="J2128" t="s">
        <v>570</v>
      </c>
      <c r="K2128" t="s">
        <v>2297</v>
      </c>
      <c r="L2128" s="3">
        <v>45855</v>
      </c>
      <c r="M21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28" s="3">
        <v>45838</v>
      </c>
      <c r="O2128" s="5">
        <f>IFERROR((PlanMasine[[#This Row],[Norma]]/PlanMasine[[#This Row],[Q]])*(PlanMasine[[#This Row],[Q]]/SUMIF(C:C,PlanMasine[[#This Row],[RN]],B:B)*PlanMasine[[#This Row],[KPLQ]]),0)</f>
        <v>2</v>
      </c>
      <c r="P2128">
        <v>215947</v>
      </c>
      <c r="Q2128">
        <f>COUNTIF(PROMJENA!A:A,PlanMasine[[#This Row],[KPL]]&amp;"-"&amp;PlanMasine[[#This Row],[RN]])</f>
        <v>0</v>
      </c>
      <c r="R2128">
        <f>IFERROR(INDEX(REDOSLIJED!A:A,MATCH(PlanMasine[[#This Row],[KPL]],REDOSLIJED!B:B,0)),MAX(REDOSLIJED!A:A)+1)</f>
        <v>45</v>
      </c>
      <c r="S2128" s="9">
        <f>SUM($M$2:M2128)</f>
        <v>8.8027777777779104</v>
      </c>
      <c r="T2128" s="3">
        <f>PlanMasine[[#This Row],[Datum SAS]]-1</f>
        <v>45837</v>
      </c>
      <c r="U2128">
        <f>WEEKDAY(PlanMasine[[#This Row],[ZAVRŠETAK MAŠINSKE]],2)</f>
        <v>7</v>
      </c>
      <c r="V2128" s="3">
        <f>IF(WEEKDAY(PlanMasine[[#This Row],[Datum SAS]]-1,2)=7,PlanMasine[[#This Row],[Datum SAS]]-3,PlanMasine[[#This Row],[Datum SAS]]-1)</f>
        <v>45835</v>
      </c>
      <c r="W2128">
        <f>WEEKNUM(PlanMasine[[#This Row],[Column2]],1)</f>
        <v>26</v>
      </c>
    </row>
    <row r="2129" spans="1:23" x14ac:dyDescent="0.25">
      <c r="A2129">
        <v>1023809</v>
      </c>
      <c r="B2129">
        <v>1</v>
      </c>
      <c r="C2129">
        <v>1023824</v>
      </c>
      <c r="D2129" t="s">
        <v>1865</v>
      </c>
      <c r="E2129">
        <v>24</v>
      </c>
      <c r="F2129">
        <v>12</v>
      </c>
      <c r="G2129">
        <v>0</v>
      </c>
      <c r="H2129">
        <v>0</v>
      </c>
      <c r="I2129" t="s">
        <v>5</v>
      </c>
      <c r="J2129" t="s">
        <v>570</v>
      </c>
      <c r="K2129" t="s">
        <v>2297</v>
      </c>
      <c r="L2129" s="3">
        <v>45855</v>
      </c>
      <c r="M21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29" s="3">
        <v>45838</v>
      </c>
      <c r="O2129" s="5">
        <f>IFERROR((PlanMasine[[#This Row],[Norma]]/PlanMasine[[#This Row],[Q]])*(PlanMasine[[#This Row],[Q]]/SUMIF(C:C,PlanMasine[[#This Row],[RN]],B:B)*PlanMasine[[#This Row],[KPLQ]]),0)</f>
        <v>2</v>
      </c>
      <c r="P2129">
        <v>215947</v>
      </c>
      <c r="Q2129">
        <f>COUNTIF(PROMJENA!A:A,PlanMasine[[#This Row],[KPL]]&amp;"-"&amp;PlanMasine[[#This Row],[RN]])</f>
        <v>0</v>
      </c>
      <c r="R2129">
        <f>IFERROR(INDEX(REDOSLIJED!A:A,MATCH(PlanMasine[[#This Row],[KPL]],REDOSLIJED!B:B,0)),MAX(REDOSLIJED!A:A)+1)</f>
        <v>45</v>
      </c>
      <c r="S2129" s="9">
        <f>SUM($M$2:M2129)</f>
        <v>8.8041666666667986</v>
      </c>
      <c r="T2129" s="3">
        <f>PlanMasine[[#This Row],[Datum SAS]]-1</f>
        <v>45837</v>
      </c>
      <c r="U2129">
        <f>WEEKDAY(PlanMasine[[#This Row],[ZAVRŠETAK MAŠINSKE]],2)</f>
        <v>7</v>
      </c>
      <c r="V2129" s="3">
        <f>IF(WEEKDAY(PlanMasine[[#This Row],[Datum SAS]]-1,2)=7,PlanMasine[[#This Row],[Datum SAS]]-3,PlanMasine[[#This Row],[Datum SAS]]-1)</f>
        <v>45835</v>
      </c>
      <c r="W2129">
        <f>WEEKNUM(PlanMasine[[#This Row],[Column2]],1)</f>
        <v>26</v>
      </c>
    </row>
    <row r="2130" spans="1:23" x14ac:dyDescent="0.25">
      <c r="A2130">
        <v>1023809</v>
      </c>
      <c r="B2130">
        <v>1</v>
      </c>
      <c r="C2130">
        <v>1023846</v>
      </c>
      <c r="D2130" t="s">
        <v>2299</v>
      </c>
      <c r="E2130">
        <v>12</v>
      </c>
      <c r="F2130">
        <v>12</v>
      </c>
      <c r="G2130">
        <v>0</v>
      </c>
      <c r="H2130">
        <v>0</v>
      </c>
      <c r="I2130" t="s">
        <v>5</v>
      </c>
      <c r="J2130" t="s">
        <v>570</v>
      </c>
      <c r="K2130" t="s">
        <v>2297</v>
      </c>
      <c r="L2130" s="3">
        <v>45855</v>
      </c>
      <c r="M21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30" s="3">
        <v>45838</v>
      </c>
      <c r="O2130" s="5">
        <f>IFERROR((PlanMasine[[#This Row],[Norma]]/PlanMasine[[#This Row],[Q]])*(PlanMasine[[#This Row],[Q]]/SUMIF(C:C,PlanMasine[[#This Row],[RN]],B:B)*PlanMasine[[#This Row],[KPLQ]]),0)</f>
        <v>1</v>
      </c>
      <c r="P2130">
        <v>215969</v>
      </c>
      <c r="Q2130">
        <f>COUNTIF(PROMJENA!A:A,PlanMasine[[#This Row],[KPL]]&amp;"-"&amp;PlanMasine[[#This Row],[RN]])</f>
        <v>0</v>
      </c>
      <c r="R2130">
        <f>IFERROR(INDEX(REDOSLIJED!A:A,MATCH(PlanMasine[[#This Row],[KPL]],REDOSLIJED!B:B,0)),MAX(REDOSLIJED!A:A)+1)</f>
        <v>45</v>
      </c>
      <c r="S2130" s="9">
        <f>SUM($M$2:M2130)</f>
        <v>8.8048611111112436</v>
      </c>
      <c r="T2130" s="3">
        <f>PlanMasine[[#This Row],[Datum SAS]]-1</f>
        <v>45837</v>
      </c>
      <c r="U2130">
        <f>WEEKDAY(PlanMasine[[#This Row],[ZAVRŠETAK MAŠINSKE]],2)</f>
        <v>7</v>
      </c>
      <c r="V2130" s="3">
        <f>IF(WEEKDAY(PlanMasine[[#This Row],[Datum SAS]]-1,2)=7,PlanMasine[[#This Row],[Datum SAS]]-3,PlanMasine[[#This Row],[Datum SAS]]-1)</f>
        <v>45835</v>
      </c>
      <c r="W2130">
        <f>WEEKNUM(PlanMasine[[#This Row],[Column2]],1)</f>
        <v>26</v>
      </c>
    </row>
    <row r="2131" spans="1:23" x14ac:dyDescent="0.25">
      <c r="A2131">
        <v>1023809</v>
      </c>
      <c r="B2131">
        <v>1</v>
      </c>
      <c r="C2131">
        <v>1023826</v>
      </c>
      <c r="D2131" t="s">
        <v>2302</v>
      </c>
      <c r="E2131">
        <v>48</v>
      </c>
      <c r="F2131">
        <v>12</v>
      </c>
      <c r="G2131">
        <v>0</v>
      </c>
      <c r="H2131">
        <v>0</v>
      </c>
      <c r="I2131" t="s">
        <v>5</v>
      </c>
      <c r="J2131" t="s">
        <v>570</v>
      </c>
      <c r="K2131" t="s">
        <v>2297</v>
      </c>
      <c r="L2131" s="3">
        <v>45855</v>
      </c>
      <c r="M21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31" s="3">
        <v>45838</v>
      </c>
      <c r="O2131" s="5">
        <f>IFERROR((PlanMasine[[#This Row],[Norma]]/PlanMasine[[#This Row],[Q]])*(PlanMasine[[#This Row],[Q]]/SUMIF(C:C,PlanMasine[[#This Row],[RN]],B:B)*PlanMasine[[#This Row],[KPLQ]]),0)</f>
        <v>4</v>
      </c>
      <c r="P2131">
        <v>215949</v>
      </c>
      <c r="Q2131">
        <f>COUNTIF(PROMJENA!A:A,PlanMasine[[#This Row],[KPL]]&amp;"-"&amp;PlanMasine[[#This Row],[RN]])</f>
        <v>0</v>
      </c>
      <c r="R2131">
        <f>IFERROR(INDEX(REDOSLIJED!A:A,MATCH(PlanMasine[[#This Row],[KPL]],REDOSLIJED!B:B,0)),MAX(REDOSLIJED!A:A)+1)</f>
        <v>45</v>
      </c>
      <c r="S2131" s="9">
        <f>SUM($M$2:M2131)</f>
        <v>8.8076388888890218</v>
      </c>
      <c r="T2131" s="3">
        <f>PlanMasine[[#This Row],[Datum SAS]]-1</f>
        <v>45837</v>
      </c>
      <c r="U2131">
        <f>WEEKDAY(PlanMasine[[#This Row],[ZAVRŠETAK MAŠINSKE]],2)</f>
        <v>7</v>
      </c>
      <c r="V2131" s="3">
        <f>IF(WEEKDAY(PlanMasine[[#This Row],[Datum SAS]]-1,2)=7,PlanMasine[[#This Row],[Datum SAS]]-3,PlanMasine[[#This Row],[Datum SAS]]-1)</f>
        <v>45835</v>
      </c>
      <c r="W2131">
        <f>WEEKNUM(PlanMasine[[#This Row],[Column2]],1)</f>
        <v>26</v>
      </c>
    </row>
    <row r="2132" spans="1:23" x14ac:dyDescent="0.25">
      <c r="A2132">
        <v>1023809</v>
      </c>
      <c r="B2132">
        <v>1</v>
      </c>
      <c r="C2132">
        <v>1023825</v>
      </c>
      <c r="D2132" t="s">
        <v>2301</v>
      </c>
      <c r="E2132">
        <v>96</v>
      </c>
      <c r="F2132">
        <v>12</v>
      </c>
      <c r="G2132">
        <v>0</v>
      </c>
      <c r="H2132">
        <v>0</v>
      </c>
      <c r="I2132" t="s">
        <v>5</v>
      </c>
      <c r="J2132" t="s">
        <v>570</v>
      </c>
      <c r="K2132" t="s">
        <v>2297</v>
      </c>
      <c r="L2132" s="3">
        <v>45855</v>
      </c>
      <c r="M21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32" s="3">
        <v>45838</v>
      </c>
      <c r="O2132" s="5">
        <f>IFERROR((PlanMasine[[#This Row],[Norma]]/PlanMasine[[#This Row],[Q]])*(PlanMasine[[#This Row],[Q]]/SUMIF(C:C,PlanMasine[[#This Row],[RN]],B:B)*PlanMasine[[#This Row],[KPLQ]]),0)</f>
        <v>8</v>
      </c>
      <c r="P2132">
        <v>215948</v>
      </c>
      <c r="Q2132">
        <f>COUNTIF(PROMJENA!A:A,PlanMasine[[#This Row],[KPL]]&amp;"-"&amp;PlanMasine[[#This Row],[RN]])</f>
        <v>0</v>
      </c>
      <c r="R2132">
        <f>IFERROR(INDEX(REDOSLIJED!A:A,MATCH(PlanMasine[[#This Row],[KPL]],REDOSLIJED!B:B,0)),MAX(REDOSLIJED!A:A)+1)</f>
        <v>45</v>
      </c>
      <c r="S2132" s="9">
        <f>SUM($M$2:M2132)</f>
        <v>8.8131944444445782</v>
      </c>
      <c r="T2132" s="3">
        <f>PlanMasine[[#This Row],[Datum SAS]]-1</f>
        <v>45837</v>
      </c>
      <c r="U2132">
        <f>WEEKDAY(PlanMasine[[#This Row],[ZAVRŠETAK MAŠINSKE]],2)</f>
        <v>7</v>
      </c>
      <c r="V2132" s="3">
        <f>IF(WEEKDAY(PlanMasine[[#This Row],[Datum SAS]]-1,2)=7,PlanMasine[[#This Row],[Datum SAS]]-3,PlanMasine[[#This Row],[Datum SAS]]-1)</f>
        <v>45835</v>
      </c>
      <c r="W2132">
        <f>WEEKNUM(PlanMasine[[#This Row],[Column2]],1)</f>
        <v>26</v>
      </c>
    </row>
    <row r="2133" spans="1:23" x14ac:dyDescent="0.25">
      <c r="A2133">
        <v>1023809</v>
      </c>
      <c r="B2133">
        <v>1</v>
      </c>
      <c r="C2133">
        <v>1023823</v>
      </c>
      <c r="D2133" t="s">
        <v>2300</v>
      </c>
      <c r="E2133">
        <v>48</v>
      </c>
      <c r="F2133">
        <v>12</v>
      </c>
      <c r="G2133">
        <v>0</v>
      </c>
      <c r="H2133">
        <v>0</v>
      </c>
      <c r="I2133" t="s">
        <v>5</v>
      </c>
      <c r="J2133" t="s">
        <v>570</v>
      </c>
      <c r="K2133" t="s">
        <v>2297</v>
      </c>
      <c r="L2133" s="3">
        <v>45855</v>
      </c>
      <c r="M21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33" s="3">
        <v>45838</v>
      </c>
      <c r="O2133" s="5">
        <f>IFERROR((PlanMasine[[#This Row],[Norma]]/PlanMasine[[#This Row],[Q]])*(PlanMasine[[#This Row],[Q]]/SUMIF(C:C,PlanMasine[[#This Row],[RN]],B:B)*PlanMasine[[#This Row],[KPLQ]]),0)</f>
        <v>4</v>
      </c>
      <c r="P2133">
        <v>215946</v>
      </c>
      <c r="Q2133">
        <f>COUNTIF(PROMJENA!A:A,PlanMasine[[#This Row],[KPL]]&amp;"-"&amp;PlanMasine[[#This Row],[RN]])</f>
        <v>0</v>
      </c>
      <c r="R2133">
        <f>IFERROR(INDEX(REDOSLIJED!A:A,MATCH(PlanMasine[[#This Row],[KPL]],REDOSLIJED!B:B,0)),MAX(REDOSLIJED!A:A)+1)</f>
        <v>45</v>
      </c>
      <c r="S2133" s="9">
        <f>SUM($M$2:M2133)</f>
        <v>8.8159722222223564</v>
      </c>
      <c r="T2133" s="3">
        <f>PlanMasine[[#This Row],[Datum SAS]]-1</f>
        <v>45837</v>
      </c>
      <c r="U2133">
        <f>WEEKDAY(PlanMasine[[#This Row],[ZAVRŠETAK MAŠINSKE]],2)</f>
        <v>7</v>
      </c>
      <c r="V2133" s="3">
        <f>IF(WEEKDAY(PlanMasine[[#This Row],[Datum SAS]]-1,2)=7,PlanMasine[[#This Row],[Datum SAS]]-3,PlanMasine[[#This Row],[Datum SAS]]-1)</f>
        <v>45835</v>
      </c>
      <c r="W2133">
        <f>WEEKNUM(PlanMasine[[#This Row],[Column2]],1)</f>
        <v>26</v>
      </c>
    </row>
    <row r="2134" spans="1:23" x14ac:dyDescent="0.25">
      <c r="A2134">
        <v>1023809</v>
      </c>
      <c r="B2134">
        <v>1</v>
      </c>
      <c r="C2134">
        <v>1023820</v>
      </c>
      <c r="D2134" t="s">
        <v>2306</v>
      </c>
      <c r="E2134">
        <v>48</v>
      </c>
      <c r="F2134">
        <v>12</v>
      </c>
      <c r="G2134">
        <v>0</v>
      </c>
      <c r="H2134">
        <v>0</v>
      </c>
      <c r="I2134" t="s">
        <v>5</v>
      </c>
      <c r="J2134" t="s">
        <v>570</v>
      </c>
      <c r="K2134" t="s">
        <v>2297</v>
      </c>
      <c r="L2134" s="3">
        <v>45855</v>
      </c>
      <c r="M21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34" s="3">
        <v>45838</v>
      </c>
      <c r="O2134" s="5">
        <f>IFERROR((PlanMasine[[#This Row],[Norma]]/PlanMasine[[#This Row],[Q]])*(PlanMasine[[#This Row],[Q]]/SUMIF(C:C,PlanMasine[[#This Row],[RN]],B:B)*PlanMasine[[#This Row],[KPLQ]]),0)</f>
        <v>4</v>
      </c>
      <c r="P2134">
        <v>215942</v>
      </c>
      <c r="Q2134">
        <f>COUNTIF(PROMJENA!A:A,PlanMasine[[#This Row],[KPL]]&amp;"-"&amp;PlanMasine[[#This Row],[RN]])</f>
        <v>0</v>
      </c>
      <c r="R2134">
        <f>IFERROR(INDEX(REDOSLIJED!A:A,MATCH(PlanMasine[[#This Row],[KPL]],REDOSLIJED!B:B,0)),MAX(REDOSLIJED!A:A)+1)</f>
        <v>45</v>
      </c>
      <c r="S2134" s="9">
        <f>SUM($M$2:M2134)</f>
        <v>8.8187500000001346</v>
      </c>
      <c r="T2134" s="3">
        <f>PlanMasine[[#This Row],[Datum SAS]]-1</f>
        <v>45837</v>
      </c>
      <c r="U2134">
        <f>WEEKDAY(PlanMasine[[#This Row],[ZAVRŠETAK MAŠINSKE]],2)</f>
        <v>7</v>
      </c>
      <c r="V2134" s="3">
        <f>IF(WEEKDAY(PlanMasine[[#This Row],[Datum SAS]]-1,2)=7,PlanMasine[[#This Row],[Datum SAS]]-3,PlanMasine[[#This Row],[Datum SAS]]-1)</f>
        <v>45835</v>
      </c>
      <c r="W2134">
        <f>WEEKNUM(PlanMasine[[#This Row],[Column2]],1)</f>
        <v>26</v>
      </c>
    </row>
    <row r="2135" spans="1:23" x14ac:dyDescent="0.25">
      <c r="A2135">
        <v>1023809</v>
      </c>
      <c r="B2135">
        <v>1</v>
      </c>
      <c r="C2135">
        <v>1023819</v>
      </c>
      <c r="D2135" t="s">
        <v>2298</v>
      </c>
      <c r="E2135">
        <v>120</v>
      </c>
      <c r="F2135">
        <v>12</v>
      </c>
      <c r="G2135">
        <v>0</v>
      </c>
      <c r="H2135">
        <v>0</v>
      </c>
      <c r="I2135" t="s">
        <v>5</v>
      </c>
      <c r="J2135" t="s">
        <v>570</v>
      </c>
      <c r="K2135" t="s">
        <v>2297</v>
      </c>
      <c r="L2135" s="3">
        <v>45855</v>
      </c>
      <c r="M21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35" s="3">
        <v>45838</v>
      </c>
      <c r="O2135" s="5">
        <f>IFERROR((PlanMasine[[#This Row],[Norma]]/PlanMasine[[#This Row],[Q]])*(PlanMasine[[#This Row],[Q]]/SUMIF(C:C,PlanMasine[[#This Row],[RN]],B:B)*PlanMasine[[#This Row],[KPLQ]]),0)</f>
        <v>10</v>
      </c>
      <c r="P2135">
        <v>215941</v>
      </c>
      <c r="Q2135">
        <f>COUNTIF(PROMJENA!A:A,PlanMasine[[#This Row],[KPL]]&amp;"-"&amp;PlanMasine[[#This Row],[RN]])</f>
        <v>0</v>
      </c>
      <c r="R2135">
        <f>IFERROR(INDEX(REDOSLIJED!A:A,MATCH(PlanMasine[[#This Row],[KPL]],REDOSLIJED!B:B,0)),MAX(REDOSLIJED!A:A)+1)</f>
        <v>45</v>
      </c>
      <c r="S2135" s="9">
        <f>SUM($M$2:M2135)</f>
        <v>8.8256944444445793</v>
      </c>
      <c r="T2135" s="3">
        <f>PlanMasine[[#This Row],[Datum SAS]]-1</f>
        <v>45837</v>
      </c>
      <c r="U2135">
        <f>WEEKDAY(PlanMasine[[#This Row],[ZAVRŠETAK MAŠINSKE]],2)</f>
        <v>7</v>
      </c>
      <c r="V2135" s="3">
        <f>IF(WEEKDAY(PlanMasine[[#This Row],[Datum SAS]]-1,2)=7,PlanMasine[[#This Row],[Datum SAS]]-3,PlanMasine[[#This Row],[Datum SAS]]-1)</f>
        <v>45835</v>
      </c>
      <c r="W2135">
        <f>WEEKNUM(PlanMasine[[#This Row],[Column2]],1)</f>
        <v>26</v>
      </c>
    </row>
    <row r="2136" spans="1:23" x14ac:dyDescent="0.25">
      <c r="A2136">
        <v>1023809</v>
      </c>
      <c r="B2136">
        <v>1</v>
      </c>
      <c r="C2136">
        <v>1023833</v>
      </c>
      <c r="D2136" t="s">
        <v>2309</v>
      </c>
      <c r="E2136">
        <v>48</v>
      </c>
      <c r="F2136">
        <v>12</v>
      </c>
      <c r="G2136">
        <v>0</v>
      </c>
      <c r="H2136">
        <v>0</v>
      </c>
      <c r="I2136" t="s">
        <v>5</v>
      </c>
      <c r="J2136" t="s">
        <v>570</v>
      </c>
      <c r="K2136" t="s">
        <v>2297</v>
      </c>
      <c r="L2136" s="3">
        <v>45855</v>
      </c>
      <c r="M21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36" s="3">
        <v>45838</v>
      </c>
      <c r="O2136" s="5">
        <f>IFERROR((PlanMasine[[#This Row],[Norma]]/PlanMasine[[#This Row],[Q]])*(PlanMasine[[#This Row],[Q]]/SUMIF(C:C,PlanMasine[[#This Row],[RN]],B:B)*PlanMasine[[#This Row],[KPLQ]]),0)</f>
        <v>4</v>
      </c>
      <c r="P2136">
        <v>215956</v>
      </c>
      <c r="Q2136">
        <f>COUNTIF(PROMJENA!A:A,PlanMasine[[#This Row],[KPL]]&amp;"-"&amp;PlanMasine[[#This Row],[RN]])</f>
        <v>0</v>
      </c>
      <c r="R2136">
        <f>IFERROR(INDEX(REDOSLIJED!A:A,MATCH(PlanMasine[[#This Row],[KPL]],REDOSLIJED!B:B,0)),MAX(REDOSLIJED!A:A)+1)</f>
        <v>45</v>
      </c>
      <c r="S2136" s="9">
        <f>SUM($M$2:M2136)</f>
        <v>8.8284722222223575</v>
      </c>
      <c r="T2136" s="3">
        <f>PlanMasine[[#This Row],[Datum SAS]]-1</f>
        <v>45837</v>
      </c>
      <c r="U2136">
        <f>WEEKDAY(PlanMasine[[#This Row],[ZAVRŠETAK MAŠINSKE]],2)</f>
        <v>7</v>
      </c>
      <c r="V2136" s="3">
        <f>IF(WEEKDAY(PlanMasine[[#This Row],[Datum SAS]]-1,2)=7,PlanMasine[[#This Row],[Datum SAS]]-3,PlanMasine[[#This Row],[Datum SAS]]-1)</f>
        <v>45835</v>
      </c>
      <c r="W2136">
        <f>WEEKNUM(PlanMasine[[#This Row],[Column2]],1)</f>
        <v>26</v>
      </c>
    </row>
    <row r="2137" spans="1:23" x14ac:dyDescent="0.25">
      <c r="A2137">
        <v>1023809</v>
      </c>
      <c r="B2137">
        <v>1</v>
      </c>
      <c r="C2137">
        <v>1023818</v>
      </c>
      <c r="D2137" t="s">
        <v>2307</v>
      </c>
      <c r="E2137">
        <v>120</v>
      </c>
      <c r="F2137">
        <v>12</v>
      </c>
      <c r="G2137">
        <v>0</v>
      </c>
      <c r="H2137">
        <v>0</v>
      </c>
      <c r="I2137" t="s">
        <v>5</v>
      </c>
      <c r="J2137" t="s">
        <v>570</v>
      </c>
      <c r="K2137" t="s">
        <v>2297</v>
      </c>
      <c r="L2137" s="3">
        <v>45855</v>
      </c>
      <c r="M21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37" s="3">
        <v>45838</v>
      </c>
      <c r="O2137" s="5">
        <f>IFERROR((PlanMasine[[#This Row],[Norma]]/PlanMasine[[#This Row],[Q]])*(PlanMasine[[#This Row],[Q]]/SUMIF(C:C,PlanMasine[[#This Row],[RN]],B:B)*PlanMasine[[#This Row],[KPLQ]]),0)</f>
        <v>10</v>
      </c>
      <c r="P2137">
        <v>215940</v>
      </c>
      <c r="Q2137">
        <f>COUNTIF(PROMJENA!A:A,PlanMasine[[#This Row],[KPL]]&amp;"-"&amp;PlanMasine[[#This Row],[RN]])</f>
        <v>0</v>
      </c>
      <c r="R2137">
        <f>IFERROR(INDEX(REDOSLIJED!A:A,MATCH(PlanMasine[[#This Row],[KPL]],REDOSLIJED!B:B,0)),MAX(REDOSLIJED!A:A)+1)</f>
        <v>45</v>
      </c>
      <c r="S2137" s="9">
        <f>SUM($M$2:M2137)</f>
        <v>8.8354166666668021</v>
      </c>
      <c r="T2137" s="3">
        <f>PlanMasine[[#This Row],[Datum SAS]]-1</f>
        <v>45837</v>
      </c>
      <c r="U2137">
        <f>WEEKDAY(PlanMasine[[#This Row],[ZAVRŠETAK MAŠINSKE]],2)</f>
        <v>7</v>
      </c>
      <c r="V2137" s="3">
        <f>IF(WEEKDAY(PlanMasine[[#This Row],[Datum SAS]]-1,2)=7,PlanMasine[[#This Row],[Datum SAS]]-3,PlanMasine[[#This Row],[Datum SAS]]-1)</f>
        <v>45835</v>
      </c>
      <c r="W2137">
        <f>WEEKNUM(PlanMasine[[#This Row],[Column2]],1)</f>
        <v>26</v>
      </c>
    </row>
    <row r="2138" spans="1:23" x14ac:dyDescent="0.25">
      <c r="A2138">
        <v>1023810</v>
      </c>
      <c r="B2138">
        <v>1</v>
      </c>
      <c r="C2138">
        <v>1023826</v>
      </c>
      <c r="D2138" t="s">
        <v>2302</v>
      </c>
      <c r="E2138">
        <v>48</v>
      </c>
      <c r="F2138">
        <v>12</v>
      </c>
      <c r="G2138">
        <v>0</v>
      </c>
      <c r="H2138">
        <v>0</v>
      </c>
      <c r="I2138" t="s">
        <v>5</v>
      </c>
      <c r="J2138" t="s">
        <v>570</v>
      </c>
      <c r="K2138" t="s">
        <v>2297</v>
      </c>
      <c r="L2138" s="3">
        <v>45855</v>
      </c>
      <c r="M21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38" s="3">
        <v>45838</v>
      </c>
      <c r="O2138" s="5">
        <f>IFERROR((PlanMasine[[#This Row],[Norma]]/PlanMasine[[#This Row],[Q]])*(PlanMasine[[#This Row],[Q]]/SUMIF(C:C,PlanMasine[[#This Row],[RN]],B:B)*PlanMasine[[#This Row],[KPLQ]]),0)</f>
        <v>4</v>
      </c>
      <c r="P2138">
        <v>215949</v>
      </c>
      <c r="Q2138">
        <f>COUNTIF(PROMJENA!A:A,PlanMasine[[#This Row],[KPL]]&amp;"-"&amp;PlanMasine[[#This Row],[RN]])</f>
        <v>0</v>
      </c>
      <c r="R2138">
        <f>IFERROR(INDEX(REDOSLIJED!A:A,MATCH(PlanMasine[[#This Row],[KPL]],REDOSLIJED!B:B,0)),MAX(REDOSLIJED!A:A)+1)</f>
        <v>45</v>
      </c>
      <c r="S2138" s="9">
        <f>SUM($M$2:M2138)</f>
        <v>8.8381944444445804</v>
      </c>
      <c r="T2138" s="3">
        <f>PlanMasine[[#This Row],[Datum SAS]]-1</f>
        <v>45837</v>
      </c>
      <c r="U2138">
        <f>WEEKDAY(PlanMasine[[#This Row],[ZAVRŠETAK MAŠINSKE]],2)</f>
        <v>7</v>
      </c>
      <c r="V2138" s="3">
        <f>IF(WEEKDAY(PlanMasine[[#This Row],[Datum SAS]]-1,2)=7,PlanMasine[[#This Row],[Datum SAS]]-3,PlanMasine[[#This Row],[Datum SAS]]-1)</f>
        <v>45835</v>
      </c>
      <c r="W2138">
        <f>WEEKNUM(PlanMasine[[#This Row],[Column2]],1)</f>
        <v>26</v>
      </c>
    </row>
    <row r="2139" spans="1:23" x14ac:dyDescent="0.25">
      <c r="A2139">
        <v>1023810</v>
      </c>
      <c r="B2139">
        <v>1</v>
      </c>
      <c r="C2139">
        <v>1023846</v>
      </c>
      <c r="D2139" t="s">
        <v>2299</v>
      </c>
      <c r="E2139">
        <v>12</v>
      </c>
      <c r="F2139">
        <v>12</v>
      </c>
      <c r="G2139">
        <v>0</v>
      </c>
      <c r="H2139">
        <v>0</v>
      </c>
      <c r="I2139" t="s">
        <v>5</v>
      </c>
      <c r="J2139" t="s">
        <v>570</v>
      </c>
      <c r="K2139" t="s">
        <v>2297</v>
      </c>
      <c r="L2139" s="3">
        <v>45855</v>
      </c>
      <c r="M21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39" s="3">
        <v>45838</v>
      </c>
      <c r="O2139" s="5">
        <f>IFERROR((PlanMasine[[#This Row],[Norma]]/PlanMasine[[#This Row],[Q]])*(PlanMasine[[#This Row],[Q]]/SUMIF(C:C,PlanMasine[[#This Row],[RN]],B:B)*PlanMasine[[#This Row],[KPLQ]]),0)</f>
        <v>1</v>
      </c>
      <c r="P2139">
        <v>215969</v>
      </c>
      <c r="Q2139">
        <f>COUNTIF(PROMJENA!A:A,PlanMasine[[#This Row],[KPL]]&amp;"-"&amp;PlanMasine[[#This Row],[RN]])</f>
        <v>0</v>
      </c>
      <c r="R2139">
        <f>IFERROR(INDEX(REDOSLIJED!A:A,MATCH(PlanMasine[[#This Row],[KPL]],REDOSLIJED!B:B,0)),MAX(REDOSLIJED!A:A)+1)</f>
        <v>45</v>
      </c>
      <c r="S2139" s="9">
        <f>SUM($M$2:M2139)</f>
        <v>8.8388888888890254</v>
      </c>
      <c r="T2139" s="3">
        <f>PlanMasine[[#This Row],[Datum SAS]]-1</f>
        <v>45837</v>
      </c>
      <c r="U2139">
        <f>WEEKDAY(PlanMasine[[#This Row],[ZAVRŠETAK MAŠINSKE]],2)</f>
        <v>7</v>
      </c>
      <c r="V2139" s="3">
        <f>IF(WEEKDAY(PlanMasine[[#This Row],[Datum SAS]]-1,2)=7,PlanMasine[[#This Row],[Datum SAS]]-3,PlanMasine[[#This Row],[Datum SAS]]-1)</f>
        <v>45835</v>
      </c>
      <c r="W2139">
        <f>WEEKNUM(PlanMasine[[#This Row],[Column2]],1)</f>
        <v>26</v>
      </c>
    </row>
    <row r="2140" spans="1:23" x14ac:dyDescent="0.25">
      <c r="A2140">
        <v>1023810</v>
      </c>
      <c r="B2140">
        <v>1</v>
      </c>
      <c r="C2140">
        <v>1023824</v>
      </c>
      <c r="D2140" t="s">
        <v>1865</v>
      </c>
      <c r="E2140">
        <v>24</v>
      </c>
      <c r="F2140">
        <v>12</v>
      </c>
      <c r="G2140">
        <v>0</v>
      </c>
      <c r="H2140">
        <v>0</v>
      </c>
      <c r="I2140" t="s">
        <v>5</v>
      </c>
      <c r="J2140" t="s">
        <v>570</v>
      </c>
      <c r="K2140" t="s">
        <v>2297</v>
      </c>
      <c r="L2140" s="3">
        <v>45855</v>
      </c>
      <c r="M21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40" s="3">
        <v>45838</v>
      </c>
      <c r="O2140" s="5">
        <f>IFERROR((PlanMasine[[#This Row],[Norma]]/PlanMasine[[#This Row],[Q]])*(PlanMasine[[#This Row],[Q]]/SUMIF(C:C,PlanMasine[[#This Row],[RN]],B:B)*PlanMasine[[#This Row],[KPLQ]]),0)</f>
        <v>2</v>
      </c>
      <c r="P2140">
        <v>215947</v>
      </c>
      <c r="Q2140">
        <f>COUNTIF(PROMJENA!A:A,PlanMasine[[#This Row],[KPL]]&amp;"-"&amp;PlanMasine[[#This Row],[RN]])</f>
        <v>0</v>
      </c>
      <c r="R2140">
        <f>IFERROR(INDEX(REDOSLIJED!A:A,MATCH(PlanMasine[[#This Row],[KPL]],REDOSLIJED!B:B,0)),MAX(REDOSLIJED!A:A)+1)</f>
        <v>45</v>
      </c>
      <c r="S2140" s="9">
        <f>SUM($M$2:M2140)</f>
        <v>8.8402777777779136</v>
      </c>
      <c r="T2140" s="3">
        <f>PlanMasine[[#This Row],[Datum SAS]]-1</f>
        <v>45837</v>
      </c>
      <c r="U2140">
        <f>WEEKDAY(PlanMasine[[#This Row],[ZAVRŠETAK MAŠINSKE]],2)</f>
        <v>7</v>
      </c>
      <c r="V2140" s="3">
        <f>IF(WEEKDAY(PlanMasine[[#This Row],[Datum SAS]]-1,2)=7,PlanMasine[[#This Row],[Datum SAS]]-3,PlanMasine[[#This Row],[Datum SAS]]-1)</f>
        <v>45835</v>
      </c>
      <c r="W2140">
        <f>WEEKNUM(PlanMasine[[#This Row],[Column2]],1)</f>
        <v>26</v>
      </c>
    </row>
    <row r="2141" spans="1:23" x14ac:dyDescent="0.25">
      <c r="A2141">
        <v>1023810</v>
      </c>
      <c r="B2141">
        <v>1</v>
      </c>
      <c r="C2141">
        <v>1023819</v>
      </c>
      <c r="D2141" t="s">
        <v>2298</v>
      </c>
      <c r="E2141">
        <v>120</v>
      </c>
      <c r="F2141">
        <v>12</v>
      </c>
      <c r="G2141">
        <v>0</v>
      </c>
      <c r="H2141">
        <v>0</v>
      </c>
      <c r="I2141" t="s">
        <v>5</v>
      </c>
      <c r="J2141" t="s">
        <v>570</v>
      </c>
      <c r="K2141" t="s">
        <v>2297</v>
      </c>
      <c r="L2141" s="3">
        <v>45855</v>
      </c>
      <c r="M21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41" s="3">
        <v>45838</v>
      </c>
      <c r="O2141" s="5">
        <f>IFERROR((PlanMasine[[#This Row],[Norma]]/PlanMasine[[#This Row],[Q]])*(PlanMasine[[#This Row],[Q]]/SUMIF(C:C,PlanMasine[[#This Row],[RN]],B:B)*PlanMasine[[#This Row],[KPLQ]]),0)</f>
        <v>10</v>
      </c>
      <c r="P2141">
        <v>215941</v>
      </c>
      <c r="Q2141">
        <f>COUNTIF(PROMJENA!A:A,PlanMasine[[#This Row],[KPL]]&amp;"-"&amp;PlanMasine[[#This Row],[RN]])</f>
        <v>0</v>
      </c>
      <c r="R2141">
        <f>IFERROR(INDEX(REDOSLIJED!A:A,MATCH(PlanMasine[[#This Row],[KPL]],REDOSLIJED!B:B,0)),MAX(REDOSLIJED!A:A)+1)</f>
        <v>45</v>
      </c>
      <c r="S2141" s="9">
        <f>SUM($M$2:M2141)</f>
        <v>8.8472222222223582</v>
      </c>
      <c r="T2141" s="3">
        <f>PlanMasine[[#This Row],[Datum SAS]]-1</f>
        <v>45837</v>
      </c>
      <c r="U2141">
        <f>WEEKDAY(PlanMasine[[#This Row],[ZAVRŠETAK MAŠINSKE]],2)</f>
        <v>7</v>
      </c>
      <c r="V2141" s="3">
        <f>IF(WEEKDAY(PlanMasine[[#This Row],[Datum SAS]]-1,2)=7,PlanMasine[[#This Row],[Datum SAS]]-3,PlanMasine[[#This Row],[Datum SAS]]-1)</f>
        <v>45835</v>
      </c>
      <c r="W2141">
        <f>WEEKNUM(PlanMasine[[#This Row],[Column2]],1)</f>
        <v>26</v>
      </c>
    </row>
    <row r="2142" spans="1:23" x14ac:dyDescent="0.25">
      <c r="A2142">
        <v>1023810</v>
      </c>
      <c r="B2142">
        <v>1</v>
      </c>
      <c r="C2142">
        <v>1023823</v>
      </c>
      <c r="D2142" t="s">
        <v>2300</v>
      </c>
      <c r="E2142">
        <v>48</v>
      </c>
      <c r="F2142">
        <v>12</v>
      </c>
      <c r="G2142">
        <v>0</v>
      </c>
      <c r="H2142">
        <v>0</v>
      </c>
      <c r="I2142" t="s">
        <v>5</v>
      </c>
      <c r="J2142" t="s">
        <v>570</v>
      </c>
      <c r="K2142" t="s">
        <v>2297</v>
      </c>
      <c r="L2142" s="3">
        <v>45855</v>
      </c>
      <c r="M21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42" s="3">
        <v>45838</v>
      </c>
      <c r="O2142" s="5">
        <f>IFERROR((PlanMasine[[#This Row],[Norma]]/PlanMasine[[#This Row],[Q]])*(PlanMasine[[#This Row],[Q]]/SUMIF(C:C,PlanMasine[[#This Row],[RN]],B:B)*PlanMasine[[#This Row],[KPLQ]]),0)</f>
        <v>4</v>
      </c>
      <c r="P2142">
        <v>215946</v>
      </c>
      <c r="Q2142">
        <f>COUNTIF(PROMJENA!A:A,PlanMasine[[#This Row],[KPL]]&amp;"-"&amp;PlanMasine[[#This Row],[RN]])</f>
        <v>0</v>
      </c>
      <c r="R2142">
        <f>IFERROR(INDEX(REDOSLIJED!A:A,MATCH(PlanMasine[[#This Row],[KPL]],REDOSLIJED!B:B,0)),MAX(REDOSLIJED!A:A)+1)</f>
        <v>45</v>
      </c>
      <c r="S2142" s="9">
        <f>SUM($M$2:M2142)</f>
        <v>8.8500000000001364</v>
      </c>
      <c r="T2142" s="3">
        <f>PlanMasine[[#This Row],[Datum SAS]]-1</f>
        <v>45837</v>
      </c>
      <c r="U2142">
        <f>WEEKDAY(PlanMasine[[#This Row],[ZAVRŠETAK MAŠINSKE]],2)</f>
        <v>7</v>
      </c>
      <c r="V2142" s="3">
        <f>IF(WEEKDAY(PlanMasine[[#This Row],[Datum SAS]]-1,2)=7,PlanMasine[[#This Row],[Datum SAS]]-3,PlanMasine[[#This Row],[Datum SAS]]-1)</f>
        <v>45835</v>
      </c>
      <c r="W2142">
        <f>WEEKNUM(PlanMasine[[#This Row],[Column2]],1)</f>
        <v>26</v>
      </c>
    </row>
    <row r="2143" spans="1:23" x14ac:dyDescent="0.25">
      <c r="A2143">
        <v>1023810</v>
      </c>
      <c r="B2143">
        <v>1</v>
      </c>
      <c r="C2143">
        <v>1023820</v>
      </c>
      <c r="D2143" t="s">
        <v>2306</v>
      </c>
      <c r="E2143">
        <v>48</v>
      </c>
      <c r="F2143">
        <v>12</v>
      </c>
      <c r="G2143">
        <v>0</v>
      </c>
      <c r="H2143">
        <v>0</v>
      </c>
      <c r="I2143" t="s">
        <v>5</v>
      </c>
      <c r="J2143" t="s">
        <v>570</v>
      </c>
      <c r="K2143" t="s">
        <v>2297</v>
      </c>
      <c r="L2143" s="3">
        <v>45855</v>
      </c>
      <c r="M21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43" s="3">
        <v>45838</v>
      </c>
      <c r="O2143" s="5">
        <f>IFERROR((PlanMasine[[#This Row],[Norma]]/PlanMasine[[#This Row],[Q]])*(PlanMasine[[#This Row],[Q]]/SUMIF(C:C,PlanMasine[[#This Row],[RN]],B:B)*PlanMasine[[#This Row],[KPLQ]]),0)</f>
        <v>4</v>
      </c>
      <c r="P2143">
        <v>215942</v>
      </c>
      <c r="Q2143">
        <f>COUNTIF(PROMJENA!A:A,PlanMasine[[#This Row],[KPL]]&amp;"-"&amp;PlanMasine[[#This Row],[RN]])</f>
        <v>0</v>
      </c>
      <c r="R2143">
        <f>IFERROR(INDEX(REDOSLIJED!A:A,MATCH(PlanMasine[[#This Row],[KPL]],REDOSLIJED!B:B,0)),MAX(REDOSLIJED!A:A)+1)</f>
        <v>45</v>
      </c>
      <c r="S2143" s="9">
        <f>SUM($M$2:M2143)</f>
        <v>8.8527777777779146</v>
      </c>
      <c r="T2143" s="3">
        <f>PlanMasine[[#This Row],[Datum SAS]]-1</f>
        <v>45837</v>
      </c>
      <c r="U2143">
        <f>WEEKDAY(PlanMasine[[#This Row],[ZAVRŠETAK MAŠINSKE]],2)</f>
        <v>7</v>
      </c>
      <c r="V2143" s="3">
        <f>IF(WEEKDAY(PlanMasine[[#This Row],[Datum SAS]]-1,2)=7,PlanMasine[[#This Row],[Datum SAS]]-3,PlanMasine[[#This Row],[Datum SAS]]-1)</f>
        <v>45835</v>
      </c>
      <c r="W2143">
        <f>WEEKNUM(PlanMasine[[#This Row],[Column2]],1)</f>
        <v>26</v>
      </c>
    </row>
    <row r="2144" spans="1:23" x14ac:dyDescent="0.25">
      <c r="A2144">
        <v>1023810</v>
      </c>
      <c r="B2144">
        <v>1</v>
      </c>
      <c r="C2144">
        <v>1023833</v>
      </c>
      <c r="D2144" t="s">
        <v>2309</v>
      </c>
      <c r="E2144">
        <v>48</v>
      </c>
      <c r="F2144">
        <v>12</v>
      </c>
      <c r="G2144">
        <v>0</v>
      </c>
      <c r="H2144">
        <v>0</v>
      </c>
      <c r="I2144" t="s">
        <v>5</v>
      </c>
      <c r="J2144" t="s">
        <v>570</v>
      </c>
      <c r="K2144" t="s">
        <v>2297</v>
      </c>
      <c r="L2144" s="3">
        <v>45855</v>
      </c>
      <c r="M21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44" s="3">
        <v>45838</v>
      </c>
      <c r="O2144" s="5">
        <f>IFERROR((PlanMasine[[#This Row],[Norma]]/PlanMasine[[#This Row],[Q]])*(PlanMasine[[#This Row],[Q]]/SUMIF(C:C,PlanMasine[[#This Row],[RN]],B:B)*PlanMasine[[#This Row],[KPLQ]]),0)</f>
        <v>4</v>
      </c>
      <c r="P2144">
        <v>215956</v>
      </c>
      <c r="Q2144">
        <f>COUNTIF(PROMJENA!A:A,PlanMasine[[#This Row],[KPL]]&amp;"-"&amp;PlanMasine[[#This Row],[RN]])</f>
        <v>0</v>
      </c>
      <c r="R2144">
        <f>IFERROR(INDEX(REDOSLIJED!A:A,MATCH(PlanMasine[[#This Row],[KPL]],REDOSLIJED!B:B,0)),MAX(REDOSLIJED!A:A)+1)</f>
        <v>45</v>
      </c>
      <c r="S2144" s="9">
        <f>SUM($M$2:M2144)</f>
        <v>8.8555555555556928</v>
      </c>
      <c r="T2144" s="3">
        <f>PlanMasine[[#This Row],[Datum SAS]]-1</f>
        <v>45837</v>
      </c>
      <c r="U2144">
        <f>WEEKDAY(PlanMasine[[#This Row],[ZAVRŠETAK MAŠINSKE]],2)</f>
        <v>7</v>
      </c>
      <c r="V2144" s="3">
        <f>IF(WEEKDAY(PlanMasine[[#This Row],[Datum SAS]]-1,2)=7,PlanMasine[[#This Row],[Datum SAS]]-3,PlanMasine[[#This Row],[Datum SAS]]-1)</f>
        <v>45835</v>
      </c>
      <c r="W2144">
        <f>WEEKNUM(PlanMasine[[#This Row],[Column2]],1)</f>
        <v>26</v>
      </c>
    </row>
    <row r="2145" spans="1:23" x14ac:dyDescent="0.25">
      <c r="A2145">
        <v>1023810</v>
      </c>
      <c r="B2145">
        <v>1</v>
      </c>
      <c r="C2145">
        <v>1023818</v>
      </c>
      <c r="D2145" t="s">
        <v>2307</v>
      </c>
      <c r="E2145">
        <v>120</v>
      </c>
      <c r="F2145">
        <v>12</v>
      </c>
      <c r="G2145">
        <v>0</v>
      </c>
      <c r="H2145">
        <v>0</v>
      </c>
      <c r="I2145" t="s">
        <v>5</v>
      </c>
      <c r="J2145" t="s">
        <v>570</v>
      </c>
      <c r="K2145" t="s">
        <v>2297</v>
      </c>
      <c r="L2145" s="3">
        <v>45855</v>
      </c>
      <c r="M21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45" s="3">
        <v>45838</v>
      </c>
      <c r="O2145" s="5">
        <f>IFERROR((PlanMasine[[#This Row],[Norma]]/PlanMasine[[#This Row],[Q]])*(PlanMasine[[#This Row],[Q]]/SUMIF(C:C,PlanMasine[[#This Row],[RN]],B:B)*PlanMasine[[#This Row],[KPLQ]]),0)</f>
        <v>10</v>
      </c>
      <c r="P2145">
        <v>215940</v>
      </c>
      <c r="Q2145">
        <f>COUNTIF(PROMJENA!A:A,PlanMasine[[#This Row],[KPL]]&amp;"-"&amp;PlanMasine[[#This Row],[RN]])</f>
        <v>0</v>
      </c>
      <c r="R2145">
        <f>IFERROR(INDEX(REDOSLIJED!A:A,MATCH(PlanMasine[[#This Row],[KPL]],REDOSLIJED!B:B,0)),MAX(REDOSLIJED!A:A)+1)</f>
        <v>45</v>
      </c>
      <c r="S2145" s="9">
        <f>SUM($M$2:M2145)</f>
        <v>8.8625000000001375</v>
      </c>
      <c r="T2145" s="3">
        <f>PlanMasine[[#This Row],[Datum SAS]]-1</f>
        <v>45837</v>
      </c>
      <c r="U2145">
        <f>WEEKDAY(PlanMasine[[#This Row],[ZAVRŠETAK MAŠINSKE]],2)</f>
        <v>7</v>
      </c>
      <c r="V2145" s="3">
        <f>IF(WEEKDAY(PlanMasine[[#This Row],[Datum SAS]]-1,2)=7,PlanMasine[[#This Row],[Datum SAS]]-3,PlanMasine[[#This Row],[Datum SAS]]-1)</f>
        <v>45835</v>
      </c>
      <c r="W2145">
        <f>WEEKNUM(PlanMasine[[#This Row],[Column2]],1)</f>
        <v>26</v>
      </c>
    </row>
    <row r="2146" spans="1:23" x14ac:dyDescent="0.25">
      <c r="A2146">
        <v>1023810</v>
      </c>
      <c r="B2146">
        <v>1</v>
      </c>
      <c r="C2146">
        <v>1023825</v>
      </c>
      <c r="D2146" t="s">
        <v>2301</v>
      </c>
      <c r="E2146">
        <v>96</v>
      </c>
      <c r="F2146">
        <v>12</v>
      </c>
      <c r="G2146">
        <v>0</v>
      </c>
      <c r="H2146">
        <v>0</v>
      </c>
      <c r="I2146" t="s">
        <v>5</v>
      </c>
      <c r="J2146" t="s">
        <v>570</v>
      </c>
      <c r="K2146" t="s">
        <v>2297</v>
      </c>
      <c r="L2146" s="3">
        <v>45855</v>
      </c>
      <c r="M21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46" s="3">
        <v>45838</v>
      </c>
      <c r="O2146" s="5">
        <f>IFERROR((PlanMasine[[#This Row],[Norma]]/PlanMasine[[#This Row],[Q]])*(PlanMasine[[#This Row],[Q]]/SUMIF(C:C,PlanMasine[[#This Row],[RN]],B:B)*PlanMasine[[#This Row],[KPLQ]]),0)</f>
        <v>8</v>
      </c>
      <c r="P2146">
        <v>215948</v>
      </c>
      <c r="Q2146">
        <f>COUNTIF(PROMJENA!A:A,PlanMasine[[#This Row],[KPL]]&amp;"-"&amp;PlanMasine[[#This Row],[RN]])</f>
        <v>0</v>
      </c>
      <c r="R2146">
        <f>IFERROR(INDEX(REDOSLIJED!A:A,MATCH(PlanMasine[[#This Row],[KPL]],REDOSLIJED!B:B,0)),MAX(REDOSLIJED!A:A)+1)</f>
        <v>45</v>
      </c>
      <c r="S2146" s="9">
        <f>SUM($M$2:M2146)</f>
        <v>8.8680555555556939</v>
      </c>
      <c r="T2146" s="3">
        <f>PlanMasine[[#This Row],[Datum SAS]]-1</f>
        <v>45837</v>
      </c>
      <c r="U2146">
        <f>WEEKDAY(PlanMasine[[#This Row],[ZAVRŠETAK MAŠINSKE]],2)</f>
        <v>7</v>
      </c>
      <c r="V2146" s="3">
        <f>IF(WEEKDAY(PlanMasine[[#This Row],[Datum SAS]]-1,2)=7,PlanMasine[[#This Row],[Datum SAS]]-3,PlanMasine[[#This Row],[Datum SAS]]-1)</f>
        <v>45835</v>
      </c>
      <c r="W2146">
        <f>WEEKNUM(PlanMasine[[#This Row],[Column2]],1)</f>
        <v>26</v>
      </c>
    </row>
    <row r="2147" spans="1:23" x14ac:dyDescent="0.25">
      <c r="A2147">
        <v>1023811</v>
      </c>
      <c r="B2147">
        <v>1</v>
      </c>
      <c r="C2147">
        <v>1023826</v>
      </c>
      <c r="D2147" t="s">
        <v>2302</v>
      </c>
      <c r="E2147">
        <v>48</v>
      </c>
      <c r="F2147">
        <v>12</v>
      </c>
      <c r="G2147">
        <v>0</v>
      </c>
      <c r="H2147">
        <v>0</v>
      </c>
      <c r="I2147" t="s">
        <v>5</v>
      </c>
      <c r="J2147" t="s">
        <v>570</v>
      </c>
      <c r="K2147" t="s">
        <v>2297</v>
      </c>
      <c r="L2147" s="3">
        <v>45855</v>
      </c>
      <c r="M21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47" s="3">
        <v>45838</v>
      </c>
      <c r="O2147" s="5">
        <f>IFERROR((PlanMasine[[#This Row],[Norma]]/PlanMasine[[#This Row],[Q]])*(PlanMasine[[#This Row],[Q]]/SUMIF(C:C,PlanMasine[[#This Row],[RN]],B:B)*PlanMasine[[#This Row],[KPLQ]]),0)</f>
        <v>4</v>
      </c>
      <c r="P2147">
        <v>215949</v>
      </c>
      <c r="Q2147">
        <f>COUNTIF(PROMJENA!A:A,PlanMasine[[#This Row],[KPL]]&amp;"-"&amp;PlanMasine[[#This Row],[RN]])</f>
        <v>0</v>
      </c>
      <c r="R2147">
        <f>IFERROR(INDEX(REDOSLIJED!A:A,MATCH(PlanMasine[[#This Row],[KPL]],REDOSLIJED!B:B,0)),MAX(REDOSLIJED!A:A)+1)</f>
        <v>45</v>
      </c>
      <c r="S2147" s="9">
        <f>SUM($M$2:M2147)</f>
        <v>8.8708333333334721</v>
      </c>
      <c r="T2147" s="3">
        <f>PlanMasine[[#This Row],[Datum SAS]]-1</f>
        <v>45837</v>
      </c>
      <c r="U2147">
        <f>WEEKDAY(PlanMasine[[#This Row],[ZAVRŠETAK MAŠINSKE]],2)</f>
        <v>7</v>
      </c>
      <c r="V2147" s="3">
        <f>IF(WEEKDAY(PlanMasine[[#This Row],[Datum SAS]]-1,2)=7,PlanMasine[[#This Row],[Datum SAS]]-3,PlanMasine[[#This Row],[Datum SAS]]-1)</f>
        <v>45835</v>
      </c>
      <c r="W2147">
        <f>WEEKNUM(PlanMasine[[#This Row],[Column2]],1)</f>
        <v>26</v>
      </c>
    </row>
    <row r="2148" spans="1:23" x14ac:dyDescent="0.25">
      <c r="A2148">
        <v>1023811</v>
      </c>
      <c r="B2148">
        <v>1</v>
      </c>
      <c r="C2148">
        <v>1023823</v>
      </c>
      <c r="D2148" t="s">
        <v>2300</v>
      </c>
      <c r="E2148">
        <v>48</v>
      </c>
      <c r="F2148">
        <v>12</v>
      </c>
      <c r="G2148">
        <v>0</v>
      </c>
      <c r="H2148">
        <v>0</v>
      </c>
      <c r="I2148" t="s">
        <v>5</v>
      </c>
      <c r="J2148" t="s">
        <v>570</v>
      </c>
      <c r="K2148" t="s">
        <v>2297</v>
      </c>
      <c r="L2148" s="3">
        <v>45855</v>
      </c>
      <c r="M21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48" s="3">
        <v>45838</v>
      </c>
      <c r="O2148" s="5">
        <f>IFERROR((PlanMasine[[#This Row],[Norma]]/PlanMasine[[#This Row],[Q]])*(PlanMasine[[#This Row],[Q]]/SUMIF(C:C,PlanMasine[[#This Row],[RN]],B:B)*PlanMasine[[#This Row],[KPLQ]]),0)</f>
        <v>4</v>
      </c>
      <c r="P2148">
        <v>215946</v>
      </c>
      <c r="Q2148">
        <f>COUNTIF(PROMJENA!A:A,PlanMasine[[#This Row],[KPL]]&amp;"-"&amp;PlanMasine[[#This Row],[RN]])</f>
        <v>0</v>
      </c>
      <c r="R2148">
        <f>IFERROR(INDEX(REDOSLIJED!A:A,MATCH(PlanMasine[[#This Row],[KPL]],REDOSLIJED!B:B,0)),MAX(REDOSLIJED!A:A)+1)</f>
        <v>45</v>
      </c>
      <c r="S2148" s="9">
        <f>SUM($M$2:M2148)</f>
        <v>8.8736111111112503</v>
      </c>
      <c r="T2148" s="3">
        <f>PlanMasine[[#This Row],[Datum SAS]]-1</f>
        <v>45837</v>
      </c>
      <c r="U2148">
        <f>WEEKDAY(PlanMasine[[#This Row],[ZAVRŠETAK MAŠINSKE]],2)</f>
        <v>7</v>
      </c>
      <c r="V2148" s="3">
        <f>IF(WEEKDAY(PlanMasine[[#This Row],[Datum SAS]]-1,2)=7,PlanMasine[[#This Row],[Datum SAS]]-3,PlanMasine[[#This Row],[Datum SAS]]-1)</f>
        <v>45835</v>
      </c>
      <c r="W2148">
        <f>WEEKNUM(PlanMasine[[#This Row],[Column2]],1)</f>
        <v>26</v>
      </c>
    </row>
    <row r="2149" spans="1:23" x14ac:dyDescent="0.25">
      <c r="A2149">
        <v>1023811</v>
      </c>
      <c r="B2149">
        <v>1</v>
      </c>
      <c r="C2149">
        <v>1023820</v>
      </c>
      <c r="D2149" t="s">
        <v>2306</v>
      </c>
      <c r="E2149">
        <v>48</v>
      </c>
      <c r="F2149">
        <v>12</v>
      </c>
      <c r="G2149">
        <v>0</v>
      </c>
      <c r="H2149">
        <v>0</v>
      </c>
      <c r="I2149" t="s">
        <v>5</v>
      </c>
      <c r="J2149" t="s">
        <v>570</v>
      </c>
      <c r="K2149" t="s">
        <v>2297</v>
      </c>
      <c r="L2149" s="3">
        <v>45855</v>
      </c>
      <c r="M21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49" s="3">
        <v>45838</v>
      </c>
      <c r="O2149" s="5">
        <f>IFERROR((PlanMasine[[#This Row],[Norma]]/PlanMasine[[#This Row],[Q]])*(PlanMasine[[#This Row],[Q]]/SUMIF(C:C,PlanMasine[[#This Row],[RN]],B:B)*PlanMasine[[#This Row],[KPLQ]]),0)</f>
        <v>4</v>
      </c>
      <c r="P2149">
        <v>215942</v>
      </c>
      <c r="Q2149">
        <f>COUNTIF(PROMJENA!A:A,PlanMasine[[#This Row],[KPL]]&amp;"-"&amp;PlanMasine[[#This Row],[RN]])</f>
        <v>0</v>
      </c>
      <c r="R2149">
        <f>IFERROR(INDEX(REDOSLIJED!A:A,MATCH(PlanMasine[[#This Row],[KPL]],REDOSLIJED!B:B,0)),MAX(REDOSLIJED!A:A)+1)</f>
        <v>45</v>
      </c>
      <c r="S2149" s="9">
        <f>SUM($M$2:M2149)</f>
        <v>8.8763888888890286</v>
      </c>
      <c r="T2149" s="3">
        <f>PlanMasine[[#This Row],[Datum SAS]]-1</f>
        <v>45837</v>
      </c>
      <c r="U2149">
        <f>WEEKDAY(PlanMasine[[#This Row],[ZAVRŠETAK MAŠINSKE]],2)</f>
        <v>7</v>
      </c>
      <c r="V2149" s="3">
        <f>IF(WEEKDAY(PlanMasine[[#This Row],[Datum SAS]]-1,2)=7,PlanMasine[[#This Row],[Datum SAS]]-3,PlanMasine[[#This Row],[Datum SAS]]-1)</f>
        <v>45835</v>
      </c>
      <c r="W2149">
        <f>WEEKNUM(PlanMasine[[#This Row],[Column2]],1)</f>
        <v>26</v>
      </c>
    </row>
    <row r="2150" spans="1:23" x14ac:dyDescent="0.25">
      <c r="A2150">
        <v>1023811</v>
      </c>
      <c r="B2150">
        <v>1</v>
      </c>
      <c r="C2150">
        <v>1023819</v>
      </c>
      <c r="D2150" t="s">
        <v>2298</v>
      </c>
      <c r="E2150">
        <v>120</v>
      </c>
      <c r="F2150">
        <v>12</v>
      </c>
      <c r="G2150">
        <v>0</v>
      </c>
      <c r="H2150">
        <v>0</v>
      </c>
      <c r="I2150" t="s">
        <v>5</v>
      </c>
      <c r="J2150" t="s">
        <v>570</v>
      </c>
      <c r="K2150" t="s">
        <v>2297</v>
      </c>
      <c r="L2150" s="3">
        <v>45855</v>
      </c>
      <c r="M21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50" s="3">
        <v>45838</v>
      </c>
      <c r="O2150" s="5">
        <f>IFERROR((PlanMasine[[#This Row],[Norma]]/PlanMasine[[#This Row],[Q]])*(PlanMasine[[#This Row],[Q]]/SUMIF(C:C,PlanMasine[[#This Row],[RN]],B:B)*PlanMasine[[#This Row],[KPLQ]]),0)</f>
        <v>10</v>
      </c>
      <c r="P2150">
        <v>215941</v>
      </c>
      <c r="Q2150">
        <f>COUNTIF(PROMJENA!A:A,PlanMasine[[#This Row],[KPL]]&amp;"-"&amp;PlanMasine[[#This Row],[RN]])</f>
        <v>0</v>
      </c>
      <c r="R2150">
        <f>IFERROR(INDEX(REDOSLIJED!A:A,MATCH(PlanMasine[[#This Row],[KPL]],REDOSLIJED!B:B,0)),MAX(REDOSLIJED!A:A)+1)</f>
        <v>45</v>
      </c>
      <c r="S2150" s="9">
        <f>SUM($M$2:M2150)</f>
        <v>8.8833333333334732</v>
      </c>
      <c r="T2150" s="3">
        <f>PlanMasine[[#This Row],[Datum SAS]]-1</f>
        <v>45837</v>
      </c>
      <c r="U2150">
        <f>WEEKDAY(PlanMasine[[#This Row],[ZAVRŠETAK MAŠINSKE]],2)</f>
        <v>7</v>
      </c>
      <c r="V2150" s="3">
        <f>IF(WEEKDAY(PlanMasine[[#This Row],[Datum SAS]]-1,2)=7,PlanMasine[[#This Row],[Datum SAS]]-3,PlanMasine[[#This Row],[Datum SAS]]-1)</f>
        <v>45835</v>
      </c>
      <c r="W2150">
        <f>WEEKNUM(PlanMasine[[#This Row],[Column2]],1)</f>
        <v>26</v>
      </c>
    </row>
    <row r="2151" spans="1:23" x14ac:dyDescent="0.25">
      <c r="A2151">
        <v>1023811</v>
      </c>
      <c r="B2151">
        <v>1</v>
      </c>
      <c r="C2151">
        <v>1023818</v>
      </c>
      <c r="D2151" t="s">
        <v>2307</v>
      </c>
      <c r="E2151">
        <v>120</v>
      </c>
      <c r="F2151">
        <v>12</v>
      </c>
      <c r="G2151">
        <v>0</v>
      </c>
      <c r="H2151">
        <v>0</v>
      </c>
      <c r="I2151" t="s">
        <v>5</v>
      </c>
      <c r="J2151" t="s">
        <v>570</v>
      </c>
      <c r="K2151" t="s">
        <v>2297</v>
      </c>
      <c r="L2151" s="3">
        <v>45855</v>
      </c>
      <c r="M21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51" s="3">
        <v>45838</v>
      </c>
      <c r="O2151" s="5">
        <f>IFERROR((PlanMasine[[#This Row],[Norma]]/PlanMasine[[#This Row],[Q]])*(PlanMasine[[#This Row],[Q]]/SUMIF(C:C,PlanMasine[[#This Row],[RN]],B:B)*PlanMasine[[#This Row],[KPLQ]]),0)</f>
        <v>10</v>
      </c>
      <c r="P2151">
        <v>215940</v>
      </c>
      <c r="Q2151">
        <f>COUNTIF(PROMJENA!A:A,PlanMasine[[#This Row],[KPL]]&amp;"-"&amp;PlanMasine[[#This Row],[RN]])</f>
        <v>0</v>
      </c>
      <c r="R2151">
        <f>IFERROR(INDEX(REDOSLIJED!A:A,MATCH(PlanMasine[[#This Row],[KPL]],REDOSLIJED!B:B,0)),MAX(REDOSLIJED!A:A)+1)</f>
        <v>45</v>
      </c>
      <c r="S2151" s="9">
        <f>SUM($M$2:M2151)</f>
        <v>8.8902777777779178</v>
      </c>
      <c r="T2151" s="3">
        <f>PlanMasine[[#This Row],[Datum SAS]]-1</f>
        <v>45837</v>
      </c>
      <c r="U2151">
        <f>WEEKDAY(PlanMasine[[#This Row],[ZAVRŠETAK MAŠINSKE]],2)</f>
        <v>7</v>
      </c>
      <c r="V2151" s="3">
        <f>IF(WEEKDAY(PlanMasine[[#This Row],[Datum SAS]]-1,2)=7,PlanMasine[[#This Row],[Datum SAS]]-3,PlanMasine[[#This Row],[Datum SAS]]-1)</f>
        <v>45835</v>
      </c>
      <c r="W2151">
        <f>WEEKNUM(PlanMasine[[#This Row],[Column2]],1)</f>
        <v>26</v>
      </c>
    </row>
    <row r="2152" spans="1:23" x14ac:dyDescent="0.25">
      <c r="A2152">
        <v>1023811</v>
      </c>
      <c r="B2152">
        <v>1</v>
      </c>
      <c r="C2152">
        <v>1023833</v>
      </c>
      <c r="D2152" t="s">
        <v>2309</v>
      </c>
      <c r="E2152">
        <v>48</v>
      </c>
      <c r="F2152">
        <v>12</v>
      </c>
      <c r="G2152">
        <v>0</v>
      </c>
      <c r="H2152">
        <v>0</v>
      </c>
      <c r="I2152" t="s">
        <v>5</v>
      </c>
      <c r="J2152" t="s">
        <v>570</v>
      </c>
      <c r="K2152" t="s">
        <v>2297</v>
      </c>
      <c r="L2152" s="3">
        <v>45855</v>
      </c>
      <c r="M21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52" s="3">
        <v>45838</v>
      </c>
      <c r="O2152" s="5">
        <f>IFERROR((PlanMasine[[#This Row],[Norma]]/PlanMasine[[#This Row],[Q]])*(PlanMasine[[#This Row],[Q]]/SUMIF(C:C,PlanMasine[[#This Row],[RN]],B:B)*PlanMasine[[#This Row],[KPLQ]]),0)</f>
        <v>4</v>
      </c>
      <c r="P2152">
        <v>215956</v>
      </c>
      <c r="Q2152">
        <f>COUNTIF(PROMJENA!A:A,PlanMasine[[#This Row],[KPL]]&amp;"-"&amp;PlanMasine[[#This Row],[RN]])</f>
        <v>0</v>
      </c>
      <c r="R2152">
        <f>IFERROR(INDEX(REDOSLIJED!A:A,MATCH(PlanMasine[[#This Row],[KPL]],REDOSLIJED!B:B,0)),MAX(REDOSLIJED!A:A)+1)</f>
        <v>45</v>
      </c>
      <c r="S2152" s="9">
        <f>SUM($M$2:M2152)</f>
        <v>8.893055555555696</v>
      </c>
      <c r="T2152" s="3">
        <f>PlanMasine[[#This Row],[Datum SAS]]-1</f>
        <v>45837</v>
      </c>
      <c r="U2152">
        <f>WEEKDAY(PlanMasine[[#This Row],[ZAVRŠETAK MAŠINSKE]],2)</f>
        <v>7</v>
      </c>
      <c r="V2152" s="3">
        <f>IF(WEEKDAY(PlanMasine[[#This Row],[Datum SAS]]-1,2)=7,PlanMasine[[#This Row],[Datum SAS]]-3,PlanMasine[[#This Row],[Datum SAS]]-1)</f>
        <v>45835</v>
      </c>
      <c r="W2152">
        <f>WEEKNUM(PlanMasine[[#This Row],[Column2]],1)</f>
        <v>26</v>
      </c>
    </row>
    <row r="2153" spans="1:23" x14ac:dyDescent="0.25">
      <c r="A2153">
        <v>1023811</v>
      </c>
      <c r="B2153">
        <v>1</v>
      </c>
      <c r="C2153">
        <v>1023846</v>
      </c>
      <c r="D2153" t="s">
        <v>2299</v>
      </c>
      <c r="E2153">
        <v>12</v>
      </c>
      <c r="F2153">
        <v>12</v>
      </c>
      <c r="G2153">
        <v>0</v>
      </c>
      <c r="H2153">
        <v>0</v>
      </c>
      <c r="I2153" t="s">
        <v>5</v>
      </c>
      <c r="J2153" t="s">
        <v>570</v>
      </c>
      <c r="K2153" t="s">
        <v>2297</v>
      </c>
      <c r="L2153" s="3">
        <v>45855</v>
      </c>
      <c r="M21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53" s="3">
        <v>45838</v>
      </c>
      <c r="O2153" s="5">
        <f>IFERROR((PlanMasine[[#This Row],[Norma]]/PlanMasine[[#This Row],[Q]])*(PlanMasine[[#This Row],[Q]]/SUMIF(C:C,PlanMasine[[#This Row],[RN]],B:B)*PlanMasine[[#This Row],[KPLQ]]),0)</f>
        <v>1</v>
      </c>
      <c r="P2153">
        <v>215969</v>
      </c>
      <c r="Q2153">
        <f>COUNTIF(PROMJENA!A:A,PlanMasine[[#This Row],[KPL]]&amp;"-"&amp;PlanMasine[[#This Row],[RN]])</f>
        <v>0</v>
      </c>
      <c r="R2153">
        <f>IFERROR(INDEX(REDOSLIJED!A:A,MATCH(PlanMasine[[#This Row],[KPL]],REDOSLIJED!B:B,0)),MAX(REDOSLIJED!A:A)+1)</f>
        <v>45</v>
      </c>
      <c r="S2153" s="9">
        <f>SUM($M$2:M2153)</f>
        <v>8.893750000000141</v>
      </c>
      <c r="T2153" s="3">
        <f>PlanMasine[[#This Row],[Datum SAS]]-1</f>
        <v>45837</v>
      </c>
      <c r="U2153">
        <f>WEEKDAY(PlanMasine[[#This Row],[ZAVRŠETAK MAŠINSKE]],2)</f>
        <v>7</v>
      </c>
      <c r="V2153" s="3">
        <f>IF(WEEKDAY(PlanMasine[[#This Row],[Datum SAS]]-1,2)=7,PlanMasine[[#This Row],[Datum SAS]]-3,PlanMasine[[#This Row],[Datum SAS]]-1)</f>
        <v>45835</v>
      </c>
      <c r="W2153">
        <f>WEEKNUM(PlanMasine[[#This Row],[Column2]],1)</f>
        <v>26</v>
      </c>
    </row>
    <row r="2154" spans="1:23" x14ac:dyDescent="0.25">
      <c r="A2154">
        <v>1023811</v>
      </c>
      <c r="B2154">
        <v>1</v>
      </c>
      <c r="C2154">
        <v>1023824</v>
      </c>
      <c r="D2154" t="s">
        <v>1865</v>
      </c>
      <c r="E2154">
        <v>24</v>
      </c>
      <c r="F2154">
        <v>12</v>
      </c>
      <c r="G2154">
        <v>0</v>
      </c>
      <c r="H2154">
        <v>0</v>
      </c>
      <c r="I2154" t="s">
        <v>5</v>
      </c>
      <c r="J2154" t="s">
        <v>570</v>
      </c>
      <c r="K2154" t="s">
        <v>2297</v>
      </c>
      <c r="L2154" s="3">
        <v>45855</v>
      </c>
      <c r="M21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54" s="3">
        <v>45838</v>
      </c>
      <c r="O2154" s="5">
        <f>IFERROR((PlanMasine[[#This Row],[Norma]]/PlanMasine[[#This Row],[Q]])*(PlanMasine[[#This Row],[Q]]/SUMIF(C:C,PlanMasine[[#This Row],[RN]],B:B)*PlanMasine[[#This Row],[KPLQ]]),0)</f>
        <v>2</v>
      </c>
      <c r="P2154">
        <v>215947</v>
      </c>
      <c r="Q2154">
        <f>COUNTIF(PROMJENA!A:A,PlanMasine[[#This Row],[KPL]]&amp;"-"&amp;PlanMasine[[#This Row],[RN]])</f>
        <v>0</v>
      </c>
      <c r="R2154">
        <f>IFERROR(INDEX(REDOSLIJED!A:A,MATCH(PlanMasine[[#This Row],[KPL]],REDOSLIJED!B:B,0)),MAX(REDOSLIJED!A:A)+1)</f>
        <v>45</v>
      </c>
      <c r="S2154" s="9">
        <f>SUM($M$2:M2154)</f>
        <v>8.8951388888890293</v>
      </c>
      <c r="T2154" s="3">
        <f>PlanMasine[[#This Row],[Datum SAS]]-1</f>
        <v>45837</v>
      </c>
      <c r="U2154">
        <f>WEEKDAY(PlanMasine[[#This Row],[ZAVRŠETAK MAŠINSKE]],2)</f>
        <v>7</v>
      </c>
      <c r="V2154" s="3">
        <f>IF(WEEKDAY(PlanMasine[[#This Row],[Datum SAS]]-1,2)=7,PlanMasine[[#This Row],[Datum SAS]]-3,PlanMasine[[#This Row],[Datum SAS]]-1)</f>
        <v>45835</v>
      </c>
      <c r="W2154">
        <f>WEEKNUM(PlanMasine[[#This Row],[Column2]],1)</f>
        <v>26</v>
      </c>
    </row>
    <row r="2155" spans="1:23" x14ac:dyDescent="0.25">
      <c r="A2155">
        <v>1023811</v>
      </c>
      <c r="B2155">
        <v>1</v>
      </c>
      <c r="C2155">
        <v>1023825</v>
      </c>
      <c r="D2155" t="s">
        <v>2301</v>
      </c>
      <c r="E2155">
        <v>96</v>
      </c>
      <c r="F2155">
        <v>12</v>
      </c>
      <c r="G2155">
        <v>0</v>
      </c>
      <c r="H2155">
        <v>0</v>
      </c>
      <c r="I2155" t="s">
        <v>5</v>
      </c>
      <c r="J2155" t="s">
        <v>570</v>
      </c>
      <c r="K2155" t="s">
        <v>2297</v>
      </c>
      <c r="L2155" s="3">
        <v>45855</v>
      </c>
      <c r="M21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55" s="3">
        <v>45838</v>
      </c>
      <c r="O2155" s="5">
        <f>IFERROR((PlanMasine[[#This Row],[Norma]]/PlanMasine[[#This Row],[Q]])*(PlanMasine[[#This Row],[Q]]/SUMIF(C:C,PlanMasine[[#This Row],[RN]],B:B)*PlanMasine[[#This Row],[KPLQ]]),0)</f>
        <v>8</v>
      </c>
      <c r="P2155">
        <v>215948</v>
      </c>
      <c r="Q2155">
        <f>COUNTIF(PROMJENA!A:A,PlanMasine[[#This Row],[KPL]]&amp;"-"&amp;PlanMasine[[#This Row],[RN]])</f>
        <v>0</v>
      </c>
      <c r="R2155">
        <f>IFERROR(INDEX(REDOSLIJED!A:A,MATCH(PlanMasine[[#This Row],[KPL]],REDOSLIJED!B:B,0)),MAX(REDOSLIJED!A:A)+1)</f>
        <v>45</v>
      </c>
      <c r="S2155" s="9">
        <f>SUM($M$2:M2155)</f>
        <v>8.9006944444445857</v>
      </c>
      <c r="T2155" s="3">
        <f>PlanMasine[[#This Row],[Datum SAS]]-1</f>
        <v>45837</v>
      </c>
      <c r="U2155">
        <f>WEEKDAY(PlanMasine[[#This Row],[ZAVRŠETAK MAŠINSKE]],2)</f>
        <v>7</v>
      </c>
      <c r="V2155" s="3">
        <f>IF(WEEKDAY(PlanMasine[[#This Row],[Datum SAS]]-1,2)=7,PlanMasine[[#This Row],[Datum SAS]]-3,PlanMasine[[#This Row],[Datum SAS]]-1)</f>
        <v>45835</v>
      </c>
      <c r="W2155">
        <f>WEEKNUM(PlanMasine[[#This Row],[Column2]],1)</f>
        <v>26</v>
      </c>
    </row>
    <row r="2156" spans="1:23" x14ac:dyDescent="0.25">
      <c r="A2156">
        <v>1023812</v>
      </c>
      <c r="B2156">
        <v>1</v>
      </c>
      <c r="C2156">
        <v>1023824</v>
      </c>
      <c r="D2156" t="s">
        <v>1865</v>
      </c>
      <c r="E2156">
        <v>24</v>
      </c>
      <c r="F2156">
        <v>12</v>
      </c>
      <c r="G2156">
        <v>0</v>
      </c>
      <c r="H2156">
        <v>0</v>
      </c>
      <c r="I2156" t="s">
        <v>5</v>
      </c>
      <c r="J2156" t="s">
        <v>570</v>
      </c>
      <c r="K2156" t="s">
        <v>2297</v>
      </c>
      <c r="L2156" s="3">
        <v>45855</v>
      </c>
      <c r="M21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56" s="3">
        <v>45838</v>
      </c>
      <c r="O2156" s="5">
        <f>IFERROR((PlanMasine[[#This Row],[Norma]]/PlanMasine[[#This Row],[Q]])*(PlanMasine[[#This Row],[Q]]/SUMIF(C:C,PlanMasine[[#This Row],[RN]],B:B)*PlanMasine[[#This Row],[KPLQ]]),0)</f>
        <v>2</v>
      </c>
      <c r="P2156">
        <v>215947</v>
      </c>
      <c r="Q2156">
        <f>COUNTIF(PROMJENA!A:A,PlanMasine[[#This Row],[KPL]]&amp;"-"&amp;PlanMasine[[#This Row],[RN]])</f>
        <v>0</v>
      </c>
      <c r="R2156">
        <f>IFERROR(INDEX(REDOSLIJED!A:A,MATCH(PlanMasine[[#This Row],[KPL]],REDOSLIJED!B:B,0)),MAX(REDOSLIJED!A:A)+1)</f>
        <v>45</v>
      </c>
      <c r="S2156" s="9">
        <f>SUM($M$2:M2156)</f>
        <v>8.9020833333334739</v>
      </c>
      <c r="T2156" s="3">
        <f>PlanMasine[[#This Row],[Datum SAS]]-1</f>
        <v>45837</v>
      </c>
      <c r="U2156">
        <f>WEEKDAY(PlanMasine[[#This Row],[ZAVRŠETAK MAŠINSKE]],2)</f>
        <v>7</v>
      </c>
      <c r="V2156" s="3">
        <f>IF(WEEKDAY(PlanMasine[[#This Row],[Datum SAS]]-1,2)=7,PlanMasine[[#This Row],[Datum SAS]]-3,PlanMasine[[#This Row],[Datum SAS]]-1)</f>
        <v>45835</v>
      </c>
      <c r="W2156">
        <f>WEEKNUM(PlanMasine[[#This Row],[Column2]],1)</f>
        <v>26</v>
      </c>
    </row>
    <row r="2157" spans="1:23" x14ac:dyDescent="0.25">
      <c r="A2157">
        <v>1023812</v>
      </c>
      <c r="B2157">
        <v>1</v>
      </c>
      <c r="C2157">
        <v>1023846</v>
      </c>
      <c r="D2157" t="s">
        <v>2299</v>
      </c>
      <c r="E2157">
        <v>12</v>
      </c>
      <c r="F2157">
        <v>12</v>
      </c>
      <c r="G2157">
        <v>0</v>
      </c>
      <c r="H2157">
        <v>0</v>
      </c>
      <c r="I2157" t="s">
        <v>5</v>
      </c>
      <c r="J2157" t="s">
        <v>570</v>
      </c>
      <c r="K2157" t="s">
        <v>2297</v>
      </c>
      <c r="L2157" s="3">
        <v>45855</v>
      </c>
      <c r="M21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57" s="3">
        <v>45838</v>
      </c>
      <c r="O2157" s="5">
        <f>IFERROR((PlanMasine[[#This Row],[Norma]]/PlanMasine[[#This Row],[Q]])*(PlanMasine[[#This Row],[Q]]/SUMIF(C:C,PlanMasine[[#This Row],[RN]],B:B)*PlanMasine[[#This Row],[KPLQ]]),0)</f>
        <v>1</v>
      </c>
      <c r="P2157">
        <v>215969</v>
      </c>
      <c r="Q2157">
        <f>COUNTIF(PROMJENA!A:A,PlanMasine[[#This Row],[KPL]]&amp;"-"&amp;PlanMasine[[#This Row],[RN]])</f>
        <v>0</v>
      </c>
      <c r="R2157">
        <f>IFERROR(INDEX(REDOSLIJED!A:A,MATCH(PlanMasine[[#This Row],[KPL]],REDOSLIJED!B:B,0)),MAX(REDOSLIJED!A:A)+1)</f>
        <v>45</v>
      </c>
      <c r="S2157" s="9">
        <f>SUM($M$2:M2157)</f>
        <v>8.9027777777779189</v>
      </c>
      <c r="T2157" s="3">
        <f>PlanMasine[[#This Row],[Datum SAS]]-1</f>
        <v>45837</v>
      </c>
      <c r="U2157">
        <f>WEEKDAY(PlanMasine[[#This Row],[ZAVRŠETAK MAŠINSKE]],2)</f>
        <v>7</v>
      </c>
      <c r="V2157" s="3">
        <f>IF(WEEKDAY(PlanMasine[[#This Row],[Datum SAS]]-1,2)=7,PlanMasine[[#This Row],[Datum SAS]]-3,PlanMasine[[#This Row],[Datum SAS]]-1)</f>
        <v>45835</v>
      </c>
      <c r="W2157">
        <f>WEEKNUM(PlanMasine[[#This Row],[Column2]],1)</f>
        <v>26</v>
      </c>
    </row>
    <row r="2158" spans="1:23" x14ac:dyDescent="0.25">
      <c r="A2158">
        <v>1023812</v>
      </c>
      <c r="B2158">
        <v>1</v>
      </c>
      <c r="C2158">
        <v>1023833</v>
      </c>
      <c r="D2158" t="s">
        <v>2309</v>
      </c>
      <c r="E2158">
        <v>48</v>
      </c>
      <c r="F2158">
        <v>12</v>
      </c>
      <c r="G2158">
        <v>0</v>
      </c>
      <c r="H2158">
        <v>0</v>
      </c>
      <c r="I2158" t="s">
        <v>5</v>
      </c>
      <c r="J2158" t="s">
        <v>570</v>
      </c>
      <c r="K2158" t="s">
        <v>2297</v>
      </c>
      <c r="L2158" s="3">
        <v>45855</v>
      </c>
      <c r="M21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58" s="3">
        <v>45838</v>
      </c>
      <c r="O2158" s="5">
        <f>IFERROR((PlanMasine[[#This Row],[Norma]]/PlanMasine[[#This Row],[Q]])*(PlanMasine[[#This Row],[Q]]/SUMIF(C:C,PlanMasine[[#This Row],[RN]],B:B)*PlanMasine[[#This Row],[KPLQ]]),0)</f>
        <v>4</v>
      </c>
      <c r="P2158">
        <v>215956</v>
      </c>
      <c r="Q2158">
        <f>COUNTIF(PROMJENA!A:A,PlanMasine[[#This Row],[KPL]]&amp;"-"&amp;PlanMasine[[#This Row],[RN]])</f>
        <v>0</v>
      </c>
      <c r="R2158">
        <f>IFERROR(INDEX(REDOSLIJED!A:A,MATCH(PlanMasine[[#This Row],[KPL]],REDOSLIJED!B:B,0)),MAX(REDOSLIJED!A:A)+1)</f>
        <v>45</v>
      </c>
      <c r="S2158" s="9">
        <f>SUM($M$2:M2158)</f>
        <v>8.9055555555556971</v>
      </c>
      <c r="T2158" s="3">
        <f>PlanMasine[[#This Row],[Datum SAS]]-1</f>
        <v>45837</v>
      </c>
      <c r="U2158">
        <f>WEEKDAY(PlanMasine[[#This Row],[ZAVRŠETAK MAŠINSKE]],2)</f>
        <v>7</v>
      </c>
      <c r="V2158" s="3">
        <f>IF(WEEKDAY(PlanMasine[[#This Row],[Datum SAS]]-1,2)=7,PlanMasine[[#This Row],[Datum SAS]]-3,PlanMasine[[#This Row],[Datum SAS]]-1)</f>
        <v>45835</v>
      </c>
      <c r="W2158">
        <f>WEEKNUM(PlanMasine[[#This Row],[Column2]],1)</f>
        <v>26</v>
      </c>
    </row>
    <row r="2159" spans="1:23" x14ac:dyDescent="0.25">
      <c r="A2159">
        <v>1023812</v>
      </c>
      <c r="B2159">
        <v>1</v>
      </c>
      <c r="C2159">
        <v>1023826</v>
      </c>
      <c r="D2159" t="s">
        <v>2302</v>
      </c>
      <c r="E2159">
        <v>48</v>
      </c>
      <c r="F2159">
        <v>12</v>
      </c>
      <c r="G2159">
        <v>0</v>
      </c>
      <c r="H2159">
        <v>0</v>
      </c>
      <c r="I2159" t="s">
        <v>5</v>
      </c>
      <c r="J2159" t="s">
        <v>570</v>
      </c>
      <c r="K2159" t="s">
        <v>2297</v>
      </c>
      <c r="L2159" s="3">
        <v>45855</v>
      </c>
      <c r="M21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59" s="3">
        <v>45838</v>
      </c>
      <c r="O2159" s="5">
        <f>IFERROR((PlanMasine[[#This Row],[Norma]]/PlanMasine[[#This Row],[Q]])*(PlanMasine[[#This Row],[Q]]/SUMIF(C:C,PlanMasine[[#This Row],[RN]],B:B)*PlanMasine[[#This Row],[KPLQ]]),0)</f>
        <v>4</v>
      </c>
      <c r="P2159">
        <v>215949</v>
      </c>
      <c r="Q2159">
        <f>COUNTIF(PROMJENA!A:A,PlanMasine[[#This Row],[KPL]]&amp;"-"&amp;PlanMasine[[#This Row],[RN]])</f>
        <v>0</v>
      </c>
      <c r="R2159">
        <f>IFERROR(INDEX(REDOSLIJED!A:A,MATCH(PlanMasine[[#This Row],[KPL]],REDOSLIJED!B:B,0)),MAX(REDOSLIJED!A:A)+1)</f>
        <v>45</v>
      </c>
      <c r="S2159" s="9">
        <f>SUM($M$2:M2159)</f>
        <v>8.9083333333334753</v>
      </c>
      <c r="T2159" s="3">
        <f>PlanMasine[[#This Row],[Datum SAS]]-1</f>
        <v>45837</v>
      </c>
      <c r="U2159">
        <f>WEEKDAY(PlanMasine[[#This Row],[ZAVRŠETAK MAŠINSKE]],2)</f>
        <v>7</v>
      </c>
      <c r="V2159" s="3">
        <f>IF(WEEKDAY(PlanMasine[[#This Row],[Datum SAS]]-1,2)=7,PlanMasine[[#This Row],[Datum SAS]]-3,PlanMasine[[#This Row],[Datum SAS]]-1)</f>
        <v>45835</v>
      </c>
      <c r="W2159">
        <f>WEEKNUM(PlanMasine[[#This Row],[Column2]],1)</f>
        <v>26</v>
      </c>
    </row>
    <row r="2160" spans="1:23" x14ac:dyDescent="0.25">
      <c r="A2160">
        <v>1023812</v>
      </c>
      <c r="B2160">
        <v>1</v>
      </c>
      <c r="C2160">
        <v>1023825</v>
      </c>
      <c r="D2160" t="s">
        <v>2301</v>
      </c>
      <c r="E2160">
        <v>96</v>
      </c>
      <c r="F2160">
        <v>12</v>
      </c>
      <c r="G2160">
        <v>0</v>
      </c>
      <c r="H2160">
        <v>0</v>
      </c>
      <c r="I2160" t="s">
        <v>5</v>
      </c>
      <c r="J2160" t="s">
        <v>570</v>
      </c>
      <c r="K2160" t="s">
        <v>2297</v>
      </c>
      <c r="L2160" s="3">
        <v>45855</v>
      </c>
      <c r="M21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60" s="3">
        <v>45838</v>
      </c>
      <c r="O2160" s="5">
        <f>IFERROR((PlanMasine[[#This Row],[Norma]]/PlanMasine[[#This Row],[Q]])*(PlanMasine[[#This Row],[Q]]/SUMIF(C:C,PlanMasine[[#This Row],[RN]],B:B)*PlanMasine[[#This Row],[KPLQ]]),0)</f>
        <v>8</v>
      </c>
      <c r="P2160">
        <v>215948</v>
      </c>
      <c r="Q2160">
        <f>COUNTIF(PROMJENA!A:A,PlanMasine[[#This Row],[KPL]]&amp;"-"&amp;PlanMasine[[#This Row],[RN]])</f>
        <v>0</v>
      </c>
      <c r="R2160">
        <f>IFERROR(INDEX(REDOSLIJED!A:A,MATCH(PlanMasine[[#This Row],[KPL]],REDOSLIJED!B:B,0)),MAX(REDOSLIJED!A:A)+1)</f>
        <v>45</v>
      </c>
      <c r="S2160" s="9">
        <f>SUM($M$2:M2160)</f>
        <v>8.9138888888890317</v>
      </c>
      <c r="T2160" s="3">
        <f>PlanMasine[[#This Row],[Datum SAS]]-1</f>
        <v>45837</v>
      </c>
      <c r="U2160">
        <f>WEEKDAY(PlanMasine[[#This Row],[ZAVRŠETAK MAŠINSKE]],2)</f>
        <v>7</v>
      </c>
      <c r="V2160" s="3">
        <f>IF(WEEKDAY(PlanMasine[[#This Row],[Datum SAS]]-1,2)=7,PlanMasine[[#This Row],[Datum SAS]]-3,PlanMasine[[#This Row],[Datum SAS]]-1)</f>
        <v>45835</v>
      </c>
      <c r="W2160">
        <f>WEEKNUM(PlanMasine[[#This Row],[Column2]],1)</f>
        <v>26</v>
      </c>
    </row>
    <row r="2161" spans="1:23" x14ac:dyDescent="0.25">
      <c r="A2161">
        <v>1023812</v>
      </c>
      <c r="B2161">
        <v>1</v>
      </c>
      <c r="C2161">
        <v>1023820</v>
      </c>
      <c r="D2161" t="s">
        <v>2306</v>
      </c>
      <c r="E2161">
        <v>48</v>
      </c>
      <c r="F2161">
        <v>12</v>
      </c>
      <c r="G2161">
        <v>0</v>
      </c>
      <c r="H2161">
        <v>0</v>
      </c>
      <c r="I2161" t="s">
        <v>5</v>
      </c>
      <c r="J2161" t="s">
        <v>570</v>
      </c>
      <c r="K2161" t="s">
        <v>2297</v>
      </c>
      <c r="L2161" s="3">
        <v>45855</v>
      </c>
      <c r="M21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61" s="3">
        <v>45838</v>
      </c>
      <c r="O2161" s="5">
        <f>IFERROR((PlanMasine[[#This Row],[Norma]]/PlanMasine[[#This Row],[Q]])*(PlanMasine[[#This Row],[Q]]/SUMIF(C:C,PlanMasine[[#This Row],[RN]],B:B)*PlanMasine[[#This Row],[KPLQ]]),0)</f>
        <v>4</v>
      </c>
      <c r="P2161">
        <v>215942</v>
      </c>
      <c r="Q2161">
        <f>COUNTIF(PROMJENA!A:A,PlanMasine[[#This Row],[KPL]]&amp;"-"&amp;PlanMasine[[#This Row],[RN]])</f>
        <v>0</v>
      </c>
      <c r="R2161">
        <f>IFERROR(INDEX(REDOSLIJED!A:A,MATCH(PlanMasine[[#This Row],[KPL]],REDOSLIJED!B:B,0)),MAX(REDOSLIJED!A:A)+1)</f>
        <v>45</v>
      </c>
      <c r="S2161" s="9">
        <f>SUM($M$2:M2161)</f>
        <v>8.91666666666681</v>
      </c>
      <c r="T2161" s="3">
        <f>PlanMasine[[#This Row],[Datum SAS]]-1</f>
        <v>45837</v>
      </c>
      <c r="U2161">
        <f>WEEKDAY(PlanMasine[[#This Row],[ZAVRŠETAK MAŠINSKE]],2)</f>
        <v>7</v>
      </c>
      <c r="V2161" s="3">
        <f>IF(WEEKDAY(PlanMasine[[#This Row],[Datum SAS]]-1,2)=7,PlanMasine[[#This Row],[Datum SAS]]-3,PlanMasine[[#This Row],[Datum SAS]]-1)</f>
        <v>45835</v>
      </c>
      <c r="W2161">
        <f>WEEKNUM(PlanMasine[[#This Row],[Column2]],1)</f>
        <v>26</v>
      </c>
    </row>
    <row r="2162" spans="1:23" x14ac:dyDescent="0.25">
      <c r="A2162">
        <v>1023812</v>
      </c>
      <c r="B2162">
        <v>1</v>
      </c>
      <c r="C2162">
        <v>1023818</v>
      </c>
      <c r="D2162" t="s">
        <v>2307</v>
      </c>
      <c r="E2162">
        <v>120</v>
      </c>
      <c r="F2162">
        <v>12</v>
      </c>
      <c r="G2162">
        <v>0</v>
      </c>
      <c r="H2162">
        <v>0</v>
      </c>
      <c r="I2162" t="s">
        <v>5</v>
      </c>
      <c r="J2162" t="s">
        <v>570</v>
      </c>
      <c r="K2162" t="s">
        <v>2297</v>
      </c>
      <c r="L2162" s="3">
        <v>45855</v>
      </c>
      <c r="M21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62" s="3">
        <v>45838</v>
      </c>
      <c r="O2162" s="5">
        <f>IFERROR((PlanMasine[[#This Row],[Norma]]/PlanMasine[[#This Row],[Q]])*(PlanMasine[[#This Row],[Q]]/SUMIF(C:C,PlanMasine[[#This Row],[RN]],B:B)*PlanMasine[[#This Row],[KPLQ]]),0)</f>
        <v>10</v>
      </c>
      <c r="P2162">
        <v>215940</v>
      </c>
      <c r="Q2162">
        <f>COUNTIF(PROMJENA!A:A,PlanMasine[[#This Row],[KPL]]&amp;"-"&amp;PlanMasine[[#This Row],[RN]])</f>
        <v>0</v>
      </c>
      <c r="R2162">
        <f>IFERROR(INDEX(REDOSLIJED!A:A,MATCH(PlanMasine[[#This Row],[KPL]],REDOSLIJED!B:B,0)),MAX(REDOSLIJED!A:A)+1)</f>
        <v>45</v>
      </c>
      <c r="S2162" s="9">
        <f>SUM($M$2:M2162)</f>
        <v>8.9236111111112546</v>
      </c>
      <c r="T2162" s="3">
        <f>PlanMasine[[#This Row],[Datum SAS]]-1</f>
        <v>45837</v>
      </c>
      <c r="U2162">
        <f>WEEKDAY(PlanMasine[[#This Row],[ZAVRŠETAK MAŠINSKE]],2)</f>
        <v>7</v>
      </c>
      <c r="V2162" s="3">
        <f>IF(WEEKDAY(PlanMasine[[#This Row],[Datum SAS]]-1,2)=7,PlanMasine[[#This Row],[Datum SAS]]-3,PlanMasine[[#This Row],[Datum SAS]]-1)</f>
        <v>45835</v>
      </c>
      <c r="W2162">
        <f>WEEKNUM(PlanMasine[[#This Row],[Column2]],1)</f>
        <v>26</v>
      </c>
    </row>
    <row r="2163" spans="1:23" x14ac:dyDescent="0.25">
      <c r="A2163">
        <v>1023812</v>
      </c>
      <c r="B2163">
        <v>1</v>
      </c>
      <c r="C2163">
        <v>1023819</v>
      </c>
      <c r="D2163" t="s">
        <v>2298</v>
      </c>
      <c r="E2163">
        <v>120</v>
      </c>
      <c r="F2163">
        <v>12</v>
      </c>
      <c r="G2163">
        <v>0</v>
      </c>
      <c r="H2163">
        <v>0</v>
      </c>
      <c r="I2163" t="s">
        <v>5</v>
      </c>
      <c r="J2163" t="s">
        <v>570</v>
      </c>
      <c r="K2163" t="s">
        <v>2297</v>
      </c>
      <c r="L2163" s="3">
        <v>45855</v>
      </c>
      <c r="M21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63" s="3">
        <v>45838</v>
      </c>
      <c r="O2163" s="5">
        <f>IFERROR((PlanMasine[[#This Row],[Norma]]/PlanMasine[[#This Row],[Q]])*(PlanMasine[[#This Row],[Q]]/SUMIF(C:C,PlanMasine[[#This Row],[RN]],B:B)*PlanMasine[[#This Row],[KPLQ]]),0)</f>
        <v>10</v>
      </c>
      <c r="P2163">
        <v>215941</v>
      </c>
      <c r="Q2163">
        <f>COUNTIF(PROMJENA!A:A,PlanMasine[[#This Row],[KPL]]&amp;"-"&amp;PlanMasine[[#This Row],[RN]])</f>
        <v>0</v>
      </c>
      <c r="R2163">
        <f>IFERROR(INDEX(REDOSLIJED!A:A,MATCH(PlanMasine[[#This Row],[KPL]],REDOSLIJED!B:B,0)),MAX(REDOSLIJED!A:A)+1)</f>
        <v>45</v>
      </c>
      <c r="S2163" s="9">
        <f>SUM($M$2:M2163)</f>
        <v>8.9305555555556992</v>
      </c>
      <c r="T2163" s="3">
        <f>PlanMasine[[#This Row],[Datum SAS]]-1</f>
        <v>45837</v>
      </c>
      <c r="U2163">
        <f>WEEKDAY(PlanMasine[[#This Row],[ZAVRŠETAK MAŠINSKE]],2)</f>
        <v>7</v>
      </c>
      <c r="V2163" s="3">
        <f>IF(WEEKDAY(PlanMasine[[#This Row],[Datum SAS]]-1,2)=7,PlanMasine[[#This Row],[Datum SAS]]-3,PlanMasine[[#This Row],[Datum SAS]]-1)</f>
        <v>45835</v>
      </c>
      <c r="W2163">
        <f>WEEKNUM(PlanMasine[[#This Row],[Column2]],1)</f>
        <v>26</v>
      </c>
    </row>
    <row r="2164" spans="1:23" x14ac:dyDescent="0.25">
      <c r="A2164">
        <v>1023812</v>
      </c>
      <c r="B2164">
        <v>1</v>
      </c>
      <c r="C2164">
        <v>1023823</v>
      </c>
      <c r="D2164" t="s">
        <v>2300</v>
      </c>
      <c r="E2164">
        <v>48</v>
      </c>
      <c r="F2164">
        <v>12</v>
      </c>
      <c r="G2164">
        <v>0</v>
      </c>
      <c r="H2164">
        <v>0</v>
      </c>
      <c r="I2164" t="s">
        <v>5</v>
      </c>
      <c r="J2164" t="s">
        <v>570</v>
      </c>
      <c r="K2164" t="s">
        <v>2297</v>
      </c>
      <c r="L2164" s="3">
        <v>45855</v>
      </c>
      <c r="M21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64" s="3">
        <v>45838</v>
      </c>
      <c r="O2164" s="5">
        <f>IFERROR((PlanMasine[[#This Row],[Norma]]/PlanMasine[[#This Row],[Q]])*(PlanMasine[[#This Row],[Q]]/SUMIF(C:C,PlanMasine[[#This Row],[RN]],B:B)*PlanMasine[[#This Row],[KPLQ]]),0)</f>
        <v>4</v>
      </c>
      <c r="P2164">
        <v>215946</v>
      </c>
      <c r="Q2164">
        <f>COUNTIF(PROMJENA!A:A,PlanMasine[[#This Row],[KPL]]&amp;"-"&amp;PlanMasine[[#This Row],[RN]])</f>
        <v>0</v>
      </c>
      <c r="R2164">
        <f>IFERROR(INDEX(REDOSLIJED!A:A,MATCH(PlanMasine[[#This Row],[KPL]],REDOSLIJED!B:B,0)),MAX(REDOSLIJED!A:A)+1)</f>
        <v>45</v>
      </c>
      <c r="S2164" s="9">
        <f>SUM($M$2:M2164)</f>
        <v>8.9333333333334775</v>
      </c>
      <c r="T2164" s="3">
        <f>PlanMasine[[#This Row],[Datum SAS]]-1</f>
        <v>45837</v>
      </c>
      <c r="U2164">
        <f>WEEKDAY(PlanMasine[[#This Row],[ZAVRŠETAK MAŠINSKE]],2)</f>
        <v>7</v>
      </c>
      <c r="V2164" s="3">
        <f>IF(WEEKDAY(PlanMasine[[#This Row],[Datum SAS]]-1,2)=7,PlanMasine[[#This Row],[Datum SAS]]-3,PlanMasine[[#This Row],[Datum SAS]]-1)</f>
        <v>45835</v>
      </c>
      <c r="W2164">
        <f>WEEKNUM(PlanMasine[[#This Row],[Column2]],1)</f>
        <v>26</v>
      </c>
    </row>
    <row r="2165" spans="1:23" x14ac:dyDescent="0.25">
      <c r="A2165">
        <v>1023813</v>
      </c>
      <c r="B2165">
        <v>1</v>
      </c>
      <c r="C2165">
        <v>1023824</v>
      </c>
      <c r="D2165" t="s">
        <v>1865</v>
      </c>
      <c r="E2165">
        <v>24</v>
      </c>
      <c r="F2165">
        <v>12</v>
      </c>
      <c r="G2165">
        <v>0</v>
      </c>
      <c r="H2165">
        <v>0</v>
      </c>
      <c r="I2165" t="s">
        <v>5</v>
      </c>
      <c r="J2165" t="s">
        <v>570</v>
      </c>
      <c r="K2165" t="s">
        <v>2297</v>
      </c>
      <c r="L2165" s="3">
        <v>45855</v>
      </c>
      <c r="M21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65" s="3">
        <v>45838</v>
      </c>
      <c r="O2165" s="5">
        <f>IFERROR((PlanMasine[[#This Row],[Norma]]/PlanMasine[[#This Row],[Q]])*(PlanMasine[[#This Row],[Q]]/SUMIF(C:C,PlanMasine[[#This Row],[RN]],B:B)*PlanMasine[[#This Row],[KPLQ]]),0)</f>
        <v>2</v>
      </c>
      <c r="P2165">
        <v>215947</v>
      </c>
      <c r="Q2165">
        <f>COUNTIF(PROMJENA!A:A,PlanMasine[[#This Row],[KPL]]&amp;"-"&amp;PlanMasine[[#This Row],[RN]])</f>
        <v>0</v>
      </c>
      <c r="R2165">
        <f>IFERROR(INDEX(REDOSLIJED!A:A,MATCH(PlanMasine[[#This Row],[KPL]],REDOSLIJED!B:B,0)),MAX(REDOSLIJED!A:A)+1)</f>
        <v>45</v>
      </c>
      <c r="S2165" s="9">
        <f>SUM($M$2:M2165)</f>
        <v>8.9347222222223657</v>
      </c>
      <c r="T2165" s="3">
        <f>PlanMasine[[#This Row],[Datum SAS]]-1</f>
        <v>45837</v>
      </c>
      <c r="U2165">
        <f>WEEKDAY(PlanMasine[[#This Row],[ZAVRŠETAK MAŠINSKE]],2)</f>
        <v>7</v>
      </c>
      <c r="V2165" s="3">
        <f>IF(WEEKDAY(PlanMasine[[#This Row],[Datum SAS]]-1,2)=7,PlanMasine[[#This Row],[Datum SAS]]-3,PlanMasine[[#This Row],[Datum SAS]]-1)</f>
        <v>45835</v>
      </c>
      <c r="W2165">
        <f>WEEKNUM(PlanMasine[[#This Row],[Column2]],1)</f>
        <v>26</v>
      </c>
    </row>
    <row r="2166" spans="1:23" x14ac:dyDescent="0.25">
      <c r="A2166">
        <v>1023813</v>
      </c>
      <c r="B2166">
        <v>1</v>
      </c>
      <c r="C2166">
        <v>1023833</v>
      </c>
      <c r="D2166" t="s">
        <v>2309</v>
      </c>
      <c r="E2166">
        <v>48</v>
      </c>
      <c r="F2166">
        <v>12</v>
      </c>
      <c r="G2166">
        <v>0</v>
      </c>
      <c r="H2166">
        <v>0</v>
      </c>
      <c r="I2166" t="s">
        <v>5</v>
      </c>
      <c r="J2166" t="s">
        <v>570</v>
      </c>
      <c r="K2166" t="s">
        <v>2297</v>
      </c>
      <c r="L2166" s="3">
        <v>45855</v>
      </c>
      <c r="M21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66" s="3">
        <v>45838</v>
      </c>
      <c r="O2166" s="5">
        <f>IFERROR((PlanMasine[[#This Row],[Norma]]/PlanMasine[[#This Row],[Q]])*(PlanMasine[[#This Row],[Q]]/SUMIF(C:C,PlanMasine[[#This Row],[RN]],B:B)*PlanMasine[[#This Row],[KPLQ]]),0)</f>
        <v>4</v>
      </c>
      <c r="P2166">
        <v>215956</v>
      </c>
      <c r="Q2166">
        <f>COUNTIF(PROMJENA!A:A,PlanMasine[[#This Row],[KPL]]&amp;"-"&amp;PlanMasine[[#This Row],[RN]])</f>
        <v>0</v>
      </c>
      <c r="R2166">
        <f>IFERROR(INDEX(REDOSLIJED!A:A,MATCH(PlanMasine[[#This Row],[KPL]],REDOSLIJED!B:B,0)),MAX(REDOSLIJED!A:A)+1)</f>
        <v>45</v>
      </c>
      <c r="S2166" s="9">
        <f>SUM($M$2:M2166)</f>
        <v>8.9375000000001439</v>
      </c>
      <c r="T2166" s="3">
        <f>PlanMasine[[#This Row],[Datum SAS]]-1</f>
        <v>45837</v>
      </c>
      <c r="U2166">
        <f>WEEKDAY(PlanMasine[[#This Row],[ZAVRŠETAK MAŠINSKE]],2)</f>
        <v>7</v>
      </c>
      <c r="V2166" s="3">
        <f>IF(WEEKDAY(PlanMasine[[#This Row],[Datum SAS]]-1,2)=7,PlanMasine[[#This Row],[Datum SAS]]-3,PlanMasine[[#This Row],[Datum SAS]]-1)</f>
        <v>45835</v>
      </c>
      <c r="W2166">
        <f>WEEKNUM(PlanMasine[[#This Row],[Column2]],1)</f>
        <v>26</v>
      </c>
    </row>
    <row r="2167" spans="1:23" x14ac:dyDescent="0.25">
      <c r="A2167">
        <v>1023813</v>
      </c>
      <c r="B2167">
        <v>1</v>
      </c>
      <c r="C2167">
        <v>1023846</v>
      </c>
      <c r="D2167" t="s">
        <v>2299</v>
      </c>
      <c r="E2167">
        <v>12</v>
      </c>
      <c r="F2167">
        <v>12</v>
      </c>
      <c r="G2167">
        <v>0</v>
      </c>
      <c r="H2167">
        <v>0</v>
      </c>
      <c r="I2167" t="s">
        <v>5</v>
      </c>
      <c r="J2167" t="s">
        <v>570</v>
      </c>
      <c r="K2167" t="s">
        <v>2297</v>
      </c>
      <c r="L2167" s="3">
        <v>45855</v>
      </c>
      <c r="M21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167" s="3">
        <v>45838</v>
      </c>
      <c r="O2167" s="5">
        <f>IFERROR((PlanMasine[[#This Row],[Norma]]/PlanMasine[[#This Row],[Q]])*(PlanMasine[[#This Row],[Q]]/SUMIF(C:C,PlanMasine[[#This Row],[RN]],B:B)*PlanMasine[[#This Row],[KPLQ]]),0)</f>
        <v>1</v>
      </c>
      <c r="P2167">
        <v>215969</v>
      </c>
      <c r="Q2167">
        <f>COUNTIF(PROMJENA!A:A,PlanMasine[[#This Row],[KPL]]&amp;"-"&amp;PlanMasine[[#This Row],[RN]])</f>
        <v>0</v>
      </c>
      <c r="R2167">
        <f>IFERROR(INDEX(REDOSLIJED!A:A,MATCH(PlanMasine[[#This Row],[KPL]],REDOSLIJED!B:B,0)),MAX(REDOSLIJED!A:A)+1)</f>
        <v>45</v>
      </c>
      <c r="S2167" s="9">
        <f>SUM($M$2:M2167)</f>
        <v>8.9381944444445889</v>
      </c>
      <c r="T2167" s="3">
        <f>PlanMasine[[#This Row],[Datum SAS]]-1</f>
        <v>45837</v>
      </c>
      <c r="U2167">
        <f>WEEKDAY(PlanMasine[[#This Row],[ZAVRŠETAK MAŠINSKE]],2)</f>
        <v>7</v>
      </c>
      <c r="V2167" s="3">
        <f>IF(WEEKDAY(PlanMasine[[#This Row],[Datum SAS]]-1,2)=7,PlanMasine[[#This Row],[Datum SAS]]-3,PlanMasine[[#This Row],[Datum SAS]]-1)</f>
        <v>45835</v>
      </c>
      <c r="W2167">
        <f>WEEKNUM(PlanMasine[[#This Row],[Column2]],1)</f>
        <v>26</v>
      </c>
    </row>
    <row r="2168" spans="1:23" x14ac:dyDescent="0.25">
      <c r="A2168">
        <v>1023813</v>
      </c>
      <c r="B2168">
        <v>1</v>
      </c>
      <c r="C2168">
        <v>1023826</v>
      </c>
      <c r="D2168" t="s">
        <v>2302</v>
      </c>
      <c r="E2168">
        <v>48</v>
      </c>
      <c r="F2168">
        <v>12</v>
      </c>
      <c r="G2168">
        <v>0</v>
      </c>
      <c r="H2168">
        <v>0</v>
      </c>
      <c r="I2168" t="s">
        <v>5</v>
      </c>
      <c r="J2168" t="s">
        <v>570</v>
      </c>
      <c r="K2168" t="s">
        <v>2297</v>
      </c>
      <c r="L2168" s="3">
        <v>45855</v>
      </c>
      <c r="M21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68" s="3">
        <v>45838</v>
      </c>
      <c r="O2168" s="5">
        <f>IFERROR((PlanMasine[[#This Row],[Norma]]/PlanMasine[[#This Row],[Q]])*(PlanMasine[[#This Row],[Q]]/SUMIF(C:C,PlanMasine[[#This Row],[RN]],B:B)*PlanMasine[[#This Row],[KPLQ]]),0)</f>
        <v>4</v>
      </c>
      <c r="P2168">
        <v>215949</v>
      </c>
      <c r="Q2168">
        <f>COUNTIF(PROMJENA!A:A,PlanMasine[[#This Row],[KPL]]&amp;"-"&amp;PlanMasine[[#This Row],[RN]])</f>
        <v>0</v>
      </c>
      <c r="R2168">
        <f>IFERROR(INDEX(REDOSLIJED!A:A,MATCH(PlanMasine[[#This Row],[KPL]],REDOSLIJED!B:B,0)),MAX(REDOSLIJED!A:A)+1)</f>
        <v>45</v>
      </c>
      <c r="S2168" s="9">
        <f>SUM($M$2:M2168)</f>
        <v>8.9409722222223671</v>
      </c>
      <c r="T2168" s="3">
        <f>PlanMasine[[#This Row],[Datum SAS]]-1</f>
        <v>45837</v>
      </c>
      <c r="U2168">
        <f>WEEKDAY(PlanMasine[[#This Row],[ZAVRŠETAK MAŠINSKE]],2)</f>
        <v>7</v>
      </c>
      <c r="V2168" s="3">
        <f>IF(WEEKDAY(PlanMasine[[#This Row],[Datum SAS]]-1,2)=7,PlanMasine[[#This Row],[Datum SAS]]-3,PlanMasine[[#This Row],[Datum SAS]]-1)</f>
        <v>45835</v>
      </c>
      <c r="W2168">
        <f>WEEKNUM(PlanMasine[[#This Row],[Column2]],1)</f>
        <v>26</v>
      </c>
    </row>
    <row r="2169" spans="1:23" x14ac:dyDescent="0.25">
      <c r="A2169">
        <v>1023813</v>
      </c>
      <c r="B2169">
        <v>1</v>
      </c>
      <c r="C2169">
        <v>1023823</v>
      </c>
      <c r="D2169" t="s">
        <v>2300</v>
      </c>
      <c r="E2169">
        <v>48</v>
      </c>
      <c r="F2169">
        <v>12</v>
      </c>
      <c r="G2169">
        <v>0</v>
      </c>
      <c r="H2169">
        <v>0</v>
      </c>
      <c r="I2169" t="s">
        <v>5</v>
      </c>
      <c r="J2169" t="s">
        <v>570</v>
      </c>
      <c r="K2169" t="s">
        <v>2297</v>
      </c>
      <c r="L2169" s="3">
        <v>45855</v>
      </c>
      <c r="M21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69" s="3">
        <v>45838</v>
      </c>
      <c r="O2169" s="5">
        <f>IFERROR((PlanMasine[[#This Row],[Norma]]/PlanMasine[[#This Row],[Q]])*(PlanMasine[[#This Row],[Q]]/SUMIF(C:C,PlanMasine[[#This Row],[RN]],B:B)*PlanMasine[[#This Row],[KPLQ]]),0)</f>
        <v>4</v>
      </c>
      <c r="P2169">
        <v>215946</v>
      </c>
      <c r="Q2169">
        <f>COUNTIF(PROMJENA!A:A,PlanMasine[[#This Row],[KPL]]&amp;"-"&amp;PlanMasine[[#This Row],[RN]])</f>
        <v>0</v>
      </c>
      <c r="R2169">
        <f>IFERROR(INDEX(REDOSLIJED!A:A,MATCH(PlanMasine[[#This Row],[KPL]],REDOSLIJED!B:B,0)),MAX(REDOSLIJED!A:A)+1)</f>
        <v>45</v>
      </c>
      <c r="S2169" s="9">
        <f>SUM($M$2:M2169)</f>
        <v>8.9437500000001453</v>
      </c>
      <c r="T2169" s="3">
        <f>PlanMasine[[#This Row],[Datum SAS]]-1</f>
        <v>45837</v>
      </c>
      <c r="U2169">
        <f>WEEKDAY(PlanMasine[[#This Row],[ZAVRŠETAK MAŠINSKE]],2)</f>
        <v>7</v>
      </c>
      <c r="V2169" s="3">
        <f>IF(WEEKDAY(PlanMasine[[#This Row],[Datum SAS]]-1,2)=7,PlanMasine[[#This Row],[Datum SAS]]-3,PlanMasine[[#This Row],[Datum SAS]]-1)</f>
        <v>45835</v>
      </c>
      <c r="W2169">
        <f>WEEKNUM(PlanMasine[[#This Row],[Column2]],1)</f>
        <v>26</v>
      </c>
    </row>
    <row r="2170" spans="1:23" x14ac:dyDescent="0.25">
      <c r="A2170">
        <v>1023813</v>
      </c>
      <c r="B2170">
        <v>1</v>
      </c>
      <c r="C2170">
        <v>1023825</v>
      </c>
      <c r="D2170" t="s">
        <v>2301</v>
      </c>
      <c r="E2170">
        <v>96</v>
      </c>
      <c r="F2170">
        <v>12</v>
      </c>
      <c r="G2170">
        <v>0</v>
      </c>
      <c r="H2170">
        <v>0</v>
      </c>
      <c r="I2170" t="s">
        <v>5</v>
      </c>
      <c r="J2170" t="s">
        <v>570</v>
      </c>
      <c r="K2170" t="s">
        <v>2297</v>
      </c>
      <c r="L2170" s="3">
        <v>45855</v>
      </c>
      <c r="M21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170" s="3">
        <v>45838</v>
      </c>
      <c r="O2170" s="5">
        <f>IFERROR((PlanMasine[[#This Row],[Norma]]/PlanMasine[[#This Row],[Q]])*(PlanMasine[[#This Row],[Q]]/SUMIF(C:C,PlanMasine[[#This Row],[RN]],B:B)*PlanMasine[[#This Row],[KPLQ]]),0)</f>
        <v>8</v>
      </c>
      <c r="P2170">
        <v>215948</v>
      </c>
      <c r="Q2170">
        <f>COUNTIF(PROMJENA!A:A,PlanMasine[[#This Row],[KPL]]&amp;"-"&amp;PlanMasine[[#This Row],[RN]])</f>
        <v>0</v>
      </c>
      <c r="R2170">
        <f>IFERROR(INDEX(REDOSLIJED!A:A,MATCH(PlanMasine[[#This Row],[KPL]],REDOSLIJED!B:B,0)),MAX(REDOSLIJED!A:A)+1)</f>
        <v>45</v>
      </c>
      <c r="S2170" s="9">
        <f>SUM($M$2:M2170)</f>
        <v>8.9493055555557017</v>
      </c>
      <c r="T2170" s="3">
        <f>PlanMasine[[#This Row],[Datum SAS]]-1</f>
        <v>45837</v>
      </c>
      <c r="U2170">
        <f>WEEKDAY(PlanMasine[[#This Row],[ZAVRŠETAK MAŠINSKE]],2)</f>
        <v>7</v>
      </c>
      <c r="V2170" s="3">
        <f>IF(WEEKDAY(PlanMasine[[#This Row],[Datum SAS]]-1,2)=7,PlanMasine[[#This Row],[Datum SAS]]-3,PlanMasine[[#This Row],[Datum SAS]]-1)</f>
        <v>45835</v>
      </c>
      <c r="W2170">
        <f>WEEKNUM(PlanMasine[[#This Row],[Column2]],1)</f>
        <v>26</v>
      </c>
    </row>
    <row r="2171" spans="1:23" x14ac:dyDescent="0.25">
      <c r="A2171">
        <v>1023813</v>
      </c>
      <c r="B2171">
        <v>1</v>
      </c>
      <c r="C2171">
        <v>1023819</v>
      </c>
      <c r="D2171" t="s">
        <v>2298</v>
      </c>
      <c r="E2171">
        <v>120</v>
      </c>
      <c r="F2171">
        <v>12</v>
      </c>
      <c r="G2171">
        <v>0</v>
      </c>
      <c r="H2171">
        <v>0</v>
      </c>
      <c r="I2171" t="s">
        <v>5</v>
      </c>
      <c r="J2171" t="s">
        <v>570</v>
      </c>
      <c r="K2171" t="s">
        <v>2297</v>
      </c>
      <c r="L2171" s="3">
        <v>45855</v>
      </c>
      <c r="M21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71" s="3">
        <v>45838</v>
      </c>
      <c r="O2171" s="5">
        <f>IFERROR((PlanMasine[[#This Row],[Norma]]/PlanMasine[[#This Row],[Q]])*(PlanMasine[[#This Row],[Q]]/SUMIF(C:C,PlanMasine[[#This Row],[RN]],B:B)*PlanMasine[[#This Row],[KPLQ]]),0)</f>
        <v>10</v>
      </c>
      <c r="P2171">
        <v>215941</v>
      </c>
      <c r="Q2171">
        <f>COUNTIF(PROMJENA!A:A,PlanMasine[[#This Row],[KPL]]&amp;"-"&amp;PlanMasine[[#This Row],[RN]])</f>
        <v>0</v>
      </c>
      <c r="R2171">
        <f>IFERROR(INDEX(REDOSLIJED!A:A,MATCH(PlanMasine[[#This Row],[KPL]],REDOSLIJED!B:B,0)),MAX(REDOSLIJED!A:A)+1)</f>
        <v>45</v>
      </c>
      <c r="S2171" s="9">
        <f>SUM($M$2:M2171)</f>
        <v>8.9562500000001464</v>
      </c>
      <c r="T2171" s="3">
        <f>PlanMasine[[#This Row],[Datum SAS]]-1</f>
        <v>45837</v>
      </c>
      <c r="U2171">
        <f>WEEKDAY(PlanMasine[[#This Row],[ZAVRŠETAK MAŠINSKE]],2)</f>
        <v>7</v>
      </c>
      <c r="V2171" s="3">
        <f>IF(WEEKDAY(PlanMasine[[#This Row],[Datum SAS]]-1,2)=7,PlanMasine[[#This Row],[Datum SAS]]-3,PlanMasine[[#This Row],[Datum SAS]]-1)</f>
        <v>45835</v>
      </c>
      <c r="W2171">
        <f>WEEKNUM(PlanMasine[[#This Row],[Column2]],1)</f>
        <v>26</v>
      </c>
    </row>
    <row r="2172" spans="1:23" x14ac:dyDescent="0.25">
      <c r="A2172">
        <v>1023813</v>
      </c>
      <c r="B2172">
        <v>1</v>
      </c>
      <c r="C2172">
        <v>1023820</v>
      </c>
      <c r="D2172" t="s">
        <v>2306</v>
      </c>
      <c r="E2172">
        <v>48</v>
      </c>
      <c r="F2172">
        <v>12</v>
      </c>
      <c r="G2172">
        <v>0</v>
      </c>
      <c r="H2172">
        <v>0</v>
      </c>
      <c r="I2172" t="s">
        <v>5</v>
      </c>
      <c r="J2172" t="s">
        <v>570</v>
      </c>
      <c r="K2172" t="s">
        <v>2297</v>
      </c>
      <c r="L2172" s="3">
        <v>45855</v>
      </c>
      <c r="M21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72" s="3">
        <v>45838</v>
      </c>
      <c r="O2172" s="5">
        <f>IFERROR((PlanMasine[[#This Row],[Norma]]/PlanMasine[[#This Row],[Q]])*(PlanMasine[[#This Row],[Q]]/SUMIF(C:C,PlanMasine[[#This Row],[RN]],B:B)*PlanMasine[[#This Row],[KPLQ]]),0)</f>
        <v>4</v>
      </c>
      <c r="P2172">
        <v>215942</v>
      </c>
      <c r="Q2172">
        <f>COUNTIF(PROMJENA!A:A,PlanMasine[[#This Row],[KPL]]&amp;"-"&amp;PlanMasine[[#This Row],[RN]])</f>
        <v>0</v>
      </c>
      <c r="R2172">
        <f>IFERROR(INDEX(REDOSLIJED!A:A,MATCH(PlanMasine[[#This Row],[KPL]],REDOSLIJED!B:B,0)),MAX(REDOSLIJED!A:A)+1)</f>
        <v>45</v>
      </c>
      <c r="S2172" s="9">
        <f>SUM($M$2:M2172)</f>
        <v>8.9590277777779246</v>
      </c>
      <c r="T2172" s="3">
        <f>PlanMasine[[#This Row],[Datum SAS]]-1</f>
        <v>45837</v>
      </c>
      <c r="U2172">
        <f>WEEKDAY(PlanMasine[[#This Row],[ZAVRŠETAK MAŠINSKE]],2)</f>
        <v>7</v>
      </c>
      <c r="V2172" s="3">
        <f>IF(WEEKDAY(PlanMasine[[#This Row],[Datum SAS]]-1,2)=7,PlanMasine[[#This Row],[Datum SAS]]-3,PlanMasine[[#This Row],[Datum SAS]]-1)</f>
        <v>45835</v>
      </c>
      <c r="W2172">
        <f>WEEKNUM(PlanMasine[[#This Row],[Column2]],1)</f>
        <v>26</v>
      </c>
    </row>
    <row r="2173" spans="1:23" x14ac:dyDescent="0.25">
      <c r="A2173">
        <v>1023813</v>
      </c>
      <c r="B2173">
        <v>1</v>
      </c>
      <c r="C2173">
        <v>1023818</v>
      </c>
      <c r="D2173" t="s">
        <v>2307</v>
      </c>
      <c r="E2173">
        <v>120</v>
      </c>
      <c r="F2173">
        <v>12</v>
      </c>
      <c r="G2173">
        <v>0</v>
      </c>
      <c r="H2173">
        <v>0</v>
      </c>
      <c r="I2173" t="s">
        <v>5</v>
      </c>
      <c r="J2173" t="s">
        <v>570</v>
      </c>
      <c r="K2173" t="s">
        <v>2297</v>
      </c>
      <c r="L2173" s="3">
        <v>45855</v>
      </c>
      <c r="M21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73" s="3">
        <v>45838</v>
      </c>
      <c r="O2173" s="5">
        <f>IFERROR((PlanMasine[[#This Row],[Norma]]/PlanMasine[[#This Row],[Q]])*(PlanMasine[[#This Row],[Q]]/SUMIF(C:C,PlanMasine[[#This Row],[RN]],B:B)*PlanMasine[[#This Row],[KPLQ]]),0)</f>
        <v>10</v>
      </c>
      <c r="P2173">
        <v>215940</v>
      </c>
      <c r="Q2173">
        <f>COUNTIF(PROMJENA!A:A,PlanMasine[[#This Row],[KPL]]&amp;"-"&amp;PlanMasine[[#This Row],[RN]])</f>
        <v>0</v>
      </c>
      <c r="R2173">
        <f>IFERROR(INDEX(REDOSLIJED!A:A,MATCH(PlanMasine[[#This Row],[KPL]],REDOSLIJED!B:B,0)),MAX(REDOSLIJED!A:A)+1)</f>
        <v>45</v>
      </c>
      <c r="S2173" s="9">
        <f>SUM($M$2:M2173)</f>
        <v>8.9659722222223692</v>
      </c>
      <c r="T2173" s="3">
        <f>PlanMasine[[#This Row],[Datum SAS]]-1</f>
        <v>45837</v>
      </c>
      <c r="U2173">
        <f>WEEKDAY(PlanMasine[[#This Row],[ZAVRŠETAK MAŠINSKE]],2)</f>
        <v>7</v>
      </c>
      <c r="V2173" s="3">
        <f>IF(WEEKDAY(PlanMasine[[#This Row],[Datum SAS]]-1,2)=7,PlanMasine[[#This Row],[Datum SAS]]-3,PlanMasine[[#This Row],[Datum SAS]]-1)</f>
        <v>45835</v>
      </c>
      <c r="W2173">
        <f>WEEKNUM(PlanMasine[[#This Row],[Column2]],1)</f>
        <v>26</v>
      </c>
    </row>
    <row r="2174" spans="1:23" x14ac:dyDescent="0.25">
      <c r="A2174">
        <v>1026872</v>
      </c>
      <c r="B2174">
        <v>1</v>
      </c>
      <c r="C2174">
        <v>1026807</v>
      </c>
      <c r="D2174" t="s">
        <v>2179</v>
      </c>
      <c r="E2174">
        <v>15</v>
      </c>
      <c r="F2174">
        <v>1</v>
      </c>
      <c r="G2174">
        <v>0</v>
      </c>
      <c r="H2174">
        <v>0</v>
      </c>
      <c r="I2174" t="s">
        <v>5</v>
      </c>
      <c r="J2174" t="s">
        <v>570</v>
      </c>
      <c r="K2174" t="s">
        <v>1805</v>
      </c>
      <c r="L2174" s="3">
        <v>45846</v>
      </c>
      <c r="M21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74" s="3">
        <v>45838</v>
      </c>
      <c r="O2174" s="5">
        <f>IFERROR((PlanMasine[[#This Row],[Norma]]/PlanMasine[[#This Row],[Q]])*(PlanMasine[[#This Row],[Q]]/SUMIF(C:C,PlanMasine[[#This Row],[RN]],B:B)*PlanMasine[[#This Row],[KPLQ]]),0)</f>
        <v>15</v>
      </c>
      <c r="P2174">
        <v>207105</v>
      </c>
      <c r="Q2174">
        <f>COUNTIF(PROMJENA!A:A,PlanMasine[[#This Row],[KPL]]&amp;"-"&amp;PlanMasine[[#This Row],[RN]])</f>
        <v>0</v>
      </c>
      <c r="R2174">
        <f>IFERROR(INDEX(REDOSLIJED!A:A,MATCH(PlanMasine[[#This Row],[KPL]],REDOSLIJED!B:B,0)),MAX(REDOSLIJED!A:A)+1)</f>
        <v>45</v>
      </c>
      <c r="S2174" s="9">
        <f>SUM($M$2:M2174)</f>
        <v>8.9763888888890353</v>
      </c>
      <c r="T2174" s="3">
        <f>PlanMasine[[#This Row],[Datum SAS]]-1</f>
        <v>45837</v>
      </c>
      <c r="U2174">
        <f>WEEKDAY(PlanMasine[[#This Row],[ZAVRŠETAK MAŠINSKE]],2)</f>
        <v>7</v>
      </c>
      <c r="V2174" s="3">
        <f>IF(WEEKDAY(PlanMasine[[#This Row],[Datum SAS]]-1,2)=7,PlanMasine[[#This Row],[Datum SAS]]-3,PlanMasine[[#This Row],[Datum SAS]]-1)</f>
        <v>45835</v>
      </c>
      <c r="W2174">
        <f>WEEKNUM(PlanMasine[[#This Row],[Column2]],1)</f>
        <v>26</v>
      </c>
    </row>
    <row r="2175" spans="1:23" x14ac:dyDescent="0.25">
      <c r="A2175">
        <v>1026872</v>
      </c>
      <c r="B2175">
        <v>1</v>
      </c>
      <c r="C2175">
        <v>1026815</v>
      </c>
      <c r="D2175" t="s">
        <v>2181</v>
      </c>
      <c r="E2175">
        <v>15</v>
      </c>
      <c r="F2175">
        <v>1</v>
      </c>
      <c r="G2175">
        <v>0</v>
      </c>
      <c r="H2175">
        <v>0</v>
      </c>
      <c r="I2175" t="s">
        <v>5</v>
      </c>
      <c r="J2175" t="s">
        <v>570</v>
      </c>
      <c r="K2175" t="s">
        <v>1805</v>
      </c>
      <c r="L2175" s="3">
        <v>45846</v>
      </c>
      <c r="M21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75" s="3">
        <v>45838</v>
      </c>
      <c r="O2175" s="5">
        <f>IFERROR((PlanMasine[[#This Row],[Norma]]/PlanMasine[[#This Row],[Q]])*(PlanMasine[[#This Row],[Q]]/SUMIF(C:C,PlanMasine[[#This Row],[RN]],B:B)*PlanMasine[[#This Row],[KPLQ]]),0)</f>
        <v>15</v>
      </c>
      <c r="P2175">
        <v>207110</v>
      </c>
      <c r="Q2175">
        <f>COUNTIF(PROMJENA!A:A,PlanMasine[[#This Row],[KPL]]&amp;"-"&amp;PlanMasine[[#This Row],[RN]])</f>
        <v>0</v>
      </c>
      <c r="R2175">
        <f>IFERROR(INDEX(REDOSLIJED!A:A,MATCH(PlanMasine[[#This Row],[KPL]],REDOSLIJED!B:B,0)),MAX(REDOSLIJED!A:A)+1)</f>
        <v>45</v>
      </c>
      <c r="S2175" s="9">
        <f>SUM($M$2:M2175)</f>
        <v>8.9868055555557014</v>
      </c>
      <c r="T2175" s="3">
        <f>PlanMasine[[#This Row],[Datum SAS]]-1</f>
        <v>45837</v>
      </c>
      <c r="U2175">
        <f>WEEKDAY(PlanMasine[[#This Row],[ZAVRŠETAK MAŠINSKE]],2)</f>
        <v>7</v>
      </c>
      <c r="V2175" s="3">
        <f>IF(WEEKDAY(PlanMasine[[#This Row],[Datum SAS]]-1,2)=7,PlanMasine[[#This Row],[Datum SAS]]-3,PlanMasine[[#This Row],[Datum SAS]]-1)</f>
        <v>45835</v>
      </c>
      <c r="W2175">
        <f>WEEKNUM(PlanMasine[[#This Row],[Column2]],1)</f>
        <v>26</v>
      </c>
    </row>
    <row r="2176" spans="1:23" x14ac:dyDescent="0.25">
      <c r="A2176">
        <v>1026872</v>
      </c>
      <c r="B2176">
        <v>1</v>
      </c>
      <c r="C2176">
        <v>1026819</v>
      </c>
      <c r="D2176" t="s">
        <v>2242</v>
      </c>
      <c r="E2176">
        <v>14</v>
      </c>
      <c r="F2176">
        <v>2</v>
      </c>
      <c r="G2176">
        <v>0</v>
      </c>
      <c r="H2176">
        <v>0</v>
      </c>
      <c r="I2176" t="s">
        <v>5</v>
      </c>
      <c r="J2176" t="s">
        <v>570</v>
      </c>
      <c r="K2176" t="s">
        <v>1805</v>
      </c>
      <c r="L2176" s="3">
        <v>45846</v>
      </c>
      <c r="M21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176" s="3">
        <v>45838</v>
      </c>
      <c r="O2176" s="5">
        <f>IFERROR((PlanMasine[[#This Row],[Norma]]/PlanMasine[[#This Row],[Q]])*(PlanMasine[[#This Row],[Q]]/SUMIF(C:C,PlanMasine[[#This Row],[RN]],B:B)*PlanMasine[[#This Row],[KPLQ]]),0)</f>
        <v>14</v>
      </c>
      <c r="P2176">
        <v>207113</v>
      </c>
      <c r="Q2176">
        <f>COUNTIF(PROMJENA!A:A,PlanMasine[[#This Row],[KPL]]&amp;"-"&amp;PlanMasine[[#This Row],[RN]])</f>
        <v>0</v>
      </c>
      <c r="R2176">
        <f>IFERROR(INDEX(REDOSLIJED!A:A,MATCH(PlanMasine[[#This Row],[KPL]],REDOSLIJED!B:B,0)),MAX(REDOSLIJED!A:A)+1)</f>
        <v>45</v>
      </c>
      <c r="S2176" s="9">
        <f>SUM($M$2:M2176)</f>
        <v>8.9965277777779242</v>
      </c>
      <c r="T2176" s="3">
        <f>PlanMasine[[#This Row],[Datum SAS]]-1</f>
        <v>45837</v>
      </c>
      <c r="U2176">
        <f>WEEKDAY(PlanMasine[[#This Row],[ZAVRŠETAK MAŠINSKE]],2)</f>
        <v>7</v>
      </c>
      <c r="V2176" s="3">
        <f>IF(WEEKDAY(PlanMasine[[#This Row],[Datum SAS]]-1,2)=7,PlanMasine[[#This Row],[Datum SAS]]-3,PlanMasine[[#This Row],[Datum SAS]]-1)</f>
        <v>45835</v>
      </c>
      <c r="W2176">
        <f>WEEKNUM(PlanMasine[[#This Row],[Column2]],1)</f>
        <v>26</v>
      </c>
    </row>
    <row r="2177" spans="1:23" x14ac:dyDescent="0.25">
      <c r="A2177">
        <v>1026872</v>
      </c>
      <c r="B2177">
        <v>1</v>
      </c>
      <c r="C2177">
        <v>1026823</v>
      </c>
      <c r="D2177" t="s">
        <v>2246</v>
      </c>
      <c r="E2177">
        <v>3</v>
      </c>
      <c r="F2177">
        <v>1</v>
      </c>
      <c r="G2177">
        <v>0</v>
      </c>
      <c r="H2177">
        <v>0</v>
      </c>
      <c r="I2177" t="s">
        <v>5</v>
      </c>
      <c r="J2177" t="s">
        <v>570</v>
      </c>
      <c r="K2177" t="s">
        <v>1805</v>
      </c>
      <c r="L2177" s="3">
        <v>45846</v>
      </c>
      <c r="M21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177" s="3">
        <v>45838</v>
      </c>
      <c r="O2177" s="5">
        <f>IFERROR((PlanMasine[[#This Row],[Norma]]/PlanMasine[[#This Row],[Q]])*(PlanMasine[[#This Row],[Q]]/SUMIF(C:C,PlanMasine[[#This Row],[RN]],B:B)*PlanMasine[[#This Row],[KPLQ]]),0)</f>
        <v>3</v>
      </c>
      <c r="P2177">
        <v>207116</v>
      </c>
      <c r="Q2177">
        <f>COUNTIF(PROMJENA!A:A,PlanMasine[[#This Row],[KPL]]&amp;"-"&amp;PlanMasine[[#This Row],[RN]])</f>
        <v>0</v>
      </c>
      <c r="R2177">
        <f>IFERROR(INDEX(REDOSLIJED!A:A,MATCH(PlanMasine[[#This Row],[KPL]],REDOSLIJED!B:B,0)),MAX(REDOSLIJED!A:A)+1)</f>
        <v>45</v>
      </c>
      <c r="S2177" s="9">
        <f>SUM($M$2:M2177)</f>
        <v>8.9986111111112574</v>
      </c>
      <c r="T2177" s="3">
        <f>PlanMasine[[#This Row],[Datum SAS]]-1</f>
        <v>45837</v>
      </c>
      <c r="U2177">
        <f>WEEKDAY(PlanMasine[[#This Row],[ZAVRŠETAK MAŠINSKE]],2)</f>
        <v>7</v>
      </c>
      <c r="V2177" s="3">
        <f>IF(WEEKDAY(PlanMasine[[#This Row],[Datum SAS]]-1,2)=7,PlanMasine[[#This Row],[Datum SAS]]-3,PlanMasine[[#This Row],[Datum SAS]]-1)</f>
        <v>45835</v>
      </c>
      <c r="W2177">
        <f>WEEKNUM(PlanMasine[[#This Row],[Column2]],1)</f>
        <v>26</v>
      </c>
    </row>
    <row r="2178" spans="1:23" x14ac:dyDescent="0.25">
      <c r="A2178">
        <v>1026872</v>
      </c>
      <c r="B2178">
        <v>1</v>
      </c>
      <c r="C2178">
        <v>1026826</v>
      </c>
      <c r="D2178" t="s">
        <v>2247</v>
      </c>
      <c r="E2178">
        <v>3</v>
      </c>
      <c r="F2178">
        <v>1</v>
      </c>
      <c r="G2178">
        <v>0</v>
      </c>
      <c r="H2178">
        <v>0</v>
      </c>
      <c r="I2178" t="s">
        <v>5</v>
      </c>
      <c r="J2178" t="s">
        <v>570</v>
      </c>
      <c r="K2178" t="s">
        <v>1805</v>
      </c>
      <c r="L2178" s="3">
        <v>45846</v>
      </c>
      <c r="M21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178" s="3">
        <v>45838</v>
      </c>
      <c r="O2178" s="5">
        <f>IFERROR((PlanMasine[[#This Row],[Norma]]/PlanMasine[[#This Row],[Q]])*(PlanMasine[[#This Row],[Q]]/SUMIF(C:C,PlanMasine[[#This Row],[RN]],B:B)*PlanMasine[[#This Row],[KPLQ]]),0)</f>
        <v>3</v>
      </c>
      <c r="P2178">
        <v>207118</v>
      </c>
      <c r="Q2178">
        <f>COUNTIF(PROMJENA!A:A,PlanMasine[[#This Row],[KPL]]&amp;"-"&amp;PlanMasine[[#This Row],[RN]])</f>
        <v>0</v>
      </c>
      <c r="R2178">
        <f>IFERROR(INDEX(REDOSLIJED!A:A,MATCH(PlanMasine[[#This Row],[KPL]],REDOSLIJED!B:B,0)),MAX(REDOSLIJED!A:A)+1)</f>
        <v>45</v>
      </c>
      <c r="S2178" s="9">
        <f>SUM($M$2:M2178)</f>
        <v>9.0006944444445907</v>
      </c>
      <c r="T2178" s="3">
        <f>PlanMasine[[#This Row],[Datum SAS]]-1</f>
        <v>45837</v>
      </c>
      <c r="U2178">
        <f>WEEKDAY(PlanMasine[[#This Row],[ZAVRŠETAK MAŠINSKE]],2)</f>
        <v>7</v>
      </c>
      <c r="V2178" s="3">
        <f>IF(WEEKDAY(PlanMasine[[#This Row],[Datum SAS]]-1,2)=7,PlanMasine[[#This Row],[Datum SAS]]-3,PlanMasine[[#This Row],[Datum SAS]]-1)</f>
        <v>45835</v>
      </c>
      <c r="W2178">
        <f>WEEKNUM(PlanMasine[[#This Row],[Column2]],1)</f>
        <v>26</v>
      </c>
    </row>
    <row r="2179" spans="1:23" x14ac:dyDescent="0.25">
      <c r="A2179">
        <v>1026872</v>
      </c>
      <c r="B2179">
        <v>1</v>
      </c>
      <c r="C2179">
        <v>1026827</v>
      </c>
      <c r="D2179" t="s">
        <v>2248</v>
      </c>
      <c r="E2179">
        <v>7</v>
      </c>
      <c r="F2179">
        <v>1</v>
      </c>
      <c r="G2179">
        <v>0</v>
      </c>
      <c r="H2179">
        <v>0</v>
      </c>
      <c r="I2179" t="s">
        <v>5</v>
      </c>
      <c r="J2179" t="s">
        <v>570</v>
      </c>
      <c r="K2179" t="s">
        <v>1805</v>
      </c>
      <c r="L2179" s="3">
        <v>45846</v>
      </c>
      <c r="M21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179" s="3">
        <v>45838</v>
      </c>
      <c r="O2179" s="5">
        <f>IFERROR((PlanMasine[[#This Row],[Norma]]/PlanMasine[[#This Row],[Q]])*(PlanMasine[[#This Row],[Q]]/SUMIF(C:C,PlanMasine[[#This Row],[RN]],B:B)*PlanMasine[[#This Row],[KPLQ]]),0)</f>
        <v>7</v>
      </c>
      <c r="P2179">
        <v>207119</v>
      </c>
      <c r="Q2179">
        <f>COUNTIF(PROMJENA!A:A,PlanMasine[[#This Row],[KPL]]&amp;"-"&amp;PlanMasine[[#This Row],[RN]])</f>
        <v>0</v>
      </c>
      <c r="R2179">
        <f>IFERROR(INDEX(REDOSLIJED!A:A,MATCH(PlanMasine[[#This Row],[KPL]],REDOSLIJED!B:B,0)),MAX(REDOSLIJED!A:A)+1)</f>
        <v>45</v>
      </c>
      <c r="S2179" s="9">
        <f>SUM($M$2:M2179)</f>
        <v>9.0055555555557021</v>
      </c>
      <c r="T2179" s="3">
        <f>PlanMasine[[#This Row],[Datum SAS]]-1</f>
        <v>45837</v>
      </c>
      <c r="U2179">
        <f>WEEKDAY(PlanMasine[[#This Row],[ZAVRŠETAK MAŠINSKE]],2)</f>
        <v>7</v>
      </c>
      <c r="V2179" s="3">
        <f>IF(WEEKDAY(PlanMasine[[#This Row],[Datum SAS]]-1,2)=7,PlanMasine[[#This Row],[Datum SAS]]-3,PlanMasine[[#This Row],[Datum SAS]]-1)</f>
        <v>45835</v>
      </c>
      <c r="W2179">
        <f>WEEKNUM(PlanMasine[[#This Row],[Column2]],1)</f>
        <v>26</v>
      </c>
    </row>
    <row r="2180" spans="1:23" x14ac:dyDescent="0.25">
      <c r="A2180">
        <v>1026872</v>
      </c>
      <c r="B2180">
        <v>1</v>
      </c>
      <c r="C2180">
        <v>1026834</v>
      </c>
      <c r="D2180" t="s">
        <v>2250</v>
      </c>
      <c r="E2180">
        <v>15</v>
      </c>
      <c r="F2180">
        <v>1</v>
      </c>
      <c r="G2180">
        <v>0</v>
      </c>
      <c r="H2180">
        <v>0</v>
      </c>
      <c r="I2180" t="s">
        <v>5</v>
      </c>
      <c r="J2180" t="s">
        <v>570</v>
      </c>
      <c r="K2180" t="s">
        <v>1805</v>
      </c>
      <c r="L2180" s="3">
        <v>45846</v>
      </c>
      <c r="M21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80" s="3">
        <v>45838</v>
      </c>
      <c r="O2180" s="5">
        <f>IFERROR((PlanMasine[[#This Row],[Norma]]/PlanMasine[[#This Row],[Q]])*(PlanMasine[[#This Row],[Q]]/SUMIF(C:C,PlanMasine[[#This Row],[RN]],B:B)*PlanMasine[[#This Row],[KPLQ]]),0)</f>
        <v>15</v>
      </c>
      <c r="P2180">
        <v>207124</v>
      </c>
      <c r="Q2180">
        <f>COUNTIF(PROMJENA!A:A,PlanMasine[[#This Row],[KPL]]&amp;"-"&amp;PlanMasine[[#This Row],[RN]])</f>
        <v>0</v>
      </c>
      <c r="R2180">
        <f>IFERROR(INDEX(REDOSLIJED!A:A,MATCH(PlanMasine[[#This Row],[KPL]],REDOSLIJED!B:B,0)),MAX(REDOSLIJED!A:A)+1)</f>
        <v>45</v>
      </c>
      <c r="S2180" s="9">
        <f>SUM($M$2:M2180)</f>
        <v>9.0159722222223682</v>
      </c>
      <c r="T2180" s="3">
        <f>PlanMasine[[#This Row],[Datum SAS]]-1</f>
        <v>45837</v>
      </c>
      <c r="U2180">
        <f>WEEKDAY(PlanMasine[[#This Row],[ZAVRŠETAK MAŠINSKE]],2)</f>
        <v>7</v>
      </c>
      <c r="V2180" s="3">
        <f>IF(WEEKDAY(PlanMasine[[#This Row],[Datum SAS]]-1,2)=7,PlanMasine[[#This Row],[Datum SAS]]-3,PlanMasine[[#This Row],[Datum SAS]]-1)</f>
        <v>45835</v>
      </c>
      <c r="W2180">
        <f>WEEKNUM(PlanMasine[[#This Row],[Column2]],1)</f>
        <v>26</v>
      </c>
    </row>
    <row r="2181" spans="1:23" x14ac:dyDescent="0.25">
      <c r="A2181">
        <v>1026872</v>
      </c>
      <c r="B2181">
        <v>1</v>
      </c>
      <c r="C2181">
        <v>1026852</v>
      </c>
      <c r="D2181" t="s">
        <v>2180</v>
      </c>
      <c r="E2181">
        <v>15</v>
      </c>
      <c r="F2181">
        <v>1</v>
      </c>
      <c r="G2181">
        <v>0</v>
      </c>
      <c r="H2181">
        <v>0</v>
      </c>
      <c r="I2181" t="s">
        <v>5</v>
      </c>
      <c r="J2181" t="s">
        <v>570</v>
      </c>
      <c r="K2181" t="s">
        <v>1805</v>
      </c>
      <c r="L2181" s="3">
        <v>45846</v>
      </c>
      <c r="M21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81" s="3">
        <v>45838</v>
      </c>
      <c r="O2181" s="5">
        <f>IFERROR((PlanMasine[[#This Row],[Norma]]/PlanMasine[[#This Row],[Q]])*(PlanMasine[[#This Row],[Q]]/SUMIF(C:C,PlanMasine[[#This Row],[RN]],B:B)*PlanMasine[[#This Row],[KPLQ]]),0)</f>
        <v>15</v>
      </c>
      <c r="P2181">
        <v>207133</v>
      </c>
      <c r="Q2181">
        <f>COUNTIF(PROMJENA!A:A,PlanMasine[[#This Row],[KPL]]&amp;"-"&amp;PlanMasine[[#This Row],[RN]])</f>
        <v>0</v>
      </c>
      <c r="R2181">
        <f>IFERROR(INDEX(REDOSLIJED!A:A,MATCH(PlanMasine[[#This Row],[KPL]],REDOSLIJED!B:B,0)),MAX(REDOSLIJED!A:A)+1)</f>
        <v>45</v>
      </c>
      <c r="S2181" s="9">
        <f>SUM($M$2:M2181)</f>
        <v>9.0263888888890342</v>
      </c>
      <c r="T2181" s="3">
        <f>PlanMasine[[#This Row],[Datum SAS]]-1</f>
        <v>45837</v>
      </c>
      <c r="U2181">
        <f>WEEKDAY(PlanMasine[[#This Row],[ZAVRŠETAK MAŠINSKE]],2)</f>
        <v>7</v>
      </c>
      <c r="V2181" s="3">
        <f>IF(WEEKDAY(PlanMasine[[#This Row],[Datum SAS]]-1,2)=7,PlanMasine[[#This Row],[Datum SAS]]-3,PlanMasine[[#This Row],[Datum SAS]]-1)</f>
        <v>45835</v>
      </c>
      <c r="W2181">
        <f>WEEKNUM(PlanMasine[[#This Row],[Column2]],1)</f>
        <v>26</v>
      </c>
    </row>
    <row r="2182" spans="1:23" x14ac:dyDescent="0.25">
      <c r="A2182">
        <v>1026872</v>
      </c>
      <c r="B2182">
        <v>1</v>
      </c>
      <c r="C2182">
        <v>1026857</v>
      </c>
      <c r="D2182" t="s">
        <v>2243</v>
      </c>
      <c r="E2182">
        <v>7</v>
      </c>
      <c r="F2182">
        <v>1</v>
      </c>
      <c r="G2182">
        <v>0</v>
      </c>
      <c r="H2182">
        <v>0</v>
      </c>
      <c r="I2182" t="s">
        <v>5</v>
      </c>
      <c r="J2182" t="s">
        <v>570</v>
      </c>
      <c r="K2182" t="s">
        <v>1805</v>
      </c>
      <c r="L2182" s="3">
        <v>45846</v>
      </c>
      <c r="M21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182" s="3">
        <v>45838</v>
      </c>
      <c r="O2182" s="5">
        <f>IFERROR((PlanMasine[[#This Row],[Norma]]/PlanMasine[[#This Row],[Q]])*(PlanMasine[[#This Row],[Q]]/SUMIF(C:C,PlanMasine[[#This Row],[RN]],B:B)*PlanMasine[[#This Row],[KPLQ]]),0)</f>
        <v>7</v>
      </c>
      <c r="P2182">
        <v>207137</v>
      </c>
      <c r="Q2182">
        <f>COUNTIF(PROMJENA!A:A,PlanMasine[[#This Row],[KPL]]&amp;"-"&amp;PlanMasine[[#This Row],[RN]])</f>
        <v>0</v>
      </c>
      <c r="R2182">
        <f>IFERROR(INDEX(REDOSLIJED!A:A,MATCH(PlanMasine[[#This Row],[KPL]],REDOSLIJED!B:B,0)),MAX(REDOSLIJED!A:A)+1)</f>
        <v>45</v>
      </c>
      <c r="S2182" s="9">
        <f>SUM($M$2:M2182)</f>
        <v>9.0312500000001457</v>
      </c>
      <c r="T2182" s="3">
        <f>PlanMasine[[#This Row],[Datum SAS]]-1</f>
        <v>45837</v>
      </c>
      <c r="U2182">
        <f>WEEKDAY(PlanMasine[[#This Row],[ZAVRŠETAK MAŠINSKE]],2)</f>
        <v>7</v>
      </c>
      <c r="V2182" s="3">
        <f>IF(WEEKDAY(PlanMasine[[#This Row],[Datum SAS]]-1,2)=7,PlanMasine[[#This Row],[Datum SAS]]-3,PlanMasine[[#This Row],[Datum SAS]]-1)</f>
        <v>45835</v>
      </c>
      <c r="W2182">
        <f>WEEKNUM(PlanMasine[[#This Row],[Column2]],1)</f>
        <v>26</v>
      </c>
    </row>
    <row r="2183" spans="1:23" x14ac:dyDescent="0.25">
      <c r="A2183">
        <v>1026872</v>
      </c>
      <c r="B2183">
        <v>1</v>
      </c>
      <c r="C2183">
        <v>1026861</v>
      </c>
      <c r="D2183" t="s">
        <v>2239</v>
      </c>
      <c r="E2183">
        <v>6</v>
      </c>
      <c r="F2183">
        <v>2</v>
      </c>
      <c r="G2183">
        <v>1</v>
      </c>
      <c r="H2183">
        <v>0</v>
      </c>
      <c r="I2183" t="s">
        <v>5</v>
      </c>
      <c r="J2183" t="s">
        <v>570</v>
      </c>
      <c r="K2183" t="s">
        <v>1805</v>
      </c>
      <c r="L2183" s="3">
        <v>45846</v>
      </c>
      <c r="M21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183" s="3">
        <v>45838</v>
      </c>
      <c r="O2183" s="5">
        <f>IFERROR((PlanMasine[[#This Row],[Norma]]/PlanMasine[[#This Row],[Q]])*(PlanMasine[[#This Row],[Q]]/SUMIF(C:C,PlanMasine[[#This Row],[RN]],B:B)*PlanMasine[[#This Row],[KPLQ]]),0)</f>
        <v>6</v>
      </c>
      <c r="P2183">
        <v>207140</v>
      </c>
      <c r="Q2183">
        <f>COUNTIF(PROMJENA!A:A,PlanMasine[[#This Row],[KPL]]&amp;"-"&amp;PlanMasine[[#This Row],[RN]])</f>
        <v>0</v>
      </c>
      <c r="R2183">
        <f>IFERROR(INDEX(REDOSLIJED!A:A,MATCH(PlanMasine[[#This Row],[KPL]],REDOSLIJED!B:B,0)),MAX(REDOSLIJED!A:A)+1)</f>
        <v>45</v>
      </c>
      <c r="S2183" s="9">
        <f>SUM($M$2:M2183)</f>
        <v>9.0354166666668121</v>
      </c>
      <c r="T2183" s="3">
        <f>PlanMasine[[#This Row],[Datum SAS]]-1</f>
        <v>45837</v>
      </c>
      <c r="U2183">
        <f>WEEKDAY(PlanMasine[[#This Row],[ZAVRŠETAK MAŠINSKE]],2)</f>
        <v>7</v>
      </c>
      <c r="V2183" s="3">
        <f>IF(WEEKDAY(PlanMasine[[#This Row],[Datum SAS]]-1,2)=7,PlanMasine[[#This Row],[Datum SAS]]-3,PlanMasine[[#This Row],[Datum SAS]]-1)</f>
        <v>45835</v>
      </c>
      <c r="W2183">
        <f>WEEKNUM(PlanMasine[[#This Row],[Column2]],1)</f>
        <v>26</v>
      </c>
    </row>
    <row r="2184" spans="1:23" x14ac:dyDescent="0.25">
      <c r="A2184">
        <v>1026872</v>
      </c>
      <c r="B2184">
        <v>1</v>
      </c>
      <c r="C2184">
        <v>1026828</v>
      </c>
      <c r="D2184" t="s">
        <v>2249</v>
      </c>
      <c r="E2184">
        <v>7</v>
      </c>
      <c r="F2184">
        <v>1</v>
      </c>
      <c r="G2184">
        <v>0</v>
      </c>
      <c r="H2184">
        <v>0</v>
      </c>
      <c r="I2184" t="s">
        <v>5</v>
      </c>
      <c r="J2184" t="s">
        <v>570</v>
      </c>
      <c r="K2184" t="s">
        <v>1805</v>
      </c>
      <c r="L2184" s="3">
        <v>45846</v>
      </c>
      <c r="M21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184" s="3">
        <v>45838</v>
      </c>
      <c r="O2184" s="5">
        <f>IFERROR((PlanMasine[[#This Row],[Norma]]/PlanMasine[[#This Row],[Q]])*(PlanMasine[[#This Row],[Q]]/SUMIF(C:C,PlanMasine[[#This Row],[RN]],B:B)*PlanMasine[[#This Row],[KPLQ]]),0)</f>
        <v>7</v>
      </c>
      <c r="P2184">
        <v>207120</v>
      </c>
      <c r="Q2184">
        <f>COUNTIF(PROMJENA!A:A,PlanMasine[[#This Row],[KPL]]&amp;"-"&amp;PlanMasine[[#This Row],[RN]])</f>
        <v>0</v>
      </c>
      <c r="R2184">
        <f>IFERROR(INDEX(REDOSLIJED!A:A,MATCH(PlanMasine[[#This Row],[KPL]],REDOSLIJED!B:B,0)),MAX(REDOSLIJED!A:A)+1)</f>
        <v>45</v>
      </c>
      <c r="S2184" s="9">
        <f>SUM($M$2:M2184)</f>
        <v>9.0402777777779235</v>
      </c>
      <c r="T2184" s="3">
        <f>PlanMasine[[#This Row],[Datum SAS]]-1</f>
        <v>45837</v>
      </c>
      <c r="U2184">
        <f>WEEKDAY(PlanMasine[[#This Row],[ZAVRŠETAK MAŠINSKE]],2)</f>
        <v>7</v>
      </c>
      <c r="V2184" s="3">
        <f>IF(WEEKDAY(PlanMasine[[#This Row],[Datum SAS]]-1,2)=7,PlanMasine[[#This Row],[Datum SAS]]-3,PlanMasine[[#This Row],[Datum SAS]]-1)</f>
        <v>45835</v>
      </c>
      <c r="W2184">
        <f>WEEKNUM(PlanMasine[[#This Row],[Column2]],1)</f>
        <v>26</v>
      </c>
    </row>
    <row r="2185" spans="1:23" x14ac:dyDescent="0.25">
      <c r="A2185">
        <v>1026872</v>
      </c>
      <c r="B2185">
        <v>1</v>
      </c>
      <c r="C2185">
        <v>1026805</v>
      </c>
      <c r="D2185" t="s">
        <v>2240</v>
      </c>
      <c r="E2185">
        <v>14</v>
      </c>
      <c r="F2185">
        <v>2</v>
      </c>
      <c r="G2185">
        <v>1</v>
      </c>
      <c r="H2185">
        <v>0</v>
      </c>
      <c r="I2185" t="s">
        <v>5</v>
      </c>
      <c r="J2185" t="s">
        <v>570</v>
      </c>
      <c r="K2185" t="s">
        <v>1805</v>
      </c>
      <c r="L2185" s="3">
        <v>45846</v>
      </c>
      <c r="M21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185" s="3">
        <v>45838</v>
      </c>
      <c r="O2185" s="5">
        <f>IFERROR((PlanMasine[[#This Row],[Norma]]/PlanMasine[[#This Row],[Q]])*(PlanMasine[[#This Row],[Q]]/SUMIF(C:C,PlanMasine[[#This Row],[RN]],B:B)*PlanMasine[[#This Row],[KPLQ]]),0)</f>
        <v>14</v>
      </c>
      <c r="P2185">
        <v>207104</v>
      </c>
      <c r="Q2185">
        <f>COUNTIF(PROMJENA!A:A,PlanMasine[[#This Row],[KPL]]&amp;"-"&amp;PlanMasine[[#This Row],[RN]])</f>
        <v>0</v>
      </c>
      <c r="R2185">
        <f>IFERROR(INDEX(REDOSLIJED!A:A,MATCH(PlanMasine[[#This Row],[KPL]],REDOSLIJED!B:B,0)),MAX(REDOSLIJED!A:A)+1)</f>
        <v>45</v>
      </c>
      <c r="S2185" s="9">
        <f>SUM($M$2:M2185)</f>
        <v>9.0500000000001464</v>
      </c>
      <c r="T2185" s="3">
        <f>PlanMasine[[#This Row],[Datum SAS]]-1</f>
        <v>45837</v>
      </c>
      <c r="U2185">
        <f>WEEKDAY(PlanMasine[[#This Row],[ZAVRŠETAK MAŠINSKE]],2)</f>
        <v>7</v>
      </c>
      <c r="V2185" s="3">
        <f>IF(WEEKDAY(PlanMasine[[#This Row],[Datum SAS]]-1,2)=7,PlanMasine[[#This Row],[Datum SAS]]-3,PlanMasine[[#This Row],[Datum SAS]]-1)</f>
        <v>45835</v>
      </c>
      <c r="W2185">
        <f>WEEKNUM(PlanMasine[[#This Row],[Column2]],1)</f>
        <v>26</v>
      </c>
    </row>
    <row r="2186" spans="1:23" x14ac:dyDescent="0.25">
      <c r="A2186">
        <v>1026900</v>
      </c>
      <c r="B2186">
        <v>1</v>
      </c>
      <c r="C2186">
        <v>1026873</v>
      </c>
      <c r="D2186" t="s">
        <v>2310</v>
      </c>
      <c r="E2186">
        <v>15</v>
      </c>
      <c r="F2186">
        <v>1</v>
      </c>
      <c r="G2186">
        <v>0</v>
      </c>
      <c r="H2186">
        <v>0</v>
      </c>
      <c r="I2186" t="s">
        <v>5</v>
      </c>
      <c r="J2186" t="s">
        <v>570</v>
      </c>
      <c r="K2186" t="s">
        <v>1809</v>
      </c>
      <c r="L2186" s="3">
        <v>45847</v>
      </c>
      <c r="M21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86" s="3">
        <v>45838</v>
      </c>
      <c r="O2186" s="5">
        <f>IFERROR((PlanMasine[[#This Row],[Norma]]/PlanMasine[[#This Row],[Q]])*(PlanMasine[[#This Row],[Q]]/SUMIF(C:C,PlanMasine[[#This Row],[RN]],B:B)*PlanMasine[[#This Row],[KPLQ]]),0)</f>
        <v>15</v>
      </c>
      <c r="P2186">
        <v>155670</v>
      </c>
      <c r="Q2186">
        <f>COUNTIF(PROMJENA!A:A,PlanMasine[[#This Row],[KPL]]&amp;"-"&amp;PlanMasine[[#This Row],[RN]])</f>
        <v>0</v>
      </c>
      <c r="R2186">
        <f>IFERROR(INDEX(REDOSLIJED!A:A,MATCH(PlanMasine[[#This Row],[KPL]],REDOSLIJED!B:B,0)),MAX(REDOSLIJED!A:A)+1)</f>
        <v>45</v>
      </c>
      <c r="S2186" s="9">
        <f>SUM($M$2:M2186)</f>
        <v>9.0604166666668124</v>
      </c>
      <c r="T2186" s="3">
        <f>PlanMasine[[#This Row],[Datum SAS]]-1</f>
        <v>45837</v>
      </c>
      <c r="U2186">
        <f>WEEKDAY(PlanMasine[[#This Row],[ZAVRŠETAK MAŠINSKE]],2)</f>
        <v>7</v>
      </c>
      <c r="V2186" s="3">
        <f>IF(WEEKDAY(PlanMasine[[#This Row],[Datum SAS]]-1,2)=7,PlanMasine[[#This Row],[Datum SAS]]-3,PlanMasine[[#This Row],[Datum SAS]]-1)</f>
        <v>45835</v>
      </c>
      <c r="W2186">
        <f>WEEKNUM(PlanMasine[[#This Row],[Column2]],1)</f>
        <v>26</v>
      </c>
    </row>
    <row r="2187" spans="1:23" x14ac:dyDescent="0.25">
      <c r="A2187">
        <v>1026900</v>
      </c>
      <c r="B2187">
        <v>1</v>
      </c>
      <c r="C2187">
        <v>1026881</v>
      </c>
      <c r="D2187" t="s">
        <v>243</v>
      </c>
      <c r="E2187">
        <v>10</v>
      </c>
      <c r="F2187">
        <v>1</v>
      </c>
      <c r="G2187">
        <v>0</v>
      </c>
      <c r="H2187">
        <v>0</v>
      </c>
      <c r="I2187" t="s">
        <v>5</v>
      </c>
      <c r="J2187" t="s">
        <v>570</v>
      </c>
      <c r="K2187" t="s">
        <v>1809</v>
      </c>
      <c r="L2187" s="3">
        <v>45847</v>
      </c>
      <c r="M21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187" s="3">
        <v>45838</v>
      </c>
      <c r="O2187" s="5">
        <f>IFERROR((PlanMasine[[#This Row],[Norma]]/PlanMasine[[#This Row],[Q]])*(PlanMasine[[#This Row],[Q]]/SUMIF(C:C,PlanMasine[[#This Row],[RN]],B:B)*PlanMasine[[#This Row],[KPLQ]]),0)</f>
        <v>10</v>
      </c>
      <c r="P2187">
        <v>155678</v>
      </c>
      <c r="Q2187">
        <f>COUNTIF(PROMJENA!A:A,PlanMasine[[#This Row],[KPL]]&amp;"-"&amp;PlanMasine[[#This Row],[RN]])</f>
        <v>0</v>
      </c>
      <c r="R2187">
        <f>IFERROR(INDEX(REDOSLIJED!A:A,MATCH(PlanMasine[[#This Row],[KPL]],REDOSLIJED!B:B,0)),MAX(REDOSLIJED!A:A)+1)</f>
        <v>45</v>
      </c>
      <c r="S2187" s="9">
        <f>SUM($M$2:M2187)</f>
        <v>9.0673611111112571</v>
      </c>
      <c r="T2187" s="3">
        <f>PlanMasine[[#This Row],[Datum SAS]]-1</f>
        <v>45837</v>
      </c>
      <c r="U2187">
        <f>WEEKDAY(PlanMasine[[#This Row],[ZAVRŠETAK MAŠINSKE]],2)</f>
        <v>7</v>
      </c>
      <c r="V2187" s="3">
        <f>IF(WEEKDAY(PlanMasine[[#This Row],[Datum SAS]]-1,2)=7,PlanMasine[[#This Row],[Datum SAS]]-3,PlanMasine[[#This Row],[Datum SAS]]-1)</f>
        <v>45835</v>
      </c>
      <c r="W2187">
        <f>WEEKNUM(PlanMasine[[#This Row],[Column2]],1)</f>
        <v>26</v>
      </c>
    </row>
    <row r="2188" spans="1:23" x14ac:dyDescent="0.25">
      <c r="A2188">
        <v>1031256</v>
      </c>
      <c r="B2188">
        <v>1</v>
      </c>
      <c r="C2188">
        <v>1031297</v>
      </c>
      <c r="D2188" t="s">
        <v>2141</v>
      </c>
      <c r="E2188">
        <v>24</v>
      </c>
      <c r="F2188">
        <v>12</v>
      </c>
      <c r="G2188">
        <v>0</v>
      </c>
      <c r="H2188">
        <v>0</v>
      </c>
      <c r="I2188" t="s">
        <v>5</v>
      </c>
      <c r="J2188" t="s">
        <v>570</v>
      </c>
      <c r="K2188" t="s">
        <v>1823</v>
      </c>
      <c r="L2188" s="3">
        <v>45841</v>
      </c>
      <c r="M21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88" s="3">
        <v>45838</v>
      </c>
      <c r="O2188" s="5">
        <f>IFERROR((PlanMasine[[#This Row],[Norma]]/PlanMasine[[#This Row],[Q]])*(PlanMasine[[#This Row],[Q]]/SUMIF(C:C,PlanMasine[[#This Row],[RN]],B:B)*PlanMasine[[#This Row],[KPLQ]]),0)</f>
        <v>2</v>
      </c>
      <c r="P2188">
        <v>222934</v>
      </c>
      <c r="Q2188">
        <f>COUNTIF(PROMJENA!A:A,PlanMasine[[#This Row],[KPL]]&amp;"-"&amp;PlanMasine[[#This Row],[RN]])</f>
        <v>0</v>
      </c>
      <c r="R2188">
        <f>IFERROR(INDEX(REDOSLIJED!A:A,MATCH(PlanMasine[[#This Row],[KPL]],REDOSLIJED!B:B,0)),MAX(REDOSLIJED!A:A)+1)</f>
        <v>45</v>
      </c>
      <c r="S2188" s="9">
        <f>SUM($M$2:M2188)</f>
        <v>9.0687500000001453</v>
      </c>
      <c r="T2188" s="3">
        <f>PlanMasine[[#This Row],[Datum SAS]]-1</f>
        <v>45837</v>
      </c>
      <c r="U2188">
        <f>WEEKDAY(PlanMasine[[#This Row],[ZAVRŠETAK MAŠINSKE]],2)</f>
        <v>7</v>
      </c>
      <c r="V2188" s="3">
        <f>IF(WEEKDAY(PlanMasine[[#This Row],[Datum SAS]]-1,2)=7,PlanMasine[[#This Row],[Datum SAS]]-3,PlanMasine[[#This Row],[Datum SAS]]-1)</f>
        <v>45835</v>
      </c>
      <c r="W2188">
        <f>WEEKNUM(PlanMasine[[#This Row],[Column2]],1)</f>
        <v>26</v>
      </c>
    </row>
    <row r="2189" spans="1:23" x14ac:dyDescent="0.25">
      <c r="A2189">
        <v>1031256</v>
      </c>
      <c r="B2189">
        <v>1</v>
      </c>
      <c r="C2189">
        <v>1031291</v>
      </c>
      <c r="D2189" t="s">
        <v>2149</v>
      </c>
      <c r="E2189">
        <v>84</v>
      </c>
      <c r="F2189">
        <v>12</v>
      </c>
      <c r="G2189">
        <v>0</v>
      </c>
      <c r="H2189">
        <v>0</v>
      </c>
      <c r="I2189" t="s">
        <v>5</v>
      </c>
      <c r="J2189" t="s">
        <v>570</v>
      </c>
      <c r="K2189" t="s">
        <v>1823</v>
      </c>
      <c r="L2189" s="3">
        <v>45841</v>
      </c>
      <c r="M21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189" s="3">
        <v>45838</v>
      </c>
      <c r="O2189" s="5">
        <f>IFERROR((PlanMasine[[#This Row],[Norma]]/PlanMasine[[#This Row],[Q]])*(PlanMasine[[#This Row],[Q]]/SUMIF(C:C,PlanMasine[[#This Row],[RN]],B:B)*PlanMasine[[#This Row],[KPLQ]]),0)</f>
        <v>7</v>
      </c>
      <c r="P2189">
        <v>222923</v>
      </c>
      <c r="Q2189">
        <f>COUNTIF(PROMJENA!A:A,PlanMasine[[#This Row],[KPL]]&amp;"-"&amp;PlanMasine[[#This Row],[RN]])</f>
        <v>0</v>
      </c>
      <c r="R2189">
        <f>IFERROR(INDEX(REDOSLIJED!A:A,MATCH(PlanMasine[[#This Row],[KPL]],REDOSLIJED!B:B,0)),MAX(REDOSLIJED!A:A)+1)</f>
        <v>45</v>
      </c>
      <c r="S2189" s="9">
        <f>SUM($M$2:M2189)</f>
        <v>9.0736111111112567</v>
      </c>
      <c r="T2189" s="3">
        <f>PlanMasine[[#This Row],[Datum SAS]]-1</f>
        <v>45837</v>
      </c>
      <c r="U2189">
        <f>WEEKDAY(PlanMasine[[#This Row],[ZAVRŠETAK MAŠINSKE]],2)</f>
        <v>7</v>
      </c>
      <c r="V2189" s="3">
        <f>IF(WEEKDAY(PlanMasine[[#This Row],[Datum SAS]]-1,2)=7,PlanMasine[[#This Row],[Datum SAS]]-3,PlanMasine[[#This Row],[Datum SAS]]-1)</f>
        <v>45835</v>
      </c>
      <c r="W2189">
        <f>WEEKNUM(PlanMasine[[#This Row],[Column2]],1)</f>
        <v>26</v>
      </c>
    </row>
    <row r="2190" spans="1:23" x14ac:dyDescent="0.25">
      <c r="A2190">
        <v>1031256</v>
      </c>
      <c r="B2190">
        <v>1</v>
      </c>
      <c r="C2190">
        <v>1031292</v>
      </c>
      <c r="D2190" t="s">
        <v>1825</v>
      </c>
      <c r="E2190">
        <v>36</v>
      </c>
      <c r="F2190">
        <v>12</v>
      </c>
      <c r="G2190">
        <v>0</v>
      </c>
      <c r="H2190">
        <v>0</v>
      </c>
      <c r="I2190" t="s">
        <v>5</v>
      </c>
      <c r="J2190" t="s">
        <v>570</v>
      </c>
      <c r="K2190" t="s">
        <v>1823</v>
      </c>
      <c r="L2190" s="3">
        <v>45841</v>
      </c>
      <c r="M21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190" s="3">
        <v>45838</v>
      </c>
      <c r="O2190" s="5">
        <f>IFERROR((PlanMasine[[#This Row],[Norma]]/PlanMasine[[#This Row],[Q]])*(PlanMasine[[#This Row],[Q]]/SUMIF(C:C,PlanMasine[[#This Row],[RN]],B:B)*PlanMasine[[#This Row],[KPLQ]]),0)</f>
        <v>3</v>
      </c>
      <c r="P2190">
        <v>222926</v>
      </c>
      <c r="Q2190">
        <f>COUNTIF(PROMJENA!A:A,PlanMasine[[#This Row],[KPL]]&amp;"-"&amp;PlanMasine[[#This Row],[RN]])</f>
        <v>0</v>
      </c>
      <c r="R2190">
        <f>IFERROR(INDEX(REDOSLIJED!A:A,MATCH(PlanMasine[[#This Row],[KPL]],REDOSLIJED!B:B,0)),MAX(REDOSLIJED!A:A)+1)</f>
        <v>45</v>
      </c>
      <c r="S2190" s="9">
        <f>SUM($M$2:M2190)</f>
        <v>9.0756944444445899</v>
      </c>
      <c r="T2190" s="3">
        <f>PlanMasine[[#This Row],[Datum SAS]]-1</f>
        <v>45837</v>
      </c>
      <c r="U2190">
        <f>WEEKDAY(PlanMasine[[#This Row],[ZAVRŠETAK MAŠINSKE]],2)</f>
        <v>7</v>
      </c>
      <c r="V2190" s="3">
        <f>IF(WEEKDAY(PlanMasine[[#This Row],[Datum SAS]]-1,2)=7,PlanMasine[[#This Row],[Datum SAS]]-3,PlanMasine[[#This Row],[Datum SAS]]-1)</f>
        <v>45835</v>
      </c>
      <c r="W2190">
        <f>WEEKNUM(PlanMasine[[#This Row],[Column2]],1)</f>
        <v>26</v>
      </c>
    </row>
    <row r="2191" spans="1:23" x14ac:dyDescent="0.25">
      <c r="A2191">
        <v>1031256</v>
      </c>
      <c r="B2191">
        <v>1</v>
      </c>
      <c r="C2191">
        <v>1031286</v>
      </c>
      <c r="D2191" t="s">
        <v>2140</v>
      </c>
      <c r="E2191">
        <v>48</v>
      </c>
      <c r="F2191">
        <v>12</v>
      </c>
      <c r="G2191">
        <v>0</v>
      </c>
      <c r="H2191">
        <v>0</v>
      </c>
      <c r="I2191" t="s">
        <v>5</v>
      </c>
      <c r="J2191" t="s">
        <v>570</v>
      </c>
      <c r="K2191" t="s">
        <v>1823</v>
      </c>
      <c r="L2191" s="3">
        <v>45841</v>
      </c>
      <c r="M21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191" s="3">
        <v>45838</v>
      </c>
      <c r="O2191" s="5">
        <f>IFERROR((PlanMasine[[#This Row],[Norma]]/PlanMasine[[#This Row],[Q]])*(PlanMasine[[#This Row],[Q]]/SUMIF(C:C,PlanMasine[[#This Row],[RN]],B:B)*PlanMasine[[#This Row],[KPLQ]]),0)</f>
        <v>4</v>
      </c>
      <c r="P2191">
        <v>222918</v>
      </c>
      <c r="Q2191">
        <f>COUNTIF(PROMJENA!A:A,PlanMasine[[#This Row],[KPL]]&amp;"-"&amp;PlanMasine[[#This Row],[RN]])</f>
        <v>0</v>
      </c>
      <c r="R2191">
        <f>IFERROR(INDEX(REDOSLIJED!A:A,MATCH(PlanMasine[[#This Row],[KPL]],REDOSLIJED!B:B,0)),MAX(REDOSLIJED!A:A)+1)</f>
        <v>45</v>
      </c>
      <c r="S2191" s="9">
        <f>SUM($M$2:M2191)</f>
        <v>9.0784722222223682</v>
      </c>
      <c r="T2191" s="3">
        <f>PlanMasine[[#This Row],[Datum SAS]]-1</f>
        <v>45837</v>
      </c>
      <c r="U2191">
        <f>WEEKDAY(PlanMasine[[#This Row],[ZAVRŠETAK MAŠINSKE]],2)</f>
        <v>7</v>
      </c>
      <c r="V2191" s="3">
        <f>IF(WEEKDAY(PlanMasine[[#This Row],[Datum SAS]]-1,2)=7,PlanMasine[[#This Row],[Datum SAS]]-3,PlanMasine[[#This Row],[Datum SAS]]-1)</f>
        <v>45835</v>
      </c>
      <c r="W2191">
        <f>WEEKNUM(PlanMasine[[#This Row],[Column2]],1)</f>
        <v>26</v>
      </c>
    </row>
    <row r="2192" spans="1:23" x14ac:dyDescent="0.25">
      <c r="A2192">
        <v>1031256</v>
      </c>
      <c r="B2192">
        <v>1</v>
      </c>
      <c r="C2192">
        <v>1031277</v>
      </c>
      <c r="D2192" t="s">
        <v>1822</v>
      </c>
      <c r="E2192">
        <v>36</v>
      </c>
      <c r="F2192">
        <v>12</v>
      </c>
      <c r="G2192">
        <v>0</v>
      </c>
      <c r="H2192">
        <v>0</v>
      </c>
      <c r="I2192" t="s">
        <v>5</v>
      </c>
      <c r="J2192" t="s">
        <v>570</v>
      </c>
      <c r="K2192" t="s">
        <v>1823</v>
      </c>
      <c r="L2192" s="3">
        <v>45841</v>
      </c>
      <c r="M21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192" s="3">
        <v>45838</v>
      </c>
      <c r="O2192" s="5">
        <f>IFERROR((PlanMasine[[#This Row],[Norma]]/PlanMasine[[#This Row],[Q]])*(PlanMasine[[#This Row],[Q]]/SUMIF(C:C,PlanMasine[[#This Row],[RN]],B:B)*PlanMasine[[#This Row],[KPLQ]]),0)</f>
        <v>3</v>
      </c>
      <c r="P2192">
        <v>222909</v>
      </c>
      <c r="Q2192">
        <f>COUNTIF(PROMJENA!A:A,PlanMasine[[#This Row],[KPL]]&amp;"-"&amp;PlanMasine[[#This Row],[RN]])</f>
        <v>0</v>
      </c>
      <c r="R2192">
        <f>IFERROR(INDEX(REDOSLIJED!A:A,MATCH(PlanMasine[[#This Row],[KPL]],REDOSLIJED!B:B,0)),MAX(REDOSLIJED!A:A)+1)</f>
        <v>45</v>
      </c>
      <c r="S2192" s="9">
        <f>SUM($M$2:M2192)</f>
        <v>9.0805555555557014</v>
      </c>
      <c r="T2192" s="3">
        <f>PlanMasine[[#This Row],[Datum SAS]]-1</f>
        <v>45837</v>
      </c>
      <c r="U2192">
        <f>WEEKDAY(PlanMasine[[#This Row],[ZAVRŠETAK MAŠINSKE]],2)</f>
        <v>7</v>
      </c>
      <c r="V2192" s="3">
        <f>IF(WEEKDAY(PlanMasine[[#This Row],[Datum SAS]]-1,2)=7,PlanMasine[[#This Row],[Datum SAS]]-3,PlanMasine[[#This Row],[Datum SAS]]-1)</f>
        <v>45835</v>
      </c>
      <c r="W2192">
        <f>WEEKNUM(PlanMasine[[#This Row],[Column2]],1)</f>
        <v>26</v>
      </c>
    </row>
    <row r="2193" spans="1:23" x14ac:dyDescent="0.25">
      <c r="A2193">
        <v>1031256</v>
      </c>
      <c r="B2193">
        <v>1</v>
      </c>
      <c r="C2193">
        <v>1031275</v>
      </c>
      <c r="D2193" t="s">
        <v>2145</v>
      </c>
      <c r="E2193">
        <v>24</v>
      </c>
      <c r="F2193">
        <v>12</v>
      </c>
      <c r="G2193">
        <v>0</v>
      </c>
      <c r="H2193">
        <v>0</v>
      </c>
      <c r="I2193" t="s">
        <v>5</v>
      </c>
      <c r="J2193" t="s">
        <v>570</v>
      </c>
      <c r="K2193" t="s">
        <v>1823</v>
      </c>
      <c r="L2193" s="3">
        <v>45841</v>
      </c>
      <c r="M21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93" s="3">
        <v>45838</v>
      </c>
      <c r="O2193" s="5">
        <f>IFERROR((PlanMasine[[#This Row],[Norma]]/PlanMasine[[#This Row],[Q]])*(PlanMasine[[#This Row],[Q]]/SUMIF(C:C,PlanMasine[[#This Row],[RN]],B:B)*PlanMasine[[#This Row],[KPLQ]]),0)</f>
        <v>2</v>
      </c>
      <c r="P2193">
        <v>222907</v>
      </c>
      <c r="Q2193">
        <f>COUNTIF(PROMJENA!A:A,PlanMasine[[#This Row],[KPL]]&amp;"-"&amp;PlanMasine[[#This Row],[RN]])</f>
        <v>0</v>
      </c>
      <c r="R2193">
        <f>IFERROR(INDEX(REDOSLIJED!A:A,MATCH(PlanMasine[[#This Row],[KPL]],REDOSLIJED!B:B,0)),MAX(REDOSLIJED!A:A)+1)</f>
        <v>45</v>
      </c>
      <c r="S2193" s="9">
        <f>SUM($M$2:M2193)</f>
        <v>9.0819444444445896</v>
      </c>
      <c r="T2193" s="3">
        <f>PlanMasine[[#This Row],[Datum SAS]]-1</f>
        <v>45837</v>
      </c>
      <c r="U2193">
        <f>WEEKDAY(PlanMasine[[#This Row],[ZAVRŠETAK MAŠINSKE]],2)</f>
        <v>7</v>
      </c>
      <c r="V2193" s="3">
        <f>IF(WEEKDAY(PlanMasine[[#This Row],[Datum SAS]]-1,2)=7,PlanMasine[[#This Row],[Datum SAS]]-3,PlanMasine[[#This Row],[Datum SAS]]-1)</f>
        <v>45835</v>
      </c>
      <c r="W2193">
        <f>WEEKNUM(PlanMasine[[#This Row],[Column2]],1)</f>
        <v>26</v>
      </c>
    </row>
    <row r="2194" spans="1:23" x14ac:dyDescent="0.25">
      <c r="A2194">
        <v>1031256</v>
      </c>
      <c r="B2194">
        <v>1</v>
      </c>
      <c r="C2194">
        <v>1031278</v>
      </c>
      <c r="D2194" t="s">
        <v>2142</v>
      </c>
      <c r="E2194">
        <v>24</v>
      </c>
      <c r="F2194">
        <v>12</v>
      </c>
      <c r="G2194">
        <v>0</v>
      </c>
      <c r="H2194">
        <v>0</v>
      </c>
      <c r="I2194" t="s">
        <v>5</v>
      </c>
      <c r="J2194" t="s">
        <v>570</v>
      </c>
      <c r="K2194" t="s">
        <v>1823</v>
      </c>
      <c r="L2194" s="3">
        <v>45841</v>
      </c>
      <c r="M21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94" s="3">
        <v>45838</v>
      </c>
      <c r="O2194" s="5">
        <f>IFERROR((PlanMasine[[#This Row],[Norma]]/PlanMasine[[#This Row],[Q]])*(PlanMasine[[#This Row],[Q]]/SUMIF(C:C,PlanMasine[[#This Row],[RN]],B:B)*PlanMasine[[#This Row],[KPLQ]]),0)</f>
        <v>2</v>
      </c>
      <c r="P2194">
        <v>222910</v>
      </c>
      <c r="Q2194">
        <f>COUNTIF(PROMJENA!A:A,PlanMasine[[#This Row],[KPL]]&amp;"-"&amp;PlanMasine[[#This Row],[RN]])</f>
        <v>0</v>
      </c>
      <c r="R2194">
        <f>IFERROR(INDEX(REDOSLIJED!A:A,MATCH(PlanMasine[[#This Row],[KPL]],REDOSLIJED!B:B,0)),MAX(REDOSLIJED!A:A)+1)</f>
        <v>45</v>
      </c>
      <c r="S2194" s="9">
        <f>SUM($M$2:M2194)</f>
        <v>9.0833333333334778</v>
      </c>
      <c r="T2194" s="3">
        <f>PlanMasine[[#This Row],[Datum SAS]]-1</f>
        <v>45837</v>
      </c>
      <c r="U2194">
        <f>WEEKDAY(PlanMasine[[#This Row],[ZAVRŠETAK MAŠINSKE]],2)</f>
        <v>7</v>
      </c>
      <c r="V2194" s="3">
        <f>IF(WEEKDAY(PlanMasine[[#This Row],[Datum SAS]]-1,2)=7,PlanMasine[[#This Row],[Datum SAS]]-3,PlanMasine[[#This Row],[Datum SAS]]-1)</f>
        <v>45835</v>
      </c>
      <c r="W2194">
        <f>WEEKNUM(PlanMasine[[#This Row],[Column2]],1)</f>
        <v>26</v>
      </c>
    </row>
    <row r="2195" spans="1:23" x14ac:dyDescent="0.25">
      <c r="A2195">
        <v>1031256</v>
      </c>
      <c r="B2195">
        <v>1</v>
      </c>
      <c r="C2195">
        <v>1031293</v>
      </c>
      <c r="D2195" t="s">
        <v>2138</v>
      </c>
      <c r="E2195">
        <v>36</v>
      </c>
      <c r="F2195">
        <v>12</v>
      </c>
      <c r="G2195">
        <v>0</v>
      </c>
      <c r="H2195">
        <v>0</v>
      </c>
      <c r="I2195" t="s">
        <v>5</v>
      </c>
      <c r="J2195" t="s">
        <v>570</v>
      </c>
      <c r="K2195" t="s">
        <v>1823</v>
      </c>
      <c r="L2195" s="3">
        <v>45841</v>
      </c>
      <c r="M21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195" s="3">
        <v>45838</v>
      </c>
      <c r="O2195" s="5">
        <f>IFERROR((PlanMasine[[#This Row],[Norma]]/PlanMasine[[#This Row],[Q]])*(PlanMasine[[#This Row],[Q]]/SUMIF(C:C,PlanMasine[[#This Row],[RN]],B:B)*PlanMasine[[#This Row],[KPLQ]]),0)</f>
        <v>3</v>
      </c>
      <c r="P2195">
        <v>222927</v>
      </c>
      <c r="Q2195">
        <f>COUNTIF(PROMJENA!A:A,PlanMasine[[#This Row],[KPL]]&amp;"-"&amp;PlanMasine[[#This Row],[RN]])</f>
        <v>0</v>
      </c>
      <c r="R2195">
        <f>IFERROR(INDEX(REDOSLIJED!A:A,MATCH(PlanMasine[[#This Row],[KPL]],REDOSLIJED!B:B,0)),MAX(REDOSLIJED!A:A)+1)</f>
        <v>45</v>
      </c>
      <c r="S2195" s="9">
        <f>SUM($M$2:M2195)</f>
        <v>9.085416666666811</v>
      </c>
      <c r="T2195" s="3">
        <f>PlanMasine[[#This Row],[Datum SAS]]-1</f>
        <v>45837</v>
      </c>
      <c r="U2195">
        <f>WEEKDAY(PlanMasine[[#This Row],[ZAVRŠETAK MAŠINSKE]],2)</f>
        <v>7</v>
      </c>
      <c r="V2195" s="3">
        <f>IF(WEEKDAY(PlanMasine[[#This Row],[Datum SAS]]-1,2)=7,PlanMasine[[#This Row],[Datum SAS]]-3,PlanMasine[[#This Row],[Datum SAS]]-1)</f>
        <v>45835</v>
      </c>
      <c r="W2195">
        <f>WEEKNUM(PlanMasine[[#This Row],[Column2]],1)</f>
        <v>26</v>
      </c>
    </row>
    <row r="2196" spans="1:23" x14ac:dyDescent="0.25">
      <c r="A2196">
        <v>1031256</v>
      </c>
      <c r="B2196">
        <v>1</v>
      </c>
      <c r="C2196">
        <v>1031285</v>
      </c>
      <c r="D2196" t="s">
        <v>2139</v>
      </c>
      <c r="E2196">
        <v>24</v>
      </c>
      <c r="F2196">
        <v>12</v>
      </c>
      <c r="G2196">
        <v>0</v>
      </c>
      <c r="H2196">
        <v>0</v>
      </c>
      <c r="I2196" t="s">
        <v>5</v>
      </c>
      <c r="J2196" t="s">
        <v>570</v>
      </c>
      <c r="K2196" t="s">
        <v>1823</v>
      </c>
      <c r="L2196" s="3">
        <v>45841</v>
      </c>
      <c r="M21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196" s="3">
        <v>45838</v>
      </c>
      <c r="O2196" s="5">
        <f>IFERROR((PlanMasine[[#This Row],[Norma]]/PlanMasine[[#This Row],[Q]])*(PlanMasine[[#This Row],[Q]]/SUMIF(C:C,PlanMasine[[#This Row],[RN]],B:B)*PlanMasine[[#This Row],[KPLQ]]),0)</f>
        <v>2</v>
      </c>
      <c r="P2196">
        <v>222917</v>
      </c>
      <c r="Q2196">
        <f>COUNTIF(PROMJENA!A:A,PlanMasine[[#This Row],[KPL]]&amp;"-"&amp;PlanMasine[[#This Row],[RN]])</f>
        <v>0</v>
      </c>
      <c r="R2196">
        <f>IFERROR(INDEX(REDOSLIJED!A:A,MATCH(PlanMasine[[#This Row],[KPL]],REDOSLIJED!B:B,0)),MAX(REDOSLIJED!A:A)+1)</f>
        <v>45</v>
      </c>
      <c r="S2196" s="9">
        <f>SUM($M$2:M2196)</f>
        <v>9.0868055555556992</v>
      </c>
      <c r="T2196" s="3">
        <f>PlanMasine[[#This Row],[Datum SAS]]-1</f>
        <v>45837</v>
      </c>
      <c r="U2196">
        <f>WEEKDAY(PlanMasine[[#This Row],[ZAVRŠETAK MAŠINSKE]],2)</f>
        <v>7</v>
      </c>
      <c r="V2196" s="3">
        <f>IF(WEEKDAY(PlanMasine[[#This Row],[Datum SAS]]-1,2)=7,PlanMasine[[#This Row],[Datum SAS]]-3,PlanMasine[[#This Row],[Datum SAS]]-1)</f>
        <v>45835</v>
      </c>
      <c r="W2196">
        <f>WEEKNUM(PlanMasine[[#This Row],[Column2]],1)</f>
        <v>26</v>
      </c>
    </row>
    <row r="2197" spans="1:23" x14ac:dyDescent="0.25">
      <c r="A2197">
        <v>1031256</v>
      </c>
      <c r="B2197">
        <v>1</v>
      </c>
      <c r="C2197">
        <v>1031290</v>
      </c>
      <c r="D2197" t="s">
        <v>2150</v>
      </c>
      <c r="E2197">
        <v>84</v>
      </c>
      <c r="F2197">
        <v>12</v>
      </c>
      <c r="G2197">
        <v>0</v>
      </c>
      <c r="H2197">
        <v>0</v>
      </c>
      <c r="I2197" t="s">
        <v>5</v>
      </c>
      <c r="J2197" t="s">
        <v>570</v>
      </c>
      <c r="K2197" t="s">
        <v>1823</v>
      </c>
      <c r="L2197" s="3">
        <v>45841</v>
      </c>
      <c r="M21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197" s="3">
        <v>45838</v>
      </c>
      <c r="O2197" s="5">
        <f>IFERROR((PlanMasine[[#This Row],[Norma]]/PlanMasine[[#This Row],[Q]])*(PlanMasine[[#This Row],[Q]]/SUMIF(C:C,PlanMasine[[#This Row],[RN]],B:B)*PlanMasine[[#This Row],[KPLQ]]),0)</f>
        <v>7</v>
      </c>
      <c r="P2197">
        <v>222922</v>
      </c>
      <c r="Q2197">
        <f>COUNTIF(PROMJENA!A:A,PlanMasine[[#This Row],[KPL]]&amp;"-"&amp;PlanMasine[[#This Row],[RN]])</f>
        <v>0</v>
      </c>
      <c r="R2197">
        <f>IFERROR(INDEX(REDOSLIJED!A:A,MATCH(PlanMasine[[#This Row],[KPL]],REDOSLIJED!B:B,0)),MAX(REDOSLIJED!A:A)+1)</f>
        <v>45</v>
      </c>
      <c r="S2197" s="9">
        <f>SUM($M$2:M2197)</f>
        <v>9.0916666666668107</v>
      </c>
      <c r="T2197" s="3">
        <f>PlanMasine[[#This Row],[Datum SAS]]-1</f>
        <v>45837</v>
      </c>
      <c r="U2197">
        <f>WEEKDAY(PlanMasine[[#This Row],[ZAVRŠETAK MAŠINSKE]],2)</f>
        <v>7</v>
      </c>
      <c r="V2197" s="3">
        <f>IF(WEEKDAY(PlanMasine[[#This Row],[Datum SAS]]-1,2)=7,PlanMasine[[#This Row],[Datum SAS]]-3,PlanMasine[[#This Row],[Datum SAS]]-1)</f>
        <v>45835</v>
      </c>
      <c r="W2197">
        <f>WEEKNUM(PlanMasine[[#This Row],[Column2]],1)</f>
        <v>26</v>
      </c>
    </row>
    <row r="2198" spans="1:23" x14ac:dyDescent="0.25">
      <c r="A2198">
        <v>1031256</v>
      </c>
      <c r="B2198">
        <v>1</v>
      </c>
      <c r="C2198">
        <v>1031284</v>
      </c>
      <c r="D2198" t="s">
        <v>2148</v>
      </c>
      <c r="E2198">
        <v>60</v>
      </c>
      <c r="F2198">
        <v>12</v>
      </c>
      <c r="G2198">
        <v>0</v>
      </c>
      <c r="H2198">
        <v>0</v>
      </c>
      <c r="I2198" t="s">
        <v>5</v>
      </c>
      <c r="J2198" t="s">
        <v>570</v>
      </c>
      <c r="K2198" t="s">
        <v>1823</v>
      </c>
      <c r="L2198" s="3">
        <v>45841</v>
      </c>
      <c r="M21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198" s="3">
        <v>45838</v>
      </c>
      <c r="O2198" s="5">
        <f>IFERROR((PlanMasine[[#This Row],[Norma]]/PlanMasine[[#This Row],[Q]])*(PlanMasine[[#This Row],[Q]]/SUMIF(C:C,PlanMasine[[#This Row],[RN]],B:B)*PlanMasine[[#This Row],[KPLQ]]),0)</f>
        <v>5</v>
      </c>
      <c r="P2198">
        <v>222916</v>
      </c>
      <c r="Q2198">
        <f>COUNTIF(PROMJENA!A:A,PlanMasine[[#This Row],[KPL]]&amp;"-"&amp;PlanMasine[[#This Row],[RN]])</f>
        <v>0</v>
      </c>
      <c r="R2198">
        <f>IFERROR(INDEX(REDOSLIJED!A:A,MATCH(PlanMasine[[#This Row],[KPL]],REDOSLIJED!B:B,0)),MAX(REDOSLIJED!A:A)+1)</f>
        <v>45</v>
      </c>
      <c r="S2198" s="9">
        <f>SUM($M$2:M2198)</f>
        <v>9.0951388888890321</v>
      </c>
      <c r="T2198" s="3">
        <f>PlanMasine[[#This Row],[Datum SAS]]-1</f>
        <v>45837</v>
      </c>
      <c r="U2198">
        <f>WEEKDAY(PlanMasine[[#This Row],[ZAVRŠETAK MAŠINSKE]],2)</f>
        <v>7</v>
      </c>
      <c r="V2198" s="3">
        <f>IF(WEEKDAY(PlanMasine[[#This Row],[Datum SAS]]-1,2)=7,PlanMasine[[#This Row],[Datum SAS]]-3,PlanMasine[[#This Row],[Datum SAS]]-1)</f>
        <v>45835</v>
      </c>
      <c r="W2198">
        <f>WEEKNUM(PlanMasine[[#This Row],[Column2]],1)</f>
        <v>26</v>
      </c>
    </row>
    <row r="2199" spans="1:23" x14ac:dyDescent="0.25">
      <c r="A2199">
        <v>1031256</v>
      </c>
      <c r="B2199">
        <v>1</v>
      </c>
      <c r="C2199">
        <v>1031294</v>
      </c>
      <c r="D2199" t="s">
        <v>2146</v>
      </c>
      <c r="E2199">
        <v>36</v>
      </c>
      <c r="F2199">
        <v>12</v>
      </c>
      <c r="G2199">
        <v>0</v>
      </c>
      <c r="H2199">
        <v>0</v>
      </c>
      <c r="I2199" t="s">
        <v>5</v>
      </c>
      <c r="J2199" t="s">
        <v>570</v>
      </c>
      <c r="K2199" t="s">
        <v>1823</v>
      </c>
      <c r="L2199" s="3">
        <v>45841</v>
      </c>
      <c r="M21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199" s="3">
        <v>45838</v>
      </c>
      <c r="O2199" s="5">
        <f>IFERROR((PlanMasine[[#This Row],[Norma]]/PlanMasine[[#This Row],[Q]])*(PlanMasine[[#This Row],[Q]]/SUMIF(C:C,PlanMasine[[#This Row],[RN]],B:B)*PlanMasine[[#This Row],[KPLQ]]),0)</f>
        <v>3</v>
      </c>
      <c r="P2199">
        <v>222931</v>
      </c>
      <c r="Q2199">
        <f>COUNTIF(PROMJENA!A:A,PlanMasine[[#This Row],[KPL]]&amp;"-"&amp;PlanMasine[[#This Row],[RN]])</f>
        <v>0</v>
      </c>
      <c r="R2199">
        <f>IFERROR(INDEX(REDOSLIJED!A:A,MATCH(PlanMasine[[#This Row],[KPL]],REDOSLIJED!B:B,0)),MAX(REDOSLIJED!A:A)+1)</f>
        <v>45</v>
      </c>
      <c r="S2199" s="9">
        <f>SUM($M$2:M2199)</f>
        <v>9.0972222222223653</v>
      </c>
      <c r="T2199" s="3">
        <f>PlanMasine[[#This Row],[Datum SAS]]-1</f>
        <v>45837</v>
      </c>
      <c r="U2199">
        <f>WEEKDAY(PlanMasine[[#This Row],[ZAVRŠETAK MAŠINSKE]],2)</f>
        <v>7</v>
      </c>
      <c r="V2199" s="3">
        <f>IF(WEEKDAY(PlanMasine[[#This Row],[Datum SAS]]-1,2)=7,PlanMasine[[#This Row],[Datum SAS]]-3,PlanMasine[[#This Row],[Datum SAS]]-1)</f>
        <v>45835</v>
      </c>
      <c r="W2199">
        <f>WEEKNUM(PlanMasine[[#This Row],[Column2]],1)</f>
        <v>26</v>
      </c>
    </row>
    <row r="2200" spans="1:23" x14ac:dyDescent="0.25">
      <c r="A2200">
        <v>1031256</v>
      </c>
      <c r="B2200">
        <v>1</v>
      </c>
      <c r="C2200">
        <v>1031287</v>
      </c>
      <c r="D2200" t="s">
        <v>2144</v>
      </c>
      <c r="E2200">
        <v>24</v>
      </c>
      <c r="F2200">
        <v>12</v>
      </c>
      <c r="G2200">
        <v>0</v>
      </c>
      <c r="H2200">
        <v>0</v>
      </c>
      <c r="I2200" t="s">
        <v>5</v>
      </c>
      <c r="J2200" t="s">
        <v>570</v>
      </c>
      <c r="K2200" t="s">
        <v>1823</v>
      </c>
      <c r="L2200" s="3">
        <v>45841</v>
      </c>
      <c r="M22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00" s="3">
        <v>45838</v>
      </c>
      <c r="O2200" s="5">
        <f>IFERROR((PlanMasine[[#This Row],[Norma]]/PlanMasine[[#This Row],[Q]])*(PlanMasine[[#This Row],[Q]]/SUMIF(C:C,PlanMasine[[#This Row],[RN]],B:B)*PlanMasine[[#This Row],[KPLQ]]),0)</f>
        <v>2</v>
      </c>
      <c r="P2200">
        <v>222919</v>
      </c>
      <c r="Q2200">
        <f>COUNTIF(PROMJENA!A:A,PlanMasine[[#This Row],[KPL]]&amp;"-"&amp;PlanMasine[[#This Row],[RN]])</f>
        <v>0</v>
      </c>
      <c r="R2200">
        <f>IFERROR(INDEX(REDOSLIJED!A:A,MATCH(PlanMasine[[#This Row],[KPL]],REDOSLIJED!B:B,0)),MAX(REDOSLIJED!A:A)+1)</f>
        <v>45</v>
      </c>
      <c r="S2200" s="9">
        <f>SUM($M$2:M2200)</f>
        <v>9.0986111111112535</v>
      </c>
      <c r="T2200" s="3">
        <f>PlanMasine[[#This Row],[Datum SAS]]-1</f>
        <v>45837</v>
      </c>
      <c r="U2200">
        <f>WEEKDAY(PlanMasine[[#This Row],[ZAVRŠETAK MAŠINSKE]],2)</f>
        <v>7</v>
      </c>
      <c r="V2200" s="3">
        <f>IF(WEEKDAY(PlanMasine[[#This Row],[Datum SAS]]-1,2)=7,PlanMasine[[#This Row],[Datum SAS]]-3,PlanMasine[[#This Row],[Datum SAS]]-1)</f>
        <v>45835</v>
      </c>
      <c r="W2200">
        <f>WEEKNUM(PlanMasine[[#This Row],[Column2]],1)</f>
        <v>26</v>
      </c>
    </row>
    <row r="2201" spans="1:23" x14ac:dyDescent="0.25">
      <c r="A2201">
        <v>1031256</v>
      </c>
      <c r="B2201">
        <v>1</v>
      </c>
      <c r="C2201">
        <v>1031288</v>
      </c>
      <c r="D2201" t="s">
        <v>1824</v>
      </c>
      <c r="E2201">
        <v>36</v>
      </c>
      <c r="F2201">
        <v>12</v>
      </c>
      <c r="G2201">
        <v>0</v>
      </c>
      <c r="H2201">
        <v>0</v>
      </c>
      <c r="I2201" t="s">
        <v>5</v>
      </c>
      <c r="J2201" t="s">
        <v>570</v>
      </c>
      <c r="K2201" t="s">
        <v>1823</v>
      </c>
      <c r="L2201" s="3">
        <v>45841</v>
      </c>
      <c r="M22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01" s="3">
        <v>45838</v>
      </c>
      <c r="O2201" s="5">
        <f>IFERROR((PlanMasine[[#This Row],[Norma]]/PlanMasine[[#This Row],[Q]])*(PlanMasine[[#This Row],[Q]]/SUMIF(C:C,PlanMasine[[#This Row],[RN]],B:B)*PlanMasine[[#This Row],[KPLQ]]),0)</f>
        <v>3</v>
      </c>
      <c r="P2201">
        <v>222920</v>
      </c>
      <c r="Q2201">
        <f>COUNTIF(PROMJENA!A:A,PlanMasine[[#This Row],[KPL]]&amp;"-"&amp;PlanMasine[[#This Row],[RN]])</f>
        <v>0</v>
      </c>
      <c r="R2201">
        <f>IFERROR(INDEX(REDOSLIJED!A:A,MATCH(PlanMasine[[#This Row],[KPL]],REDOSLIJED!B:B,0)),MAX(REDOSLIJED!A:A)+1)</f>
        <v>45</v>
      </c>
      <c r="S2201" s="9">
        <f>SUM($M$2:M2201)</f>
        <v>9.1006944444445868</v>
      </c>
      <c r="T2201" s="3">
        <f>PlanMasine[[#This Row],[Datum SAS]]-1</f>
        <v>45837</v>
      </c>
      <c r="U2201">
        <f>WEEKDAY(PlanMasine[[#This Row],[ZAVRŠETAK MAŠINSKE]],2)</f>
        <v>7</v>
      </c>
      <c r="V2201" s="3">
        <f>IF(WEEKDAY(PlanMasine[[#This Row],[Datum SAS]]-1,2)=7,PlanMasine[[#This Row],[Datum SAS]]-3,PlanMasine[[#This Row],[Datum SAS]]-1)</f>
        <v>45835</v>
      </c>
      <c r="W2201">
        <f>WEEKNUM(PlanMasine[[#This Row],[Column2]],1)</f>
        <v>26</v>
      </c>
    </row>
    <row r="2202" spans="1:23" x14ac:dyDescent="0.25">
      <c r="A2202">
        <v>1031256</v>
      </c>
      <c r="B2202">
        <v>1</v>
      </c>
      <c r="C2202">
        <v>1031289</v>
      </c>
      <c r="D2202" t="s">
        <v>2147</v>
      </c>
      <c r="E2202">
        <v>60</v>
      </c>
      <c r="F2202">
        <v>12</v>
      </c>
      <c r="G2202">
        <v>0</v>
      </c>
      <c r="H2202">
        <v>0</v>
      </c>
      <c r="I2202" t="s">
        <v>5</v>
      </c>
      <c r="J2202" t="s">
        <v>570</v>
      </c>
      <c r="K2202" t="s">
        <v>1823</v>
      </c>
      <c r="L2202" s="3">
        <v>45841</v>
      </c>
      <c r="M22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02" s="3">
        <v>45838</v>
      </c>
      <c r="O2202" s="5">
        <f>IFERROR((PlanMasine[[#This Row],[Norma]]/PlanMasine[[#This Row],[Q]])*(PlanMasine[[#This Row],[Q]]/SUMIF(C:C,PlanMasine[[#This Row],[RN]],B:B)*PlanMasine[[#This Row],[KPLQ]]),0)</f>
        <v>5</v>
      </c>
      <c r="P2202">
        <v>222921</v>
      </c>
      <c r="Q2202">
        <f>COUNTIF(PROMJENA!A:A,PlanMasine[[#This Row],[KPL]]&amp;"-"&amp;PlanMasine[[#This Row],[RN]])</f>
        <v>0</v>
      </c>
      <c r="R2202">
        <f>IFERROR(INDEX(REDOSLIJED!A:A,MATCH(PlanMasine[[#This Row],[KPL]],REDOSLIJED!B:B,0)),MAX(REDOSLIJED!A:A)+1)</f>
        <v>45</v>
      </c>
      <c r="S2202" s="9">
        <f>SUM($M$2:M2202)</f>
        <v>9.1041666666668082</v>
      </c>
      <c r="T2202" s="3">
        <f>PlanMasine[[#This Row],[Datum SAS]]-1</f>
        <v>45837</v>
      </c>
      <c r="U2202">
        <f>WEEKDAY(PlanMasine[[#This Row],[ZAVRŠETAK MAŠINSKE]],2)</f>
        <v>7</v>
      </c>
      <c r="V2202" s="3">
        <f>IF(WEEKDAY(PlanMasine[[#This Row],[Datum SAS]]-1,2)=7,PlanMasine[[#This Row],[Datum SAS]]-3,PlanMasine[[#This Row],[Datum SAS]]-1)</f>
        <v>45835</v>
      </c>
      <c r="W2202">
        <f>WEEKNUM(PlanMasine[[#This Row],[Column2]],1)</f>
        <v>26</v>
      </c>
    </row>
    <row r="2203" spans="1:23" x14ac:dyDescent="0.25">
      <c r="A2203">
        <v>1031256</v>
      </c>
      <c r="B2203">
        <v>1</v>
      </c>
      <c r="C2203">
        <v>1031283</v>
      </c>
      <c r="D2203" t="s">
        <v>2143</v>
      </c>
      <c r="E2203">
        <v>36</v>
      </c>
      <c r="F2203">
        <v>12</v>
      </c>
      <c r="G2203">
        <v>0</v>
      </c>
      <c r="H2203">
        <v>0</v>
      </c>
      <c r="I2203" t="s">
        <v>5</v>
      </c>
      <c r="J2203" t="s">
        <v>570</v>
      </c>
      <c r="K2203" t="s">
        <v>1823</v>
      </c>
      <c r="L2203" s="3">
        <v>45841</v>
      </c>
      <c r="M22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03" s="3">
        <v>45838</v>
      </c>
      <c r="O2203" s="5">
        <f>IFERROR((PlanMasine[[#This Row],[Norma]]/PlanMasine[[#This Row],[Q]])*(PlanMasine[[#This Row],[Q]]/SUMIF(C:C,PlanMasine[[#This Row],[RN]],B:B)*PlanMasine[[#This Row],[KPLQ]]),0)</f>
        <v>3</v>
      </c>
      <c r="P2203">
        <v>222915</v>
      </c>
      <c r="Q2203">
        <f>COUNTIF(PROMJENA!A:A,PlanMasine[[#This Row],[KPL]]&amp;"-"&amp;PlanMasine[[#This Row],[RN]])</f>
        <v>0</v>
      </c>
      <c r="R2203">
        <f>IFERROR(INDEX(REDOSLIJED!A:A,MATCH(PlanMasine[[#This Row],[KPL]],REDOSLIJED!B:B,0)),MAX(REDOSLIJED!A:A)+1)</f>
        <v>45</v>
      </c>
      <c r="S2203" s="9">
        <f>SUM($M$2:M2203)</f>
        <v>9.1062500000001414</v>
      </c>
      <c r="T2203" s="3">
        <f>PlanMasine[[#This Row],[Datum SAS]]-1</f>
        <v>45837</v>
      </c>
      <c r="U2203">
        <f>WEEKDAY(PlanMasine[[#This Row],[ZAVRŠETAK MAŠINSKE]],2)</f>
        <v>7</v>
      </c>
      <c r="V2203" s="3">
        <f>IF(WEEKDAY(PlanMasine[[#This Row],[Datum SAS]]-1,2)=7,PlanMasine[[#This Row],[Datum SAS]]-3,PlanMasine[[#This Row],[Datum SAS]]-1)</f>
        <v>45835</v>
      </c>
      <c r="W2203">
        <f>WEEKNUM(PlanMasine[[#This Row],[Column2]],1)</f>
        <v>26</v>
      </c>
    </row>
    <row r="2204" spans="1:23" x14ac:dyDescent="0.25">
      <c r="A2204">
        <v>1031257</v>
      </c>
      <c r="B2204">
        <v>1</v>
      </c>
      <c r="C2204">
        <v>1031288</v>
      </c>
      <c r="D2204" t="s">
        <v>1824</v>
      </c>
      <c r="E2204">
        <v>36</v>
      </c>
      <c r="F2204">
        <v>12</v>
      </c>
      <c r="G2204">
        <v>0</v>
      </c>
      <c r="H2204">
        <v>0</v>
      </c>
      <c r="I2204" t="s">
        <v>5</v>
      </c>
      <c r="J2204" t="s">
        <v>570</v>
      </c>
      <c r="K2204" t="s">
        <v>1823</v>
      </c>
      <c r="L2204" s="3">
        <v>45841</v>
      </c>
      <c r="M22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04" s="3">
        <v>45838</v>
      </c>
      <c r="O2204" s="5">
        <f>IFERROR((PlanMasine[[#This Row],[Norma]]/PlanMasine[[#This Row],[Q]])*(PlanMasine[[#This Row],[Q]]/SUMIF(C:C,PlanMasine[[#This Row],[RN]],B:B)*PlanMasine[[#This Row],[KPLQ]]),0)</f>
        <v>3</v>
      </c>
      <c r="P2204">
        <v>222920</v>
      </c>
      <c r="Q2204">
        <f>COUNTIF(PROMJENA!A:A,PlanMasine[[#This Row],[KPL]]&amp;"-"&amp;PlanMasine[[#This Row],[RN]])</f>
        <v>0</v>
      </c>
      <c r="R2204">
        <f>IFERROR(INDEX(REDOSLIJED!A:A,MATCH(PlanMasine[[#This Row],[KPL]],REDOSLIJED!B:B,0)),MAX(REDOSLIJED!A:A)+1)</f>
        <v>45</v>
      </c>
      <c r="S2204" s="9">
        <f>SUM($M$2:M2204)</f>
        <v>9.1083333333334746</v>
      </c>
      <c r="T2204" s="3">
        <f>PlanMasine[[#This Row],[Datum SAS]]-1</f>
        <v>45837</v>
      </c>
      <c r="U2204">
        <f>WEEKDAY(PlanMasine[[#This Row],[ZAVRŠETAK MAŠINSKE]],2)</f>
        <v>7</v>
      </c>
      <c r="V2204" s="3">
        <f>IF(WEEKDAY(PlanMasine[[#This Row],[Datum SAS]]-1,2)=7,PlanMasine[[#This Row],[Datum SAS]]-3,PlanMasine[[#This Row],[Datum SAS]]-1)</f>
        <v>45835</v>
      </c>
      <c r="W2204">
        <f>WEEKNUM(PlanMasine[[#This Row],[Column2]],1)</f>
        <v>26</v>
      </c>
    </row>
    <row r="2205" spans="1:23" x14ac:dyDescent="0.25">
      <c r="A2205">
        <v>1031257</v>
      </c>
      <c r="B2205">
        <v>1</v>
      </c>
      <c r="C2205">
        <v>1031277</v>
      </c>
      <c r="D2205" t="s">
        <v>1822</v>
      </c>
      <c r="E2205">
        <v>36</v>
      </c>
      <c r="F2205">
        <v>12</v>
      </c>
      <c r="G2205">
        <v>0</v>
      </c>
      <c r="H2205">
        <v>0</v>
      </c>
      <c r="I2205" t="s">
        <v>5</v>
      </c>
      <c r="J2205" t="s">
        <v>570</v>
      </c>
      <c r="K2205" t="s">
        <v>1823</v>
      </c>
      <c r="L2205" s="3">
        <v>45841</v>
      </c>
      <c r="M22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05" s="3">
        <v>45838</v>
      </c>
      <c r="O2205" s="5">
        <f>IFERROR((PlanMasine[[#This Row],[Norma]]/PlanMasine[[#This Row],[Q]])*(PlanMasine[[#This Row],[Q]]/SUMIF(C:C,PlanMasine[[#This Row],[RN]],B:B)*PlanMasine[[#This Row],[KPLQ]]),0)</f>
        <v>3</v>
      </c>
      <c r="P2205">
        <v>222909</v>
      </c>
      <c r="Q2205">
        <f>COUNTIF(PROMJENA!A:A,PlanMasine[[#This Row],[KPL]]&amp;"-"&amp;PlanMasine[[#This Row],[RN]])</f>
        <v>0</v>
      </c>
      <c r="R2205">
        <f>IFERROR(INDEX(REDOSLIJED!A:A,MATCH(PlanMasine[[#This Row],[KPL]],REDOSLIJED!B:B,0)),MAX(REDOSLIJED!A:A)+1)</f>
        <v>45</v>
      </c>
      <c r="S2205" s="9">
        <f>SUM($M$2:M2205)</f>
        <v>9.1104166666668078</v>
      </c>
      <c r="T2205" s="3">
        <f>PlanMasine[[#This Row],[Datum SAS]]-1</f>
        <v>45837</v>
      </c>
      <c r="U2205">
        <f>WEEKDAY(PlanMasine[[#This Row],[ZAVRŠETAK MAŠINSKE]],2)</f>
        <v>7</v>
      </c>
      <c r="V2205" s="3">
        <f>IF(WEEKDAY(PlanMasine[[#This Row],[Datum SAS]]-1,2)=7,PlanMasine[[#This Row],[Datum SAS]]-3,PlanMasine[[#This Row],[Datum SAS]]-1)</f>
        <v>45835</v>
      </c>
      <c r="W2205">
        <f>WEEKNUM(PlanMasine[[#This Row],[Column2]],1)</f>
        <v>26</v>
      </c>
    </row>
    <row r="2206" spans="1:23" x14ac:dyDescent="0.25">
      <c r="A2206">
        <v>1031257</v>
      </c>
      <c r="B2206">
        <v>1</v>
      </c>
      <c r="C2206">
        <v>1031289</v>
      </c>
      <c r="D2206" t="s">
        <v>2147</v>
      </c>
      <c r="E2206">
        <v>60</v>
      </c>
      <c r="F2206">
        <v>12</v>
      </c>
      <c r="G2206">
        <v>0</v>
      </c>
      <c r="H2206">
        <v>0</v>
      </c>
      <c r="I2206" t="s">
        <v>5</v>
      </c>
      <c r="J2206" t="s">
        <v>570</v>
      </c>
      <c r="K2206" t="s">
        <v>1823</v>
      </c>
      <c r="L2206" s="3">
        <v>45841</v>
      </c>
      <c r="M22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06" s="3">
        <v>45838</v>
      </c>
      <c r="O2206" s="5">
        <f>IFERROR((PlanMasine[[#This Row],[Norma]]/PlanMasine[[#This Row],[Q]])*(PlanMasine[[#This Row],[Q]]/SUMIF(C:C,PlanMasine[[#This Row],[RN]],B:B)*PlanMasine[[#This Row],[KPLQ]]),0)</f>
        <v>5</v>
      </c>
      <c r="P2206">
        <v>222921</v>
      </c>
      <c r="Q2206">
        <f>COUNTIF(PROMJENA!A:A,PlanMasine[[#This Row],[KPL]]&amp;"-"&amp;PlanMasine[[#This Row],[RN]])</f>
        <v>0</v>
      </c>
      <c r="R2206">
        <f>IFERROR(INDEX(REDOSLIJED!A:A,MATCH(PlanMasine[[#This Row],[KPL]],REDOSLIJED!B:B,0)),MAX(REDOSLIJED!A:A)+1)</f>
        <v>45</v>
      </c>
      <c r="S2206" s="9">
        <f>SUM($M$2:M2206)</f>
        <v>9.1138888888890293</v>
      </c>
      <c r="T2206" s="3">
        <f>PlanMasine[[#This Row],[Datum SAS]]-1</f>
        <v>45837</v>
      </c>
      <c r="U2206">
        <f>WEEKDAY(PlanMasine[[#This Row],[ZAVRŠETAK MAŠINSKE]],2)</f>
        <v>7</v>
      </c>
      <c r="V2206" s="3">
        <f>IF(WEEKDAY(PlanMasine[[#This Row],[Datum SAS]]-1,2)=7,PlanMasine[[#This Row],[Datum SAS]]-3,PlanMasine[[#This Row],[Datum SAS]]-1)</f>
        <v>45835</v>
      </c>
      <c r="W2206">
        <f>WEEKNUM(PlanMasine[[#This Row],[Column2]],1)</f>
        <v>26</v>
      </c>
    </row>
    <row r="2207" spans="1:23" x14ac:dyDescent="0.25">
      <c r="A2207">
        <v>1031257</v>
      </c>
      <c r="B2207">
        <v>1</v>
      </c>
      <c r="C2207">
        <v>1031283</v>
      </c>
      <c r="D2207" t="s">
        <v>2143</v>
      </c>
      <c r="E2207">
        <v>36</v>
      </c>
      <c r="F2207">
        <v>12</v>
      </c>
      <c r="G2207">
        <v>0</v>
      </c>
      <c r="H2207">
        <v>0</v>
      </c>
      <c r="I2207" t="s">
        <v>5</v>
      </c>
      <c r="J2207" t="s">
        <v>570</v>
      </c>
      <c r="K2207" t="s">
        <v>1823</v>
      </c>
      <c r="L2207" s="3">
        <v>45841</v>
      </c>
      <c r="M22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07" s="3">
        <v>45838</v>
      </c>
      <c r="O2207" s="5">
        <f>IFERROR((PlanMasine[[#This Row],[Norma]]/PlanMasine[[#This Row],[Q]])*(PlanMasine[[#This Row],[Q]]/SUMIF(C:C,PlanMasine[[#This Row],[RN]],B:B)*PlanMasine[[#This Row],[KPLQ]]),0)</f>
        <v>3</v>
      </c>
      <c r="P2207">
        <v>222915</v>
      </c>
      <c r="Q2207">
        <f>COUNTIF(PROMJENA!A:A,PlanMasine[[#This Row],[KPL]]&amp;"-"&amp;PlanMasine[[#This Row],[RN]])</f>
        <v>0</v>
      </c>
      <c r="R2207">
        <f>IFERROR(INDEX(REDOSLIJED!A:A,MATCH(PlanMasine[[#This Row],[KPL]],REDOSLIJED!B:B,0)),MAX(REDOSLIJED!A:A)+1)</f>
        <v>45</v>
      </c>
      <c r="S2207" s="9">
        <f>SUM($M$2:M2207)</f>
        <v>9.1159722222223625</v>
      </c>
      <c r="T2207" s="3">
        <f>PlanMasine[[#This Row],[Datum SAS]]-1</f>
        <v>45837</v>
      </c>
      <c r="U2207">
        <f>WEEKDAY(PlanMasine[[#This Row],[ZAVRŠETAK MAŠINSKE]],2)</f>
        <v>7</v>
      </c>
      <c r="V2207" s="3">
        <f>IF(WEEKDAY(PlanMasine[[#This Row],[Datum SAS]]-1,2)=7,PlanMasine[[#This Row],[Datum SAS]]-3,PlanMasine[[#This Row],[Datum SAS]]-1)</f>
        <v>45835</v>
      </c>
      <c r="W2207">
        <f>WEEKNUM(PlanMasine[[#This Row],[Column2]],1)</f>
        <v>26</v>
      </c>
    </row>
    <row r="2208" spans="1:23" x14ac:dyDescent="0.25">
      <c r="A2208">
        <v>1031257</v>
      </c>
      <c r="B2208">
        <v>1</v>
      </c>
      <c r="C2208">
        <v>1031284</v>
      </c>
      <c r="D2208" t="s">
        <v>2148</v>
      </c>
      <c r="E2208">
        <v>60</v>
      </c>
      <c r="F2208">
        <v>12</v>
      </c>
      <c r="G2208">
        <v>0</v>
      </c>
      <c r="H2208">
        <v>0</v>
      </c>
      <c r="I2208" t="s">
        <v>5</v>
      </c>
      <c r="J2208" t="s">
        <v>570</v>
      </c>
      <c r="K2208" t="s">
        <v>1823</v>
      </c>
      <c r="L2208" s="3">
        <v>45841</v>
      </c>
      <c r="M22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08" s="3">
        <v>45838</v>
      </c>
      <c r="O2208" s="5">
        <f>IFERROR((PlanMasine[[#This Row],[Norma]]/PlanMasine[[#This Row],[Q]])*(PlanMasine[[#This Row],[Q]]/SUMIF(C:C,PlanMasine[[#This Row],[RN]],B:B)*PlanMasine[[#This Row],[KPLQ]]),0)</f>
        <v>5</v>
      </c>
      <c r="P2208">
        <v>222916</v>
      </c>
      <c r="Q2208">
        <f>COUNTIF(PROMJENA!A:A,PlanMasine[[#This Row],[KPL]]&amp;"-"&amp;PlanMasine[[#This Row],[RN]])</f>
        <v>0</v>
      </c>
      <c r="R2208">
        <f>IFERROR(INDEX(REDOSLIJED!A:A,MATCH(PlanMasine[[#This Row],[KPL]],REDOSLIJED!B:B,0)),MAX(REDOSLIJED!A:A)+1)</f>
        <v>45</v>
      </c>
      <c r="S2208" s="9">
        <f>SUM($M$2:M2208)</f>
        <v>9.1194444444445839</v>
      </c>
      <c r="T2208" s="3">
        <f>PlanMasine[[#This Row],[Datum SAS]]-1</f>
        <v>45837</v>
      </c>
      <c r="U2208">
        <f>WEEKDAY(PlanMasine[[#This Row],[ZAVRŠETAK MAŠINSKE]],2)</f>
        <v>7</v>
      </c>
      <c r="V2208" s="3">
        <f>IF(WEEKDAY(PlanMasine[[#This Row],[Datum SAS]]-1,2)=7,PlanMasine[[#This Row],[Datum SAS]]-3,PlanMasine[[#This Row],[Datum SAS]]-1)</f>
        <v>45835</v>
      </c>
      <c r="W2208">
        <f>WEEKNUM(PlanMasine[[#This Row],[Column2]],1)</f>
        <v>26</v>
      </c>
    </row>
    <row r="2209" spans="1:23" x14ac:dyDescent="0.25">
      <c r="A2209">
        <v>1031257</v>
      </c>
      <c r="B2209">
        <v>1</v>
      </c>
      <c r="C2209">
        <v>1031278</v>
      </c>
      <c r="D2209" t="s">
        <v>2142</v>
      </c>
      <c r="E2209">
        <v>24</v>
      </c>
      <c r="F2209">
        <v>12</v>
      </c>
      <c r="G2209">
        <v>0</v>
      </c>
      <c r="H2209">
        <v>0</v>
      </c>
      <c r="I2209" t="s">
        <v>5</v>
      </c>
      <c r="J2209" t="s">
        <v>570</v>
      </c>
      <c r="K2209" t="s">
        <v>1823</v>
      </c>
      <c r="L2209" s="3">
        <v>45841</v>
      </c>
      <c r="M22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09" s="3">
        <v>45838</v>
      </c>
      <c r="O2209" s="5">
        <f>IFERROR((PlanMasine[[#This Row],[Norma]]/PlanMasine[[#This Row],[Q]])*(PlanMasine[[#This Row],[Q]]/SUMIF(C:C,PlanMasine[[#This Row],[RN]],B:B)*PlanMasine[[#This Row],[KPLQ]]),0)</f>
        <v>2</v>
      </c>
      <c r="P2209">
        <v>222910</v>
      </c>
      <c r="Q2209">
        <f>COUNTIF(PROMJENA!A:A,PlanMasine[[#This Row],[KPL]]&amp;"-"&amp;PlanMasine[[#This Row],[RN]])</f>
        <v>0</v>
      </c>
      <c r="R2209">
        <f>IFERROR(INDEX(REDOSLIJED!A:A,MATCH(PlanMasine[[#This Row],[KPL]],REDOSLIJED!B:B,0)),MAX(REDOSLIJED!A:A)+1)</f>
        <v>45</v>
      </c>
      <c r="S2209" s="9">
        <f>SUM($M$2:M2209)</f>
        <v>9.1208333333334721</v>
      </c>
      <c r="T2209" s="3">
        <f>PlanMasine[[#This Row],[Datum SAS]]-1</f>
        <v>45837</v>
      </c>
      <c r="U2209">
        <f>WEEKDAY(PlanMasine[[#This Row],[ZAVRŠETAK MAŠINSKE]],2)</f>
        <v>7</v>
      </c>
      <c r="V2209" s="3">
        <f>IF(WEEKDAY(PlanMasine[[#This Row],[Datum SAS]]-1,2)=7,PlanMasine[[#This Row],[Datum SAS]]-3,PlanMasine[[#This Row],[Datum SAS]]-1)</f>
        <v>45835</v>
      </c>
      <c r="W2209">
        <f>WEEKNUM(PlanMasine[[#This Row],[Column2]],1)</f>
        <v>26</v>
      </c>
    </row>
    <row r="2210" spans="1:23" x14ac:dyDescent="0.25">
      <c r="A2210">
        <v>1031257</v>
      </c>
      <c r="B2210">
        <v>1</v>
      </c>
      <c r="C2210">
        <v>1031285</v>
      </c>
      <c r="D2210" t="s">
        <v>2139</v>
      </c>
      <c r="E2210">
        <v>24</v>
      </c>
      <c r="F2210">
        <v>12</v>
      </c>
      <c r="G2210">
        <v>0</v>
      </c>
      <c r="H2210">
        <v>0</v>
      </c>
      <c r="I2210" t="s">
        <v>5</v>
      </c>
      <c r="J2210" t="s">
        <v>570</v>
      </c>
      <c r="K2210" t="s">
        <v>1823</v>
      </c>
      <c r="L2210" s="3">
        <v>45841</v>
      </c>
      <c r="M22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10" s="3">
        <v>45838</v>
      </c>
      <c r="O2210" s="5">
        <f>IFERROR((PlanMasine[[#This Row],[Norma]]/PlanMasine[[#This Row],[Q]])*(PlanMasine[[#This Row],[Q]]/SUMIF(C:C,PlanMasine[[#This Row],[RN]],B:B)*PlanMasine[[#This Row],[KPLQ]]),0)</f>
        <v>2</v>
      </c>
      <c r="P2210">
        <v>222917</v>
      </c>
      <c r="Q2210">
        <f>COUNTIF(PROMJENA!A:A,PlanMasine[[#This Row],[KPL]]&amp;"-"&amp;PlanMasine[[#This Row],[RN]])</f>
        <v>0</v>
      </c>
      <c r="R2210">
        <f>IFERROR(INDEX(REDOSLIJED!A:A,MATCH(PlanMasine[[#This Row],[KPL]],REDOSLIJED!B:B,0)),MAX(REDOSLIJED!A:A)+1)</f>
        <v>45</v>
      </c>
      <c r="S2210" s="9">
        <f>SUM($M$2:M2210)</f>
        <v>9.1222222222223603</v>
      </c>
      <c r="T2210" s="3">
        <f>PlanMasine[[#This Row],[Datum SAS]]-1</f>
        <v>45837</v>
      </c>
      <c r="U2210">
        <f>WEEKDAY(PlanMasine[[#This Row],[ZAVRŠETAK MAŠINSKE]],2)</f>
        <v>7</v>
      </c>
      <c r="V2210" s="3">
        <f>IF(WEEKDAY(PlanMasine[[#This Row],[Datum SAS]]-1,2)=7,PlanMasine[[#This Row],[Datum SAS]]-3,PlanMasine[[#This Row],[Datum SAS]]-1)</f>
        <v>45835</v>
      </c>
      <c r="W2210">
        <f>WEEKNUM(PlanMasine[[#This Row],[Column2]],1)</f>
        <v>26</v>
      </c>
    </row>
    <row r="2211" spans="1:23" x14ac:dyDescent="0.25">
      <c r="A2211">
        <v>1031257</v>
      </c>
      <c r="B2211">
        <v>1</v>
      </c>
      <c r="C2211">
        <v>1031291</v>
      </c>
      <c r="D2211" t="s">
        <v>2149</v>
      </c>
      <c r="E2211">
        <v>84</v>
      </c>
      <c r="F2211">
        <v>12</v>
      </c>
      <c r="G2211">
        <v>0</v>
      </c>
      <c r="H2211">
        <v>0</v>
      </c>
      <c r="I2211" t="s">
        <v>5</v>
      </c>
      <c r="J2211" t="s">
        <v>570</v>
      </c>
      <c r="K2211" t="s">
        <v>1823</v>
      </c>
      <c r="L2211" s="3">
        <v>45841</v>
      </c>
      <c r="M22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11" s="3">
        <v>45838</v>
      </c>
      <c r="O2211" s="5">
        <f>IFERROR((PlanMasine[[#This Row],[Norma]]/PlanMasine[[#This Row],[Q]])*(PlanMasine[[#This Row],[Q]]/SUMIF(C:C,PlanMasine[[#This Row],[RN]],B:B)*PlanMasine[[#This Row],[KPLQ]]),0)</f>
        <v>7</v>
      </c>
      <c r="P2211">
        <v>222923</v>
      </c>
      <c r="Q2211">
        <f>COUNTIF(PROMJENA!A:A,PlanMasine[[#This Row],[KPL]]&amp;"-"&amp;PlanMasine[[#This Row],[RN]])</f>
        <v>0</v>
      </c>
      <c r="R2211">
        <f>IFERROR(INDEX(REDOSLIJED!A:A,MATCH(PlanMasine[[#This Row],[KPL]],REDOSLIJED!B:B,0)),MAX(REDOSLIJED!A:A)+1)</f>
        <v>45</v>
      </c>
      <c r="S2211" s="9">
        <f>SUM($M$2:M2211)</f>
        <v>9.1270833333334718</v>
      </c>
      <c r="T2211" s="3">
        <f>PlanMasine[[#This Row],[Datum SAS]]-1</f>
        <v>45837</v>
      </c>
      <c r="U2211">
        <f>WEEKDAY(PlanMasine[[#This Row],[ZAVRŠETAK MAŠINSKE]],2)</f>
        <v>7</v>
      </c>
      <c r="V2211" s="3">
        <f>IF(WEEKDAY(PlanMasine[[#This Row],[Datum SAS]]-1,2)=7,PlanMasine[[#This Row],[Datum SAS]]-3,PlanMasine[[#This Row],[Datum SAS]]-1)</f>
        <v>45835</v>
      </c>
      <c r="W2211">
        <f>WEEKNUM(PlanMasine[[#This Row],[Column2]],1)</f>
        <v>26</v>
      </c>
    </row>
    <row r="2212" spans="1:23" x14ac:dyDescent="0.25">
      <c r="A2212">
        <v>1031257</v>
      </c>
      <c r="B2212">
        <v>1</v>
      </c>
      <c r="C2212">
        <v>1031293</v>
      </c>
      <c r="D2212" t="s">
        <v>2138</v>
      </c>
      <c r="E2212">
        <v>36</v>
      </c>
      <c r="F2212">
        <v>12</v>
      </c>
      <c r="G2212">
        <v>0</v>
      </c>
      <c r="H2212">
        <v>0</v>
      </c>
      <c r="I2212" t="s">
        <v>5</v>
      </c>
      <c r="J2212" t="s">
        <v>570</v>
      </c>
      <c r="K2212" t="s">
        <v>1823</v>
      </c>
      <c r="L2212" s="3">
        <v>45841</v>
      </c>
      <c r="M22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12" s="3">
        <v>45838</v>
      </c>
      <c r="O2212" s="5">
        <f>IFERROR((PlanMasine[[#This Row],[Norma]]/PlanMasine[[#This Row],[Q]])*(PlanMasine[[#This Row],[Q]]/SUMIF(C:C,PlanMasine[[#This Row],[RN]],B:B)*PlanMasine[[#This Row],[KPLQ]]),0)</f>
        <v>3</v>
      </c>
      <c r="P2212">
        <v>222927</v>
      </c>
      <c r="Q2212">
        <f>COUNTIF(PROMJENA!A:A,PlanMasine[[#This Row],[KPL]]&amp;"-"&amp;PlanMasine[[#This Row],[RN]])</f>
        <v>0</v>
      </c>
      <c r="R2212">
        <f>IFERROR(INDEX(REDOSLIJED!A:A,MATCH(PlanMasine[[#This Row],[KPL]],REDOSLIJED!B:B,0)),MAX(REDOSLIJED!A:A)+1)</f>
        <v>45</v>
      </c>
      <c r="S2212" s="9">
        <f>SUM($M$2:M2212)</f>
        <v>9.129166666666805</v>
      </c>
      <c r="T2212" s="3">
        <f>PlanMasine[[#This Row],[Datum SAS]]-1</f>
        <v>45837</v>
      </c>
      <c r="U2212">
        <f>WEEKDAY(PlanMasine[[#This Row],[ZAVRŠETAK MAŠINSKE]],2)</f>
        <v>7</v>
      </c>
      <c r="V2212" s="3">
        <f>IF(WEEKDAY(PlanMasine[[#This Row],[Datum SAS]]-1,2)=7,PlanMasine[[#This Row],[Datum SAS]]-3,PlanMasine[[#This Row],[Datum SAS]]-1)</f>
        <v>45835</v>
      </c>
      <c r="W2212">
        <f>WEEKNUM(PlanMasine[[#This Row],[Column2]],1)</f>
        <v>26</v>
      </c>
    </row>
    <row r="2213" spans="1:23" x14ac:dyDescent="0.25">
      <c r="A2213">
        <v>1031257</v>
      </c>
      <c r="B2213">
        <v>1</v>
      </c>
      <c r="C2213">
        <v>1031292</v>
      </c>
      <c r="D2213" t="s">
        <v>1825</v>
      </c>
      <c r="E2213">
        <v>36</v>
      </c>
      <c r="F2213">
        <v>12</v>
      </c>
      <c r="G2213">
        <v>0</v>
      </c>
      <c r="H2213">
        <v>0</v>
      </c>
      <c r="I2213" t="s">
        <v>5</v>
      </c>
      <c r="J2213" t="s">
        <v>570</v>
      </c>
      <c r="K2213" t="s">
        <v>1823</v>
      </c>
      <c r="L2213" s="3">
        <v>45841</v>
      </c>
      <c r="M22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13" s="3">
        <v>45838</v>
      </c>
      <c r="O2213" s="5">
        <f>IFERROR((PlanMasine[[#This Row],[Norma]]/PlanMasine[[#This Row],[Q]])*(PlanMasine[[#This Row],[Q]]/SUMIF(C:C,PlanMasine[[#This Row],[RN]],B:B)*PlanMasine[[#This Row],[KPLQ]]),0)</f>
        <v>3</v>
      </c>
      <c r="P2213">
        <v>222926</v>
      </c>
      <c r="Q2213">
        <f>COUNTIF(PROMJENA!A:A,PlanMasine[[#This Row],[KPL]]&amp;"-"&amp;PlanMasine[[#This Row],[RN]])</f>
        <v>0</v>
      </c>
      <c r="R2213">
        <f>IFERROR(INDEX(REDOSLIJED!A:A,MATCH(PlanMasine[[#This Row],[KPL]],REDOSLIJED!B:B,0)),MAX(REDOSLIJED!A:A)+1)</f>
        <v>45</v>
      </c>
      <c r="S2213" s="9">
        <f>SUM($M$2:M2213)</f>
        <v>9.1312500000001382</v>
      </c>
      <c r="T2213" s="3">
        <f>PlanMasine[[#This Row],[Datum SAS]]-1</f>
        <v>45837</v>
      </c>
      <c r="U2213">
        <f>WEEKDAY(PlanMasine[[#This Row],[ZAVRŠETAK MAŠINSKE]],2)</f>
        <v>7</v>
      </c>
      <c r="V2213" s="3">
        <f>IF(WEEKDAY(PlanMasine[[#This Row],[Datum SAS]]-1,2)=7,PlanMasine[[#This Row],[Datum SAS]]-3,PlanMasine[[#This Row],[Datum SAS]]-1)</f>
        <v>45835</v>
      </c>
      <c r="W2213">
        <f>WEEKNUM(PlanMasine[[#This Row],[Column2]],1)</f>
        <v>26</v>
      </c>
    </row>
    <row r="2214" spans="1:23" x14ac:dyDescent="0.25">
      <c r="A2214">
        <v>1031257</v>
      </c>
      <c r="B2214">
        <v>1</v>
      </c>
      <c r="C2214">
        <v>1031275</v>
      </c>
      <c r="D2214" t="s">
        <v>2145</v>
      </c>
      <c r="E2214">
        <v>24</v>
      </c>
      <c r="F2214">
        <v>12</v>
      </c>
      <c r="G2214">
        <v>0</v>
      </c>
      <c r="H2214">
        <v>0</v>
      </c>
      <c r="I2214" t="s">
        <v>5</v>
      </c>
      <c r="J2214" t="s">
        <v>570</v>
      </c>
      <c r="K2214" t="s">
        <v>1823</v>
      </c>
      <c r="L2214" s="3">
        <v>45841</v>
      </c>
      <c r="M22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14" s="3">
        <v>45838</v>
      </c>
      <c r="O2214" s="5">
        <f>IFERROR((PlanMasine[[#This Row],[Norma]]/PlanMasine[[#This Row],[Q]])*(PlanMasine[[#This Row],[Q]]/SUMIF(C:C,PlanMasine[[#This Row],[RN]],B:B)*PlanMasine[[#This Row],[KPLQ]]),0)</f>
        <v>2</v>
      </c>
      <c r="P2214">
        <v>222907</v>
      </c>
      <c r="Q2214">
        <f>COUNTIF(PROMJENA!A:A,PlanMasine[[#This Row],[KPL]]&amp;"-"&amp;PlanMasine[[#This Row],[RN]])</f>
        <v>0</v>
      </c>
      <c r="R2214">
        <f>IFERROR(INDEX(REDOSLIJED!A:A,MATCH(PlanMasine[[#This Row],[KPL]],REDOSLIJED!B:B,0)),MAX(REDOSLIJED!A:A)+1)</f>
        <v>45</v>
      </c>
      <c r="S2214" s="9">
        <f>SUM($M$2:M2214)</f>
        <v>9.1326388888890264</v>
      </c>
      <c r="T2214" s="3">
        <f>PlanMasine[[#This Row],[Datum SAS]]-1</f>
        <v>45837</v>
      </c>
      <c r="U2214">
        <f>WEEKDAY(PlanMasine[[#This Row],[ZAVRŠETAK MAŠINSKE]],2)</f>
        <v>7</v>
      </c>
      <c r="V2214" s="3">
        <f>IF(WEEKDAY(PlanMasine[[#This Row],[Datum SAS]]-1,2)=7,PlanMasine[[#This Row],[Datum SAS]]-3,PlanMasine[[#This Row],[Datum SAS]]-1)</f>
        <v>45835</v>
      </c>
      <c r="W2214">
        <f>WEEKNUM(PlanMasine[[#This Row],[Column2]],1)</f>
        <v>26</v>
      </c>
    </row>
    <row r="2215" spans="1:23" x14ac:dyDescent="0.25">
      <c r="A2215">
        <v>1031257</v>
      </c>
      <c r="B2215">
        <v>1</v>
      </c>
      <c r="C2215">
        <v>1031290</v>
      </c>
      <c r="D2215" t="s">
        <v>2150</v>
      </c>
      <c r="E2215">
        <v>84</v>
      </c>
      <c r="F2215">
        <v>12</v>
      </c>
      <c r="G2215">
        <v>0</v>
      </c>
      <c r="H2215">
        <v>0</v>
      </c>
      <c r="I2215" t="s">
        <v>5</v>
      </c>
      <c r="J2215" t="s">
        <v>570</v>
      </c>
      <c r="K2215" t="s">
        <v>1823</v>
      </c>
      <c r="L2215" s="3">
        <v>45841</v>
      </c>
      <c r="M22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15" s="3">
        <v>45838</v>
      </c>
      <c r="O2215" s="5">
        <f>IFERROR((PlanMasine[[#This Row],[Norma]]/PlanMasine[[#This Row],[Q]])*(PlanMasine[[#This Row],[Q]]/SUMIF(C:C,PlanMasine[[#This Row],[RN]],B:B)*PlanMasine[[#This Row],[KPLQ]]),0)</f>
        <v>7</v>
      </c>
      <c r="P2215">
        <v>222922</v>
      </c>
      <c r="Q2215">
        <f>COUNTIF(PROMJENA!A:A,PlanMasine[[#This Row],[KPL]]&amp;"-"&amp;PlanMasine[[#This Row],[RN]])</f>
        <v>0</v>
      </c>
      <c r="R2215">
        <f>IFERROR(INDEX(REDOSLIJED!A:A,MATCH(PlanMasine[[#This Row],[KPL]],REDOSLIJED!B:B,0)),MAX(REDOSLIJED!A:A)+1)</f>
        <v>45</v>
      </c>
      <c r="S2215" s="9">
        <f>SUM($M$2:M2215)</f>
        <v>9.1375000000001378</v>
      </c>
      <c r="T2215" s="3">
        <f>PlanMasine[[#This Row],[Datum SAS]]-1</f>
        <v>45837</v>
      </c>
      <c r="U2215">
        <f>WEEKDAY(PlanMasine[[#This Row],[ZAVRŠETAK MAŠINSKE]],2)</f>
        <v>7</v>
      </c>
      <c r="V2215" s="3">
        <f>IF(WEEKDAY(PlanMasine[[#This Row],[Datum SAS]]-1,2)=7,PlanMasine[[#This Row],[Datum SAS]]-3,PlanMasine[[#This Row],[Datum SAS]]-1)</f>
        <v>45835</v>
      </c>
      <c r="W2215">
        <f>WEEKNUM(PlanMasine[[#This Row],[Column2]],1)</f>
        <v>26</v>
      </c>
    </row>
    <row r="2216" spans="1:23" x14ac:dyDescent="0.25">
      <c r="A2216">
        <v>1031257</v>
      </c>
      <c r="B2216">
        <v>1</v>
      </c>
      <c r="C2216">
        <v>1031287</v>
      </c>
      <c r="D2216" t="s">
        <v>2144</v>
      </c>
      <c r="E2216">
        <v>24</v>
      </c>
      <c r="F2216">
        <v>12</v>
      </c>
      <c r="G2216">
        <v>0</v>
      </c>
      <c r="H2216">
        <v>0</v>
      </c>
      <c r="I2216" t="s">
        <v>5</v>
      </c>
      <c r="J2216" t="s">
        <v>570</v>
      </c>
      <c r="K2216" t="s">
        <v>1823</v>
      </c>
      <c r="L2216" s="3">
        <v>45841</v>
      </c>
      <c r="M22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16" s="3">
        <v>45838</v>
      </c>
      <c r="O2216" s="5">
        <f>IFERROR((PlanMasine[[#This Row],[Norma]]/PlanMasine[[#This Row],[Q]])*(PlanMasine[[#This Row],[Q]]/SUMIF(C:C,PlanMasine[[#This Row],[RN]],B:B)*PlanMasine[[#This Row],[KPLQ]]),0)</f>
        <v>2</v>
      </c>
      <c r="P2216">
        <v>222919</v>
      </c>
      <c r="Q2216">
        <f>COUNTIF(PROMJENA!A:A,PlanMasine[[#This Row],[KPL]]&amp;"-"&amp;PlanMasine[[#This Row],[RN]])</f>
        <v>0</v>
      </c>
      <c r="R2216">
        <f>IFERROR(INDEX(REDOSLIJED!A:A,MATCH(PlanMasine[[#This Row],[KPL]],REDOSLIJED!B:B,0)),MAX(REDOSLIJED!A:A)+1)</f>
        <v>45</v>
      </c>
      <c r="S2216" s="9">
        <f>SUM($M$2:M2216)</f>
        <v>9.1388888888890261</v>
      </c>
      <c r="T2216" s="3">
        <f>PlanMasine[[#This Row],[Datum SAS]]-1</f>
        <v>45837</v>
      </c>
      <c r="U2216">
        <f>WEEKDAY(PlanMasine[[#This Row],[ZAVRŠETAK MAŠINSKE]],2)</f>
        <v>7</v>
      </c>
      <c r="V2216" s="3">
        <f>IF(WEEKDAY(PlanMasine[[#This Row],[Datum SAS]]-1,2)=7,PlanMasine[[#This Row],[Datum SAS]]-3,PlanMasine[[#This Row],[Datum SAS]]-1)</f>
        <v>45835</v>
      </c>
      <c r="W2216">
        <f>WEEKNUM(PlanMasine[[#This Row],[Column2]],1)</f>
        <v>26</v>
      </c>
    </row>
    <row r="2217" spans="1:23" x14ac:dyDescent="0.25">
      <c r="A2217">
        <v>1031257</v>
      </c>
      <c r="B2217">
        <v>1</v>
      </c>
      <c r="C2217">
        <v>1031294</v>
      </c>
      <c r="D2217" t="s">
        <v>2146</v>
      </c>
      <c r="E2217">
        <v>36</v>
      </c>
      <c r="F2217">
        <v>12</v>
      </c>
      <c r="G2217">
        <v>0</v>
      </c>
      <c r="H2217">
        <v>0</v>
      </c>
      <c r="I2217" t="s">
        <v>5</v>
      </c>
      <c r="J2217" t="s">
        <v>570</v>
      </c>
      <c r="K2217" t="s">
        <v>1823</v>
      </c>
      <c r="L2217" s="3">
        <v>45841</v>
      </c>
      <c r="M22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17" s="3">
        <v>45838</v>
      </c>
      <c r="O2217" s="5">
        <f>IFERROR((PlanMasine[[#This Row],[Norma]]/PlanMasine[[#This Row],[Q]])*(PlanMasine[[#This Row],[Q]]/SUMIF(C:C,PlanMasine[[#This Row],[RN]],B:B)*PlanMasine[[#This Row],[KPLQ]]),0)</f>
        <v>3</v>
      </c>
      <c r="P2217">
        <v>222931</v>
      </c>
      <c r="Q2217">
        <f>COUNTIF(PROMJENA!A:A,PlanMasine[[#This Row],[KPL]]&amp;"-"&amp;PlanMasine[[#This Row],[RN]])</f>
        <v>0</v>
      </c>
      <c r="R2217">
        <f>IFERROR(INDEX(REDOSLIJED!A:A,MATCH(PlanMasine[[#This Row],[KPL]],REDOSLIJED!B:B,0)),MAX(REDOSLIJED!A:A)+1)</f>
        <v>45</v>
      </c>
      <c r="S2217" s="9">
        <f>SUM($M$2:M2217)</f>
        <v>9.1409722222223593</v>
      </c>
      <c r="T2217" s="3">
        <f>PlanMasine[[#This Row],[Datum SAS]]-1</f>
        <v>45837</v>
      </c>
      <c r="U2217">
        <f>WEEKDAY(PlanMasine[[#This Row],[ZAVRŠETAK MAŠINSKE]],2)</f>
        <v>7</v>
      </c>
      <c r="V2217" s="3">
        <f>IF(WEEKDAY(PlanMasine[[#This Row],[Datum SAS]]-1,2)=7,PlanMasine[[#This Row],[Datum SAS]]-3,PlanMasine[[#This Row],[Datum SAS]]-1)</f>
        <v>45835</v>
      </c>
      <c r="W2217">
        <f>WEEKNUM(PlanMasine[[#This Row],[Column2]],1)</f>
        <v>26</v>
      </c>
    </row>
    <row r="2218" spans="1:23" x14ac:dyDescent="0.25">
      <c r="A2218">
        <v>1031257</v>
      </c>
      <c r="B2218">
        <v>1</v>
      </c>
      <c r="C2218">
        <v>1031286</v>
      </c>
      <c r="D2218" t="s">
        <v>2140</v>
      </c>
      <c r="E2218">
        <v>48</v>
      </c>
      <c r="F2218">
        <v>12</v>
      </c>
      <c r="G2218">
        <v>0</v>
      </c>
      <c r="H2218">
        <v>0</v>
      </c>
      <c r="I2218" t="s">
        <v>5</v>
      </c>
      <c r="J2218" t="s">
        <v>570</v>
      </c>
      <c r="K2218" t="s">
        <v>1823</v>
      </c>
      <c r="L2218" s="3">
        <v>45841</v>
      </c>
      <c r="M22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218" s="3">
        <v>45838</v>
      </c>
      <c r="O2218" s="5">
        <f>IFERROR((PlanMasine[[#This Row],[Norma]]/PlanMasine[[#This Row],[Q]])*(PlanMasine[[#This Row],[Q]]/SUMIF(C:C,PlanMasine[[#This Row],[RN]],B:B)*PlanMasine[[#This Row],[KPLQ]]),0)</f>
        <v>4</v>
      </c>
      <c r="P2218">
        <v>222918</v>
      </c>
      <c r="Q2218">
        <f>COUNTIF(PROMJENA!A:A,PlanMasine[[#This Row],[KPL]]&amp;"-"&amp;PlanMasine[[#This Row],[RN]])</f>
        <v>0</v>
      </c>
      <c r="R2218">
        <f>IFERROR(INDEX(REDOSLIJED!A:A,MATCH(PlanMasine[[#This Row],[KPL]],REDOSLIJED!B:B,0)),MAX(REDOSLIJED!A:A)+1)</f>
        <v>45</v>
      </c>
      <c r="S2218" s="9">
        <f>SUM($M$2:M2218)</f>
        <v>9.1437500000001375</v>
      </c>
      <c r="T2218" s="3">
        <f>PlanMasine[[#This Row],[Datum SAS]]-1</f>
        <v>45837</v>
      </c>
      <c r="U2218">
        <f>WEEKDAY(PlanMasine[[#This Row],[ZAVRŠETAK MAŠINSKE]],2)</f>
        <v>7</v>
      </c>
      <c r="V2218" s="3">
        <f>IF(WEEKDAY(PlanMasine[[#This Row],[Datum SAS]]-1,2)=7,PlanMasine[[#This Row],[Datum SAS]]-3,PlanMasine[[#This Row],[Datum SAS]]-1)</f>
        <v>45835</v>
      </c>
      <c r="W2218">
        <f>WEEKNUM(PlanMasine[[#This Row],[Column2]],1)</f>
        <v>26</v>
      </c>
    </row>
    <row r="2219" spans="1:23" x14ac:dyDescent="0.25">
      <c r="A2219">
        <v>1031257</v>
      </c>
      <c r="B2219">
        <v>1</v>
      </c>
      <c r="C2219">
        <v>1031297</v>
      </c>
      <c r="D2219" t="s">
        <v>2141</v>
      </c>
      <c r="E2219">
        <v>24</v>
      </c>
      <c r="F2219">
        <v>12</v>
      </c>
      <c r="G2219">
        <v>0</v>
      </c>
      <c r="H2219">
        <v>0</v>
      </c>
      <c r="I2219" t="s">
        <v>5</v>
      </c>
      <c r="J2219" t="s">
        <v>570</v>
      </c>
      <c r="K2219" t="s">
        <v>1823</v>
      </c>
      <c r="L2219" s="3">
        <v>45841</v>
      </c>
      <c r="M22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19" s="3">
        <v>45838</v>
      </c>
      <c r="O2219" s="5">
        <f>IFERROR((PlanMasine[[#This Row],[Norma]]/PlanMasine[[#This Row],[Q]])*(PlanMasine[[#This Row],[Q]]/SUMIF(C:C,PlanMasine[[#This Row],[RN]],B:B)*PlanMasine[[#This Row],[KPLQ]]),0)</f>
        <v>2</v>
      </c>
      <c r="P2219">
        <v>222934</v>
      </c>
      <c r="Q2219">
        <f>COUNTIF(PROMJENA!A:A,PlanMasine[[#This Row],[KPL]]&amp;"-"&amp;PlanMasine[[#This Row],[RN]])</f>
        <v>0</v>
      </c>
      <c r="R2219">
        <f>IFERROR(INDEX(REDOSLIJED!A:A,MATCH(PlanMasine[[#This Row],[KPL]],REDOSLIJED!B:B,0)),MAX(REDOSLIJED!A:A)+1)</f>
        <v>45</v>
      </c>
      <c r="S2219" s="9">
        <f>SUM($M$2:M2219)</f>
        <v>9.1451388888890257</v>
      </c>
      <c r="T2219" s="3">
        <f>PlanMasine[[#This Row],[Datum SAS]]-1</f>
        <v>45837</v>
      </c>
      <c r="U2219">
        <f>WEEKDAY(PlanMasine[[#This Row],[ZAVRŠETAK MAŠINSKE]],2)</f>
        <v>7</v>
      </c>
      <c r="V2219" s="3">
        <f>IF(WEEKDAY(PlanMasine[[#This Row],[Datum SAS]]-1,2)=7,PlanMasine[[#This Row],[Datum SAS]]-3,PlanMasine[[#This Row],[Datum SAS]]-1)</f>
        <v>45835</v>
      </c>
      <c r="W2219">
        <f>WEEKNUM(PlanMasine[[#This Row],[Column2]],1)</f>
        <v>26</v>
      </c>
    </row>
    <row r="2220" spans="1:23" x14ac:dyDescent="0.25">
      <c r="A2220">
        <v>1031258</v>
      </c>
      <c r="B2220">
        <v>1</v>
      </c>
      <c r="C2220">
        <v>1031286</v>
      </c>
      <c r="D2220" t="s">
        <v>2140</v>
      </c>
      <c r="E2220">
        <v>48</v>
      </c>
      <c r="F2220">
        <v>12</v>
      </c>
      <c r="G2220">
        <v>0</v>
      </c>
      <c r="H2220">
        <v>0</v>
      </c>
      <c r="I2220" t="s">
        <v>5</v>
      </c>
      <c r="J2220" t="s">
        <v>570</v>
      </c>
      <c r="K2220" t="s">
        <v>1823</v>
      </c>
      <c r="L2220" s="3">
        <v>45841</v>
      </c>
      <c r="M22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220" s="3">
        <v>45838</v>
      </c>
      <c r="O2220" s="5">
        <f>IFERROR((PlanMasine[[#This Row],[Norma]]/PlanMasine[[#This Row],[Q]])*(PlanMasine[[#This Row],[Q]]/SUMIF(C:C,PlanMasine[[#This Row],[RN]],B:B)*PlanMasine[[#This Row],[KPLQ]]),0)</f>
        <v>4</v>
      </c>
      <c r="P2220">
        <v>222918</v>
      </c>
      <c r="Q2220">
        <f>COUNTIF(PROMJENA!A:A,PlanMasine[[#This Row],[KPL]]&amp;"-"&amp;PlanMasine[[#This Row],[RN]])</f>
        <v>0</v>
      </c>
      <c r="R2220">
        <f>IFERROR(INDEX(REDOSLIJED!A:A,MATCH(PlanMasine[[#This Row],[KPL]],REDOSLIJED!B:B,0)),MAX(REDOSLIJED!A:A)+1)</f>
        <v>45</v>
      </c>
      <c r="S2220" s="9">
        <f>SUM($M$2:M2220)</f>
        <v>9.1479166666668039</v>
      </c>
      <c r="T2220" s="3">
        <f>PlanMasine[[#This Row],[Datum SAS]]-1</f>
        <v>45837</v>
      </c>
      <c r="U2220">
        <f>WEEKDAY(PlanMasine[[#This Row],[ZAVRŠETAK MAŠINSKE]],2)</f>
        <v>7</v>
      </c>
      <c r="V2220" s="3">
        <f>IF(WEEKDAY(PlanMasine[[#This Row],[Datum SAS]]-1,2)=7,PlanMasine[[#This Row],[Datum SAS]]-3,PlanMasine[[#This Row],[Datum SAS]]-1)</f>
        <v>45835</v>
      </c>
      <c r="W2220">
        <f>WEEKNUM(PlanMasine[[#This Row],[Column2]],1)</f>
        <v>26</v>
      </c>
    </row>
    <row r="2221" spans="1:23" x14ac:dyDescent="0.25">
      <c r="A2221">
        <v>1031258</v>
      </c>
      <c r="B2221">
        <v>1</v>
      </c>
      <c r="C2221">
        <v>1031292</v>
      </c>
      <c r="D2221" t="s">
        <v>1825</v>
      </c>
      <c r="E2221">
        <v>36</v>
      </c>
      <c r="F2221">
        <v>12</v>
      </c>
      <c r="G2221">
        <v>0</v>
      </c>
      <c r="H2221">
        <v>0</v>
      </c>
      <c r="I2221" t="s">
        <v>5</v>
      </c>
      <c r="J2221" t="s">
        <v>570</v>
      </c>
      <c r="K2221" t="s">
        <v>1823</v>
      </c>
      <c r="L2221" s="3">
        <v>45841</v>
      </c>
      <c r="M22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21" s="3">
        <v>45838</v>
      </c>
      <c r="O2221" s="5">
        <f>IFERROR((PlanMasine[[#This Row],[Norma]]/PlanMasine[[#This Row],[Q]])*(PlanMasine[[#This Row],[Q]]/SUMIF(C:C,PlanMasine[[#This Row],[RN]],B:B)*PlanMasine[[#This Row],[KPLQ]]),0)</f>
        <v>3</v>
      </c>
      <c r="P2221">
        <v>222926</v>
      </c>
      <c r="Q2221">
        <f>COUNTIF(PROMJENA!A:A,PlanMasine[[#This Row],[KPL]]&amp;"-"&amp;PlanMasine[[#This Row],[RN]])</f>
        <v>0</v>
      </c>
      <c r="R2221">
        <f>IFERROR(INDEX(REDOSLIJED!A:A,MATCH(PlanMasine[[#This Row],[KPL]],REDOSLIJED!B:B,0)),MAX(REDOSLIJED!A:A)+1)</f>
        <v>45</v>
      </c>
      <c r="S2221" s="9">
        <f>SUM($M$2:M2221)</f>
        <v>9.1500000000001371</v>
      </c>
      <c r="T2221" s="3">
        <f>PlanMasine[[#This Row],[Datum SAS]]-1</f>
        <v>45837</v>
      </c>
      <c r="U2221">
        <f>WEEKDAY(PlanMasine[[#This Row],[ZAVRŠETAK MAŠINSKE]],2)</f>
        <v>7</v>
      </c>
      <c r="V2221" s="3">
        <f>IF(WEEKDAY(PlanMasine[[#This Row],[Datum SAS]]-1,2)=7,PlanMasine[[#This Row],[Datum SAS]]-3,PlanMasine[[#This Row],[Datum SAS]]-1)</f>
        <v>45835</v>
      </c>
      <c r="W2221">
        <f>WEEKNUM(PlanMasine[[#This Row],[Column2]],1)</f>
        <v>26</v>
      </c>
    </row>
    <row r="2222" spans="1:23" x14ac:dyDescent="0.25">
      <c r="A2222">
        <v>1031258</v>
      </c>
      <c r="B2222">
        <v>1</v>
      </c>
      <c r="C2222">
        <v>1031278</v>
      </c>
      <c r="D2222" t="s">
        <v>2142</v>
      </c>
      <c r="E2222">
        <v>24</v>
      </c>
      <c r="F2222">
        <v>12</v>
      </c>
      <c r="G2222">
        <v>0</v>
      </c>
      <c r="H2222">
        <v>0</v>
      </c>
      <c r="I2222" t="s">
        <v>5</v>
      </c>
      <c r="J2222" t="s">
        <v>570</v>
      </c>
      <c r="K2222" t="s">
        <v>1823</v>
      </c>
      <c r="L2222" s="3">
        <v>45841</v>
      </c>
      <c r="M22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22" s="3">
        <v>45838</v>
      </c>
      <c r="O2222" s="5">
        <f>IFERROR((PlanMasine[[#This Row],[Norma]]/PlanMasine[[#This Row],[Q]])*(PlanMasine[[#This Row],[Q]]/SUMIF(C:C,PlanMasine[[#This Row],[RN]],B:B)*PlanMasine[[#This Row],[KPLQ]]),0)</f>
        <v>2</v>
      </c>
      <c r="P2222">
        <v>222910</v>
      </c>
      <c r="Q2222">
        <f>COUNTIF(PROMJENA!A:A,PlanMasine[[#This Row],[KPL]]&amp;"-"&amp;PlanMasine[[#This Row],[RN]])</f>
        <v>0</v>
      </c>
      <c r="R2222">
        <f>IFERROR(INDEX(REDOSLIJED!A:A,MATCH(PlanMasine[[#This Row],[KPL]],REDOSLIJED!B:B,0)),MAX(REDOSLIJED!A:A)+1)</f>
        <v>45</v>
      </c>
      <c r="S2222" s="9">
        <f>SUM($M$2:M2222)</f>
        <v>9.1513888888890254</v>
      </c>
      <c r="T2222" s="3">
        <f>PlanMasine[[#This Row],[Datum SAS]]-1</f>
        <v>45837</v>
      </c>
      <c r="U2222">
        <f>WEEKDAY(PlanMasine[[#This Row],[ZAVRŠETAK MAŠINSKE]],2)</f>
        <v>7</v>
      </c>
      <c r="V2222" s="3">
        <f>IF(WEEKDAY(PlanMasine[[#This Row],[Datum SAS]]-1,2)=7,PlanMasine[[#This Row],[Datum SAS]]-3,PlanMasine[[#This Row],[Datum SAS]]-1)</f>
        <v>45835</v>
      </c>
      <c r="W2222">
        <f>WEEKNUM(PlanMasine[[#This Row],[Column2]],1)</f>
        <v>26</v>
      </c>
    </row>
    <row r="2223" spans="1:23" x14ac:dyDescent="0.25">
      <c r="A2223">
        <v>1031258</v>
      </c>
      <c r="B2223">
        <v>1</v>
      </c>
      <c r="C2223">
        <v>1031285</v>
      </c>
      <c r="D2223" t="s">
        <v>2139</v>
      </c>
      <c r="E2223">
        <v>24</v>
      </c>
      <c r="F2223">
        <v>12</v>
      </c>
      <c r="G2223">
        <v>0</v>
      </c>
      <c r="H2223">
        <v>0</v>
      </c>
      <c r="I2223" t="s">
        <v>5</v>
      </c>
      <c r="J2223" t="s">
        <v>570</v>
      </c>
      <c r="K2223" t="s">
        <v>1823</v>
      </c>
      <c r="L2223" s="3">
        <v>45841</v>
      </c>
      <c r="M22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23" s="3">
        <v>45838</v>
      </c>
      <c r="O2223" s="5">
        <f>IFERROR((PlanMasine[[#This Row],[Norma]]/PlanMasine[[#This Row],[Q]])*(PlanMasine[[#This Row],[Q]]/SUMIF(C:C,PlanMasine[[#This Row],[RN]],B:B)*PlanMasine[[#This Row],[KPLQ]]),0)</f>
        <v>2</v>
      </c>
      <c r="P2223">
        <v>222917</v>
      </c>
      <c r="Q2223">
        <f>COUNTIF(PROMJENA!A:A,PlanMasine[[#This Row],[KPL]]&amp;"-"&amp;PlanMasine[[#This Row],[RN]])</f>
        <v>0</v>
      </c>
      <c r="R2223">
        <f>IFERROR(INDEX(REDOSLIJED!A:A,MATCH(PlanMasine[[#This Row],[KPL]],REDOSLIJED!B:B,0)),MAX(REDOSLIJED!A:A)+1)</f>
        <v>45</v>
      </c>
      <c r="S2223" s="9">
        <f>SUM($M$2:M2223)</f>
        <v>9.1527777777779136</v>
      </c>
      <c r="T2223" s="3">
        <f>PlanMasine[[#This Row],[Datum SAS]]-1</f>
        <v>45837</v>
      </c>
      <c r="U2223">
        <f>WEEKDAY(PlanMasine[[#This Row],[ZAVRŠETAK MAŠINSKE]],2)</f>
        <v>7</v>
      </c>
      <c r="V2223" s="3">
        <f>IF(WEEKDAY(PlanMasine[[#This Row],[Datum SAS]]-1,2)=7,PlanMasine[[#This Row],[Datum SAS]]-3,PlanMasine[[#This Row],[Datum SAS]]-1)</f>
        <v>45835</v>
      </c>
      <c r="W2223">
        <f>WEEKNUM(PlanMasine[[#This Row],[Column2]],1)</f>
        <v>26</v>
      </c>
    </row>
    <row r="2224" spans="1:23" x14ac:dyDescent="0.25">
      <c r="A2224">
        <v>1031258</v>
      </c>
      <c r="B2224">
        <v>1</v>
      </c>
      <c r="C2224">
        <v>1031291</v>
      </c>
      <c r="D2224" t="s">
        <v>2149</v>
      </c>
      <c r="E2224">
        <v>84</v>
      </c>
      <c r="F2224">
        <v>12</v>
      </c>
      <c r="G2224">
        <v>0</v>
      </c>
      <c r="H2224">
        <v>0</v>
      </c>
      <c r="I2224" t="s">
        <v>5</v>
      </c>
      <c r="J2224" t="s">
        <v>570</v>
      </c>
      <c r="K2224" t="s">
        <v>1823</v>
      </c>
      <c r="L2224" s="3">
        <v>45841</v>
      </c>
      <c r="M22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24" s="3">
        <v>45838</v>
      </c>
      <c r="O2224" s="5">
        <f>IFERROR((PlanMasine[[#This Row],[Norma]]/PlanMasine[[#This Row],[Q]])*(PlanMasine[[#This Row],[Q]]/SUMIF(C:C,PlanMasine[[#This Row],[RN]],B:B)*PlanMasine[[#This Row],[KPLQ]]),0)</f>
        <v>7</v>
      </c>
      <c r="P2224">
        <v>222923</v>
      </c>
      <c r="Q2224">
        <f>COUNTIF(PROMJENA!A:A,PlanMasine[[#This Row],[KPL]]&amp;"-"&amp;PlanMasine[[#This Row],[RN]])</f>
        <v>0</v>
      </c>
      <c r="R2224">
        <f>IFERROR(INDEX(REDOSLIJED!A:A,MATCH(PlanMasine[[#This Row],[KPL]],REDOSLIJED!B:B,0)),MAX(REDOSLIJED!A:A)+1)</f>
        <v>45</v>
      </c>
      <c r="S2224" s="9">
        <f>SUM($M$2:M2224)</f>
        <v>9.157638888889025</v>
      </c>
      <c r="T2224" s="3">
        <f>PlanMasine[[#This Row],[Datum SAS]]-1</f>
        <v>45837</v>
      </c>
      <c r="U2224">
        <f>WEEKDAY(PlanMasine[[#This Row],[ZAVRŠETAK MAŠINSKE]],2)</f>
        <v>7</v>
      </c>
      <c r="V2224" s="3">
        <f>IF(WEEKDAY(PlanMasine[[#This Row],[Datum SAS]]-1,2)=7,PlanMasine[[#This Row],[Datum SAS]]-3,PlanMasine[[#This Row],[Datum SAS]]-1)</f>
        <v>45835</v>
      </c>
      <c r="W2224">
        <f>WEEKNUM(PlanMasine[[#This Row],[Column2]],1)</f>
        <v>26</v>
      </c>
    </row>
    <row r="2225" spans="1:23" x14ac:dyDescent="0.25">
      <c r="A2225">
        <v>1031258</v>
      </c>
      <c r="B2225">
        <v>1</v>
      </c>
      <c r="C2225">
        <v>1031283</v>
      </c>
      <c r="D2225" t="s">
        <v>2143</v>
      </c>
      <c r="E2225">
        <v>36</v>
      </c>
      <c r="F2225">
        <v>12</v>
      </c>
      <c r="G2225">
        <v>0</v>
      </c>
      <c r="H2225">
        <v>0</v>
      </c>
      <c r="I2225" t="s">
        <v>5</v>
      </c>
      <c r="J2225" t="s">
        <v>570</v>
      </c>
      <c r="K2225" t="s">
        <v>1823</v>
      </c>
      <c r="L2225" s="3">
        <v>45841</v>
      </c>
      <c r="M22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25" s="3">
        <v>45838</v>
      </c>
      <c r="O2225" s="5">
        <f>IFERROR((PlanMasine[[#This Row],[Norma]]/PlanMasine[[#This Row],[Q]])*(PlanMasine[[#This Row],[Q]]/SUMIF(C:C,PlanMasine[[#This Row],[RN]],B:B)*PlanMasine[[#This Row],[KPLQ]]),0)</f>
        <v>3</v>
      </c>
      <c r="P2225">
        <v>222915</v>
      </c>
      <c r="Q2225">
        <f>COUNTIF(PROMJENA!A:A,PlanMasine[[#This Row],[KPL]]&amp;"-"&amp;PlanMasine[[#This Row],[RN]])</f>
        <v>0</v>
      </c>
      <c r="R2225">
        <f>IFERROR(INDEX(REDOSLIJED!A:A,MATCH(PlanMasine[[#This Row],[KPL]],REDOSLIJED!B:B,0)),MAX(REDOSLIJED!A:A)+1)</f>
        <v>45</v>
      </c>
      <c r="S2225" s="9">
        <f>SUM($M$2:M2225)</f>
        <v>9.1597222222223582</v>
      </c>
      <c r="T2225" s="3">
        <f>PlanMasine[[#This Row],[Datum SAS]]-1</f>
        <v>45837</v>
      </c>
      <c r="U2225">
        <f>WEEKDAY(PlanMasine[[#This Row],[ZAVRŠETAK MAŠINSKE]],2)</f>
        <v>7</v>
      </c>
      <c r="V2225" s="3">
        <f>IF(WEEKDAY(PlanMasine[[#This Row],[Datum SAS]]-1,2)=7,PlanMasine[[#This Row],[Datum SAS]]-3,PlanMasine[[#This Row],[Datum SAS]]-1)</f>
        <v>45835</v>
      </c>
      <c r="W2225">
        <f>WEEKNUM(PlanMasine[[#This Row],[Column2]],1)</f>
        <v>26</v>
      </c>
    </row>
    <row r="2226" spans="1:23" x14ac:dyDescent="0.25">
      <c r="A2226">
        <v>1031258</v>
      </c>
      <c r="B2226">
        <v>1</v>
      </c>
      <c r="C2226">
        <v>1031297</v>
      </c>
      <c r="D2226" t="s">
        <v>2141</v>
      </c>
      <c r="E2226">
        <v>24</v>
      </c>
      <c r="F2226">
        <v>12</v>
      </c>
      <c r="G2226">
        <v>0</v>
      </c>
      <c r="H2226">
        <v>0</v>
      </c>
      <c r="I2226" t="s">
        <v>5</v>
      </c>
      <c r="J2226" t="s">
        <v>570</v>
      </c>
      <c r="K2226" t="s">
        <v>1823</v>
      </c>
      <c r="L2226" s="3">
        <v>45841</v>
      </c>
      <c r="M22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26" s="3">
        <v>45838</v>
      </c>
      <c r="O2226" s="5">
        <f>IFERROR((PlanMasine[[#This Row],[Norma]]/PlanMasine[[#This Row],[Q]])*(PlanMasine[[#This Row],[Q]]/SUMIF(C:C,PlanMasine[[#This Row],[RN]],B:B)*PlanMasine[[#This Row],[KPLQ]]),0)</f>
        <v>2</v>
      </c>
      <c r="P2226">
        <v>222934</v>
      </c>
      <c r="Q2226">
        <f>COUNTIF(PROMJENA!A:A,PlanMasine[[#This Row],[KPL]]&amp;"-"&amp;PlanMasine[[#This Row],[RN]])</f>
        <v>0</v>
      </c>
      <c r="R2226">
        <f>IFERROR(INDEX(REDOSLIJED!A:A,MATCH(PlanMasine[[#This Row],[KPL]],REDOSLIJED!B:B,0)),MAX(REDOSLIJED!A:A)+1)</f>
        <v>45</v>
      </c>
      <c r="S2226" s="9">
        <f>SUM($M$2:M2226)</f>
        <v>9.1611111111112464</v>
      </c>
      <c r="T2226" s="3">
        <f>PlanMasine[[#This Row],[Datum SAS]]-1</f>
        <v>45837</v>
      </c>
      <c r="U2226">
        <f>WEEKDAY(PlanMasine[[#This Row],[ZAVRŠETAK MAŠINSKE]],2)</f>
        <v>7</v>
      </c>
      <c r="V2226" s="3">
        <f>IF(WEEKDAY(PlanMasine[[#This Row],[Datum SAS]]-1,2)=7,PlanMasine[[#This Row],[Datum SAS]]-3,PlanMasine[[#This Row],[Datum SAS]]-1)</f>
        <v>45835</v>
      </c>
      <c r="W2226">
        <f>WEEKNUM(PlanMasine[[#This Row],[Column2]],1)</f>
        <v>26</v>
      </c>
    </row>
    <row r="2227" spans="1:23" x14ac:dyDescent="0.25">
      <c r="A2227">
        <v>1031258</v>
      </c>
      <c r="B2227">
        <v>1</v>
      </c>
      <c r="C2227">
        <v>1031290</v>
      </c>
      <c r="D2227" t="s">
        <v>2150</v>
      </c>
      <c r="E2227">
        <v>84</v>
      </c>
      <c r="F2227">
        <v>12</v>
      </c>
      <c r="G2227">
        <v>0</v>
      </c>
      <c r="H2227">
        <v>0</v>
      </c>
      <c r="I2227" t="s">
        <v>5</v>
      </c>
      <c r="J2227" t="s">
        <v>570</v>
      </c>
      <c r="K2227" t="s">
        <v>1823</v>
      </c>
      <c r="L2227" s="3">
        <v>45841</v>
      </c>
      <c r="M22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27" s="3">
        <v>45838</v>
      </c>
      <c r="O2227" s="5">
        <f>IFERROR((PlanMasine[[#This Row],[Norma]]/PlanMasine[[#This Row],[Q]])*(PlanMasine[[#This Row],[Q]]/SUMIF(C:C,PlanMasine[[#This Row],[RN]],B:B)*PlanMasine[[#This Row],[KPLQ]]),0)</f>
        <v>7</v>
      </c>
      <c r="P2227">
        <v>222922</v>
      </c>
      <c r="Q2227">
        <f>COUNTIF(PROMJENA!A:A,PlanMasine[[#This Row],[KPL]]&amp;"-"&amp;PlanMasine[[#This Row],[RN]])</f>
        <v>0</v>
      </c>
      <c r="R2227">
        <f>IFERROR(INDEX(REDOSLIJED!A:A,MATCH(PlanMasine[[#This Row],[KPL]],REDOSLIJED!B:B,0)),MAX(REDOSLIJED!A:A)+1)</f>
        <v>45</v>
      </c>
      <c r="S2227" s="9">
        <f>SUM($M$2:M2227)</f>
        <v>9.1659722222223579</v>
      </c>
      <c r="T2227" s="3">
        <f>PlanMasine[[#This Row],[Datum SAS]]-1</f>
        <v>45837</v>
      </c>
      <c r="U2227">
        <f>WEEKDAY(PlanMasine[[#This Row],[ZAVRŠETAK MAŠINSKE]],2)</f>
        <v>7</v>
      </c>
      <c r="V2227" s="3">
        <f>IF(WEEKDAY(PlanMasine[[#This Row],[Datum SAS]]-1,2)=7,PlanMasine[[#This Row],[Datum SAS]]-3,PlanMasine[[#This Row],[Datum SAS]]-1)</f>
        <v>45835</v>
      </c>
      <c r="W2227">
        <f>WEEKNUM(PlanMasine[[#This Row],[Column2]],1)</f>
        <v>26</v>
      </c>
    </row>
    <row r="2228" spans="1:23" x14ac:dyDescent="0.25">
      <c r="A2228">
        <v>1031258</v>
      </c>
      <c r="B2228">
        <v>1</v>
      </c>
      <c r="C2228">
        <v>1031277</v>
      </c>
      <c r="D2228" t="s">
        <v>1822</v>
      </c>
      <c r="E2228">
        <v>36</v>
      </c>
      <c r="F2228">
        <v>12</v>
      </c>
      <c r="G2228">
        <v>0</v>
      </c>
      <c r="H2228">
        <v>0</v>
      </c>
      <c r="I2228" t="s">
        <v>5</v>
      </c>
      <c r="J2228" t="s">
        <v>570</v>
      </c>
      <c r="K2228" t="s">
        <v>1823</v>
      </c>
      <c r="L2228" s="3">
        <v>45841</v>
      </c>
      <c r="M22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28" s="3">
        <v>45838</v>
      </c>
      <c r="O2228" s="5">
        <f>IFERROR((PlanMasine[[#This Row],[Norma]]/PlanMasine[[#This Row],[Q]])*(PlanMasine[[#This Row],[Q]]/SUMIF(C:C,PlanMasine[[#This Row],[RN]],B:B)*PlanMasine[[#This Row],[KPLQ]]),0)</f>
        <v>3</v>
      </c>
      <c r="P2228">
        <v>222909</v>
      </c>
      <c r="Q2228">
        <f>COUNTIF(PROMJENA!A:A,PlanMasine[[#This Row],[KPL]]&amp;"-"&amp;PlanMasine[[#This Row],[RN]])</f>
        <v>0</v>
      </c>
      <c r="R2228">
        <f>IFERROR(INDEX(REDOSLIJED!A:A,MATCH(PlanMasine[[#This Row],[KPL]],REDOSLIJED!B:B,0)),MAX(REDOSLIJED!A:A)+1)</f>
        <v>45</v>
      </c>
      <c r="S2228" s="9">
        <f>SUM($M$2:M2228)</f>
        <v>9.1680555555556911</v>
      </c>
      <c r="T2228" s="3">
        <f>PlanMasine[[#This Row],[Datum SAS]]-1</f>
        <v>45837</v>
      </c>
      <c r="U2228">
        <f>WEEKDAY(PlanMasine[[#This Row],[ZAVRŠETAK MAŠINSKE]],2)</f>
        <v>7</v>
      </c>
      <c r="V2228" s="3">
        <f>IF(WEEKDAY(PlanMasine[[#This Row],[Datum SAS]]-1,2)=7,PlanMasine[[#This Row],[Datum SAS]]-3,PlanMasine[[#This Row],[Datum SAS]]-1)</f>
        <v>45835</v>
      </c>
      <c r="W2228">
        <f>WEEKNUM(PlanMasine[[#This Row],[Column2]],1)</f>
        <v>26</v>
      </c>
    </row>
    <row r="2229" spans="1:23" x14ac:dyDescent="0.25">
      <c r="A2229">
        <v>1031258</v>
      </c>
      <c r="B2229">
        <v>1</v>
      </c>
      <c r="C2229">
        <v>1031284</v>
      </c>
      <c r="D2229" t="s">
        <v>2148</v>
      </c>
      <c r="E2229">
        <v>60</v>
      </c>
      <c r="F2229">
        <v>12</v>
      </c>
      <c r="G2229">
        <v>0</v>
      </c>
      <c r="H2229">
        <v>0</v>
      </c>
      <c r="I2229" t="s">
        <v>5</v>
      </c>
      <c r="J2229" t="s">
        <v>570</v>
      </c>
      <c r="K2229" t="s">
        <v>1823</v>
      </c>
      <c r="L2229" s="3">
        <v>45841</v>
      </c>
      <c r="M22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29" s="3">
        <v>45838</v>
      </c>
      <c r="O2229" s="5">
        <f>IFERROR((PlanMasine[[#This Row],[Norma]]/PlanMasine[[#This Row],[Q]])*(PlanMasine[[#This Row],[Q]]/SUMIF(C:C,PlanMasine[[#This Row],[RN]],B:B)*PlanMasine[[#This Row],[KPLQ]]),0)</f>
        <v>5</v>
      </c>
      <c r="P2229">
        <v>222916</v>
      </c>
      <c r="Q2229">
        <f>COUNTIF(PROMJENA!A:A,PlanMasine[[#This Row],[KPL]]&amp;"-"&amp;PlanMasine[[#This Row],[RN]])</f>
        <v>0</v>
      </c>
      <c r="R2229">
        <f>IFERROR(INDEX(REDOSLIJED!A:A,MATCH(PlanMasine[[#This Row],[KPL]],REDOSLIJED!B:B,0)),MAX(REDOSLIJED!A:A)+1)</f>
        <v>45</v>
      </c>
      <c r="S2229" s="9">
        <f>SUM($M$2:M2229)</f>
        <v>9.1715277777779125</v>
      </c>
      <c r="T2229" s="3">
        <f>PlanMasine[[#This Row],[Datum SAS]]-1</f>
        <v>45837</v>
      </c>
      <c r="U2229">
        <f>WEEKDAY(PlanMasine[[#This Row],[ZAVRŠETAK MAŠINSKE]],2)</f>
        <v>7</v>
      </c>
      <c r="V2229" s="3">
        <f>IF(WEEKDAY(PlanMasine[[#This Row],[Datum SAS]]-1,2)=7,PlanMasine[[#This Row],[Datum SAS]]-3,PlanMasine[[#This Row],[Datum SAS]]-1)</f>
        <v>45835</v>
      </c>
      <c r="W2229">
        <f>WEEKNUM(PlanMasine[[#This Row],[Column2]],1)</f>
        <v>26</v>
      </c>
    </row>
    <row r="2230" spans="1:23" x14ac:dyDescent="0.25">
      <c r="A2230">
        <v>1031258</v>
      </c>
      <c r="B2230">
        <v>1</v>
      </c>
      <c r="C2230">
        <v>1031289</v>
      </c>
      <c r="D2230" t="s">
        <v>2147</v>
      </c>
      <c r="E2230">
        <v>60</v>
      </c>
      <c r="F2230">
        <v>12</v>
      </c>
      <c r="G2230">
        <v>0</v>
      </c>
      <c r="H2230">
        <v>0</v>
      </c>
      <c r="I2230" t="s">
        <v>5</v>
      </c>
      <c r="J2230" t="s">
        <v>570</v>
      </c>
      <c r="K2230" t="s">
        <v>1823</v>
      </c>
      <c r="L2230" s="3">
        <v>45841</v>
      </c>
      <c r="M22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30" s="3">
        <v>45838</v>
      </c>
      <c r="O2230" s="5">
        <f>IFERROR((PlanMasine[[#This Row],[Norma]]/PlanMasine[[#This Row],[Q]])*(PlanMasine[[#This Row],[Q]]/SUMIF(C:C,PlanMasine[[#This Row],[RN]],B:B)*PlanMasine[[#This Row],[KPLQ]]),0)</f>
        <v>5</v>
      </c>
      <c r="P2230">
        <v>222921</v>
      </c>
      <c r="Q2230">
        <f>COUNTIF(PROMJENA!A:A,PlanMasine[[#This Row],[KPL]]&amp;"-"&amp;PlanMasine[[#This Row],[RN]])</f>
        <v>0</v>
      </c>
      <c r="R2230">
        <f>IFERROR(INDEX(REDOSLIJED!A:A,MATCH(PlanMasine[[#This Row],[KPL]],REDOSLIJED!B:B,0)),MAX(REDOSLIJED!A:A)+1)</f>
        <v>45</v>
      </c>
      <c r="S2230" s="9">
        <f>SUM($M$2:M2230)</f>
        <v>9.1750000000001339</v>
      </c>
      <c r="T2230" s="3">
        <f>PlanMasine[[#This Row],[Datum SAS]]-1</f>
        <v>45837</v>
      </c>
      <c r="U2230">
        <f>WEEKDAY(PlanMasine[[#This Row],[ZAVRŠETAK MAŠINSKE]],2)</f>
        <v>7</v>
      </c>
      <c r="V2230" s="3">
        <f>IF(WEEKDAY(PlanMasine[[#This Row],[Datum SAS]]-1,2)=7,PlanMasine[[#This Row],[Datum SAS]]-3,PlanMasine[[#This Row],[Datum SAS]]-1)</f>
        <v>45835</v>
      </c>
      <c r="W2230">
        <f>WEEKNUM(PlanMasine[[#This Row],[Column2]],1)</f>
        <v>26</v>
      </c>
    </row>
    <row r="2231" spans="1:23" x14ac:dyDescent="0.25">
      <c r="A2231">
        <v>1031258</v>
      </c>
      <c r="B2231">
        <v>1</v>
      </c>
      <c r="C2231">
        <v>1031287</v>
      </c>
      <c r="D2231" t="s">
        <v>2144</v>
      </c>
      <c r="E2231">
        <v>24</v>
      </c>
      <c r="F2231">
        <v>12</v>
      </c>
      <c r="G2231">
        <v>0</v>
      </c>
      <c r="H2231">
        <v>0</v>
      </c>
      <c r="I2231" t="s">
        <v>5</v>
      </c>
      <c r="J2231" t="s">
        <v>570</v>
      </c>
      <c r="K2231" t="s">
        <v>1823</v>
      </c>
      <c r="L2231" s="3">
        <v>45841</v>
      </c>
      <c r="M22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31" s="3">
        <v>45838</v>
      </c>
      <c r="O2231" s="5">
        <f>IFERROR((PlanMasine[[#This Row],[Norma]]/PlanMasine[[#This Row],[Q]])*(PlanMasine[[#This Row],[Q]]/SUMIF(C:C,PlanMasine[[#This Row],[RN]],B:B)*PlanMasine[[#This Row],[KPLQ]]),0)</f>
        <v>2</v>
      </c>
      <c r="P2231">
        <v>222919</v>
      </c>
      <c r="Q2231">
        <f>COUNTIF(PROMJENA!A:A,PlanMasine[[#This Row],[KPL]]&amp;"-"&amp;PlanMasine[[#This Row],[RN]])</f>
        <v>0</v>
      </c>
      <c r="R2231">
        <f>IFERROR(INDEX(REDOSLIJED!A:A,MATCH(PlanMasine[[#This Row],[KPL]],REDOSLIJED!B:B,0)),MAX(REDOSLIJED!A:A)+1)</f>
        <v>45</v>
      </c>
      <c r="S2231" s="9">
        <f>SUM($M$2:M2231)</f>
        <v>9.1763888888890222</v>
      </c>
      <c r="T2231" s="3">
        <f>PlanMasine[[#This Row],[Datum SAS]]-1</f>
        <v>45837</v>
      </c>
      <c r="U2231">
        <f>WEEKDAY(PlanMasine[[#This Row],[ZAVRŠETAK MAŠINSKE]],2)</f>
        <v>7</v>
      </c>
      <c r="V2231" s="3">
        <f>IF(WEEKDAY(PlanMasine[[#This Row],[Datum SAS]]-1,2)=7,PlanMasine[[#This Row],[Datum SAS]]-3,PlanMasine[[#This Row],[Datum SAS]]-1)</f>
        <v>45835</v>
      </c>
      <c r="W2231">
        <f>WEEKNUM(PlanMasine[[#This Row],[Column2]],1)</f>
        <v>26</v>
      </c>
    </row>
    <row r="2232" spans="1:23" x14ac:dyDescent="0.25">
      <c r="A2232">
        <v>1031258</v>
      </c>
      <c r="B2232">
        <v>1</v>
      </c>
      <c r="C2232">
        <v>1031288</v>
      </c>
      <c r="D2232" t="s">
        <v>1824</v>
      </c>
      <c r="E2232">
        <v>36</v>
      </c>
      <c r="F2232">
        <v>12</v>
      </c>
      <c r="G2232">
        <v>0</v>
      </c>
      <c r="H2232">
        <v>0</v>
      </c>
      <c r="I2232" t="s">
        <v>5</v>
      </c>
      <c r="J2232" t="s">
        <v>570</v>
      </c>
      <c r="K2232" t="s">
        <v>1823</v>
      </c>
      <c r="L2232" s="3">
        <v>45841</v>
      </c>
      <c r="M22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32" s="3">
        <v>45838</v>
      </c>
      <c r="O2232" s="5">
        <f>IFERROR((PlanMasine[[#This Row],[Norma]]/PlanMasine[[#This Row],[Q]])*(PlanMasine[[#This Row],[Q]]/SUMIF(C:C,PlanMasine[[#This Row],[RN]],B:B)*PlanMasine[[#This Row],[KPLQ]]),0)</f>
        <v>3</v>
      </c>
      <c r="P2232">
        <v>222920</v>
      </c>
      <c r="Q2232">
        <f>COUNTIF(PROMJENA!A:A,PlanMasine[[#This Row],[KPL]]&amp;"-"&amp;PlanMasine[[#This Row],[RN]])</f>
        <v>0</v>
      </c>
      <c r="R2232">
        <f>IFERROR(INDEX(REDOSLIJED!A:A,MATCH(PlanMasine[[#This Row],[KPL]],REDOSLIJED!B:B,0)),MAX(REDOSLIJED!A:A)+1)</f>
        <v>45</v>
      </c>
      <c r="S2232" s="9">
        <f>SUM($M$2:M2232)</f>
        <v>9.1784722222223554</v>
      </c>
      <c r="T2232" s="3">
        <f>PlanMasine[[#This Row],[Datum SAS]]-1</f>
        <v>45837</v>
      </c>
      <c r="U2232">
        <f>WEEKDAY(PlanMasine[[#This Row],[ZAVRŠETAK MAŠINSKE]],2)</f>
        <v>7</v>
      </c>
      <c r="V2232" s="3">
        <f>IF(WEEKDAY(PlanMasine[[#This Row],[Datum SAS]]-1,2)=7,PlanMasine[[#This Row],[Datum SAS]]-3,PlanMasine[[#This Row],[Datum SAS]]-1)</f>
        <v>45835</v>
      </c>
      <c r="W2232">
        <f>WEEKNUM(PlanMasine[[#This Row],[Column2]],1)</f>
        <v>26</v>
      </c>
    </row>
    <row r="2233" spans="1:23" x14ac:dyDescent="0.25">
      <c r="A2233">
        <v>1031258</v>
      </c>
      <c r="B2233">
        <v>1</v>
      </c>
      <c r="C2233">
        <v>1031294</v>
      </c>
      <c r="D2233" t="s">
        <v>2146</v>
      </c>
      <c r="E2233">
        <v>36</v>
      </c>
      <c r="F2233">
        <v>12</v>
      </c>
      <c r="G2233">
        <v>0</v>
      </c>
      <c r="H2233">
        <v>0</v>
      </c>
      <c r="I2233" t="s">
        <v>5</v>
      </c>
      <c r="J2233" t="s">
        <v>570</v>
      </c>
      <c r="K2233" t="s">
        <v>1823</v>
      </c>
      <c r="L2233" s="3">
        <v>45841</v>
      </c>
      <c r="M22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33" s="3">
        <v>45838</v>
      </c>
      <c r="O2233" s="5">
        <f>IFERROR((PlanMasine[[#This Row],[Norma]]/PlanMasine[[#This Row],[Q]])*(PlanMasine[[#This Row],[Q]]/SUMIF(C:C,PlanMasine[[#This Row],[RN]],B:B)*PlanMasine[[#This Row],[KPLQ]]),0)</f>
        <v>3</v>
      </c>
      <c r="P2233">
        <v>222931</v>
      </c>
      <c r="Q2233">
        <f>COUNTIF(PROMJENA!A:A,PlanMasine[[#This Row],[KPL]]&amp;"-"&amp;PlanMasine[[#This Row],[RN]])</f>
        <v>0</v>
      </c>
      <c r="R2233">
        <f>IFERROR(INDEX(REDOSLIJED!A:A,MATCH(PlanMasine[[#This Row],[KPL]],REDOSLIJED!B:B,0)),MAX(REDOSLIJED!A:A)+1)</f>
        <v>45</v>
      </c>
      <c r="S2233" s="9">
        <f>SUM($M$2:M2233)</f>
        <v>9.1805555555556886</v>
      </c>
      <c r="T2233" s="3">
        <f>PlanMasine[[#This Row],[Datum SAS]]-1</f>
        <v>45837</v>
      </c>
      <c r="U2233">
        <f>WEEKDAY(PlanMasine[[#This Row],[ZAVRŠETAK MAŠINSKE]],2)</f>
        <v>7</v>
      </c>
      <c r="V2233" s="3">
        <f>IF(WEEKDAY(PlanMasine[[#This Row],[Datum SAS]]-1,2)=7,PlanMasine[[#This Row],[Datum SAS]]-3,PlanMasine[[#This Row],[Datum SAS]]-1)</f>
        <v>45835</v>
      </c>
      <c r="W2233">
        <f>WEEKNUM(PlanMasine[[#This Row],[Column2]],1)</f>
        <v>26</v>
      </c>
    </row>
    <row r="2234" spans="1:23" x14ac:dyDescent="0.25">
      <c r="A2234">
        <v>1031258</v>
      </c>
      <c r="B2234">
        <v>1</v>
      </c>
      <c r="C2234">
        <v>1031293</v>
      </c>
      <c r="D2234" t="s">
        <v>2138</v>
      </c>
      <c r="E2234">
        <v>36</v>
      </c>
      <c r="F2234">
        <v>12</v>
      </c>
      <c r="G2234">
        <v>0</v>
      </c>
      <c r="H2234">
        <v>0</v>
      </c>
      <c r="I2234" t="s">
        <v>5</v>
      </c>
      <c r="J2234" t="s">
        <v>570</v>
      </c>
      <c r="K2234" t="s">
        <v>1823</v>
      </c>
      <c r="L2234" s="3">
        <v>45841</v>
      </c>
      <c r="M22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34" s="3">
        <v>45838</v>
      </c>
      <c r="O2234" s="5">
        <f>IFERROR((PlanMasine[[#This Row],[Norma]]/PlanMasine[[#This Row],[Q]])*(PlanMasine[[#This Row],[Q]]/SUMIF(C:C,PlanMasine[[#This Row],[RN]],B:B)*PlanMasine[[#This Row],[KPLQ]]),0)</f>
        <v>3</v>
      </c>
      <c r="P2234">
        <v>222927</v>
      </c>
      <c r="Q2234">
        <f>COUNTIF(PROMJENA!A:A,PlanMasine[[#This Row],[KPL]]&amp;"-"&amp;PlanMasine[[#This Row],[RN]])</f>
        <v>0</v>
      </c>
      <c r="R2234">
        <f>IFERROR(INDEX(REDOSLIJED!A:A,MATCH(PlanMasine[[#This Row],[KPL]],REDOSLIJED!B:B,0)),MAX(REDOSLIJED!A:A)+1)</f>
        <v>45</v>
      </c>
      <c r="S2234" s="9">
        <f>SUM($M$2:M2234)</f>
        <v>9.1826388888890218</v>
      </c>
      <c r="T2234" s="3">
        <f>PlanMasine[[#This Row],[Datum SAS]]-1</f>
        <v>45837</v>
      </c>
      <c r="U2234">
        <f>WEEKDAY(PlanMasine[[#This Row],[ZAVRŠETAK MAŠINSKE]],2)</f>
        <v>7</v>
      </c>
      <c r="V2234" s="3">
        <f>IF(WEEKDAY(PlanMasine[[#This Row],[Datum SAS]]-1,2)=7,PlanMasine[[#This Row],[Datum SAS]]-3,PlanMasine[[#This Row],[Datum SAS]]-1)</f>
        <v>45835</v>
      </c>
      <c r="W2234">
        <f>WEEKNUM(PlanMasine[[#This Row],[Column2]],1)</f>
        <v>26</v>
      </c>
    </row>
    <row r="2235" spans="1:23" x14ac:dyDescent="0.25">
      <c r="A2235">
        <v>1031258</v>
      </c>
      <c r="B2235">
        <v>1</v>
      </c>
      <c r="C2235">
        <v>1031275</v>
      </c>
      <c r="D2235" t="s">
        <v>2145</v>
      </c>
      <c r="E2235">
        <v>24</v>
      </c>
      <c r="F2235">
        <v>12</v>
      </c>
      <c r="G2235">
        <v>0</v>
      </c>
      <c r="H2235">
        <v>0</v>
      </c>
      <c r="I2235" t="s">
        <v>5</v>
      </c>
      <c r="J2235" t="s">
        <v>570</v>
      </c>
      <c r="K2235" t="s">
        <v>1823</v>
      </c>
      <c r="L2235" s="3">
        <v>45841</v>
      </c>
      <c r="M22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35" s="3">
        <v>45838</v>
      </c>
      <c r="O2235" s="5">
        <f>IFERROR((PlanMasine[[#This Row],[Norma]]/PlanMasine[[#This Row],[Q]])*(PlanMasine[[#This Row],[Q]]/SUMIF(C:C,PlanMasine[[#This Row],[RN]],B:B)*PlanMasine[[#This Row],[KPLQ]]),0)</f>
        <v>2</v>
      </c>
      <c r="P2235">
        <v>222907</v>
      </c>
      <c r="Q2235">
        <f>COUNTIF(PROMJENA!A:A,PlanMasine[[#This Row],[KPL]]&amp;"-"&amp;PlanMasine[[#This Row],[RN]])</f>
        <v>0</v>
      </c>
      <c r="R2235">
        <f>IFERROR(INDEX(REDOSLIJED!A:A,MATCH(PlanMasine[[#This Row],[KPL]],REDOSLIJED!B:B,0)),MAX(REDOSLIJED!A:A)+1)</f>
        <v>45</v>
      </c>
      <c r="S2235" s="9">
        <f>SUM($M$2:M2235)</f>
        <v>9.18402777777791</v>
      </c>
      <c r="T2235" s="3">
        <f>PlanMasine[[#This Row],[Datum SAS]]-1</f>
        <v>45837</v>
      </c>
      <c r="U2235">
        <f>WEEKDAY(PlanMasine[[#This Row],[ZAVRŠETAK MAŠINSKE]],2)</f>
        <v>7</v>
      </c>
      <c r="V2235" s="3">
        <f>IF(WEEKDAY(PlanMasine[[#This Row],[Datum SAS]]-1,2)=7,PlanMasine[[#This Row],[Datum SAS]]-3,PlanMasine[[#This Row],[Datum SAS]]-1)</f>
        <v>45835</v>
      </c>
      <c r="W2235">
        <f>WEEKNUM(PlanMasine[[#This Row],[Column2]],1)</f>
        <v>26</v>
      </c>
    </row>
    <row r="2236" spans="1:23" x14ac:dyDescent="0.25">
      <c r="A2236">
        <v>1031259</v>
      </c>
      <c r="B2236">
        <v>1</v>
      </c>
      <c r="C2236">
        <v>1031288</v>
      </c>
      <c r="D2236" t="s">
        <v>1824</v>
      </c>
      <c r="E2236">
        <v>36</v>
      </c>
      <c r="F2236">
        <v>12</v>
      </c>
      <c r="G2236">
        <v>0</v>
      </c>
      <c r="H2236">
        <v>0</v>
      </c>
      <c r="I2236" t="s">
        <v>5</v>
      </c>
      <c r="J2236" t="s">
        <v>570</v>
      </c>
      <c r="K2236" t="s">
        <v>1823</v>
      </c>
      <c r="L2236" s="3">
        <v>45841</v>
      </c>
      <c r="M22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36" s="3">
        <v>45838</v>
      </c>
      <c r="O2236" s="5">
        <f>IFERROR((PlanMasine[[#This Row],[Norma]]/PlanMasine[[#This Row],[Q]])*(PlanMasine[[#This Row],[Q]]/SUMIF(C:C,PlanMasine[[#This Row],[RN]],B:B)*PlanMasine[[#This Row],[KPLQ]]),0)</f>
        <v>3</v>
      </c>
      <c r="P2236">
        <v>222920</v>
      </c>
      <c r="Q2236">
        <f>COUNTIF(PROMJENA!A:A,PlanMasine[[#This Row],[KPL]]&amp;"-"&amp;PlanMasine[[#This Row],[RN]])</f>
        <v>0</v>
      </c>
      <c r="R2236">
        <f>IFERROR(INDEX(REDOSLIJED!A:A,MATCH(PlanMasine[[#This Row],[KPL]],REDOSLIJED!B:B,0)),MAX(REDOSLIJED!A:A)+1)</f>
        <v>45</v>
      </c>
      <c r="S2236" s="9">
        <f>SUM($M$2:M2236)</f>
        <v>9.1861111111112432</v>
      </c>
      <c r="T2236" s="3">
        <f>PlanMasine[[#This Row],[Datum SAS]]-1</f>
        <v>45837</v>
      </c>
      <c r="U2236">
        <f>WEEKDAY(PlanMasine[[#This Row],[ZAVRŠETAK MAŠINSKE]],2)</f>
        <v>7</v>
      </c>
      <c r="V2236" s="3">
        <f>IF(WEEKDAY(PlanMasine[[#This Row],[Datum SAS]]-1,2)=7,PlanMasine[[#This Row],[Datum SAS]]-3,PlanMasine[[#This Row],[Datum SAS]]-1)</f>
        <v>45835</v>
      </c>
      <c r="W2236">
        <f>WEEKNUM(PlanMasine[[#This Row],[Column2]],1)</f>
        <v>26</v>
      </c>
    </row>
    <row r="2237" spans="1:23" x14ac:dyDescent="0.25">
      <c r="A2237">
        <v>1031259</v>
      </c>
      <c r="B2237">
        <v>1</v>
      </c>
      <c r="C2237">
        <v>1031290</v>
      </c>
      <c r="D2237" t="s">
        <v>2150</v>
      </c>
      <c r="E2237">
        <v>84</v>
      </c>
      <c r="F2237">
        <v>12</v>
      </c>
      <c r="G2237">
        <v>0</v>
      </c>
      <c r="H2237">
        <v>0</v>
      </c>
      <c r="I2237" t="s">
        <v>5</v>
      </c>
      <c r="J2237" t="s">
        <v>570</v>
      </c>
      <c r="K2237" t="s">
        <v>1823</v>
      </c>
      <c r="L2237" s="3">
        <v>45841</v>
      </c>
      <c r="M22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37" s="3">
        <v>45838</v>
      </c>
      <c r="O2237" s="5">
        <f>IFERROR((PlanMasine[[#This Row],[Norma]]/PlanMasine[[#This Row],[Q]])*(PlanMasine[[#This Row],[Q]]/SUMIF(C:C,PlanMasine[[#This Row],[RN]],B:B)*PlanMasine[[#This Row],[KPLQ]]),0)</f>
        <v>7</v>
      </c>
      <c r="P2237">
        <v>222922</v>
      </c>
      <c r="Q2237">
        <f>COUNTIF(PROMJENA!A:A,PlanMasine[[#This Row],[KPL]]&amp;"-"&amp;PlanMasine[[#This Row],[RN]])</f>
        <v>0</v>
      </c>
      <c r="R2237">
        <f>IFERROR(INDEX(REDOSLIJED!A:A,MATCH(PlanMasine[[#This Row],[KPL]],REDOSLIJED!B:B,0)),MAX(REDOSLIJED!A:A)+1)</f>
        <v>45</v>
      </c>
      <c r="S2237" s="9">
        <f>SUM($M$2:M2237)</f>
        <v>9.1909722222223547</v>
      </c>
      <c r="T2237" s="3">
        <f>PlanMasine[[#This Row],[Datum SAS]]-1</f>
        <v>45837</v>
      </c>
      <c r="U2237">
        <f>WEEKDAY(PlanMasine[[#This Row],[ZAVRŠETAK MAŠINSKE]],2)</f>
        <v>7</v>
      </c>
      <c r="V2237" s="3">
        <f>IF(WEEKDAY(PlanMasine[[#This Row],[Datum SAS]]-1,2)=7,PlanMasine[[#This Row],[Datum SAS]]-3,PlanMasine[[#This Row],[Datum SAS]]-1)</f>
        <v>45835</v>
      </c>
      <c r="W2237">
        <f>WEEKNUM(PlanMasine[[#This Row],[Column2]],1)</f>
        <v>26</v>
      </c>
    </row>
    <row r="2238" spans="1:23" x14ac:dyDescent="0.25">
      <c r="A2238">
        <v>1031259</v>
      </c>
      <c r="B2238">
        <v>1</v>
      </c>
      <c r="C2238">
        <v>1031278</v>
      </c>
      <c r="D2238" t="s">
        <v>2142</v>
      </c>
      <c r="E2238">
        <v>24</v>
      </c>
      <c r="F2238">
        <v>12</v>
      </c>
      <c r="G2238">
        <v>0</v>
      </c>
      <c r="H2238">
        <v>0</v>
      </c>
      <c r="I2238" t="s">
        <v>5</v>
      </c>
      <c r="J2238" t="s">
        <v>570</v>
      </c>
      <c r="K2238" t="s">
        <v>1823</v>
      </c>
      <c r="L2238" s="3">
        <v>45841</v>
      </c>
      <c r="M22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38" s="3">
        <v>45838</v>
      </c>
      <c r="O2238" s="5">
        <f>IFERROR((PlanMasine[[#This Row],[Norma]]/PlanMasine[[#This Row],[Q]])*(PlanMasine[[#This Row],[Q]]/SUMIF(C:C,PlanMasine[[#This Row],[RN]],B:B)*PlanMasine[[#This Row],[KPLQ]]),0)</f>
        <v>2</v>
      </c>
      <c r="P2238">
        <v>222910</v>
      </c>
      <c r="Q2238">
        <f>COUNTIF(PROMJENA!A:A,PlanMasine[[#This Row],[KPL]]&amp;"-"&amp;PlanMasine[[#This Row],[RN]])</f>
        <v>0</v>
      </c>
      <c r="R2238">
        <f>IFERROR(INDEX(REDOSLIJED!A:A,MATCH(PlanMasine[[#This Row],[KPL]],REDOSLIJED!B:B,0)),MAX(REDOSLIJED!A:A)+1)</f>
        <v>45</v>
      </c>
      <c r="S2238" s="9">
        <f>SUM($M$2:M2238)</f>
        <v>9.1923611111112429</v>
      </c>
      <c r="T2238" s="3">
        <f>PlanMasine[[#This Row],[Datum SAS]]-1</f>
        <v>45837</v>
      </c>
      <c r="U2238">
        <f>WEEKDAY(PlanMasine[[#This Row],[ZAVRŠETAK MAŠINSKE]],2)</f>
        <v>7</v>
      </c>
      <c r="V2238" s="3">
        <f>IF(WEEKDAY(PlanMasine[[#This Row],[Datum SAS]]-1,2)=7,PlanMasine[[#This Row],[Datum SAS]]-3,PlanMasine[[#This Row],[Datum SAS]]-1)</f>
        <v>45835</v>
      </c>
      <c r="W2238">
        <f>WEEKNUM(PlanMasine[[#This Row],[Column2]],1)</f>
        <v>26</v>
      </c>
    </row>
    <row r="2239" spans="1:23" x14ac:dyDescent="0.25">
      <c r="A2239">
        <v>1031259</v>
      </c>
      <c r="B2239">
        <v>1</v>
      </c>
      <c r="C2239">
        <v>1031284</v>
      </c>
      <c r="D2239" t="s">
        <v>2148</v>
      </c>
      <c r="E2239">
        <v>60</v>
      </c>
      <c r="F2239">
        <v>12</v>
      </c>
      <c r="G2239">
        <v>0</v>
      </c>
      <c r="H2239">
        <v>0</v>
      </c>
      <c r="I2239" t="s">
        <v>5</v>
      </c>
      <c r="J2239" t="s">
        <v>570</v>
      </c>
      <c r="K2239" t="s">
        <v>1823</v>
      </c>
      <c r="L2239" s="3">
        <v>45841</v>
      </c>
      <c r="M22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39" s="3">
        <v>45838</v>
      </c>
      <c r="O2239" s="5">
        <f>IFERROR((PlanMasine[[#This Row],[Norma]]/PlanMasine[[#This Row],[Q]])*(PlanMasine[[#This Row],[Q]]/SUMIF(C:C,PlanMasine[[#This Row],[RN]],B:B)*PlanMasine[[#This Row],[KPLQ]]),0)</f>
        <v>5</v>
      </c>
      <c r="P2239">
        <v>222916</v>
      </c>
      <c r="Q2239">
        <f>COUNTIF(PROMJENA!A:A,PlanMasine[[#This Row],[KPL]]&amp;"-"&amp;PlanMasine[[#This Row],[RN]])</f>
        <v>0</v>
      </c>
      <c r="R2239">
        <f>IFERROR(INDEX(REDOSLIJED!A:A,MATCH(PlanMasine[[#This Row],[KPL]],REDOSLIJED!B:B,0)),MAX(REDOSLIJED!A:A)+1)</f>
        <v>45</v>
      </c>
      <c r="S2239" s="9">
        <f>SUM($M$2:M2239)</f>
        <v>9.1958333333334643</v>
      </c>
      <c r="T2239" s="3">
        <f>PlanMasine[[#This Row],[Datum SAS]]-1</f>
        <v>45837</v>
      </c>
      <c r="U2239">
        <f>WEEKDAY(PlanMasine[[#This Row],[ZAVRŠETAK MAŠINSKE]],2)</f>
        <v>7</v>
      </c>
      <c r="V2239" s="3">
        <f>IF(WEEKDAY(PlanMasine[[#This Row],[Datum SAS]]-1,2)=7,PlanMasine[[#This Row],[Datum SAS]]-3,PlanMasine[[#This Row],[Datum SAS]]-1)</f>
        <v>45835</v>
      </c>
      <c r="W2239">
        <f>WEEKNUM(PlanMasine[[#This Row],[Column2]],1)</f>
        <v>26</v>
      </c>
    </row>
    <row r="2240" spans="1:23" x14ac:dyDescent="0.25">
      <c r="A2240">
        <v>1031259</v>
      </c>
      <c r="B2240">
        <v>1</v>
      </c>
      <c r="C2240">
        <v>1031293</v>
      </c>
      <c r="D2240" t="s">
        <v>2138</v>
      </c>
      <c r="E2240">
        <v>36</v>
      </c>
      <c r="F2240">
        <v>12</v>
      </c>
      <c r="G2240">
        <v>0</v>
      </c>
      <c r="H2240">
        <v>0</v>
      </c>
      <c r="I2240" t="s">
        <v>5</v>
      </c>
      <c r="J2240" t="s">
        <v>570</v>
      </c>
      <c r="K2240" t="s">
        <v>1823</v>
      </c>
      <c r="L2240" s="3">
        <v>45841</v>
      </c>
      <c r="M22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40" s="3">
        <v>45838</v>
      </c>
      <c r="O2240" s="5">
        <f>IFERROR((PlanMasine[[#This Row],[Norma]]/PlanMasine[[#This Row],[Q]])*(PlanMasine[[#This Row],[Q]]/SUMIF(C:C,PlanMasine[[#This Row],[RN]],B:B)*PlanMasine[[#This Row],[KPLQ]]),0)</f>
        <v>3</v>
      </c>
      <c r="P2240">
        <v>222927</v>
      </c>
      <c r="Q2240">
        <f>COUNTIF(PROMJENA!A:A,PlanMasine[[#This Row],[KPL]]&amp;"-"&amp;PlanMasine[[#This Row],[RN]])</f>
        <v>0</v>
      </c>
      <c r="R2240">
        <f>IFERROR(INDEX(REDOSLIJED!A:A,MATCH(PlanMasine[[#This Row],[KPL]],REDOSLIJED!B:B,0)),MAX(REDOSLIJED!A:A)+1)</f>
        <v>45</v>
      </c>
      <c r="S2240" s="9">
        <f>SUM($M$2:M2240)</f>
        <v>9.1979166666667975</v>
      </c>
      <c r="T2240" s="3">
        <f>PlanMasine[[#This Row],[Datum SAS]]-1</f>
        <v>45837</v>
      </c>
      <c r="U2240">
        <f>WEEKDAY(PlanMasine[[#This Row],[ZAVRŠETAK MAŠINSKE]],2)</f>
        <v>7</v>
      </c>
      <c r="V2240" s="3">
        <f>IF(WEEKDAY(PlanMasine[[#This Row],[Datum SAS]]-1,2)=7,PlanMasine[[#This Row],[Datum SAS]]-3,PlanMasine[[#This Row],[Datum SAS]]-1)</f>
        <v>45835</v>
      </c>
      <c r="W2240">
        <f>WEEKNUM(PlanMasine[[#This Row],[Column2]],1)</f>
        <v>26</v>
      </c>
    </row>
    <row r="2241" spans="1:23" x14ac:dyDescent="0.25">
      <c r="A2241">
        <v>1031259</v>
      </c>
      <c r="B2241">
        <v>1</v>
      </c>
      <c r="C2241">
        <v>1031286</v>
      </c>
      <c r="D2241" t="s">
        <v>2140</v>
      </c>
      <c r="E2241">
        <v>48</v>
      </c>
      <c r="F2241">
        <v>12</v>
      </c>
      <c r="G2241">
        <v>0</v>
      </c>
      <c r="H2241">
        <v>0</v>
      </c>
      <c r="I2241" t="s">
        <v>5</v>
      </c>
      <c r="J2241" t="s">
        <v>570</v>
      </c>
      <c r="K2241" t="s">
        <v>1823</v>
      </c>
      <c r="L2241" s="3">
        <v>45841</v>
      </c>
      <c r="M22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241" s="3">
        <v>45838</v>
      </c>
      <c r="O2241" s="5">
        <f>IFERROR((PlanMasine[[#This Row],[Norma]]/PlanMasine[[#This Row],[Q]])*(PlanMasine[[#This Row],[Q]]/SUMIF(C:C,PlanMasine[[#This Row],[RN]],B:B)*PlanMasine[[#This Row],[KPLQ]]),0)</f>
        <v>4</v>
      </c>
      <c r="P2241">
        <v>222918</v>
      </c>
      <c r="Q2241">
        <f>COUNTIF(PROMJENA!A:A,PlanMasine[[#This Row],[KPL]]&amp;"-"&amp;PlanMasine[[#This Row],[RN]])</f>
        <v>0</v>
      </c>
      <c r="R2241">
        <f>IFERROR(INDEX(REDOSLIJED!A:A,MATCH(PlanMasine[[#This Row],[KPL]],REDOSLIJED!B:B,0)),MAX(REDOSLIJED!A:A)+1)</f>
        <v>45</v>
      </c>
      <c r="S2241" s="9">
        <f>SUM($M$2:M2241)</f>
        <v>9.2006944444445757</v>
      </c>
      <c r="T2241" s="3">
        <f>PlanMasine[[#This Row],[Datum SAS]]-1</f>
        <v>45837</v>
      </c>
      <c r="U2241">
        <f>WEEKDAY(PlanMasine[[#This Row],[ZAVRŠETAK MAŠINSKE]],2)</f>
        <v>7</v>
      </c>
      <c r="V2241" s="3">
        <f>IF(WEEKDAY(PlanMasine[[#This Row],[Datum SAS]]-1,2)=7,PlanMasine[[#This Row],[Datum SAS]]-3,PlanMasine[[#This Row],[Datum SAS]]-1)</f>
        <v>45835</v>
      </c>
      <c r="W2241">
        <f>WEEKNUM(PlanMasine[[#This Row],[Column2]],1)</f>
        <v>26</v>
      </c>
    </row>
    <row r="2242" spans="1:23" x14ac:dyDescent="0.25">
      <c r="A2242">
        <v>1031259</v>
      </c>
      <c r="B2242">
        <v>1</v>
      </c>
      <c r="C2242">
        <v>1031291</v>
      </c>
      <c r="D2242" t="s">
        <v>2149</v>
      </c>
      <c r="E2242">
        <v>84</v>
      </c>
      <c r="F2242">
        <v>12</v>
      </c>
      <c r="G2242">
        <v>0</v>
      </c>
      <c r="H2242">
        <v>0</v>
      </c>
      <c r="I2242" t="s">
        <v>5</v>
      </c>
      <c r="J2242" t="s">
        <v>570</v>
      </c>
      <c r="K2242" t="s">
        <v>1823</v>
      </c>
      <c r="L2242" s="3">
        <v>45841</v>
      </c>
      <c r="M22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42" s="3">
        <v>45838</v>
      </c>
      <c r="O2242" s="5">
        <f>IFERROR((PlanMasine[[#This Row],[Norma]]/PlanMasine[[#This Row],[Q]])*(PlanMasine[[#This Row],[Q]]/SUMIF(C:C,PlanMasine[[#This Row],[RN]],B:B)*PlanMasine[[#This Row],[KPLQ]]),0)</f>
        <v>7</v>
      </c>
      <c r="P2242">
        <v>222923</v>
      </c>
      <c r="Q2242">
        <f>COUNTIF(PROMJENA!A:A,PlanMasine[[#This Row],[KPL]]&amp;"-"&amp;PlanMasine[[#This Row],[RN]])</f>
        <v>0</v>
      </c>
      <c r="R2242">
        <f>IFERROR(INDEX(REDOSLIJED!A:A,MATCH(PlanMasine[[#This Row],[KPL]],REDOSLIJED!B:B,0)),MAX(REDOSLIJED!A:A)+1)</f>
        <v>45</v>
      </c>
      <c r="S2242" s="9">
        <f>SUM($M$2:M2242)</f>
        <v>9.2055555555556872</v>
      </c>
      <c r="T2242" s="3">
        <f>PlanMasine[[#This Row],[Datum SAS]]-1</f>
        <v>45837</v>
      </c>
      <c r="U2242">
        <f>WEEKDAY(PlanMasine[[#This Row],[ZAVRŠETAK MAŠINSKE]],2)</f>
        <v>7</v>
      </c>
      <c r="V2242" s="3">
        <f>IF(WEEKDAY(PlanMasine[[#This Row],[Datum SAS]]-1,2)=7,PlanMasine[[#This Row],[Datum SAS]]-3,PlanMasine[[#This Row],[Datum SAS]]-1)</f>
        <v>45835</v>
      </c>
      <c r="W2242">
        <f>WEEKNUM(PlanMasine[[#This Row],[Column2]],1)</f>
        <v>26</v>
      </c>
    </row>
    <row r="2243" spans="1:23" x14ac:dyDescent="0.25">
      <c r="A2243">
        <v>1031259</v>
      </c>
      <c r="B2243">
        <v>1</v>
      </c>
      <c r="C2243">
        <v>1031294</v>
      </c>
      <c r="D2243" t="s">
        <v>2146</v>
      </c>
      <c r="E2243">
        <v>36</v>
      </c>
      <c r="F2243">
        <v>12</v>
      </c>
      <c r="G2243">
        <v>0</v>
      </c>
      <c r="H2243">
        <v>0</v>
      </c>
      <c r="I2243" t="s">
        <v>5</v>
      </c>
      <c r="J2243" t="s">
        <v>570</v>
      </c>
      <c r="K2243" t="s">
        <v>1823</v>
      </c>
      <c r="L2243" s="3">
        <v>45841</v>
      </c>
      <c r="M22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43" s="3">
        <v>45838</v>
      </c>
      <c r="O2243" s="5">
        <f>IFERROR((PlanMasine[[#This Row],[Norma]]/PlanMasine[[#This Row],[Q]])*(PlanMasine[[#This Row],[Q]]/SUMIF(C:C,PlanMasine[[#This Row],[RN]],B:B)*PlanMasine[[#This Row],[KPLQ]]),0)</f>
        <v>3</v>
      </c>
      <c r="P2243">
        <v>222931</v>
      </c>
      <c r="Q2243">
        <f>COUNTIF(PROMJENA!A:A,PlanMasine[[#This Row],[KPL]]&amp;"-"&amp;PlanMasine[[#This Row],[RN]])</f>
        <v>0</v>
      </c>
      <c r="R2243">
        <f>IFERROR(INDEX(REDOSLIJED!A:A,MATCH(PlanMasine[[#This Row],[KPL]],REDOSLIJED!B:B,0)),MAX(REDOSLIJED!A:A)+1)</f>
        <v>45</v>
      </c>
      <c r="S2243" s="9">
        <f>SUM($M$2:M2243)</f>
        <v>9.2076388888890204</v>
      </c>
      <c r="T2243" s="3">
        <f>PlanMasine[[#This Row],[Datum SAS]]-1</f>
        <v>45837</v>
      </c>
      <c r="U2243">
        <f>WEEKDAY(PlanMasine[[#This Row],[ZAVRŠETAK MAŠINSKE]],2)</f>
        <v>7</v>
      </c>
      <c r="V2243" s="3">
        <f>IF(WEEKDAY(PlanMasine[[#This Row],[Datum SAS]]-1,2)=7,PlanMasine[[#This Row],[Datum SAS]]-3,PlanMasine[[#This Row],[Datum SAS]]-1)</f>
        <v>45835</v>
      </c>
      <c r="W2243">
        <f>WEEKNUM(PlanMasine[[#This Row],[Column2]],1)</f>
        <v>26</v>
      </c>
    </row>
    <row r="2244" spans="1:23" x14ac:dyDescent="0.25">
      <c r="A2244">
        <v>1031259</v>
      </c>
      <c r="B2244">
        <v>1</v>
      </c>
      <c r="C2244">
        <v>1031285</v>
      </c>
      <c r="D2244" t="s">
        <v>2139</v>
      </c>
      <c r="E2244">
        <v>24</v>
      </c>
      <c r="F2244">
        <v>12</v>
      </c>
      <c r="G2244">
        <v>0</v>
      </c>
      <c r="H2244">
        <v>0</v>
      </c>
      <c r="I2244" t="s">
        <v>5</v>
      </c>
      <c r="J2244" t="s">
        <v>570</v>
      </c>
      <c r="K2244" t="s">
        <v>1823</v>
      </c>
      <c r="L2244" s="3">
        <v>45841</v>
      </c>
      <c r="M22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44" s="3">
        <v>45838</v>
      </c>
      <c r="O2244" s="5">
        <f>IFERROR((PlanMasine[[#This Row],[Norma]]/PlanMasine[[#This Row],[Q]])*(PlanMasine[[#This Row],[Q]]/SUMIF(C:C,PlanMasine[[#This Row],[RN]],B:B)*PlanMasine[[#This Row],[KPLQ]]),0)</f>
        <v>2</v>
      </c>
      <c r="P2244">
        <v>222917</v>
      </c>
      <c r="Q2244">
        <f>COUNTIF(PROMJENA!A:A,PlanMasine[[#This Row],[KPL]]&amp;"-"&amp;PlanMasine[[#This Row],[RN]])</f>
        <v>0</v>
      </c>
      <c r="R2244">
        <f>IFERROR(INDEX(REDOSLIJED!A:A,MATCH(PlanMasine[[#This Row],[KPL]],REDOSLIJED!B:B,0)),MAX(REDOSLIJED!A:A)+1)</f>
        <v>45</v>
      </c>
      <c r="S2244" s="9">
        <f>SUM($M$2:M2244)</f>
        <v>9.2090277777779086</v>
      </c>
      <c r="T2244" s="3">
        <f>PlanMasine[[#This Row],[Datum SAS]]-1</f>
        <v>45837</v>
      </c>
      <c r="U2244">
        <f>WEEKDAY(PlanMasine[[#This Row],[ZAVRŠETAK MAŠINSKE]],2)</f>
        <v>7</v>
      </c>
      <c r="V2244" s="3">
        <f>IF(WEEKDAY(PlanMasine[[#This Row],[Datum SAS]]-1,2)=7,PlanMasine[[#This Row],[Datum SAS]]-3,PlanMasine[[#This Row],[Datum SAS]]-1)</f>
        <v>45835</v>
      </c>
      <c r="W2244">
        <f>WEEKNUM(PlanMasine[[#This Row],[Column2]],1)</f>
        <v>26</v>
      </c>
    </row>
    <row r="2245" spans="1:23" x14ac:dyDescent="0.25">
      <c r="A2245">
        <v>1031259</v>
      </c>
      <c r="B2245">
        <v>1</v>
      </c>
      <c r="C2245">
        <v>1031277</v>
      </c>
      <c r="D2245" t="s">
        <v>1822</v>
      </c>
      <c r="E2245">
        <v>36</v>
      </c>
      <c r="F2245">
        <v>12</v>
      </c>
      <c r="G2245">
        <v>0</v>
      </c>
      <c r="H2245">
        <v>0</v>
      </c>
      <c r="I2245" t="s">
        <v>5</v>
      </c>
      <c r="J2245" t="s">
        <v>570</v>
      </c>
      <c r="K2245" t="s">
        <v>1823</v>
      </c>
      <c r="L2245" s="3">
        <v>45841</v>
      </c>
      <c r="M22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45" s="3">
        <v>45838</v>
      </c>
      <c r="O2245" s="5">
        <f>IFERROR((PlanMasine[[#This Row],[Norma]]/PlanMasine[[#This Row],[Q]])*(PlanMasine[[#This Row],[Q]]/SUMIF(C:C,PlanMasine[[#This Row],[RN]],B:B)*PlanMasine[[#This Row],[KPLQ]]),0)</f>
        <v>3</v>
      </c>
      <c r="P2245">
        <v>222909</v>
      </c>
      <c r="Q2245">
        <f>COUNTIF(PROMJENA!A:A,PlanMasine[[#This Row],[KPL]]&amp;"-"&amp;PlanMasine[[#This Row],[RN]])</f>
        <v>0</v>
      </c>
      <c r="R2245">
        <f>IFERROR(INDEX(REDOSLIJED!A:A,MATCH(PlanMasine[[#This Row],[KPL]],REDOSLIJED!B:B,0)),MAX(REDOSLIJED!A:A)+1)</f>
        <v>45</v>
      </c>
      <c r="S2245" s="9">
        <f>SUM($M$2:M2245)</f>
        <v>9.2111111111112418</v>
      </c>
      <c r="T2245" s="3">
        <f>PlanMasine[[#This Row],[Datum SAS]]-1</f>
        <v>45837</v>
      </c>
      <c r="U2245">
        <f>WEEKDAY(PlanMasine[[#This Row],[ZAVRŠETAK MAŠINSKE]],2)</f>
        <v>7</v>
      </c>
      <c r="V2245" s="3">
        <f>IF(WEEKDAY(PlanMasine[[#This Row],[Datum SAS]]-1,2)=7,PlanMasine[[#This Row],[Datum SAS]]-3,PlanMasine[[#This Row],[Datum SAS]]-1)</f>
        <v>45835</v>
      </c>
      <c r="W2245">
        <f>WEEKNUM(PlanMasine[[#This Row],[Column2]],1)</f>
        <v>26</v>
      </c>
    </row>
    <row r="2246" spans="1:23" x14ac:dyDescent="0.25">
      <c r="A2246">
        <v>1031259</v>
      </c>
      <c r="B2246">
        <v>1</v>
      </c>
      <c r="C2246">
        <v>1031275</v>
      </c>
      <c r="D2246" t="s">
        <v>2145</v>
      </c>
      <c r="E2246">
        <v>24</v>
      </c>
      <c r="F2246">
        <v>12</v>
      </c>
      <c r="G2246">
        <v>0</v>
      </c>
      <c r="H2246">
        <v>0</v>
      </c>
      <c r="I2246" t="s">
        <v>5</v>
      </c>
      <c r="J2246" t="s">
        <v>570</v>
      </c>
      <c r="K2246" t="s">
        <v>1823</v>
      </c>
      <c r="L2246" s="3">
        <v>45841</v>
      </c>
      <c r="M22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46" s="3">
        <v>45838</v>
      </c>
      <c r="O2246" s="5">
        <f>IFERROR((PlanMasine[[#This Row],[Norma]]/PlanMasine[[#This Row],[Q]])*(PlanMasine[[#This Row],[Q]]/SUMIF(C:C,PlanMasine[[#This Row],[RN]],B:B)*PlanMasine[[#This Row],[KPLQ]]),0)</f>
        <v>2</v>
      </c>
      <c r="P2246">
        <v>222907</v>
      </c>
      <c r="Q2246">
        <f>COUNTIF(PROMJENA!A:A,PlanMasine[[#This Row],[KPL]]&amp;"-"&amp;PlanMasine[[#This Row],[RN]])</f>
        <v>0</v>
      </c>
      <c r="R2246">
        <f>IFERROR(INDEX(REDOSLIJED!A:A,MATCH(PlanMasine[[#This Row],[KPL]],REDOSLIJED!B:B,0)),MAX(REDOSLIJED!A:A)+1)</f>
        <v>45</v>
      </c>
      <c r="S2246" s="9">
        <f>SUM($M$2:M2246)</f>
        <v>9.21250000000013</v>
      </c>
      <c r="T2246" s="3">
        <f>PlanMasine[[#This Row],[Datum SAS]]-1</f>
        <v>45837</v>
      </c>
      <c r="U2246">
        <f>WEEKDAY(PlanMasine[[#This Row],[ZAVRŠETAK MAŠINSKE]],2)</f>
        <v>7</v>
      </c>
      <c r="V2246" s="3">
        <f>IF(WEEKDAY(PlanMasine[[#This Row],[Datum SAS]]-1,2)=7,PlanMasine[[#This Row],[Datum SAS]]-3,PlanMasine[[#This Row],[Datum SAS]]-1)</f>
        <v>45835</v>
      </c>
      <c r="W2246">
        <f>WEEKNUM(PlanMasine[[#This Row],[Column2]],1)</f>
        <v>26</v>
      </c>
    </row>
    <row r="2247" spans="1:23" x14ac:dyDescent="0.25">
      <c r="A2247">
        <v>1031259</v>
      </c>
      <c r="B2247">
        <v>1</v>
      </c>
      <c r="C2247">
        <v>1031289</v>
      </c>
      <c r="D2247" t="s">
        <v>2147</v>
      </c>
      <c r="E2247">
        <v>60</v>
      </c>
      <c r="F2247">
        <v>12</v>
      </c>
      <c r="G2247">
        <v>0</v>
      </c>
      <c r="H2247">
        <v>0</v>
      </c>
      <c r="I2247" t="s">
        <v>5</v>
      </c>
      <c r="J2247" t="s">
        <v>570</v>
      </c>
      <c r="K2247" t="s">
        <v>1823</v>
      </c>
      <c r="L2247" s="3">
        <v>45841</v>
      </c>
      <c r="M22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47" s="3">
        <v>45838</v>
      </c>
      <c r="O2247" s="5">
        <f>IFERROR((PlanMasine[[#This Row],[Norma]]/PlanMasine[[#This Row],[Q]])*(PlanMasine[[#This Row],[Q]]/SUMIF(C:C,PlanMasine[[#This Row],[RN]],B:B)*PlanMasine[[#This Row],[KPLQ]]),0)</f>
        <v>5</v>
      </c>
      <c r="P2247">
        <v>222921</v>
      </c>
      <c r="Q2247">
        <f>COUNTIF(PROMJENA!A:A,PlanMasine[[#This Row],[KPL]]&amp;"-"&amp;PlanMasine[[#This Row],[RN]])</f>
        <v>0</v>
      </c>
      <c r="R2247">
        <f>IFERROR(INDEX(REDOSLIJED!A:A,MATCH(PlanMasine[[#This Row],[KPL]],REDOSLIJED!B:B,0)),MAX(REDOSLIJED!A:A)+1)</f>
        <v>45</v>
      </c>
      <c r="S2247" s="9">
        <f>SUM($M$2:M2247)</f>
        <v>9.2159722222223515</v>
      </c>
      <c r="T2247" s="3">
        <f>PlanMasine[[#This Row],[Datum SAS]]-1</f>
        <v>45837</v>
      </c>
      <c r="U2247">
        <f>WEEKDAY(PlanMasine[[#This Row],[ZAVRŠETAK MAŠINSKE]],2)</f>
        <v>7</v>
      </c>
      <c r="V2247" s="3">
        <f>IF(WEEKDAY(PlanMasine[[#This Row],[Datum SAS]]-1,2)=7,PlanMasine[[#This Row],[Datum SAS]]-3,PlanMasine[[#This Row],[Datum SAS]]-1)</f>
        <v>45835</v>
      </c>
      <c r="W2247">
        <f>WEEKNUM(PlanMasine[[#This Row],[Column2]],1)</f>
        <v>26</v>
      </c>
    </row>
    <row r="2248" spans="1:23" x14ac:dyDescent="0.25">
      <c r="A2248">
        <v>1031259</v>
      </c>
      <c r="B2248">
        <v>1</v>
      </c>
      <c r="C2248">
        <v>1031283</v>
      </c>
      <c r="D2248" t="s">
        <v>2143</v>
      </c>
      <c r="E2248">
        <v>36</v>
      </c>
      <c r="F2248">
        <v>12</v>
      </c>
      <c r="G2248">
        <v>0</v>
      </c>
      <c r="H2248">
        <v>0</v>
      </c>
      <c r="I2248" t="s">
        <v>5</v>
      </c>
      <c r="J2248" t="s">
        <v>570</v>
      </c>
      <c r="K2248" t="s">
        <v>1823</v>
      </c>
      <c r="L2248" s="3">
        <v>45841</v>
      </c>
      <c r="M22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48" s="3">
        <v>45838</v>
      </c>
      <c r="O2248" s="5">
        <f>IFERROR((PlanMasine[[#This Row],[Norma]]/PlanMasine[[#This Row],[Q]])*(PlanMasine[[#This Row],[Q]]/SUMIF(C:C,PlanMasine[[#This Row],[RN]],B:B)*PlanMasine[[#This Row],[KPLQ]]),0)</f>
        <v>3</v>
      </c>
      <c r="P2248">
        <v>222915</v>
      </c>
      <c r="Q2248">
        <f>COUNTIF(PROMJENA!A:A,PlanMasine[[#This Row],[KPL]]&amp;"-"&amp;PlanMasine[[#This Row],[RN]])</f>
        <v>0</v>
      </c>
      <c r="R2248">
        <f>IFERROR(INDEX(REDOSLIJED!A:A,MATCH(PlanMasine[[#This Row],[KPL]],REDOSLIJED!B:B,0)),MAX(REDOSLIJED!A:A)+1)</f>
        <v>45</v>
      </c>
      <c r="S2248" s="9">
        <f>SUM($M$2:M2248)</f>
        <v>9.2180555555556847</v>
      </c>
      <c r="T2248" s="3">
        <f>PlanMasine[[#This Row],[Datum SAS]]-1</f>
        <v>45837</v>
      </c>
      <c r="U2248">
        <f>WEEKDAY(PlanMasine[[#This Row],[ZAVRŠETAK MAŠINSKE]],2)</f>
        <v>7</v>
      </c>
      <c r="V2248" s="3">
        <f>IF(WEEKDAY(PlanMasine[[#This Row],[Datum SAS]]-1,2)=7,PlanMasine[[#This Row],[Datum SAS]]-3,PlanMasine[[#This Row],[Datum SAS]]-1)</f>
        <v>45835</v>
      </c>
      <c r="W2248">
        <f>WEEKNUM(PlanMasine[[#This Row],[Column2]],1)</f>
        <v>26</v>
      </c>
    </row>
    <row r="2249" spans="1:23" x14ac:dyDescent="0.25">
      <c r="A2249">
        <v>1031259</v>
      </c>
      <c r="B2249">
        <v>1</v>
      </c>
      <c r="C2249">
        <v>1031292</v>
      </c>
      <c r="D2249" t="s">
        <v>1825</v>
      </c>
      <c r="E2249">
        <v>36</v>
      </c>
      <c r="F2249">
        <v>12</v>
      </c>
      <c r="G2249">
        <v>0</v>
      </c>
      <c r="H2249">
        <v>0</v>
      </c>
      <c r="I2249" t="s">
        <v>5</v>
      </c>
      <c r="J2249" t="s">
        <v>570</v>
      </c>
      <c r="K2249" t="s">
        <v>1823</v>
      </c>
      <c r="L2249" s="3">
        <v>45841</v>
      </c>
      <c r="M22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49" s="3">
        <v>45838</v>
      </c>
      <c r="O2249" s="5">
        <f>IFERROR((PlanMasine[[#This Row],[Norma]]/PlanMasine[[#This Row],[Q]])*(PlanMasine[[#This Row],[Q]]/SUMIF(C:C,PlanMasine[[#This Row],[RN]],B:B)*PlanMasine[[#This Row],[KPLQ]]),0)</f>
        <v>3</v>
      </c>
      <c r="P2249">
        <v>222926</v>
      </c>
      <c r="Q2249">
        <f>COUNTIF(PROMJENA!A:A,PlanMasine[[#This Row],[KPL]]&amp;"-"&amp;PlanMasine[[#This Row],[RN]])</f>
        <v>0</v>
      </c>
      <c r="R2249">
        <f>IFERROR(INDEX(REDOSLIJED!A:A,MATCH(PlanMasine[[#This Row],[KPL]],REDOSLIJED!B:B,0)),MAX(REDOSLIJED!A:A)+1)</f>
        <v>45</v>
      </c>
      <c r="S2249" s="9">
        <f>SUM($M$2:M2249)</f>
        <v>9.2201388888890179</v>
      </c>
      <c r="T2249" s="3">
        <f>PlanMasine[[#This Row],[Datum SAS]]-1</f>
        <v>45837</v>
      </c>
      <c r="U2249">
        <f>WEEKDAY(PlanMasine[[#This Row],[ZAVRŠETAK MAŠINSKE]],2)</f>
        <v>7</v>
      </c>
      <c r="V2249" s="3">
        <f>IF(WEEKDAY(PlanMasine[[#This Row],[Datum SAS]]-1,2)=7,PlanMasine[[#This Row],[Datum SAS]]-3,PlanMasine[[#This Row],[Datum SAS]]-1)</f>
        <v>45835</v>
      </c>
      <c r="W2249">
        <f>WEEKNUM(PlanMasine[[#This Row],[Column2]],1)</f>
        <v>26</v>
      </c>
    </row>
    <row r="2250" spans="1:23" x14ac:dyDescent="0.25">
      <c r="A2250">
        <v>1031259</v>
      </c>
      <c r="B2250">
        <v>1</v>
      </c>
      <c r="C2250">
        <v>1031297</v>
      </c>
      <c r="D2250" t="s">
        <v>2141</v>
      </c>
      <c r="E2250">
        <v>24</v>
      </c>
      <c r="F2250">
        <v>12</v>
      </c>
      <c r="G2250">
        <v>0</v>
      </c>
      <c r="H2250">
        <v>0</v>
      </c>
      <c r="I2250" t="s">
        <v>5</v>
      </c>
      <c r="J2250" t="s">
        <v>570</v>
      </c>
      <c r="K2250" t="s">
        <v>1823</v>
      </c>
      <c r="L2250" s="3">
        <v>45841</v>
      </c>
      <c r="M22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50" s="3">
        <v>45838</v>
      </c>
      <c r="O2250" s="5">
        <f>IFERROR((PlanMasine[[#This Row],[Norma]]/PlanMasine[[#This Row],[Q]])*(PlanMasine[[#This Row],[Q]]/SUMIF(C:C,PlanMasine[[#This Row],[RN]],B:B)*PlanMasine[[#This Row],[KPLQ]]),0)</f>
        <v>2</v>
      </c>
      <c r="P2250">
        <v>222934</v>
      </c>
      <c r="Q2250">
        <f>COUNTIF(PROMJENA!A:A,PlanMasine[[#This Row],[KPL]]&amp;"-"&amp;PlanMasine[[#This Row],[RN]])</f>
        <v>0</v>
      </c>
      <c r="R2250">
        <f>IFERROR(INDEX(REDOSLIJED!A:A,MATCH(PlanMasine[[#This Row],[KPL]],REDOSLIJED!B:B,0)),MAX(REDOSLIJED!A:A)+1)</f>
        <v>45</v>
      </c>
      <c r="S2250" s="9">
        <f>SUM($M$2:M2250)</f>
        <v>9.2215277777779061</v>
      </c>
      <c r="T2250" s="3">
        <f>PlanMasine[[#This Row],[Datum SAS]]-1</f>
        <v>45837</v>
      </c>
      <c r="U2250">
        <f>WEEKDAY(PlanMasine[[#This Row],[ZAVRŠETAK MAŠINSKE]],2)</f>
        <v>7</v>
      </c>
      <c r="V2250" s="3">
        <f>IF(WEEKDAY(PlanMasine[[#This Row],[Datum SAS]]-1,2)=7,PlanMasine[[#This Row],[Datum SAS]]-3,PlanMasine[[#This Row],[Datum SAS]]-1)</f>
        <v>45835</v>
      </c>
      <c r="W2250">
        <f>WEEKNUM(PlanMasine[[#This Row],[Column2]],1)</f>
        <v>26</v>
      </c>
    </row>
    <row r="2251" spans="1:23" x14ac:dyDescent="0.25">
      <c r="A2251">
        <v>1031259</v>
      </c>
      <c r="B2251">
        <v>1</v>
      </c>
      <c r="C2251">
        <v>1031287</v>
      </c>
      <c r="D2251" t="s">
        <v>2144</v>
      </c>
      <c r="E2251">
        <v>24</v>
      </c>
      <c r="F2251">
        <v>12</v>
      </c>
      <c r="G2251">
        <v>0</v>
      </c>
      <c r="H2251">
        <v>0</v>
      </c>
      <c r="I2251" t="s">
        <v>5</v>
      </c>
      <c r="J2251" t="s">
        <v>570</v>
      </c>
      <c r="K2251" t="s">
        <v>1823</v>
      </c>
      <c r="L2251" s="3">
        <v>45841</v>
      </c>
      <c r="M22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51" s="3">
        <v>45838</v>
      </c>
      <c r="O2251" s="5">
        <f>IFERROR((PlanMasine[[#This Row],[Norma]]/PlanMasine[[#This Row],[Q]])*(PlanMasine[[#This Row],[Q]]/SUMIF(C:C,PlanMasine[[#This Row],[RN]],B:B)*PlanMasine[[#This Row],[KPLQ]]),0)</f>
        <v>2</v>
      </c>
      <c r="P2251">
        <v>222919</v>
      </c>
      <c r="Q2251">
        <f>COUNTIF(PROMJENA!A:A,PlanMasine[[#This Row],[KPL]]&amp;"-"&amp;PlanMasine[[#This Row],[RN]])</f>
        <v>0</v>
      </c>
      <c r="R2251">
        <f>IFERROR(INDEX(REDOSLIJED!A:A,MATCH(PlanMasine[[#This Row],[KPL]],REDOSLIJED!B:B,0)),MAX(REDOSLIJED!A:A)+1)</f>
        <v>45</v>
      </c>
      <c r="S2251" s="9">
        <f>SUM($M$2:M2251)</f>
        <v>9.2229166666667943</v>
      </c>
      <c r="T2251" s="3">
        <f>PlanMasine[[#This Row],[Datum SAS]]-1</f>
        <v>45837</v>
      </c>
      <c r="U2251">
        <f>WEEKDAY(PlanMasine[[#This Row],[ZAVRŠETAK MAŠINSKE]],2)</f>
        <v>7</v>
      </c>
      <c r="V2251" s="3">
        <f>IF(WEEKDAY(PlanMasine[[#This Row],[Datum SAS]]-1,2)=7,PlanMasine[[#This Row],[Datum SAS]]-3,PlanMasine[[#This Row],[Datum SAS]]-1)</f>
        <v>45835</v>
      </c>
      <c r="W2251">
        <f>WEEKNUM(PlanMasine[[#This Row],[Column2]],1)</f>
        <v>26</v>
      </c>
    </row>
    <row r="2252" spans="1:23" x14ac:dyDescent="0.25">
      <c r="A2252">
        <v>1031260</v>
      </c>
      <c r="B2252">
        <v>1</v>
      </c>
      <c r="C2252">
        <v>1031287</v>
      </c>
      <c r="D2252" t="s">
        <v>2144</v>
      </c>
      <c r="E2252">
        <v>24</v>
      </c>
      <c r="F2252">
        <v>12</v>
      </c>
      <c r="G2252">
        <v>0</v>
      </c>
      <c r="H2252">
        <v>0</v>
      </c>
      <c r="I2252" t="s">
        <v>5</v>
      </c>
      <c r="J2252" t="s">
        <v>570</v>
      </c>
      <c r="K2252" t="s">
        <v>1823</v>
      </c>
      <c r="L2252" s="3">
        <v>45841</v>
      </c>
      <c r="M22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52" s="3">
        <v>45838</v>
      </c>
      <c r="O2252" s="5">
        <f>IFERROR((PlanMasine[[#This Row],[Norma]]/PlanMasine[[#This Row],[Q]])*(PlanMasine[[#This Row],[Q]]/SUMIF(C:C,PlanMasine[[#This Row],[RN]],B:B)*PlanMasine[[#This Row],[KPLQ]]),0)</f>
        <v>2</v>
      </c>
      <c r="P2252">
        <v>222919</v>
      </c>
      <c r="Q2252">
        <f>COUNTIF(PROMJENA!A:A,PlanMasine[[#This Row],[KPL]]&amp;"-"&amp;PlanMasine[[#This Row],[RN]])</f>
        <v>0</v>
      </c>
      <c r="R2252">
        <f>IFERROR(INDEX(REDOSLIJED!A:A,MATCH(PlanMasine[[#This Row],[KPL]],REDOSLIJED!B:B,0)),MAX(REDOSLIJED!A:A)+1)</f>
        <v>45</v>
      </c>
      <c r="S2252" s="9">
        <f>SUM($M$2:M2252)</f>
        <v>9.2243055555556825</v>
      </c>
      <c r="T2252" s="3">
        <f>PlanMasine[[#This Row],[Datum SAS]]-1</f>
        <v>45837</v>
      </c>
      <c r="U2252">
        <f>WEEKDAY(PlanMasine[[#This Row],[ZAVRŠETAK MAŠINSKE]],2)</f>
        <v>7</v>
      </c>
      <c r="V2252" s="3">
        <f>IF(WEEKDAY(PlanMasine[[#This Row],[Datum SAS]]-1,2)=7,PlanMasine[[#This Row],[Datum SAS]]-3,PlanMasine[[#This Row],[Datum SAS]]-1)</f>
        <v>45835</v>
      </c>
      <c r="W2252">
        <f>WEEKNUM(PlanMasine[[#This Row],[Column2]],1)</f>
        <v>26</v>
      </c>
    </row>
    <row r="2253" spans="1:23" x14ac:dyDescent="0.25">
      <c r="A2253">
        <v>1031260</v>
      </c>
      <c r="B2253">
        <v>1</v>
      </c>
      <c r="C2253">
        <v>1031278</v>
      </c>
      <c r="D2253" t="s">
        <v>2142</v>
      </c>
      <c r="E2253">
        <v>24</v>
      </c>
      <c r="F2253">
        <v>12</v>
      </c>
      <c r="G2253">
        <v>0</v>
      </c>
      <c r="H2253">
        <v>0</v>
      </c>
      <c r="I2253" t="s">
        <v>5</v>
      </c>
      <c r="J2253" t="s">
        <v>570</v>
      </c>
      <c r="K2253" t="s">
        <v>1823</v>
      </c>
      <c r="L2253" s="3">
        <v>45841</v>
      </c>
      <c r="M22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53" s="3">
        <v>45838</v>
      </c>
      <c r="O2253" s="5">
        <f>IFERROR((PlanMasine[[#This Row],[Norma]]/PlanMasine[[#This Row],[Q]])*(PlanMasine[[#This Row],[Q]]/SUMIF(C:C,PlanMasine[[#This Row],[RN]],B:B)*PlanMasine[[#This Row],[KPLQ]]),0)</f>
        <v>2</v>
      </c>
      <c r="P2253">
        <v>222910</v>
      </c>
      <c r="Q2253">
        <f>COUNTIF(PROMJENA!A:A,PlanMasine[[#This Row],[KPL]]&amp;"-"&amp;PlanMasine[[#This Row],[RN]])</f>
        <v>0</v>
      </c>
      <c r="R2253">
        <f>IFERROR(INDEX(REDOSLIJED!A:A,MATCH(PlanMasine[[#This Row],[KPL]],REDOSLIJED!B:B,0)),MAX(REDOSLIJED!A:A)+1)</f>
        <v>45</v>
      </c>
      <c r="S2253" s="9">
        <f>SUM($M$2:M2253)</f>
        <v>9.2256944444445708</v>
      </c>
      <c r="T2253" s="3">
        <f>PlanMasine[[#This Row],[Datum SAS]]-1</f>
        <v>45837</v>
      </c>
      <c r="U2253">
        <f>WEEKDAY(PlanMasine[[#This Row],[ZAVRŠETAK MAŠINSKE]],2)</f>
        <v>7</v>
      </c>
      <c r="V2253" s="3">
        <f>IF(WEEKDAY(PlanMasine[[#This Row],[Datum SAS]]-1,2)=7,PlanMasine[[#This Row],[Datum SAS]]-3,PlanMasine[[#This Row],[Datum SAS]]-1)</f>
        <v>45835</v>
      </c>
      <c r="W2253">
        <f>WEEKNUM(PlanMasine[[#This Row],[Column2]],1)</f>
        <v>26</v>
      </c>
    </row>
    <row r="2254" spans="1:23" x14ac:dyDescent="0.25">
      <c r="A2254">
        <v>1031260</v>
      </c>
      <c r="B2254">
        <v>1</v>
      </c>
      <c r="C2254">
        <v>1031288</v>
      </c>
      <c r="D2254" t="s">
        <v>1824</v>
      </c>
      <c r="E2254">
        <v>36</v>
      </c>
      <c r="F2254">
        <v>12</v>
      </c>
      <c r="G2254">
        <v>0</v>
      </c>
      <c r="H2254">
        <v>0</v>
      </c>
      <c r="I2254" t="s">
        <v>5</v>
      </c>
      <c r="J2254" t="s">
        <v>570</v>
      </c>
      <c r="K2254" t="s">
        <v>1823</v>
      </c>
      <c r="L2254" s="3">
        <v>45841</v>
      </c>
      <c r="M22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54" s="3">
        <v>45838</v>
      </c>
      <c r="O2254" s="5">
        <f>IFERROR((PlanMasine[[#This Row],[Norma]]/PlanMasine[[#This Row],[Q]])*(PlanMasine[[#This Row],[Q]]/SUMIF(C:C,PlanMasine[[#This Row],[RN]],B:B)*PlanMasine[[#This Row],[KPLQ]]),0)</f>
        <v>3</v>
      </c>
      <c r="P2254">
        <v>222920</v>
      </c>
      <c r="Q2254">
        <f>COUNTIF(PROMJENA!A:A,PlanMasine[[#This Row],[KPL]]&amp;"-"&amp;PlanMasine[[#This Row],[RN]])</f>
        <v>0</v>
      </c>
      <c r="R2254">
        <f>IFERROR(INDEX(REDOSLIJED!A:A,MATCH(PlanMasine[[#This Row],[KPL]],REDOSLIJED!B:B,0)),MAX(REDOSLIJED!A:A)+1)</f>
        <v>45</v>
      </c>
      <c r="S2254" s="9">
        <f>SUM($M$2:M2254)</f>
        <v>9.227777777777904</v>
      </c>
      <c r="T2254" s="3">
        <f>PlanMasine[[#This Row],[Datum SAS]]-1</f>
        <v>45837</v>
      </c>
      <c r="U2254">
        <f>WEEKDAY(PlanMasine[[#This Row],[ZAVRŠETAK MAŠINSKE]],2)</f>
        <v>7</v>
      </c>
      <c r="V2254" s="3">
        <f>IF(WEEKDAY(PlanMasine[[#This Row],[Datum SAS]]-1,2)=7,PlanMasine[[#This Row],[Datum SAS]]-3,PlanMasine[[#This Row],[Datum SAS]]-1)</f>
        <v>45835</v>
      </c>
      <c r="W2254">
        <f>WEEKNUM(PlanMasine[[#This Row],[Column2]],1)</f>
        <v>26</v>
      </c>
    </row>
    <row r="2255" spans="1:23" x14ac:dyDescent="0.25">
      <c r="A2255">
        <v>1031260</v>
      </c>
      <c r="B2255">
        <v>1</v>
      </c>
      <c r="C2255">
        <v>1031292</v>
      </c>
      <c r="D2255" t="s">
        <v>1825</v>
      </c>
      <c r="E2255">
        <v>36</v>
      </c>
      <c r="F2255">
        <v>12</v>
      </c>
      <c r="G2255">
        <v>0</v>
      </c>
      <c r="H2255">
        <v>0</v>
      </c>
      <c r="I2255" t="s">
        <v>5</v>
      </c>
      <c r="J2255" t="s">
        <v>570</v>
      </c>
      <c r="K2255" t="s">
        <v>1823</v>
      </c>
      <c r="L2255" s="3">
        <v>45841</v>
      </c>
      <c r="M22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55" s="3">
        <v>45838</v>
      </c>
      <c r="O2255" s="5">
        <f>IFERROR((PlanMasine[[#This Row],[Norma]]/PlanMasine[[#This Row],[Q]])*(PlanMasine[[#This Row],[Q]]/SUMIF(C:C,PlanMasine[[#This Row],[RN]],B:B)*PlanMasine[[#This Row],[KPLQ]]),0)</f>
        <v>3</v>
      </c>
      <c r="P2255">
        <v>222926</v>
      </c>
      <c r="Q2255">
        <f>COUNTIF(PROMJENA!A:A,PlanMasine[[#This Row],[KPL]]&amp;"-"&amp;PlanMasine[[#This Row],[RN]])</f>
        <v>0</v>
      </c>
      <c r="R2255">
        <f>IFERROR(INDEX(REDOSLIJED!A:A,MATCH(PlanMasine[[#This Row],[KPL]],REDOSLIJED!B:B,0)),MAX(REDOSLIJED!A:A)+1)</f>
        <v>45</v>
      </c>
      <c r="S2255" s="9">
        <f>SUM($M$2:M2255)</f>
        <v>9.2298611111112372</v>
      </c>
      <c r="T2255" s="3">
        <f>PlanMasine[[#This Row],[Datum SAS]]-1</f>
        <v>45837</v>
      </c>
      <c r="U2255">
        <f>WEEKDAY(PlanMasine[[#This Row],[ZAVRŠETAK MAŠINSKE]],2)</f>
        <v>7</v>
      </c>
      <c r="V2255" s="3">
        <f>IF(WEEKDAY(PlanMasine[[#This Row],[Datum SAS]]-1,2)=7,PlanMasine[[#This Row],[Datum SAS]]-3,PlanMasine[[#This Row],[Datum SAS]]-1)</f>
        <v>45835</v>
      </c>
      <c r="W2255">
        <f>WEEKNUM(PlanMasine[[#This Row],[Column2]],1)</f>
        <v>26</v>
      </c>
    </row>
    <row r="2256" spans="1:23" x14ac:dyDescent="0.25">
      <c r="A2256">
        <v>1031260</v>
      </c>
      <c r="B2256">
        <v>1</v>
      </c>
      <c r="C2256">
        <v>1031284</v>
      </c>
      <c r="D2256" t="s">
        <v>2148</v>
      </c>
      <c r="E2256">
        <v>60</v>
      </c>
      <c r="F2256">
        <v>12</v>
      </c>
      <c r="G2256">
        <v>0</v>
      </c>
      <c r="H2256">
        <v>0</v>
      </c>
      <c r="I2256" t="s">
        <v>5</v>
      </c>
      <c r="J2256" t="s">
        <v>570</v>
      </c>
      <c r="K2256" t="s">
        <v>1823</v>
      </c>
      <c r="L2256" s="3">
        <v>45841</v>
      </c>
      <c r="M22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56" s="3">
        <v>45838</v>
      </c>
      <c r="O2256" s="5">
        <f>IFERROR((PlanMasine[[#This Row],[Norma]]/PlanMasine[[#This Row],[Q]])*(PlanMasine[[#This Row],[Q]]/SUMIF(C:C,PlanMasine[[#This Row],[RN]],B:B)*PlanMasine[[#This Row],[KPLQ]]),0)</f>
        <v>5</v>
      </c>
      <c r="P2256">
        <v>222916</v>
      </c>
      <c r="Q2256">
        <f>COUNTIF(PROMJENA!A:A,PlanMasine[[#This Row],[KPL]]&amp;"-"&amp;PlanMasine[[#This Row],[RN]])</f>
        <v>0</v>
      </c>
      <c r="R2256">
        <f>IFERROR(INDEX(REDOSLIJED!A:A,MATCH(PlanMasine[[#This Row],[KPL]],REDOSLIJED!B:B,0)),MAX(REDOSLIJED!A:A)+1)</f>
        <v>45</v>
      </c>
      <c r="S2256" s="9">
        <f>SUM($M$2:M2256)</f>
        <v>9.2333333333334586</v>
      </c>
      <c r="T2256" s="3">
        <f>PlanMasine[[#This Row],[Datum SAS]]-1</f>
        <v>45837</v>
      </c>
      <c r="U2256">
        <f>WEEKDAY(PlanMasine[[#This Row],[ZAVRŠETAK MAŠINSKE]],2)</f>
        <v>7</v>
      </c>
      <c r="V2256" s="3">
        <f>IF(WEEKDAY(PlanMasine[[#This Row],[Datum SAS]]-1,2)=7,PlanMasine[[#This Row],[Datum SAS]]-3,PlanMasine[[#This Row],[Datum SAS]]-1)</f>
        <v>45835</v>
      </c>
      <c r="W2256">
        <f>WEEKNUM(PlanMasine[[#This Row],[Column2]],1)</f>
        <v>26</v>
      </c>
    </row>
    <row r="2257" spans="1:23" x14ac:dyDescent="0.25">
      <c r="A2257">
        <v>1031260</v>
      </c>
      <c r="B2257">
        <v>1</v>
      </c>
      <c r="C2257">
        <v>1031297</v>
      </c>
      <c r="D2257" t="s">
        <v>2141</v>
      </c>
      <c r="E2257">
        <v>24</v>
      </c>
      <c r="F2257">
        <v>12</v>
      </c>
      <c r="G2257">
        <v>0</v>
      </c>
      <c r="H2257">
        <v>0</v>
      </c>
      <c r="I2257" t="s">
        <v>5</v>
      </c>
      <c r="J2257" t="s">
        <v>570</v>
      </c>
      <c r="K2257" t="s">
        <v>1823</v>
      </c>
      <c r="L2257" s="3">
        <v>45841</v>
      </c>
      <c r="M22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57" s="3">
        <v>45838</v>
      </c>
      <c r="O2257" s="5">
        <f>IFERROR((PlanMasine[[#This Row],[Norma]]/PlanMasine[[#This Row],[Q]])*(PlanMasine[[#This Row],[Q]]/SUMIF(C:C,PlanMasine[[#This Row],[RN]],B:B)*PlanMasine[[#This Row],[KPLQ]]),0)</f>
        <v>2</v>
      </c>
      <c r="P2257">
        <v>222934</v>
      </c>
      <c r="Q2257">
        <f>COUNTIF(PROMJENA!A:A,PlanMasine[[#This Row],[KPL]]&amp;"-"&amp;PlanMasine[[#This Row],[RN]])</f>
        <v>0</v>
      </c>
      <c r="R2257">
        <f>IFERROR(INDEX(REDOSLIJED!A:A,MATCH(PlanMasine[[#This Row],[KPL]],REDOSLIJED!B:B,0)),MAX(REDOSLIJED!A:A)+1)</f>
        <v>45</v>
      </c>
      <c r="S2257" s="9">
        <f>SUM($M$2:M2257)</f>
        <v>9.2347222222223468</v>
      </c>
      <c r="T2257" s="3">
        <f>PlanMasine[[#This Row],[Datum SAS]]-1</f>
        <v>45837</v>
      </c>
      <c r="U2257">
        <f>WEEKDAY(PlanMasine[[#This Row],[ZAVRŠETAK MAŠINSKE]],2)</f>
        <v>7</v>
      </c>
      <c r="V2257" s="3">
        <f>IF(WEEKDAY(PlanMasine[[#This Row],[Datum SAS]]-1,2)=7,PlanMasine[[#This Row],[Datum SAS]]-3,PlanMasine[[#This Row],[Datum SAS]]-1)</f>
        <v>45835</v>
      </c>
      <c r="W2257">
        <f>WEEKNUM(PlanMasine[[#This Row],[Column2]],1)</f>
        <v>26</v>
      </c>
    </row>
    <row r="2258" spans="1:23" x14ac:dyDescent="0.25">
      <c r="A2258">
        <v>1031260</v>
      </c>
      <c r="B2258">
        <v>1</v>
      </c>
      <c r="C2258">
        <v>1031291</v>
      </c>
      <c r="D2258" t="s">
        <v>2149</v>
      </c>
      <c r="E2258">
        <v>84</v>
      </c>
      <c r="F2258">
        <v>12</v>
      </c>
      <c r="G2258">
        <v>0</v>
      </c>
      <c r="H2258">
        <v>0</v>
      </c>
      <c r="I2258" t="s">
        <v>5</v>
      </c>
      <c r="J2258" t="s">
        <v>570</v>
      </c>
      <c r="K2258" t="s">
        <v>1823</v>
      </c>
      <c r="L2258" s="3">
        <v>45841</v>
      </c>
      <c r="M22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58" s="3">
        <v>45838</v>
      </c>
      <c r="O2258" s="5">
        <f>IFERROR((PlanMasine[[#This Row],[Norma]]/PlanMasine[[#This Row],[Q]])*(PlanMasine[[#This Row],[Q]]/SUMIF(C:C,PlanMasine[[#This Row],[RN]],B:B)*PlanMasine[[#This Row],[KPLQ]]),0)</f>
        <v>7</v>
      </c>
      <c r="P2258">
        <v>222923</v>
      </c>
      <c r="Q2258">
        <f>COUNTIF(PROMJENA!A:A,PlanMasine[[#This Row],[KPL]]&amp;"-"&amp;PlanMasine[[#This Row],[RN]])</f>
        <v>0</v>
      </c>
      <c r="R2258">
        <f>IFERROR(INDEX(REDOSLIJED!A:A,MATCH(PlanMasine[[#This Row],[KPL]],REDOSLIJED!B:B,0)),MAX(REDOSLIJED!A:A)+1)</f>
        <v>45</v>
      </c>
      <c r="S2258" s="9">
        <f>SUM($M$2:M2258)</f>
        <v>9.2395833333334583</v>
      </c>
      <c r="T2258" s="3">
        <f>PlanMasine[[#This Row],[Datum SAS]]-1</f>
        <v>45837</v>
      </c>
      <c r="U2258">
        <f>WEEKDAY(PlanMasine[[#This Row],[ZAVRŠETAK MAŠINSKE]],2)</f>
        <v>7</v>
      </c>
      <c r="V2258" s="3">
        <f>IF(WEEKDAY(PlanMasine[[#This Row],[Datum SAS]]-1,2)=7,PlanMasine[[#This Row],[Datum SAS]]-3,PlanMasine[[#This Row],[Datum SAS]]-1)</f>
        <v>45835</v>
      </c>
      <c r="W2258">
        <f>WEEKNUM(PlanMasine[[#This Row],[Column2]],1)</f>
        <v>26</v>
      </c>
    </row>
    <row r="2259" spans="1:23" x14ac:dyDescent="0.25">
      <c r="A2259">
        <v>1031260</v>
      </c>
      <c r="B2259">
        <v>1</v>
      </c>
      <c r="C2259">
        <v>1031277</v>
      </c>
      <c r="D2259" t="s">
        <v>1822</v>
      </c>
      <c r="E2259">
        <v>36</v>
      </c>
      <c r="F2259">
        <v>12</v>
      </c>
      <c r="G2259">
        <v>0</v>
      </c>
      <c r="H2259">
        <v>0</v>
      </c>
      <c r="I2259" t="s">
        <v>5</v>
      </c>
      <c r="J2259" t="s">
        <v>570</v>
      </c>
      <c r="K2259" t="s">
        <v>1823</v>
      </c>
      <c r="L2259" s="3">
        <v>45841</v>
      </c>
      <c r="M22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59" s="3">
        <v>45838</v>
      </c>
      <c r="O2259" s="5">
        <f>IFERROR((PlanMasine[[#This Row],[Norma]]/PlanMasine[[#This Row],[Q]])*(PlanMasine[[#This Row],[Q]]/SUMIF(C:C,PlanMasine[[#This Row],[RN]],B:B)*PlanMasine[[#This Row],[KPLQ]]),0)</f>
        <v>3</v>
      </c>
      <c r="P2259">
        <v>222909</v>
      </c>
      <c r="Q2259">
        <f>COUNTIF(PROMJENA!A:A,PlanMasine[[#This Row],[KPL]]&amp;"-"&amp;PlanMasine[[#This Row],[RN]])</f>
        <v>0</v>
      </c>
      <c r="R2259">
        <f>IFERROR(INDEX(REDOSLIJED!A:A,MATCH(PlanMasine[[#This Row],[KPL]],REDOSLIJED!B:B,0)),MAX(REDOSLIJED!A:A)+1)</f>
        <v>45</v>
      </c>
      <c r="S2259" s="9">
        <f>SUM($M$2:M2259)</f>
        <v>9.2416666666667915</v>
      </c>
      <c r="T2259" s="3">
        <f>PlanMasine[[#This Row],[Datum SAS]]-1</f>
        <v>45837</v>
      </c>
      <c r="U2259">
        <f>WEEKDAY(PlanMasine[[#This Row],[ZAVRŠETAK MAŠINSKE]],2)</f>
        <v>7</v>
      </c>
      <c r="V2259" s="3">
        <f>IF(WEEKDAY(PlanMasine[[#This Row],[Datum SAS]]-1,2)=7,PlanMasine[[#This Row],[Datum SAS]]-3,PlanMasine[[#This Row],[Datum SAS]]-1)</f>
        <v>45835</v>
      </c>
      <c r="W2259">
        <f>WEEKNUM(PlanMasine[[#This Row],[Column2]],1)</f>
        <v>26</v>
      </c>
    </row>
    <row r="2260" spans="1:23" x14ac:dyDescent="0.25">
      <c r="A2260">
        <v>1031260</v>
      </c>
      <c r="B2260">
        <v>1</v>
      </c>
      <c r="C2260">
        <v>1031294</v>
      </c>
      <c r="D2260" t="s">
        <v>2146</v>
      </c>
      <c r="E2260">
        <v>36</v>
      </c>
      <c r="F2260">
        <v>12</v>
      </c>
      <c r="G2260">
        <v>0</v>
      </c>
      <c r="H2260">
        <v>0</v>
      </c>
      <c r="I2260" t="s">
        <v>5</v>
      </c>
      <c r="J2260" t="s">
        <v>570</v>
      </c>
      <c r="K2260" t="s">
        <v>1823</v>
      </c>
      <c r="L2260" s="3">
        <v>45841</v>
      </c>
      <c r="M22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60" s="3">
        <v>45838</v>
      </c>
      <c r="O2260" s="5">
        <f>IFERROR((PlanMasine[[#This Row],[Norma]]/PlanMasine[[#This Row],[Q]])*(PlanMasine[[#This Row],[Q]]/SUMIF(C:C,PlanMasine[[#This Row],[RN]],B:B)*PlanMasine[[#This Row],[KPLQ]]),0)</f>
        <v>3</v>
      </c>
      <c r="P2260">
        <v>222931</v>
      </c>
      <c r="Q2260">
        <f>COUNTIF(PROMJENA!A:A,PlanMasine[[#This Row],[KPL]]&amp;"-"&amp;PlanMasine[[#This Row],[RN]])</f>
        <v>0</v>
      </c>
      <c r="R2260">
        <f>IFERROR(INDEX(REDOSLIJED!A:A,MATCH(PlanMasine[[#This Row],[KPL]],REDOSLIJED!B:B,0)),MAX(REDOSLIJED!A:A)+1)</f>
        <v>45</v>
      </c>
      <c r="S2260" s="9">
        <f>SUM($M$2:M2260)</f>
        <v>9.2437500000001247</v>
      </c>
      <c r="T2260" s="3">
        <f>PlanMasine[[#This Row],[Datum SAS]]-1</f>
        <v>45837</v>
      </c>
      <c r="U2260">
        <f>WEEKDAY(PlanMasine[[#This Row],[ZAVRŠETAK MAŠINSKE]],2)</f>
        <v>7</v>
      </c>
      <c r="V2260" s="3">
        <f>IF(WEEKDAY(PlanMasine[[#This Row],[Datum SAS]]-1,2)=7,PlanMasine[[#This Row],[Datum SAS]]-3,PlanMasine[[#This Row],[Datum SAS]]-1)</f>
        <v>45835</v>
      </c>
      <c r="W2260">
        <f>WEEKNUM(PlanMasine[[#This Row],[Column2]],1)</f>
        <v>26</v>
      </c>
    </row>
    <row r="2261" spans="1:23" x14ac:dyDescent="0.25">
      <c r="A2261">
        <v>1031260</v>
      </c>
      <c r="B2261">
        <v>1</v>
      </c>
      <c r="C2261">
        <v>1031283</v>
      </c>
      <c r="D2261" t="s">
        <v>2143</v>
      </c>
      <c r="E2261">
        <v>36</v>
      </c>
      <c r="F2261">
        <v>12</v>
      </c>
      <c r="G2261">
        <v>0</v>
      </c>
      <c r="H2261">
        <v>0</v>
      </c>
      <c r="I2261" t="s">
        <v>5</v>
      </c>
      <c r="J2261" t="s">
        <v>570</v>
      </c>
      <c r="K2261" t="s">
        <v>1823</v>
      </c>
      <c r="L2261" s="3">
        <v>45841</v>
      </c>
      <c r="M22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61" s="3">
        <v>45838</v>
      </c>
      <c r="O2261" s="5">
        <f>IFERROR((PlanMasine[[#This Row],[Norma]]/PlanMasine[[#This Row],[Q]])*(PlanMasine[[#This Row],[Q]]/SUMIF(C:C,PlanMasine[[#This Row],[RN]],B:B)*PlanMasine[[#This Row],[KPLQ]]),0)</f>
        <v>3</v>
      </c>
      <c r="P2261">
        <v>222915</v>
      </c>
      <c r="Q2261">
        <f>COUNTIF(PROMJENA!A:A,PlanMasine[[#This Row],[KPL]]&amp;"-"&amp;PlanMasine[[#This Row],[RN]])</f>
        <v>0</v>
      </c>
      <c r="R2261">
        <f>IFERROR(INDEX(REDOSLIJED!A:A,MATCH(PlanMasine[[#This Row],[KPL]],REDOSLIJED!B:B,0)),MAX(REDOSLIJED!A:A)+1)</f>
        <v>45</v>
      </c>
      <c r="S2261" s="9">
        <f>SUM($M$2:M2261)</f>
        <v>9.2458333333334579</v>
      </c>
      <c r="T2261" s="3">
        <f>PlanMasine[[#This Row],[Datum SAS]]-1</f>
        <v>45837</v>
      </c>
      <c r="U2261">
        <f>WEEKDAY(PlanMasine[[#This Row],[ZAVRŠETAK MAŠINSKE]],2)</f>
        <v>7</v>
      </c>
      <c r="V2261" s="3">
        <f>IF(WEEKDAY(PlanMasine[[#This Row],[Datum SAS]]-1,2)=7,PlanMasine[[#This Row],[Datum SAS]]-3,PlanMasine[[#This Row],[Datum SAS]]-1)</f>
        <v>45835</v>
      </c>
      <c r="W2261">
        <f>WEEKNUM(PlanMasine[[#This Row],[Column2]],1)</f>
        <v>26</v>
      </c>
    </row>
    <row r="2262" spans="1:23" x14ac:dyDescent="0.25">
      <c r="A2262">
        <v>1031260</v>
      </c>
      <c r="B2262">
        <v>1</v>
      </c>
      <c r="C2262">
        <v>1031285</v>
      </c>
      <c r="D2262" t="s">
        <v>2139</v>
      </c>
      <c r="E2262">
        <v>24</v>
      </c>
      <c r="F2262">
        <v>12</v>
      </c>
      <c r="G2262">
        <v>0</v>
      </c>
      <c r="H2262">
        <v>0</v>
      </c>
      <c r="I2262" t="s">
        <v>5</v>
      </c>
      <c r="J2262" t="s">
        <v>570</v>
      </c>
      <c r="K2262" t="s">
        <v>1823</v>
      </c>
      <c r="L2262" s="3">
        <v>45841</v>
      </c>
      <c r="M22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62" s="3">
        <v>45838</v>
      </c>
      <c r="O2262" s="5">
        <f>IFERROR((PlanMasine[[#This Row],[Norma]]/PlanMasine[[#This Row],[Q]])*(PlanMasine[[#This Row],[Q]]/SUMIF(C:C,PlanMasine[[#This Row],[RN]],B:B)*PlanMasine[[#This Row],[KPLQ]]),0)</f>
        <v>2</v>
      </c>
      <c r="P2262">
        <v>222917</v>
      </c>
      <c r="Q2262">
        <f>COUNTIF(PROMJENA!A:A,PlanMasine[[#This Row],[KPL]]&amp;"-"&amp;PlanMasine[[#This Row],[RN]])</f>
        <v>0</v>
      </c>
      <c r="R2262">
        <f>IFERROR(INDEX(REDOSLIJED!A:A,MATCH(PlanMasine[[#This Row],[KPL]],REDOSLIJED!B:B,0)),MAX(REDOSLIJED!A:A)+1)</f>
        <v>45</v>
      </c>
      <c r="S2262" s="9">
        <f>SUM($M$2:M2262)</f>
        <v>9.2472222222223461</v>
      </c>
      <c r="T2262" s="3">
        <f>PlanMasine[[#This Row],[Datum SAS]]-1</f>
        <v>45837</v>
      </c>
      <c r="U2262">
        <f>WEEKDAY(PlanMasine[[#This Row],[ZAVRŠETAK MAŠINSKE]],2)</f>
        <v>7</v>
      </c>
      <c r="V2262" s="3">
        <f>IF(WEEKDAY(PlanMasine[[#This Row],[Datum SAS]]-1,2)=7,PlanMasine[[#This Row],[Datum SAS]]-3,PlanMasine[[#This Row],[Datum SAS]]-1)</f>
        <v>45835</v>
      </c>
      <c r="W2262">
        <f>WEEKNUM(PlanMasine[[#This Row],[Column2]],1)</f>
        <v>26</v>
      </c>
    </row>
    <row r="2263" spans="1:23" x14ac:dyDescent="0.25">
      <c r="A2263">
        <v>1031260</v>
      </c>
      <c r="B2263">
        <v>1</v>
      </c>
      <c r="C2263">
        <v>1031289</v>
      </c>
      <c r="D2263" t="s">
        <v>2147</v>
      </c>
      <c r="E2263">
        <v>60</v>
      </c>
      <c r="F2263">
        <v>12</v>
      </c>
      <c r="G2263">
        <v>0</v>
      </c>
      <c r="H2263">
        <v>0</v>
      </c>
      <c r="I2263" t="s">
        <v>5</v>
      </c>
      <c r="J2263" t="s">
        <v>570</v>
      </c>
      <c r="K2263" t="s">
        <v>1823</v>
      </c>
      <c r="L2263" s="3">
        <v>45841</v>
      </c>
      <c r="M22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63" s="3">
        <v>45838</v>
      </c>
      <c r="O2263" s="5">
        <f>IFERROR((PlanMasine[[#This Row],[Norma]]/PlanMasine[[#This Row],[Q]])*(PlanMasine[[#This Row],[Q]]/SUMIF(C:C,PlanMasine[[#This Row],[RN]],B:B)*PlanMasine[[#This Row],[KPLQ]]),0)</f>
        <v>5</v>
      </c>
      <c r="P2263">
        <v>222921</v>
      </c>
      <c r="Q2263">
        <f>COUNTIF(PROMJENA!A:A,PlanMasine[[#This Row],[KPL]]&amp;"-"&amp;PlanMasine[[#This Row],[RN]])</f>
        <v>0</v>
      </c>
      <c r="R2263">
        <f>IFERROR(INDEX(REDOSLIJED!A:A,MATCH(PlanMasine[[#This Row],[KPL]],REDOSLIJED!B:B,0)),MAX(REDOSLIJED!A:A)+1)</f>
        <v>45</v>
      </c>
      <c r="S2263" s="9">
        <f>SUM($M$2:M2263)</f>
        <v>9.2506944444445676</v>
      </c>
      <c r="T2263" s="3">
        <f>PlanMasine[[#This Row],[Datum SAS]]-1</f>
        <v>45837</v>
      </c>
      <c r="U2263">
        <f>WEEKDAY(PlanMasine[[#This Row],[ZAVRŠETAK MAŠINSKE]],2)</f>
        <v>7</v>
      </c>
      <c r="V2263" s="3">
        <f>IF(WEEKDAY(PlanMasine[[#This Row],[Datum SAS]]-1,2)=7,PlanMasine[[#This Row],[Datum SAS]]-3,PlanMasine[[#This Row],[Datum SAS]]-1)</f>
        <v>45835</v>
      </c>
      <c r="W2263">
        <f>WEEKNUM(PlanMasine[[#This Row],[Column2]],1)</f>
        <v>26</v>
      </c>
    </row>
    <row r="2264" spans="1:23" x14ac:dyDescent="0.25">
      <c r="A2264">
        <v>1031260</v>
      </c>
      <c r="B2264">
        <v>1</v>
      </c>
      <c r="C2264">
        <v>1031275</v>
      </c>
      <c r="D2264" t="s">
        <v>2145</v>
      </c>
      <c r="E2264">
        <v>24</v>
      </c>
      <c r="F2264">
        <v>12</v>
      </c>
      <c r="G2264">
        <v>0</v>
      </c>
      <c r="H2264">
        <v>0</v>
      </c>
      <c r="I2264" t="s">
        <v>5</v>
      </c>
      <c r="J2264" t="s">
        <v>570</v>
      </c>
      <c r="K2264" t="s">
        <v>1823</v>
      </c>
      <c r="L2264" s="3">
        <v>45841</v>
      </c>
      <c r="M22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64" s="3">
        <v>45838</v>
      </c>
      <c r="O2264" s="5">
        <f>IFERROR((PlanMasine[[#This Row],[Norma]]/PlanMasine[[#This Row],[Q]])*(PlanMasine[[#This Row],[Q]]/SUMIF(C:C,PlanMasine[[#This Row],[RN]],B:B)*PlanMasine[[#This Row],[KPLQ]]),0)</f>
        <v>2</v>
      </c>
      <c r="P2264">
        <v>222907</v>
      </c>
      <c r="Q2264">
        <f>COUNTIF(PROMJENA!A:A,PlanMasine[[#This Row],[KPL]]&amp;"-"&amp;PlanMasine[[#This Row],[RN]])</f>
        <v>0</v>
      </c>
      <c r="R2264">
        <f>IFERROR(INDEX(REDOSLIJED!A:A,MATCH(PlanMasine[[#This Row],[KPL]],REDOSLIJED!B:B,0)),MAX(REDOSLIJED!A:A)+1)</f>
        <v>45</v>
      </c>
      <c r="S2264" s="9">
        <f>SUM($M$2:M2264)</f>
        <v>9.2520833333334558</v>
      </c>
      <c r="T2264" s="3">
        <f>PlanMasine[[#This Row],[Datum SAS]]-1</f>
        <v>45837</v>
      </c>
      <c r="U2264">
        <f>WEEKDAY(PlanMasine[[#This Row],[ZAVRŠETAK MAŠINSKE]],2)</f>
        <v>7</v>
      </c>
      <c r="V2264" s="3">
        <f>IF(WEEKDAY(PlanMasine[[#This Row],[Datum SAS]]-1,2)=7,PlanMasine[[#This Row],[Datum SAS]]-3,PlanMasine[[#This Row],[Datum SAS]]-1)</f>
        <v>45835</v>
      </c>
      <c r="W2264">
        <f>WEEKNUM(PlanMasine[[#This Row],[Column2]],1)</f>
        <v>26</v>
      </c>
    </row>
    <row r="2265" spans="1:23" x14ac:dyDescent="0.25">
      <c r="A2265">
        <v>1031260</v>
      </c>
      <c r="B2265">
        <v>1</v>
      </c>
      <c r="C2265">
        <v>1031286</v>
      </c>
      <c r="D2265" t="s">
        <v>2140</v>
      </c>
      <c r="E2265">
        <v>48</v>
      </c>
      <c r="F2265">
        <v>12</v>
      </c>
      <c r="G2265">
        <v>0</v>
      </c>
      <c r="H2265">
        <v>0</v>
      </c>
      <c r="I2265" t="s">
        <v>5</v>
      </c>
      <c r="J2265" t="s">
        <v>570</v>
      </c>
      <c r="K2265" t="s">
        <v>1823</v>
      </c>
      <c r="L2265" s="3">
        <v>45841</v>
      </c>
      <c r="M22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265" s="3">
        <v>45838</v>
      </c>
      <c r="O2265" s="5">
        <f>IFERROR((PlanMasine[[#This Row],[Norma]]/PlanMasine[[#This Row],[Q]])*(PlanMasine[[#This Row],[Q]]/SUMIF(C:C,PlanMasine[[#This Row],[RN]],B:B)*PlanMasine[[#This Row],[KPLQ]]),0)</f>
        <v>4</v>
      </c>
      <c r="P2265">
        <v>222918</v>
      </c>
      <c r="Q2265">
        <f>COUNTIF(PROMJENA!A:A,PlanMasine[[#This Row],[KPL]]&amp;"-"&amp;PlanMasine[[#This Row],[RN]])</f>
        <v>0</v>
      </c>
      <c r="R2265">
        <f>IFERROR(INDEX(REDOSLIJED!A:A,MATCH(PlanMasine[[#This Row],[KPL]],REDOSLIJED!B:B,0)),MAX(REDOSLIJED!A:A)+1)</f>
        <v>45</v>
      </c>
      <c r="S2265" s="9">
        <f>SUM($M$2:M2265)</f>
        <v>9.254861111111234</v>
      </c>
      <c r="T2265" s="3">
        <f>PlanMasine[[#This Row],[Datum SAS]]-1</f>
        <v>45837</v>
      </c>
      <c r="U2265">
        <f>WEEKDAY(PlanMasine[[#This Row],[ZAVRŠETAK MAŠINSKE]],2)</f>
        <v>7</v>
      </c>
      <c r="V2265" s="3">
        <f>IF(WEEKDAY(PlanMasine[[#This Row],[Datum SAS]]-1,2)=7,PlanMasine[[#This Row],[Datum SAS]]-3,PlanMasine[[#This Row],[Datum SAS]]-1)</f>
        <v>45835</v>
      </c>
      <c r="W2265">
        <f>WEEKNUM(PlanMasine[[#This Row],[Column2]],1)</f>
        <v>26</v>
      </c>
    </row>
    <row r="2266" spans="1:23" x14ac:dyDescent="0.25">
      <c r="A2266">
        <v>1031260</v>
      </c>
      <c r="B2266">
        <v>1</v>
      </c>
      <c r="C2266">
        <v>1031293</v>
      </c>
      <c r="D2266" t="s">
        <v>2138</v>
      </c>
      <c r="E2266">
        <v>36</v>
      </c>
      <c r="F2266">
        <v>12</v>
      </c>
      <c r="G2266">
        <v>0</v>
      </c>
      <c r="H2266">
        <v>0</v>
      </c>
      <c r="I2266" t="s">
        <v>5</v>
      </c>
      <c r="J2266" t="s">
        <v>570</v>
      </c>
      <c r="K2266" t="s">
        <v>1823</v>
      </c>
      <c r="L2266" s="3">
        <v>45841</v>
      </c>
      <c r="M22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66" s="3">
        <v>45838</v>
      </c>
      <c r="O2266" s="5">
        <f>IFERROR((PlanMasine[[#This Row],[Norma]]/PlanMasine[[#This Row],[Q]])*(PlanMasine[[#This Row],[Q]]/SUMIF(C:C,PlanMasine[[#This Row],[RN]],B:B)*PlanMasine[[#This Row],[KPLQ]]),0)</f>
        <v>3</v>
      </c>
      <c r="P2266">
        <v>222927</v>
      </c>
      <c r="Q2266">
        <f>COUNTIF(PROMJENA!A:A,PlanMasine[[#This Row],[KPL]]&amp;"-"&amp;PlanMasine[[#This Row],[RN]])</f>
        <v>0</v>
      </c>
      <c r="R2266">
        <f>IFERROR(INDEX(REDOSLIJED!A:A,MATCH(PlanMasine[[#This Row],[KPL]],REDOSLIJED!B:B,0)),MAX(REDOSLIJED!A:A)+1)</f>
        <v>45</v>
      </c>
      <c r="S2266" s="9">
        <f>SUM($M$2:M2266)</f>
        <v>9.2569444444445672</v>
      </c>
      <c r="T2266" s="3">
        <f>PlanMasine[[#This Row],[Datum SAS]]-1</f>
        <v>45837</v>
      </c>
      <c r="U2266">
        <f>WEEKDAY(PlanMasine[[#This Row],[ZAVRŠETAK MAŠINSKE]],2)</f>
        <v>7</v>
      </c>
      <c r="V2266" s="3">
        <f>IF(WEEKDAY(PlanMasine[[#This Row],[Datum SAS]]-1,2)=7,PlanMasine[[#This Row],[Datum SAS]]-3,PlanMasine[[#This Row],[Datum SAS]]-1)</f>
        <v>45835</v>
      </c>
      <c r="W2266">
        <f>WEEKNUM(PlanMasine[[#This Row],[Column2]],1)</f>
        <v>26</v>
      </c>
    </row>
    <row r="2267" spans="1:23" x14ac:dyDescent="0.25">
      <c r="A2267">
        <v>1031260</v>
      </c>
      <c r="B2267">
        <v>1</v>
      </c>
      <c r="C2267">
        <v>1031290</v>
      </c>
      <c r="D2267" t="s">
        <v>2150</v>
      </c>
      <c r="E2267">
        <v>84</v>
      </c>
      <c r="F2267">
        <v>12</v>
      </c>
      <c r="G2267">
        <v>0</v>
      </c>
      <c r="H2267">
        <v>0</v>
      </c>
      <c r="I2267" t="s">
        <v>5</v>
      </c>
      <c r="J2267" t="s">
        <v>570</v>
      </c>
      <c r="K2267" t="s">
        <v>1823</v>
      </c>
      <c r="L2267" s="3">
        <v>45841</v>
      </c>
      <c r="M22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67" s="3">
        <v>45838</v>
      </c>
      <c r="O2267" s="5">
        <f>IFERROR((PlanMasine[[#This Row],[Norma]]/PlanMasine[[#This Row],[Q]])*(PlanMasine[[#This Row],[Q]]/SUMIF(C:C,PlanMasine[[#This Row],[RN]],B:B)*PlanMasine[[#This Row],[KPLQ]]),0)</f>
        <v>7</v>
      </c>
      <c r="P2267">
        <v>222922</v>
      </c>
      <c r="Q2267">
        <f>COUNTIF(PROMJENA!A:A,PlanMasine[[#This Row],[KPL]]&amp;"-"&amp;PlanMasine[[#This Row],[RN]])</f>
        <v>0</v>
      </c>
      <c r="R2267">
        <f>IFERROR(INDEX(REDOSLIJED!A:A,MATCH(PlanMasine[[#This Row],[KPL]],REDOSLIJED!B:B,0)),MAX(REDOSLIJED!A:A)+1)</f>
        <v>45</v>
      </c>
      <c r="S2267" s="9">
        <f>SUM($M$2:M2267)</f>
        <v>9.2618055555556786</v>
      </c>
      <c r="T2267" s="3">
        <f>PlanMasine[[#This Row],[Datum SAS]]-1</f>
        <v>45837</v>
      </c>
      <c r="U2267">
        <f>WEEKDAY(PlanMasine[[#This Row],[ZAVRŠETAK MAŠINSKE]],2)</f>
        <v>7</v>
      </c>
      <c r="V2267" s="3">
        <f>IF(WEEKDAY(PlanMasine[[#This Row],[Datum SAS]]-1,2)=7,PlanMasine[[#This Row],[Datum SAS]]-3,PlanMasine[[#This Row],[Datum SAS]]-1)</f>
        <v>45835</v>
      </c>
      <c r="W2267">
        <f>WEEKNUM(PlanMasine[[#This Row],[Column2]],1)</f>
        <v>26</v>
      </c>
    </row>
    <row r="2268" spans="1:23" x14ac:dyDescent="0.25">
      <c r="A2268">
        <v>1031261</v>
      </c>
      <c r="B2268">
        <v>1</v>
      </c>
      <c r="C2268">
        <v>1031292</v>
      </c>
      <c r="D2268" t="s">
        <v>1825</v>
      </c>
      <c r="E2268">
        <v>36</v>
      </c>
      <c r="F2268">
        <v>12</v>
      </c>
      <c r="G2268">
        <v>0</v>
      </c>
      <c r="H2268">
        <v>0</v>
      </c>
      <c r="I2268" t="s">
        <v>5</v>
      </c>
      <c r="J2268" t="s">
        <v>570</v>
      </c>
      <c r="K2268" t="s">
        <v>1823</v>
      </c>
      <c r="L2268" s="3">
        <v>45841</v>
      </c>
      <c r="M22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68" s="3">
        <v>45838</v>
      </c>
      <c r="O2268" s="5">
        <f>IFERROR((PlanMasine[[#This Row],[Norma]]/PlanMasine[[#This Row],[Q]])*(PlanMasine[[#This Row],[Q]]/SUMIF(C:C,PlanMasine[[#This Row],[RN]],B:B)*PlanMasine[[#This Row],[KPLQ]]),0)</f>
        <v>3</v>
      </c>
      <c r="P2268">
        <v>222926</v>
      </c>
      <c r="Q2268">
        <f>COUNTIF(PROMJENA!A:A,PlanMasine[[#This Row],[KPL]]&amp;"-"&amp;PlanMasine[[#This Row],[RN]])</f>
        <v>0</v>
      </c>
      <c r="R2268">
        <f>IFERROR(INDEX(REDOSLIJED!A:A,MATCH(PlanMasine[[#This Row],[KPL]],REDOSLIJED!B:B,0)),MAX(REDOSLIJED!A:A)+1)</f>
        <v>45</v>
      </c>
      <c r="S2268" s="9">
        <f>SUM($M$2:M2268)</f>
        <v>9.2638888888890119</v>
      </c>
      <c r="T2268" s="3">
        <f>PlanMasine[[#This Row],[Datum SAS]]-1</f>
        <v>45837</v>
      </c>
      <c r="U2268">
        <f>WEEKDAY(PlanMasine[[#This Row],[ZAVRŠETAK MAŠINSKE]],2)</f>
        <v>7</v>
      </c>
      <c r="V2268" s="3">
        <f>IF(WEEKDAY(PlanMasine[[#This Row],[Datum SAS]]-1,2)=7,PlanMasine[[#This Row],[Datum SAS]]-3,PlanMasine[[#This Row],[Datum SAS]]-1)</f>
        <v>45835</v>
      </c>
      <c r="W2268">
        <f>WEEKNUM(PlanMasine[[#This Row],[Column2]],1)</f>
        <v>26</v>
      </c>
    </row>
    <row r="2269" spans="1:23" x14ac:dyDescent="0.25">
      <c r="A2269">
        <v>1031261</v>
      </c>
      <c r="B2269">
        <v>1</v>
      </c>
      <c r="C2269">
        <v>1031290</v>
      </c>
      <c r="D2269" t="s">
        <v>2150</v>
      </c>
      <c r="E2269">
        <v>84</v>
      </c>
      <c r="F2269">
        <v>12</v>
      </c>
      <c r="G2269">
        <v>0</v>
      </c>
      <c r="H2269">
        <v>0</v>
      </c>
      <c r="I2269" t="s">
        <v>5</v>
      </c>
      <c r="J2269" t="s">
        <v>570</v>
      </c>
      <c r="K2269" t="s">
        <v>1823</v>
      </c>
      <c r="L2269" s="3">
        <v>45841</v>
      </c>
      <c r="M22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69" s="3">
        <v>45838</v>
      </c>
      <c r="O2269" s="5">
        <f>IFERROR((PlanMasine[[#This Row],[Norma]]/PlanMasine[[#This Row],[Q]])*(PlanMasine[[#This Row],[Q]]/SUMIF(C:C,PlanMasine[[#This Row],[RN]],B:B)*PlanMasine[[#This Row],[KPLQ]]),0)</f>
        <v>7</v>
      </c>
      <c r="P2269">
        <v>222922</v>
      </c>
      <c r="Q2269">
        <f>COUNTIF(PROMJENA!A:A,PlanMasine[[#This Row],[KPL]]&amp;"-"&amp;PlanMasine[[#This Row],[RN]])</f>
        <v>0</v>
      </c>
      <c r="R2269">
        <f>IFERROR(INDEX(REDOSLIJED!A:A,MATCH(PlanMasine[[#This Row],[KPL]],REDOSLIJED!B:B,0)),MAX(REDOSLIJED!A:A)+1)</f>
        <v>45</v>
      </c>
      <c r="S2269" s="9">
        <f>SUM($M$2:M2269)</f>
        <v>9.2687500000001233</v>
      </c>
      <c r="T2269" s="3">
        <f>PlanMasine[[#This Row],[Datum SAS]]-1</f>
        <v>45837</v>
      </c>
      <c r="U2269">
        <f>WEEKDAY(PlanMasine[[#This Row],[ZAVRŠETAK MAŠINSKE]],2)</f>
        <v>7</v>
      </c>
      <c r="V2269" s="3">
        <f>IF(WEEKDAY(PlanMasine[[#This Row],[Datum SAS]]-1,2)=7,PlanMasine[[#This Row],[Datum SAS]]-3,PlanMasine[[#This Row],[Datum SAS]]-1)</f>
        <v>45835</v>
      </c>
      <c r="W2269">
        <f>WEEKNUM(PlanMasine[[#This Row],[Column2]],1)</f>
        <v>26</v>
      </c>
    </row>
    <row r="2270" spans="1:23" x14ac:dyDescent="0.25">
      <c r="A2270">
        <v>1031261</v>
      </c>
      <c r="B2270">
        <v>1</v>
      </c>
      <c r="C2270">
        <v>1031291</v>
      </c>
      <c r="D2270" t="s">
        <v>2149</v>
      </c>
      <c r="E2270">
        <v>84</v>
      </c>
      <c r="F2270">
        <v>12</v>
      </c>
      <c r="G2270">
        <v>0</v>
      </c>
      <c r="H2270">
        <v>0</v>
      </c>
      <c r="I2270" t="s">
        <v>5</v>
      </c>
      <c r="J2270" t="s">
        <v>570</v>
      </c>
      <c r="K2270" t="s">
        <v>1823</v>
      </c>
      <c r="L2270" s="3">
        <v>45841</v>
      </c>
      <c r="M22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70" s="3">
        <v>45838</v>
      </c>
      <c r="O2270" s="5">
        <f>IFERROR((PlanMasine[[#This Row],[Norma]]/PlanMasine[[#This Row],[Q]])*(PlanMasine[[#This Row],[Q]]/SUMIF(C:C,PlanMasine[[#This Row],[RN]],B:B)*PlanMasine[[#This Row],[KPLQ]]),0)</f>
        <v>7</v>
      </c>
      <c r="P2270">
        <v>222923</v>
      </c>
      <c r="Q2270">
        <f>COUNTIF(PROMJENA!A:A,PlanMasine[[#This Row],[KPL]]&amp;"-"&amp;PlanMasine[[#This Row],[RN]])</f>
        <v>0</v>
      </c>
      <c r="R2270">
        <f>IFERROR(INDEX(REDOSLIJED!A:A,MATCH(PlanMasine[[#This Row],[KPL]],REDOSLIJED!B:B,0)),MAX(REDOSLIJED!A:A)+1)</f>
        <v>45</v>
      </c>
      <c r="S2270" s="9">
        <f>SUM($M$2:M2270)</f>
        <v>9.2736111111112347</v>
      </c>
      <c r="T2270" s="3">
        <f>PlanMasine[[#This Row],[Datum SAS]]-1</f>
        <v>45837</v>
      </c>
      <c r="U2270">
        <f>WEEKDAY(PlanMasine[[#This Row],[ZAVRŠETAK MAŠINSKE]],2)</f>
        <v>7</v>
      </c>
      <c r="V2270" s="3">
        <f>IF(WEEKDAY(PlanMasine[[#This Row],[Datum SAS]]-1,2)=7,PlanMasine[[#This Row],[Datum SAS]]-3,PlanMasine[[#This Row],[Datum SAS]]-1)</f>
        <v>45835</v>
      </c>
      <c r="W2270">
        <f>WEEKNUM(PlanMasine[[#This Row],[Column2]],1)</f>
        <v>26</v>
      </c>
    </row>
    <row r="2271" spans="1:23" x14ac:dyDescent="0.25">
      <c r="A2271">
        <v>1031261</v>
      </c>
      <c r="B2271">
        <v>1</v>
      </c>
      <c r="C2271">
        <v>1031293</v>
      </c>
      <c r="D2271" t="s">
        <v>2138</v>
      </c>
      <c r="E2271">
        <v>36</v>
      </c>
      <c r="F2271">
        <v>12</v>
      </c>
      <c r="G2271">
        <v>0</v>
      </c>
      <c r="H2271">
        <v>0</v>
      </c>
      <c r="I2271" t="s">
        <v>5</v>
      </c>
      <c r="J2271" t="s">
        <v>570</v>
      </c>
      <c r="K2271" t="s">
        <v>1823</v>
      </c>
      <c r="L2271" s="3">
        <v>45841</v>
      </c>
      <c r="M22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71" s="3">
        <v>45838</v>
      </c>
      <c r="O2271" s="5">
        <f>IFERROR((PlanMasine[[#This Row],[Norma]]/PlanMasine[[#This Row],[Q]])*(PlanMasine[[#This Row],[Q]]/SUMIF(C:C,PlanMasine[[#This Row],[RN]],B:B)*PlanMasine[[#This Row],[KPLQ]]),0)</f>
        <v>3</v>
      </c>
      <c r="P2271">
        <v>222927</v>
      </c>
      <c r="Q2271">
        <f>COUNTIF(PROMJENA!A:A,PlanMasine[[#This Row],[KPL]]&amp;"-"&amp;PlanMasine[[#This Row],[RN]])</f>
        <v>0</v>
      </c>
      <c r="R2271">
        <f>IFERROR(INDEX(REDOSLIJED!A:A,MATCH(PlanMasine[[#This Row],[KPL]],REDOSLIJED!B:B,0)),MAX(REDOSLIJED!A:A)+1)</f>
        <v>45</v>
      </c>
      <c r="S2271" s="9">
        <f>SUM($M$2:M2271)</f>
        <v>9.2756944444445679</v>
      </c>
      <c r="T2271" s="3">
        <f>PlanMasine[[#This Row],[Datum SAS]]-1</f>
        <v>45837</v>
      </c>
      <c r="U2271">
        <f>WEEKDAY(PlanMasine[[#This Row],[ZAVRŠETAK MAŠINSKE]],2)</f>
        <v>7</v>
      </c>
      <c r="V2271" s="3">
        <f>IF(WEEKDAY(PlanMasine[[#This Row],[Datum SAS]]-1,2)=7,PlanMasine[[#This Row],[Datum SAS]]-3,PlanMasine[[#This Row],[Datum SAS]]-1)</f>
        <v>45835</v>
      </c>
      <c r="W2271">
        <f>WEEKNUM(PlanMasine[[#This Row],[Column2]],1)</f>
        <v>26</v>
      </c>
    </row>
    <row r="2272" spans="1:23" x14ac:dyDescent="0.25">
      <c r="A2272">
        <v>1031261</v>
      </c>
      <c r="B2272">
        <v>1</v>
      </c>
      <c r="C2272">
        <v>1031294</v>
      </c>
      <c r="D2272" t="s">
        <v>2146</v>
      </c>
      <c r="E2272">
        <v>36</v>
      </c>
      <c r="F2272">
        <v>12</v>
      </c>
      <c r="G2272">
        <v>0</v>
      </c>
      <c r="H2272">
        <v>0</v>
      </c>
      <c r="I2272" t="s">
        <v>5</v>
      </c>
      <c r="J2272" t="s">
        <v>570</v>
      </c>
      <c r="K2272" t="s">
        <v>1823</v>
      </c>
      <c r="L2272" s="3">
        <v>45841</v>
      </c>
      <c r="M22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72" s="3">
        <v>45838</v>
      </c>
      <c r="O2272" s="5">
        <f>IFERROR((PlanMasine[[#This Row],[Norma]]/PlanMasine[[#This Row],[Q]])*(PlanMasine[[#This Row],[Q]]/SUMIF(C:C,PlanMasine[[#This Row],[RN]],B:B)*PlanMasine[[#This Row],[KPLQ]]),0)</f>
        <v>3</v>
      </c>
      <c r="P2272">
        <v>222931</v>
      </c>
      <c r="Q2272">
        <f>COUNTIF(PROMJENA!A:A,PlanMasine[[#This Row],[KPL]]&amp;"-"&amp;PlanMasine[[#This Row],[RN]])</f>
        <v>0</v>
      </c>
      <c r="R2272">
        <f>IFERROR(INDEX(REDOSLIJED!A:A,MATCH(PlanMasine[[#This Row],[KPL]],REDOSLIJED!B:B,0)),MAX(REDOSLIJED!A:A)+1)</f>
        <v>45</v>
      </c>
      <c r="S2272" s="9">
        <f>SUM($M$2:M2272)</f>
        <v>9.2777777777779011</v>
      </c>
      <c r="T2272" s="3">
        <f>PlanMasine[[#This Row],[Datum SAS]]-1</f>
        <v>45837</v>
      </c>
      <c r="U2272">
        <f>WEEKDAY(PlanMasine[[#This Row],[ZAVRŠETAK MAŠINSKE]],2)</f>
        <v>7</v>
      </c>
      <c r="V2272" s="3">
        <f>IF(WEEKDAY(PlanMasine[[#This Row],[Datum SAS]]-1,2)=7,PlanMasine[[#This Row],[Datum SAS]]-3,PlanMasine[[#This Row],[Datum SAS]]-1)</f>
        <v>45835</v>
      </c>
      <c r="W2272">
        <f>WEEKNUM(PlanMasine[[#This Row],[Column2]],1)</f>
        <v>26</v>
      </c>
    </row>
    <row r="2273" spans="1:23" x14ac:dyDescent="0.25">
      <c r="A2273">
        <v>1031261</v>
      </c>
      <c r="B2273">
        <v>1</v>
      </c>
      <c r="C2273">
        <v>1031275</v>
      </c>
      <c r="D2273" t="s">
        <v>2145</v>
      </c>
      <c r="E2273">
        <v>24</v>
      </c>
      <c r="F2273">
        <v>12</v>
      </c>
      <c r="G2273">
        <v>0</v>
      </c>
      <c r="H2273">
        <v>0</v>
      </c>
      <c r="I2273" t="s">
        <v>5</v>
      </c>
      <c r="J2273" t="s">
        <v>570</v>
      </c>
      <c r="K2273" t="s">
        <v>1823</v>
      </c>
      <c r="L2273" s="3">
        <v>45841</v>
      </c>
      <c r="M22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73" s="3">
        <v>45838</v>
      </c>
      <c r="O2273" s="5">
        <f>IFERROR((PlanMasine[[#This Row],[Norma]]/PlanMasine[[#This Row],[Q]])*(PlanMasine[[#This Row],[Q]]/SUMIF(C:C,PlanMasine[[#This Row],[RN]],B:B)*PlanMasine[[#This Row],[KPLQ]]),0)</f>
        <v>2</v>
      </c>
      <c r="P2273">
        <v>222907</v>
      </c>
      <c r="Q2273">
        <f>COUNTIF(PROMJENA!A:A,PlanMasine[[#This Row],[KPL]]&amp;"-"&amp;PlanMasine[[#This Row],[RN]])</f>
        <v>0</v>
      </c>
      <c r="R2273">
        <f>IFERROR(INDEX(REDOSLIJED!A:A,MATCH(PlanMasine[[#This Row],[KPL]],REDOSLIJED!B:B,0)),MAX(REDOSLIJED!A:A)+1)</f>
        <v>45</v>
      </c>
      <c r="S2273" s="9">
        <f>SUM($M$2:M2273)</f>
        <v>9.2791666666667894</v>
      </c>
      <c r="T2273" s="3">
        <f>PlanMasine[[#This Row],[Datum SAS]]-1</f>
        <v>45837</v>
      </c>
      <c r="U2273">
        <f>WEEKDAY(PlanMasine[[#This Row],[ZAVRŠETAK MAŠINSKE]],2)</f>
        <v>7</v>
      </c>
      <c r="V2273" s="3">
        <f>IF(WEEKDAY(PlanMasine[[#This Row],[Datum SAS]]-1,2)=7,PlanMasine[[#This Row],[Datum SAS]]-3,PlanMasine[[#This Row],[Datum SAS]]-1)</f>
        <v>45835</v>
      </c>
      <c r="W2273">
        <f>WEEKNUM(PlanMasine[[#This Row],[Column2]],1)</f>
        <v>26</v>
      </c>
    </row>
    <row r="2274" spans="1:23" x14ac:dyDescent="0.25">
      <c r="A2274">
        <v>1031261</v>
      </c>
      <c r="B2274">
        <v>1</v>
      </c>
      <c r="C2274">
        <v>1031283</v>
      </c>
      <c r="D2274" t="s">
        <v>2143</v>
      </c>
      <c r="E2274">
        <v>36</v>
      </c>
      <c r="F2274">
        <v>12</v>
      </c>
      <c r="G2274">
        <v>0</v>
      </c>
      <c r="H2274">
        <v>0</v>
      </c>
      <c r="I2274" t="s">
        <v>5</v>
      </c>
      <c r="J2274" t="s">
        <v>570</v>
      </c>
      <c r="K2274" t="s">
        <v>1823</v>
      </c>
      <c r="L2274" s="3">
        <v>45841</v>
      </c>
      <c r="M22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74" s="3">
        <v>45838</v>
      </c>
      <c r="O2274" s="5">
        <f>IFERROR((PlanMasine[[#This Row],[Norma]]/PlanMasine[[#This Row],[Q]])*(PlanMasine[[#This Row],[Q]]/SUMIF(C:C,PlanMasine[[#This Row],[RN]],B:B)*PlanMasine[[#This Row],[KPLQ]]),0)</f>
        <v>3</v>
      </c>
      <c r="P2274">
        <v>222915</v>
      </c>
      <c r="Q2274">
        <f>COUNTIF(PROMJENA!A:A,PlanMasine[[#This Row],[KPL]]&amp;"-"&amp;PlanMasine[[#This Row],[RN]])</f>
        <v>0</v>
      </c>
      <c r="R2274">
        <f>IFERROR(INDEX(REDOSLIJED!A:A,MATCH(PlanMasine[[#This Row],[KPL]],REDOSLIJED!B:B,0)),MAX(REDOSLIJED!A:A)+1)</f>
        <v>45</v>
      </c>
      <c r="S2274" s="9">
        <f>SUM($M$2:M2274)</f>
        <v>9.2812500000001226</v>
      </c>
      <c r="T2274" s="3">
        <f>PlanMasine[[#This Row],[Datum SAS]]-1</f>
        <v>45837</v>
      </c>
      <c r="U2274">
        <f>WEEKDAY(PlanMasine[[#This Row],[ZAVRŠETAK MAŠINSKE]],2)</f>
        <v>7</v>
      </c>
      <c r="V2274" s="3">
        <f>IF(WEEKDAY(PlanMasine[[#This Row],[Datum SAS]]-1,2)=7,PlanMasine[[#This Row],[Datum SAS]]-3,PlanMasine[[#This Row],[Datum SAS]]-1)</f>
        <v>45835</v>
      </c>
      <c r="W2274">
        <f>WEEKNUM(PlanMasine[[#This Row],[Column2]],1)</f>
        <v>26</v>
      </c>
    </row>
    <row r="2275" spans="1:23" x14ac:dyDescent="0.25">
      <c r="A2275">
        <v>1031261</v>
      </c>
      <c r="B2275">
        <v>1</v>
      </c>
      <c r="C2275">
        <v>1031284</v>
      </c>
      <c r="D2275" t="s">
        <v>2148</v>
      </c>
      <c r="E2275">
        <v>60</v>
      </c>
      <c r="F2275">
        <v>12</v>
      </c>
      <c r="G2275">
        <v>0</v>
      </c>
      <c r="H2275">
        <v>0</v>
      </c>
      <c r="I2275" t="s">
        <v>5</v>
      </c>
      <c r="J2275" t="s">
        <v>570</v>
      </c>
      <c r="K2275" t="s">
        <v>1823</v>
      </c>
      <c r="L2275" s="3">
        <v>45841</v>
      </c>
      <c r="M22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75" s="3">
        <v>45838</v>
      </c>
      <c r="O2275" s="5">
        <f>IFERROR((PlanMasine[[#This Row],[Norma]]/PlanMasine[[#This Row],[Q]])*(PlanMasine[[#This Row],[Q]]/SUMIF(C:C,PlanMasine[[#This Row],[RN]],B:B)*PlanMasine[[#This Row],[KPLQ]]),0)</f>
        <v>5</v>
      </c>
      <c r="P2275">
        <v>222916</v>
      </c>
      <c r="Q2275">
        <f>COUNTIF(PROMJENA!A:A,PlanMasine[[#This Row],[KPL]]&amp;"-"&amp;PlanMasine[[#This Row],[RN]])</f>
        <v>0</v>
      </c>
      <c r="R2275">
        <f>IFERROR(INDEX(REDOSLIJED!A:A,MATCH(PlanMasine[[#This Row],[KPL]],REDOSLIJED!B:B,0)),MAX(REDOSLIJED!A:A)+1)</f>
        <v>45</v>
      </c>
      <c r="S2275" s="9">
        <f>SUM($M$2:M2275)</f>
        <v>9.284722222222344</v>
      </c>
      <c r="T2275" s="3">
        <f>PlanMasine[[#This Row],[Datum SAS]]-1</f>
        <v>45837</v>
      </c>
      <c r="U2275">
        <f>WEEKDAY(PlanMasine[[#This Row],[ZAVRŠETAK MAŠINSKE]],2)</f>
        <v>7</v>
      </c>
      <c r="V2275" s="3">
        <f>IF(WEEKDAY(PlanMasine[[#This Row],[Datum SAS]]-1,2)=7,PlanMasine[[#This Row],[Datum SAS]]-3,PlanMasine[[#This Row],[Datum SAS]]-1)</f>
        <v>45835</v>
      </c>
      <c r="W2275">
        <f>WEEKNUM(PlanMasine[[#This Row],[Column2]],1)</f>
        <v>26</v>
      </c>
    </row>
    <row r="2276" spans="1:23" x14ac:dyDescent="0.25">
      <c r="A2276">
        <v>1031261</v>
      </c>
      <c r="B2276">
        <v>1</v>
      </c>
      <c r="C2276">
        <v>1031286</v>
      </c>
      <c r="D2276" t="s">
        <v>2140</v>
      </c>
      <c r="E2276">
        <v>48</v>
      </c>
      <c r="F2276">
        <v>12</v>
      </c>
      <c r="G2276">
        <v>0</v>
      </c>
      <c r="H2276">
        <v>0</v>
      </c>
      <c r="I2276" t="s">
        <v>5</v>
      </c>
      <c r="J2276" t="s">
        <v>570</v>
      </c>
      <c r="K2276" t="s">
        <v>1823</v>
      </c>
      <c r="L2276" s="3">
        <v>45841</v>
      </c>
      <c r="M22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276" s="3">
        <v>45838</v>
      </c>
      <c r="O2276" s="5">
        <f>IFERROR((PlanMasine[[#This Row],[Norma]]/PlanMasine[[#This Row],[Q]])*(PlanMasine[[#This Row],[Q]]/SUMIF(C:C,PlanMasine[[#This Row],[RN]],B:B)*PlanMasine[[#This Row],[KPLQ]]),0)</f>
        <v>4</v>
      </c>
      <c r="P2276">
        <v>222918</v>
      </c>
      <c r="Q2276">
        <f>COUNTIF(PROMJENA!A:A,PlanMasine[[#This Row],[KPL]]&amp;"-"&amp;PlanMasine[[#This Row],[RN]])</f>
        <v>0</v>
      </c>
      <c r="R2276">
        <f>IFERROR(INDEX(REDOSLIJED!A:A,MATCH(PlanMasine[[#This Row],[KPL]],REDOSLIJED!B:B,0)),MAX(REDOSLIJED!A:A)+1)</f>
        <v>45</v>
      </c>
      <c r="S2276" s="9">
        <f>SUM($M$2:M2276)</f>
        <v>9.2875000000001222</v>
      </c>
      <c r="T2276" s="3">
        <f>PlanMasine[[#This Row],[Datum SAS]]-1</f>
        <v>45837</v>
      </c>
      <c r="U2276">
        <f>WEEKDAY(PlanMasine[[#This Row],[ZAVRŠETAK MAŠINSKE]],2)</f>
        <v>7</v>
      </c>
      <c r="V2276" s="3">
        <f>IF(WEEKDAY(PlanMasine[[#This Row],[Datum SAS]]-1,2)=7,PlanMasine[[#This Row],[Datum SAS]]-3,PlanMasine[[#This Row],[Datum SAS]]-1)</f>
        <v>45835</v>
      </c>
      <c r="W2276">
        <f>WEEKNUM(PlanMasine[[#This Row],[Column2]],1)</f>
        <v>26</v>
      </c>
    </row>
    <row r="2277" spans="1:23" x14ac:dyDescent="0.25">
      <c r="A2277">
        <v>1031261</v>
      </c>
      <c r="B2277">
        <v>1</v>
      </c>
      <c r="C2277">
        <v>1031289</v>
      </c>
      <c r="D2277" t="s">
        <v>2147</v>
      </c>
      <c r="E2277">
        <v>60</v>
      </c>
      <c r="F2277">
        <v>12</v>
      </c>
      <c r="G2277">
        <v>0</v>
      </c>
      <c r="H2277">
        <v>0</v>
      </c>
      <c r="I2277" t="s">
        <v>5</v>
      </c>
      <c r="J2277" t="s">
        <v>570</v>
      </c>
      <c r="K2277" t="s">
        <v>1823</v>
      </c>
      <c r="L2277" s="3">
        <v>45841</v>
      </c>
      <c r="M22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77" s="3">
        <v>45838</v>
      </c>
      <c r="O2277" s="5">
        <f>IFERROR((PlanMasine[[#This Row],[Norma]]/PlanMasine[[#This Row],[Q]])*(PlanMasine[[#This Row],[Q]]/SUMIF(C:C,PlanMasine[[#This Row],[RN]],B:B)*PlanMasine[[#This Row],[KPLQ]]),0)</f>
        <v>5</v>
      </c>
      <c r="P2277">
        <v>222921</v>
      </c>
      <c r="Q2277">
        <f>COUNTIF(PROMJENA!A:A,PlanMasine[[#This Row],[KPL]]&amp;"-"&amp;PlanMasine[[#This Row],[RN]])</f>
        <v>0</v>
      </c>
      <c r="R2277">
        <f>IFERROR(INDEX(REDOSLIJED!A:A,MATCH(PlanMasine[[#This Row],[KPL]],REDOSLIJED!B:B,0)),MAX(REDOSLIJED!A:A)+1)</f>
        <v>45</v>
      </c>
      <c r="S2277" s="9">
        <f>SUM($M$2:M2277)</f>
        <v>9.2909722222223436</v>
      </c>
      <c r="T2277" s="3">
        <f>PlanMasine[[#This Row],[Datum SAS]]-1</f>
        <v>45837</v>
      </c>
      <c r="U2277">
        <f>WEEKDAY(PlanMasine[[#This Row],[ZAVRŠETAK MAŠINSKE]],2)</f>
        <v>7</v>
      </c>
      <c r="V2277" s="3">
        <f>IF(WEEKDAY(PlanMasine[[#This Row],[Datum SAS]]-1,2)=7,PlanMasine[[#This Row],[Datum SAS]]-3,PlanMasine[[#This Row],[Datum SAS]]-1)</f>
        <v>45835</v>
      </c>
      <c r="W2277">
        <f>WEEKNUM(PlanMasine[[#This Row],[Column2]],1)</f>
        <v>26</v>
      </c>
    </row>
    <row r="2278" spans="1:23" x14ac:dyDescent="0.25">
      <c r="A2278">
        <v>1031261</v>
      </c>
      <c r="B2278">
        <v>1</v>
      </c>
      <c r="C2278">
        <v>1031278</v>
      </c>
      <c r="D2278" t="s">
        <v>2142</v>
      </c>
      <c r="E2278">
        <v>24</v>
      </c>
      <c r="F2278">
        <v>12</v>
      </c>
      <c r="G2278">
        <v>0</v>
      </c>
      <c r="H2278">
        <v>0</v>
      </c>
      <c r="I2278" t="s">
        <v>5</v>
      </c>
      <c r="J2278" t="s">
        <v>570</v>
      </c>
      <c r="K2278" t="s">
        <v>1823</v>
      </c>
      <c r="L2278" s="3">
        <v>45841</v>
      </c>
      <c r="M22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78" s="3">
        <v>45838</v>
      </c>
      <c r="O2278" s="5">
        <f>IFERROR((PlanMasine[[#This Row],[Norma]]/PlanMasine[[#This Row],[Q]])*(PlanMasine[[#This Row],[Q]]/SUMIF(C:C,PlanMasine[[#This Row],[RN]],B:B)*PlanMasine[[#This Row],[KPLQ]]),0)</f>
        <v>2</v>
      </c>
      <c r="P2278">
        <v>222910</v>
      </c>
      <c r="Q2278">
        <f>COUNTIF(PROMJENA!A:A,PlanMasine[[#This Row],[KPL]]&amp;"-"&amp;PlanMasine[[#This Row],[RN]])</f>
        <v>0</v>
      </c>
      <c r="R2278">
        <f>IFERROR(INDEX(REDOSLIJED!A:A,MATCH(PlanMasine[[#This Row],[KPL]],REDOSLIJED!B:B,0)),MAX(REDOSLIJED!A:A)+1)</f>
        <v>45</v>
      </c>
      <c r="S2278" s="9">
        <f>SUM($M$2:M2278)</f>
        <v>9.2923611111112319</v>
      </c>
      <c r="T2278" s="3">
        <f>PlanMasine[[#This Row],[Datum SAS]]-1</f>
        <v>45837</v>
      </c>
      <c r="U2278">
        <f>WEEKDAY(PlanMasine[[#This Row],[ZAVRŠETAK MAŠINSKE]],2)</f>
        <v>7</v>
      </c>
      <c r="V2278" s="3">
        <f>IF(WEEKDAY(PlanMasine[[#This Row],[Datum SAS]]-1,2)=7,PlanMasine[[#This Row],[Datum SAS]]-3,PlanMasine[[#This Row],[Datum SAS]]-1)</f>
        <v>45835</v>
      </c>
      <c r="W2278">
        <f>WEEKNUM(PlanMasine[[#This Row],[Column2]],1)</f>
        <v>26</v>
      </c>
    </row>
    <row r="2279" spans="1:23" x14ac:dyDescent="0.25">
      <c r="A2279">
        <v>1031261</v>
      </c>
      <c r="B2279">
        <v>1</v>
      </c>
      <c r="C2279">
        <v>1031285</v>
      </c>
      <c r="D2279" t="s">
        <v>2139</v>
      </c>
      <c r="E2279">
        <v>24</v>
      </c>
      <c r="F2279">
        <v>12</v>
      </c>
      <c r="G2279">
        <v>0</v>
      </c>
      <c r="H2279">
        <v>0</v>
      </c>
      <c r="I2279" t="s">
        <v>5</v>
      </c>
      <c r="J2279" t="s">
        <v>570</v>
      </c>
      <c r="K2279" t="s">
        <v>1823</v>
      </c>
      <c r="L2279" s="3">
        <v>45841</v>
      </c>
      <c r="M22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79" s="3">
        <v>45838</v>
      </c>
      <c r="O2279" s="5">
        <f>IFERROR((PlanMasine[[#This Row],[Norma]]/PlanMasine[[#This Row],[Q]])*(PlanMasine[[#This Row],[Q]]/SUMIF(C:C,PlanMasine[[#This Row],[RN]],B:B)*PlanMasine[[#This Row],[KPLQ]]),0)</f>
        <v>2</v>
      </c>
      <c r="P2279">
        <v>222917</v>
      </c>
      <c r="Q2279">
        <f>COUNTIF(PROMJENA!A:A,PlanMasine[[#This Row],[KPL]]&amp;"-"&amp;PlanMasine[[#This Row],[RN]])</f>
        <v>0</v>
      </c>
      <c r="R2279">
        <f>IFERROR(INDEX(REDOSLIJED!A:A,MATCH(PlanMasine[[#This Row],[KPL]],REDOSLIJED!B:B,0)),MAX(REDOSLIJED!A:A)+1)</f>
        <v>45</v>
      </c>
      <c r="S2279" s="9">
        <f>SUM($M$2:M2279)</f>
        <v>9.2937500000001201</v>
      </c>
      <c r="T2279" s="3">
        <f>PlanMasine[[#This Row],[Datum SAS]]-1</f>
        <v>45837</v>
      </c>
      <c r="U2279">
        <f>WEEKDAY(PlanMasine[[#This Row],[ZAVRŠETAK MAŠINSKE]],2)</f>
        <v>7</v>
      </c>
      <c r="V2279" s="3">
        <f>IF(WEEKDAY(PlanMasine[[#This Row],[Datum SAS]]-1,2)=7,PlanMasine[[#This Row],[Datum SAS]]-3,PlanMasine[[#This Row],[Datum SAS]]-1)</f>
        <v>45835</v>
      </c>
      <c r="W2279">
        <f>WEEKNUM(PlanMasine[[#This Row],[Column2]],1)</f>
        <v>26</v>
      </c>
    </row>
    <row r="2280" spans="1:23" x14ac:dyDescent="0.25">
      <c r="A2280">
        <v>1031261</v>
      </c>
      <c r="B2280">
        <v>1</v>
      </c>
      <c r="C2280">
        <v>1031297</v>
      </c>
      <c r="D2280" t="s">
        <v>2141</v>
      </c>
      <c r="E2280">
        <v>24</v>
      </c>
      <c r="F2280">
        <v>12</v>
      </c>
      <c r="G2280">
        <v>0</v>
      </c>
      <c r="H2280">
        <v>0</v>
      </c>
      <c r="I2280" t="s">
        <v>5</v>
      </c>
      <c r="J2280" t="s">
        <v>570</v>
      </c>
      <c r="K2280" t="s">
        <v>1823</v>
      </c>
      <c r="L2280" s="3">
        <v>45841</v>
      </c>
      <c r="M22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80" s="3">
        <v>45838</v>
      </c>
      <c r="O2280" s="5">
        <f>IFERROR((PlanMasine[[#This Row],[Norma]]/PlanMasine[[#This Row],[Q]])*(PlanMasine[[#This Row],[Q]]/SUMIF(C:C,PlanMasine[[#This Row],[RN]],B:B)*PlanMasine[[#This Row],[KPLQ]]),0)</f>
        <v>2</v>
      </c>
      <c r="P2280">
        <v>222934</v>
      </c>
      <c r="Q2280">
        <f>COUNTIF(PROMJENA!A:A,PlanMasine[[#This Row],[KPL]]&amp;"-"&amp;PlanMasine[[#This Row],[RN]])</f>
        <v>0</v>
      </c>
      <c r="R2280">
        <f>IFERROR(INDEX(REDOSLIJED!A:A,MATCH(PlanMasine[[#This Row],[KPL]],REDOSLIJED!B:B,0)),MAX(REDOSLIJED!A:A)+1)</f>
        <v>45</v>
      </c>
      <c r="S2280" s="9">
        <f>SUM($M$2:M2280)</f>
        <v>9.2951388888890083</v>
      </c>
      <c r="T2280" s="3">
        <f>PlanMasine[[#This Row],[Datum SAS]]-1</f>
        <v>45837</v>
      </c>
      <c r="U2280">
        <f>WEEKDAY(PlanMasine[[#This Row],[ZAVRŠETAK MAŠINSKE]],2)</f>
        <v>7</v>
      </c>
      <c r="V2280" s="3">
        <f>IF(WEEKDAY(PlanMasine[[#This Row],[Datum SAS]]-1,2)=7,PlanMasine[[#This Row],[Datum SAS]]-3,PlanMasine[[#This Row],[Datum SAS]]-1)</f>
        <v>45835</v>
      </c>
      <c r="W2280">
        <f>WEEKNUM(PlanMasine[[#This Row],[Column2]],1)</f>
        <v>26</v>
      </c>
    </row>
    <row r="2281" spans="1:23" x14ac:dyDescent="0.25">
      <c r="A2281">
        <v>1031261</v>
      </c>
      <c r="B2281">
        <v>1</v>
      </c>
      <c r="C2281">
        <v>1031288</v>
      </c>
      <c r="D2281" t="s">
        <v>1824</v>
      </c>
      <c r="E2281">
        <v>36</v>
      </c>
      <c r="F2281">
        <v>12</v>
      </c>
      <c r="G2281">
        <v>0</v>
      </c>
      <c r="H2281">
        <v>0</v>
      </c>
      <c r="I2281" t="s">
        <v>5</v>
      </c>
      <c r="J2281" t="s">
        <v>570</v>
      </c>
      <c r="K2281" t="s">
        <v>1823</v>
      </c>
      <c r="L2281" s="3">
        <v>45841</v>
      </c>
      <c r="M22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81" s="3">
        <v>45838</v>
      </c>
      <c r="O2281" s="5">
        <f>IFERROR((PlanMasine[[#This Row],[Norma]]/PlanMasine[[#This Row],[Q]])*(PlanMasine[[#This Row],[Q]]/SUMIF(C:C,PlanMasine[[#This Row],[RN]],B:B)*PlanMasine[[#This Row],[KPLQ]]),0)</f>
        <v>3</v>
      </c>
      <c r="P2281">
        <v>222920</v>
      </c>
      <c r="Q2281">
        <f>COUNTIF(PROMJENA!A:A,PlanMasine[[#This Row],[KPL]]&amp;"-"&amp;PlanMasine[[#This Row],[RN]])</f>
        <v>0</v>
      </c>
      <c r="R2281">
        <f>IFERROR(INDEX(REDOSLIJED!A:A,MATCH(PlanMasine[[#This Row],[KPL]],REDOSLIJED!B:B,0)),MAX(REDOSLIJED!A:A)+1)</f>
        <v>45</v>
      </c>
      <c r="S2281" s="9">
        <f>SUM($M$2:M2281)</f>
        <v>9.2972222222223415</v>
      </c>
      <c r="T2281" s="3">
        <f>PlanMasine[[#This Row],[Datum SAS]]-1</f>
        <v>45837</v>
      </c>
      <c r="U2281">
        <f>WEEKDAY(PlanMasine[[#This Row],[ZAVRŠETAK MAŠINSKE]],2)</f>
        <v>7</v>
      </c>
      <c r="V2281" s="3">
        <f>IF(WEEKDAY(PlanMasine[[#This Row],[Datum SAS]]-1,2)=7,PlanMasine[[#This Row],[Datum SAS]]-3,PlanMasine[[#This Row],[Datum SAS]]-1)</f>
        <v>45835</v>
      </c>
      <c r="W2281">
        <f>WEEKNUM(PlanMasine[[#This Row],[Column2]],1)</f>
        <v>26</v>
      </c>
    </row>
    <row r="2282" spans="1:23" x14ac:dyDescent="0.25">
      <c r="A2282">
        <v>1031261</v>
      </c>
      <c r="B2282">
        <v>1</v>
      </c>
      <c r="C2282">
        <v>1031277</v>
      </c>
      <c r="D2282" t="s">
        <v>1822</v>
      </c>
      <c r="E2282">
        <v>36</v>
      </c>
      <c r="F2282">
        <v>12</v>
      </c>
      <c r="G2282">
        <v>0</v>
      </c>
      <c r="H2282">
        <v>0</v>
      </c>
      <c r="I2282" t="s">
        <v>5</v>
      </c>
      <c r="J2282" t="s">
        <v>570</v>
      </c>
      <c r="K2282" t="s">
        <v>1823</v>
      </c>
      <c r="L2282" s="3">
        <v>45841</v>
      </c>
      <c r="M22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82" s="3">
        <v>45838</v>
      </c>
      <c r="O2282" s="5">
        <f>IFERROR((PlanMasine[[#This Row],[Norma]]/PlanMasine[[#This Row],[Q]])*(PlanMasine[[#This Row],[Q]]/SUMIF(C:C,PlanMasine[[#This Row],[RN]],B:B)*PlanMasine[[#This Row],[KPLQ]]),0)</f>
        <v>3</v>
      </c>
      <c r="P2282">
        <v>222909</v>
      </c>
      <c r="Q2282">
        <f>COUNTIF(PROMJENA!A:A,PlanMasine[[#This Row],[KPL]]&amp;"-"&amp;PlanMasine[[#This Row],[RN]])</f>
        <v>0</v>
      </c>
      <c r="R2282">
        <f>IFERROR(INDEX(REDOSLIJED!A:A,MATCH(PlanMasine[[#This Row],[KPL]],REDOSLIJED!B:B,0)),MAX(REDOSLIJED!A:A)+1)</f>
        <v>45</v>
      </c>
      <c r="S2282" s="9">
        <f>SUM($M$2:M2282)</f>
        <v>9.2993055555556747</v>
      </c>
      <c r="T2282" s="3">
        <f>PlanMasine[[#This Row],[Datum SAS]]-1</f>
        <v>45837</v>
      </c>
      <c r="U2282">
        <f>WEEKDAY(PlanMasine[[#This Row],[ZAVRŠETAK MAŠINSKE]],2)</f>
        <v>7</v>
      </c>
      <c r="V2282" s="3">
        <f>IF(WEEKDAY(PlanMasine[[#This Row],[Datum SAS]]-1,2)=7,PlanMasine[[#This Row],[Datum SAS]]-3,PlanMasine[[#This Row],[Datum SAS]]-1)</f>
        <v>45835</v>
      </c>
      <c r="W2282">
        <f>WEEKNUM(PlanMasine[[#This Row],[Column2]],1)</f>
        <v>26</v>
      </c>
    </row>
    <row r="2283" spans="1:23" x14ac:dyDescent="0.25">
      <c r="A2283">
        <v>1031261</v>
      </c>
      <c r="B2283">
        <v>1</v>
      </c>
      <c r="C2283">
        <v>1031287</v>
      </c>
      <c r="D2283" t="s">
        <v>2144</v>
      </c>
      <c r="E2283">
        <v>24</v>
      </c>
      <c r="F2283">
        <v>12</v>
      </c>
      <c r="G2283">
        <v>0</v>
      </c>
      <c r="H2283">
        <v>0</v>
      </c>
      <c r="I2283" t="s">
        <v>5</v>
      </c>
      <c r="J2283" t="s">
        <v>570</v>
      </c>
      <c r="K2283" t="s">
        <v>1823</v>
      </c>
      <c r="L2283" s="3">
        <v>45841</v>
      </c>
      <c r="M22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83" s="3">
        <v>45838</v>
      </c>
      <c r="O2283" s="5">
        <f>IFERROR((PlanMasine[[#This Row],[Norma]]/PlanMasine[[#This Row],[Q]])*(PlanMasine[[#This Row],[Q]]/SUMIF(C:C,PlanMasine[[#This Row],[RN]],B:B)*PlanMasine[[#This Row],[KPLQ]]),0)</f>
        <v>2</v>
      </c>
      <c r="P2283">
        <v>222919</v>
      </c>
      <c r="Q2283">
        <f>COUNTIF(PROMJENA!A:A,PlanMasine[[#This Row],[KPL]]&amp;"-"&amp;PlanMasine[[#This Row],[RN]])</f>
        <v>0</v>
      </c>
      <c r="R2283">
        <f>IFERROR(INDEX(REDOSLIJED!A:A,MATCH(PlanMasine[[#This Row],[KPL]],REDOSLIJED!B:B,0)),MAX(REDOSLIJED!A:A)+1)</f>
        <v>45</v>
      </c>
      <c r="S2283" s="9">
        <f>SUM($M$2:M2283)</f>
        <v>9.3006944444445629</v>
      </c>
      <c r="T2283" s="3">
        <f>PlanMasine[[#This Row],[Datum SAS]]-1</f>
        <v>45837</v>
      </c>
      <c r="U2283">
        <f>WEEKDAY(PlanMasine[[#This Row],[ZAVRŠETAK MAŠINSKE]],2)</f>
        <v>7</v>
      </c>
      <c r="V2283" s="3">
        <f>IF(WEEKDAY(PlanMasine[[#This Row],[Datum SAS]]-1,2)=7,PlanMasine[[#This Row],[Datum SAS]]-3,PlanMasine[[#This Row],[Datum SAS]]-1)</f>
        <v>45835</v>
      </c>
      <c r="W2283">
        <f>WEEKNUM(PlanMasine[[#This Row],[Column2]],1)</f>
        <v>26</v>
      </c>
    </row>
    <row r="2284" spans="1:23" x14ac:dyDescent="0.25">
      <c r="A2284">
        <v>1031262</v>
      </c>
      <c r="B2284">
        <v>1</v>
      </c>
      <c r="C2284">
        <v>1031287</v>
      </c>
      <c r="D2284" t="s">
        <v>2144</v>
      </c>
      <c r="E2284">
        <v>24</v>
      </c>
      <c r="F2284">
        <v>12</v>
      </c>
      <c r="G2284">
        <v>0</v>
      </c>
      <c r="H2284">
        <v>0</v>
      </c>
      <c r="I2284" t="s">
        <v>5</v>
      </c>
      <c r="J2284" t="s">
        <v>570</v>
      </c>
      <c r="K2284" t="s">
        <v>1823</v>
      </c>
      <c r="L2284" s="3">
        <v>45841</v>
      </c>
      <c r="M22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84" s="3">
        <v>45838</v>
      </c>
      <c r="O2284" s="5">
        <f>IFERROR((PlanMasine[[#This Row],[Norma]]/PlanMasine[[#This Row],[Q]])*(PlanMasine[[#This Row],[Q]]/SUMIF(C:C,PlanMasine[[#This Row],[RN]],B:B)*PlanMasine[[#This Row],[KPLQ]]),0)</f>
        <v>2</v>
      </c>
      <c r="P2284">
        <v>222919</v>
      </c>
      <c r="Q2284">
        <f>COUNTIF(PROMJENA!A:A,PlanMasine[[#This Row],[KPL]]&amp;"-"&amp;PlanMasine[[#This Row],[RN]])</f>
        <v>0</v>
      </c>
      <c r="R2284">
        <f>IFERROR(INDEX(REDOSLIJED!A:A,MATCH(PlanMasine[[#This Row],[KPL]],REDOSLIJED!B:B,0)),MAX(REDOSLIJED!A:A)+1)</f>
        <v>45</v>
      </c>
      <c r="S2284" s="9">
        <f>SUM($M$2:M2284)</f>
        <v>9.3020833333334512</v>
      </c>
      <c r="T2284" s="3">
        <f>PlanMasine[[#This Row],[Datum SAS]]-1</f>
        <v>45837</v>
      </c>
      <c r="U2284">
        <f>WEEKDAY(PlanMasine[[#This Row],[ZAVRŠETAK MAŠINSKE]],2)</f>
        <v>7</v>
      </c>
      <c r="V2284" s="3">
        <f>IF(WEEKDAY(PlanMasine[[#This Row],[Datum SAS]]-1,2)=7,PlanMasine[[#This Row],[Datum SAS]]-3,PlanMasine[[#This Row],[Datum SAS]]-1)</f>
        <v>45835</v>
      </c>
      <c r="W2284">
        <f>WEEKNUM(PlanMasine[[#This Row],[Column2]],1)</f>
        <v>26</v>
      </c>
    </row>
    <row r="2285" spans="1:23" x14ac:dyDescent="0.25">
      <c r="A2285">
        <v>1031262</v>
      </c>
      <c r="B2285">
        <v>1</v>
      </c>
      <c r="C2285">
        <v>1031284</v>
      </c>
      <c r="D2285" t="s">
        <v>2148</v>
      </c>
      <c r="E2285">
        <v>60</v>
      </c>
      <c r="F2285">
        <v>12</v>
      </c>
      <c r="G2285">
        <v>0</v>
      </c>
      <c r="H2285">
        <v>0</v>
      </c>
      <c r="I2285" t="s">
        <v>5</v>
      </c>
      <c r="J2285" t="s">
        <v>570</v>
      </c>
      <c r="K2285" t="s">
        <v>1823</v>
      </c>
      <c r="L2285" s="3">
        <v>45841</v>
      </c>
      <c r="M22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85" s="3">
        <v>45838</v>
      </c>
      <c r="O2285" s="5">
        <f>IFERROR((PlanMasine[[#This Row],[Norma]]/PlanMasine[[#This Row],[Q]])*(PlanMasine[[#This Row],[Q]]/SUMIF(C:C,PlanMasine[[#This Row],[RN]],B:B)*PlanMasine[[#This Row],[KPLQ]]),0)</f>
        <v>5</v>
      </c>
      <c r="P2285">
        <v>222916</v>
      </c>
      <c r="Q2285">
        <f>COUNTIF(PROMJENA!A:A,PlanMasine[[#This Row],[KPL]]&amp;"-"&amp;PlanMasine[[#This Row],[RN]])</f>
        <v>0</v>
      </c>
      <c r="R2285">
        <f>IFERROR(INDEX(REDOSLIJED!A:A,MATCH(PlanMasine[[#This Row],[KPL]],REDOSLIJED!B:B,0)),MAX(REDOSLIJED!A:A)+1)</f>
        <v>45</v>
      </c>
      <c r="S2285" s="9">
        <f>SUM($M$2:M2285)</f>
        <v>9.3055555555556726</v>
      </c>
      <c r="T2285" s="3">
        <f>PlanMasine[[#This Row],[Datum SAS]]-1</f>
        <v>45837</v>
      </c>
      <c r="U2285">
        <f>WEEKDAY(PlanMasine[[#This Row],[ZAVRŠETAK MAŠINSKE]],2)</f>
        <v>7</v>
      </c>
      <c r="V2285" s="3">
        <f>IF(WEEKDAY(PlanMasine[[#This Row],[Datum SAS]]-1,2)=7,PlanMasine[[#This Row],[Datum SAS]]-3,PlanMasine[[#This Row],[Datum SAS]]-1)</f>
        <v>45835</v>
      </c>
      <c r="W2285">
        <f>WEEKNUM(PlanMasine[[#This Row],[Column2]],1)</f>
        <v>26</v>
      </c>
    </row>
    <row r="2286" spans="1:23" x14ac:dyDescent="0.25">
      <c r="A2286">
        <v>1031262</v>
      </c>
      <c r="B2286">
        <v>1</v>
      </c>
      <c r="C2286">
        <v>1031294</v>
      </c>
      <c r="D2286" t="s">
        <v>2146</v>
      </c>
      <c r="E2286">
        <v>36</v>
      </c>
      <c r="F2286">
        <v>12</v>
      </c>
      <c r="G2286">
        <v>0</v>
      </c>
      <c r="H2286">
        <v>0</v>
      </c>
      <c r="I2286" t="s">
        <v>5</v>
      </c>
      <c r="J2286" t="s">
        <v>570</v>
      </c>
      <c r="K2286" t="s">
        <v>1823</v>
      </c>
      <c r="L2286" s="3">
        <v>45841</v>
      </c>
      <c r="M22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86" s="3">
        <v>45838</v>
      </c>
      <c r="O2286" s="5">
        <f>IFERROR((PlanMasine[[#This Row],[Norma]]/PlanMasine[[#This Row],[Q]])*(PlanMasine[[#This Row],[Q]]/SUMIF(C:C,PlanMasine[[#This Row],[RN]],B:B)*PlanMasine[[#This Row],[KPLQ]]),0)</f>
        <v>3</v>
      </c>
      <c r="P2286">
        <v>222931</v>
      </c>
      <c r="Q2286">
        <f>COUNTIF(PROMJENA!A:A,PlanMasine[[#This Row],[KPL]]&amp;"-"&amp;PlanMasine[[#This Row],[RN]])</f>
        <v>0</v>
      </c>
      <c r="R2286">
        <f>IFERROR(INDEX(REDOSLIJED!A:A,MATCH(PlanMasine[[#This Row],[KPL]],REDOSLIJED!B:B,0)),MAX(REDOSLIJED!A:A)+1)</f>
        <v>45</v>
      </c>
      <c r="S2286" s="9">
        <f>SUM($M$2:M2286)</f>
        <v>9.3076388888890058</v>
      </c>
      <c r="T2286" s="3">
        <f>PlanMasine[[#This Row],[Datum SAS]]-1</f>
        <v>45837</v>
      </c>
      <c r="U2286">
        <f>WEEKDAY(PlanMasine[[#This Row],[ZAVRŠETAK MAŠINSKE]],2)</f>
        <v>7</v>
      </c>
      <c r="V2286" s="3">
        <f>IF(WEEKDAY(PlanMasine[[#This Row],[Datum SAS]]-1,2)=7,PlanMasine[[#This Row],[Datum SAS]]-3,PlanMasine[[#This Row],[Datum SAS]]-1)</f>
        <v>45835</v>
      </c>
      <c r="W2286">
        <f>WEEKNUM(PlanMasine[[#This Row],[Column2]],1)</f>
        <v>26</v>
      </c>
    </row>
    <row r="2287" spans="1:23" x14ac:dyDescent="0.25">
      <c r="A2287">
        <v>1031262</v>
      </c>
      <c r="B2287">
        <v>1</v>
      </c>
      <c r="C2287">
        <v>1031286</v>
      </c>
      <c r="D2287" t="s">
        <v>2140</v>
      </c>
      <c r="E2287">
        <v>48</v>
      </c>
      <c r="F2287">
        <v>12</v>
      </c>
      <c r="G2287">
        <v>0</v>
      </c>
      <c r="H2287">
        <v>0</v>
      </c>
      <c r="I2287" t="s">
        <v>5</v>
      </c>
      <c r="J2287" t="s">
        <v>570</v>
      </c>
      <c r="K2287" t="s">
        <v>1823</v>
      </c>
      <c r="L2287" s="3">
        <v>45841</v>
      </c>
      <c r="M22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287" s="3">
        <v>45838</v>
      </c>
      <c r="O2287" s="5">
        <f>IFERROR((PlanMasine[[#This Row],[Norma]]/PlanMasine[[#This Row],[Q]])*(PlanMasine[[#This Row],[Q]]/SUMIF(C:C,PlanMasine[[#This Row],[RN]],B:B)*PlanMasine[[#This Row],[KPLQ]]),0)</f>
        <v>4</v>
      </c>
      <c r="P2287">
        <v>222918</v>
      </c>
      <c r="Q2287">
        <f>COUNTIF(PROMJENA!A:A,PlanMasine[[#This Row],[KPL]]&amp;"-"&amp;PlanMasine[[#This Row],[RN]])</f>
        <v>0</v>
      </c>
      <c r="R2287">
        <f>IFERROR(INDEX(REDOSLIJED!A:A,MATCH(PlanMasine[[#This Row],[KPL]],REDOSLIJED!B:B,0)),MAX(REDOSLIJED!A:A)+1)</f>
        <v>45</v>
      </c>
      <c r="S2287" s="9">
        <f>SUM($M$2:M2287)</f>
        <v>9.310416666666784</v>
      </c>
      <c r="T2287" s="3">
        <f>PlanMasine[[#This Row],[Datum SAS]]-1</f>
        <v>45837</v>
      </c>
      <c r="U2287">
        <f>WEEKDAY(PlanMasine[[#This Row],[ZAVRŠETAK MAŠINSKE]],2)</f>
        <v>7</v>
      </c>
      <c r="V2287" s="3">
        <f>IF(WEEKDAY(PlanMasine[[#This Row],[Datum SAS]]-1,2)=7,PlanMasine[[#This Row],[Datum SAS]]-3,PlanMasine[[#This Row],[Datum SAS]]-1)</f>
        <v>45835</v>
      </c>
      <c r="W2287">
        <f>WEEKNUM(PlanMasine[[#This Row],[Column2]],1)</f>
        <v>26</v>
      </c>
    </row>
    <row r="2288" spans="1:23" x14ac:dyDescent="0.25">
      <c r="A2288">
        <v>1031262</v>
      </c>
      <c r="B2288">
        <v>1</v>
      </c>
      <c r="C2288">
        <v>1031289</v>
      </c>
      <c r="D2288" t="s">
        <v>2147</v>
      </c>
      <c r="E2288">
        <v>60</v>
      </c>
      <c r="F2288">
        <v>12</v>
      </c>
      <c r="G2288">
        <v>0</v>
      </c>
      <c r="H2288">
        <v>0</v>
      </c>
      <c r="I2288" t="s">
        <v>5</v>
      </c>
      <c r="J2288" t="s">
        <v>570</v>
      </c>
      <c r="K2288" t="s">
        <v>1823</v>
      </c>
      <c r="L2288" s="3">
        <v>45841</v>
      </c>
      <c r="M22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288" s="3">
        <v>45838</v>
      </c>
      <c r="O2288" s="5">
        <f>IFERROR((PlanMasine[[#This Row],[Norma]]/PlanMasine[[#This Row],[Q]])*(PlanMasine[[#This Row],[Q]]/SUMIF(C:C,PlanMasine[[#This Row],[RN]],B:B)*PlanMasine[[#This Row],[KPLQ]]),0)</f>
        <v>5</v>
      </c>
      <c r="P2288">
        <v>222921</v>
      </c>
      <c r="Q2288">
        <f>COUNTIF(PROMJENA!A:A,PlanMasine[[#This Row],[KPL]]&amp;"-"&amp;PlanMasine[[#This Row],[RN]])</f>
        <v>0</v>
      </c>
      <c r="R2288">
        <f>IFERROR(INDEX(REDOSLIJED!A:A,MATCH(PlanMasine[[#This Row],[KPL]],REDOSLIJED!B:B,0)),MAX(REDOSLIJED!A:A)+1)</f>
        <v>45</v>
      </c>
      <c r="S2288" s="9">
        <f>SUM($M$2:M2288)</f>
        <v>9.3138888888890055</v>
      </c>
      <c r="T2288" s="3">
        <f>PlanMasine[[#This Row],[Datum SAS]]-1</f>
        <v>45837</v>
      </c>
      <c r="U2288">
        <f>WEEKDAY(PlanMasine[[#This Row],[ZAVRŠETAK MAŠINSKE]],2)</f>
        <v>7</v>
      </c>
      <c r="V2288" s="3">
        <f>IF(WEEKDAY(PlanMasine[[#This Row],[Datum SAS]]-1,2)=7,PlanMasine[[#This Row],[Datum SAS]]-3,PlanMasine[[#This Row],[Datum SAS]]-1)</f>
        <v>45835</v>
      </c>
      <c r="W2288">
        <f>WEEKNUM(PlanMasine[[#This Row],[Column2]],1)</f>
        <v>26</v>
      </c>
    </row>
    <row r="2289" spans="1:23" x14ac:dyDescent="0.25">
      <c r="A2289">
        <v>1031262</v>
      </c>
      <c r="B2289">
        <v>1</v>
      </c>
      <c r="C2289">
        <v>1031297</v>
      </c>
      <c r="D2289" t="s">
        <v>2141</v>
      </c>
      <c r="E2289">
        <v>24</v>
      </c>
      <c r="F2289">
        <v>12</v>
      </c>
      <c r="G2289">
        <v>0</v>
      </c>
      <c r="H2289">
        <v>0</v>
      </c>
      <c r="I2289" t="s">
        <v>5</v>
      </c>
      <c r="J2289" t="s">
        <v>570</v>
      </c>
      <c r="K2289" t="s">
        <v>1823</v>
      </c>
      <c r="L2289" s="3">
        <v>45841</v>
      </c>
      <c r="M22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89" s="3">
        <v>45838</v>
      </c>
      <c r="O2289" s="5">
        <f>IFERROR((PlanMasine[[#This Row],[Norma]]/PlanMasine[[#This Row],[Q]])*(PlanMasine[[#This Row],[Q]]/SUMIF(C:C,PlanMasine[[#This Row],[RN]],B:B)*PlanMasine[[#This Row],[KPLQ]]),0)</f>
        <v>2</v>
      </c>
      <c r="P2289">
        <v>222934</v>
      </c>
      <c r="Q2289">
        <f>COUNTIF(PROMJENA!A:A,PlanMasine[[#This Row],[KPL]]&amp;"-"&amp;PlanMasine[[#This Row],[RN]])</f>
        <v>0</v>
      </c>
      <c r="R2289">
        <f>IFERROR(INDEX(REDOSLIJED!A:A,MATCH(PlanMasine[[#This Row],[KPL]],REDOSLIJED!B:B,0)),MAX(REDOSLIJED!A:A)+1)</f>
        <v>45</v>
      </c>
      <c r="S2289" s="9">
        <f>SUM($M$2:M2289)</f>
        <v>9.3152777777778937</v>
      </c>
      <c r="T2289" s="3">
        <f>PlanMasine[[#This Row],[Datum SAS]]-1</f>
        <v>45837</v>
      </c>
      <c r="U2289">
        <f>WEEKDAY(PlanMasine[[#This Row],[ZAVRŠETAK MAŠINSKE]],2)</f>
        <v>7</v>
      </c>
      <c r="V2289" s="3">
        <f>IF(WEEKDAY(PlanMasine[[#This Row],[Datum SAS]]-1,2)=7,PlanMasine[[#This Row],[Datum SAS]]-3,PlanMasine[[#This Row],[Datum SAS]]-1)</f>
        <v>45835</v>
      </c>
      <c r="W2289">
        <f>WEEKNUM(PlanMasine[[#This Row],[Column2]],1)</f>
        <v>26</v>
      </c>
    </row>
    <row r="2290" spans="1:23" x14ac:dyDescent="0.25">
      <c r="A2290">
        <v>1031262</v>
      </c>
      <c r="B2290">
        <v>1</v>
      </c>
      <c r="C2290">
        <v>1031283</v>
      </c>
      <c r="D2290" t="s">
        <v>2143</v>
      </c>
      <c r="E2290">
        <v>36</v>
      </c>
      <c r="F2290">
        <v>12</v>
      </c>
      <c r="G2290">
        <v>0</v>
      </c>
      <c r="H2290">
        <v>0</v>
      </c>
      <c r="I2290" t="s">
        <v>5</v>
      </c>
      <c r="J2290" t="s">
        <v>570</v>
      </c>
      <c r="K2290" t="s">
        <v>1823</v>
      </c>
      <c r="L2290" s="3">
        <v>45841</v>
      </c>
      <c r="M22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90" s="3">
        <v>45838</v>
      </c>
      <c r="O2290" s="5">
        <f>IFERROR((PlanMasine[[#This Row],[Norma]]/PlanMasine[[#This Row],[Q]])*(PlanMasine[[#This Row],[Q]]/SUMIF(C:C,PlanMasine[[#This Row],[RN]],B:B)*PlanMasine[[#This Row],[KPLQ]]),0)</f>
        <v>3</v>
      </c>
      <c r="P2290">
        <v>222915</v>
      </c>
      <c r="Q2290">
        <f>COUNTIF(PROMJENA!A:A,PlanMasine[[#This Row],[KPL]]&amp;"-"&amp;PlanMasine[[#This Row],[RN]])</f>
        <v>0</v>
      </c>
      <c r="R2290">
        <f>IFERROR(INDEX(REDOSLIJED!A:A,MATCH(PlanMasine[[#This Row],[KPL]],REDOSLIJED!B:B,0)),MAX(REDOSLIJED!A:A)+1)</f>
        <v>45</v>
      </c>
      <c r="S2290" s="9">
        <f>SUM($M$2:M2290)</f>
        <v>9.3173611111112269</v>
      </c>
      <c r="T2290" s="3">
        <f>PlanMasine[[#This Row],[Datum SAS]]-1</f>
        <v>45837</v>
      </c>
      <c r="U2290">
        <f>WEEKDAY(PlanMasine[[#This Row],[ZAVRŠETAK MAŠINSKE]],2)</f>
        <v>7</v>
      </c>
      <c r="V2290" s="3">
        <f>IF(WEEKDAY(PlanMasine[[#This Row],[Datum SAS]]-1,2)=7,PlanMasine[[#This Row],[Datum SAS]]-3,PlanMasine[[#This Row],[Datum SAS]]-1)</f>
        <v>45835</v>
      </c>
      <c r="W2290">
        <f>WEEKNUM(PlanMasine[[#This Row],[Column2]],1)</f>
        <v>26</v>
      </c>
    </row>
    <row r="2291" spans="1:23" x14ac:dyDescent="0.25">
      <c r="A2291">
        <v>1031262</v>
      </c>
      <c r="B2291">
        <v>1</v>
      </c>
      <c r="C2291">
        <v>1031292</v>
      </c>
      <c r="D2291" t="s">
        <v>1825</v>
      </c>
      <c r="E2291">
        <v>36</v>
      </c>
      <c r="F2291">
        <v>12</v>
      </c>
      <c r="G2291">
        <v>0</v>
      </c>
      <c r="H2291">
        <v>0</v>
      </c>
      <c r="I2291" t="s">
        <v>5</v>
      </c>
      <c r="J2291" t="s">
        <v>570</v>
      </c>
      <c r="K2291" t="s">
        <v>1823</v>
      </c>
      <c r="L2291" s="3">
        <v>45841</v>
      </c>
      <c r="M22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91" s="3">
        <v>45838</v>
      </c>
      <c r="O2291" s="5">
        <f>IFERROR((PlanMasine[[#This Row],[Norma]]/PlanMasine[[#This Row],[Q]])*(PlanMasine[[#This Row],[Q]]/SUMIF(C:C,PlanMasine[[#This Row],[RN]],B:B)*PlanMasine[[#This Row],[KPLQ]]),0)</f>
        <v>3</v>
      </c>
      <c r="P2291">
        <v>222926</v>
      </c>
      <c r="Q2291">
        <f>COUNTIF(PROMJENA!A:A,PlanMasine[[#This Row],[KPL]]&amp;"-"&amp;PlanMasine[[#This Row],[RN]])</f>
        <v>0</v>
      </c>
      <c r="R2291">
        <f>IFERROR(INDEX(REDOSLIJED!A:A,MATCH(PlanMasine[[#This Row],[KPL]],REDOSLIJED!B:B,0)),MAX(REDOSLIJED!A:A)+1)</f>
        <v>45</v>
      </c>
      <c r="S2291" s="9">
        <f>SUM($M$2:M2291)</f>
        <v>9.3194444444445601</v>
      </c>
      <c r="T2291" s="3">
        <f>PlanMasine[[#This Row],[Datum SAS]]-1</f>
        <v>45837</v>
      </c>
      <c r="U2291">
        <f>WEEKDAY(PlanMasine[[#This Row],[ZAVRŠETAK MAŠINSKE]],2)</f>
        <v>7</v>
      </c>
      <c r="V2291" s="3">
        <f>IF(WEEKDAY(PlanMasine[[#This Row],[Datum SAS]]-1,2)=7,PlanMasine[[#This Row],[Datum SAS]]-3,PlanMasine[[#This Row],[Datum SAS]]-1)</f>
        <v>45835</v>
      </c>
      <c r="W2291">
        <f>WEEKNUM(PlanMasine[[#This Row],[Column2]],1)</f>
        <v>26</v>
      </c>
    </row>
    <row r="2292" spans="1:23" x14ac:dyDescent="0.25">
      <c r="A2292">
        <v>1031262</v>
      </c>
      <c r="B2292">
        <v>1</v>
      </c>
      <c r="C2292">
        <v>1031277</v>
      </c>
      <c r="D2292" t="s">
        <v>1822</v>
      </c>
      <c r="E2292">
        <v>36</v>
      </c>
      <c r="F2292">
        <v>12</v>
      </c>
      <c r="G2292">
        <v>0</v>
      </c>
      <c r="H2292">
        <v>0</v>
      </c>
      <c r="I2292" t="s">
        <v>5</v>
      </c>
      <c r="J2292" t="s">
        <v>570</v>
      </c>
      <c r="K2292" t="s">
        <v>1823</v>
      </c>
      <c r="L2292" s="3">
        <v>45841</v>
      </c>
      <c r="M22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92" s="3">
        <v>45838</v>
      </c>
      <c r="O2292" s="5">
        <f>IFERROR((PlanMasine[[#This Row],[Norma]]/PlanMasine[[#This Row],[Q]])*(PlanMasine[[#This Row],[Q]]/SUMIF(C:C,PlanMasine[[#This Row],[RN]],B:B)*PlanMasine[[#This Row],[KPLQ]]),0)</f>
        <v>3</v>
      </c>
      <c r="P2292">
        <v>222909</v>
      </c>
      <c r="Q2292">
        <f>COUNTIF(PROMJENA!A:A,PlanMasine[[#This Row],[KPL]]&amp;"-"&amp;PlanMasine[[#This Row],[RN]])</f>
        <v>0</v>
      </c>
      <c r="R2292">
        <f>IFERROR(INDEX(REDOSLIJED!A:A,MATCH(PlanMasine[[#This Row],[KPL]],REDOSLIJED!B:B,0)),MAX(REDOSLIJED!A:A)+1)</f>
        <v>45</v>
      </c>
      <c r="S2292" s="9">
        <f>SUM($M$2:M2292)</f>
        <v>9.3215277777778933</v>
      </c>
      <c r="T2292" s="3">
        <f>PlanMasine[[#This Row],[Datum SAS]]-1</f>
        <v>45837</v>
      </c>
      <c r="U2292">
        <f>WEEKDAY(PlanMasine[[#This Row],[ZAVRŠETAK MAŠINSKE]],2)</f>
        <v>7</v>
      </c>
      <c r="V2292" s="3">
        <f>IF(WEEKDAY(PlanMasine[[#This Row],[Datum SAS]]-1,2)=7,PlanMasine[[#This Row],[Datum SAS]]-3,PlanMasine[[#This Row],[Datum SAS]]-1)</f>
        <v>45835</v>
      </c>
      <c r="W2292">
        <f>WEEKNUM(PlanMasine[[#This Row],[Column2]],1)</f>
        <v>26</v>
      </c>
    </row>
    <row r="2293" spans="1:23" x14ac:dyDescent="0.25">
      <c r="A2293">
        <v>1031262</v>
      </c>
      <c r="B2293">
        <v>1</v>
      </c>
      <c r="C2293">
        <v>1031278</v>
      </c>
      <c r="D2293" t="s">
        <v>2142</v>
      </c>
      <c r="E2293">
        <v>24</v>
      </c>
      <c r="F2293">
        <v>12</v>
      </c>
      <c r="G2293">
        <v>0</v>
      </c>
      <c r="H2293">
        <v>0</v>
      </c>
      <c r="I2293" t="s">
        <v>5</v>
      </c>
      <c r="J2293" t="s">
        <v>570</v>
      </c>
      <c r="K2293" t="s">
        <v>1823</v>
      </c>
      <c r="L2293" s="3">
        <v>45841</v>
      </c>
      <c r="M22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93" s="3">
        <v>45838</v>
      </c>
      <c r="O2293" s="5">
        <f>IFERROR((PlanMasine[[#This Row],[Norma]]/PlanMasine[[#This Row],[Q]])*(PlanMasine[[#This Row],[Q]]/SUMIF(C:C,PlanMasine[[#This Row],[RN]],B:B)*PlanMasine[[#This Row],[KPLQ]]),0)</f>
        <v>2</v>
      </c>
      <c r="P2293">
        <v>222910</v>
      </c>
      <c r="Q2293">
        <f>COUNTIF(PROMJENA!A:A,PlanMasine[[#This Row],[KPL]]&amp;"-"&amp;PlanMasine[[#This Row],[RN]])</f>
        <v>0</v>
      </c>
      <c r="R2293">
        <f>IFERROR(INDEX(REDOSLIJED!A:A,MATCH(PlanMasine[[#This Row],[KPL]],REDOSLIJED!B:B,0)),MAX(REDOSLIJED!A:A)+1)</f>
        <v>45</v>
      </c>
      <c r="S2293" s="9">
        <f>SUM($M$2:M2293)</f>
        <v>9.3229166666667815</v>
      </c>
      <c r="T2293" s="3">
        <f>PlanMasine[[#This Row],[Datum SAS]]-1</f>
        <v>45837</v>
      </c>
      <c r="U2293">
        <f>WEEKDAY(PlanMasine[[#This Row],[ZAVRŠETAK MAŠINSKE]],2)</f>
        <v>7</v>
      </c>
      <c r="V2293" s="3">
        <f>IF(WEEKDAY(PlanMasine[[#This Row],[Datum SAS]]-1,2)=7,PlanMasine[[#This Row],[Datum SAS]]-3,PlanMasine[[#This Row],[Datum SAS]]-1)</f>
        <v>45835</v>
      </c>
      <c r="W2293">
        <f>WEEKNUM(PlanMasine[[#This Row],[Column2]],1)</f>
        <v>26</v>
      </c>
    </row>
    <row r="2294" spans="1:23" x14ac:dyDescent="0.25">
      <c r="A2294">
        <v>1031262</v>
      </c>
      <c r="B2294">
        <v>1</v>
      </c>
      <c r="C2294">
        <v>1031288</v>
      </c>
      <c r="D2294" t="s">
        <v>1824</v>
      </c>
      <c r="E2294">
        <v>36</v>
      </c>
      <c r="F2294">
        <v>12</v>
      </c>
      <c r="G2294">
        <v>0</v>
      </c>
      <c r="H2294">
        <v>0</v>
      </c>
      <c r="I2294" t="s">
        <v>5</v>
      </c>
      <c r="J2294" t="s">
        <v>570</v>
      </c>
      <c r="K2294" t="s">
        <v>1823</v>
      </c>
      <c r="L2294" s="3">
        <v>45841</v>
      </c>
      <c r="M22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94" s="3">
        <v>45838</v>
      </c>
      <c r="O2294" s="5">
        <f>IFERROR((PlanMasine[[#This Row],[Norma]]/PlanMasine[[#This Row],[Q]])*(PlanMasine[[#This Row],[Q]]/SUMIF(C:C,PlanMasine[[#This Row],[RN]],B:B)*PlanMasine[[#This Row],[KPLQ]]),0)</f>
        <v>3</v>
      </c>
      <c r="P2294">
        <v>222920</v>
      </c>
      <c r="Q2294">
        <f>COUNTIF(PROMJENA!A:A,PlanMasine[[#This Row],[KPL]]&amp;"-"&amp;PlanMasine[[#This Row],[RN]])</f>
        <v>0</v>
      </c>
      <c r="R2294">
        <f>IFERROR(INDEX(REDOSLIJED!A:A,MATCH(PlanMasine[[#This Row],[KPL]],REDOSLIJED!B:B,0)),MAX(REDOSLIJED!A:A)+1)</f>
        <v>45</v>
      </c>
      <c r="S2294" s="9">
        <f>SUM($M$2:M2294)</f>
        <v>9.3250000000001148</v>
      </c>
      <c r="T2294" s="3">
        <f>PlanMasine[[#This Row],[Datum SAS]]-1</f>
        <v>45837</v>
      </c>
      <c r="U2294">
        <f>WEEKDAY(PlanMasine[[#This Row],[ZAVRŠETAK MAŠINSKE]],2)</f>
        <v>7</v>
      </c>
      <c r="V2294" s="3">
        <f>IF(WEEKDAY(PlanMasine[[#This Row],[Datum SAS]]-1,2)=7,PlanMasine[[#This Row],[Datum SAS]]-3,PlanMasine[[#This Row],[Datum SAS]]-1)</f>
        <v>45835</v>
      </c>
      <c r="W2294">
        <f>WEEKNUM(PlanMasine[[#This Row],[Column2]],1)</f>
        <v>26</v>
      </c>
    </row>
    <row r="2295" spans="1:23" x14ac:dyDescent="0.25">
      <c r="A2295">
        <v>1031262</v>
      </c>
      <c r="B2295">
        <v>1</v>
      </c>
      <c r="C2295">
        <v>1031293</v>
      </c>
      <c r="D2295" t="s">
        <v>2138</v>
      </c>
      <c r="E2295">
        <v>36</v>
      </c>
      <c r="F2295">
        <v>12</v>
      </c>
      <c r="G2295">
        <v>0</v>
      </c>
      <c r="H2295">
        <v>0</v>
      </c>
      <c r="I2295" t="s">
        <v>5</v>
      </c>
      <c r="J2295" t="s">
        <v>570</v>
      </c>
      <c r="K2295" t="s">
        <v>1823</v>
      </c>
      <c r="L2295" s="3">
        <v>45841</v>
      </c>
      <c r="M22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295" s="3">
        <v>45838</v>
      </c>
      <c r="O2295" s="5">
        <f>IFERROR((PlanMasine[[#This Row],[Norma]]/PlanMasine[[#This Row],[Q]])*(PlanMasine[[#This Row],[Q]]/SUMIF(C:C,PlanMasine[[#This Row],[RN]],B:B)*PlanMasine[[#This Row],[KPLQ]]),0)</f>
        <v>3</v>
      </c>
      <c r="P2295">
        <v>222927</v>
      </c>
      <c r="Q2295">
        <f>COUNTIF(PROMJENA!A:A,PlanMasine[[#This Row],[KPL]]&amp;"-"&amp;PlanMasine[[#This Row],[RN]])</f>
        <v>0</v>
      </c>
      <c r="R2295">
        <f>IFERROR(INDEX(REDOSLIJED!A:A,MATCH(PlanMasine[[#This Row],[KPL]],REDOSLIJED!B:B,0)),MAX(REDOSLIJED!A:A)+1)</f>
        <v>45</v>
      </c>
      <c r="S2295" s="9">
        <f>SUM($M$2:M2295)</f>
        <v>9.327083333333448</v>
      </c>
      <c r="T2295" s="3">
        <f>PlanMasine[[#This Row],[Datum SAS]]-1</f>
        <v>45837</v>
      </c>
      <c r="U2295">
        <f>WEEKDAY(PlanMasine[[#This Row],[ZAVRŠETAK MAŠINSKE]],2)</f>
        <v>7</v>
      </c>
      <c r="V2295" s="3">
        <f>IF(WEEKDAY(PlanMasine[[#This Row],[Datum SAS]]-1,2)=7,PlanMasine[[#This Row],[Datum SAS]]-3,PlanMasine[[#This Row],[Datum SAS]]-1)</f>
        <v>45835</v>
      </c>
      <c r="W2295">
        <f>WEEKNUM(PlanMasine[[#This Row],[Column2]],1)</f>
        <v>26</v>
      </c>
    </row>
    <row r="2296" spans="1:23" x14ac:dyDescent="0.25">
      <c r="A2296">
        <v>1031262</v>
      </c>
      <c r="B2296">
        <v>1</v>
      </c>
      <c r="C2296">
        <v>1031291</v>
      </c>
      <c r="D2296" t="s">
        <v>2149</v>
      </c>
      <c r="E2296">
        <v>84</v>
      </c>
      <c r="F2296">
        <v>12</v>
      </c>
      <c r="G2296">
        <v>0</v>
      </c>
      <c r="H2296">
        <v>0</v>
      </c>
      <c r="I2296" t="s">
        <v>5</v>
      </c>
      <c r="J2296" t="s">
        <v>570</v>
      </c>
      <c r="K2296" t="s">
        <v>1823</v>
      </c>
      <c r="L2296" s="3">
        <v>45841</v>
      </c>
      <c r="M22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96" s="3">
        <v>45838</v>
      </c>
      <c r="O2296" s="5">
        <f>IFERROR((PlanMasine[[#This Row],[Norma]]/PlanMasine[[#This Row],[Q]])*(PlanMasine[[#This Row],[Q]]/SUMIF(C:C,PlanMasine[[#This Row],[RN]],B:B)*PlanMasine[[#This Row],[KPLQ]]),0)</f>
        <v>7</v>
      </c>
      <c r="P2296">
        <v>222923</v>
      </c>
      <c r="Q2296">
        <f>COUNTIF(PROMJENA!A:A,PlanMasine[[#This Row],[KPL]]&amp;"-"&amp;PlanMasine[[#This Row],[RN]])</f>
        <v>0</v>
      </c>
      <c r="R2296">
        <f>IFERROR(INDEX(REDOSLIJED!A:A,MATCH(PlanMasine[[#This Row],[KPL]],REDOSLIJED!B:B,0)),MAX(REDOSLIJED!A:A)+1)</f>
        <v>45</v>
      </c>
      <c r="S2296" s="9">
        <f>SUM($M$2:M2296)</f>
        <v>9.3319444444445594</v>
      </c>
      <c r="T2296" s="3">
        <f>PlanMasine[[#This Row],[Datum SAS]]-1</f>
        <v>45837</v>
      </c>
      <c r="U2296">
        <f>WEEKDAY(PlanMasine[[#This Row],[ZAVRŠETAK MAŠINSKE]],2)</f>
        <v>7</v>
      </c>
      <c r="V2296" s="3">
        <f>IF(WEEKDAY(PlanMasine[[#This Row],[Datum SAS]]-1,2)=7,PlanMasine[[#This Row],[Datum SAS]]-3,PlanMasine[[#This Row],[Datum SAS]]-1)</f>
        <v>45835</v>
      </c>
      <c r="W2296">
        <f>WEEKNUM(PlanMasine[[#This Row],[Column2]],1)</f>
        <v>26</v>
      </c>
    </row>
    <row r="2297" spans="1:23" x14ac:dyDescent="0.25">
      <c r="A2297">
        <v>1031262</v>
      </c>
      <c r="B2297">
        <v>1</v>
      </c>
      <c r="C2297">
        <v>1031285</v>
      </c>
      <c r="D2297" t="s">
        <v>2139</v>
      </c>
      <c r="E2297">
        <v>24</v>
      </c>
      <c r="F2297">
        <v>12</v>
      </c>
      <c r="G2297">
        <v>0</v>
      </c>
      <c r="H2297">
        <v>0</v>
      </c>
      <c r="I2297" t="s">
        <v>5</v>
      </c>
      <c r="J2297" t="s">
        <v>570</v>
      </c>
      <c r="K2297" t="s">
        <v>1823</v>
      </c>
      <c r="L2297" s="3">
        <v>45841</v>
      </c>
      <c r="M22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97" s="3">
        <v>45838</v>
      </c>
      <c r="O2297" s="5">
        <f>IFERROR((PlanMasine[[#This Row],[Norma]]/PlanMasine[[#This Row],[Q]])*(PlanMasine[[#This Row],[Q]]/SUMIF(C:C,PlanMasine[[#This Row],[RN]],B:B)*PlanMasine[[#This Row],[KPLQ]]),0)</f>
        <v>2</v>
      </c>
      <c r="P2297">
        <v>222917</v>
      </c>
      <c r="Q2297">
        <f>COUNTIF(PROMJENA!A:A,PlanMasine[[#This Row],[KPL]]&amp;"-"&amp;PlanMasine[[#This Row],[RN]])</f>
        <v>0</v>
      </c>
      <c r="R2297">
        <f>IFERROR(INDEX(REDOSLIJED!A:A,MATCH(PlanMasine[[#This Row],[KPL]],REDOSLIJED!B:B,0)),MAX(REDOSLIJED!A:A)+1)</f>
        <v>45</v>
      </c>
      <c r="S2297" s="9">
        <f>SUM($M$2:M2297)</f>
        <v>9.3333333333334476</v>
      </c>
      <c r="T2297" s="3">
        <f>PlanMasine[[#This Row],[Datum SAS]]-1</f>
        <v>45837</v>
      </c>
      <c r="U2297">
        <f>WEEKDAY(PlanMasine[[#This Row],[ZAVRŠETAK MAŠINSKE]],2)</f>
        <v>7</v>
      </c>
      <c r="V2297" s="3">
        <f>IF(WEEKDAY(PlanMasine[[#This Row],[Datum SAS]]-1,2)=7,PlanMasine[[#This Row],[Datum SAS]]-3,PlanMasine[[#This Row],[Datum SAS]]-1)</f>
        <v>45835</v>
      </c>
      <c r="W2297">
        <f>WEEKNUM(PlanMasine[[#This Row],[Column2]],1)</f>
        <v>26</v>
      </c>
    </row>
    <row r="2298" spans="1:23" x14ac:dyDescent="0.25">
      <c r="A2298">
        <v>1031262</v>
      </c>
      <c r="B2298">
        <v>1</v>
      </c>
      <c r="C2298">
        <v>1031290</v>
      </c>
      <c r="D2298" t="s">
        <v>2150</v>
      </c>
      <c r="E2298">
        <v>84</v>
      </c>
      <c r="F2298">
        <v>12</v>
      </c>
      <c r="G2298">
        <v>0</v>
      </c>
      <c r="H2298">
        <v>0</v>
      </c>
      <c r="I2298" t="s">
        <v>5</v>
      </c>
      <c r="J2298" t="s">
        <v>570</v>
      </c>
      <c r="K2298" t="s">
        <v>1823</v>
      </c>
      <c r="L2298" s="3">
        <v>45841</v>
      </c>
      <c r="M22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298" s="3">
        <v>45838</v>
      </c>
      <c r="O2298" s="5">
        <f>IFERROR((PlanMasine[[#This Row],[Norma]]/PlanMasine[[#This Row],[Q]])*(PlanMasine[[#This Row],[Q]]/SUMIF(C:C,PlanMasine[[#This Row],[RN]],B:B)*PlanMasine[[#This Row],[KPLQ]]),0)</f>
        <v>7</v>
      </c>
      <c r="P2298">
        <v>222922</v>
      </c>
      <c r="Q2298">
        <f>COUNTIF(PROMJENA!A:A,PlanMasine[[#This Row],[KPL]]&amp;"-"&amp;PlanMasine[[#This Row],[RN]])</f>
        <v>0</v>
      </c>
      <c r="R2298">
        <f>IFERROR(INDEX(REDOSLIJED!A:A,MATCH(PlanMasine[[#This Row],[KPL]],REDOSLIJED!B:B,0)),MAX(REDOSLIJED!A:A)+1)</f>
        <v>45</v>
      </c>
      <c r="S2298" s="9">
        <f>SUM($M$2:M2298)</f>
        <v>9.338194444444559</v>
      </c>
      <c r="T2298" s="3">
        <f>PlanMasine[[#This Row],[Datum SAS]]-1</f>
        <v>45837</v>
      </c>
      <c r="U2298">
        <f>WEEKDAY(PlanMasine[[#This Row],[ZAVRŠETAK MAŠINSKE]],2)</f>
        <v>7</v>
      </c>
      <c r="V2298" s="3">
        <f>IF(WEEKDAY(PlanMasine[[#This Row],[Datum SAS]]-1,2)=7,PlanMasine[[#This Row],[Datum SAS]]-3,PlanMasine[[#This Row],[Datum SAS]]-1)</f>
        <v>45835</v>
      </c>
      <c r="W2298">
        <f>WEEKNUM(PlanMasine[[#This Row],[Column2]],1)</f>
        <v>26</v>
      </c>
    </row>
    <row r="2299" spans="1:23" x14ac:dyDescent="0.25">
      <c r="A2299">
        <v>1031262</v>
      </c>
      <c r="B2299">
        <v>1</v>
      </c>
      <c r="C2299">
        <v>1031275</v>
      </c>
      <c r="D2299" t="s">
        <v>2145</v>
      </c>
      <c r="E2299">
        <v>24</v>
      </c>
      <c r="F2299">
        <v>12</v>
      </c>
      <c r="G2299">
        <v>0</v>
      </c>
      <c r="H2299">
        <v>0</v>
      </c>
      <c r="I2299" t="s">
        <v>5</v>
      </c>
      <c r="J2299" t="s">
        <v>570</v>
      </c>
      <c r="K2299" t="s">
        <v>1823</v>
      </c>
      <c r="L2299" s="3">
        <v>45841</v>
      </c>
      <c r="M22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299" s="3">
        <v>45838</v>
      </c>
      <c r="O2299" s="5">
        <f>IFERROR((PlanMasine[[#This Row],[Norma]]/PlanMasine[[#This Row],[Q]])*(PlanMasine[[#This Row],[Q]]/SUMIF(C:C,PlanMasine[[#This Row],[RN]],B:B)*PlanMasine[[#This Row],[KPLQ]]),0)</f>
        <v>2</v>
      </c>
      <c r="P2299">
        <v>222907</v>
      </c>
      <c r="Q2299">
        <f>COUNTIF(PROMJENA!A:A,PlanMasine[[#This Row],[KPL]]&amp;"-"&amp;PlanMasine[[#This Row],[RN]])</f>
        <v>0</v>
      </c>
      <c r="R2299">
        <f>IFERROR(INDEX(REDOSLIJED!A:A,MATCH(PlanMasine[[#This Row],[KPL]],REDOSLIJED!B:B,0)),MAX(REDOSLIJED!A:A)+1)</f>
        <v>45</v>
      </c>
      <c r="S2299" s="9">
        <f>SUM($M$2:M2299)</f>
        <v>9.3395833333334473</v>
      </c>
      <c r="T2299" s="3">
        <f>PlanMasine[[#This Row],[Datum SAS]]-1</f>
        <v>45837</v>
      </c>
      <c r="U2299">
        <f>WEEKDAY(PlanMasine[[#This Row],[ZAVRŠETAK MAŠINSKE]],2)</f>
        <v>7</v>
      </c>
      <c r="V2299" s="3">
        <f>IF(WEEKDAY(PlanMasine[[#This Row],[Datum SAS]]-1,2)=7,PlanMasine[[#This Row],[Datum SAS]]-3,PlanMasine[[#This Row],[Datum SAS]]-1)</f>
        <v>45835</v>
      </c>
      <c r="W2299">
        <f>WEEKNUM(PlanMasine[[#This Row],[Column2]],1)</f>
        <v>26</v>
      </c>
    </row>
    <row r="2300" spans="1:23" x14ac:dyDescent="0.25">
      <c r="A2300">
        <v>1031263</v>
      </c>
      <c r="B2300">
        <v>1</v>
      </c>
      <c r="C2300">
        <v>1031288</v>
      </c>
      <c r="D2300" t="s">
        <v>1824</v>
      </c>
      <c r="E2300">
        <v>36</v>
      </c>
      <c r="F2300">
        <v>12</v>
      </c>
      <c r="G2300">
        <v>0</v>
      </c>
      <c r="H2300">
        <v>0</v>
      </c>
      <c r="I2300" t="s">
        <v>5</v>
      </c>
      <c r="J2300" t="s">
        <v>570</v>
      </c>
      <c r="K2300" t="s">
        <v>1823</v>
      </c>
      <c r="L2300" s="3">
        <v>45841</v>
      </c>
      <c r="M23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00" s="3">
        <v>45838</v>
      </c>
      <c r="O2300" s="5">
        <f>IFERROR((PlanMasine[[#This Row],[Norma]]/PlanMasine[[#This Row],[Q]])*(PlanMasine[[#This Row],[Q]]/SUMIF(C:C,PlanMasine[[#This Row],[RN]],B:B)*PlanMasine[[#This Row],[KPLQ]]),0)</f>
        <v>3</v>
      </c>
      <c r="P2300">
        <v>222920</v>
      </c>
      <c r="Q2300">
        <f>COUNTIF(PROMJENA!A:A,PlanMasine[[#This Row],[KPL]]&amp;"-"&amp;PlanMasine[[#This Row],[RN]])</f>
        <v>0</v>
      </c>
      <c r="R2300">
        <f>IFERROR(INDEX(REDOSLIJED!A:A,MATCH(PlanMasine[[#This Row],[KPL]],REDOSLIJED!B:B,0)),MAX(REDOSLIJED!A:A)+1)</f>
        <v>45</v>
      </c>
      <c r="S2300" s="9">
        <f>SUM($M$2:M2300)</f>
        <v>9.3416666666667805</v>
      </c>
      <c r="T2300" s="3">
        <f>PlanMasine[[#This Row],[Datum SAS]]-1</f>
        <v>45837</v>
      </c>
      <c r="U2300">
        <f>WEEKDAY(PlanMasine[[#This Row],[ZAVRŠETAK MAŠINSKE]],2)</f>
        <v>7</v>
      </c>
      <c r="V2300" s="3">
        <f>IF(WEEKDAY(PlanMasine[[#This Row],[Datum SAS]]-1,2)=7,PlanMasine[[#This Row],[Datum SAS]]-3,PlanMasine[[#This Row],[Datum SAS]]-1)</f>
        <v>45835</v>
      </c>
      <c r="W2300">
        <f>WEEKNUM(PlanMasine[[#This Row],[Column2]],1)</f>
        <v>26</v>
      </c>
    </row>
    <row r="2301" spans="1:23" x14ac:dyDescent="0.25">
      <c r="A2301">
        <v>1031263</v>
      </c>
      <c r="B2301">
        <v>1</v>
      </c>
      <c r="C2301">
        <v>1031283</v>
      </c>
      <c r="D2301" t="s">
        <v>2143</v>
      </c>
      <c r="E2301">
        <v>36</v>
      </c>
      <c r="F2301">
        <v>12</v>
      </c>
      <c r="G2301">
        <v>0</v>
      </c>
      <c r="H2301">
        <v>0</v>
      </c>
      <c r="I2301" t="s">
        <v>5</v>
      </c>
      <c r="J2301" t="s">
        <v>570</v>
      </c>
      <c r="K2301" t="s">
        <v>1823</v>
      </c>
      <c r="L2301" s="3">
        <v>45841</v>
      </c>
      <c r="M23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01" s="3">
        <v>45838</v>
      </c>
      <c r="O2301" s="5">
        <f>IFERROR((PlanMasine[[#This Row],[Norma]]/PlanMasine[[#This Row],[Q]])*(PlanMasine[[#This Row],[Q]]/SUMIF(C:C,PlanMasine[[#This Row],[RN]],B:B)*PlanMasine[[#This Row],[KPLQ]]),0)</f>
        <v>3</v>
      </c>
      <c r="P2301">
        <v>222915</v>
      </c>
      <c r="Q2301">
        <f>COUNTIF(PROMJENA!A:A,PlanMasine[[#This Row],[KPL]]&amp;"-"&amp;PlanMasine[[#This Row],[RN]])</f>
        <v>0</v>
      </c>
      <c r="R2301">
        <f>IFERROR(INDEX(REDOSLIJED!A:A,MATCH(PlanMasine[[#This Row],[KPL]],REDOSLIJED!B:B,0)),MAX(REDOSLIJED!A:A)+1)</f>
        <v>45</v>
      </c>
      <c r="S2301" s="9">
        <f>SUM($M$2:M2301)</f>
        <v>9.3437500000001137</v>
      </c>
      <c r="T2301" s="3">
        <f>PlanMasine[[#This Row],[Datum SAS]]-1</f>
        <v>45837</v>
      </c>
      <c r="U2301">
        <f>WEEKDAY(PlanMasine[[#This Row],[ZAVRŠETAK MAŠINSKE]],2)</f>
        <v>7</v>
      </c>
      <c r="V2301" s="3">
        <f>IF(WEEKDAY(PlanMasine[[#This Row],[Datum SAS]]-1,2)=7,PlanMasine[[#This Row],[Datum SAS]]-3,PlanMasine[[#This Row],[Datum SAS]]-1)</f>
        <v>45835</v>
      </c>
      <c r="W2301">
        <f>WEEKNUM(PlanMasine[[#This Row],[Column2]],1)</f>
        <v>26</v>
      </c>
    </row>
    <row r="2302" spans="1:23" x14ac:dyDescent="0.25">
      <c r="A2302">
        <v>1031263</v>
      </c>
      <c r="B2302">
        <v>1</v>
      </c>
      <c r="C2302">
        <v>1031289</v>
      </c>
      <c r="D2302" t="s">
        <v>2147</v>
      </c>
      <c r="E2302">
        <v>60</v>
      </c>
      <c r="F2302">
        <v>12</v>
      </c>
      <c r="G2302">
        <v>0</v>
      </c>
      <c r="H2302">
        <v>0</v>
      </c>
      <c r="I2302" t="s">
        <v>5</v>
      </c>
      <c r="J2302" t="s">
        <v>570</v>
      </c>
      <c r="K2302" t="s">
        <v>1823</v>
      </c>
      <c r="L2302" s="3">
        <v>45841</v>
      </c>
      <c r="M23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02" s="3">
        <v>45838</v>
      </c>
      <c r="O2302" s="5">
        <f>IFERROR((PlanMasine[[#This Row],[Norma]]/PlanMasine[[#This Row],[Q]])*(PlanMasine[[#This Row],[Q]]/SUMIF(C:C,PlanMasine[[#This Row],[RN]],B:B)*PlanMasine[[#This Row],[KPLQ]]),0)</f>
        <v>5</v>
      </c>
      <c r="P2302">
        <v>222921</v>
      </c>
      <c r="Q2302">
        <f>COUNTIF(PROMJENA!A:A,PlanMasine[[#This Row],[KPL]]&amp;"-"&amp;PlanMasine[[#This Row],[RN]])</f>
        <v>0</v>
      </c>
      <c r="R2302">
        <f>IFERROR(INDEX(REDOSLIJED!A:A,MATCH(PlanMasine[[#This Row],[KPL]],REDOSLIJED!B:B,0)),MAX(REDOSLIJED!A:A)+1)</f>
        <v>45</v>
      </c>
      <c r="S2302" s="9">
        <f>SUM($M$2:M2302)</f>
        <v>9.3472222222223351</v>
      </c>
      <c r="T2302" s="3">
        <f>PlanMasine[[#This Row],[Datum SAS]]-1</f>
        <v>45837</v>
      </c>
      <c r="U2302">
        <f>WEEKDAY(PlanMasine[[#This Row],[ZAVRŠETAK MAŠINSKE]],2)</f>
        <v>7</v>
      </c>
      <c r="V2302" s="3">
        <f>IF(WEEKDAY(PlanMasine[[#This Row],[Datum SAS]]-1,2)=7,PlanMasine[[#This Row],[Datum SAS]]-3,PlanMasine[[#This Row],[Datum SAS]]-1)</f>
        <v>45835</v>
      </c>
      <c r="W2302">
        <f>WEEKNUM(PlanMasine[[#This Row],[Column2]],1)</f>
        <v>26</v>
      </c>
    </row>
    <row r="2303" spans="1:23" x14ac:dyDescent="0.25">
      <c r="A2303">
        <v>1031263</v>
      </c>
      <c r="B2303">
        <v>1</v>
      </c>
      <c r="C2303">
        <v>1031291</v>
      </c>
      <c r="D2303" t="s">
        <v>2149</v>
      </c>
      <c r="E2303">
        <v>84</v>
      </c>
      <c r="F2303">
        <v>12</v>
      </c>
      <c r="G2303">
        <v>0</v>
      </c>
      <c r="H2303">
        <v>0</v>
      </c>
      <c r="I2303" t="s">
        <v>5</v>
      </c>
      <c r="J2303" t="s">
        <v>570</v>
      </c>
      <c r="K2303" t="s">
        <v>1823</v>
      </c>
      <c r="L2303" s="3">
        <v>45841</v>
      </c>
      <c r="M23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03" s="3">
        <v>45838</v>
      </c>
      <c r="O2303" s="5">
        <f>IFERROR((PlanMasine[[#This Row],[Norma]]/PlanMasine[[#This Row],[Q]])*(PlanMasine[[#This Row],[Q]]/SUMIF(C:C,PlanMasine[[#This Row],[RN]],B:B)*PlanMasine[[#This Row],[KPLQ]]),0)</f>
        <v>7</v>
      </c>
      <c r="P2303">
        <v>222923</v>
      </c>
      <c r="Q2303">
        <f>COUNTIF(PROMJENA!A:A,PlanMasine[[#This Row],[KPL]]&amp;"-"&amp;PlanMasine[[#This Row],[RN]])</f>
        <v>0</v>
      </c>
      <c r="R2303">
        <f>IFERROR(INDEX(REDOSLIJED!A:A,MATCH(PlanMasine[[#This Row],[KPL]],REDOSLIJED!B:B,0)),MAX(REDOSLIJED!A:A)+1)</f>
        <v>45</v>
      </c>
      <c r="S2303" s="9">
        <f>SUM($M$2:M2303)</f>
        <v>9.3520833333334465</v>
      </c>
      <c r="T2303" s="3">
        <f>PlanMasine[[#This Row],[Datum SAS]]-1</f>
        <v>45837</v>
      </c>
      <c r="U2303">
        <f>WEEKDAY(PlanMasine[[#This Row],[ZAVRŠETAK MAŠINSKE]],2)</f>
        <v>7</v>
      </c>
      <c r="V2303" s="3">
        <f>IF(WEEKDAY(PlanMasine[[#This Row],[Datum SAS]]-1,2)=7,PlanMasine[[#This Row],[Datum SAS]]-3,PlanMasine[[#This Row],[Datum SAS]]-1)</f>
        <v>45835</v>
      </c>
      <c r="W2303">
        <f>WEEKNUM(PlanMasine[[#This Row],[Column2]],1)</f>
        <v>26</v>
      </c>
    </row>
    <row r="2304" spans="1:23" x14ac:dyDescent="0.25">
      <c r="A2304">
        <v>1031263</v>
      </c>
      <c r="B2304">
        <v>1</v>
      </c>
      <c r="C2304">
        <v>1031294</v>
      </c>
      <c r="D2304" t="s">
        <v>2146</v>
      </c>
      <c r="E2304">
        <v>36</v>
      </c>
      <c r="F2304">
        <v>12</v>
      </c>
      <c r="G2304">
        <v>0</v>
      </c>
      <c r="H2304">
        <v>0</v>
      </c>
      <c r="I2304" t="s">
        <v>5</v>
      </c>
      <c r="J2304" t="s">
        <v>570</v>
      </c>
      <c r="K2304" t="s">
        <v>1823</v>
      </c>
      <c r="L2304" s="3">
        <v>45841</v>
      </c>
      <c r="M23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04" s="3">
        <v>45838</v>
      </c>
      <c r="O2304" s="5">
        <f>IFERROR((PlanMasine[[#This Row],[Norma]]/PlanMasine[[#This Row],[Q]])*(PlanMasine[[#This Row],[Q]]/SUMIF(C:C,PlanMasine[[#This Row],[RN]],B:B)*PlanMasine[[#This Row],[KPLQ]]),0)</f>
        <v>3</v>
      </c>
      <c r="P2304">
        <v>222931</v>
      </c>
      <c r="Q2304">
        <f>COUNTIF(PROMJENA!A:A,PlanMasine[[#This Row],[KPL]]&amp;"-"&amp;PlanMasine[[#This Row],[RN]])</f>
        <v>0</v>
      </c>
      <c r="R2304">
        <f>IFERROR(INDEX(REDOSLIJED!A:A,MATCH(PlanMasine[[#This Row],[KPL]],REDOSLIJED!B:B,0)),MAX(REDOSLIJED!A:A)+1)</f>
        <v>45</v>
      </c>
      <c r="S2304" s="9">
        <f>SUM($M$2:M2304)</f>
        <v>9.3541666666667798</v>
      </c>
      <c r="T2304" s="3">
        <f>PlanMasine[[#This Row],[Datum SAS]]-1</f>
        <v>45837</v>
      </c>
      <c r="U2304">
        <f>WEEKDAY(PlanMasine[[#This Row],[ZAVRŠETAK MAŠINSKE]],2)</f>
        <v>7</v>
      </c>
      <c r="V2304" s="3">
        <f>IF(WEEKDAY(PlanMasine[[#This Row],[Datum SAS]]-1,2)=7,PlanMasine[[#This Row],[Datum SAS]]-3,PlanMasine[[#This Row],[Datum SAS]]-1)</f>
        <v>45835</v>
      </c>
      <c r="W2304">
        <f>WEEKNUM(PlanMasine[[#This Row],[Column2]],1)</f>
        <v>26</v>
      </c>
    </row>
    <row r="2305" spans="1:23" x14ac:dyDescent="0.25">
      <c r="A2305">
        <v>1031263</v>
      </c>
      <c r="B2305">
        <v>1</v>
      </c>
      <c r="C2305">
        <v>1031292</v>
      </c>
      <c r="D2305" t="s">
        <v>1825</v>
      </c>
      <c r="E2305">
        <v>36</v>
      </c>
      <c r="F2305">
        <v>12</v>
      </c>
      <c r="G2305">
        <v>0</v>
      </c>
      <c r="H2305">
        <v>0</v>
      </c>
      <c r="I2305" t="s">
        <v>5</v>
      </c>
      <c r="J2305" t="s">
        <v>570</v>
      </c>
      <c r="K2305" t="s">
        <v>1823</v>
      </c>
      <c r="L2305" s="3">
        <v>45841</v>
      </c>
      <c r="M23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05" s="3">
        <v>45838</v>
      </c>
      <c r="O2305" s="5">
        <f>IFERROR((PlanMasine[[#This Row],[Norma]]/PlanMasine[[#This Row],[Q]])*(PlanMasine[[#This Row],[Q]]/SUMIF(C:C,PlanMasine[[#This Row],[RN]],B:B)*PlanMasine[[#This Row],[KPLQ]]),0)</f>
        <v>3</v>
      </c>
      <c r="P2305">
        <v>222926</v>
      </c>
      <c r="Q2305">
        <f>COUNTIF(PROMJENA!A:A,PlanMasine[[#This Row],[KPL]]&amp;"-"&amp;PlanMasine[[#This Row],[RN]])</f>
        <v>0</v>
      </c>
      <c r="R2305">
        <f>IFERROR(INDEX(REDOSLIJED!A:A,MATCH(PlanMasine[[#This Row],[KPL]],REDOSLIJED!B:B,0)),MAX(REDOSLIJED!A:A)+1)</f>
        <v>45</v>
      </c>
      <c r="S2305" s="9">
        <f>SUM($M$2:M2305)</f>
        <v>9.356250000000113</v>
      </c>
      <c r="T2305" s="3">
        <f>PlanMasine[[#This Row],[Datum SAS]]-1</f>
        <v>45837</v>
      </c>
      <c r="U2305">
        <f>WEEKDAY(PlanMasine[[#This Row],[ZAVRŠETAK MAŠINSKE]],2)</f>
        <v>7</v>
      </c>
      <c r="V2305" s="3">
        <f>IF(WEEKDAY(PlanMasine[[#This Row],[Datum SAS]]-1,2)=7,PlanMasine[[#This Row],[Datum SAS]]-3,PlanMasine[[#This Row],[Datum SAS]]-1)</f>
        <v>45835</v>
      </c>
      <c r="W2305">
        <f>WEEKNUM(PlanMasine[[#This Row],[Column2]],1)</f>
        <v>26</v>
      </c>
    </row>
    <row r="2306" spans="1:23" x14ac:dyDescent="0.25">
      <c r="A2306">
        <v>1031263</v>
      </c>
      <c r="B2306">
        <v>1</v>
      </c>
      <c r="C2306">
        <v>1031293</v>
      </c>
      <c r="D2306" t="s">
        <v>2138</v>
      </c>
      <c r="E2306">
        <v>36</v>
      </c>
      <c r="F2306">
        <v>12</v>
      </c>
      <c r="G2306">
        <v>0</v>
      </c>
      <c r="H2306">
        <v>0</v>
      </c>
      <c r="I2306" t="s">
        <v>5</v>
      </c>
      <c r="J2306" t="s">
        <v>570</v>
      </c>
      <c r="K2306" t="s">
        <v>1823</v>
      </c>
      <c r="L2306" s="3">
        <v>45841</v>
      </c>
      <c r="M23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06" s="3">
        <v>45838</v>
      </c>
      <c r="O2306" s="5">
        <f>IFERROR((PlanMasine[[#This Row],[Norma]]/PlanMasine[[#This Row],[Q]])*(PlanMasine[[#This Row],[Q]]/SUMIF(C:C,PlanMasine[[#This Row],[RN]],B:B)*PlanMasine[[#This Row],[KPLQ]]),0)</f>
        <v>3</v>
      </c>
      <c r="P2306">
        <v>222927</v>
      </c>
      <c r="Q2306">
        <f>COUNTIF(PROMJENA!A:A,PlanMasine[[#This Row],[KPL]]&amp;"-"&amp;PlanMasine[[#This Row],[RN]])</f>
        <v>0</v>
      </c>
      <c r="R2306">
        <f>IFERROR(INDEX(REDOSLIJED!A:A,MATCH(PlanMasine[[#This Row],[KPL]],REDOSLIJED!B:B,0)),MAX(REDOSLIJED!A:A)+1)</f>
        <v>45</v>
      </c>
      <c r="S2306" s="9">
        <f>SUM($M$2:M2306)</f>
        <v>9.3583333333334462</v>
      </c>
      <c r="T2306" s="3">
        <f>PlanMasine[[#This Row],[Datum SAS]]-1</f>
        <v>45837</v>
      </c>
      <c r="U2306">
        <f>WEEKDAY(PlanMasine[[#This Row],[ZAVRŠETAK MAŠINSKE]],2)</f>
        <v>7</v>
      </c>
      <c r="V2306" s="3">
        <f>IF(WEEKDAY(PlanMasine[[#This Row],[Datum SAS]]-1,2)=7,PlanMasine[[#This Row],[Datum SAS]]-3,PlanMasine[[#This Row],[Datum SAS]]-1)</f>
        <v>45835</v>
      </c>
      <c r="W2306">
        <f>WEEKNUM(PlanMasine[[#This Row],[Column2]],1)</f>
        <v>26</v>
      </c>
    </row>
    <row r="2307" spans="1:23" x14ac:dyDescent="0.25">
      <c r="A2307">
        <v>1031263</v>
      </c>
      <c r="B2307">
        <v>1</v>
      </c>
      <c r="C2307">
        <v>1031277</v>
      </c>
      <c r="D2307" t="s">
        <v>1822</v>
      </c>
      <c r="E2307">
        <v>36</v>
      </c>
      <c r="F2307">
        <v>12</v>
      </c>
      <c r="G2307">
        <v>0</v>
      </c>
      <c r="H2307">
        <v>0</v>
      </c>
      <c r="I2307" t="s">
        <v>5</v>
      </c>
      <c r="J2307" t="s">
        <v>570</v>
      </c>
      <c r="K2307" t="s">
        <v>1823</v>
      </c>
      <c r="L2307" s="3">
        <v>45841</v>
      </c>
      <c r="M23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07" s="3">
        <v>45838</v>
      </c>
      <c r="O2307" s="5">
        <f>IFERROR((PlanMasine[[#This Row],[Norma]]/PlanMasine[[#This Row],[Q]])*(PlanMasine[[#This Row],[Q]]/SUMIF(C:C,PlanMasine[[#This Row],[RN]],B:B)*PlanMasine[[#This Row],[KPLQ]]),0)</f>
        <v>3</v>
      </c>
      <c r="P2307">
        <v>222909</v>
      </c>
      <c r="Q2307">
        <f>COUNTIF(PROMJENA!A:A,PlanMasine[[#This Row],[KPL]]&amp;"-"&amp;PlanMasine[[#This Row],[RN]])</f>
        <v>0</v>
      </c>
      <c r="R2307">
        <f>IFERROR(INDEX(REDOSLIJED!A:A,MATCH(PlanMasine[[#This Row],[KPL]],REDOSLIJED!B:B,0)),MAX(REDOSLIJED!A:A)+1)</f>
        <v>45</v>
      </c>
      <c r="S2307" s="9">
        <f>SUM($M$2:M2307)</f>
        <v>9.3604166666667794</v>
      </c>
      <c r="T2307" s="3">
        <f>PlanMasine[[#This Row],[Datum SAS]]-1</f>
        <v>45837</v>
      </c>
      <c r="U2307">
        <f>WEEKDAY(PlanMasine[[#This Row],[ZAVRŠETAK MAŠINSKE]],2)</f>
        <v>7</v>
      </c>
      <c r="V2307" s="3">
        <f>IF(WEEKDAY(PlanMasine[[#This Row],[Datum SAS]]-1,2)=7,PlanMasine[[#This Row],[Datum SAS]]-3,PlanMasine[[#This Row],[Datum SAS]]-1)</f>
        <v>45835</v>
      </c>
      <c r="W2307">
        <f>WEEKNUM(PlanMasine[[#This Row],[Column2]],1)</f>
        <v>26</v>
      </c>
    </row>
    <row r="2308" spans="1:23" x14ac:dyDescent="0.25">
      <c r="A2308">
        <v>1031263</v>
      </c>
      <c r="B2308">
        <v>1</v>
      </c>
      <c r="C2308">
        <v>1031275</v>
      </c>
      <c r="D2308" t="s">
        <v>2145</v>
      </c>
      <c r="E2308">
        <v>24</v>
      </c>
      <c r="F2308">
        <v>12</v>
      </c>
      <c r="G2308">
        <v>0</v>
      </c>
      <c r="H2308">
        <v>0</v>
      </c>
      <c r="I2308" t="s">
        <v>5</v>
      </c>
      <c r="J2308" t="s">
        <v>570</v>
      </c>
      <c r="K2308" t="s">
        <v>1823</v>
      </c>
      <c r="L2308" s="3">
        <v>45841</v>
      </c>
      <c r="M23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08" s="3">
        <v>45838</v>
      </c>
      <c r="O2308" s="5">
        <f>IFERROR((PlanMasine[[#This Row],[Norma]]/PlanMasine[[#This Row],[Q]])*(PlanMasine[[#This Row],[Q]]/SUMIF(C:C,PlanMasine[[#This Row],[RN]],B:B)*PlanMasine[[#This Row],[KPLQ]]),0)</f>
        <v>2</v>
      </c>
      <c r="P2308">
        <v>222907</v>
      </c>
      <c r="Q2308">
        <f>COUNTIF(PROMJENA!A:A,PlanMasine[[#This Row],[KPL]]&amp;"-"&amp;PlanMasine[[#This Row],[RN]])</f>
        <v>0</v>
      </c>
      <c r="R2308">
        <f>IFERROR(INDEX(REDOSLIJED!A:A,MATCH(PlanMasine[[#This Row],[KPL]],REDOSLIJED!B:B,0)),MAX(REDOSLIJED!A:A)+1)</f>
        <v>45</v>
      </c>
      <c r="S2308" s="9">
        <f>SUM($M$2:M2308)</f>
        <v>9.3618055555556676</v>
      </c>
      <c r="T2308" s="3">
        <f>PlanMasine[[#This Row],[Datum SAS]]-1</f>
        <v>45837</v>
      </c>
      <c r="U2308">
        <f>WEEKDAY(PlanMasine[[#This Row],[ZAVRŠETAK MAŠINSKE]],2)</f>
        <v>7</v>
      </c>
      <c r="V2308" s="3">
        <f>IF(WEEKDAY(PlanMasine[[#This Row],[Datum SAS]]-1,2)=7,PlanMasine[[#This Row],[Datum SAS]]-3,PlanMasine[[#This Row],[Datum SAS]]-1)</f>
        <v>45835</v>
      </c>
      <c r="W2308">
        <f>WEEKNUM(PlanMasine[[#This Row],[Column2]],1)</f>
        <v>26</v>
      </c>
    </row>
    <row r="2309" spans="1:23" x14ac:dyDescent="0.25">
      <c r="A2309">
        <v>1031263</v>
      </c>
      <c r="B2309">
        <v>1</v>
      </c>
      <c r="C2309">
        <v>1031284</v>
      </c>
      <c r="D2309" t="s">
        <v>2148</v>
      </c>
      <c r="E2309">
        <v>60</v>
      </c>
      <c r="F2309">
        <v>12</v>
      </c>
      <c r="G2309">
        <v>0</v>
      </c>
      <c r="H2309">
        <v>0</v>
      </c>
      <c r="I2309" t="s">
        <v>5</v>
      </c>
      <c r="J2309" t="s">
        <v>570</v>
      </c>
      <c r="K2309" t="s">
        <v>1823</v>
      </c>
      <c r="L2309" s="3">
        <v>45841</v>
      </c>
      <c r="M23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09" s="3">
        <v>45838</v>
      </c>
      <c r="O2309" s="5">
        <f>IFERROR((PlanMasine[[#This Row],[Norma]]/PlanMasine[[#This Row],[Q]])*(PlanMasine[[#This Row],[Q]]/SUMIF(C:C,PlanMasine[[#This Row],[RN]],B:B)*PlanMasine[[#This Row],[KPLQ]]),0)</f>
        <v>5</v>
      </c>
      <c r="P2309">
        <v>222916</v>
      </c>
      <c r="Q2309">
        <f>COUNTIF(PROMJENA!A:A,PlanMasine[[#This Row],[KPL]]&amp;"-"&amp;PlanMasine[[#This Row],[RN]])</f>
        <v>0</v>
      </c>
      <c r="R2309">
        <f>IFERROR(INDEX(REDOSLIJED!A:A,MATCH(PlanMasine[[#This Row],[KPL]],REDOSLIJED!B:B,0)),MAX(REDOSLIJED!A:A)+1)</f>
        <v>45</v>
      </c>
      <c r="S2309" s="9">
        <f>SUM($M$2:M2309)</f>
        <v>9.3652777777778891</v>
      </c>
      <c r="T2309" s="3">
        <f>PlanMasine[[#This Row],[Datum SAS]]-1</f>
        <v>45837</v>
      </c>
      <c r="U2309">
        <f>WEEKDAY(PlanMasine[[#This Row],[ZAVRŠETAK MAŠINSKE]],2)</f>
        <v>7</v>
      </c>
      <c r="V2309" s="3">
        <f>IF(WEEKDAY(PlanMasine[[#This Row],[Datum SAS]]-1,2)=7,PlanMasine[[#This Row],[Datum SAS]]-3,PlanMasine[[#This Row],[Datum SAS]]-1)</f>
        <v>45835</v>
      </c>
      <c r="W2309">
        <f>WEEKNUM(PlanMasine[[#This Row],[Column2]],1)</f>
        <v>26</v>
      </c>
    </row>
    <row r="2310" spans="1:23" x14ac:dyDescent="0.25">
      <c r="A2310">
        <v>1031263</v>
      </c>
      <c r="B2310">
        <v>1</v>
      </c>
      <c r="C2310">
        <v>1031278</v>
      </c>
      <c r="D2310" t="s">
        <v>2142</v>
      </c>
      <c r="E2310">
        <v>24</v>
      </c>
      <c r="F2310">
        <v>12</v>
      </c>
      <c r="G2310">
        <v>0</v>
      </c>
      <c r="H2310">
        <v>0</v>
      </c>
      <c r="I2310" t="s">
        <v>5</v>
      </c>
      <c r="J2310" t="s">
        <v>570</v>
      </c>
      <c r="K2310" t="s">
        <v>1823</v>
      </c>
      <c r="L2310" s="3">
        <v>45841</v>
      </c>
      <c r="M23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10" s="3">
        <v>45838</v>
      </c>
      <c r="O2310" s="5">
        <f>IFERROR((PlanMasine[[#This Row],[Norma]]/PlanMasine[[#This Row],[Q]])*(PlanMasine[[#This Row],[Q]]/SUMIF(C:C,PlanMasine[[#This Row],[RN]],B:B)*PlanMasine[[#This Row],[KPLQ]]),0)</f>
        <v>2</v>
      </c>
      <c r="P2310">
        <v>222910</v>
      </c>
      <c r="Q2310">
        <f>COUNTIF(PROMJENA!A:A,PlanMasine[[#This Row],[KPL]]&amp;"-"&amp;PlanMasine[[#This Row],[RN]])</f>
        <v>0</v>
      </c>
      <c r="R2310">
        <f>IFERROR(INDEX(REDOSLIJED!A:A,MATCH(PlanMasine[[#This Row],[KPL]],REDOSLIJED!B:B,0)),MAX(REDOSLIJED!A:A)+1)</f>
        <v>45</v>
      </c>
      <c r="S2310" s="9">
        <f>SUM($M$2:M2310)</f>
        <v>9.3666666666667773</v>
      </c>
      <c r="T2310" s="3">
        <f>PlanMasine[[#This Row],[Datum SAS]]-1</f>
        <v>45837</v>
      </c>
      <c r="U2310">
        <f>WEEKDAY(PlanMasine[[#This Row],[ZAVRŠETAK MAŠINSKE]],2)</f>
        <v>7</v>
      </c>
      <c r="V2310" s="3">
        <f>IF(WEEKDAY(PlanMasine[[#This Row],[Datum SAS]]-1,2)=7,PlanMasine[[#This Row],[Datum SAS]]-3,PlanMasine[[#This Row],[Datum SAS]]-1)</f>
        <v>45835</v>
      </c>
      <c r="W2310">
        <f>WEEKNUM(PlanMasine[[#This Row],[Column2]],1)</f>
        <v>26</v>
      </c>
    </row>
    <row r="2311" spans="1:23" x14ac:dyDescent="0.25">
      <c r="A2311">
        <v>1031263</v>
      </c>
      <c r="B2311">
        <v>1</v>
      </c>
      <c r="C2311">
        <v>1031285</v>
      </c>
      <c r="D2311" t="s">
        <v>2139</v>
      </c>
      <c r="E2311">
        <v>24</v>
      </c>
      <c r="F2311">
        <v>12</v>
      </c>
      <c r="G2311">
        <v>0</v>
      </c>
      <c r="H2311">
        <v>0</v>
      </c>
      <c r="I2311" t="s">
        <v>5</v>
      </c>
      <c r="J2311" t="s">
        <v>570</v>
      </c>
      <c r="K2311" t="s">
        <v>1823</v>
      </c>
      <c r="L2311" s="3">
        <v>45841</v>
      </c>
      <c r="M23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11" s="3">
        <v>45838</v>
      </c>
      <c r="O2311" s="5">
        <f>IFERROR((PlanMasine[[#This Row],[Norma]]/PlanMasine[[#This Row],[Q]])*(PlanMasine[[#This Row],[Q]]/SUMIF(C:C,PlanMasine[[#This Row],[RN]],B:B)*PlanMasine[[#This Row],[KPLQ]]),0)</f>
        <v>2</v>
      </c>
      <c r="P2311">
        <v>222917</v>
      </c>
      <c r="Q2311">
        <f>COUNTIF(PROMJENA!A:A,PlanMasine[[#This Row],[KPL]]&amp;"-"&amp;PlanMasine[[#This Row],[RN]])</f>
        <v>0</v>
      </c>
      <c r="R2311">
        <f>IFERROR(INDEX(REDOSLIJED!A:A,MATCH(PlanMasine[[#This Row],[KPL]],REDOSLIJED!B:B,0)),MAX(REDOSLIJED!A:A)+1)</f>
        <v>45</v>
      </c>
      <c r="S2311" s="9">
        <f>SUM($M$2:M2311)</f>
        <v>9.3680555555556655</v>
      </c>
      <c r="T2311" s="3">
        <f>PlanMasine[[#This Row],[Datum SAS]]-1</f>
        <v>45837</v>
      </c>
      <c r="U2311">
        <f>WEEKDAY(PlanMasine[[#This Row],[ZAVRŠETAK MAŠINSKE]],2)</f>
        <v>7</v>
      </c>
      <c r="V2311" s="3">
        <f>IF(WEEKDAY(PlanMasine[[#This Row],[Datum SAS]]-1,2)=7,PlanMasine[[#This Row],[Datum SAS]]-3,PlanMasine[[#This Row],[Datum SAS]]-1)</f>
        <v>45835</v>
      </c>
      <c r="W2311">
        <f>WEEKNUM(PlanMasine[[#This Row],[Column2]],1)</f>
        <v>26</v>
      </c>
    </row>
    <row r="2312" spans="1:23" x14ac:dyDescent="0.25">
      <c r="A2312">
        <v>1031263</v>
      </c>
      <c r="B2312">
        <v>1</v>
      </c>
      <c r="C2312">
        <v>1031287</v>
      </c>
      <c r="D2312" t="s">
        <v>2144</v>
      </c>
      <c r="E2312">
        <v>24</v>
      </c>
      <c r="F2312">
        <v>12</v>
      </c>
      <c r="G2312">
        <v>0</v>
      </c>
      <c r="H2312">
        <v>0</v>
      </c>
      <c r="I2312" t="s">
        <v>5</v>
      </c>
      <c r="J2312" t="s">
        <v>570</v>
      </c>
      <c r="K2312" t="s">
        <v>1823</v>
      </c>
      <c r="L2312" s="3">
        <v>45841</v>
      </c>
      <c r="M23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12" s="3">
        <v>45838</v>
      </c>
      <c r="O2312" s="5">
        <f>IFERROR((PlanMasine[[#This Row],[Norma]]/PlanMasine[[#This Row],[Q]])*(PlanMasine[[#This Row],[Q]]/SUMIF(C:C,PlanMasine[[#This Row],[RN]],B:B)*PlanMasine[[#This Row],[KPLQ]]),0)</f>
        <v>2</v>
      </c>
      <c r="P2312">
        <v>222919</v>
      </c>
      <c r="Q2312">
        <f>COUNTIF(PROMJENA!A:A,PlanMasine[[#This Row],[KPL]]&amp;"-"&amp;PlanMasine[[#This Row],[RN]])</f>
        <v>0</v>
      </c>
      <c r="R2312">
        <f>IFERROR(INDEX(REDOSLIJED!A:A,MATCH(PlanMasine[[#This Row],[KPL]],REDOSLIJED!B:B,0)),MAX(REDOSLIJED!A:A)+1)</f>
        <v>45</v>
      </c>
      <c r="S2312" s="9">
        <f>SUM($M$2:M2312)</f>
        <v>9.3694444444445537</v>
      </c>
      <c r="T2312" s="3">
        <f>PlanMasine[[#This Row],[Datum SAS]]-1</f>
        <v>45837</v>
      </c>
      <c r="U2312">
        <f>WEEKDAY(PlanMasine[[#This Row],[ZAVRŠETAK MAŠINSKE]],2)</f>
        <v>7</v>
      </c>
      <c r="V2312" s="3">
        <f>IF(WEEKDAY(PlanMasine[[#This Row],[Datum SAS]]-1,2)=7,PlanMasine[[#This Row],[Datum SAS]]-3,PlanMasine[[#This Row],[Datum SAS]]-1)</f>
        <v>45835</v>
      </c>
      <c r="W2312">
        <f>WEEKNUM(PlanMasine[[#This Row],[Column2]],1)</f>
        <v>26</v>
      </c>
    </row>
    <row r="2313" spans="1:23" x14ac:dyDescent="0.25">
      <c r="A2313">
        <v>1031263</v>
      </c>
      <c r="B2313">
        <v>1</v>
      </c>
      <c r="C2313">
        <v>1031297</v>
      </c>
      <c r="D2313" t="s">
        <v>2141</v>
      </c>
      <c r="E2313">
        <v>24</v>
      </c>
      <c r="F2313">
        <v>12</v>
      </c>
      <c r="G2313">
        <v>0</v>
      </c>
      <c r="H2313">
        <v>0</v>
      </c>
      <c r="I2313" t="s">
        <v>5</v>
      </c>
      <c r="J2313" t="s">
        <v>570</v>
      </c>
      <c r="K2313" t="s">
        <v>1823</v>
      </c>
      <c r="L2313" s="3">
        <v>45841</v>
      </c>
      <c r="M23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13" s="3">
        <v>45838</v>
      </c>
      <c r="O2313" s="5">
        <f>IFERROR((PlanMasine[[#This Row],[Norma]]/PlanMasine[[#This Row],[Q]])*(PlanMasine[[#This Row],[Q]]/SUMIF(C:C,PlanMasine[[#This Row],[RN]],B:B)*PlanMasine[[#This Row],[KPLQ]]),0)</f>
        <v>2</v>
      </c>
      <c r="P2313">
        <v>222934</v>
      </c>
      <c r="Q2313">
        <f>COUNTIF(PROMJENA!A:A,PlanMasine[[#This Row],[KPL]]&amp;"-"&amp;PlanMasine[[#This Row],[RN]])</f>
        <v>0</v>
      </c>
      <c r="R2313">
        <f>IFERROR(INDEX(REDOSLIJED!A:A,MATCH(PlanMasine[[#This Row],[KPL]],REDOSLIJED!B:B,0)),MAX(REDOSLIJED!A:A)+1)</f>
        <v>45</v>
      </c>
      <c r="S2313" s="9">
        <f>SUM($M$2:M2313)</f>
        <v>9.3708333333334419</v>
      </c>
      <c r="T2313" s="3">
        <f>PlanMasine[[#This Row],[Datum SAS]]-1</f>
        <v>45837</v>
      </c>
      <c r="U2313">
        <f>WEEKDAY(PlanMasine[[#This Row],[ZAVRŠETAK MAŠINSKE]],2)</f>
        <v>7</v>
      </c>
      <c r="V2313" s="3">
        <f>IF(WEEKDAY(PlanMasine[[#This Row],[Datum SAS]]-1,2)=7,PlanMasine[[#This Row],[Datum SAS]]-3,PlanMasine[[#This Row],[Datum SAS]]-1)</f>
        <v>45835</v>
      </c>
      <c r="W2313">
        <f>WEEKNUM(PlanMasine[[#This Row],[Column2]],1)</f>
        <v>26</v>
      </c>
    </row>
    <row r="2314" spans="1:23" x14ac:dyDescent="0.25">
      <c r="A2314">
        <v>1031263</v>
      </c>
      <c r="B2314">
        <v>1</v>
      </c>
      <c r="C2314">
        <v>1031286</v>
      </c>
      <c r="D2314" t="s">
        <v>2140</v>
      </c>
      <c r="E2314">
        <v>48</v>
      </c>
      <c r="F2314">
        <v>12</v>
      </c>
      <c r="G2314">
        <v>0</v>
      </c>
      <c r="H2314">
        <v>0</v>
      </c>
      <c r="I2314" t="s">
        <v>5</v>
      </c>
      <c r="J2314" t="s">
        <v>570</v>
      </c>
      <c r="K2314" t="s">
        <v>1823</v>
      </c>
      <c r="L2314" s="3">
        <v>45841</v>
      </c>
      <c r="M23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314" s="3">
        <v>45838</v>
      </c>
      <c r="O2314" s="5">
        <f>IFERROR((PlanMasine[[#This Row],[Norma]]/PlanMasine[[#This Row],[Q]])*(PlanMasine[[#This Row],[Q]]/SUMIF(C:C,PlanMasine[[#This Row],[RN]],B:B)*PlanMasine[[#This Row],[KPLQ]]),0)</f>
        <v>4</v>
      </c>
      <c r="P2314">
        <v>222918</v>
      </c>
      <c r="Q2314">
        <f>COUNTIF(PROMJENA!A:A,PlanMasine[[#This Row],[KPL]]&amp;"-"&amp;PlanMasine[[#This Row],[RN]])</f>
        <v>0</v>
      </c>
      <c r="R2314">
        <f>IFERROR(INDEX(REDOSLIJED!A:A,MATCH(PlanMasine[[#This Row],[KPL]],REDOSLIJED!B:B,0)),MAX(REDOSLIJED!A:A)+1)</f>
        <v>45</v>
      </c>
      <c r="S2314" s="9">
        <f>SUM($M$2:M2314)</f>
        <v>9.3736111111112201</v>
      </c>
      <c r="T2314" s="3">
        <f>PlanMasine[[#This Row],[Datum SAS]]-1</f>
        <v>45837</v>
      </c>
      <c r="U2314">
        <f>WEEKDAY(PlanMasine[[#This Row],[ZAVRŠETAK MAŠINSKE]],2)</f>
        <v>7</v>
      </c>
      <c r="V2314" s="3">
        <f>IF(WEEKDAY(PlanMasine[[#This Row],[Datum SAS]]-1,2)=7,PlanMasine[[#This Row],[Datum SAS]]-3,PlanMasine[[#This Row],[Datum SAS]]-1)</f>
        <v>45835</v>
      </c>
      <c r="W2314">
        <f>WEEKNUM(PlanMasine[[#This Row],[Column2]],1)</f>
        <v>26</v>
      </c>
    </row>
    <row r="2315" spans="1:23" x14ac:dyDescent="0.25">
      <c r="A2315">
        <v>1031263</v>
      </c>
      <c r="B2315">
        <v>1</v>
      </c>
      <c r="C2315">
        <v>1031290</v>
      </c>
      <c r="D2315" t="s">
        <v>2150</v>
      </c>
      <c r="E2315">
        <v>84</v>
      </c>
      <c r="F2315">
        <v>12</v>
      </c>
      <c r="G2315">
        <v>0</v>
      </c>
      <c r="H2315">
        <v>0</v>
      </c>
      <c r="I2315" t="s">
        <v>5</v>
      </c>
      <c r="J2315" t="s">
        <v>570</v>
      </c>
      <c r="K2315" t="s">
        <v>1823</v>
      </c>
      <c r="L2315" s="3">
        <v>45841</v>
      </c>
      <c r="M23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15" s="3">
        <v>45838</v>
      </c>
      <c r="O2315" s="5">
        <f>IFERROR((PlanMasine[[#This Row],[Norma]]/PlanMasine[[#This Row],[Q]])*(PlanMasine[[#This Row],[Q]]/SUMIF(C:C,PlanMasine[[#This Row],[RN]],B:B)*PlanMasine[[#This Row],[KPLQ]]),0)</f>
        <v>7</v>
      </c>
      <c r="P2315">
        <v>222922</v>
      </c>
      <c r="Q2315">
        <f>COUNTIF(PROMJENA!A:A,PlanMasine[[#This Row],[KPL]]&amp;"-"&amp;PlanMasine[[#This Row],[RN]])</f>
        <v>0</v>
      </c>
      <c r="R2315">
        <f>IFERROR(INDEX(REDOSLIJED!A:A,MATCH(PlanMasine[[#This Row],[KPL]],REDOSLIJED!B:B,0)),MAX(REDOSLIJED!A:A)+1)</f>
        <v>45</v>
      </c>
      <c r="S2315" s="9">
        <f>SUM($M$2:M2315)</f>
        <v>9.3784722222223316</v>
      </c>
      <c r="T2315" s="3">
        <f>PlanMasine[[#This Row],[Datum SAS]]-1</f>
        <v>45837</v>
      </c>
      <c r="U2315">
        <f>WEEKDAY(PlanMasine[[#This Row],[ZAVRŠETAK MAŠINSKE]],2)</f>
        <v>7</v>
      </c>
      <c r="V2315" s="3">
        <f>IF(WEEKDAY(PlanMasine[[#This Row],[Datum SAS]]-1,2)=7,PlanMasine[[#This Row],[Datum SAS]]-3,PlanMasine[[#This Row],[Datum SAS]]-1)</f>
        <v>45835</v>
      </c>
      <c r="W2315">
        <f>WEEKNUM(PlanMasine[[#This Row],[Column2]],1)</f>
        <v>26</v>
      </c>
    </row>
    <row r="2316" spans="1:23" x14ac:dyDescent="0.25">
      <c r="A2316">
        <v>1031264</v>
      </c>
      <c r="B2316">
        <v>1</v>
      </c>
      <c r="C2316">
        <v>1031278</v>
      </c>
      <c r="D2316" t="s">
        <v>2142</v>
      </c>
      <c r="E2316">
        <v>24</v>
      </c>
      <c r="F2316">
        <v>12</v>
      </c>
      <c r="G2316">
        <v>0</v>
      </c>
      <c r="H2316">
        <v>0</v>
      </c>
      <c r="I2316" t="s">
        <v>5</v>
      </c>
      <c r="J2316" t="s">
        <v>570</v>
      </c>
      <c r="K2316" t="s">
        <v>1823</v>
      </c>
      <c r="L2316" s="3">
        <v>45841</v>
      </c>
      <c r="M23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16" s="3">
        <v>45838</v>
      </c>
      <c r="O2316" s="5">
        <f>IFERROR((PlanMasine[[#This Row],[Norma]]/PlanMasine[[#This Row],[Q]])*(PlanMasine[[#This Row],[Q]]/SUMIF(C:C,PlanMasine[[#This Row],[RN]],B:B)*PlanMasine[[#This Row],[KPLQ]]),0)</f>
        <v>2</v>
      </c>
      <c r="P2316">
        <v>222910</v>
      </c>
      <c r="Q2316">
        <f>COUNTIF(PROMJENA!A:A,PlanMasine[[#This Row],[KPL]]&amp;"-"&amp;PlanMasine[[#This Row],[RN]])</f>
        <v>0</v>
      </c>
      <c r="R2316">
        <f>IFERROR(INDEX(REDOSLIJED!A:A,MATCH(PlanMasine[[#This Row],[KPL]],REDOSLIJED!B:B,0)),MAX(REDOSLIJED!A:A)+1)</f>
        <v>45</v>
      </c>
      <c r="S2316" s="9">
        <f>SUM($M$2:M2316)</f>
        <v>9.3798611111112198</v>
      </c>
      <c r="T2316" s="3">
        <f>PlanMasine[[#This Row],[Datum SAS]]-1</f>
        <v>45837</v>
      </c>
      <c r="U2316">
        <f>WEEKDAY(PlanMasine[[#This Row],[ZAVRŠETAK MAŠINSKE]],2)</f>
        <v>7</v>
      </c>
      <c r="V2316" s="3">
        <f>IF(WEEKDAY(PlanMasine[[#This Row],[Datum SAS]]-1,2)=7,PlanMasine[[#This Row],[Datum SAS]]-3,PlanMasine[[#This Row],[Datum SAS]]-1)</f>
        <v>45835</v>
      </c>
      <c r="W2316">
        <f>WEEKNUM(PlanMasine[[#This Row],[Column2]],1)</f>
        <v>26</v>
      </c>
    </row>
    <row r="2317" spans="1:23" x14ac:dyDescent="0.25">
      <c r="A2317">
        <v>1031264</v>
      </c>
      <c r="B2317">
        <v>1</v>
      </c>
      <c r="C2317">
        <v>1031294</v>
      </c>
      <c r="D2317" t="s">
        <v>2146</v>
      </c>
      <c r="E2317">
        <v>36</v>
      </c>
      <c r="F2317">
        <v>12</v>
      </c>
      <c r="G2317">
        <v>0</v>
      </c>
      <c r="H2317">
        <v>0</v>
      </c>
      <c r="I2317" t="s">
        <v>5</v>
      </c>
      <c r="J2317" t="s">
        <v>570</v>
      </c>
      <c r="K2317" t="s">
        <v>1823</v>
      </c>
      <c r="L2317" s="3">
        <v>45841</v>
      </c>
      <c r="M23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17" s="3">
        <v>45838</v>
      </c>
      <c r="O2317" s="5">
        <f>IFERROR((PlanMasine[[#This Row],[Norma]]/PlanMasine[[#This Row],[Q]])*(PlanMasine[[#This Row],[Q]]/SUMIF(C:C,PlanMasine[[#This Row],[RN]],B:B)*PlanMasine[[#This Row],[KPLQ]]),0)</f>
        <v>3</v>
      </c>
      <c r="P2317">
        <v>222931</v>
      </c>
      <c r="Q2317">
        <f>COUNTIF(PROMJENA!A:A,PlanMasine[[#This Row],[KPL]]&amp;"-"&amp;PlanMasine[[#This Row],[RN]])</f>
        <v>0</v>
      </c>
      <c r="R2317">
        <f>IFERROR(INDEX(REDOSLIJED!A:A,MATCH(PlanMasine[[#This Row],[KPL]],REDOSLIJED!B:B,0)),MAX(REDOSLIJED!A:A)+1)</f>
        <v>45</v>
      </c>
      <c r="S2317" s="9">
        <f>SUM($M$2:M2317)</f>
        <v>9.381944444444553</v>
      </c>
      <c r="T2317" s="3">
        <f>PlanMasine[[#This Row],[Datum SAS]]-1</f>
        <v>45837</v>
      </c>
      <c r="U2317">
        <f>WEEKDAY(PlanMasine[[#This Row],[ZAVRŠETAK MAŠINSKE]],2)</f>
        <v>7</v>
      </c>
      <c r="V2317" s="3">
        <f>IF(WEEKDAY(PlanMasine[[#This Row],[Datum SAS]]-1,2)=7,PlanMasine[[#This Row],[Datum SAS]]-3,PlanMasine[[#This Row],[Datum SAS]]-1)</f>
        <v>45835</v>
      </c>
      <c r="W2317">
        <f>WEEKNUM(PlanMasine[[#This Row],[Column2]],1)</f>
        <v>26</v>
      </c>
    </row>
    <row r="2318" spans="1:23" x14ac:dyDescent="0.25">
      <c r="A2318">
        <v>1031264</v>
      </c>
      <c r="B2318">
        <v>1</v>
      </c>
      <c r="C2318">
        <v>1031292</v>
      </c>
      <c r="D2318" t="s">
        <v>1825</v>
      </c>
      <c r="E2318">
        <v>36</v>
      </c>
      <c r="F2318">
        <v>12</v>
      </c>
      <c r="G2318">
        <v>0</v>
      </c>
      <c r="H2318">
        <v>0</v>
      </c>
      <c r="I2318" t="s">
        <v>5</v>
      </c>
      <c r="J2318" t="s">
        <v>570</v>
      </c>
      <c r="K2318" t="s">
        <v>1823</v>
      </c>
      <c r="L2318" s="3">
        <v>45841</v>
      </c>
      <c r="M23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18" s="3">
        <v>45838</v>
      </c>
      <c r="O2318" s="5">
        <f>IFERROR((PlanMasine[[#This Row],[Norma]]/PlanMasine[[#This Row],[Q]])*(PlanMasine[[#This Row],[Q]]/SUMIF(C:C,PlanMasine[[#This Row],[RN]],B:B)*PlanMasine[[#This Row],[KPLQ]]),0)</f>
        <v>3</v>
      </c>
      <c r="P2318">
        <v>222926</v>
      </c>
      <c r="Q2318">
        <f>COUNTIF(PROMJENA!A:A,PlanMasine[[#This Row],[KPL]]&amp;"-"&amp;PlanMasine[[#This Row],[RN]])</f>
        <v>0</v>
      </c>
      <c r="R2318">
        <f>IFERROR(INDEX(REDOSLIJED!A:A,MATCH(PlanMasine[[#This Row],[KPL]],REDOSLIJED!B:B,0)),MAX(REDOSLIJED!A:A)+1)</f>
        <v>45</v>
      </c>
      <c r="S2318" s="9">
        <f>SUM($M$2:M2318)</f>
        <v>9.3840277777778862</v>
      </c>
      <c r="T2318" s="3">
        <f>PlanMasine[[#This Row],[Datum SAS]]-1</f>
        <v>45837</v>
      </c>
      <c r="U2318">
        <f>WEEKDAY(PlanMasine[[#This Row],[ZAVRŠETAK MAŠINSKE]],2)</f>
        <v>7</v>
      </c>
      <c r="V2318" s="3">
        <f>IF(WEEKDAY(PlanMasine[[#This Row],[Datum SAS]]-1,2)=7,PlanMasine[[#This Row],[Datum SAS]]-3,PlanMasine[[#This Row],[Datum SAS]]-1)</f>
        <v>45835</v>
      </c>
      <c r="W2318">
        <f>WEEKNUM(PlanMasine[[#This Row],[Column2]],1)</f>
        <v>26</v>
      </c>
    </row>
    <row r="2319" spans="1:23" x14ac:dyDescent="0.25">
      <c r="A2319">
        <v>1031264</v>
      </c>
      <c r="B2319">
        <v>1</v>
      </c>
      <c r="C2319">
        <v>1031287</v>
      </c>
      <c r="D2319" t="s">
        <v>2144</v>
      </c>
      <c r="E2319">
        <v>24</v>
      </c>
      <c r="F2319">
        <v>12</v>
      </c>
      <c r="G2319">
        <v>0</v>
      </c>
      <c r="H2319">
        <v>0</v>
      </c>
      <c r="I2319" t="s">
        <v>5</v>
      </c>
      <c r="J2319" t="s">
        <v>570</v>
      </c>
      <c r="K2319" t="s">
        <v>1823</v>
      </c>
      <c r="L2319" s="3">
        <v>45841</v>
      </c>
      <c r="M23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19" s="3">
        <v>45838</v>
      </c>
      <c r="O2319" s="5">
        <f>IFERROR((PlanMasine[[#This Row],[Norma]]/PlanMasine[[#This Row],[Q]])*(PlanMasine[[#This Row],[Q]]/SUMIF(C:C,PlanMasine[[#This Row],[RN]],B:B)*PlanMasine[[#This Row],[KPLQ]]),0)</f>
        <v>2</v>
      </c>
      <c r="P2319">
        <v>222919</v>
      </c>
      <c r="Q2319">
        <f>COUNTIF(PROMJENA!A:A,PlanMasine[[#This Row],[KPL]]&amp;"-"&amp;PlanMasine[[#This Row],[RN]])</f>
        <v>0</v>
      </c>
      <c r="R2319">
        <f>IFERROR(INDEX(REDOSLIJED!A:A,MATCH(PlanMasine[[#This Row],[KPL]],REDOSLIJED!B:B,0)),MAX(REDOSLIJED!A:A)+1)</f>
        <v>45</v>
      </c>
      <c r="S2319" s="9">
        <f>SUM($M$2:M2319)</f>
        <v>9.3854166666667744</v>
      </c>
      <c r="T2319" s="3">
        <f>PlanMasine[[#This Row],[Datum SAS]]-1</f>
        <v>45837</v>
      </c>
      <c r="U2319">
        <f>WEEKDAY(PlanMasine[[#This Row],[ZAVRŠETAK MAŠINSKE]],2)</f>
        <v>7</v>
      </c>
      <c r="V2319" s="3">
        <f>IF(WEEKDAY(PlanMasine[[#This Row],[Datum SAS]]-1,2)=7,PlanMasine[[#This Row],[Datum SAS]]-3,PlanMasine[[#This Row],[Datum SAS]]-1)</f>
        <v>45835</v>
      </c>
      <c r="W2319">
        <f>WEEKNUM(PlanMasine[[#This Row],[Column2]],1)</f>
        <v>26</v>
      </c>
    </row>
    <row r="2320" spans="1:23" x14ac:dyDescent="0.25">
      <c r="A2320">
        <v>1031264</v>
      </c>
      <c r="B2320">
        <v>1</v>
      </c>
      <c r="C2320">
        <v>1031297</v>
      </c>
      <c r="D2320" t="s">
        <v>2141</v>
      </c>
      <c r="E2320">
        <v>24</v>
      </c>
      <c r="F2320">
        <v>12</v>
      </c>
      <c r="G2320">
        <v>0</v>
      </c>
      <c r="H2320">
        <v>0</v>
      </c>
      <c r="I2320" t="s">
        <v>5</v>
      </c>
      <c r="J2320" t="s">
        <v>570</v>
      </c>
      <c r="K2320" t="s">
        <v>1823</v>
      </c>
      <c r="L2320" s="3">
        <v>45841</v>
      </c>
      <c r="M23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20" s="3">
        <v>45838</v>
      </c>
      <c r="O2320" s="5">
        <f>IFERROR((PlanMasine[[#This Row],[Norma]]/PlanMasine[[#This Row],[Q]])*(PlanMasine[[#This Row],[Q]]/SUMIF(C:C,PlanMasine[[#This Row],[RN]],B:B)*PlanMasine[[#This Row],[KPLQ]]),0)</f>
        <v>2</v>
      </c>
      <c r="P2320">
        <v>222934</v>
      </c>
      <c r="Q2320">
        <f>COUNTIF(PROMJENA!A:A,PlanMasine[[#This Row],[KPL]]&amp;"-"&amp;PlanMasine[[#This Row],[RN]])</f>
        <v>0</v>
      </c>
      <c r="R2320">
        <f>IFERROR(INDEX(REDOSLIJED!A:A,MATCH(PlanMasine[[#This Row],[KPL]],REDOSLIJED!B:B,0)),MAX(REDOSLIJED!A:A)+1)</f>
        <v>45</v>
      </c>
      <c r="S2320" s="9">
        <f>SUM($M$2:M2320)</f>
        <v>9.3868055555556627</v>
      </c>
      <c r="T2320" s="3">
        <f>PlanMasine[[#This Row],[Datum SAS]]-1</f>
        <v>45837</v>
      </c>
      <c r="U2320">
        <f>WEEKDAY(PlanMasine[[#This Row],[ZAVRŠETAK MAŠINSKE]],2)</f>
        <v>7</v>
      </c>
      <c r="V2320" s="3">
        <f>IF(WEEKDAY(PlanMasine[[#This Row],[Datum SAS]]-1,2)=7,PlanMasine[[#This Row],[Datum SAS]]-3,PlanMasine[[#This Row],[Datum SAS]]-1)</f>
        <v>45835</v>
      </c>
      <c r="W2320">
        <f>WEEKNUM(PlanMasine[[#This Row],[Column2]],1)</f>
        <v>26</v>
      </c>
    </row>
    <row r="2321" spans="1:23" x14ac:dyDescent="0.25">
      <c r="A2321">
        <v>1031264</v>
      </c>
      <c r="B2321">
        <v>1</v>
      </c>
      <c r="C2321">
        <v>1031277</v>
      </c>
      <c r="D2321" t="s">
        <v>1822</v>
      </c>
      <c r="E2321">
        <v>36</v>
      </c>
      <c r="F2321">
        <v>12</v>
      </c>
      <c r="G2321">
        <v>0</v>
      </c>
      <c r="H2321">
        <v>0</v>
      </c>
      <c r="I2321" t="s">
        <v>5</v>
      </c>
      <c r="J2321" t="s">
        <v>570</v>
      </c>
      <c r="K2321" t="s">
        <v>1823</v>
      </c>
      <c r="L2321" s="3">
        <v>45841</v>
      </c>
      <c r="M23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21" s="3">
        <v>45838</v>
      </c>
      <c r="O2321" s="5">
        <f>IFERROR((PlanMasine[[#This Row],[Norma]]/PlanMasine[[#This Row],[Q]])*(PlanMasine[[#This Row],[Q]]/SUMIF(C:C,PlanMasine[[#This Row],[RN]],B:B)*PlanMasine[[#This Row],[KPLQ]]),0)</f>
        <v>3</v>
      </c>
      <c r="P2321">
        <v>222909</v>
      </c>
      <c r="Q2321">
        <f>COUNTIF(PROMJENA!A:A,PlanMasine[[#This Row],[KPL]]&amp;"-"&amp;PlanMasine[[#This Row],[RN]])</f>
        <v>0</v>
      </c>
      <c r="R2321">
        <f>IFERROR(INDEX(REDOSLIJED!A:A,MATCH(PlanMasine[[#This Row],[KPL]],REDOSLIJED!B:B,0)),MAX(REDOSLIJED!A:A)+1)</f>
        <v>45</v>
      </c>
      <c r="S2321" s="9">
        <f>SUM($M$2:M2321)</f>
        <v>9.3888888888889959</v>
      </c>
      <c r="T2321" s="3">
        <f>PlanMasine[[#This Row],[Datum SAS]]-1</f>
        <v>45837</v>
      </c>
      <c r="U2321">
        <f>WEEKDAY(PlanMasine[[#This Row],[ZAVRŠETAK MAŠINSKE]],2)</f>
        <v>7</v>
      </c>
      <c r="V2321" s="3">
        <f>IF(WEEKDAY(PlanMasine[[#This Row],[Datum SAS]]-1,2)=7,PlanMasine[[#This Row],[Datum SAS]]-3,PlanMasine[[#This Row],[Datum SAS]]-1)</f>
        <v>45835</v>
      </c>
      <c r="W2321">
        <f>WEEKNUM(PlanMasine[[#This Row],[Column2]],1)</f>
        <v>26</v>
      </c>
    </row>
    <row r="2322" spans="1:23" x14ac:dyDescent="0.25">
      <c r="A2322">
        <v>1031264</v>
      </c>
      <c r="B2322">
        <v>1</v>
      </c>
      <c r="C2322">
        <v>1031291</v>
      </c>
      <c r="D2322" t="s">
        <v>2149</v>
      </c>
      <c r="E2322">
        <v>84</v>
      </c>
      <c r="F2322">
        <v>12</v>
      </c>
      <c r="G2322">
        <v>0</v>
      </c>
      <c r="H2322">
        <v>0</v>
      </c>
      <c r="I2322" t="s">
        <v>5</v>
      </c>
      <c r="J2322" t="s">
        <v>570</v>
      </c>
      <c r="K2322" t="s">
        <v>1823</v>
      </c>
      <c r="L2322" s="3">
        <v>45841</v>
      </c>
      <c r="M23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22" s="3">
        <v>45838</v>
      </c>
      <c r="O2322" s="5">
        <f>IFERROR((PlanMasine[[#This Row],[Norma]]/PlanMasine[[#This Row],[Q]])*(PlanMasine[[#This Row],[Q]]/SUMIF(C:C,PlanMasine[[#This Row],[RN]],B:B)*PlanMasine[[#This Row],[KPLQ]]),0)</f>
        <v>7</v>
      </c>
      <c r="P2322">
        <v>222923</v>
      </c>
      <c r="Q2322">
        <f>COUNTIF(PROMJENA!A:A,PlanMasine[[#This Row],[KPL]]&amp;"-"&amp;PlanMasine[[#This Row],[RN]])</f>
        <v>0</v>
      </c>
      <c r="R2322">
        <f>IFERROR(INDEX(REDOSLIJED!A:A,MATCH(PlanMasine[[#This Row],[KPL]],REDOSLIJED!B:B,0)),MAX(REDOSLIJED!A:A)+1)</f>
        <v>45</v>
      </c>
      <c r="S2322" s="9">
        <f>SUM($M$2:M2322)</f>
        <v>9.3937500000001073</v>
      </c>
      <c r="T2322" s="3">
        <f>PlanMasine[[#This Row],[Datum SAS]]-1</f>
        <v>45837</v>
      </c>
      <c r="U2322">
        <f>WEEKDAY(PlanMasine[[#This Row],[ZAVRŠETAK MAŠINSKE]],2)</f>
        <v>7</v>
      </c>
      <c r="V2322" s="3">
        <f>IF(WEEKDAY(PlanMasine[[#This Row],[Datum SAS]]-1,2)=7,PlanMasine[[#This Row],[Datum SAS]]-3,PlanMasine[[#This Row],[Datum SAS]]-1)</f>
        <v>45835</v>
      </c>
      <c r="W2322">
        <f>WEEKNUM(PlanMasine[[#This Row],[Column2]],1)</f>
        <v>26</v>
      </c>
    </row>
    <row r="2323" spans="1:23" x14ac:dyDescent="0.25">
      <c r="A2323">
        <v>1031264</v>
      </c>
      <c r="B2323">
        <v>1</v>
      </c>
      <c r="C2323">
        <v>1031275</v>
      </c>
      <c r="D2323" t="s">
        <v>2145</v>
      </c>
      <c r="E2323">
        <v>24</v>
      </c>
      <c r="F2323">
        <v>12</v>
      </c>
      <c r="G2323">
        <v>0</v>
      </c>
      <c r="H2323">
        <v>0</v>
      </c>
      <c r="I2323" t="s">
        <v>5</v>
      </c>
      <c r="J2323" t="s">
        <v>570</v>
      </c>
      <c r="K2323" t="s">
        <v>1823</v>
      </c>
      <c r="L2323" s="3">
        <v>45841</v>
      </c>
      <c r="M23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23" s="3">
        <v>45838</v>
      </c>
      <c r="O2323" s="5">
        <f>IFERROR((PlanMasine[[#This Row],[Norma]]/PlanMasine[[#This Row],[Q]])*(PlanMasine[[#This Row],[Q]]/SUMIF(C:C,PlanMasine[[#This Row],[RN]],B:B)*PlanMasine[[#This Row],[KPLQ]]),0)</f>
        <v>2</v>
      </c>
      <c r="P2323">
        <v>222907</v>
      </c>
      <c r="Q2323">
        <f>COUNTIF(PROMJENA!A:A,PlanMasine[[#This Row],[KPL]]&amp;"-"&amp;PlanMasine[[#This Row],[RN]])</f>
        <v>0</v>
      </c>
      <c r="R2323">
        <f>IFERROR(INDEX(REDOSLIJED!A:A,MATCH(PlanMasine[[#This Row],[KPL]],REDOSLIJED!B:B,0)),MAX(REDOSLIJED!A:A)+1)</f>
        <v>45</v>
      </c>
      <c r="S2323" s="9">
        <f>SUM($M$2:M2323)</f>
        <v>9.3951388888889955</v>
      </c>
      <c r="T2323" s="3">
        <f>PlanMasine[[#This Row],[Datum SAS]]-1</f>
        <v>45837</v>
      </c>
      <c r="U2323">
        <f>WEEKDAY(PlanMasine[[#This Row],[ZAVRŠETAK MAŠINSKE]],2)</f>
        <v>7</v>
      </c>
      <c r="V2323" s="3">
        <f>IF(WEEKDAY(PlanMasine[[#This Row],[Datum SAS]]-1,2)=7,PlanMasine[[#This Row],[Datum SAS]]-3,PlanMasine[[#This Row],[Datum SAS]]-1)</f>
        <v>45835</v>
      </c>
      <c r="W2323">
        <f>WEEKNUM(PlanMasine[[#This Row],[Column2]],1)</f>
        <v>26</v>
      </c>
    </row>
    <row r="2324" spans="1:23" x14ac:dyDescent="0.25">
      <c r="A2324">
        <v>1031264</v>
      </c>
      <c r="B2324">
        <v>1</v>
      </c>
      <c r="C2324">
        <v>1031288</v>
      </c>
      <c r="D2324" t="s">
        <v>1824</v>
      </c>
      <c r="E2324">
        <v>36</v>
      </c>
      <c r="F2324">
        <v>12</v>
      </c>
      <c r="G2324">
        <v>0</v>
      </c>
      <c r="H2324">
        <v>0</v>
      </c>
      <c r="I2324" t="s">
        <v>5</v>
      </c>
      <c r="J2324" t="s">
        <v>570</v>
      </c>
      <c r="K2324" t="s">
        <v>1823</v>
      </c>
      <c r="L2324" s="3">
        <v>45841</v>
      </c>
      <c r="M23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24" s="3">
        <v>45838</v>
      </c>
      <c r="O2324" s="5">
        <f>IFERROR((PlanMasine[[#This Row],[Norma]]/PlanMasine[[#This Row],[Q]])*(PlanMasine[[#This Row],[Q]]/SUMIF(C:C,PlanMasine[[#This Row],[RN]],B:B)*PlanMasine[[#This Row],[KPLQ]]),0)</f>
        <v>3</v>
      </c>
      <c r="P2324">
        <v>222920</v>
      </c>
      <c r="Q2324">
        <f>COUNTIF(PROMJENA!A:A,PlanMasine[[#This Row],[KPL]]&amp;"-"&amp;PlanMasine[[#This Row],[RN]])</f>
        <v>0</v>
      </c>
      <c r="R2324">
        <f>IFERROR(INDEX(REDOSLIJED!A:A,MATCH(PlanMasine[[#This Row],[KPL]],REDOSLIJED!B:B,0)),MAX(REDOSLIJED!A:A)+1)</f>
        <v>45</v>
      </c>
      <c r="S2324" s="9">
        <f>SUM($M$2:M2324)</f>
        <v>9.3972222222223287</v>
      </c>
      <c r="T2324" s="3">
        <f>PlanMasine[[#This Row],[Datum SAS]]-1</f>
        <v>45837</v>
      </c>
      <c r="U2324">
        <f>WEEKDAY(PlanMasine[[#This Row],[ZAVRŠETAK MAŠINSKE]],2)</f>
        <v>7</v>
      </c>
      <c r="V2324" s="3">
        <f>IF(WEEKDAY(PlanMasine[[#This Row],[Datum SAS]]-1,2)=7,PlanMasine[[#This Row],[Datum SAS]]-3,PlanMasine[[#This Row],[Datum SAS]]-1)</f>
        <v>45835</v>
      </c>
      <c r="W2324">
        <f>WEEKNUM(PlanMasine[[#This Row],[Column2]],1)</f>
        <v>26</v>
      </c>
    </row>
    <row r="2325" spans="1:23" x14ac:dyDescent="0.25">
      <c r="A2325">
        <v>1031264</v>
      </c>
      <c r="B2325">
        <v>1</v>
      </c>
      <c r="C2325">
        <v>1031290</v>
      </c>
      <c r="D2325" t="s">
        <v>2150</v>
      </c>
      <c r="E2325">
        <v>84</v>
      </c>
      <c r="F2325">
        <v>12</v>
      </c>
      <c r="G2325">
        <v>0</v>
      </c>
      <c r="H2325">
        <v>0</v>
      </c>
      <c r="I2325" t="s">
        <v>5</v>
      </c>
      <c r="J2325" t="s">
        <v>570</v>
      </c>
      <c r="K2325" t="s">
        <v>1823</v>
      </c>
      <c r="L2325" s="3">
        <v>45841</v>
      </c>
      <c r="M23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25" s="3">
        <v>45838</v>
      </c>
      <c r="O2325" s="5">
        <f>IFERROR((PlanMasine[[#This Row],[Norma]]/PlanMasine[[#This Row],[Q]])*(PlanMasine[[#This Row],[Q]]/SUMIF(C:C,PlanMasine[[#This Row],[RN]],B:B)*PlanMasine[[#This Row],[KPLQ]]),0)</f>
        <v>7</v>
      </c>
      <c r="P2325">
        <v>222922</v>
      </c>
      <c r="Q2325">
        <f>COUNTIF(PROMJENA!A:A,PlanMasine[[#This Row],[KPL]]&amp;"-"&amp;PlanMasine[[#This Row],[RN]])</f>
        <v>0</v>
      </c>
      <c r="R2325">
        <f>IFERROR(INDEX(REDOSLIJED!A:A,MATCH(PlanMasine[[#This Row],[KPL]],REDOSLIJED!B:B,0)),MAX(REDOSLIJED!A:A)+1)</f>
        <v>45</v>
      </c>
      <c r="S2325" s="9">
        <f>SUM($M$2:M2325)</f>
        <v>9.4020833333334402</v>
      </c>
      <c r="T2325" s="3">
        <f>PlanMasine[[#This Row],[Datum SAS]]-1</f>
        <v>45837</v>
      </c>
      <c r="U2325">
        <f>WEEKDAY(PlanMasine[[#This Row],[ZAVRŠETAK MAŠINSKE]],2)</f>
        <v>7</v>
      </c>
      <c r="V2325" s="3">
        <f>IF(WEEKDAY(PlanMasine[[#This Row],[Datum SAS]]-1,2)=7,PlanMasine[[#This Row],[Datum SAS]]-3,PlanMasine[[#This Row],[Datum SAS]]-1)</f>
        <v>45835</v>
      </c>
      <c r="W2325">
        <f>WEEKNUM(PlanMasine[[#This Row],[Column2]],1)</f>
        <v>26</v>
      </c>
    </row>
    <row r="2326" spans="1:23" x14ac:dyDescent="0.25">
      <c r="A2326">
        <v>1031264</v>
      </c>
      <c r="B2326">
        <v>1</v>
      </c>
      <c r="C2326">
        <v>1031286</v>
      </c>
      <c r="D2326" t="s">
        <v>2140</v>
      </c>
      <c r="E2326">
        <v>48</v>
      </c>
      <c r="F2326">
        <v>12</v>
      </c>
      <c r="G2326">
        <v>0</v>
      </c>
      <c r="H2326">
        <v>0</v>
      </c>
      <c r="I2326" t="s">
        <v>5</v>
      </c>
      <c r="J2326" t="s">
        <v>570</v>
      </c>
      <c r="K2326" t="s">
        <v>1823</v>
      </c>
      <c r="L2326" s="3">
        <v>45841</v>
      </c>
      <c r="M23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326" s="3">
        <v>45838</v>
      </c>
      <c r="O2326" s="5">
        <f>IFERROR((PlanMasine[[#This Row],[Norma]]/PlanMasine[[#This Row],[Q]])*(PlanMasine[[#This Row],[Q]]/SUMIF(C:C,PlanMasine[[#This Row],[RN]],B:B)*PlanMasine[[#This Row],[KPLQ]]),0)</f>
        <v>4</v>
      </c>
      <c r="P2326">
        <v>222918</v>
      </c>
      <c r="Q2326">
        <f>COUNTIF(PROMJENA!A:A,PlanMasine[[#This Row],[KPL]]&amp;"-"&amp;PlanMasine[[#This Row],[RN]])</f>
        <v>0</v>
      </c>
      <c r="R2326">
        <f>IFERROR(INDEX(REDOSLIJED!A:A,MATCH(PlanMasine[[#This Row],[KPL]],REDOSLIJED!B:B,0)),MAX(REDOSLIJED!A:A)+1)</f>
        <v>45</v>
      </c>
      <c r="S2326" s="9">
        <f>SUM($M$2:M2326)</f>
        <v>9.4048611111112184</v>
      </c>
      <c r="T2326" s="3">
        <f>PlanMasine[[#This Row],[Datum SAS]]-1</f>
        <v>45837</v>
      </c>
      <c r="U2326">
        <f>WEEKDAY(PlanMasine[[#This Row],[ZAVRŠETAK MAŠINSKE]],2)</f>
        <v>7</v>
      </c>
      <c r="V2326" s="3">
        <f>IF(WEEKDAY(PlanMasine[[#This Row],[Datum SAS]]-1,2)=7,PlanMasine[[#This Row],[Datum SAS]]-3,PlanMasine[[#This Row],[Datum SAS]]-1)</f>
        <v>45835</v>
      </c>
      <c r="W2326">
        <f>WEEKNUM(PlanMasine[[#This Row],[Column2]],1)</f>
        <v>26</v>
      </c>
    </row>
    <row r="2327" spans="1:23" x14ac:dyDescent="0.25">
      <c r="A2327">
        <v>1031264</v>
      </c>
      <c r="B2327">
        <v>1</v>
      </c>
      <c r="C2327">
        <v>1031289</v>
      </c>
      <c r="D2327" t="s">
        <v>2147</v>
      </c>
      <c r="E2327">
        <v>60</v>
      </c>
      <c r="F2327">
        <v>12</v>
      </c>
      <c r="G2327">
        <v>0</v>
      </c>
      <c r="H2327">
        <v>0</v>
      </c>
      <c r="I2327" t="s">
        <v>5</v>
      </c>
      <c r="J2327" t="s">
        <v>570</v>
      </c>
      <c r="K2327" t="s">
        <v>1823</v>
      </c>
      <c r="L2327" s="3">
        <v>45841</v>
      </c>
      <c r="M23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27" s="3">
        <v>45838</v>
      </c>
      <c r="O2327" s="5">
        <f>IFERROR((PlanMasine[[#This Row],[Norma]]/PlanMasine[[#This Row],[Q]])*(PlanMasine[[#This Row],[Q]]/SUMIF(C:C,PlanMasine[[#This Row],[RN]],B:B)*PlanMasine[[#This Row],[KPLQ]]),0)</f>
        <v>5</v>
      </c>
      <c r="P2327">
        <v>222921</v>
      </c>
      <c r="Q2327">
        <f>COUNTIF(PROMJENA!A:A,PlanMasine[[#This Row],[KPL]]&amp;"-"&amp;PlanMasine[[#This Row],[RN]])</f>
        <v>0</v>
      </c>
      <c r="R2327">
        <f>IFERROR(INDEX(REDOSLIJED!A:A,MATCH(PlanMasine[[#This Row],[KPL]],REDOSLIJED!B:B,0)),MAX(REDOSLIJED!A:A)+1)</f>
        <v>45</v>
      </c>
      <c r="S2327" s="9">
        <f>SUM($M$2:M2327)</f>
        <v>9.4083333333334398</v>
      </c>
      <c r="T2327" s="3">
        <f>PlanMasine[[#This Row],[Datum SAS]]-1</f>
        <v>45837</v>
      </c>
      <c r="U2327">
        <f>WEEKDAY(PlanMasine[[#This Row],[ZAVRŠETAK MAŠINSKE]],2)</f>
        <v>7</v>
      </c>
      <c r="V2327" s="3">
        <f>IF(WEEKDAY(PlanMasine[[#This Row],[Datum SAS]]-1,2)=7,PlanMasine[[#This Row],[Datum SAS]]-3,PlanMasine[[#This Row],[Datum SAS]]-1)</f>
        <v>45835</v>
      </c>
      <c r="W2327">
        <f>WEEKNUM(PlanMasine[[#This Row],[Column2]],1)</f>
        <v>26</v>
      </c>
    </row>
    <row r="2328" spans="1:23" x14ac:dyDescent="0.25">
      <c r="A2328">
        <v>1031264</v>
      </c>
      <c r="B2328">
        <v>1</v>
      </c>
      <c r="C2328">
        <v>1031283</v>
      </c>
      <c r="D2328" t="s">
        <v>2143</v>
      </c>
      <c r="E2328">
        <v>36</v>
      </c>
      <c r="F2328">
        <v>12</v>
      </c>
      <c r="G2328">
        <v>0</v>
      </c>
      <c r="H2328">
        <v>0</v>
      </c>
      <c r="I2328" t="s">
        <v>5</v>
      </c>
      <c r="J2328" t="s">
        <v>570</v>
      </c>
      <c r="K2328" t="s">
        <v>1823</v>
      </c>
      <c r="L2328" s="3">
        <v>45841</v>
      </c>
      <c r="M23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28" s="3">
        <v>45838</v>
      </c>
      <c r="O2328" s="5">
        <f>IFERROR((PlanMasine[[#This Row],[Norma]]/PlanMasine[[#This Row],[Q]])*(PlanMasine[[#This Row],[Q]]/SUMIF(C:C,PlanMasine[[#This Row],[RN]],B:B)*PlanMasine[[#This Row],[KPLQ]]),0)</f>
        <v>3</v>
      </c>
      <c r="P2328">
        <v>222915</v>
      </c>
      <c r="Q2328">
        <f>COUNTIF(PROMJENA!A:A,PlanMasine[[#This Row],[KPL]]&amp;"-"&amp;PlanMasine[[#This Row],[RN]])</f>
        <v>0</v>
      </c>
      <c r="R2328">
        <f>IFERROR(INDEX(REDOSLIJED!A:A,MATCH(PlanMasine[[#This Row],[KPL]],REDOSLIJED!B:B,0)),MAX(REDOSLIJED!A:A)+1)</f>
        <v>45</v>
      </c>
      <c r="S2328" s="9">
        <f>SUM($M$2:M2328)</f>
        <v>9.410416666666773</v>
      </c>
      <c r="T2328" s="3">
        <f>PlanMasine[[#This Row],[Datum SAS]]-1</f>
        <v>45837</v>
      </c>
      <c r="U2328">
        <f>WEEKDAY(PlanMasine[[#This Row],[ZAVRŠETAK MAŠINSKE]],2)</f>
        <v>7</v>
      </c>
      <c r="V2328" s="3">
        <f>IF(WEEKDAY(PlanMasine[[#This Row],[Datum SAS]]-1,2)=7,PlanMasine[[#This Row],[Datum SAS]]-3,PlanMasine[[#This Row],[Datum SAS]]-1)</f>
        <v>45835</v>
      </c>
      <c r="W2328">
        <f>WEEKNUM(PlanMasine[[#This Row],[Column2]],1)</f>
        <v>26</v>
      </c>
    </row>
    <row r="2329" spans="1:23" x14ac:dyDescent="0.25">
      <c r="A2329">
        <v>1031264</v>
      </c>
      <c r="B2329">
        <v>1</v>
      </c>
      <c r="C2329">
        <v>1031293</v>
      </c>
      <c r="D2329" t="s">
        <v>2138</v>
      </c>
      <c r="E2329">
        <v>36</v>
      </c>
      <c r="F2329">
        <v>12</v>
      </c>
      <c r="G2329">
        <v>0</v>
      </c>
      <c r="H2329">
        <v>0</v>
      </c>
      <c r="I2329" t="s">
        <v>5</v>
      </c>
      <c r="J2329" t="s">
        <v>570</v>
      </c>
      <c r="K2329" t="s">
        <v>1823</v>
      </c>
      <c r="L2329" s="3">
        <v>45841</v>
      </c>
      <c r="M23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29" s="3">
        <v>45838</v>
      </c>
      <c r="O2329" s="5">
        <f>IFERROR((PlanMasine[[#This Row],[Norma]]/PlanMasine[[#This Row],[Q]])*(PlanMasine[[#This Row],[Q]]/SUMIF(C:C,PlanMasine[[#This Row],[RN]],B:B)*PlanMasine[[#This Row],[KPLQ]]),0)</f>
        <v>3</v>
      </c>
      <c r="P2329">
        <v>222927</v>
      </c>
      <c r="Q2329">
        <f>COUNTIF(PROMJENA!A:A,PlanMasine[[#This Row],[KPL]]&amp;"-"&amp;PlanMasine[[#This Row],[RN]])</f>
        <v>0</v>
      </c>
      <c r="R2329">
        <f>IFERROR(INDEX(REDOSLIJED!A:A,MATCH(PlanMasine[[#This Row],[KPL]],REDOSLIJED!B:B,0)),MAX(REDOSLIJED!A:A)+1)</f>
        <v>45</v>
      </c>
      <c r="S2329" s="9">
        <f>SUM($M$2:M2329)</f>
        <v>9.4125000000001062</v>
      </c>
      <c r="T2329" s="3">
        <f>PlanMasine[[#This Row],[Datum SAS]]-1</f>
        <v>45837</v>
      </c>
      <c r="U2329">
        <f>WEEKDAY(PlanMasine[[#This Row],[ZAVRŠETAK MAŠINSKE]],2)</f>
        <v>7</v>
      </c>
      <c r="V2329" s="3">
        <f>IF(WEEKDAY(PlanMasine[[#This Row],[Datum SAS]]-1,2)=7,PlanMasine[[#This Row],[Datum SAS]]-3,PlanMasine[[#This Row],[Datum SAS]]-1)</f>
        <v>45835</v>
      </c>
      <c r="W2329">
        <f>WEEKNUM(PlanMasine[[#This Row],[Column2]],1)</f>
        <v>26</v>
      </c>
    </row>
    <row r="2330" spans="1:23" x14ac:dyDescent="0.25">
      <c r="A2330">
        <v>1031264</v>
      </c>
      <c r="B2330">
        <v>1</v>
      </c>
      <c r="C2330">
        <v>1031284</v>
      </c>
      <c r="D2330" t="s">
        <v>2148</v>
      </c>
      <c r="E2330">
        <v>60</v>
      </c>
      <c r="F2330">
        <v>12</v>
      </c>
      <c r="G2330">
        <v>0</v>
      </c>
      <c r="H2330">
        <v>0</v>
      </c>
      <c r="I2330" t="s">
        <v>5</v>
      </c>
      <c r="J2330" t="s">
        <v>570</v>
      </c>
      <c r="K2330" t="s">
        <v>1823</v>
      </c>
      <c r="L2330" s="3">
        <v>45841</v>
      </c>
      <c r="M23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30" s="3">
        <v>45838</v>
      </c>
      <c r="O2330" s="5">
        <f>IFERROR((PlanMasine[[#This Row],[Norma]]/PlanMasine[[#This Row],[Q]])*(PlanMasine[[#This Row],[Q]]/SUMIF(C:C,PlanMasine[[#This Row],[RN]],B:B)*PlanMasine[[#This Row],[KPLQ]]),0)</f>
        <v>5</v>
      </c>
      <c r="P2330">
        <v>222916</v>
      </c>
      <c r="Q2330">
        <f>COUNTIF(PROMJENA!A:A,PlanMasine[[#This Row],[KPL]]&amp;"-"&amp;PlanMasine[[#This Row],[RN]])</f>
        <v>0</v>
      </c>
      <c r="R2330">
        <f>IFERROR(INDEX(REDOSLIJED!A:A,MATCH(PlanMasine[[#This Row],[KPL]],REDOSLIJED!B:B,0)),MAX(REDOSLIJED!A:A)+1)</f>
        <v>45</v>
      </c>
      <c r="S2330" s="9">
        <f>SUM($M$2:M2330)</f>
        <v>9.4159722222223277</v>
      </c>
      <c r="T2330" s="3">
        <f>PlanMasine[[#This Row],[Datum SAS]]-1</f>
        <v>45837</v>
      </c>
      <c r="U2330">
        <f>WEEKDAY(PlanMasine[[#This Row],[ZAVRŠETAK MAŠINSKE]],2)</f>
        <v>7</v>
      </c>
      <c r="V2330" s="3">
        <f>IF(WEEKDAY(PlanMasine[[#This Row],[Datum SAS]]-1,2)=7,PlanMasine[[#This Row],[Datum SAS]]-3,PlanMasine[[#This Row],[Datum SAS]]-1)</f>
        <v>45835</v>
      </c>
      <c r="W2330">
        <f>WEEKNUM(PlanMasine[[#This Row],[Column2]],1)</f>
        <v>26</v>
      </c>
    </row>
    <row r="2331" spans="1:23" x14ac:dyDescent="0.25">
      <c r="A2331">
        <v>1031264</v>
      </c>
      <c r="B2331">
        <v>1</v>
      </c>
      <c r="C2331">
        <v>1031285</v>
      </c>
      <c r="D2331" t="s">
        <v>2139</v>
      </c>
      <c r="E2331">
        <v>24</v>
      </c>
      <c r="F2331">
        <v>12</v>
      </c>
      <c r="G2331">
        <v>0</v>
      </c>
      <c r="H2331">
        <v>0</v>
      </c>
      <c r="I2331" t="s">
        <v>5</v>
      </c>
      <c r="J2331" t="s">
        <v>570</v>
      </c>
      <c r="K2331" t="s">
        <v>1823</v>
      </c>
      <c r="L2331" s="3">
        <v>45841</v>
      </c>
      <c r="M23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31" s="3">
        <v>45838</v>
      </c>
      <c r="O2331" s="5">
        <f>IFERROR((PlanMasine[[#This Row],[Norma]]/PlanMasine[[#This Row],[Q]])*(PlanMasine[[#This Row],[Q]]/SUMIF(C:C,PlanMasine[[#This Row],[RN]],B:B)*PlanMasine[[#This Row],[KPLQ]]),0)</f>
        <v>2</v>
      </c>
      <c r="P2331">
        <v>222917</v>
      </c>
      <c r="Q2331">
        <f>COUNTIF(PROMJENA!A:A,PlanMasine[[#This Row],[KPL]]&amp;"-"&amp;PlanMasine[[#This Row],[RN]])</f>
        <v>0</v>
      </c>
      <c r="R2331">
        <f>IFERROR(INDEX(REDOSLIJED!A:A,MATCH(PlanMasine[[#This Row],[KPL]],REDOSLIJED!B:B,0)),MAX(REDOSLIJED!A:A)+1)</f>
        <v>45</v>
      </c>
      <c r="S2331" s="9">
        <f>SUM($M$2:M2331)</f>
        <v>9.4173611111112159</v>
      </c>
      <c r="T2331" s="3">
        <f>PlanMasine[[#This Row],[Datum SAS]]-1</f>
        <v>45837</v>
      </c>
      <c r="U2331">
        <f>WEEKDAY(PlanMasine[[#This Row],[ZAVRŠETAK MAŠINSKE]],2)</f>
        <v>7</v>
      </c>
      <c r="V2331" s="3">
        <f>IF(WEEKDAY(PlanMasine[[#This Row],[Datum SAS]]-1,2)=7,PlanMasine[[#This Row],[Datum SAS]]-3,PlanMasine[[#This Row],[Datum SAS]]-1)</f>
        <v>45835</v>
      </c>
      <c r="W2331">
        <f>WEEKNUM(PlanMasine[[#This Row],[Column2]],1)</f>
        <v>26</v>
      </c>
    </row>
    <row r="2332" spans="1:23" x14ac:dyDescent="0.25">
      <c r="A2332">
        <v>1031265</v>
      </c>
      <c r="B2332">
        <v>1</v>
      </c>
      <c r="C2332">
        <v>1031286</v>
      </c>
      <c r="D2332" t="s">
        <v>2140</v>
      </c>
      <c r="E2332">
        <v>48</v>
      </c>
      <c r="F2332">
        <v>12</v>
      </c>
      <c r="G2332">
        <v>0</v>
      </c>
      <c r="H2332">
        <v>0</v>
      </c>
      <c r="I2332" t="s">
        <v>5</v>
      </c>
      <c r="J2332" t="s">
        <v>570</v>
      </c>
      <c r="K2332" t="s">
        <v>1823</v>
      </c>
      <c r="L2332" s="3">
        <v>45841</v>
      </c>
      <c r="M23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332" s="3">
        <v>45838</v>
      </c>
      <c r="O2332" s="5">
        <f>IFERROR((PlanMasine[[#This Row],[Norma]]/PlanMasine[[#This Row],[Q]])*(PlanMasine[[#This Row],[Q]]/SUMIF(C:C,PlanMasine[[#This Row],[RN]],B:B)*PlanMasine[[#This Row],[KPLQ]]),0)</f>
        <v>4</v>
      </c>
      <c r="P2332">
        <v>222918</v>
      </c>
      <c r="Q2332">
        <f>COUNTIF(PROMJENA!A:A,PlanMasine[[#This Row],[KPL]]&amp;"-"&amp;PlanMasine[[#This Row],[RN]])</f>
        <v>0</v>
      </c>
      <c r="R2332">
        <f>IFERROR(INDEX(REDOSLIJED!A:A,MATCH(PlanMasine[[#This Row],[KPL]],REDOSLIJED!B:B,0)),MAX(REDOSLIJED!A:A)+1)</f>
        <v>45</v>
      </c>
      <c r="S2332" s="9">
        <f>SUM($M$2:M2332)</f>
        <v>9.4201388888889941</v>
      </c>
      <c r="T2332" s="3">
        <f>PlanMasine[[#This Row],[Datum SAS]]-1</f>
        <v>45837</v>
      </c>
      <c r="U2332">
        <f>WEEKDAY(PlanMasine[[#This Row],[ZAVRŠETAK MAŠINSKE]],2)</f>
        <v>7</v>
      </c>
      <c r="V2332" s="3">
        <f>IF(WEEKDAY(PlanMasine[[#This Row],[Datum SAS]]-1,2)=7,PlanMasine[[#This Row],[Datum SAS]]-3,PlanMasine[[#This Row],[Datum SAS]]-1)</f>
        <v>45835</v>
      </c>
      <c r="W2332">
        <f>WEEKNUM(PlanMasine[[#This Row],[Column2]],1)</f>
        <v>26</v>
      </c>
    </row>
    <row r="2333" spans="1:23" x14ac:dyDescent="0.25">
      <c r="A2333">
        <v>1031265</v>
      </c>
      <c r="B2333">
        <v>1</v>
      </c>
      <c r="C2333">
        <v>1031285</v>
      </c>
      <c r="D2333" t="s">
        <v>2139</v>
      </c>
      <c r="E2333">
        <v>24</v>
      </c>
      <c r="F2333">
        <v>12</v>
      </c>
      <c r="G2333">
        <v>0</v>
      </c>
      <c r="H2333">
        <v>0</v>
      </c>
      <c r="I2333" t="s">
        <v>5</v>
      </c>
      <c r="J2333" t="s">
        <v>570</v>
      </c>
      <c r="K2333" t="s">
        <v>1823</v>
      </c>
      <c r="L2333" s="3">
        <v>45841</v>
      </c>
      <c r="M23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33" s="3">
        <v>45838</v>
      </c>
      <c r="O2333" s="5">
        <f>IFERROR((PlanMasine[[#This Row],[Norma]]/PlanMasine[[#This Row],[Q]])*(PlanMasine[[#This Row],[Q]]/SUMIF(C:C,PlanMasine[[#This Row],[RN]],B:B)*PlanMasine[[#This Row],[KPLQ]]),0)</f>
        <v>2</v>
      </c>
      <c r="P2333">
        <v>222917</v>
      </c>
      <c r="Q2333">
        <f>COUNTIF(PROMJENA!A:A,PlanMasine[[#This Row],[KPL]]&amp;"-"&amp;PlanMasine[[#This Row],[RN]])</f>
        <v>0</v>
      </c>
      <c r="R2333">
        <f>IFERROR(INDEX(REDOSLIJED!A:A,MATCH(PlanMasine[[#This Row],[KPL]],REDOSLIJED!B:B,0)),MAX(REDOSLIJED!A:A)+1)</f>
        <v>45</v>
      </c>
      <c r="S2333" s="9">
        <f>SUM($M$2:M2333)</f>
        <v>9.4215277777778823</v>
      </c>
      <c r="T2333" s="3">
        <f>PlanMasine[[#This Row],[Datum SAS]]-1</f>
        <v>45837</v>
      </c>
      <c r="U2333">
        <f>WEEKDAY(PlanMasine[[#This Row],[ZAVRŠETAK MAŠINSKE]],2)</f>
        <v>7</v>
      </c>
      <c r="V2333" s="3">
        <f>IF(WEEKDAY(PlanMasine[[#This Row],[Datum SAS]]-1,2)=7,PlanMasine[[#This Row],[Datum SAS]]-3,PlanMasine[[#This Row],[Datum SAS]]-1)</f>
        <v>45835</v>
      </c>
      <c r="W2333">
        <f>WEEKNUM(PlanMasine[[#This Row],[Column2]],1)</f>
        <v>26</v>
      </c>
    </row>
    <row r="2334" spans="1:23" x14ac:dyDescent="0.25">
      <c r="A2334">
        <v>1031265</v>
      </c>
      <c r="B2334">
        <v>1</v>
      </c>
      <c r="C2334">
        <v>1031287</v>
      </c>
      <c r="D2334" t="s">
        <v>2144</v>
      </c>
      <c r="E2334">
        <v>24</v>
      </c>
      <c r="F2334">
        <v>12</v>
      </c>
      <c r="G2334">
        <v>0</v>
      </c>
      <c r="H2334">
        <v>0</v>
      </c>
      <c r="I2334" t="s">
        <v>5</v>
      </c>
      <c r="J2334" t="s">
        <v>570</v>
      </c>
      <c r="K2334" t="s">
        <v>1823</v>
      </c>
      <c r="L2334" s="3">
        <v>45841</v>
      </c>
      <c r="M23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34" s="3">
        <v>45838</v>
      </c>
      <c r="O2334" s="5">
        <f>IFERROR((PlanMasine[[#This Row],[Norma]]/PlanMasine[[#This Row],[Q]])*(PlanMasine[[#This Row],[Q]]/SUMIF(C:C,PlanMasine[[#This Row],[RN]],B:B)*PlanMasine[[#This Row],[KPLQ]]),0)</f>
        <v>2</v>
      </c>
      <c r="P2334">
        <v>222919</v>
      </c>
      <c r="Q2334">
        <f>COUNTIF(PROMJENA!A:A,PlanMasine[[#This Row],[KPL]]&amp;"-"&amp;PlanMasine[[#This Row],[RN]])</f>
        <v>0</v>
      </c>
      <c r="R2334">
        <f>IFERROR(INDEX(REDOSLIJED!A:A,MATCH(PlanMasine[[#This Row],[KPL]],REDOSLIJED!B:B,0)),MAX(REDOSLIJED!A:A)+1)</f>
        <v>45</v>
      </c>
      <c r="S2334" s="9">
        <f>SUM($M$2:M2334)</f>
        <v>9.4229166666667705</v>
      </c>
      <c r="T2334" s="3">
        <f>PlanMasine[[#This Row],[Datum SAS]]-1</f>
        <v>45837</v>
      </c>
      <c r="U2334">
        <f>WEEKDAY(PlanMasine[[#This Row],[ZAVRŠETAK MAŠINSKE]],2)</f>
        <v>7</v>
      </c>
      <c r="V2334" s="3">
        <f>IF(WEEKDAY(PlanMasine[[#This Row],[Datum SAS]]-1,2)=7,PlanMasine[[#This Row],[Datum SAS]]-3,PlanMasine[[#This Row],[Datum SAS]]-1)</f>
        <v>45835</v>
      </c>
      <c r="W2334">
        <f>WEEKNUM(PlanMasine[[#This Row],[Column2]],1)</f>
        <v>26</v>
      </c>
    </row>
    <row r="2335" spans="1:23" x14ac:dyDescent="0.25">
      <c r="A2335">
        <v>1031265</v>
      </c>
      <c r="B2335">
        <v>1</v>
      </c>
      <c r="C2335">
        <v>1031288</v>
      </c>
      <c r="D2335" t="s">
        <v>1824</v>
      </c>
      <c r="E2335">
        <v>36</v>
      </c>
      <c r="F2335">
        <v>12</v>
      </c>
      <c r="G2335">
        <v>0</v>
      </c>
      <c r="H2335">
        <v>0</v>
      </c>
      <c r="I2335" t="s">
        <v>5</v>
      </c>
      <c r="J2335" t="s">
        <v>570</v>
      </c>
      <c r="K2335" t="s">
        <v>1823</v>
      </c>
      <c r="L2335" s="3">
        <v>45841</v>
      </c>
      <c r="M23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35" s="3">
        <v>45838</v>
      </c>
      <c r="O2335" s="5">
        <f>IFERROR((PlanMasine[[#This Row],[Norma]]/PlanMasine[[#This Row],[Q]])*(PlanMasine[[#This Row],[Q]]/SUMIF(C:C,PlanMasine[[#This Row],[RN]],B:B)*PlanMasine[[#This Row],[KPLQ]]),0)</f>
        <v>3</v>
      </c>
      <c r="P2335">
        <v>222920</v>
      </c>
      <c r="Q2335">
        <f>COUNTIF(PROMJENA!A:A,PlanMasine[[#This Row],[KPL]]&amp;"-"&amp;PlanMasine[[#This Row],[RN]])</f>
        <v>0</v>
      </c>
      <c r="R2335">
        <f>IFERROR(INDEX(REDOSLIJED!A:A,MATCH(PlanMasine[[#This Row],[KPL]],REDOSLIJED!B:B,0)),MAX(REDOSLIJED!A:A)+1)</f>
        <v>45</v>
      </c>
      <c r="S2335" s="9">
        <f>SUM($M$2:M2335)</f>
        <v>9.4250000000001037</v>
      </c>
      <c r="T2335" s="3">
        <f>PlanMasine[[#This Row],[Datum SAS]]-1</f>
        <v>45837</v>
      </c>
      <c r="U2335">
        <f>WEEKDAY(PlanMasine[[#This Row],[ZAVRŠETAK MAŠINSKE]],2)</f>
        <v>7</v>
      </c>
      <c r="V2335" s="3">
        <f>IF(WEEKDAY(PlanMasine[[#This Row],[Datum SAS]]-1,2)=7,PlanMasine[[#This Row],[Datum SAS]]-3,PlanMasine[[#This Row],[Datum SAS]]-1)</f>
        <v>45835</v>
      </c>
      <c r="W2335">
        <f>WEEKNUM(PlanMasine[[#This Row],[Column2]],1)</f>
        <v>26</v>
      </c>
    </row>
    <row r="2336" spans="1:23" x14ac:dyDescent="0.25">
      <c r="A2336">
        <v>1031265</v>
      </c>
      <c r="B2336">
        <v>1</v>
      </c>
      <c r="C2336">
        <v>1031283</v>
      </c>
      <c r="D2336" t="s">
        <v>2143</v>
      </c>
      <c r="E2336">
        <v>36</v>
      </c>
      <c r="F2336">
        <v>12</v>
      </c>
      <c r="G2336">
        <v>0</v>
      </c>
      <c r="H2336">
        <v>0</v>
      </c>
      <c r="I2336" t="s">
        <v>5</v>
      </c>
      <c r="J2336" t="s">
        <v>570</v>
      </c>
      <c r="K2336" t="s">
        <v>1823</v>
      </c>
      <c r="L2336" s="3">
        <v>45841</v>
      </c>
      <c r="M23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36" s="3">
        <v>45838</v>
      </c>
      <c r="O2336" s="5">
        <f>IFERROR((PlanMasine[[#This Row],[Norma]]/PlanMasine[[#This Row],[Q]])*(PlanMasine[[#This Row],[Q]]/SUMIF(C:C,PlanMasine[[#This Row],[RN]],B:B)*PlanMasine[[#This Row],[KPLQ]]),0)</f>
        <v>3</v>
      </c>
      <c r="P2336">
        <v>222915</v>
      </c>
      <c r="Q2336">
        <f>COUNTIF(PROMJENA!A:A,PlanMasine[[#This Row],[KPL]]&amp;"-"&amp;PlanMasine[[#This Row],[RN]])</f>
        <v>0</v>
      </c>
      <c r="R2336">
        <f>IFERROR(INDEX(REDOSLIJED!A:A,MATCH(PlanMasine[[#This Row],[KPL]],REDOSLIJED!B:B,0)),MAX(REDOSLIJED!A:A)+1)</f>
        <v>45</v>
      </c>
      <c r="S2336" s="9">
        <f>SUM($M$2:M2336)</f>
        <v>9.427083333333437</v>
      </c>
      <c r="T2336" s="3">
        <f>PlanMasine[[#This Row],[Datum SAS]]-1</f>
        <v>45837</v>
      </c>
      <c r="U2336">
        <f>WEEKDAY(PlanMasine[[#This Row],[ZAVRŠETAK MAŠINSKE]],2)</f>
        <v>7</v>
      </c>
      <c r="V2336" s="3">
        <f>IF(WEEKDAY(PlanMasine[[#This Row],[Datum SAS]]-1,2)=7,PlanMasine[[#This Row],[Datum SAS]]-3,PlanMasine[[#This Row],[Datum SAS]]-1)</f>
        <v>45835</v>
      </c>
      <c r="W2336">
        <f>WEEKNUM(PlanMasine[[#This Row],[Column2]],1)</f>
        <v>26</v>
      </c>
    </row>
    <row r="2337" spans="1:23" x14ac:dyDescent="0.25">
      <c r="A2337">
        <v>1031265</v>
      </c>
      <c r="B2337">
        <v>1</v>
      </c>
      <c r="C2337">
        <v>1031284</v>
      </c>
      <c r="D2337" t="s">
        <v>2148</v>
      </c>
      <c r="E2337">
        <v>60</v>
      </c>
      <c r="F2337">
        <v>12</v>
      </c>
      <c r="G2337">
        <v>0</v>
      </c>
      <c r="H2337">
        <v>0</v>
      </c>
      <c r="I2337" t="s">
        <v>5</v>
      </c>
      <c r="J2337" t="s">
        <v>570</v>
      </c>
      <c r="K2337" t="s">
        <v>1823</v>
      </c>
      <c r="L2337" s="3">
        <v>45841</v>
      </c>
      <c r="M23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37" s="3">
        <v>45838</v>
      </c>
      <c r="O2337" s="5">
        <f>IFERROR((PlanMasine[[#This Row],[Norma]]/PlanMasine[[#This Row],[Q]])*(PlanMasine[[#This Row],[Q]]/SUMIF(C:C,PlanMasine[[#This Row],[RN]],B:B)*PlanMasine[[#This Row],[KPLQ]]),0)</f>
        <v>5</v>
      </c>
      <c r="P2337">
        <v>222916</v>
      </c>
      <c r="Q2337">
        <f>COUNTIF(PROMJENA!A:A,PlanMasine[[#This Row],[KPL]]&amp;"-"&amp;PlanMasine[[#This Row],[RN]])</f>
        <v>0</v>
      </c>
      <c r="R2337">
        <f>IFERROR(INDEX(REDOSLIJED!A:A,MATCH(PlanMasine[[#This Row],[KPL]],REDOSLIJED!B:B,0)),MAX(REDOSLIJED!A:A)+1)</f>
        <v>45</v>
      </c>
      <c r="S2337" s="9">
        <f>SUM($M$2:M2337)</f>
        <v>9.4305555555556584</v>
      </c>
      <c r="T2337" s="3">
        <f>PlanMasine[[#This Row],[Datum SAS]]-1</f>
        <v>45837</v>
      </c>
      <c r="U2337">
        <f>WEEKDAY(PlanMasine[[#This Row],[ZAVRŠETAK MAŠINSKE]],2)</f>
        <v>7</v>
      </c>
      <c r="V2337" s="3">
        <f>IF(WEEKDAY(PlanMasine[[#This Row],[Datum SAS]]-1,2)=7,PlanMasine[[#This Row],[Datum SAS]]-3,PlanMasine[[#This Row],[Datum SAS]]-1)</f>
        <v>45835</v>
      </c>
      <c r="W2337">
        <f>WEEKNUM(PlanMasine[[#This Row],[Column2]],1)</f>
        <v>26</v>
      </c>
    </row>
    <row r="2338" spans="1:23" x14ac:dyDescent="0.25">
      <c r="A2338">
        <v>1031265</v>
      </c>
      <c r="B2338">
        <v>1</v>
      </c>
      <c r="C2338">
        <v>1031289</v>
      </c>
      <c r="D2338" t="s">
        <v>2147</v>
      </c>
      <c r="E2338">
        <v>60</v>
      </c>
      <c r="F2338">
        <v>12</v>
      </c>
      <c r="G2338">
        <v>0</v>
      </c>
      <c r="H2338">
        <v>0</v>
      </c>
      <c r="I2338" t="s">
        <v>5</v>
      </c>
      <c r="J2338" t="s">
        <v>570</v>
      </c>
      <c r="K2338" t="s">
        <v>1823</v>
      </c>
      <c r="L2338" s="3">
        <v>45841</v>
      </c>
      <c r="M23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38" s="3">
        <v>45838</v>
      </c>
      <c r="O2338" s="5">
        <f>IFERROR((PlanMasine[[#This Row],[Norma]]/PlanMasine[[#This Row],[Q]])*(PlanMasine[[#This Row],[Q]]/SUMIF(C:C,PlanMasine[[#This Row],[RN]],B:B)*PlanMasine[[#This Row],[KPLQ]]),0)</f>
        <v>5</v>
      </c>
      <c r="P2338">
        <v>222921</v>
      </c>
      <c r="Q2338">
        <f>COUNTIF(PROMJENA!A:A,PlanMasine[[#This Row],[KPL]]&amp;"-"&amp;PlanMasine[[#This Row],[RN]])</f>
        <v>0</v>
      </c>
      <c r="R2338">
        <f>IFERROR(INDEX(REDOSLIJED!A:A,MATCH(PlanMasine[[#This Row],[KPL]],REDOSLIJED!B:B,0)),MAX(REDOSLIJED!A:A)+1)</f>
        <v>45</v>
      </c>
      <c r="S2338" s="9">
        <f>SUM($M$2:M2338)</f>
        <v>9.4340277777778798</v>
      </c>
      <c r="T2338" s="3">
        <f>PlanMasine[[#This Row],[Datum SAS]]-1</f>
        <v>45837</v>
      </c>
      <c r="U2338">
        <f>WEEKDAY(PlanMasine[[#This Row],[ZAVRŠETAK MAŠINSKE]],2)</f>
        <v>7</v>
      </c>
      <c r="V2338" s="3">
        <f>IF(WEEKDAY(PlanMasine[[#This Row],[Datum SAS]]-1,2)=7,PlanMasine[[#This Row],[Datum SAS]]-3,PlanMasine[[#This Row],[Datum SAS]]-1)</f>
        <v>45835</v>
      </c>
      <c r="W2338">
        <f>WEEKNUM(PlanMasine[[#This Row],[Column2]],1)</f>
        <v>26</v>
      </c>
    </row>
    <row r="2339" spans="1:23" x14ac:dyDescent="0.25">
      <c r="A2339">
        <v>1031265</v>
      </c>
      <c r="B2339">
        <v>1</v>
      </c>
      <c r="C2339">
        <v>1031297</v>
      </c>
      <c r="D2339" t="s">
        <v>2141</v>
      </c>
      <c r="E2339">
        <v>24</v>
      </c>
      <c r="F2339">
        <v>12</v>
      </c>
      <c r="G2339">
        <v>0</v>
      </c>
      <c r="H2339">
        <v>0</v>
      </c>
      <c r="I2339" t="s">
        <v>5</v>
      </c>
      <c r="J2339" t="s">
        <v>570</v>
      </c>
      <c r="K2339" t="s">
        <v>1823</v>
      </c>
      <c r="L2339" s="3">
        <v>45841</v>
      </c>
      <c r="M23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39" s="3">
        <v>45838</v>
      </c>
      <c r="O2339" s="5">
        <f>IFERROR((PlanMasine[[#This Row],[Norma]]/PlanMasine[[#This Row],[Q]])*(PlanMasine[[#This Row],[Q]]/SUMIF(C:C,PlanMasine[[#This Row],[RN]],B:B)*PlanMasine[[#This Row],[KPLQ]]),0)</f>
        <v>2</v>
      </c>
      <c r="P2339">
        <v>222934</v>
      </c>
      <c r="Q2339">
        <f>COUNTIF(PROMJENA!A:A,PlanMasine[[#This Row],[KPL]]&amp;"-"&amp;PlanMasine[[#This Row],[RN]])</f>
        <v>0</v>
      </c>
      <c r="R2339">
        <f>IFERROR(INDEX(REDOSLIJED!A:A,MATCH(PlanMasine[[#This Row],[KPL]],REDOSLIJED!B:B,0)),MAX(REDOSLIJED!A:A)+1)</f>
        <v>45</v>
      </c>
      <c r="S2339" s="9">
        <f>SUM($M$2:M2339)</f>
        <v>9.435416666666768</v>
      </c>
      <c r="T2339" s="3">
        <f>PlanMasine[[#This Row],[Datum SAS]]-1</f>
        <v>45837</v>
      </c>
      <c r="U2339">
        <f>WEEKDAY(PlanMasine[[#This Row],[ZAVRŠETAK MAŠINSKE]],2)</f>
        <v>7</v>
      </c>
      <c r="V2339" s="3">
        <f>IF(WEEKDAY(PlanMasine[[#This Row],[Datum SAS]]-1,2)=7,PlanMasine[[#This Row],[Datum SAS]]-3,PlanMasine[[#This Row],[Datum SAS]]-1)</f>
        <v>45835</v>
      </c>
      <c r="W2339">
        <f>WEEKNUM(PlanMasine[[#This Row],[Column2]],1)</f>
        <v>26</v>
      </c>
    </row>
    <row r="2340" spans="1:23" x14ac:dyDescent="0.25">
      <c r="A2340">
        <v>1031265</v>
      </c>
      <c r="B2340">
        <v>1</v>
      </c>
      <c r="C2340">
        <v>1031277</v>
      </c>
      <c r="D2340" t="s">
        <v>1822</v>
      </c>
      <c r="E2340">
        <v>36</v>
      </c>
      <c r="F2340">
        <v>12</v>
      </c>
      <c r="G2340">
        <v>0</v>
      </c>
      <c r="H2340">
        <v>0</v>
      </c>
      <c r="I2340" t="s">
        <v>5</v>
      </c>
      <c r="J2340" t="s">
        <v>570</v>
      </c>
      <c r="K2340" t="s">
        <v>1823</v>
      </c>
      <c r="L2340" s="3">
        <v>45841</v>
      </c>
      <c r="M23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40" s="3">
        <v>45838</v>
      </c>
      <c r="O2340" s="5">
        <f>IFERROR((PlanMasine[[#This Row],[Norma]]/PlanMasine[[#This Row],[Q]])*(PlanMasine[[#This Row],[Q]]/SUMIF(C:C,PlanMasine[[#This Row],[RN]],B:B)*PlanMasine[[#This Row],[KPLQ]]),0)</f>
        <v>3</v>
      </c>
      <c r="P2340">
        <v>222909</v>
      </c>
      <c r="Q2340">
        <f>COUNTIF(PROMJENA!A:A,PlanMasine[[#This Row],[KPL]]&amp;"-"&amp;PlanMasine[[#This Row],[RN]])</f>
        <v>0</v>
      </c>
      <c r="R2340">
        <f>IFERROR(INDEX(REDOSLIJED!A:A,MATCH(PlanMasine[[#This Row],[KPL]],REDOSLIJED!B:B,0)),MAX(REDOSLIJED!A:A)+1)</f>
        <v>45</v>
      </c>
      <c r="S2340" s="9">
        <f>SUM($M$2:M2340)</f>
        <v>9.4375000000001013</v>
      </c>
      <c r="T2340" s="3">
        <f>PlanMasine[[#This Row],[Datum SAS]]-1</f>
        <v>45837</v>
      </c>
      <c r="U2340">
        <f>WEEKDAY(PlanMasine[[#This Row],[ZAVRŠETAK MAŠINSKE]],2)</f>
        <v>7</v>
      </c>
      <c r="V2340" s="3">
        <f>IF(WEEKDAY(PlanMasine[[#This Row],[Datum SAS]]-1,2)=7,PlanMasine[[#This Row],[Datum SAS]]-3,PlanMasine[[#This Row],[Datum SAS]]-1)</f>
        <v>45835</v>
      </c>
      <c r="W2340">
        <f>WEEKNUM(PlanMasine[[#This Row],[Column2]],1)</f>
        <v>26</v>
      </c>
    </row>
    <row r="2341" spans="1:23" x14ac:dyDescent="0.25">
      <c r="A2341">
        <v>1031265</v>
      </c>
      <c r="B2341">
        <v>1</v>
      </c>
      <c r="C2341">
        <v>1031294</v>
      </c>
      <c r="D2341" t="s">
        <v>2146</v>
      </c>
      <c r="E2341">
        <v>36</v>
      </c>
      <c r="F2341">
        <v>12</v>
      </c>
      <c r="G2341">
        <v>0</v>
      </c>
      <c r="H2341">
        <v>0</v>
      </c>
      <c r="I2341" t="s">
        <v>5</v>
      </c>
      <c r="J2341" t="s">
        <v>570</v>
      </c>
      <c r="K2341" t="s">
        <v>1823</v>
      </c>
      <c r="L2341" s="3">
        <v>45841</v>
      </c>
      <c r="M23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41" s="3">
        <v>45838</v>
      </c>
      <c r="O2341" s="5">
        <f>IFERROR((PlanMasine[[#This Row],[Norma]]/PlanMasine[[#This Row],[Q]])*(PlanMasine[[#This Row],[Q]]/SUMIF(C:C,PlanMasine[[#This Row],[RN]],B:B)*PlanMasine[[#This Row],[KPLQ]]),0)</f>
        <v>3</v>
      </c>
      <c r="P2341">
        <v>222931</v>
      </c>
      <c r="Q2341">
        <f>COUNTIF(PROMJENA!A:A,PlanMasine[[#This Row],[KPL]]&amp;"-"&amp;PlanMasine[[#This Row],[RN]])</f>
        <v>0</v>
      </c>
      <c r="R2341">
        <f>IFERROR(INDEX(REDOSLIJED!A:A,MATCH(PlanMasine[[#This Row],[KPL]],REDOSLIJED!B:B,0)),MAX(REDOSLIJED!A:A)+1)</f>
        <v>45</v>
      </c>
      <c r="S2341" s="9">
        <f>SUM($M$2:M2341)</f>
        <v>9.4395833333334345</v>
      </c>
      <c r="T2341" s="3">
        <f>PlanMasine[[#This Row],[Datum SAS]]-1</f>
        <v>45837</v>
      </c>
      <c r="U2341">
        <f>WEEKDAY(PlanMasine[[#This Row],[ZAVRŠETAK MAŠINSKE]],2)</f>
        <v>7</v>
      </c>
      <c r="V2341" s="3">
        <f>IF(WEEKDAY(PlanMasine[[#This Row],[Datum SAS]]-1,2)=7,PlanMasine[[#This Row],[Datum SAS]]-3,PlanMasine[[#This Row],[Datum SAS]]-1)</f>
        <v>45835</v>
      </c>
      <c r="W2341">
        <f>WEEKNUM(PlanMasine[[#This Row],[Column2]],1)</f>
        <v>26</v>
      </c>
    </row>
    <row r="2342" spans="1:23" x14ac:dyDescent="0.25">
      <c r="A2342">
        <v>1031265</v>
      </c>
      <c r="B2342">
        <v>1</v>
      </c>
      <c r="C2342">
        <v>1031278</v>
      </c>
      <c r="D2342" t="s">
        <v>2142</v>
      </c>
      <c r="E2342">
        <v>24</v>
      </c>
      <c r="F2342">
        <v>12</v>
      </c>
      <c r="G2342">
        <v>0</v>
      </c>
      <c r="H2342">
        <v>0</v>
      </c>
      <c r="I2342" t="s">
        <v>5</v>
      </c>
      <c r="J2342" t="s">
        <v>570</v>
      </c>
      <c r="K2342" t="s">
        <v>1823</v>
      </c>
      <c r="L2342" s="3">
        <v>45841</v>
      </c>
      <c r="M23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42" s="3">
        <v>45838</v>
      </c>
      <c r="O2342" s="5">
        <f>IFERROR((PlanMasine[[#This Row],[Norma]]/PlanMasine[[#This Row],[Q]])*(PlanMasine[[#This Row],[Q]]/SUMIF(C:C,PlanMasine[[#This Row],[RN]],B:B)*PlanMasine[[#This Row],[KPLQ]]),0)</f>
        <v>2</v>
      </c>
      <c r="P2342">
        <v>222910</v>
      </c>
      <c r="Q2342">
        <f>COUNTIF(PROMJENA!A:A,PlanMasine[[#This Row],[KPL]]&amp;"-"&amp;PlanMasine[[#This Row],[RN]])</f>
        <v>0</v>
      </c>
      <c r="R2342">
        <f>IFERROR(INDEX(REDOSLIJED!A:A,MATCH(PlanMasine[[#This Row],[KPL]],REDOSLIJED!B:B,0)),MAX(REDOSLIJED!A:A)+1)</f>
        <v>45</v>
      </c>
      <c r="S2342" s="9">
        <f>SUM($M$2:M2342)</f>
        <v>9.4409722222223227</v>
      </c>
      <c r="T2342" s="3">
        <f>PlanMasine[[#This Row],[Datum SAS]]-1</f>
        <v>45837</v>
      </c>
      <c r="U2342">
        <f>WEEKDAY(PlanMasine[[#This Row],[ZAVRŠETAK MAŠINSKE]],2)</f>
        <v>7</v>
      </c>
      <c r="V2342" s="3">
        <f>IF(WEEKDAY(PlanMasine[[#This Row],[Datum SAS]]-1,2)=7,PlanMasine[[#This Row],[Datum SAS]]-3,PlanMasine[[#This Row],[Datum SAS]]-1)</f>
        <v>45835</v>
      </c>
      <c r="W2342">
        <f>WEEKNUM(PlanMasine[[#This Row],[Column2]],1)</f>
        <v>26</v>
      </c>
    </row>
    <row r="2343" spans="1:23" x14ac:dyDescent="0.25">
      <c r="A2343">
        <v>1031265</v>
      </c>
      <c r="B2343">
        <v>1</v>
      </c>
      <c r="C2343">
        <v>1031293</v>
      </c>
      <c r="D2343" t="s">
        <v>2138</v>
      </c>
      <c r="E2343">
        <v>36</v>
      </c>
      <c r="F2343">
        <v>12</v>
      </c>
      <c r="G2343">
        <v>0</v>
      </c>
      <c r="H2343">
        <v>0</v>
      </c>
      <c r="I2343" t="s">
        <v>5</v>
      </c>
      <c r="J2343" t="s">
        <v>570</v>
      </c>
      <c r="K2343" t="s">
        <v>1823</v>
      </c>
      <c r="L2343" s="3">
        <v>45841</v>
      </c>
      <c r="M23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43" s="3">
        <v>45838</v>
      </c>
      <c r="O2343" s="5">
        <f>IFERROR((PlanMasine[[#This Row],[Norma]]/PlanMasine[[#This Row],[Q]])*(PlanMasine[[#This Row],[Q]]/SUMIF(C:C,PlanMasine[[#This Row],[RN]],B:B)*PlanMasine[[#This Row],[KPLQ]]),0)</f>
        <v>3</v>
      </c>
      <c r="P2343">
        <v>222927</v>
      </c>
      <c r="Q2343">
        <f>COUNTIF(PROMJENA!A:A,PlanMasine[[#This Row],[KPL]]&amp;"-"&amp;PlanMasine[[#This Row],[RN]])</f>
        <v>0</v>
      </c>
      <c r="R2343">
        <f>IFERROR(INDEX(REDOSLIJED!A:A,MATCH(PlanMasine[[#This Row],[KPL]],REDOSLIJED!B:B,0)),MAX(REDOSLIJED!A:A)+1)</f>
        <v>45</v>
      </c>
      <c r="S2343" s="9">
        <f>SUM($M$2:M2343)</f>
        <v>9.4430555555556559</v>
      </c>
      <c r="T2343" s="3">
        <f>PlanMasine[[#This Row],[Datum SAS]]-1</f>
        <v>45837</v>
      </c>
      <c r="U2343">
        <f>WEEKDAY(PlanMasine[[#This Row],[ZAVRŠETAK MAŠINSKE]],2)</f>
        <v>7</v>
      </c>
      <c r="V2343" s="3">
        <f>IF(WEEKDAY(PlanMasine[[#This Row],[Datum SAS]]-1,2)=7,PlanMasine[[#This Row],[Datum SAS]]-3,PlanMasine[[#This Row],[Datum SAS]]-1)</f>
        <v>45835</v>
      </c>
      <c r="W2343">
        <f>WEEKNUM(PlanMasine[[#This Row],[Column2]],1)</f>
        <v>26</v>
      </c>
    </row>
    <row r="2344" spans="1:23" x14ac:dyDescent="0.25">
      <c r="A2344">
        <v>1031265</v>
      </c>
      <c r="B2344">
        <v>1</v>
      </c>
      <c r="C2344">
        <v>1031291</v>
      </c>
      <c r="D2344" t="s">
        <v>2149</v>
      </c>
      <c r="E2344">
        <v>84</v>
      </c>
      <c r="F2344">
        <v>12</v>
      </c>
      <c r="G2344">
        <v>0</v>
      </c>
      <c r="H2344">
        <v>0</v>
      </c>
      <c r="I2344" t="s">
        <v>5</v>
      </c>
      <c r="J2344" t="s">
        <v>570</v>
      </c>
      <c r="K2344" t="s">
        <v>1823</v>
      </c>
      <c r="L2344" s="3">
        <v>45841</v>
      </c>
      <c r="M23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44" s="3">
        <v>45838</v>
      </c>
      <c r="O2344" s="5">
        <f>IFERROR((PlanMasine[[#This Row],[Norma]]/PlanMasine[[#This Row],[Q]])*(PlanMasine[[#This Row],[Q]]/SUMIF(C:C,PlanMasine[[#This Row],[RN]],B:B)*PlanMasine[[#This Row],[KPLQ]]),0)</f>
        <v>7</v>
      </c>
      <c r="P2344">
        <v>222923</v>
      </c>
      <c r="Q2344">
        <f>COUNTIF(PROMJENA!A:A,PlanMasine[[#This Row],[KPL]]&amp;"-"&amp;PlanMasine[[#This Row],[RN]])</f>
        <v>0</v>
      </c>
      <c r="R2344">
        <f>IFERROR(INDEX(REDOSLIJED!A:A,MATCH(PlanMasine[[#This Row],[KPL]],REDOSLIJED!B:B,0)),MAX(REDOSLIJED!A:A)+1)</f>
        <v>45</v>
      </c>
      <c r="S2344" s="9">
        <f>SUM($M$2:M2344)</f>
        <v>9.4479166666667673</v>
      </c>
      <c r="T2344" s="3">
        <f>PlanMasine[[#This Row],[Datum SAS]]-1</f>
        <v>45837</v>
      </c>
      <c r="U2344">
        <f>WEEKDAY(PlanMasine[[#This Row],[ZAVRŠETAK MAŠINSKE]],2)</f>
        <v>7</v>
      </c>
      <c r="V2344" s="3">
        <f>IF(WEEKDAY(PlanMasine[[#This Row],[Datum SAS]]-1,2)=7,PlanMasine[[#This Row],[Datum SAS]]-3,PlanMasine[[#This Row],[Datum SAS]]-1)</f>
        <v>45835</v>
      </c>
      <c r="W2344">
        <f>WEEKNUM(PlanMasine[[#This Row],[Column2]],1)</f>
        <v>26</v>
      </c>
    </row>
    <row r="2345" spans="1:23" x14ac:dyDescent="0.25">
      <c r="A2345">
        <v>1031265</v>
      </c>
      <c r="B2345">
        <v>1</v>
      </c>
      <c r="C2345">
        <v>1031292</v>
      </c>
      <c r="D2345" t="s">
        <v>1825</v>
      </c>
      <c r="E2345">
        <v>36</v>
      </c>
      <c r="F2345">
        <v>12</v>
      </c>
      <c r="G2345">
        <v>0</v>
      </c>
      <c r="H2345">
        <v>0</v>
      </c>
      <c r="I2345" t="s">
        <v>5</v>
      </c>
      <c r="J2345" t="s">
        <v>570</v>
      </c>
      <c r="K2345" t="s">
        <v>1823</v>
      </c>
      <c r="L2345" s="3">
        <v>45841</v>
      </c>
      <c r="M23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45" s="3">
        <v>45838</v>
      </c>
      <c r="O2345" s="5">
        <f>IFERROR((PlanMasine[[#This Row],[Norma]]/PlanMasine[[#This Row],[Q]])*(PlanMasine[[#This Row],[Q]]/SUMIF(C:C,PlanMasine[[#This Row],[RN]],B:B)*PlanMasine[[#This Row],[KPLQ]]),0)</f>
        <v>3</v>
      </c>
      <c r="P2345">
        <v>222926</v>
      </c>
      <c r="Q2345">
        <f>COUNTIF(PROMJENA!A:A,PlanMasine[[#This Row],[KPL]]&amp;"-"&amp;PlanMasine[[#This Row],[RN]])</f>
        <v>0</v>
      </c>
      <c r="R2345">
        <f>IFERROR(INDEX(REDOSLIJED!A:A,MATCH(PlanMasine[[#This Row],[KPL]],REDOSLIJED!B:B,0)),MAX(REDOSLIJED!A:A)+1)</f>
        <v>45</v>
      </c>
      <c r="S2345" s="9">
        <f>SUM($M$2:M2345)</f>
        <v>9.4500000000001005</v>
      </c>
      <c r="T2345" s="3">
        <f>PlanMasine[[#This Row],[Datum SAS]]-1</f>
        <v>45837</v>
      </c>
      <c r="U2345">
        <f>WEEKDAY(PlanMasine[[#This Row],[ZAVRŠETAK MAŠINSKE]],2)</f>
        <v>7</v>
      </c>
      <c r="V2345" s="3">
        <f>IF(WEEKDAY(PlanMasine[[#This Row],[Datum SAS]]-1,2)=7,PlanMasine[[#This Row],[Datum SAS]]-3,PlanMasine[[#This Row],[Datum SAS]]-1)</f>
        <v>45835</v>
      </c>
      <c r="W2345">
        <f>WEEKNUM(PlanMasine[[#This Row],[Column2]],1)</f>
        <v>26</v>
      </c>
    </row>
    <row r="2346" spans="1:23" x14ac:dyDescent="0.25">
      <c r="A2346">
        <v>1031265</v>
      </c>
      <c r="B2346">
        <v>1</v>
      </c>
      <c r="C2346">
        <v>1031275</v>
      </c>
      <c r="D2346" t="s">
        <v>2145</v>
      </c>
      <c r="E2346">
        <v>24</v>
      </c>
      <c r="F2346">
        <v>12</v>
      </c>
      <c r="G2346">
        <v>0</v>
      </c>
      <c r="H2346">
        <v>0</v>
      </c>
      <c r="I2346" t="s">
        <v>5</v>
      </c>
      <c r="J2346" t="s">
        <v>570</v>
      </c>
      <c r="K2346" t="s">
        <v>1823</v>
      </c>
      <c r="L2346" s="3">
        <v>45841</v>
      </c>
      <c r="M23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46" s="3">
        <v>45838</v>
      </c>
      <c r="O2346" s="5">
        <f>IFERROR((PlanMasine[[#This Row],[Norma]]/PlanMasine[[#This Row],[Q]])*(PlanMasine[[#This Row],[Q]]/SUMIF(C:C,PlanMasine[[#This Row],[RN]],B:B)*PlanMasine[[#This Row],[KPLQ]]),0)</f>
        <v>2</v>
      </c>
      <c r="P2346">
        <v>222907</v>
      </c>
      <c r="Q2346">
        <f>COUNTIF(PROMJENA!A:A,PlanMasine[[#This Row],[KPL]]&amp;"-"&amp;PlanMasine[[#This Row],[RN]])</f>
        <v>0</v>
      </c>
      <c r="R2346">
        <f>IFERROR(INDEX(REDOSLIJED!A:A,MATCH(PlanMasine[[#This Row],[KPL]],REDOSLIJED!B:B,0)),MAX(REDOSLIJED!A:A)+1)</f>
        <v>45</v>
      </c>
      <c r="S2346" s="9">
        <f>SUM($M$2:M2346)</f>
        <v>9.4513888888889888</v>
      </c>
      <c r="T2346" s="3">
        <f>PlanMasine[[#This Row],[Datum SAS]]-1</f>
        <v>45837</v>
      </c>
      <c r="U2346">
        <f>WEEKDAY(PlanMasine[[#This Row],[ZAVRŠETAK MAŠINSKE]],2)</f>
        <v>7</v>
      </c>
      <c r="V2346" s="3">
        <f>IF(WEEKDAY(PlanMasine[[#This Row],[Datum SAS]]-1,2)=7,PlanMasine[[#This Row],[Datum SAS]]-3,PlanMasine[[#This Row],[Datum SAS]]-1)</f>
        <v>45835</v>
      </c>
      <c r="W2346">
        <f>WEEKNUM(PlanMasine[[#This Row],[Column2]],1)</f>
        <v>26</v>
      </c>
    </row>
    <row r="2347" spans="1:23" x14ac:dyDescent="0.25">
      <c r="A2347">
        <v>1031265</v>
      </c>
      <c r="B2347">
        <v>1</v>
      </c>
      <c r="C2347">
        <v>1031290</v>
      </c>
      <c r="D2347" t="s">
        <v>2150</v>
      </c>
      <c r="E2347">
        <v>84</v>
      </c>
      <c r="F2347">
        <v>12</v>
      </c>
      <c r="G2347">
        <v>0</v>
      </c>
      <c r="H2347">
        <v>0</v>
      </c>
      <c r="I2347" t="s">
        <v>5</v>
      </c>
      <c r="J2347" t="s">
        <v>570</v>
      </c>
      <c r="K2347" t="s">
        <v>1823</v>
      </c>
      <c r="L2347" s="3">
        <v>45841</v>
      </c>
      <c r="M23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47" s="3">
        <v>45838</v>
      </c>
      <c r="O2347" s="5">
        <f>IFERROR((PlanMasine[[#This Row],[Norma]]/PlanMasine[[#This Row],[Q]])*(PlanMasine[[#This Row],[Q]]/SUMIF(C:C,PlanMasine[[#This Row],[RN]],B:B)*PlanMasine[[#This Row],[KPLQ]]),0)</f>
        <v>7</v>
      </c>
      <c r="P2347">
        <v>222922</v>
      </c>
      <c r="Q2347">
        <f>COUNTIF(PROMJENA!A:A,PlanMasine[[#This Row],[KPL]]&amp;"-"&amp;PlanMasine[[#This Row],[RN]])</f>
        <v>0</v>
      </c>
      <c r="R2347">
        <f>IFERROR(INDEX(REDOSLIJED!A:A,MATCH(PlanMasine[[#This Row],[KPL]],REDOSLIJED!B:B,0)),MAX(REDOSLIJED!A:A)+1)</f>
        <v>45</v>
      </c>
      <c r="S2347" s="9">
        <f>SUM($M$2:M2347)</f>
        <v>9.4562500000001002</v>
      </c>
      <c r="T2347" s="3">
        <f>PlanMasine[[#This Row],[Datum SAS]]-1</f>
        <v>45837</v>
      </c>
      <c r="U2347">
        <f>WEEKDAY(PlanMasine[[#This Row],[ZAVRŠETAK MAŠINSKE]],2)</f>
        <v>7</v>
      </c>
      <c r="V2347" s="3">
        <f>IF(WEEKDAY(PlanMasine[[#This Row],[Datum SAS]]-1,2)=7,PlanMasine[[#This Row],[Datum SAS]]-3,PlanMasine[[#This Row],[Datum SAS]]-1)</f>
        <v>45835</v>
      </c>
      <c r="W2347">
        <f>WEEKNUM(PlanMasine[[#This Row],[Column2]],1)</f>
        <v>26</v>
      </c>
    </row>
    <row r="2348" spans="1:23" x14ac:dyDescent="0.25">
      <c r="A2348">
        <v>1031266</v>
      </c>
      <c r="B2348">
        <v>1</v>
      </c>
      <c r="C2348">
        <v>1031286</v>
      </c>
      <c r="D2348" t="s">
        <v>2140</v>
      </c>
      <c r="E2348">
        <v>48</v>
      </c>
      <c r="F2348">
        <v>12</v>
      </c>
      <c r="G2348">
        <v>0</v>
      </c>
      <c r="H2348">
        <v>0</v>
      </c>
      <c r="I2348" t="s">
        <v>5</v>
      </c>
      <c r="J2348" t="s">
        <v>570</v>
      </c>
      <c r="K2348" t="s">
        <v>1823</v>
      </c>
      <c r="L2348" s="3">
        <v>45841</v>
      </c>
      <c r="M23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348" s="3">
        <v>45838</v>
      </c>
      <c r="O2348" s="5">
        <f>IFERROR((PlanMasine[[#This Row],[Norma]]/PlanMasine[[#This Row],[Q]])*(PlanMasine[[#This Row],[Q]]/SUMIF(C:C,PlanMasine[[#This Row],[RN]],B:B)*PlanMasine[[#This Row],[KPLQ]]),0)</f>
        <v>4</v>
      </c>
      <c r="P2348">
        <v>222918</v>
      </c>
      <c r="Q2348">
        <f>COUNTIF(PROMJENA!A:A,PlanMasine[[#This Row],[KPL]]&amp;"-"&amp;PlanMasine[[#This Row],[RN]])</f>
        <v>0</v>
      </c>
      <c r="R2348">
        <f>IFERROR(INDEX(REDOSLIJED!A:A,MATCH(PlanMasine[[#This Row],[KPL]],REDOSLIJED!B:B,0)),MAX(REDOSLIJED!A:A)+1)</f>
        <v>45</v>
      </c>
      <c r="S2348" s="9">
        <f>SUM($M$2:M2348)</f>
        <v>9.4590277777778784</v>
      </c>
      <c r="T2348" s="3">
        <f>PlanMasine[[#This Row],[Datum SAS]]-1</f>
        <v>45837</v>
      </c>
      <c r="U2348">
        <f>WEEKDAY(PlanMasine[[#This Row],[ZAVRŠETAK MAŠINSKE]],2)</f>
        <v>7</v>
      </c>
      <c r="V2348" s="3">
        <f>IF(WEEKDAY(PlanMasine[[#This Row],[Datum SAS]]-1,2)=7,PlanMasine[[#This Row],[Datum SAS]]-3,PlanMasine[[#This Row],[Datum SAS]]-1)</f>
        <v>45835</v>
      </c>
      <c r="W2348">
        <f>WEEKNUM(PlanMasine[[#This Row],[Column2]],1)</f>
        <v>26</v>
      </c>
    </row>
    <row r="2349" spans="1:23" x14ac:dyDescent="0.25">
      <c r="A2349">
        <v>1031266</v>
      </c>
      <c r="B2349">
        <v>1</v>
      </c>
      <c r="C2349">
        <v>1031288</v>
      </c>
      <c r="D2349" t="s">
        <v>1824</v>
      </c>
      <c r="E2349">
        <v>36</v>
      </c>
      <c r="F2349">
        <v>12</v>
      </c>
      <c r="G2349">
        <v>0</v>
      </c>
      <c r="H2349">
        <v>0</v>
      </c>
      <c r="I2349" t="s">
        <v>5</v>
      </c>
      <c r="J2349" t="s">
        <v>570</v>
      </c>
      <c r="K2349" t="s">
        <v>1823</v>
      </c>
      <c r="L2349" s="3">
        <v>45841</v>
      </c>
      <c r="M23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49" s="3">
        <v>45838</v>
      </c>
      <c r="O2349" s="5">
        <f>IFERROR((PlanMasine[[#This Row],[Norma]]/PlanMasine[[#This Row],[Q]])*(PlanMasine[[#This Row],[Q]]/SUMIF(C:C,PlanMasine[[#This Row],[RN]],B:B)*PlanMasine[[#This Row],[KPLQ]]),0)</f>
        <v>3</v>
      </c>
      <c r="P2349">
        <v>222920</v>
      </c>
      <c r="Q2349">
        <f>COUNTIF(PROMJENA!A:A,PlanMasine[[#This Row],[KPL]]&amp;"-"&amp;PlanMasine[[#This Row],[RN]])</f>
        <v>0</v>
      </c>
      <c r="R2349">
        <f>IFERROR(INDEX(REDOSLIJED!A:A,MATCH(PlanMasine[[#This Row],[KPL]],REDOSLIJED!B:B,0)),MAX(REDOSLIJED!A:A)+1)</f>
        <v>45</v>
      </c>
      <c r="S2349" s="9">
        <f>SUM($M$2:M2349)</f>
        <v>9.4611111111112116</v>
      </c>
      <c r="T2349" s="3">
        <f>PlanMasine[[#This Row],[Datum SAS]]-1</f>
        <v>45837</v>
      </c>
      <c r="U2349">
        <f>WEEKDAY(PlanMasine[[#This Row],[ZAVRŠETAK MAŠINSKE]],2)</f>
        <v>7</v>
      </c>
      <c r="V2349" s="3">
        <f>IF(WEEKDAY(PlanMasine[[#This Row],[Datum SAS]]-1,2)=7,PlanMasine[[#This Row],[Datum SAS]]-3,PlanMasine[[#This Row],[Datum SAS]]-1)</f>
        <v>45835</v>
      </c>
      <c r="W2349">
        <f>WEEKNUM(PlanMasine[[#This Row],[Column2]],1)</f>
        <v>26</v>
      </c>
    </row>
    <row r="2350" spans="1:23" x14ac:dyDescent="0.25">
      <c r="A2350">
        <v>1031266</v>
      </c>
      <c r="B2350">
        <v>1</v>
      </c>
      <c r="C2350">
        <v>1031275</v>
      </c>
      <c r="D2350" t="s">
        <v>2145</v>
      </c>
      <c r="E2350">
        <v>24</v>
      </c>
      <c r="F2350">
        <v>12</v>
      </c>
      <c r="G2350">
        <v>0</v>
      </c>
      <c r="H2350">
        <v>0</v>
      </c>
      <c r="I2350" t="s">
        <v>5</v>
      </c>
      <c r="J2350" t="s">
        <v>570</v>
      </c>
      <c r="K2350" t="s">
        <v>1823</v>
      </c>
      <c r="L2350" s="3">
        <v>45841</v>
      </c>
      <c r="M23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50" s="3">
        <v>45838</v>
      </c>
      <c r="O2350" s="5">
        <f>IFERROR((PlanMasine[[#This Row],[Norma]]/PlanMasine[[#This Row],[Q]])*(PlanMasine[[#This Row],[Q]]/SUMIF(C:C,PlanMasine[[#This Row],[RN]],B:B)*PlanMasine[[#This Row],[KPLQ]]),0)</f>
        <v>2</v>
      </c>
      <c r="P2350">
        <v>222907</v>
      </c>
      <c r="Q2350">
        <f>COUNTIF(PROMJENA!A:A,PlanMasine[[#This Row],[KPL]]&amp;"-"&amp;PlanMasine[[#This Row],[RN]])</f>
        <v>0</v>
      </c>
      <c r="R2350">
        <f>IFERROR(INDEX(REDOSLIJED!A:A,MATCH(PlanMasine[[#This Row],[KPL]],REDOSLIJED!B:B,0)),MAX(REDOSLIJED!A:A)+1)</f>
        <v>45</v>
      </c>
      <c r="S2350" s="9">
        <f>SUM($M$2:M2350)</f>
        <v>9.4625000000000998</v>
      </c>
      <c r="T2350" s="3">
        <f>PlanMasine[[#This Row],[Datum SAS]]-1</f>
        <v>45837</v>
      </c>
      <c r="U2350">
        <f>WEEKDAY(PlanMasine[[#This Row],[ZAVRŠETAK MAŠINSKE]],2)</f>
        <v>7</v>
      </c>
      <c r="V2350" s="3">
        <f>IF(WEEKDAY(PlanMasine[[#This Row],[Datum SAS]]-1,2)=7,PlanMasine[[#This Row],[Datum SAS]]-3,PlanMasine[[#This Row],[Datum SAS]]-1)</f>
        <v>45835</v>
      </c>
      <c r="W2350">
        <f>WEEKNUM(PlanMasine[[#This Row],[Column2]],1)</f>
        <v>26</v>
      </c>
    </row>
    <row r="2351" spans="1:23" x14ac:dyDescent="0.25">
      <c r="A2351">
        <v>1031266</v>
      </c>
      <c r="B2351">
        <v>1</v>
      </c>
      <c r="C2351">
        <v>1031285</v>
      </c>
      <c r="D2351" t="s">
        <v>2139</v>
      </c>
      <c r="E2351">
        <v>24</v>
      </c>
      <c r="F2351">
        <v>12</v>
      </c>
      <c r="G2351">
        <v>0</v>
      </c>
      <c r="H2351">
        <v>0</v>
      </c>
      <c r="I2351" t="s">
        <v>5</v>
      </c>
      <c r="J2351" t="s">
        <v>570</v>
      </c>
      <c r="K2351" t="s">
        <v>1823</v>
      </c>
      <c r="L2351" s="3">
        <v>45841</v>
      </c>
      <c r="M23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51" s="3">
        <v>45838</v>
      </c>
      <c r="O2351" s="5">
        <f>IFERROR((PlanMasine[[#This Row],[Norma]]/PlanMasine[[#This Row],[Q]])*(PlanMasine[[#This Row],[Q]]/SUMIF(C:C,PlanMasine[[#This Row],[RN]],B:B)*PlanMasine[[#This Row],[KPLQ]]),0)</f>
        <v>2</v>
      </c>
      <c r="P2351">
        <v>222917</v>
      </c>
      <c r="Q2351">
        <f>COUNTIF(PROMJENA!A:A,PlanMasine[[#This Row],[KPL]]&amp;"-"&amp;PlanMasine[[#This Row],[RN]])</f>
        <v>0</v>
      </c>
      <c r="R2351">
        <f>IFERROR(INDEX(REDOSLIJED!A:A,MATCH(PlanMasine[[#This Row],[KPL]],REDOSLIJED!B:B,0)),MAX(REDOSLIJED!A:A)+1)</f>
        <v>45</v>
      </c>
      <c r="S2351" s="9">
        <f>SUM($M$2:M2351)</f>
        <v>9.463888888888988</v>
      </c>
      <c r="T2351" s="3">
        <f>PlanMasine[[#This Row],[Datum SAS]]-1</f>
        <v>45837</v>
      </c>
      <c r="U2351">
        <f>WEEKDAY(PlanMasine[[#This Row],[ZAVRŠETAK MAŠINSKE]],2)</f>
        <v>7</v>
      </c>
      <c r="V2351" s="3">
        <f>IF(WEEKDAY(PlanMasine[[#This Row],[Datum SAS]]-1,2)=7,PlanMasine[[#This Row],[Datum SAS]]-3,PlanMasine[[#This Row],[Datum SAS]]-1)</f>
        <v>45835</v>
      </c>
      <c r="W2351">
        <f>WEEKNUM(PlanMasine[[#This Row],[Column2]],1)</f>
        <v>26</v>
      </c>
    </row>
    <row r="2352" spans="1:23" x14ac:dyDescent="0.25">
      <c r="A2352">
        <v>1031266</v>
      </c>
      <c r="B2352">
        <v>1</v>
      </c>
      <c r="C2352">
        <v>1031283</v>
      </c>
      <c r="D2352" t="s">
        <v>2143</v>
      </c>
      <c r="E2352">
        <v>36</v>
      </c>
      <c r="F2352">
        <v>12</v>
      </c>
      <c r="G2352">
        <v>0</v>
      </c>
      <c r="H2352">
        <v>0</v>
      </c>
      <c r="I2352" t="s">
        <v>5</v>
      </c>
      <c r="J2352" t="s">
        <v>570</v>
      </c>
      <c r="K2352" t="s">
        <v>1823</v>
      </c>
      <c r="L2352" s="3">
        <v>45841</v>
      </c>
      <c r="M23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52" s="3">
        <v>45838</v>
      </c>
      <c r="O2352" s="5">
        <f>IFERROR((PlanMasine[[#This Row],[Norma]]/PlanMasine[[#This Row],[Q]])*(PlanMasine[[#This Row],[Q]]/SUMIF(C:C,PlanMasine[[#This Row],[RN]],B:B)*PlanMasine[[#This Row],[KPLQ]]),0)</f>
        <v>3</v>
      </c>
      <c r="P2352">
        <v>222915</v>
      </c>
      <c r="Q2352">
        <f>COUNTIF(PROMJENA!A:A,PlanMasine[[#This Row],[KPL]]&amp;"-"&amp;PlanMasine[[#This Row],[RN]])</f>
        <v>0</v>
      </c>
      <c r="R2352">
        <f>IFERROR(INDEX(REDOSLIJED!A:A,MATCH(PlanMasine[[#This Row],[KPL]],REDOSLIJED!B:B,0)),MAX(REDOSLIJED!A:A)+1)</f>
        <v>45</v>
      </c>
      <c r="S2352" s="9">
        <f>SUM($M$2:M2352)</f>
        <v>9.4659722222223213</v>
      </c>
      <c r="T2352" s="3">
        <f>PlanMasine[[#This Row],[Datum SAS]]-1</f>
        <v>45837</v>
      </c>
      <c r="U2352">
        <f>WEEKDAY(PlanMasine[[#This Row],[ZAVRŠETAK MAŠINSKE]],2)</f>
        <v>7</v>
      </c>
      <c r="V2352" s="3">
        <f>IF(WEEKDAY(PlanMasine[[#This Row],[Datum SAS]]-1,2)=7,PlanMasine[[#This Row],[Datum SAS]]-3,PlanMasine[[#This Row],[Datum SAS]]-1)</f>
        <v>45835</v>
      </c>
      <c r="W2352">
        <f>WEEKNUM(PlanMasine[[#This Row],[Column2]],1)</f>
        <v>26</v>
      </c>
    </row>
    <row r="2353" spans="1:23" x14ac:dyDescent="0.25">
      <c r="A2353">
        <v>1031266</v>
      </c>
      <c r="B2353">
        <v>1</v>
      </c>
      <c r="C2353">
        <v>1031291</v>
      </c>
      <c r="D2353" t="s">
        <v>2149</v>
      </c>
      <c r="E2353">
        <v>84</v>
      </c>
      <c r="F2353">
        <v>12</v>
      </c>
      <c r="G2353">
        <v>0</v>
      </c>
      <c r="H2353">
        <v>0</v>
      </c>
      <c r="I2353" t="s">
        <v>5</v>
      </c>
      <c r="J2353" t="s">
        <v>570</v>
      </c>
      <c r="K2353" t="s">
        <v>1823</v>
      </c>
      <c r="L2353" s="3">
        <v>45841</v>
      </c>
      <c r="M23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53" s="3">
        <v>45838</v>
      </c>
      <c r="O2353" s="5">
        <f>IFERROR((PlanMasine[[#This Row],[Norma]]/PlanMasine[[#This Row],[Q]])*(PlanMasine[[#This Row],[Q]]/SUMIF(C:C,PlanMasine[[#This Row],[RN]],B:B)*PlanMasine[[#This Row],[KPLQ]]),0)</f>
        <v>7</v>
      </c>
      <c r="P2353">
        <v>222923</v>
      </c>
      <c r="Q2353">
        <f>COUNTIF(PROMJENA!A:A,PlanMasine[[#This Row],[KPL]]&amp;"-"&amp;PlanMasine[[#This Row],[RN]])</f>
        <v>0</v>
      </c>
      <c r="R2353">
        <f>IFERROR(INDEX(REDOSLIJED!A:A,MATCH(PlanMasine[[#This Row],[KPL]],REDOSLIJED!B:B,0)),MAX(REDOSLIJED!A:A)+1)</f>
        <v>45</v>
      </c>
      <c r="S2353" s="9">
        <f>SUM($M$2:M2353)</f>
        <v>9.4708333333334327</v>
      </c>
      <c r="T2353" s="3">
        <f>PlanMasine[[#This Row],[Datum SAS]]-1</f>
        <v>45837</v>
      </c>
      <c r="U2353">
        <f>WEEKDAY(PlanMasine[[#This Row],[ZAVRŠETAK MAŠINSKE]],2)</f>
        <v>7</v>
      </c>
      <c r="V2353" s="3">
        <f>IF(WEEKDAY(PlanMasine[[#This Row],[Datum SAS]]-1,2)=7,PlanMasine[[#This Row],[Datum SAS]]-3,PlanMasine[[#This Row],[Datum SAS]]-1)</f>
        <v>45835</v>
      </c>
      <c r="W2353">
        <f>WEEKNUM(PlanMasine[[#This Row],[Column2]],1)</f>
        <v>26</v>
      </c>
    </row>
    <row r="2354" spans="1:23" x14ac:dyDescent="0.25">
      <c r="A2354">
        <v>1031266</v>
      </c>
      <c r="B2354">
        <v>1</v>
      </c>
      <c r="C2354">
        <v>1031292</v>
      </c>
      <c r="D2354" t="s">
        <v>1825</v>
      </c>
      <c r="E2354">
        <v>36</v>
      </c>
      <c r="F2354">
        <v>12</v>
      </c>
      <c r="G2354">
        <v>0</v>
      </c>
      <c r="H2354">
        <v>0</v>
      </c>
      <c r="I2354" t="s">
        <v>5</v>
      </c>
      <c r="J2354" t="s">
        <v>570</v>
      </c>
      <c r="K2354" t="s">
        <v>1823</v>
      </c>
      <c r="L2354" s="3">
        <v>45841</v>
      </c>
      <c r="M23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54" s="3">
        <v>45838</v>
      </c>
      <c r="O2354" s="5">
        <f>IFERROR((PlanMasine[[#This Row],[Norma]]/PlanMasine[[#This Row],[Q]])*(PlanMasine[[#This Row],[Q]]/SUMIF(C:C,PlanMasine[[#This Row],[RN]],B:B)*PlanMasine[[#This Row],[KPLQ]]),0)</f>
        <v>3</v>
      </c>
      <c r="P2354">
        <v>222926</v>
      </c>
      <c r="Q2354">
        <f>COUNTIF(PROMJENA!A:A,PlanMasine[[#This Row],[KPL]]&amp;"-"&amp;PlanMasine[[#This Row],[RN]])</f>
        <v>0</v>
      </c>
      <c r="R2354">
        <f>IFERROR(INDEX(REDOSLIJED!A:A,MATCH(PlanMasine[[#This Row],[KPL]],REDOSLIJED!B:B,0)),MAX(REDOSLIJED!A:A)+1)</f>
        <v>45</v>
      </c>
      <c r="S2354" s="9">
        <f>SUM($M$2:M2354)</f>
        <v>9.4729166666667659</v>
      </c>
      <c r="T2354" s="3">
        <f>PlanMasine[[#This Row],[Datum SAS]]-1</f>
        <v>45837</v>
      </c>
      <c r="U2354">
        <f>WEEKDAY(PlanMasine[[#This Row],[ZAVRŠETAK MAŠINSKE]],2)</f>
        <v>7</v>
      </c>
      <c r="V2354" s="3">
        <f>IF(WEEKDAY(PlanMasine[[#This Row],[Datum SAS]]-1,2)=7,PlanMasine[[#This Row],[Datum SAS]]-3,PlanMasine[[#This Row],[Datum SAS]]-1)</f>
        <v>45835</v>
      </c>
      <c r="W2354">
        <f>WEEKNUM(PlanMasine[[#This Row],[Column2]],1)</f>
        <v>26</v>
      </c>
    </row>
    <row r="2355" spans="1:23" x14ac:dyDescent="0.25">
      <c r="A2355">
        <v>1031266</v>
      </c>
      <c r="B2355">
        <v>1</v>
      </c>
      <c r="C2355">
        <v>1031278</v>
      </c>
      <c r="D2355" t="s">
        <v>2142</v>
      </c>
      <c r="E2355">
        <v>24</v>
      </c>
      <c r="F2355">
        <v>12</v>
      </c>
      <c r="G2355">
        <v>0</v>
      </c>
      <c r="H2355">
        <v>0</v>
      </c>
      <c r="I2355" t="s">
        <v>5</v>
      </c>
      <c r="J2355" t="s">
        <v>570</v>
      </c>
      <c r="K2355" t="s">
        <v>1823</v>
      </c>
      <c r="L2355" s="3">
        <v>45841</v>
      </c>
      <c r="M23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55" s="3">
        <v>45838</v>
      </c>
      <c r="O2355" s="5">
        <f>IFERROR((PlanMasine[[#This Row],[Norma]]/PlanMasine[[#This Row],[Q]])*(PlanMasine[[#This Row],[Q]]/SUMIF(C:C,PlanMasine[[#This Row],[RN]],B:B)*PlanMasine[[#This Row],[KPLQ]]),0)</f>
        <v>2</v>
      </c>
      <c r="P2355">
        <v>222910</v>
      </c>
      <c r="Q2355">
        <f>COUNTIF(PROMJENA!A:A,PlanMasine[[#This Row],[KPL]]&amp;"-"&amp;PlanMasine[[#This Row],[RN]])</f>
        <v>0</v>
      </c>
      <c r="R2355">
        <f>IFERROR(INDEX(REDOSLIJED!A:A,MATCH(PlanMasine[[#This Row],[KPL]],REDOSLIJED!B:B,0)),MAX(REDOSLIJED!A:A)+1)</f>
        <v>45</v>
      </c>
      <c r="S2355" s="9">
        <f>SUM($M$2:M2355)</f>
        <v>9.4743055555556541</v>
      </c>
      <c r="T2355" s="3">
        <f>PlanMasine[[#This Row],[Datum SAS]]-1</f>
        <v>45837</v>
      </c>
      <c r="U2355">
        <f>WEEKDAY(PlanMasine[[#This Row],[ZAVRŠETAK MAŠINSKE]],2)</f>
        <v>7</v>
      </c>
      <c r="V2355" s="3">
        <f>IF(WEEKDAY(PlanMasine[[#This Row],[Datum SAS]]-1,2)=7,PlanMasine[[#This Row],[Datum SAS]]-3,PlanMasine[[#This Row],[Datum SAS]]-1)</f>
        <v>45835</v>
      </c>
      <c r="W2355">
        <f>WEEKNUM(PlanMasine[[#This Row],[Column2]],1)</f>
        <v>26</v>
      </c>
    </row>
    <row r="2356" spans="1:23" x14ac:dyDescent="0.25">
      <c r="A2356">
        <v>1031266</v>
      </c>
      <c r="B2356">
        <v>1</v>
      </c>
      <c r="C2356">
        <v>1031289</v>
      </c>
      <c r="D2356" t="s">
        <v>2147</v>
      </c>
      <c r="E2356">
        <v>60</v>
      </c>
      <c r="F2356">
        <v>12</v>
      </c>
      <c r="G2356">
        <v>0</v>
      </c>
      <c r="H2356">
        <v>0</v>
      </c>
      <c r="I2356" t="s">
        <v>5</v>
      </c>
      <c r="J2356" t="s">
        <v>570</v>
      </c>
      <c r="K2356" t="s">
        <v>1823</v>
      </c>
      <c r="L2356" s="3">
        <v>45841</v>
      </c>
      <c r="M23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56" s="3">
        <v>45838</v>
      </c>
      <c r="O2356" s="5">
        <f>IFERROR((PlanMasine[[#This Row],[Norma]]/PlanMasine[[#This Row],[Q]])*(PlanMasine[[#This Row],[Q]]/SUMIF(C:C,PlanMasine[[#This Row],[RN]],B:B)*PlanMasine[[#This Row],[KPLQ]]),0)</f>
        <v>5</v>
      </c>
      <c r="P2356">
        <v>222921</v>
      </c>
      <c r="Q2356">
        <f>COUNTIF(PROMJENA!A:A,PlanMasine[[#This Row],[KPL]]&amp;"-"&amp;PlanMasine[[#This Row],[RN]])</f>
        <v>0</v>
      </c>
      <c r="R2356">
        <f>IFERROR(INDEX(REDOSLIJED!A:A,MATCH(PlanMasine[[#This Row],[KPL]],REDOSLIJED!B:B,0)),MAX(REDOSLIJED!A:A)+1)</f>
        <v>45</v>
      </c>
      <c r="S2356" s="9">
        <f>SUM($M$2:M2356)</f>
        <v>9.4777777777778756</v>
      </c>
      <c r="T2356" s="3">
        <f>PlanMasine[[#This Row],[Datum SAS]]-1</f>
        <v>45837</v>
      </c>
      <c r="U2356">
        <f>WEEKDAY(PlanMasine[[#This Row],[ZAVRŠETAK MAŠINSKE]],2)</f>
        <v>7</v>
      </c>
      <c r="V2356" s="3">
        <f>IF(WEEKDAY(PlanMasine[[#This Row],[Datum SAS]]-1,2)=7,PlanMasine[[#This Row],[Datum SAS]]-3,PlanMasine[[#This Row],[Datum SAS]]-1)</f>
        <v>45835</v>
      </c>
      <c r="W2356">
        <f>WEEKNUM(PlanMasine[[#This Row],[Column2]],1)</f>
        <v>26</v>
      </c>
    </row>
    <row r="2357" spans="1:23" x14ac:dyDescent="0.25">
      <c r="A2357">
        <v>1031266</v>
      </c>
      <c r="B2357">
        <v>1</v>
      </c>
      <c r="C2357">
        <v>1031297</v>
      </c>
      <c r="D2357" t="s">
        <v>2141</v>
      </c>
      <c r="E2357">
        <v>24</v>
      </c>
      <c r="F2357">
        <v>12</v>
      </c>
      <c r="G2357">
        <v>0</v>
      </c>
      <c r="H2357">
        <v>0</v>
      </c>
      <c r="I2357" t="s">
        <v>5</v>
      </c>
      <c r="J2357" t="s">
        <v>570</v>
      </c>
      <c r="K2357" t="s">
        <v>1823</v>
      </c>
      <c r="L2357" s="3">
        <v>45841</v>
      </c>
      <c r="M23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57" s="3">
        <v>45838</v>
      </c>
      <c r="O2357" s="5">
        <f>IFERROR((PlanMasine[[#This Row],[Norma]]/PlanMasine[[#This Row],[Q]])*(PlanMasine[[#This Row],[Q]]/SUMIF(C:C,PlanMasine[[#This Row],[RN]],B:B)*PlanMasine[[#This Row],[KPLQ]]),0)</f>
        <v>2</v>
      </c>
      <c r="P2357">
        <v>222934</v>
      </c>
      <c r="Q2357">
        <f>COUNTIF(PROMJENA!A:A,PlanMasine[[#This Row],[KPL]]&amp;"-"&amp;PlanMasine[[#This Row],[RN]])</f>
        <v>0</v>
      </c>
      <c r="R2357">
        <f>IFERROR(INDEX(REDOSLIJED!A:A,MATCH(PlanMasine[[#This Row],[KPL]],REDOSLIJED!B:B,0)),MAX(REDOSLIJED!A:A)+1)</f>
        <v>45</v>
      </c>
      <c r="S2357" s="9">
        <f>SUM($M$2:M2357)</f>
        <v>9.4791666666667638</v>
      </c>
      <c r="T2357" s="3">
        <f>PlanMasine[[#This Row],[Datum SAS]]-1</f>
        <v>45837</v>
      </c>
      <c r="U2357">
        <f>WEEKDAY(PlanMasine[[#This Row],[ZAVRŠETAK MAŠINSKE]],2)</f>
        <v>7</v>
      </c>
      <c r="V2357" s="3">
        <f>IF(WEEKDAY(PlanMasine[[#This Row],[Datum SAS]]-1,2)=7,PlanMasine[[#This Row],[Datum SAS]]-3,PlanMasine[[#This Row],[Datum SAS]]-1)</f>
        <v>45835</v>
      </c>
      <c r="W2357">
        <f>WEEKNUM(PlanMasine[[#This Row],[Column2]],1)</f>
        <v>26</v>
      </c>
    </row>
    <row r="2358" spans="1:23" x14ac:dyDescent="0.25">
      <c r="A2358">
        <v>1031266</v>
      </c>
      <c r="B2358">
        <v>1</v>
      </c>
      <c r="C2358">
        <v>1031287</v>
      </c>
      <c r="D2358" t="s">
        <v>2144</v>
      </c>
      <c r="E2358">
        <v>24</v>
      </c>
      <c r="F2358">
        <v>12</v>
      </c>
      <c r="G2358">
        <v>0</v>
      </c>
      <c r="H2358">
        <v>0</v>
      </c>
      <c r="I2358" t="s">
        <v>5</v>
      </c>
      <c r="J2358" t="s">
        <v>570</v>
      </c>
      <c r="K2358" t="s">
        <v>1823</v>
      </c>
      <c r="L2358" s="3">
        <v>45841</v>
      </c>
      <c r="M23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58" s="3">
        <v>45838</v>
      </c>
      <c r="O2358" s="5">
        <f>IFERROR((PlanMasine[[#This Row],[Norma]]/PlanMasine[[#This Row],[Q]])*(PlanMasine[[#This Row],[Q]]/SUMIF(C:C,PlanMasine[[#This Row],[RN]],B:B)*PlanMasine[[#This Row],[KPLQ]]),0)</f>
        <v>2</v>
      </c>
      <c r="P2358">
        <v>222919</v>
      </c>
      <c r="Q2358">
        <f>COUNTIF(PROMJENA!A:A,PlanMasine[[#This Row],[KPL]]&amp;"-"&amp;PlanMasine[[#This Row],[RN]])</f>
        <v>0</v>
      </c>
      <c r="R2358">
        <f>IFERROR(INDEX(REDOSLIJED!A:A,MATCH(PlanMasine[[#This Row],[KPL]],REDOSLIJED!B:B,0)),MAX(REDOSLIJED!A:A)+1)</f>
        <v>45</v>
      </c>
      <c r="S2358" s="9">
        <f>SUM($M$2:M2358)</f>
        <v>9.480555555555652</v>
      </c>
      <c r="T2358" s="3">
        <f>PlanMasine[[#This Row],[Datum SAS]]-1</f>
        <v>45837</v>
      </c>
      <c r="U2358">
        <f>WEEKDAY(PlanMasine[[#This Row],[ZAVRŠETAK MAŠINSKE]],2)</f>
        <v>7</v>
      </c>
      <c r="V2358" s="3">
        <f>IF(WEEKDAY(PlanMasine[[#This Row],[Datum SAS]]-1,2)=7,PlanMasine[[#This Row],[Datum SAS]]-3,PlanMasine[[#This Row],[Datum SAS]]-1)</f>
        <v>45835</v>
      </c>
      <c r="W2358">
        <f>WEEKNUM(PlanMasine[[#This Row],[Column2]],1)</f>
        <v>26</v>
      </c>
    </row>
    <row r="2359" spans="1:23" x14ac:dyDescent="0.25">
      <c r="A2359">
        <v>1031266</v>
      </c>
      <c r="B2359">
        <v>1</v>
      </c>
      <c r="C2359">
        <v>1031284</v>
      </c>
      <c r="D2359" t="s">
        <v>2148</v>
      </c>
      <c r="E2359">
        <v>60</v>
      </c>
      <c r="F2359">
        <v>12</v>
      </c>
      <c r="G2359">
        <v>0</v>
      </c>
      <c r="H2359">
        <v>0</v>
      </c>
      <c r="I2359" t="s">
        <v>5</v>
      </c>
      <c r="J2359" t="s">
        <v>570</v>
      </c>
      <c r="K2359" t="s">
        <v>1823</v>
      </c>
      <c r="L2359" s="3">
        <v>45841</v>
      </c>
      <c r="M23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59" s="3">
        <v>45838</v>
      </c>
      <c r="O2359" s="5">
        <f>IFERROR((PlanMasine[[#This Row],[Norma]]/PlanMasine[[#This Row],[Q]])*(PlanMasine[[#This Row],[Q]]/SUMIF(C:C,PlanMasine[[#This Row],[RN]],B:B)*PlanMasine[[#This Row],[KPLQ]]),0)</f>
        <v>5</v>
      </c>
      <c r="P2359">
        <v>222916</v>
      </c>
      <c r="Q2359">
        <f>COUNTIF(PROMJENA!A:A,PlanMasine[[#This Row],[KPL]]&amp;"-"&amp;PlanMasine[[#This Row],[RN]])</f>
        <v>0</v>
      </c>
      <c r="R2359">
        <f>IFERROR(INDEX(REDOSLIJED!A:A,MATCH(PlanMasine[[#This Row],[KPL]],REDOSLIJED!B:B,0)),MAX(REDOSLIJED!A:A)+1)</f>
        <v>45</v>
      </c>
      <c r="S2359" s="9">
        <f>SUM($M$2:M2359)</f>
        <v>9.4840277777778734</v>
      </c>
      <c r="T2359" s="3">
        <f>PlanMasine[[#This Row],[Datum SAS]]-1</f>
        <v>45837</v>
      </c>
      <c r="U2359">
        <f>WEEKDAY(PlanMasine[[#This Row],[ZAVRŠETAK MAŠINSKE]],2)</f>
        <v>7</v>
      </c>
      <c r="V2359" s="3">
        <f>IF(WEEKDAY(PlanMasine[[#This Row],[Datum SAS]]-1,2)=7,PlanMasine[[#This Row],[Datum SAS]]-3,PlanMasine[[#This Row],[Datum SAS]]-1)</f>
        <v>45835</v>
      </c>
      <c r="W2359">
        <f>WEEKNUM(PlanMasine[[#This Row],[Column2]],1)</f>
        <v>26</v>
      </c>
    </row>
    <row r="2360" spans="1:23" x14ac:dyDescent="0.25">
      <c r="A2360">
        <v>1031266</v>
      </c>
      <c r="B2360">
        <v>1</v>
      </c>
      <c r="C2360">
        <v>1031293</v>
      </c>
      <c r="D2360" t="s">
        <v>2138</v>
      </c>
      <c r="E2360">
        <v>36</v>
      </c>
      <c r="F2360">
        <v>12</v>
      </c>
      <c r="G2360">
        <v>0</v>
      </c>
      <c r="H2360">
        <v>0</v>
      </c>
      <c r="I2360" t="s">
        <v>5</v>
      </c>
      <c r="J2360" t="s">
        <v>570</v>
      </c>
      <c r="K2360" t="s">
        <v>1823</v>
      </c>
      <c r="L2360" s="3">
        <v>45841</v>
      </c>
      <c r="M23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60" s="3">
        <v>45838</v>
      </c>
      <c r="O2360" s="5">
        <f>IFERROR((PlanMasine[[#This Row],[Norma]]/PlanMasine[[#This Row],[Q]])*(PlanMasine[[#This Row],[Q]]/SUMIF(C:C,PlanMasine[[#This Row],[RN]],B:B)*PlanMasine[[#This Row],[KPLQ]]),0)</f>
        <v>3</v>
      </c>
      <c r="P2360">
        <v>222927</v>
      </c>
      <c r="Q2360">
        <f>COUNTIF(PROMJENA!A:A,PlanMasine[[#This Row],[KPL]]&amp;"-"&amp;PlanMasine[[#This Row],[RN]])</f>
        <v>0</v>
      </c>
      <c r="R2360">
        <f>IFERROR(INDEX(REDOSLIJED!A:A,MATCH(PlanMasine[[#This Row],[KPL]],REDOSLIJED!B:B,0)),MAX(REDOSLIJED!A:A)+1)</f>
        <v>45</v>
      </c>
      <c r="S2360" s="9">
        <f>SUM($M$2:M2360)</f>
        <v>9.4861111111112066</v>
      </c>
      <c r="T2360" s="3">
        <f>PlanMasine[[#This Row],[Datum SAS]]-1</f>
        <v>45837</v>
      </c>
      <c r="U2360">
        <f>WEEKDAY(PlanMasine[[#This Row],[ZAVRŠETAK MAŠINSKE]],2)</f>
        <v>7</v>
      </c>
      <c r="V2360" s="3">
        <f>IF(WEEKDAY(PlanMasine[[#This Row],[Datum SAS]]-1,2)=7,PlanMasine[[#This Row],[Datum SAS]]-3,PlanMasine[[#This Row],[Datum SAS]]-1)</f>
        <v>45835</v>
      </c>
      <c r="W2360">
        <f>WEEKNUM(PlanMasine[[#This Row],[Column2]],1)</f>
        <v>26</v>
      </c>
    </row>
    <row r="2361" spans="1:23" x14ac:dyDescent="0.25">
      <c r="A2361">
        <v>1031266</v>
      </c>
      <c r="B2361">
        <v>1</v>
      </c>
      <c r="C2361">
        <v>1031294</v>
      </c>
      <c r="D2361" t="s">
        <v>2146</v>
      </c>
      <c r="E2361">
        <v>36</v>
      </c>
      <c r="F2361">
        <v>12</v>
      </c>
      <c r="G2361">
        <v>0</v>
      </c>
      <c r="H2361">
        <v>0</v>
      </c>
      <c r="I2361" t="s">
        <v>5</v>
      </c>
      <c r="J2361" t="s">
        <v>570</v>
      </c>
      <c r="K2361" t="s">
        <v>1823</v>
      </c>
      <c r="L2361" s="3">
        <v>45841</v>
      </c>
      <c r="M23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61" s="3">
        <v>45838</v>
      </c>
      <c r="O2361" s="5">
        <f>IFERROR((PlanMasine[[#This Row],[Norma]]/PlanMasine[[#This Row],[Q]])*(PlanMasine[[#This Row],[Q]]/SUMIF(C:C,PlanMasine[[#This Row],[RN]],B:B)*PlanMasine[[#This Row],[KPLQ]]),0)</f>
        <v>3</v>
      </c>
      <c r="P2361">
        <v>222931</v>
      </c>
      <c r="Q2361">
        <f>COUNTIF(PROMJENA!A:A,PlanMasine[[#This Row],[KPL]]&amp;"-"&amp;PlanMasine[[#This Row],[RN]])</f>
        <v>0</v>
      </c>
      <c r="R2361">
        <f>IFERROR(INDEX(REDOSLIJED!A:A,MATCH(PlanMasine[[#This Row],[KPL]],REDOSLIJED!B:B,0)),MAX(REDOSLIJED!A:A)+1)</f>
        <v>45</v>
      </c>
      <c r="S2361" s="9">
        <f>SUM($M$2:M2361)</f>
        <v>9.4881944444445399</v>
      </c>
      <c r="T2361" s="3">
        <f>PlanMasine[[#This Row],[Datum SAS]]-1</f>
        <v>45837</v>
      </c>
      <c r="U2361">
        <f>WEEKDAY(PlanMasine[[#This Row],[ZAVRŠETAK MAŠINSKE]],2)</f>
        <v>7</v>
      </c>
      <c r="V2361" s="3">
        <f>IF(WEEKDAY(PlanMasine[[#This Row],[Datum SAS]]-1,2)=7,PlanMasine[[#This Row],[Datum SAS]]-3,PlanMasine[[#This Row],[Datum SAS]]-1)</f>
        <v>45835</v>
      </c>
      <c r="W2361">
        <f>WEEKNUM(PlanMasine[[#This Row],[Column2]],1)</f>
        <v>26</v>
      </c>
    </row>
    <row r="2362" spans="1:23" x14ac:dyDescent="0.25">
      <c r="A2362">
        <v>1031266</v>
      </c>
      <c r="B2362">
        <v>1</v>
      </c>
      <c r="C2362">
        <v>1031290</v>
      </c>
      <c r="D2362" t="s">
        <v>2150</v>
      </c>
      <c r="E2362">
        <v>84</v>
      </c>
      <c r="F2362">
        <v>12</v>
      </c>
      <c r="G2362">
        <v>0</v>
      </c>
      <c r="H2362">
        <v>0</v>
      </c>
      <c r="I2362" t="s">
        <v>5</v>
      </c>
      <c r="J2362" t="s">
        <v>570</v>
      </c>
      <c r="K2362" t="s">
        <v>1823</v>
      </c>
      <c r="L2362" s="3">
        <v>45841</v>
      </c>
      <c r="M23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62" s="3">
        <v>45838</v>
      </c>
      <c r="O2362" s="5">
        <f>IFERROR((PlanMasine[[#This Row],[Norma]]/PlanMasine[[#This Row],[Q]])*(PlanMasine[[#This Row],[Q]]/SUMIF(C:C,PlanMasine[[#This Row],[RN]],B:B)*PlanMasine[[#This Row],[KPLQ]]),0)</f>
        <v>7</v>
      </c>
      <c r="P2362">
        <v>222922</v>
      </c>
      <c r="Q2362">
        <f>COUNTIF(PROMJENA!A:A,PlanMasine[[#This Row],[KPL]]&amp;"-"&amp;PlanMasine[[#This Row],[RN]])</f>
        <v>0</v>
      </c>
      <c r="R2362">
        <f>IFERROR(INDEX(REDOSLIJED!A:A,MATCH(PlanMasine[[#This Row],[KPL]],REDOSLIJED!B:B,0)),MAX(REDOSLIJED!A:A)+1)</f>
        <v>45</v>
      </c>
      <c r="S2362" s="9">
        <f>SUM($M$2:M2362)</f>
        <v>9.4930555555556513</v>
      </c>
      <c r="T2362" s="3">
        <f>PlanMasine[[#This Row],[Datum SAS]]-1</f>
        <v>45837</v>
      </c>
      <c r="U2362">
        <f>WEEKDAY(PlanMasine[[#This Row],[ZAVRŠETAK MAŠINSKE]],2)</f>
        <v>7</v>
      </c>
      <c r="V2362" s="3">
        <f>IF(WEEKDAY(PlanMasine[[#This Row],[Datum SAS]]-1,2)=7,PlanMasine[[#This Row],[Datum SAS]]-3,PlanMasine[[#This Row],[Datum SAS]]-1)</f>
        <v>45835</v>
      </c>
      <c r="W2362">
        <f>WEEKNUM(PlanMasine[[#This Row],[Column2]],1)</f>
        <v>26</v>
      </c>
    </row>
    <row r="2363" spans="1:23" x14ac:dyDescent="0.25">
      <c r="A2363">
        <v>1031266</v>
      </c>
      <c r="B2363">
        <v>1</v>
      </c>
      <c r="C2363">
        <v>1031277</v>
      </c>
      <c r="D2363" t="s">
        <v>1822</v>
      </c>
      <c r="E2363">
        <v>36</v>
      </c>
      <c r="F2363">
        <v>12</v>
      </c>
      <c r="G2363">
        <v>0</v>
      </c>
      <c r="H2363">
        <v>0</v>
      </c>
      <c r="I2363" t="s">
        <v>5</v>
      </c>
      <c r="J2363" t="s">
        <v>570</v>
      </c>
      <c r="K2363" t="s">
        <v>1823</v>
      </c>
      <c r="L2363" s="3">
        <v>45841</v>
      </c>
      <c r="M23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63" s="3">
        <v>45838</v>
      </c>
      <c r="O2363" s="5">
        <f>IFERROR((PlanMasine[[#This Row],[Norma]]/PlanMasine[[#This Row],[Q]])*(PlanMasine[[#This Row],[Q]]/SUMIF(C:C,PlanMasine[[#This Row],[RN]],B:B)*PlanMasine[[#This Row],[KPLQ]]),0)</f>
        <v>3</v>
      </c>
      <c r="P2363">
        <v>222909</v>
      </c>
      <c r="Q2363">
        <f>COUNTIF(PROMJENA!A:A,PlanMasine[[#This Row],[KPL]]&amp;"-"&amp;PlanMasine[[#This Row],[RN]])</f>
        <v>0</v>
      </c>
      <c r="R2363">
        <f>IFERROR(INDEX(REDOSLIJED!A:A,MATCH(PlanMasine[[#This Row],[KPL]],REDOSLIJED!B:B,0)),MAX(REDOSLIJED!A:A)+1)</f>
        <v>45</v>
      </c>
      <c r="S2363" s="9">
        <f>SUM($M$2:M2363)</f>
        <v>9.4951388888889845</v>
      </c>
      <c r="T2363" s="3">
        <f>PlanMasine[[#This Row],[Datum SAS]]-1</f>
        <v>45837</v>
      </c>
      <c r="U2363">
        <f>WEEKDAY(PlanMasine[[#This Row],[ZAVRŠETAK MAŠINSKE]],2)</f>
        <v>7</v>
      </c>
      <c r="V2363" s="3">
        <f>IF(WEEKDAY(PlanMasine[[#This Row],[Datum SAS]]-1,2)=7,PlanMasine[[#This Row],[Datum SAS]]-3,PlanMasine[[#This Row],[Datum SAS]]-1)</f>
        <v>45835</v>
      </c>
      <c r="W2363">
        <f>WEEKNUM(PlanMasine[[#This Row],[Column2]],1)</f>
        <v>26</v>
      </c>
    </row>
    <row r="2364" spans="1:23" x14ac:dyDescent="0.25">
      <c r="A2364">
        <v>1031267</v>
      </c>
      <c r="B2364">
        <v>1</v>
      </c>
      <c r="C2364">
        <v>1031291</v>
      </c>
      <c r="D2364" t="s">
        <v>2149</v>
      </c>
      <c r="E2364">
        <v>84</v>
      </c>
      <c r="F2364">
        <v>12</v>
      </c>
      <c r="G2364">
        <v>0</v>
      </c>
      <c r="H2364">
        <v>0</v>
      </c>
      <c r="I2364" t="s">
        <v>5</v>
      </c>
      <c r="J2364" t="s">
        <v>570</v>
      </c>
      <c r="K2364" t="s">
        <v>1823</v>
      </c>
      <c r="L2364" s="3">
        <v>45841</v>
      </c>
      <c r="M23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64" s="3">
        <v>45838</v>
      </c>
      <c r="O2364" s="5">
        <f>IFERROR((PlanMasine[[#This Row],[Norma]]/PlanMasine[[#This Row],[Q]])*(PlanMasine[[#This Row],[Q]]/SUMIF(C:C,PlanMasine[[#This Row],[RN]],B:B)*PlanMasine[[#This Row],[KPLQ]]),0)</f>
        <v>7</v>
      </c>
      <c r="P2364">
        <v>222923</v>
      </c>
      <c r="Q2364">
        <f>COUNTIF(PROMJENA!A:A,PlanMasine[[#This Row],[KPL]]&amp;"-"&amp;PlanMasine[[#This Row],[RN]])</f>
        <v>0</v>
      </c>
      <c r="R2364">
        <f>IFERROR(INDEX(REDOSLIJED!A:A,MATCH(PlanMasine[[#This Row],[KPL]],REDOSLIJED!B:B,0)),MAX(REDOSLIJED!A:A)+1)</f>
        <v>45</v>
      </c>
      <c r="S2364" s="9">
        <f>SUM($M$2:M2364)</f>
        <v>9.5000000000000959</v>
      </c>
      <c r="T2364" s="3">
        <f>PlanMasine[[#This Row],[Datum SAS]]-1</f>
        <v>45837</v>
      </c>
      <c r="U2364">
        <f>WEEKDAY(PlanMasine[[#This Row],[ZAVRŠETAK MAŠINSKE]],2)</f>
        <v>7</v>
      </c>
      <c r="V2364" s="3">
        <f>IF(WEEKDAY(PlanMasine[[#This Row],[Datum SAS]]-1,2)=7,PlanMasine[[#This Row],[Datum SAS]]-3,PlanMasine[[#This Row],[Datum SAS]]-1)</f>
        <v>45835</v>
      </c>
      <c r="W2364">
        <f>WEEKNUM(PlanMasine[[#This Row],[Column2]],1)</f>
        <v>26</v>
      </c>
    </row>
    <row r="2365" spans="1:23" x14ac:dyDescent="0.25">
      <c r="A2365">
        <v>1031267</v>
      </c>
      <c r="B2365">
        <v>1</v>
      </c>
      <c r="C2365">
        <v>1031285</v>
      </c>
      <c r="D2365" t="s">
        <v>2139</v>
      </c>
      <c r="E2365">
        <v>24</v>
      </c>
      <c r="F2365">
        <v>12</v>
      </c>
      <c r="G2365">
        <v>0</v>
      </c>
      <c r="H2365">
        <v>0</v>
      </c>
      <c r="I2365" t="s">
        <v>5</v>
      </c>
      <c r="J2365" t="s">
        <v>570</v>
      </c>
      <c r="K2365" t="s">
        <v>1823</v>
      </c>
      <c r="L2365" s="3">
        <v>45841</v>
      </c>
      <c r="M23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65" s="3">
        <v>45838</v>
      </c>
      <c r="O2365" s="5">
        <f>IFERROR((PlanMasine[[#This Row],[Norma]]/PlanMasine[[#This Row],[Q]])*(PlanMasine[[#This Row],[Q]]/SUMIF(C:C,PlanMasine[[#This Row],[RN]],B:B)*PlanMasine[[#This Row],[KPLQ]]),0)</f>
        <v>2</v>
      </c>
      <c r="P2365">
        <v>222917</v>
      </c>
      <c r="Q2365">
        <f>COUNTIF(PROMJENA!A:A,PlanMasine[[#This Row],[KPL]]&amp;"-"&amp;PlanMasine[[#This Row],[RN]])</f>
        <v>0</v>
      </c>
      <c r="R2365">
        <f>IFERROR(INDEX(REDOSLIJED!A:A,MATCH(PlanMasine[[#This Row],[KPL]],REDOSLIJED!B:B,0)),MAX(REDOSLIJED!A:A)+1)</f>
        <v>45</v>
      </c>
      <c r="S2365" s="9">
        <f>SUM($M$2:M2365)</f>
        <v>9.5013888888889841</v>
      </c>
      <c r="T2365" s="3">
        <f>PlanMasine[[#This Row],[Datum SAS]]-1</f>
        <v>45837</v>
      </c>
      <c r="U2365">
        <f>WEEKDAY(PlanMasine[[#This Row],[ZAVRŠETAK MAŠINSKE]],2)</f>
        <v>7</v>
      </c>
      <c r="V2365" s="3">
        <f>IF(WEEKDAY(PlanMasine[[#This Row],[Datum SAS]]-1,2)=7,PlanMasine[[#This Row],[Datum SAS]]-3,PlanMasine[[#This Row],[Datum SAS]]-1)</f>
        <v>45835</v>
      </c>
      <c r="W2365">
        <f>WEEKNUM(PlanMasine[[#This Row],[Column2]],1)</f>
        <v>26</v>
      </c>
    </row>
    <row r="2366" spans="1:23" x14ac:dyDescent="0.25">
      <c r="A2366">
        <v>1031267</v>
      </c>
      <c r="B2366">
        <v>1</v>
      </c>
      <c r="C2366">
        <v>1031283</v>
      </c>
      <c r="D2366" t="s">
        <v>2143</v>
      </c>
      <c r="E2366">
        <v>36</v>
      </c>
      <c r="F2366">
        <v>12</v>
      </c>
      <c r="G2366">
        <v>0</v>
      </c>
      <c r="H2366">
        <v>0</v>
      </c>
      <c r="I2366" t="s">
        <v>5</v>
      </c>
      <c r="J2366" t="s">
        <v>570</v>
      </c>
      <c r="K2366" t="s">
        <v>1823</v>
      </c>
      <c r="L2366" s="3">
        <v>45841</v>
      </c>
      <c r="M23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66" s="3">
        <v>45838</v>
      </c>
      <c r="O2366" s="5">
        <f>IFERROR((PlanMasine[[#This Row],[Norma]]/PlanMasine[[#This Row],[Q]])*(PlanMasine[[#This Row],[Q]]/SUMIF(C:C,PlanMasine[[#This Row],[RN]],B:B)*PlanMasine[[#This Row],[KPLQ]]),0)</f>
        <v>3</v>
      </c>
      <c r="P2366">
        <v>222915</v>
      </c>
      <c r="Q2366">
        <f>COUNTIF(PROMJENA!A:A,PlanMasine[[#This Row],[KPL]]&amp;"-"&amp;PlanMasine[[#This Row],[RN]])</f>
        <v>0</v>
      </c>
      <c r="R2366">
        <f>IFERROR(INDEX(REDOSLIJED!A:A,MATCH(PlanMasine[[#This Row],[KPL]],REDOSLIJED!B:B,0)),MAX(REDOSLIJED!A:A)+1)</f>
        <v>45</v>
      </c>
      <c r="S2366" s="9">
        <f>SUM($M$2:M2366)</f>
        <v>9.5034722222223174</v>
      </c>
      <c r="T2366" s="3">
        <f>PlanMasine[[#This Row],[Datum SAS]]-1</f>
        <v>45837</v>
      </c>
      <c r="U2366">
        <f>WEEKDAY(PlanMasine[[#This Row],[ZAVRŠETAK MAŠINSKE]],2)</f>
        <v>7</v>
      </c>
      <c r="V2366" s="3">
        <f>IF(WEEKDAY(PlanMasine[[#This Row],[Datum SAS]]-1,2)=7,PlanMasine[[#This Row],[Datum SAS]]-3,PlanMasine[[#This Row],[Datum SAS]]-1)</f>
        <v>45835</v>
      </c>
      <c r="W2366">
        <f>WEEKNUM(PlanMasine[[#This Row],[Column2]],1)</f>
        <v>26</v>
      </c>
    </row>
    <row r="2367" spans="1:23" x14ac:dyDescent="0.25">
      <c r="A2367">
        <v>1031267</v>
      </c>
      <c r="B2367">
        <v>1</v>
      </c>
      <c r="C2367">
        <v>1031277</v>
      </c>
      <c r="D2367" t="s">
        <v>1822</v>
      </c>
      <c r="E2367">
        <v>36</v>
      </c>
      <c r="F2367">
        <v>12</v>
      </c>
      <c r="G2367">
        <v>0</v>
      </c>
      <c r="H2367">
        <v>0</v>
      </c>
      <c r="I2367" t="s">
        <v>5</v>
      </c>
      <c r="J2367" t="s">
        <v>570</v>
      </c>
      <c r="K2367" t="s">
        <v>1823</v>
      </c>
      <c r="L2367" s="3">
        <v>45841</v>
      </c>
      <c r="M23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67" s="3">
        <v>45838</v>
      </c>
      <c r="O2367" s="5">
        <f>IFERROR((PlanMasine[[#This Row],[Norma]]/PlanMasine[[#This Row],[Q]])*(PlanMasine[[#This Row],[Q]]/SUMIF(C:C,PlanMasine[[#This Row],[RN]],B:B)*PlanMasine[[#This Row],[KPLQ]]),0)</f>
        <v>3</v>
      </c>
      <c r="P2367">
        <v>222909</v>
      </c>
      <c r="Q2367">
        <f>COUNTIF(PROMJENA!A:A,PlanMasine[[#This Row],[KPL]]&amp;"-"&amp;PlanMasine[[#This Row],[RN]])</f>
        <v>0</v>
      </c>
      <c r="R2367">
        <f>IFERROR(INDEX(REDOSLIJED!A:A,MATCH(PlanMasine[[#This Row],[KPL]],REDOSLIJED!B:B,0)),MAX(REDOSLIJED!A:A)+1)</f>
        <v>45</v>
      </c>
      <c r="S2367" s="9">
        <f>SUM($M$2:M2367)</f>
        <v>9.5055555555556506</v>
      </c>
      <c r="T2367" s="3">
        <f>PlanMasine[[#This Row],[Datum SAS]]-1</f>
        <v>45837</v>
      </c>
      <c r="U2367">
        <f>WEEKDAY(PlanMasine[[#This Row],[ZAVRŠETAK MAŠINSKE]],2)</f>
        <v>7</v>
      </c>
      <c r="V2367" s="3">
        <f>IF(WEEKDAY(PlanMasine[[#This Row],[Datum SAS]]-1,2)=7,PlanMasine[[#This Row],[Datum SAS]]-3,PlanMasine[[#This Row],[Datum SAS]]-1)</f>
        <v>45835</v>
      </c>
      <c r="W2367">
        <f>WEEKNUM(PlanMasine[[#This Row],[Column2]],1)</f>
        <v>26</v>
      </c>
    </row>
    <row r="2368" spans="1:23" x14ac:dyDescent="0.25">
      <c r="A2368">
        <v>1031267</v>
      </c>
      <c r="B2368">
        <v>1</v>
      </c>
      <c r="C2368">
        <v>1031290</v>
      </c>
      <c r="D2368" t="s">
        <v>2150</v>
      </c>
      <c r="E2368">
        <v>84</v>
      </c>
      <c r="F2368">
        <v>12</v>
      </c>
      <c r="G2368">
        <v>0</v>
      </c>
      <c r="H2368">
        <v>0</v>
      </c>
      <c r="I2368" t="s">
        <v>5</v>
      </c>
      <c r="J2368" t="s">
        <v>570</v>
      </c>
      <c r="K2368" t="s">
        <v>1823</v>
      </c>
      <c r="L2368" s="3">
        <v>45841</v>
      </c>
      <c r="M23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368" s="3">
        <v>45838</v>
      </c>
      <c r="O2368" s="5">
        <f>IFERROR((PlanMasine[[#This Row],[Norma]]/PlanMasine[[#This Row],[Q]])*(PlanMasine[[#This Row],[Q]]/SUMIF(C:C,PlanMasine[[#This Row],[RN]],B:B)*PlanMasine[[#This Row],[KPLQ]]),0)</f>
        <v>7</v>
      </c>
      <c r="P2368">
        <v>222922</v>
      </c>
      <c r="Q2368">
        <f>COUNTIF(PROMJENA!A:A,PlanMasine[[#This Row],[KPL]]&amp;"-"&amp;PlanMasine[[#This Row],[RN]])</f>
        <v>0</v>
      </c>
      <c r="R2368">
        <f>IFERROR(INDEX(REDOSLIJED!A:A,MATCH(PlanMasine[[#This Row],[KPL]],REDOSLIJED!B:B,0)),MAX(REDOSLIJED!A:A)+1)</f>
        <v>45</v>
      </c>
      <c r="S2368" s="9">
        <f>SUM($M$2:M2368)</f>
        <v>9.510416666666762</v>
      </c>
      <c r="T2368" s="3">
        <f>PlanMasine[[#This Row],[Datum SAS]]-1</f>
        <v>45837</v>
      </c>
      <c r="U2368">
        <f>WEEKDAY(PlanMasine[[#This Row],[ZAVRŠETAK MAŠINSKE]],2)</f>
        <v>7</v>
      </c>
      <c r="V2368" s="3">
        <f>IF(WEEKDAY(PlanMasine[[#This Row],[Datum SAS]]-1,2)=7,PlanMasine[[#This Row],[Datum SAS]]-3,PlanMasine[[#This Row],[Datum SAS]]-1)</f>
        <v>45835</v>
      </c>
      <c r="W2368">
        <f>WEEKNUM(PlanMasine[[#This Row],[Column2]],1)</f>
        <v>26</v>
      </c>
    </row>
    <row r="2369" spans="1:23" x14ac:dyDescent="0.25">
      <c r="A2369">
        <v>1031267</v>
      </c>
      <c r="B2369">
        <v>1</v>
      </c>
      <c r="C2369">
        <v>1031284</v>
      </c>
      <c r="D2369" t="s">
        <v>2148</v>
      </c>
      <c r="E2369">
        <v>60</v>
      </c>
      <c r="F2369">
        <v>12</v>
      </c>
      <c r="G2369">
        <v>0</v>
      </c>
      <c r="H2369">
        <v>0</v>
      </c>
      <c r="I2369" t="s">
        <v>5</v>
      </c>
      <c r="J2369" t="s">
        <v>570</v>
      </c>
      <c r="K2369" t="s">
        <v>1823</v>
      </c>
      <c r="L2369" s="3">
        <v>45841</v>
      </c>
      <c r="M23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69" s="3">
        <v>45838</v>
      </c>
      <c r="O2369" s="5">
        <f>IFERROR((PlanMasine[[#This Row],[Norma]]/PlanMasine[[#This Row],[Q]])*(PlanMasine[[#This Row],[Q]]/SUMIF(C:C,PlanMasine[[#This Row],[RN]],B:B)*PlanMasine[[#This Row],[KPLQ]]),0)</f>
        <v>5</v>
      </c>
      <c r="P2369">
        <v>222916</v>
      </c>
      <c r="Q2369">
        <f>COUNTIF(PROMJENA!A:A,PlanMasine[[#This Row],[KPL]]&amp;"-"&amp;PlanMasine[[#This Row],[RN]])</f>
        <v>0</v>
      </c>
      <c r="R2369">
        <f>IFERROR(INDEX(REDOSLIJED!A:A,MATCH(PlanMasine[[#This Row],[KPL]],REDOSLIJED!B:B,0)),MAX(REDOSLIJED!A:A)+1)</f>
        <v>45</v>
      </c>
      <c r="S2369" s="9">
        <f>SUM($M$2:M2369)</f>
        <v>9.5138888888889834</v>
      </c>
      <c r="T2369" s="3">
        <f>PlanMasine[[#This Row],[Datum SAS]]-1</f>
        <v>45837</v>
      </c>
      <c r="U2369">
        <f>WEEKDAY(PlanMasine[[#This Row],[ZAVRŠETAK MAŠINSKE]],2)</f>
        <v>7</v>
      </c>
      <c r="V2369" s="3">
        <f>IF(WEEKDAY(PlanMasine[[#This Row],[Datum SAS]]-1,2)=7,PlanMasine[[#This Row],[Datum SAS]]-3,PlanMasine[[#This Row],[Datum SAS]]-1)</f>
        <v>45835</v>
      </c>
      <c r="W2369">
        <f>WEEKNUM(PlanMasine[[#This Row],[Column2]],1)</f>
        <v>26</v>
      </c>
    </row>
    <row r="2370" spans="1:23" x14ac:dyDescent="0.25">
      <c r="A2370">
        <v>1031267</v>
      </c>
      <c r="B2370">
        <v>1</v>
      </c>
      <c r="C2370">
        <v>1031278</v>
      </c>
      <c r="D2370" t="s">
        <v>2142</v>
      </c>
      <c r="E2370">
        <v>24</v>
      </c>
      <c r="F2370">
        <v>12</v>
      </c>
      <c r="G2370">
        <v>0</v>
      </c>
      <c r="H2370">
        <v>0</v>
      </c>
      <c r="I2370" t="s">
        <v>5</v>
      </c>
      <c r="J2370" t="s">
        <v>570</v>
      </c>
      <c r="K2370" t="s">
        <v>1823</v>
      </c>
      <c r="L2370" s="3">
        <v>45841</v>
      </c>
      <c r="M23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70" s="3">
        <v>45838</v>
      </c>
      <c r="O2370" s="5">
        <f>IFERROR((PlanMasine[[#This Row],[Norma]]/PlanMasine[[#This Row],[Q]])*(PlanMasine[[#This Row],[Q]]/SUMIF(C:C,PlanMasine[[#This Row],[RN]],B:B)*PlanMasine[[#This Row],[KPLQ]]),0)</f>
        <v>2</v>
      </c>
      <c r="P2370">
        <v>222910</v>
      </c>
      <c r="Q2370">
        <f>COUNTIF(PROMJENA!A:A,PlanMasine[[#This Row],[KPL]]&amp;"-"&amp;PlanMasine[[#This Row],[RN]])</f>
        <v>0</v>
      </c>
      <c r="R2370">
        <f>IFERROR(INDEX(REDOSLIJED!A:A,MATCH(PlanMasine[[#This Row],[KPL]],REDOSLIJED!B:B,0)),MAX(REDOSLIJED!A:A)+1)</f>
        <v>45</v>
      </c>
      <c r="S2370" s="9">
        <f>SUM($M$2:M2370)</f>
        <v>9.5152777777778716</v>
      </c>
      <c r="T2370" s="3">
        <f>PlanMasine[[#This Row],[Datum SAS]]-1</f>
        <v>45837</v>
      </c>
      <c r="U2370">
        <f>WEEKDAY(PlanMasine[[#This Row],[ZAVRŠETAK MAŠINSKE]],2)</f>
        <v>7</v>
      </c>
      <c r="V2370" s="3">
        <f>IF(WEEKDAY(PlanMasine[[#This Row],[Datum SAS]]-1,2)=7,PlanMasine[[#This Row],[Datum SAS]]-3,PlanMasine[[#This Row],[Datum SAS]]-1)</f>
        <v>45835</v>
      </c>
      <c r="W2370">
        <f>WEEKNUM(PlanMasine[[#This Row],[Column2]],1)</f>
        <v>26</v>
      </c>
    </row>
    <row r="2371" spans="1:23" x14ac:dyDescent="0.25">
      <c r="A2371">
        <v>1031267</v>
      </c>
      <c r="B2371">
        <v>1</v>
      </c>
      <c r="C2371">
        <v>1031286</v>
      </c>
      <c r="D2371" t="s">
        <v>2140</v>
      </c>
      <c r="E2371">
        <v>48</v>
      </c>
      <c r="F2371">
        <v>12</v>
      </c>
      <c r="G2371">
        <v>0</v>
      </c>
      <c r="H2371">
        <v>0</v>
      </c>
      <c r="I2371" t="s">
        <v>5</v>
      </c>
      <c r="J2371" t="s">
        <v>570</v>
      </c>
      <c r="K2371" t="s">
        <v>1823</v>
      </c>
      <c r="L2371" s="3">
        <v>45841</v>
      </c>
      <c r="M23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371" s="3">
        <v>45838</v>
      </c>
      <c r="O2371" s="5">
        <f>IFERROR((PlanMasine[[#This Row],[Norma]]/PlanMasine[[#This Row],[Q]])*(PlanMasine[[#This Row],[Q]]/SUMIF(C:C,PlanMasine[[#This Row],[RN]],B:B)*PlanMasine[[#This Row],[KPLQ]]),0)</f>
        <v>4</v>
      </c>
      <c r="P2371">
        <v>222918</v>
      </c>
      <c r="Q2371">
        <f>COUNTIF(PROMJENA!A:A,PlanMasine[[#This Row],[KPL]]&amp;"-"&amp;PlanMasine[[#This Row],[RN]])</f>
        <v>0</v>
      </c>
      <c r="R2371">
        <f>IFERROR(INDEX(REDOSLIJED!A:A,MATCH(PlanMasine[[#This Row],[KPL]],REDOSLIJED!B:B,0)),MAX(REDOSLIJED!A:A)+1)</f>
        <v>45</v>
      </c>
      <c r="S2371" s="9">
        <f>SUM($M$2:M2371)</f>
        <v>9.5180555555556499</v>
      </c>
      <c r="T2371" s="3">
        <f>PlanMasine[[#This Row],[Datum SAS]]-1</f>
        <v>45837</v>
      </c>
      <c r="U2371">
        <f>WEEKDAY(PlanMasine[[#This Row],[ZAVRŠETAK MAŠINSKE]],2)</f>
        <v>7</v>
      </c>
      <c r="V2371" s="3">
        <f>IF(WEEKDAY(PlanMasine[[#This Row],[Datum SAS]]-1,2)=7,PlanMasine[[#This Row],[Datum SAS]]-3,PlanMasine[[#This Row],[Datum SAS]]-1)</f>
        <v>45835</v>
      </c>
      <c r="W2371">
        <f>WEEKNUM(PlanMasine[[#This Row],[Column2]],1)</f>
        <v>26</v>
      </c>
    </row>
    <row r="2372" spans="1:23" x14ac:dyDescent="0.25">
      <c r="A2372">
        <v>1031267</v>
      </c>
      <c r="B2372">
        <v>1</v>
      </c>
      <c r="C2372">
        <v>1031287</v>
      </c>
      <c r="D2372" t="s">
        <v>2144</v>
      </c>
      <c r="E2372">
        <v>24</v>
      </c>
      <c r="F2372">
        <v>12</v>
      </c>
      <c r="G2372">
        <v>0</v>
      </c>
      <c r="H2372">
        <v>0</v>
      </c>
      <c r="I2372" t="s">
        <v>5</v>
      </c>
      <c r="J2372" t="s">
        <v>570</v>
      </c>
      <c r="K2372" t="s">
        <v>1823</v>
      </c>
      <c r="L2372" s="3">
        <v>45841</v>
      </c>
      <c r="M23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72" s="3">
        <v>45838</v>
      </c>
      <c r="O2372" s="5">
        <f>IFERROR((PlanMasine[[#This Row],[Norma]]/PlanMasine[[#This Row],[Q]])*(PlanMasine[[#This Row],[Q]]/SUMIF(C:C,PlanMasine[[#This Row],[RN]],B:B)*PlanMasine[[#This Row],[KPLQ]]),0)</f>
        <v>2</v>
      </c>
      <c r="P2372">
        <v>222919</v>
      </c>
      <c r="Q2372">
        <f>COUNTIF(PROMJENA!A:A,PlanMasine[[#This Row],[KPL]]&amp;"-"&amp;PlanMasine[[#This Row],[RN]])</f>
        <v>0</v>
      </c>
      <c r="R2372">
        <f>IFERROR(INDEX(REDOSLIJED!A:A,MATCH(PlanMasine[[#This Row],[KPL]],REDOSLIJED!B:B,0)),MAX(REDOSLIJED!A:A)+1)</f>
        <v>45</v>
      </c>
      <c r="S2372" s="9">
        <f>SUM($M$2:M2372)</f>
        <v>9.5194444444445381</v>
      </c>
      <c r="T2372" s="3">
        <f>PlanMasine[[#This Row],[Datum SAS]]-1</f>
        <v>45837</v>
      </c>
      <c r="U2372">
        <f>WEEKDAY(PlanMasine[[#This Row],[ZAVRŠETAK MAŠINSKE]],2)</f>
        <v>7</v>
      </c>
      <c r="V2372" s="3">
        <f>IF(WEEKDAY(PlanMasine[[#This Row],[Datum SAS]]-1,2)=7,PlanMasine[[#This Row],[Datum SAS]]-3,PlanMasine[[#This Row],[Datum SAS]]-1)</f>
        <v>45835</v>
      </c>
      <c r="W2372">
        <f>WEEKNUM(PlanMasine[[#This Row],[Column2]],1)</f>
        <v>26</v>
      </c>
    </row>
    <row r="2373" spans="1:23" x14ac:dyDescent="0.25">
      <c r="A2373">
        <v>1031267</v>
      </c>
      <c r="B2373">
        <v>1</v>
      </c>
      <c r="C2373">
        <v>1031289</v>
      </c>
      <c r="D2373" t="s">
        <v>2147</v>
      </c>
      <c r="E2373">
        <v>60</v>
      </c>
      <c r="F2373">
        <v>12</v>
      </c>
      <c r="G2373">
        <v>0</v>
      </c>
      <c r="H2373">
        <v>0</v>
      </c>
      <c r="I2373" t="s">
        <v>5</v>
      </c>
      <c r="J2373" t="s">
        <v>570</v>
      </c>
      <c r="K2373" t="s">
        <v>1823</v>
      </c>
      <c r="L2373" s="3">
        <v>45841</v>
      </c>
      <c r="M23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373" s="3">
        <v>45838</v>
      </c>
      <c r="O2373" s="5">
        <f>IFERROR((PlanMasine[[#This Row],[Norma]]/PlanMasine[[#This Row],[Q]])*(PlanMasine[[#This Row],[Q]]/SUMIF(C:C,PlanMasine[[#This Row],[RN]],B:B)*PlanMasine[[#This Row],[KPLQ]]),0)</f>
        <v>5</v>
      </c>
      <c r="P2373">
        <v>222921</v>
      </c>
      <c r="Q2373">
        <f>COUNTIF(PROMJENA!A:A,PlanMasine[[#This Row],[KPL]]&amp;"-"&amp;PlanMasine[[#This Row],[RN]])</f>
        <v>0</v>
      </c>
      <c r="R2373">
        <f>IFERROR(INDEX(REDOSLIJED!A:A,MATCH(PlanMasine[[#This Row],[KPL]],REDOSLIJED!B:B,0)),MAX(REDOSLIJED!A:A)+1)</f>
        <v>45</v>
      </c>
      <c r="S2373" s="9">
        <f>SUM($M$2:M2373)</f>
        <v>9.5229166666667595</v>
      </c>
      <c r="T2373" s="3">
        <f>PlanMasine[[#This Row],[Datum SAS]]-1</f>
        <v>45837</v>
      </c>
      <c r="U2373">
        <f>WEEKDAY(PlanMasine[[#This Row],[ZAVRŠETAK MAŠINSKE]],2)</f>
        <v>7</v>
      </c>
      <c r="V2373" s="3">
        <f>IF(WEEKDAY(PlanMasine[[#This Row],[Datum SAS]]-1,2)=7,PlanMasine[[#This Row],[Datum SAS]]-3,PlanMasine[[#This Row],[Datum SAS]]-1)</f>
        <v>45835</v>
      </c>
      <c r="W2373">
        <f>WEEKNUM(PlanMasine[[#This Row],[Column2]],1)</f>
        <v>26</v>
      </c>
    </row>
    <row r="2374" spans="1:23" x14ac:dyDescent="0.25">
      <c r="A2374">
        <v>1031267</v>
      </c>
      <c r="B2374">
        <v>1</v>
      </c>
      <c r="C2374">
        <v>1031292</v>
      </c>
      <c r="D2374" t="s">
        <v>1825</v>
      </c>
      <c r="E2374">
        <v>36</v>
      </c>
      <c r="F2374">
        <v>12</v>
      </c>
      <c r="G2374">
        <v>0</v>
      </c>
      <c r="H2374">
        <v>0</v>
      </c>
      <c r="I2374" t="s">
        <v>5</v>
      </c>
      <c r="J2374" t="s">
        <v>570</v>
      </c>
      <c r="K2374" t="s">
        <v>1823</v>
      </c>
      <c r="L2374" s="3">
        <v>45841</v>
      </c>
      <c r="M23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74" s="3">
        <v>45838</v>
      </c>
      <c r="O2374" s="5">
        <f>IFERROR((PlanMasine[[#This Row],[Norma]]/PlanMasine[[#This Row],[Q]])*(PlanMasine[[#This Row],[Q]]/SUMIF(C:C,PlanMasine[[#This Row],[RN]],B:B)*PlanMasine[[#This Row],[KPLQ]]),0)</f>
        <v>3</v>
      </c>
      <c r="P2374">
        <v>222926</v>
      </c>
      <c r="Q2374">
        <f>COUNTIF(PROMJENA!A:A,PlanMasine[[#This Row],[KPL]]&amp;"-"&amp;PlanMasine[[#This Row],[RN]])</f>
        <v>0</v>
      </c>
      <c r="R2374">
        <f>IFERROR(INDEX(REDOSLIJED!A:A,MATCH(PlanMasine[[#This Row],[KPL]],REDOSLIJED!B:B,0)),MAX(REDOSLIJED!A:A)+1)</f>
        <v>45</v>
      </c>
      <c r="S2374" s="9">
        <f>SUM($M$2:M2374)</f>
        <v>9.5250000000000927</v>
      </c>
      <c r="T2374" s="3">
        <f>PlanMasine[[#This Row],[Datum SAS]]-1</f>
        <v>45837</v>
      </c>
      <c r="U2374">
        <f>WEEKDAY(PlanMasine[[#This Row],[ZAVRŠETAK MAŠINSKE]],2)</f>
        <v>7</v>
      </c>
      <c r="V2374" s="3">
        <f>IF(WEEKDAY(PlanMasine[[#This Row],[Datum SAS]]-1,2)=7,PlanMasine[[#This Row],[Datum SAS]]-3,PlanMasine[[#This Row],[Datum SAS]]-1)</f>
        <v>45835</v>
      </c>
      <c r="W2374">
        <f>WEEKNUM(PlanMasine[[#This Row],[Column2]],1)</f>
        <v>26</v>
      </c>
    </row>
    <row r="2375" spans="1:23" x14ac:dyDescent="0.25">
      <c r="A2375">
        <v>1031267</v>
      </c>
      <c r="B2375">
        <v>1</v>
      </c>
      <c r="C2375">
        <v>1031275</v>
      </c>
      <c r="D2375" t="s">
        <v>2145</v>
      </c>
      <c r="E2375">
        <v>24</v>
      </c>
      <c r="F2375">
        <v>12</v>
      </c>
      <c r="G2375">
        <v>0</v>
      </c>
      <c r="H2375">
        <v>0</v>
      </c>
      <c r="I2375" t="s">
        <v>5</v>
      </c>
      <c r="J2375" t="s">
        <v>570</v>
      </c>
      <c r="K2375" t="s">
        <v>1823</v>
      </c>
      <c r="L2375" s="3">
        <v>45841</v>
      </c>
      <c r="M23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75" s="3">
        <v>45838</v>
      </c>
      <c r="O2375" s="5">
        <f>IFERROR((PlanMasine[[#This Row],[Norma]]/PlanMasine[[#This Row],[Q]])*(PlanMasine[[#This Row],[Q]]/SUMIF(C:C,PlanMasine[[#This Row],[RN]],B:B)*PlanMasine[[#This Row],[KPLQ]]),0)</f>
        <v>2</v>
      </c>
      <c r="P2375">
        <v>222907</v>
      </c>
      <c r="Q2375">
        <f>COUNTIF(PROMJENA!A:A,PlanMasine[[#This Row],[KPL]]&amp;"-"&amp;PlanMasine[[#This Row],[RN]])</f>
        <v>0</v>
      </c>
      <c r="R2375">
        <f>IFERROR(INDEX(REDOSLIJED!A:A,MATCH(PlanMasine[[#This Row],[KPL]],REDOSLIJED!B:B,0)),MAX(REDOSLIJED!A:A)+1)</f>
        <v>45</v>
      </c>
      <c r="S2375" s="9">
        <f>SUM($M$2:M2375)</f>
        <v>9.5263888888889809</v>
      </c>
      <c r="T2375" s="3">
        <f>PlanMasine[[#This Row],[Datum SAS]]-1</f>
        <v>45837</v>
      </c>
      <c r="U2375">
        <f>WEEKDAY(PlanMasine[[#This Row],[ZAVRŠETAK MAŠINSKE]],2)</f>
        <v>7</v>
      </c>
      <c r="V2375" s="3">
        <f>IF(WEEKDAY(PlanMasine[[#This Row],[Datum SAS]]-1,2)=7,PlanMasine[[#This Row],[Datum SAS]]-3,PlanMasine[[#This Row],[Datum SAS]]-1)</f>
        <v>45835</v>
      </c>
      <c r="W2375">
        <f>WEEKNUM(PlanMasine[[#This Row],[Column2]],1)</f>
        <v>26</v>
      </c>
    </row>
    <row r="2376" spans="1:23" x14ac:dyDescent="0.25">
      <c r="A2376">
        <v>1031267</v>
      </c>
      <c r="B2376">
        <v>1</v>
      </c>
      <c r="C2376">
        <v>1031293</v>
      </c>
      <c r="D2376" t="s">
        <v>2138</v>
      </c>
      <c r="E2376">
        <v>36</v>
      </c>
      <c r="F2376">
        <v>12</v>
      </c>
      <c r="G2376">
        <v>0</v>
      </c>
      <c r="H2376">
        <v>0</v>
      </c>
      <c r="I2376" t="s">
        <v>5</v>
      </c>
      <c r="J2376" t="s">
        <v>570</v>
      </c>
      <c r="K2376" t="s">
        <v>1823</v>
      </c>
      <c r="L2376" s="3">
        <v>45841</v>
      </c>
      <c r="M23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76" s="3">
        <v>45838</v>
      </c>
      <c r="O2376" s="5">
        <f>IFERROR((PlanMasine[[#This Row],[Norma]]/PlanMasine[[#This Row],[Q]])*(PlanMasine[[#This Row],[Q]]/SUMIF(C:C,PlanMasine[[#This Row],[RN]],B:B)*PlanMasine[[#This Row],[KPLQ]]),0)</f>
        <v>3</v>
      </c>
      <c r="P2376">
        <v>222927</v>
      </c>
      <c r="Q2376">
        <f>COUNTIF(PROMJENA!A:A,PlanMasine[[#This Row],[KPL]]&amp;"-"&amp;PlanMasine[[#This Row],[RN]])</f>
        <v>0</v>
      </c>
      <c r="R2376">
        <f>IFERROR(INDEX(REDOSLIJED!A:A,MATCH(PlanMasine[[#This Row],[KPL]],REDOSLIJED!B:B,0)),MAX(REDOSLIJED!A:A)+1)</f>
        <v>45</v>
      </c>
      <c r="S2376" s="9">
        <f>SUM($M$2:M2376)</f>
        <v>9.5284722222223142</v>
      </c>
      <c r="T2376" s="3">
        <f>PlanMasine[[#This Row],[Datum SAS]]-1</f>
        <v>45837</v>
      </c>
      <c r="U2376">
        <f>WEEKDAY(PlanMasine[[#This Row],[ZAVRŠETAK MAŠINSKE]],2)</f>
        <v>7</v>
      </c>
      <c r="V2376" s="3">
        <f>IF(WEEKDAY(PlanMasine[[#This Row],[Datum SAS]]-1,2)=7,PlanMasine[[#This Row],[Datum SAS]]-3,PlanMasine[[#This Row],[Datum SAS]]-1)</f>
        <v>45835</v>
      </c>
      <c r="W2376">
        <f>WEEKNUM(PlanMasine[[#This Row],[Column2]],1)</f>
        <v>26</v>
      </c>
    </row>
    <row r="2377" spans="1:23" x14ac:dyDescent="0.25">
      <c r="A2377">
        <v>1031267</v>
      </c>
      <c r="B2377">
        <v>1</v>
      </c>
      <c r="C2377">
        <v>1031294</v>
      </c>
      <c r="D2377" t="s">
        <v>2146</v>
      </c>
      <c r="E2377">
        <v>36</v>
      </c>
      <c r="F2377">
        <v>12</v>
      </c>
      <c r="G2377">
        <v>0</v>
      </c>
      <c r="H2377">
        <v>0</v>
      </c>
      <c r="I2377" t="s">
        <v>5</v>
      </c>
      <c r="J2377" t="s">
        <v>570</v>
      </c>
      <c r="K2377" t="s">
        <v>1823</v>
      </c>
      <c r="L2377" s="3">
        <v>45841</v>
      </c>
      <c r="M23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77" s="3">
        <v>45838</v>
      </c>
      <c r="O2377" s="5">
        <f>IFERROR((PlanMasine[[#This Row],[Norma]]/PlanMasine[[#This Row],[Q]])*(PlanMasine[[#This Row],[Q]]/SUMIF(C:C,PlanMasine[[#This Row],[RN]],B:B)*PlanMasine[[#This Row],[KPLQ]]),0)</f>
        <v>3</v>
      </c>
      <c r="P2377">
        <v>222931</v>
      </c>
      <c r="Q2377">
        <f>COUNTIF(PROMJENA!A:A,PlanMasine[[#This Row],[KPL]]&amp;"-"&amp;PlanMasine[[#This Row],[RN]])</f>
        <v>0</v>
      </c>
      <c r="R2377">
        <f>IFERROR(INDEX(REDOSLIJED!A:A,MATCH(PlanMasine[[#This Row],[KPL]],REDOSLIJED!B:B,0)),MAX(REDOSLIJED!A:A)+1)</f>
        <v>45</v>
      </c>
      <c r="S2377" s="9">
        <f>SUM($M$2:M2377)</f>
        <v>9.5305555555556474</v>
      </c>
      <c r="T2377" s="3">
        <f>PlanMasine[[#This Row],[Datum SAS]]-1</f>
        <v>45837</v>
      </c>
      <c r="U2377">
        <f>WEEKDAY(PlanMasine[[#This Row],[ZAVRŠETAK MAŠINSKE]],2)</f>
        <v>7</v>
      </c>
      <c r="V2377" s="3">
        <f>IF(WEEKDAY(PlanMasine[[#This Row],[Datum SAS]]-1,2)=7,PlanMasine[[#This Row],[Datum SAS]]-3,PlanMasine[[#This Row],[Datum SAS]]-1)</f>
        <v>45835</v>
      </c>
      <c r="W2377">
        <f>WEEKNUM(PlanMasine[[#This Row],[Column2]],1)</f>
        <v>26</v>
      </c>
    </row>
    <row r="2378" spans="1:23" x14ac:dyDescent="0.25">
      <c r="A2378">
        <v>1031267</v>
      </c>
      <c r="B2378">
        <v>1</v>
      </c>
      <c r="C2378">
        <v>1031297</v>
      </c>
      <c r="D2378" t="s">
        <v>2141</v>
      </c>
      <c r="E2378">
        <v>24</v>
      </c>
      <c r="F2378">
        <v>12</v>
      </c>
      <c r="G2378">
        <v>0</v>
      </c>
      <c r="H2378">
        <v>0</v>
      </c>
      <c r="I2378" t="s">
        <v>5</v>
      </c>
      <c r="J2378" t="s">
        <v>570</v>
      </c>
      <c r="K2378" t="s">
        <v>1823</v>
      </c>
      <c r="L2378" s="3">
        <v>45841</v>
      </c>
      <c r="M23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78" s="3">
        <v>45838</v>
      </c>
      <c r="O2378" s="5">
        <f>IFERROR((PlanMasine[[#This Row],[Norma]]/PlanMasine[[#This Row],[Q]])*(PlanMasine[[#This Row],[Q]]/SUMIF(C:C,PlanMasine[[#This Row],[RN]],B:B)*PlanMasine[[#This Row],[KPLQ]]),0)</f>
        <v>2</v>
      </c>
      <c r="P2378">
        <v>222934</v>
      </c>
      <c r="Q2378">
        <f>COUNTIF(PROMJENA!A:A,PlanMasine[[#This Row],[KPL]]&amp;"-"&amp;PlanMasine[[#This Row],[RN]])</f>
        <v>0</v>
      </c>
      <c r="R2378">
        <f>IFERROR(INDEX(REDOSLIJED!A:A,MATCH(PlanMasine[[#This Row],[KPL]],REDOSLIJED!B:B,0)),MAX(REDOSLIJED!A:A)+1)</f>
        <v>45</v>
      </c>
      <c r="S2378" s="9">
        <f>SUM($M$2:M2378)</f>
        <v>9.5319444444445356</v>
      </c>
      <c r="T2378" s="3">
        <f>PlanMasine[[#This Row],[Datum SAS]]-1</f>
        <v>45837</v>
      </c>
      <c r="U2378">
        <f>WEEKDAY(PlanMasine[[#This Row],[ZAVRŠETAK MAŠINSKE]],2)</f>
        <v>7</v>
      </c>
      <c r="V2378" s="3">
        <f>IF(WEEKDAY(PlanMasine[[#This Row],[Datum SAS]]-1,2)=7,PlanMasine[[#This Row],[Datum SAS]]-3,PlanMasine[[#This Row],[Datum SAS]]-1)</f>
        <v>45835</v>
      </c>
      <c r="W2378">
        <f>WEEKNUM(PlanMasine[[#This Row],[Column2]],1)</f>
        <v>26</v>
      </c>
    </row>
    <row r="2379" spans="1:23" x14ac:dyDescent="0.25">
      <c r="A2379">
        <v>1031267</v>
      </c>
      <c r="B2379">
        <v>1</v>
      </c>
      <c r="C2379">
        <v>1031288</v>
      </c>
      <c r="D2379" t="s">
        <v>1824</v>
      </c>
      <c r="E2379">
        <v>36</v>
      </c>
      <c r="F2379">
        <v>12</v>
      </c>
      <c r="G2379">
        <v>0</v>
      </c>
      <c r="H2379">
        <v>0</v>
      </c>
      <c r="I2379" t="s">
        <v>5</v>
      </c>
      <c r="J2379" t="s">
        <v>570</v>
      </c>
      <c r="K2379" t="s">
        <v>1823</v>
      </c>
      <c r="L2379" s="3">
        <v>45841</v>
      </c>
      <c r="M23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379" s="3">
        <v>45838</v>
      </c>
      <c r="O2379" s="5">
        <f>IFERROR((PlanMasine[[#This Row],[Norma]]/PlanMasine[[#This Row],[Q]])*(PlanMasine[[#This Row],[Q]]/SUMIF(C:C,PlanMasine[[#This Row],[RN]],B:B)*PlanMasine[[#This Row],[KPLQ]]),0)</f>
        <v>3</v>
      </c>
      <c r="P2379">
        <v>222920</v>
      </c>
      <c r="Q2379">
        <f>COUNTIF(PROMJENA!A:A,PlanMasine[[#This Row],[KPL]]&amp;"-"&amp;PlanMasine[[#This Row],[RN]])</f>
        <v>0</v>
      </c>
      <c r="R2379">
        <f>IFERROR(INDEX(REDOSLIJED!A:A,MATCH(PlanMasine[[#This Row],[KPL]],REDOSLIJED!B:B,0)),MAX(REDOSLIJED!A:A)+1)</f>
        <v>45</v>
      </c>
      <c r="S2379" s="9">
        <f>SUM($M$2:M2379)</f>
        <v>9.5340277777778688</v>
      </c>
      <c r="T2379" s="3">
        <f>PlanMasine[[#This Row],[Datum SAS]]-1</f>
        <v>45837</v>
      </c>
      <c r="U2379">
        <f>WEEKDAY(PlanMasine[[#This Row],[ZAVRŠETAK MAŠINSKE]],2)</f>
        <v>7</v>
      </c>
      <c r="V2379" s="3">
        <f>IF(WEEKDAY(PlanMasine[[#This Row],[Datum SAS]]-1,2)=7,PlanMasine[[#This Row],[Datum SAS]]-3,PlanMasine[[#This Row],[Datum SAS]]-1)</f>
        <v>45835</v>
      </c>
      <c r="W2379">
        <f>WEEKNUM(PlanMasine[[#This Row],[Column2]],1)</f>
        <v>26</v>
      </c>
    </row>
    <row r="2380" spans="1:23" x14ac:dyDescent="0.25">
      <c r="A2380">
        <v>1032403</v>
      </c>
      <c r="B2380">
        <v>1</v>
      </c>
      <c r="C2380">
        <v>1032393</v>
      </c>
      <c r="D2380" t="s">
        <v>1960</v>
      </c>
      <c r="E2380">
        <v>12</v>
      </c>
      <c r="F2380">
        <v>2</v>
      </c>
      <c r="G2380">
        <v>0</v>
      </c>
      <c r="H2380">
        <v>0</v>
      </c>
      <c r="I2380" t="s">
        <v>5</v>
      </c>
      <c r="J2380" t="s">
        <v>570</v>
      </c>
      <c r="K2380" t="s">
        <v>2311</v>
      </c>
      <c r="L2380" s="3">
        <v>45852</v>
      </c>
      <c r="M23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380" s="3">
        <v>45838</v>
      </c>
      <c r="O2380" s="5">
        <f>IFERROR((PlanMasine[[#This Row],[Norma]]/PlanMasine[[#This Row],[Q]])*(PlanMasine[[#This Row],[Q]]/SUMIF(C:C,PlanMasine[[#This Row],[RN]],B:B)*PlanMasine[[#This Row],[KPLQ]]),0)</f>
        <v>6</v>
      </c>
      <c r="P2380">
        <v>120873</v>
      </c>
      <c r="Q2380">
        <f>COUNTIF(PROMJENA!A:A,PlanMasine[[#This Row],[KPL]]&amp;"-"&amp;PlanMasine[[#This Row],[RN]])</f>
        <v>0</v>
      </c>
      <c r="R2380">
        <f>IFERROR(INDEX(REDOSLIJED!A:A,MATCH(PlanMasine[[#This Row],[KPL]],REDOSLIJED!B:B,0)),MAX(REDOSLIJED!A:A)+1)</f>
        <v>45</v>
      </c>
      <c r="S2380" s="9">
        <f>SUM($M$2:M2380)</f>
        <v>9.5381944444445352</v>
      </c>
      <c r="T2380" s="3">
        <f>PlanMasine[[#This Row],[Datum SAS]]-1</f>
        <v>45837</v>
      </c>
      <c r="U2380">
        <f>WEEKDAY(PlanMasine[[#This Row],[ZAVRŠETAK MAŠINSKE]],2)</f>
        <v>7</v>
      </c>
      <c r="V2380" s="3">
        <f>IF(WEEKDAY(PlanMasine[[#This Row],[Datum SAS]]-1,2)=7,PlanMasine[[#This Row],[Datum SAS]]-3,PlanMasine[[#This Row],[Datum SAS]]-1)</f>
        <v>45835</v>
      </c>
      <c r="W2380">
        <f>WEEKNUM(PlanMasine[[#This Row],[Column2]],1)</f>
        <v>26</v>
      </c>
    </row>
    <row r="2381" spans="1:23" x14ac:dyDescent="0.25">
      <c r="A2381">
        <v>1032403</v>
      </c>
      <c r="B2381">
        <v>1</v>
      </c>
      <c r="C2381">
        <v>1032394</v>
      </c>
      <c r="D2381" t="s">
        <v>1945</v>
      </c>
      <c r="E2381">
        <v>7</v>
      </c>
      <c r="F2381">
        <v>14</v>
      </c>
      <c r="G2381">
        <v>0</v>
      </c>
      <c r="H2381">
        <v>0</v>
      </c>
      <c r="I2381" t="s">
        <v>5</v>
      </c>
      <c r="J2381" t="s">
        <v>570</v>
      </c>
      <c r="K2381" t="s">
        <v>2311</v>
      </c>
      <c r="L2381" s="3">
        <v>45852</v>
      </c>
      <c r="M23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2381" s="3">
        <v>45838</v>
      </c>
      <c r="O2381" s="5">
        <f>IFERROR((PlanMasine[[#This Row],[Norma]]/PlanMasine[[#This Row],[Q]])*(PlanMasine[[#This Row],[Q]]/SUMIF(C:C,PlanMasine[[#This Row],[RN]],B:B)*PlanMasine[[#This Row],[KPLQ]]),0)</f>
        <v>3.5</v>
      </c>
      <c r="P2381">
        <v>120874</v>
      </c>
      <c r="Q2381">
        <f>COUNTIF(PROMJENA!A:A,PlanMasine[[#This Row],[KPL]]&amp;"-"&amp;PlanMasine[[#This Row],[RN]])</f>
        <v>0</v>
      </c>
      <c r="R2381">
        <f>IFERROR(INDEX(REDOSLIJED!A:A,MATCH(PlanMasine[[#This Row],[KPL]],REDOSLIJED!B:B,0)),MAX(REDOSLIJED!A:A)+1)</f>
        <v>45</v>
      </c>
      <c r="S2381" s="9">
        <f>SUM($M$2:M2381)</f>
        <v>9.5406250000000909</v>
      </c>
      <c r="T2381" s="3">
        <f>PlanMasine[[#This Row],[Datum SAS]]-1</f>
        <v>45837</v>
      </c>
      <c r="U2381">
        <f>WEEKDAY(PlanMasine[[#This Row],[ZAVRŠETAK MAŠINSKE]],2)</f>
        <v>7</v>
      </c>
      <c r="V2381" s="3">
        <f>IF(WEEKDAY(PlanMasine[[#This Row],[Datum SAS]]-1,2)=7,PlanMasine[[#This Row],[Datum SAS]]-3,PlanMasine[[#This Row],[Datum SAS]]-1)</f>
        <v>45835</v>
      </c>
      <c r="W2381">
        <f>WEEKNUM(PlanMasine[[#This Row],[Column2]],1)</f>
        <v>26</v>
      </c>
    </row>
    <row r="2382" spans="1:23" x14ac:dyDescent="0.25">
      <c r="A2382">
        <v>1032403</v>
      </c>
      <c r="B2382">
        <v>1</v>
      </c>
      <c r="C2382">
        <v>1032395</v>
      </c>
      <c r="D2382" t="s">
        <v>1953</v>
      </c>
      <c r="E2382">
        <v>2</v>
      </c>
      <c r="F2382">
        <v>2</v>
      </c>
      <c r="G2382">
        <v>0</v>
      </c>
      <c r="H2382">
        <v>0</v>
      </c>
      <c r="I2382" t="s">
        <v>5</v>
      </c>
      <c r="J2382" t="s">
        <v>570</v>
      </c>
      <c r="K2382" t="s">
        <v>2311</v>
      </c>
      <c r="L2382" s="3">
        <v>45852</v>
      </c>
      <c r="M23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382" s="3">
        <v>45838</v>
      </c>
      <c r="O2382" s="5">
        <f>IFERROR((PlanMasine[[#This Row],[Norma]]/PlanMasine[[#This Row],[Q]])*(PlanMasine[[#This Row],[Q]]/SUMIF(C:C,PlanMasine[[#This Row],[RN]],B:B)*PlanMasine[[#This Row],[KPLQ]]),0)</f>
        <v>1</v>
      </c>
      <c r="P2382">
        <v>120875</v>
      </c>
      <c r="Q2382">
        <f>COUNTIF(PROMJENA!A:A,PlanMasine[[#This Row],[KPL]]&amp;"-"&amp;PlanMasine[[#This Row],[RN]])</f>
        <v>0</v>
      </c>
      <c r="R2382">
        <f>IFERROR(INDEX(REDOSLIJED!A:A,MATCH(PlanMasine[[#This Row],[KPL]],REDOSLIJED!B:B,0)),MAX(REDOSLIJED!A:A)+1)</f>
        <v>45</v>
      </c>
      <c r="S2382" s="9">
        <f>SUM($M$2:M2382)</f>
        <v>9.5413194444445359</v>
      </c>
      <c r="T2382" s="3">
        <f>PlanMasine[[#This Row],[Datum SAS]]-1</f>
        <v>45837</v>
      </c>
      <c r="U2382">
        <f>WEEKDAY(PlanMasine[[#This Row],[ZAVRŠETAK MAŠINSKE]],2)</f>
        <v>7</v>
      </c>
      <c r="V2382" s="3">
        <f>IF(WEEKDAY(PlanMasine[[#This Row],[Datum SAS]]-1,2)=7,PlanMasine[[#This Row],[Datum SAS]]-3,PlanMasine[[#This Row],[Datum SAS]]-1)</f>
        <v>45835</v>
      </c>
      <c r="W2382">
        <f>WEEKNUM(PlanMasine[[#This Row],[Column2]],1)</f>
        <v>26</v>
      </c>
    </row>
    <row r="2383" spans="1:23" x14ac:dyDescent="0.25">
      <c r="A2383">
        <v>1032403</v>
      </c>
      <c r="B2383">
        <v>1</v>
      </c>
      <c r="C2383">
        <v>1032400</v>
      </c>
      <c r="D2383" t="s">
        <v>1976</v>
      </c>
      <c r="E2383">
        <v>2</v>
      </c>
      <c r="F2383">
        <v>2</v>
      </c>
      <c r="G2383">
        <v>0</v>
      </c>
      <c r="H2383">
        <v>0</v>
      </c>
      <c r="I2383" t="s">
        <v>5</v>
      </c>
      <c r="J2383" t="s">
        <v>570</v>
      </c>
      <c r="K2383" t="s">
        <v>2311</v>
      </c>
      <c r="L2383" s="3">
        <v>45852</v>
      </c>
      <c r="M23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383" s="3">
        <v>45838</v>
      </c>
      <c r="O2383" s="5">
        <f>IFERROR((PlanMasine[[#This Row],[Norma]]/PlanMasine[[#This Row],[Q]])*(PlanMasine[[#This Row],[Q]]/SUMIF(C:C,PlanMasine[[#This Row],[RN]],B:B)*PlanMasine[[#This Row],[KPLQ]]),0)</f>
        <v>1</v>
      </c>
      <c r="P2383">
        <v>120880</v>
      </c>
      <c r="Q2383">
        <f>COUNTIF(PROMJENA!A:A,PlanMasine[[#This Row],[KPL]]&amp;"-"&amp;PlanMasine[[#This Row],[RN]])</f>
        <v>0</v>
      </c>
      <c r="R2383">
        <f>IFERROR(INDEX(REDOSLIJED!A:A,MATCH(PlanMasine[[#This Row],[KPL]],REDOSLIJED!B:B,0)),MAX(REDOSLIJED!A:A)+1)</f>
        <v>45</v>
      </c>
      <c r="S2383" s="9">
        <f>SUM($M$2:M2383)</f>
        <v>9.5420138888889809</v>
      </c>
      <c r="T2383" s="3">
        <f>PlanMasine[[#This Row],[Datum SAS]]-1</f>
        <v>45837</v>
      </c>
      <c r="U2383">
        <f>WEEKDAY(PlanMasine[[#This Row],[ZAVRŠETAK MAŠINSKE]],2)</f>
        <v>7</v>
      </c>
      <c r="V2383" s="3">
        <f>IF(WEEKDAY(PlanMasine[[#This Row],[Datum SAS]]-1,2)=7,PlanMasine[[#This Row],[Datum SAS]]-3,PlanMasine[[#This Row],[Datum SAS]]-1)</f>
        <v>45835</v>
      </c>
      <c r="W2383">
        <f>WEEKNUM(PlanMasine[[#This Row],[Column2]],1)</f>
        <v>26</v>
      </c>
    </row>
    <row r="2384" spans="1:23" x14ac:dyDescent="0.25">
      <c r="A2384">
        <v>1032403</v>
      </c>
      <c r="B2384">
        <v>1</v>
      </c>
      <c r="C2384">
        <v>1032392</v>
      </c>
      <c r="D2384" t="s">
        <v>1957</v>
      </c>
      <c r="E2384">
        <v>4</v>
      </c>
      <c r="F2384">
        <v>2</v>
      </c>
      <c r="G2384">
        <v>0</v>
      </c>
      <c r="H2384">
        <v>0</v>
      </c>
      <c r="I2384" t="s">
        <v>5</v>
      </c>
      <c r="J2384" t="s">
        <v>570</v>
      </c>
      <c r="K2384" t="s">
        <v>2311</v>
      </c>
      <c r="L2384" s="3">
        <v>45852</v>
      </c>
      <c r="M23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84" s="3">
        <v>45838</v>
      </c>
      <c r="O2384" s="5">
        <f>IFERROR((PlanMasine[[#This Row],[Norma]]/PlanMasine[[#This Row],[Q]])*(PlanMasine[[#This Row],[Q]]/SUMIF(C:C,PlanMasine[[#This Row],[RN]],B:B)*PlanMasine[[#This Row],[KPLQ]]),0)</f>
        <v>2</v>
      </c>
      <c r="P2384">
        <v>120872</v>
      </c>
      <c r="Q2384">
        <f>COUNTIF(PROMJENA!A:A,PlanMasine[[#This Row],[KPL]]&amp;"-"&amp;PlanMasine[[#This Row],[RN]])</f>
        <v>0</v>
      </c>
      <c r="R2384">
        <f>IFERROR(INDEX(REDOSLIJED!A:A,MATCH(PlanMasine[[#This Row],[KPL]],REDOSLIJED!B:B,0)),MAX(REDOSLIJED!A:A)+1)</f>
        <v>45</v>
      </c>
      <c r="S2384" s="9">
        <f>SUM($M$2:M2384)</f>
        <v>9.5434027777778692</v>
      </c>
      <c r="T2384" s="3">
        <f>PlanMasine[[#This Row],[Datum SAS]]-1</f>
        <v>45837</v>
      </c>
      <c r="U2384">
        <f>WEEKDAY(PlanMasine[[#This Row],[ZAVRŠETAK MAŠINSKE]],2)</f>
        <v>7</v>
      </c>
      <c r="V2384" s="3">
        <f>IF(WEEKDAY(PlanMasine[[#This Row],[Datum SAS]]-1,2)=7,PlanMasine[[#This Row],[Datum SAS]]-3,PlanMasine[[#This Row],[Datum SAS]]-1)</f>
        <v>45835</v>
      </c>
      <c r="W2384">
        <f>WEEKNUM(PlanMasine[[#This Row],[Column2]],1)</f>
        <v>26</v>
      </c>
    </row>
    <row r="2385" spans="1:23" x14ac:dyDescent="0.25">
      <c r="A2385">
        <v>1032403</v>
      </c>
      <c r="B2385">
        <v>1</v>
      </c>
      <c r="C2385">
        <v>1032390</v>
      </c>
      <c r="D2385" t="s">
        <v>1961</v>
      </c>
      <c r="E2385">
        <v>2</v>
      </c>
      <c r="F2385">
        <v>2</v>
      </c>
      <c r="G2385">
        <v>0</v>
      </c>
      <c r="H2385">
        <v>0</v>
      </c>
      <c r="I2385" t="s">
        <v>5</v>
      </c>
      <c r="J2385" t="s">
        <v>570</v>
      </c>
      <c r="K2385" t="s">
        <v>2311</v>
      </c>
      <c r="L2385" s="3">
        <v>45852</v>
      </c>
      <c r="M23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385" s="3">
        <v>45838</v>
      </c>
      <c r="O2385" s="5">
        <f>IFERROR((PlanMasine[[#This Row],[Norma]]/PlanMasine[[#This Row],[Q]])*(PlanMasine[[#This Row],[Q]]/SUMIF(C:C,PlanMasine[[#This Row],[RN]],B:B)*PlanMasine[[#This Row],[KPLQ]]),0)</f>
        <v>1</v>
      </c>
      <c r="P2385">
        <v>120870</v>
      </c>
      <c r="Q2385">
        <f>COUNTIF(PROMJENA!A:A,PlanMasine[[#This Row],[KPL]]&amp;"-"&amp;PlanMasine[[#This Row],[RN]])</f>
        <v>0</v>
      </c>
      <c r="R2385">
        <f>IFERROR(INDEX(REDOSLIJED!A:A,MATCH(PlanMasine[[#This Row],[KPL]],REDOSLIJED!B:B,0)),MAX(REDOSLIJED!A:A)+1)</f>
        <v>45</v>
      </c>
      <c r="S2385" s="9">
        <f>SUM($M$2:M2385)</f>
        <v>9.5440972222223142</v>
      </c>
      <c r="T2385" s="3">
        <f>PlanMasine[[#This Row],[Datum SAS]]-1</f>
        <v>45837</v>
      </c>
      <c r="U2385">
        <f>WEEKDAY(PlanMasine[[#This Row],[ZAVRŠETAK MAŠINSKE]],2)</f>
        <v>7</v>
      </c>
      <c r="V2385" s="3">
        <f>IF(WEEKDAY(PlanMasine[[#This Row],[Datum SAS]]-1,2)=7,PlanMasine[[#This Row],[Datum SAS]]-3,PlanMasine[[#This Row],[Datum SAS]]-1)</f>
        <v>45835</v>
      </c>
      <c r="W2385">
        <f>WEEKNUM(PlanMasine[[#This Row],[Column2]],1)</f>
        <v>26</v>
      </c>
    </row>
    <row r="2386" spans="1:23" x14ac:dyDescent="0.25">
      <c r="A2386">
        <v>1032403</v>
      </c>
      <c r="B2386">
        <v>1</v>
      </c>
      <c r="C2386">
        <v>1032368</v>
      </c>
      <c r="D2386" t="s">
        <v>1956</v>
      </c>
      <c r="E2386">
        <v>16</v>
      </c>
      <c r="F2386">
        <v>4</v>
      </c>
      <c r="G2386">
        <v>0</v>
      </c>
      <c r="H2386">
        <v>0</v>
      </c>
      <c r="I2386" t="s">
        <v>5</v>
      </c>
      <c r="J2386" t="s">
        <v>570</v>
      </c>
      <c r="K2386" t="s">
        <v>2311</v>
      </c>
      <c r="L2386" s="3">
        <v>45852</v>
      </c>
      <c r="M23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386" s="3">
        <v>45838</v>
      </c>
      <c r="O2386" s="5">
        <f>IFERROR((PlanMasine[[#This Row],[Norma]]/PlanMasine[[#This Row],[Q]])*(PlanMasine[[#This Row],[Q]]/SUMIF(C:C,PlanMasine[[#This Row],[RN]],B:B)*PlanMasine[[#This Row],[KPLQ]]),0)</f>
        <v>8</v>
      </c>
      <c r="P2386">
        <v>120848</v>
      </c>
      <c r="Q2386">
        <f>COUNTIF(PROMJENA!A:A,PlanMasine[[#This Row],[KPL]]&amp;"-"&amp;PlanMasine[[#This Row],[RN]])</f>
        <v>0</v>
      </c>
      <c r="R2386">
        <f>IFERROR(INDEX(REDOSLIJED!A:A,MATCH(PlanMasine[[#This Row],[KPL]],REDOSLIJED!B:B,0)),MAX(REDOSLIJED!A:A)+1)</f>
        <v>45</v>
      </c>
      <c r="S2386" s="9">
        <f>SUM($M$2:M2386)</f>
        <v>9.5496527777778706</v>
      </c>
      <c r="T2386" s="3">
        <f>PlanMasine[[#This Row],[Datum SAS]]-1</f>
        <v>45837</v>
      </c>
      <c r="U2386">
        <f>WEEKDAY(PlanMasine[[#This Row],[ZAVRŠETAK MAŠINSKE]],2)</f>
        <v>7</v>
      </c>
      <c r="V2386" s="3">
        <f>IF(WEEKDAY(PlanMasine[[#This Row],[Datum SAS]]-1,2)=7,PlanMasine[[#This Row],[Datum SAS]]-3,PlanMasine[[#This Row],[Datum SAS]]-1)</f>
        <v>45835</v>
      </c>
      <c r="W2386">
        <f>WEEKNUM(PlanMasine[[#This Row],[Column2]],1)</f>
        <v>26</v>
      </c>
    </row>
    <row r="2387" spans="1:23" x14ac:dyDescent="0.25">
      <c r="A2387">
        <v>1032403</v>
      </c>
      <c r="B2387">
        <v>1</v>
      </c>
      <c r="C2387">
        <v>1032370</v>
      </c>
      <c r="D2387" t="s">
        <v>1958</v>
      </c>
      <c r="E2387">
        <v>12</v>
      </c>
      <c r="F2387">
        <v>2</v>
      </c>
      <c r="G2387">
        <v>0</v>
      </c>
      <c r="H2387">
        <v>0</v>
      </c>
      <c r="I2387" t="s">
        <v>5</v>
      </c>
      <c r="J2387" t="s">
        <v>570</v>
      </c>
      <c r="K2387" t="s">
        <v>2311</v>
      </c>
      <c r="L2387" s="3">
        <v>45852</v>
      </c>
      <c r="M23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387" s="3">
        <v>45838</v>
      </c>
      <c r="O2387" s="5">
        <f>IFERROR((PlanMasine[[#This Row],[Norma]]/PlanMasine[[#This Row],[Q]])*(PlanMasine[[#This Row],[Q]]/SUMIF(C:C,PlanMasine[[#This Row],[RN]],B:B)*PlanMasine[[#This Row],[KPLQ]]),0)</f>
        <v>6</v>
      </c>
      <c r="P2387">
        <v>120850</v>
      </c>
      <c r="Q2387">
        <f>COUNTIF(PROMJENA!A:A,PlanMasine[[#This Row],[KPL]]&amp;"-"&amp;PlanMasine[[#This Row],[RN]])</f>
        <v>0</v>
      </c>
      <c r="R2387">
        <f>IFERROR(INDEX(REDOSLIJED!A:A,MATCH(PlanMasine[[#This Row],[KPL]],REDOSLIJED!B:B,0)),MAX(REDOSLIJED!A:A)+1)</f>
        <v>45</v>
      </c>
      <c r="S2387" s="9">
        <f>SUM($M$2:M2387)</f>
        <v>9.553819444444537</v>
      </c>
      <c r="T2387" s="3">
        <f>PlanMasine[[#This Row],[Datum SAS]]-1</f>
        <v>45837</v>
      </c>
      <c r="U2387">
        <f>WEEKDAY(PlanMasine[[#This Row],[ZAVRŠETAK MAŠINSKE]],2)</f>
        <v>7</v>
      </c>
      <c r="V2387" s="3">
        <f>IF(WEEKDAY(PlanMasine[[#This Row],[Datum SAS]]-1,2)=7,PlanMasine[[#This Row],[Datum SAS]]-3,PlanMasine[[#This Row],[Datum SAS]]-1)</f>
        <v>45835</v>
      </c>
      <c r="W2387">
        <f>WEEKNUM(PlanMasine[[#This Row],[Column2]],1)</f>
        <v>26</v>
      </c>
    </row>
    <row r="2388" spans="1:23" x14ac:dyDescent="0.25">
      <c r="A2388">
        <v>1032403</v>
      </c>
      <c r="B2388">
        <v>1</v>
      </c>
      <c r="C2388">
        <v>1032372</v>
      </c>
      <c r="D2388" t="s">
        <v>1959</v>
      </c>
      <c r="E2388">
        <v>4</v>
      </c>
      <c r="F2388">
        <v>2</v>
      </c>
      <c r="G2388">
        <v>0</v>
      </c>
      <c r="H2388">
        <v>0</v>
      </c>
      <c r="I2388" t="s">
        <v>5</v>
      </c>
      <c r="J2388" t="s">
        <v>570</v>
      </c>
      <c r="K2388" t="s">
        <v>2311</v>
      </c>
      <c r="L2388" s="3">
        <v>45852</v>
      </c>
      <c r="M23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88" s="3">
        <v>45838</v>
      </c>
      <c r="O2388" s="5">
        <f>IFERROR((PlanMasine[[#This Row],[Norma]]/PlanMasine[[#This Row],[Q]])*(PlanMasine[[#This Row],[Q]]/SUMIF(C:C,PlanMasine[[#This Row],[RN]],B:B)*PlanMasine[[#This Row],[KPLQ]]),0)</f>
        <v>2</v>
      </c>
      <c r="P2388">
        <v>120852</v>
      </c>
      <c r="Q2388">
        <f>COUNTIF(PROMJENA!A:A,PlanMasine[[#This Row],[KPL]]&amp;"-"&amp;PlanMasine[[#This Row],[RN]])</f>
        <v>0</v>
      </c>
      <c r="R2388">
        <f>IFERROR(INDEX(REDOSLIJED!A:A,MATCH(PlanMasine[[#This Row],[KPL]],REDOSLIJED!B:B,0)),MAX(REDOSLIJED!A:A)+1)</f>
        <v>45</v>
      </c>
      <c r="S2388" s="9">
        <f>SUM($M$2:M2388)</f>
        <v>9.5552083333334252</v>
      </c>
      <c r="T2388" s="3">
        <f>PlanMasine[[#This Row],[Datum SAS]]-1</f>
        <v>45837</v>
      </c>
      <c r="U2388">
        <f>WEEKDAY(PlanMasine[[#This Row],[ZAVRŠETAK MAŠINSKE]],2)</f>
        <v>7</v>
      </c>
      <c r="V2388" s="3">
        <f>IF(WEEKDAY(PlanMasine[[#This Row],[Datum SAS]]-1,2)=7,PlanMasine[[#This Row],[Datum SAS]]-3,PlanMasine[[#This Row],[Datum SAS]]-1)</f>
        <v>45835</v>
      </c>
      <c r="W2388">
        <f>WEEKNUM(PlanMasine[[#This Row],[Column2]],1)</f>
        <v>26</v>
      </c>
    </row>
    <row r="2389" spans="1:23" x14ac:dyDescent="0.25">
      <c r="A2389">
        <v>1032403</v>
      </c>
      <c r="B2389">
        <v>1</v>
      </c>
      <c r="C2389">
        <v>1032365</v>
      </c>
      <c r="D2389" t="s">
        <v>1951</v>
      </c>
      <c r="E2389">
        <v>24</v>
      </c>
      <c r="F2389">
        <v>2</v>
      </c>
      <c r="G2389">
        <v>0</v>
      </c>
      <c r="H2389">
        <v>0</v>
      </c>
      <c r="I2389" t="s">
        <v>5</v>
      </c>
      <c r="J2389" t="s">
        <v>570</v>
      </c>
      <c r="K2389" t="s">
        <v>2311</v>
      </c>
      <c r="L2389" s="3">
        <v>45852</v>
      </c>
      <c r="M23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389" s="3">
        <v>45838</v>
      </c>
      <c r="O2389" s="5">
        <f>IFERROR((PlanMasine[[#This Row],[Norma]]/PlanMasine[[#This Row],[Q]])*(PlanMasine[[#This Row],[Q]]/SUMIF(C:C,PlanMasine[[#This Row],[RN]],B:B)*PlanMasine[[#This Row],[KPLQ]]),0)</f>
        <v>12</v>
      </c>
      <c r="P2389">
        <v>120845</v>
      </c>
      <c r="Q2389">
        <f>COUNTIF(PROMJENA!A:A,PlanMasine[[#This Row],[KPL]]&amp;"-"&amp;PlanMasine[[#This Row],[RN]])</f>
        <v>0</v>
      </c>
      <c r="R2389">
        <f>IFERROR(INDEX(REDOSLIJED!A:A,MATCH(PlanMasine[[#This Row],[KPL]],REDOSLIJED!B:B,0)),MAX(REDOSLIJED!A:A)+1)</f>
        <v>45</v>
      </c>
      <c r="S2389" s="9">
        <f>SUM($M$2:M2389)</f>
        <v>9.5635416666667581</v>
      </c>
      <c r="T2389" s="3">
        <f>PlanMasine[[#This Row],[Datum SAS]]-1</f>
        <v>45837</v>
      </c>
      <c r="U2389">
        <f>WEEKDAY(PlanMasine[[#This Row],[ZAVRŠETAK MAŠINSKE]],2)</f>
        <v>7</v>
      </c>
      <c r="V2389" s="3">
        <f>IF(WEEKDAY(PlanMasine[[#This Row],[Datum SAS]]-1,2)=7,PlanMasine[[#This Row],[Datum SAS]]-3,PlanMasine[[#This Row],[Datum SAS]]-1)</f>
        <v>45835</v>
      </c>
      <c r="W2389">
        <f>WEEKNUM(PlanMasine[[#This Row],[Column2]],1)</f>
        <v>26</v>
      </c>
    </row>
    <row r="2390" spans="1:23" x14ac:dyDescent="0.25">
      <c r="A2390">
        <v>1032403</v>
      </c>
      <c r="B2390">
        <v>1</v>
      </c>
      <c r="C2390">
        <v>1032379</v>
      </c>
      <c r="D2390" t="s">
        <v>1950</v>
      </c>
      <c r="E2390">
        <v>8</v>
      </c>
      <c r="F2390">
        <v>2</v>
      </c>
      <c r="G2390">
        <v>0</v>
      </c>
      <c r="H2390">
        <v>0</v>
      </c>
      <c r="I2390" t="s">
        <v>5</v>
      </c>
      <c r="J2390" t="s">
        <v>570</v>
      </c>
      <c r="K2390" t="s">
        <v>2311</v>
      </c>
      <c r="L2390" s="3">
        <v>45852</v>
      </c>
      <c r="M23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390" s="3">
        <v>45838</v>
      </c>
      <c r="O2390" s="5">
        <f>IFERROR((PlanMasine[[#This Row],[Norma]]/PlanMasine[[#This Row],[Q]])*(PlanMasine[[#This Row],[Q]]/SUMIF(C:C,PlanMasine[[#This Row],[RN]],B:B)*PlanMasine[[#This Row],[KPLQ]]),0)</f>
        <v>4</v>
      </c>
      <c r="P2390">
        <v>120859</v>
      </c>
      <c r="Q2390">
        <f>COUNTIF(PROMJENA!A:A,PlanMasine[[#This Row],[KPL]]&amp;"-"&amp;PlanMasine[[#This Row],[RN]])</f>
        <v>0</v>
      </c>
      <c r="R2390">
        <f>IFERROR(INDEX(REDOSLIJED!A:A,MATCH(PlanMasine[[#This Row],[KPL]],REDOSLIJED!B:B,0)),MAX(REDOSLIJED!A:A)+1)</f>
        <v>45</v>
      </c>
      <c r="S2390" s="9">
        <f>SUM($M$2:M2390)</f>
        <v>9.5663194444445363</v>
      </c>
      <c r="T2390" s="3">
        <f>PlanMasine[[#This Row],[Datum SAS]]-1</f>
        <v>45837</v>
      </c>
      <c r="U2390">
        <f>WEEKDAY(PlanMasine[[#This Row],[ZAVRŠETAK MAŠINSKE]],2)</f>
        <v>7</v>
      </c>
      <c r="V2390" s="3">
        <f>IF(WEEKDAY(PlanMasine[[#This Row],[Datum SAS]]-1,2)=7,PlanMasine[[#This Row],[Datum SAS]]-3,PlanMasine[[#This Row],[Datum SAS]]-1)</f>
        <v>45835</v>
      </c>
      <c r="W2390">
        <f>WEEKNUM(PlanMasine[[#This Row],[Column2]],1)</f>
        <v>26</v>
      </c>
    </row>
    <row r="2391" spans="1:23" x14ac:dyDescent="0.25">
      <c r="A2391">
        <v>1032403</v>
      </c>
      <c r="B2391">
        <v>1</v>
      </c>
      <c r="C2391">
        <v>1032380</v>
      </c>
      <c r="D2391" t="s">
        <v>1952</v>
      </c>
      <c r="E2391">
        <v>12</v>
      </c>
      <c r="F2391">
        <v>2</v>
      </c>
      <c r="G2391">
        <v>0</v>
      </c>
      <c r="H2391">
        <v>0</v>
      </c>
      <c r="I2391" t="s">
        <v>5</v>
      </c>
      <c r="J2391" t="s">
        <v>570</v>
      </c>
      <c r="K2391" t="s">
        <v>2311</v>
      </c>
      <c r="L2391" s="3">
        <v>45852</v>
      </c>
      <c r="M23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391" s="3">
        <v>45838</v>
      </c>
      <c r="O2391" s="5">
        <f>IFERROR((PlanMasine[[#This Row],[Norma]]/PlanMasine[[#This Row],[Q]])*(PlanMasine[[#This Row],[Q]]/SUMIF(C:C,PlanMasine[[#This Row],[RN]],B:B)*PlanMasine[[#This Row],[KPLQ]]),0)</f>
        <v>6</v>
      </c>
      <c r="P2391">
        <v>120860</v>
      </c>
      <c r="Q2391">
        <f>COUNTIF(PROMJENA!A:A,PlanMasine[[#This Row],[KPL]]&amp;"-"&amp;PlanMasine[[#This Row],[RN]])</f>
        <v>0</v>
      </c>
      <c r="R2391">
        <f>IFERROR(INDEX(REDOSLIJED!A:A,MATCH(PlanMasine[[#This Row],[KPL]],REDOSLIJED!B:B,0)),MAX(REDOSLIJED!A:A)+1)</f>
        <v>45</v>
      </c>
      <c r="S2391" s="9">
        <f>SUM($M$2:M2391)</f>
        <v>9.5704861111112027</v>
      </c>
      <c r="T2391" s="3">
        <f>PlanMasine[[#This Row],[Datum SAS]]-1</f>
        <v>45837</v>
      </c>
      <c r="U2391">
        <f>WEEKDAY(PlanMasine[[#This Row],[ZAVRŠETAK MAŠINSKE]],2)</f>
        <v>7</v>
      </c>
      <c r="V2391" s="3">
        <f>IF(WEEKDAY(PlanMasine[[#This Row],[Datum SAS]]-1,2)=7,PlanMasine[[#This Row],[Datum SAS]]-3,PlanMasine[[#This Row],[Datum SAS]]-1)</f>
        <v>45835</v>
      </c>
      <c r="W2391">
        <f>WEEKNUM(PlanMasine[[#This Row],[Column2]],1)</f>
        <v>26</v>
      </c>
    </row>
    <row r="2392" spans="1:23" x14ac:dyDescent="0.25">
      <c r="A2392">
        <v>1032403</v>
      </c>
      <c r="B2392">
        <v>1</v>
      </c>
      <c r="C2392">
        <v>1032378</v>
      </c>
      <c r="D2392" t="s">
        <v>1962</v>
      </c>
      <c r="E2392">
        <v>8</v>
      </c>
      <c r="F2392">
        <v>4</v>
      </c>
      <c r="G2392">
        <v>0</v>
      </c>
      <c r="H2392">
        <v>0</v>
      </c>
      <c r="I2392" t="s">
        <v>5</v>
      </c>
      <c r="J2392" t="s">
        <v>570</v>
      </c>
      <c r="K2392" t="s">
        <v>2311</v>
      </c>
      <c r="L2392" s="3">
        <v>45852</v>
      </c>
      <c r="M23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392" s="3">
        <v>45838</v>
      </c>
      <c r="O2392" s="5">
        <f>IFERROR((PlanMasine[[#This Row],[Norma]]/PlanMasine[[#This Row],[Q]])*(PlanMasine[[#This Row],[Q]]/SUMIF(C:C,PlanMasine[[#This Row],[RN]],B:B)*PlanMasine[[#This Row],[KPLQ]]),0)</f>
        <v>4</v>
      </c>
      <c r="P2392">
        <v>120858</v>
      </c>
      <c r="Q2392">
        <f>COUNTIF(PROMJENA!A:A,PlanMasine[[#This Row],[KPL]]&amp;"-"&amp;PlanMasine[[#This Row],[RN]])</f>
        <v>0</v>
      </c>
      <c r="R2392">
        <f>IFERROR(INDEX(REDOSLIJED!A:A,MATCH(PlanMasine[[#This Row],[KPL]],REDOSLIJED!B:B,0)),MAX(REDOSLIJED!A:A)+1)</f>
        <v>45</v>
      </c>
      <c r="S2392" s="9">
        <f>SUM($M$2:M2392)</f>
        <v>9.5732638888889809</v>
      </c>
      <c r="T2392" s="3">
        <f>PlanMasine[[#This Row],[Datum SAS]]-1</f>
        <v>45837</v>
      </c>
      <c r="U2392">
        <f>WEEKDAY(PlanMasine[[#This Row],[ZAVRŠETAK MAŠINSKE]],2)</f>
        <v>7</v>
      </c>
      <c r="V2392" s="3">
        <f>IF(WEEKDAY(PlanMasine[[#This Row],[Datum SAS]]-1,2)=7,PlanMasine[[#This Row],[Datum SAS]]-3,PlanMasine[[#This Row],[Datum SAS]]-1)</f>
        <v>45835</v>
      </c>
      <c r="W2392">
        <f>WEEKNUM(PlanMasine[[#This Row],[Column2]],1)</f>
        <v>26</v>
      </c>
    </row>
    <row r="2393" spans="1:23" x14ac:dyDescent="0.25">
      <c r="A2393">
        <v>1032403</v>
      </c>
      <c r="B2393">
        <v>1</v>
      </c>
      <c r="C2393">
        <v>1032388</v>
      </c>
      <c r="D2393" t="s">
        <v>1954</v>
      </c>
      <c r="E2393">
        <v>16</v>
      </c>
      <c r="F2393">
        <v>4</v>
      </c>
      <c r="G2393">
        <v>0</v>
      </c>
      <c r="H2393">
        <v>0</v>
      </c>
      <c r="I2393" t="s">
        <v>5</v>
      </c>
      <c r="J2393" t="s">
        <v>570</v>
      </c>
      <c r="K2393" t="s">
        <v>2311</v>
      </c>
      <c r="L2393" s="3">
        <v>45852</v>
      </c>
      <c r="M23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393" s="3">
        <v>45838</v>
      </c>
      <c r="O2393" s="5">
        <f>IFERROR((PlanMasine[[#This Row],[Norma]]/PlanMasine[[#This Row],[Q]])*(PlanMasine[[#This Row],[Q]]/SUMIF(C:C,PlanMasine[[#This Row],[RN]],B:B)*PlanMasine[[#This Row],[KPLQ]]),0)</f>
        <v>8</v>
      </c>
      <c r="P2393">
        <v>120868</v>
      </c>
      <c r="Q2393">
        <f>COUNTIF(PROMJENA!A:A,PlanMasine[[#This Row],[KPL]]&amp;"-"&amp;PlanMasine[[#This Row],[RN]])</f>
        <v>0</v>
      </c>
      <c r="R2393">
        <f>IFERROR(INDEX(REDOSLIJED!A:A,MATCH(PlanMasine[[#This Row],[KPL]],REDOSLIJED!B:B,0)),MAX(REDOSLIJED!A:A)+1)</f>
        <v>45</v>
      </c>
      <c r="S2393" s="9">
        <f>SUM($M$2:M2393)</f>
        <v>9.5788194444445374</v>
      </c>
      <c r="T2393" s="3">
        <f>PlanMasine[[#This Row],[Datum SAS]]-1</f>
        <v>45837</v>
      </c>
      <c r="U2393">
        <f>WEEKDAY(PlanMasine[[#This Row],[ZAVRŠETAK MAŠINSKE]],2)</f>
        <v>7</v>
      </c>
      <c r="V2393" s="3">
        <f>IF(WEEKDAY(PlanMasine[[#This Row],[Datum SAS]]-1,2)=7,PlanMasine[[#This Row],[Datum SAS]]-3,PlanMasine[[#This Row],[Datum SAS]]-1)</f>
        <v>45835</v>
      </c>
      <c r="W2393">
        <f>WEEKNUM(PlanMasine[[#This Row],[Column2]],1)</f>
        <v>26</v>
      </c>
    </row>
    <row r="2394" spans="1:23" x14ac:dyDescent="0.25">
      <c r="A2394">
        <v>1032403</v>
      </c>
      <c r="B2394">
        <v>1</v>
      </c>
      <c r="C2394">
        <v>1032371</v>
      </c>
      <c r="D2394" t="s">
        <v>1947</v>
      </c>
      <c r="E2394">
        <v>12</v>
      </c>
      <c r="F2394">
        <v>2</v>
      </c>
      <c r="G2394">
        <v>0</v>
      </c>
      <c r="H2394">
        <v>0</v>
      </c>
      <c r="I2394" t="s">
        <v>5</v>
      </c>
      <c r="J2394" t="s">
        <v>570</v>
      </c>
      <c r="K2394" t="s">
        <v>2311</v>
      </c>
      <c r="L2394" s="3">
        <v>45852</v>
      </c>
      <c r="M23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394" s="3">
        <v>45838</v>
      </c>
      <c r="O2394" s="5">
        <f>IFERROR((PlanMasine[[#This Row],[Norma]]/PlanMasine[[#This Row],[Q]])*(PlanMasine[[#This Row],[Q]]/SUMIF(C:C,PlanMasine[[#This Row],[RN]],B:B)*PlanMasine[[#This Row],[KPLQ]]),0)</f>
        <v>6</v>
      </c>
      <c r="P2394">
        <v>120851</v>
      </c>
      <c r="Q2394">
        <f>COUNTIF(PROMJENA!A:A,PlanMasine[[#This Row],[KPL]]&amp;"-"&amp;PlanMasine[[#This Row],[RN]])</f>
        <v>0</v>
      </c>
      <c r="R2394">
        <f>IFERROR(INDEX(REDOSLIJED!A:A,MATCH(PlanMasine[[#This Row],[KPL]],REDOSLIJED!B:B,0)),MAX(REDOSLIJED!A:A)+1)</f>
        <v>45</v>
      </c>
      <c r="S2394" s="9">
        <f>SUM($M$2:M2394)</f>
        <v>9.5829861111112038</v>
      </c>
      <c r="T2394" s="3">
        <f>PlanMasine[[#This Row],[Datum SAS]]-1</f>
        <v>45837</v>
      </c>
      <c r="U2394">
        <f>WEEKDAY(PlanMasine[[#This Row],[ZAVRŠETAK MAŠINSKE]],2)</f>
        <v>7</v>
      </c>
      <c r="V2394" s="3">
        <f>IF(WEEKDAY(PlanMasine[[#This Row],[Datum SAS]]-1,2)=7,PlanMasine[[#This Row],[Datum SAS]]-3,PlanMasine[[#This Row],[Datum SAS]]-1)</f>
        <v>45835</v>
      </c>
      <c r="W2394">
        <f>WEEKNUM(PlanMasine[[#This Row],[Column2]],1)</f>
        <v>26</v>
      </c>
    </row>
    <row r="2395" spans="1:23" x14ac:dyDescent="0.25">
      <c r="A2395">
        <v>1032403</v>
      </c>
      <c r="B2395">
        <v>1</v>
      </c>
      <c r="C2395">
        <v>1032364</v>
      </c>
      <c r="D2395" t="s">
        <v>1948</v>
      </c>
      <c r="E2395">
        <v>24</v>
      </c>
      <c r="F2395">
        <v>2</v>
      </c>
      <c r="G2395">
        <v>0</v>
      </c>
      <c r="H2395">
        <v>0</v>
      </c>
      <c r="I2395" t="s">
        <v>5</v>
      </c>
      <c r="J2395" t="s">
        <v>570</v>
      </c>
      <c r="K2395" t="s">
        <v>2311</v>
      </c>
      <c r="L2395" s="3">
        <v>45852</v>
      </c>
      <c r="M23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395" s="3">
        <v>45838</v>
      </c>
      <c r="O2395" s="5">
        <f>IFERROR((PlanMasine[[#This Row],[Norma]]/PlanMasine[[#This Row],[Q]])*(PlanMasine[[#This Row],[Q]]/SUMIF(C:C,PlanMasine[[#This Row],[RN]],B:B)*PlanMasine[[#This Row],[KPLQ]]),0)</f>
        <v>12</v>
      </c>
      <c r="P2395">
        <v>120844</v>
      </c>
      <c r="Q2395">
        <f>COUNTIF(PROMJENA!A:A,PlanMasine[[#This Row],[KPL]]&amp;"-"&amp;PlanMasine[[#This Row],[RN]])</f>
        <v>0</v>
      </c>
      <c r="R2395">
        <f>IFERROR(INDEX(REDOSLIJED!A:A,MATCH(PlanMasine[[#This Row],[KPL]],REDOSLIJED!B:B,0)),MAX(REDOSLIJED!A:A)+1)</f>
        <v>45</v>
      </c>
      <c r="S2395" s="9">
        <f>SUM($M$2:M2395)</f>
        <v>9.5913194444445367</v>
      </c>
      <c r="T2395" s="3">
        <f>PlanMasine[[#This Row],[Datum SAS]]-1</f>
        <v>45837</v>
      </c>
      <c r="U2395">
        <f>WEEKDAY(PlanMasine[[#This Row],[ZAVRŠETAK MAŠINSKE]],2)</f>
        <v>7</v>
      </c>
      <c r="V2395" s="3">
        <f>IF(WEEKDAY(PlanMasine[[#This Row],[Datum SAS]]-1,2)=7,PlanMasine[[#This Row],[Datum SAS]]-3,PlanMasine[[#This Row],[Datum SAS]]-1)</f>
        <v>45835</v>
      </c>
      <c r="W2395">
        <f>WEEKNUM(PlanMasine[[#This Row],[Column2]],1)</f>
        <v>26</v>
      </c>
    </row>
    <row r="2396" spans="1:23" x14ac:dyDescent="0.25">
      <c r="A2396">
        <v>1032403</v>
      </c>
      <c r="B2396">
        <v>1</v>
      </c>
      <c r="C2396">
        <v>1032363</v>
      </c>
      <c r="D2396" t="s">
        <v>1949</v>
      </c>
      <c r="E2396">
        <v>30</v>
      </c>
      <c r="F2396">
        <v>2</v>
      </c>
      <c r="G2396">
        <v>0</v>
      </c>
      <c r="H2396">
        <v>0</v>
      </c>
      <c r="I2396" t="s">
        <v>5</v>
      </c>
      <c r="J2396" t="s">
        <v>570</v>
      </c>
      <c r="K2396" t="s">
        <v>2311</v>
      </c>
      <c r="L2396" s="3">
        <v>45852</v>
      </c>
      <c r="M23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96" s="3">
        <v>45838</v>
      </c>
      <c r="O2396" s="5">
        <f>IFERROR((PlanMasine[[#This Row],[Norma]]/PlanMasine[[#This Row],[Q]])*(PlanMasine[[#This Row],[Q]]/SUMIF(C:C,PlanMasine[[#This Row],[RN]],B:B)*PlanMasine[[#This Row],[KPLQ]]),0)</f>
        <v>15</v>
      </c>
      <c r="P2396">
        <v>120843</v>
      </c>
      <c r="Q2396">
        <f>COUNTIF(PROMJENA!A:A,PlanMasine[[#This Row],[KPL]]&amp;"-"&amp;PlanMasine[[#This Row],[RN]])</f>
        <v>0</v>
      </c>
      <c r="R2396">
        <f>IFERROR(INDEX(REDOSLIJED!A:A,MATCH(PlanMasine[[#This Row],[KPL]],REDOSLIJED!B:B,0)),MAX(REDOSLIJED!A:A)+1)</f>
        <v>45</v>
      </c>
      <c r="S2396" s="9">
        <f>SUM($M$2:M2396)</f>
        <v>9.6017361111112027</v>
      </c>
      <c r="T2396" s="3">
        <f>PlanMasine[[#This Row],[Datum SAS]]-1</f>
        <v>45837</v>
      </c>
      <c r="U2396">
        <f>WEEKDAY(PlanMasine[[#This Row],[ZAVRŠETAK MAŠINSKE]],2)</f>
        <v>7</v>
      </c>
      <c r="V2396" s="3">
        <f>IF(WEEKDAY(PlanMasine[[#This Row],[Datum SAS]]-1,2)=7,PlanMasine[[#This Row],[Datum SAS]]-3,PlanMasine[[#This Row],[Datum SAS]]-1)</f>
        <v>45835</v>
      </c>
      <c r="W2396">
        <f>WEEKNUM(PlanMasine[[#This Row],[Column2]],1)</f>
        <v>26</v>
      </c>
    </row>
    <row r="2397" spans="1:23" x14ac:dyDescent="0.25">
      <c r="A2397">
        <v>1032403</v>
      </c>
      <c r="B2397">
        <v>1</v>
      </c>
      <c r="C2397">
        <v>1032369</v>
      </c>
      <c r="D2397" t="s">
        <v>1946</v>
      </c>
      <c r="E2397">
        <v>24</v>
      </c>
      <c r="F2397">
        <v>2</v>
      </c>
      <c r="G2397">
        <v>0</v>
      </c>
      <c r="H2397">
        <v>0</v>
      </c>
      <c r="I2397" t="s">
        <v>5</v>
      </c>
      <c r="J2397" t="s">
        <v>570</v>
      </c>
      <c r="K2397" t="s">
        <v>2311</v>
      </c>
      <c r="L2397" s="3">
        <v>45852</v>
      </c>
      <c r="M23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397" s="3">
        <v>45838</v>
      </c>
      <c r="O2397" s="5">
        <f>IFERROR((PlanMasine[[#This Row],[Norma]]/PlanMasine[[#This Row],[Q]])*(PlanMasine[[#This Row],[Q]]/SUMIF(C:C,PlanMasine[[#This Row],[RN]],B:B)*PlanMasine[[#This Row],[KPLQ]]),0)</f>
        <v>12</v>
      </c>
      <c r="P2397">
        <v>120849</v>
      </c>
      <c r="Q2397">
        <f>COUNTIF(PROMJENA!A:A,PlanMasine[[#This Row],[KPL]]&amp;"-"&amp;PlanMasine[[#This Row],[RN]])</f>
        <v>0</v>
      </c>
      <c r="R2397">
        <f>IFERROR(INDEX(REDOSLIJED!A:A,MATCH(PlanMasine[[#This Row],[KPL]],REDOSLIJED!B:B,0)),MAX(REDOSLIJED!A:A)+1)</f>
        <v>45</v>
      </c>
      <c r="S2397" s="9">
        <f>SUM($M$2:M2397)</f>
        <v>9.6100694444445356</v>
      </c>
      <c r="T2397" s="3">
        <f>PlanMasine[[#This Row],[Datum SAS]]-1</f>
        <v>45837</v>
      </c>
      <c r="U2397">
        <f>WEEKDAY(PlanMasine[[#This Row],[ZAVRŠETAK MAŠINSKE]],2)</f>
        <v>7</v>
      </c>
      <c r="V2397" s="3">
        <f>IF(WEEKDAY(PlanMasine[[#This Row],[Datum SAS]]-1,2)=7,PlanMasine[[#This Row],[Datum SAS]]-3,PlanMasine[[#This Row],[Datum SAS]]-1)</f>
        <v>45835</v>
      </c>
      <c r="W2397">
        <f>WEEKNUM(PlanMasine[[#This Row],[Column2]],1)</f>
        <v>26</v>
      </c>
    </row>
    <row r="2398" spans="1:23" x14ac:dyDescent="0.25">
      <c r="A2398">
        <v>1032403</v>
      </c>
      <c r="B2398">
        <v>1</v>
      </c>
      <c r="C2398">
        <v>1032373</v>
      </c>
      <c r="D2398" t="s">
        <v>1955</v>
      </c>
      <c r="E2398">
        <v>12</v>
      </c>
      <c r="F2398">
        <v>2</v>
      </c>
      <c r="G2398">
        <v>0</v>
      </c>
      <c r="H2398">
        <v>0</v>
      </c>
      <c r="I2398" t="s">
        <v>5</v>
      </c>
      <c r="J2398" t="s">
        <v>570</v>
      </c>
      <c r="K2398" t="s">
        <v>2311</v>
      </c>
      <c r="L2398" s="3">
        <v>45852</v>
      </c>
      <c r="M23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398" s="3">
        <v>45838</v>
      </c>
      <c r="O2398" s="5">
        <f>IFERROR((PlanMasine[[#This Row],[Norma]]/PlanMasine[[#This Row],[Q]])*(PlanMasine[[#This Row],[Q]]/SUMIF(C:C,PlanMasine[[#This Row],[RN]],B:B)*PlanMasine[[#This Row],[KPLQ]]),0)</f>
        <v>6</v>
      </c>
      <c r="P2398">
        <v>120853</v>
      </c>
      <c r="Q2398">
        <f>COUNTIF(PROMJENA!A:A,PlanMasine[[#This Row],[KPL]]&amp;"-"&amp;PlanMasine[[#This Row],[RN]])</f>
        <v>0</v>
      </c>
      <c r="R2398">
        <f>IFERROR(INDEX(REDOSLIJED!A:A,MATCH(PlanMasine[[#This Row],[KPL]],REDOSLIJED!B:B,0)),MAX(REDOSLIJED!A:A)+1)</f>
        <v>45</v>
      </c>
      <c r="S2398" s="9">
        <f>SUM($M$2:M2398)</f>
        <v>9.614236111111202</v>
      </c>
      <c r="T2398" s="3">
        <f>PlanMasine[[#This Row],[Datum SAS]]-1</f>
        <v>45837</v>
      </c>
      <c r="U2398">
        <f>WEEKDAY(PlanMasine[[#This Row],[ZAVRŠETAK MAŠINSKE]],2)</f>
        <v>7</v>
      </c>
      <c r="V2398" s="3">
        <f>IF(WEEKDAY(PlanMasine[[#This Row],[Datum SAS]]-1,2)=7,PlanMasine[[#This Row],[Datum SAS]]-3,PlanMasine[[#This Row],[Datum SAS]]-1)</f>
        <v>45835</v>
      </c>
      <c r="W2398">
        <f>WEEKNUM(PlanMasine[[#This Row],[Column2]],1)</f>
        <v>26</v>
      </c>
    </row>
    <row r="2399" spans="1:23" x14ac:dyDescent="0.25">
      <c r="A2399">
        <v>1032404</v>
      </c>
      <c r="B2399">
        <v>1</v>
      </c>
      <c r="C2399">
        <v>1032392</v>
      </c>
      <c r="D2399" t="s">
        <v>1957</v>
      </c>
      <c r="E2399">
        <v>4</v>
      </c>
      <c r="F2399">
        <v>2</v>
      </c>
      <c r="G2399">
        <v>0</v>
      </c>
      <c r="H2399">
        <v>0</v>
      </c>
      <c r="I2399" t="s">
        <v>5</v>
      </c>
      <c r="J2399" t="s">
        <v>570</v>
      </c>
      <c r="K2399" t="s">
        <v>2311</v>
      </c>
      <c r="L2399" s="3">
        <v>45852</v>
      </c>
      <c r="M23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399" s="3">
        <v>45838</v>
      </c>
      <c r="O2399" s="5">
        <f>IFERROR((PlanMasine[[#This Row],[Norma]]/PlanMasine[[#This Row],[Q]])*(PlanMasine[[#This Row],[Q]]/SUMIF(C:C,PlanMasine[[#This Row],[RN]],B:B)*PlanMasine[[#This Row],[KPLQ]]),0)</f>
        <v>2</v>
      </c>
      <c r="P2399">
        <v>120872</v>
      </c>
      <c r="Q2399">
        <f>COUNTIF(PROMJENA!A:A,PlanMasine[[#This Row],[KPL]]&amp;"-"&amp;PlanMasine[[#This Row],[RN]])</f>
        <v>0</v>
      </c>
      <c r="R2399">
        <f>IFERROR(INDEX(REDOSLIJED!A:A,MATCH(PlanMasine[[#This Row],[KPL]],REDOSLIJED!B:B,0)),MAX(REDOSLIJED!A:A)+1)</f>
        <v>45</v>
      </c>
      <c r="S2399" s="9">
        <f>SUM($M$2:M2399)</f>
        <v>9.6156250000000902</v>
      </c>
      <c r="T2399" s="3">
        <f>PlanMasine[[#This Row],[Datum SAS]]-1</f>
        <v>45837</v>
      </c>
      <c r="U2399">
        <f>WEEKDAY(PlanMasine[[#This Row],[ZAVRŠETAK MAŠINSKE]],2)</f>
        <v>7</v>
      </c>
      <c r="V2399" s="3">
        <f>IF(WEEKDAY(PlanMasine[[#This Row],[Datum SAS]]-1,2)=7,PlanMasine[[#This Row],[Datum SAS]]-3,PlanMasine[[#This Row],[Datum SAS]]-1)</f>
        <v>45835</v>
      </c>
      <c r="W2399">
        <f>WEEKNUM(PlanMasine[[#This Row],[Column2]],1)</f>
        <v>26</v>
      </c>
    </row>
    <row r="2400" spans="1:23" x14ac:dyDescent="0.25">
      <c r="A2400">
        <v>1032404</v>
      </c>
      <c r="B2400">
        <v>1</v>
      </c>
      <c r="C2400">
        <v>1032370</v>
      </c>
      <c r="D2400" t="s">
        <v>1958</v>
      </c>
      <c r="E2400">
        <v>12</v>
      </c>
      <c r="F2400">
        <v>2</v>
      </c>
      <c r="G2400">
        <v>0</v>
      </c>
      <c r="H2400">
        <v>0</v>
      </c>
      <c r="I2400" t="s">
        <v>5</v>
      </c>
      <c r="J2400" t="s">
        <v>570</v>
      </c>
      <c r="K2400" t="s">
        <v>2311</v>
      </c>
      <c r="L2400" s="3">
        <v>45852</v>
      </c>
      <c r="M24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00" s="3">
        <v>45838</v>
      </c>
      <c r="O2400" s="5">
        <f>IFERROR((PlanMasine[[#This Row],[Norma]]/PlanMasine[[#This Row],[Q]])*(PlanMasine[[#This Row],[Q]]/SUMIF(C:C,PlanMasine[[#This Row],[RN]],B:B)*PlanMasine[[#This Row],[KPLQ]]),0)</f>
        <v>6</v>
      </c>
      <c r="P2400">
        <v>120850</v>
      </c>
      <c r="Q2400">
        <f>COUNTIF(PROMJENA!A:A,PlanMasine[[#This Row],[KPL]]&amp;"-"&amp;PlanMasine[[#This Row],[RN]])</f>
        <v>0</v>
      </c>
      <c r="R2400">
        <f>IFERROR(INDEX(REDOSLIJED!A:A,MATCH(PlanMasine[[#This Row],[KPL]],REDOSLIJED!B:B,0)),MAX(REDOSLIJED!A:A)+1)</f>
        <v>45</v>
      </c>
      <c r="S2400" s="9">
        <f>SUM($M$2:M2400)</f>
        <v>9.6197916666667567</v>
      </c>
      <c r="T2400" s="3">
        <f>PlanMasine[[#This Row],[Datum SAS]]-1</f>
        <v>45837</v>
      </c>
      <c r="U2400">
        <f>WEEKDAY(PlanMasine[[#This Row],[ZAVRŠETAK MAŠINSKE]],2)</f>
        <v>7</v>
      </c>
      <c r="V2400" s="3">
        <f>IF(WEEKDAY(PlanMasine[[#This Row],[Datum SAS]]-1,2)=7,PlanMasine[[#This Row],[Datum SAS]]-3,PlanMasine[[#This Row],[Datum SAS]]-1)</f>
        <v>45835</v>
      </c>
      <c r="W2400">
        <f>WEEKNUM(PlanMasine[[#This Row],[Column2]],1)</f>
        <v>26</v>
      </c>
    </row>
    <row r="2401" spans="1:23" x14ac:dyDescent="0.25">
      <c r="A2401">
        <v>1032404</v>
      </c>
      <c r="B2401">
        <v>1</v>
      </c>
      <c r="C2401">
        <v>1032371</v>
      </c>
      <c r="D2401" t="s">
        <v>1947</v>
      </c>
      <c r="E2401">
        <v>12</v>
      </c>
      <c r="F2401">
        <v>2</v>
      </c>
      <c r="G2401">
        <v>0</v>
      </c>
      <c r="H2401">
        <v>0</v>
      </c>
      <c r="I2401" t="s">
        <v>5</v>
      </c>
      <c r="J2401" t="s">
        <v>570</v>
      </c>
      <c r="K2401" t="s">
        <v>2311</v>
      </c>
      <c r="L2401" s="3">
        <v>45852</v>
      </c>
      <c r="M24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01" s="3">
        <v>45838</v>
      </c>
      <c r="O2401" s="5">
        <f>IFERROR((PlanMasine[[#This Row],[Norma]]/PlanMasine[[#This Row],[Q]])*(PlanMasine[[#This Row],[Q]]/SUMIF(C:C,PlanMasine[[#This Row],[RN]],B:B)*PlanMasine[[#This Row],[KPLQ]]),0)</f>
        <v>6</v>
      </c>
      <c r="P2401">
        <v>120851</v>
      </c>
      <c r="Q2401">
        <f>COUNTIF(PROMJENA!A:A,PlanMasine[[#This Row],[KPL]]&amp;"-"&amp;PlanMasine[[#This Row],[RN]])</f>
        <v>0</v>
      </c>
      <c r="R2401">
        <f>IFERROR(INDEX(REDOSLIJED!A:A,MATCH(PlanMasine[[#This Row],[KPL]],REDOSLIJED!B:B,0)),MAX(REDOSLIJED!A:A)+1)</f>
        <v>45</v>
      </c>
      <c r="S2401" s="9">
        <f>SUM($M$2:M2401)</f>
        <v>9.6239583333334231</v>
      </c>
      <c r="T2401" s="3">
        <f>PlanMasine[[#This Row],[Datum SAS]]-1</f>
        <v>45837</v>
      </c>
      <c r="U2401">
        <f>WEEKDAY(PlanMasine[[#This Row],[ZAVRŠETAK MAŠINSKE]],2)</f>
        <v>7</v>
      </c>
      <c r="V2401" s="3">
        <f>IF(WEEKDAY(PlanMasine[[#This Row],[Datum SAS]]-1,2)=7,PlanMasine[[#This Row],[Datum SAS]]-3,PlanMasine[[#This Row],[Datum SAS]]-1)</f>
        <v>45835</v>
      </c>
      <c r="W2401">
        <f>WEEKNUM(PlanMasine[[#This Row],[Column2]],1)</f>
        <v>26</v>
      </c>
    </row>
    <row r="2402" spans="1:23" x14ac:dyDescent="0.25">
      <c r="A2402">
        <v>1032404</v>
      </c>
      <c r="B2402">
        <v>1</v>
      </c>
      <c r="C2402">
        <v>1032369</v>
      </c>
      <c r="D2402" t="s">
        <v>1946</v>
      </c>
      <c r="E2402">
        <v>24</v>
      </c>
      <c r="F2402">
        <v>2</v>
      </c>
      <c r="G2402">
        <v>0</v>
      </c>
      <c r="H2402">
        <v>0</v>
      </c>
      <c r="I2402" t="s">
        <v>5</v>
      </c>
      <c r="J2402" t="s">
        <v>570</v>
      </c>
      <c r="K2402" t="s">
        <v>2311</v>
      </c>
      <c r="L2402" s="3">
        <v>45852</v>
      </c>
      <c r="M24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402" s="3">
        <v>45838</v>
      </c>
      <c r="O2402" s="5">
        <f>IFERROR((PlanMasine[[#This Row],[Norma]]/PlanMasine[[#This Row],[Q]])*(PlanMasine[[#This Row],[Q]]/SUMIF(C:C,PlanMasine[[#This Row],[RN]],B:B)*PlanMasine[[#This Row],[KPLQ]]),0)</f>
        <v>12</v>
      </c>
      <c r="P2402">
        <v>120849</v>
      </c>
      <c r="Q2402">
        <f>COUNTIF(PROMJENA!A:A,PlanMasine[[#This Row],[KPL]]&amp;"-"&amp;PlanMasine[[#This Row],[RN]])</f>
        <v>0</v>
      </c>
      <c r="R2402">
        <f>IFERROR(INDEX(REDOSLIJED!A:A,MATCH(PlanMasine[[#This Row],[KPL]],REDOSLIJED!B:B,0)),MAX(REDOSLIJED!A:A)+1)</f>
        <v>45</v>
      </c>
      <c r="S2402" s="9">
        <f>SUM($M$2:M2402)</f>
        <v>9.632291666666756</v>
      </c>
      <c r="T2402" s="3">
        <f>PlanMasine[[#This Row],[Datum SAS]]-1</f>
        <v>45837</v>
      </c>
      <c r="U2402">
        <f>WEEKDAY(PlanMasine[[#This Row],[ZAVRŠETAK MAŠINSKE]],2)</f>
        <v>7</v>
      </c>
      <c r="V2402" s="3">
        <f>IF(WEEKDAY(PlanMasine[[#This Row],[Datum SAS]]-1,2)=7,PlanMasine[[#This Row],[Datum SAS]]-3,PlanMasine[[#This Row],[Datum SAS]]-1)</f>
        <v>45835</v>
      </c>
      <c r="W2402">
        <f>WEEKNUM(PlanMasine[[#This Row],[Column2]],1)</f>
        <v>26</v>
      </c>
    </row>
    <row r="2403" spans="1:23" x14ac:dyDescent="0.25">
      <c r="A2403">
        <v>1032404</v>
      </c>
      <c r="B2403">
        <v>1</v>
      </c>
      <c r="C2403">
        <v>1032400</v>
      </c>
      <c r="D2403" t="s">
        <v>1976</v>
      </c>
      <c r="E2403">
        <v>2</v>
      </c>
      <c r="F2403">
        <v>2</v>
      </c>
      <c r="G2403">
        <v>0</v>
      </c>
      <c r="H2403">
        <v>0</v>
      </c>
      <c r="I2403" t="s">
        <v>5</v>
      </c>
      <c r="J2403" t="s">
        <v>570</v>
      </c>
      <c r="K2403" t="s">
        <v>2311</v>
      </c>
      <c r="L2403" s="3">
        <v>45852</v>
      </c>
      <c r="M24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403" s="3">
        <v>45838</v>
      </c>
      <c r="O2403" s="5">
        <f>IFERROR((PlanMasine[[#This Row],[Norma]]/PlanMasine[[#This Row],[Q]])*(PlanMasine[[#This Row],[Q]]/SUMIF(C:C,PlanMasine[[#This Row],[RN]],B:B)*PlanMasine[[#This Row],[KPLQ]]),0)</f>
        <v>1</v>
      </c>
      <c r="P2403">
        <v>120880</v>
      </c>
      <c r="Q2403">
        <f>COUNTIF(PROMJENA!A:A,PlanMasine[[#This Row],[KPL]]&amp;"-"&amp;PlanMasine[[#This Row],[RN]])</f>
        <v>0</v>
      </c>
      <c r="R2403">
        <f>IFERROR(INDEX(REDOSLIJED!A:A,MATCH(PlanMasine[[#This Row],[KPL]],REDOSLIJED!B:B,0)),MAX(REDOSLIJED!A:A)+1)</f>
        <v>45</v>
      </c>
      <c r="S2403" s="9">
        <f>SUM($M$2:M2403)</f>
        <v>9.632986111111201</v>
      </c>
      <c r="T2403" s="3">
        <f>PlanMasine[[#This Row],[Datum SAS]]-1</f>
        <v>45837</v>
      </c>
      <c r="U2403">
        <f>WEEKDAY(PlanMasine[[#This Row],[ZAVRŠETAK MAŠINSKE]],2)</f>
        <v>7</v>
      </c>
      <c r="V2403" s="3">
        <f>IF(WEEKDAY(PlanMasine[[#This Row],[Datum SAS]]-1,2)=7,PlanMasine[[#This Row],[Datum SAS]]-3,PlanMasine[[#This Row],[Datum SAS]]-1)</f>
        <v>45835</v>
      </c>
      <c r="W2403">
        <f>WEEKNUM(PlanMasine[[#This Row],[Column2]],1)</f>
        <v>26</v>
      </c>
    </row>
    <row r="2404" spans="1:23" x14ac:dyDescent="0.25">
      <c r="A2404">
        <v>1032404</v>
      </c>
      <c r="B2404">
        <v>1</v>
      </c>
      <c r="C2404">
        <v>1032395</v>
      </c>
      <c r="D2404" t="s">
        <v>1953</v>
      </c>
      <c r="E2404">
        <v>2</v>
      </c>
      <c r="F2404">
        <v>2</v>
      </c>
      <c r="G2404">
        <v>0</v>
      </c>
      <c r="H2404">
        <v>0</v>
      </c>
      <c r="I2404" t="s">
        <v>5</v>
      </c>
      <c r="J2404" t="s">
        <v>570</v>
      </c>
      <c r="K2404" t="s">
        <v>2311</v>
      </c>
      <c r="L2404" s="3">
        <v>45852</v>
      </c>
      <c r="M24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404" s="3">
        <v>45838</v>
      </c>
      <c r="O2404" s="5">
        <f>IFERROR((PlanMasine[[#This Row],[Norma]]/PlanMasine[[#This Row],[Q]])*(PlanMasine[[#This Row],[Q]]/SUMIF(C:C,PlanMasine[[#This Row],[RN]],B:B)*PlanMasine[[#This Row],[KPLQ]]),0)</f>
        <v>1</v>
      </c>
      <c r="P2404">
        <v>120875</v>
      </c>
      <c r="Q2404">
        <f>COUNTIF(PROMJENA!A:A,PlanMasine[[#This Row],[KPL]]&amp;"-"&amp;PlanMasine[[#This Row],[RN]])</f>
        <v>0</v>
      </c>
      <c r="R2404">
        <f>IFERROR(INDEX(REDOSLIJED!A:A,MATCH(PlanMasine[[#This Row],[KPL]],REDOSLIJED!B:B,0)),MAX(REDOSLIJED!A:A)+1)</f>
        <v>45</v>
      </c>
      <c r="S2404" s="9">
        <f>SUM($M$2:M2404)</f>
        <v>9.633680555555646</v>
      </c>
      <c r="T2404" s="3">
        <f>PlanMasine[[#This Row],[Datum SAS]]-1</f>
        <v>45837</v>
      </c>
      <c r="U2404">
        <f>WEEKDAY(PlanMasine[[#This Row],[ZAVRŠETAK MAŠINSKE]],2)</f>
        <v>7</v>
      </c>
      <c r="V2404" s="3">
        <f>IF(WEEKDAY(PlanMasine[[#This Row],[Datum SAS]]-1,2)=7,PlanMasine[[#This Row],[Datum SAS]]-3,PlanMasine[[#This Row],[Datum SAS]]-1)</f>
        <v>45835</v>
      </c>
      <c r="W2404">
        <f>WEEKNUM(PlanMasine[[#This Row],[Column2]],1)</f>
        <v>26</v>
      </c>
    </row>
    <row r="2405" spans="1:23" x14ac:dyDescent="0.25">
      <c r="A2405">
        <v>1032404</v>
      </c>
      <c r="B2405">
        <v>1</v>
      </c>
      <c r="C2405">
        <v>1032372</v>
      </c>
      <c r="D2405" t="s">
        <v>1959</v>
      </c>
      <c r="E2405">
        <v>4</v>
      </c>
      <c r="F2405">
        <v>2</v>
      </c>
      <c r="G2405">
        <v>0</v>
      </c>
      <c r="H2405">
        <v>0</v>
      </c>
      <c r="I2405" t="s">
        <v>5</v>
      </c>
      <c r="J2405" t="s">
        <v>570</v>
      </c>
      <c r="K2405" t="s">
        <v>2311</v>
      </c>
      <c r="L2405" s="3">
        <v>45852</v>
      </c>
      <c r="M24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405" s="3">
        <v>45838</v>
      </c>
      <c r="O2405" s="5">
        <f>IFERROR((PlanMasine[[#This Row],[Norma]]/PlanMasine[[#This Row],[Q]])*(PlanMasine[[#This Row],[Q]]/SUMIF(C:C,PlanMasine[[#This Row],[RN]],B:B)*PlanMasine[[#This Row],[KPLQ]]),0)</f>
        <v>2</v>
      </c>
      <c r="P2405">
        <v>120852</v>
      </c>
      <c r="Q2405">
        <f>COUNTIF(PROMJENA!A:A,PlanMasine[[#This Row],[KPL]]&amp;"-"&amp;PlanMasine[[#This Row],[RN]])</f>
        <v>0</v>
      </c>
      <c r="R2405">
        <f>IFERROR(INDEX(REDOSLIJED!A:A,MATCH(PlanMasine[[#This Row],[KPL]],REDOSLIJED!B:B,0)),MAX(REDOSLIJED!A:A)+1)</f>
        <v>45</v>
      </c>
      <c r="S2405" s="9">
        <f>SUM($M$2:M2405)</f>
        <v>9.6350694444445342</v>
      </c>
      <c r="T2405" s="3">
        <f>PlanMasine[[#This Row],[Datum SAS]]-1</f>
        <v>45837</v>
      </c>
      <c r="U2405">
        <f>WEEKDAY(PlanMasine[[#This Row],[ZAVRŠETAK MAŠINSKE]],2)</f>
        <v>7</v>
      </c>
      <c r="V2405" s="3">
        <f>IF(WEEKDAY(PlanMasine[[#This Row],[Datum SAS]]-1,2)=7,PlanMasine[[#This Row],[Datum SAS]]-3,PlanMasine[[#This Row],[Datum SAS]]-1)</f>
        <v>45835</v>
      </c>
      <c r="W2405">
        <f>WEEKNUM(PlanMasine[[#This Row],[Column2]],1)</f>
        <v>26</v>
      </c>
    </row>
    <row r="2406" spans="1:23" x14ac:dyDescent="0.25">
      <c r="A2406">
        <v>1032404</v>
      </c>
      <c r="B2406">
        <v>1</v>
      </c>
      <c r="C2406">
        <v>1032393</v>
      </c>
      <c r="D2406" t="s">
        <v>1960</v>
      </c>
      <c r="E2406">
        <v>12</v>
      </c>
      <c r="F2406">
        <v>2</v>
      </c>
      <c r="G2406">
        <v>0</v>
      </c>
      <c r="H2406">
        <v>0</v>
      </c>
      <c r="I2406" t="s">
        <v>5</v>
      </c>
      <c r="J2406" t="s">
        <v>570</v>
      </c>
      <c r="K2406" t="s">
        <v>2311</v>
      </c>
      <c r="L2406" s="3">
        <v>45852</v>
      </c>
      <c r="M24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06" s="3">
        <v>45838</v>
      </c>
      <c r="O2406" s="5">
        <f>IFERROR((PlanMasine[[#This Row],[Norma]]/PlanMasine[[#This Row],[Q]])*(PlanMasine[[#This Row],[Q]]/SUMIF(C:C,PlanMasine[[#This Row],[RN]],B:B)*PlanMasine[[#This Row],[KPLQ]]),0)</f>
        <v>6</v>
      </c>
      <c r="P2406">
        <v>120873</v>
      </c>
      <c r="Q2406">
        <f>COUNTIF(PROMJENA!A:A,PlanMasine[[#This Row],[KPL]]&amp;"-"&amp;PlanMasine[[#This Row],[RN]])</f>
        <v>0</v>
      </c>
      <c r="R2406">
        <f>IFERROR(INDEX(REDOSLIJED!A:A,MATCH(PlanMasine[[#This Row],[KPL]],REDOSLIJED!B:B,0)),MAX(REDOSLIJED!A:A)+1)</f>
        <v>45</v>
      </c>
      <c r="S2406" s="9">
        <f>SUM($M$2:M2406)</f>
        <v>9.6392361111112006</v>
      </c>
      <c r="T2406" s="3">
        <f>PlanMasine[[#This Row],[Datum SAS]]-1</f>
        <v>45837</v>
      </c>
      <c r="U2406">
        <f>WEEKDAY(PlanMasine[[#This Row],[ZAVRŠETAK MAŠINSKE]],2)</f>
        <v>7</v>
      </c>
      <c r="V2406" s="3">
        <f>IF(WEEKDAY(PlanMasine[[#This Row],[Datum SAS]]-1,2)=7,PlanMasine[[#This Row],[Datum SAS]]-3,PlanMasine[[#This Row],[Datum SAS]]-1)</f>
        <v>45835</v>
      </c>
      <c r="W2406">
        <f>WEEKNUM(PlanMasine[[#This Row],[Column2]],1)</f>
        <v>26</v>
      </c>
    </row>
    <row r="2407" spans="1:23" x14ac:dyDescent="0.25">
      <c r="A2407">
        <v>1032404</v>
      </c>
      <c r="B2407">
        <v>1</v>
      </c>
      <c r="C2407">
        <v>1032368</v>
      </c>
      <c r="D2407" t="s">
        <v>1956</v>
      </c>
      <c r="E2407">
        <v>16</v>
      </c>
      <c r="F2407">
        <v>4</v>
      </c>
      <c r="G2407">
        <v>0</v>
      </c>
      <c r="H2407">
        <v>0</v>
      </c>
      <c r="I2407" t="s">
        <v>5</v>
      </c>
      <c r="J2407" t="s">
        <v>570</v>
      </c>
      <c r="K2407" t="s">
        <v>2311</v>
      </c>
      <c r="L2407" s="3">
        <v>45852</v>
      </c>
      <c r="M24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07" s="3">
        <v>45838</v>
      </c>
      <c r="O2407" s="5">
        <f>IFERROR((PlanMasine[[#This Row],[Norma]]/PlanMasine[[#This Row],[Q]])*(PlanMasine[[#This Row],[Q]]/SUMIF(C:C,PlanMasine[[#This Row],[RN]],B:B)*PlanMasine[[#This Row],[KPLQ]]),0)</f>
        <v>8</v>
      </c>
      <c r="P2407">
        <v>120848</v>
      </c>
      <c r="Q2407">
        <f>COUNTIF(PROMJENA!A:A,PlanMasine[[#This Row],[KPL]]&amp;"-"&amp;PlanMasine[[#This Row],[RN]])</f>
        <v>0</v>
      </c>
      <c r="R2407">
        <f>IFERROR(INDEX(REDOSLIJED!A:A,MATCH(PlanMasine[[#This Row],[KPL]],REDOSLIJED!B:B,0)),MAX(REDOSLIJED!A:A)+1)</f>
        <v>45</v>
      </c>
      <c r="S2407" s="9">
        <f>SUM($M$2:M2407)</f>
        <v>9.644791666666757</v>
      </c>
      <c r="T2407" s="3">
        <f>PlanMasine[[#This Row],[Datum SAS]]-1</f>
        <v>45837</v>
      </c>
      <c r="U2407">
        <f>WEEKDAY(PlanMasine[[#This Row],[ZAVRŠETAK MAŠINSKE]],2)</f>
        <v>7</v>
      </c>
      <c r="V2407" s="3">
        <f>IF(WEEKDAY(PlanMasine[[#This Row],[Datum SAS]]-1,2)=7,PlanMasine[[#This Row],[Datum SAS]]-3,PlanMasine[[#This Row],[Datum SAS]]-1)</f>
        <v>45835</v>
      </c>
      <c r="W2407">
        <f>WEEKNUM(PlanMasine[[#This Row],[Column2]],1)</f>
        <v>26</v>
      </c>
    </row>
    <row r="2408" spans="1:23" x14ac:dyDescent="0.25">
      <c r="A2408">
        <v>1032404</v>
      </c>
      <c r="B2408">
        <v>1</v>
      </c>
      <c r="C2408">
        <v>1032378</v>
      </c>
      <c r="D2408" t="s">
        <v>1962</v>
      </c>
      <c r="E2408">
        <v>8</v>
      </c>
      <c r="F2408">
        <v>4</v>
      </c>
      <c r="G2408">
        <v>0</v>
      </c>
      <c r="H2408">
        <v>0</v>
      </c>
      <c r="I2408" t="s">
        <v>5</v>
      </c>
      <c r="J2408" t="s">
        <v>570</v>
      </c>
      <c r="K2408" t="s">
        <v>2311</v>
      </c>
      <c r="L2408" s="3">
        <v>45852</v>
      </c>
      <c r="M24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08" s="3">
        <v>45838</v>
      </c>
      <c r="O2408" s="5">
        <f>IFERROR((PlanMasine[[#This Row],[Norma]]/PlanMasine[[#This Row],[Q]])*(PlanMasine[[#This Row],[Q]]/SUMIF(C:C,PlanMasine[[#This Row],[RN]],B:B)*PlanMasine[[#This Row],[KPLQ]]),0)</f>
        <v>4</v>
      </c>
      <c r="P2408">
        <v>120858</v>
      </c>
      <c r="Q2408">
        <f>COUNTIF(PROMJENA!A:A,PlanMasine[[#This Row],[KPL]]&amp;"-"&amp;PlanMasine[[#This Row],[RN]])</f>
        <v>0</v>
      </c>
      <c r="R2408">
        <f>IFERROR(INDEX(REDOSLIJED!A:A,MATCH(PlanMasine[[#This Row],[KPL]],REDOSLIJED!B:B,0)),MAX(REDOSLIJED!A:A)+1)</f>
        <v>45</v>
      </c>
      <c r="S2408" s="9">
        <f>SUM($M$2:M2408)</f>
        <v>9.6475694444445352</v>
      </c>
      <c r="T2408" s="3">
        <f>PlanMasine[[#This Row],[Datum SAS]]-1</f>
        <v>45837</v>
      </c>
      <c r="U2408">
        <f>WEEKDAY(PlanMasine[[#This Row],[ZAVRŠETAK MAŠINSKE]],2)</f>
        <v>7</v>
      </c>
      <c r="V2408" s="3">
        <f>IF(WEEKDAY(PlanMasine[[#This Row],[Datum SAS]]-1,2)=7,PlanMasine[[#This Row],[Datum SAS]]-3,PlanMasine[[#This Row],[Datum SAS]]-1)</f>
        <v>45835</v>
      </c>
      <c r="W2408">
        <f>WEEKNUM(PlanMasine[[#This Row],[Column2]],1)</f>
        <v>26</v>
      </c>
    </row>
    <row r="2409" spans="1:23" x14ac:dyDescent="0.25">
      <c r="A2409">
        <v>1032404</v>
      </c>
      <c r="B2409">
        <v>1</v>
      </c>
      <c r="C2409">
        <v>1032379</v>
      </c>
      <c r="D2409" t="s">
        <v>1950</v>
      </c>
      <c r="E2409">
        <v>8</v>
      </c>
      <c r="F2409">
        <v>2</v>
      </c>
      <c r="G2409">
        <v>0</v>
      </c>
      <c r="H2409">
        <v>0</v>
      </c>
      <c r="I2409" t="s">
        <v>5</v>
      </c>
      <c r="J2409" t="s">
        <v>570</v>
      </c>
      <c r="K2409" t="s">
        <v>2311</v>
      </c>
      <c r="L2409" s="3">
        <v>45852</v>
      </c>
      <c r="M24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09" s="3">
        <v>45838</v>
      </c>
      <c r="O2409" s="5">
        <f>IFERROR((PlanMasine[[#This Row],[Norma]]/PlanMasine[[#This Row],[Q]])*(PlanMasine[[#This Row],[Q]]/SUMIF(C:C,PlanMasine[[#This Row],[RN]],B:B)*PlanMasine[[#This Row],[KPLQ]]),0)</f>
        <v>4</v>
      </c>
      <c r="P2409">
        <v>120859</v>
      </c>
      <c r="Q2409">
        <f>COUNTIF(PROMJENA!A:A,PlanMasine[[#This Row],[KPL]]&amp;"-"&amp;PlanMasine[[#This Row],[RN]])</f>
        <v>0</v>
      </c>
      <c r="R2409">
        <f>IFERROR(INDEX(REDOSLIJED!A:A,MATCH(PlanMasine[[#This Row],[KPL]],REDOSLIJED!B:B,0)),MAX(REDOSLIJED!A:A)+1)</f>
        <v>45</v>
      </c>
      <c r="S2409" s="9">
        <f>SUM($M$2:M2409)</f>
        <v>9.6503472222223134</v>
      </c>
      <c r="T2409" s="3">
        <f>PlanMasine[[#This Row],[Datum SAS]]-1</f>
        <v>45837</v>
      </c>
      <c r="U2409">
        <f>WEEKDAY(PlanMasine[[#This Row],[ZAVRŠETAK MAŠINSKE]],2)</f>
        <v>7</v>
      </c>
      <c r="V2409" s="3">
        <f>IF(WEEKDAY(PlanMasine[[#This Row],[Datum SAS]]-1,2)=7,PlanMasine[[#This Row],[Datum SAS]]-3,PlanMasine[[#This Row],[Datum SAS]]-1)</f>
        <v>45835</v>
      </c>
      <c r="W2409">
        <f>WEEKNUM(PlanMasine[[#This Row],[Column2]],1)</f>
        <v>26</v>
      </c>
    </row>
    <row r="2410" spans="1:23" x14ac:dyDescent="0.25">
      <c r="A2410">
        <v>1032404</v>
      </c>
      <c r="B2410">
        <v>1</v>
      </c>
      <c r="C2410">
        <v>1032380</v>
      </c>
      <c r="D2410" t="s">
        <v>1952</v>
      </c>
      <c r="E2410">
        <v>12</v>
      </c>
      <c r="F2410">
        <v>2</v>
      </c>
      <c r="G2410">
        <v>0</v>
      </c>
      <c r="H2410">
        <v>0</v>
      </c>
      <c r="I2410" t="s">
        <v>5</v>
      </c>
      <c r="J2410" t="s">
        <v>570</v>
      </c>
      <c r="K2410" t="s">
        <v>2311</v>
      </c>
      <c r="L2410" s="3">
        <v>45852</v>
      </c>
      <c r="M24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10" s="3">
        <v>45838</v>
      </c>
      <c r="O2410" s="5">
        <f>IFERROR((PlanMasine[[#This Row],[Norma]]/PlanMasine[[#This Row],[Q]])*(PlanMasine[[#This Row],[Q]]/SUMIF(C:C,PlanMasine[[#This Row],[RN]],B:B)*PlanMasine[[#This Row],[KPLQ]]),0)</f>
        <v>6</v>
      </c>
      <c r="P2410">
        <v>120860</v>
      </c>
      <c r="Q2410">
        <f>COUNTIF(PROMJENA!A:A,PlanMasine[[#This Row],[KPL]]&amp;"-"&amp;PlanMasine[[#This Row],[RN]])</f>
        <v>0</v>
      </c>
      <c r="R2410">
        <f>IFERROR(INDEX(REDOSLIJED!A:A,MATCH(PlanMasine[[#This Row],[KPL]],REDOSLIJED!B:B,0)),MAX(REDOSLIJED!A:A)+1)</f>
        <v>45</v>
      </c>
      <c r="S2410" s="9">
        <f>SUM($M$2:M2410)</f>
        <v>9.6545138888889799</v>
      </c>
      <c r="T2410" s="3">
        <f>PlanMasine[[#This Row],[Datum SAS]]-1</f>
        <v>45837</v>
      </c>
      <c r="U2410">
        <f>WEEKDAY(PlanMasine[[#This Row],[ZAVRŠETAK MAŠINSKE]],2)</f>
        <v>7</v>
      </c>
      <c r="V2410" s="3">
        <f>IF(WEEKDAY(PlanMasine[[#This Row],[Datum SAS]]-1,2)=7,PlanMasine[[#This Row],[Datum SAS]]-3,PlanMasine[[#This Row],[Datum SAS]]-1)</f>
        <v>45835</v>
      </c>
      <c r="W2410">
        <f>WEEKNUM(PlanMasine[[#This Row],[Column2]],1)</f>
        <v>26</v>
      </c>
    </row>
    <row r="2411" spans="1:23" x14ac:dyDescent="0.25">
      <c r="A2411">
        <v>1032404</v>
      </c>
      <c r="B2411">
        <v>1</v>
      </c>
      <c r="C2411">
        <v>1032388</v>
      </c>
      <c r="D2411" t="s">
        <v>1954</v>
      </c>
      <c r="E2411">
        <v>16</v>
      </c>
      <c r="F2411">
        <v>4</v>
      </c>
      <c r="G2411">
        <v>0</v>
      </c>
      <c r="H2411">
        <v>0</v>
      </c>
      <c r="I2411" t="s">
        <v>5</v>
      </c>
      <c r="J2411" t="s">
        <v>570</v>
      </c>
      <c r="K2411" t="s">
        <v>2311</v>
      </c>
      <c r="L2411" s="3">
        <v>45852</v>
      </c>
      <c r="M24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11" s="3">
        <v>45838</v>
      </c>
      <c r="O2411" s="5">
        <f>IFERROR((PlanMasine[[#This Row],[Norma]]/PlanMasine[[#This Row],[Q]])*(PlanMasine[[#This Row],[Q]]/SUMIF(C:C,PlanMasine[[#This Row],[RN]],B:B)*PlanMasine[[#This Row],[KPLQ]]),0)</f>
        <v>8</v>
      </c>
      <c r="P2411">
        <v>120868</v>
      </c>
      <c r="Q2411">
        <f>COUNTIF(PROMJENA!A:A,PlanMasine[[#This Row],[KPL]]&amp;"-"&amp;PlanMasine[[#This Row],[RN]])</f>
        <v>0</v>
      </c>
      <c r="R2411">
        <f>IFERROR(INDEX(REDOSLIJED!A:A,MATCH(PlanMasine[[#This Row],[KPL]],REDOSLIJED!B:B,0)),MAX(REDOSLIJED!A:A)+1)</f>
        <v>45</v>
      </c>
      <c r="S2411" s="9">
        <f>SUM($M$2:M2411)</f>
        <v>9.6600694444445363</v>
      </c>
      <c r="T2411" s="3">
        <f>PlanMasine[[#This Row],[Datum SAS]]-1</f>
        <v>45837</v>
      </c>
      <c r="U2411">
        <f>WEEKDAY(PlanMasine[[#This Row],[ZAVRŠETAK MAŠINSKE]],2)</f>
        <v>7</v>
      </c>
      <c r="V2411" s="3">
        <f>IF(WEEKDAY(PlanMasine[[#This Row],[Datum SAS]]-1,2)=7,PlanMasine[[#This Row],[Datum SAS]]-3,PlanMasine[[#This Row],[Datum SAS]]-1)</f>
        <v>45835</v>
      </c>
      <c r="W2411">
        <f>WEEKNUM(PlanMasine[[#This Row],[Column2]],1)</f>
        <v>26</v>
      </c>
    </row>
    <row r="2412" spans="1:23" x14ac:dyDescent="0.25">
      <c r="A2412">
        <v>1032404</v>
      </c>
      <c r="B2412">
        <v>1</v>
      </c>
      <c r="C2412">
        <v>1032390</v>
      </c>
      <c r="D2412" t="s">
        <v>1961</v>
      </c>
      <c r="E2412">
        <v>2</v>
      </c>
      <c r="F2412">
        <v>2</v>
      </c>
      <c r="G2412">
        <v>0</v>
      </c>
      <c r="H2412">
        <v>0</v>
      </c>
      <c r="I2412" t="s">
        <v>5</v>
      </c>
      <c r="J2412" t="s">
        <v>570</v>
      </c>
      <c r="K2412" t="s">
        <v>2311</v>
      </c>
      <c r="L2412" s="3">
        <v>45852</v>
      </c>
      <c r="M24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2412" s="3">
        <v>45838</v>
      </c>
      <c r="O2412" s="5">
        <f>IFERROR((PlanMasine[[#This Row],[Norma]]/PlanMasine[[#This Row],[Q]])*(PlanMasine[[#This Row],[Q]]/SUMIF(C:C,PlanMasine[[#This Row],[RN]],B:B)*PlanMasine[[#This Row],[KPLQ]]),0)</f>
        <v>1</v>
      </c>
      <c r="P2412">
        <v>120870</v>
      </c>
      <c r="Q2412">
        <f>COUNTIF(PROMJENA!A:A,PlanMasine[[#This Row],[KPL]]&amp;"-"&amp;PlanMasine[[#This Row],[RN]])</f>
        <v>0</v>
      </c>
      <c r="R2412">
        <f>IFERROR(INDEX(REDOSLIJED!A:A,MATCH(PlanMasine[[#This Row],[KPL]],REDOSLIJED!B:B,0)),MAX(REDOSLIJED!A:A)+1)</f>
        <v>45</v>
      </c>
      <c r="S2412" s="9">
        <f>SUM($M$2:M2412)</f>
        <v>9.6607638888889813</v>
      </c>
      <c r="T2412" s="3">
        <f>PlanMasine[[#This Row],[Datum SAS]]-1</f>
        <v>45837</v>
      </c>
      <c r="U2412">
        <f>WEEKDAY(PlanMasine[[#This Row],[ZAVRŠETAK MAŠINSKE]],2)</f>
        <v>7</v>
      </c>
      <c r="V2412" s="3">
        <f>IF(WEEKDAY(PlanMasine[[#This Row],[Datum SAS]]-1,2)=7,PlanMasine[[#This Row],[Datum SAS]]-3,PlanMasine[[#This Row],[Datum SAS]]-1)</f>
        <v>45835</v>
      </c>
      <c r="W2412">
        <f>WEEKNUM(PlanMasine[[#This Row],[Column2]],1)</f>
        <v>26</v>
      </c>
    </row>
    <row r="2413" spans="1:23" x14ac:dyDescent="0.25">
      <c r="A2413">
        <v>1032404</v>
      </c>
      <c r="B2413">
        <v>1</v>
      </c>
      <c r="C2413">
        <v>1032365</v>
      </c>
      <c r="D2413" t="s">
        <v>1951</v>
      </c>
      <c r="E2413">
        <v>24</v>
      </c>
      <c r="F2413">
        <v>2</v>
      </c>
      <c r="G2413">
        <v>0</v>
      </c>
      <c r="H2413">
        <v>0</v>
      </c>
      <c r="I2413" t="s">
        <v>5</v>
      </c>
      <c r="J2413" t="s">
        <v>570</v>
      </c>
      <c r="K2413" t="s">
        <v>2311</v>
      </c>
      <c r="L2413" s="3">
        <v>45852</v>
      </c>
      <c r="M24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413" s="3">
        <v>45838</v>
      </c>
      <c r="O2413" s="5">
        <f>IFERROR((PlanMasine[[#This Row],[Norma]]/PlanMasine[[#This Row],[Q]])*(PlanMasine[[#This Row],[Q]]/SUMIF(C:C,PlanMasine[[#This Row],[RN]],B:B)*PlanMasine[[#This Row],[KPLQ]]),0)</f>
        <v>12</v>
      </c>
      <c r="P2413">
        <v>120845</v>
      </c>
      <c r="Q2413">
        <f>COUNTIF(PROMJENA!A:A,PlanMasine[[#This Row],[KPL]]&amp;"-"&amp;PlanMasine[[#This Row],[RN]])</f>
        <v>0</v>
      </c>
      <c r="R2413">
        <f>IFERROR(INDEX(REDOSLIJED!A:A,MATCH(PlanMasine[[#This Row],[KPL]],REDOSLIJED!B:B,0)),MAX(REDOSLIJED!A:A)+1)</f>
        <v>45</v>
      </c>
      <c r="S2413" s="9">
        <f>SUM($M$2:M2413)</f>
        <v>9.6690972222223142</v>
      </c>
      <c r="T2413" s="3">
        <f>PlanMasine[[#This Row],[Datum SAS]]-1</f>
        <v>45837</v>
      </c>
      <c r="U2413">
        <f>WEEKDAY(PlanMasine[[#This Row],[ZAVRŠETAK MAŠINSKE]],2)</f>
        <v>7</v>
      </c>
      <c r="V2413" s="3">
        <f>IF(WEEKDAY(PlanMasine[[#This Row],[Datum SAS]]-1,2)=7,PlanMasine[[#This Row],[Datum SAS]]-3,PlanMasine[[#This Row],[Datum SAS]]-1)</f>
        <v>45835</v>
      </c>
      <c r="W2413">
        <f>WEEKNUM(PlanMasine[[#This Row],[Column2]],1)</f>
        <v>26</v>
      </c>
    </row>
    <row r="2414" spans="1:23" x14ac:dyDescent="0.25">
      <c r="A2414">
        <v>1032404</v>
      </c>
      <c r="B2414">
        <v>1</v>
      </c>
      <c r="C2414">
        <v>1032364</v>
      </c>
      <c r="D2414" t="s">
        <v>1948</v>
      </c>
      <c r="E2414">
        <v>24</v>
      </c>
      <c r="F2414">
        <v>2</v>
      </c>
      <c r="G2414">
        <v>0</v>
      </c>
      <c r="H2414">
        <v>0</v>
      </c>
      <c r="I2414" t="s">
        <v>5</v>
      </c>
      <c r="J2414" t="s">
        <v>570</v>
      </c>
      <c r="K2414" t="s">
        <v>2311</v>
      </c>
      <c r="L2414" s="3">
        <v>45852</v>
      </c>
      <c r="M24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414" s="3">
        <v>45838</v>
      </c>
      <c r="O2414" s="5">
        <f>IFERROR((PlanMasine[[#This Row],[Norma]]/PlanMasine[[#This Row],[Q]])*(PlanMasine[[#This Row],[Q]]/SUMIF(C:C,PlanMasine[[#This Row],[RN]],B:B)*PlanMasine[[#This Row],[KPLQ]]),0)</f>
        <v>12</v>
      </c>
      <c r="P2414">
        <v>120844</v>
      </c>
      <c r="Q2414">
        <f>COUNTIF(PROMJENA!A:A,PlanMasine[[#This Row],[KPL]]&amp;"-"&amp;PlanMasine[[#This Row],[RN]])</f>
        <v>0</v>
      </c>
      <c r="R2414">
        <f>IFERROR(INDEX(REDOSLIJED!A:A,MATCH(PlanMasine[[#This Row],[KPL]],REDOSLIJED!B:B,0)),MAX(REDOSLIJED!A:A)+1)</f>
        <v>45</v>
      </c>
      <c r="S2414" s="9">
        <f>SUM($M$2:M2414)</f>
        <v>9.677430555555647</v>
      </c>
      <c r="T2414" s="3">
        <f>PlanMasine[[#This Row],[Datum SAS]]-1</f>
        <v>45837</v>
      </c>
      <c r="U2414">
        <f>WEEKDAY(PlanMasine[[#This Row],[ZAVRŠETAK MAŠINSKE]],2)</f>
        <v>7</v>
      </c>
      <c r="V2414" s="3">
        <f>IF(WEEKDAY(PlanMasine[[#This Row],[Datum SAS]]-1,2)=7,PlanMasine[[#This Row],[Datum SAS]]-3,PlanMasine[[#This Row],[Datum SAS]]-1)</f>
        <v>45835</v>
      </c>
      <c r="W2414">
        <f>WEEKNUM(PlanMasine[[#This Row],[Column2]],1)</f>
        <v>26</v>
      </c>
    </row>
    <row r="2415" spans="1:23" x14ac:dyDescent="0.25">
      <c r="A2415">
        <v>1032404</v>
      </c>
      <c r="B2415">
        <v>1</v>
      </c>
      <c r="C2415">
        <v>1032363</v>
      </c>
      <c r="D2415" t="s">
        <v>1949</v>
      </c>
      <c r="E2415">
        <v>30</v>
      </c>
      <c r="F2415">
        <v>2</v>
      </c>
      <c r="G2415">
        <v>0</v>
      </c>
      <c r="H2415">
        <v>0</v>
      </c>
      <c r="I2415" t="s">
        <v>5</v>
      </c>
      <c r="J2415" t="s">
        <v>570</v>
      </c>
      <c r="K2415" t="s">
        <v>2311</v>
      </c>
      <c r="L2415" s="3">
        <v>45852</v>
      </c>
      <c r="M24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15" s="3">
        <v>45838</v>
      </c>
      <c r="O2415" s="5">
        <f>IFERROR((PlanMasine[[#This Row],[Norma]]/PlanMasine[[#This Row],[Q]])*(PlanMasine[[#This Row],[Q]]/SUMIF(C:C,PlanMasine[[#This Row],[RN]],B:B)*PlanMasine[[#This Row],[KPLQ]]),0)</f>
        <v>15</v>
      </c>
      <c r="P2415">
        <v>120843</v>
      </c>
      <c r="Q2415">
        <f>COUNTIF(PROMJENA!A:A,PlanMasine[[#This Row],[KPL]]&amp;"-"&amp;PlanMasine[[#This Row],[RN]])</f>
        <v>0</v>
      </c>
      <c r="R2415">
        <f>IFERROR(INDEX(REDOSLIJED!A:A,MATCH(PlanMasine[[#This Row],[KPL]],REDOSLIJED!B:B,0)),MAX(REDOSLIJED!A:A)+1)</f>
        <v>45</v>
      </c>
      <c r="S2415" s="9">
        <f>SUM($M$2:M2415)</f>
        <v>9.6878472222223131</v>
      </c>
      <c r="T2415" s="3">
        <f>PlanMasine[[#This Row],[Datum SAS]]-1</f>
        <v>45837</v>
      </c>
      <c r="U2415">
        <f>WEEKDAY(PlanMasine[[#This Row],[ZAVRŠETAK MAŠINSKE]],2)</f>
        <v>7</v>
      </c>
      <c r="V2415" s="3">
        <f>IF(WEEKDAY(PlanMasine[[#This Row],[Datum SAS]]-1,2)=7,PlanMasine[[#This Row],[Datum SAS]]-3,PlanMasine[[#This Row],[Datum SAS]]-1)</f>
        <v>45835</v>
      </c>
      <c r="W2415">
        <f>WEEKNUM(PlanMasine[[#This Row],[Column2]],1)</f>
        <v>26</v>
      </c>
    </row>
    <row r="2416" spans="1:23" x14ac:dyDescent="0.25">
      <c r="A2416">
        <v>1032404</v>
      </c>
      <c r="B2416">
        <v>1</v>
      </c>
      <c r="C2416">
        <v>1032373</v>
      </c>
      <c r="D2416" t="s">
        <v>1955</v>
      </c>
      <c r="E2416">
        <v>12</v>
      </c>
      <c r="F2416">
        <v>2</v>
      </c>
      <c r="G2416">
        <v>0</v>
      </c>
      <c r="H2416">
        <v>0</v>
      </c>
      <c r="I2416" t="s">
        <v>5</v>
      </c>
      <c r="J2416" t="s">
        <v>570</v>
      </c>
      <c r="K2416" t="s">
        <v>2311</v>
      </c>
      <c r="L2416" s="3">
        <v>45852</v>
      </c>
      <c r="M24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16" s="3">
        <v>45838</v>
      </c>
      <c r="O2416" s="5">
        <f>IFERROR((PlanMasine[[#This Row],[Norma]]/PlanMasine[[#This Row],[Q]])*(PlanMasine[[#This Row],[Q]]/SUMIF(C:C,PlanMasine[[#This Row],[RN]],B:B)*PlanMasine[[#This Row],[KPLQ]]),0)</f>
        <v>6</v>
      </c>
      <c r="P2416">
        <v>120853</v>
      </c>
      <c r="Q2416">
        <f>COUNTIF(PROMJENA!A:A,PlanMasine[[#This Row],[KPL]]&amp;"-"&amp;PlanMasine[[#This Row],[RN]])</f>
        <v>0</v>
      </c>
      <c r="R2416">
        <f>IFERROR(INDEX(REDOSLIJED!A:A,MATCH(PlanMasine[[#This Row],[KPL]],REDOSLIJED!B:B,0)),MAX(REDOSLIJED!A:A)+1)</f>
        <v>45</v>
      </c>
      <c r="S2416" s="9">
        <f>SUM($M$2:M2416)</f>
        <v>9.6920138888889795</v>
      </c>
      <c r="T2416" s="3">
        <f>PlanMasine[[#This Row],[Datum SAS]]-1</f>
        <v>45837</v>
      </c>
      <c r="U2416">
        <f>WEEKDAY(PlanMasine[[#This Row],[ZAVRŠETAK MAŠINSKE]],2)</f>
        <v>7</v>
      </c>
      <c r="V2416" s="3">
        <f>IF(WEEKDAY(PlanMasine[[#This Row],[Datum SAS]]-1,2)=7,PlanMasine[[#This Row],[Datum SAS]]-3,PlanMasine[[#This Row],[Datum SAS]]-1)</f>
        <v>45835</v>
      </c>
      <c r="W2416">
        <f>WEEKNUM(PlanMasine[[#This Row],[Column2]],1)</f>
        <v>26</v>
      </c>
    </row>
    <row r="2417" spans="1:23" x14ac:dyDescent="0.25">
      <c r="A2417">
        <v>1032404</v>
      </c>
      <c r="B2417">
        <v>1</v>
      </c>
      <c r="C2417">
        <v>1032394</v>
      </c>
      <c r="D2417" t="s">
        <v>1945</v>
      </c>
      <c r="E2417">
        <v>7</v>
      </c>
      <c r="F2417">
        <v>14</v>
      </c>
      <c r="G2417">
        <v>0</v>
      </c>
      <c r="H2417">
        <v>0</v>
      </c>
      <c r="I2417" t="s">
        <v>5</v>
      </c>
      <c r="J2417" t="s">
        <v>570</v>
      </c>
      <c r="K2417" t="s">
        <v>2311</v>
      </c>
      <c r="L2417" s="3">
        <v>45852</v>
      </c>
      <c r="M24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2417" s="3">
        <v>45838</v>
      </c>
      <c r="O2417" s="5">
        <f>IFERROR((PlanMasine[[#This Row],[Norma]]/PlanMasine[[#This Row],[Q]])*(PlanMasine[[#This Row],[Q]]/SUMIF(C:C,PlanMasine[[#This Row],[RN]],B:B)*PlanMasine[[#This Row],[KPLQ]]),0)</f>
        <v>3.5</v>
      </c>
      <c r="P2417">
        <v>120874</v>
      </c>
      <c r="Q2417">
        <f>COUNTIF(PROMJENA!A:A,PlanMasine[[#This Row],[KPL]]&amp;"-"&amp;PlanMasine[[#This Row],[RN]])</f>
        <v>0</v>
      </c>
      <c r="R2417">
        <f>IFERROR(INDEX(REDOSLIJED!A:A,MATCH(PlanMasine[[#This Row],[KPL]],REDOSLIJED!B:B,0)),MAX(REDOSLIJED!A:A)+1)</f>
        <v>45</v>
      </c>
      <c r="S2417" s="9">
        <f>SUM($M$2:M2417)</f>
        <v>9.6944444444445352</v>
      </c>
      <c r="T2417" s="3">
        <f>PlanMasine[[#This Row],[Datum SAS]]-1</f>
        <v>45837</v>
      </c>
      <c r="U2417">
        <f>WEEKDAY(PlanMasine[[#This Row],[ZAVRŠETAK MAŠINSKE]],2)</f>
        <v>7</v>
      </c>
      <c r="V2417" s="3">
        <f>IF(WEEKDAY(PlanMasine[[#This Row],[Datum SAS]]-1,2)=7,PlanMasine[[#This Row],[Datum SAS]]-3,PlanMasine[[#This Row],[Datum SAS]]-1)</f>
        <v>45835</v>
      </c>
      <c r="W2417">
        <f>WEEKNUM(PlanMasine[[#This Row],[Column2]],1)</f>
        <v>26</v>
      </c>
    </row>
    <row r="2418" spans="1:23" x14ac:dyDescent="0.25">
      <c r="A2418">
        <v>1033215</v>
      </c>
      <c r="B2418">
        <v>2</v>
      </c>
      <c r="C2418">
        <v>1033218</v>
      </c>
      <c r="D2418" t="s">
        <v>2348</v>
      </c>
      <c r="E2418">
        <v>10</v>
      </c>
      <c r="F2418">
        <v>2</v>
      </c>
      <c r="G2418">
        <v>0</v>
      </c>
      <c r="H2418">
        <v>0</v>
      </c>
      <c r="I2418" t="s">
        <v>5</v>
      </c>
      <c r="J2418" t="s">
        <v>570</v>
      </c>
      <c r="K2418" t="s">
        <v>1857</v>
      </c>
      <c r="L2418" s="3">
        <v>45849</v>
      </c>
      <c r="M24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18" s="3">
        <v>45838</v>
      </c>
      <c r="O2418" s="5">
        <f>IFERROR((PlanMasine[[#This Row],[Norma]]/PlanMasine[[#This Row],[Q]])*(PlanMasine[[#This Row],[Q]]/SUMIF(C:C,PlanMasine[[#This Row],[RN]],B:B)*PlanMasine[[#This Row],[KPLQ]]),0)</f>
        <v>10</v>
      </c>
      <c r="P2418">
        <v>154375</v>
      </c>
      <c r="Q2418">
        <f>COUNTIF(PROMJENA!A:A,PlanMasine[[#This Row],[KPL]]&amp;"-"&amp;PlanMasine[[#This Row],[RN]])</f>
        <v>0</v>
      </c>
      <c r="R2418">
        <f>IFERROR(INDEX(REDOSLIJED!A:A,MATCH(PlanMasine[[#This Row],[KPL]],REDOSLIJED!B:B,0)),MAX(REDOSLIJED!A:A)+1)</f>
        <v>45</v>
      </c>
      <c r="S2418" s="9">
        <f>SUM($M$2:M2418)</f>
        <v>9.7013888888889799</v>
      </c>
      <c r="T2418" s="3">
        <f>PlanMasine[[#This Row],[Datum SAS]]-1</f>
        <v>45837</v>
      </c>
      <c r="U2418">
        <f>WEEKDAY(PlanMasine[[#This Row],[ZAVRŠETAK MAŠINSKE]],2)</f>
        <v>7</v>
      </c>
      <c r="V2418" s="3">
        <f>IF(WEEKDAY(PlanMasine[[#This Row],[Datum SAS]]-1,2)=7,PlanMasine[[#This Row],[Datum SAS]]-3,PlanMasine[[#This Row],[Datum SAS]]-1)</f>
        <v>45835</v>
      </c>
      <c r="W2418">
        <f>WEEKNUM(PlanMasine[[#This Row],[Column2]],1)</f>
        <v>26</v>
      </c>
    </row>
    <row r="2419" spans="1:23" x14ac:dyDescent="0.25">
      <c r="A2419">
        <v>1033246</v>
      </c>
      <c r="B2419">
        <v>1</v>
      </c>
      <c r="C2419">
        <v>1033302</v>
      </c>
      <c r="D2419" t="s">
        <v>2226</v>
      </c>
      <c r="E2419">
        <v>6</v>
      </c>
      <c r="F2419">
        <v>2</v>
      </c>
      <c r="G2419">
        <v>0</v>
      </c>
      <c r="H2419">
        <v>0</v>
      </c>
      <c r="I2419" t="s">
        <v>5</v>
      </c>
      <c r="J2419" t="s">
        <v>570</v>
      </c>
      <c r="K2419" t="s">
        <v>1858</v>
      </c>
      <c r="L2419" s="3">
        <v>45855</v>
      </c>
      <c r="M24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19" s="3">
        <v>45838</v>
      </c>
      <c r="O2419" s="5">
        <f>IFERROR((PlanMasine[[#This Row],[Norma]]/PlanMasine[[#This Row],[Q]])*(PlanMasine[[#This Row],[Q]]/SUMIF(C:C,PlanMasine[[#This Row],[RN]],B:B)*PlanMasine[[#This Row],[KPLQ]]),0)</f>
        <v>6</v>
      </c>
      <c r="P2419">
        <v>207851</v>
      </c>
      <c r="Q2419">
        <f>COUNTIF(PROMJENA!A:A,PlanMasine[[#This Row],[KPL]]&amp;"-"&amp;PlanMasine[[#This Row],[RN]])</f>
        <v>0</v>
      </c>
      <c r="R2419">
        <f>IFERROR(INDEX(REDOSLIJED!A:A,MATCH(PlanMasine[[#This Row],[KPL]],REDOSLIJED!B:B,0)),MAX(REDOSLIJED!A:A)+1)</f>
        <v>45</v>
      </c>
      <c r="S2419" s="9">
        <f>SUM($M$2:M2419)</f>
        <v>9.7055555555556463</v>
      </c>
      <c r="T2419" s="3">
        <f>PlanMasine[[#This Row],[Datum SAS]]-1</f>
        <v>45837</v>
      </c>
      <c r="U2419">
        <f>WEEKDAY(PlanMasine[[#This Row],[ZAVRŠETAK MAŠINSKE]],2)</f>
        <v>7</v>
      </c>
      <c r="V2419" s="3">
        <f>IF(WEEKDAY(PlanMasine[[#This Row],[Datum SAS]]-1,2)=7,PlanMasine[[#This Row],[Datum SAS]]-3,PlanMasine[[#This Row],[Datum SAS]]-1)</f>
        <v>45835</v>
      </c>
      <c r="W2419">
        <f>WEEKNUM(PlanMasine[[#This Row],[Column2]],1)</f>
        <v>26</v>
      </c>
    </row>
    <row r="2420" spans="1:23" x14ac:dyDescent="0.25">
      <c r="A2420">
        <v>1033246</v>
      </c>
      <c r="B2420">
        <v>1</v>
      </c>
      <c r="C2420">
        <v>1033381</v>
      </c>
      <c r="D2420" t="s">
        <v>1813</v>
      </c>
      <c r="E2420">
        <v>3</v>
      </c>
      <c r="F2420">
        <v>1</v>
      </c>
      <c r="G2420">
        <v>0</v>
      </c>
      <c r="H2420">
        <v>0</v>
      </c>
      <c r="I2420" t="s">
        <v>5</v>
      </c>
      <c r="J2420" t="s">
        <v>570</v>
      </c>
      <c r="K2420" t="s">
        <v>1858</v>
      </c>
      <c r="L2420" s="3">
        <v>45855</v>
      </c>
      <c r="M24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20" s="3">
        <v>45838</v>
      </c>
      <c r="O2420" s="5">
        <f>IFERROR((PlanMasine[[#This Row],[Norma]]/PlanMasine[[#This Row],[Q]])*(PlanMasine[[#This Row],[Q]]/SUMIF(C:C,PlanMasine[[#This Row],[RN]],B:B)*PlanMasine[[#This Row],[KPLQ]]),0)</f>
        <v>3</v>
      </c>
      <c r="P2420">
        <v>207929</v>
      </c>
      <c r="Q2420">
        <f>COUNTIF(PROMJENA!A:A,PlanMasine[[#This Row],[KPL]]&amp;"-"&amp;PlanMasine[[#This Row],[RN]])</f>
        <v>0</v>
      </c>
      <c r="R2420">
        <f>IFERROR(INDEX(REDOSLIJED!A:A,MATCH(PlanMasine[[#This Row],[KPL]],REDOSLIJED!B:B,0)),MAX(REDOSLIJED!A:A)+1)</f>
        <v>45</v>
      </c>
      <c r="S2420" s="9">
        <f>SUM($M$2:M2420)</f>
        <v>9.7076388888889795</v>
      </c>
      <c r="T2420" s="3">
        <f>PlanMasine[[#This Row],[Datum SAS]]-1</f>
        <v>45837</v>
      </c>
      <c r="U2420">
        <f>WEEKDAY(PlanMasine[[#This Row],[ZAVRŠETAK MAŠINSKE]],2)</f>
        <v>7</v>
      </c>
      <c r="V2420" s="3">
        <f>IF(WEEKDAY(PlanMasine[[#This Row],[Datum SAS]]-1,2)=7,PlanMasine[[#This Row],[Datum SAS]]-3,PlanMasine[[#This Row],[Datum SAS]]-1)</f>
        <v>45835</v>
      </c>
      <c r="W2420">
        <f>WEEKNUM(PlanMasine[[#This Row],[Column2]],1)</f>
        <v>26</v>
      </c>
    </row>
    <row r="2421" spans="1:23" x14ac:dyDescent="0.25">
      <c r="A2421">
        <v>1033246</v>
      </c>
      <c r="B2421">
        <v>1</v>
      </c>
      <c r="C2421">
        <v>1033371</v>
      </c>
      <c r="D2421" t="s">
        <v>1812</v>
      </c>
      <c r="E2421">
        <v>10</v>
      </c>
      <c r="F2421">
        <v>1</v>
      </c>
      <c r="G2421">
        <v>0</v>
      </c>
      <c r="H2421">
        <v>0</v>
      </c>
      <c r="I2421" t="s">
        <v>5</v>
      </c>
      <c r="J2421" t="s">
        <v>570</v>
      </c>
      <c r="K2421" t="s">
        <v>1858</v>
      </c>
      <c r="L2421" s="3">
        <v>45855</v>
      </c>
      <c r="M24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21" s="3">
        <v>45838</v>
      </c>
      <c r="O2421" s="5">
        <f>IFERROR((PlanMasine[[#This Row],[Norma]]/PlanMasine[[#This Row],[Q]])*(PlanMasine[[#This Row],[Q]]/SUMIF(C:C,PlanMasine[[#This Row],[RN]],B:B)*PlanMasine[[#This Row],[KPLQ]]),0)</f>
        <v>10</v>
      </c>
      <c r="P2421">
        <v>207919</v>
      </c>
      <c r="Q2421">
        <f>COUNTIF(PROMJENA!A:A,PlanMasine[[#This Row],[KPL]]&amp;"-"&amp;PlanMasine[[#This Row],[RN]])</f>
        <v>0</v>
      </c>
      <c r="R2421">
        <f>IFERROR(INDEX(REDOSLIJED!A:A,MATCH(PlanMasine[[#This Row],[KPL]],REDOSLIJED!B:B,0)),MAX(REDOSLIJED!A:A)+1)</f>
        <v>45</v>
      </c>
      <c r="S2421" s="9">
        <f>SUM($M$2:M2421)</f>
        <v>9.7145833333334242</v>
      </c>
      <c r="T2421" s="3">
        <f>PlanMasine[[#This Row],[Datum SAS]]-1</f>
        <v>45837</v>
      </c>
      <c r="U2421">
        <f>WEEKDAY(PlanMasine[[#This Row],[ZAVRŠETAK MAŠINSKE]],2)</f>
        <v>7</v>
      </c>
      <c r="V2421" s="3">
        <f>IF(WEEKDAY(PlanMasine[[#This Row],[Datum SAS]]-1,2)=7,PlanMasine[[#This Row],[Datum SAS]]-3,PlanMasine[[#This Row],[Datum SAS]]-1)</f>
        <v>45835</v>
      </c>
      <c r="W2421">
        <f>WEEKNUM(PlanMasine[[#This Row],[Column2]],1)</f>
        <v>26</v>
      </c>
    </row>
    <row r="2422" spans="1:23" x14ac:dyDescent="0.25">
      <c r="A2422">
        <v>1033246</v>
      </c>
      <c r="B2422">
        <v>1</v>
      </c>
      <c r="C2422">
        <v>1033301</v>
      </c>
      <c r="D2422" t="s">
        <v>2228</v>
      </c>
      <c r="E2422">
        <v>3</v>
      </c>
      <c r="F2422">
        <v>1</v>
      </c>
      <c r="G2422">
        <v>0</v>
      </c>
      <c r="H2422">
        <v>0</v>
      </c>
      <c r="I2422" t="s">
        <v>5</v>
      </c>
      <c r="J2422" t="s">
        <v>570</v>
      </c>
      <c r="K2422" t="s">
        <v>1858</v>
      </c>
      <c r="L2422" s="3">
        <v>45855</v>
      </c>
      <c r="M24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22" s="3">
        <v>45838</v>
      </c>
      <c r="O2422" s="5">
        <f>IFERROR((PlanMasine[[#This Row],[Norma]]/PlanMasine[[#This Row],[Q]])*(PlanMasine[[#This Row],[Q]]/SUMIF(C:C,PlanMasine[[#This Row],[RN]],B:B)*PlanMasine[[#This Row],[KPLQ]]),0)</f>
        <v>3</v>
      </c>
      <c r="P2422">
        <v>207850</v>
      </c>
      <c r="Q2422">
        <f>COUNTIF(PROMJENA!A:A,PlanMasine[[#This Row],[KPL]]&amp;"-"&amp;PlanMasine[[#This Row],[RN]])</f>
        <v>0</v>
      </c>
      <c r="R2422">
        <f>IFERROR(INDEX(REDOSLIJED!A:A,MATCH(PlanMasine[[#This Row],[KPL]],REDOSLIJED!B:B,0)),MAX(REDOSLIJED!A:A)+1)</f>
        <v>45</v>
      </c>
      <c r="S2422" s="9">
        <f>SUM($M$2:M2422)</f>
        <v>9.7166666666667574</v>
      </c>
      <c r="T2422" s="3">
        <f>PlanMasine[[#This Row],[Datum SAS]]-1</f>
        <v>45837</v>
      </c>
      <c r="U2422">
        <f>WEEKDAY(PlanMasine[[#This Row],[ZAVRŠETAK MAŠINSKE]],2)</f>
        <v>7</v>
      </c>
      <c r="V2422" s="3">
        <f>IF(WEEKDAY(PlanMasine[[#This Row],[Datum SAS]]-1,2)=7,PlanMasine[[#This Row],[Datum SAS]]-3,PlanMasine[[#This Row],[Datum SAS]]-1)</f>
        <v>45835</v>
      </c>
      <c r="W2422">
        <f>WEEKNUM(PlanMasine[[#This Row],[Column2]],1)</f>
        <v>26</v>
      </c>
    </row>
    <row r="2423" spans="1:23" x14ac:dyDescent="0.25">
      <c r="A2423">
        <v>1033246</v>
      </c>
      <c r="B2423">
        <v>1</v>
      </c>
      <c r="C2423">
        <v>1033298</v>
      </c>
      <c r="D2423" t="s">
        <v>2227</v>
      </c>
      <c r="E2423">
        <v>7</v>
      </c>
      <c r="F2423">
        <v>1</v>
      </c>
      <c r="G2423">
        <v>0</v>
      </c>
      <c r="H2423">
        <v>0</v>
      </c>
      <c r="I2423" t="s">
        <v>5</v>
      </c>
      <c r="J2423" t="s">
        <v>570</v>
      </c>
      <c r="K2423" t="s">
        <v>1858</v>
      </c>
      <c r="L2423" s="3">
        <v>45855</v>
      </c>
      <c r="M24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423" s="3">
        <v>45838</v>
      </c>
      <c r="O2423" s="5">
        <f>IFERROR((PlanMasine[[#This Row],[Norma]]/PlanMasine[[#This Row],[Q]])*(PlanMasine[[#This Row],[Q]]/SUMIF(C:C,PlanMasine[[#This Row],[RN]],B:B)*PlanMasine[[#This Row],[KPLQ]]),0)</f>
        <v>7</v>
      </c>
      <c r="P2423">
        <v>207847</v>
      </c>
      <c r="Q2423">
        <f>COUNTIF(PROMJENA!A:A,PlanMasine[[#This Row],[KPL]]&amp;"-"&amp;PlanMasine[[#This Row],[RN]])</f>
        <v>0</v>
      </c>
      <c r="R2423">
        <f>IFERROR(INDEX(REDOSLIJED!A:A,MATCH(PlanMasine[[#This Row],[KPL]],REDOSLIJED!B:B,0)),MAX(REDOSLIJED!A:A)+1)</f>
        <v>45</v>
      </c>
      <c r="S2423" s="9">
        <f>SUM($M$2:M2423)</f>
        <v>9.7215277777778688</v>
      </c>
      <c r="T2423" s="3">
        <f>PlanMasine[[#This Row],[Datum SAS]]-1</f>
        <v>45837</v>
      </c>
      <c r="U2423">
        <f>WEEKDAY(PlanMasine[[#This Row],[ZAVRŠETAK MAŠINSKE]],2)</f>
        <v>7</v>
      </c>
      <c r="V2423" s="3">
        <f>IF(WEEKDAY(PlanMasine[[#This Row],[Datum SAS]]-1,2)=7,PlanMasine[[#This Row],[Datum SAS]]-3,PlanMasine[[#This Row],[Datum SAS]]-1)</f>
        <v>45835</v>
      </c>
      <c r="W2423">
        <f>WEEKNUM(PlanMasine[[#This Row],[Column2]],1)</f>
        <v>26</v>
      </c>
    </row>
    <row r="2424" spans="1:23" x14ac:dyDescent="0.25">
      <c r="A2424">
        <v>1033246</v>
      </c>
      <c r="B2424">
        <v>1</v>
      </c>
      <c r="C2424">
        <v>1033295</v>
      </c>
      <c r="D2424" t="s">
        <v>2229</v>
      </c>
      <c r="E2424">
        <v>3</v>
      </c>
      <c r="F2424">
        <v>1</v>
      </c>
      <c r="G2424">
        <v>0</v>
      </c>
      <c r="H2424">
        <v>0</v>
      </c>
      <c r="I2424" t="s">
        <v>5</v>
      </c>
      <c r="J2424" t="s">
        <v>570</v>
      </c>
      <c r="K2424" t="s">
        <v>1858</v>
      </c>
      <c r="L2424" s="3">
        <v>45855</v>
      </c>
      <c r="M24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24" s="3">
        <v>45838</v>
      </c>
      <c r="O2424" s="5">
        <f>IFERROR((PlanMasine[[#This Row],[Norma]]/PlanMasine[[#This Row],[Q]])*(PlanMasine[[#This Row],[Q]]/SUMIF(C:C,PlanMasine[[#This Row],[RN]],B:B)*PlanMasine[[#This Row],[KPLQ]]),0)</f>
        <v>3</v>
      </c>
      <c r="P2424">
        <v>207844</v>
      </c>
      <c r="Q2424">
        <f>COUNTIF(PROMJENA!A:A,PlanMasine[[#This Row],[KPL]]&amp;"-"&amp;PlanMasine[[#This Row],[RN]])</f>
        <v>0</v>
      </c>
      <c r="R2424">
        <f>IFERROR(INDEX(REDOSLIJED!A:A,MATCH(PlanMasine[[#This Row],[KPL]],REDOSLIJED!B:B,0)),MAX(REDOSLIJED!A:A)+1)</f>
        <v>45</v>
      </c>
      <c r="S2424" s="9">
        <f>SUM($M$2:M2424)</f>
        <v>9.723611111111202</v>
      </c>
      <c r="T2424" s="3">
        <f>PlanMasine[[#This Row],[Datum SAS]]-1</f>
        <v>45837</v>
      </c>
      <c r="U2424">
        <f>WEEKDAY(PlanMasine[[#This Row],[ZAVRŠETAK MAŠINSKE]],2)</f>
        <v>7</v>
      </c>
      <c r="V2424" s="3">
        <f>IF(WEEKDAY(PlanMasine[[#This Row],[Datum SAS]]-1,2)=7,PlanMasine[[#This Row],[Datum SAS]]-3,PlanMasine[[#This Row],[Datum SAS]]-1)</f>
        <v>45835</v>
      </c>
      <c r="W2424">
        <f>WEEKNUM(PlanMasine[[#This Row],[Column2]],1)</f>
        <v>26</v>
      </c>
    </row>
    <row r="2425" spans="1:23" x14ac:dyDescent="0.25">
      <c r="A2425">
        <v>1026928</v>
      </c>
      <c r="B2425">
        <v>1</v>
      </c>
      <c r="C2425">
        <v>1026909</v>
      </c>
      <c r="D2425" t="s">
        <v>243</v>
      </c>
      <c r="E2425">
        <v>10</v>
      </c>
      <c r="F2425">
        <v>1</v>
      </c>
      <c r="G2425">
        <v>0</v>
      </c>
      <c r="H2425">
        <v>0</v>
      </c>
      <c r="I2425" t="s">
        <v>5</v>
      </c>
      <c r="J2425" t="s">
        <v>570</v>
      </c>
      <c r="K2425" t="s">
        <v>1810</v>
      </c>
      <c r="L2425" s="3">
        <v>45849</v>
      </c>
      <c r="M24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25" s="3">
        <v>45839</v>
      </c>
      <c r="O2425" s="5">
        <f>IFERROR((PlanMasine[[#This Row],[Norma]]/PlanMasine[[#This Row],[Q]])*(PlanMasine[[#This Row],[Q]]/SUMIF(C:C,PlanMasine[[#This Row],[RN]],B:B)*PlanMasine[[#This Row],[KPLQ]]),0)</f>
        <v>10</v>
      </c>
      <c r="P2425">
        <v>155678</v>
      </c>
      <c r="Q2425">
        <f>COUNTIF(PROMJENA!A:A,PlanMasine[[#This Row],[KPL]]&amp;"-"&amp;PlanMasine[[#This Row],[RN]])</f>
        <v>0</v>
      </c>
      <c r="R2425">
        <f>IFERROR(INDEX(REDOSLIJED!A:A,MATCH(PlanMasine[[#This Row],[KPL]],REDOSLIJED!B:B,0)),MAX(REDOSLIJED!A:A)+1)</f>
        <v>45</v>
      </c>
      <c r="S2425" s="9">
        <f>SUM($M$2:M2425)</f>
        <v>9.7305555555556467</v>
      </c>
      <c r="T2425" s="3">
        <f>PlanMasine[[#This Row],[Datum SAS]]-1</f>
        <v>45838</v>
      </c>
      <c r="U2425">
        <f>WEEKDAY(PlanMasine[[#This Row],[ZAVRŠETAK MAŠINSKE]],2)</f>
        <v>1</v>
      </c>
      <c r="V2425" s="3">
        <f>IF(WEEKDAY(PlanMasine[[#This Row],[Datum SAS]]-1,2)=7,PlanMasine[[#This Row],[Datum SAS]]-3,PlanMasine[[#This Row],[Datum SAS]]-1)</f>
        <v>45838</v>
      </c>
      <c r="W2425">
        <f>WEEKNUM(PlanMasine[[#This Row],[Column2]],1)</f>
        <v>27</v>
      </c>
    </row>
    <row r="2426" spans="1:23" x14ac:dyDescent="0.25">
      <c r="A2426">
        <v>1026928</v>
      </c>
      <c r="B2426">
        <v>1</v>
      </c>
      <c r="C2426">
        <v>1026903</v>
      </c>
      <c r="D2426" t="s">
        <v>2199</v>
      </c>
      <c r="E2426">
        <v>15</v>
      </c>
      <c r="F2426">
        <v>1</v>
      </c>
      <c r="G2426">
        <v>0</v>
      </c>
      <c r="H2426">
        <v>0</v>
      </c>
      <c r="I2426" t="s">
        <v>5</v>
      </c>
      <c r="J2426" t="s">
        <v>570</v>
      </c>
      <c r="K2426" t="s">
        <v>1810</v>
      </c>
      <c r="L2426" s="3">
        <v>45849</v>
      </c>
      <c r="M24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26" s="3">
        <v>45839</v>
      </c>
      <c r="O2426" s="5">
        <f>IFERROR((PlanMasine[[#This Row],[Norma]]/PlanMasine[[#This Row],[Q]])*(PlanMasine[[#This Row],[Q]]/SUMIF(C:C,PlanMasine[[#This Row],[RN]],B:B)*PlanMasine[[#This Row],[KPLQ]]),0)</f>
        <v>15</v>
      </c>
      <c r="P2426">
        <v>155672</v>
      </c>
      <c r="Q2426">
        <f>COUNTIF(PROMJENA!A:A,PlanMasine[[#This Row],[KPL]]&amp;"-"&amp;PlanMasine[[#This Row],[RN]])</f>
        <v>0</v>
      </c>
      <c r="R2426">
        <f>IFERROR(INDEX(REDOSLIJED!A:A,MATCH(PlanMasine[[#This Row],[KPL]],REDOSLIJED!B:B,0)),MAX(REDOSLIJED!A:A)+1)</f>
        <v>45</v>
      </c>
      <c r="S2426" s="9">
        <f>SUM($M$2:M2426)</f>
        <v>9.7409722222223127</v>
      </c>
      <c r="T2426" s="3">
        <f>PlanMasine[[#This Row],[Datum SAS]]-1</f>
        <v>45838</v>
      </c>
      <c r="U2426">
        <f>WEEKDAY(PlanMasine[[#This Row],[ZAVRŠETAK MAŠINSKE]],2)</f>
        <v>1</v>
      </c>
      <c r="V2426" s="3">
        <f>IF(WEEKDAY(PlanMasine[[#This Row],[Datum SAS]]-1,2)=7,PlanMasine[[#This Row],[Datum SAS]]-3,PlanMasine[[#This Row],[Datum SAS]]-1)</f>
        <v>45838</v>
      </c>
      <c r="W2426">
        <f>WEEKNUM(PlanMasine[[#This Row],[Column2]],1)</f>
        <v>27</v>
      </c>
    </row>
    <row r="2427" spans="1:23" x14ac:dyDescent="0.25">
      <c r="A2427">
        <v>1026928</v>
      </c>
      <c r="B2427">
        <v>1</v>
      </c>
      <c r="C2427">
        <v>1026901</v>
      </c>
      <c r="D2427" t="s">
        <v>2310</v>
      </c>
      <c r="E2427">
        <v>15</v>
      </c>
      <c r="F2427">
        <v>1</v>
      </c>
      <c r="G2427">
        <v>0</v>
      </c>
      <c r="H2427">
        <v>0</v>
      </c>
      <c r="I2427" t="s">
        <v>5</v>
      </c>
      <c r="J2427" t="s">
        <v>570</v>
      </c>
      <c r="K2427" t="s">
        <v>1810</v>
      </c>
      <c r="L2427" s="3">
        <v>45849</v>
      </c>
      <c r="M24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27" s="3">
        <v>45839</v>
      </c>
      <c r="O2427" s="5">
        <f>IFERROR((PlanMasine[[#This Row],[Norma]]/PlanMasine[[#This Row],[Q]])*(PlanMasine[[#This Row],[Q]]/SUMIF(C:C,PlanMasine[[#This Row],[RN]],B:B)*PlanMasine[[#This Row],[KPLQ]]),0)</f>
        <v>15</v>
      </c>
      <c r="P2427">
        <v>155670</v>
      </c>
      <c r="Q2427">
        <f>COUNTIF(PROMJENA!A:A,PlanMasine[[#This Row],[KPL]]&amp;"-"&amp;PlanMasine[[#This Row],[RN]])</f>
        <v>0</v>
      </c>
      <c r="R2427">
        <f>IFERROR(INDEX(REDOSLIJED!A:A,MATCH(PlanMasine[[#This Row],[KPL]],REDOSLIJED!B:B,0)),MAX(REDOSLIJED!A:A)+1)</f>
        <v>45</v>
      </c>
      <c r="S2427" s="9">
        <f>SUM($M$2:M2427)</f>
        <v>9.7513888888889788</v>
      </c>
      <c r="T2427" s="3">
        <f>PlanMasine[[#This Row],[Datum SAS]]-1</f>
        <v>45838</v>
      </c>
      <c r="U2427">
        <f>WEEKDAY(PlanMasine[[#This Row],[ZAVRŠETAK MAŠINSKE]],2)</f>
        <v>1</v>
      </c>
      <c r="V2427" s="3">
        <f>IF(WEEKDAY(PlanMasine[[#This Row],[Datum SAS]]-1,2)=7,PlanMasine[[#This Row],[Datum SAS]]-3,PlanMasine[[#This Row],[Datum SAS]]-1)</f>
        <v>45838</v>
      </c>
      <c r="W2427">
        <f>WEEKNUM(PlanMasine[[#This Row],[Column2]],1)</f>
        <v>27</v>
      </c>
    </row>
    <row r="2428" spans="1:23" x14ac:dyDescent="0.25">
      <c r="A2428">
        <v>1030093</v>
      </c>
      <c r="B2428">
        <v>17</v>
      </c>
      <c r="C2428">
        <v>1030094</v>
      </c>
      <c r="D2428" t="s">
        <v>2087</v>
      </c>
      <c r="E2428">
        <v>85</v>
      </c>
      <c r="F2428">
        <v>17</v>
      </c>
      <c r="G2428">
        <v>0</v>
      </c>
      <c r="H2428">
        <v>0</v>
      </c>
      <c r="I2428" t="s">
        <v>5</v>
      </c>
      <c r="J2428" t="s">
        <v>570</v>
      </c>
      <c r="K2428" t="s">
        <v>1832</v>
      </c>
      <c r="L2428" s="3">
        <v>45868</v>
      </c>
      <c r="M24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5.9027777777777776E-2</v>
      </c>
      <c r="N2428" s="3">
        <v>45839</v>
      </c>
      <c r="O2428" s="5">
        <f>IFERROR((PlanMasine[[#This Row],[Norma]]/PlanMasine[[#This Row],[Q]])*(PlanMasine[[#This Row],[Q]]/SUMIF(C:C,PlanMasine[[#This Row],[RN]],B:B)*PlanMasine[[#This Row],[KPLQ]]),0)</f>
        <v>85</v>
      </c>
      <c r="P2428">
        <v>138050</v>
      </c>
      <c r="Q2428">
        <f>COUNTIF(PROMJENA!A:A,PlanMasine[[#This Row],[KPL]]&amp;"-"&amp;PlanMasine[[#This Row],[RN]])</f>
        <v>0</v>
      </c>
      <c r="R2428">
        <f>IFERROR(INDEX(REDOSLIJED!A:A,MATCH(PlanMasine[[#This Row],[KPL]],REDOSLIJED!B:B,0)),MAX(REDOSLIJED!A:A)+1)</f>
        <v>45</v>
      </c>
      <c r="S2428" s="9">
        <f>SUM($M$2:M2428)</f>
        <v>9.8104166666667574</v>
      </c>
      <c r="T2428" s="3">
        <f>PlanMasine[[#This Row],[Datum SAS]]-1</f>
        <v>45838</v>
      </c>
      <c r="U2428">
        <f>WEEKDAY(PlanMasine[[#This Row],[ZAVRŠETAK MAŠINSKE]],2)</f>
        <v>1</v>
      </c>
      <c r="V2428" s="3">
        <f>IF(WEEKDAY(PlanMasine[[#This Row],[Datum SAS]]-1,2)=7,PlanMasine[[#This Row],[Datum SAS]]-3,PlanMasine[[#This Row],[Datum SAS]]-1)</f>
        <v>45838</v>
      </c>
      <c r="W2428">
        <f>WEEKNUM(PlanMasine[[#This Row],[Column2]],1)</f>
        <v>27</v>
      </c>
    </row>
    <row r="2429" spans="1:23" x14ac:dyDescent="0.25">
      <c r="A2429">
        <v>1034598</v>
      </c>
      <c r="B2429">
        <v>1</v>
      </c>
      <c r="C2429">
        <v>1034604</v>
      </c>
      <c r="D2429" t="s">
        <v>2509</v>
      </c>
      <c r="E2429">
        <v>5</v>
      </c>
      <c r="F2429">
        <v>1</v>
      </c>
      <c r="G2429">
        <v>0</v>
      </c>
      <c r="H2429">
        <v>0</v>
      </c>
      <c r="I2429" t="s">
        <v>5</v>
      </c>
      <c r="J2429" t="s">
        <v>570</v>
      </c>
      <c r="K2429" t="s">
        <v>2510</v>
      </c>
      <c r="L2429" s="3">
        <v>45867</v>
      </c>
      <c r="M24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29" s="3">
        <v>45839</v>
      </c>
      <c r="O2429" s="5">
        <f>IFERROR((PlanMasine[[#This Row],[Norma]]/PlanMasine[[#This Row],[Q]])*(PlanMasine[[#This Row],[Q]]/SUMIF(C:C,PlanMasine[[#This Row],[RN]],B:B)*PlanMasine[[#This Row],[KPLQ]]),0)</f>
        <v>5</v>
      </c>
      <c r="P2429">
        <v>144721</v>
      </c>
      <c r="Q2429">
        <f>COUNTIF(PROMJENA!A:A,PlanMasine[[#This Row],[KPL]]&amp;"-"&amp;PlanMasine[[#This Row],[RN]])</f>
        <v>0</v>
      </c>
      <c r="R2429">
        <f>IFERROR(INDEX(REDOSLIJED!A:A,MATCH(PlanMasine[[#This Row],[KPL]],REDOSLIJED!B:B,0)),MAX(REDOSLIJED!A:A)+1)</f>
        <v>45</v>
      </c>
      <c r="S2429" s="9">
        <f>SUM($M$2:M2429)</f>
        <v>9.8138888888889788</v>
      </c>
      <c r="T2429" s="3">
        <f>PlanMasine[[#This Row],[Datum SAS]]-1</f>
        <v>45838</v>
      </c>
      <c r="U2429">
        <f>WEEKDAY(PlanMasine[[#This Row],[ZAVRŠETAK MAŠINSKE]],2)</f>
        <v>1</v>
      </c>
      <c r="V2429" s="3">
        <f>IF(WEEKDAY(PlanMasine[[#This Row],[Datum SAS]]-1,2)=7,PlanMasine[[#This Row],[Datum SAS]]-3,PlanMasine[[#This Row],[Datum SAS]]-1)</f>
        <v>45838</v>
      </c>
      <c r="W2429">
        <f>WEEKNUM(PlanMasine[[#This Row],[Column2]],1)</f>
        <v>27</v>
      </c>
    </row>
    <row r="2430" spans="1:23" x14ac:dyDescent="0.25">
      <c r="A2430">
        <v>1034598</v>
      </c>
      <c r="B2430">
        <v>1</v>
      </c>
      <c r="C2430">
        <v>1034600</v>
      </c>
      <c r="D2430" t="s">
        <v>340</v>
      </c>
      <c r="E2430">
        <v>20</v>
      </c>
      <c r="F2430">
        <v>1</v>
      </c>
      <c r="G2430">
        <v>0</v>
      </c>
      <c r="H2430">
        <v>0</v>
      </c>
      <c r="I2430" t="s">
        <v>5</v>
      </c>
      <c r="J2430" t="s">
        <v>570</v>
      </c>
      <c r="K2430" t="s">
        <v>2510</v>
      </c>
      <c r="L2430" s="3">
        <v>45867</v>
      </c>
      <c r="M24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430" s="3">
        <v>45839</v>
      </c>
      <c r="O2430" s="5">
        <f>IFERROR((PlanMasine[[#This Row],[Norma]]/PlanMasine[[#This Row],[Q]])*(PlanMasine[[#This Row],[Q]]/SUMIF(C:C,PlanMasine[[#This Row],[RN]],B:B)*PlanMasine[[#This Row],[KPLQ]]),0)</f>
        <v>20</v>
      </c>
      <c r="P2430">
        <v>144717</v>
      </c>
      <c r="Q2430">
        <f>COUNTIF(PROMJENA!A:A,PlanMasine[[#This Row],[KPL]]&amp;"-"&amp;PlanMasine[[#This Row],[RN]])</f>
        <v>0</v>
      </c>
      <c r="R2430">
        <f>IFERROR(INDEX(REDOSLIJED!A:A,MATCH(PlanMasine[[#This Row],[KPL]],REDOSLIJED!B:B,0)),MAX(REDOSLIJED!A:A)+1)</f>
        <v>45</v>
      </c>
      <c r="S2430" s="9">
        <f>SUM($M$2:M2430)</f>
        <v>9.8277777777778681</v>
      </c>
      <c r="T2430" s="3">
        <f>PlanMasine[[#This Row],[Datum SAS]]-1</f>
        <v>45838</v>
      </c>
      <c r="U2430">
        <f>WEEKDAY(PlanMasine[[#This Row],[ZAVRŠETAK MAŠINSKE]],2)</f>
        <v>1</v>
      </c>
      <c r="V2430" s="3">
        <f>IF(WEEKDAY(PlanMasine[[#This Row],[Datum SAS]]-1,2)=7,PlanMasine[[#This Row],[Datum SAS]]-3,PlanMasine[[#This Row],[Datum SAS]]-1)</f>
        <v>45838</v>
      </c>
      <c r="W2430">
        <f>WEEKNUM(PlanMasine[[#This Row],[Column2]],1)</f>
        <v>27</v>
      </c>
    </row>
    <row r="2431" spans="1:23" x14ac:dyDescent="0.25">
      <c r="A2431">
        <v>1034598</v>
      </c>
      <c r="B2431">
        <v>1</v>
      </c>
      <c r="C2431">
        <v>1034601</v>
      </c>
      <c r="D2431" t="s">
        <v>2511</v>
      </c>
      <c r="E2431">
        <v>5</v>
      </c>
      <c r="F2431">
        <v>1</v>
      </c>
      <c r="G2431">
        <v>0</v>
      </c>
      <c r="H2431">
        <v>0</v>
      </c>
      <c r="I2431" t="s">
        <v>5</v>
      </c>
      <c r="J2431" t="s">
        <v>570</v>
      </c>
      <c r="K2431" t="s">
        <v>2510</v>
      </c>
      <c r="L2431" s="3">
        <v>45867</v>
      </c>
      <c r="M24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31" s="3">
        <v>45839</v>
      </c>
      <c r="O2431" s="5">
        <f>IFERROR((PlanMasine[[#This Row],[Norma]]/PlanMasine[[#This Row],[Q]])*(PlanMasine[[#This Row],[Q]]/SUMIF(C:C,PlanMasine[[#This Row],[RN]],B:B)*PlanMasine[[#This Row],[KPLQ]]),0)</f>
        <v>5</v>
      </c>
      <c r="P2431">
        <v>144718</v>
      </c>
      <c r="Q2431">
        <f>COUNTIF(PROMJENA!A:A,PlanMasine[[#This Row],[KPL]]&amp;"-"&amp;PlanMasine[[#This Row],[RN]])</f>
        <v>0</v>
      </c>
      <c r="R2431">
        <f>IFERROR(INDEX(REDOSLIJED!A:A,MATCH(PlanMasine[[#This Row],[KPL]],REDOSLIJED!B:B,0)),MAX(REDOSLIJED!A:A)+1)</f>
        <v>45</v>
      </c>
      <c r="S2431" s="9">
        <f>SUM($M$2:M2431)</f>
        <v>9.8312500000000895</v>
      </c>
      <c r="T2431" s="3">
        <f>PlanMasine[[#This Row],[Datum SAS]]-1</f>
        <v>45838</v>
      </c>
      <c r="U2431">
        <f>WEEKDAY(PlanMasine[[#This Row],[ZAVRŠETAK MAŠINSKE]],2)</f>
        <v>1</v>
      </c>
      <c r="V2431" s="3">
        <f>IF(WEEKDAY(PlanMasine[[#This Row],[Datum SAS]]-1,2)=7,PlanMasine[[#This Row],[Datum SAS]]-3,PlanMasine[[#This Row],[Datum SAS]]-1)</f>
        <v>45838</v>
      </c>
      <c r="W2431">
        <f>WEEKNUM(PlanMasine[[#This Row],[Column2]],1)</f>
        <v>27</v>
      </c>
    </row>
    <row r="2432" spans="1:23" x14ac:dyDescent="0.25">
      <c r="A2432">
        <v>1034625</v>
      </c>
      <c r="B2432">
        <v>4</v>
      </c>
      <c r="C2432">
        <v>1034644</v>
      </c>
      <c r="D2432" t="s">
        <v>2512</v>
      </c>
      <c r="E2432">
        <v>16</v>
      </c>
      <c r="F2432">
        <v>4</v>
      </c>
      <c r="G2432">
        <v>0</v>
      </c>
      <c r="H2432">
        <v>0</v>
      </c>
      <c r="I2432" t="s">
        <v>5</v>
      </c>
      <c r="J2432" t="s">
        <v>570</v>
      </c>
      <c r="K2432" t="s">
        <v>2513</v>
      </c>
      <c r="L2432" s="3">
        <v>45867</v>
      </c>
      <c r="M24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432" s="3">
        <v>45839</v>
      </c>
      <c r="O2432" s="5">
        <f>IFERROR((PlanMasine[[#This Row],[Norma]]/PlanMasine[[#This Row],[Q]])*(PlanMasine[[#This Row],[Q]]/SUMIF(C:C,PlanMasine[[#This Row],[RN]],B:B)*PlanMasine[[#This Row],[KPLQ]]),0)</f>
        <v>16</v>
      </c>
      <c r="P2432">
        <v>142980</v>
      </c>
      <c r="Q2432">
        <f>COUNTIF(PROMJENA!A:A,PlanMasine[[#This Row],[KPL]]&amp;"-"&amp;PlanMasine[[#This Row],[RN]])</f>
        <v>0</v>
      </c>
      <c r="R2432">
        <f>IFERROR(INDEX(REDOSLIJED!A:A,MATCH(PlanMasine[[#This Row],[KPL]],REDOSLIJED!B:B,0)),MAX(REDOSLIJED!A:A)+1)</f>
        <v>45</v>
      </c>
      <c r="S2432" s="9">
        <f>SUM($M$2:M2432)</f>
        <v>9.8423611111112006</v>
      </c>
      <c r="T2432" s="3">
        <f>PlanMasine[[#This Row],[Datum SAS]]-1</f>
        <v>45838</v>
      </c>
      <c r="U2432">
        <f>WEEKDAY(PlanMasine[[#This Row],[ZAVRŠETAK MAŠINSKE]],2)</f>
        <v>1</v>
      </c>
      <c r="V2432" s="3">
        <f>IF(WEEKDAY(PlanMasine[[#This Row],[Datum SAS]]-1,2)=7,PlanMasine[[#This Row],[Datum SAS]]-3,PlanMasine[[#This Row],[Datum SAS]]-1)</f>
        <v>45838</v>
      </c>
      <c r="W2432">
        <f>WEEKNUM(PlanMasine[[#This Row],[Column2]],1)</f>
        <v>27</v>
      </c>
    </row>
    <row r="2433" spans="1:23" x14ac:dyDescent="0.25">
      <c r="A2433">
        <v>1034625</v>
      </c>
      <c r="B2433">
        <v>4</v>
      </c>
      <c r="C2433">
        <v>1034646</v>
      </c>
      <c r="D2433" t="s">
        <v>2514</v>
      </c>
      <c r="E2433">
        <v>20</v>
      </c>
      <c r="F2433">
        <v>4</v>
      </c>
      <c r="G2433">
        <v>0</v>
      </c>
      <c r="H2433">
        <v>0</v>
      </c>
      <c r="I2433" t="s">
        <v>5</v>
      </c>
      <c r="J2433" t="s">
        <v>570</v>
      </c>
      <c r="K2433" t="s">
        <v>2513</v>
      </c>
      <c r="L2433" s="3">
        <v>45867</v>
      </c>
      <c r="M24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433" s="3">
        <v>45839</v>
      </c>
      <c r="O2433" s="5">
        <f>IFERROR((PlanMasine[[#This Row],[Norma]]/PlanMasine[[#This Row],[Q]])*(PlanMasine[[#This Row],[Q]]/SUMIF(C:C,PlanMasine[[#This Row],[RN]],B:B)*PlanMasine[[#This Row],[KPLQ]]),0)</f>
        <v>20</v>
      </c>
      <c r="P2433">
        <v>142982</v>
      </c>
      <c r="Q2433">
        <f>COUNTIF(PROMJENA!A:A,PlanMasine[[#This Row],[KPL]]&amp;"-"&amp;PlanMasine[[#This Row],[RN]])</f>
        <v>0</v>
      </c>
      <c r="R2433">
        <f>IFERROR(INDEX(REDOSLIJED!A:A,MATCH(PlanMasine[[#This Row],[KPL]],REDOSLIJED!B:B,0)),MAX(REDOSLIJED!A:A)+1)</f>
        <v>45</v>
      </c>
      <c r="S2433" s="9">
        <f>SUM($M$2:M2433)</f>
        <v>9.8562500000000899</v>
      </c>
      <c r="T2433" s="3">
        <f>PlanMasine[[#This Row],[Datum SAS]]-1</f>
        <v>45838</v>
      </c>
      <c r="U2433">
        <f>WEEKDAY(PlanMasine[[#This Row],[ZAVRŠETAK MAŠINSKE]],2)</f>
        <v>1</v>
      </c>
      <c r="V2433" s="3">
        <f>IF(WEEKDAY(PlanMasine[[#This Row],[Datum SAS]]-1,2)=7,PlanMasine[[#This Row],[Datum SAS]]-3,PlanMasine[[#This Row],[Datum SAS]]-1)</f>
        <v>45838</v>
      </c>
      <c r="W2433">
        <f>WEEKNUM(PlanMasine[[#This Row],[Column2]],1)</f>
        <v>27</v>
      </c>
    </row>
    <row r="2434" spans="1:23" x14ac:dyDescent="0.25">
      <c r="A2434">
        <v>1034625</v>
      </c>
      <c r="B2434">
        <v>4</v>
      </c>
      <c r="C2434">
        <v>1034643</v>
      </c>
      <c r="D2434" t="s">
        <v>2515</v>
      </c>
      <c r="E2434">
        <v>16</v>
      </c>
      <c r="F2434">
        <v>4</v>
      </c>
      <c r="G2434">
        <v>0</v>
      </c>
      <c r="H2434">
        <v>0</v>
      </c>
      <c r="I2434" t="s">
        <v>5</v>
      </c>
      <c r="J2434" t="s">
        <v>570</v>
      </c>
      <c r="K2434" t="s">
        <v>2513</v>
      </c>
      <c r="L2434" s="3">
        <v>45867</v>
      </c>
      <c r="M24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434" s="3">
        <v>45839</v>
      </c>
      <c r="O2434" s="5">
        <f>IFERROR((PlanMasine[[#This Row],[Norma]]/PlanMasine[[#This Row],[Q]])*(PlanMasine[[#This Row],[Q]]/SUMIF(C:C,PlanMasine[[#This Row],[RN]],B:B)*PlanMasine[[#This Row],[KPLQ]]),0)</f>
        <v>16</v>
      </c>
      <c r="P2434">
        <v>142979</v>
      </c>
      <c r="Q2434">
        <f>COUNTIF(PROMJENA!A:A,PlanMasine[[#This Row],[KPL]]&amp;"-"&amp;PlanMasine[[#This Row],[RN]])</f>
        <v>0</v>
      </c>
      <c r="R2434">
        <f>IFERROR(INDEX(REDOSLIJED!A:A,MATCH(PlanMasine[[#This Row],[KPL]],REDOSLIJED!B:B,0)),MAX(REDOSLIJED!A:A)+1)</f>
        <v>45</v>
      </c>
      <c r="S2434" s="9">
        <f>SUM($M$2:M2434)</f>
        <v>9.867361111111201</v>
      </c>
      <c r="T2434" s="3">
        <f>PlanMasine[[#This Row],[Datum SAS]]-1</f>
        <v>45838</v>
      </c>
      <c r="U2434">
        <f>WEEKDAY(PlanMasine[[#This Row],[ZAVRŠETAK MAŠINSKE]],2)</f>
        <v>1</v>
      </c>
      <c r="V2434" s="3">
        <f>IF(WEEKDAY(PlanMasine[[#This Row],[Datum SAS]]-1,2)=7,PlanMasine[[#This Row],[Datum SAS]]-3,PlanMasine[[#This Row],[Datum SAS]]-1)</f>
        <v>45838</v>
      </c>
      <c r="W2434">
        <f>WEEKNUM(PlanMasine[[#This Row],[Column2]],1)</f>
        <v>27</v>
      </c>
    </row>
    <row r="2435" spans="1:23" x14ac:dyDescent="0.25">
      <c r="A2435">
        <v>1030222</v>
      </c>
      <c r="B2435">
        <v>1</v>
      </c>
      <c r="C2435">
        <v>1030203</v>
      </c>
      <c r="D2435" t="s">
        <v>243</v>
      </c>
      <c r="E2435">
        <v>10</v>
      </c>
      <c r="F2435">
        <v>1</v>
      </c>
      <c r="G2435">
        <v>0</v>
      </c>
      <c r="H2435">
        <v>0</v>
      </c>
      <c r="I2435" t="s">
        <v>5</v>
      </c>
      <c r="J2435" t="s">
        <v>570</v>
      </c>
      <c r="K2435" t="s">
        <v>1834</v>
      </c>
      <c r="L2435" s="3">
        <v>45855</v>
      </c>
      <c r="M24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35" s="3">
        <v>45840</v>
      </c>
      <c r="O2435" s="5">
        <f>IFERROR((PlanMasine[[#This Row],[Norma]]/PlanMasine[[#This Row],[Q]])*(PlanMasine[[#This Row],[Q]]/SUMIF(C:C,PlanMasine[[#This Row],[RN]],B:B)*PlanMasine[[#This Row],[KPLQ]]),0)</f>
        <v>10</v>
      </c>
      <c r="P2435">
        <v>155678</v>
      </c>
      <c r="Q2435">
        <f>COUNTIF(PROMJENA!A:A,PlanMasine[[#This Row],[KPL]]&amp;"-"&amp;PlanMasine[[#This Row],[RN]])</f>
        <v>0</v>
      </c>
      <c r="R2435">
        <f>IFERROR(INDEX(REDOSLIJED!A:A,MATCH(PlanMasine[[#This Row],[KPL]],REDOSLIJED!B:B,0)),MAX(REDOSLIJED!A:A)+1)</f>
        <v>45</v>
      </c>
      <c r="S2435" s="9">
        <f>SUM($M$2:M2435)</f>
        <v>9.8743055555556456</v>
      </c>
      <c r="T2435" s="3">
        <f>PlanMasine[[#This Row],[Datum SAS]]-1</f>
        <v>45839</v>
      </c>
      <c r="U2435">
        <f>WEEKDAY(PlanMasine[[#This Row],[ZAVRŠETAK MAŠINSKE]],2)</f>
        <v>2</v>
      </c>
      <c r="V2435" s="3">
        <f>IF(WEEKDAY(PlanMasine[[#This Row],[Datum SAS]]-1,2)=7,PlanMasine[[#This Row],[Datum SAS]]-3,PlanMasine[[#This Row],[Datum SAS]]-1)</f>
        <v>45839</v>
      </c>
      <c r="W2435">
        <f>WEEKNUM(PlanMasine[[#This Row],[Column2]],1)</f>
        <v>27</v>
      </c>
    </row>
    <row r="2436" spans="1:23" x14ac:dyDescent="0.25">
      <c r="A2436">
        <v>1030222</v>
      </c>
      <c r="B2436">
        <v>1</v>
      </c>
      <c r="C2436">
        <v>1030195</v>
      </c>
      <c r="D2436" t="s">
        <v>2310</v>
      </c>
      <c r="E2436">
        <v>15</v>
      </c>
      <c r="F2436">
        <v>1</v>
      </c>
      <c r="G2436">
        <v>0</v>
      </c>
      <c r="H2436">
        <v>0</v>
      </c>
      <c r="I2436" t="s">
        <v>5</v>
      </c>
      <c r="J2436" t="s">
        <v>570</v>
      </c>
      <c r="K2436" t="s">
        <v>1834</v>
      </c>
      <c r="L2436" s="3">
        <v>45855</v>
      </c>
      <c r="M24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36" s="3">
        <v>45840</v>
      </c>
      <c r="O2436" s="5">
        <f>IFERROR((PlanMasine[[#This Row],[Norma]]/PlanMasine[[#This Row],[Q]])*(PlanMasine[[#This Row],[Q]]/SUMIF(C:C,PlanMasine[[#This Row],[RN]],B:B)*PlanMasine[[#This Row],[KPLQ]]),0)</f>
        <v>15</v>
      </c>
      <c r="P2436">
        <v>155670</v>
      </c>
      <c r="Q2436">
        <f>COUNTIF(PROMJENA!A:A,PlanMasine[[#This Row],[KPL]]&amp;"-"&amp;PlanMasine[[#This Row],[RN]])</f>
        <v>0</v>
      </c>
      <c r="R2436">
        <f>IFERROR(INDEX(REDOSLIJED!A:A,MATCH(PlanMasine[[#This Row],[KPL]],REDOSLIJED!B:B,0)),MAX(REDOSLIJED!A:A)+1)</f>
        <v>45</v>
      </c>
      <c r="S2436" s="9">
        <f>SUM($M$2:M2436)</f>
        <v>9.8847222222223117</v>
      </c>
      <c r="T2436" s="3">
        <f>PlanMasine[[#This Row],[Datum SAS]]-1</f>
        <v>45839</v>
      </c>
      <c r="U2436">
        <f>WEEKDAY(PlanMasine[[#This Row],[ZAVRŠETAK MAŠINSKE]],2)</f>
        <v>2</v>
      </c>
      <c r="V2436" s="3">
        <f>IF(WEEKDAY(PlanMasine[[#This Row],[Datum SAS]]-1,2)=7,PlanMasine[[#This Row],[Datum SAS]]-3,PlanMasine[[#This Row],[Datum SAS]]-1)</f>
        <v>45839</v>
      </c>
      <c r="W2436">
        <f>WEEKNUM(PlanMasine[[#This Row],[Column2]],1)</f>
        <v>27</v>
      </c>
    </row>
    <row r="2437" spans="1:23" x14ac:dyDescent="0.25">
      <c r="A2437">
        <v>1030222</v>
      </c>
      <c r="B2437">
        <v>1</v>
      </c>
      <c r="C2437">
        <v>1030196</v>
      </c>
      <c r="D2437" t="s">
        <v>2162</v>
      </c>
      <c r="E2437">
        <v>10</v>
      </c>
      <c r="F2437">
        <v>1</v>
      </c>
      <c r="G2437">
        <v>0</v>
      </c>
      <c r="H2437">
        <v>0</v>
      </c>
      <c r="I2437" t="s">
        <v>5</v>
      </c>
      <c r="J2437" t="s">
        <v>570</v>
      </c>
      <c r="K2437" t="s">
        <v>1834</v>
      </c>
      <c r="L2437" s="3">
        <v>45855</v>
      </c>
      <c r="M24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37" s="3">
        <v>45840</v>
      </c>
      <c r="O2437" s="5">
        <f>IFERROR((PlanMasine[[#This Row],[Norma]]/PlanMasine[[#This Row],[Q]])*(PlanMasine[[#This Row],[Q]]/SUMIF(C:C,PlanMasine[[#This Row],[RN]],B:B)*PlanMasine[[#This Row],[KPLQ]]),0)</f>
        <v>10</v>
      </c>
      <c r="P2437">
        <v>155671</v>
      </c>
      <c r="Q2437">
        <f>COUNTIF(PROMJENA!A:A,PlanMasine[[#This Row],[KPL]]&amp;"-"&amp;PlanMasine[[#This Row],[RN]])</f>
        <v>0</v>
      </c>
      <c r="R2437">
        <f>IFERROR(INDEX(REDOSLIJED!A:A,MATCH(PlanMasine[[#This Row],[KPL]],REDOSLIJED!B:B,0)),MAX(REDOSLIJED!A:A)+1)</f>
        <v>45</v>
      </c>
      <c r="S2437" s="9">
        <f>SUM($M$2:M2437)</f>
        <v>9.8916666666667563</v>
      </c>
      <c r="T2437" s="3">
        <f>PlanMasine[[#This Row],[Datum SAS]]-1</f>
        <v>45839</v>
      </c>
      <c r="U2437">
        <f>WEEKDAY(PlanMasine[[#This Row],[ZAVRŠETAK MAŠINSKE]],2)</f>
        <v>2</v>
      </c>
      <c r="V2437" s="3">
        <f>IF(WEEKDAY(PlanMasine[[#This Row],[Datum SAS]]-1,2)=7,PlanMasine[[#This Row],[Datum SAS]]-3,PlanMasine[[#This Row],[Datum SAS]]-1)</f>
        <v>45839</v>
      </c>
      <c r="W2437">
        <f>WEEKNUM(PlanMasine[[#This Row],[Column2]],1)</f>
        <v>27</v>
      </c>
    </row>
    <row r="2438" spans="1:23" x14ac:dyDescent="0.25">
      <c r="A2438">
        <v>1030222</v>
      </c>
      <c r="B2438">
        <v>1</v>
      </c>
      <c r="C2438">
        <v>1030197</v>
      </c>
      <c r="D2438" t="s">
        <v>2199</v>
      </c>
      <c r="E2438">
        <v>15</v>
      </c>
      <c r="F2438">
        <v>1</v>
      </c>
      <c r="G2438">
        <v>0</v>
      </c>
      <c r="H2438">
        <v>0</v>
      </c>
      <c r="I2438" t="s">
        <v>5</v>
      </c>
      <c r="J2438" t="s">
        <v>570</v>
      </c>
      <c r="K2438" t="s">
        <v>1834</v>
      </c>
      <c r="L2438" s="3">
        <v>45855</v>
      </c>
      <c r="M24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38" s="3">
        <v>45840</v>
      </c>
      <c r="O2438" s="5">
        <f>IFERROR((PlanMasine[[#This Row],[Norma]]/PlanMasine[[#This Row],[Q]])*(PlanMasine[[#This Row],[Q]]/SUMIF(C:C,PlanMasine[[#This Row],[RN]],B:B)*PlanMasine[[#This Row],[KPLQ]]),0)</f>
        <v>15</v>
      </c>
      <c r="P2438">
        <v>155672</v>
      </c>
      <c r="Q2438">
        <f>COUNTIF(PROMJENA!A:A,PlanMasine[[#This Row],[KPL]]&amp;"-"&amp;PlanMasine[[#This Row],[RN]])</f>
        <v>0</v>
      </c>
      <c r="R2438">
        <f>IFERROR(INDEX(REDOSLIJED!A:A,MATCH(PlanMasine[[#This Row],[KPL]],REDOSLIJED!B:B,0)),MAX(REDOSLIJED!A:A)+1)</f>
        <v>45</v>
      </c>
      <c r="S2438" s="9">
        <f>SUM($M$2:M2438)</f>
        <v>9.9020833333334224</v>
      </c>
      <c r="T2438" s="3">
        <f>PlanMasine[[#This Row],[Datum SAS]]-1</f>
        <v>45839</v>
      </c>
      <c r="U2438">
        <f>WEEKDAY(PlanMasine[[#This Row],[ZAVRŠETAK MAŠINSKE]],2)</f>
        <v>2</v>
      </c>
      <c r="V2438" s="3">
        <f>IF(WEEKDAY(PlanMasine[[#This Row],[Datum SAS]]-1,2)=7,PlanMasine[[#This Row],[Datum SAS]]-3,PlanMasine[[#This Row],[Datum SAS]]-1)</f>
        <v>45839</v>
      </c>
      <c r="W2438">
        <f>WEEKNUM(PlanMasine[[#This Row],[Column2]],1)</f>
        <v>27</v>
      </c>
    </row>
    <row r="2439" spans="1:23" x14ac:dyDescent="0.25">
      <c r="A2439">
        <v>1032508</v>
      </c>
      <c r="B2439">
        <v>1</v>
      </c>
      <c r="C2439">
        <v>1032516</v>
      </c>
      <c r="D2439" t="s">
        <v>2284</v>
      </c>
      <c r="E2439">
        <v>20</v>
      </c>
      <c r="F2439">
        <v>2</v>
      </c>
      <c r="G2439">
        <v>0</v>
      </c>
      <c r="H2439">
        <v>0</v>
      </c>
      <c r="I2439" t="s">
        <v>5</v>
      </c>
      <c r="J2439" t="s">
        <v>570</v>
      </c>
      <c r="K2439" t="s">
        <v>2281</v>
      </c>
      <c r="L2439" s="3">
        <v>45852</v>
      </c>
      <c r="M24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39" s="3">
        <v>45840</v>
      </c>
      <c r="O2439" s="5">
        <f>IFERROR((PlanMasine[[#This Row],[Norma]]/PlanMasine[[#This Row],[Q]])*(PlanMasine[[#This Row],[Q]]/SUMIF(C:C,PlanMasine[[#This Row],[RN]],B:B)*PlanMasine[[#This Row],[KPLQ]]),0)</f>
        <v>10</v>
      </c>
      <c r="P2439">
        <v>185139</v>
      </c>
      <c r="Q2439">
        <f>COUNTIF(PROMJENA!A:A,PlanMasine[[#This Row],[KPL]]&amp;"-"&amp;PlanMasine[[#This Row],[RN]])</f>
        <v>0</v>
      </c>
      <c r="R2439">
        <f>IFERROR(INDEX(REDOSLIJED!A:A,MATCH(PlanMasine[[#This Row],[KPL]],REDOSLIJED!B:B,0)),MAX(REDOSLIJED!A:A)+1)</f>
        <v>45</v>
      </c>
      <c r="S2439" s="9">
        <f>SUM($M$2:M2439)</f>
        <v>9.909027777777867</v>
      </c>
      <c r="T2439" s="3">
        <f>PlanMasine[[#This Row],[Datum SAS]]-1</f>
        <v>45839</v>
      </c>
      <c r="U2439">
        <f>WEEKDAY(PlanMasine[[#This Row],[ZAVRŠETAK MAŠINSKE]],2)</f>
        <v>2</v>
      </c>
      <c r="V2439" s="3">
        <f>IF(WEEKDAY(PlanMasine[[#This Row],[Datum SAS]]-1,2)=7,PlanMasine[[#This Row],[Datum SAS]]-3,PlanMasine[[#This Row],[Datum SAS]]-1)</f>
        <v>45839</v>
      </c>
      <c r="W2439">
        <f>WEEKNUM(PlanMasine[[#This Row],[Column2]],1)</f>
        <v>27</v>
      </c>
    </row>
    <row r="2440" spans="1:23" x14ac:dyDescent="0.25">
      <c r="A2440">
        <v>1032508</v>
      </c>
      <c r="B2440">
        <v>1</v>
      </c>
      <c r="C2440">
        <v>1032513</v>
      </c>
      <c r="D2440" t="s">
        <v>2283</v>
      </c>
      <c r="E2440">
        <v>16</v>
      </c>
      <c r="F2440">
        <v>2</v>
      </c>
      <c r="G2440">
        <v>0</v>
      </c>
      <c r="H2440">
        <v>0</v>
      </c>
      <c r="I2440" t="s">
        <v>5</v>
      </c>
      <c r="J2440" t="s">
        <v>570</v>
      </c>
      <c r="K2440" t="s">
        <v>2281</v>
      </c>
      <c r="L2440" s="3">
        <v>45852</v>
      </c>
      <c r="M24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40" s="3">
        <v>45840</v>
      </c>
      <c r="O2440" s="5">
        <f>IFERROR((PlanMasine[[#This Row],[Norma]]/PlanMasine[[#This Row],[Q]])*(PlanMasine[[#This Row],[Q]]/SUMIF(C:C,PlanMasine[[#This Row],[RN]],B:B)*PlanMasine[[#This Row],[KPLQ]]),0)</f>
        <v>8</v>
      </c>
      <c r="P2440">
        <v>185136</v>
      </c>
      <c r="Q2440">
        <f>COUNTIF(PROMJENA!A:A,PlanMasine[[#This Row],[KPL]]&amp;"-"&amp;PlanMasine[[#This Row],[RN]])</f>
        <v>0</v>
      </c>
      <c r="R2440">
        <f>IFERROR(INDEX(REDOSLIJED!A:A,MATCH(PlanMasine[[#This Row],[KPL]],REDOSLIJED!B:B,0)),MAX(REDOSLIJED!A:A)+1)</f>
        <v>45</v>
      </c>
      <c r="S2440" s="9">
        <f>SUM($M$2:M2440)</f>
        <v>9.9145833333334235</v>
      </c>
      <c r="T2440" s="3">
        <f>PlanMasine[[#This Row],[Datum SAS]]-1</f>
        <v>45839</v>
      </c>
      <c r="U2440">
        <f>WEEKDAY(PlanMasine[[#This Row],[ZAVRŠETAK MAŠINSKE]],2)</f>
        <v>2</v>
      </c>
      <c r="V2440" s="3">
        <f>IF(WEEKDAY(PlanMasine[[#This Row],[Datum SAS]]-1,2)=7,PlanMasine[[#This Row],[Datum SAS]]-3,PlanMasine[[#This Row],[Datum SAS]]-1)</f>
        <v>45839</v>
      </c>
      <c r="W2440">
        <f>WEEKNUM(PlanMasine[[#This Row],[Column2]],1)</f>
        <v>27</v>
      </c>
    </row>
    <row r="2441" spans="1:23" x14ac:dyDescent="0.25">
      <c r="A2441">
        <v>1032508</v>
      </c>
      <c r="B2441">
        <v>1</v>
      </c>
      <c r="C2441">
        <v>1032519</v>
      </c>
      <c r="D2441" t="s">
        <v>2290</v>
      </c>
      <c r="E2441">
        <v>28</v>
      </c>
      <c r="F2441">
        <v>4</v>
      </c>
      <c r="G2441">
        <v>0</v>
      </c>
      <c r="H2441">
        <v>0</v>
      </c>
      <c r="I2441" t="s">
        <v>5</v>
      </c>
      <c r="J2441" t="s">
        <v>570</v>
      </c>
      <c r="K2441" t="s">
        <v>2281</v>
      </c>
      <c r="L2441" s="3">
        <v>45852</v>
      </c>
      <c r="M24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441" s="3">
        <v>45840</v>
      </c>
      <c r="O2441" s="5">
        <f>IFERROR((PlanMasine[[#This Row],[Norma]]/PlanMasine[[#This Row],[Q]])*(PlanMasine[[#This Row],[Q]]/SUMIF(C:C,PlanMasine[[#This Row],[RN]],B:B)*PlanMasine[[#This Row],[KPLQ]]),0)</f>
        <v>14</v>
      </c>
      <c r="P2441">
        <v>185142</v>
      </c>
      <c r="Q2441">
        <f>COUNTIF(PROMJENA!A:A,PlanMasine[[#This Row],[KPL]]&amp;"-"&amp;PlanMasine[[#This Row],[RN]])</f>
        <v>0</v>
      </c>
      <c r="R2441">
        <f>IFERROR(INDEX(REDOSLIJED!A:A,MATCH(PlanMasine[[#This Row],[KPL]],REDOSLIJED!B:B,0)),MAX(REDOSLIJED!A:A)+1)</f>
        <v>45</v>
      </c>
      <c r="S2441" s="9">
        <f>SUM($M$2:M2441)</f>
        <v>9.9243055555556463</v>
      </c>
      <c r="T2441" s="3">
        <f>PlanMasine[[#This Row],[Datum SAS]]-1</f>
        <v>45839</v>
      </c>
      <c r="U2441">
        <f>WEEKDAY(PlanMasine[[#This Row],[ZAVRŠETAK MAŠINSKE]],2)</f>
        <v>2</v>
      </c>
      <c r="V2441" s="3">
        <f>IF(WEEKDAY(PlanMasine[[#This Row],[Datum SAS]]-1,2)=7,PlanMasine[[#This Row],[Datum SAS]]-3,PlanMasine[[#This Row],[Datum SAS]]-1)</f>
        <v>45839</v>
      </c>
      <c r="W2441">
        <f>WEEKNUM(PlanMasine[[#This Row],[Column2]],1)</f>
        <v>27</v>
      </c>
    </row>
    <row r="2442" spans="1:23" x14ac:dyDescent="0.25">
      <c r="A2442">
        <v>1032508</v>
      </c>
      <c r="B2442">
        <v>1</v>
      </c>
      <c r="C2442">
        <v>1032520</v>
      </c>
      <c r="D2442" t="s">
        <v>2282</v>
      </c>
      <c r="E2442">
        <v>48</v>
      </c>
      <c r="F2442">
        <v>8</v>
      </c>
      <c r="G2442">
        <v>0</v>
      </c>
      <c r="H2442">
        <v>0</v>
      </c>
      <c r="I2442" t="s">
        <v>5</v>
      </c>
      <c r="J2442" t="s">
        <v>570</v>
      </c>
      <c r="K2442" t="s">
        <v>2281</v>
      </c>
      <c r="L2442" s="3">
        <v>45852</v>
      </c>
      <c r="M24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442" s="3">
        <v>45840</v>
      </c>
      <c r="O2442" s="5">
        <f>IFERROR((PlanMasine[[#This Row],[Norma]]/PlanMasine[[#This Row],[Q]])*(PlanMasine[[#This Row],[Q]]/SUMIF(C:C,PlanMasine[[#This Row],[RN]],B:B)*PlanMasine[[#This Row],[KPLQ]]),0)</f>
        <v>24</v>
      </c>
      <c r="P2442">
        <v>185143</v>
      </c>
      <c r="Q2442">
        <f>COUNTIF(PROMJENA!A:A,PlanMasine[[#This Row],[KPL]]&amp;"-"&amp;PlanMasine[[#This Row],[RN]])</f>
        <v>0</v>
      </c>
      <c r="R2442">
        <f>IFERROR(INDEX(REDOSLIJED!A:A,MATCH(PlanMasine[[#This Row],[KPL]],REDOSLIJED!B:B,0)),MAX(REDOSLIJED!A:A)+1)</f>
        <v>45</v>
      </c>
      <c r="S2442" s="9">
        <f>SUM($M$2:M2442)</f>
        <v>9.9409722222223138</v>
      </c>
      <c r="T2442" s="3">
        <f>PlanMasine[[#This Row],[Datum SAS]]-1</f>
        <v>45839</v>
      </c>
      <c r="U2442">
        <f>WEEKDAY(PlanMasine[[#This Row],[ZAVRŠETAK MAŠINSKE]],2)</f>
        <v>2</v>
      </c>
      <c r="V2442" s="3">
        <f>IF(WEEKDAY(PlanMasine[[#This Row],[Datum SAS]]-1,2)=7,PlanMasine[[#This Row],[Datum SAS]]-3,PlanMasine[[#This Row],[Datum SAS]]-1)</f>
        <v>45839</v>
      </c>
      <c r="W2442">
        <f>WEEKNUM(PlanMasine[[#This Row],[Column2]],1)</f>
        <v>27</v>
      </c>
    </row>
    <row r="2443" spans="1:23" x14ac:dyDescent="0.25">
      <c r="A2443">
        <v>1032508</v>
      </c>
      <c r="B2443">
        <v>1</v>
      </c>
      <c r="C2443">
        <v>1032522</v>
      </c>
      <c r="D2443" t="s">
        <v>2291</v>
      </c>
      <c r="E2443">
        <v>32</v>
      </c>
      <c r="F2443">
        <v>8</v>
      </c>
      <c r="G2443">
        <v>0</v>
      </c>
      <c r="H2443">
        <v>0</v>
      </c>
      <c r="I2443" t="s">
        <v>5</v>
      </c>
      <c r="J2443" t="s">
        <v>570</v>
      </c>
      <c r="K2443" t="s">
        <v>2281</v>
      </c>
      <c r="L2443" s="3">
        <v>45852</v>
      </c>
      <c r="M24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443" s="3">
        <v>45840</v>
      </c>
      <c r="O2443" s="5">
        <f>IFERROR((PlanMasine[[#This Row],[Norma]]/PlanMasine[[#This Row],[Q]])*(PlanMasine[[#This Row],[Q]]/SUMIF(C:C,PlanMasine[[#This Row],[RN]],B:B)*PlanMasine[[#This Row],[KPLQ]]),0)</f>
        <v>16</v>
      </c>
      <c r="P2443">
        <v>185145</v>
      </c>
      <c r="Q2443">
        <f>COUNTIF(PROMJENA!A:A,PlanMasine[[#This Row],[KPL]]&amp;"-"&amp;PlanMasine[[#This Row],[RN]])</f>
        <v>0</v>
      </c>
      <c r="R2443">
        <f>IFERROR(INDEX(REDOSLIJED!A:A,MATCH(PlanMasine[[#This Row],[KPL]],REDOSLIJED!B:B,0)),MAX(REDOSLIJED!A:A)+1)</f>
        <v>45</v>
      </c>
      <c r="S2443" s="9">
        <f>SUM($M$2:M2443)</f>
        <v>9.9520833333334249</v>
      </c>
      <c r="T2443" s="3">
        <f>PlanMasine[[#This Row],[Datum SAS]]-1</f>
        <v>45839</v>
      </c>
      <c r="U2443">
        <f>WEEKDAY(PlanMasine[[#This Row],[ZAVRŠETAK MAŠINSKE]],2)</f>
        <v>2</v>
      </c>
      <c r="V2443" s="3">
        <f>IF(WEEKDAY(PlanMasine[[#This Row],[Datum SAS]]-1,2)=7,PlanMasine[[#This Row],[Datum SAS]]-3,PlanMasine[[#This Row],[Datum SAS]]-1)</f>
        <v>45839</v>
      </c>
      <c r="W2443">
        <f>WEEKNUM(PlanMasine[[#This Row],[Column2]],1)</f>
        <v>27</v>
      </c>
    </row>
    <row r="2444" spans="1:23" x14ac:dyDescent="0.25">
      <c r="A2444">
        <v>1032508</v>
      </c>
      <c r="B2444">
        <v>1</v>
      </c>
      <c r="C2444">
        <v>1032526</v>
      </c>
      <c r="D2444" t="s">
        <v>2293</v>
      </c>
      <c r="E2444">
        <v>6</v>
      </c>
      <c r="F2444">
        <v>2</v>
      </c>
      <c r="G2444">
        <v>0</v>
      </c>
      <c r="H2444">
        <v>0</v>
      </c>
      <c r="I2444" t="s">
        <v>5</v>
      </c>
      <c r="J2444" t="s">
        <v>570</v>
      </c>
      <c r="K2444" t="s">
        <v>2281</v>
      </c>
      <c r="L2444" s="3">
        <v>45852</v>
      </c>
      <c r="M24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44" s="3">
        <v>45840</v>
      </c>
      <c r="O2444" s="5">
        <f>IFERROR((PlanMasine[[#This Row],[Norma]]/PlanMasine[[#This Row],[Q]])*(PlanMasine[[#This Row],[Q]]/SUMIF(C:C,PlanMasine[[#This Row],[RN]],B:B)*PlanMasine[[#This Row],[KPLQ]]),0)</f>
        <v>3</v>
      </c>
      <c r="P2444">
        <v>185149</v>
      </c>
      <c r="Q2444">
        <f>COUNTIF(PROMJENA!A:A,PlanMasine[[#This Row],[KPL]]&amp;"-"&amp;PlanMasine[[#This Row],[RN]])</f>
        <v>0</v>
      </c>
      <c r="R2444">
        <f>IFERROR(INDEX(REDOSLIJED!A:A,MATCH(PlanMasine[[#This Row],[KPL]],REDOSLIJED!B:B,0)),MAX(REDOSLIJED!A:A)+1)</f>
        <v>45</v>
      </c>
      <c r="S2444" s="9">
        <f>SUM($M$2:M2444)</f>
        <v>9.9541666666667581</v>
      </c>
      <c r="T2444" s="3">
        <f>PlanMasine[[#This Row],[Datum SAS]]-1</f>
        <v>45839</v>
      </c>
      <c r="U2444">
        <f>WEEKDAY(PlanMasine[[#This Row],[ZAVRŠETAK MAŠINSKE]],2)</f>
        <v>2</v>
      </c>
      <c r="V2444" s="3">
        <f>IF(WEEKDAY(PlanMasine[[#This Row],[Datum SAS]]-1,2)=7,PlanMasine[[#This Row],[Datum SAS]]-3,PlanMasine[[#This Row],[Datum SAS]]-1)</f>
        <v>45839</v>
      </c>
      <c r="W2444">
        <f>WEEKNUM(PlanMasine[[#This Row],[Column2]],1)</f>
        <v>27</v>
      </c>
    </row>
    <row r="2445" spans="1:23" x14ac:dyDescent="0.25">
      <c r="A2445">
        <v>1032508</v>
      </c>
      <c r="B2445">
        <v>1</v>
      </c>
      <c r="C2445">
        <v>1032510</v>
      </c>
      <c r="D2445" t="s">
        <v>2288</v>
      </c>
      <c r="E2445">
        <v>24</v>
      </c>
      <c r="F2445">
        <v>2</v>
      </c>
      <c r="G2445">
        <v>0</v>
      </c>
      <c r="H2445">
        <v>0</v>
      </c>
      <c r="I2445" t="s">
        <v>5</v>
      </c>
      <c r="J2445" t="s">
        <v>570</v>
      </c>
      <c r="K2445" t="s">
        <v>2281</v>
      </c>
      <c r="L2445" s="3">
        <v>45852</v>
      </c>
      <c r="M24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445" s="3">
        <v>45840</v>
      </c>
      <c r="O2445" s="5">
        <f>IFERROR((PlanMasine[[#This Row],[Norma]]/PlanMasine[[#This Row],[Q]])*(PlanMasine[[#This Row],[Q]]/SUMIF(C:C,PlanMasine[[#This Row],[RN]],B:B)*PlanMasine[[#This Row],[KPLQ]]),0)</f>
        <v>12</v>
      </c>
      <c r="P2445">
        <v>185133</v>
      </c>
      <c r="Q2445">
        <f>COUNTIF(PROMJENA!A:A,PlanMasine[[#This Row],[KPL]]&amp;"-"&amp;PlanMasine[[#This Row],[RN]])</f>
        <v>0</v>
      </c>
      <c r="R2445">
        <f>IFERROR(INDEX(REDOSLIJED!A:A,MATCH(PlanMasine[[#This Row],[KPL]],REDOSLIJED!B:B,0)),MAX(REDOSLIJED!A:A)+1)</f>
        <v>45</v>
      </c>
      <c r="S2445" s="9">
        <f>SUM($M$2:M2445)</f>
        <v>9.9625000000000909</v>
      </c>
      <c r="T2445" s="3">
        <f>PlanMasine[[#This Row],[Datum SAS]]-1</f>
        <v>45839</v>
      </c>
      <c r="U2445">
        <f>WEEKDAY(PlanMasine[[#This Row],[ZAVRŠETAK MAŠINSKE]],2)</f>
        <v>2</v>
      </c>
      <c r="V2445" s="3">
        <f>IF(WEEKDAY(PlanMasine[[#This Row],[Datum SAS]]-1,2)=7,PlanMasine[[#This Row],[Datum SAS]]-3,PlanMasine[[#This Row],[Datum SAS]]-1)</f>
        <v>45839</v>
      </c>
      <c r="W2445">
        <f>WEEKNUM(PlanMasine[[#This Row],[Column2]],1)</f>
        <v>27</v>
      </c>
    </row>
    <row r="2446" spans="1:23" x14ac:dyDescent="0.25">
      <c r="A2446">
        <v>1032508</v>
      </c>
      <c r="B2446">
        <v>1</v>
      </c>
      <c r="C2446">
        <v>1032518</v>
      </c>
      <c r="D2446" t="s">
        <v>2289</v>
      </c>
      <c r="E2446">
        <v>24</v>
      </c>
      <c r="F2446">
        <v>4</v>
      </c>
      <c r="G2446">
        <v>0</v>
      </c>
      <c r="H2446">
        <v>0</v>
      </c>
      <c r="I2446" t="s">
        <v>5</v>
      </c>
      <c r="J2446" t="s">
        <v>570</v>
      </c>
      <c r="K2446" t="s">
        <v>2281</v>
      </c>
      <c r="L2446" s="3">
        <v>45852</v>
      </c>
      <c r="M24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446" s="3">
        <v>45840</v>
      </c>
      <c r="O2446" s="5">
        <f>IFERROR((PlanMasine[[#This Row],[Norma]]/PlanMasine[[#This Row],[Q]])*(PlanMasine[[#This Row],[Q]]/SUMIF(C:C,PlanMasine[[#This Row],[RN]],B:B)*PlanMasine[[#This Row],[KPLQ]]),0)</f>
        <v>12</v>
      </c>
      <c r="P2446">
        <v>185141</v>
      </c>
      <c r="Q2446">
        <f>COUNTIF(PROMJENA!A:A,PlanMasine[[#This Row],[KPL]]&amp;"-"&amp;PlanMasine[[#This Row],[RN]])</f>
        <v>0</v>
      </c>
      <c r="R2446">
        <f>IFERROR(INDEX(REDOSLIJED!A:A,MATCH(PlanMasine[[#This Row],[KPL]],REDOSLIJED!B:B,0)),MAX(REDOSLIJED!A:A)+1)</f>
        <v>45</v>
      </c>
      <c r="S2446" s="9">
        <f>SUM($M$2:M2446)</f>
        <v>9.9708333333334238</v>
      </c>
      <c r="T2446" s="3">
        <f>PlanMasine[[#This Row],[Datum SAS]]-1</f>
        <v>45839</v>
      </c>
      <c r="U2446">
        <f>WEEKDAY(PlanMasine[[#This Row],[ZAVRŠETAK MAŠINSKE]],2)</f>
        <v>2</v>
      </c>
      <c r="V2446" s="3">
        <f>IF(WEEKDAY(PlanMasine[[#This Row],[Datum SAS]]-1,2)=7,PlanMasine[[#This Row],[Datum SAS]]-3,PlanMasine[[#This Row],[Datum SAS]]-1)</f>
        <v>45839</v>
      </c>
      <c r="W2446">
        <f>WEEKNUM(PlanMasine[[#This Row],[Column2]],1)</f>
        <v>27</v>
      </c>
    </row>
    <row r="2447" spans="1:23" x14ac:dyDescent="0.25">
      <c r="A2447">
        <v>1032508</v>
      </c>
      <c r="B2447">
        <v>1</v>
      </c>
      <c r="C2447">
        <v>1032515</v>
      </c>
      <c r="D2447" t="s">
        <v>2280</v>
      </c>
      <c r="E2447">
        <v>24</v>
      </c>
      <c r="F2447">
        <v>2</v>
      </c>
      <c r="G2447">
        <v>0</v>
      </c>
      <c r="H2447">
        <v>0</v>
      </c>
      <c r="I2447" t="s">
        <v>5</v>
      </c>
      <c r="J2447" t="s">
        <v>570</v>
      </c>
      <c r="K2447" t="s">
        <v>2281</v>
      </c>
      <c r="L2447" s="3">
        <v>45852</v>
      </c>
      <c r="M24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447" s="3">
        <v>45840</v>
      </c>
      <c r="O2447" s="5">
        <f>IFERROR((PlanMasine[[#This Row],[Norma]]/PlanMasine[[#This Row],[Q]])*(PlanMasine[[#This Row],[Q]]/SUMIF(C:C,PlanMasine[[#This Row],[RN]],B:B)*PlanMasine[[#This Row],[KPLQ]]),0)</f>
        <v>12</v>
      </c>
      <c r="P2447">
        <v>185138</v>
      </c>
      <c r="Q2447">
        <f>COUNTIF(PROMJENA!A:A,PlanMasine[[#This Row],[KPL]]&amp;"-"&amp;PlanMasine[[#This Row],[RN]])</f>
        <v>0</v>
      </c>
      <c r="R2447">
        <f>IFERROR(INDEX(REDOSLIJED!A:A,MATCH(PlanMasine[[#This Row],[KPL]],REDOSLIJED!B:B,0)),MAX(REDOSLIJED!A:A)+1)</f>
        <v>45</v>
      </c>
      <c r="S2447" s="9">
        <f>SUM($M$2:M2447)</f>
        <v>9.9791666666667567</v>
      </c>
      <c r="T2447" s="3">
        <f>PlanMasine[[#This Row],[Datum SAS]]-1</f>
        <v>45839</v>
      </c>
      <c r="U2447">
        <f>WEEKDAY(PlanMasine[[#This Row],[ZAVRŠETAK MAŠINSKE]],2)</f>
        <v>2</v>
      </c>
      <c r="V2447" s="3">
        <f>IF(WEEKDAY(PlanMasine[[#This Row],[Datum SAS]]-1,2)=7,PlanMasine[[#This Row],[Datum SAS]]-3,PlanMasine[[#This Row],[Datum SAS]]-1)</f>
        <v>45839</v>
      </c>
      <c r="W2447">
        <f>WEEKNUM(PlanMasine[[#This Row],[Column2]],1)</f>
        <v>27</v>
      </c>
    </row>
    <row r="2448" spans="1:23" x14ac:dyDescent="0.25">
      <c r="A2448">
        <v>1032508</v>
      </c>
      <c r="B2448">
        <v>1</v>
      </c>
      <c r="C2448">
        <v>1032517</v>
      </c>
      <c r="D2448" t="s">
        <v>2287</v>
      </c>
      <c r="E2448">
        <v>40</v>
      </c>
      <c r="F2448">
        <v>2</v>
      </c>
      <c r="G2448">
        <v>0</v>
      </c>
      <c r="H2448">
        <v>0</v>
      </c>
      <c r="I2448" t="s">
        <v>5</v>
      </c>
      <c r="J2448" t="s">
        <v>570</v>
      </c>
      <c r="K2448" t="s">
        <v>2281</v>
      </c>
      <c r="L2448" s="3">
        <v>45852</v>
      </c>
      <c r="M24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448" s="3">
        <v>45840</v>
      </c>
      <c r="O2448" s="5">
        <f>IFERROR((PlanMasine[[#This Row],[Norma]]/PlanMasine[[#This Row],[Q]])*(PlanMasine[[#This Row],[Q]]/SUMIF(C:C,PlanMasine[[#This Row],[RN]],B:B)*PlanMasine[[#This Row],[KPLQ]]),0)</f>
        <v>20</v>
      </c>
      <c r="P2448">
        <v>185140</v>
      </c>
      <c r="Q2448">
        <f>COUNTIF(PROMJENA!A:A,PlanMasine[[#This Row],[KPL]]&amp;"-"&amp;PlanMasine[[#This Row],[RN]])</f>
        <v>0</v>
      </c>
      <c r="R2448">
        <f>IFERROR(INDEX(REDOSLIJED!A:A,MATCH(PlanMasine[[#This Row],[KPL]],REDOSLIJED!B:B,0)),MAX(REDOSLIJED!A:A)+1)</f>
        <v>45</v>
      </c>
      <c r="S2448" s="9">
        <f>SUM($M$2:M2448)</f>
        <v>9.993055555555646</v>
      </c>
      <c r="T2448" s="3">
        <f>PlanMasine[[#This Row],[Datum SAS]]-1</f>
        <v>45839</v>
      </c>
      <c r="U2448">
        <f>WEEKDAY(PlanMasine[[#This Row],[ZAVRŠETAK MAŠINSKE]],2)</f>
        <v>2</v>
      </c>
      <c r="V2448" s="3">
        <f>IF(WEEKDAY(PlanMasine[[#This Row],[Datum SAS]]-1,2)=7,PlanMasine[[#This Row],[Datum SAS]]-3,PlanMasine[[#This Row],[Datum SAS]]-1)</f>
        <v>45839</v>
      </c>
      <c r="W2448">
        <f>WEEKNUM(PlanMasine[[#This Row],[Column2]],1)</f>
        <v>27</v>
      </c>
    </row>
    <row r="2449" spans="1:23" x14ac:dyDescent="0.25">
      <c r="A2449">
        <v>1032508</v>
      </c>
      <c r="B2449">
        <v>1</v>
      </c>
      <c r="C2449">
        <v>1032511</v>
      </c>
      <c r="D2449" t="s">
        <v>2286</v>
      </c>
      <c r="E2449">
        <v>24</v>
      </c>
      <c r="F2449">
        <v>2</v>
      </c>
      <c r="G2449">
        <v>0</v>
      </c>
      <c r="H2449">
        <v>0</v>
      </c>
      <c r="I2449" t="s">
        <v>5</v>
      </c>
      <c r="J2449" t="s">
        <v>570</v>
      </c>
      <c r="K2449" t="s">
        <v>2281</v>
      </c>
      <c r="L2449" s="3">
        <v>45852</v>
      </c>
      <c r="M24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449" s="3">
        <v>45840</v>
      </c>
      <c r="O2449" s="5">
        <f>IFERROR((PlanMasine[[#This Row],[Norma]]/PlanMasine[[#This Row],[Q]])*(PlanMasine[[#This Row],[Q]]/SUMIF(C:C,PlanMasine[[#This Row],[RN]],B:B)*PlanMasine[[#This Row],[KPLQ]]),0)</f>
        <v>12</v>
      </c>
      <c r="P2449">
        <v>185134</v>
      </c>
      <c r="Q2449">
        <f>COUNTIF(PROMJENA!A:A,PlanMasine[[#This Row],[KPL]]&amp;"-"&amp;PlanMasine[[#This Row],[RN]])</f>
        <v>0</v>
      </c>
      <c r="R2449">
        <f>IFERROR(INDEX(REDOSLIJED!A:A,MATCH(PlanMasine[[#This Row],[KPL]],REDOSLIJED!B:B,0)),MAX(REDOSLIJED!A:A)+1)</f>
        <v>45</v>
      </c>
      <c r="S2449" s="9">
        <f>SUM($M$2:M2449)</f>
        <v>10.001388888888979</v>
      </c>
      <c r="T2449" s="3">
        <f>PlanMasine[[#This Row],[Datum SAS]]-1</f>
        <v>45839</v>
      </c>
      <c r="U2449">
        <f>WEEKDAY(PlanMasine[[#This Row],[ZAVRŠETAK MAŠINSKE]],2)</f>
        <v>2</v>
      </c>
      <c r="V2449" s="3">
        <f>IF(WEEKDAY(PlanMasine[[#This Row],[Datum SAS]]-1,2)=7,PlanMasine[[#This Row],[Datum SAS]]-3,PlanMasine[[#This Row],[Datum SAS]]-1)</f>
        <v>45839</v>
      </c>
      <c r="W2449">
        <f>WEEKNUM(PlanMasine[[#This Row],[Column2]],1)</f>
        <v>27</v>
      </c>
    </row>
    <row r="2450" spans="1:23" x14ac:dyDescent="0.25">
      <c r="A2450">
        <v>1032508</v>
      </c>
      <c r="B2450">
        <v>1</v>
      </c>
      <c r="C2450">
        <v>1032512</v>
      </c>
      <c r="D2450" t="s">
        <v>2285</v>
      </c>
      <c r="E2450">
        <v>20</v>
      </c>
      <c r="F2450">
        <v>4</v>
      </c>
      <c r="G2450">
        <v>0</v>
      </c>
      <c r="H2450">
        <v>0</v>
      </c>
      <c r="I2450" t="s">
        <v>5</v>
      </c>
      <c r="J2450" t="s">
        <v>570</v>
      </c>
      <c r="K2450" t="s">
        <v>2281</v>
      </c>
      <c r="L2450" s="3">
        <v>45852</v>
      </c>
      <c r="M24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50" s="3">
        <v>45840</v>
      </c>
      <c r="O2450" s="5">
        <f>IFERROR((PlanMasine[[#This Row],[Norma]]/PlanMasine[[#This Row],[Q]])*(PlanMasine[[#This Row],[Q]]/SUMIF(C:C,PlanMasine[[#This Row],[RN]],B:B)*PlanMasine[[#This Row],[KPLQ]]),0)</f>
        <v>10</v>
      </c>
      <c r="P2450">
        <v>185135</v>
      </c>
      <c r="Q2450">
        <f>COUNTIF(PROMJENA!A:A,PlanMasine[[#This Row],[KPL]]&amp;"-"&amp;PlanMasine[[#This Row],[RN]])</f>
        <v>0</v>
      </c>
      <c r="R2450">
        <f>IFERROR(INDEX(REDOSLIJED!A:A,MATCH(PlanMasine[[#This Row],[KPL]],REDOSLIJED!B:B,0)),MAX(REDOSLIJED!A:A)+1)</f>
        <v>45</v>
      </c>
      <c r="S2450" s="9">
        <f>SUM($M$2:M2450)</f>
        <v>10.008333333333423</v>
      </c>
      <c r="T2450" s="3">
        <f>PlanMasine[[#This Row],[Datum SAS]]-1</f>
        <v>45839</v>
      </c>
      <c r="U2450">
        <f>WEEKDAY(PlanMasine[[#This Row],[ZAVRŠETAK MAŠINSKE]],2)</f>
        <v>2</v>
      </c>
      <c r="V2450" s="3">
        <f>IF(WEEKDAY(PlanMasine[[#This Row],[Datum SAS]]-1,2)=7,PlanMasine[[#This Row],[Datum SAS]]-3,PlanMasine[[#This Row],[Datum SAS]]-1)</f>
        <v>45839</v>
      </c>
      <c r="W2450">
        <f>WEEKNUM(PlanMasine[[#This Row],[Column2]],1)</f>
        <v>27</v>
      </c>
    </row>
    <row r="2451" spans="1:23" x14ac:dyDescent="0.25">
      <c r="A2451">
        <v>1032508</v>
      </c>
      <c r="B2451">
        <v>1</v>
      </c>
      <c r="C2451">
        <v>1032514</v>
      </c>
      <c r="D2451" t="s">
        <v>2292</v>
      </c>
      <c r="E2451">
        <v>12</v>
      </c>
      <c r="F2451">
        <v>2</v>
      </c>
      <c r="G2451">
        <v>0</v>
      </c>
      <c r="H2451">
        <v>0</v>
      </c>
      <c r="I2451" t="s">
        <v>5</v>
      </c>
      <c r="J2451" t="s">
        <v>570</v>
      </c>
      <c r="K2451" t="s">
        <v>2281</v>
      </c>
      <c r="L2451" s="3">
        <v>45852</v>
      </c>
      <c r="M24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51" s="3">
        <v>45840</v>
      </c>
      <c r="O2451" s="5">
        <f>IFERROR((PlanMasine[[#This Row],[Norma]]/PlanMasine[[#This Row],[Q]])*(PlanMasine[[#This Row],[Q]]/SUMIF(C:C,PlanMasine[[#This Row],[RN]],B:B)*PlanMasine[[#This Row],[KPLQ]]),0)</f>
        <v>6</v>
      </c>
      <c r="P2451">
        <v>185137</v>
      </c>
      <c r="Q2451">
        <f>COUNTIF(PROMJENA!A:A,PlanMasine[[#This Row],[KPL]]&amp;"-"&amp;PlanMasine[[#This Row],[RN]])</f>
        <v>0</v>
      </c>
      <c r="R2451">
        <f>IFERROR(INDEX(REDOSLIJED!A:A,MATCH(PlanMasine[[#This Row],[KPL]],REDOSLIJED!B:B,0)),MAX(REDOSLIJED!A:A)+1)</f>
        <v>45</v>
      </c>
      <c r="S2451" s="9">
        <f>SUM($M$2:M2451)</f>
        <v>10.01250000000009</v>
      </c>
      <c r="T2451" s="3">
        <f>PlanMasine[[#This Row],[Datum SAS]]-1</f>
        <v>45839</v>
      </c>
      <c r="U2451">
        <f>WEEKDAY(PlanMasine[[#This Row],[ZAVRŠETAK MAŠINSKE]],2)</f>
        <v>2</v>
      </c>
      <c r="V2451" s="3">
        <f>IF(WEEKDAY(PlanMasine[[#This Row],[Datum SAS]]-1,2)=7,PlanMasine[[#This Row],[Datum SAS]]-3,PlanMasine[[#This Row],[Datum SAS]]-1)</f>
        <v>45839</v>
      </c>
      <c r="W2451">
        <f>WEEKNUM(PlanMasine[[#This Row],[Column2]],1)</f>
        <v>27</v>
      </c>
    </row>
    <row r="2452" spans="1:23" x14ac:dyDescent="0.25">
      <c r="A2452">
        <v>1030194</v>
      </c>
      <c r="B2452">
        <v>1</v>
      </c>
      <c r="C2452">
        <v>1030167</v>
      </c>
      <c r="D2452" t="s">
        <v>2310</v>
      </c>
      <c r="E2452">
        <v>15</v>
      </c>
      <c r="F2452">
        <v>1</v>
      </c>
      <c r="G2452">
        <v>0</v>
      </c>
      <c r="H2452">
        <v>0</v>
      </c>
      <c r="I2452" t="s">
        <v>5</v>
      </c>
      <c r="J2452" t="s">
        <v>570</v>
      </c>
      <c r="K2452" t="s">
        <v>1835</v>
      </c>
      <c r="L2452" s="3">
        <v>45855</v>
      </c>
      <c r="M24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52" s="3">
        <v>45841</v>
      </c>
      <c r="O2452" s="5">
        <f>IFERROR((PlanMasine[[#This Row],[Norma]]/PlanMasine[[#This Row],[Q]])*(PlanMasine[[#This Row],[Q]]/SUMIF(C:C,PlanMasine[[#This Row],[RN]],B:B)*PlanMasine[[#This Row],[KPLQ]]),0)</f>
        <v>15</v>
      </c>
      <c r="P2452">
        <v>155670</v>
      </c>
      <c r="Q2452">
        <f>COUNTIF(PROMJENA!A:A,PlanMasine[[#This Row],[KPL]]&amp;"-"&amp;PlanMasine[[#This Row],[RN]])</f>
        <v>0</v>
      </c>
      <c r="R2452">
        <f>IFERROR(INDEX(REDOSLIJED!A:A,MATCH(PlanMasine[[#This Row],[KPL]],REDOSLIJED!B:B,0)),MAX(REDOSLIJED!A:A)+1)</f>
        <v>45</v>
      </c>
      <c r="S2452" s="9">
        <f>SUM($M$2:M2452)</f>
        <v>10.022916666666756</v>
      </c>
      <c r="T2452" s="3">
        <f>PlanMasine[[#This Row],[Datum SAS]]-1</f>
        <v>45840</v>
      </c>
      <c r="U2452">
        <f>WEEKDAY(PlanMasine[[#This Row],[ZAVRŠETAK MAŠINSKE]],2)</f>
        <v>3</v>
      </c>
      <c r="V2452" s="3">
        <f>IF(WEEKDAY(PlanMasine[[#This Row],[Datum SAS]]-1,2)=7,PlanMasine[[#This Row],[Datum SAS]]-3,PlanMasine[[#This Row],[Datum SAS]]-1)</f>
        <v>45840</v>
      </c>
      <c r="W2452">
        <f>WEEKNUM(PlanMasine[[#This Row],[Column2]],1)</f>
        <v>27</v>
      </c>
    </row>
    <row r="2453" spans="1:23" x14ac:dyDescent="0.25">
      <c r="A2453">
        <v>1030194</v>
      </c>
      <c r="B2453">
        <v>1</v>
      </c>
      <c r="C2453">
        <v>1030168</v>
      </c>
      <c r="D2453" t="s">
        <v>2162</v>
      </c>
      <c r="E2453">
        <v>10</v>
      </c>
      <c r="F2453">
        <v>1</v>
      </c>
      <c r="G2453">
        <v>0</v>
      </c>
      <c r="H2453">
        <v>0</v>
      </c>
      <c r="I2453" t="s">
        <v>5</v>
      </c>
      <c r="J2453" t="s">
        <v>570</v>
      </c>
      <c r="K2453" t="s">
        <v>1835</v>
      </c>
      <c r="L2453" s="3">
        <v>45855</v>
      </c>
      <c r="M24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53" s="3">
        <v>45841</v>
      </c>
      <c r="O2453" s="5">
        <f>IFERROR((PlanMasine[[#This Row],[Norma]]/PlanMasine[[#This Row],[Q]])*(PlanMasine[[#This Row],[Q]]/SUMIF(C:C,PlanMasine[[#This Row],[RN]],B:B)*PlanMasine[[#This Row],[KPLQ]]),0)</f>
        <v>10</v>
      </c>
      <c r="P2453">
        <v>155671</v>
      </c>
      <c r="Q2453">
        <f>COUNTIF(PROMJENA!A:A,PlanMasine[[#This Row],[KPL]]&amp;"-"&amp;PlanMasine[[#This Row],[RN]])</f>
        <v>0</v>
      </c>
      <c r="R2453">
        <f>IFERROR(INDEX(REDOSLIJED!A:A,MATCH(PlanMasine[[#This Row],[KPL]],REDOSLIJED!B:B,0)),MAX(REDOSLIJED!A:A)+1)</f>
        <v>45</v>
      </c>
      <c r="S2453" s="9">
        <f>SUM($M$2:M2453)</f>
        <v>10.029861111111201</v>
      </c>
      <c r="T2453" s="3">
        <f>PlanMasine[[#This Row],[Datum SAS]]-1</f>
        <v>45840</v>
      </c>
      <c r="U2453">
        <f>WEEKDAY(PlanMasine[[#This Row],[ZAVRŠETAK MAŠINSKE]],2)</f>
        <v>3</v>
      </c>
      <c r="V2453" s="3">
        <f>IF(WEEKDAY(PlanMasine[[#This Row],[Datum SAS]]-1,2)=7,PlanMasine[[#This Row],[Datum SAS]]-3,PlanMasine[[#This Row],[Datum SAS]]-1)</f>
        <v>45840</v>
      </c>
      <c r="W2453">
        <f>WEEKNUM(PlanMasine[[#This Row],[Column2]],1)</f>
        <v>27</v>
      </c>
    </row>
    <row r="2454" spans="1:23" x14ac:dyDescent="0.25">
      <c r="A2454">
        <v>1030194</v>
      </c>
      <c r="B2454">
        <v>1</v>
      </c>
      <c r="C2454">
        <v>1030169</v>
      </c>
      <c r="D2454" t="s">
        <v>2199</v>
      </c>
      <c r="E2454">
        <v>15</v>
      </c>
      <c r="F2454">
        <v>1</v>
      </c>
      <c r="G2454">
        <v>0</v>
      </c>
      <c r="H2454">
        <v>0</v>
      </c>
      <c r="I2454" t="s">
        <v>5</v>
      </c>
      <c r="J2454" t="s">
        <v>570</v>
      </c>
      <c r="K2454" t="s">
        <v>1835</v>
      </c>
      <c r="L2454" s="3">
        <v>45855</v>
      </c>
      <c r="M24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54" s="3">
        <v>45841</v>
      </c>
      <c r="O2454" s="5">
        <f>IFERROR((PlanMasine[[#This Row],[Norma]]/PlanMasine[[#This Row],[Q]])*(PlanMasine[[#This Row],[Q]]/SUMIF(C:C,PlanMasine[[#This Row],[RN]],B:B)*PlanMasine[[#This Row],[KPLQ]]),0)</f>
        <v>15</v>
      </c>
      <c r="P2454">
        <v>155672</v>
      </c>
      <c r="Q2454">
        <f>COUNTIF(PROMJENA!A:A,PlanMasine[[#This Row],[KPL]]&amp;"-"&amp;PlanMasine[[#This Row],[RN]])</f>
        <v>0</v>
      </c>
      <c r="R2454">
        <f>IFERROR(INDEX(REDOSLIJED!A:A,MATCH(PlanMasine[[#This Row],[KPL]],REDOSLIJED!B:B,0)),MAX(REDOSLIJED!A:A)+1)</f>
        <v>45</v>
      </c>
      <c r="S2454" s="9">
        <f>SUM($M$2:M2454)</f>
        <v>10.040277777777867</v>
      </c>
      <c r="T2454" s="3">
        <f>PlanMasine[[#This Row],[Datum SAS]]-1</f>
        <v>45840</v>
      </c>
      <c r="U2454">
        <f>WEEKDAY(PlanMasine[[#This Row],[ZAVRŠETAK MAŠINSKE]],2)</f>
        <v>3</v>
      </c>
      <c r="V2454" s="3">
        <f>IF(WEEKDAY(PlanMasine[[#This Row],[Datum SAS]]-1,2)=7,PlanMasine[[#This Row],[Datum SAS]]-3,PlanMasine[[#This Row],[Datum SAS]]-1)</f>
        <v>45840</v>
      </c>
      <c r="W2454">
        <f>WEEKNUM(PlanMasine[[#This Row],[Column2]],1)</f>
        <v>27</v>
      </c>
    </row>
    <row r="2455" spans="1:23" x14ac:dyDescent="0.25">
      <c r="A2455">
        <v>1030194</v>
      </c>
      <c r="B2455">
        <v>1</v>
      </c>
      <c r="C2455">
        <v>1030174</v>
      </c>
      <c r="D2455" t="s">
        <v>2161</v>
      </c>
      <c r="E2455">
        <v>10</v>
      </c>
      <c r="F2455">
        <v>1</v>
      </c>
      <c r="G2455">
        <v>0</v>
      </c>
      <c r="H2455">
        <v>0</v>
      </c>
      <c r="I2455" t="s">
        <v>5</v>
      </c>
      <c r="J2455" t="s">
        <v>570</v>
      </c>
      <c r="K2455" t="s">
        <v>1835</v>
      </c>
      <c r="L2455" s="3">
        <v>45855</v>
      </c>
      <c r="M24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55" s="3">
        <v>45841</v>
      </c>
      <c r="O2455" s="5">
        <f>IFERROR((PlanMasine[[#This Row],[Norma]]/PlanMasine[[#This Row],[Q]])*(PlanMasine[[#This Row],[Q]]/SUMIF(C:C,PlanMasine[[#This Row],[RN]],B:B)*PlanMasine[[#This Row],[KPLQ]]),0)</f>
        <v>10</v>
      </c>
      <c r="P2455">
        <v>155677</v>
      </c>
      <c r="Q2455">
        <f>COUNTIF(PROMJENA!A:A,PlanMasine[[#This Row],[KPL]]&amp;"-"&amp;PlanMasine[[#This Row],[RN]])</f>
        <v>0</v>
      </c>
      <c r="R2455">
        <f>IFERROR(INDEX(REDOSLIJED!A:A,MATCH(PlanMasine[[#This Row],[KPL]],REDOSLIJED!B:B,0)),MAX(REDOSLIJED!A:A)+1)</f>
        <v>45</v>
      </c>
      <c r="S2455" s="9">
        <f>SUM($M$2:M2455)</f>
        <v>10.047222222222311</v>
      </c>
      <c r="T2455" s="3">
        <f>PlanMasine[[#This Row],[Datum SAS]]-1</f>
        <v>45840</v>
      </c>
      <c r="U2455">
        <f>WEEKDAY(PlanMasine[[#This Row],[ZAVRŠETAK MAŠINSKE]],2)</f>
        <v>3</v>
      </c>
      <c r="V2455" s="3">
        <f>IF(WEEKDAY(PlanMasine[[#This Row],[Datum SAS]]-1,2)=7,PlanMasine[[#This Row],[Datum SAS]]-3,PlanMasine[[#This Row],[Datum SAS]]-1)</f>
        <v>45840</v>
      </c>
      <c r="W2455">
        <f>WEEKNUM(PlanMasine[[#This Row],[Column2]],1)</f>
        <v>27</v>
      </c>
    </row>
    <row r="2456" spans="1:23" x14ac:dyDescent="0.25">
      <c r="A2456">
        <v>1032559</v>
      </c>
      <c r="B2456">
        <v>1</v>
      </c>
      <c r="C2456">
        <v>1032568</v>
      </c>
      <c r="D2456" t="s">
        <v>2351</v>
      </c>
      <c r="E2456">
        <v>32</v>
      </c>
      <c r="F2456">
        <v>16</v>
      </c>
      <c r="G2456">
        <v>0</v>
      </c>
      <c r="H2456">
        <v>0</v>
      </c>
      <c r="I2456" t="s">
        <v>5</v>
      </c>
      <c r="J2456" t="s">
        <v>570</v>
      </c>
      <c r="K2456" t="s">
        <v>2350</v>
      </c>
      <c r="L2456" s="3">
        <v>45852</v>
      </c>
      <c r="M24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56" s="3">
        <v>45841</v>
      </c>
      <c r="O2456" s="5">
        <f>IFERROR((PlanMasine[[#This Row],[Norma]]/PlanMasine[[#This Row],[Q]])*(PlanMasine[[#This Row],[Q]]/SUMIF(C:C,PlanMasine[[#This Row],[RN]],B:B)*PlanMasine[[#This Row],[KPLQ]]),0)</f>
        <v>4</v>
      </c>
      <c r="P2456">
        <v>226753</v>
      </c>
      <c r="Q2456">
        <f>COUNTIF(PROMJENA!A:A,PlanMasine[[#This Row],[KPL]]&amp;"-"&amp;PlanMasine[[#This Row],[RN]])</f>
        <v>0</v>
      </c>
      <c r="R2456">
        <f>IFERROR(INDEX(REDOSLIJED!A:A,MATCH(PlanMasine[[#This Row],[KPL]],REDOSLIJED!B:B,0)),MAX(REDOSLIJED!A:A)+1)</f>
        <v>45</v>
      </c>
      <c r="S2456" s="9">
        <f>SUM($M$2:M2456)</f>
        <v>10.05000000000009</v>
      </c>
      <c r="T2456" s="3">
        <f>PlanMasine[[#This Row],[Datum SAS]]-1</f>
        <v>45840</v>
      </c>
      <c r="U2456">
        <f>WEEKDAY(PlanMasine[[#This Row],[ZAVRŠETAK MAŠINSKE]],2)</f>
        <v>3</v>
      </c>
      <c r="V2456" s="3">
        <f>IF(WEEKDAY(PlanMasine[[#This Row],[Datum SAS]]-1,2)=7,PlanMasine[[#This Row],[Datum SAS]]-3,PlanMasine[[#This Row],[Datum SAS]]-1)</f>
        <v>45840</v>
      </c>
      <c r="W2456">
        <f>WEEKNUM(PlanMasine[[#This Row],[Column2]],1)</f>
        <v>27</v>
      </c>
    </row>
    <row r="2457" spans="1:23" x14ac:dyDescent="0.25">
      <c r="A2457">
        <v>1032559</v>
      </c>
      <c r="B2457">
        <v>1</v>
      </c>
      <c r="C2457">
        <v>1032567</v>
      </c>
      <c r="D2457" t="s">
        <v>2349</v>
      </c>
      <c r="E2457">
        <v>64</v>
      </c>
      <c r="F2457">
        <v>8</v>
      </c>
      <c r="G2457">
        <v>0</v>
      </c>
      <c r="H2457">
        <v>0</v>
      </c>
      <c r="I2457" t="s">
        <v>5</v>
      </c>
      <c r="J2457" t="s">
        <v>570</v>
      </c>
      <c r="K2457" t="s">
        <v>2350</v>
      </c>
      <c r="L2457" s="3">
        <v>45852</v>
      </c>
      <c r="M24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57" s="3">
        <v>45841</v>
      </c>
      <c r="O2457" s="5">
        <f>IFERROR((PlanMasine[[#This Row],[Norma]]/PlanMasine[[#This Row],[Q]])*(PlanMasine[[#This Row],[Q]]/SUMIF(C:C,PlanMasine[[#This Row],[RN]],B:B)*PlanMasine[[#This Row],[KPLQ]]),0)</f>
        <v>8</v>
      </c>
      <c r="P2457">
        <v>226752</v>
      </c>
      <c r="Q2457">
        <f>COUNTIF(PROMJENA!A:A,PlanMasine[[#This Row],[KPL]]&amp;"-"&amp;PlanMasine[[#This Row],[RN]])</f>
        <v>0</v>
      </c>
      <c r="R2457">
        <f>IFERROR(INDEX(REDOSLIJED!A:A,MATCH(PlanMasine[[#This Row],[KPL]],REDOSLIJED!B:B,0)),MAX(REDOSLIJED!A:A)+1)</f>
        <v>45</v>
      </c>
      <c r="S2457" s="9">
        <f>SUM($M$2:M2457)</f>
        <v>10.055555555555646</v>
      </c>
      <c r="T2457" s="3">
        <f>PlanMasine[[#This Row],[Datum SAS]]-1</f>
        <v>45840</v>
      </c>
      <c r="U2457">
        <f>WEEKDAY(PlanMasine[[#This Row],[ZAVRŠETAK MAŠINSKE]],2)</f>
        <v>3</v>
      </c>
      <c r="V2457" s="3">
        <f>IF(WEEKDAY(PlanMasine[[#This Row],[Datum SAS]]-1,2)=7,PlanMasine[[#This Row],[Datum SAS]]-3,PlanMasine[[#This Row],[Datum SAS]]-1)</f>
        <v>45840</v>
      </c>
      <c r="W2457">
        <f>WEEKNUM(PlanMasine[[#This Row],[Column2]],1)</f>
        <v>27</v>
      </c>
    </row>
    <row r="2458" spans="1:23" x14ac:dyDescent="0.25">
      <c r="A2458">
        <v>1032560</v>
      </c>
      <c r="B2458">
        <v>1</v>
      </c>
      <c r="C2458">
        <v>1032568</v>
      </c>
      <c r="D2458" t="s">
        <v>2351</v>
      </c>
      <c r="E2458">
        <v>32</v>
      </c>
      <c r="F2458">
        <v>16</v>
      </c>
      <c r="G2458">
        <v>0</v>
      </c>
      <c r="H2458">
        <v>0</v>
      </c>
      <c r="I2458" t="s">
        <v>5</v>
      </c>
      <c r="J2458" t="s">
        <v>570</v>
      </c>
      <c r="K2458" t="s">
        <v>2350</v>
      </c>
      <c r="L2458" s="3">
        <v>45852</v>
      </c>
      <c r="M24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58" s="3">
        <v>45841</v>
      </c>
      <c r="O2458" s="5">
        <f>IFERROR((PlanMasine[[#This Row],[Norma]]/PlanMasine[[#This Row],[Q]])*(PlanMasine[[#This Row],[Q]]/SUMIF(C:C,PlanMasine[[#This Row],[RN]],B:B)*PlanMasine[[#This Row],[KPLQ]]),0)</f>
        <v>4</v>
      </c>
      <c r="P2458">
        <v>226753</v>
      </c>
      <c r="Q2458">
        <f>COUNTIF(PROMJENA!A:A,PlanMasine[[#This Row],[KPL]]&amp;"-"&amp;PlanMasine[[#This Row],[RN]])</f>
        <v>0</v>
      </c>
      <c r="R2458">
        <f>IFERROR(INDEX(REDOSLIJED!A:A,MATCH(PlanMasine[[#This Row],[KPL]],REDOSLIJED!B:B,0)),MAX(REDOSLIJED!A:A)+1)</f>
        <v>45</v>
      </c>
      <c r="S2458" s="9">
        <f>SUM($M$2:M2458)</f>
        <v>10.058333333333424</v>
      </c>
      <c r="T2458" s="3">
        <f>PlanMasine[[#This Row],[Datum SAS]]-1</f>
        <v>45840</v>
      </c>
      <c r="U2458">
        <f>WEEKDAY(PlanMasine[[#This Row],[ZAVRŠETAK MAŠINSKE]],2)</f>
        <v>3</v>
      </c>
      <c r="V2458" s="3">
        <f>IF(WEEKDAY(PlanMasine[[#This Row],[Datum SAS]]-1,2)=7,PlanMasine[[#This Row],[Datum SAS]]-3,PlanMasine[[#This Row],[Datum SAS]]-1)</f>
        <v>45840</v>
      </c>
      <c r="W2458">
        <f>WEEKNUM(PlanMasine[[#This Row],[Column2]],1)</f>
        <v>27</v>
      </c>
    </row>
    <row r="2459" spans="1:23" x14ac:dyDescent="0.25">
      <c r="A2459">
        <v>1032560</v>
      </c>
      <c r="B2459">
        <v>1</v>
      </c>
      <c r="C2459">
        <v>1032567</v>
      </c>
      <c r="D2459" t="s">
        <v>2349</v>
      </c>
      <c r="E2459">
        <v>64</v>
      </c>
      <c r="F2459">
        <v>8</v>
      </c>
      <c r="G2459">
        <v>0</v>
      </c>
      <c r="H2459">
        <v>0</v>
      </c>
      <c r="I2459" t="s">
        <v>5</v>
      </c>
      <c r="J2459" t="s">
        <v>570</v>
      </c>
      <c r="K2459" t="s">
        <v>2350</v>
      </c>
      <c r="L2459" s="3">
        <v>45852</v>
      </c>
      <c r="M24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59" s="3">
        <v>45841</v>
      </c>
      <c r="O2459" s="5">
        <f>IFERROR((PlanMasine[[#This Row],[Norma]]/PlanMasine[[#This Row],[Q]])*(PlanMasine[[#This Row],[Q]]/SUMIF(C:C,PlanMasine[[#This Row],[RN]],B:B)*PlanMasine[[#This Row],[KPLQ]]),0)</f>
        <v>8</v>
      </c>
      <c r="P2459">
        <v>226752</v>
      </c>
      <c r="Q2459">
        <f>COUNTIF(PROMJENA!A:A,PlanMasine[[#This Row],[KPL]]&amp;"-"&amp;PlanMasine[[#This Row],[RN]])</f>
        <v>0</v>
      </c>
      <c r="R2459">
        <f>IFERROR(INDEX(REDOSLIJED!A:A,MATCH(PlanMasine[[#This Row],[KPL]],REDOSLIJED!B:B,0)),MAX(REDOSLIJED!A:A)+1)</f>
        <v>45</v>
      </c>
      <c r="S2459" s="9">
        <f>SUM($M$2:M2459)</f>
        <v>10.063888888888981</v>
      </c>
      <c r="T2459" s="3">
        <f>PlanMasine[[#This Row],[Datum SAS]]-1</f>
        <v>45840</v>
      </c>
      <c r="U2459">
        <f>WEEKDAY(PlanMasine[[#This Row],[ZAVRŠETAK MAŠINSKE]],2)</f>
        <v>3</v>
      </c>
      <c r="V2459" s="3">
        <f>IF(WEEKDAY(PlanMasine[[#This Row],[Datum SAS]]-1,2)=7,PlanMasine[[#This Row],[Datum SAS]]-3,PlanMasine[[#This Row],[Datum SAS]]-1)</f>
        <v>45840</v>
      </c>
      <c r="W2459">
        <f>WEEKNUM(PlanMasine[[#This Row],[Column2]],1)</f>
        <v>27</v>
      </c>
    </row>
    <row r="2460" spans="1:23" x14ac:dyDescent="0.25">
      <c r="A2460">
        <v>1032561</v>
      </c>
      <c r="B2460">
        <v>1</v>
      </c>
      <c r="C2460">
        <v>1032567</v>
      </c>
      <c r="D2460" t="s">
        <v>2349</v>
      </c>
      <c r="E2460">
        <v>64</v>
      </c>
      <c r="F2460">
        <v>8</v>
      </c>
      <c r="G2460">
        <v>0</v>
      </c>
      <c r="H2460">
        <v>0</v>
      </c>
      <c r="I2460" t="s">
        <v>5</v>
      </c>
      <c r="J2460" t="s">
        <v>570</v>
      </c>
      <c r="K2460" t="s">
        <v>2350</v>
      </c>
      <c r="L2460" s="3">
        <v>45852</v>
      </c>
      <c r="M24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60" s="3">
        <v>45841</v>
      </c>
      <c r="O2460" s="5">
        <f>IFERROR((PlanMasine[[#This Row],[Norma]]/PlanMasine[[#This Row],[Q]])*(PlanMasine[[#This Row],[Q]]/SUMIF(C:C,PlanMasine[[#This Row],[RN]],B:B)*PlanMasine[[#This Row],[KPLQ]]),0)</f>
        <v>8</v>
      </c>
      <c r="P2460">
        <v>226752</v>
      </c>
      <c r="Q2460">
        <f>COUNTIF(PROMJENA!A:A,PlanMasine[[#This Row],[KPL]]&amp;"-"&amp;PlanMasine[[#This Row],[RN]])</f>
        <v>0</v>
      </c>
      <c r="R2460">
        <f>IFERROR(INDEX(REDOSLIJED!A:A,MATCH(PlanMasine[[#This Row],[KPL]],REDOSLIJED!B:B,0)),MAX(REDOSLIJED!A:A)+1)</f>
        <v>45</v>
      </c>
      <c r="S2460" s="9">
        <f>SUM($M$2:M2460)</f>
        <v>10.069444444444537</v>
      </c>
      <c r="T2460" s="3">
        <f>PlanMasine[[#This Row],[Datum SAS]]-1</f>
        <v>45840</v>
      </c>
      <c r="U2460">
        <f>WEEKDAY(PlanMasine[[#This Row],[ZAVRŠETAK MAŠINSKE]],2)</f>
        <v>3</v>
      </c>
      <c r="V2460" s="3">
        <f>IF(WEEKDAY(PlanMasine[[#This Row],[Datum SAS]]-1,2)=7,PlanMasine[[#This Row],[Datum SAS]]-3,PlanMasine[[#This Row],[Datum SAS]]-1)</f>
        <v>45840</v>
      </c>
      <c r="W2460">
        <f>WEEKNUM(PlanMasine[[#This Row],[Column2]],1)</f>
        <v>27</v>
      </c>
    </row>
    <row r="2461" spans="1:23" x14ac:dyDescent="0.25">
      <c r="A2461">
        <v>1032561</v>
      </c>
      <c r="B2461">
        <v>1</v>
      </c>
      <c r="C2461">
        <v>1032568</v>
      </c>
      <c r="D2461" t="s">
        <v>2351</v>
      </c>
      <c r="E2461">
        <v>32</v>
      </c>
      <c r="F2461">
        <v>16</v>
      </c>
      <c r="G2461">
        <v>0</v>
      </c>
      <c r="H2461">
        <v>0</v>
      </c>
      <c r="I2461" t="s">
        <v>5</v>
      </c>
      <c r="J2461" t="s">
        <v>570</v>
      </c>
      <c r="K2461" t="s">
        <v>2350</v>
      </c>
      <c r="L2461" s="3">
        <v>45852</v>
      </c>
      <c r="M24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61" s="3">
        <v>45841</v>
      </c>
      <c r="O2461" s="5">
        <f>IFERROR((PlanMasine[[#This Row],[Norma]]/PlanMasine[[#This Row],[Q]])*(PlanMasine[[#This Row],[Q]]/SUMIF(C:C,PlanMasine[[#This Row],[RN]],B:B)*PlanMasine[[#This Row],[KPLQ]]),0)</f>
        <v>4</v>
      </c>
      <c r="P2461">
        <v>226753</v>
      </c>
      <c r="Q2461">
        <f>COUNTIF(PROMJENA!A:A,PlanMasine[[#This Row],[KPL]]&amp;"-"&amp;PlanMasine[[#This Row],[RN]])</f>
        <v>0</v>
      </c>
      <c r="R2461">
        <f>IFERROR(INDEX(REDOSLIJED!A:A,MATCH(PlanMasine[[#This Row],[KPL]],REDOSLIJED!B:B,0)),MAX(REDOSLIJED!A:A)+1)</f>
        <v>45</v>
      </c>
      <c r="S2461" s="9">
        <f>SUM($M$2:M2461)</f>
        <v>10.072222222222315</v>
      </c>
      <c r="T2461" s="3">
        <f>PlanMasine[[#This Row],[Datum SAS]]-1</f>
        <v>45840</v>
      </c>
      <c r="U2461">
        <f>WEEKDAY(PlanMasine[[#This Row],[ZAVRŠETAK MAŠINSKE]],2)</f>
        <v>3</v>
      </c>
      <c r="V2461" s="3">
        <f>IF(WEEKDAY(PlanMasine[[#This Row],[Datum SAS]]-1,2)=7,PlanMasine[[#This Row],[Datum SAS]]-3,PlanMasine[[#This Row],[Datum SAS]]-1)</f>
        <v>45840</v>
      </c>
      <c r="W2461">
        <f>WEEKNUM(PlanMasine[[#This Row],[Column2]],1)</f>
        <v>27</v>
      </c>
    </row>
    <row r="2462" spans="1:23" x14ac:dyDescent="0.25">
      <c r="A2462">
        <v>1032562</v>
      </c>
      <c r="B2462">
        <v>1</v>
      </c>
      <c r="C2462">
        <v>1032567</v>
      </c>
      <c r="D2462" t="s">
        <v>2349</v>
      </c>
      <c r="E2462">
        <v>64</v>
      </c>
      <c r="F2462">
        <v>8</v>
      </c>
      <c r="G2462">
        <v>0</v>
      </c>
      <c r="H2462">
        <v>0</v>
      </c>
      <c r="I2462" t="s">
        <v>5</v>
      </c>
      <c r="J2462" t="s">
        <v>570</v>
      </c>
      <c r="K2462" t="s">
        <v>2350</v>
      </c>
      <c r="L2462" s="3">
        <v>45852</v>
      </c>
      <c r="M24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62" s="3">
        <v>45841</v>
      </c>
      <c r="O2462" s="5">
        <f>IFERROR((PlanMasine[[#This Row],[Norma]]/PlanMasine[[#This Row],[Q]])*(PlanMasine[[#This Row],[Q]]/SUMIF(C:C,PlanMasine[[#This Row],[RN]],B:B)*PlanMasine[[#This Row],[KPLQ]]),0)</f>
        <v>8</v>
      </c>
      <c r="P2462">
        <v>226752</v>
      </c>
      <c r="Q2462">
        <f>COUNTIF(PROMJENA!A:A,PlanMasine[[#This Row],[KPL]]&amp;"-"&amp;PlanMasine[[#This Row],[RN]])</f>
        <v>0</v>
      </c>
      <c r="R2462">
        <f>IFERROR(INDEX(REDOSLIJED!A:A,MATCH(PlanMasine[[#This Row],[KPL]],REDOSLIJED!B:B,0)),MAX(REDOSLIJED!A:A)+1)</f>
        <v>45</v>
      </c>
      <c r="S2462" s="9">
        <f>SUM($M$2:M2462)</f>
        <v>10.077777777777872</v>
      </c>
      <c r="T2462" s="3">
        <f>PlanMasine[[#This Row],[Datum SAS]]-1</f>
        <v>45840</v>
      </c>
      <c r="U2462">
        <f>WEEKDAY(PlanMasine[[#This Row],[ZAVRŠETAK MAŠINSKE]],2)</f>
        <v>3</v>
      </c>
      <c r="V2462" s="3">
        <f>IF(WEEKDAY(PlanMasine[[#This Row],[Datum SAS]]-1,2)=7,PlanMasine[[#This Row],[Datum SAS]]-3,PlanMasine[[#This Row],[Datum SAS]]-1)</f>
        <v>45840</v>
      </c>
      <c r="W2462">
        <f>WEEKNUM(PlanMasine[[#This Row],[Column2]],1)</f>
        <v>27</v>
      </c>
    </row>
    <row r="2463" spans="1:23" x14ac:dyDescent="0.25">
      <c r="A2463">
        <v>1032562</v>
      </c>
      <c r="B2463">
        <v>1</v>
      </c>
      <c r="C2463">
        <v>1032568</v>
      </c>
      <c r="D2463" t="s">
        <v>2351</v>
      </c>
      <c r="E2463">
        <v>32</v>
      </c>
      <c r="F2463">
        <v>16</v>
      </c>
      <c r="G2463">
        <v>0</v>
      </c>
      <c r="H2463">
        <v>0</v>
      </c>
      <c r="I2463" t="s">
        <v>5</v>
      </c>
      <c r="J2463" t="s">
        <v>570</v>
      </c>
      <c r="K2463" t="s">
        <v>2350</v>
      </c>
      <c r="L2463" s="3">
        <v>45852</v>
      </c>
      <c r="M24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63" s="3">
        <v>45841</v>
      </c>
      <c r="O2463" s="5">
        <f>IFERROR((PlanMasine[[#This Row],[Norma]]/PlanMasine[[#This Row],[Q]])*(PlanMasine[[#This Row],[Q]]/SUMIF(C:C,PlanMasine[[#This Row],[RN]],B:B)*PlanMasine[[#This Row],[KPLQ]]),0)</f>
        <v>4</v>
      </c>
      <c r="P2463">
        <v>226753</v>
      </c>
      <c r="Q2463">
        <f>COUNTIF(PROMJENA!A:A,PlanMasine[[#This Row],[KPL]]&amp;"-"&amp;PlanMasine[[#This Row],[RN]])</f>
        <v>0</v>
      </c>
      <c r="R2463">
        <f>IFERROR(INDEX(REDOSLIJED!A:A,MATCH(PlanMasine[[#This Row],[KPL]],REDOSLIJED!B:B,0)),MAX(REDOSLIJED!A:A)+1)</f>
        <v>45</v>
      </c>
      <c r="S2463" s="9">
        <f>SUM($M$2:M2463)</f>
        <v>10.08055555555565</v>
      </c>
      <c r="T2463" s="3">
        <f>PlanMasine[[#This Row],[Datum SAS]]-1</f>
        <v>45840</v>
      </c>
      <c r="U2463">
        <f>WEEKDAY(PlanMasine[[#This Row],[ZAVRŠETAK MAŠINSKE]],2)</f>
        <v>3</v>
      </c>
      <c r="V2463" s="3">
        <f>IF(WEEKDAY(PlanMasine[[#This Row],[Datum SAS]]-1,2)=7,PlanMasine[[#This Row],[Datum SAS]]-3,PlanMasine[[#This Row],[Datum SAS]]-1)</f>
        <v>45840</v>
      </c>
      <c r="W2463">
        <f>WEEKNUM(PlanMasine[[#This Row],[Column2]],1)</f>
        <v>27</v>
      </c>
    </row>
    <row r="2464" spans="1:23" x14ac:dyDescent="0.25">
      <c r="A2464">
        <v>1032563</v>
      </c>
      <c r="B2464">
        <v>1</v>
      </c>
      <c r="C2464">
        <v>1032568</v>
      </c>
      <c r="D2464" t="s">
        <v>2351</v>
      </c>
      <c r="E2464">
        <v>32</v>
      </c>
      <c r="F2464">
        <v>16</v>
      </c>
      <c r="G2464">
        <v>0</v>
      </c>
      <c r="H2464">
        <v>0</v>
      </c>
      <c r="I2464" t="s">
        <v>5</v>
      </c>
      <c r="J2464" t="s">
        <v>570</v>
      </c>
      <c r="K2464" t="s">
        <v>2350</v>
      </c>
      <c r="L2464" s="3">
        <v>45852</v>
      </c>
      <c r="M24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64" s="3">
        <v>45841</v>
      </c>
      <c r="O2464" s="5">
        <f>IFERROR((PlanMasine[[#This Row],[Norma]]/PlanMasine[[#This Row],[Q]])*(PlanMasine[[#This Row],[Q]]/SUMIF(C:C,PlanMasine[[#This Row],[RN]],B:B)*PlanMasine[[#This Row],[KPLQ]]),0)</f>
        <v>4</v>
      </c>
      <c r="P2464">
        <v>226753</v>
      </c>
      <c r="Q2464">
        <f>COUNTIF(PROMJENA!A:A,PlanMasine[[#This Row],[KPL]]&amp;"-"&amp;PlanMasine[[#This Row],[RN]])</f>
        <v>0</v>
      </c>
      <c r="R2464">
        <f>IFERROR(INDEX(REDOSLIJED!A:A,MATCH(PlanMasine[[#This Row],[KPL]],REDOSLIJED!B:B,0)),MAX(REDOSLIJED!A:A)+1)</f>
        <v>45</v>
      </c>
      <c r="S2464" s="9">
        <f>SUM($M$2:M2464)</f>
        <v>10.083333333333428</v>
      </c>
      <c r="T2464" s="3">
        <f>PlanMasine[[#This Row],[Datum SAS]]-1</f>
        <v>45840</v>
      </c>
      <c r="U2464">
        <f>WEEKDAY(PlanMasine[[#This Row],[ZAVRŠETAK MAŠINSKE]],2)</f>
        <v>3</v>
      </c>
      <c r="V2464" s="3">
        <f>IF(WEEKDAY(PlanMasine[[#This Row],[Datum SAS]]-1,2)=7,PlanMasine[[#This Row],[Datum SAS]]-3,PlanMasine[[#This Row],[Datum SAS]]-1)</f>
        <v>45840</v>
      </c>
      <c r="W2464">
        <f>WEEKNUM(PlanMasine[[#This Row],[Column2]],1)</f>
        <v>27</v>
      </c>
    </row>
    <row r="2465" spans="1:23" x14ac:dyDescent="0.25">
      <c r="A2465">
        <v>1032563</v>
      </c>
      <c r="B2465">
        <v>1</v>
      </c>
      <c r="C2465">
        <v>1032567</v>
      </c>
      <c r="D2465" t="s">
        <v>2349</v>
      </c>
      <c r="E2465">
        <v>64</v>
      </c>
      <c r="F2465">
        <v>8</v>
      </c>
      <c r="G2465">
        <v>0</v>
      </c>
      <c r="H2465">
        <v>0</v>
      </c>
      <c r="I2465" t="s">
        <v>5</v>
      </c>
      <c r="J2465" t="s">
        <v>570</v>
      </c>
      <c r="K2465" t="s">
        <v>2350</v>
      </c>
      <c r="L2465" s="3">
        <v>45852</v>
      </c>
      <c r="M24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65" s="3">
        <v>45841</v>
      </c>
      <c r="O2465" s="5">
        <f>IFERROR((PlanMasine[[#This Row],[Norma]]/PlanMasine[[#This Row],[Q]])*(PlanMasine[[#This Row],[Q]]/SUMIF(C:C,PlanMasine[[#This Row],[RN]],B:B)*PlanMasine[[#This Row],[KPLQ]]),0)</f>
        <v>8</v>
      </c>
      <c r="P2465">
        <v>226752</v>
      </c>
      <c r="Q2465">
        <f>COUNTIF(PROMJENA!A:A,PlanMasine[[#This Row],[KPL]]&amp;"-"&amp;PlanMasine[[#This Row],[RN]])</f>
        <v>0</v>
      </c>
      <c r="R2465">
        <f>IFERROR(INDEX(REDOSLIJED!A:A,MATCH(PlanMasine[[#This Row],[KPL]],REDOSLIJED!B:B,0)),MAX(REDOSLIJED!A:A)+1)</f>
        <v>45</v>
      </c>
      <c r="S2465" s="9">
        <f>SUM($M$2:M2465)</f>
        <v>10.088888888888984</v>
      </c>
      <c r="T2465" s="3">
        <f>PlanMasine[[#This Row],[Datum SAS]]-1</f>
        <v>45840</v>
      </c>
      <c r="U2465">
        <f>WEEKDAY(PlanMasine[[#This Row],[ZAVRŠETAK MAŠINSKE]],2)</f>
        <v>3</v>
      </c>
      <c r="V2465" s="3">
        <f>IF(WEEKDAY(PlanMasine[[#This Row],[Datum SAS]]-1,2)=7,PlanMasine[[#This Row],[Datum SAS]]-3,PlanMasine[[#This Row],[Datum SAS]]-1)</f>
        <v>45840</v>
      </c>
      <c r="W2465">
        <f>WEEKNUM(PlanMasine[[#This Row],[Column2]],1)</f>
        <v>27</v>
      </c>
    </row>
    <row r="2466" spans="1:23" x14ac:dyDescent="0.25">
      <c r="A2466">
        <v>1032564</v>
      </c>
      <c r="B2466">
        <v>1</v>
      </c>
      <c r="C2466">
        <v>1032567</v>
      </c>
      <c r="D2466" t="s">
        <v>2349</v>
      </c>
      <c r="E2466">
        <v>64</v>
      </c>
      <c r="F2466">
        <v>8</v>
      </c>
      <c r="G2466">
        <v>0</v>
      </c>
      <c r="H2466">
        <v>0</v>
      </c>
      <c r="I2466" t="s">
        <v>5</v>
      </c>
      <c r="J2466" t="s">
        <v>570</v>
      </c>
      <c r="K2466" t="s">
        <v>2350</v>
      </c>
      <c r="L2466" s="3">
        <v>45852</v>
      </c>
      <c r="M24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66" s="3">
        <v>45841</v>
      </c>
      <c r="O2466" s="5">
        <f>IFERROR((PlanMasine[[#This Row],[Norma]]/PlanMasine[[#This Row],[Q]])*(PlanMasine[[#This Row],[Q]]/SUMIF(C:C,PlanMasine[[#This Row],[RN]],B:B)*PlanMasine[[#This Row],[KPLQ]]),0)</f>
        <v>8</v>
      </c>
      <c r="P2466">
        <v>226752</v>
      </c>
      <c r="Q2466">
        <f>COUNTIF(PROMJENA!A:A,PlanMasine[[#This Row],[KPL]]&amp;"-"&amp;PlanMasine[[#This Row],[RN]])</f>
        <v>0</v>
      </c>
      <c r="R2466">
        <f>IFERROR(INDEX(REDOSLIJED!A:A,MATCH(PlanMasine[[#This Row],[KPL]],REDOSLIJED!B:B,0)),MAX(REDOSLIJED!A:A)+1)</f>
        <v>45</v>
      </c>
      <c r="S2466" s="9">
        <f>SUM($M$2:M2466)</f>
        <v>10.094444444444541</v>
      </c>
      <c r="T2466" s="3">
        <f>PlanMasine[[#This Row],[Datum SAS]]-1</f>
        <v>45840</v>
      </c>
      <c r="U2466">
        <f>WEEKDAY(PlanMasine[[#This Row],[ZAVRŠETAK MAŠINSKE]],2)</f>
        <v>3</v>
      </c>
      <c r="V2466" s="3">
        <f>IF(WEEKDAY(PlanMasine[[#This Row],[Datum SAS]]-1,2)=7,PlanMasine[[#This Row],[Datum SAS]]-3,PlanMasine[[#This Row],[Datum SAS]]-1)</f>
        <v>45840</v>
      </c>
      <c r="W2466">
        <f>WEEKNUM(PlanMasine[[#This Row],[Column2]],1)</f>
        <v>27</v>
      </c>
    </row>
    <row r="2467" spans="1:23" x14ac:dyDescent="0.25">
      <c r="A2467">
        <v>1032564</v>
      </c>
      <c r="B2467">
        <v>1</v>
      </c>
      <c r="C2467">
        <v>1032568</v>
      </c>
      <c r="D2467" t="s">
        <v>2351</v>
      </c>
      <c r="E2467">
        <v>32</v>
      </c>
      <c r="F2467">
        <v>16</v>
      </c>
      <c r="G2467">
        <v>0</v>
      </c>
      <c r="H2467">
        <v>0</v>
      </c>
      <c r="I2467" t="s">
        <v>5</v>
      </c>
      <c r="J2467" t="s">
        <v>570</v>
      </c>
      <c r="K2467" t="s">
        <v>2350</v>
      </c>
      <c r="L2467" s="3">
        <v>45852</v>
      </c>
      <c r="M24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67" s="3">
        <v>45841</v>
      </c>
      <c r="O2467" s="5">
        <f>IFERROR((PlanMasine[[#This Row],[Norma]]/PlanMasine[[#This Row],[Q]])*(PlanMasine[[#This Row],[Q]]/SUMIF(C:C,PlanMasine[[#This Row],[RN]],B:B)*PlanMasine[[#This Row],[KPLQ]]),0)</f>
        <v>4</v>
      </c>
      <c r="P2467">
        <v>226753</v>
      </c>
      <c r="Q2467">
        <f>COUNTIF(PROMJENA!A:A,PlanMasine[[#This Row],[KPL]]&amp;"-"&amp;PlanMasine[[#This Row],[RN]])</f>
        <v>0</v>
      </c>
      <c r="R2467">
        <f>IFERROR(INDEX(REDOSLIJED!A:A,MATCH(PlanMasine[[#This Row],[KPL]],REDOSLIJED!B:B,0)),MAX(REDOSLIJED!A:A)+1)</f>
        <v>45</v>
      </c>
      <c r="S2467" s="9">
        <f>SUM($M$2:M2467)</f>
        <v>10.097222222222319</v>
      </c>
      <c r="T2467" s="3">
        <f>PlanMasine[[#This Row],[Datum SAS]]-1</f>
        <v>45840</v>
      </c>
      <c r="U2467">
        <f>WEEKDAY(PlanMasine[[#This Row],[ZAVRŠETAK MAŠINSKE]],2)</f>
        <v>3</v>
      </c>
      <c r="V2467" s="3">
        <f>IF(WEEKDAY(PlanMasine[[#This Row],[Datum SAS]]-1,2)=7,PlanMasine[[#This Row],[Datum SAS]]-3,PlanMasine[[#This Row],[Datum SAS]]-1)</f>
        <v>45840</v>
      </c>
      <c r="W2467">
        <f>WEEKNUM(PlanMasine[[#This Row],[Column2]],1)</f>
        <v>27</v>
      </c>
    </row>
    <row r="2468" spans="1:23" x14ac:dyDescent="0.25">
      <c r="A2468">
        <v>1032565</v>
      </c>
      <c r="B2468">
        <v>1</v>
      </c>
      <c r="C2468">
        <v>1032568</v>
      </c>
      <c r="D2468" t="s">
        <v>2351</v>
      </c>
      <c r="E2468">
        <v>32</v>
      </c>
      <c r="F2468">
        <v>16</v>
      </c>
      <c r="G2468">
        <v>0</v>
      </c>
      <c r="H2468">
        <v>0</v>
      </c>
      <c r="I2468" t="s">
        <v>5</v>
      </c>
      <c r="J2468" t="s">
        <v>570</v>
      </c>
      <c r="K2468" t="s">
        <v>2350</v>
      </c>
      <c r="L2468" s="3">
        <v>45852</v>
      </c>
      <c r="M24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68" s="3">
        <v>45841</v>
      </c>
      <c r="O2468" s="5">
        <f>IFERROR((PlanMasine[[#This Row],[Norma]]/PlanMasine[[#This Row],[Q]])*(PlanMasine[[#This Row],[Q]]/SUMIF(C:C,PlanMasine[[#This Row],[RN]],B:B)*PlanMasine[[#This Row],[KPLQ]]),0)</f>
        <v>4</v>
      </c>
      <c r="P2468">
        <v>226753</v>
      </c>
      <c r="Q2468">
        <f>COUNTIF(PROMJENA!A:A,PlanMasine[[#This Row],[KPL]]&amp;"-"&amp;PlanMasine[[#This Row],[RN]])</f>
        <v>0</v>
      </c>
      <c r="R2468">
        <f>IFERROR(INDEX(REDOSLIJED!A:A,MATCH(PlanMasine[[#This Row],[KPL]],REDOSLIJED!B:B,0)),MAX(REDOSLIJED!A:A)+1)</f>
        <v>45</v>
      </c>
      <c r="S2468" s="9">
        <f>SUM($M$2:M2468)</f>
        <v>10.100000000000097</v>
      </c>
      <c r="T2468" s="3">
        <f>PlanMasine[[#This Row],[Datum SAS]]-1</f>
        <v>45840</v>
      </c>
      <c r="U2468">
        <f>WEEKDAY(PlanMasine[[#This Row],[ZAVRŠETAK MAŠINSKE]],2)</f>
        <v>3</v>
      </c>
      <c r="V2468" s="3">
        <f>IF(WEEKDAY(PlanMasine[[#This Row],[Datum SAS]]-1,2)=7,PlanMasine[[#This Row],[Datum SAS]]-3,PlanMasine[[#This Row],[Datum SAS]]-1)</f>
        <v>45840</v>
      </c>
      <c r="W2468">
        <f>WEEKNUM(PlanMasine[[#This Row],[Column2]],1)</f>
        <v>27</v>
      </c>
    </row>
    <row r="2469" spans="1:23" x14ac:dyDescent="0.25">
      <c r="A2469">
        <v>1032565</v>
      </c>
      <c r="B2469">
        <v>1</v>
      </c>
      <c r="C2469">
        <v>1032567</v>
      </c>
      <c r="D2469" t="s">
        <v>2349</v>
      </c>
      <c r="E2469">
        <v>64</v>
      </c>
      <c r="F2469">
        <v>8</v>
      </c>
      <c r="G2469">
        <v>0</v>
      </c>
      <c r="H2469">
        <v>0</v>
      </c>
      <c r="I2469" t="s">
        <v>5</v>
      </c>
      <c r="J2469" t="s">
        <v>570</v>
      </c>
      <c r="K2469" t="s">
        <v>2350</v>
      </c>
      <c r="L2469" s="3">
        <v>45852</v>
      </c>
      <c r="M24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69" s="3">
        <v>45841</v>
      </c>
      <c r="O2469" s="5">
        <f>IFERROR((PlanMasine[[#This Row],[Norma]]/PlanMasine[[#This Row],[Q]])*(PlanMasine[[#This Row],[Q]]/SUMIF(C:C,PlanMasine[[#This Row],[RN]],B:B)*PlanMasine[[#This Row],[KPLQ]]),0)</f>
        <v>8</v>
      </c>
      <c r="P2469">
        <v>226752</v>
      </c>
      <c r="Q2469">
        <f>COUNTIF(PROMJENA!A:A,PlanMasine[[#This Row],[KPL]]&amp;"-"&amp;PlanMasine[[#This Row],[RN]])</f>
        <v>0</v>
      </c>
      <c r="R2469">
        <f>IFERROR(INDEX(REDOSLIJED!A:A,MATCH(PlanMasine[[#This Row],[KPL]],REDOSLIJED!B:B,0)),MAX(REDOSLIJED!A:A)+1)</f>
        <v>45</v>
      </c>
      <c r="S2469" s="9">
        <f>SUM($M$2:M2469)</f>
        <v>10.105555555555654</v>
      </c>
      <c r="T2469" s="3">
        <f>PlanMasine[[#This Row],[Datum SAS]]-1</f>
        <v>45840</v>
      </c>
      <c r="U2469">
        <f>WEEKDAY(PlanMasine[[#This Row],[ZAVRŠETAK MAŠINSKE]],2)</f>
        <v>3</v>
      </c>
      <c r="V2469" s="3">
        <f>IF(WEEKDAY(PlanMasine[[#This Row],[Datum SAS]]-1,2)=7,PlanMasine[[#This Row],[Datum SAS]]-3,PlanMasine[[#This Row],[Datum SAS]]-1)</f>
        <v>45840</v>
      </c>
      <c r="W2469">
        <f>WEEKNUM(PlanMasine[[#This Row],[Column2]],1)</f>
        <v>27</v>
      </c>
    </row>
    <row r="2470" spans="1:23" x14ac:dyDescent="0.25">
      <c r="A2470">
        <v>1032566</v>
      </c>
      <c r="B2470">
        <v>1</v>
      </c>
      <c r="C2470">
        <v>1032567</v>
      </c>
      <c r="D2470" t="s">
        <v>2349</v>
      </c>
      <c r="E2470">
        <v>64</v>
      </c>
      <c r="F2470">
        <v>8</v>
      </c>
      <c r="G2470">
        <v>0</v>
      </c>
      <c r="H2470">
        <v>0</v>
      </c>
      <c r="I2470" t="s">
        <v>5</v>
      </c>
      <c r="J2470" t="s">
        <v>570</v>
      </c>
      <c r="K2470" t="s">
        <v>2350</v>
      </c>
      <c r="L2470" s="3">
        <v>45852</v>
      </c>
      <c r="M24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470" s="3">
        <v>45841</v>
      </c>
      <c r="O2470" s="5">
        <f>IFERROR((PlanMasine[[#This Row],[Norma]]/PlanMasine[[#This Row],[Q]])*(PlanMasine[[#This Row],[Q]]/SUMIF(C:C,PlanMasine[[#This Row],[RN]],B:B)*PlanMasine[[#This Row],[KPLQ]]),0)</f>
        <v>8</v>
      </c>
      <c r="P2470">
        <v>226752</v>
      </c>
      <c r="Q2470">
        <f>COUNTIF(PROMJENA!A:A,PlanMasine[[#This Row],[KPL]]&amp;"-"&amp;PlanMasine[[#This Row],[RN]])</f>
        <v>0</v>
      </c>
      <c r="R2470">
        <f>IFERROR(INDEX(REDOSLIJED!A:A,MATCH(PlanMasine[[#This Row],[KPL]],REDOSLIJED!B:B,0)),MAX(REDOSLIJED!A:A)+1)</f>
        <v>45</v>
      </c>
      <c r="S2470" s="9">
        <f>SUM($M$2:M2470)</f>
        <v>10.11111111111121</v>
      </c>
      <c r="T2470" s="3">
        <f>PlanMasine[[#This Row],[Datum SAS]]-1</f>
        <v>45840</v>
      </c>
      <c r="U2470">
        <f>WEEKDAY(PlanMasine[[#This Row],[ZAVRŠETAK MAŠINSKE]],2)</f>
        <v>3</v>
      </c>
      <c r="V2470" s="3">
        <f>IF(WEEKDAY(PlanMasine[[#This Row],[Datum SAS]]-1,2)=7,PlanMasine[[#This Row],[Datum SAS]]-3,PlanMasine[[#This Row],[Datum SAS]]-1)</f>
        <v>45840</v>
      </c>
      <c r="W2470">
        <f>WEEKNUM(PlanMasine[[#This Row],[Column2]],1)</f>
        <v>27</v>
      </c>
    </row>
    <row r="2471" spans="1:23" x14ac:dyDescent="0.25">
      <c r="A2471">
        <v>1032566</v>
      </c>
      <c r="B2471">
        <v>1</v>
      </c>
      <c r="C2471">
        <v>1032568</v>
      </c>
      <c r="D2471" t="s">
        <v>2351</v>
      </c>
      <c r="E2471">
        <v>32</v>
      </c>
      <c r="F2471">
        <v>16</v>
      </c>
      <c r="G2471">
        <v>0</v>
      </c>
      <c r="H2471">
        <v>0</v>
      </c>
      <c r="I2471" t="s">
        <v>5</v>
      </c>
      <c r="J2471" t="s">
        <v>570</v>
      </c>
      <c r="K2471" t="s">
        <v>2350</v>
      </c>
      <c r="L2471" s="3">
        <v>45852</v>
      </c>
      <c r="M24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71" s="3">
        <v>45841</v>
      </c>
      <c r="O2471" s="5">
        <f>IFERROR((PlanMasine[[#This Row],[Norma]]/PlanMasine[[#This Row],[Q]])*(PlanMasine[[#This Row],[Q]]/SUMIF(C:C,PlanMasine[[#This Row],[RN]],B:B)*PlanMasine[[#This Row],[KPLQ]]),0)</f>
        <v>4</v>
      </c>
      <c r="P2471">
        <v>226753</v>
      </c>
      <c r="Q2471">
        <f>COUNTIF(PROMJENA!A:A,PlanMasine[[#This Row],[KPL]]&amp;"-"&amp;PlanMasine[[#This Row],[RN]])</f>
        <v>0</v>
      </c>
      <c r="R2471">
        <f>IFERROR(INDEX(REDOSLIJED!A:A,MATCH(PlanMasine[[#This Row],[KPL]],REDOSLIJED!B:B,0)),MAX(REDOSLIJED!A:A)+1)</f>
        <v>45</v>
      </c>
      <c r="S2471" s="9">
        <f>SUM($M$2:M2471)</f>
        <v>10.113888888888988</v>
      </c>
      <c r="T2471" s="3">
        <f>PlanMasine[[#This Row],[Datum SAS]]-1</f>
        <v>45840</v>
      </c>
      <c r="U2471">
        <f>WEEKDAY(PlanMasine[[#This Row],[ZAVRŠETAK MAŠINSKE]],2)</f>
        <v>3</v>
      </c>
      <c r="V2471" s="3">
        <f>IF(WEEKDAY(PlanMasine[[#This Row],[Datum SAS]]-1,2)=7,PlanMasine[[#This Row],[Datum SAS]]-3,PlanMasine[[#This Row],[Datum SAS]]-1)</f>
        <v>45840</v>
      </c>
      <c r="W2471">
        <f>WEEKNUM(PlanMasine[[#This Row],[Column2]],1)</f>
        <v>27</v>
      </c>
    </row>
    <row r="2472" spans="1:23" x14ac:dyDescent="0.25">
      <c r="A2472">
        <v>1033031</v>
      </c>
      <c r="B2472">
        <v>1</v>
      </c>
      <c r="C2472">
        <v>1033078</v>
      </c>
      <c r="D2472" t="s">
        <v>2320</v>
      </c>
      <c r="E2472">
        <v>3</v>
      </c>
      <c r="F2472">
        <v>1</v>
      </c>
      <c r="G2472">
        <v>0</v>
      </c>
      <c r="H2472">
        <v>0</v>
      </c>
      <c r="I2472" t="s">
        <v>5</v>
      </c>
      <c r="J2472" t="s">
        <v>570</v>
      </c>
      <c r="K2472" t="s">
        <v>2313</v>
      </c>
      <c r="L2472" s="3">
        <v>45868</v>
      </c>
      <c r="M24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72" s="3">
        <v>45841</v>
      </c>
      <c r="O2472" s="5">
        <f>IFERROR((PlanMasine[[#This Row],[Norma]]/PlanMasine[[#This Row],[Q]])*(PlanMasine[[#This Row],[Q]]/SUMIF(C:C,PlanMasine[[#This Row],[RN]],B:B)*PlanMasine[[#This Row],[KPLQ]]),0)</f>
        <v>3</v>
      </c>
      <c r="P2472">
        <v>214932</v>
      </c>
      <c r="Q2472">
        <f>COUNTIF(PROMJENA!A:A,PlanMasine[[#This Row],[KPL]]&amp;"-"&amp;PlanMasine[[#This Row],[RN]])</f>
        <v>0</v>
      </c>
      <c r="R2472">
        <f>IFERROR(INDEX(REDOSLIJED!A:A,MATCH(PlanMasine[[#This Row],[KPL]],REDOSLIJED!B:B,0)),MAX(REDOSLIJED!A:A)+1)</f>
        <v>45</v>
      </c>
      <c r="S2472" s="9">
        <f>SUM($M$2:M2472)</f>
        <v>10.115972222222322</v>
      </c>
      <c r="T2472" s="3">
        <f>PlanMasine[[#This Row],[Datum SAS]]-1</f>
        <v>45840</v>
      </c>
      <c r="U2472">
        <f>WEEKDAY(PlanMasine[[#This Row],[ZAVRŠETAK MAŠINSKE]],2)</f>
        <v>3</v>
      </c>
      <c r="V2472" s="3">
        <f>IF(WEEKDAY(PlanMasine[[#This Row],[Datum SAS]]-1,2)=7,PlanMasine[[#This Row],[Datum SAS]]-3,PlanMasine[[#This Row],[Datum SAS]]-1)</f>
        <v>45840</v>
      </c>
      <c r="W2472">
        <f>WEEKNUM(PlanMasine[[#This Row],[Column2]],1)</f>
        <v>27</v>
      </c>
    </row>
    <row r="2473" spans="1:23" x14ac:dyDescent="0.25">
      <c r="A2473">
        <v>1033031</v>
      </c>
      <c r="B2473">
        <v>1</v>
      </c>
      <c r="C2473">
        <v>1033032</v>
      </c>
      <c r="D2473" t="s">
        <v>2346</v>
      </c>
      <c r="E2473">
        <v>4</v>
      </c>
      <c r="F2473">
        <v>1</v>
      </c>
      <c r="G2473">
        <v>0</v>
      </c>
      <c r="H2473">
        <v>0</v>
      </c>
      <c r="I2473" t="s">
        <v>5</v>
      </c>
      <c r="J2473" t="s">
        <v>570</v>
      </c>
      <c r="K2473" t="s">
        <v>2313</v>
      </c>
      <c r="L2473" s="3">
        <v>45868</v>
      </c>
      <c r="M24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473" s="3">
        <v>45841</v>
      </c>
      <c r="O2473" s="5">
        <f>IFERROR((PlanMasine[[#This Row],[Norma]]/PlanMasine[[#This Row],[Q]])*(PlanMasine[[#This Row],[Q]]/SUMIF(C:C,PlanMasine[[#This Row],[RN]],B:B)*PlanMasine[[#This Row],[KPLQ]]),0)</f>
        <v>4</v>
      </c>
      <c r="P2473">
        <v>214886</v>
      </c>
      <c r="Q2473">
        <f>COUNTIF(PROMJENA!A:A,PlanMasine[[#This Row],[KPL]]&amp;"-"&amp;PlanMasine[[#This Row],[RN]])</f>
        <v>0</v>
      </c>
      <c r="R2473">
        <f>IFERROR(INDEX(REDOSLIJED!A:A,MATCH(PlanMasine[[#This Row],[KPL]],REDOSLIJED!B:B,0)),MAX(REDOSLIJED!A:A)+1)</f>
        <v>45</v>
      </c>
      <c r="S2473" s="9">
        <f>SUM($M$2:M2473)</f>
        <v>10.1187500000001</v>
      </c>
      <c r="T2473" s="3">
        <f>PlanMasine[[#This Row],[Datum SAS]]-1</f>
        <v>45840</v>
      </c>
      <c r="U2473">
        <f>WEEKDAY(PlanMasine[[#This Row],[ZAVRŠETAK MAŠINSKE]],2)</f>
        <v>3</v>
      </c>
      <c r="V2473" s="3">
        <f>IF(WEEKDAY(PlanMasine[[#This Row],[Datum SAS]]-1,2)=7,PlanMasine[[#This Row],[Datum SAS]]-3,PlanMasine[[#This Row],[Datum SAS]]-1)</f>
        <v>45840</v>
      </c>
      <c r="W2473">
        <f>WEEKNUM(PlanMasine[[#This Row],[Column2]],1)</f>
        <v>27</v>
      </c>
    </row>
    <row r="2474" spans="1:23" x14ac:dyDescent="0.25">
      <c r="A2474">
        <v>1033031</v>
      </c>
      <c r="B2474">
        <v>1</v>
      </c>
      <c r="C2474">
        <v>1033074</v>
      </c>
      <c r="D2474" t="s">
        <v>2322</v>
      </c>
      <c r="E2474">
        <v>3</v>
      </c>
      <c r="F2474">
        <v>1</v>
      </c>
      <c r="G2474">
        <v>0</v>
      </c>
      <c r="H2474">
        <v>0</v>
      </c>
      <c r="I2474" t="s">
        <v>5</v>
      </c>
      <c r="J2474" t="s">
        <v>570</v>
      </c>
      <c r="K2474" t="s">
        <v>2313</v>
      </c>
      <c r="L2474" s="3">
        <v>45868</v>
      </c>
      <c r="M24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74" s="3">
        <v>45841</v>
      </c>
      <c r="O2474" s="5">
        <f>IFERROR((PlanMasine[[#This Row],[Norma]]/PlanMasine[[#This Row],[Q]])*(PlanMasine[[#This Row],[Q]]/SUMIF(C:C,PlanMasine[[#This Row],[RN]],B:B)*PlanMasine[[#This Row],[KPLQ]]),0)</f>
        <v>3</v>
      </c>
      <c r="P2474">
        <v>214928</v>
      </c>
      <c r="Q2474">
        <f>COUNTIF(PROMJENA!A:A,PlanMasine[[#This Row],[KPL]]&amp;"-"&amp;PlanMasine[[#This Row],[RN]])</f>
        <v>0</v>
      </c>
      <c r="R2474">
        <f>IFERROR(INDEX(REDOSLIJED!A:A,MATCH(PlanMasine[[#This Row],[KPL]],REDOSLIJED!B:B,0)),MAX(REDOSLIJED!A:A)+1)</f>
        <v>45</v>
      </c>
      <c r="S2474" s="9">
        <f>SUM($M$2:M2474)</f>
        <v>10.120833333333433</v>
      </c>
      <c r="T2474" s="3">
        <f>PlanMasine[[#This Row],[Datum SAS]]-1</f>
        <v>45840</v>
      </c>
      <c r="U2474">
        <f>WEEKDAY(PlanMasine[[#This Row],[ZAVRŠETAK MAŠINSKE]],2)</f>
        <v>3</v>
      </c>
      <c r="V2474" s="3">
        <f>IF(WEEKDAY(PlanMasine[[#This Row],[Datum SAS]]-1,2)=7,PlanMasine[[#This Row],[Datum SAS]]-3,PlanMasine[[#This Row],[Datum SAS]]-1)</f>
        <v>45840</v>
      </c>
      <c r="W2474">
        <f>WEEKNUM(PlanMasine[[#This Row],[Column2]],1)</f>
        <v>27</v>
      </c>
    </row>
    <row r="2475" spans="1:23" x14ac:dyDescent="0.25">
      <c r="A2475">
        <v>1033031</v>
      </c>
      <c r="B2475">
        <v>1</v>
      </c>
      <c r="C2475">
        <v>1033044</v>
      </c>
      <c r="D2475" t="s">
        <v>2336</v>
      </c>
      <c r="E2475">
        <v>5</v>
      </c>
      <c r="F2475">
        <v>1</v>
      </c>
      <c r="G2475">
        <v>0</v>
      </c>
      <c r="H2475">
        <v>0</v>
      </c>
      <c r="I2475" t="s">
        <v>5</v>
      </c>
      <c r="J2475" t="s">
        <v>570</v>
      </c>
      <c r="K2475" t="s">
        <v>2313</v>
      </c>
      <c r="L2475" s="3">
        <v>45868</v>
      </c>
      <c r="M24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75" s="3">
        <v>45841</v>
      </c>
      <c r="O2475" s="5">
        <f>IFERROR((PlanMasine[[#This Row],[Norma]]/PlanMasine[[#This Row],[Q]])*(PlanMasine[[#This Row],[Q]]/SUMIF(C:C,PlanMasine[[#This Row],[RN]],B:B)*PlanMasine[[#This Row],[KPLQ]]),0)</f>
        <v>5</v>
      </c>
      <c r="P2475">
        <v>214898</v>
      </c>
      <c r="Q2475">
        <f>COUNTIF(PROMJENA!A:A,PlanMasine[[#This Row],[KPL]]&amp;"-"&amp;PlanMasine[[#This Row],[RN]])</f>
        <v>0</v>
      </c>
      <c r="R2475">
        <f>IFERROR(INDEX(REDOSLIJED!A:A,MATCH(PlanMasine[[#This Row],[KPL]],REDOSLIJED!B:B,0)),MAX(REDOSLIJED!A:A)+1)</f>
        <v>45</v>
      </c>
      <c r="S2475" s="9">
        <f>SUM($M$2:M2475)</f>
        <v>10.124305555555654</v>
      </c>
      <c r="T2475" s="3">
        <f>PlanMasine[[#This Row],[Datum SAS]]-1</f>
        <v>45840</v>
      </c>
      <c r="U2475">
        <f>WEEKDAY(PlanMasine[[#This Row],[ZAVRŠETAK MAŠINSKE]],2)</f>
        <v>3</v>
      </c>
      <c r="V2475" s="3">
        <f>IF(WEEKDAY(PlanMasine[[#This Row],[Datum SAS]]-1,2)=7,PlanMasine[[#This Row],[Datum SAS]]-3,PlanMasine[[#This Row],[Datum SAS]]-1)</f>
        <v>45840</v>
      </c>
      <c r="W2475">
        <f>WEEKNUM(PlanMasine[[#This Row],[Column2]],1)</f>
        <v>27</v>
      </c>
    </row>
    <row r="2476" spans="1:23" x14ac:dyDescent="0.25">
      <c r="A2476">
        <v>1033031</v>
      </c>
      <c r="B2476">
        <v>1</v>
      </c>
      <c r="C2476">
        <v>1033077</v>
      </c>
      <c r="D2476" t="s">
        <v>2347</v>
      </c>
      <c r="E2476">
        <v>3</v>
      </c>
      <c r="F2476">
        <v>1</v>
      </c>
      <c r="G2476">
        <v>0</v>
      </c>
      <c r="H2476">
        <v>0</v>
      </c>
      <c r="I2476" t="s">
        <v>5</v>
      </c>
      <c r="J2476" t="s">
        <v>570</v>
      </c>
      <c r="K2476" t="s">
        <v>2313</v>
      </c>
      <c r="L2476" s="3">
        <v>45868</v>
      </c>
      <c r="M24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76" s="3">
        <v>45841</v>
      </c>
      <c r="O2476" s="5">
        <f>IFERROR((PlanMasine[[#This Row],[Norma]]/PlanMasine[[#This Row],[Q]])*(PlanMasine[[#This Row],[Q]]/SUMIF(C:C,PlanMasine[[#This Row],[RN]],B:B)*PlanMasine[[#This Row],[KPLQ]]),0)</f>
        <v>3</v>
      </c>
      <c r="P2476">
        <v>214931</v>
      </c>
      <c r="Q2476">
        <f>COUNTIF(PROMJENA!A:A,PlanMasine[[#This Row],[KPL]]&amp;"-"&amp;PlanMasine[[#This Row],[RN]])</f>
        <v>0</v>
      </c>
      <c r="R2476">
        <f>IFERROR(INDEX(REDOSLIJED!A:A,MATCH(PlanMasine[[#This Row],[KPL]],REDOSLIJED!B:B,0)),MAX(REDOSLIJED!A:A)+1)</f>
        <v>45</v>
      </c>
      <c r="S2476" s="9">
        <f>SUM($M$2:M2476)</f>
        <v>10.126388888888988</v>
      </c>
      <c r="T2476" s="3">
        <f>PlanMasine[[#This Row],[Datum SAS]]-1</f>
        <v>45840</v>
      </c>
      <c r="U2476">
        <f>WEEKDAY(PlanMasine[[#This Row],[ZAVRŠETAK MAŠINSKE]],2)</f>
        <v>3</v>
      </c>
      <c r="V2476" s="3">
        <f>IF(WEEKDAY(PlanMasine[[#This Row],[Datum SAS]]-1,2)=7,PlanMasine[[#This Row],[Datum SAS]]-3,PlanMasine[[#This Row],[Datum SAS]]-1)</f>
        <v>45840</v>
      </c>
      <c r="W2476">
        <f>WEEKNUM(PlanMasine[[#This Row],[Column2]],1)</f>
        <v>27</v>
      </c>
    </row>
    <row r="2477" spans="1:23" x14ac:dyDescent="0.25">
      <c r="A2477">
        <v>1033031</v>
      </c>
      <c r="B2477">
        <v>1</v>
      </c>
      <c r="C2477">
        <v>1033100</v>
      </c>
      <c r="D2477" t="s">
        <v>2325</v>
      </c>
      <c r="E2477">
        <v>3</v>
      </c>
      <c r="F2477">
        <v>1</v>
      </c>
      <c r="G2477">
        <v>0</v>
      </c>
      <c r="H2477">
        <v>0</v>
      </c>
      <c r="I2477" t="s">
        <v>5</v>
      </c>
      <c r="J2477" t="s">
        <v>570</v>
      </c>
      <c r="K2477" t="s">
        <v>2313</v>
      </c>
      <c r="L2477" s="3">
        <v>45868</v>
      </c>
      <c r="M24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77" s="3">
        <v>45841</v>
      </c>
      <c r="O2477" s="5">
        <f>IFERROR((PlanMasine[[#This Row],[Norma]]/PlanMasine[[#This Row],[Q]])*(PlanMasine[[#This Row],[Q]]/SUMIF(C:C,PlanMasine[[#This Row],[RN]],B:B)*PlanMasine[[#This Row],[KPLQ]]),0)</f>
        <v>3</v>
      </c>
      <c r="P2477">
        <v>214953</v>
      </c>
      <c r="Q2477">
        <f>COUNTIF(PROMJENA!A:A,PlanMasine[[#This Row],[KPL]]&amp;"-"&amp;PlanMasine[[#This Row],[RN]])</f>
        <v>0</v>
      </c>
      <c r="R2477">
        <f>IFERROR(INDEX(REDOSLIJED!A:A,MATCH(PlanMasine[[#This Row],[KPL]],REDOSLIJED!B:B,0)),MAX(REDOSLIJED!A:A)+1)</f>
        <v>45</v>
      </c>
      <c r="S2477" s="9">
        <f>SUM($M$2:M2477)</f>
        <v>10.128472222222321</v>
      </c>
      <c r="T2477" s="3">
        <f>PlanMasine[[#This Row],[Datum SAS]]-1</f>
        <v>45840</v>
      </c>
      <c r="U2477">
        <f>WEEKDAY(PlanMasine[[#This Row],[ZAVRŠETAK MAŠINSKE]],2)</f>
        <v>3</v>
      </c>
      <c r="V2477" s="3">
        <f>IF(WEEKDAY(PlanMasine[[#This Row],[Datum SAS]]-1,2)=7,PlanMasine[[#This Row],[Datum SAS]]-3,PlanMasine[[#This Row],[Datum SAS]]-1)</f>
        <v>45840</v>
      </c>
      <c r="W2477">
        <f>WEEKNUM(PlanMasine[[#This Row],[Column2]],1)</f>
        <v>27</v>
      </c>
    </row>
    <row r="2478" spans="1:23" x14ac:dyDescent="0.25">
      <c r="A2478">
        <v>1033031</v>
      </c>
      <c r="B2478">
        <v>1</v>
      </c>
      <c r="C2478">
        <v>1033104</v>
      </c>
      <c r="D2478" t="s">
        <v>2327</v>
      </c>
      <c r="E2478">
        <v>3</v>
      </c>
      <c r="F2478">
        <v>1</v>
      </c>
      <c r="G2478">
        <v>0</v>
      </c>
      <c r="H2478">
        <v>0</v>
      </c>
      <c r="I2478" t="s">
        <v>5</v>
      </c>
      <c r="J2478" t="s">
        <v>570</v>
      </c>
      <c r="K2478" t="s">
        <v>2313</v>
      </c>
      <c r="L2478" s="3">
        <v>45868</v>
      </c>
      <c r="M24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78" s="3">
        <v>45841</v>
      </c>
      <c r="O2478" s="5">
        <f>IFERROR((PlanMasine[[#This Row],[Norma]]/PlanMasine[[#This Row],[Q]])*(PlanMasine[[#This Row],[Q]]/SUMIF(C:C,PlanMasine[[#This Row],[RN]],B:B)*PlanMasine[[#This Row],[KPLQ]]),0)</f>
        <v>3</v>
      </c>
      <c r="P2478">
        <v>214957</v>
      </c>
      <c r="Q2478">
        <f>COUNTIF(PROMJENA!A:A,PlanMasine[[#This Row],[KPL]]&amp;"-"&amp;PlanMasine[[#This Row],[RN]])</f>
        <v>0</v>
      </c>
      <c r="R2478">
        <f>IFERROR(INDEX(REDOSLIJED!A:A,MATCH(PlanMasine[[#This Row],[KPL]],REDOSLIJED!B:B,0)),MAX(REDOSLIJED!A:A)+1)</f>
        <v>45</v>
      </c>
      <c r="S2478" s="9">
        <f>SUM($M$2:M2478)</f>
        <v>10.130555555555654</v>
      </c>
      <c r="T2478" s="3">
        <f>PlanMasine[[#This Row],[Datum SAS]]-1</f>
        <v>45840</v>
      </c>
      <c r="U2478">
        <f>WEEKDAY(PlanMasine[[#This Row],[ZAVRŠETAK MAŠINSKE]],2)</f>
        <v>3</v>
      </c>
      <c r="V2478" s="3">
        <f>IF(WEEKDAY(PlanMasine[[#This Row],[Datum SAS]]-1,2)=7,PlanMasine[[#This Row],[Datum SAS]]-3,PlanMasine[[#This Row],[Datum SAS]]-1)</f>
        <v>45840</v>
      </c>
      <c r="W2478">
        <f>WEEKNUM(PlanMasine[[#This Row],[Column2]],1)</f>
        <v>27</v>
      </c>
    </row>
    <row r="2479" spans="1:23" x14ac:dyDescent="0.25">
      <c r="A2479">
        <v>1033031</v>
      </c>
      <c r="B2479">
        <v>1</v>
      </c>
      <c r="C2479">
        <v>1033069</v>
      </c>
      <c r="D2479" t="s">
        <v>2324</v>
      </c>
      <c r="E2479">
        <v>3</v>
      </c>
      <c r="F2479">
        <v>1</v>
      </c>
      <c r="G2479">
        <v>0</v>
      </c>
      <c r="H2479">
        <v>0</v>
      </c>
      <c r="I2479" t="s">
        <v>5</v>
      </c>
      <c r="J2479" t="s">
        <v>570</v>
      </c>
      <c r="K2479" t="s">
        <v>2313</v>
      </c>
      <c r="L2479" s="3">
        <v>45868</v>
      </c>
      <c r="M24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79" s="3">
        <v>45841</v>
      </c>
      <c r="O2479" s="5">
        <f>IFERROR((PlanMasine[[#This Row],[Norma]]/PlanMasine[[#This Row],[Q]])*(PlanMasine[[#This Row],[Q]]/SUMIF(C:C,PlanMasine[[#This Row],[RN]],B:B)*PlanMasine[[#This Row],[KPLQ]]),0)</f>
        <v>3</v>
      </c>
      <c r="P2479">
        <v>214923</v>
      </c>
      <c r="Q2479">
        <f>COUNTIF(PROMJENA!A:A,PlanMasine[[#This Row],[KPL]]&amp;"-"&amp;PlanMasine[[#This Row],[RN]])</f>
        <v>0</v>
      </c>
      <c r="R2479">
        <f>IFERROR(INDEX(REDOSLIJED!A:A,MATCH(PlanMasine[[#This Row],[KPL]],REDOSLIJED!B:B,0)),MAX(REDOSLIJED!A:A)+1)</f>
        <v>45</v>
      </c>
      <c r="S2479" s="9">
        <f>SUM($M$2:M2479)</f>
        <v>10.132638888888987</v>
      </c>
      <c r="T2479" s="3">
        <f>PlanMasine[[#This Row],[Datum SAS]]-1</f>
        <v>45840</v>
      </c>
      <c r="U2479">
        <f>WEEKDAY(PlanMasine[[#This Row],[ZAVRŠETAK MAŠINSKE]],2)</f>
        <v>3</v>
      </c>
      <c r="V2479" s="3">
        <f>IF(WEEKDAY(PlanMasine[[#This Row],[Datum SAS]]-1,2)=7,PlanMasine[[#This Row],[Datum SAS]]-3,PlanMasine[[#This Row],[Datum SAS]]-1)</f>
        <v>45840</v>
      </c>
      <c r="W2479">
        <f>WEEKNUM(PlanMasine[[#This Row],[Column2]],1)</f>
        <v>27</v>
      </c>
    </row>
    <row r="2480" spans="1:23" x14ac:dyDescent="0.25">
      <c r="A2480">
        <v>1033031</v>
      </c>
      <c r="B2480">
        <v>1</v>
      </c>
      <c r="C2480">
        <v>1033099</v>
      </c>
      <c r="D2480" t="s">
        <v>2319</v>
      </c>
      <c r="E2480">
        <v>3</v>
      </c>
      <c r="F2480">
        <v>1</v>
      </c>
      <c r="G2480">
        <v>0</v>
      </c>
      <c r="H2480">
        <v>0</v>
      </c>
      <c r="I2480" t="s">
        <v>5</v>
      </c>
      <c r="J2480" t="s">
        <v>570</v>
      </c>
      <c r="K2480" t="s">
        <v>2313</v>
      </c>
      <c r="L2480" s="3">
        <v>45868</v>
      </c>
      <c r="M24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80" s="3">
        <v>45841</v>
      </c>
      <c r="O2480" s="5">
        <f>IFERROR((PlanMasine[[#This Row],[Norma]]/PlanMasine[[#This Row],[Q]])*(PlanMasine[[#This Row],[Q]]/SUMIF(C:C,PlanMasine[[#This Row],[RN]],B:B)*PlanMasine[[#This Row],[KPLQ]]),0)</f>
        <v>3</v>
      </c>
      <c r="P2480">
        <v>214952</v>
      </c>
      <c r="Q2480">
        <f>COUNTIF(PROMJENA!A:A,PlanMasine[[#This Row],[KPL]]&amp;"-"&amp;PlanMasine[[#This Row],[RN]])</f>
        <v>0</v>
      </c>
      <c r="R2480">
        <f>IFERROR(INDEX(REDOSLIJED!A:A,MATCH(PlanMasine[[#This Row],[KPL]],REDOSLIJED!B:B,0)),MAX(REDOSLIJED!A:A)+1)</f>
        <v>45</v>
      </c>
      <c r="S2480" s="9">
        <f>SUM($M$2:M2480)</f>
        <v>10.134722222222321</v>
      </c>
      <c r="T2480" s="3">
        <f>PlanMasine[[#This Row],[Datum SAS]]-1</f>
        <v>45840</v>
      </c>
      <c r="U2480">
        <f>WEEKDAY(PlanMasine[[#This Row],[ZAVRŠETAK MAŠINSKE]],2)</f>
        <v>3</v>
      </c>
      <c r="V2480" s="3">
        <f>IF(WEEKDAY(PlanMasine[[#This Row],[Datum SAS]]-1,2)=7,PlanMasine[[#This Row],[Datum SAS]]-3,PlanMasine[[#This Row],[Datum SAS]]-1)</f>
        <v>45840</v>
      </c>
      <c r="W2480">
        <f>WEEKNUM(PlanMasine[[#This Row],[Column2]],1)</f>
        <v>27</v>
      </c>
    </row>
    <row r="2481" spans="1:23" x14ac:dyDescent="0.25">
      <c r="A2481">
        <v>1033031</v>
      </c>
      <c r="B2481">
        <v>1</v>
      </c>
      <c r="C2481">
        <v>1033093</v>
      </c>
      <c r="D2481" t="s">
        <v>2314</v>
      </c>
      <c r="E2481">
        <v>20</v>
      </c>
      <c r="F2481">
        <v>4</v>
      </c>
      <c r="G2481">
        <v>1</v>
      </c>
      <c r="H2481">
        <v>0</v>
      </c>
      <c r="I2481" t="s">
        <v>5</v>
      </c>
      <c r="J2481" t="s">
        <v>570</v>
      </c>
      <c r="K2481" t="s">
        <v>2313</v>
      </c>
      <c r="L2481" s="3">
        <v>45868</v>
      </c>
      <c r="M24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481" s="3">
        <v>45841</v>
      </c>
      <c r="O2481" s="5">
        <f>IFERROR((PlanMasine[[#This Row],[Norma]]/PlanMasine[[#This Row],[Q]])*(PlanMasine[[#This Row],[Q]]/SUMIF(C:C,PlanMasine[[#This Row],[RN]],B:B)*PlanMasine[[#This Row],[KPLQ]]),0)</f>
        <v>20</v>
      </c>
      <c r="P2481">
        <v>214946</v>
      </c>
      <c r="Q2481">
        <f>COUNTIF(PROMJENA!A:A,PlanMasine[[#This Row],[KPL]]&amp;"-"&amp;PlanMasine[[#This Row],[RN]])</f>
        <v>0</v>
      </c>
      <c r="R2481">
        <f>IFERROR(INDEX(REDOSLIJED!A:A,MATCH(PlanMasine[[#This Row],[KPL]],REDOSLIJED!B:B,0)),MAX(REDOSLIJED!A:A)+1)</f>
        <v>45</v>
      </c>
      <c r="S2481" s="9">
        <f>SUM($M$2:M2481)</f>
        <v>10.14861111111121</v>
      </c>
      <c r="T2481" s="3">
        <f>PlanMasine[[#This Row],[Datum SAS]]-1</f>
        <v>45840</v>
      </c>
      <c r="U2481">
        <f>WEEKDAY(PlanMasine[[#This Row],[ZAVRŠETAK MAŠINSKE]],2)</f>
        <v>3</v>
      </c>
      <c r="V2481" s="3">
        <f>IF(WEEKDAY(PlanMasine[[#This Row],[Datum SAS]]-1,2)=7,PlanMasine[[#This Row],[Datum SAS]]-3,PlanMasine[[#This Row],[Datum SAS]]-1)</f>
        <v>45840</v>
      </c>
      <c r="W2481">
        <f>WEEKNUM(PlanMasine[[#This Row],[Column2]],1)</f>
        <v>27</v>
      </c>
    </row>
    <row r="2482" spans="1:23" x14ac:dyDescent="0.25">
      <c r="A2482">
        <v>1033031</v>
      </c>
      <c r="B2482">
        <v>1</v>
      </c>
      <c r="C2482">
        <v>1033084</v>
      </c>
      <c r="D2482" t="s">
        <v>2312</v>
      </c>
      <c r="E2482">
        <v>3</v>
      </c>
      <c r="F2482">
        <v>1</v>
      </c>
      <c r="G2482">
        <v>0</v>
      </c>
      <c r="H2482">
        <v>0</v>
      </c>
      <c r="I2482" t="s">
        <v>5</v>
      </c>
      <c r="J2482" t="s">
        <v>570</v>
      </c>
      <c r="K2482" t="s">
        <v>2313</v>
      </c>
      <c r="L2482" s="3">
        <v>45868</v>
      </c>
      <c r="M24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82" s="3">
        <v>45841</v>
      </c>
      <c r="O2482" s="5">
        <f>IFERROR((PlanMasine[[#This Row],[Norma]]/PlanMasine[[#This Row],[Q]])*(PlanMasine[[#This Row],[Q]]/SUMIF(C:C,PlanMasine[[#This Row],[RN]],B:B)*PlanMasine[[#This Row],[KPLQ]]),0)</f>
        <v>3</v>
      </c>
      <c r="P2482">
        <v>214938</v>
      </c>
      <c r="Q2482">
        <f>COUNTIF(PROMJENA!A:A,PlanMasine[[#This Row],[KPL]]&amp;"-"&amp;PlanMasine[[#This Row],[RN]])</f>
        <v>0</v>
      </c>
      <c r="R2482">
        <f>IFERROR(INDEX(REDOSLIJED!A:A,MATCH(PlanMasine[[#This Row],[KPL]],REDOSLIJED!B:B,0)),MAX(REDOSLIJED!A:A)+1)</f>
        <v>45</v>
      </c>
      <c r="S2482" s="9">
        <f>SUM($M$2:M2482)</f>
        <v>10.150694444444543</v>
      </c>
      <c r="T2482" s="3">
        <f>PlanMasine[[#This Row],[Datum SAS]]-1</f>
        <v>45840</v>
      </c>
      <c r="U2482">
        <f>WEEKDAY(PlanMasine[[#This Row],[ZAVRŠETAK MAŠINSKE]],2)</f>
        <v>3</v>
      </c>
      <c r="V2482" s="3">
        <f>IF(WEEKDAY(PlanMasine[[#This Row],[Datum SAS]]-1,2)=7,PlanMasine[[#This Row],[Datum SAS]]-3,PlanMasine[[#This Row],[Datum SAS]]-1)</f>
        <v>45840</v>
      </c>
      <c r="W2482">
        <f>WEEKNUM(PlanMasine[[#This Row],[Column2]],1)</f>
        <v>27</v>
      </c>
    </row>
    <row r="2483" spans="1:23" x14ac:dyDescent="0.25">
      <c r="A2483">
        <v>1033031</v>
      </c>
      <c r="B2483">
        <v>1</v>
      </c>
      <c r="C2483">
        <v>1033083</v>
      </c>
      <c r="D2483" t="s">
        <v>2316</v>
      </c>
      <c r="E2483">
        <v>5</v>
      </c>
      <c r="F2483">
        <v>1</v>
      </c>
      <c r="G2483">
        <v>0</v>
      </c>
      <c r="H2483">
        <v>0</v>
      </c>
      <c r="I2483" t="s">
        <v>5</v>
      </c>
      <c r="J2483" t="s">
        <v>570</v>
      </c>
      <c r="K2483" t="s">
        <v>2313</v>
      </c>
      <c r="L2483" s="3">
        <v>45868</v>
      </c>
      <c r="M24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83" s="3">
        <v>45841</v>
      </c>
      <c r="O2483" s="5">
        <f>IFERROR((PlanMasine[[#This Row],[Norma]]/PlanMasine[[#This Row],[Q]])*(PlanMasine[[#This Row],[Q]]/SUMIF(C:C,PlanMasine[[#This Row],[RN]],B:B)*PlanMasine[[#This Row],[KPLQ]]),0)</f>
        <v>5</v>
      </c>
      <c r="P2483">
        <v>214937</v>
      </c>
      <c r="Q2483">
        <f>COUNTIF(PROMJENA!A:A,PlanMasine[[#This Row],[KPL]]&amp;"-"&amp;PlanMasine[[#This Row],[RN]])</f>
        <v>0</v>
      </c>
      <c r="R2483">
        <f>IFERROR(INDEX(REDOSLIJED!A:A,MATCH(PlanMasine[[#This Row],[KPL]],REDOSLIJED!B:B,0)),MAX(REDOSLIJED!A:A)+1)</f>
        <v>45</v>
      </c>
      <c r="S2483" s="9">
        <f>SUM($M$2:M2483)</f>
        <v>10.154166666666764</v>
      </c>
      <c r="T2483" s="3">
        <f>PlanMasine[[#This Row],[Datum SAS]]-1</f>
        <v>45840</v>
      </c>
      <c r="U2483">
        <f>WEEKDAY(PlanMasine[[#This Row],[ZAVRŠETAK MAŠINSKE]],2)</f>
        <v>3</v>
      </c>
      <c r="V2483" s="3">
        <f>IF(WEEKDAY(PlanMasine[[#This Row],[Datum SAS]]-1,2)=7,PlanMasine[[#This Row],[Datum SAS]]-3,PlanMasine[[#This Row],[Datum SAS]]-1)</f>
        <v>45840</v>
      </c>
      <c r="W2483">
        <f>WEEKNUM(PlanMasine[[#This Row],[Column2]],1)</f>
        <v>27</v>
      </c>
    </row>
    <row r="2484" spans="1:23" x14ac:dyDescent="0.25">
      <c r="A2484">
        <v>1033031</v>
      </c>
      <c r="B2484">
        <v>1</v>
      </c>
      <c r="C2484">
        <v>1033082</v>
      </c>
      <c r="D2484" t="s">
        <v>2317</v>
      </c>
      <c r="E2484">
        <v>5</v>
      </c>
      <c r="F2484">
        <v>1</v>
      </c>
      <c r="G2484">
        <v>0</v>
      </c>
      <c r="H2484">
        <v>0</v>
      </c>
      <c r="I2484" t="s">
        <v>5</v>
      </c>
      <c r="J2484" t="s">
        <v>570</v>
      </c>
      <c r="K2484" t="s">
        <v>2313</v>
      </c>
      <c r="L2484" s="3">
        <v>45868</v>
      </c>
      <c r="M24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84" s="3">
        <v>45841</v>
      </c>
      <c r="O2484" s="5">
        <f>IFERROR((PlanMasine[[#This Row],[Norma]]/PlanMasine[[#This Row],[Q]])*(PlanMasine[[#This Row],[Q]]/SUMIF(C:C,PlanMasine[[#This Row],[RN]],B:B)*PlanMasine[[#This Row],[KPLQ]]),0)</f>
        <v>5</v>
      </c>
      <c r="P2484">
        <v>214936</v>
      </c>
      <c r="Q2484">
        <f>COUNTIF(PROMJENA!A:A,PlanMasine[[#This Row],[KPL]]&amp;"-"&amp;PlanMasine[[#This Row],[RN]])</f>
        <v>0</v>
      </c>
      <c r="R2484">
        <f>IFERROR(INDEX(REDOSLIJED!A:A,MATCH(PlanMasine[[#This Row],[KPL]],REDOSLIJED!B:B,0)),MAX(REDOSLIJED!A:A)+1)</f>
        <v>45</v>
      </c>
      <c r="S2484" s="9">
        <f>SUM($M$2:M2484)</f>
        <v>10.157638888888986</v>
      </c>
      <c r="T2484" s="3">
        <f>PlanMasine[[#This Row],[Datum SAS]]-1</f>
        <v>45840</v>
      </c>
      <c r="U2484">
        <f>WEEKDAY(PlanMasine[[#This Row],[ZAVRŠETAK MAŠINSKE]],2)</f>
        <v>3</v>
      </c>
      <c r="V2484" s="3">
        <f>IF(WEEKDAY(PlanMasine[[#This Row],[Datum SAS]]-1,2)=7,PlanMasine[[#This Row],[Datum SAS]]-3,PlanMasine[[#This Row],[Datum SAS]]-1)</f>
        <v>45840</v>
      </c>
      <c r="W2484">
        <f>WEEKNUM(PlanMasine[[#This Row],[Column2]],1)</f>
        <v>27</v>
      </c>
    </row>
    <row r="2485" spans="1:23" x14ac:dyDescent="0.25">
      <c r="A2485">
        <v>1033031</v>
      </c>
      <c r="B2485">
        <v>1</v>
      </c>
      <c r="C2485">
        <v>1033081</v>
      </c>
      <c r="D2485" t="s">
        <v>2315</v>
      </c>
      <c r="E2485">
        <v>3</v>
      </c>
      <c r="F2485">
        <v>1</v>
      </c>
      <c r="G2485">
        <v>0</v>
      </c>
      <c r="H2485">
        <v>0</v>
      </c>
      <c r="I2485" t="s">
        <v>5</v>
      </c>
      <c r="J2485" t="s">
        <v>570</v>
      </c>
      <c r="K2485" t="s">
        <v>2313</v>
      </c>
      <c r="L2485" s="3">
        <v>45868</v>
      </c>
      <c r="M24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485" s="3">
        <v>45841</v>
      </c>
      <c r="O2485" s="5">
        <f>IFERROR((PlanMasine[[#This Row],[Norma]]/PlanMasine[[#This Row],[Q]])*(PlanMasine[[#This Row],[Q]]/SUMIF(C:C,PlanMasine[[#This Row],[RN]],B:B)*PlanMasine[[#This Row],[KPLQ]]),0)</f>
        <v>3</v>
      </c>
      <c r="P2485">
        <v>214935</v>
      </c>
      <c r="Q2485">
        <f>COUNTIF(PROMJENA!A:A,PlanMasine[[#This Row],[KPL]]&amp;"-"&amp;PlanMasine[[#This Row],[RN]])</f>
        <v>0</v>
      </c>
      <c r="R2485">
        <f>IFERROR(INDEX(REDOSLIJED!A:A,MATCH(PlanMasine[[#This Row],[KPL]],REDOSLIJED!B:B,0)),MAX(REDOSLIJED!A:A)+1)</f>
        <v>45</v>
      </c>
      <c r="S2485" s="9">
        <f>SUM($M$2:M2485)</f>
        <v>10.159722222222319</v>
      </c>
      <c r="T2485" s="3">
        <f>PlanMasine[[#This Row],[Datum SAS]]-1</f>
        <v>45840</v>
      </c>
      <c r="U2485">
        <f>WEEKDAY(PlanMasine[[#This Row],[ZAVRŠETAK MAŠINSKE]],2)</f>
        <v>3</v>
      </c>
      <c r="V2485" s="3">
        <f>IF(WEEKDAY(PlanMasine[[#This Row],[Datum SAS]]-1,2)=7,PlanMasine[[#This Row],[Datum SAS]]-3,PlanMasine[[#This Row],[Datum SAS]]-1)</f>
        <v>45840</v>
      </c>
      <c r="W2485">
        <f>WEEKNUM(PlanMasine[[#This Row],[Column2]],1)</f>
        <v>27</v>
      </c>
    </row>
    <row r="2486" spans="1:23" x14ac:dyDescent="0.25">
      <c r="A2486">
        <v>1033031</v>
      </c>
      <c r="B2486">
        <v>1</v>
      </c>
      <c r="C2486">
        <v>1033165</v>
      </c>
      <c r="D2486" t="s">
        <v>2321</v>
      </c>
      <c r="E2486">
        <v>10</v>
      </c>
      <c r="F2486">
        <v>2</v>
      </c>
      <c r="G2486">
        <v>0</v>
      </c>
      <c r="H2486">
        <v>0</v>
      </c>
      <c r="I2486" t="s">
        <v>5</v>
      </c>
      <c r="J2486" t="s">
        <v>570</v>
      </c>
      <c r="K2486" t="s">
        <v>2313</v>
      </c>
      <c r="L2486" s="3">
        <v>45868</v>
      </c>
      <c r="M24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86" s="3">
        <v>45841</v>
      </c>
      <c r="O2486" s="5">
        <f>IFERROR((PlanMasine[[#This Row],[Norma]]/PlanMasine[[#This Row],[Q]])*(PlanMasine[[#This Row],[Q]]/SUMIF(C:C,PlanMasine[[#This Row],[RN]],B:B)*PlanMasine[[#This Row],[KPLQ]]),0)</f>
        <v>10</v>
      </c>
      <c r="P2486">
        <v>228101</v>
      </c>
      <c r="Q2486">
        <f>COUNTIF(PROMJENA!A:A,PlanMasine[[#This Row],[KPL]]&amp;"-"&amp;PlanMasine[[#This Row],[RN]])</f>
        <v>0</v>
      </c>
      <c r="R2486">
        <f>IFERROR(INDEX(REDOSLIJED!A:A,MATCH(PlanMasine[[#This Row],[KPL]],REDOSLIJED!B:B,0)),MAX(REDOSLIJED!A:A)+1)</f>
        <v>45</v>
      </c>
      <c r="S2486" s="9">
        <f>SUM($M$2:M2486)</f>
        <v>10.166666666666764</v>
      </c>
      <c r="T2486" s="3">
        <f>PlanMasine[[#This Row],[Datum SAS]]-1</f>
        <v>45840</v>
      </c>
      <c r="U2486">
        <f>WEEKDAY(PlanMasine[[#This Row],[ZAVRŠETAK MAŠINSKE]],2)</f>
        <v>3</v>
      </c>
      <c r="V2486" s="3">
        <f>IF(WEEKDAY(PlanMasine[[#This Row],[Datum SAS]]-1,2)=7,PlanMasine[[#This Row],[Datum SAS]]-3,PlanMasine[[#This Row],[Datum SAS]]-1)</f>
        <v>45840</v>
      </c>
      <c r="W2486">
        <f>WEEKNUM(PlanMasine[[#This Row],[Column2]],1)</f>
        <v>27</v>
      </c>
    </row>
    <row r="2487" spans="1:23" x14ac:dyDescent="0.25">
      <c r="A2487">
        <v>1033031</v>
      </c>
      <c r="B2487">
        <v>1</v>
      </c>
      <c r="C2487">
        <v>1033164</v>
      </c>
      <c r="D2487" t="s">
        <v>1868</v>
      </c>
      <c r="E2487">
        <v>10</v>
      </c>
      <c r="F2487">
        <v>2</v>
      </c>
      <c r="G2487">
        <v>0</v>
      </c>
      <c r="H2487">
        <v>0</v>
      </c>
      <c r="I2487" t="s">
        <v>5</v>
      </c>
      <c r="J2487" t="s">
        <v>570</v>
      </c>
      <c r="K2487" t="s">
        <v>2313</v>
      </c>
      <c r="L2487" s="3">
        <v>45868</v>
      </c>
      <c r="M24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87" s="3">
        <v>45841</v>
      </c>
      <c r="O2487" s="5">
        <f>IFERROR((PlanMasine[[#This Row],[Norma]]/PlanMasine[[#This Row],[Q]])*(PlanMasine[[#This Row],[Q]]/SUMIF(C:C,PlanMasine[[#This Row],[RN]],B:B)*PlanMasine[[#This Row],[KPLQ]]),0)</f>
        <v>10</v>
      </c>
      <c r="P2487">
        <v>228100</v>
      </c>
      <c r="Q2487">
        <f>COUNTIF(PROMJENA!A:A,PlanMasine[[#This Row],[KPL]]&amp;"-"&amp;PlanMasine[[#This Row],[RN]])</f>
        <v>0</v>
      </c>
      <c r="R2487">
        <f>IFERROR(INDEX(REDOSLIJED!A:A,MATCH(PlanMasine[[#This Row],[KPL]],REDOSLIJED!B:B,0)),MAX(REDOSLIJED!A:A)+1)</f>
        <v>45</v>
      </c>
      <c r="S2487" s="9">
        <f>SUM($M$2:M2487)</f>
        <v>10.173611111111208</v>
      </c>
      <c r="T2487" s="3">
        <f>PlanMasine[[#This Row],[Datum SAS]]-1</f>
        <v>45840</v>
      </c>
      <c r="U2487">
        <f>WEEKDAY(PlanMasine[[#This Row],[ZAVRŠETAK MAŠINSKE]],2)</f>
        <v>3</v>
      </c>
      <c r="V2487" s="3">
        <f>IF(WEEKDAY(PlanMasine[[#This Row],[Datum SAS]]-1,2)=7,PlanMasine[[#This Row],[Datum SAS]]-3,PlanMasine[[#This Row],[Datum SAS]]-1)</f>
        <v>45840</v>
      </c>
      <c r="W2487">
        <f>WEEKNUM(PlanMasine[[#This Row],[Column2]],1)</f>
        <v>27</v>
      </c>
    </row>
    <row r="2488" spans="1:23" x14ac:dyDescent="0.25">
      <c r="A2488">
        <v>1033031</v>
      </c>
      <c r="B2488">
        <v>1</v>
      </c>
      <c r="C2488">
        <v>1033163</v>
      </c>
      <c r="D2488" t="s">
        <v>2334</v>
      </c>
      <c r="E2488">
        <v>25</v>
      </c>
      <c r="F2488">
        <v>5</v>
      </c>
      <c r="G2488">
        <v>0</v>
      </c>
      <c r="H2488">
        <v>0</v>
      </c>
      <c r="I2488" t="s">
        <v>5</v>
      </c>
      <c r="J2488" t="s">
        <v>570</v>
      </c>
      <c r="K2488" t="s">
        <v>2313</v>
      </c>
      <c r="L2488" s="3">
        <v>45868</v>
      </c>
      <c r="M24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488" s="3">
        <v>45841</v>
      </c>
      <c r="O2488" s="5">
        <f>IFERROR((PlanMasine[[#This Row],[Norma]]/PlanMasine[[#This Row],[Q]])*(PlanMasine[[#This Row],[Q]]/SUMIF(C:C,PlanMasine[[#This Row],[RN]],B:B)*PlanMasine[[#This Row],[KPLQ]]),0)</f>
        <v>25</v>
      </c>
      <c r="P2488">
        <v>228099</v>
      </c>
      <c r="Q2488">
        <f>COUNTIF(PROMJENA!A:A,PlanMasine[[#This Row],[KPL]]&amp;"-"&amp;PlanMasine[[#This Row],[RN]])</f>
        <v>0</v>
      </c>
      <c r="R2488">
        <f>IFERROR(INDEX(REDOSLIJED!A:A,MATCH(PlanMasine[[#This Row],[KPL]],REDOSLIJED!B:B,0)),MAX(REDOSLIJED!A:A)+1)</f>
        <v>45</v>
      </c>
      <c r="S2488" s="9">
        <f>SUM($M$2:M2488)</f>
        <v>10.190972222222319</v>
      </c>
      <c r="T2488" s="3">
        <f>PlanMasine[[#This Row],[Datum SAS]]-1</f>
        <v>45840</v>
      </c>
      <c r="U2488">
        <f>WEEKDAY(PlanMasine[[#This Row],[ZAVRŠETAK MAŠINSKE]],2)</f>
        <v>3</v>
      </c>
      <c r="V2488" s="3">
        <f>IF(WEEKDAY(PlanMasine[[#This Row],[Datum SAS]]-1,2)=7,PlanMasine[[#This Row],[Datum SAS]]-3,PlanMasine[[#This Row],[Datum SAS]]-1)</f>
        <v>45840</v>
      </c>
      <c r="W2488">
        <f>WEEKNUM(PlanMasine[[#This Row],[Column2]],1)</f>
        <v>27</v>
      </c>
    </row>
    <row r="2489" spans="1:23" x14ac:dyDescent="0.25">
      <c r="A2489">
        <v>1033031</v>
      </c>
      <c r="B2489">
        <v>1</v>
      </c>
      <c r="C2489">
        <v>1033162</v>
      </c>
      <c r="D2489" t="s">
        <v>2333</v>
      </c>
      <c r="E2489">
        <v>5</v>
      </c>
      <c r="F2489">
        <v>1</v>
      </c>
      <c r="G2489">
        <v>0</v>
      </c>
      <c r="H2489">
        <v>0</v>
      </c>
      <c r="I2489" t="s">
        <v>5</v>
      </c>
      <c r="J2489" t="s">
        <v>570</v>
      </c>
      <c r="K2489" t="s">
        <v>2313</v>
      </c>
      <c r="L2489" s="3">
        <v>45868</v>
      </c>
      <c r="M24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89" s="3">
        <v>45841</v>
      </c>
      <c r="O2489" s="5">
        <f>IFERROR((PlanMasine[[#This Row],[Norma]]/PlanMasine[[#This Row],[Q]])*(PlanMasine[[#This Row],[Q]]/SUMIF(C:C,PlanMasine[[#This Row],[RN]],B:B)*PlanMasine[[#This Row],[KPLQ]]),0)</f>
        <v>5</v>
      </c>
      <c r="P2489">
        <v>228098</v>
      </c>
      <c r="Q2489">
        <f>COUNTIF(PROMJENA!A:A,PlanMasine[[#This Row],[KPL]]&amp;"-"&amp;PlanMasine[[#This Row],[RN]])</f>
        <v>0</v>
      </c>
      <c r="R2489">
        <f>IFERROR(INDEX(REDOSLIJED!A:A,MATCH(PlanMasine[[#This Row],[KPL]],REDOSLIJED!B:B,0)),MAX(REDOSLIJED!A:A)+1)</f>
        <v>45</v>
      </c>
      <c r="S2489" s="9">
        <f>SUM($M$2:M2489)</f>
        <v>10.194444444444541</v>
      </c>
      <c r="T2489" s="3">
        <f>PlanMasine[[#This Row],[Datum SAS]]-1</f>
        <v>45840</v>
      </c>
      <c r="U2489">
        <f>WEEKDAY(PlanMasine[[#This Row],[ZAVRŠETAK MAŠINSKE]],2)</f>
        <v>3</v>
      </c>
      <c r="V2489" s="3">
        <f>IF(WEEKDAY(PlanMasine[[#This Row],[Datum SAS]]-1,2)=7,PlanMasine[[#This Row],[Datum SAS]]-3,PlanMasine[[#This Row],[Datum SAS]]-1)</f>
        <v>45840</v>
      </c>
      <c r="W2489">
        <f>WEEKNUM(PlanMasine[[#This Row],[Column2]],1)</f>
        <v>27</v>
      </c>
    </row>
    <row r="2490" spans="1:23" x14ac:dyDescent="0.25">
      <c r="A2490">
        <v>1033031</v>
      </c>
      <c r="B2490">
        <v>1</v>
      </c>
      <c r="C2490">
        <v>1033161</v>
      </c>
      <c r="D2490" t="s">
        <v>2332</v>
      </c>
      <c r="E2490">
        <v>35</v>
      </c>
      <c r="F2490">
        <v>7</v>
      </c>
      <c r="G2490">
        <v>0</v>
      </c>
      <c r="H2490">
        <v>0</v>
      </c>
      <c r="I2490" t="s">
        <v>5</v>
      </c>
      <c r="J2490" t="s">
        <v>570</v>
      </c>
      <c r="K2490" t="s">
        <v>2313</v>
      </c>
      <c r="L2490" s="3">
        <v>45868</v>
      </c>
      <c r="M24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2490" s="3">
        <v>45841</v>
      </c>
      <c r="O2490" s="5">
        <f>IFERROR((PlanMasine[[#This Row],[Norma]]/PlanMasine[[#This Row],[Q]])*(PlanMasine[[#This Row],[Q]]/SUMIF(C:C,PlanMasine[[#This Row],[RN]],B:B)*PlanMasine[[#This Row],[KPLQ]]),0)</f>
        <v>35</v>
      </c>
      <c r="P2490">
        <v>228097</v>
      </c>
      <c r="Q2490">
        <f>COUNTIF(PROMJENA!A:A,PlanMasine[[#This Row],[KPL]]&amp;"-"&amp;PlanMasine[[#This Row],[RN]])</f>
        <v>0</v>
      </c>
      <c r="R2490">
        <f>IFERROR(INDEX(REDOSLIJED!A:A,MATCH(PlanMasine[[#This Row],[KPL]],REDOSLIJED!B:B,0)),MAX(REDOSLIJED!A:A)+1)</f>
        <v>45</v>
      </c>
      <c r="S2490" s="9">
        <f>SUM($M$2:M2490)</f>
        <v>10.218750000000096</v>
      </c>
      <c r="T2490" s="3">
        <f>PlanMasine[[#This Row],[Datum SAS]]-1</f>
        <v>45840</v>
      </c>
      <c r="U2490">
        <f>WEEKDAY(PlanMasine[[#This Row],[ZAVRŠETAK MAŠINSKE]],2)</f>
        <v>3</v>
      </c>
      <c r="V2490" s="3">
        <f>IF(WEEKDAY(PlanMasine[[#This Row],[Datum SAS]]-1,2)=7,PlanMasine[[#This Row],[Datum SAS]]-3,PlanMasine[[#This Row],[Datum SAS]]-1)</f>
        <v>45840</v>
      </c>
      <c r="W2490">
        <f>WEEKNUM(PlanMasine[[#This Row],[Column2]],1)</f>
        <v>27</v>
      </c>
    </row>
    <row r="2491" spans="1:23" x14ac:dyDescent="0.25">
      <c r="A2491">
        <v>1033031</v>
      </c>
      <c r="B2491">
        <v>1</v>
      </c>
      <c r="C2491">
        <v>1033160</v>
      </c>
      <c r="D2491" t="s">
        <v>2331</v>
      </c>
      <c r="E2491">
        <v>25</v>
      </c>
      <c r="F2491">
        <v>5</v>
      </c>
      <c r="G2491">
        <v>0</v>
      </c>
      <c r="H2491">
        <v>0</v>
      </c>
      <c r="I2491" t="s">
        <v>5</v>
      </c>
      <c r="J2491" t="s">
        <v>570</v>
      </c>
      <c r="K2491" t="s">
        <v>2313</v>
      </c>
      <c r="L2491" s="3">
        <v>45868</v>
      </c>
      <c r="M24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491" s="3">
        <v>45841</v>
      </c>
      <c r="O2491" s="5">
        <f>IFERROR((PlanMasine[[#This Row],[Norma]]/PlanMasine[[#This Row],[Q]])*(PlanMasine[[#This Row],[Q]]/SUMIF(C:C,PlanMasine[[#This Row],[RN]],B:B)*PlanMasine[[#This Row],[KPLQ]]),0)</f>
        <v>25</v>
      </c>
      <c r="P2491">
        <v>228096</v>
      </c>
      <c r="Q2491">
        <f>COUNTIF(PROMJENA!A:A,PlanMasine[[#This Row],[KPL]]&amp;"-"&amp;PlanMasine[[#This Row],[RN]])</f>
        <v>0</v>
      </c>
      <c r="R2491">
        <f>IFERROR(INDEX(REDOSLIJED!A:A,MATCH(PlanMasine[[#This Row],[KPL]],REDOSLIJED!B:B,0)),MAX(REDOSLIJED!A:A)+1)</f>
        <v>45</v>
      </c>
      <c r="S2491" s="9">
        <f>SUM($M$2:M2491)</f>
        <v>10.236111111111207</v>
      </c>
      <c r="T2491" s="3">
        <f>PlanMasine[[#This Row],[Datum SAS]]-1</f>
        <v>45840</v>
      </c>
      <c r="U2491">
        <f>WEEKDAY(PlanMasine[[#This Row],[ZAVRŠETAK MAŠINSKE]],2)</f>
        <v>3</v>
      </c>
      <c r="V2491" s="3">
        <f>IF(WEEKDAY(PlanMasine[[#This Row],[Datum SAS]]-1,2)=7,PlanMasine[[#This Row],[Datum SAS]]-3,PlanMasine[[#This Row],[Datum SAS]]-1)</f>
        <v>45840</v>
      </c>
      <c r="W2491">
        <f>WEEKNUM(PlanMasine[[#This Row],[Column2]],1)</f>
        <v>27</v>
      </c>
    </row>
    <row r="2492" spans="1:23" x14ac:dyDescent="0.25">
      <c r="A2492">
        <v>1033031</v>
      </c>
      <c r="B2492">
        <v>1</v>
      </c>
      <c r="C2492">
        <v>1033103</v>
      </c>
      <c r="D2492" t="s">
        <v>2335</v>
      </c>
      <c r="E2492">
        <v>5</v>
      </c>
      <c r="F2492">
        <v>1</v>
      </c>
      <c r="G2492">
        <v>0</v>
      </c>
      <c r="H2492">
        <v>0</v>
      </c>
      <c r="I2492" t="s">
        <v>5</v>
      </c>
      <c r="J2492" t="s">
        <v>570</v>
      </c>
      <c r="K2492" t="s">
        <v>2313</v>
      </c>
      <c r="L2492" s="3">
        <v>45868</v>
      </c>
      <c r="M24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92" s="3">
        <v>45841</v>
      </c>
      <c r="O2492" s="5">
        <f>IFERROR((PlanMasine[[#This Row],[Norma]]/PlanMasine[[#This Row],[Q]])*(PlanMasine[[#This Row],[Q]]/SUMIF(C:C,PlanMasine[[#This Row],[RN]],B:B)*PlanMasine[[#This Row],[KPLQ]]),0)</f>
        <v>5</v>
      </c>
      <c r="P2492">
        <v>214956</v>
      </c>
      <c r="Q2492">
        <f>COUNTIF(PROMJENA!A:A,PlanMasine[[#This Row],[KPL]]&amp;"-"&amp;PlanMasine[[#This Row],[RN]])</f>
        <v>0</v>
      </c>
      <c r="R2492">
        <f>IFERROR(INDEX(REDOSLIJED!A:A,MATCH(PlanMasine[[#This Row],[KPL]],REDOSLIJED!B:B,0)),MAX(REDOSLIJED!A:A)+1)</f>
        <v>45</v>
      </c>
      <c r="S2492" s="9">
        <f>SUM($M$2:M2492)</f>
        <v>10.239583333333428</v>
      </c>
      <c r="T2492" s="3">
        <f>PlanMasine[[#This Row],[Datum SAS]]-1</f>
        <v>45840</v>
      </c>
      <c r="U2492">
        <f>WEEKDAY(PlanMasine[[#This Row],[ZAVRŠETAK MAŠINSKE]],2)</f>
        <v>3</v>
      </c>
      <c r="V2492" s="3">
        <f>IF(WEEKDAY(PlanMasine[[#This Row],[Datum SAS]]-1,2)=7,PlanMasine[[#This Row],[Datum SAS]]-3,PlanMasine[[#This Row],[Datum SAS]]-1)</f>
        <v>45840</v>
      </c>
      <c r="W2492">
        <f>WEEKNUM(PlanMasine[[#This Row],[Column2]],1)</f>
        <v>27</v>
      </c>
    </row>
    <row r="2493" spans="1:23" x14ac:dyDescent="0.25">
      <c r="A2493">
        <v>1033031</v>
      </c>
      <c r="B2493">
        <v>1</v>
      </c>
      <c r="C2493">
        <v>1033158</v>
      </c>
      <c r="D2493" t="s">
        <v>2330</v>
      </c>
      <c r="E2493">
        <v>5</v>
      </c>
      <c r="F2493">
        <v>1</v>
      </c>
      <c r="G2493">
        <v>0</v>
      </c>
      <c r="H2493">
        <v>0</v>
      </c>
      <c r="I2493" t="s">
        <v>5</v>
      </c>
      <c r="J2493" t="s">
        <v>570</v>
      </c>
      <c r="K2493" t="s">
        <v>2313</v>
      </c>
      <c r="L2493" s="3">
        <v>45868</v>
      </c>
      <c r="M24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93" s="3">
        <v>45841</v>
      </c>
      <c r="O2493" s="5">
        <f>IFERROR((PlanMasine[[#This Row],[Norma]]/PlanMasine[[#This Row],[Q]])*(PlanMasine[[#This Row],[Q]]/SUMIF(C:C,PlanMasine[[#This Row],[RN]],B:B)*PlanMasine[[#This Row],[KPLQ]]),0)</f>
        <v>5</v>
      </c>
      <c r="P2493">
        <v>228094</v>
      </c>
      <c r="Q2493">
        <f>COUNTIF(PROMJENA!A:A,PlanMasine[[#This Row],[KPL]]&amp;"-"&amp;PlanMasine[[#This Row],[RN]])</f>
        <v>0</v>
      </c>
      <c r="R2493">
        <f>IFERROR(INDEX(REDOSLIJED!A:A,MATCH(PlanMasine[[#This Row],[KPL]],REDOSLIJED!B:B,0)),MAX(REDOSLIJED!A:A)+1)</f>
        <v>45</v>
      </c>
      <c r="S2493" s="9">
        <f>SUM($M$2:M2493)</f>
        <v>10.24305555555565</v>
      </c>
      <c r="T2493" s="3">
        <f>PlanMasine[[#This Row],[Datum SAS]]-1</f>
        <v>45840</v>
      </c>
      <c r="U2493">
        <f>WEEKDAY(PlanMasine[[#This Row],[ZAVRŠETAK MAŠINSKE]],2)</f>
        <v>3</v>
      </c>
      <c r="V2493" s="3">
        <f>IF(WEEKDAY(PlanMasine[[#This Row],[Datum SAS]]-1,2)=7,PlanMasine[[#This Row],[Datum SAS]]-3,PlanMasine[[#This Row],[Datum SAS]]-1)</f>
        <v>45840</v>
      </c>
      <c r="W2493">
        <f>WEEKNUM(PlanMasine[[#This Row],[Column2]],1)</f>
        <v>27</v>
      </c>
    </row>
    <row r="2494" spans="1:23" x14ac:dyDescent="0.25">
      <c r="A2494">
        <v>1033031</v>
      </c>
      <c r="B2494">
        <v>1</v>
      </c>
      <c r="C2494">
        <v>1033159</v>
      </c>
      <c r="D2494" t="s">
        <v>1869</v>
      </c>
      <c r="E2494">
        <v>70</v>
      </c>
      <c r="F2494">
        <v>14</v>
      </c>
      <c r="G2494">
        <v>0</v>
      </c>
      <c r="H2494">
        <v>0</v>
      </c>
      <c r="I2494" t="s">
        <v>5</v>
      </c>
      <c r="J2494" t="s">
        <v>570</v>
      </c>
      <c r="K2494" t="s">
        <v>2313</v>
      </c>
      <c r="L2494" s="3">
        <v>45868</v>
      </c>
      <c r="M24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2494" s="3">
        <v>45841</v>
      </c>
      <c r="O2494" s="5">
        <f>IFERROR((PlanMasine[[#This Row],[Norma]]/PlanMasine[[#This Row],[Q]])*(PlanMasine[[#This Row],[Q]]/SUMIF(C:C,PlanMasine[[#This Row],[RN]],B:B)*PlanMasine[[#This Row],[KPLQ]]),0)</f>
        <v>70</v>
      </c>
      <c r="P2494">
        <v>228095</v>
      </c>
      <c r="Q2494">
        <f>COUNTIF(PROMJENA!A:A,PlanMasine[[#This Row],[KPL]]&amp;"-"&amp;PlanMasine[[#This Row],[RN]])</f>
        <v>0</v>
      </c>
      <c r="R2494">
        <f>IFERROR(INDEX(REDOSLIJED!A:A,MATCH(PlanMasine[[#This Row],[KPL]],REDOSLIJED!B:B,0)),MAX(REDOSLIJED!A:A)+1)</f>
        <v>45</v>
      </c>
      <c r="S2494" s="9">
        <f>SUM($M$2:M2494)</f>
        <v>10.29166666666676</v>
      </c>
      <c r="T2494" s="3">
        <f>PlanMasine[[#This Row],[Datum SAS]]-1</f>
        <v>45840</v>
      </c>
      <c r="U2494">
        <f>WEEKDAY(PlanMasine[[#This Row],[ZAVRŠETAK MAŠINSKE]],2)</f>
        <v>3</v>
      </c>
      <c r="V2494" s="3">
        <f>IF(WEEKDAY(PlanMasine[[#This Row],[Datum SAS]]-1,2)=7,PlanMasine[[#This Row],[Datum SAS]]-3,PlanMasine[[#This Row],[Datum SAS]]-1)</f>
        <v>45840</v>
      </c>
      <c r="W2494">
        <f>WEEKNUM(PlanMasine[[#This Row],[Column2]],1)</f>
        <v>27</v>
      </c>
    </row>
    <row r="2495" spans="1:23" x14ac:dyDescent="0.25">
      <c r="A2495">
        <v>1033031</v>
      </c>
      <c r="B2495">
        <v>1</v>
      </c>
      <c r="C2495">
        <v>1033156</v>
      </c>
      <c r="D2495" t="s">
        <v>2329</v>
      </c>
      <c r="E2495">
        <v>5</v>
      </c>
      <c r="F2495">
        <v>1</v>
      </c>
      <c r="G2495">
        <v>0</v>
      </c>
      <c r="H2495">
        <v>0</v>
      </c>
      <c r="I2495" t="s">
        <v>5</v>
      </c>
      <c r="J2495" t="s">
        <v>570</v>
      </c>
      <c r="K2495" t="s">
        <v>2313</v>
      </c>
      <c r="L2495" s="3">
        <v>45868</v>
      </c>
      <c r="M24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95" s="3">
        <v>45841</v>
      </c>
      <c r="O2495" s="5">
        <f>IFERROR((PlanMasine[[#This Row],[Norma]]/PlanMasine[[#This Row],[Q]])*(PlanMasine[[#This Row],[Q]]/SUMIF(C:C,PlanMasine[[#This Row],[RN]],B:B)*PlanMasine[[#This Row],[KPLQ]]),0)</f>
        <v>5</v>
      </c>
      <c r="P2495">
        <v>228092</v>
      </c>
      <c r="Q2495">
        <f>COUNTIF(PROMJENA!A:A,PlanMasine[[#This Row],[KPL]]&amp;"-"&amp;PlanMasine[[#This Row],[RN]])</f>
        <v>0</v>
      </c>
      <c r="R2495">
        <f>IFERROR(INDEX(REDOSLIJED!A:A,MATCH(PlanMasine[[#This Row],[KPL]],REDOSLIJED!B:B,0)),MAX(REDOSLIJED!A:A)+1)</f>
        <v>45</v>
      </c>
      <c r="S2495" s="9">
        <f>SUM($M$2:M2495)</f>
        <v>10.295138888888982</v>
      </c>
      <c r="T2495" s="3">
        <f>PlanMasine[[#This Row],[Datum SAS]]-1</f>
        <v>45840</v>
      </c>
      <c r="U2495">
        <f>WEEKDAY(PlanMasine[[#This Row],[ZAVRŠETAK MAŠINSKE]],2)</f>
        <v>3</v>
      </c>
      <c r="V2495" s="3">
        <f>IF(WEEKDAY(PlanMasine[[#This Row],[Datum SAS]]-1,2)=7,PlanMasine[[#This Row],[Datum SAS]]-3,PlanMasine[[#This Row],[Datum SAS]]-1)</f>
        <v>45840</v>
      </c>
      <c r="W2495">
        <f>WEEKNUM(PlanMasine[[#This Row],[Column2]],1)</f>
        <v>27</v>
      </c>
    </row>
    <row r="2496" spans="1:23" x14ac:dyDescent="0.25">
      <c r="A2496">
        <v>1033031</v>
      </c>
      <c r="B2496">
        <v>1</v>
      </c>
      <c r="C2496">
        <v>1033105</v>
      </c>
      <c r="D2496" t="s">
        <v>2345</v>
      </c>
      <c r="E2496">
        <v>6</v>
      </c>
      <c r="F2496">
        <v>2</v>
      </c>
      <c r="G2496">
        <v>0</v>
      </c>
      <c r="H2496">
        <v>0</v>
      </c>
      <c r="I2496" t="s">
        <v>5</v>
      </c>
      <c r="J2496" t="s">
        <v>570</v>
      </c>
      <c r="K2496" t="s">
        <v>2313</v>
      </c>
      <c r="L2496" s="3">
        <v>45868</v>
      </c>
      <c r="M24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496" s="3">
        <v>45841</v>
      </c>
      <c r="O2496" s="5">
        <f>IFERROR((PlanMasine[[#This Row],[Norma]]/PlanMasine[[#This Row],[Q]])*(PlanMasine[[#This Row],[Q]]/SUMIF(C:C,PlanMasine[[#This Row],[RN]],B:B)*PlanMasine[[#This Row],[KPLQ]]),0)</f>
        <v>6</v>
      </c>
      <c r="P2496">
        <v>214958</v>
      </c>
      <c r="Q2496">
        <f>COUNTIF(PROMJENA!A:A,PlanMasine[[#This Row],[KPL]]&amp;"-"&amp;PlanMasine[[#This Row],[RN]])</f>
        <v>0</v>
      </c>
      <c r="R2496">
        <f>IFERROR(INDEX(REDOSLIJED!A:A,MATCH(PlanMasine[[#This Row],[KPL]],REDOSLIJED!B:B,0)),MAX(REDOSLIJED!A:A)+1)</f>
        <v>45</v>
      </c>
      <c r="S2496" s="9">
        <f>SUM($M$2:M2496)</f>
        <v>10.299305555555648</v>
      </c>
      <c r="T2496" s="3">
        <f>PlanMasine[[#This Row],[Datum SAS]]-1</f>
        <v>45840</v>
      </c>
      <c r="U2496">
        <f>WEEKDAY(PlanMasine[[#This Row],[ZAVRŠETAK MAŠINSKE]],2)</f>
        <v>3</v>
      </c>
      <c r="V2496" s="3">
        <f>IF(WEEKDAY(PlanMasine[[#This Row],[Datum SAS]]-1,2)=7,PlanMasine[[#This Row],[Datum SAS]]-3,PlanMasine[[#This Row],[Datum SAS]]-1)</f>
        <v>45840</v>
      </c>
      <c r="W2496">
        <f>WEEKNUM(PlanMasine[[#This Row],[Column2]],1)</f>
        <v>27</v>
      </c>
    </row>
    <row r="2497" spans="1:23" x14ac:dyDescent="0.25">
      <c r="A2497">
        <v>1033031</v>
      </c>
      <c r="B2497">
        <v>1</v>
      </c>
      <c r="C2497">
        <v>1033106</v>
      </c>
      <c r="D2497" t="s">
        <v>2344</v>
      </c>
      <c r="E2497">
        <v>5</v>
      </c>
      <c r="F2497">
        <v>1</v>
      </c>
      <c r="G2497">
        <v>0</v>
      </c>
      <c r="H2497">
        <v>0</v>
      </c>
      <c r="I2497" t="s">
        <v>5</v>
      </c>
      <c r="J2497" t="s">
        <v>570</v>
      </c>
      <c r="K2497" t="s">
        <v>2313</v>
      </c>
      <c r="L2497" s="3">
        <v>45868</v>
      </c>
      <c r="M24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97" s="3">
        <v>45841</v>
      </c>
      <c r="O2497" s="5">
        <f>IFERROR((PlanMasine[[#This Row],[Norma]]/PlanMasine[[#This Row],[Q]])*(PlanMasine[[#This Row],[Q]]/SUMIF(C:C,PlanMasine[[#This Row],[RN]],B:B)*PlanMasine[[#This Row],[KPLQ]]),0)</f>
        <v>5</v>
      </c>
      <c r="P2497">
        <v>214959</v>
      </c>
      <c r="Q2497">
        <f>COUNTIF(PROMJENA!A:A,PlanMasine[[#This Row],[KPL]]&amp;"-"&amp;PlanMasine[[#This Row],[RN]])</f>
        <v>0</v>
      </c>
      <c r="R2497">
        <f>IFERROR(INDEX(REDOSLIJED!A:A,MATCH(PlanMasine[[#This Row],[KPL]],REDOSLIJED!B:B,0)),MAX(REDOSLIJED!A:A)+1)</f>
        <v>45</v>
      </c>
      <c r="S2497" s="9">
        <f>SUM($M$2:M2497)</f>
        <v>10.30277777777787</v>
      </c>
      <c r="T2497" s="3">
        <f>PlanMasine[[#This Row],[Datum SAS]]-1</f>
        <v>45840</v>
      </c>
      <c r="U2497">
        <f>WEEKDAY(PlanMasine[[#This Row],[ZAVRŠETAK MAŠINSKE]],2)</f>
        <v>3</v>
      </c>
      <c r="V2497" s="3">
        <f>IF(WEEKDAY(PlanMasine[[#This Row],[Datum SAS]]-1,2)=7,PlanMasine[[#This Row],[Datum SAS]]-3,PlanMasine[[#This Row],[Datum SAS]]-1)</f>
        <v>45840</v>
      </c>
      <c r="W2497">
        <f>WEEKNUM(PlanMasine[[#This Row],[Column2]],1)</f>
        <v>27</v>
      </c>
    </row>
    <row r="2498" spans="1:23" x14ac:dyDescent="0.25">
      <c r="A2498">
        <v>1033031</v>
      </c>
      <c r="B2498">
        <v>1</v>
      </c>
      <c r="C2498">
        <v>1033107</v>
      </c>
      <c r="D2498" t="s">
        <v>2343</v>
      </c>
      <c r="E2498">
        <v>5</v>
      </c>
      <c r="F2498">
        <v>1</v>
      </c>
      <c r="G2498">
        <v>0</v>
      </c>
      <c r="H2498">
        <v>0</v>
      </c>
      <c r="I2498" t="s">
        <v>5</v>
      </c>
      <c r="J2498" t="s">
        <v>570</v>
      </c>
      <c r="K2498" t="s">
        <v>2313</v>
      </c>
      <c r="L2498" s="3">
        <v>45868</v>
      </c>
      <c r="M24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98" s="3">
        <v>45841</v>
      </c>
      <c r="O2498" s="5">
        <f>IFERROR((PlanMasine[[#This Row],[Norma]]/PlanMasine[[#This Row],[Q]])*(PlanMasine[[#This Row],[Q]]/SUMIF(C:C,PlanMasine[[#This Row],[RN]],B:B)*PlanMasine[[#This Row],[KPLQ]]),0)</f>
        <v>5</v>
      </c>
      <c r="P2498">
        <v>214960</v>
      </c>
      <c r="Q2498">
        <f>COUNTIF(PROMJENA!A:A,PlanMasine[[#This Row],[KPL]]&amp;"-"&amp;PlanMasine[[#This Row],[RN]])</f>
        <v>0</v>
      </c>
      <c r="R2498">
        <f>IFERROR(INDEX(REDOSLIJED!A:A,MATCH(PlanMasine[[#This Row],[KPL]],REDOSLIJED!B:B,0)),MAX(REDOSLIJED!A:A)+1)</f>
        <v>45</v>
      </c>
      <c r="S2498" s="9">
        <f>SUM($M$2:M2498)</f>
        <v>10.306250000000091</v>
      </c>
      <c r="T2498" s="3">
        <f>PlanMasine[[#This Row],[Datum SAS]]-1</f>
        <v>45840</v>
      </c>
      <c r="U2498">
        <f>WEEKDAY(PlanMasine[[#This Row],[ZAVRŠETAK MAŠINSKE]],2)</f>
        <v>3</v>
      </c>
      <c r="V2498" s="3">
        <f>IF(WEEKDAY(PlanMasine[[#This Row],[Datum SAS]]-1,2)=7,PlanMasine[[#This Row],[Datum SAS]]-3,PlanMasine[[#This Row],[Datum SAS]]-1)</f>
        <v>45840</v>
      </c>
      <c r="W2498">
        <f>WEEKNUM(PlanMasine[[#This Row],[Column2]],1)</f>
        <v>27</v>
      </c>
    </row>
    <row r="2499" spans="1:23" x14ac:dyDescent="0.25">
      <c r="A2499">
        <v>1033031</v>
      </c>
      <c r="B2499">
        <v>1</v>
      </c>
      <c r="C2499">
        <v>1033157</v>
      </c>
      <c r="D2499" t="s">
        <v>1870</v>
      </c>
      <c r="E2499">
        <v>5</v>
      </c>
      <c r="F2499">
        <v>1</v>
      </c>
      <c r="G2499">
        <v>0</v>
      </c>
      <c r="H2499">
        <v>0</v>
      </c>
      <c r="I2499" t="s">
        <v>5</v>
      </c>
      <c r="J2499" t="s">
        <v>570</v>
      </c>
      <c r="K2499" t="s">
        <v>2313</v>
      </c>
      <c r="L2499" s="3">
        <v>45868</v>
      </c>
      <c r="M24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499" s="3">
        <v>45841</v>
      </c>
      <c r="O2499" s="5">
        <f>IFERROR((PlanMasine[[#This Row],[Norma]]/PlanMasine[[#This Row],[Q]])*(PlanMasine[[#This Row],[Q]]/SUMIF(C:C,PlanMasine[[#This Row],[RN]],B:B)*PlanMasine[[#This Row],[KPLQ]]),0)</f>
        <v>5</v>
      </c>
      <c r="P2499">
        <v>228093</v>
      </c>
      <c r="Q2499">
        <f>COUNTIF(PROMJENA!A:A,PlanMasine[[#This Row],[KPL]]&amp;"-"&amp;PlanMasine[[#This Row],[RN]])</f>
        <v>0</v>
      </c>
      <c r="R2499">
        <f>IFERROR(INDEX(REDOSLIJED!A:A,MATCH(PlanMasine[[#This Row],[KPL]],REDOSLIJED!B:B,0)),MAX(REDOSLIJED!A:A)+1)</f>
        <v>45</v>
      </c>
      <c r="S2499" s="9">
        <f>SUM($M$2:M2499)</f>
        <v>10.309722222222312</v>
      </c>
      <c r="T2499" s="3">
        <f>PlanMasine[[#This Row],[Datum SAS]]-1</f>
        <v>45840</v>
      </c>
      <c r="U2499">
        <f>WEEKDAY(PlanMasine[[#This Row],[ZAVRŠETAK MAŠINSKE]],2)</f>
        <v>3</v>
      </c>
      <c r="V2499" s="3">
        <f>IF(WEEKDAY(PlanMasine[[#This Row],[Datum SAS]]-1,2)=7,PlanMasine[[#This Row],[Datum SAS]]-3,PlanMasine[[#This Row],[Datum SAS]]-1)</f>
        <v>45840</v>
      </c>
      <c r="W2499">
        <f>WEEKNUM(PlanMasine[[#This Row],[Column2]],1)</f>
        <v>27</v>
      </c>
    </row>
    <row r="2500" spans="1:23" x14ac:dyDescent="0.25">
      <c r="A2500">
        <v>1033031</v>
      </c>
      <c r="B2500">
        <v>1</v>
      </c>
      <c r="C2500">
        <v>1033112</v>
      </c>
      <c r="D2500" t="s">
        <v>2326</v>
      </c>
      <c r="E2500">
        <v>3</v>
      </c>
      <c r="F2500">
        <v>1</v>
      </c>
      <c r="G2500">
        <v>0</v>
      </c>
      <c r="H2500">
        <v>0</v>
      </c>
      <c r="I2500" t="s">
        <v>5</v>
      </c>
      <c r="J2500" t="s">
        <v>570</v>
      </c>
      <c r="K2500" t="s">
        <v>2313</v>
      </c>
      <c r="L2500" s="3">
        <v>45868</v>
      </c>
      <c r="M25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00" s="3">
        <v>45841</v>
      </c>
      <c r="O2500" s="5">
        <f>IFERROR((PlanMasine[[#This Row],[Norma]]/PlanMasine[[#This Row],[Q]])*(PlanMasine[[#This Row],[Q]]/SUMIF(C:C,PlanMasine[[#This Row],[RN]],B:B)*PlanMasine[[#This Row],[KPLQ]]),0)</f>
        <v>3</v>
      </c>
      <c r="P2500">
        <v>214965</v>
      </c>
      <c r="Q2500">
        <f>COUNTIF(PROMJENA!A:A,PlanMasine[[#This Row],[KPL]]&amp;"-"&amp;PlanMasine[[#This Row],[RN]])</f>
        <v>0</v>
      </c>
      <c r="R2500">
        <f>IFERROR(INDEX(REDOSLIJED!A:A,MATCH(PlanMasine[[#This Row],[KPL]],REDOSLIJED!B:B,0)),MAX(REDOSLIJED!A:A)+1)</f>
        <v>45</v>
      </c>
      <c r="S2500" s="9">
        <f>SUM($M$2:M2500)</f>
        <v>10.311805555555646</v>
      </c>
      <c r="T2500" s="3">
        <f>PlanMasine[[#This Row],[Datum SAS]]-1</f>
        <v>45840</v>
      </c>
      <c r="U2500">
        <f>WEEKDAY(PlanMasine[[#This Row],[ZAVRŠETAK MAŠINSKE]],2)</f>
        <v>3</v>
      </c>
      <c r="V2500" s="3">
        <f>IF(WEEKDAY(PlanMasine[[#This Row],[Datum SAS]]-1,2)=7,PlanMasine[[#This Row],[Datum SAS]]-3,PlanMasine[[#This Row],[Datum SAS]]-1)</f>
        <v>45840</v>
      </c>
      <c r="W2500">
        <f>WEEKNUM(PlanMasine[[#This Row],[Column2]],1)</f>
        <v>27</v>
      </c>
    </row>
    <row r="2501" spans="1:23" x14ac:dyDescent="0.25">
      <c r="A2501">
        <v>1033031</v>
      </c>
      <c r="B2501">
        <v>1</v>
      </c>
      <c r="C2501">
        <v>1033125</v>
      </c>
      <c r="D2501" t="s">
        <v>2341</v>
      </c>
      <c r="E2501">
        <v>6</v>
      </c>
      <c r="F2501">
        <v>2</v>
      </c>
      <c r="G2501">
        <v>0</v>
      </c>
      <c r="H2501">
        <v>0</v>
      </c>
      <c r="I2501" t="s">
        <v>5</v>
      </c>
      <c r="J2501" t="s">
        <v>570</v>
      </c>
      <c r="K2501" t="s">
        <v>2313</v>
      </c>
      <c r="L2501" s="3">
        <v>45868</v>
      </c>
      <c r="M25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01" s="3">
        <v>45841</v>
      </c>
      <c r="O2501" s="5">
        <f>IFERROR((PlanMasine[[#This Row],[Norma]]/PlanMasine[[#This Row],[Q]])*(PlanMasine[[#This Row],[Q]]/SUMIF(C:C,PlanMasine[[#This Row],[RN]],B:B)*PlanMasine[[#This Row],[KPLQ]]),0)</f>
        <v>6</v>
      </c>
      <c r="P2501">
        <v>214978</v>
      </c>
      <c r="Q2501">
        <f>COUNTIF(PROMJENA!A:A,PlanMasine[[#This Row],[KPL]]&amp;"-"&amp;PlanMasine[[#This Row],[RN]])</f>
        <v>0</v>
      </c>
      <c r="R2501">
        <f>IFERROR(INDEX(REDOSLIJED!A:A,MATCH(PlanMasine[[#This Row],[KPL]],REDOSLIJED!B:B,0)),MAX(REDOSLIJED!A:A)+1)</f>
        <v>45</v>
      </c>
      <c r="S2501" s="9">
        <f>SUM($M$2:M2501)</f>
        <v>10.315972222222312</v>
      </c>
      <c r="T2501" s="3">
        <f>PlanMasine[[#This Row],[Datum SAS]]-1</f>
        <v>45840</v>
      </c>
      <c r="U2501">
        <f>WEEKDAY(PlanMasine[[#This Row],[ZAVRŠETAK MAŠINSKE]],2)</f>
        <v>3</v>
      </c>
      <c r="V2501" s="3">
        <f>IF(WEEKDAY(PlanMasine[[#This Row],[Datum SAS]]-1,2)=7,PlanMasine[[#This Row],[Datum SAS]]-3,PlanMasine[[#This Row],[Datum SAS]]-1)</f>
        <v>45840</v>
      </c>
      <c r="W2501">
        <f>WEEKNUM(PlanMasine[[#This Row],[Column2]],1)</f>
        <v>27</v>
      </c>
    </row>
    <row r="2502" spans="1:23" x14ac:dyDescent="0.25">
      <c r="A2502">
        <v>1033031</v>
      </c>
      <c r="B2502">
        <v>1</v>
      </c>
      <c r="C2502">
        <v>1033110</v>
      </c>
      <c r="D2502" t="s">
        <v>2342</v>
      </c>
      <c r="E2502">
        <v>3</v>
      </c>
      <c r="F2502">
        <v>1</v>
      </c>
      <c r="G2502">
        <v>0</v>
      </c>
      <c r="H2502">
        <v>0</v>
      </c>
      <c r="I2502" t="s">
        <v>5</v>
      </c>
      <c r="J2502" t="s">
        <v>570</v>
      </c>
      <c r="K2502" t="s">
        <v>2313</v>
      </c>
      <c r="L2502" s="3">
        <v>45868</v>
      </c>
      <c r="M25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02" s="3">
        <v>45841</v>
      </c>
      <c r="O2502" s="5">
        <f>IFERROR((PlanMasine[[#This Row],[Norma]]/PlanMasine[[#This Row],[Q]])*(PlanMasine[[#This Row],[Q]]/SUMIF(C:C,PlanMasine[[#This Row],[RN]],B:B)*PlanMasine[[#This Row],[KPLQ]]),0)</f>
        <v>3</v>
      </c>
      <c r="P2502">
        <v>214963</v>
      </c>
      <c r="Q2502">
        <f>COUNTIF(PROMJENA!A:A,PlanMasine[[#This Row],[KPL]]&amp;"-"&amp;PlanMasine[[#This Row],[RN]])</f>
        <v>0</v>
      </c>
      <c r="R2502">
        <f>IFERROR(INDEX(REDOSLIJED!A:A,MATCH(PlanMasine[[#This Row],[KPL]],REDOSLIJED!B:B,0)),MAX(REDOSLIJED!A:A)+1)</f>
        <v>45</v>
      </c>
      <c r="S2502" s="9">
        <f>SUM($M$2:M2502)</f>
        <v>10.318055555555645</v>
      </c>
      <c r="T2502" s="3">
        <f>PlanMasine[[#This Row],[Datum SAS]]-1</f>
        <v>45840</v>
      </c>
      <c r="U2502">
        <f>WEEKDAY(PlanMasine[[#This Row],[ZAVRŠETAK MAŠINSKE]],2)</f>
        <v>3</v>
      </c>
      <c r="V2502" s="3">
        <f>IF(WEEKDAY(PlanMasine[[#This Row],[Datum SAS]]-1,2)=7,PlanMasine[[#This Row],[Datum SAS]]-3,PlanMasine[[#This Row],[Datum SAS]]-1)</f>
        <v>45840</v>
      </c>
      <c r="W2502">
        <f>WEEKNUM(PlanMasine[[#This Row],[Column2]],1)</f>
        <v>27</v>
      </c>
    </row>
    <row r="2503" spans="1:23" x14ac:dyDescent="0.25">
      <c r="A2503">
        <v>1033031</v>
      </c>
      <c r="B2503">
        <v>1</v>
      </c>
      <c r="C2503">
        <v>1033133</v>
      </c>
      <c r="D2503" t="s">
        <v>2339</v>
      </c>
      <c r="E2503">
        <v>40</v>
      </c>
      <c r="F2503">
        <v>8</v>
      </c>
      <c r="G2503">
        <v>0</v>
      </c>
      <c r="H2503">
        <v>0</v>
      </c>
      <c r="I2503" t="s">
        <v>5</v>
      </c>
      <c r="J2503" t="s">
        <v>570</v>
      </c>
      <c r="K2503" t="s">
        <v>2313</v>
      </c>
      <c r="L2503" s="3">
        <v>45868</v>
      </c>
      <c r="M25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503" s="3">
        <v>45841</v>
      </c>
      <c r="O2503" s="5">
        <f>IFERROR((PlanMasine[[#This Row],[Norma]]/PlanMasine[[#This Row],[Q]])*(PlanMasine[[#This Row],[Q]]/SUMIF(C:C,PlanMasine[[#This Row],[RN]],B:B)*PlanMasine[[#This Row],[KPLQ]]),0)</f>
        <v>40</v>
      </c>
      <c r="P2503">
        <v>214986</v>
      </c>
      <c r="Q2503">
        <f>COUNTIF(PROMJENA!A:A,PlanMasine[[#This Row],[KPL]]&amp;"-"&amp;PlanMasine[[#This Row],[RN]])</f>
        <v>0</v>
      </c>
      <c r="R2503">
        <f>IFERROR(INDEX(REDOSLIJED!A:A,MATCH(PlanMasine[[#This Row],[KPL]],REDOSLIJED!B:B,0)),MAX(REDOSLIJED!A:A)+1)</f>
        <v>45</v>
      </c>
      <c r="S2503" s="9">
        <f>SUM($M$2:M2503)</f>
        <v>10.345833333333424</v>
      </c>
      <c r="T2503" s="3">
        <f>PlanMasine[[#This Row],[Datum SAS]]-1</f>
        <v>45840</v>
      </c>
      <c r="U2503">
        <f>WEEKDAY(PlanMasine[[#This Row],[ZAVRŠETAK MAŠINSKE]],2)</f>
        <v>3</v>
      </c>
      <c r="V2503" s="3">
        <f>IF(WEEKDAY(PlanMasine[[#This Row],[Datum SAS]]-1,2)=7,PlanMasine[[#This Row],[Datum SAS]]-3,PlanMasine[[#This Row],[Datum SAS]]-1)</f>
        <v>45840</v>
      </c>
      <c r="W2503">
        <f>WEEKNUM(PlanMasine[[#This Row],[Column2]],1)</f>
        <v>27</v>
      </c>
    </row>
    <row r="2504" spans="1:23" x14ac:dyDescent="0.25">
      <c r="A2504">
        <v>1033031</v>
      </c>
      <c r="B2504">
        <v>1</v>
      </c>
      <c r="C2504">
        <v>1033138</v>
      </c>
      <c r="D2504" t="s">
        <v>2338</v>
      </c>
      <c r="E2504">
        <v>6</v>
      </c>
      <c r="F2504">
        <v>2</v>
      </c>
      <c r="G2504">
        <v>0</v>
      </c>
      <c r="H2504">
        <v>0</v>
      </c>
      <c r="I2504" t="s">
        <v>5</v>
      </c>
      <c r="J2504" t="s">
        <v>570</v>
      </c>
      <c r="K2504" t="s">
        <v>2313</v>
      </c>
      <c r="L2504" s="3">
        <v>45868</v>
      </c>
      <c r="M25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04" s="3">
        <v>45841</v>
      </c>
      <c r="O2504" s="5">
        <f>IFERROR((PlanMasine[[#This Row],[Norma]]/PlanMasine[[#This Row],[Q]])*(PlanMasine[[#This Row],[Q]]/SUMIF(C:C,PlanMasine[[#This Row],[RN]],B:B)*PlanMasine[[#This Row],[KPLQ]]),0)</f>
        <v>6</v>
      </c>
      <c r="P2504">
        <v>214991</v>
      </c>
      <c r="Q2504">
        <f>COUNTIF(PROMJENA!A:A,PlanMasine[[#This Row],[KPL]]&amp;"-"&amp;PlanMasine[[#This Row],[RN]])</f>
        <v>0</v>
      </c>
      <c r="R2504">
        <f>IFERROR(INDEX(REDOSLIJED!A:A,MATCH(PlanMasine[[#This Row],[KPL]],REDOSLIJED!B:B,0)),MAX(REDOSLIJED!A:A)+1)</f>
        <v>45</v>
      </c>
      <c r="S2504" s="9">
        <f>SUM($M$2:M2504)</f>
        <v>10.35000000000009</v>
      </c>
      <c r="T2504" s="3">
        <f>PlanMasine[[#This Row],[Datum SAS]]-1</f>
        <v>45840</v>
      </c>
      <c r="U2504">
        <f>WEEKDAY(PlanMasine[[#This Row],[ZAVRŠETAK MAŠINSKE]],2)</f>
        <v>3</v>
      </c>
      <c r="V2504" s="3">
        <f>IF(WEEKDAY(PlanMasine[[#This Row],[Datum SAS]]-1,2)=7,PlanMasine[[#This Row],[Datum SAS]]-3,PlanMasine[[#This Row],[Datum SAS]]-1)</f>
        <v>45840</v>
      </c>
      <c r="W2504">
        <f>WEEKNUM(PlanMasine[[#This Row],[Column2]],1)</f>
        <v>27</v>
      </c>
    </row>
    <row r="2505" spans="1:23" x14ac:dyDescent="0.25">
      <c r="A2505">
        <v>1033031</v>
      </c>
      <c r="B2505">
        <v>1</v>
      </c>
      <c r="C2505">
        <v>1033140</v>
      </c>
      <c r="D2505" t="s">
        <v>2337</v>
      </c>
      <c r="E2505">
        <v>6</v>
      </c>
      <c r="F2505">
        <v>2</v>
      </c>
      <c r="G2505">
        <v>0</v>
      </c>
      <c r="H2505">
        <v>0</v>
      </c>
      <c r="I2505" t="s">
        <v>5</v>
      </c>
      <c r="J2505" t="s">
        <v>570</v>
      </c>
      <c r="K2505" t="s">
        <v>2313</v>
      </c>
      <c r="L2505" s="3">
        <v>45868</v>
      </c>
      <c r="M25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05" s="3">
        <v>45841</v>
      </c>
      <c r="O2505" s="5">
        <f>IFERROR((PlanMasine[[#This Row],[Norma]]/PlanMasine[[#This Row],[Q]])*(PlanMasine[[#This Row],[Q]]/SUMIF(C:C,PlanMasine[[#This Row],[RN]],B:B)*PlanMasine[[#This Row],[KPLQ]]),0)</f>
        <v>6</v>
      </c>
      <c r="P2505">
        <v>215004</v>
      </c>
      <c r="Q2505">
        <f>COUNTIF(PROMJENA!A:A,PlanMasine[[#This Row],[KPL]]&amp;"-"&amp;PlanMasine[[#This Row],[RN]])</f>
        <v>0</v>
      </c>
      <c r="R2505">
        <f>IFERROR(INDEX(REDOSLIJED!A:A,MATCH(PlanMasine[[#This Row],[KPL]],REDOSLIJED!B:B,0)),MAX(REDOSLIJED!A:A)+1)</f>
        <v>45</v>
      </c>
      <c r="S2505" s="9">
        <f>SUM($M$2:M2505)</f>
        <v>10.354166666666757</v>
      </c>
      <c r="T2505" s="3">
        <f>PlanMasine[[#This Row],[Datum SAS]]-1</f>
        <v>45840</v>
      </c>
      <c r="U2505">
        <f>WEEKDAY(PlanMasine[[#This Row],[ZAVRŠETAK MAŠINSKE]],2)</f>
        <v>3</v>
      </c>
      <c r="V2505" s="3">
        <f>IF(WEEKDAY(PlanMasine[[#This Row],[Datum SAS]]-1,2)=7,PlanMasine[[#This Row],[Datum SAS]]-3,PlanMasine[[#This Row],[Datum SAS]]-1)</f>
        <v>45840</v>
      </c>
      <c r="W2505">
        <f>WEEKNUM(PlanMasine[[#This Row],[Column2]],1)</f>
        <v>27</v>
      </c>
    </row>
    <row r="2506" spans="1:23" x14ac:dyDescent="0.25">
      <c r="A2506">
        <v>1033031</v>
      </c>
      <c r="B2506">
        <v>1</v>
      </c>
      <c r="C2506">
        <v>1033141</v>
      </c>
      <c r="D2506" t="s">
        <v>2318</v>
      </c>
      <c r="E2506">
        <v>10</v>
      </c>
      <c r="F2506">
        <v>2</v>
      </c>
      <c r="G2506">
        <v>0</v>
      </c>
      <c r="H2506">
        <v>0</v>
      </c>
      <c r="I2506" t="s">
        <v>5</v>
      </c>
      <c r="J2506" t="s">
        <v>570</v>
      </c>
      <c r="K2506" t="s">
        <v>2313</v>
      </c>
      <c r="L2506" s="3">
        <v>45868</v>
      </c>
      <c r="M25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06" s="3">
        <v>45841</v>
      </c>
      <c r="O2506" s="5">
        <f>IFERROR((PlanMasine[[#This Row],[Norma]]/PlanMasine[[#This Row],[Q]])*(PlanMasine[[#This Row],[Q]]/SUMIF(C:C,PlanMasine[[#This Row],[RN]],B:B)*PlanMasine[[#This Row],[KPLQ]]),0)</f>
        <v>10</v>
      </c>
      <c r="P2506">
        <v>215005</v>
      </c>
      <c r="Q2506">
        <f>COUNTIF(PROMJENA!A:A,PlanMasine[[#This Row],[KPL]]&amp;"-"&amp;PlanMasine[[#This Row],[RN]])</f>
        <v>0</v>
      </c>
      <c r="R2506">
        <f>IFERROR(INDEX(REDOSLIJED!A:A,MATCH(PlanMasine[[#This Row],[KPL]],REDOSLIJED!B:B,0)),MAX(REDOSLIJED!A:A)+1)</f>
        <v>45</v>
      </c>
      <c r="S2506" s="9">
        <f>SUM($M$2:M2506)</f>
        <v>10.361111111111201</v>
      </c>
      <c r="T2506" s="3">
        <f>PlanMasine[[#This Row],[Datum SAS]]-1</f>
        <v>45840</v>
      </c>
      <c r="U2506">
        <f>WEEKDAY(PlanMasine[[#This Row],[ZAVRŠETAK MAŠINSKE]],2)</f>
        <v>3</v>
      </c>
      <c r="V2506" s="3">
        <f>IF(WEEKDAY(PlanMasine[[#This Row],[Datum SAS]]-1,2)=7,PlanMasine[[#This Row],[Datum SAS]]-3,PlanMasine[[#This Row],[Datum SAS]]-1)</f>
        <v>45840</v>
      </c>
      <c r="W2506">
        <f>WEEKNUM(PlanMasine[[#This Row],[Column2]],1)</f>
        <v>27</v>
      </c>
    </row>
    <row r="2507" spans="1:23" x14ac:dyDescent="0.25">
      <c r="A2507">
        <v>1033031</v>
      </c>
      <c r="B2507">
        <v>1</v>
      </c>
      <c r="C2507">
        <v>1033142</v>
      </c>
      <c r="D2507" t="s">
        <v>2328</v>
      </c>
      <c r="E2507">
        <v>12</v>
      </c>
      <c r="F2507">
        <v>4</v>
      </c>
      <c r="G2507">
        <v>0</v>
      </c>
      <c r="H2507">
        <v>0</v>
      </c>
      <c r="I2507" t="s">
        <v>5</v>
      </c>
      <c r="J2507" t="s">
        <v>570</v>
      </c>
      <c r="K2507" t="s">
        <v>2313</v>
      </c>
      <c r="L2507" s="3">
        <v>45868</v>
      </c>
      <c r="M25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507" s="3">
        <v>45841</v>
      </c>
      <c r="O2507" s="5">
        <f>IFERROR((PlanMasine[[#This Row],[Norma]]/PlanMasine[[#This Row],[Q]])*(PlanMasine[[#This Row],[Q]]/SUMIF(C:C,PlanMasine[[#This Row],[RN]],B:B)*PlanMasine[[#This Row],[KPLQ]]),0)</f>
        <v>12</v>
      </c>
      <c r="P2507">
        <v>215006</v>
      </c>
      <c r="Q2507">
        <f>COUNTIF(PROMJENA!A:A,PlanMasine[[#This Row],[KPL]]&amp;"-"&amp;PlanMasine[[#This Row],[RN]])</f>
        <v>0</v>
      </c>
      <c r="R2507">
        <f>IFERROR(INDEX(REDOSLIJED!A:A,MATCH(PlanMasine[[#This Row],[KPL]],REDOSLIJED!B:B,0)),MAX(REDOSLIJED!A:A)+1)</f>
        <v>45</v>
      </c>
      <c r="S2507" s="9">
        <f>SUM($M$2:M2507)</f>
        <v>10.369444444444534</v>
      </c>
      <c r="T2507" s="3">
        <f>PlanMasine[[#This Row],[Datum SAS]]-1</f>
        <v>45840</v>
      </c>
      <c r="U2507">
        <f>WEEKDAY(PlanMasine[[#This Row],[ZAVRŠETAK MAŠINSKE]],2)</f>
        <v>3</v>
      </c>
      <c r="V2507" s="3">
        <f>IF(WEEKDAY(PlanMasine[[#This Row],[Datum SAS]]-1,2)=7,PlanMasine[[#This Row],[Datum SAS]]-3,PlanMasine[[#This Row],[Datum SAS]]-1)</f>
        <v>45840</v>
      </c>
      <c r="W2507">
        <f>WEEKNUM(PlanMasine[[#This Row],[Column2]],1)</f>
        <v>27</v>
      </c>
    </row>
    <row r="2508" spans="1:23" x14ac:dyDescent="0.25">
      <c r="A2508">
        <v>1033031</v>
      </c>
      <c r="B2508">
        <v>1</v>
      </c>
      <c r="C2508">
        <v>1033127</v>
      </c>
      <c r="D2508" t="s">
        <v>2340</v>
      </c>
      <c r="E2508">
        <v>10</v>
      </c>
      <c r="F2508">
        <v>1</v>
      </c>
      <c r="G2508">
        <v>0</v>
      </c>
      <c r="H2508">
        <v>0</v>
      </c>
      <c r="I2508" t="s">
        <v>5</v>
      </c>
      <c r="J2508" t="s">
        <v>570</v>
      </c>
      <c r="K2508" t="s">
        <v>2313</v>
      </c>
      <c r="L2508" s="3">
        <v>45868</v>
      </c>
      <c r="M25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08" s="3">
        <v>45841</v>
      </c>
      <c r="O2508" s="5">
        <f>IFERROR((PlanMasine[[#This Row],[Norma]]/PlanMasine[[#This Row],[Q]])*(PlanMasine[[#This Row],[Q]]/SUMIF(C:C,PlanMasine[[#This Row],[RN]],B:B)*PlanMasine[[#This Row],[KPLQ]]),0)</f>
        <v>10</v>
      </c>
      <c r="P2508">
        <v>214980</v>
      </c>
      <c r="Q2508">
        <f>COUNTIF(PROMJENA!A:A,PlanMasine[[#This Row],[KPL]]&amp;"-"&amp;PlanMasine[[#This Row],[RN]])</f>
        <v>0</v>
      </c>
      <c r="R2508">
        <f>IFERROR(INDEX(REDOSLIJED!A:A,MATCH(PlanMasine[[#This Row],[KPL]],REDOSLIJED!B:B,0)),MAX(REDOSLIJED!A:A)+1)</f>
        <v>45</v>
      </c>
      <c r="S2508" s="9">
        <f>SUM($M$2:M2508)</f>
        <v>10.376388888888979</v>
      </c>
      <c r="T2508" s="3">
        <f>PlanMasine[[#This Row],[Datum SAS]]-1</f>
        <v>45840</v>
      </c>
      <c r="U2508">
        <f>WEEKDAY(PlanMasine[[#This Row],[ZAVRŠETAK MAŠINSKE]],2)</f>
        <v>3</v>
      </c>
      <c r="V2508" s="3">
        <f>IF(WEEKDAY(PlanMasine[[#This Row],[Datum SAS]]-1,2)=7,PlanMasine[[#This Row],[Datum SAS]]-3,PlanMasine[[#This Row],[Datum SAS]]-1)</f>
        <v>45840</v>
      </c>
      <c r="W2508">
        <f>WEEKNUM(PlanMasine[[#This Row],[Column2]],1)</f>
        <v>27</v>
      </c>
    </row>
    <row r="2509" spans="1:23" x14ac:dyDescent="0.25">
      <c r="A2509">
        <v>1033031</v>
      </c>
      <c r="B2509">
        <v>1</v>
      </c>
      <c r="C2509">
        <v>1033070</v>
      </c>
      <c r="D2509" t="s">
        <v>2323</v>
      </c>
      <c r="E2509">
        <v>18</v>
      </c>
      <c r="F2509">
        <v>6</v>
      </c>
      <c r="G2509">
        <v>0</v>
      </c>
      <c r="H2509">
        <v>0</v>
      </c>
      <c r="I2509" t="s">
        <v>5</v>
      </c>
      <c r="J2509" t="s">
        <v>570</v>
      </c>
      <c r="K2509" t="s">
        <v>2313</v>
      </c>
      <c r="L2509" s="3">
        <v>45868</v>
      </c>
      <c r="M25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2509" s="3">
        <v>45841</v>
      </c>
      <c r="O2509" s="5">
        <f>IFERROR((PlanMasine[[#This Row],[Norma]]/PlanMasine[[#This Row],[Q]])*(PlanMasine[[#This Row],[Q]]/SUMIF(C:C,PlanMasine[[#This Row],[RN]],B:B)*PlanMasine[[#This Row],[KPLQ]]),0)</f>
        <v>18</v>
      </c>
      <c r="P2509">
        <v>214924</v>
      </c>
      <c r="Q2509">
        <f>COUNTIF(PROMJENA!A:A,PlanMasine[[#This Row],[KPL]]&amp;"-"&amp;PlanMasine[[#This Row],[RN]])</f>
        <v>0</v>
      </c>
      <c r="R2509">
        <f>IFERROR(INDEX(REDOSLIJED!A:A,MATCH(PlanMasine[[#This Row],[KPL]],REDOSLIJED!B:B,0)),MAX(REDOSLIJED!A:A)+1)</f>
        <v>45</v>
      </c>
      <c r="S2509" s="9">
        <f>SUM($M$2:M2509)</f>
        <v>10.388888888888978</v>
      </c>
      <c r="T2509" s="3">
        <f>PlanMasine[[#This Row],[Datum SAS]]-1</f>
        <v>45840</v>
      </c>
      <c r="U2509">
        <f>WEEKDAY(PlanMasine[[#This Row],[ZAVRŠETAK MAŠINSKE]],2)</f>
        <v>3</v>
      </c>
      <c r="V2509" s="3">
        <f>IF(WEEKDAY(PlanMasine[[#This Row],[Datum SAS]]-1,2)=7,PlanMasine[[#This Row],[Datum SAS]]-3,PlanMasine[[#This Row],[Datum SAS]]-1)</f>
        <v>45840</v>
      </c>
      <c r="W2509">
        <f>WEEKNUM(PlanMasine[[#This Row],[Column2]],1)</f>
        <v>27</v>
      </c>
    </row>
    <row r="2510" spans="1:23" x14ac:dyDescent="0.25">
      <c r="A2510">
        <v>1034611</v>
      </c>
      <c r="B2510">
        <v>8</v>
      </c>
      <c r="C2510">
        <v>1034613</v>
      </c>
      <c r="D2510" t="s">
        <v>1608</v>
      </c>
      <c r="E2510">
        <v>160</v>
      </c>
      <c r="F2510">
        <v>8</v>
      </c>
      <c r="G2510">
        <v>0</v>
      </c>
      <c r="H2510">
        <v>0</v>
      </c>
      <c r="I2510" t="s">
        <v>5</v>
      </c>
      <c r="J2510" t="s">
        <v>570</v>
      </c>
      <c r="K2510" t="s">
        <v>2516</v>
      </c>
      <c r="L2510" s="3">
        <v>45867</v>
      </c>
      <c r="M25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0.1111111111111111</v>
      </c>
      <c r="N2510" s="3">
        <v>45841</v>
      </c>
      <c r="O2510" s="5">
        <f>IFERROR((PlanMasine[[#This Row],[Norma]]/PlanMasine[[#This Row],[Q]])*(PlanMasine[[#This Row],[Q]]/SUMIF(C:C,PlanMasine[[#This Row],[RN]],B:B)*PlanMasine[[#This Row],[KPLQ]]),0)</f>
        <v>160</v>
      </c>
      <c r="P2510">
        <v>151241</v>
      </c>
      <c r="Q2510">
        <f>COUNTIF(PROMJENA!A:A,PlanMasine[[#This Row],[KPL]]&amp;"-"&amp;PlanMasine[[#This Row],[RN]])</f>
        <v>0</v>
      </c>
      <c r="R2510">
        <f>IFERROR(INDEX(REDOSLIJED!A:A,MATCH(PlanMasine[[#This Row],[KPL]],REDOSLIJED!B:B,0)),MAX(REDOSLIJED!A:A)+1)</f>
        <v>45</v>
      </c>
      <c r="S2510" s="9">
        <f>SUM($M$2:M2510)</f>
        <v>10.500000000000089</v>
      </c>
      <c r="T2510" s="3">
        <f>PlanMasine[[#This Row],[Datum SAS]]-1</f>
        <v>45840</v>
      </c>
      <c r="U2510">
        <f>WEEKDAY(PlanMasine[[#This Row],[ZAVRŠETAK MAŠINSKE]],2)</f>
        <v>3</v>
      </c>
      <c r="V2510" s="3">
        <f>IF(WEEKDAY(PlanMasine[[#This Row],[Datum SAS]]-1,2)=7,PlanMasine[[#This Row],[Datum SAS]]-3,PlanMasine[[#This Row],[Datum SAS]]-1)</f>
        <v>45840</v>
      </c>
      <c r="W2510">
        <f>WEEKNUM(PlanMasine[[#This Row],[Column2]],1)</f>
        <v>27</v>
      </c>
    </row>
    <row r="2511" spans="1:23" x14ac:dyDescent="0.25">
      <c r="A2511">
        <v>1034611</v>
      </c>
      <c r="B2511">
        <v>8</v>
      </c>
      <c r="C2511">
        <v>1034614</v>
      </c>
      <c r="D2511" t="s">
        <v>2517</v>
      </c>
      <c r="E2511">
        <v>40</v>
      </c>
      <c r="F2511">
        <v>8</v>
      </c>
      <c r="G2511">
        <v>0</v>
      </c>
      <c r="H2511">
        <v>0</v>
      </c>
      <c r="I2511" t="s">
        <v>5</v>
      </c>
      <c r="J2511" t="s">
        <v>570</v>
      </c>
      <c r="K2511" t="s">
        <v>2516</v>
      </c>
      <c r="L2511" s="3">
        <v>45867</v>
      </c>
      <c r="M25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511" s="3">
        <v>45841</v>
      </c>
      <c r="O2511" s="5">
        <f>IFERROR((PlanMasine[[#This Row],[Norma]]/PlanMasine[[#This Row],[Q]])*(PlanMasine[[#This Row],[Q]]/SUMIF(C:C,PlanMasine[[#This Row],[RN]],B:B)*PlanMasine[[#This Row],[KPLQ]]),0)</f>
        <v>40</v>
      </c>
      <c r="P2511">
        <v>151242</v>
      </c>
      <c r="Q2511">
        <f>COUNTIF(PROMJENA!A:A,PlanMasine[[#This Row],[KPL]]&amp;"-"&amp;PlanMasine[[#This Row],[RN]])</f>
        <v>0</v>
      </c>
      <c r="R2511">
        <f>IFERROR(INDEX(REDOSLIJED!A:A,MATCH(PlanMasine[[#This Row],[KPL]],REDOSLIJED!B:B,0)),MAX(REDOSLIJED!A:A)+1)</f>
        <v>45</v>
      </c>
      <c r="S2511" s="9">
        <f>SUM($M$2:M2511)</f>
        <v>10.527777777777867</v>
      </c>
      <c r="T2511" s="3">
        <f>PlanMasine[[#This Row],[Datum SAS]]-1</f>
        <v>45840</v>
      </c>
      <c r="U2511">
        <f>WEEKDAY(PlanMasine[[#This Row],[ZAVRŠETAK MAŠINSKE]],2)</f>
        <v>3</v>
      </c>
      <c r="V2511" s="3">
        <f>IF(WEEKDAY(PlanMasine[[#This Row],[Datum SAS]]-1,2)=7,PlanMasine[[#This Row],[Datum SAS]]-3,PlanMasine[[#This Row],[Datum SAS]]-1)</f>
        <v>45840</v>
      </c>
      <c r="W2511">
        <f>WEEKNUM(PlanMasine[[#This Row],[Column2]],1)</f>
        <v>27</v>
      </c>
    </row>
    <row r="2512" spans="1:23" x14ac:dyDescent="0.25">
      <c r="A2512">
        <v>1034611</v>
      </c>
      <c r="B2512">
        <v>8</v>
      </c>
      <c r="C2512">
        <v>1034619</v>
      </c>
      <c r="D2512" t="s">
        <v>2518</v>
      </c>
      <c r="E2512">
        <v>40</v>
      </c>
      <c r="F2512">
        <v>8</v>
      </c>
      <c r="G2512">
        <v>0</v>
      </c>
      <c r="H2512">
        <v>0</v>
      </c>
      <c r="I2512" t="s">
        <v>5</v>
      </c>
      <c r="J2512" t="s">
        <v>570</v>
      </c>
      <c r="K2512" t="s">
        <v>2516</v>
      </c>
      <c r="L2512" s="3">
        <v>45867</v>
      </c>
      <c r="M25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512" s="3">
        <v>45841</v>
      </c>
      <c r="O2512" s="5">
        <f>IFERROR((PlanMasine[[#This Row],[Norma]]/PlanMasine[[#This Row],[Q]])*(PlanMasine[[#This Row],[Q]]/SUMIF(C:C,PlanMasine[[#This Row],[RN]],B:B)*PlanMasine[[#This Row],[KPLQ]]),0)</f>
        <v>40</v>
      </c>
      <c r="P2512">
        <v>151247</v>
      </c>
      <c r="Q2512">
        <f>COUNTIF(PROMJENA!A:A,PlanMasine[[#This Row],[KPL]]&amp;"-"&amp;PlanMasine[[#This Row],[RN]])</f>
        <v>0</v>
      </c>
      <c r="R2512">
        <f>IFERROR(INDEX(REDOSLIJED!A:A,MATCH(PlanMasine[[#This Row],[KPL]],REDOSLIJED!B:B,0)),MAX(REDOSLIJED!A:A)+1)</f>
        <v>45</v>
      </c>
      <c r="S2512" s="9">
        <f>SUM($M$2:M2512)</f>
        <v>10.555555555555646</v>
      </c>
      <c r="T2512" s="3">
        <f>PlanMasine[[#This Row],[Datum SAS]]-1</f>
        <v>45840</v>
      </c>
      <c r="U2512">
        <f>WEEKDAY(PlanMasine[[#This Row],[ZAVRŠETAK MAŠINSKE]],2)</f>
        <v>3</v>
      </c>
      <c r="V2512" s="3">
        <f>IF(WEEKDAY(PlanMasine[[#This Row],[Datum SAS]]-1,2)=7,PlanMasine[[#This Row],[Datum SAS]]-3,PlanMasine[[#This Row],[Datum SAS]]-1)</f>
        <v>45840</v>
      </c>
      <c r="W2512">
        <f>WEEKNUM(PlanMasine[[#This Row],[Column2]],1)</f>
        <v>27</v>
      </c>
    </row>
    <row r="2513" spans="1:23" x14ac:dyDescent="0.25">
      <c r="A2513">
        <v>1037407</v>
      </c>
      <c r="B2513">
        <v>1</v>
      </c>
      <c r="C2513">
        <v>1037411</v>
      </c>
      <c r="D2513" t="s">
        <v>2519</v>
      </c>
      <c r="E2513">
        <v>18</v>
      </c>
      <c r="F2513">
        <v>3</v>
      </c>
      <c r="G2513">
        <v>0</v>
      </c>
      <c r="H2513">
        <v>0</v>
      </c>
      <c r="I2513" t="s">
        <v>5</v>
      </c>
      <c r="J2513" t="s">
        <v>570</v>
      </c>
      <c r="K2513" t="s">
        <v>2520</v>
      </c>
      <c r="L2513" s="3">
        <v>45853</v>
      </c>
      <c r="M25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13" s="3">
        <v>45841</v>
      </c>
      <c r="O2513" s="5">
        <f>IFERROR((PlanMasine[[#This Row],[Norma]]/PlanMasine[[#This Row],[Q]])*(PlanMasine[[#This Row],[Q]]/SUMIF(C:C,PlanMasine[[#This Row],[RN]],B:B)*PlanMasine[[#This Row],[KPLQ]]),0)</f>
        <v>6</v>
      </c>
      <c r="P2513">
        <v>195725</v>
      </c>
      <c r="Q2513">
        <f>COUNTIF(PROMJENA!A:A,PlanMasine[[#This Row],[KPL]]&amp;"-"&amp;PlanMasine[[#This Row],[RN]])</f>
        <v>0</v>
      </c>
      <c r="R2513">
        <f>IFERROR(INDEX(REDOSLIJED!A:A,MATCH(PlanMasine[[#This Row],[KPL]],REDOSLIJED!B:B,0)),MAX(REDOSLIJED!A:A)+1)</f>
        <v>45</v>
      </c>
      <c r="S2513" s="9">
        <f>SUM($M$2:M2513)</f>
        <v>10.559722222222312</v>
      </c>
      <c r="T2513" s="3">
        <f>PlanMasine[[#This Row],[Datum SAS]]-1</f>
        <v>45840</v>
      </c>
      <c r="U2513">
        <f>WEEKDAY(PlanMasine[[#This Row],[ZAVRŠETAK MAŠINSKE]],2)</f>
        <v>3</v>
      </c>
      <c r="V2513" s="3">
        <f>IF(WEEKDAY(PlanMasine[[#This Row],[Datum SAS]]-1,2)=7,PlanMasine[[#This Row],[Datum SAS]]-3,PlanMasine[[#This Row],[Datum SAS]]-1)</f>
        <v>45840</v>
      </c>
      <c r="W2513">
        <f>WEEKNUM(PlanMasine[[#This Row],[Column2]],1)</f>
        <v>27</v>
      </c>
    </row>
    <row r="2514" spans="1:23" x14ac:dyDescent="0.25">
      <c r="A2514">
        <v>1037407</v>
      </c>
      <c r="B2514">
        <v>1</v>
      </c>
      <c r="C2514">
        <v>1037416</v>
      </c>
      <c r="D2514" t="s">
        <v>2521</v>
      </c>
      <c r="E2514">
        <v>24</v>
      </c>
      <c r="F2514">
        <v>6</v>
      </c>
      <c r="G2514">
        <v>0</v>
      </c>
      <c r="H2514">
        <v>0</v>
      </c>
      <c r="I2514" t="s">
        <v>5</v>
      </c>
      <c r="J2514" t="s">
        <v>570</v>
      </c>
      <c r="K2514" t="s">
        <v>2520</v>
      </c>
      <c r="L2514" s="3">
        <v>45853</v>
      </c>
      <c r="M25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14" s="3">
        <v>45841</v>
      </c>
      <c r="O2514" s="5">
        <f>IFERROR((PlanMasine[[#This Row],[Norma]]/PlanMasine[[#This Row],[Q]])*(PlanMasine[[#This Row],[Q]]/SUMIF(C:C,PlanMasine[[#This Row],[RN]],B:B)*PlanMasine[[#This Row],[KPLQ]]),0)</f>
        <v>8</v>
      </c>
      <c r="P2514">
        <v>195730</v>
      </c>
      <c r="Q2514">
        <f>COUNTIF(PROMJENA!A:A,PlanMasine[[#This Row],[KPL]]&amp;"-"&amp;PlanMasine[[#This Row],[RN]])</f>
        <v>0</v>
      </c>
      <c r="R2514">
        <f>IFERROR(INDEX(REDOSLIJED!A:A,MATCH(PlanMasine[[#This Row],[KPL]],REDOSLIJED!B:B,0)),MAX(REDOSLIJED!A:A)+1)</f>
        <v>45</v>
      </c>
      <c r="S2514" s="9">
        <f>SUM($M$2:M2514)</f>
        <v>10.565277777777869</v>
      </c>
      <c r="T2514" s="3">
        <f>PlanMasine[[#This Row],[Datum SAS]]-1</f>
        <v>45840</v>
      </c>
      <c r="U2514">
        <f>WEEKDAY(PlanMasine[[#This Row],[ZAVRŠETAK MAŠINSKE]],2)</f>
        <v>3</v>
      </c>
      <c r="V2514" s="3">
        <f>IF(WEEKDAY(PlanMasine[[#This Row],[Datum SAS]]-1,2)=7,PlanMasine[[#This Row],[Datum SAS]]-3,PlanMasine[[#This Row],[Datum SAS]]-1)</f>
        <v>45840</v>
      </c>
      <c r="W2514">
        <f>WEEKNUM(PlanMasine[[#This Row],[Column2]],1)</f>
        <v>27</v>
      </c>
    </row>
    <row r="2515" spans="1:23" x14ac:dyDescent="0.25">
      <c r="A2515">
        <v>1037407</v>
      </c>
      <c r="B2515">
        <v>1</v>
      </c>
      <c r="C2515">
        <v>1037413</v>
      </c>
      <c r="D2515" t="s">
        <v>2522</v>
      </c>
      <c r="E2515">
        <v>15</v>
      </c>
      <c r="F2515">
        <v>3</v>
      </c>
      <c r="G2515">
        <v>0</v>
      </c>
      <c r="H2515">
        <v>0</v>
      </c>
      <c r="I2515" t="s">
        <v>5</v>
      </c>
      <c r="J2515" t="s">
        <v>570</v>
      </c>
      <c r="K2515" t="s">
        <v>2520</v>
      </c>
      <c r="L2515" s="3">
        <v>45853</v>
      </c>
      <c r="M25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15" s="3">
        <v>45841</v>
      </c>
      <c r="O2515" s="5">
        <f>IFERROR((PlanMasine[[#This Row],[Norma]]/PlanMasine[[#This Row],[Q]])*(PlanMasine[[#This Row],[Q]]/SUMIF(C:C,PlanMasine[[#This Row],[RN]],B:B)*PlanMasine[[#This Row],[KPLQ]]),0)</f>
        <v>5</v>
      </c>
      <c r="P2515">
        <v>195727</v>
      </c>
      <c r="Q2515">
        <f>COUNTIF(PROMJENA!A:A,PlanMasine[[#This Row],[KPL]]&amp;"-"&amp;PlanMasine[[#This Row],[RN]])</f>
        <v>0</v>
      </c>
      <c r="R2515">
        <f>IFERROR(INDEX(REDOSLIJED!A:A,MATCH(PlanMasine[[#This Row],[KPL]],REDOSLIJED!B:B,0)),MAX(REDOSLIJED!A:A)+1)</f>
        <v>45</v>
      </c>
      <c r="S2515" s="9">
        <f>SUM($M$2:M2515)</f>
        <v>10.56875000000009</v>
      </c>
      <c r="T2515" s="3">
        <f>PlanMasine[[#This Row],[Datum SAS]]-1</f>
        <v>45840</v>
      </c>
      <c r="U2515">
        <f>WEEKDAY(PlanMasine[[#This Row],[ZAVRŠETAK MAŠINSKE]],2)</f>
        <v>3</v>
      </c>
      <c r="V2515" s="3">
        <f>IF(WEEKDAY(PlanMasine[[#This Row],[Datum SAS]]-1,2)=7,PlanMasine[[#This Row],[Datum SAS]]-3,PlanMasine[[#This Row],[Datum SAS]]-1)</f>
        <v>45840</v>
      </c>
      <c r="W2515">
        <f>WEEKNUM(PlanMasine[[#This Row],[Column2]],1)</f>
        <v>27</v>
      </c>
    </row>
    <row r="2516" spans="1:23" x14ac:dyDescent="0.25">
      <c r="A2516">
        <v>1037407</v>
      </c>
      <c r="B2516">
        <v>1</v>
      </c>
      <c r="C2516">
        <v>1037414</v>
      </c>
      <c r="D2516" t="s">
        <v>2523</v>
      </c>
      <c r="E2516">
        <v>24</v>
      </c>
      <c r="F2516">
        <v>6</v>
      </c>
      <c r="G2516">
        <v>0</v>
      </c>
      <c r="H2516">
        <v>0</v>
      </c>
      <c r="I2516" t="s">
        <v>5</v>
      </c>
      <c r="J2516" t="s">
        <v>570</v>
      </c>
      <c r="K2516" t="s">
        <v>2520</v>
      </c>
      <c r="L2516" s="3">
        <v>45853</v>
      </c>
      <c r="M25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16" s="3">
        <v>45841</v>
      </c>
      <c r="O2516" s="5">
        <f>IFERROR((PlanMasine[[#This Row],[Norma]]/PlanMasine[[#This Row],[Q]])*(PlanMasine[[#This Row],[Q]]/SUMIF(C:C,PlanMasine[[#This Row],[RN]],B:B)*PlanMasine[[#This Row],[KPLQ]]),0)</f>
        <v>8</v>
      </c>
      <c r="P2516">
        <v>195728</v>
      </c>
      <c r="Q2516">
        <f>COUNTIF(PROMJENA!A:A,PlanMasine[[#This Row],[KPL]]&amp;"-"&amp;PlanMasine[[#This Row],[RN]])</f>
        <v>0</v>
      </c>
      <c r="R2516">
        <f>IFERROR(INDEX(REDOSLIJED!A:A,MATCH(PlanMasine[[#This Row],[KPL]],REDOSLIJED!B:B,0)),MAX(REDOSLIJED!A:A)+1)</f>
        <v>45</v>
      </c>
      <c r="S2516" s="9">
        <f>SUM($M$2:M2516)</f>
        <v>10.574305555555647</v>
      </c>
      <c r="T2516" s="3">
        <f>PlanMasine[[#This Row],[Datum SAS]]-1</f>
        <v>45840</v>
      </c>
      <c r="U2516">
        <f>WEEKDAY(PlanMasine[[#This Row],[ZAVRŠETAK MAŠINSKE]],2)</f>
        <v>3</v>
      </c>
      <c r="V2516" s="3">
        <f>IF(WEEKDAY(PlanMasine[[#This Row],[Datum SAS]]-1,2)=7,PlanMasine[[#This Row],[Datum SAS]]-3,PlanMasine[[#This Row],[Datum SAS]]-1)</f>
        <v>45840</v>
      </c>
      <c r="W2516">
        <f>WEEKNUM(PlanMasine[[#This Row],[Column2]],1)</f>
        <v>27</v>
      </c>
    </row>
    <row r="2517" spans="1:23" x14ac:dyDescent="0.25">
      <c r="A2517">
        <v>1037407</v>
      </c>
      <c r="B2517">
        <v>1</v>
      </c>
      <c r="C2517">
        <v>1037415</v>
      </c>
      <c r="D2517" t="s">
        <v>2524</v>
      </c>
      <c r="E2517">
        <v>12</v>
      </c>
      <c r="F2517">
        <v>3</v>
      </c>
      <c r="G2517">
        <v>0</v>
      </c>
      <c r="H2517">
        <v>0</v>
      </c>
      <c r="I2517" t="s">
        <v>5</v>
      </c>
      <c r="J2517" t="s">
        <v>570</v>
      </c>
      <c r="K2517" t="s">
        <v>2520</v>
      </c>
      <c r="L2517" s="3">
        <v>45853</v>
      </c>
      <c r="M25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17" s="3">
        <v>45841</v>
      </c>
      <c r="O2517" s="5">
        <f>IFERROR((PlanMasine[[#This Row],[Norma]]/PlanMasine[[#This Row],[Q]])*(PlanMasine[[#This Row],[Q]]/SUMIF(C:C,PlanMasine[[#This Row],[RN]],B:B)*PlanMasine[[#This Row],[KPLQ]]),0)</f>
        <v>4</v>
      </c>
      <c r="P2517">
        <v>195729</v>
      </c>
      <c r="Q2517">
        <f>COUNTIF(PROMJENA!A:A,PlanMasine[[#This Row],[KPL]]&amp;"-"&amp;PlanMasine[[#This Row],[RN]])</f>
        <v>0</v>
      </c>
      <c r="R2517">
        <f>IFERROR(INDEX(REDOSLIJED!A:A,MATCH(PlanMasine[[#This Row],[KPL]],REDOSLIJED!B:B,0)),MAX(REDOSLIJED!A:A)+1)</f>
        <v>45</v>
      </c>
      <c r="S2517" s="9">
        <f>SUM($M$2:M2517)</f>
        <v>10.577083333333425</v>
      </c>
      <c r="T2517" s="3">
        <f>PlanMasine[[#This Row],[Datum SAS]]-1</f>
        <v>45840</v>
      </c>
      <c r="U2517">
        <f>WEEKDAY(PlanMasine[[#This Row],[ZAVRŠETAK MAŠINSKE]],2)</f>
        <v>3</v>
      </c>
      <c r="V2517" s="3">
        <f>IF(WEEKDAY(PlanMasine[[#This Row],[Datum SAS]]-1,2)=7,PlanMasine[[#This Row],[Datum SAS]]-3,PlanMasine[[#This Row],[Datum SAS]]-1)</f>
        <v>45840</v>
      </c>
      <c r="W2517">
        <f>WEEKNUM(PlanMasine[[#This Row],[Column2]],1)</f>
        <v>27</v>
      </c>
    </row>
    <row r="2518" spans="1:23" x14ac:dyDescent="0.25">
      <c r="A2518">
        <v>1037407</v>
      </c>
      <c r="B2518">
        <v>1</v>
      </c>
      <c r="C2518">
        <v>1037422</v>
      </c>
      <c r="D2518" t="s">
        <v>2525</v>
      </c>
      <c r="E2518">
        <v>30</v>
      </c>
      <c r="F2518">
        <v>3</v>
      </c>
      <c r="G2518">
        <v>0</v>
      </c>
      <c r="H2518">
        <v>0</v>
      </c>
      <c r="I2518" t="s">
        <v>5</v>
      </c>
      <c r="J2518" t="s">
        <v>570</v>
      </c>
      <c r="K2518" t="s">
        <v>2520</v>
      </c>
      <c r="L2518" s="3">
        <v>45853</v>
      </c>
      <c r="M25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18" s="3">
        <v>45841</v>
      </c>
      <c r="O2518" s="5">
        <f>IFERROR((PlanMasine[[#This Row],[Norma]]/PlanMasine[[#This Row],[Q]])*(PlanMasine[[#This Row],[Q]]/SUMIF(C:C,PlanMasine[[#This Row],[RN]],B:B)*PlanMasine[[#This Row],[KPLQ]]),0)</f>
        <v>10</v>
      </c>
      <c r="P2518">
        <v>195736</v>
      </c>
      <c r="Q2518">
        <f>COUNTIF(PROMJENA!A:A,PlanMasine[[#This Row],[KPL]]&amp;"-"&amp;PlanMasine[[#This Row],[RN]])</f>
        <v>0</v>
      </c>
      <c r="R2518">
        <f>IFERROR(INDEX(REDOSLIJED!A:A,MATCH(PlanMasine[[#This Row],[KPL]],REDOSLIJED!B:B,0)),MAX(REDOSLIJED!A:A)+1)</f>
        <v>45</v>
      </c>
      <c r="S2518" s="9">
        <f>SUM($M$2:M2518)</f>
        <v>10.58402777777787</v>
      </c>
      <c r="T2518" s="3">
        <f>PlanMasine[[#This Row],[Datum SAS]]-1</f>
        <v>45840</v>
      </c>
      <c r="U2518">
        <f>WEEKDAY(PlanMasine[[#This Row],[ZAVRŠETAK MAŠINSKE]],2)</f>
        <v>3</v>
      </c>
      <c r="V2518" s="3">
        <f>IF(WEEKDAY(PlanMasine[[#This Row],[Datum SAS]]-1,2)=7,PlanMasine[[#This Row],[Datum SAS]]-3,PlanMasine[[#This Row],[Datum SAS]]-1)</f>
        <v>45840</v>
      </c>
      <c r="W2518">
        <f>WEEKNUM(PlanMasine[[#This Row],[Column2]],1)</f>
        <v>27</v>
      </c>
    </row>
    <row r="2519" spans="1:23" x14ac:dyDescent="0.25">
      <c r="A2519">
        <v>1037407</v>
      </c>
      <c r="B2519">
        <v>1</v>
      </c>
      <c r="C2519">
        <v>1037421</v>
      </c>
      <c r="D2519" t="s">
        <v>2526</v>
      </c>
      <c r="E2519">
        <v>18</v>
      </c>
      <c r="F2519">
        <v>3</v>
      </c>
      <c r="G2519">
        <v>0</v>
      </c>
      <c r="H2519">
        <v>0</v>
      </c>
      <c r="I2519" t="s">
        <v>5</v>
      </c>
      <c r="J2519" t="s">
        <v>570</v>
      </c>
      <c r="K2519" t="s">
        <v>2520</v>
      </c>
      <c r="L2519" s="3">
        <v>45853</v>
      </c>
      <c r="M25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19" s="3">
        <v>45841</v>
      </c>
      <c r="O2519" s="5">
        <f>IFERROR((PlanMasine[[#This Row],[Norma]]/PlanMasine[[#This Row],[Q]])*(PlanMasine[[#This Row],[Q]]/SUMIF(C:C,PlanMasine[[#This Row],[RN]],B:B)*PlanMasine[[#This Row],[KPLQ]]),0)</f>
        <v>6</v>
      </c>
      <c r="P2519">
        <v>195735</v>
      </c>
      <c r="Q2519">
        <f>COUNTIF(PROMJENA!A:A,PlanMasine[[#This Row],[KPL]]&amp;"-"&amp;PlanMasine[[#This Row],[RN]])</f>
        <v>0</v>
      </c>
      <c r="R2519">
        <f>IFERROR(INDEX(REDOSLIJED!A:A,MATCH(PlanMasine[[#This Row],[KPL]],REDOSLIJED!B:B,0)),MAX(REDOSLIJED!A:A)+1)</f>
        <v>45</v>
      </c>
      <c r="S2519" s="9">
        <f>SUM($M$2:M2519)</f>
        <v>10.588194444444536</v>
      </c>
      <c r="T2519" s="3">
        <f>PlanMasine[[#This Row],[Datum SAS]]-1</f>
        <v>45840</v>
      </c>
      <c r="U2519">
        <f>WEEKDAY(PlanMasine[[#This Row],[ZAVRŠETAK MAŠINSKE]],2)</f>
        <v>3</v>
      </c>
      <c r="V2519" s="3">
        <f>IF(WEEKDAY(PlanMasine[[#This Row],[Datum SAS]]-1,2)=7,PlanMasine[[#This Row],[Datum SAS]]-3,PlanMasine[[#This Row],[Datum SAS]]-1)</f>
        <v>45840</v>
      </c>
      <c r="W2519">
        <f>WEEKNUM(PlanMasine[[#This Row],[Column2]],1)</f>
        <v>27</v>
      </c>
    </row>
    <row r="2520" spans="1:23" x14ac:dyDescent="0.25">
      <c r="A2520">
        <v>1037407</v>
      </c>
      <c r="B2520">
        <v>1</v>
      </c>
      <c r="C2520">
        <v>1037420</v>
      </c>
      <c r="D2520" t="s">
        <v>2527</v>
      </c>
      <c r="E2520">
        <v>12</v>
      </c>
      <c r="F2520">
        <v>3</v>
      </c>
      <c r="G2520">
        <v>0</v>
      </c>
      <c r="H2520">
        <v>0</v>
      </c>
      <c r="I2520" t="s">
        <v>5</v>
      </c>
      <c r="J2520" t="s">
        <v>570</v>
      </c>
      <c r="K2520" t="s">
        <v>2520</v>
      </c>
      <c r="L2520" s="3">
        <v>45853</v>
      </c>
      <c r="M25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20" s="3">
        <v>45841</v>
      </c>
      <c r="O2520" s="5">
        <f>IFERROR((PlanMasine[[#This Row],[Norma]]/PlanMasine[[#This Row],[Q]])*(PlanMasine[[#This Row],[Q]]/SUMIF(C:C,PlanMasine[[#This Row],[RN]],B:B)*PlanMasine[[#This Row],[KPLQ]]),0)</f>
        <v>4</v>
      </c>
      <c r="P2520">
        <v>195734</v>
      </c>
      <c r="Q2520">
        <f>COUNTIF(PROMJENA!A:A,PlanMasine[[#This Row],[KPL]]&amp;"-"&amp;PlanMasine[[#This Row],[RN]])</f>
        <v>0</v>
      </c>
      <c r="R2520">
        <f>IFERROR(INDEX(REDOSLIJED!A:A,MATCH(PlanMasine[[#This Row],[KPL]],REDOSLIJED!B:B,0)),MAX(REDOSLIJED!A:A)+1)</f>
        <v>45</v>
      </c>
      <c r="S2520" s="9">
        <f>SUM($M$2:M2520)</f>
        <v>10.590972222222314</v>
      </c>
      <c r="T2520" s="3">
        <f>PlanMasine[[#This Row],[Datum SAS]]-1</f>
        <v>45840</v>
      </c>
      <c r="U2520">
        <f>WEEKDAY(PlanMasine[[#This Row],[ZAVRŠETAK MAŠINSKE]],2)</f>
        <v>3</v>
      </c>
      <c r="V2520" s="3">
        <f>IF(WEEKDAY(PlanMasine[[#This Row],[Datum SAS]]-1,2)=7,PlanMasine[[#This Row],[Datum SAS]]-3,PlanMasine[[#This Row],[Datum SAS]]-1)</f>
        <v>45840</v>
      </c>
      <c r="W2520">
        <f>WEEKNUM(PlanMasine[[#This Row],[Column2]],1)</f>
        <v>27</v>
      </c>
    </row>
    <row r="2521" spans="1:23" x14ac:dyDescent="0.25">
      <c r="A2521">
        <v>1037407</v>
      </c>
      <c r="B2521">
        <v>1</v>
      </c>
      <c r="C2521">
        <v>1037419</v>
      </c>
      <c r="D2521" t="s">
        <v>2528</v>
      </c>
      <c r="E2521">
        <v>12</v>
      </c>
      <c r="F2521">
        <v>3</v>
      </c>
      <c r="G2521">
        <v>0</v>
      </c>
      <c r="H2521">
        <v>0</v>
      </c>
      <c r="I2521" t="s">
        <v>5</v>
      </c>
      <c r="J2521" t="s">
        <v>570</v>
      </c>
      <c r="K2521" t="s">
        <v>2520</v>
      </c>
      <c r="L2521" s="3">
        <v>45853</v>
      </c>
      <c r="M25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21" s="3">
        <v>45841</v>
      </c>
      <c r="O2521" s="5">
        <f>IFERROR((PlanMasine[[#This Row],[Norma]]/PlanMasine[[#This Row],[Q]])*(PlanMasine[[#This Row],[Q]]/SUMIF(C:C,PlanMasine[[#This Row],[RN]],B:B)*PlanMasine[[#This Row],[KPLQ]]),0)</f>
        <v>4</v>
      </c>
      <c r="P2521">
        <v>195733</v>
      </c>
      <c r="Q2521">
        <f>COUNTIF(PROMJENA!A:A,PlanMasine[[#This Row],[KPL]]&amp;"-"&amp;PlanMasine[[#This Row],[RN]])</f>
        <v>0</v>
      </c>
      <c r="R2521">
        <f>IFERROR(INDEX(REDOSLIJED!A:A,MATCH(PlanMasine[[#This Row],[KPL]],REDOSLIJED!B:B,0)),MAX(REDOSLIJED!A:A)+1)</f>
        <v>45</v>
      </c>
      <c r="S2521" s="9">
        <f>SUM($M$2:M2521)</f>
        <v>10.593750000000092</v>
      </c>
      <c r="T2521" s="3">
        <f>PlanMasine[[#This Row],[Datum SAS]]-1</f>
        <v>45840</v>
      </c>
      <c r="U2521">
        <f>WEEKDAY(PlanMasine[[#This Row],[ZAVRŠETAK MAŠINSKE]],2)</f>
        <v>3</v>
      </c>
      <c r="V2521" s="3">
        <f>IF(WEEKDAY(PlanMasine[[#This Row],[Datum SAS]]-1,2)=7,PlanMasine[[#This Row],[Datum SAS]]-3,PlanMasine[[#This Row],[Datum SAS]]-1)</f>
        <v>45840</v>
      </c>
      <c r="W2521">
        <f>WEEKNUM(PlanMasine[[#This Row],[Column2]],1)</f>
        <v>27</v>
      </c>
    </row>
    <row r="2522" spans="1:23" x14ac:dyDescent="0.25">
      <c r="A2522">
        <v>1037407</v>
      </c>
      <c r="B2522">
        <v>1</v>
      </c>
      <c r="C2522">
        <v>1037423</v>
      </c>
      <c r="D2522" t="s">
        <v>2529</v>
      </c>
      <c r="E2522">
        <v>9</v>
      </c>
      <c r="F2522">
        <v>3</v>
      </c>
      <c r="G2522">
        <v>0</v>
      </c>
      <c r="H2522">
        <v>0</v>
      </c>
      <c r="I2522" t="s">
        <v>5</v>
      </c>
      <c r="J2522" t="s">
        <v>570</v>
      </c>
      <c r="K2522" t="s">
        <v>2520</v>
      </c>
      <c r="L2522" s="3">
        <v>45853</v>
      </c>
      <c r="M25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22" s="3">
        <v>45841</v>
      </c>
      <c r="O2522" s="5">
        <f>IFERROR((PlanMasine[[#This Row],[Norma]]/PlanMasine[[#This Row],[Q]])*(PlanMasine[[#This Row],[Q]]/SUMIF(C:C,PlanMasine[[#This Row],[RN]],B:B)*PlanMasine[[#This Row],[KPLQ]]),0)</f>
        <v>3</v>
      </c>
      <c r="P2522">
        <v>195737</v>
      </c>
      <c r="Q2522">
        <f>COUNTIF(PROMJENA!A:A,PlanMasine[[#This Row],[KPL]]&amp;"-"&amp;PlanMasine[[#This Row],[RN]])</f>
        <v>0</v>
      </c>
      <c r="R2522">
        <f>IFERROR(INDEX(REDOSLIJED!A:A,MATCH(PlanMasine[[#This Row],[KPL]],REDOSLIJED!B:B,0)),MAX(REDOSLIJED!A:A)+1)</f>
        <v>45</v>
      </c>
      <c r="S2522" s="9">
        <f>SUM($M$2:M2522)</f>
        <v>10.595833333333426</v>
      </c>
      <c r="T2522" s="3">
        <f>PlanMasine[[#This Row],[Datum SAS]]-1</f>
        <v>45840</v>
      </c>
      <c r="U2522">
        <f>WEEKDAY(PlanMasine[[#This Row],[ZAVRŠETAK MAŠINSKE]],2)</f>
        <v>3</v>
      </c>
      <c r="V2522" s="3">
        <f>IF(WEEKDAY(PlanMasine[[#This Row],[Datum SAS]]-1,2)=7,PlanMasine[[#This Row],[Datum SAS]]-3,PlanMasine[[#This Row],[Datum SAS]]-1)</f>
        <v>45840</v>
      </c>
      <c r="W2522">
        <f>WEEKNUM(PlanMasine[[#This Row],[Column2]],1)</f>
        <v>27</v>
      </c>
    </row>
    <row r="2523" spans="1:23" x14ac:dyDescent="0.25">
      <c r="A2523">
        <v>1037407</v>
      </c>
      <c r="B2523">
        <v>1</v>
      </c>
      <c r="C2523">
        <v>1037417</v>
      </c>
      <c r="D2523" t="s">
        <v>2530</v>
      </c>
      <c r="E2523">
        <v>24</v>
      </c>
      <c r="F2523">
        <v>3</v>
      </c>
      <c r="G2523">
        <v>0</v>
      </c>
      <c r="H2523">
        <v>0</v>
      </c>
      <c r="I2523" t="s">
        <v>5</v>
      </c>
      <c r="J2523" t="s">
        <v>570</v>
      </c>
      <c r="K2523" t="s">
        <v>2520</v>
      </c>
      <c r="L2523" s="3">
        <v>45853</v>
      </c>
      <c r="M25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23" s="3">
        <v>45841</v>
      </c>
      <c r="O2523" s="5">
        <f>IFERROR((PlanMasine[[#This Row],[Norma]]/PlanMasine[[#This Row],[Q]])*(PlanMasine[[#This Row],[Q]]/SUMIF(C:C,PlanMasine[[#This Row],[RN]],B:B)*PlanMasine[[#This Row],[KPLQ]]),0)</f>
        <v>8</v>
      </c>
      <c r="P2523">
        <v>195731</v>
      </c>
      <c r="Q2523">
        <f>COUNTIF(PROMJENA!A:A,PlanMasine[[#This Row],[KPL]]&amp;"-"&amp;PlanMasine[[#This Row],[RN]])</f>
        <v>0</v>
      </c>
      <c r="R2523">
        <f>IFERROR(INDEX(REDOSLIJED!A:A,MATCH(PlanMasine[[#This Row],[KPL]],REDOSLIJED!B:B,0)),MAX(REDOSLIJED!A:A)+1)</f>
        <v>45</v>
      </c>
      <c r="S2523" s="9">
        <f>SUM($M$2:M2523)</f>
        <v>10.601388888888982</v>
      </c>
      <c r="T2523" s="3">
        <f>PlanMasine[[#This Row],[Datum SAS]]-1</f>
        <v>45840</v>
      </c>
      <c r="U2523">
        <f>WEEKDAY(PlanMasine[[#This Row],[ZAVRŠETAK MAŠINSKE]],2)</f>
        <v>3</v>
      </c>
      <c r="V2523" s="3">
        <f>IF(WEEKDAY(PlanMasine[[#This Row],[Datum SAS]]-1,2)=7,PlanMasine[[#This Row],[Datum SAS]]-3,PlanMasine[[#This Row],[Datum SAS]]-1)</f>
        <v>45840</v>
      </c>
      <c r="W2523">
        <f>WEEKNUM(PlanMasine[[#This Row],[Column2]],1)</f>
        <v>27</v>
      </c>
    </row>
    <row r="2524" spans="1:23" x14ac:dyDescent="0.25">
      <c r="A2524">
        <v>1037407</v>
      </c>
      <c r="B2524">
        <v>1</v>
      </c>
      <c r="C2524">
        <v>1037412</v>
      </c>
      <c r="D2524" t="s">
        <v>2531</v>
      </c>
      <c r="E2524">
        <v>15</v>
      </c>
      <c r="F2524">
        <v>3</v>
      </c>
      <c r="G2524">
        <v>0</v>
      </c>
      <c r="H2524">
        <v>0</v>
      </c>
      <c r="I2524" t="s">
        <v>5</v>
      </c>
      <c r="J2524" t="s">
        <v>570</v>
      </c>
      <c r="K2524" t="s">
        <v>2520</v>
      </c>
      <c r="L2524" s="3">
        <v>45853</v>
      </c>
      <c r="M25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24" s="3">
        <v>45841</v>
      </c>
      <c r="O2524" s="5">
        <f>IFERROR((PlanMasine[[#This Row],[Norma]]/PlanMasine[[#This Row],[Q]])*(PlanMasine[[#This Row],[Q]]/SUMIF(C:C,PlanMasine[[#This Row],[RN]],B:B)*PlanMasine[[#This Row],[KPLQ]]),0)</f>
        <v>5</v>
      </c>
      <c r="P2524">
        <v>195726</v>
      </c>
      <c r="Q2524">
        <f>COUNTIF(PROMJENA!A:A,PlanMasine[[#This Row],[KPL]]&amp;"-"&amp;PlanMasine[[#This Row],[RN]])</f>
        <v>0</v>
      </c>
      <c r="R2524">
        <f>IFERROR(INDEX(REDOSLIJED!A:A,MATCH(PlanMasine[[#This Row],[KPL]],REDOSLIJED!B:B,0)),MAX(REDOSLIJED!A:A)+1)</f>
        <v>45</v>
      </c>
      <c r="S2524" s="9">
        <f>SUM($M$2:M2524)</f>
        <v>10.604861111111203</v>
      </c>
      <c r="T2524" s="3">
        <f>PlanMasine[[#This Row],[Datum SAS]]-1</f>
        <v>45840</v>
      </c>
      <c r="U2524">
        <f>WEEKDAY(PlanMasine[[#This Row],[ZAVRŠETAK MAŠINSKE]],2)</f>
        <v>3</v>
      </c>
      <c r="V2524" s="3">
        <f>IF(WEEKDAY(PlanMasine[[#This Row],[Datum SAS]]-1,2)=7,PlanMasine[[#This Row],[Datum SAS]]-3,PlanMasine[[#This Row],[Datum SAS]]-1)</f>
        <v>45840</v>
      </c>
      <c r="W2524">
        <f>WEEKNUM(PlanMasine[[#This Row],[Column2]],1)</f>
        <v>27</v>
      </c>
    </row>
    <row r="2525" spans="1:23" x14ac:dyDescent="0.25">
      <c r="A2525">
        <v>1037407</v>
      </c>
      <c r="B2525">
        <v>1</v>
      </c>
      <c r="C2525">
        <v>1037418</v>
      </c>
      <c r="D2525" t="s">
        <v>2532</v>
      </c>
      <c r="E2525">
        <v>12</v>
      </c>
      <c r="F2525">
        <v>3</v>
      </c>
      <c r="G2525">
        <v>0</v>
      </c>
      <c r="H2525">
        <v>0</v>
      </c>
      <c r="I2525" t="s">
        <v>5</v>
      </c>
      <c r="J2525" t="s">
        <v>570</v>
      </c>
      <c r="K2525" t="s">
        <v>2520</v>
      </c>
      <c r="L2525" s="3">
        <v>45853</v>
      </c>
      <c r="M25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25" s="3">
        <v>45841</v>
      </c>
      <c r="O2525" s="5">
        <f>IFERROR((PlanMasine[[#This Row],[Norma]]/PlanMasine[[#This Row],[Q]])*(PlanMasine[[#This Row],[Q]]/SUMIF(C:C,PlanMasine[[#This Row],[RN]],B:B)*PlanMasine[[#This Row],[KPLQ]]),0)</f>
        <v>4</v>
      </c>
      <c r="P2525">
        <v>195732</v>
      </c>
      <c r="Q2525">
        <f>COUNTIF(PROMJENA!A:A,PlanMasine[[#This Row],[KPL]]&amp;"-"&amp;PlanMasine[[#This Row],[RN]])</f>
        <v>0</v>
      </c>
      <c r="R2525">
        <f>IFERROR(INDEX(REDOSLIJED!A:A,MATCH(PlanMasine[[#This Row],[KPL]],REDOSLIJED!B:B,0)),MAX(REDOSLIJED!A:A)+1)</f>
        <v>45</v>
      </c>
      <c r="S2525" s="9">
        <f>SUM($M$2:M2525)</f>
        <v>10.607638888888982</v>
      </c>
      <c r="T2525" s="3">
        <f>PlanMasine[[#This Row],[Datum SAS]]-1</f>
        <v>45840</v>
      </c>
      <c r="U2525">
        <f>WEEKDAY(PlanMasine[[#This Row],[ZAVRŠETAK MAŠINSKE]],2)</f>
        <v>3</v>
      </c>
      <c r="V2525" s="3">
        <f>IF(WEEKDAY(PlanMasine[[#This Row],[Datum SAS]]-1,2)=7,PlanMasine[[#This Row],[Datum SAS]]-3,PlanMasine[[#This Row],[Datum SAS]]-1)</f>
        <v>45840</v>
      </c>
      <c r="W2525">
        <f>WEEKNUM(PlanMasine[[#This Row],[Column2]],1)</f>
        <v>27</v>
      </c>
    </row>
    <row r="2526" spans="1:23" x14ac:dyDescent="0.25">
      <c r="A2526">
        <v>1037407</v>
      </c>
      <c r="B2526">
        <v>1</v>
      </c>
      <c r="C2526">
        <v>1037410</v>
      </c>
      <c r="D2526" t="s">
        <v>2533</v>
      </c>
      <c r="E2526">
        <v>18</v>
      </c>
      <c r="F2526">
        <v>3</v>
      </c>
      <c r="G2526">
        <v>0</v>
      </c>
      <c r="H2526">
        <v>0</v>
      </c>
      <c r="I2526" t="s">
        <v>5</v>
      </c>
      <c r="J2526" t="s">
        <v>570</v>
      </c>
      <c r="K2526" t="s">
        <v>2520</v>
      </c>
      <c r="L2526" s="3">
        <v>45853</v>
      </c>
      <c r="M25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26" s="3">
        <v>45841</v>
      </c>
      <c r="O2526" s="5">
        <f>IFERROR((PlanMasine[[#This Row],[Norma]]/PlanMasine[[#This Row],[Q]])*(PlanMasine[[#This Row],[Q]]/SUMIF(C:C,PlanMasine[[#This Row],[RN]],B:B)*PlanMasine[[#This Row],[KPLQ]]),0)</f>
        <v>6</v>
      </c>
      <c r="P2526">
        <v>195724</v>
      </c>
      <c r="Q2526">
        <f>COUNTIF(PROMJENA!A:A,PlanMasine[[#This Row],[KPL]]&amp;"-"&amp;PlanMasine[[#This Row],[RN]])</f>
        <v>0</v>
      </c>
      <c r="R2526">
        <f>IFERROR(INDEX(REDOSLIJED!A:A,MATCH(PlanMasine[[#This Row],[KPL]],REDOSLIJED!B:B,0)),MAX(REDOSLIJED!A:A)+1)</f>
        <v>45</v>
      </c>
      <c r="S2526" s="9">
        <f>SUM($M$2:M2526)</f>
        <v>10.611805555555648</v>
      </c>
      <c r="T2526" s="3">
        <f>PlanMasine[[#This Row],[Datum SAS]]-1</f>
        <v>45840</v>
      </c>
      <c r="U2526">
        <f>WEEKDAY(PlanMasine[[#This Row],[ZAVRŠETAK MAŠINSKE]],2)</f>
        <v>3</v>
      </c>
      <c r="V2526" s="3">
        <f>IF(WEEKDAY(PlanMasine[[#This Row],[Datum SAS]]-1,2)=7,PlanMasine[[#This Row],[Datum SAS]]-3,PlanMasine[[#This Row],[Datum SAS]]-1)</f>
        <v>45840</v>
      </c>
      <c r="W2526">
        <f>WEEKNUM(PlanMasine[[#This Row],[Column2]],1)</f>
        <v>27</v>
      </c>
    </row>
    <row r="2527" spans="1:23" x14ac:dyDescent="0.25">
      <c r="A2527">
        <v>1037407</v>
      </c>
      <c r="B2527">
        <v>1</v>
      </c>
      <c r="C2527">
        <v>1037426</v>
      </c>
      <c r="D2527" t="s">
        <v>2534</v>
      </c>
      <c r="E2527">
        <v>9</v>
      </c>
      <c r="F2527">
        <v>3</v>
      </c>
      <c r="G2527">
        <v>0</v>
      </c>
      <c r="H2527">
        <v>0</v>
      </c>
      <c r="I2527" t="s">
        <v>5</v>
      </c>
      <c r="J2527" t="s">
        <v>570</v>
      </c>
      <c r="K2527" t="s">
        <v>2520</v>
      </c>
      <c r="L2527" s="3">
        <v>45853</v>
      </c>
      <c r="M25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27" s="3">
        <v>45841</v>
      </c>
      <c r="O2527" s="5">
        <f>IFERROR((PlanMasine[[#This Row],[Norma]]/PlanMasine[[#This Row],[Q]])*(PlanMasine[[#This Row],[Q]]/SUMIF(C:C,PlanMasine[[#This Row],[RN]],B:B)*PlanMasine[[#This Row],[KPLQ]]),0)</f>
        <v>3</v>
      </c>
      <c r="P2527">
        <v>195740</v>
      </c>
      <c r="Q2527">
        <f>COUNTIF(PROMJENA!A:A,PlanMasine[[#This Row],[KPL]]&amp;"-"&amp;PlanMasine[[#This Row],[RN]])</f>
        <v>0</v>
      </c>
      <c r="R2527">
        <f>IFERROR(INDEX(REDOSLIJED!A:A,MATCH(PlanMasine[[#This Row],[KPL]],REDOSLIJED!B:B,0)),MAX(REDOSLIJED!A:A)+1)</f>
        <v>45</v>
      </c>
      <c r="S2527" s="9">
        <f>SUM($M$2:M2527)</f>
        <v>10.613888888888981</v>
      </c>
      <c r="T2527" s="3">
        <f>PlanMasine[[#This Row],[Datum SAS]]-1</f>
        <v>45840</v>
      </c>
      <c r="U2527">
        <f>WEEKDAY(PlanMasine[[#This Row],[ZAVRŠETAK MAŠINSKE]],2)</f>
        <v>3</v>
      </c>
      <c r="V2527" s="3">
        <f>IF(WEEKDAY(PlanMasine[[#This Row],[Datum SAS]]-1,2)=7,PlanMasine[[#This Row],[Datum SAS]]-3,PlanMasine[[#This Row],[Datum SAS]]-1)</f>
        <v>45840</v>
      </c>
      <c r="W2527">
        <f>WEEKNUM(PlanMasine[[#This Row],[Column2]],1)</f>
        <v>27</v>
      </c>
    </row>
    <row r="2528" spans="1:23" x14ac:dyDescent="0.25">
      <c r="A2528">
        <v>1037407</v>
      </c>
      <c r="B2528">
        <v>1</v>
      </c>
      <c r="C2528">
        <v>1037425</v>
      </c>
      <c r="D2528" t="s">
        <v>2535</v>
      </c>
      <c r="E2528">
        <v>9</v>
      </c>
      <c r="F2528">
        <v>3</v>
      </c>
      <c r="G2528">
        <v>0</v>
      </c>
      <c r="H2528">
        <v>0</v>
      </c>
      <c r="I2528" t="s">
        <v>5</v>
      </c>
      <c r="J2528" t="s">
        <v>570</v>
      </c>
      <c r="K2528" t="s">
        <v>2520</v>
      </c>
      <c r="L2528" s="3">
        <v>45853</v>
      </c>
      <c r="M25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28" s="3">
        <v>45841</v>
      </c>
      <c r="O2528" s="5">
        <f>IFERROR((PlanMasine[[#This Row],[Norma]]/PlanMasine[[#This Row],[Q]])*(PlanMasine[[#This Row],[Q]]/SUMIF(C:C,PlanMasine[[#This Row],[RN]],B:B)*PlanMasine[[#This Row],[KPLQ]]),0)</f>
        <v>3</v>
      </c>
      <c r="P2528">
        <v>195739</v>
      </c>
      <c r="Q2528">
        <f>COUNTIF(PROMJENA!A:A,PlanMasine[[#This Row],[KPL]]&amp;"-"&amp;PlanMasine[[#This Row],[RN]])</f>
        <v>0</v>
      </c>
      <c r="R2528">
        <f>IFERROR(INDEX(REDOSLIJED!A:A,MATCH(PlanMasine[[#This Row],[KPL]],REDOSLIJED!B:B,0)),MAX(REDOSLIJED!A:A)+1)</f>
        <v>45</v>
      </c>
      <c r="S2528" s="9">
        <f>SUM($M$2:M2528)</f>
        <v>10.615972222222315</v>
      </c>
      <c r="T2528" s="3">
        <f>PlanMasine[[#This Row],[Datum SAS]]-1</f>
        <v>45840</v>
      </c>
      <c r="U2528">
        <f>WEEKDAY(PlanMasine[[#This Row],[ZAVRŠETAK MAŠINSKE]],2)</f>
        <v>3</v>
      </c>
      <c r="V2528" s="3">
        <f>IF(WEEKDAY(PlanMasine[[#This Row],[Datum SAS]]-1,2)=7,PlanMasine[[#This Row],[Datum SAS]]-3,PlanMasine[[#This Row],[Datum SAS]]-1)</f>
        <v>45840</v>
      </c>
      <c r="W2528">
        <f>WEEKNUM(PlanMasine[[#This Row],[Column2]],1)</f>
        <v>27</v>
      </c>
    </row>
    <row r="2529" spans="1:23" x14ac:dyDescent="0.25">
      <c r="A2529">
        <v>1037407</v>
      </c>
      <c r="B2529">
        <v>1</v>
      </c>
      <c r="C2529">
        <v>1037427</v>
      </c>
      <c r="D2529" t="s">
        <v>2536</v>
      </c>
      <c r="E2529">
        <v>9</v>
      </c>
      <c r="F2529">
        <v>3</v>
      </c>
      <c r="G2529">
        <v>0</v>
      </c>
      <c r="H2529">
        <v>0</v>
      </c>
      <c r="I2529" t="s">
        <v>5</v>
      </c>
      <c r="J2529" t="s">
        <v>570</v>
      </c>
      <c r="K2529" t="s">
        <v>2520</v>
      </c>
      <c r="L2529" s="3">
        <v>45853</v>
      </c>
      <c r="M25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29" s="3">
        <v>45841</v>
      </c>
      <c r="O2529" s="5">
        <f>IFERROR((PlanMasine[[#This Row],[Norma]]/PlanMasine[[#This Row],[Q]])*(PlanMasine[[#This Row],[Q]]/SUMIF(C:C,PlanMasine[[#This Row],[RN]],B:B)*PlanMasine[[#This Row],[KPLQ]]),0)</f>
        <v>3</v>
      </c>
      <c r="P2529">
        <v>195741</v>
      </c>
      <c r="Q2529">
        <f>COUNTIF(PROMJENA!A:A,PlanMasine[[#This Row],[KPL]]&amp;"-"&amp;PlanMasine[[#This Row],[RN]])</f>
        <v>0</v>
      </c>
      <c r="R2529">
        <f>IFERROR(INDEX(REDOSLIJED!A:A,MATCH(PlanMasine[[#This Row],[KPL]],REDOSLIJED!B:B,0)),MAX(REDOSLIJED!A:A)+1)</f>
        <v>45</v>
      </c>
      <c r="S2529" s="9">
        <f>SUM($M$2:M2529)</f>
        <v>10.618055555555648</v>
      </c>
      <c r="T2529" s="3">
        <f>PlanMasine[[#This Row],[Datum SAS]]-1</f>
        <v>45840</v>
      </c>
      <c r="U2529">
        <f>WEEKDAY(PlanMasine[[#This Row],[ZAVRŠETAK MAŠINSKE]],2)</f>
        <v>3</v>
      </c>
      <c r="V2529" s="3">
        <f>IF(WEEKDAY(PlanMasine[[#This Row],[Datum SAS]]-1,2)=7,PlanMasine[[#This Row],[Datum SAS]]-3,PlanMasine[[#This Row],[Datum SAS]]-1)</f>
        <v>45840</v>
      </c>
      <c r="W2529">
        <f>WEEKNUM(PlanMasine[[#This Row],[Column2]],1)</f>
        <v>27</v>
      </c>
    </row>
    <row r="2530" spans="1:23" x14ac:dyDescent="0.25">
      <c r="A2530">
        <v>1037407</v>
      </c>
      <c r="B2530">
        <v>1</v>
      </c>
      <c r="C2530">
        <v>1037424</v>
      </c>
      <c r="D2530" t="s">
        <v>2537</v>
      </c>
      <c r="E2530">
        <v>9</v>
      </c>
      <c r="F2530">
        <v>3</v>
      </c>
      <c r="G2530">
        <v>0</v>
      </c>
      <c r="H2530">
        <v>0</v>
      </c>
      <c r="I2530" t="s">
        <v>5</v>
      </c>
      <c r="J2530" t="s">
        <v>570</v>
      </c>
      <c r="K2530" t="s">
        <v>2520</v>
      </c>
      <c r="L2530" s="3">
        <v>45853</v>
      </c>
      <c r="M25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30" s="3">
        <v>45841</v>
      </c>
      <c r="O2530" s="5">
        <f>IFERROR((PlanMasine[[#This Row],[Norma]]/PlanMasine[[#This Row],[Q]])*(PlanMasine[[#This Row],[Q]]/SUMIF(C:C,PlanMasine[[#This Row],[RN]],B:B)*PlanMasine[[#This Row],[KPLQ]]),0)</f>
        <v>3</v>
      </c>
      <c r="P2530">
        <v>195738</v>
      </c>
      <c r="Q2530">
        <f>COUNTIF(PROMJENA!A:A,PlanMasine[[#This Row],[KPL]]&amp;"-"&amp;PlanMasine[[#This Row],[RN]])</f>
        <v>0</v>
      </c>
      <c r="R2530">
        <f>IFERROR(INDEX(REDOSLIJED!A:A,MATCH(PlanMasine[[#This Row],[KPL]],REDOSLIJED!B:B,0)),MAX(REDOSLIJED!A:A)+1)</f>
        <v>45</v>
      </c>
      <c r="S2530" s="9">
        <f>SUM($M$2:M2530)</f>
        <v>10.620138888888981</v>
      </c>
      <c r="T2530" s="3">
        <f>PlanMasine[[#This Row],[Datum SAS]]-1</f>
        <v>45840</v>
      </c>
      <c r="U2530">
        <f>WEEKDAY(PlanMasine[[#This Row],[ZAVRŠETAK MAŠINSKE]],2)</f>
        <v>3</v>
      </c>
      <c r="V2530" s="3">
        <f>IF(WEEKDAY(PlanMasine[[#This Row],[Datum SAS]]-1,2)=7,PlanMasine[[#This Row],[Datum SAS]]-3,PlanMasine[[#This Row],[Datum SAS]]-1)</f>
        <v>45840</v>
      </c>
      <c r="W2530">
        <f>WEEKNUM(PlanMasine[[#This Row],[Column2]],1)</f>
        <v>27</v>
      </c>
    </row>
    <row r="2531" spans="1:23" x14ac:dyDescent="0.25">
      <c r="A2531">
        <v>1037408</v>
      </c>
      <c r="B2531">
        <v>1</v>
      </c>
      <c r="C2531">
        <v>1037410</v>
      </c>
      <c r="D2531" t="s">
        <v>2533</v>
      </c>
      <c r="E2531">
        <v>18</v>
      </c>
      <c r="F2531">
        <v>3</v>
      </c>
      <c r="G2531">
        <v>0</v>
      </c>
      <c r="H2531">
        <v>0</v>
      </c>
      <c r="I2531" t="s">
        <v>5</v>
      </c>
      <c r="J2531" t="s">
        <v>570</v>
      </c>
      <c r="K2531" t="s">
        <v>2520</v>
      </c>
      <c r="L2531" s="3">
        <v>45853</v>
      </c>
      <c r="M25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31" s="3">
        <v>45841</v>
      </c>
      <c r="O2531" s="5">
        <f>IFERROR((PlanMasine[[#This Row],[Norma]]/PlanMasine[[#This Row],[Q]])*(PlanMasine[[#This Row],[Q]]/SUMIF(C:C,PlanMasine[[#This Row],[RN]],B:B)*PlanMasine[[#This Row],[KPLQ]]),0)</f>
        <v>6</v>
      </c>
      <c r="P2531">
        <v>195724</v>
      </c>
      <c r="Q2531">
        <f>COUNTIF(PROMJENA!A:A,PlanMasine[[#This Row],[KPL]]&amp;"-"&amp;PlanMasine[[#This Row],[RN]])</f>
        <v>0</v>
      </c>
      <c r="R2531">
        <f>IFERROR(INDEX(REDOSLIJED!A:A,MATCH(PlanMasine[[#This Row],[KPL]],REDOSLIJED!B:B,0)),MAX(REDOSLIJED!A:A)+1)</f>
        <v>45</v>
      </c>
      <c r="S2531" s="9">
        <f>SUM($M$2:M2531)</f>
        <v>10.624305555555647</v>
      </c>
      <c r="T2531" s="3">
        <f>PlanMasine[[#This Row],[Datum SAS]]-1</f>
        <v>45840</v>
      </c>
      <c r="U2531">
        <f>WEEKDAY(PlanMasine[[#This Row],[ZAVRŠETAK MAŠINSKE]],2)</f>
        <v>3</v>
      </c>
      <c r="V2531" s="3">
        <f>IF(WEEKDAY(PlanMasine[[#This Row],[Datum SAS]]-1,2)=7,PlanMasine[[#This Row],[Datum SAS]]-3,PlanMasine[[#This Row],[Datum SAS]]-1)</f>
        <v>45840</v>
      </c>
      <c r="W2531">
        <f>WEEKNUM(PlanMasine[[#This Row],[Column2]],1)</f>
        <v>27</v>
      </c>
    </row>
    <row r="2532" spans="1:23" x14ac:dyDescent="0.25">
      <c r="A2532">
        <v>1037408</v>
      </c>
      <c r="B2532">
        <v>1</v>
      </c>
      <c r="C2532">
        <v>1037426</v>
      </c>
      <c r="D2532" t="s">
        <v>2534</v>
      </c>
      <c r="E2532">
        <v>9</v>
      </c>
      <c r="F2532">
        <v>3</v>
      </c>
      <c r="G2532">
        <v>0</v>
      </c>
      <c r="H2532">
        <v>0</v>
      </c>
      <c r="I2532" t="s">
        <v>5</v>
      </c>
      <c r="J2532" t="s">
        <v>570</v>
      </c>
      <c r="K2532" t="s">
        <v>2520</v>
      </c>
      <c r="L2532" s="3">
        <v>45853</v>
      </c>
      <c r="M25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32" s="3">
        <v>45841</v>
      </c>
      <c r="O2532" s="5">
        <f>IFERROR((PlanMasine[[#This Row],[Norma]]/PlanMasine[[#This Row],[Q]])*(PlanMasine[[#This Row],[Q]]/SUMIF(C:C,PlanMasine[[#This Row],[RN]],B:B)*PlanMasine[[#This Row],[KPLQ]]),0)</f>
        <v>3</v>
      </c>
      <c r="P2532">
        <v>195740</v>
      </c>
      <c r="Q2532">
        <f>COUNTIF(PROMJENA!A:A,PlanMasine[[#This Row],[KPL]]&amp;"-"&amp;PlanMasine[[#This Row],[RN]])</f>
        <v>0</v>
      </c>
      <c r="R2532">
        <f>IFERROR(INDEX(REDOSLIJED!A:A,MATCH(PlanMasine[[#This Row],[KPL]],REDOSLIJED!B:B,0)),MAX(REDOSLIJED!A:A)+1)</f>
        <v>45</v>
      </c>
      <c r="S2532" s="9">
        <f>SUM($M$2:M2532)</f>
        <v>10.626388888888981</v>
      </c>
      <c r="T2532" s="3">
        <f>PlanMasine[[#This Row],[Datum SAS]]-1</f>
        <v>45840</v>
      </c>
      <c r="U2532">
        <f>WEEKDAY(PlanMasine[[#This Row],[ZAVRŠETAK MAŠINSKE]],2)</f>
        <v>3</v>
      </c>
      <c r="V2532" s="3">
        <f>IF(WEEKDAY(PlanMasine[[#This Row],[Datum SAS]]-1,2)=7,PlanMasine[[#This Row],[Datum SAS]]-3,PlanMasine[[#This Row],[Datum SAS]]-1)</f>
        <v>45840</v>
      </c>
      <c r="W2532">
        <f>WEEKNUM(PlanMasine[[#This Row],[Column2]],1)</f>
        <v>27</v>
      </c>
    </row>
    <row r="2533" spans="1:23" x14ac:dyDescent="0.25">
      <c r="A2533">
        <v>1037408</v>
      </c>
      <c r="B2533">
        <v>1</v>
      </c>
      <c r="C2533">
        <v>1037427</v>
      </c>
      <c r="D2533" t="s">
        <v>2536</v>
      </c>
      <c r="E2533">
        <v>9</v>
      </c>
      <c r="F2533">
        <v>3</v>
      </c>
      <c r="G2533">
        <v>0</v>
      </c>
      <c r="H2533">
        <v>0</v>
      </c>
      <c r="I2533" t="s">
        <v>5</v>
      </c>
      <c r="J2533" t="s">
        <v>570</v>
      </c>
      <c r="K2533" t="s">
        <v>2520</v>
      </c>
      <c r="L2533" s="3">
        <v>45853</v>
      </c>
      <c r="M25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33" s="3">
        <v>45841</v>
      </c>
      <c r="O2533" s="5">
        <f>IFERROR((PlanMasine[[#This Row],[Norma]]/PlanMasine[[#This Row],[Q]])*(PlanMasine[[#This Row],[Q]]/SUMIF(C:C,PlanMasine[[#This Row],[RN]],B:B)*PlanMasine[[#This Row],[KPLQ]]),0)</f>
        <v>3</v>
      </c>
      <c r="P2533">
        <v>195741</v>
      </c>
      <c r="Q2533">
        <f>COUNTIF(PROMJENA!A:A,PlanMasine[[#This Row],[KPL]]&amp;"-"&amp;PlanMasine[[#This Row],[RN]])</f>
        <v>0</v>
      </c>
      <c r="R2533">
        <f>IFERROR(INDEX(REDOSLIJED!A:A,MATCH(PlanMasine[[#This Row],[KPL]],REDOSLIJED!B:B,0)),MAX(REDOSLIJED!A:A)+1)</f>
        <v>45</v>
      </c>
      <c r="S2533" s="9">
        <f>SUM($M$2:M2533)</f>
        <v>10.628472222222314</v>
      </c>
      <c r="T2533" s="3">
        <f>PlanMasine[[#This Row],[Datum SAS]]-1</f>
        <v>45840</v>
      </c>
      <c r="U2533">
        <f>WEEKDAY(PlanMasine[[#This Row],[ZAVRŠETAK MAŠINSKE]],2)</f>
        <v>3</v>
      </c>
      <c r="V2533" s="3">
        <f>IF(WEEKDAY(PlanMasine[[#This Row],[Datum SAS]]-1,2)=7,PlanMasine[[#This Row],[Datum SAS]]-3,PlanMasine[[#This Row],[Datum SAS]]-1)</f>
        <v>45840</v>
      </c>
      <c r="W2533">
        <f>WEEKNUM(PlanMasine[[#This Row],[Column2]],1)</f>
        <v>27</v>
      </c>
    </row>
    <row r="2534" spans="1:23" x14ac:dyDescent="0.25">
      <c r="A2534">
        <v>1037408</v>
      </c>
      <c r="B2534">
        <v>1</v>
      </c>
      <c r="C2534">
        <v>1037412</v>
      </c>
      <c r="D2534" t="s">
        <v>2531</v>
      </c>
      <c r="E2534">
        <v>15</v>
      </c>
      <c r="F2534">
        <v>3</v>
      </c>
      <c r="G2534">
        <v>0</v>
      </c>
      <c r="H2534">
        <v>0</v>
      </c>
      <c r="I2534" t="s">
        <v>5</v>
      </c>
      <c r="J2534" t="s">
        <v>570</v>
      </c>
      <c r="K2534" t="s">
        <v>2520</v>
      </c>
      <c r="L2534" s="3">
        <v>45853</v>
      </c>
      <c r="M25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34" s="3">
        <v>45841</v>
      </c>
      <c r="O2534" s="5">
        <f>IFERROR((PlanMasine[[#This Row],[Norma]]/PlanMasine[[#This Row],[Q]])*(PlanMasine[[#This Row],[Q]]/SUMIF(C:C,PlanMasine[[#This Row],[RN]],B:B)*PlanMasine[[#This Row],[KPLQ]]),0)</f>
        <v>5</v>
      </c>
      <c r="P2534">
        <v>195726</v>
      </c>
      <c r="Q2534">
        <f>COUNTIF(PROMJENA!A:A,PlanMasine[[#This Row],[KPL]]&amp;"-"&amp;PlanMasine[[#This Row],[RN]])</f>
        <v>0</v>
      </c>
      <c r="R2534">
        <f>IFERROR(INDEX(REDOSLIJED!A:A,MATCH(PlanMasine[[#This Row],[KPL]],REDOSLIJED!B:B,0)),MAX(REDOSLIJED!A:A)+1)</f>
        <v>45</v>
      </c>
      <c r="S2534" s="9">
        <f>SUM($M$2:M2534)</f>
        <v>10.631944444444535</v>
      </c>
      <c r="T2534" s="3">
        <f>PlanMasine[[#This Row],[Datum SAS]]-1</f>
        <v>45840</v>
      </c>
      <c r="U2534">
        <f>WEEKDAY(PlanMasine[[#This Row],[ZAVRŠETAK MAŠINSKE]],2)</f>
        <v>3</v>
      </c>
      <c r="V2534" s="3">
        <f>IF(WEEKDAY(PlanMasine[[#This Row],[Datum SAS]]-1,2)=7,PlanMasine[[#This Row],[Datum SAS]]-3,PlanMasine[[#This Row],[Datum SAS]]-1)</f>
        <v>45840</v>
      </c>
      <c r="W2534">
        <f>WEEKNUM(PlanMasine[[#This Row],[Column2]],1)</f>
        <v>27</v>
      </c>
    </row>
    <row r="2535" spans="1:23" x14ac:dyDescent="0.25">
      <c r="A2535">
        <v>1037408</v>
      </c>
      <c r="B2535">
        <v>1</v>
      </c>
      <c r="C2535">
        <v>1037413</v>
      </c>
      <c r="D2535" t="s">
        <v>2522</v>
      </c>
      <c r="E2535">
        <v>15</v>
      </c>
      <c r="F2535">
        <v>3</v>
      </c>
      <c r="G2535">
        <v>0</v>
      </c>
      <c r="H2535">
        <v>0</v>
      </c>
      <c r="I2535" t="s">
        <v>5</v>
      </c>
      <c r="J2535" t="s">
        <v>570</v>
      </c>
      <c r="K2535" t="s">
        <v>2520</v>
      </c>
      <c r="L2535" s="3">
        <v>45853</v>
      </c>
      <c r="M25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35" s="3">
        <v>45841</v>
      </c>
      <c r="O2535" s="5">
        <f>IFERROR((PlanMasine[[#This Row],[Norma]]/PlanMasine[[#This Row],[Q]])*(PlanMasine[[#This Row],[Q]]/SUMIF(C:C,PlanMasine[[#This Row],[RN]],B:B)*PlanMasine[[#This Row],[KPLQ]]),0)</f>
        <v>5</v>
      </c>
      <c r="P2535">
        <v>195727</v>
      </c>
      <c r="Q2535">
        <f>COUNTIF(PROMJENA!A:A,PlanMasine[[#This Row],[KPL]]&amp;"-"&amp;PlanMasine[[#This Row],[RN]])</f>
        <v>0</v>
      </c>
      <c r="R2535">
        <f>IFERROR(INDEX(REDOSLIJED!A:A,MATCH(PlanMasine[[#This Row],[KPL]],REDOSLIJED!B:B,0)),MAX(REDOSLIJED!A:A)+1)</f>
        <v>45</v>
      </c>
      <c r="S2535" s="9">
        <f>SUM($M$2:M2535)</f>
        <v>10.635416666666757</v>
      </c>
      <c r="T2535" s="3">
        <f>PlanMasine[[#This Row],[Datum SAS]]-1</f>
        <v>45840</v>
      </c>
      <c r="U2535">
        <f>WEEKDAY(PlanMasine[[#This Row],[ZAVRŠETAK MAŠINSKE]],2)</f>
        <v>3</v>
      </c>
      <c r="V2535" s="3">
        <f>IF(WEEKDAY(PlanMasine[[#This Row],[Datum SAS]]-1,2)=7,PlanMasine[[#This Row],[Datum SAS]]-3,PlanMasine[[#This Row],[Datum SAS]]-1)</f>
        <v>45840</v>
      </c>
      <c r="W2535">
        <f>WEEKNUM(PlanMasine[[#This Row],[Column2]],1)</f>
        <v>27</v>
      </c>
    </row>
    <row r="2536" spans="1:23" x14ac:dyDescent="0.25">
      <c r="A2536">
        <v>1037408</v>
      </c>
      <c r="B2536">
        <v>1</v>
      </c>
      <c r="C2536">
        <v>1037414</v>
      </c>
      <c r="D2536" t="s">
        <v>2523</v>
      </c>
      <c r="E2536">
        <v>24</v>
      </c>
      <c r="F2536">
        <v>6</v>
      </c>
      <c r="G2536">
        <v>0</v>
      </c>
      <c r="H2536">
        <v>0</v>
      </c>
      <c r="I2536" t="s">
        <v>5</v>
      </c>
      <c r="J2536" t="s">
        <v>570</v>
      </c>
      <c r="K2536" t="s">
        <v>2520</v>
      </c>
      <c r="L2536" s="3">
        <v>45853</v>
      </c>
      <c r="M25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36" s="3">
        <v>45841</v>
      </c>
      <c r="O2536" s="5">
        <f>IFERROR((PlanMasine[[#This Row],[Norma]]/PlanMasine[[#This Row],[Q]])*(PlanMasine[[#This Row],[Q]]/SUMIF(C:C,PlanMasine[[#This Row],[RN]],B:B)*PlanMasine[[#This Row],[KPLQ]]),0)</f>
        <v>8</v>
      </c>
      <c r="P2536">
        <v>195728</v>
      </c>
      <c r="Q2536">
        <f>COUNTIF(PROMJENA!A:A,PlanMasine[[#This Row],[KPL]]&amp;"-"&amp;PlanMasine[[#This Row],[RN]])</f>
        <v>0</v>
      </c>
      <c r="R2536">
        <f>IFERROR(INDEX(REDOSLIJED!A:A,MATCH(PlanMasine[[#This Row],[KPL]],REDOSLIJED!B:B,0)),MAX(REDOSLIJED!A:A)+1)</f>
        <v>45</v>
      </c>
      <c r="S2536" s="9">
        <f>SUM($M$2:M2536)</f>
        <v>10.640972222222313</v>
      </c>
      <c r="T2536" s="3">
        <f>PlanMasine[[#This Row],[Datum SAS]]-1</f>
        <v>45840</v>
      </c>
      <c r="U2536">
        <f>WEEKDAY(PlanMasine[[#This Row],[ZAVRŠETAK MAŠINSKE]],2)</f>
        <v>3</v>
      </c>
      <c r="V2536" s="3">
        <f>IF(WEEKDAY(PlanMasine[[#This Row],[Datum SAS]]-1,2)=7,PlanMasine[[#This Row],[Datum SAS]]-3,PlanMasine[[#This Row],[Datum SAS]]-1)</f>
        <v>45840</v>
      </c>
      <c r="W2536">
        <f>WEEKNUM(PlanMasine[[#This Row],[Column2]],1)</f>
        <v>27</v>
      </c>
    </row>
    <row r="2537" spans="1:23" x14ac:dyDescent="0.25">
      <c r="A2537">
        <v>1037408</v>
      </c>
      <c r="B2537">
        <v>1</v>
      </c>
      <c r="C2537">
        <v>1037415</v>
      </c>
      <c r="D2537" t="s">
        <v>2524</v>
      </c>
      <c r="E2537">
        <v>12</v>
      </c>
      <c r="F2537">
        <v>3</v>
      </c>
      <c r="G2537">
        <v>0</v>
      </c>
      <c r="H2537">
        <v>0</v>
      </c>
      <c r="I2537" t="s">
        <v>5</v>
      </c>
      <c r="J2537" t="s">
        <v>570</v>
      </c>
      <c r="K2537" t="s">
        <v>2520</v>
      </c>
      <c r="L2537" s="3">
        <v>45853</v>
      </c>
      <c r="M25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37" s="3">
        <v>45841</v>
      </c>
      <c r="O2537" s="5">
        <f>IFERROR((PlanMasine[[#This Row],[Norma]]/PlanMasine[[#This Row],[Q]])*(PlanMasine[[#This Row],[Q]]/SUMIF(C:C,PlanMasine[[#This Row],[RN]],B:B)*PlanMasine[[#This Row],[KPLQ]]),0)</f>
        <v>4</v>
      </c>
      <c r="P2537">
        <v>195729</v>
      </c>
      <c r="Q2537">
        <f>COUNTIF(PROMJENA!A:A,PlanMasine[[#This Row],[KPL]]&amp;"-"&amp;PlanMasine[[#This Row],[RN]])</f>
        <v>0</v>
      </c>
      <c r="R2537">
        <f>IFERROR(INDEX(REDOSLIJED!A:A,MATCH(PlanMasine[[#This Row],[KPL]],REDOSLIJED!B:B,0)),MAX(REDOSLIJED!A:A)+1)</f>
        <v>45</v>
      </c>
      <c r="S2537" s="9">
        <f>SUM($M$2:M2537)</f>
        <v>10.643750000000091</v>
      </c>
      <c r="T2537" s="3">
        <f>PlanMasine[[#This Row],[Datum SAS]]-1</f>
        <v>45840</v>
      </c>
      <c r="U2537">
        <f>WEEKDAY(PlanMasine[[#This Row],[ZAVRŠETAK MAŠINSKE]],2)</f>
        <v>3</v>
      </c>
      <c r="V2537" s="3">
        <f>IF(WEEKDAY(PlanMasine[[#This Row],[Datum SAS]]-1,2)=7,PlanMasine[[#This Row],[Datum SAS]]-3,PlanMasine[[#This Row],[Datum SAS]]-1)</f>
        <v>45840</v>
      </c>
      <c r="W2537">
        <f>WEEKNUM(PlanMasine[[#This Row],[Column2]],1)</f>
        <v>27</v>
      </c>
    </row>
    <row r="2538" spans="1:23" x14ac:dyDescent="0.25">
      <c r="A2538">
        <v>1037408</v>
      </c>
      <c r="B2538">
        <v>1</v>
      </c>
      <c r="C2538">
        <v>1037416</v>
      </c>
      <c r="D2538" t="s">
        <v>2521</v>
      </c>
      <c r="E2538">
        <v>24</v>
      </c>
      <c r="F2538">
        <v>6</v>
      </c>
      <c r="G2538">
        <v>0</v>
      </c>
      <c r="H2538">
        <v>0</v>
      </c>
      <c r="I2538" t="s">
        <v>5</v>
      </c>
      <c r="J2538" t="s">
        <v>570</v>
      </c>
      <c r="K2538" t="s">
        <v>2520</v>
      </c>
      <c r="L2538" s="3">
        <v>45853</v>
      </c>
      <c r="M25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38" s="3">
        <v>45841</v>
      </c>
      <c r="O2538" s="5">
        <f>IFERROR((PlanMasine[[#This Row],[Norma]]/PlanMasine[[#This Row],[Q]])*(PlanMasine[[#This Row],[Q]]/SUMIF(C:C,PlanMasine[[#This Row],[RN]],B:B)*PlanMasine[[#This Row],[KPLQ]]),0)</f>
        <v>8</v>
      </c>
      <c r="P2538">
        <v>195730</v>
      </c>
      <c r="Q2538">
        <f>COUNTIF(PROMJENA!A:A,PlanMasine[[#This Row],[KPL]]&amp;"-"&amp;PlanMasine[[#This Row],[RN]])</f>
        <v>0</v>
      </c>
      <c r="R2538">
        <f>IFERROR(INDEX(REDOSLIJED!A:A,MATCH(PlanMasine[[#This Row],[KPL]],REDOSLIJED!B:B,0)),MAX(REDOSLIJED!A:A)+1)</f>
        <v>45</v>
      </c>
      <c r="S2538" s="9">
        <f>SUM($M$2:M2538)</f>
        <v>10.649305555555648</v>
      </c>
      <c r="T2538" s="3">
        <f>PlanMasine[[#This Row],[Datum SAS]]-1</f>
        <v>45840</v>
      </c>
      <c r="U2538">
        <f>WEEKDAY(PlanMasine[[#This Row],[ZAVRŠETAK MAŠINSKE]],2)</f>
        <v>3</v>
      </c>
      <c r="V2538" s="3">
        <f>IF(WEEKDAY(PlanMasine[[#This Row],[Datum SAS]]-1,2)=7,PlanMasine[[#This Row],[Datum SAS]]-3,PlanMasine[[#This Row],[Datum SAS]]-1)</f>
        <v>45840</v>
      </c>
      <c r="W2538">
        <f>WEEKNUM(PlanMasine[[#This Row],[Column2]],1)</f>
        <v>27</v>
      </c>
    </row>
    <row r="2539" spans="1:23" x14ac:dyDescent="0.25">
      <c r="A2539">
        <v>1037408</v>
      </c>
      <c r="B2539">
        <v>1</v>
      </c>
      <c r="C2539">
        <v>1037417</v>
      </c>
      <c r="D2539" t="s">
        <v>2530</v>
      </c>
      <c r="E2539">
        <v>24</v>
      </c>
      <c r="F2539">
        <v>3</v>
      </c>
      <c r="G2539">
        <v>0</v>
      </c>
      <c r="H2539">
        <v>0</v>
      </c>
      <c r="I2539" t="s">
        <v>5</v>
      </c>
      <c r="J2539" t="s">
        <v>570</v>
      </c>
      <c r="K2539" t="s">
        <v>2520</v>
      </c>
      <c r="L2539" s="3">
        <v>45853</v>
      </c>
      <c r="M25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39" s="3">
        <v>45841</v>
      </c>
      <c r="O2539" s="5">
        <f>IFERROR((PlanMasine[[#This Row],[Norma]]/PlanMasine[[#This Row],[Q]])*(PlanMasine[[#This Row],[Q]]/SUMIF(C:C,PlanMasine[[#This Row],[RN]],B:B)*PlanMasine[[#This Row],[KPLQ]]),0)</f>
        <v>8</v>
      </c>
      <c r="P2539">
        <v>195731</v>
      </c>
      <c r="Q2539">
        <f>COUNTIF(PROMJENA!A:A,PlanMasine[[#This Row],[KPL]]&amp;"-"&amp;PlanMasine[[#This Row],[RN]])</f>
        <v>0</v>
      </c>
      <c r="R2539">
        <f>IFERROR(INDEX(REDOSLIJED!A:A,MATCH(PlanMasine[[#This Row],[KPL]],REDOSLIJED!B:B,0)),MAX(REDOSLIJED!A:A)+1)</f>
        <v>45</v>
      </c>
      <c r="S2539" s="9">
        <f>SUM($M$2:M2539)</f>
        <v>10.654861111111204</v>
      </c>
      <c r="T2539" s="3">
        <f>PlanMasine[[#This Row],[Datum SAS]]-1</f>
        <v>45840</v>
      </c>
      <c r="U2539">
        <f>WEEKDAY(PlanMasine[[#This Row],[ZAVRŠETAK MAŠINSKE]],2)</f>
        <v>3</v>
      </c>
      <c r="V2539" s="3">
        <f>IF(WEEKDAY(PlanMasine[[#This Row],[Datum SAS]]-1,2)=7,PlanMasine[[#This Row],[Datum SAS]]-3,PlanMasine[[#This Row],[Datum SAS]]-1)</f>
        <v>45840</v>
      </c>
      <c r="W2539">
        <f>WEEKNUM(PlanMasine[[#This Row],[Column2]],1)</f>
        <v>27</v>
      </c>
    </row>
    <row r="2540" spans="1:23" x14ac:dyDescent="0.25">
      <c r="A2540">
        <v>1037408</v>
      </c>
      <c r="B2540">
        <v>1</v>
      </c>
      <c r="C2540">
        <v>1037418</v>
      </c>
      <c r="D2540" t="s">
        <v>2532</v>
      </c>
      <c r="E2540">
        <v>12</v>
      </c>
      <c r="F2540">
        <v>3</v>
      </c>
      <c r="G2540">
        <v>0</v>
      </c>
      <c r="H2540">
        <v>0</v>
      </c>
      <c r="I2540" t="s">
        <v>5</v>
      </c>
      <c r="J2540" t="s">
        <v>570</v>
      </c>
      <c r="K2540" t="s">
        <v>2520</v>
      </c>
      <c r="L2540" s="3">
        <v>45853</v>
      </c>
      <c r="M25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40" s="3">
        <v>45841</v>
      </c>
      <c r="O2540" s="5">
        <f>IFERROR((PlanMasine[[#This Row],[Norma]]/PlanMasine[[#This Row],[Q]])*(PlanMasine[[#This Row],[Q]]/SUMIF(C:C,PlanMasine[[#This Row],[RN]],B:B)*PlanMasine[[#This Row],[KPLQ]]),0)</f>
        <v>4</v>
      </c>
      <c r="P2540">
        <v>195732</v>
      </c>
      <c r="Q2540">
        <f>COUNTIF(PROMJENA!A:A,PlanMasine[[#This Row],[KPL]]&amp;"-"&amp;PlanMasine[[#This Row],[RN]])</f>
        <v>0</v>
      </c>
      <c r="R2540">
        <f>IFERROR(INDEX(REDOSLIJED!A:A,MATCH(PlanMasine[[#This Row],[KPL]],REDOSLIJED!B:B,0)),MAX(REDOSLIJED!A:A)+1)</f>
        <v>45</v>
      </c>
      <c r="S2540" s="9">
        <f>SUM($M$2:M2540)</f>
        <v>10.657638888888982</v>
      </c>
      <c r="T2540" s="3">
        <f>PlanMasine[[#This Row],[Datum SAS]]-1</f>
        <v>45840</v>
      </c>
      <c r="U2540">
        <f>WEEKDAY(PlanMasine[[#This Row],[ZAVRŠETAK MAŠINSKE]],2)</f>
        <v>3</v>
      </c>
      <c r="V2540" s="3">
        <f>IF(WEEKDAY(PlanMasine[[#This Row],[Datum SAS]]-1,2)=7,PlanMasine[[#This Row],[Datum SAS]]-3,PlanMasine[[#This Row],[Datum SAS]]-1)</f>
        <v>45840</v>
      </c>
      <c r="W2540">
        <f>WEEKNUM(PlanMasine[[#This Row],[Column2]],1)</f>
        <v>27</v>
      </c>
    </row>
    <row r="2541" spans="1:23" x14ac:dyDescent="0.25">
      <c r="A2541">
        <v>1037408</v>
      </c>
      <c r="B2541">
        <v>1</v>
      </c>
      <c r="C2541">
        <v>1037419</v>
      </c>
      <c r="D2541" t="s">
        <v>2528</v>
      </c>
      <c r="E2541">
        <v>12</v>
      </c>
      <c r="F2541">
        <v>3</v>
      </c>
      <c r="G2541">
        <v>0</v>
      </c>
      <c r="H2541">
        <v>0</v>
      </c>
      <c r="I2541" t="s">
        <v>5</v>
      </c>
      <c r="J2541" t="s">
        <v>570</v>
      </c>
      <c r="K2541" t="s">
        <v>2520</v>
      </c>
      <c r="L2541" s="3">
        <v>45853</v>
      </c>
      <c r="M25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41" s="3">
        <v>45841</v>
      </c>
      <c r="O2541" s="5">
        <f>IFERROR((PlanMasine[[#This Row],[Norma]]/PlanMasine[[#This Row],[Q]])*(PlanMasine[[#This Row],[Q]]/SUMIF(C:C,PlanMasine[[#This Row],[RN]],B:B)*PlanMasine[[#This Row],[KPLQ]]),0)</f>
        <v>4</v>
      </c>
      <c r="P2541">
        <v>195733</v>
      </c>
      <c r="Q2541">
        <f>COUNTIF(PROMJENA!A:A,PlanMasine[[#This Row],[KPL]]&amp;"-"&amp;PlanMasine[[#This Row],[RN]])</f>
        <v>0</v>
      </c>
      <c r="R2541">
        <f>IFERROR(INDEX(REDOSLIJED!A:A,MATCH(PlanMasine[[#This Row],[KPL]],REDOSLIJED!B:B,0)),MAX(REDOSLIJED!A:A)+1)</f>
        <v>45</v>
      </c>
      <c r="S2541" s="9">
        <f>SUM($M$2:M2541)</f>
        <v>10.660416666666761</v>
      </c>
      <c r="T2541" s="3">
        <f>PlanMasine[[#This Row],[Datum SAS]]-1</f>
        <v>45840</v>
      </c>
      <c r="U2541">
        <f>WEEKDAY(PlanMasine[[#This Row],[ZAVRŠETAK MAŠINSKE]],2)</f>
        <v>3</v>
      </c>
      <c r="V2541" s="3">
        <f>IF(WEEKDAY(PlanMasine[[#This Row],[Datum SAS]]-1,2)=7,PlanMasine[[#This Row],[Datum SAS]]-3,PlanMasine[[#This Row],[Datum SAS]]-1)</f>
        <v>45840</v>
      </c>
      <c r="W2541">
        <f>WEEKNUM(PlanMasine[[#This Row],[Column2]],1)</f>
        <v>27</v>
      </c>
    </row>
    <row r="2542" spans="1:23" x14ac:dyDescent="0.25">
      <c r="A2542">
        <v>1037408</v>
      </c>
      <c r="B2542">
        <v>1</v>
      </c>
      <c r="C2542">
        <v>1037424</v>
      </c>
      <c r="D2542" t="s">
        <v>2537</v>
      </c>
      <c r="E2542">
        <v>9</v>
      </c>
      <c r="F2542">
        <v>3</v>
      </c>
      <c r="G2542">
        <v>0</v>
      </c>
      <c r="H2542">
        <v>0</v>
      </c>
      <c r="I2542" t="s">
        <v>5</v>
      </c>
      <c r="J2542" t="s">
        <v>570</v>
      </c>
      <c r="K2542" t="s">
        <v>2520</v>
      </c>
      <c r="L2542" s="3">
        <v>45853</v>
      </c>
      <c r="M25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42" s="3">
        <v>45841</v>
      </c>
      <c r="O2542" s="5">
        <f>IFERROR((PlanMasine[[#This Row],[Norma]]/PlanMasine[[#This Row],[Q]])*(PlanMasine[[#This Row],[Q]]/SUMIF(C:C,PlanMasine[[#This Row],[RN]],B:B)*PlanMasine[[#This Row],[KPLQ]]),0)</f>
        <v>3</v>
      </c>
      <c r="P2542">
        <v>195738</v>
      </c>
      <c r="Q2542">
        <f>COUNTIF(PROMJENA!A:A,PlanMasine[[#This Row],[KPL]]&amp;"-"&amp;PlanMasine[[#This Row],[RN]])</f>
        <v>0</v>
      </c>
      <c r="R2542">
        <f>IFERROR(INDEX(REDOSLIJED!A:A,MATCH(PlanMasine[[#This Row],[KPL]],REDOSLIJED!B:B,0)),MAX(REDOSLIJED!A:A)+1)</f>
        <v>45</v>
      </c>
      <c r="S2542" s="9">
        <f>SUM($M$2:M2542)</f>
        <v>10.662500000000094</v>
      </c>
      <c r="T2542" s="3">
        <f>PlanMasine[[#This Row],[Datum SAS]]-1</f>
        <v>45840</v>
      </c>
      <c r="U2542">
        <f>WEEKDAY(PlanMasine[[#This Row],[ZAVRŠETAK MAŠINSKE]],2)</f>
        <v>3</v>
      </c>
      <c r="V2542" s="3">
        <f>IF(WEEKDAY(PlanMasine[[#This Row],[Datum SAS]]-1,2)=7,PlanMasine[[#This Row],[Datum SAS]]-3,PlanMasine[[#This Row],[Datum SAS]]-1)</f>
        <v>45840</v>
      </c>
      <c r="W2542">
        <f>WEEKNUM(PlanMasine[[#This Row],[Column2]],1)</f>
        <v>27</v>
      </c>
    </row>
    <row r="2543" spans="1:23" x14ac:dyDescent="0.25">
      <c r="A2543">
        <v>1037408</v>
      </c>
      <c r="B2543">
        <v>1</v>
      </c>
      <c r="C2543">
        <v>1037425</v>
      </c>
      <c r="D2543" t="s">
        <v>2535</v>
      </c>
      <c r="E2543">
        <v>9</v>
      </c>
      <c r="F2543">
        <v>3</v>
      </c>
      <c r="G2543">
        <v>0</v>
      </c>
      <c r="H2543">
        <v>0</v>
      </c>
      <c r="I2543" t="s">
        <v>5</v>
      </c>
      <c r="J2543" t="s">
        <v>570</v>
      </c>
      <c r="K2543" t="s">
        <v>2520</v>
      </c>
      <c r="L2543" s="3">
        <v>45853</v>
      </c>
      <c r="M25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43" s="3">
        <v>45841</v>
      </c>
      <c r="O2543" s="5">
        <f>IFERROR((PlanMasine[[#This Row],[Norma]]/PlanMasine[[#This Row],[Q]])*(PlanMasine[[#This Row],[Q]]/SUMIF(C:C,PlanMasine[[#This Row],[RN]],B:B)*PlanMasine[[#This Row],[KPLQ]]),0)</f>
        <v>3</v>
      </c>
      <c r="P2543">
        <v>195739</v>
      </c>
      <c r="Q2543">
        <f>COUNTIF(PROMJENA!A:A,PlanMasine[[#This Row],[KPL]]&amp;"-"&amp;PlanMasine[[#This Row],[RN]])</f>
        <v>0</v>
      </c>
      <c r="R2543">
        <f>IFERROR(INDEX(REDOSLIJED!A:A,MATCH(PlanMasine[[#This Row],[KPL]],REDOSLIJED!B:B,0)),MAX(REDOSLIJED!A:A)+1)</f>
        <v>45</v>
      </c>
      <c r="S2543" s="9">
        <f>SUM($M$2:M2543)</f>
        <v>10.664583333333427</v>
      </c>
      <c r="T2543" s="3">
        <f>PlanMasine[[#This Row],[Datum SAS]]-1</f>
        <v>45840</v>
      </c>
      <c r="U2543">
        <f>WEEKDAY(PlanMasine[[#This Row],[ZAVRŠETAK MAŠINSKE]],2)</f>
        <v>3</v>
      </c>
      <c r="V2543" s="3">
        <f>IF(WEEKDAY(PlanMasine[[#This Row],[Datum SAS]]-1,2)=7,PlanMasine[[#This Row],[Datum SAS]]-3,PlanMasine[[#This Row],[Datum SAS]]-1)</f>
        <v>45840</v>
      </c>
      <c r="W2543">
        <f>WEEKNUM(PlanMasine[[#This Row],[Column2]],1)</f>
        <v>27</v>
      </c>
    </row>
    <row r="2544" spans="1:23" x14ac:dyDescent="0.25">
      <c r="A2544">
        <v>1037408</v>
      </c>
      <c r="B2544">
        <v>1</v>
      </c>
      <c r="C2544">
        <v>1037411</v>
      </c>
      <c r="D2544" t="s">
        <v>2519</v>
      </c>
      <c r="E2544">
        <v>18</v>
      </c>
      <c r="F2544">
        <v>3</v>
      </c>
      <c r="G2544">
        <v>0</v>
      </c>
      <c r="H2544">
        <v>0</v>
      </c>
      <c r="I2544" t="s">
        <v>5</v>
      </c>
      <c r="J2544" t="s">
        <v>570</v>
      </c>
      <c r="K2544" t="s">
        <v>2520</v>
      </c>
      <c r="L2544" s="3">
        <v>45853</v>
      </c>
      <c r="M25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44" s="3">
        <v>45841</v>
      </c>
      <c r="O2544" s="5">
        <f>IFERROR((PlanMasine[[#This Row],[Norma]]/PlanMasine[[#This Row],[Q]])*(PlanMasine[[#This Row],[Q]]/SUMIF(C:C,PlanMasine[[#This Row],[RN]],B:B)*PlanMasine[[#This Row],[KPLQ]]),0)</f>
        <v>6</v>
      </c>
      <c r="P2544">
        <v>195725</v>
      </c>
      <c r="Q2544">
        <f>COUNTIF(PROMJENA!A:A,PlanMasine[[#This Row],[KPL]]&amp;"-"&amp;PlanMasine[[#This Row],[RN]])</f>
        <v>0</v>
      </c>
      <c r="R2544">
        <f>IFERROR(INDEX(REDOSLIJED!A:A,MATCH(PlanMasine[[#This Row],[KPL]],REDOSLIJED!B:B,0)),MAX(REDOSLIJED!A:A)+1)</f>
        <v>45</v>
      </c>
      <c r="S2544" s="9">
        <f>SUM($M$2:M2544)</f>
        <v>10.668750000000093</v>
      </c>
      <c r="T2544" s="3">
        <f>PlanMasine[[#This Row],[Datum SAS]]-1</f>
        <v>45840</v>
      </c>
      <c r="U2544">
        <f>WEEKDAY(PlanMasine[[#This Row],[ZAVRŠETAK MAŠINSKE]],2)</f>
        <v>3</v>
      </c>
      <c r="V2544" s="3">
        <f>IF(WEEKDAY(PlanMasine[[#This Row],[Datum SAS]]-1,2)=7,PlanMasine[[#This Row],[Datum SAS]]-3,PlanMasine[[#This Row],[Datum SAS]]-1)</f>
        <v>45840</v>
      </c>
      <c r="W2544">
        <f>WEEKNUM(PlanMasine[[#This Row],[Column2]],1)</f>
        <v>27</v>
      </c>
    </row>
    <row r="2545" spans="1:23" x14ac:dyDescent="0.25">
      <c r="A2545">
        <v>1037408</v>
      </c>
      <c r="B2545">
        <v>1</v>
      </c>
      <c r="C2545">
        <v>1037420</v>
      </c>
      <c r="D2545" t="s">
        <v>2527</v>
      </c>
      <c r="E2545">
        <v>12</v>
      </c>
      <c r="F2545">
        <v>3</v>
      </c>
      <c r="G2545">
        <v>0</v>
      </c>
      <c r="H2545">
        <v>0</v>
      </c>
      <c r="I2545" t="s">
        <v>5</v>
      </c>
      <c r="J2545" t="s">
        <v>570</v>
      </c>
      <c r="K2545" t="s">
        <v>2520</v>
      </c>
      <c r="L2545" s="3">
        <v>45853</v>
      </c>
      <c r="M25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45" s="3">
        <v>45841</v>
      </c>
      <c r="O2545" s="5">
        <f>IFERROR((PlanMasine[[#This Row],[Norma]]/PlanMasine[[#This Row],[Q]])*(PlanMasine[[#This Row],[Q]]/SUMIF(C:C,PlanMasine[[#This Row],[RN]],B:B)*PlanMasine[[#This Row],[KPLQ]]),0)</f>
        <v>4</v>
      </c>
      <c r="P2545">
        <v>195734</v>
      </c>
      <c r="Q2545">
        <f>COUNTIF(PROMJENA!A:A,PlanMasine[[#This Row],[KPL]]&amp;"-"&amp;PlanMasine[[#This Row],[RN]])</f>
        <v>0</v>
      </c>
      <c r="R2545">
        <f>IFERROR(INDEX(REDOSLIJED!A:A,MATCH(PlanMasine[[#This Row],[KPL]],REDOSLIJED!B:B,0)),MAX(REDOSLIJED!A:A)+1)</f>
        <v>45</v>
      </c>
      <c r="S2545" s="9">
        <f>SUM($M$2:M2545)</f>
        <v>10.671527777777872</v>
      </c>
      <c r="T2545" s="3">
        <f>PlanMasine[[#This Row],[Datum SAS]]-1</f>
        <v>45840</v>
      </c>
      <c r="U2545">
        <f>WEEKDAY(PlanMasine[[#This Row],[ZAVRŠETAK MAŠINSKE]],2)</f>
        <v>3</v>
      </c>
      <c r="V2545" s="3">
        <f>IF(WEEKDAY(PlanMasine[[#This Row],[Datum SAS]]-1,2)=7,PlanMasine[[#This Row],[Datum SAS]]-3,PlanMasine[[#This Row],[Datum SAS]]-1)</f>
        <v>45840</v>
      </c>
      <c r="W2545">
        <f>WEEKNUM(PlanMasine[[#This Row],[Column2]],1)</f>
        <v>27</v>
      </c>
    </row>
    <row r="2546" spans="1:23" x14ac:dyDescent="0.25">
      <c r="A2546">
        <v>1037408</v>
      </c>
      <c r="B2546">
        <v>1</v>
      </c>
      <c r="C2546">
        <v>1037423</v>
      </c>
      <c r="D2546" t="s">
        <v>2529</v>
      </c>
      <c r="E2546">
        <v>9</v>
      </c>
      <c r="F2546">
        <v>3</v>
      </c>
      <c r="G2546">
        <v>0</v>
      </c>
      <c r="H2546">
        <v>0</v>
      </c>
      <c r="I2546" t="s">
        <v>5</v>
      </c>
      <c r="J2546" t="s">
        <v>570</v>
      </c>
      <c r="K2546" t="s">
        <v>2520</v>
      </c>
      <c r="L2546" s="3">
        <v>45853</v>
      </c>
      <c r="M25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46" s="3">
        <v>45841</v>
      </c>
      <c r="O2546" s="5">
        <f>IFERROR((PlanMasine[[#This Row],[Norma]]/PlanMasine[[#This Row],[Q]])*(PlanMasine[[#This Row],[Q]]/SUMIF(C:C,PlanMasine[[#This Row],[RN]],B:B)*PlanMasine[[#This Row],[KPLQ]]),0)</f>
        <v>3</v>
      </c>
      <c r="P2546">
        <v>195737</v>
      </c>
      <c r="Q2546">
        <f>COUNTIF(PROMJENA!A:A,PlanMasine[[#This Row],[KPL]]&amp;"-"&amp;PlanMasine[[#This Row],[RN]])</f>
        <v>0</v>
      </c>
      <c r="R2546">
        <f>IFERROR(INDEX(REDOSLIJED!A:A,MATCH(PlanMasine[[#This Row],[KPL]],REDOSLIJED!B:B,0)),MAX(REDOSLIJED!A:A)+1)</f>
        <v>45</v>
      </c>
      <c r="S2546" s="9">
        <f>SUM($M$2:M2546)</f>
        <v>10.673611111111205</v>
      </c>
      <c r="T2546" s="3">
        <f>PlanMasine[[#This Row],[Datum SAS]]-1</f>
        <v>45840</v>
      </c>
      <c r="U2546">
        <f>WEEKDAY(PlanMasine[[#This Row],[ZAVRŠETAK MAŠINSKE]],2)</f>
        <v>3</v>
      </c>
      <c r="V2546" s="3">
        <f>IF(WEEKDAY(PlanMasine[[#This Row],[Datum SAS]]-1,2)=7,PlanMasine[[#This Row],[Datum SAS]]-3,PlanMasine[[#This Row],[Datum SAS]]-1)</f>
        <v>45840</v>
      </c>
      <c r="W2546">
        <f>WEEKNUM(PlanMasine[[#This Row],[Column2]],1)</f>
        <v>27</v>
      </c>
    </row>
    <row r="2547" spans="1:23" x14ac:dyDescent="0.25">
      <c r="A2547">
        <v>1037408</v>
      </c>
      <c r="B2547">
        <v>1</v>
      </c>
      <c r="C2547">
        <v>1037421</v>
      </c>
      <c r="D2547" t="s">
        <v>2526</v>
      </c>
      <c r="E2547">
        <v>18</v>
      </c>
      <c r="F2547">
        <v>3</v>
      </c>
      <c r="G2547">
        <v>0</v>
      </c>
      <c r="H2547">
        <v>0</v>
      </c>
      <c r="I2547" t="s">
        <v>5</v>
      </c>
      <c r="J2547" t="s">
        <v>570</v>
      </c>
      <c r="K2547" t="s">
        <v>2520</v>
      </c>
      <c r="L2547" s="3">
        <v>45853</v>
      </c>
      <c r="M25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47" s="3">
        <v>45841</v>
      </c>
      <c r="O2547" s="5">
        <f>IFERROR((PlanMasine[[#This Row],[Norma]]/PlanMasine[[#This Row],[Q]])*(PlanMasine[[#This Row],[Q]]/SUMIF(C:C,PlanMasine[[#This Row],[RN]],B:B)*PlanMasine[[#This Row],[KPLQ]]),0)</f>
        <v>6</v>
      </c>
      <c r="P2547">
        <v>195735</v>
      </c>
      <c r="Q2547">
        <f>COUNTIF(PROMJENA!A:A,PlanMasine[[#This Row],[KPL]]&amp;"-"&amp;PlanMasine[[#This Row],[RN]])</f>
        <v>0</v>
      </c>
      <c r="R2547">
        <f>IFERROR(INDEX(REDOSLIJED!A:A,MATCH(PlanMasine[[#This Row],[KPL]],REDOSLIJED!B:B,0)),MAX(REDOSLIJED!A:A)+1)</f>
        <v>45</v>
      </c>
      <c r="S2547" s="9">
        <f>SUM($M$2:M2547)</f>
        <v>10.677777777777871</v>
      </c>
      <c r="T2547" s="3">
        <f>PlanMasine[[#This Row],[Datum SAS]]-1</f>
        <v>45840</v>
      </c>
      <c r="U2547">
        <f>WEEKDAY(PlanMasine[[#This Row],[ZAVRŠETAK MAŠINSKE]],2)</f>
        <v>3</v>
      </c>
      <c r="V2547" s="3">
        <f>IF(WEEKDAY(PlanMasine[[#This Row],[Datum SAS]]-1,2)=7,PlanMasine[[#This Row],[Datum SAS]]-3,PlanMasine[[#This Row],[Datum SAS]]-1)</f>
        <v>45840</v>
      </c>
      <c r="W2547">
        <f>WEEKNUM(PlanMasine[[#This Row],[Column2]],1)</f>
        <v>27</v>
      </c>
    </row>
    <row r="2548" spans="1:23" x14ac:dyDescent="0.25">
      <c r="A2548">
        <v>1037408</v>
      </c>
      <c r="B2548">
        <v>1</v>
      </c>
      <c r="C2548">
        <v>1037422</v>
      </c>
      <c r="D2548" t="s">
        <v>2525</v>
      </c>
      <c r="E2548">
        <v>30</v>
      </c>
      <c r="F2548">
        <v>3</v>
      </c>
      <c r="G2548">
        <v>0</v>
      </c>
      <c r="H2548">
        <v>0</v>
      </c>
      <c r="I2548" t="s">
        <v>5</v>
      </c>
      <c r="J2548" t="s">
        <v>570</v>
      </c>
      <c r="K2548" t="s">
        <v>2520</v>
      </c>
      <c r="L2548" s="3">
        <v>45853</v>
      </c>
      <c r="M25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48" s="3">
        <v>45841</v>
      </c>
      <c r="O2548" s="5">
        <f>IFERROR((PlanMasine[[#This Row],[Norma]]/PlanMasine[[#This Row],[Q]])*(PlanMasine[[#This Row],[Q]]/SUMIF(C:C,PlanMasine[[#This Row],[RN]],B:B)*PlanMasine[[#This Row],[KPLQ]]),0)</f>
        <v>10</v>
      </c>
      <c r="P2548">
        <v>195736</v>
      </c>
      <c r="Q2548">
        <f>COUNTIF(PROMJENA!A:A,PlanMasine[[#This Row],[KPL]]&amp;"-"&amp;PlanMasine[[#This Row],[RN]])</f>
        <v>0</v>
      </c>
      <c r="R2548">
        <f>IFERROR(INDEX(REDOSLIJED!A:A,MATCH(PlanMasine[[#This Row],[KPL]],REDOSLIJED!B:B,0)),MAX(REDOSLIJED!A:A)+1)</f>
        <v>45</v>
      </c>
      <c r="S2548" s="9">
        <f>SUM($M$2:M2548)</f>
        <v>10.684722222222316</v>
      </c>
      <c r="T2548" s="3">
        <f>PlanMasine[[#This Row],[Datum SAS]]-1</f>
        <v>45840</v>
      </c>
      <c r="U2548">
        <f>WEEKDAY(PlanMasine[[#This Row],[ZAVRŠETAK MAŠINSKE]],2)</f>
        <v>3</v>
      </c>
      <c r="V2548" s="3">
        <f>IF(WEEKDAY(PlanMasine[[#This Row],[Datum SAS]]-1,2)=7,PlanMasine[[#This Row],[Datum SAS]]-3,PlanMasine[[#This Row],[Datum SAS]]-1)</f>
        <v>45840</v>
      </c>
      <c r="W2548">
        <f>WEEKNUM(PlanMasine[[#This Row],[Column2]],1)</f>
        <v>27</v>
      </c>
    </row>
    <row r="2549" spans="1:23" x14ac:dyDescent="0.25">
      <c r="A2549">
        <v>1037409</v>
      </c>
      <c r="B2549">
        <v>1</v>
      </c>
      <c r="C2549">
        <v>1037415</v>
      </c>
      <c r="D2549" t="s">
        <v>2524</v>
      </c>
      <c r="E2549">
        <v>12</v>
      </c>
      <c r="F2549">
        <v>3</v>
      </c>
      <c r="G2549">
        <v>0</v>
      </c>
      <c r="H2549">
        <v>0</v>
      </c>
      <c r="I2549" t="s">
        <v>5</v>
      </c>
      <c r="J2549" t="s">
        <v>570</v>
      </c>
      <c r="K2549" t="s">
        <v>2520</v>
      </c>
      <c r="L2549" s="3">
        <v>45853</v>
      </c>
      <c r="M25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49" s="3">
        <v>45841</v>
      </c>
      <c r="O2549" s="5">
        <f>IFERROR((PlanMasine[[#This Row],[Norma]]/PlanMasine[[#This Row],[Q]])*(PlanMasine[[#This Row],[Q]]/SUMIF(C:C,PlanMasine[[#This Row],[RN]],B:B)*PlanMasine[[#This Row],[KPLQ]]),0)</f>
        <v>4</v>
      </c>
      <c r="P2549">
        <v>195729</v>
      </c>
      <c r="Q2549">
        <f>COUNTIF(PROMJENA!A:A,PlanMasine[[#This Row],[KPL]]&amp;"-"&amp;PlanMasine[[#This Row],[RN]])</f>
        <v>0</v>
      </c>
      <c r="R2549">
        <f>IFERROR(INDEX(REDOSLIJED!A:A,MATCH(PlanMasine[[#This Row],[KPL]],REDOSLIJED!B:B,0)),MAX(REDOSLIJED!A:A)+1)</f>
        <v>45</v>
      </c>
      <c r="S2549" s="9">
        <f>SUM($M$2:M2549)</f>
        <v>10.687500000000094</v>
      </c>
      <c r="T2549" s="3">
        <f>PlanMasine[[#This Row],[Datum SAS]]-1</f>
        <v>45840</v>
      </c>
      <c r="U2549">
        <f>WEEKDAY(PlanMasine[[#This Row],[ZAVRŠETAK MAŠINSKE]],2)</f>
        <v>3</v>
      </c>
      <c r="V2549" s="3">
        <f>IF(WEEKDAY(PlanMasine[[#This Row],[Datum SAS]]-1,2)=7,PlanMasine[[#This Row],[Datum SAS]]-3,PlanMasine[[#This Row],[Datum SAS]]-1)</f>
        <v>45840</v>
      </c>
      <c r="W2549">
        <f>WEEKNUM(PlanMasine[[#This Row],[Column2]],1)</f>
        <v>27</v>
      </c>
    </row>
    <row r="2550" spans="1:23" x14ac:dyDescent="0.25">
      <c r="A2550">
        <v>1037409</v>
      </c>
      <c r="B2550">
        <v>1</v>
      </c>
      <c r="C2550">
        <v>1037425</v>
      </c>
      <c r="D2550" t="s">
        <v>2535</v>
      </c>
      <c r="E2550">
        <v>9</v>
      </c>
      <c r="F2550">
        <v>3</v>
      </c>
      <c r="G2550">
        <v>0</v>
      </c>
      <c r="H2550">
        <v>0</v>
      </c>
      <c r="I2550" t="s">
        <v>5</v>
      </c>
      <c r="J2550" t="s">
        <v>570</v>
      </c>
      <c r="K2550" t="s">
        <v>2520</v>
      </c>
      <c r="L2550" s="3">
        <v>45853</v>
      </c>
      <c r="M25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50" s="3">
        <v>45841</v>
      </c>
      <c r="O2550" s="5">
        <f>IFERROR((PlanMasine[[#This Row],[Norma]]/PlanMasine[[#This Row],[Q]])*(PlanMasine[[#This Row],[Q]]/SUMIF(C:C,PlanMasine[[#This Row],[RN]],B:B)*PlanMasine[[#This Row],[KPLQ]]),0)</f>
        <v>3</v>
      </c>
      <c r="P2550">
        <v>195739</v>
      </c>
      <c r="Q2550">
        <f>COUNTIF(PROMJENA!A:A,PlanMasine[[#This Row],[KPL]]&amp;"-"&amp;PlanMasine[[#This Row],[RN]])</f>
        <v>0</v>
      </c>
      <c r="R2550">
        <f>IFERROR(INDEX(REDOSLIJED!A:A,MATCH(PlanMasine[[#This Row],[KPL]],REDOSLIJED!B:B,0)),MAX(REDOSLIJED!A:A)+1)</f>
        <v>45</v>
      </c>
      <c r="S2550" s="9">
        <f>SUM($M$2:M2550)</f>
        <v>10.689583333333427</v>
      </c>
      <c r="T2550" s="3">
        <f>PlanMasine[[#This Row],[Datum SAS]]-1</f>
        <v>45840</v>
      </c>
      <c r="U2550">
        <f>WEEKDAY(PlanMasine[[#This Row],[ZAVRŠETAK MAŠINSKE]],2)</f>
        <v>3</v>
      </c>
      <c r="V2550" s="3">
        <f>IF(WEEKDAY(PlanMasine[[#This Row],[Datum SAS]]-1,2)=7,PlanMasine[[#This Row],[Datum SAS]]-3,PlanMasine[[#This Row],[Datum SAS]]-1)</f>
        <v>45840</v>
      </c>
      <c r="W2550">
        <f>WEEKNUM(PlanMasine[[#This Row],[Column2]],1)</f>
        <v>27</v>
      </c>
    </row>
    <row r="2551" spans="1:23" x14ac:dyDescent="0.25">
      <c r="A2551">
        <v>1037409</v>
      </c>
      <c r="B2551">
        <v>1</v>
      </c>
      <c r="C2551">
        <v>1037426</v>
      </c>
      <c r="D2551" t="s">
        <v>2534</v>
      </c>
      <c r="E2551">
        <v>9</v>
      </c>
      <c r="F2551">
        <v>3</v>
      </c>
      <c r="G2551">
        <v>0</v>
      </c>
      <c r="H2551">
        <v>0</v>
      </c>
      <c r="I2551" t="s">
        <v>5</v>
      </c>
      <c r="J2551" t="s">
        <v>570</v>
      </c>
      <c r="K2551" t="s">
        <v>2520</v>
      </c>
      <c r="L2551" s="3">
        <v>45853</v>
      </c>
      <c r="M25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51" s="3">
        <v>45841</v>
      </c>
      <c r="O2551" s="5">
        <f>IFERROR((PlanMasine[[#This Row],[Norma]]/PlanMasine[[#This Row],[Q]])*(PlanMasine[[#This Row],[Q]]/SUMIF(C:C,PlanMasine[[#This Row],[RN]],B:B)*PlanMasine[[#This Row],[KPLQ]]),0)</f>
        <v>3</v>
      </c>
      <c r="P2551">
        <v>195740</v>
      </c>
      <c r="Q2551">
        <f>COUNTIF(PROMJENA!A:A,PlanMasine[[#This Row],[KPL]]&amp;"-"&amp;PlanMasine[[#This Row],[RN]])</f>
        <v>0</v>
      </c>
      <c r="R2551">
        <f>IFERROR(INDEX(REDOSLIJED!A:A,MATCH(PlanMasine[[#This Row],[KPL]],REDOSLIJED!B:B,0)),MAX(REDOSLIJED!A:A)+1)</f>
        <v>45</v>
      </c>
      <c r="S2551" s="9">
        <f>SUM($M$2:M2551)</f>
        <v>10.691666666666761</v>
      </c>
      <c r="T2551" s="3">
        <f>PlanMasine[[#This Row],[Datum SAS]]-1</f>
        <v>45840</v>
      </c>
      <c r="U2551">
        <f>WEEKDAY(PlanMasine[[#This Row],[ZAVRŠETAK MAŠINSKE]],2)</f>
        <v>3</v>
      </c>
      <c r="V2551" s="3">
        <f>IF(WEEKDAY(PlanMasine[[#This Row],[Datum SAS]]-1,2)=7,PlanMasine[[#This Row],[Datum SAS]]-3,PlanMasine[[#This Row],[Datum SAS]]-1)</f>
        <v>45840</v>
      </c>
      <c r="W2551">
        <f>WEEKNUM(PlanMasine[[#This Row],[Column2]],1)</f>
        <v>27</v>
      </c>
    </row>
    <row r="2552" spans="1:23" x14ac:dyDescent="0.25">
      <c r="A2552">
        <v>1037409</v>
      </c>
      <c r="B2552">
        <v>1</v>
      </c>
      <c r="C2552">
        <v>1037427</v>
      </c>
      <c r="D2552" t="s">
        <v>2536</v>
      </c>
      <c r="E2552">
        <v>9</v>
      </c>
      <c r="F2552">
        <v>3</v>
      </c>
      <c r="G2552">
        <v>0</v>
      </c>
      <c r="H2552">
        <v>0</v>
      </c>
      <c r="I2552" t="s">
        <v>5</v>
      </c>
      <c r="J2552" t="s">
        <v>570</v>
      </c>
      <c r="K2552" t="s">
        <v>2520</v>
      </c>
      <c r="L2552" s="3">
        <v>45853</v>
      </c>
      <c r="M25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52" s="3">
        <v>45841</v>
      </c>
      <c r="O2552" s="5">
        <f>IFERROR((PlanMasine[[#This Row],[Norma]]/PlanMasine[[#This Row],[Q]])*(PlanMasine[[#This Row],[Q]]/SUMIF(C:C,PlanMasine[[#This Row],[RN]],B:B)*PlanMasine[[#This Row],[KPLQ]]),0)</f>
        <v>3</v>
      </c>
      <c r="P2552">
        <v>195741</v>
      </c>
      <c r="Q2552">
        <f>COUNTIF(PROMJENA!A:A,PlanMasine[[#This Row],[KPL]]&amp;"-"&amp;PlanMasine[[#This Row],[RN]])</f>
        <v>0</v>
      </c>
      <c r="R2552">
        <f>IFERROR(INDEX(REDOSLIJED!A:A,MATCH(PlanMasine[[#This Row],[KPL]],REDOSLIJED!B:B,0)),MAX(REDOSLIJED!A:A)+1)</f>
        <v>45</v>
      </c>
      <c r="S2552" s="9">
        <f>SUM($M$2:M2552)</f>
        <v>10.693750000000094</v>
      </c>
      <c r="T2552" s="3">
        <f>PlanMasine[[#This Row],[Datum SAS]]-1</f>
        <v>45840</v>
      </c>
      <c r="U2552">
        <f>WEEKDAY(PlanMasine[[#This Row],[ZAVRŠETAK MAŠINSKE]],2)</f>
        <v>3</v>
      </c>
      <c r="V2552" s="3">
        <f>IF(WEEKDAY(PlanMasine[[#This Row],[Datum SAS]]-1,2)=7,PlanMasine[[#This Row],[Datum SAS]]-3,PlanMasine[[#This Row],[Datum SAS]]-1)</f>
        <v>45840</v>
      </c>
      <c r="W2552">
        <f>WEEKNUM(PlanMasine[[#This Row],[Column2]],1)</f>
        <v>27</v>
      </c>
    </row>
    <row r="2553" spans="1:23" x14ac:dyDescent="0.25">
      <c r="A2553">
        <v>1037409</v>
      </c>
      <c r="B2553">
        <v>1</v>
      </c>
      <c r="C2553">
        <v>1037411</v>
      </c>
      <c r="D2553" t="s">
        <v>2519</v>
      </c>
      <c r="E2553">
        <v>18</v>
      </c>
      <c r="F2553">
        <v>3</v>
      </c>
      <c r="G2553">
        <v>0</v>
      </c>
      <c r="H2553">
        <v>0</v>
      </c>
      <c r="I2553" t="s">
        <v>5</v>
      </c>
      <c r="J2553" t="s">
        <v>570</v>
      </c>
      <c r="K2553" t="s">
        <v>2520</v>
      </c>
      <c r="L2553" s="3">
        <v>45853</v>
      </c>
      <c r="M25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53" s="3">
        <v>45841</v>
      </c>
      <c r="O2553" s="5">
        <f>IFERROR((PlanMasine[[#This Row],[Norma]]/PlanMasine[[#This Row],[Q]])*(PlanMasine[[#This Row],[Q]]/SUMIF(C:C,PlanMasine[[#This Row],[RN]],B:B)*PlanMasine[[#This Row],[KPLQ]]),0)</f>
        <v>6</v>
      </c>
      <c r="P2553">
        <v>195725</v>
      </c>
      <c r="Q2553">
        <f>COUNTIF(PROMJENA!A:A,PlanMasine[[#This Row],[KPL]]&amp;"-"&amp;PlanMasine[[#This Row],[RN]])</f>
        <v>0</v>
      </c>
      <c r="R2553">
        <f>IFERROR(INDEX(REDOSLIJED!A:A,MATCH(PlanMasine[[#This Row],[KPL]],REDOSLIJED!B:B,0)),MAX(REDOSLIJED!A:A)+1)</f>
        <v>45</v>
      </c>
      <c r="S2553" s="9">
        <f>SUM($M$2:M2553)</f>
        <v>10.69791666666676</v>
      </c>
      <c r="T2553" s="3">
        <f>PlanMasine[[#This Row],[Datum SAS]]-1</f>
        <v>45840</v>
      </c>
      <c r="U2553">
        <f>WEEKDAY(PlanMasine[[#This Row],[ZAVRŠETAK MAŠINSKE]],2)</f>
        <v>3</v>
      </c>
      <c r="V2553" s="3">
        <f>IF(WEEKDAY(PlanMasine[[#This Row],[Datum SAS]]-1,2)=7,PlanMasine[[#This Row],[Datum SAS]]-3,PlanMasine[[#This Row],[Datum SAS]]-1)</f>
        <v>45840</v>
      </c>
      <c r="W2553">
        <f>WEEKNUM(PlanMasine[[#This Row],[Column2]],1)</f>
        <v>27</v>
      </c>
    </row>
    <row r="2554" spans="1:23" x14ac:dyDescent="0.25">
      <c r="A2554">
        <v>1037409</v>
      </c>
      <c r="B2554">
        <v>1</v>
      </c>
      <c r="C2554">
        <v>1037423</v>
      </c>
      <c r="D2554" t="s">
        <v>2529</v>
      </c>
      <c r="E2554">
        <v>9</v>
      </c>
      <c r="F2554">
        <v>3</v>
      </c>
      <c r="G2554">
        <v>0</v>
      </c>
      <c r="H2554">
        <v>0</v>
      </c>
      <c r="I2554" t="s">
        <v>5</v>
      </c>
      <c r="J2554" t="s">
        <v>570</v>
      </c>
      <c r="K2554" t="s">
        <v>2520</v>
      </c>
      <c r="L2554" s="3">
        <v>45853</v>
      </c>
      <c r="M25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54" s="3">
        <v>45841</v>
      </c>
      <c r="O2554" s="5">
        <f>IFERROR((PlanMasine[[#This Row],[Norma]]/PlanMasine[[#This Row],[Q]])*(PlanMasine[[#This Row],[Q]]/SUMIF(C:C,PlanMasine[[#This Row],[RN]],B:B)*PlanMasine[[#This Row],[KPLQ]]),0)</f>
        <v>3</v>
      </c>
      <c r="P2554">
        <v>195737</v>
      </c>
      <c r="Q2554">
        <f>COUNTIF(PROMJENA!A:A,PlanMasine[[#This Row],[KPL]]&amp;"-"&amp;PlanMasine[[#This Row],[RN]])</f>
        <v>0</v>
      </c>
      <c r="R2554">
        <f>IFERROR(INDEX(REDOSLIJED!A:A,MATCH(PlanMasine[[#This Row],[KPL]],REDOSLIJED!B:B,0)),MAX(REDOSLIJED!A:A)+1)</f>
        <v>45</v>
      </c>
      <c r="S2554" s="9">
        <f>SUM($M$2:M2554)</f>
        <v>10.700000000000093</v>
      </c>
      <c r="T2554" s="3">
        <f>PlanMasine[[#This Row],[Datum SAS]]-1</f>
        <v>45840</v>
      </c>
      <c r="U2554">
        <f>WEEKDAY(PlanMasine[[#This Row],[ZAVRŠETAK MAŠINSKE]],2)</f>
        <v>3</v>
      </c>
      <c r="V2554" s="3">
        <f>IF(WEEKDAY(PlanMasine[[#This Row],[Datum SAS]]-1,2)=7,PlanMasine[[#This Row],[Datum SAS]]-3,PlanMasine[[#This Row],[Datum SAS]]-1)</f>
        <v>45840</v>
      </c>
      <c r="W2554">
        <f>WEEKNUM(PlanMasine[[#This Row],[Column2]],1)</f>
        <v>27</v>
      </c>
    </row>
    <row r="2555" spans="1:23" x14ac:dyDescent="0.25">
      <c r="A2555">
        <v>1037409</v>
      </c>
      <c r="B2555">
        <v>1</v>
      </c>
      <c r="C2555">
        <v>1037412</v>
      </c>
      <c r="D2555" t="s">
        <v>2531</v>
      </c>
      <c r="E2555">
        <v>15</v>
      </c>
      <c r="F2555">
        <v>3</v>
      </c>
      <c r="G2555">
        <v>0</v>
      </c>
      <c r="H2555">
        <v>0</v>
      </c>
      <c r="I2555" t="s">
        <v>5</v>
      </c>
      <c r="J2555" t="s">
        <v>570</v>
      </c>
      <c r="K2555" t="s">
        <v>2520</v>
      </c>
      <c r="L2555" s="3">
        <v>45853</v>
      </c>
      <c r="M25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55" s="3">
        <v>45841</v>
      </c>
      <c r="O2555" s="5">
        <f>IFERROR((PlanMasine[[#This Row],[Norma]]/PlanMasine[[#This Row],[Q]])*(PlanMasine[[#This Row],[Q]]/SUMIF(C:C,PlanMasine[[#This Row],[RN]],B:B)*PlanMasine[[#This Row],[KPLQ]]),0)</f>
        <v>5</v>
      </c>
      <c r="P2555">
        <v>195726</v>
      </c>
      <c r="Q2555">
        <f>COUNTIF(PROMJENA!A:A,PlanMasine[[#This Row],[KPL]]&amp;"-"&amp;PlanMasine[[#This Row],[RN]])</f>
        <v>0</v>
      </c>
      <c r="R2555">
        <f>IFERROR(INDEX(REDOSLIJED!A:A,MATCH(PlanMasine[[#This Row],[KPL]],REDOSLIJED!B:B,0)),MAX(REDOSLIJED!A:A)+1)</f>
        <v>45</v>
      </c>
      <c r="S2555" s="9">
        <f>SUM($M$2:M2555)</f>
        <v>10.703472222222315</v>
      </c>
      <c r="T2555" s="3">
        <f>PlanMasine[[#This Row],[Datum SAS]]-1</f>
        <v>45840</v>
      </c>
      <c r="U2555">
        <f>WEEKDAY(PlanMasine[[#This Row],[ZAVRŠETAK MAŠINSKE]],2)</f>
        <v>3</v>
      </c>
      <c r="V2555" s="3">
        <f>IF(WEEKDAY(PlanMasine[[#This Row],[Datum SAS]]-1,2)=7,PlanMasine[[#This Row],[Datum SAS]]-3,PlanMasine[[#This Row],[Datum SAS]]-1)</f>
        <v>45840</v>
      </c>
      <c r="W2555">
        <f>WEEKNUM(PlanMasine[[#This Row],[Column2]],1)</f>
        <v>27</v>
      </c>
    </row>
    <row r="2556" spans="1:23" x14ac:dyDescent="0.25">
      <c r="A2556">
        <v>1037409</v>
      </c>
      <c r="B2556">
        <v>1</v>
      </c>
      <c r="C2556">
        <v>1037413</v>
      </c>
      <c r="D2556" t="s">
        <v>2522</v>
      </c>
      <c r="E2556">
        <v>15</v>
      </c>
      <c r="F2556">
        <v>3</v>
      </c>
      <c r="G2556">
        <v>0</v>
      </c>
      <c r="H2556">
        <v>0</v>
      </c>
      <c r="I2556" t="s">
        <v>5</v>
      </c>
      <c r="J2556" t="s">
        <v>570</v>
      </c>
      <c r="K2556" t="s">
        <v>2520</v>
      </c>
      <c r="L2556" s="3">
        <v>45853</v>
      </c>
      <c r="M25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56" s="3">
        <v>45841</v>
      </c>
      <c r="O2556" s="5">
        <f>IFERROR((PlanMasine[[#This Row],[Norma]]/PlanMasine[[#This Row],[Q]])*(PlanMasine[[#This Row],[Q]]/SUMIF(C:C,PlanMasine[[#This Row],[RN]],B:B)*PlanMasine[[#This Row],[KPLQ]]),0)</f>
        <v>5</v>
      </c>
      <c r="P2556">
        <v>195727</v>
      </c>
      <c r="Q2556">
        <f>COUNTIF(PROMJENA!A:A,PlanMasine[[#This Row],[KPL]]&amp;"-"&amp;PlanMasine[[#This Row],[RN]])</f>
        <v>0</v>
      </c>
      <c r="R2556">
        <f>IFERROR(INDEX(REDOSLIJED!A:A,MATCH(PlanMasine[[#This Row],[KPL]],REDOSLIJED!B:B,0)),MAX(REDOSLIJED!A:A)+1)</f>
        <v>45</v>
      </c>
      <c r="S2556" s="9">
        <f>SUM($M$2:M2556)</f>
        <v>10.706944444444536</v>
      </c>
      <c r="T2556" s="3">
        <f>PlanMasine[[#This Row],[Datum SAS]]-1</f>
        <v>45840</v>
      </c>
      <c r="U2556">
        <f>WEEKDAY(PlanMasine[[#This Row],[ZAVRŠETAK MAŠINSKE]],2)</f>
        <v>3</v>
      </c>
      <c r="V2556" s="3">
        <f>IF(WEEKDAY(PlanMasine[[#This Row],[Datum SAS]]-1,2)=7,PlanMasine[[#This Row],[Datum SAS]]-3,PlanMasine[[#This Row],[Datum SAS]]-1)</f>
        <v>45840</v>
      </c>
      <c r="W2556">
        <f>WEEKNUM(PlanMasine[[#This Row],[Column2]],1)</f>
        <v>27</v>
      </c>
    </row>
    <row r="2557" spans="1:23" x14ac:dyDescent="0.25">
      <c r="A2557">
        <v>1037409</v>
      </c>
      <c r="B2557">
        <v>1</v>
      </c>
      <c r="C2557">
        <v>1037414</v>
      </c>
      <c r="D2557" t="s">
        <v>2523</v>
      </c>
      <c r="E2557">
        <v>24</v>
      </c>
      <c r="F2557">
        <v>6</v>
      </c>
      <c r="G2557">
        <v>0</v>
      </c>
      <c r="H2557">
        <v>0</v>
      </c>
      <c r="I2557" t="s">
        <v>5</v>
      </c>
      <c r="J2557" t="s">
        <v>570</v>
      </c>
      <c r="K2557" t="s">
        <v>2520</v>
      </c>
      <c r="L2557" s="3">
        <v>45853</v>
      </c>
      <c r="M25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57" s="3">
        <v>45841</v>
      </c>
      <c r="O2557" s="5">
        <f>IFERROR((PlanMasine[[#This Row],[Norma]]/PlanMasine[[#This Row],[Q]])*(PlanMasine[[#This Row],[Q]]/SUMIF(C:C,PlanMasine[[#This Row],[RN]],B:B)*PlanMasine[[#This Row],[KPLQ]]),0)</f>
        <v>8</v>
      </c>
      <c r="P2557">
        <v>195728</v>
      </c>
      <c r="Q2557">
        <f>COUNTIF(PROMJENA!A:A,PlanMasine[[#This Row],[KPL]]&amp;"-"&amp;PlanMasine[[#This Row],[RN]])</f>
        <v>0</v>
      </c>
      <c r="R2557">
        <f>IFERROR(INDEX(REDOSLIJED!A:A,MATCH(PlanMasine[[#This Row],[KPL]],REDOSLIJED!B:B,0)),MAX(REDOSLIJED!A:A)+1)</f>
        <v>45</v>
      </c>
      <c r="S2557" s="9">
        <f>SUM($M$2:M2557)</f>
        <v>10.712500000000093</v>
      </c>
      <c r="T2557" s="3">
        <f>PlanMasine[[#This Row],[Datum SAS]]-1</f>
        <v>45840</v>
      </c>
      <c r="U2557">
        <f>WEEKDAY(PlanMasine[[#This Row],[ZAVRŠETAK MAŠINSKE]],2)</f>
        <v>3</v>
      </c>
      <c r="V2557" s="3">
        <f>IF(WEEKDAY(PlanMasine[[#This Row],[Datum SAS]]-1,2)=7,PlanMasine[[#This Row],[Datum SAS]]-3,PlanMasine[[#This Row],[Datum SAS]]-1)</f>
        <v>45840</v>
      </c>
      <c r="W2557">
        <f>WEEKNUM(PlanMasine[[#This Row],[Column2]],1)</f>
        <v>27</v>
      </c>
    </row>
    <row r="2558" spans="1:23" x14ac:dyDescent="0.25">
      <c r="A2558">
        <v>1037409</v>
      </c>
      <c r="B2558">
        <v>1</v>
      </c>
      <c r="C2558">
        <v>1037422</v>
      </c>
      <c r="D2558" t="s">
        <v>2525</v>
      </c>
      <c r="E2558">
        <v>30</v>
      </c>
      <c r="F2558">
        <v>3</v>
      </c>
      <c r="G2558">
        <v>0</v>
      </c>
      <c r="H2558">
        <v>0</v>
      </c>
      <c r="I2558" t="s">
        <v>5</v>
      </c>
      <c r="J2558" t="s">
        <v>570</v>
      </c>
      <c r="K2558" t="s">
        <v>2520</v>
      </c>
      <c r="L2558" s="3">
        <v>45853</v>
      </c>
      <c r="M25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58" s="3">
        <v>45841</v>
      </c>
      <c r="O2558" s="5">
        <f>IFERROR((PlanMasine[[#This Row],[Norma]]/PlanMasine[[#This Row],[Q]])*(PlanMasine[[#This Row],[Q]]/SUMIF(C:C,PlanMasine[[#This Row],[RN]],B:B)*PlanMasine[[#This Row],[KPLQ]]),0)</f>
        <v>10</v>
      </c>
      <c r="P2558">
        <v>195736</v>
      </c>
      <c r="Q2558">
        <f>COUNTIF(PROMJENA!A:A,PlanMasine[[#This Row],[KPL]]&amp;"-"&amp;PlanMasine[[#This Row],[RN]])</f>
        <v>0</v>
      </c>
      <c r="R2558">
        <f>IFERROR(INDEX(REDOSLIJED!A:A,MATCH(PlanMasine[[#This Row],[KPL]],REDOSLIJED!B:B,0)),MAX(REDOSLIJED!A:A)+1)</f>
        <v>45</v>
      </c>
      <c r="S2558" s="9">
        <f>SUM($M$2:M2558)</f>
        <v>10.719444444444537</v>
      </c>
      <c r="T2558" s="3">
        <f>PlanMasine[[#This Row],[Datum SAS]]-1</f>
        <v>45840</v>
      </c>
      <c r="U2558">
        <f>WEEKDAY(PlanMasine[[#This Row],[ZAVRŠETAK MAŠINSKE]],2)</f>
        <v>3</v>
      </c>
      <c r="V2558" s="3">
        <f>IF(WEEKDAY(PlanMasine[[#This Row],[Datum SAS]]-1,2)=7,PlanMasine[[#This Row],[Datum SAS]]-3,PlanMasine[[#This Row],[Datum SAS]]-1)</f>
        <v>45840</v>
      </c>
      <c r="W2558">
        <f>WEEKNUM(PlanMasine[[#This Row],[Column2]],1)</f>
        <v>27</v>
      </c>
    </row>
    <row r="2559" spans="1:23" x14ac:dyDescent="0.25">
      <c r="A2559">
        <v>1037409</v>
      </c>
      <c r="B2559">
        <v>1</v>
      </c>
      <c r="C2559">
        <v>1037419</v>
      </c>
      <c r="D2559" t="s">
        <v>2528</v>
      </c>
      <c r="E2559">
        <v>12</v>
      </c>
      <c r="F2559">
        <v>3</v>
      </c>
      <c r="G2559">
        <v>0</v>
      </c>
      <c r="H2559">
        <v>0</v>
      </c>
      <c r="I2559" t="s">
        <v>5</v>
      </c>
      <c r="J2559" t="s">
        <v>570</v>
      </c>
      <c r="K2559" t="s">
        <v>2520</v>
      </c>
      <c r="L2559" s="3">
        <v>45853</v>
      </c>
      <c r="M25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59" s="3">
        <v>45841</v>
      </c>
      <c r="O2559" s="5">
        <f>IFERROR((PlanMasine[[#This Row],[Norma]]/PlanMasine[[#This Row],[Q]])*(PlanMasine[[#This Row],[Q]]/SUMIF(C:C,PlanMasine[[#This Row],[RN]],B:B)*PlanMasine[[#This Row],[KPLQ]]),0)</f>
        <v>4</v>
      </c>
      <c r="P2559">
        <v>195733</v>
      </c>
      <c r="Q2559">
        <f>COUNTIF(PROMJENA!A:A,PlanMasine[[#This Row],[KPL]]&amp;"-"&amp;PlanMasine[[#This Row],[RN]])</f>
        <v>0</v>
      </c>
      <c r="R2559">
        <f>IFERROR(INDEX(REDOSLIJED!A:A,MATCH(PlanMasine[[#This Row],[KPL]],REDOSLIJED!B:B,0)),MAX(REDOSLIJED!A:A)+1)</f>
        <v>45</v>
      </c>
      <c r="S2559" s="9">
        <f>SUM($M$2:M2559)</f>
        <v>10.722222222222316</v>
      </c>
      <c r="T2559" s="3">
        <f>PlanMasine[[#This Row],[Datum SAS]]-1</f>
        <v>45840</v>
      </c>
      <c r="U2559">
        <f>WEEKDAY(PlanMasine[[#This Row],[ZAVRŠETAK MAŠINSKE]],2)</f>
        <v>3</v>
      </c>
      <c r="V2559" s="3">
        <f>IF(WEEKDAY(PlanMasine[[#This Row],[Datum SAS]]-1,2)=7,PlanMasine[[#This Row],[Datum SAS]]-3,PlanMasine[[#This Row],[Datum SAS]]-1)</f>
        <v>45840</v>
      </c>
      <c r="W2559">
        <f>WEEKNUM(PlanMasine[[#This Row],[Column2]],1)</f>
        <v>27</v>
      </c>
    </row>
    <row r="2560" spans="1:23" x14ac:dyDescent="0.25">
      <c r="A2560">
        <v>1037409</v>
      </c>
      <c r="B2560">
        <v>1</v>
      </c>
      <c r="C2560">
        <v>1037416</v>
      </c>
      <c r="D2560" t="s">
        <v>2521</v>
      </c>
      <c r="E2560">
        <v>24</v>
      </c>
      <c r="F2560">
        <v>6</v>
      </c>
      <c r="G2560">
        <v>0</v>
      </c>
      <c r="H2560">
        <v>0</v>
      </c>
      <c r="I2560" t="s">
        <v>5</v>
      </c>
      <c r="J2560" t="s">
        <v>570</v>
      </c>
      <c r="K2560" t="s">
        <v>2520</v>
      </c>
      <c r="L2560" s="3">
        <v>45853</v>
      </c>
      <c r="M25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60" s="3">
        <v>45841</v>
      </c>
      <c r="O2560" s="5">
        <f>IFERROR((PlanMasine[[#This Row],[Norma]]/PlanMasine[[#This Row],[Q]])*(PlanMasine[[#This Row],[Q]]/SUMIF(C:C,PlanMasine[[#This Row],[RN]],B:B)*PlanMasine[[#This Row],[KPLQ]]),0)</f>
        <v>8</v>
      </c>
      <c r="P2560">
        <v>195730</v>
      </c>
      <c r="Q2560">
        <f>COUNTIF(PROMJENA!A:A,PlanMasine[[#This Row],[KPL]]&amp;"-"&amp;PlanMasine[[#This Row],[RN]])</f>
        <v>0</v>
      </c>
      <c r="R2560">
        <f>IFERROR(INDEX(REDOSLIJED!A:A,MATCH(PlanMasine[[#This Row],[KPL]],REDOSLIJED!B:B,0)),MAX(REDOSLIJED!A:A)+1)</f>
        <v>45</v>
      </c>
      <c r="S2560" s="9">
        <f>SUM($M$2:M2560)</f>
        <v>10.727777777777872</v>
      </c>
      <c r="T2560" s="3">
        <f>PlanMasine[[#This Row],[Datum SAS]]-1</f>
        <v>45840</v>
      </c>
      <c r="U2560">
        <f>WEEKDAY(PlanMasine[[#This Row],[ZAVRŠETAK MAŠINSKE]],2)</f>
        <v>3</v>
      </c>
      <c r="V2560" s="3">
        <f>IF(WEEKDAY(PlanMasine[[#This Row],[Datum SAS]]-1,2)=7,PlanMasine[[#This Row],[Datum SAS]]-3,PlanMasine[[#This Row],[Datum SAS]]-1)</f>
        <v>45840</v>
      </c>
      <c r="W2560">
        <f>WEEKNUM(PlanMasine[[#This Row],[Column2]],1)</f>
        <v>27</v>
      </c>
    </row>
    <row r="2561" spans="1:23" x14ac:dyDescent="0.25">
      <c r="A2561">
        <v>1037409</v>
      </c>
      <c r="B2561">
        <v>1</v>
      </c>
      <c r="C2561">
        <v>1037421</v>
      </c>
      <c r="D2561" t="s">
        <v>2526</v>
      </c>
      <c r="E2561">
        <v>18</v>
      </c>
      <c r="F2561">
        <v>3</v>
      </c>
      <c r="G2561">
        <v>0</v>
      </c>
      <c r="H2561">
        <v>0</v>
      </c>
      <c r="I2561" t="s">
        <v>5</v>
      </c>
      <c r="J2561" t="s">
        <v>570</v>
      </c>
      <c r="K2561" t="s">
        <v>2520</v>
      </c>
      <c r="L2561" s="3">
        <v>45853</v>
      </c>
      <c r="M25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61" s="3">
        <v>45841</v>
      </c>
      <c r="O2561" s="5">
        <f>IFERROR((PlanMasine[[#This Row],[Norma]]/PlanMasine[[#This Row],[Q]])*(PlanMasine[[#This Row],[Q]]/SUMIF(C:C,PlanMasine[[#This Row],[RN]],B:B)*PlanMasine[[#This Row],[KPLQ]]),0)</f>
        <v>6</v>
      </c>
      <c r="P2561">
        <v>195735</v>
      </c>
      <c r="Q2561">
        <f>COUNTIF(PROMJENA!A:A,PlanMasine[[#This Row],[KPL]]&amp;"-"&amp;PlanMasine[[#This Row],[RN]])</f>
        <v>0</v>
      </c>
      <c r="R2561">
        <f>IFERROR(INDEX(REDOSLIJED!A:A,MATCH(PlanMasine[[#This Row],[KPL]],REDOSLIJED!B:B,0)),MAX(REDOSLIJED!A:A)+1)</f>
        <v>45</v>
      </c>
      <c r="S2561" s="9">
        <f>SUM($M$2:M2561)</f>
        <v>10.731944444444538</v>
      </c>
      <c r="T2561" s="3">
        <f>PlanMasine[[#This Row],[Datum SAS]]-1</f>
        <v>45840</v>
      </c>
      <c r="U2561">
        <f>WEEKDAY(PlanMasine[[#This Row],[ZAVRŠETAK MAŠINSKE]],2)</f>
        <v>3</v>
      </c>
      <c r="V2561" s="3">
        <f>IF(WEEKDAY(PlanMasine[[#This Row],[Datum SAS]]-1,2)=7,PlanMasine[[#This Row],[Datum SAS]]-3,PlanMasine[[#This Row],[Datum SAS]]-1)</f>
        <v>45840</v>
      </c>
      <c r="W2561">
        <f>WEEKNUM(PlanMasine[[#This Row],[Column2]],1)</f>
        <v>27</v>
      </c>
    </row>
    <row r="2562" spans="1:23" x14ac:dyDescent="0.25">
      <c r="A2562">
        <v>1037409</v>
      </c>
      <c r="B2562">
        <v>1</v>
      </c>
      <c r="C2562">
        <v>1037417</v>
      </c>
      <c r="D2562" t="s">
        <v>2530</v>
      </c>
      <c r="E2562">
        <v>24</v>
      </c>
      <c r="F2562">
        <v>3</v>
      </c>
      <c r="G2562">
        <v>0</v>
      </c>
      <c r="H2562">
        <v>0</v>
      </c>
      <c r="I2562" t="s">
        <v>5</v>
      </c>
      <c r="J2562" t="s">
        <v>570</v>
      </c>
      <c r="K2562" t="s">
        <v>2520</v>
      </c>
      <c r="L2562" s="3">
        <v>45853</v>
      </c>
      <c r="M25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62" s="3">
        <v>45841</v>
      </c>
      <c r="O2562" s="5">
        <f>IFERROR((PlanMasine[[#This Row],[Norma]]/PlanMasine[[#This Row],[Q]])*(PlanMasine[[#This Row],[Q]]/SUMIF(C:C,PlanMasine[[#This Row],[RN]],B:B)*PlanMasine[[#This Row],[KPLQ]]),0)</f>
        <v>8</v>
      </c>
      <c r="P2562">
        <v>195731</v>
      </c>
      <c r="Q2562">
        <f>COUNTIF(PROMJENA!A:A,PlanMasine[[#This Row],[KPL]]&amp;"-"&amp;PlanMasine[[#This Row],[RN]])</f>
        <v>0</v>
      </c>
      <c r="R2562">
        <f>IFERROR(INDEX(REDOSLIJED!A:A,MATCH(PlanMasine[[#This Row],[KPL]],REDOSLIJED!B:B,0)),MAX(REDOSLIJED!A:A)+1)</f>
        <v>45</v>
      </c>
      <c r="S2562" s="9">
        <f>SUM($M$2:M2562)</f>
        <v>10.737500000000095</v>
      </c>
      <c r="T2562" s="3">
        <f>PlanMasine[[#This Row],[Datum SAS]]-1</f>
        <v>45840</v>
      </c>
      <c r="U2562">
        <f>WEEKDAY(PlanMasine[[#This Row],[ZAVRŠETAK MAŠINSKE]],2)</f>
        <v>3</v>
      </c>
      <c r="V2562" s="3">
        <f>IF(WEEKDAY(PlanMasine[[#This Row],[Datum SAS]]-1,2)=7,PlanMasine[[#This Row],[Datum SAS]]-3,PlanMasine[[#This Row],[Datum SAS]]-1)</f>
        <v>45840</v>
      </c>
      <c r="W2562">
        <f>WEEKNUM(PlanMasine[[#This Row],[Column2]],1)</f>
        <v>27</v>
      </c>
    </row>
    <row r="2563" spans="1:23" x14ac:dyDescent="0.25">
      <c r="A2563">
        <v>1037409</v>
      </c>
      <c r="B2563">
        <v>1</v>
      </c>
      <c r="C2563">
        <v>1037418</v>
      </c>
      <c r="D2563" t="s">
        <v>2532</v>
      </c>
      <c r="E2563">
        <v>12</v>
      </c>
      <c r="F2563">
        <v>3</v>
      </c>
      <c r="G2563">
        <v>0</v>
      </c>
      <c r="H2563">
        <v>0</v>
      </c>
      <c r="I2563" t="s">
        <v>5</v>
      </c>
      <c r="J2563" t="s">
        <v>570</v>
      </c>
      <c r="K2563" t="s">
        <v>2520</v>
      </c>
      <c r="L2563" s="3">
        <v>45853</v>
      </c>
      <c r="M25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63" s="3">
        <v>45841</v>
      </c>
      <c r="O2563" s="5">
        <f>IFERROR((PlanMasine[[#This Row],[Norma]]/PlanMasine[[#This Row],[Q]])*(PlanMasine[[#This Row],[Q]]/SUMIF(C:C,PlanMasine[[#This Row],[RN]],B:B)*PlanMasine[[#This Row],[KPLQ]]),0)</f>
        <v>4</v>
      </c>
      <c r="P2563">
        <v>195732</v>
      </c>
      <c r="Q2563">
        <f>COUNTIF(PROMJENA!A:A,PlanMasine[[#This Row],[KPL]]&amp;"-"&amp;PlanMasine[[#This Row],[RN]])</f>
        <v>0</v>
      </c>
      <c r="R2563">
        <f>IFERROR(INDEX(REDOSLIJED!A:A,MATCH(PlanMasine[[#This Row],[KPL]],REDOSLIJED!B:B,0)),MAX(REDOSLIJED!A:A)+1)</f>
        <v>45</v>
      </c>
      <c r="S2563" s="9">
        <f>SUM($M$2:M2563)</f>
        <v>10.740277777777873</v>
      </c>
      <c r="T2563" s="3">
        <f>PlanMasine[[#This Row],[Datum SAS]]-1</f>
        <v>45840</v>
      </c>
      <c r="U2563">
        <f>WEEKDAY(PlanMasine[[#This Row],[ZAVRŠETAK MAŠINSKE]],2)</f>
        <v>3</v>
      </c>
      <c r="V2563" s="3">
        <f>IF(WEEKDAY(PlanMasine[[#This Row],[Datum SAS]]-1,2)=7,PlanMasine[[#This Row],[Datum SAS]]-3,PlanMasine[[#This Row],[Datum SAS]]-1)</f>
        <v>45840</v>
      </c>
      <c r="W2563">
        <f>WEEKNUM(PlanMasine[[#This Row],[Column2]],1)</f>
        <v>27</v>
      </c>
    </row>
    <row r="2564" spans="1:23" x14ac:dyDescent="0.25">
      <c r="A2564">
        <v>1037409</v>
      </c>
      <c r="B2564">
        <v>1</v>
      </c>
      <c r="C2564">
        <v>1037420</v>
      </c>
      <c r="D2564" t="s">
        <v>2527</v>
      </c>
      <c r="E2564">
        <v>12</v>
      </c>
      <c r="F2564">
        <v>3</v>
      </c>
      <c r="G2564">
        <v>0</v>
      </c>
      <c r="H2564">
        <v>0</v>
      </c>
      <c r="I2564" t="s">
        <v>5</v>
      </c>
      <c r="J2564" t="s">
        <v>570</v>
      </c>
      <c r="K2564" t="s">
        <v>2520</v>
      </c>
      <c r="L2564" s="3">
        <v>45853</v>
      </c>
      <c r="M25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64" s="3">
        <v>45841</v>
      </c>
      <c r="O2564" s="5">
        <f>IFERROR((PlanMasine[[#This Row],[Norma]]/PlanMasine[[#This Row],[Q]])*(PlanMasine[[#This Row],[Q]]/SUMIF(C:C,PlanMasine[[#This Row],[RN]],B:B)*PlanMasine[[#This Row],[KPLQ]]),0)</f>
        <v>4</v>
      </c>
      <c r="P2564">
        <v>195734</v>
      </c>
      <c r="Q2564">
        <f>COUNTIF(PROMJENA!A:A,PlanMasine[[#This Row],[KPL]]&amp;"-"&amp;PlanMasine[[#This Row],[RN]])</f>
        <v>0</v>
      </c>
      <c r="R2564">
        <f>IFERROR(INDEX(REDOSLIJED!A:A,MATCH(PlanMasine[[#This Row],[KPL]],REDOSLIJED!B:B,0)),MAX(REDOSLIJED!A:A)+1)</f>
        <v>45</v>
      </c>
      <c r="S2564" s="9">
        <f>SUM($M$2:M2564)</f>
        <v>10.743055555555651</v>
      </c>
      <c r="T2564" s="3">
        <f>PlanMasine[[#This Row],[Datum SAS]]-1</f>
        <v>45840</v>
      </c>
      <c r="U2564">
        <f>WEEKDAY(PlanMasine[[#This Row],[ZAVRŠETAK MAŠINSKE]],2)</f>
        <v>3</v>
      </c>
      <c r="V2564" s="3">
        <f>IF(WEEKDAY(PlanMasine[[#This Row],[Datum SAS]]-1,2)=7,PlanMasine[[#This Row],[Datum SAS]]-3,PlanMasine[[#This Row],[Datum SAS]]-1)</f>
        <v>45840</v>
      </c>
      <c r="W2564">
        <f>WEEKNUM(PlanMasine[[#This Row],[Column2]],1)</f>
        <v>27</v>
      </c>
    </row>
    <row r="2565" spans="1:23" x14ac:dyDescent="0.25">
      <c r="A2565">
        <v>1037409</v>
      </c>
      <c r="B2565">
        <v>1</v>
      </c>
      <c r="C2565">
        <v>1037410</v>
      </c>
      <c r="D2565" t="s">
        <v>2533</v>
      </c>
      <c r="E2565">
        <v>18</v>
      </c>
      <c r="F2565">
        <v>3</v>
      </c>
      <c r="G2565">
        <v>0</v>
      </c>
      <c r="H2565">
        <v>0</v>
      </c>
      <c r="I2565" t="s">
        <v>5</v>
      </c>
      <c r="J2565" t="s">
        <v>570</v>
      </c>
      <c r="K2565" t="s">
        <v>2520</v>
      </c>
      <c r="L2565" s="3">
        <v>45853</v>
      </c>
      <c r="M25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565" s="3">
        <v>45841</v>
      </c>
      <c r="O2565" s="5">
        <f>IFERROR((PlanMasine[[#This Row],[Norma]]/PlanMasine[[#This Row],[Q]])*(PlanMasine[[#This Row],[Q]]/SUMIF(C:C,PlanMasine[[#This Row],[RN]],B:B)*PlanMasine[[#This Row],[KPLQ]]),0)</f>
        <v>6</v>
      </c>
      <c r="P2565">
        <v>195724</v>
      </c>
      <c r="Q2565">
        <f>COUNTIF(PROMJENA!A:A,PlanMasine[[#This Row],[KPL]]&amp;"-"&amp;PlanMasine[[#This Row],[RN]])</f>
        <v>0</v>
      </c>
      <c r="R2565">
        <f>IFERROR(INDEX(REDOSLIJED!A:A,MATCH(PlanMasine[[#This Row],[KPL]],REDOSLIJED!B:B,0)),MAX(REDOSLIJED!A:A)+1)</f>
        <v>45</v>
      </c>
      <c r="S2565" s="9">
        <f>SUM($M$2:M2565)</f>
        <v>10.747222222222318</v>
      </c>
      <c r="T2565" s="3">
        <f>PlanMasine[[#This Row],[Datum SAS]]-1</f>
        <v>45840</v>
      </c>
      <c r="U2565">
        <f>WEEKDAY(PlanMasine[[#This Row],[ZAVRŠETAK MAŠINSKE]],2)</f>
        <v>3</v>
      </c>
      <c r="V2565" s="3">
        <f>IF(WEEKDAY(PlanMasine[[#This Row],[Datum SAS]]-1,2)=7,PlanMasine[[#This Row],[Datum SAS]]-3,PlanMasine[[#This Row],[Datum SAS]]-1)</f>
        <v>45840</v>
      </c>
      <c r="W2565">
        <f>WEEKNUM(PlanMasine[[#This Row],[Column2]],1)</f>
        <v>27</v>
      </c>
    </row>
    <row r="2566" spans="1:23" x14ac:dyDescent="0.25">
      <c r="A2566">
        <v>1037409</v>
      </c>
      <c r="B2566">
        <v>1</v>
      </c>
      <c r="C2566">
        <v>1037424</v>
      </c>
      <c r="D2566" t="s">
        <v>2537</v>
      </c>
      <c r="E2566">
        <v>9</v>
      </c>
      <c r="F2566">
        <v>3</v>
      </c>
      <c r="G2566">
        <v>0</v>
      </c>
      <c r="H2566">
        <v>0</v>
      </c>
      <c r="I2566" t="s">
        <v>5</v>
      </c>
      <c r="J2566" t="s">
        <v>570</v>
      </c>
      <c r="K2566" t="s">
        <v>2520</v>
      </c>
      <c r="L2566" s="3">
        <v>45853</v>
      </c>
      <c r="M25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66" s="3">
        <v>45841</v>
      </c>
      <c r="O2566" s="5">
        <f>IFERROR((PlanMasine[[#This Row],[Norma]]/PlanMasine[[#This Row],[Q]])*(PlanMasine[[#This Row],[Q]]/SUMIF(C:C,PlanMasine[[#This Row],[RN]],B:B)*PlanMasine[[#This Row],[KPLQ]]),0)</f>
        <v>3</v>
      </c>
      <c r="P2566">
        <v>195738</v>
      </c>
      <c r="Q2566">
        <f>COUNTIF(PROMJENA!A:A,PlanMasine[[#This Row],[KPL]]&amp;"-"&amp;PlanMasine[[#This Row],[RN]])</f>
        <v>0</v>
      </c>
      <c r="R2566">
        <f>IFERROR(INDEX(REDOSLIJED!A:A,MATCH(PlanMasine[[#This Row],[KPL]],REDOSLIJED!B:B,0)),MAX(REDOSLIJED!A:A)+1)</f>
        <v>45</v>
      </c>
      <c r="S2566" s="9">
        <f>SUM($M$2:M2566)</f>
        <v>10.749305555555651</v>
      </c>
      <c r="T2566" s="3">
        <f>PlanMasine[[#This Row],[Datum SAS]]-1</f>
        <v>45840</v>
      </c>
      <c r="U2566">
        <f>WEEKDAY(PlanMasine[[#This Row],[ZAVRŠETAK MAŠINSKE]],2)</f>
        <v>3</v>
      </c>
      <c r="V2566" s="3">
        <f>IF(WEEKDAY(PlanMasine[[#This Row],[Datum SAS]]-1,2)=7,PlanMasine[[#This Row],[Datum SAS]]-3,PlanMasine[[#This Row],[Datum SAS]]-1)</f>
        <v>45840</v>
      </c>
      <c r="W2566">
        <f>WEEKNUM(PlanMasine[[#This Row],[Column2]],1)</f>
        <v>27</v>
      </c>
    </row>
    <row r="2567" spans="1:23" x14ac:dyDescent="0.25">
      <c r="A2567">
        <v>1029148</v>
      </c>
      <c r="B2567">
        <v>1</v>
      </c>
      <c r="C2567">
        <v>1029125</v>
      </c>
      <c r="D2567" t="s">
        <v>2354</v>
      </c>
      <c r="E2567">
        <v>5</v>
      </c>
      <c r="F2567">
        <v>1</v>
      </c>
      <c r="G2567">
        <v>0</v>
      </c>
      <c r="H2567">
        <v>0</v>
      </c>
      <c r="I2567" t="s">
        <v>5</v>
      </c>
      <c r="J2567" t="s">
        <v>570</v>
      </c>
      <c r="K2567" t="s">
        <v>2353</v>
      </c>
      <c r="L2567" s="3">
        <v>45847</v>
      </c>
      <c r="M25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67" s="3">
        <v>45842</v>
      </c>
      <c r="O2567" s="5">
        <f>IFERROR((PlanMasine[[#This Row],[Norma]]/PlanMasine[[#This Row],[Q]])*(PlanMasine[[#This Row],[Q]]/SUMIF(C:C,PlanMasine[[#This Row],[RN]],B:B)*PlanMasine[[#This Row],[KPLQ]]),0)</f>
        <v>5</v>
      </c>
      <c r="P2567">
        <v>145045</v>
      </c>
      <c r="Q2567">
        <f>COUNTIF(PROMJENA!A:A,PlanMasine[[#This Row],[KPL]]&amp;"-"&amp;PlanMasine[[#This Row],[RN]])</f>
        <v>0</v>
      </c>
      <c r="R2567">
        <f>IFERROR(INDEX(REDOSLIJED!A:A,MATCH(PlanMasine[[#This Row],[KPL]],REDOSLIJED!B:B,0)),MAX(REDOSLIJED!A:A)+1)</f>
        <v>45</v>
      </c>
      <c r="S2567" s="9">
        <f>SUM($M$2:M2567)</f>
        <v>10.752777777777872</v>
      </c>
      <c r="T2567" s="3">
        <f>PlanMasine[[#This Row],[Datum SAS]]-1</f>
        <v>45841</v>
      </c>
      <c r="U2567">
        <f>WEEKDAY(PlanMasine[[#This Row],[ZAVRŠETAK MAŠINSKE]],2)</f>
        <v>4</v>
      </c>
      <c r="V2567" s="3">
        <f>IF(WEEKDAY(PlanMasine[[#This Row],[Datum SAS]]-1,2)=7,PlanMasine[[#This Row],[Datum SAS]]-3,PlanMasine[[#This Row],[Datum SAS]]-1)</f>
        <v>45841</v>
      </c>
      <c r="W2567">
        <f>WEEKNUM(PlanMasine[[#This Row],[Column2]],1)</f>
        <v>27</v>
      </c>
    </row>
    <row r="2568" spans="1:23" x14ac:dyDescent="0.25">
      <c r="A2568">
        <v>1029148</v>
      </c>
      <c r="B2568">
        <v>1</v>
      </c>
      <c r="C2568">
        <v>1029121</v>
      </c>
      <c r="D2568" t="s">
        <v>2352</v>
      </c>
      <c r="E2568">
        <v>5</v>
      </c>
      <c r="F2568">
        <v>1</v>
      </c>
      <c r="G2568">
        <v>0</v>
      </c>
      <c r="H2568">
        <v>0</v>
      </c>
      <c r="I2568" t="s">
        <v>5</v>
      </c>
      <c r="J2568" t="s">
        <v>570</v>
      </c>
      <c r="K2568" t="s">
        <v>2353</v>
      </c>
      <c r="L2568" s="3">
        <v>45847</v>
      </c>
      <c r="M25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68" s="3">
        <v>45842</v>
      </c>
      <c r="O2568" s="5">
        <f>IFERROR((PlanMasine[[#This Row],[Norma]]/PlanMasine[[#This Row],[Q]])*(PlanMasine[[#This Row],[Q]]/SUMIF(C:C,PlanMasine[[#This Row],[RN]],B:B)*PlanMasine[[#This Row],[KPLQ]]),0)</f>
        <v>5</v>
      </c>
      <c r="P2568">
        <v>145041</v>
      </c>
      <c r="Q2568">
        <f>COUNTIF(PROMJENA!A:A,PlanMasine[[#This Row],[KPL]]&amp;"-"&amp;PlanMasine[[#This Row],[RN]])</f>
        <v>0</v>
      </c>
      <c r="R2568">
        <f>IFERROR(INDEX(REDOSLIJED!A:A,MATCH(PlanMasine[[#This Row],[KPL]],REDOSLIJED!B:B,0)),MAX(REDOSLIJED!A:A)+1)</f>
        <v>45</v>
      </c>
      <c r="S2568" s="9">
        <f>SUM($M$2:M2568)</f>
        <v>10.756250000000094</v>
      </c>
      <c r="T2568" s="3">
        <f>PlanMasine[[#This Row],[Datum SAS]]-1</f>
        <v>45841</v>
      </c>
      <c r="U2568">
        <f>WEEKDAY(PlanMasine[[#This Row],[ZAVRŠETAK MAŠINSKE]],2)</f>
        <v>4</v>
      </c>
      <c r="V2568" s="3">
        <f>IF(WEEKDAY(PlanMasine[[#This Row],[Datum SAS]]-1,2)=7,PlanMasine[[#This Row],[Datum SAS]]-3,PlanMasine[[#This Row],[Datum SAS]]-1)</f>
        <v>45841</v>
      </c>
      <c r="W2568">
        <f>WEEKNUM(PlanMasine[[#This Row],[Column2]],1)</f>
        <v>27</v>
      </c>
    </row>
    <row r="2569" spans="1:23" x14ac:dyDescent="0.25">
      <c r="A2569">
        <v>1029148</v>
      </c>
      <c r="B2569">
        <v>1</v>
      </c>
      <c r="C2569">
        <v>1029122</v>
      </c>
      <c r="D2569" t="s">
        <v>2197</v>
      </c>
      <c r="E2569">
        <v>10</v>
      </c>
      <c r="F2569">
        <v>1</v>
      </c>
      <c r="G2569">
        <v>0</v>
      </c>
      <c r="H2569">
        <v>0</v>
      </c>
      <c r="I2569" t="s">
        <v>5</v>
      </c>
      <c r="J2569" t="s">
        <v>570</v>
      </c>
      <c r="K2569" t="s">
        <v>2353</v>
      </c>
      <c r="L2569" s="3">
        <v>45847</v>
      </c>
      <c r="M25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69" s="3">
        <v>45842</v>
      </c>
      <c r="O2569" s="5">
        <f>IFERROR((PlanMasine[[#This Row],[Norma]]/PlanMasine[[#This Row],[Q]])*(PlanMasine[[#This Row],[Q]]/SUMIF(C:C,PlanMasine[[#This Row],[RN]],B:B)*PlanMasine[[#This Row],[KPLQ]]),0)</f>
        <v>10</v>
      </c>
      <c r="P2569">
        <v>145042</v>
      </c>
      <c r="Q2569">
        <f>COUNTIF(PROMJENA!A:A,PlanMasine[[#This Row],[KPL]]&amp;"-"&amp;PlanMasine[[#This Row],[RN]])</f>
        <v>0</v>
      </c>
      <c r="R2569">
        <f>IFERROR(INDEX(REDOSLIJED!A:A,MATCH(PlanMasine[[#This Row],[KPL]],REDOSLIJED!B:B,0)),MAX(REDOSLIJED!A:A)+1)</f>
        <v>45</v>
      </c>
      <c r="S2569" s="9">
        <f>SUM($M$2:M2569)</f>
        <v>10.763194444444538</v>
      </c>
      <c r="T2569" s="3">
        <f>PlanMasine[[#This Row],[Datum SAS]]-1</f>
        <v>45841</v>
      </c>
      <c r="U2569">
        <f>WEEKDAY(PlanMasine[[#This Row],[ZAVRŠETAK MAŠINSKE]],2)</f>
        <v>4</v>
      </c>
      <c r="V2569" s="3">
        <f>IF(WEEKDAY(PlanMasine[[#This Row],[Datum SAS]]-1,2)=7,PlanMasine[[#This Row],[Datum SAS]]-3,PlanMasine[[#This Row],[Datum SAS]]-1)</f>
        <v>45841</v>
      </c>
      <c r="W2569">
        <f>WEEKNUM(PlanMasine[[#This Row],[Column2]],1)</f>
        <v>27</v>
      </c>
    </row>
    <row r="2570" spans="1:23" x14ac:dyDescent="0.25">
      <c r="A2570">
        <v>1030342</v>
      </c>
      <c r="B2570">
        <v>1</v>
      </c>
      <c r="C2570">
        <v>1030315</v>
      </c>
      <c r="D2570" t="s">
        <v>2235</v>
      </c>
      <c r="E2570">
        <v>5</v>
      </c>
      <c r="F2570">
        <v>1</v>
      </c>
      <c r="G2570">
        <v>0</v>
      </c>
      <c r="H2570">
        <v>0</v>
      </c>
      <c r="I2570" t="s">
        <v>5</v>
      </c>
      <c r="J2570" t="s">
        <v>570</v>
      </c>
      <c r="K2570" t="s">
        <v>1836</v>
      </c>
      <c r="L2570" s="3">
        <v>45861</v>
      </c>
      <c r="M25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70" s="3">
        <v>45842</v>
      </c>
      <c r="O2570" s="5">
        <f>IFERROR((PlanMasine[[#This Row],[Norma]]/PlanMasine[[#This Row],[Q]])*(PlanMasine[[#This Row],[Q]]/SUMIF(C:C,PlanMasine[[#This Row],[RN]],B:B)*PlanMasine[[#This Row],[KPLQ]]),0)</f>
        <v>5</v>
      </c>
      <c r="P2570">
        <v>156890</v>
      </c>
      <c r="Q2570">
        <f>COUNTIF(PROMJENA!A:A,PlanMasine[[#This Row],[KPL]]&amp;"-"&amp;PlanMasine[[#This Row],[RN]])</f>
        <v>0</v>
      </c>
      <c r="R2570">
        <f>IFERROR(INDEX(REDOSLIJED!A:A,MATCH(PlanMasine[[#This Row],[KPL]],REDOSLIJED!B:B,0)),MAX(REDOSLIJED!A:A)+1)</f>
        <v>45</v>
      </c>
      <c r="S2570" s="9">
        <f>SUM($M$2:M2570)</f>
        <v>10.76666666666676</v>
      </c>
      <c r="T2570" s="3">
        <f>PlanMasine[[#This Row],[Datum SAS]]-1</f>
        <v>45841</v>
      </c>
      <c r="U2570">
        <f>WEEKDAY(PlanMasine[[#This Row],[ZAVRŠETAK MAŠINSKE]],2)</f>
        <v>4</v>
      </c>
      <c r="V2570" s="3">
        <f>IF(WEEKDAY(PlanMasine[[#This Row],[Datum SAS]]-1,2)=7,PlanMasine[[#This Row],[Datum SAS]]-3,PlanMasine[[#This Row],[Datum SAS]]-1)</f>
        <v>45841</v>
      </c>
      <c r="W2570">
        <f>WEEKNUM(PlanMasine[[#This Row],[Column2]],1)</f>
        <v>27</v>
      </c>
    </row>
    <row r="2571" spans="1:23" x14ac:dyDescent="0.25">
      <c r="A2571">
        <v>1030342</v>
      </c>
      <c r="B2571">
        <v>1</v>
      </c>
      <c r="C2571">
        <v>1030313</v>
      </c>
      <c r="D2571" t="s">
        <v>2237</v>
      </c>
      <c r="E2571">
        <v>5</v>
      </c>
      <c r="F2571">
        <v>1</v>
      </c>
      <c r="G2571">
        <v>0</v>
      </c>
      <c r="H2571">
        <v>0</v>
      </c>
      <c r="I2571" t="s">
        <v>5</v>
      </c>
      <c r="J2571" t="s">
        <v>570</v>
      </c>
      <c r="K2571" t="s">
        <v>1836</v>
      </c>
      <c r="L2571" s="3">
        <v>45861</v>
      </c>
      <c r="M25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71" s="3">
        <v>45842</v>
      </c>
      <c r="O2571" s="5">
        <f>IFERROR((PlanMasine[[#This Row],[Norma]]/PlanMasine[[#This Row],[Q]])*(PlanMasine[[#This Row],[Q]]/SUMIF(C:C,PlanMasine[[#This Row],[RN]],B:B)*PlanMasine[[#This Row],[KPLQ]]),0)</f>
        <v>5</v>
      </c>
      <c r="P2571">
        <v>156888</v>
      </c>
      <c r="Q2571">
        <f>COUNTIF(PROMJENA!A:A,PlanMasine[[#This Row],[KPL]]&amp;"-"&amp;PlanMasine[[#This Row],[RN]])</f>
        <v>0</v>
      </c>
      <c r="R2571">
        <f>IFERROR(INDEX(REDOSLIJED!A:A,MATCH(PlanMasine[[#This Row],[KPL]],REDOSLIJED!B:B,0)),MAX(REDOSLIJED!A:A)+1)</f>
        <v>45</v>
      </c>
      <c r="S2571" s="9">
        <f>SUM($M$2:M2571)</f>
        <v>10.770138888888981</v>
      </c>
      <c r="T2571" s="3">
        <f>PlanMasine[[#This Row],[Datum SAS]]-1</f>
        <v>45841</v>
      </c>
      <c r="U2571">
        <f>WEEKDAY(PlanMasine[[#This Row],[ZAVRŠETAK MAŠINSKE]],2)</f>
        <v>4</v>
      </c>
      <c r="V2571" s="3">
        <f>IF(WEEKDAY(PlanMasine[[#This Row],[Datum SAS]]-1,2)=7,PlanMasine[[#This Row],[Datum SAS]]-3,PlanMasine[[#This Row],[Datum SAS]]-1)</f>
        <v>45841</v>
      </c>
      <c r="W2571">
        <f>WEEKNUM(PlanMasine[[#This Row],[Column2]],1)</f>
        <v>27</v>
      </c>
    </row>
    <row r="2572" spans="1:23" x14ac:dyDescent="0.25">
      <c r="A2572">
        <v>1030342</v>
      </c>
      <c r="B2572">
        <v>1</v>
      </c>
      <c r="C2572">
        <v>1030314</v>
      </c>
      <c r="D2572" t="s">
        <v>2234</v>
      </c>
      <c r="E2572">
        <v>5</v>
      </c>
      <c r="F2572">
        <v>1</v>
      </c>
      <c r="G2572">
        <v>0</v>
      </c>
      <c r="H2572">
        <v>0</v>
      </c>
      <c r="I2572" t="s">
        <v>5</v>
      </c>
      <c r="J2572" t="s">
        <v>570</v>
      </c>
      <c r="K2572" t="s">
        <v>1836</v>
      </c>
      <c r="L2572" s="3">
        <v>45861</v>
      </c>
      <c r="M25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72" s="3">
        <v>45842</v>
      </c>
      <c r="O2572" s="5">
        <f>IFERROR((PlanMasine[[#This Row],[Norma]]/PlanMasine[[#This Row],[Q]])*(PlanMasine[[#This Row],[Q]]/SUMIF(C:C,PlanMasine[[#This Row],[RN]],B:B)*PlanMasine[[#This Row],[KPLQ]]),0)</f>
        <v>5</v>
      </c>
      <c r="P2572">
        <v>156889</v>
      </c>
      <c r="Q2572">
        <f>COUNTIF(PROMJENA!A:A,PlanMasine[[#This Row],[KPL]]&amp;"-"&amp;PlanMasine[[#This Row],[RN]])</f>
        <v>0</v>
      </c>
      <c r="R2572">
        <f>IFERROR(INDEX(REDOSLIJED!A:A,MATCH(PlanMasine[[#This Row],[KPL]],REDOSLIJED!B:B,0)),MAX(REDOSLIJED!A:A)+1)</f>
        <v>45</v>
      </c>
      <c r="S2572" s="9">
        <f>SUM($M$2:M2572)</f>
        <v>10.773611111111203</v>
      </c>
      <c r="T2572" s="3">
        <f>PlanMasine[[#This Row],[Datum SAS]]-1</f>
        <v>45841</v>
      </c>
      <c r="U2572">
        <f>WEEKDAY(PlanMasine[[#This Row],[ZAVRŠETAK MAŠINSKE]],2)</f>
        <v>4</v>
      </c>
      <c r="V2572" s="3">
        <f>IF(WEEKDAY(PlanMasine[[#This Row],[Datum SAS]]-1,2)=7,PlanMasine[[#This Row],[Datum SAS]]-3,PlanMasine[[#This Row],[Datum SAS]]-1)</f>
        <v>45841</v>
      </c>
      <c r="W2572">
        <f>WEEKNUM(PlanMasine[[#This Row],[Column2]],1)</f>
        <v>27</v>
      </c>
    </row>
    <row r="2573" spans="1:23" x14ac:dyDescent="0.25">
      <c r="A2573">
        <v>1030342</v>
      </c>
      <c r="B2573">
        <v>1</v>
      </c>
      <c r="C2573">
        <v>1030311</v>
      </c>
      <c r="D2573" t="s">
        <v>2236</v>
      </c>
      <c r="E2573">
        <v>5</v>
      </c>
      <c r="F2573">
        <v>1</v>
      </c>
      <c r="G2573">
        <v>0</v>
      </c>
      <c r="H2573">
        <v>0</v>
      </c>
      <c r="I2573" t="s">
        <v>5</v>
      </c>
      <c r="J2573" t="s">
        <v>570</v>
      </c>
      <c r="K2573" t="s">
        <v>1836</v>
      </c>
      <c r="L2573" s="3">
        <v>45861</v>
      </c>
      <c r="M25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73" s="3">
        <v>45842</v>
      </c>
      <c r="O2573" s="5">
        <f>IFERROR((PlanMasine[[#This Row],[Norma]]/PlanMasine[[#This Row],[Q]])*(PlanMasine[[#This Row],[Q]]/SUMIF(C:C,PlanMasine[[#This Row],[RN]],B:B)*PlanMasine[[#This Row],[KPLQ]]),0)</f>
        <v>5</v>
      </c>
      <c r="P2573">
        <v>156886</v>
      </c>
      <c r="Q2573">
        <f>COUNTIF(PROMJENA!A:A,PlanMasine[[#This Row],[KPL]]&amp;"-"&amp;PlanMasine[[#This Row],[RN]])</f>
        <v>0</v>
      </c>
      <c r="R2573">
        <f>IFERROR(INDEX(REDOSLIJED!A:A,MATCH(PlanMasine[[#This Row],[KPL]],REDOSLIJED!B:B,0)),MAX(REDOSLIJED!A:A)+1)</f>
        <v>45</v>
      </c>
      <c r="S2573" s="9">
        <f>SUM($M$2:M2573)</f>
        <v>10.777083333333424</v>
      </c>
      <c r="T2573" s="3">
        <f>PlanMasine[[#This Row],[Datum SAS]]-1</f>
        <v>45841</v>
      </c>
      <c r="U2573">
        <f>WEEKDAY(PlanMasine[[#This Row],[ZAVRŠETAK MAŠINSKE]],2)</f>
        <v>4</v>
      </c>
      <c r="V2573" s="3">
        <f>IF(WEEKDAY(PlanMasine[[#This Row],[Datum SAS]]-1,2)=7,PlanMasine[[#This Row],[Datum SAS]]-3,PlanMasine[[#This Row],[Datum SAS]]-1)</f>
        <v>45841</v>
      </c>
      <c r="W2573">
        <f>WEEKNUM(PlanMasine[[#This Row],[Column2]],1)</f>
        <v>27</v>
      </c>
    </row>
    <row r="2574" spans="1:23" x14ac:dyDescent="0.25">
      <c r="A2574">
        <v>1030342</v>
      </c>
      <c r="B2574">
        <v>1</v>
      </c>
      <c r="C2574">
        <v>1030312</v>
      </c>
      <c r="D2574" t="s">
        <v>2233</v>
      </c>
      <c r="E2574">
        <v>10</v>
      </c>
      <c r="F2574">
        <v>1</v>
      </c>
      <c r="G2574">
        <v>0</v>
      </c>
      <c r="H2574">
        <v>0</v>
      </c>
      <c r="I2574" t="s">
        <v>5</v>
      </c>
      <c r="J2574" t="s">
        <v>570</v>
      </c>
      <c r="K2574" t="s">
        <v>1836</v>
      </c>
      <c r="L2574" s="3">
        <v>45861</v>
      </c>
      <c r="M25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74" s="3">
        <v>45842</v>
      </c>
      <c r="O2574" s="5">
        <f>IFERROR((PlanMasine[[#This Row],[Norma]]/PlanMasine[[#This Row],[Q]])*(PlanMasine[[#This Row],[Q]]/SUMIF(C:C,PlanMasine[[#This Row],[RN]],B:B)*PlanMasine[[#This Row],[KPLQ]]),0)</f>
        <v>10</v>
      </c>
      <c r="P2574">
        <v>156887</v>
      </c>
      <c r="Q2574">
        <f>COUNTIF(PROMJENA!A:A,PlanMasine[[#This Row],[KPL]]&amp;"-"&amp;PlanMasine[[#This Row],[RN]])</f>
        <v>0</v>
      </c>
      <c r="R2574">
        <f>IFERROR(INDEX(REDOSLIJED!A:A,MATCH(PlanMasine[[#This Row],[KPL]],REDOSLIJED!B:B,0)),MAX(REDOSLIJED!A:A)+1)</f>
        <v>45</v>
      </c>
      <c r="S2574" s="9">
        <f>SUM($M$2:M2574)</f>
        <v>10.784027777777869</v>
      </c>
      <c r="T2574" s="3">
        <f>PlanMasine[[#This Row],[Datum SAS]]-1</f>
        <v>45841</v>
      </c>
      <c r="U2574">
        <f>WEEKDAY(PlanMasine[[#This Row],[ZAVRŠETAK MAŠINSKE]],2)</f>
        <v>4</v>
      </c>
      <c r="V2574" s="3">
        <f>IF(WEEKDAY(PlanMasine[[#This Row],[Datum SAS]]-1,2)=7,PlanMasine[[#This Row],[Datum SAS]]-3,PlanMasine[[#This Row],[Datum SAS]]-1)</f>
        <v>45841</v>
      </c>
      <c r="W2574">
        <f>WEEKNUM(PlanMasine[[#This Row],[Column2]],1)</f>
        <v>27</v>
      </c>
    </row>
    <row r="2575" spans="1:23" x14ac:dyDescent="0.25">
      <c r="A2575">
        <v>1031112</v>
      </c>
      <c r="B2575">
        <v>20</v>
      </c>
      <c r="C2575">
        <v>1031114</v>
      </c>
      <c r="D2575" t="s">
        <v>2005</v>
      </c>
      <c r="E2575">
        <v>40</v>
      </c>
      <c r="F2575">
        <v>20</v>
      </c>
      <c r="G2575">
        <v>0</v>
      </c>
      <c r="H2575">
        <v>0</v>
      </c>
      <c r="I2575" t="s">
        <v>5</v>
      </c>
      <c r="J2575" t="s">
        <v>570</v>
      </c>
      <c r="K2575" t="s">
        <v>2357</v>
      </c>
      <c r="L2575" s="3">
        <v>45853</v>
      </c>
      <c r="M25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575" s="3">
        <v>45842</v>
      </c>
      <c r="O2575" s="5">
        <f>IFERROR((PlanMasine[[#This Row],[Norma]]/PlanMasine[[#This Row],[Q]])*(PlanMasine[[#This Row],[Q]]/SUMIF(C:C,PlanMasine[[#This Row],[RN]],B:B)*PlanMasine[[#This Row],[KPLQ]]),0)</f>
        <v>40</v>
      </c>
      <c r="P2575">
        <v>194687</v>
      </c>
      <c r="Q2575">
        <f>COUNTIF(PROMJENA!A:A,PlanMasine[[#This Row],[KPL]]&amp;"-"&amp;PlanMasine[[#This Row],[RN]])</f>
        <v>0</v>
      </c>
      <c r="R2575">
        <f>IFERROR(INDEX(REDOSLIJED!A:A,MATCH(PlanMasine[[#This Row],[KPL]],REDOSLIJED!B:B,0)),MAX(REDOSLIJED!A:A)+1)</f>
        <v>45</v>
      </c>
      <c r="S2575" s="9">
        <f>SUM($M$2:M2575)</f>
        <v>10.811805555555647</v>
      </c>
      <c r="T2575" s="3">
        <f>PlanMasine[[#This Row],[Datum SAS]]-1</f>
        <v>45841</v>
      </c>
      <c r="U2575">
        <f>WEEKDAY(PlanMasine[[#This Row],[ZAVRŠETAK MAŠINSKE]],2)</f>
        <v>4</v>
      </c>
      <c r="V2575" s="3">
        <f>IF(WEEKDAY(PlanMasine[[#This Row],[Datum SAS]]-1,2)=7,PlanMasine[[#This Row],[Datum SAS]]-3,PlanMasine[[#This Row],[Datum SAS]]-1)</f>
        <v>45841</v>
      </c>
      <c r="W2575">
        <f>WEEKNUM(PlanMasine[[#This Row],[Column2]],1)</f>
        <v>27</v>
      </c>
    </row>
    <row r="2576" spans="1:23" x14ac:dyDescent="0.25">
      <c r="A2576">
        <v>1031112</v>
      </c>
      <c r="B2576">
        <v>20</v>
      </c>
      <c r="C2576">
        <v>1031118</v>
      </c>
      <c r="D2576" t="s">
        <v>2006</v>
      </c>
      <c r="E2576">
        <v>100</v>
      </c>
      <c r="F2576">
        <v>20</v>
      </c>
      <c r="G2576">
        <v>0</v>
      </c>
      <c r="H2576">
        <v>0</v>
      </c>
      <c r="I2576" t="s">
        <v>5</v>
      </c>
      <c r="J2576" t="s">
        <v>570</v>
      </c>
      <c r="K2576" t="s">
        <v>2357</v>
      </c>
      <c r="L2576" s="3">
        <v>45853</v>
      </c>
      <c r="M25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2576" s="3">
        <v>45842</v>
      </c>
      <c r="O2576" s="5">
        <f>IFERROR((PlanMasine[[#This Row],[Norma]]/PlanMasine[[#This Row],[Q]])*(PlanMasine[[#This Row],[Q]]/SUMIF(C:C,PlanMasine[[#This Row],[RN]],B:B)*PlanMasine[[#This Row],[KPLQ]]),0)</f>
        <v>100</v>
      </c>
      <c r="P2576">
        <v>194691</v>
      </c>
      <c r="Q2576">
        <f>COUNTIF(PROMJENA!A:A,PlanMasine[[#This Row],[KPL]]&amp;"-"&amp;PlanMasine[[#This Row],[RN]])</f>
        <v>0</v>
      </c>
      <c r="R2576">
        <f>IFERROR(INDEX(REDOSLIJED!A:A,MATCH(PlanMasine[[#This Row],[KPL]],REDOSLIJED!B:B,0)),MAX(REDOSLIJED!A:A)+1)</f>
        <v>45</v>
      </c>
      <c r="S2576" s="9">
        <f>SUM($M$2:M2576)</f>
        <v>10.881250000000092</v>
      </c>
      <c r="T2576" s="3">
        <f>PlanMasine[[#This Row],[Datum SAS]]-1</f>
        <v>45841</v>
      </c>
      <c r="U2576">
        <f>WEEKDAY(PlanMasine[[#This Row],[ZAVRŠETAK MAŠINSKE]],2)</f>
        <v>4</v>
      </c>
      <c r="V2576" s="3">
        <f>IF(WEEKDAY(PlanMasine[[#This Row],[Datum SAS]]-1,2)=7,PlanMasine[[#This Row],[Datum SAS]]-3,PlanMasine[[#This Row],[Datum SAS]]-1)</f>
        <v>45841</v>
      </c>
      <c r="W2576">
        <f>WEEKNUM(PlanMasine[[#This Row],[Column2]],1)</f>
        <v>27</v>
      </c>
    </row>
    <row r="2577" spans="1:23" x14ac:dyDescent="0.25">
      <c r="A2577">
        <v>1031112</v>
      </c>
      <c r="B2577">
        <v>20</v>
      </c>
      <c r="C2577">
        <v>1031123</v>
      </c>
      <c r="D2577" t="s">
        <v>2007</v>
      </c>
      <c r="E2577">
        <v>40</v>
      </c>
      <c r="F2577">
        <v>20</v>
      </c>
      <c r="G2577">
        <v>0</v>
      </c>
      <c r="H2577">
        <v>0</v>
      </c>
      <c r="I2577" t="s">
        <v>5</v>
      </c>
      <c r="J2577" t="s">
        <v>570</v>
      </c>
      <c r="K2577" t="s">
        <v>2357</v>
      </c>
      <c r="L2577" s="3">
        <v>45853</v>
      </c>
      <c r="M25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577" s="3">
        <v>45842</v>
      </c>
      <c r="O2577" s="5">
        <f>IFERROR((PlanMasine[[#This Row],[Norma]]/PlanMasine[[#This Row],[Q]])*(PlanMasine[[#This Row],[Q]]/SUMIF(C:C,PlanMasine[[#This Row],[RN]],B:B)*PlanMasine[[#This Row],[KPLQ]]),0)</f>
        <v>40</v>
      </c>
      <c r="P2577">
        <v>194698</v>
      </c>
      <c r="Q2577">
        <f>COUNTIF(PROMJENA!A:A,PlanMasine[[#This Row],[KPL]]&amp;"-"&amp;PlanMasine[[#This Row],[RN]])</f>
        <v>0</v>
      </c>
      <c r="R2577">
        <f>IFERROR(INDEX(REDOSLIJED!A:A,MATCH(PlanMasine[[#This Row],[KPL]],REDOSLIJED!B:B,0)),MAX(REDOSLIJED!A:A)+1)</f>
        <v>45</v>
      </c>
      <c r="S2577" s="9">
        <f>SUM($M$2:M2577)</f>
        <v>10.909027777777871</v>
      </c>
      <c r="T2577" s="3">
        <f>PlanMasine[[#This Row],[Datum SAS]]-1</f>
        <v>45841</v>
      </c>
      <c r="U2577">
        <f>WEEKDAY(PlanMasine[[#This Row],[ZAVRŠETAK MAŠINSKE]],2)</f>
        <v>4</v>
      </c>
      <c r="V2577" s="3">
        <f>IF(WEEKDAY(PlanMasine[[#This Row],[Datum SAS]]-1,2)=7,PlanMasine[[#This Row],[Datum SAS]]-3,PlanMasine[[#This Row],[Datum SAS]]-1)</f>
        <v>45841</v>
      </c>
      <c r="W2577">
        <f>WEEKNUM(PlanMasine[[#This Row],[Column2]],1)</f>
        <v>27</v>
      </c>
    </row>
    <row r="2578" spans="1:23" x14ac:dyDescent="0.25">
      <c r="A2578">
        <v>1034678</v>
      </c>
      <c r="B2578">
        <v>16</v>
      </c>
      <c r="C2578">
        <v>1034684</v>
      </c>
      <c r="D2578" t="s">
        <v>2538</v>
      </c>
      <c r="E2578">
        <v>80</v>
      </c>
      <c r="F2578">
        <v>16</v>
      </c>
      <c r="G2578">
        <v>0</v>
      </c>
      <c r="H2578">
        <v>0</v>
      </c>
      <c r="I2578" t="s">
        <v>5</v>
      </c>
      <c r="J2578" t="s">
        <v>570</v>
      </c>
      <c r="K2578" t="s">
        <v>2539</v>
      </c>
      <c r="L2578" s="3">
        <v>45867</v>
      </c>
      <c r="M25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2578" s="3">
        <v>45842</v>
      </c>
      <c r="O2578" s="5">
        <f>IFERROR((PlanMasine[[#This Row],[Norma]]/PlanMasine[[#This Row],[Q]])*(PlanMasine[[#This Row],[Q]]/SUMIF(C:C,PlanMasine[[#This Row],[RN]],B:B)*PlanMasine[[#This Row],[KPLQ]]),0)</f>
        <v>80</v>
      </c>
      <c r="P2578">
        <v>151949</v>
      </c>
      <c r="Q2578">
        <f>COUNTIF(PROMJENA!A:A,PlanMasine[[#This Row],[KPL]]&amp;"-"&amp;PlanMasine[[#This Row],[RN]])</f>
        <v>0</v>
      </c>
      <c r="R2578">
        <f>IFERROR(INDEX(REDOSLIJED!A:A,MATCH(PlanMasine[[#This Row],[KPL]],REDOSLIJED!B:B,0)),MAX(REDOSLIJED!A:A)+1)</f>
        <v>45</v>
      </c>
      <c r="S2578" s="9">
        <f>SUM($M$2:M2578)</f>
        <v>10.964583333333426</v>
      </c>
      <c r="T2578" s="3">
        <f>PlanMasine[[#This Row],[Datum SAS]]-1</f>
        <v>45841</v>
      </c>
      <c r="U2578">
        <f>WEEKDAY(PlanMasine[[#This Row],[ZAVRŠETAK MAŠINSKE]],2)</f>
        <v>4</v>
      </c>
      <c r="V2578" s="3">
        <f>IF(WEEKDAY(PlanMasine[[#This Row],[Datum SAS]]-1,2)=7,PlanMasine[[#This Row],[Datum SAS]]-3,PlanMasine[[#This Row],[Datum SAS]]-1)</f>
        <v>45841</v>
      </c>
      <c r="W2578">
        <f>WEEKNUM(PlanMasine[[#This Row],[Column2]],1)</f>
        <v>27</v>
      </c>
    </row>
    <row r="2579" spans="1:23" x14ac:dyDescent="0.25">
      <c r="A2579">
        <v>1034678</v>
      </c>
      <c r="B2579">
        <v>16</v>
      </c>
      <c r="C2579">
        <v>1034681</v>
      </c>
      <c r="D2579" t="s">
        <v>2540</v>
      </c>
      <c r="E2579">
        <v>80</v>
      </c>
      <c r="F2579">
        <v>16</v>
      </c>
      <c r="G2579">
        <v>0</v>
      </c>
      <c r="H2579">
        <v>0</v>
      </c>
      <c r="I2579" t="s">
        <v>5</v>
      </c>
      <c r="J2579" t="s">
        <v>570</v>
      </c>
      <c r="K2579" t="s">
        <v>2539</v>
      </c>
      <c r="L2579" s="3">
        <v>45867</v>
      </c>
      <c r="M25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2579" s="3">
        <v>45842</v>
      </c>
      <c r="O2579" s="5">
        <f>IFERROR((PlanMasine[[#This Row],[Norma]]/PlanMasine[[#This Row],[Q]])*(PlanMasine[[#This Row],[Q]]/SUMIF(C:C,PlanMasine[[#This Row],[RN]],B:B)*PlanMasine[[#This Row],[KPLQ]]),0)</f>
        <v>80</v>
      </c>
      <c r="P2579">
        <v>151946</v>
      </c>
      <c r="Q2579">
        <f>COUNTIF(PROMJENA!A:A,PlanMasine[[#This Row],[KPL]]&amp;"-"&amp;PlanMasine[[#This Row],[RN]])</f>
        <v>0</v>
      </c>
      <c r="R2579">
        <f>IFERROR(INDEX(REDOSLIJED!A:A,MATCH(PlanMasine[[#This Row],[KPL]],REDOSLIJED!B:B,0)),MAX(REDOSLIJED!A:A)+1)</f>
        <v>45</v>
      </c>
      <c r="S2579" s="9">
        <f>SUM($M$2:M2579)</f>
        <v>11.020138888888981</v>
      </c>
      <c r="T2579" s="3">
        <f>PlanMasine[[#This Row],[Datum SAS]]-1</f>
        <v>45841</v>
      </c>
      <c r="U2579">
        <f>WEEKDAY(PlanMasine[[#This Row],[ZAVRŠETAK MAŠINSKE]],2)</f>
        <v>4</v>
      </c>
      <c r="V2579" s="3">
        <f>IF(WEEKDAY(PlanMasine[[#This Row],[Datum SAS]]-1,2)=7,PlanMasine[[#This Row],[Datum SAS]]-3,PlanMasine[[#This Row],[Datum SAS]]-1)</f>
        <v>45841</v>
      </c>
      <c r="W2579">
        <f>WEEKNUM(PlanMasine[[#This Row],[Column2]],1)</f>
        <v>27</v>
      </c>
    </row>
    <row r="2580" spans="1:23" x14ac:dyDescent="0.25">
      <c r="A2580">
        <v>1034678</v>
      </c>
      <c r="B2580">
        <v>16</v>
      </c>
      <c r="C2580">
        <v>1034680</v>
      </c>
      <c r="D2580" t="s">
        <v>1453</v>
      </c>
      <c r="E2580">
        <v>320</v>
      </c>
      <c r="F2580">
        <v>16</v>
      </c>
      <c r="G2580">
        <v>0</v>
      </c>
      <c r="H2580">
        <v>0</v>
      </c>
      <c r="I2580" t="s">
        <v>5</v>
      </c>
      <c r="J2580" t="s">
        <v>570</v>
      </c>
      <c r="K2580" t="s">
        <v>2539</v>
      </c>
      <c r="L2580" s="3">
        <v>45867</v>
      </c>
      <c r="M25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0.22222222222222221</v>
      </c>
      <c r="N2580" s="3">
        <v>45842</v>
      </c>
      <c r="O2580" s="5">
        <f>IFERROR((PlanMasine[[#This Row],[Norma]]/PlanMasine[[#This Row],[Q]])*(PlanMasine[[#This Row],[Q]]/SUMIF(C:C,PlanMasine[[#This Row],[RN]],B:B)*PlanMasine[[#This Row],[KPLQ]]),0)</f>
        <v>320</v>
      </c>
      <c r="P2580">
        <v>151945</v>
      </c>
      <c r="Q2580">
        <f>COUNTIF(PROMJENA!A:A,PlanMasine[[#This Row],[KPL]]&amp;"-"&amp;PlanMasine[[#This Row],[RN]])</f>
        <v>0</v>
      </c>
      <c r="R2580">
        <f>IFERROR(INDEX(REDOSLIJED!A:A,MATCH(PlanMasine[[#This Row],[KPL]],REDOSLIJED!B:B,0)),MAX(REDOSLIJED!A:A)+1)</f>
        <v>45</v>
      </c>
      <c r="S2580" s="9">
        <f>SUM($M$2:M2580)</f>
        <v>11.242361111111203</v>
      </c>
      <c r="T2580" s="3">
        <f>PlanMasine[[#This Row],[Datum SAS]]-1</f>
        <v>45841</v>
      </c>
      <c r="U2580">
        <f>WEEKDAY(PlanMasine[[#This Row],[ZAVRŠETAK MAŠINSKE]],2)</f>
        <v>4</v>
      </c>
      <c r="V2580" s="3">
        <f>IF(WEEKDAY(PlanMasine[[#This Row],[Datum SAS]]-1,2)=7,PlanMasine[[#This Row],[Datum SAS]]-3,PlanMasine[[#This Row],[Datum SAS]]-1)</f>
        <v>45841</v>
      </c>
      <c r="W2580">
        <f>WEEKNUM(PlanMasine[[#This Row],[Column2]],1)</f>
        <v>27</v>
      </c>
    </row>
    <row r="2581" spans="1:23" x14ac:dyDescent="0.25">
      <c r="A2581">
        <v>998927</v>
      </c>
      <c r="B2581">
        <v>1</v>
      </c>
      <c r="C2581">
        <v>998944</v>
      </c>
      <c r="D2581" t="s">
        <v>1600</v>
      </c>
      <c r="E2581">
        <v>36</v>
      </c>
      <c r="F2581">
        <v>12</v>
      </c>
      <c r="G2581">
        <v>0</v>
      </c>
      <c r="H2581">
        <v>0</v>
      </c>
      <c r="I2581" t="s">
        <v>5</v>
      </c>
      <c r="J2581" t="s">
        <v>570</v>
      </c>
      <c r="K2581" t="s">
        <v>1756</v>
      </c>
      <c r="L2581" s="3">
        <v>45870</v>
      </c>
      <c r="M25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81" s="3">
        <v>45845</v>
      </c>
      <c r="O2581" s="5">
        <f>IFERROR((PlanMasine[[#This Row],[Norma]]/PlanMasine[[#This Row],[Q]])*(PlanMasine[[#This Row],[Q]]/SUMIF(C:C,PlanMasine[[#This Row],[RN]],B:B)*PlanMasine[[#This Row],[KPLQ]]),0)</f>
        <v>3</v>
      </c>
      <c r="P2581">
        <v>215459</v>
      </c>
      <c r="Q2581">
        <f>COUNTIF(PROMJENA!A:A,PlanMasine[[#This Row],[KPL]]&amp;"-"&amp;PlanMasine[[#This Row],[RN]])</f>
        <v>0</v>
      </c>
      <c r="R2581">
        <f>IFERROR(INDEX(REDOSLIJED!A:A,MATCH(PlanMasine[[#This Row],[KPL]],REDOSLIJED!B:B,0)),MAX(REDOSLIJED!A:A)+1)</f>
        <v>45</v>
      </c>
      <c r="S2581" s="9">
        <f>SUM($M$2:M2581)</f>
        <v>11.244444444444536</v>
      </c>
      <c r="T2581" s="3">
        <f>PlanMasine[[#This Row],[Datum SAS]]-1</f>
        <v>45844</v>
      </c>
      <c r="U2581">
        <f>WEEKDAY(PlanMasine[[#This Row],[ZAVRŠETAK MAŠINSKE]],2)</f>
        <v>7</v>
      </c>
      <c r="V2581" s="3">
        <f>IF(WEEKDAY(PlanMasine[[#This Row],[Datum SAS]]-1,2)=7,PlanMasine[[#This Row],[Datum SAS]]-3,PlanMasine[[#This Row],[Datum SAS]]-1)</f>
        <v>45842</v>
      </c>
      <c r="W2581">
        <f>WEEKNUM(PlanMasine[[#This Row],[Column2]],1)</f>
        <v>27</v>
      </c>
    </row>
    <row r="2582" spans="1:23" x14ac:dyDescent="0.25">
      <c r="A2582">
        <v>998927</v>
      </c>
      <c r="B2582">
        <v>1</v>
      </c>
      <c r="C2582">
        <v>998955</v>
      </c>
      <c r="D2582" t="s">
        <v>2191</v>
      </c>
      <c r="E2582">
        <v>48</v>
      </c>
      <c r="F2582">
        <v>12</v>
      </c>
      <c r="G2582">
        <v>0</v>
      </c>
      <c r="H2582">
        <v>0</v>
      </c>
      <c r="I2582" t="s">
        <v>5</v>
      </c>
      <c r="J2582" t="s">
        <v>570</v>
      </c>
      <c r="K2582" t="s">
        <v>1756</v>
      </c>
      <c r="L2582" s="3">
        <v>45870</v>
      </c>
      <c r="M25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82" s="3">
        <v>45845</v>
      </c>
      <c r="O2582" s="5">
        <f>IFERROR((PlanMasine[[#This Row],[Norma]]/PlanMasine[[#This Row],[Q]])*(PlanMasine[[#This Row],[Q]]/SUMIF(C:C,PlanMasine[[#This Row],[RN]],B:B)*PlanMasine[[#This Row],[KPLQ]]),0)</f>
        <v>4</v>
      </c>
      <c r="P2582">
        <v>215470</v>
      </c>
      <c r="Q2582">
        <f>COUNTIF(PROMJENA!A:A,PlanMasine[[#This Row],[KPL]]&amp;"-"&amp;PlanMasine[[#This Row],[RN]])</f>
        <v>0</v>
      </c>
      <c r="R2582">
        <f>IFERROR(INDEX(REDOSLIJED!A:A,MATCH(PlanMasine[[#This Row],[KPL]],REDOSLIJED!B:B,0)),MAX(REDOSLIJED!A:A)+1)</f>
        <v>45</v>
      </c>
      <c r="S2582" s="9">
        <f>SUM($M$2:M2582)</f>
        <v>11.247222222222314</v>
      </c>
      <c r="T2582" s="3">
        <f>PlanMasine[[#This Row],[Datum SAS]]-1</f>
        <v>45844</v>
      </c>
      <c r="U2582">
        <f>WEEKDAY(PlanMasine[[#This Row],[ZAVRŠETAK MAŠINSKE]],2)</f>
        <v>7</v>
      </c>
      <c r="V2582" s="3">
        <f>IF(WEEKDAY(PlanMasine[[#This Row],[Datum SAS]]-1,2)=7,PlanMasine[[#This Row],[Datum SAS]]-3,PlanMasine[[#This Row],[Datum SAS]]-1)</f>
        <v>45842</v>
      </c>
      <c r="W2582">
        <f>WEEKNUM(PlanMasine[[#This Row],[Column2]],1)</f>
        <v>27</v>
      </c>
    </row>
    <row r="2583" spans="1:23" x14ac:dyDescent="0.25">
      <c r="A2583">
        <v>998927</v>
      </c>
      <c r="B2583">
        <v>1</v>
      </c>
      <c r="C2583">
        <v>998949</v>
      </c>
      <c r="D2583" t="s">
        <v>2192</v>
      </c>
      <c r="E2583">
        <v>60</v>
      </c>
      <c r="F2583">
        <v>12</v>
      </c>
      <c r="G2583">
        <v>0</v>
      </c>
      <c r="H2583">
        <v>0</v>
      </c>
      <c r="I2583" t="s">
        <v>5</v>
      </c>
      <c r="J2583" t="s">
        <v>570</v>
      </c>
      <c r="K2583" t="s">
        <v>1756</v>
      </c>
      <c r="L2583" s="3">
        <v>45870</v>
      </c>
      <c r="M25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83" s="3">
        <v>45845</v>
      </c>
      <c r="O2583" s="5">
        <f>IFERROR((PlanMasine[[#This Row],[Norma]]/PlanMasine[[#This Row],[Q]])*(PlanMasine[[#This Row],[Q]]/SUMIF(C:C,PlanMasine[[#This Row],[RN]],B:B)*PlanMasine[[#This Row],[KPLQ]]),0)</f>
        <v>5</v>
      </c>
      <c r="P2583">
        <v>215464</v>
      </c>
      <c r="Q2583">
        <f>COUNTIF(PROMJENA!A:A,PlanMasine[[#This Row],[KPL]]&amp;"-"&amp;PlanMasine[[#This Row],[RN]])</f>
        <v>0</v>
      </c>
      <c r="R2583">
        <f>IFERROR(INDEX(REDOSLIJED!A:A,MATCH(PlanMasine[[#This Row],[KPL]],REDOSLIJED!B:B,0)),MAX(REDOSLIJED!A:A)+1)</f>
        <v>45</v>
      </c>
      <c r="S2583" s="9">
        <f>SUM($M$2:M2583)</f>
        <v>11.250694444444536</v>
      </c>
      <c r="T2583" s="3">
        <f>PlanMasine[[#This Row],[Datum SAS]]-1</f>
        <v>45844</v>
      </c>
      <c r="U2583">
        <f>WEEKDAY(PlanMasine[[#This Row],[ZAVRŠETAK MAŠINSKE]],2)</f>
        <v>7</v>
      </c>
      <c r="V2583" s="3">
        <f>IF(WEEKDAY(PlanMasine[[#This Row],[Datum SAS]]-1,2)=7,PlanMasine[[#This Row],[Datum SAS]]-3,PlanMasine[[#This Row],[Datum SAS]]-1)</f>
        <v>45842</v>
      </c>
      <c r="W2583">
        <f>WEEKNUM(PlanMasine[[#This Row],[Column2]],1)</f>
        <v>27</v>
      </c>
    </row>
    <row r="2584" spans="1:23" x14ac:dyDescent="0.25">
      <c r="A2584">
        <v>998927</v>
      </c>
      <c r="B2584">
        <v>1</v>
      </c>
      <c r="C2584">
        <v>998945</v>
      </c>
      <c r="D2584" t="s">
        <v>1609</v>
      </c>
      <c r="E2584">
        <v>96</v>
      </c>
      <c r="F2584">
        <v>12</v>
      </c>
      <c r="G2584">
        <v>0</v>
      </c>
      <c r="H2584">
        <v>0</v>
      </c>
      <c r="I2584" t="s">
        <v>5</v>
      </c>
      <c r="J2584" t="s">
        <v>570</v>
      </c>
      <c r="K2584" t="s">
        <v>1756</v>
      </c>
      <c r="L2584" s="3">
        <v>45870</v>
      </c>
      <c r="M25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84" s="3">
        <v>45845</v>
      </c>
      <c r="O2584" s="5">
        <f>IFERROR((PlanMasine[[#This Row],[Norma]]/PlanMasine[[#This Row],[Q]])*(PlanMasine[[#This Row],[Q]]/SUMIF(C:C,PlanMasine[[#This Row],[RN]],B:B)*PlanMasine[[#This Row],[KPLQ]]),0)</f>
        <v>8</v>
      </c>
      <c r="P2584">
        <v>215460</v>
      </c>
      <c r="Q2584">
        <f>COUNTIF(PROMJENA!A:A,PlanMasine[[#This Row],[KPL]]&amp;"-"&amp;PlanMasine[[#This Row],[RN]])</f>
        <v>0</v>
      </c>
      <c r="R2584">
        <f>IFERROR(INDEX(REDOSLIJED!A:A,MATCH(PlanMasine[[#This Row],[KPL]],REDOSLIJED!B:B,0)),MAX(REDOSLIJED!A:A)+1)</f>
        <v>45</v>
      </c>
      <c r="S2584" s="9">
        <f>SUM($M$2:M2584)</f>
        <v>11.256250000000092</v>
      </c>
      <c r="T2584" s="3">
        <f>PlanMasine[[#This Row],[Datum SAS]]-1</f>
        <v>45844</v>
      </c>
      <c r="U2584">
        <f>WEEKDAY(PlanMasine[[#This Row],[ZAVRŠETAK MAŠINSKE]],2)</f>
        <v>7</v>
      </c>
      <c r="V2584" s="3">
        <f>IF(WEEKDAY(PlanMasine[[#This Row],[Datum SAS]]-1,2)=7,PlanMasine[[#This Row],[Datum SAS]]-3,PlanMasine[[#This Row],[Datum SAS]]-1)</f>
        <v>45842</v>
      </c>
      <c r="W2584">
        <f>WEEKNUM(PlanMasine[[#This Row],[Column2]],1)</f>
        <v>27</v>
      </c>
    </row>
    <row r="2585" spans="1:23" x14ac:dyDescent="0.25">
      <c r="A2585">
        <v>998927</v>
      </c>
      <c r="B2585">
        <v>1</v>
      </c>
      <c r="C2585">
        <v>998946</v>
      </c>
      <c r="D2585" t="s">
        <v>2195</v>
      </c>
      <c r="E2585">
        <v>60</v>
      </c>
      <c r="F2585">
        <v>12</v>
      </c>
      <c r="G2585">
        <v>0</v>
      </c>
      <c r="H2585">
        <v>0</v>
      </c>
      <c r="I2585" t="s">
        <v>5</v>
      </c>
      <c r="J2585" t="s">
        <v>570</v>
      </c>
      <c r="K2585" t="s">
        <v>1756</v>
      </c>
      <c r="L2585" s="3">
        <v>45870</v>
      </c>
      <c r="M25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85" s="3">
        <v>45845</v>
      </c>
      <c r="O2585" s="5">
        <f>IFERROR((PlanMasine[[#This Row],[Norma]]/PlanMasine[[#This Row],[Q]])*(PlanMasine[[#This Row],[Q]]/SUMIF(C:C,PlanMasine[[#This Row],[RN]],B:B)*PlanMasine[[#This Row],[KPLQ]]),0)</f>
        <v>5</v>
      </c>
      <c r="P2585">
        <v>215461</v>
      </c>
      <c r="Q2585">
        <f>COUNTIF(PROMJENA!A:A,PlanMasine[[#This Row],[KPL]]&amp;"-"&amp;PlanMasine[[#This Row],[RN]])</f>
        <v>0</v>
      </c>
      <c r="R2585">
        <f>IFERROR(INDEX(REDOSLIJED!A:A,MATCH(PlanMasine[[#This Row],[KPL]],REDOSLIJED!B:B,0)),MAX(REDOSLIJED!A:A)+1)</f>
        <v>45</v>
      </c>
      <c r="S2585" s="9">
        <f>SUM($M$2:M2585)</f>
        <v>11.259722222222313</v>
      </c>
      <c r="T2585" s="3">
        <f>PlanMasine[[#This Row],[Datum SAS]]-1</f>
        <v>45844</v>
      </c>
      <c r="U2585">
        <f>WEEKDAY(PlanMasine[[#This Row],[ZAVRŠETAK MAŠINSKE]],2)</f>
        <v>7</v>
      </c>
      <c r="V2585" s="3">
        <f>IF(WEEKDAY(PlanMasine[[#This Row],[Datum SAS]]-1,2)=7,PlanMasine[[#This Row],[Datum SAS]]-3,PlanMasine[[#This Row],[Datum SAS]]-1)</f>
        <v>45842</v>
      </c>
      <c r="W2585">
        <f>WEEKNUM(PlanMasine[[#This Row],[Column2]],1)</f>
        <v>27</v>
      </c>
    </row>
    <row r="2586" spans="1:23" x14ac:dyDescent="0.25">
      <c r="A2586">
        <v>998928</v>
      </c>
      <c r="B2586">
        <v>1</v>
      </c>
      <c r="C2586">
        <v>998949</v>
      </c>
      <c r="D2586" t="s">
        <v>2192</v>
      </c>
      <c r="E2586">
        <v>60</v>
      </c>
      <c r="F2586">
        <v>12</v>
      </c>
      <c r="G2586">
        <v>0</v>
      </c>
      <c r="H2586">
        <v>0</v>
      </c>
      <c r="I2586" t="s">
        <v>5</v>
      </c>
      <c r="J2586" t="s">
        <v>570</v>
      </c>
      <c r="K2586" t="s">
        <v>1756</v>
      </c>
      <c r="L2586" s="3">
        <v>45870</v>
      </c>
      <c r="M25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86" s="3">
        <v>45845</v>
      </c>
      <c r="O2586" s="5">
        <f>IFERROR((PlanMasine[[#This Row],[Norma]]/PlanMasine[[#This Row],[Q]])*(PlanMasine[[#This Row],[Q]]/SUMIF(C:C,PlanMasine[[#This Row],[RN]],B:B)*PlanMasine[[#This Row],[KPLQ]]),0)</f>
        <v>5</v>
      </c>
      <c r="P2586">
        <v>215464</v>
      </c>
      <c r="Q2586">
        <f>COUNTIF(PROMJENA!A:A,PlanMasine[[#This Row],[KPL]]&amp;"-"&amp;PlanMasine[[#This Row],[RN]])</f>
        <v>0</v>
      </c>
      <c r="R2586">
        <f>IFERROR(INDEX(REDOSLIJED!A:A,MATCH(PlanMasine[[#This Row],[KPL]],REDOSLIJED!B:B,0)),MAX(REDOSLIJED!A:A)+1)</f>
        <v>45</v>
      </c>
      <c r="S2586" s="9">
        <f>SUM($M$2:M2586)</f>
        <v>11.263194444444535</v>
      </c>
      <c r="T2586" s="3">
        <f>PlanMasine[[#This Row],[Datum SAS]]-1</f>
        <v>45844</v>
      </c>
      <c r="U2586">
        <f>WEEKDAY(PlanMasine[[#This Row],[ZAVRŠETAK MAŠINSKE]],2)</f>
        <v>7</v>
      </c>
      <c r="V2586" s="3">
        <f>IF(WEEKDAY(PlanMasine[[#This Row],[Datum SAS]]-1,2)=7,PlanMasine[[#This Row],[Datum SAS]]-3,PlanMasine[[#This Row],[Datum SAS]]-1)</f>
        <v>45842</v>
      </c>
      <c r="W2586">
        <f>WEEKNUM(PlanMasine[[#This Row],[Column2]],1)</f>
        <v>27</v>
      </c>
    </row>
    <row r="2587" spans="1:23" x14ac:dyDescent="0.25">
      <c r="A2587">
        <v>998928</v>
      </c>
      <c r="B2587">
        <v>1</v>
      </c>
      <c r="C2587">
        <v>998944</v>
      </c>
      <c r="D2587" t="s">
        <v>1600</v>
      </c>
      <c r="E2587">
        <v>36</v>
      </c>
      <c r="F2587">
        <v>12</v>
      </c>
      <c r="G2587">
        <v>0</v>
      </c>
      <c r="H2587">
        <v>0</v>
      </c>
      <c r="I2587" t="s">
        <v>5</v>
      </c>
      <c r="J2587" t="s">
        <v>570</v>
      </c>
      <c r="K2587" t="s">
        <v>1756</v>
      </c>
      <c r="L2587" s="3">
        <v>45870</v>
      </c>
      <c r="M25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87" s="3">
        <v>45845</v>
      </c>
      <c r="O2587" s="5">
        <f>IFERROR((PlanMasine[[#This Row],[Norma]]/PlanMasine[[#This Row],[Q]])*(PlanMasine[[#This Row],[Q]]/SUMIF(C:C,PlanMasine[[#This Row],[RN]],B:B)*PlanMasine[[#This Row],[KPLQ]]),0)</f>
        <v>3</v>
      </c>
      <c r="P2587">
        <v>215459</v>
      </c>
      <c r="Q2587">
        <f>COUNTIF(PROMJENA!A:A,PlanMasine[[#This Row],[KPL]]&amp;"-"&amp;PlanMasine[[#This Row],[RN]])</f>
        <v>0</v>
      </c>
      <c r="R2587">
        <f>IFERROR(INDEX(REDOSLIJED!A:A,MATCH(PlanMasine[[#This Row],[KPL]],REDOSLIJED!B:B,0)),MAX(REDOSLIJED!A:A)+1)</f>
        <v>45</v>
      </c>
      <c r="S2587" s="9">
        <f>SUM($M$2:M2587)</f>
        <v>11.265277777777868</v>
      </c>
      <c r="T2587" s="3">
        <f>PlanMasine[[#This Row],[Datum SAS]]-1</f>
        <v>45844</v>
      </c>
      <c r="U2587">
        <f>WEEKDAY(PlanMasine[[#This Row],[ZAVRŠETAK MAŠINSKE]],2)</f>
        <v>7</v>
      </c>
      <c r="V2587" s="3">
        <f>IF(WEEKDAY(PlanMasine[[#This Row],[Datum SAS]]-1,2)=7,PlanMasine[[#This Row],[Datum SAS]]-3,PlanMasine[[#This Row],[Datum SAS]]-1)</f>
        <v>45842</v>
      </c>
      <c r="W2587">
        <f>WEEKNUM(PlanMasine[[#This Row],[Column2]],1)</f>
        <v>27</v>
      </c>
    </row>
    <row r="2588" spans="1:23" x14ac:dyDescent="0.25">
      <c r="A2588">
        <v>998928</v>
      </c>
      <c r="B2588">
        <v>1</v>
      </c>
      <c r="C2588">
        <v>998945</v>
      </c>
      <c r="D2588" t="s">
        <v>1609</v>
      </c>
      <c r="E2588">
        <v>96</v>
      </c>
      <c r="F2588">
        <v>12</v>
      </c>
      <c r="G2588">
        <v>0</v>
      </c>
      <c r="H2588">
        <v>0</v>
      </c>
      <c r="I2588" t="s">
        <v>5</v>
      </c>
      <c r="J2588" t="s">
        <v>570</v>
      </c>
      <c r="K2588" t="s">
        <v>1756</v>
      </c>
      <c r="L2588" s="3">
        <v>45870</v>
      </c>
      <c r="M25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88" s="3">
        <v>45845</v>
      </c>
      <c r="O2588" s="5">
        <f>IFERROR((PlanMasine[[#This Row],[Norma]]/PlanMasine[[#This Row],[Q]])*(PlanMasine[[#This Row],[Q]]/SUMIF(C:C,PlanMasine[[#This Row],[RN]],B:B)*PlanMasine[[#This Row],[KPLQ]]),0)</f>
        <v>8</v>
      </c>
      <c r="P2588">
        <v>215460</v>
      </c>
      <c r="Q2588">
        <f>COUNTIF(PROMJENA!A:A,PlanMasine[[#This Row],[KPL]]&amp;"-"&amp;PlanMasine[[#This Row],[RN]])</f>
        <v>0</v>
      </c>
      <c r="R2588">
        <f>IFERROR(INDEX(REDOSLIJED!A:A,MATCH(PlanMasine[[#This Row],[KPL]],REDOSLIJED!B:B,0)),MAX(REDOSLIJED!A:A)+1)</f>
        <v>45</v>
      </c>
      <c r="S2588" s="9">
        <f>SUM($M$2:M2588)</f>
        <v>11.270833333333425</v>
      </c>
      <c r="T2588" s="3">
        <f>PlanMasine[[#This Row],[Datum SAS]]-1</f>
        <v>45844</v>
      </c>
      <c r="U2588">
        <f>WEEKDAY(PlanMasine[[#This Row],[ZAVRŠETAK MAŠINSKE]],2)</f>
        <v>7</v>
      </c>
      <c r="V2588" s="3">
        <f>IF(WEEKDAY(PlanMasine[[#This Row],[Datum SAS]]-1,2)=7,PlanMasine[[#This Row],[Datum SAS]]-3,PlanMasine[[#This Row],[Datum SAS]]-1)</f>
        <v>45842</v>
      </c>
      <c r="W2588">
        <f>WEEKNUM(PlanMasine[[#This Row],[Column2]],1)</f>
        <v>27</v>
      </c>
    </row>
    <row r="2589" spans="1:23" x14ac:dyDescent="0.25">
      <c r="A2589">
        <v>998928</v>
      </c>
      <c r="B2589">
        <v>1</v>
      </c>
      <c r="C2589">
        <v>998946</v>
      </c>
      <c r="D2589" t="s">
        <v>2195</v>
      </c>
      <c r="E2589">
        <v>60</v>
      </c>
      <c r="F2589">
        <v>12</v>
      </c>
      <c r="G2589">
        <v>0</v>
      </c>
      <c r="H2589">
        <v>0</v>
      </c>
      <c r="I2589" t="s">
        <v>5</v>
      </c>
      <c r="J2589" t="s">
        <v>570</v>
      </c>
      <c r="K2589" t="s">
        <v>1756</v>
      </c>
      <c r="L2589" s="3">
        <v>45870</v>
      </c>
      <c r="M25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89" s="3">
        <v>45845</v>
      </c>
      <c r="O2589" s="5">
        <f>IFERROR((PlanMasine[[#This Row],[Norma]]/PlanMasine[[#This Row],[Q]])*(PlanMasine[[#This Row],[Q]]/SUMIF(C:C,PlanMasine[[#This Row],[RN]],B:B)*PlanMasine[[#This Row],[KPLQ]]),0)</f>
        <v>5</v>
      </c>
      <c r="P2589">
        <v>215461</v>
      </c>
      <c r="Q2589">
        <f>COUNTIF(PROMJENA!A:A,PlanMasine[[#This Row],[KPL]]&amp;"-"&amp;PlanMasine[[#This Row],[RN]])</f>
        <v>0</v>
      </c>
      <c r="R2589">
        <f>IFERROR(INDEX(REDOSLIJED!A:A,MATCH(PlanMasine[[#This Row],[KPL]],REDOSLIJED!B:B,0)),MAX(REDOSLIJED!A:A)+1)</f>
        <v>45</v>
      </c>
      <c r="S2589" s="9">
        <f>SUM($M$2:M2589)</f>
        <v>11.274305555555646</v>
      </c>
      <c r="T2589" s="3">
        <f>PlanMasine[[#This Row],[Datum SAS]]-1</f>
        <v>45844</v>
      </c>
      <c r="U2589">
        <f>WEEKDAY(PlanMasine[[#This Row],[ZAVRŠETAK MAŠINSKE]],2)</f>
        <v>7</v>
      </c>
      <c r="V2589" s="3">
        <f>IF(WEEKDAY(PlanMasine[[#This Row],[Datum SAS]]-1,2)=7,PlanMasine[[#This Row],[Datum SAS]]-3,PlanMasine[[#This Row],[Datum SAS]]-1)</f>
        <v>45842</v>
      </c>
      <c r="W2589">
        <f>WEEKNUM(PlanMasine[[#This Row],[Column2]],1)</f>
        <v>27</v>
      </c>
    </row>
    <row r="2590" spans="1:23" x14ac:dyDescent="0.25">
      <c r="A2590">
        <v>998928</v>
      </c>
      <c r="B2590">
        <v>1</v>
      </c>
      <c r="C2590">
        <v>998955</v>
      </c>
      <c r="D2590" t="s">
        <v>2191</v>
      </c>
      <c r="E2590">
        <v>48</v>
      </c>
      <c r="F2590">
        <v>12</v>
      </c>
      <c r="G2590">
        <v>0</v>
      </c>
      <c r="H2590">
        <v>0</v>
      </c>
      <c r="I2590" t="s">
        <v>5</v>
      </c>
      <c r="J2590" t="s">
        <v>570</v>
      </c>
      <c r="K2590" t="s">
        <v>1756</v>
      </c>
      <c r="L2590" s="3">
        <v>45870</v>
      </c>
      <c r="M25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90" s="3">
        <v>45845</v>
      </c>
      <c r="O2590" s="5">
        <f>IFERROR((PlanMasine[[#This Row],[Norma]]/PlanMasine[[#This Row],[Q]])*(PlanMasine[[#This Row],[Q]]/SUMIF(C:C,PlanMasine[[#This Row],[RN]],B:B)*PlanMasine[[#This Row],[KPLQ]]),0)</f>
        <v>4</v>
      </c>
      <c r="P2590">
        <v>215470</v>
      </c>
      <c r="Q2590">
        <f>COUNTIF(PROMJENA!A:A,PlanMasine[[#This Row],[KPL]]&amp;"-"&amp;PlanMasine[[#This Row],[RN]])</f>
        <v>0</v>
      </c>
      <c r="R2590">
        <f>IFERROR(INDEX(REDOSLIJED!A:A,MATCH(PlanMasine[[#This Row],[KPL]],REDOSLIJED!B:B,0)),MAX(REDOSLIJED!A:A)+1)</f>
        <v>45</v>
      </c>
      <c r="S2590" s="9">
        <f>SUM($M$2:M2590)</f>
        <v>11.277083333333424</v>
      </c>
      <c r="T2590" s="3">
        <f>PlanMasine[[#This Row],[Datum SAS]]-1</f>
        <v>45844</v>
      </c>
      <c r="U2590">
        <f>WEEKDAY(PlanMasine[[#This Row],[ZAVRŠETAK MAŠINSKE]],2)</f>
        <v>7</v>
      </c>
      <c r="V2590" s="3">
        <f>IF(WEEKDAY(PlanMasine[[#This Row],[Datum SAS]]-1,2)=7,PlanMasine[[#This Row],[Datum SAS]]-3,PlanMasine[[#This Row],[Datum SAS]]-1)</f>
        <v>45842</v>
      </c>
      <c r="W2590">
        <f>WEEKNUM(PlanMasine[[#This Row],[Column2]],1)</f>
        <v>27</v>
      </c>
    </row>
    <row r="2591" spans="1:23" x14ac:dyDescent="0.25">
      <c r="A2591">
        <v>998929</v>
      </c>
      <c r="B2591">
        <v>1</v>
      </c>
      <c r="C2591">
        <v>998949</v>
      </c>
      <c r="D2591" t="s">
        <v>2192</v>
      </c>
      <c r="E2591">
        <v>60</v>
      </c>
      <c r="F2591">
        <v>12</v>
      </c>
      <c r="G2591">
        <v>0</v>
      </c>
      <c r="H2591">
        <v>0</v>
      </c>
      <c r="I2591" t="s">
        <v>5</v>
      </c>
      <c r="J2591" t="s">
        <v>570</v>
      </c>
      <c r="K2591" t="s">
        <v>1756</v>
      </c>
      <c r="L2591" s="3">
        <v>45870</v>
      </c>
      <c r="M25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91" s="3">
        <v>45845</v>
      </c>
      <c r="O2591" s="5">
        <f>IFERROR((PlanMasine[[#This Row],[Norma]]/PlanMasine[[#This Row],[Q]])*(PlanMasine[[#This Row],[Q]]/SUMIF(C:C,PlanMasine[[#This Row],[RN]],B:B)*PlanMasine[[#This Row],[KPLQ]]),0)</f>
        <v>5</v>
      </c>
      <c r="P2591">
        <v>215464</v>
      </c>
      <c r="Q2591">
        <f>COUNTIF(PROMJENA!A:A,PlanMasine[[#This Row],[KPL]]&amp;"-"&amp;PlanMasine[[#This Row],[RN]])</f>
        <v>0</v>
      </c>
      <c r="R2591">
        <f>IFERROR(INDEX(REDOSLIJED!A:A,MATCH(PlanMasine[[#This Row],[KPL]],REDOSLIJED!B:B,0)),MAX(REDOSLIJED!A:A)+1)</f>
        <v>45</v>
      </c>
      <c r="S2591" s="9">
        <f>SUM($M$2:M2591)</f>
        <v>11.280555555555646</v>
      </c>
      <c r="T2591" s="3">
        <f>PlanMasine[[#This Row],[Datum SAS]]-1</f>
        <v>45844</v>
      </c>
      <c r="U2591">
        <f>WEEKDAY(PlanMasine[[#This Row],[ZAVRŠETAK MAŠINSKE]],2)</f>
        <v>7</v>
      </c>
      <c r="V2591" s="3">
        <f>IF(WEEKDAY(PlanMasine[[#This Row],[Datum SAS]]-1,2)=7,PlanMasine[[#This Row],[Datum SAS]]-3,PlanMasine[[#This Row],[Datum SAS]]-1)</f>
        <v>45842</v>
      </c>
      <c r="W2591">
        <f>WEEKNUM(PlanMasine[[#This Row],[Column2]],1)</f>
        <v>27</v>
      </c>
    </row>
    <row r="2592" spans="1:23" x14ac:dyDescent="0.25">
      <c r="A2592">
        <v>998929</v>
      </c>
      <c r="B2592">
        <v>1</v>
      </c>
      <c r="C2592">
        <v>998955</v>
      </c>
      <c r="D2592" t="s">
        <v>2191</v>
      </c>
      <c r="E2592">
        <v>48</v>
      </c>
      <c r="F2592">
        <v>12</v>
      </c>
      <c r="G2592">
        <v>0</v>
      </c>
      <c r="H2592">
        <v>0</v>
      </c>
      <c r="I2592" t="s">
        <v>5</v>
      </c>
      <c r="J2592" t="s">
        <v>570</v>
      </c>
      <c r="K2592" t="s">
        <v>1756</v>
      </c>
      <c r="L2592" s="3">
        <v>45870</v>
      </c>
      <c r="M25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592" s="3">
        <v>45845</v>
      </c>
      <c r="O2592" s="5">
        <f>IFERROR((PlanMasine[[#This Row],[Norma]]/PlanMasine[[#This Row],[Q]])*(PlanMasine[[#This Row],[Q]]/SUMIF(C:C,PlanMasine[[#This Row],[RN]],B:B)*PlanMasine[[#This Row],[KPLQ]]),0)</f>
        <v>4</v>
      </c>
      <c r="P2592">
        <v>215470</v>
      </c>
      <c r="Q2592">
        <f>COUNTIF(PROMJENA!A:A,PlanMasine[[#This Row],[KPL]]&amp;"-"&amp;PlanMasine[[#This Row],[RN]])</f>
        <v>0</v>
      </c>
      <c r="R2592">
        <f>IFERROR(INDEX(REDOSLIJED!A:A,MATCH(PlanMasine[[#This Row],[KPL]],REDOSLIJED!B:B,0)),MAX(REDOSLIJED!A:A)+1)</f>
        <v>45</v>
      </c>
      <c r="S2592" s="9">
        <f>SUM($M$2:M2592)</f>
        <v>11.283333333333424</v>
      </c>
      <c r="T2592" s="3">
        <f>PlanMasine[[#This Row],[Datum SAS]]-1</f>
        <v>45844</v>
      </c>
      <c r="U2592">
        <f>WEEKDAY(PlanMasine[[#This Row],[ZAVRŠETAK MAŠINSKE]],2)</f>
        <v>7</v>
      </c>
      <c r="V2592" s="3">
        <f>IF(WEEKDAY(PlanMasine[[#This Row],[Datum SAS]]-1,2)=7,PlanMasine[[#This Row],[Datum SAS]]-3,PlanMasine[[#This Row],[Datum SAS]]-1)</f>
        <v>45842</v>
      </c>
      <c r="W2592">
        <f>WEEKNUM(PlanMasine[[#This Row],[Column2]],1)</f>
        <v>27</v>
      </c>
    </row>
    <row r="2593" spans="1:23" x14ac:dyDescent="0.25">
      <c r="A2593">
        <v>998929</v>
      </c>
      <c r="B2593">
        <v>1</v>
      </c>
      <c r="C2593">
        <v>998945</v>
      </c>
      <c r="D2593" t="s">
        <v>1609</v>
      </c>
      <c r="E2593">
        <v>96</v>
      </c>
      <c r="F2593">
        <v>12</v>
      </c>
      <c r="G2593">
        <v>0</v>
      </c>
      <c r="H2593">
        <v>0</v>
      </c>
      <c r="I2593" t="s">
        <v>5</v>
      </c>
      <c r="J2593" t="s">
        <v>570</v>
      </c>
      <c r="K2593" t="s">
        <v>1756</v>
      </c>
      <c r="L2593" s="3">
        <v>45870</v>
      </c>
      <c r="M25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93" s="3">
        <v>45845</v>
      </c>
      <c r="O2593" s="5">
        <f>IFERROR((PlanMasine[[#This Row],[Norma]]/PlanMasine[[#This Row],[Q]])*(PlanMasine[[#This Row],[Q]]/SUMIF(C:C,PlanMasine[[#This Row],[RN]],B:B)*PlanMasine[[#This Row],[KPLQ]]),0)</f>
        <v>8</v>
      </c>
      <c r="P2593">
        <v>215460</v>
      </c>
      <c r="Q2593">
        <f>COUNTIF(PROMJENA!A:A,PlanMasine[[#This Row],[KPL]]&amp;"-"&amp;PlanMasine[[#This Row],[RN]])</f>
        <v>0</v>
      </c>
      <c r="R2593">
        <f>IFERROR(INDEX(REDOSLIJED!A:A,MATCH(PlanMasine[[#This Row],[KPL]],REDOSLIJED!B:B,0)),MAX(REDOSLIJED!A:A)+1)</f>
        <v>45</v>
      </c>
      <c r="S2593" s="9">
        <f>SUM($M$2:M2593)</f>
        <v>11.28888888888898</v>
      </c>
      <c r="T2593" s="3">
        <f>PlanMasine[[#This Row],[Datum SAS]]-1</f>
        <v>45844</v>
      </c>
      <c r="U2593">
        <f>WEEKDAY(PlanMasine[[#This Row],[ZAVRŠETAK MAŠINSKE]],2)</f>
        <v>7</v>
      </c>
      <c r="V2593" s="3">
        <f>IF(WEEKDAY(PlanMasine[[#This Row],[Datum SAS]]-1,2)=7,PlanMasine[[#This Row],[Datum SAS]]-3,PlanMasine[[#This Row],[Datum SAS]]-1)</f>
        <v>45842</v>
      </c>
      <c r="W2593">
        <f>WEEKNUM(PlanMasine[[#This Row],[Column2]],1)</f>
        <v>27</v>
      </c>
    </row>
    <row r="2594" spans="1:23" x14ac:dyDescent="0.25">
      <c r="A2594">
        <v>998929</v>
      </c>
      <c r="B2594">
        <v>1</v>
      </c>
      <c r="C2594">
        <v>998944</v>
      </c>
      <c r="D2594" t="s">
        <v>1600</v>
      </c>
      <c r="E2594">
        <v>36</v>
      </c>
      <c r="F2594">
        <v>12</v>
      </c>
      <c r="G2594">
        <v>0</v>
      </c>
      <c r="H2594">
        <v>0</v>
      </c>
      <c r="I2594" t="s">
        <v>5</v>
      </c>
      <c r="J2594" t="s">
        <v>570</v>
      </c>
      <c r="K2594" t="s">
        <v>1756</v>
      </c>
      <c r="L2594" s="3">
        <v>45870</v>
      </c>
      <c r="M25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94" s="3">
        <v>45845</v>
      </c>
      <c r="O2594" s="5">
        <f>IFERROR((PlanMasine[[#This Row],[Norma]]/PlanMasine[[#This Row],[Q]])*(PlanMasine[[#This Row],[Q]]/SUMIF(C:C,PlanMasine[[#This Row],[RN]],B:B)*PlanMasine[[#This Row],[KPLQ]]),0)</f>
        <v>3</v>
      </c>
      <c r="P2594">
        <v>215459</v>
      </c>
      <c r="Q2594">
        <f>COUNTIF(PROMJENA!A:A,PlanMasine[[#This Row],[KPL]]&amp;"-"&amp;PlanMasine[[#This Row],[RN]])</f>
        <v>0</v>
      </c>
      <c r="R2594">
        <f>IFERROR(INDEX(REDOSLIJED!A:A,MATCH(PlanMasine[[#This Row],[KPL]],REDOSLIJED!B:B,0)),MAX(REDOSLIJED!A:A)+1)</f>
        <v>45</v>
      </c>
      <c r="S2594" s="9">
        <f>SUM($M$2:M2594)</f>
        <v>11.290972222222313</v>
      </c>
      <c r="T2594" s="3">
        <f>PlanMasine[[#This Row],[Datum SAS]]-1</f>
        <v>45844</v>
      </c>
      <c r="U2594">
        <f>WEEKDAY(PlanMasine[[#This Row],[ZAVRŠETAK MAŠINSKE]],2)</f>
        <v>7</v>
      </c>
      <c r="V2594" s="3">
        <f>IF(WEEKDAY(PlanMasine[[#This Row],[Datum SAS]]-1,2)=7,PlanMasine[[#This Row],[Datum SAS]]-3,PlanMasine[[#This Row],[Datum SAS]]-1)</f>
        <v>45842</v>
      </c>
      <c r="W2594">
        <f>WEEKNUM(PlanMasine[[#This Row],[Column2]],1)</f>
        <v>27</v>
      </c>
    </row>
    <row r="2595" spans="1:23" x14ac:dyDescent="0.25">
      <c r="A2595">
        <v>998929</v>
      </c>
      <c r="B2595">
        <v>1</v>
      </c>
      <c r="C2595">
        <v>998946</v>
      </c>
      <c r="D2595" t="s">
        <v>2195</v>
      </c>
      <c r="E2595">
        <v>60</v>
      </c>
      <c r="F2595">
        <v>12</v>
      </c>
      <c r="G2595">
        <v>0</v>
      </c>
      <c r="H2595">
        <v>0</v>
      </c>
      <c r="I2595" t="s">
        <v>5</v>
      </c>
      <c r="J2595" t="s">
        <v>570</v>
      </c>
      <c r="K2595" t="s">
        <v>1756</v>
      </c>
      <c r="L2595" s="3">
        <v>45870</v>
      </c>
      <c r="M25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95" s="3">
        <v>45845</v>
      </c>
      <c r="O2595" s="5">
        <f>IFERROR((PlanMasine[[#This Row],[Norma]]/PlanMasine[[#This Row],[Q]])*(PlanMasine[[#This Row],[Q]]/SUMIF(C:C,PlanMasine[[#This Row],[RN]],B:B)*PlanMasine[[#This Row],[KPLQ]]),0)</f>
        <v>5</v>
      </c>
      <c r="P2595">
        <v>215461</v>
      </c>
      <c r="Q2595">
        <f>COUNTIF(PROMJENA!A:A,PlanMasine[[#This Row],[KPL]]&amp;"-"&amp;PlanMasine[[#This Row],[RN]])</f>
        <v>0</v>
      </c>
      <c r="R2595">
        <f>IFERROR(INDEX(REDOSLIJED!A:A,MATCH(PlanMasine[[#This Row],[KPL]],REDOSLIJED!B:B,0)),MAX(REDOSLIJED!A:A)+1)</f>
        <v>45</v>
      </c>
      <c r="S2595" s="9">
        <f>SUM($M$2:M2595)</f>
        <v>11.294444444444535</v>
      </c>
      <c r="T2595" s="3">
        <f>PlanMasine[[#This Row],[Datum SAS]]-1</f>
        <v>45844</v>
      </c>
      <c r="U2595">
        <f>WEEKDAY(PlanMasine[[#This Row],[ZAVRŠETAK MAŠINSKE]],2)</f>
        <v>7</v>
      </c>
      <c r="V2595" s="3">
        <f>IF(WEEKDAY(PlanMasine[[#This Row],[Datum SAS]]-1,2)=7,PlanMasine[[#This Row],[Datum SAS]]-3,PlanMasine[[#This Row],[Datum SAS]]-1)</f>
        <v>45842</v>
      </c>
      <c r="W2595">
        <f>WEEKNUM(PlanMasine[[#This Row],[Column2]],1)</f>
        <v>27</v>
      </c>
    </row>
    <row r="2596" spans="1:23" x14ac:dyDescent="0.25">
      <c r="A2596">
        <v>998930</v>
      </c>
      <c r="B2596">
        <v>1</v>
      </c>
      <c r="C2596">
        <v>998944</v>
      </c>
      <c r="D2596" t="s">
        <v>1600</v>
      </c>
      <c r="E2596">
        <v>36</v>
      </c>
      <c r="F2596">
        <v>12</v>
      </c>
      <c r="G2596">
        <v>0</v>
      </c>
      <c r="H2596">
        <v>0</v>
      </c>
      <c r="I2596" t="s">
        <v>5</v>
      </c>
      <c r="J2596" t="s">
        <v>570</v>
      </c>
      <c r="K2596" t="s">
        <v>1756</v>
      </c>
      <c r="L2596" s="3">
        <v>45870</v>
      </c>
      <c r="M25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596" s="3">
        <v>45845</v>
      </c>
      <c r="O2596" s="5">
        <f>IFERROR((PlanMasine[[#This Row],[Norma]]/PlanMasine[[#This Row],[Q]])*(PlanMasine[[#This Row],[Q]]/SUMIF(C:C,PlanMasine[[#This Row],[RN]],B:B)*PlanMasine[[#This Row],[KPLQ]]),0)</f>
        <v>3</v>
      </c>
      <c r="P2596">
        <v>215459</v>
      </c>
      <c r="Q2596">
        <f>COUNTIF(PROMJENA!A:A,PlanMasine[[#This Row],[KPL]]&amp;"-"&amp;PlanMasine[[#This Row],[RN]])</f>
        <v>0</v>
      </c>
      <c r="R2596">
        <f>IFERROR(INDEX(REDOSLIJED!A:A,MATCH(PlanMasine[[#This Row],[KPL]],REDOSLIJED!B:B,0)),MAX(REDOSLIJED!A:A)+1)</f>
        <v>45</v>
      </c>
      <c r="S2596" s="9">
        <f>SUM($M$2:M2596)</f>
        <v>11.296527777777868</v>
      </c>
      <c r="T2596" s="3">
        <f>PlanMasine[[#This Row],[Datum SAS]]-1</f>
        <v>45844</v>
      </c>
      <c r="U2596">
        <f>WEEKDAY(PlanMasine[[#This Row],[ZAVRŠETAK MAŠINSKE]],2)</f>
        <v>7</v>
      </c>
      <c r="V2596" s="3">
        <f>IF(WEEKDAY(PlanMasine[[#This Row],[Datum SAS]]-1,2)=7,PlanMasine[[#This Row],[Datum SAS]]-3,PlanMasine[[#This Row],[Datum SAS]]-1)</f>
        <v>45842</v>
      </c>
      <c r="W2596">
        <f>WEEKNUM(PlanMasine[[#This Row],[Column2]],1)</f>
        <v>27</v>
      </c>
    </row>
    <row r="2597" spans="1:23" x14ac:dyDescent="0.25">
      <c r="A2597">
        <v>998930</v>
      </c>
      <c r="B2597">
        <v>1</v>
      </c>
      <c r="C2597">
        <v>998945</v>
      </c>
      <c r="D2597" t="s">
        <v>1609</v>
      </c>
      <c r="E2597">
        <v>96</v>
      </c>
      <c r="F2597">
        <v>12</v>
      </c>
      <c r="G2597">
        <v>0</v>
      </c>
      <c r="H2597">
        <v>0</v>
      </c>
      <c r="I2597" t="s">
        <v>5</v>
      </c>
      <c r="J2597" t="s">
        <v>570</v>
      </c>
      <c r="K2597" t="s">
        <v>1756</v>
      </c>
      <c r="L2597" s="3">
        <v>45870</v>
      </c>
      <c r="M25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597" s="3">
        <v>45845</v>
      </c>
      <c r="O2597" s="5">
        <f>IFERROR((PlanMasine[[#This Row],[Norma]]/PlanMasine[[#This Row],[Q]])*(PlanMasine[[#This Row],[Q]]/SUMIF(C:C,PlanMasine[[#This Row],[RN]],B:B)*PlanMasine[[#This Row],[KPLQ]]),0)</f>
        <v>8</v>
      </c>
      <c r="P2597">
        <v>215460</v>
      </c>
      <c r="Q2597">
        <f>COUNTIF(PROMJENA!A:A,PlanMasine[[#This Row],[KPL]]&amp;"-"&amp;PlanMasine[[#This Row],[RN]])</f>
        <v>0</v>
      </c>
      <c r="R2597">
        <f>IFERROR(INDEX(REDOSLIJED!A:A,MATCH(PlanMasine[[#This Row],[KPL]],REDOSLIJED!B:B,0)),MAX(REDOSLIJED!A:A)+1)</f>
        <v>45</v>
      </c>
      <c r="S2597" s="9">
        <f>SUM($M$2:M2597)</f>
        <v>11.302083333333425</v>
      </c>
      <c r="T2597" s="3">
        <f>PlanMasine[[#This Row],[Datum SAS]]-1</f>
        <v>45844</v>
      </c>
      <c r="U2597">
        <f>WEEKDAY(PlanMasine[[#This Row],[ZAVRŠETAK MAŠINSKE]],2)</f>
        <v>7</v>
      </c>
      <c r="V2597" s="3">
        <f>IF(WEEKDAY(PlanMasine[[#This Row],[Datum SAS]]-1,2)=7,PlanMasine[[#This Row],[Datum SAS]]-3,PlanMasine[[#This Row],[Datum SAS]]-1)</f>
        <v>45842</v>
      </c>
      <c r="W2597">
        <f>WEEKNUM(PlanMasine[[#This Row],[Column2]],1)</f>
        <v>27</v>
      </c>
    </row>
    <row r="2598" spans="1:23" x14ac:dyDescent="0.25">
      <c r="A2598">
        <v>998930</v>
      </c>
      <c r="B2598">
        <v>1</v>
      </c>
      <c r="C2598">
        <v>998946</v>
      </c>
      <c r="D2598" t="s">
        <v>2195</v>
      </c>
      <c r="E2598">
        <v>60</v>
      </c>
      <c r="F2598">
        <v>12</v>
      </c>
      <c r="G2598">
        <v>0</v>
      </c>
      <c r="H2598">
        <v>0</v>
      </c>
      <c r="I2598" t="s">
        <v>5</v>
      </c>
      <c r="J2598" t="s">
        <v>570</v>
      </c>
      <c r="K2598" t="s">
        <v>1756</v>
      </c>
      <c r="L2598" s="3">
        <v>45870</v>
      </c>
      <c r="M25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98" s="3">
        <v>45845</v>
      </c>
      <c r="O2598" s="5">
        <f>IFERROR((PlanMasine[[#This Row],[Norma]]/PlanMasine[[#This Row],[Q]])*(PlanMasine[[#This Row],[Q]]/SUMIF(C:C,PlanMasine[[#This Row],[RN]],B:B)*PlanMasine[[#This Row],[KPLQ]]),0)</f>
        <v>5</v>
      </c>
      <c r="P2598">
        <v>215461</v>
      </c>
      <c r="Q2598">
        <f>COUNTIF(PROMJENA!A:A,PlanMasine[[#This Row],[KPL]]&amp;"-"&amp;PlanMasine[[#This Row],[RN]])</f>
        <v>0</v>
      </c>
      <c r="R2598">
        <f>IFERROR(INDEX(REDOSLIJED!A:A,MATCH(PlanMasine[[#This Row],[KPL]],REDOSLIJED!B:B,0)),MAX(REDOSLIJED!A:A)+1)</f>
        <v>45</v>
      </c>
      <c r="S2598" s="9">
        <f>SUM($M$2:M2598)</f>
        <v>11.305555555555646</v>
      </c>
      <c r="T2598" s="3">
        <f>PlanMasine[[#This Row],[Datum SAS]]-1</f>
        <v>45844</v>
      </c>
      <c r="U2598">
        <f>WEEKDAY(PlanMasine[[#This Row],[ZAVRŠETAK MAŠINSKE]],2)</f>
        <v>7</v>
      </c>
      <c r="V2598" s="3">
        <f>IF(WEEKDAY(PlanMasine[[#This Row],[Datum SAS]]-1,2)=7,PlanMasine[[#This Row],[Datum SAS]]-3,PlanMasine[[#This Row],[Datum SAS]]-1)</f>
        <v>45842</v>
      </c>
      <c r="W2598">
        <f>WEEKNUM(PlanMasine[[#This Row],[Column2]],1)</f>
        <v>27</v>
      </c>
    </row>
    <row r="2599" spans="1:23" x14ac:dyDescent="0.25">
      <c r="A2599">
        <v>998930</v>
      </c>
      <c r="B2599">
        <v>1</v>
      </c>
      <c r="C2599">
        <v>998949</v>
      </c>
      <c r="D2599" t="s">
        <v>2192</v>
      </c>
      <c r="E2599">
        <v>60</v>
      </c>
      <c r="F2599">
        <v>12</v>
      </c>
      <c r="G2599">
        <v>0</v>
      </c>
      <c r="H2599">
        <v>0</v>
      </c>
      <c r="I2599" t="s">
        <v>5</v>
      </c>
      <c r="J2599" t="s">
        <v>570</v>
      </c>
      <c r="K2599" t="s">
        <v>1756</v>
      </c>
      <c r="L2599" s="3">
        <v>45870</v>
      </c>
      <c r="M25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599" s="3">
        <v>45845</v>
      </c>
      <c r="O2599" s="5">
        <f>IFERROR((PlanMasine[[#This Row],[Norma]]/PlanMasine[[#This Row],[Q]])*(PlanMasine[[#This Row],[Q]]/SUMIF(C:C,PlanMasine[[#This Row],[RN]],B:B)*PlanMasine[[#This Row],[KPLQ]]),0)</f>
        <v>5</v>
      </c>
      <c r="P2599">
        <v>215464</v>
      </c>
      <c r="Q2599">
        <f>COUNTIF(PROMJENA!A:A,PlanMasine[[#This Row],[KPL]]&amp;"-"&amp;PlanMasine[[#This Row],[RN]])</f>
        <v>0</v>
      </c>
      <c r="R2599">
        <f>IFERROR(INDEX(REDOSLIJED!A:A,MATCH(PlanMasine[[#This Row],[KPL]],REDOSLIJED!B:B,0)),MAX(REDOSLIJED!A:A)+1)</f>
        <v>45</v>
      </c>
      <c r="S2599" s="9">
        <f>SUM($M$2:M2599)</f>
        <v>11.309027777777867</v>
      </c>
      <c r="T2599" s="3">
        <f>PlanMasine[[#This Row],[Datum SAS]]-1</f>
        <v>45844</v>
      </c>
      <c r="U2599">
        <f>WEEKDAY(PlanMasine[[#This Row],[ZAVRŠETAK MAŠINSKE]],2)</f>
        <v>7</v>
      </c>
      <c r="V2599" s="3">
        <f>IF(WEEKDAY(PlanMasine[[#This Row],[Datum SAS]]-1,2)=7,PlanMasine[[#This Row],[Datum SAS]]-3,PlanMasine[[#This Row],[Datum SAS]]-1)</f>
        <v>45842</v>
      </c>
      <c r="W2599">
        <f>WEEKNUM(PlanMasine[[#This Row],[Column2]],1)</f>
        <v>27</v>
      </c>
    </row>
    <row r="2600" spans="1:23" x14ac:dyDescent="0.25">
      <c r="A2600">
        <v>998930</v>
      </c>
      <c r="B2600">
        <v>1</v>
      </c>
      <c r="C2600">
        <v>998955</v>
      </c>
      <c r="D2600" t="s">
        <v>2191</v>
      </c>
      <c r="E2600">
        <v>48</v>
      </c>
      <c r="F2600">
        <v>12</v>
      </c>
      <c r="G2600">
        <v>0</v>
      </c>
      <c r="H2600">
        <v>0</v>
      </c>
      <c r="I2600" t="s">
        <v>5</v>
      </c>
      <c r="J2600" t="s">
        <v>570</v>
      </c>
      <c r="K2600" t="s">
        <v>1756</v>
      </c>
      <c r="L2600" s="3">
        <v>45870</v>
      </c>
      <c r="M26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00" s="3">
        <v>45845</v>
      </c>
      <c r="O2600" s="5">
        <f>IFERROR((PlanMasine[[#This Row],[Norma]]/PlanMasine[[#This Row],[Q]])*(PlanMasine[[#This Row],[Q]]/SUMIF(C:C,PlanMasine[[#This Row],[RN]],B:B)*PlanMasine[[#This Row],[KPLQ]]),0)</f>
        <v>4</v>
      </c>
      <c r="P2600">
        <v>215470</v>
      </c>
      <c r="Q2600">
        <f>COUNTIF(PROMJENA!A:A,PlanMasine[[#This Row],[KPL]]&amp;"-"&amp;PlanMasine[[#This Row],[RN]])</f>
        <v>0</v>
      </c>
      <c r="R2600">
        <f>IFERROR(INDEX(REDOSLIJED!A:A,MATCH(PlanMasine[[#This Row],[KPL]],REDOSLIJED!B:B,0)),MAX(REDOSLIJED!A:A)+1)</f>
        <v>45</v>
      </c>
      <c r="S2600" s="9">
        <f>SUM($M$2:M2600)</f>
        <v>11.311805555555646</v>
      </c>
      <c r="T2600" s="3">
        <f>PlanMasine[[#This Row],[Datum SAS]]-1</f>
        <v>45844</v>
      </c>
      <c r="U2600">
        <f>WEEKDAY(PlanMasine[[#This Row],[ZAVRŠETAK MAŠINSKE]],2)</f>
        <v>7</v>
      </c>
      <c r="V2600" s="3">
        <f>IF(WEEKDAY(PlanMasine[[#This Row],[Datum SAS]]-1,2)=7,PlanMasine[[#This Row],[Datum SAS]]-3,PlanMasine[[#This Row],[Datum SAS]]-1)</f>
        <v>45842</v>
      </c>
      <c r="W2600">
        <f>WEEKNUM(PlanMasine[[#This Row],[Column2]],1)</f>
        <v>27</v>
      </c>
    </row>
    <row r="2601" spans="1:23" x14ac:dyDescent="0.25">
      <c r="A2601">
        <v>998931</v>
      </c>
      <c r="B2601">
        <v>1</v>
      </c>
      <c r="C2601">
        <v>998944</v>
      </c>
      <c r="D2601" t="s">
        <v>1600</v>
      </c>
      <c r="E2601">
        <v>36</v>
      </c>
      <c r="F2601">
        <v>12</v>
      </c>
      <c r="G2601">
        <v>0</v>
      </c>
      <c r="H2601">
        <v>0</v>
      </c>
      <c r="I2601" t="s">
        <v>5</v>
      </c>
      <c r="J2601" t="s">
        <v>570</v>
      </c>
      <c r="K2601" t="s">
        <v>1756</v>
      </c>
      <c r="L2601" s="3">
        <v>45870</v>
      </c>
      <c r="M26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01" s="3">
        <v>45845</v>
      </c>
      <c r="O2601" s="5">
        <f>IFERROR((PlanMasine[[#This Row],[Norma]]/PlanMasine[[#This Row],[Q]])*(PlanMasine[[#This Row],[Q]]/SUMIF(C:C,PlanMasine[[#This Row],[RN]],B:B)*PlanMasine[[#This Row],[KPLQ]]),0)</f>
        <v>3</v>
      </c>
      <c r="P2601">
        <v>215459</v>
      </c>
      <c r="Q2601">
        <f>COUNTIF(PROMJENA!A:A,PlanMasine[[#This Row],[KPL]]&amp;"-"&amp;PlanMasine[[#This Row],[RN]])</f>
        <v>0</v>
      </c>
      <c r="R2601">
        <f>IFERROR(INDEX(REDOSLIJED!A:A,MATCH(PlanMasine[[#This Row],[KPL]],REDOSLIJED!B:B,0)),MAX(REDOSLIJED!A:A)+1)</f>
        <v>45</v>
      </c>
      <c r="S2601" s="9">
        <f>SUM($M$2:M2601)</f>
        <v>11.313888888888979</v>
      </c>
      <c r="T2601" s="3">
        <f>PlanMasine[[#This Row],[Datum SAS]]-1</f>
        <v>45844</v>
      </c>
      <c r="U2601">
        <f>WEEKDAY(PlanMasine[[#This Row],[ZAVRŠETAK MAŠINSKE]],2)</f>
        <v>7</v>
      </c>
      <c r="V2601" s="3">
        <f>IF(WEEKDAY(PlanMasine[[#This Row],[Datum SAS]]-1,2)=7,PlanMasine[[#This Row],[Datum SAS]]-3,PlanMasine[[#This Row],[Datum SAS]]-1)</f>
        <v>45842</v>
      </c>
      <c r="W2601">
        <f>WEEKNUM(PlanMasine[[#This Row],[Column2]],1)</f>
        <v>27</v>
      </c>
    </row>
    <row r="2602" spans="1:23" x14ac:dyDescent="0.25">
      <c r="A2602">
        <v>998931</v>
      </c>
      <c r="B2602">
        <v>1</v>
      </c>
      <c r="C2602">
        <v>998945</v>
      </c>
      <c r="D2602" t="s">
        <v>1609</v>
      </c>
      <c r="E2602">
        <v>96</v>
      </c>
      <c r="F2602">
        <v>12</v>
      </c>
      <c r="G2602">
        <v>0</v>
      </c>
      <c r="H2602">
        <v>0</v>
      </c>
      <c r="I2602" t="s">
        <v>5</v>
      </c>
      <c r="J2602" t="s">
        <v>570</v>
      </c>
      <c r="K2602" t="s">
        <v>1756</v>
      </c>
      <c r="L2602" s="3">
        <v>45870</v>
      </c>
      <c r="M26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02" s="3">
        <v>45845</v>
      </c>
      <c r="O2602" s="5">
        <f>IFERROR((PlanMasine[[#This Row],[Norma]]/PlanMasine[[#This Row],[Q]])*(PlanMasine[[#This Row],[Q]]/SUMIF(C:C,PlanMasine[[#This Row],[RN]],B:B)*PlanMasine[[#This Row],[KPLQ]]),0)</f>
        <v>8</v>
      </c>
      <c r="P2602">
        <v>215460</v>
      </c>
      <c r="Q2602">
        <f>COUNTIF(PROMJENA!A:A,PlanMasine[[#This Row],[KPL]]&amp;"-"&amp;PlanMasine[[#This Row],[RN]])</f>
        <v>0</v>
      </c>
      <c r="R2602">
        <f>IFERROR(INDEX(REDOSLIJED!A:A,MATCH(PlanMasine[[#This Row],[KPL]],REDOSLIJED!B:B,0)),MAX(REDOSLIJED!A:A)+1)</f>
        <v>45</v>
      </c>
      <c r="S2602" s="9">
        <f>SUM($M$2:M2602)</f>
        <v>11.319444444444535</v>
      </c>
      <c r="T2602" s="3">
        <f>PlanMasine[[#This Row],[Datum SAS]]-1</f>
        <v>45844</v>
      </c>
      <c r="U2602">
        <f>WEEKDAY(PlanMasine[[#This Row],[ZAVRŠETAK MAŠINSKE]],2)</f>
        <v>7</v>
      </c>
      <c r="V2602" s="3">
        <f>IF(WEEKDAY(PlanMasine[[#This Row],[Datum SAS]]-1,2)=7,PlanMasine[[#This Row],[Datum SAS]]-3,PlanMasine[[#This Row],[Datum SAS]]-1)</f>
        <v>45842</v>
      </c>
      <c r="W2602">
        <f>WEEKNUM(PlanMasine[[#This Row],[Column2]],1)</f>
        <v>27</v>
      </c>
    </row>
    <row r="2603" spans="1:23" x14ac:dyDescent="0.25">
      <c r="A2603">
        <v>998931</v>
      </c>
      <c r="B2603">
        <v>1</v>
      </c>
      <c r="C2603">
        <v>998946</v>
      </c>
      <c r="D2603" t="s">
        <v>2195</v>
      </c>
      <c r="E2603">
        <v>60</v>
      </c>
      <c r="F2603">
        <v>12</v>
      </c>
      <c r="G2603">
        <v>0</v>
      </c>
      <c r="H2603">
        <v>0</v>
      </c>
      <c r="I2603" t="s">
        <v>5</v>
      </c>
      <c r="J2603" t="s">
        <v>570</v>
      </c>
      <c r="K2603" t="s">
        <v>1756</v>
      </c>
      <c r="L2603" s="3">
        <v>45870</v>
      </c>
      <c r="M26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03" s="3">
        <v>45845</v>
      </c>
      <c r="O2603" s="5">
        <f>IFERROR((PlanMasine[[#This Row],[Norma]]/PlanMasine[[#This Row],[Q]])*(PlanMasine[[#This Row],[Q]]/SUMIF(C:C,PlanMasine[[#This Row],[RN]],B:B)*PlanMasine[[#This Row],[KPLQ]]),0)</f>
        <v>5</v>
      </c>
      <c r="P2603">
        <v>215461</v>
      </c>
      <c r="Q2603">
        <f>COUNTIF(PROMJENA!A:A,PlanMasine[[#This Row],[KPL]]&amp;"-"&amp;PlanMasine[[#This Row],[RN]])</f>
        <v>0</v>
      </c>
      <c r="R2603">
        <f>IFERROR(INDEX(REDOSLIJED!A:A,MATCH(PlanMasine[[#This Row],[KPL]],REDOSLIJED!B:B,0)),MAX(REDOSLIJED!A:A)+1)</f>
        <v>45</v>
      </c>
      <c r="S2603" s="9">
        <f>SUM($M$2:M2603)</f>
        <v>11.322916666666757</v>
      </c>
      <c r="T2603" s="3">
        <f>PlanMasine[[#This Row],[Datum SAS]]-1</f>
        <v>45844</v>
      </c>
      <c r="U2603">
        <f>WEEKDAY(PlanMasine[[#This Row],[ZAVRŠETAK MAŠINSKE]],2)</f>
        <v>7</v>
      </c>
      <c r="V2603" s="3">
        <f>IF(WEEKDAY(PlanMasine[[#This Row],[Datum SAS]]-1,2)=7,PlanMasine[[#This Row],[Datum SAS]]-3,PlanMasine[[#This Row],[Datum SAS]]-1)</f>
        <v>45842</v>
      </c>
      <c r="W2603">
        <f>WEEKNUM(PlanMasine[[#This Row],[Column2]],1)</f>
        <v>27</v>
      </c>
    </row>
    <row r="2604" spans="1:23" x14ac:dyDescent="0.25">
      <c r="A2604">
        <v>998931</v>
      </c>
      <c r="B2604">
        <v>1</v>
      </c>
      <c r="C2604">
        <v>998955</v>
      </c>
      <c r="D2604" t="s">
        <v>2191</v>
      </c>
      <c r="E2604">
        <v>48</v>
      </c>
      <c r="F2604">
        <v>12</v>
      </c>
      <c r="G2604">
        <v>0</v>
      </c>
      <c r="H2604">
        <v>0</v>
      </c>
      <c r="I2604" t="s">
        <v>5</v>
      </c>
      <c r="J2604" t="s">
        <v>570</v>
      </c>
      <c r="K2604" t="s">
        <v>1756</v>
      </c>
      <c r="L2604" s="3">
        <v>45870</v>
      </c>
      <c r="M26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04" s="3">
        <v>45845</v>
      </c>
      <c r="O2604" s="5">
        <f>IFERROR((PlanMasine[[#This Row],[Norma]]/PlanMasine[[#This Row],[Q]])*(PlanMasine[[#This Row],[Q]]/SUMIF(C:C,PlanMasine[[#This Row],[RN]],B:B)*PlanMasine[[#This Row],[KPLQ]]),0)</f>
        <v>4</v>
      </c>
      <c r="P2604">
        <v>215470</v>
      </c>
      <c r="Q2604">
        <f>COUNTIF(PROMJENA!A:A,PlanMasine[[#This Row],[KPL]]&amp;"-"&amp;PlanMasine[[#This Row],[RN]])</f>
        <v>0</v>
      </c>
      <c r="R2604">
        <f>IFERROR(INDEX(REDOSLIJED!A:A,MATCH(PlanMasine[[#This Row],[KPL]],REDOSLIJED!B:B,0)),MAX(REDOSLIJED!A:A)+1)</f>
        <v>45</v>
      </c>
      <c r="S2604" s="9">
        <f>SUM($M$2:M2604)</f>
        <v>11.325694444444535</v>
      </c>
      <c r="T2604" s="3">
        <f>PlanMasine[[#This Row],[Datum SAS]]-1</f>
        <v>45844</v>
      </c>
      <c r="U2604">
        <f>WEEKDAY(PlanMasine[[#This Row],[ZAVRŠETAK MAŠINSKE]],2)</f>
        <v>7</v>
      </c>
      <c r="V2604" s="3">
        <f>IF(WEEKDAY(PlanMasine[[#This Row],[Datum SAS]]-1,2)=7,PlanMasine[[#This Row],[Datum SAS]]-3,PlanMasine[[#This Row],[Datum SAS]]-1)</f>
        <v>45842</v>
      </c>
      <c r="W2604">
        <f>WEEKNUM(PlanMasine[[#This Row],[Column2]],1)</f>
        <v>27</v>
      </c>
    </row>
    <row r="2605" spans="1:23" x14ac:dyDescent="0.25">
      <c r="A2605">
        <v>998931</v>
      </c>
      <c r="B2605">
        <v>1</v>
      </c>
      <c r="C2605">
        <v>998949</v>
      </c>
      <c r="D2605" t="s">
        <v>2192</v>
      </c>
      <c r="E2605">
        <v>60</v>
      </c>
      <c r="F2605">
        <v>12</v>
      </c>
      <c r="G2605">
        <v>0</v>
      </c>
      <c r="H2605">
        <v>0</v>
      </c>
      <c r="I2605" t="s">
        <v>5</v>
      </c>
      <c r="J2605" t="s">
        <v>570</v>
      </c>
      <c r="K2605" t="s">
        <v>1756</v>
      </c>
      <c r="L2605" s="3">
        <v>45870</v>
      </c>
      <c r="M26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05" s="3">
        <v>45845</v>
      </c>
      <c r="O2605" s="5">
        <f>IFERROR((PlanMasine[[#This Row],[Norma]]/PlanMasine[[#This Row],[Q]])*(PlanMasine[[#This Row],[Q]]/SUMIF(C:C,PlanMasine[[#This Row],[RN]],B:B)*PlanMasine[[#This Row],[KPLQ]]),0)</f>
        <v>5</v>
      </c>
      <c r="P2605">
        <v>215464</v>
      </c>
      <c r="Q2605">
        <f>COUNTIF(PROMJENA!A:A,PlanMasine[[#This Row],[KPL]]&amp;"-"&amp;PlanMasine[[#This Row],[RN]])</f>
        <v>0</v>
      </c>
      <c r="R2605">
        <f>IFERROR(INDEX(REDOSLIJED!A:A,MATCH(PlanMasine[[#This Row],[KPL]],REDOSLIJED!B:B,0)),MAX(REDOSLIJED!A:A)+1)</f>
        <v>45</v>
      </c>
      <c r="S2605" s="9">
        <f>SUM($M$2:M2605)</f>
        <v>11.329166666666756</v>
      </c>
      <c r="T2605" s="3">
        <f>PlanMasine[[#This Row],[Datum SAS]]-1</f>
        <v>45844</v>
      </c>
      <c r="U2605">
        <f>WEEKDAY(PlanMasine[[#This Row],[ZAVRŠETAK MAŠINSKE]],2)</f>
        <v>7</v>
      </c>
      <c r="V2605" s="3">
        <f>IF(WEEKDAY(PlanMasine[[#This Row],[Datum SAS]]-1,2)=7,PlanMasine[[#This Row],[Datum SAS]]-3,PlanMasine[[#This Row],[Datum SAS]]-1)</f>
        <v>45842</v>
      </c>
      <c r="W2605">
        <f>WEEKNUM(PlanMasine[[#This Row],[Column2]],1)</f>
        <v>27</v>
      </c>
    </row>
    <row r="2606" spans="1:23" x14ac:dyDescent="0.25">
      <c r="A2606">
        <v>998932</v>
      </c>
      <c r="B2606">
        <v>1</v>
      </c>
      <c r="C2606">
        <v>998945</v>
      </c>
      <c r="D2606" t="s">
        <v>1609</v>
      </c>
      <c r="E2606">
        <v>96</v>
      </c>
      <c r="F2606">
        <v>12</v>
      </c>
      <c r="G2606">
        <v>0</v>
      </c>
      <c r="H2606">
        <v>0</v>
      </c>
      <c r="I2606" t="s">
        <v>5</v>
      </c>
      <c r="J2606" t="s">
        <v>570</v>
      </c>
      <c r="K2606" t="s">
        <v>1756</v>
      </c>
      <c r="L2606" s="3">
        <v>45870</v>
      </c>
      <c r="M26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06" s="3">
        <v>45845</v>
      </c>
      <c r="O2606" s="5">
        <f>IFERROR((PlanMasine[[#This Row],[Norma]]/PlanMasine[[#This Row],[Q]])*(PlanMasine[[#This Row],[Q]]/SUMIF(C:C,PlanMasine[[#This Row],[RN]],B:B)*PlanMasine[[#This Row],[KPLQ]]),0)</f>
        <v>8</v>
      </c>
      <c r="P2606">
        <v>215460</v>
      </c>
      <c r="Q2606">
        <f>COUNTIF(PROMJENA!A:A,PlanMasine[[#This Row],[KPL]]&amp;"-"&amp;PlanMasine[[#This Row],[RN]])</f>
        <v>0</v>
      </c>
      <c r="R2606">
        <f>IFERROR(INDEX(REDOSLIJED!A:A,MATCH(PlanMasine[[#This Row],[KPL]],REDOSLIJED!B:B,0)),MAX(REDOSLIJED!A:A)+1)</f>
        <v>45</v>
      </c>
      <c r="S2606" s="9">
        <f>SUM($M$2:M2606)</f>
        <v>11.334722222222313</v>
      </c>
      <c r="T2606" s="3">
        <f>PlanMasine[[#This Row],[Datum SAS]]-1</f>
        <v>45844</v>
      </c>
      <c r="U2606">
        <f>WEEKDAY(PlanMasine[[#This Row],[ZAVRŠETAK MAŠINSKE]],2)</f>
        <v>7</v>
      </c>
      <c r="V2606" s="3">
        <f>IF(WEEKDAY(PlanMasine[[#This Row],[Datum SAS]]-1,2)=7,PlanMasine[[#This Row],[Datum SAS]]-3,PlanMasine[[#This Row],[Datum SAS]]-1)</f>
        <v>45842</v>
      </c>
      <c r="W2606">
        <f>WEEKNUM(PlanMasine[[#This Row],[Column2]],1)</f>
        <v>27</v>
      </c>
    </row>
    <row r="2607" spans="1:23" x14ac:dyDescent="0.25">
      <c r="A2607">
        <v>998932</v>
      </c>
      <c r="B2607">
        <v>1</v>
      </c>
      <c r="C2607">
        <v>998944</v>
      </c>
      <c r="D2607" t="s">
        <v>1600</v>
      </c>
      <c r="E2607">
        <v>36</v>
      </c>
      <c r="F2607">
        <v>12</v>
      </c>
      <c r="G2607">
        <v>0</v>
      </c>
      <c r="H2607">
        <v>0</v>
      </c>
      <c r="I2607" t="s">
        <v>5</v>
      </c>
      <c r="J2607" t="s">
        <v>570</v>
      </c>
      <c r="K2607" t="s">
        <v>1756</v>
      </c>
      <c r="L2607" s="3">
        <v>45870</v>
      </c>
      <c r="M26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07" s="3">
        <v>45845</v>
      </c>
      <c r="O2607" s="5">
        <f>IFERROR((PlanMasine[[#This Row],[Norma]]/PlanMasine[[#This Row],[Q]])*(PlanMasine[[#This Row],[Q]]/SUMIF(C:C,PlanMasine[[#This Row],[RN]],B:B)*PlanMasine[[#This Row],[KPLQ]]),0)</f>
        <v>3</v>
      </c>
      <c r="P2607">
        <v>215459</v>
      </c>
      <c r="Q2607">
        <f>COUNTIF(PROMJENA!A:A,PlanMasine[[#This Row],[KPL]]&amp;"-"&amp;PlanMasine[[#This Row],[RN]])</f>
        <v>0</v>
      </c>
      <c r="R2607">
        <f>IFERROR(INDEX(REDOSLIJED!A:A,MATCH(PlanMasine[[#This Row],[KPL]],REDOSLIJED!B:B,0)),MAX(REDOSLIJED!A:A)+1)</f>
        <v>45</v>
      </c>
      <c r="S2607" s="9">
        <f>SUM($M$2:M2607)</f>
        <v>11.336805555555646</v>
      </c>
      <c r="T2607" s="3">
        <f>PlanMasine[[#This Row],[Datum SAS]]-1</f>
        <v>45844</v>
      </c>
      <c r="U2607">
        <f>WEEKDAY(PlanMasine[[#This Row],[ZAVRŠETAK MAŠINSKE]],2)</f>
        <v>7</v>
      </c>
      <c r="V2607" s="3">
        <f>IF(WEEKDAY(PlanMasine[[#This Row],[Datum SAS]]-1,2)=7,PlanMasine[[#This Row],[Datum SAS]]-3,PlanMasine[[#This Row],[Datum SAS]]-1)</f>
        <v>45842</v>
      </c>
      <c r="W2607">
        <f>WEEKNUM(PlanMasine[[#This Row],[Column2]],1)</f>
        <v>27</v>
      </c>
    </row>
    <row r="2608" spans="1:23" x14ac:dyDescent="0.25">
      <c r="A2608">
        <v>998932</v>
      </c>
      <c r="B2608">
        <v>1</v>
      </c>
      <c r="C2608">
        <v>998946</v>
      </c>
      <c r="D2608" t="s">
        <v>2195</v>
      </c>
      <c r="E2608">
        <v>60</v>
      </c>
      <c r="F2608">
        <v>12</v>
      </c>
      <c r="G2608">
        <v>0</v>
      </c>
      <c r="H2608">
        <v>0</v>
      </c>
      <c r="I2608" t="s">
        <v>5</v>
      </c>
      <c r="J2608" t="s">
        <v>570</v>
      </c>
      <c r="K2608" t="s">
        <v>1756</v>
      </c>
      <c r="L2608" s="3">
        <v>45870</v>
      </c>
      <c r="M26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08" s="3">
        <v>45845</v>
      </c>
      <c r="O2608" s="5">
        <f>IFERROR((PlanMasine[[#This Row],[Norma]]/PlanMasine[[#This Row],[Q]])*(PlanMasine[[#This Row],[Q]]/SUMIF(C:C,PlanMasine[[#This Row],[RN]],B:B)*PlanMasine[[#This Row],[KPLQ]]),0)</f>
        <v>5</v>
      </c>
      <c r="P2608">
        <v>215461</v>
      </c>
      <c r="Q2608">
        <f>COUNTIF(PROMJENA!A:A,PlanMasine[[#This Row],[KPL]]&amp;"-"&amp;PlanMasine[[#This Row],[RN]])</f>
        <v>0</v>
      </c>
      <c r="R2608">
        <f>IFERROR(INDEX(REDOSLIJED!A:A,MATCH(PlanMasine[[#This Row],[KPL]],REDOSLIJED!B:B,0)),MAX(REDOSLIJED!A:A)+1)</f>
        <v>45</v>
      </c>
      <c r="S2608" s="9">
        <f>SUM($M$2:M2608)</f>
        <v>11.340277777777867</v>
      </c>
      <c r="T2608" s="3">
        <f>PlanMasine[[#This Row],[Datum SAS]]-1</f>
        <v>45844</v>
      </c>
      <c r="U2608">
        <f>WEEKDAY(PlanMasine[[#This Row],[ZAVRŠETAK MAŠINSKE]],2)</f>
        <v>7</v>
      </c>
      <c r="V2608" s="3">
        <f>IF(WEEKDAY(PlanMasine[[#This Row],[Datum SAS]]-1,2)=7,PlanMasine[[#This Row],[Datum SAS]]-3,PlanMasine[[#This Row],[Datum SAS]]-1)</f>
        <v>45842</v>
      </c>
      <c r="W2608">
        <f>WEEKNUM(PlanMasine[[#This Row],[Column2]],1)</f>
        <v>27</v>
      </c>
    </row>
    <row r="2609" spans="1:23" x14ac:dyDescent="0.25">
      <c r="A2609">
        <v>998932</v>
      </c>
      <c r="B2609">
        <v>1</v>
      </c>
      <c r="C2609">
        <v>998955</v>
      </c>
      <c r="D2609" t="s">
        <v>2191</v>
      </c>
      <c r="E2609">
        <v>48</v>
      </c>
      <c r="F2609">
        <v>12</v>
      </c>
      <c r="G2609">
        <v>0</v>
      </c>
      <c r="H2609">
        <v>0</v>
      </c>
      <c r="I2609" t="s">
        <v>5</v>
      </c>
      <c r="J2609" t="s">
        <v>570</v>
      </c>
      <c r="K2609" t="s">
        <v>1756</v>
      </c>
      <c r="L2609" s="3">
        <v>45870</v>
      </c>
      <c r="M26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09" s="3">
        <v>45845</v>
      </c>
      <c r="O2609" s="5">
        <f>IFERROR((PlanMasine[[#This Row],[Norma]]/PlanMasine[[#This Row],[Q]])*(PlanMasine[[#This Row],[Q]]/SUMIF(C:C,PlanMasine[[#This Row],[RN]],B:B)*PlanMasine[[#This Row],[KPLQ]]),0)</f>
        <v>4</v>
      </c>
      <c r="P2609">
        <v>215470</v>
      </c>
      <c r="Q2609">
        <f>COUNTIF(PROMJENA!A:A,PlanMasine[[#This Row],[KPL]]&amp;"-"&amp;PlanMasine[[#This Row],[RN]])</f>
        <v>0</v>
      </c>
      <c r="R2609">
        <f>IFERROR(INDEX(REDOSLIJED!A:A,MATCH(PlanMasine[[#This Row],[KPL]],REDOSLIJED!B:B,0)),MAX(REDOSLIJED!A:A)+1)</f>
        <v>45</v>
      </c>
      <c r="S2609" s="9">
        <f>SUM($M$2:M2609)</f>
        <v>11.343055555555646</v>
      </c>
      <c r="T2609" s="3">
        <f>PlanMasine[[#This Row],[Datum SAS]]-1</f>
        <v>45844</v>
      </c>
      <c r="U2609">
        <f>WEEKDAY(PlanMasine[[#This Row],[ZAVRŠETAK MAŠINSKE]],2)</f>
        <v>7</v>
      </c>
      <c r="V2609" s="3">
        <f>IF(WEEKDAY(PlanMasine[[#This Row],[Datum SAS]]-1,2)=7,PlanMasine[[#This Row],[Datum SAS]]-3,PlanMasine[[#This Row],[Datum SAS]]-1)</f>
        <v>45842</v>
      </c>
      <c r="W2609">
        <f>WEEKNUM(PlanMasine[[#This Row],[Column2]],1)</f>
        <v>27</v>
      </c>
    </row>
    <row r="2610" spans="1:23" x14ac:dyDescent="0.25">
      <c r="A2610">
        <v>998932</v>
      </c>
      <c r="B2610">
        <v>1</v>
      </c>
      <c r="C2610">
        <v>998949</v>
      </c>
      <c r="D2610" t="s">
        <v>2192</v>
      </c>
      <c r="E2610">
        <v>60</v>
      </c>
      <c r="F2610">
        <v>12</v>
      </c>
      <c r="G2610">
        <v>0</v>
      </c>
      <c r="H2610">
        <v>0</v>
      </c>
      <c r="I2610" t="s">
        <v>5</v>
      </c>
      <c r="J2610" t="s">
        <v>570</v>
      </c>
      <c r="K2610" t="s">
        <v>1756</v>
      </c>
      <c r="L2610" s="3">
        <v>45870</v>
      </c>
      <c r="M26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10" s="3">
        <v>45845</v>
      </c>
      <c r="O2610" s="5">
        <f>IFERROR((PlanMasine[[#This Row],[Norma]]/PlanMasine[[#This Row],[Q]])*(PlanMasine[[#This Row],[Q]]/SUMIF(C:C,PlanMasine[[#This Row],[RN]],B:B)*PlanMasine[[#This Row],[KPLQ]]),0)</f>
        <v>5</v>
      </c>
      <c r="P2610">
        <v>215464</v>
      </c>
      <c r="Q2610">
        <f>COUNTIF(PROMJENA!A:A,PlanMasine[[#This Row],[KPL]]&amp;"-"&amp;PlanMasine[[#This Row],[RN]])</f>
        <v>0</v>
      </c>
      <c r="R2610">
        <f>IFERROR(INDEX(REDOSLIJED!A:A,MATCH(PlanMasine[[#This Row],[KPL]],REDOSLIJED!B:B,0)),MAX(REDOSLIJED!A:A)+1)</f>
        <v>45</v>
      </c>
      <c r="S2610" s="9">
        <f>SUM($M$2:M2610)</f>
        <v>11.346527777777867</v>
      </c>
      <c r="T2610" s="3">
        <f>PlanMasine[[#This Row],[Datum SAS]]-1</f>
        <v>45844</v>
      </c>
      <c r="U2610">
        <f>WEEKDAY(PlanMasine[[#This Row],[ZAVRŠETAK MAŠINSKE]],2)</f>
        <v>7</v>
      </c>
      <c r="V2610" s="3">
        <f>IF(WEEKDAY(PlanMasine[[#This Row],[Datum SAS]]-1,2)=7,PlanMasine[[#This Row],[Datum SAS]]-3,PlanMasine[[#This Row],[Datum SAS]]-1)</f>
        <v>45842</v>
      </c>
      <c r="W2610">
        <f>WEEKNUM(PlanMasine[[#This Row],[Column2]],1)</f>
        <v>27</v>
      </c>
    </row>
    <row r="2611" spans="1:23" x14ac:dyDescent="0.25">
      <c r="A2611">
        <v>998933</v>
      </c>
      <c r="B2611">
        <v>1</v>
      </c>
      <c r="C2611">
        <v>998949</v>
      </c>
      <c r="D2611" t="s">
        <v>2192</v>
      </c>
      <c r="E2611">
        <v>60</v>
      </c>
      <c r="F2611">
        <v>12</v>
      </c>
      <c r="G2611">
        <v>0</v>
      </c>
      <c r="H2611">
        <v>0</v>
      </c>
      <c r="I2611" t="s">
        <v>5</v>
      </c>
      <c r="J2611" t="s">
        <v>570</v>
      </c>
      <c r="K2611" t="s">
        <v>1756</v>
      </c>
      <c r="L2611" s="3">
        <v>45870</v>
      </c>
      <c r="M26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11" s="3">
        <v>45845</v>
      </c>
      <c r="O2611" s="5">
        <f>IFERROR((PlanMasine[[#This Row],[Norma]]/PlanMasine[[#This Row],[Q]])*(PlanMasine[[#This Row],[Q]]/SUMIF(C:C,PlanMasine[[#This Row],[RN]],B:B)*PlanMasine[[#This Row],[KPLQ]]),0)</f>
        <v>5</v>
      </c>
      <c r="P2611">
        <v>215464</v>
      </c>
      <c r="Q2611">
        <f>COUNTIF(PROMJENA!A:A,PlanMasine[[#This Row],[KPL]]&amp;"-"&amp;PlanMasine[[#This Row],[RN]])</f>
        <v>0</v>
      </c>
      <c r="R2611">
        <f>IFERROR(INDEX(REDOSLIJED!A:A,MATCH(PlanMasine[[#This Row],[KPL]],REDOSLIJED!B:B,0)),MAX(REDOSLIJED!A:A)+1)</f>
        <v>45</v>
      </c>
      <c r="S2611" s="9">
        <f>SUM($M$2:M2611)</f>
        <v>11.350000000000088</v>
      </c>
      <c r="T2611" s="3">
        <f>PlanMasine[[#This Row],[Datum SAS]]-1</f>
        <v>45844</v>
      </c>
      <c r="U2611">
        <f>WEEKDAY(PlanMasine[[#This Row],[ZAVRŠETAK MAŠINSKE]],2)</f>
        <v>7</v>
      </c>
      <c r="V2611" s="3">
        <f>IF(WEEKDAY(PlanMasine[[#This Row],[Datum SAS]]-1,2)=7,PlanMasine[[#This Row],[Datum SAS]]-3,PlanMasine[[#This Row],[Datum SAS]]-1)</f>
        <v>45842</v>
      </c>
      <c r="W2611">
        <f>WEEKNUM(PlanMasine[[#This Row],[Column2]],1)</f>
        <v>27</v>
      </c>
    </row>
    <row r="2612" spans="1:23" x14ac:dyDescent="0.25">
      <c r="A2612">
        <v>998933</v>
      </c>
      <c r="B2612">
        <v>1</v>
      </c>
      <c r="C2612">
        <v>998945</v>
      </c>
      <c r="D2612" t="s">
        <v>1609</v>
      </c>
      <c r="E2612">
        <v>96</v>
      </c>
      <c r="F2612">
        <v>12</v>
      </c>
      <c r="G2612">
        <v>0</v>
      </c>
      <c r="H2612">
        <v>0</v>
      </c>
      <c r="I2612" t="s">
        <v>5</v>
      </c>
      <c r="J2612" t="s">
        <v>570</v>
      </c>
      <c r="K2612" t="s">
        <v>1756</v>
      </c>
      <c r="L2612" s="3">
        <v>45870</v>
      </c>
      <c r="M26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12" s="3">
        <v>45845</v>
      </c>
      <c r="O2612" s="5">
        <f>IFERROR((PlanMasine[[#This Row],[Norma]]/PlanMasine[[#This Row],[Q]])*(PlanMasine[[#This Row],[Q]]/SUMIF(C:C,PlanMasine[[#This Row],[RN]],B:B)*PlanMasine[[#This Row],[KPLQ]]),0)</f>
        <v>8</v>
      </c>
      <c r="P2612">
        <v>215460</v>
      </c>
      <c r="Q2612">
        <f>COUNTIF(PROMJENA!A:A,PlanMasine[[#This Row],[KPL]]&amp;"-"&amp;PlanMasine[[#This Row],[RN]])</f>
        <v>0</v>
      </c>
      <c r="R2612">
        <f>IFERROR(INDEX(REDOSLIJED!A:A,MATCH(PlanMasine[[#This Row],[KPL]],REDOSLIJED!B:B,0)),MAX(REDOSLIJED!A:A)+1)</f>
        <v>45</v>
      </c>
      <c r="S2612" s="9">
        <f>SUM($M$2:M2612)</f>
        <v>11.355555555555645</v>
      </c>
      <c r="T2612" s="3">
        <f>PlanMasine[[#This Row],[Datum SAS]]-1</f>
        <v>45844</v>
      </c>
      <c r="U2612">
        <f>WEEKDAY(PlanMasine[[#This Row],[ZAVRŠETAK MAŠINSKE]],2)</f>
        <v>7</v>
      </c>
      <c r="V2612" s="3">
        <f>IF(WEEKDAY(PlanMasine[[#This Row],[Datum SAS]]-1,2)=7,PlanMasine[[#This Row],[Datum SAS]]-3,PlanMasine[[#This Row],[Datum SAS]]-1)</f>
        <v>45842</v>
      </c>
      <c r="W2612">
        <f>WEEKNUM(PlanMasine[[#This Row],[Column2]],1)</f>
        <v>27</v>
      </c>
    </row>
    <row r="2613" spans="1:23" x14ac:dyDescent="0.25">
      <c r="A2613">
        <v>998933</v>
      </c>
      <c r="B2613">
        <v>1</v>
      </c>
      <c r="C2613">
        <v>998955</v>
      </c>
      <c r="D2613" t="s">
        <v>2191</v>
      </c>
      <c r="E2613">
        <v>48</v>
      </c>
      <c r="F2613">
        <v>12</v>
      </c>
      <c r="G2613">
        <v>0</v>
      </c>
      <c r="H2613">
        <v>0</v>
      </c>
      <c r="I2613" t="s">
        <v>5</v>
      </c>
      <c r="J2613" t="s">
        <v>570</v>
      </c>
      <c r="K2613" t="s">
        <v>1756</v>
      </c>
      <c r="L2613" s="3">
        <v>45870</v>
      </c>
      <c r="M26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13" s="3">
        <v>45845</v>
      </c>
      <c r="O2613" s="5">
        <f>IFERROR((PlanMasine[[#This Row],[Norma]]/PlanMasine[[#This Row],[Q]])*(PlanMasine[[#This Row],[Q]]/SUMIF(C:C,PlanMasine[[#This Row],[RN]],B:B)*PlanMasine[[#This Row],[KPLQ]]),0)</f>
        <v>4</v>
      </c>
      <c r="P2613">
        <v>215470</v>
      </c>
      <c r="Q2613">
        <f>COUNTIF(PROMJENA!A:A,PlanMasine[[#This Row],[KPL]]&amp;"-"&amp;PlanMasine[[#This Row],[RN]])</f>
        <v>0</v>
      </c>
      <c r="R2613">
        <f>IFERROR(INDEX(REDOSLIJED!A:A,MATCH(PlanMasine[[#This Row],[KPL]],REDOSLIJED!B:B,0)),MAX(REDOSLIJED!A:A)+1)</f>
        <v>45</v>
      </c>
      <c r="S2613" s="9">
        <f>SUM($M$2:M2613)</f>
        <v>11.358333333333423</v>
      </c>
      <c r="T2613" s="3">
        <f>PlanMasine[[#This Row],[Datum SAS]]-1</f>
        <v>45844</v>
      </c>
      <c r="U2613">
        <f>WEEKDAY(PlanMasine[[#This Row],[ZAVRŠETAK MAŠINSKE]],2)</f>
        <v>7</v>
      </c>
      <c r="V2613" s="3">
        <f>IF(WEEKDAY(PlanMasine[[#This Row],[Datum SAS]]-1,2)=7,PlanMasine[[#This Row],[Datum SAS]]-3,PlanMasine[[#This Row],[Datum SAS]]-1)</f>
        <v>45842</v>
      </c>
      <c r="W2613">
        <f>WEEKNUM(PlanMasine[[#This Row],[Column2]],1)</f>
        <v>27</v>
      </c>
    </row>
    <row r="2614" spans="1:23" x14ac:dyDescent="0.25">
      <c r="A2614">
        <v>998933</v>
      </c>
      <c r="B2614">
        <v>1</v>
      </c>
      <c r="C2614">
        <v>998946</v>
      </c>
      <c r="D2614" t="s">
        <v>2195</v>
      </c>
      <c r="E2614">
        <v>60</v>
      </c>
      <c r="F2614">
        <v>12</v>
      </c>
      <c r="G2614">
        <v>0</v>
      </c>
      <c r="H2614">
        <v>0</v>
      </c>
      <c r="I2614" t="s">
        <v>5</v>
      </c>
      <c r="J2614" t="s">
        <v>570</v>
      </c>
      <c r="K2614" t="s">
        <v>1756</v>
      </c>
      <c r="L2614" s="3">
        <v>45870</v>
      </c>
      <c r="M26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14" s="3">
        <v>45845</v>
      </c>
      <c r="O2614" s="5">
        <f>IFERROR((PlanMasine[[#This Row],[Norma]]/PlanMasine[[#This Row],[Q]])*(PlanMasine[[#This Row],[Q]]/SUMIF(C:C,PlanMasine[[#This Row],[RN]],B:B)*PlanMasine[[#This Row],[KPLQ]]),0)</f>
        <v>5</v>
      </c>
      <c r="P2614">
        <v>215461</v>
      </c>
      <c r="Q2614">
        <f>COUNTIF(PROMJENA!A:A,PlanMasine[[#This Row],[KPL]]&amp;"-"&amp;PlanMasine[[#This Row],[RN]])</f>
        <v>0</v>
      </c>
      <c r="R2614">
        <f>IFERROR(INDEX(REDOSLIJED!A:A,MATCH(PlanMasine[[#This Row],[KPL]],REDOSLIJED!B:B,0)),MAX(REDOSLIJED!A:A)+1)</f>
        <v>45</v>
      </c>
      <c r="S2614" s="9">
        <f>SUM($M$2:M2614)</f>
        <v>11.361805555555645</v>
      </c>
      <c r="T2614" s="3">
        <f>PlanMasine[[#This Row],[Datum SAS]]-1</f>
        <v>45844</v>
      </c>
      <c r="U2614">
        <f>WEEKDAY(PlanMasine[[#This Row],[ZAVRŠETAK MAŠINSKE]],2)</f>
        <v>7</v>
      </c>
      <c r="V2614" s="3">
        <f>IF(WEEKDAY(PlanMasine[[#This Row],[Datum SAS]]-1,2)=7,PlanMasine[[#This Row],[Datum SAS]]-3,PlanMasine[[#This Row],[Datum SAS]]-1)</f>
        <v>45842</v>
      </c>
      <c r="W2614">
        <f>WEEKNUM(PlanMasine[[#This Row],[Column2]],1)</f>
        <v>27</v>
      </c>
    </row>
    <row r="2615" spans="1:23" x14ac:dyDescent="0.25">
      <c r="A2615">
        <v>998933</v>
      </c>
      <c r="B2615">
        <v>1</v>
      </c>
      <c r="C2615">
        <v>998944</v>
      </c>
      <c r="D2615" t="s">
        <v>1600</v>
      </c>
      <c r="E2615">
        <v>36</v>
      </c>
      <c r="F2615">
        <v>12</v>
      </c>
      <c r="G2615">
        <v>0</v>
      </c>
      <c r="H2615">
        <v>0</v>
      </c>
      <c r="I2615" t="s">
        <v>5</v>
      </c>
      <c r="J2615" t="s">
        <v>570</v>
      </c>
      <c r="K2615" t="s">
        <v>1756</v>
      </c>
      <c r="L2615" s="3">
        <v>45870</v>
      </c>
      <c r="M26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15" s="3">
        <v>45845</v>
      </c>
      <c r="O2615" s="5">
        <f>IFERROR((PlanMasine[[#This Row],[Norma]]/PlanMasine[[#This Row],[Q]])*(PlanMasine[[#This Row],[Q]]/SUMIF(C:C,PlanMasine[[#This Row],[RN]],B:B)*PlanMasine[[#This Row],[KPLQ]]),0)</f>
        <v>3</v>
      </c>
      <c r="P2615">
        <v>215459</v>
      </c>
      <c r="Q2615">
        <f>COUNTIF(PROMJENA!A:A,PlanMasine[[#This Row],[KPL]]&amp;"-"&amp;PlanMasine[[#This Row],[RN]])</f>
        <v>0</v>
      </c>
      <c r="R2615">
        <f>IFERROR(INDEX(REDOSLIJED!A:A,MATCH(PlanMasine[[#This Row],[KPL]],REDOSLIJED!B:B,0)),MAX(REDOSLIJED!A:A)+1)</f>
        <v>45</v>
      </c>
      <c r="S2615" s="9">
        <f>SUM($M$2:M2615)</f>
        <v>11.363888888888978</v>
      </c>
      <c r="T2615" s="3">
        <f>PlanMasine[[#This Row],[Datum SAS]]-1</f>
        <v>45844</v>
      </c>
      <c r="U2615">
        <f>WEEKDAY(PlanMasine[[#This Row],[ZAVRŠETAK MAŠINSKE]],2)</f>
        <v>7</v>
      </c>
      <c r="V2615" s="3">
        <f>IF(WEEKDAY(PlanMasine[[#This Row],[Datum SAS]]-1,2)=7,PlanMasine[[#This Row],[Datum SAS]]-3,PlanMasine[[#This Row],[Datum SAS]]-1)</f>
        <v>45842</v>
      </c>
      <c r="W2615">
        <f>WEEKNUM(PlanMasine[[#This Row],[Column2]],1)</f>
        <v>27</v>
      </c>
    </row>
    <row r="2616" spans="1:23" x14ac:dyDescent="0.25">
      <c r="A2616">
        <v>998934</v>
      </c>
      <c r="B2616">
        <v>1</v>
      </c>
      <c r="C2616">
        <v>998944</v>
      </c>
      <c r="D2616" t="s">
        <v>1600</v>
      </c>
      <c r="E2616">
        <v>36</v>
      </c>
      <c r="F2616">
        <v>12</v>
      </c>
      <c r="G2616">
        <v>0</v>
      </c>
      <c r="H2616">
        <v>0</v>
      </c>
      <c r="I2616" t="s">
        <v>5</v>
      </c>
      <c r="J2616" t="s">
        <v>570</v>
      </c>
      <c r="K2616" t="s">
        <v>1756</v>
      </c>
      <c r="L2616" s="3">
        <v>45870</v>
      </c>
      <c r="M26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16" s="3">
        <v>45845</v>
      </c>
      <c r="O2616" s="5">
        <f>IFERROR((PlanMasine[[#This Row],[Norma]]/PlanMasine[[#This Row],[Q]])*(PlanMasine[[#This Row],[Q]]/SUMIF(C:C,PlanMasine[[#This Row],[RN]],B:B)*PlanMasine[[#This Row],[KPLQ]]),0)</f>
        <v>3</v>
      </c>
      <c r="P2616">
        <v>215459</v>
      </c>
      <c r="Q2616">
        <f>COUNTIF(PROMJENA!A:A,PlanMasine[[#This Row],[KPL]]&amp;"-"&amp;PlanMasine[[#This Row],[RN]])</f>
        <v>0</v>
      </c>
      <c r="R2616">
        <f>IFERROR(INDEX(REDOSLIJED!A:A,MATCH(PlanMasine[[#This Row],[KPL]],REDOSLIJED!B:B,0)),MAX(REDOSLIJED!A:A)+1)</f>
        <v>45</v>
      </c>
      <c r="S2616" s="9">
        <f>SUM($M$2:M2616)</f>
        <v>11.365972222222311</v>
      </c>
      <c r="T2616" s="3">
        <f>PlanMasine[[#This Row],[Datum SAS]]-1</f>
        <v>45844</v>
      </c>
      <c r="U2616">
        <f>WEEKDAY(PlanMasine[[#This Row],[ZAVRŠETAK MAŠINSKE]],2)</f>
        <v>7</v>
      </c>
      <c r="V2616" s="3">
        <f>IF(WEEKDAY(PlanMasine[[#This Row],[Datum SAS]]-1,2)=7,PlanMasine[[#This Row],[Datum SAS]]-3,PlanMasine[[#This Row],[Datum SAS]]-1)</f>
        <v>45842</v>
      </c>
      <c r="W2616">
        <f>WEEKNUM(PlanMasine[[#This Row],[Column2]],1)</f>
        <v>27</v>
      </c>
    </row>
    <row r="2617" spans="1:23" x14ac:dyDescent="0.25">
      <c r="A2617">
        <v>998934</v>
      </c>
      <c r="B2617">
        <v>1</v>
      </c>
      <c r="C2617">
        <v>998945</v>
      </c>
      <c r="D2617" t="s">
        <v>1609</v>
      </c>
      <c r="E2617">
        <v>96</v>
      </c>
      <c r="F2617">
        <v>12</v>
      </c>
      <c r="G2617">
        <v>0</v>
      </c>
      <c r="H2617">
        <v>0</v>
      </c>
      <c r="I2617" t="s">
        <v>5</v>
      </c>
      <c r="J2617" t="s">
        <v>570</v>
      </c>
      <c r="K2617" t="s">
        <v>1756</v>
      </c>
      <c r="L2617" s="3">
        <v>45870</v>
      </c>
      <c r="M26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17" s="3">
        <v>45845</v>
      </c>
      <c r="O2617" s="5">
        <f>IFERROR((PlanMasine[[#This Row],[Norma]]/PlanMasine[[#This Row],[Q]])*(PlanMasine[[#This Row],[Q]]/SUMIF(C:C,PlanMasine[[#This Row],[RN]],B:B)*PlanMasine[[#This Row],[KPLQ]]),0)</f>
        <v>8</v>
      </c>
      <c r="P2617">
        <v>215460</v>
      </c>
      <c r="Q2617">
        <f>COUNTIF(PROMJENA!A:A,PlanMasine[[#This Row],[KPL]]&amp;"-"&amp;PlanMasine[[#This Row],[RN]])</f>
        <v>0</v>
      </c>
      <c r="R2617">
        <f>IFERROR(INDEX(REDOSLIJED!A:A,MATCH(PlanMasine[[#This Row],[KPL]],REDOSLIJED!B:B,0)),MAX(REDOSLIJED!A:A)+1)</f>
        <v>45</v>
      </c>
      <c r="S2617" s="9">
        <f>SUM($M$2:M2617)</f>
        <v>11.371527777777867</v>
      </c>
      <c r="T2617" s="3">
        <f>PlanMasine[[#This Row],[Datum SAS]]-1</f>
        <v>45844</v>
      </c>
      <c r="U2617">
        <f>WEEKDAY(PlanMasine[[#This Row],[ZAVRŠETAK MAŠINSKE]],2)</f>
        <v>7</v>
      </c>
      <c r="V2617" s="3">
        <f>IF(WEEKDAY(PlanMasine[[#This Row],[Datum SAS]]-1,2)=7,PlanMasine[[#This Row],[Datum SAS]]-3,PlanMasine[[#This Row],[Datum SAS]]-1)</f>
        <v>45842</v>
      </c>
      <c r="W2617">
        <f>WEEKNUM(PlanMasine[[#This Row],[Column2]],1)</f>
        <v>27</v>
      </c>
    </row>
    <row r="2618" spans="1:23" x14ac:dyDescent="0.25">
      <c r="A2618">
        <v>998934</v>
      </c>
      <c r="B2618">
        <v>1</v>
      </c>
      <c r="C2618">
        <v>998946</v>
      </c>
      <c r="D2618" t="s">
        <v>2195</v>
      </c>
      <c r="E2618">
        <v>60</v>
      </c>
      <c r="F2618">
        <v>12</v>
      </c>
      <c r="G2618">
        <v>0</v>
      </c>
      <c r="H2618">
        <v>0</v>
      </c>
      <c r="I2618" t="s">
        <v>5</v>
      </c>
      <c r="J2618" t="s">
        <v>570</v>
      </c>
      <c r="K2618" t="s">
        <v>1756</v>
      </c>
      <c r="L2618" s="3">
        <v>45870</v>
      </c>
      <c r="M26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18" s="3">
        <v>45845</v>
      </c>
      <c r="O2618" s="5">
        <f>IFERROR((PlanMasine[[#This Row],[Norma]]/PlanMasine[[#This Row],[Q]])*(PlanMasine[[#This Row],[Q]]/SUMIF(C:C,PlanMasine[[#This Row],[RN]],B:B)*PlanMasine[[#This Row],[KPLQ]]),0)</f>
        <v>5</v>
      </c>
      <c r="P2618">
        <v>215461</v>
      </c>
      <c r="Q2618">
        <f>COUNTIF(PROMJENA!A:A,PlanMasine[[#This Row],[KPL]]&amp;"-"&amp;PlanMasine[[#This Row],[RN]])</f>
        <v>0</v>
      </c>
      <c r="R2618">
        <f>IFERROR(INDEX(REDOSLIJED!A:A,MATCH(PlanMasine[[#This Row],[KPL]],REDOSLIJED!B:B,0)),MAX(REDOSLIJED!A:A)+1)</f>
        <v>45</v>
      </c>
      <c r="S2618" s="9">
        <f>SUM($M$2:M2618)</f>
        <v>11.375000000000089</v>
      </c>
      <c r="T2618" s="3">
        <f>PlanMasine[[#This Row],[Datum SAS]]-1</f>
        <v>45844</v>
      </c>
      <c r="U2618">
        <f>WEEKDAY(PlanMasine[[#This Row],[ZAVRŠETAK MAŠINSKE]],2)</f>
        <v>7</v>
      </c>
      <c r="V2618" s="3">
        <f>IF(WEEKDAY(PlanMasine[[#This Row],[Datum SAS]]-1,2)=7,PlanMasine[[#This Row],[Datum SAS]]-3,PlanMasine[[#This Row],[Datum SAS]]-1)</f>
        <v>45842</v>
      </c>
      <c r="W2618">
        <f>WEEKNUM(PlanMasine[[#This Row],[Column2]],1)</f>
        <v>27</v>
      </c>
    </row>
    <row r="2619" spans="1:23" x14ac:dyDescent="0.25">
      <c r="A2619">
        <v>998934</v>
      </c>
      <c r="B2619">
        <v>1</v>
      </c>
      <c r="C2619">
        <v>998949</v>
      </c>
      <c r="D2619" t="s">
        <v>2192</v>
      </c>
      <c r="E2619">
        <v>60</v>
      </c>
      <c r="F2619">
        <v>12</v>
      </c>
      <c r="G2619">
        <v>0</v>
      </c>
      <c r="H2619">
        <v>0</v>
      </c>
      <c r="I2619" t="s">
        <v>5</v>
      </c>
      <c r="J2619" t="s">
        <v>570</v>
      </c>
      <c r="K2619" t="s">
        <v>1756</v>
      </c>
      <c r="L2619" s="3">
        <v>45870</v>
      </c>
      <c r="M26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19" s="3">
        <v>45845</v>
      </c>
      <c r="O2619" s="5">
        <f>IFERROR((PlanMasine[[#This Row],[Norma]]/PlanMasine[[#This Row],[Q]])*(PlanMasine[[#This Row],[Q]]/SUMIF(C:C,PlanMasine[[#This Row],[RN]],B:B)*PlanMasine[[#This Row],[KPLQ]]),0)</f>
        <v>5</v>
      </c>
      <c r="P2619">
        <v>215464</v>
      </c>
      <c r="Q2619">
        <f>COUNTIF(PROMJENA!A:A,PlanMasine[[#This Row],[KPL]]&amp;"-"&amp;PlanMasine[[#This Row],[RN]])</f>
        <v>0</v>
      </c>
      <c r="R2619">
        <f>IFERROR(INDEX(REDOSLIJED!A:A,MATCH(PlanMasine[[#This Row],[KPL]],REDOSLIJED!B:B,0)),MAX(REDOSLIJED!A:A)+1)</f>
        <v>45</v>
      </c>
      <c r="S2619" s="9">
        <f>SUM($M$2:M2619)</f>
        <v>11.37847222222231</v>
      </c>
      <c r="T2619" s="3">
        <f>PlanMasine[[#This Row],[Datum SAS]]-1</f>
        <v>45844</v>
      </c>
      <c r="U2619">
        <f>WEEKDAY(PlanMasine[[#This Row],[ZAVRŠETAK MAŠINSKE]],2)</f>
        <v>7</v>
      </c>
      <c r="V2619" s="3">
        <f>IF(WEEKDAY(PlanMasine[[#This Row],[Datum SAS]]-1,2)=7,PlanMasine[[#This Row],[Datum SAS]]-3,PlanMasine[[#This Row],[Datum SAS]]-1)</f>
        <v>45842</v>
      </c>
      <c r="W2619">
        <f>WEEKNUM(PlanMasine[[#This Row],[Column2]],1)</f>
        <v>27</v>
      </c>
    </row>
    <row r="2620" spans="1:23" x14ac:dyDescent="0.25">
      <c r="A2620">
        <v>998934</v>
      </c>
      <c r="B2620">
        <v>1</v>
      </c>
      <c r="C2620">
        <v>998955</v>
      </c>
      <c r="D2620" t="s">
        <v>2191</v>
      </c>
      <c r="E2620">
        <v>48</v>
      </c>
      <c r="F2620">
        <v>12</v>
      </c>
      <c r="G2620">
        <v>0</v>
      </c>
      <c r="H2620">
        <v>0</v>
      </c>
      <c r="I2620" t="s">
        <v>5</v>
      </c>
      <c r="J2620" t="s">
        <v>570</v>
      </c>
      <c r="K2620" t="s">
        <v>1756</v>
      </c>
      <c r="L2620" s="3">
        <v>45870</v>
      </c>
      <c r="M26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20" s="3">
        <v>45845</v>
      </c>
      <c r="O2620" s="5">
        <f>IFERROR((PlanMasine[[#This Row],[Norma]]/PlanMasine[[#This Row],[Q]])*(PlanMasine[[#This Row],[Q]]/SUMIF(C:C,PlanMasine[[#This Row],[RN]],B:B)*PlanMasine[[#This Row],[KPLQ]]),0)</f>
        <v>4</v>
      </c>
      <c r="P2620">
        <v>215470</v>
      </c>
      <c r="Q2620">
        <f>COUNTIF(PROMJENA!A:A,PlanMasine[[#This Row],[KPL]]&amp;"-"&amp;PlanMasine[[#This Row],[RN]])</f>
        <v>0</v>
      </c>
      <c r="R2620">
        <f>IFERROR(INDEX(REDOSLIJED!A:A,MATCH(PlanMasine[[#This Row],[KPL]],REDOSLIJED!B:B,0)),MAX(REDOSLIJED!A:A)+1)</f>
        <v>45</v>
      </c>
      <c r="S2620" s="9">
        <f>SUM($M$2:M2620)</f>
        <v>11.381250000000088</v>
      </c>
      <c r="T2620" s="3">
        <f>PlanMasine[[#This Row],[Datum SAS]]-1</f>
        <v>45844</v>
      </c>
      <c r="U2620">
        <f>WEEKDAY(PlanMasine[[#This Row],[ZAVRŠETAK MAŠINSKE]],2)</f>
        <v>7</v>
      </c>
      <c r="V2620" s="3">
        <f>IF(WEEKDAY(PlanMasine[[#This Row],[Datum SAS]]-1,2)=7,PlanMasine[[#This Row],[Datum SAS]]-3,PlanMasine[[#This Row],[Datum SAS]]-1)</f>
        <v>45842</v>
      </c>
      <c r="W2620">
        <f>WEEKNUM(PlanMasine[[#This Row],[Column2]],1)</f>
        <v>27</v>
      </c>
    </row>
    <row r="2621" spans="1:23" x14ac:dyDescent="0.25">
      <c r="A2621">
        <v>998935</v>
      </c>
      <c r="B2621">
        <v>1</v>
      </c>
      <c r="C2621">
        <v>998955</v>
      </c>
      <c r="D2621" t="s">
        <v>2191</v>
      </c>
      <c r="E2621">
        <v>48</v>
      </c>
      <c r="F2621">
        <v>12</v>
      </c>
      <c r="G2621">
        <v>0</v>
      </c>
      <c r="H2621">
        <v>0</v>
      </c>
      <c r="I2621" t="s">
        <v>5</v>
      </c>
      <c r="J2621" t="s">
        <v>570</v>
      </c>
      <c r="K2621" t="s">
        <v>1756</v>
      </c>
      <c r="L2621" s="3">
        <v>45870</v>
      </c>
      <c r="M26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21" s="3">
        <v>45845</v>
      </c>
      <c r="O2621" s="5">
        <f>IFERROR((PlanMasine[[#This Row],[Norma]]/PlanMasine[[#This Row],[Q]])*(PlanMasine[[#This Row],[Q]]/SUMIF(C:C,PlanMasine[[#This Row],[RN]],B:B)*PlanMasine[[#This Row],[KPLQ]]),0)</f>
        <v>4</v>
      </c>
      <c r="P2621">
        <v>215470</v>
      </c>
      <c r="Q2621">
        <f>COUNTIF(PROMJENA!A:A,PlanMasine[[#This Row],[KPL]]&amp;"-"&amp;PlanMasine[[#This Row],[RN]])</f>
        <v>0</v>
      </c>
      <c r="R2621">
        <f>IFERROR(INDEX(REDOSLIJED!A:A,MATCH(PlanMasine[[#This Row],[KPL]],REDOSLIJED!B:B,0)),MAX(REDOSLIJED!A:A)+1)</f>
        <v>45</v>
      </c>
      <c r="S2621" s="9">
        <f>SUM($M$2:M2621)</f>
        <v>11.384027777777867</v>
      </c>
      <c r="T2621" s="3">
        <f>PlanMasine[[#This Row],[Datum SAS]]-1</f>
        <v>45844</v>
      </c>
      <c r="U2621">
        <f>WEEKDAY(PlanMasine[[#This Row],[ZAVRŠETAK MAŠINSKE]],2)</f>
        <v>7</v>
      </c>
      <c r="V2621" s="3">
        <f>IF(WEEKDAY(PlanMasine[[#This Row],[Datum SAS]]-1,2)=7,PlanMasine[[#This Row],[Datum SAS]]-3,PlanMasine[[#This Row],[Datum SAS]]-1)</f>
        <v>45842</v>
      </c>
      <c r="W2621">
        <f>WEEKNUM(PlanMasine[[#This Row],[Column2]],1)</f>
        <v>27</v>
      </c>
    </row>
    <row r="2622" spans="1:23" x14ac:dyDescent="0.25">
      <c r="A2622">
        <v>998935</v>
      </c>
      <c r="B2622">
        <v>1</v>
      </c>
      <c r="C2622">
        <v>998949</v>
      </c>
      <c r="D2622" t="s">
        <v>2192</v>
      </c>
      <c r="E2622">
        <v>60</v>
      </c>
      <c r="F2622">
        <v>12</v>
      </c>
      <c r="G2622">
        <v>0</v>
      </c>
      <c r="H2622">
        <v>0</v>
      </c>
      <c r="I2622" t="s">
        <v>5</v>
      </c>
      <c r="J2622" t="s">
        <v>570</v>
      </c>
      <c r="K2622" t="s">
        <v>1756</v>
      </c>
      <c r="L2622" s="3">
        <v>45870</v>
      </c>
      <c r="M26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22" s="3">
        <v>45845</v>
      </c>
      <c r="O2622" s="5">
        <f>IFERROR((PlanMasine[[#This Row],[Norma]]/PlanMasine[[#This Row],[Q]])*(PlanMasine[[#This Row],[Q]]/SUMIF(C:C,PlanMasine[[#This Row],[RN]],B:B)*PlanMasine[[#This Row],[KPLQ]]),0)</f>
        <v>5</v>
      </c>
      <c r="P2622">
        <v>215464</v>
      </c>
      <c r="Q2622">
        <f>COUNTIF(PROMJENA!A:A,PlanMasine[[#This Row],[KPL]]&amp;"-"&amp;PlanMasine[[#This Row],[RN]])</f>
        <v>0</v>
      </c>
      <c r="R2622">
        <f>IFERROR(INDEX(REDOSLIJED!A:A,MATCH(PlanMasine[[#This Row],[KPL]],REDOSLIJED!B:B,0)),MAX(REDOSLIJED!A:A)+1)</f>
        <v>45</v>
      </c>
      <c r="S2622" s="9">
        <f>SUM($M$2:M2622)</f>
        <v>11.387500000000088</v>
      </c>
      <c r="T2622" s="3">
        <f>PlanMasine[[#This Row],[Datum SAS]]-1</f>
        <v>45844</v>
      </c>
      <c r="U2622">
        <f>WEEKDAY(PlanMasine[[#This Row],[ZAVRŠETAK MAŠINSKE]],2)</f>
        <v>7</v>
      </c>
      <c r="V2622" s="3">
        <f>IF(WEEKDAY(PlanMasine[[#This Row],[Datum SAS]]-1,2)=7,PlanMasine[[#This Row],[Datum SAS]]-3,PlanMasine[[#This Row],[Datum SAS]]-1)</f>
        <v>45842</v>
      </c>
      <c r="W2622">
        <f>WEEKNUM(PlanMasine[[#This Row],[Column2]],1)</f>
        <v>27</v>
      </c>
    </row>
    <row r="2623" spans="1:23" x14ac:dyDescent="0.25">
      <c r="A2623">
        <v>998935</v>
      </c>
      <c r="B2623">
        <v>1</v>
      </c>
      <c r="C2623">
        <v>998946</v>
      </c>
      <c r="D2623" t="s">
        <v>2195</v>
      </c>
      <c r="E2623">
        <v>60</v>
      </c>
      <c r="F2623">
        <v>12</v>
      </c>
      <c r="G2623">
        <v>0</v>
      </c>
      <c r="H2623">
        <v>0</v>
      </c>
      <c r="I2623" t="s">
        <v>5</v>
      </c>
      <c r="J2623" t="s">
        <v>570</v>
      </c>
      <c r="K2623" t="s">
        <v>1756</v>
      </c>
      <c r="L2623" s="3">
        <v>45870</v>
      </c>
      <c r="M26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23" s="3">
        <v>45845</v>
      </c>
      <c r="O2623" s="5">
        <f>IFERROR((PlanMasine[[#This Row],[Norma]]/PlanMasine[[#This Row],[Q]])*(PlanMasine[[#This Row],[Q]]/SUMIF(C:C,PlanMasine[[#This Row],[RN]],B:B)*PlanMasine[[#This Row],[KPLQ]]),0)</f>
        <v>5</v>
      </c>
      <c r="P2623">
        <v>215461</v>
      </c>
      <c r="Q2623">
        <f>COUNTIF(PROMJENA!A:A,PlanMasine[[#This Row],[KPL]]&amp;"-"&amp;PlanMasine[[#This Row],[RN]])</f>
        <v>0</v>
      </c>
      <c r="R2623">
        <f>IFERROR(INDEX(REDOSLIJED!A:A,MATCH(PlanMasine[[#This Row],[KPL]],REDOSLIJED!B:B,0)),MAX(REDOSLIJED!A:A)+1)</f>
        <v>45</v>
      </c>
      <c r="S2623" s="9">
        <f>SUM($M$2:M2623)</f>
        <v>11.39097222222231</v>
      </c>
      <c r="T2623" s="3">
        <f>PlanMasine[[#This Row],[Datum SAS]]-1</f>
        <v>45844</v>
      </c>
      <c r="U2623">
        <f>WEEKDAY(PlanMasine[[#This Row],[ZAVRŠETAK MAŠINSKE]],2)</f>
        <v>7</v>
      </c>
      <c r="V2623" s="3">
        <f>IF(WEEKDAY(PlanMasine[[#This Row],[Datum SAS]]-1,2)=7,PlanMasine[[#This Row],[Datum SAS]]-3,PlanMasine[[#This Row],[Datum SAS]]-1)</f>
        <v>45842</v>
      </c>
      <c r="W2623">
        <f>WEEKNUM(PlanMasine[[#This Row],[Column2]],1)</f>
        <v>27</v>
      </c>
    </row>
    <row r="2624" spans="1:23" x14ac:dyDescent="0.25">
      <c r="A2624">
        <v>998935</v>
      </c>
      <c r="B2624">
        <v>1</v>
      </c>
      <c r="C2624">
        <v>998945</v>
      </c>
      <c r="D2624" t="s">
        <v>1609</v>
      </c>
      <c r="E2624">
        <v>96</v>
      </c>
      <c r="F2624">
        <v>12</v>
      </c>
      <c r="G2624">
        <v>0</v>
      </c>
      <c r="H2624">
        <v>0</v>
      </c>
      <c r="I2624" t="s">
        <v>5</v>
      </c>
      <c r="J2624" t="s">
        <v>570</v>
      </c>
      <c r="K2624" t="s">
        <v>1756</v>
      </c>
      <c r="L2624" s="3">
        <v>45870</v>
      </c>
      <c r="M26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24" s="3">
        <v>45845</v>
      </c>
      <c r="O2624" s="5">
        <f>IFERROR((PlanMasine[[#This Row],[Norma]]/PlanMasine[[#This Row],[Q]])*(PlanMasine[[#This Row],[Q]]/SUMIF(C:C,PlanMasine[[#This Row],[RN]],B:B)*PlanMasine[[#This Row],[KPLQ]]),0)</f>
        <v>8</v>
      </c>
      <c r="P2624">
        <v>215460</v>
      </c>
      <c r="Q2624">
        <f>COUNTIF(PROMJENA!A:A,PlanMasine[[#This Row],[KPL]]&amp;"-"&amp;PlanMasine[[#This Row],[RN]])</f>
        <v>0</v>
      </c>
      <c r="R2624">
        <f>IFERROR(INDEX(REDOSLIJED!A:A,MATCH(PlanMasine[[#This Row],[KPL]],REDOSLIJED!B:B,0)),MAX(REDOSLIJED!A:A)+1)</f>
        <v>45</v>
      </c>
      <c r="S2624" s="9">
        <f>SUM($M$2:M2624)</f>
        <v>11.396527777777866</v>
      </c>
      <c r="T2624" s="3">
        <f>PlanMasine[[#This Row],[Datum SAS]]-1</f>
        <v>45844</v>
      </c>
      <c r="U2624">
        <f>WEEKDAY(PlanMasine[[#This Row],[ZAVRŠETAK MAŠINSKE]],2)</f>
        <v>7</v>
      </c>
      <c r="V2624" s="3">
        <f>IF(WEEKDAY(PlanMasine[[#This Row],[Datum SAS]]-1,2)=7,PlanMasine[[#This Row],[Datum SAS]]-3,PlanMasine[[#This Row],[Datum SAS]]-1)</f>
        <v>45842</v>
      </c>
      <c r="W2624">
        <f>WEEKNUM(PlanMasine[[#This Row],[Column2]],1)</f>
        <v>27</v>
      </c>
    </row>
    <row r="2625" spans="1:23" x14ac:dyDescent="0.25">
      <c r="A2625">
        <v>998935</v>
      </c>
      <c r="B2625">
        <v>1</v>
      </c>
      <c r="C2625">
        <v>998944</v>
      </c>
      <c r="D2625" t="s">
        <v>1600</v>
      </c>
      <c r="E2625">
        <v>36</v>
      </c>
      <c r="F2625">
        <v>12</v>
      </c>
      <c r="G2625">
        <v>0</v>
      </c>
      <c r="H2625">
        <v>0</v>
      </c>
      <c r="I2625" t="s">
        <v>5</v>
      </c>
      <c r="J2625" t="s">
        <v>570</v>
      </c>
      <c r="K2625" t="s">
        <v>1756</v>
      </c>
      <c r="L2625" s="3">
        <v>45870</v>
      </c>
      <c r="M26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25" s="3">
        <v>45845</v>
      </c>
      <c r="O2625" s="5">
        <f>IFERROR((PlanMasine[[#This Row],[Norma]]/PlanMasine[[#This Row],[Q]])*(PlanMasine[[#This Row],[Q]]/SUMIF(C:C,PlanMasine[[#This Row],[RN]],B:B)*PlanMasine[[#This Row],[KPLQ]]),0)</f>
        <v>3</v>
      </c>
      <c r="P2625">
        <v>215459</v>
      </c>
      <c r="Q2625">
        <f>COUNTIF(PROMJENA!A:A,PlanMasine[[#This Row],[KPL]]&amp;"-"&amp;PlanMasine[[#This Row],[RN]])</f>
        <v>0</v>
      </c>
      <c r="R2625">
        <f>IFERROR(INDEX(REDOSLIJED!A:A,MATCH(PlanMasine[[#This Row],[KPL]],REDOSLIJED!B:B,0)),MAX(REDOSLIJED!A:A)+1)</f>
        <v>45</v>
      </c>
      <c r="S2625" s="9">
        <f>SUM($M$2:M2625)</f>
        <v>11.398611111111199</v>
      </c>
      <c r="T2625" s="3">
        <f>PlanMasine[[#This Row],[Datum SAS]]-1</f>
        <v>45844</v>
      </c>
      <c r="U2625">
        <f>WEEKDAY(PlanMasine[[#This Row],[ZAVRŠETAK MAŠINSKE]],2)</f>
        <v>7</v>
      </c>
      <c r="V2625" s="3">
        <f>IF(WEEKDAY(PlanMasine[[#This Row],[Datum SAS]]-1,2)=7,PlanMasine[[#This Row],[Datum SAS]]-3,PlanMasine[[#This Row],[Datum SAS]]-1)</f>
        <v>45842</v>
      </c>
      <c r="W2625">
        <f>WEEKNUM(PlanMasine[[#This Row],[Column2]],1)</f>
        <v>27</v>
      </c>
    </row>
    <row r="2626" spans="1:23" x14ac:dyDescent="0.25">
      <c r="A2626">
        <v>998936</v>
      </c>
      <c r="B2626">
        <v>1</v>
      </c>
      <c r="C2626">
        <v>998946</v>
      </c>
      <c r="D2626" t="s">
        <v>2195</v>
      </c>
      <c r="E2626">
        <v>60</v>
      </c>
      <c r="F2626">
        <v>12</v>
      </c>
      <c r="G2626">
        <v>0</v>
      </c>
      <c r="H2626">
        <v>0</v>
      </c>
      <c r="I2626" t="s">
        <v>5</v>
      </c>
      <c r="J2626" t="s">
        <v>570</v>
      </c>
      <c r="K2626" t="s">
        <v>1756</v>
      </c>
      <c r="L2626" s="3">
        <v>45870</v>
      </c>
      <c r="M26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26" s="3">
        <v>45845</v>
      </c>
      <c r="O2626" s="5">
        <f>IFERROR((PlanMasine[[#This Row],[Norma]]/PlanMasine[[#This Row],[Q]])*(PlanMasine[[#This Row],[Q]]/SUMIF(C:C,PlanMasine[[#This Row],[RN]],B:B)*PlanMasine[[#This Row],[KPLQ]]),0)</f>
        <v>5</v>
      </c>
      <c r="P2626">
        <v>215461</v>
      </c>
      <c r="Q2626">
        <f>COUNTIF(PROMJENA!A:A,PlanMasine[[#This Row],[KPL]]&amp;"-"&amp;PlanMasine[[#This Row],[RN]])</f>
        <v>0</v>
      </c>
      <c r="R2626">
        <f>IFERROR(INDEX(REDOSLIJED!A:A,MATCH(PlanMasine[[#This Row],[KPL]],REDOSLIJED!B:B,0)),MAX(REDOSLIJED!A:A)+1)</f>
        <v>45</v>
      </c>
      <c r="S2626" s="9">
        <f>SUM($M$2:M2626)</f>
        <v>11.402083333333421</v>
      </c>
      <c r="T2626" s="3">
        <f>PlanMasine[[#This Row],[Datum SAS]]-1</f>
        <v>45844</v>
      </c>
      <c r="U2626">
        <f>WEEKDAY(PlanMasine[[#This Row],[ZAVRŠETAK MAŠINSKE]],2)</f>
        <v>7</v>
      </c>
      <c r="V2626" s="3">
        <f>IF(WEEKDAY(PlanMasine[[#This Row],[Datum SAS]]-1,2)=7,PlanMasine[[#This Row],[Datum SAS]]-3,PlanMasine[[#This Row],[Datum SAS]]-1)</f>
        <v>45842</v>
      </c>
      <c r="W2626">
        <f>WEEKNUM(PlanMasine[[#This Row],[Column2]],1)</f>
        <v>27</v>
      </c>
    </row>
    <row r="2627" spans="1:23" x14ac:dyDescent="0.25">
      <c r="A2627">
        <v>998936</v>
      </c>
      <c r="B2627">
        <v>1</v>
      </c>
      <c r="C2627">
        <v>998945</v>
      </c>
      <c r="D2627" t="s">
        <v>1609</v>
      </c>
      <c r="E2627">
        <v>96</v>
      </c>
      <c r="F2627">
        <v>12</v>
      </c>
      <c r="G2627">
        <v>0</v>
      </c>
      <c r="H2627">
        <v>0</v>
      </c>
      <c r="I2627" t="s">
        <v>5</v>
      </c>
      <c r="J2627" t="s">
        <v>570</v>
      </c>
      <c r="K2627" t="s">
        <v>1756</v>
      </c>
      <c r="L2627" s="3">
        <v>45870</v>
      </c>
      <c r="M26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27" s="3">
        <v>45845</v>
      </c>
      <c r="O2627" s="5">
        <f>IFERROR((PlanMasine[[#This Row],[Norma]]/PlanMasine[[#This Row],[Q]])*(PlanMasine[[#This Row],[Q]]/SUMIF(C:C,PlanMasine[[#This Row],[RN]],B:B)*PlanMasine[[#This Row],[KPLQ]]),0)</f>
        <v>8</v>
      </c>
      <c r="P2627">
        <v>215460</v>
      </c>
      <c r="Q2627">
        <f>COUNTIF(PROMJENA!A:A,PlanMasine[[#This Row],[KPL]]&amp;"-"&amp;PlanMasine[[#This Row],[RN]])</f>
        <v>0</v>
      </c>
      <c r="R2627">
        <f>IFERROR(INDEX(REDOSLIJED!A:A,MATCH(PlanMasine[[#This Row],[KPL]],REDOSLIJED!B:B,0)),MAX(REDOSLIJED!A:A)+1)</f>
        <v>45</v>
      </c>
      <c r="S2627" s="9">
        <f>SUM($M$2:M2627)</f>
        <v>11.407638888888977</v>
      </c>
      <c r="T2627" s="3">
        <f>PlanMasine[[#This Row],[Datum SAS]]-1</f>
        <v>45844</v>
      </c>
      <c r="U2627">
        <f>WEEKDAY(PlanMasine[[#This Row],[ZAVRŠETAK MAŠINSKE]],2)</f>
        <v>7</v>
      </c>
      <c r="V2627" s="3">
        <f>IF(WEEKDAY(PlanMasine[[#This Row],[Datum SAS]]-1,2)=7,PlanMasine[[#This Row],[Datum SAS]]-3,PlanMasine[[#This Row],[Datum SAS]]-1)</f>
        <v>45842</v>
      </c>
      <c r="W2627">
        <f>WEEKNUM(PlanMasine[[#This Row],[Column2]],1)</f>
        <v>27</v>
      </c>
    </row>
    <row r="2628" spans="1:23" x14ac:dyDescent="0.25">
      <c r="A2628">
        <v>998936</v>
      </c>
      <c r="B2628">
        <v>1</v>
      </c>
      <c r="C2628">
        <v>998944</v>
      </c>
      <c r="D2628" t="s">
        <v>1600</v>
      </c>
      <c r="E2628">
        <v>36</v>
      </c>
      <c r="F2628">
        <v>12</v>
      </c>
      <c r="G2628">
        <v>0</v>
      </c>
      <c r="H2628">
        <v>0</v>
      </c>
      <c r="I2628" t="s">
        <v>5</v>
      </c>
      <c r="J2628" t="s">
        <v>570</v>
      </c>
      <c r="K2628" t="s">
        <v>1756</v>
      </c>
      <c r="L2628" s="3">
        <v>45870</v>
      </c>
      <c r="M26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28" s="3">
        <v>45845</v>
      </c>
      <c r="O2628" s="5">
        <f>IFERROR((PlanMasine[[#This Row],[Norma]]/PlanMasine[[#This Row],[Q]])*(PlanMasine[[#This Row],[Q]]/SUMIF(C:C,PlanMasine[[#This Row],[RN]],B:B)*PlanMasine[[#This Row],[KPLQ]]),0)</f>
        <v>3</v>
      </c>
      <c r="P2628">
        <v>215459</v>
      </c>
      <c r="Q2628">
        <f>COUNTIF(PROMJENA!A:A,PlanMasine[[#This Row],[KPL]]&amp;"-"&amp;PlanMasine[[#This Row],[RN]])</f>
        <v>0</v>
      </c>
      <c r="R2628">
        <f>IFERROR(INDEX(REDOSLIJED!A:A,MATCH(PlanMasine[[#This Row],[KPL]],REDOSLIJED!B:B,0)),MAX(REDOSLIJED!A:A)+1)</f>
        <v>45</v>
      </c>
      <c r="S2628" s="9">
        <f>SUM($M$2:M2628)</f>
        <v>11.40972222222231</v>
      </c>
      <c r="T2628" s="3">
        <f>PlanMasine[[#This Row],[Datum SAS]]-1</f>
        <v>45844</v>
      </c>
      <c r="U2628">
        <f>WEEKDAY(PlanMasine[[#This Row],[ZAVRŠETAK MAŠINSKE]],2)</f>
        <v>7</v>
      </c>
      <c r="V2628" s="3">
        <f>IF(WEEKDAY(PlanMasine[[#This Row],[Datum SAS]]-1,2)=7,PlanMasine[[#This Row],[Datum SAS]]-3,PlanMasine[[#This Row],[Datum SAS]]-1)</f>
        <v>45842</v>
      </c>
      <c r="W2628">
        <f>WEEKNUM(PlanMasine[[#This Row],[Column2]],1)</f>
        <v>27</v>
      </c>
    </row>
    <row r="2629" spans="1:23" x14ac:dyDescent="0.25">
      <c r="A2629">
        <v>998936</v>
      </c>
      <c r="B2629">
        <v>1</v>
      </c>
      <c r="C2629">
        <v>998955</v>
      </c>
      <c r="D2629" t="s">
        <v>2191</v>
      </c>
      <c r="E2629">
        <v>48</v>
      </c>
      <c r="F2629">
        <v>12</v>
      </c>
      <c r="G2629">
        <v>0</v>
      </c>
      <c r="H2629">
        <v>0</v>
      </c>
      <c r="I2629" t="s">
        <v>5</v>
      </c>
      <c r="J2629" t="s">
        <v>570</v>
      </c>
      <c r="K2629" t="s">
        <v>1756</v>
      </c>
      <c r="L2629" s="3">
        <v>45870</v>
      </c>
      <c r="M26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29" s="3">
        <v>45845</v>
      </c>
      <c r="O2629" s="5">
        <f>IFERROR((PlanMasine[[#This Row],[Norma]]/PlanMasine[[#This Row],[Q]])*(PlanMasine[[#This Row],[Q]]/SUMIF(C:C,PlanMasine[[#This Row],[RN]],B:B)*PlanMasine[[#This Row],[KPLQ]]),0)</f>
        <v>4</v>
      </c>
      <c r="P2629">
        <v>215470</v>
      </c>
      <c r="Q2629">
        <f>COUNTIF(PROMJENA!A:A,PlanMasine[[#This Row],[KPL]]&amp;"-"&amp;PlanMasine[[#This Row],[RN]])</f>
        <v>0</v>
      </c>
      <c r="R2629">
        <f>IFERROR(INDEX(REDOSLIJED!A:A,MATCH(PlanMasine[[#This Row],[KPL]],REDOSLIJED!B:B,0)),MAX(REDOSLIJED!A:A)+1)</f>
        <v>45</v>
      </c>
      <c r="S2629" s="9">
        <f>SUM($M$2:M2629)</f>
        <v>11.412500000000088</v>
      </c>
      <c r="T2629" s="3">
        <f>PlanMasine[[#This Row],[Datum SAS]]-1</f>
        <v>45844</v>
      </c>
      <c r="U2629">
        <f>WEEKDAY(PlanMasine[[#This Row],[ZAVRŠETAK MAŠINSKE]],2)</f>
        <v>7</v>
      </c>
      <c r="V2629" s="3">
        <f>IF(WEEKDAY(PlanMasine[[#This Row],[Datum SAS]]-1,2)=7,PlanMasine[[#This Row],[Datum SAS]]-3,PlanMasine[[#This Row],[Datum SAS]]-1)</f>
        <v>45842</v>
      </c>
      <c r="W2629">
        <f>WEEKNUM(PlanMasine[[#This Row],[Column2]],1)</f>
        <v>27</v>
      </c>
    </row>
    <row r="2630" spans="1:23" x14ac:dyDescent="0.25">
      <c r="A2630">
        <v>998936</v>
      </c>
      <c r="B2630">
        <v>1</v>
      </c>
      <c r="C2630">
        <v>998949</v>
      </c>
      <c r="D2630" t="s">
        <v>2192</v>
      </c>
      <c r="E2630">
        <v>60</v>
      </c>
      <c r="F2630">
        <v>12</v>
      </c>
      <c r="G2630">
        <v>0</v>
      </c>
      <c r="H2630">
        <v>0</v>
      </c>
      <c r="I2630" t="s">
        <v>5</v>
      </c>
      <c r="J2630" t="s">
        <v>570</v>
      </c>
      <c r="K2630" t="s">
        <v>1756</v>
      </c>
      <c r="L2630" s="3">
        <v>45870</v>
      </c>
      <c r="M26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30" s="3">
        <v>45845</v>
      </c>
      <c r="O2630" s="5">
        <f>IFERROR((PlanMasine[[#This Row],[Norma]]/PlanMasine[[#This Row],[Q]])*(PlanMasine[[#This Row],[Q]]/SUMIF(C:C,PlanMasine[[#This Row],[RN]],B:B)*PlanMasine[[#This Row],[KPLQ]]),0)</f>
        <v>5</v>
      </c>
      <c r="P2630">
        <v>215464</v>
      </c>
      <c r="Q2630">
        <f>COUNTIF(PROMJENA!A:A,PlanMasine[[#This Row],[KPL]]&amp;"-"&amp;PlanMasine[[#This Row],[RN]])</f>
        <v>0</v>
      </c>
      <c r="R2630">
        <f>IFERROR(INDEX(REDOSLIJED!A:A,MATCH(PlanMasine[[#This Row],[KPL]],REDOSLIJED!B:B,0)),MAX(REDOSLIJED!A:A)+1)</f>
        <v>45</v>
      </c>
      <c r="S2630" s="9">
        <f>SUM($M$2:M2630)</f>
        <v>11.41597222222231</v>
      </c>
      <c r="T2630" s="3">
        <f>PlanMasine[[#This Row],[Datum SAS]]-1</f>
        <v>45844</v>
      </c>
      <c r="U2630">
        <f>WEEKDAY(PlanMasine[[#This Row],[ZAVRŠETAK MAŠINSKE]],2)</f>
        <v>7</v>
      </c>
      <c r="V2630" s="3">
        <f>IF(WEEKDAY(PlanMasine[[#This Row],[Datum SAS]]-1,2)=7,PlanMasine[[#This Row],[Datum SAS]]-3,PlanMasine[[#This Row],[Datum SAS]]-1)</f>
        <v>45842</v>
      </c>
      <c r="W2630">
        <f>WEEKNUM(PlanMasine[[#This Row],[Column2]],1)</f>
        <v>27</v>
      </c>
    </row>
    <row r="2631" spans="1:23" x14ac:dyDescent="0.25">
      <c r="A2631">
        <v>998937</v>
      </c>
      <c r="B2631">
        <v>1</v>
      </c>
      <c r="C2631">
        <v>998955</v>
      </c>
      <c r="D2631" t="s">
        <v>2191</v>
      </c>
      <c r="E2631">
        <v>48</v>
      </c>
      <c r="F2631">
        <v>12</v>
      </c>
      <c r="G2631">
        <v>0</v>
      </c>
      <c r="H2631">
        <v>0</v>
      </c>
      <c r="I2631" t="s">
        <v>5</v>
      </c>
      <c r="J2631" t="s">
        <v>570</v>
      </c>
      <c r="K2631" t="s">
        <v>1756</v>
      </c>
      <c r="L2631" s="3">
        <v>45870</v>
      </c>
      <c r="M26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31" s="3">
        <v>45845</v>
      </c>
      <c r="O2631" s="5">
        <f>IFERROR((PlanMasine[[#This Row],[Norma]]/PlanMasine[[#This Row],[Q]])*(PlanMasine[[#This Row],[Q]]/SUMIF(C:C,PlanMasine[[#This Row],[RN]],B:B)*PlanMasine[[#This Row],[KPLQ]]),0)</f>
        <v>4</v>
      </c>
      <c r="P2631">
        <v>215470</v>
      </c>
      <c r="Q2631">
        <f>COUNTIF(PROMJENA!A:A,PlanMasine[[#This Row],[KPL]]&amp;"-"&amp;PlanMasine[[#This Row],[RN]])</f>
        <v>0</v>
      </c>
      <c r="R2631">
        <f>IFERROR(INDEX(REDOSLIJED!A:A,MATCH(PlanMasine[[#This Row],[KPL]],REDOSLIJED!B:B,0)),MAX(REDOSLIJED!A:A)+1)</f>
        <v>45</v>
      </c>
      <c r="S2631" s="9">
        <f>SUM($M$2:M2631)</f>
        <v>11.418750000000088</v>
      </c>
      <c r="T2631" s="3">
        <f>PlanMasine[[#This Row],[Datum SAS]]-1</f>
        <v>45844</v>
      </c>
      <c r="U2631">
        <f>WEEKDAY(PlanMasine[[#This Row],[ZAVRŠETAK MAŠINSKE]],2)</f>
        <v>7</v>
      </c>
      <c r="V2631" s="3">
        <f>IF(WEEKDAY(PlanMasine[[#This Row],[Datum SAS]]-1,2)=7,PlanMasine[[#This Row],[Datum SAS]]-3,PlanMasine[[#This Row],[Datum SAS]]-1)</f>
        <v>45842</v>
      </c>
      <c r="W2631">
        <f>WEEKNUM(PlanMasine[[#This Row],[Column2]],1)</f>
        <v>27</v>
      </c>
    </row>
    <row r="2632" spans="1:23" x14ac:dyDescent="0.25">
      <c r="A2632">
        <v>998937</v>
      </c>
      <c r="B2632">
        <v>1</v>
      </c>
      <c r="C2632">
        <v>998949</v>
      </c>
      <c r="D2632" t="s">
        <v>2192</v>
      </c>
      <c r="E2632">
        <v>60</v>
      </c>
      <c r="F2632">
        <v>12</v>
      </c>
      <c r="G2632">
        <v>0</v>
      </c>
      <c r="H2632">
        <v>0</v>
      </c>
      <c r="I2632" t="s">
        <v>5</v>
      </c>
      <c r="J2632" t="s">
        <v>570</v>
      </c>
      <c r="K2632" t="s">
        <v>1756</v>
      </c>
      <c r="L2632" s="3">
        <v>45870</v>
      </c>
      <c r="M26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32" s="3">
        <v>45845</v>
      </c>
      <c r="O2632" s="5">
        <f>IFERROR((PlanMasine[[#This Row],[Norma]]/PlanMasine[[#This Row],[Q]])*(PlanMasine[[#This Row],[Q]]/SUMIF(C:C,PlanMasine[[#This Row],[RN]],B:B)*PlanMasine[[#This Row],[KPLQ]]),0)</f>
        <v>5</v>
      </c>
      <c r="P2632">
        <v>215464</v>
      </c>
      <c r="Q2632">
        <f>COUNTIF(PROMJENA!A:A,PlanMasine[[#This Row],[KPL]]&amp;"-"&amp;PlanMasine[[#This Row],[RN]])</f>
        <v>0</v>
      </c>
      <c r="R2632">
        <f>IFERROR(INDEX(REDOSLIJED!A:A,MATCH(PlanMasine[[#This Row],[KPL]],REDOSLIJED!B:B,0)),MAX(REDOSLIJED!A:A)+1)</f>
        <v>45</v>
      </c>
      <c r="S2632" s="9">
        <f>SUM($M$2:M2632)</f>
        <v>11.42222222222231</v>
      </c>
      <c r="T2632" s="3">
        <f>PlanMasine[[#This Row],[Datum SAS]]-1</f>
        <v>45844</v>
      </c>
      <c r="U2632">
        <f>WEEKDAY(PlanMasine[[#This Row],[ZAVRŠETAK MAŠINSKE]],2)</f>
        <v>7</v>
      </c>
      <c r="V2632" s="3">
        <f>IF(WEEKDAY(PlanMasine[[#This Row],[Datum SAS]]-1,2)=7,PlanMasine[[#This Row],[Datum SAS]]-3,PlanMasine[[#This Row],[Datum SAS]]-1)</f>
        <v>45842</v>
      </c>
      <c r="W2632">
        <f>WEEKNUM(PlanMasine[[#This Row],[Column2]],1)</f>
        <v>27</v>
      </c>
    </row>
    <row r="2633" spans="1:23" x14ac:dyDescent="0.25">
      <c r="A2633">
        <v>998937</v>
      </c>
      <c r="B2633">
        <v>1</v>
      </c>
      <c r="C2633">
        <v>998946</v>
      </c>
      <c r="D2633" t="s">
        <v>2195</v>
      </c>
      <c r="E2633">
        <v>60</v>
      </c>
      <c r="F2633">
        <v>12</v>
      </c>
      <c r="G2633">
        <v>0</v>
      </c>
      <c r="H2633">
        <v>0</v>
      </c>
      <c r="I2633" t="s">
        <v>5</v>
      </c>
      <c r="J2633" t="s">
        <v>570</v>
      </c>
      <c r="K2633" t="s">
        <v>1756</v>
      </c>
      <c r="L2633" s="3">
        <v>45870</v>
      </c>
      <c r="M26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33" s="3">
        <v>45845</v>
      </c>
      <c r="O2633" s="5">
        <f>IFERROR((PlanMasine[[#This Row],[Norma]]/PlanMasine[[#This Row],[Q]])*(PlanMasine[[#This Row],[Q]]/SUMIF(C:C,PlanMasine[[#This Row],[RN]],B:B)*PlanMasine[[#This Row],[KPLQ]]),0)</f>
        <v>5</v>
      </c>
      <c r="P2633">
        <v>215461</v>
      </c>
      <c r="Q2633">
        <f>COUNTIF(PROMJENA!A:A,PlanMasine[[#This Row],[KPL]]&amp;"-"&amp;PlanMasine[[#This Row],[RN]])</f>
        <v>0</v>
      </c>
      <c r="R2633">
        <f>IFERROR(INDEX(REDOSLIJED!A:A,MATCH(PlanMasine[[#This Row],[KPL]],REDOSLIJED!B:B,0)),MAX(REDOSLIJED!A:A)+1)</f>
        <v>45</v>
      </c>
      <c r="S2633" s="9">
        <f>SUM($M$2:M2633)</f>
        <v>11.425694444444531</v>
      </c>
      <c r="T2633" s="3">
        <f>PlanMasine[[#This Row],[Datum SAS]]-1</f>
        <v>45844</v>
      </c>
      <c r="U2633">
        <f>WEEKDAY(PlanMasine[[#This Row],[ZAVRŠETAK MAŠINSKE]],2)</f>
        <v>7</v>
      </c>
      <c r="V2633" s="3">
        <f>IF(WEEKDAY(PlanMasine[[#This Row],[Datum SAS]]-1,2)=7,PlanMasine[[#This Row],[Datum SAS]]-3,PlanMasine[[#This Row],[Datum SAS]]-1)</f>
        <v>45842</v>
      </c>
      <c r="W2633">
        <f>WEEKNUM(PlanMasine[[#This Row],[Column2]],1)</f>
        <v>27</v>
      </c>
    </row>
    <row r="2634" spans="1:23" x14ac:dyDescent="0.25">
      <c r="A2634">
        <v>998937</v>
      </c>
      <c r="B2634">
        <v>1</v>
      </c>
      <c r="C2634">
        <v>998945</v>
      </c>
      <c r="D2634" t="s">
        <v>1609</v>
      </c>
      <c r="E2634">
        <v>96</v>
      </c>
      <c r="F2634">
        <v>12</v>
      </c>
      <c r="G2634">
        <v>0</v>
      </c>
      <c r="H2634">
        <v>0</v>
      </c>
      <c r="I2634" t="s">
        <v>5</v>
      </c>
      <c r="J2634" t="s">
        <v>570</v>
      </c>
      <c r="K2634" t="s">
        <v>1756</v>
      </c>
      <c r="L2634" s="3">
        <v>45870</v>
      </c>
      <c r="M26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34" s="3">
        <v>45845</v>
      </c>
      <c r="O2634" s="5">
        <f>IFERROR((PlanMasine[[#This Row],[Norma]]/PlanMasine[[#This Row],[Q]])*(PlanMasine[[#This Row],[Q]]/SUMIF(C:C,PlanMasine[[#This Row],[RN]],B:B)*PlanMasine[[#This Row],[KPLQ]]),0)</f>
        <v>8</v>
      </c>
      <c r="P2634">
        <v>215460</v>
      </c>
      <c r="Q2634">
        <f>COUNTIF(PROMJENA!A:A,PlanMasine[[#This Row],[KPL]]&amp;"-"&amp;PlanMasine[[#This Row],[RN]])</f>
        <v>0</v>
      </c>
      <c r="R2634">
        <f>IFERROR(INDEX(REDOSLIJED!A:A,MATCH(PlanMasine[[#This Row],[KPL]],REDOSLIJED!B:B,0)),MAX(REDOSLIJED!A:A)+1)</f>
        <v>45</v>
      </c>
      <c r="S2634" s="9">
        <f>SUM($M$2:M2634)</f>
        <v>11.431250000000087</v>
      </c>
      <c r="T2634" s="3">
        <f>PlanMasine[[#This Row],[Datum SAS]]-1</f>
        <v>45844</v>
      </c>
      <c r="U2634">
        <f>WEEKDAY(PlanMasine[[#This Row],[ZAVRŠETAK MAŠINSKE]],2)</f>
        <v>7</v>
      </c>
      <c r="V2634" s="3">
        <f>IF(WEEKDAY(PlanMasine[[#This Row],[Datum SAS]]-1,2)=7,PlanMasine[[#This Row],[Datum SAS]]-3,PlanMasine[[#This Row],[Datum SAS]]-1)</f>
        <v>45842</v>
      </c>
      <c r="W2634">
        <f>WEEKNUM(PlanMasine[[#This Row],[Column2]],1)</f>
        <v>27</v>
      </c>
    </row>
    <row r="2635" spans="1:23" x14ac:dyDescent="0.25">
      <c r="A2635">
        <v>998937</v>
      </c>
      <c r="B2635">
        <v>1</v>
      </c>
      <c r="C2635">
        <v>998944</v>
      </c>
      <c r="D2635" t="s">
        <v>1600</v>
      </c>
      <c r="E2635">
        <v>36</v>
      </c>
      <c r="F2635">
        <v>12</v>
      </c>
      <c r="G2635">
        <v>0</v>
      </c>
      <c r="H2635">
        <v>0</v>
      </c>
      <c r="I2635" t="s">
        <v>5</v>
      </c>
      <c r="J2635" t="s">
        <v>570</v>
      </c>
      <c r="K2635" t="s">
        <v>1756</v>
      </c>
      <c r="L2635" s="3">
        <v>45870</v>
      </c>
      <c r="M26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35" s="3">
        <v>45845</v>
      </c>
      <c r="O2635" s="5">
        <f>IFERROR((PlanMasine[[#This Row],[Norma]]/PlanMasine[[#This Row],[Q]])*(PlanMasine[[#This Row],[Q]]/SUMIF(C:C,PlanMasine[[#This Row],[RN]],B:B)*PlanMasine[[#This Row],[KPLQ]]),0)</f>
        <v>3</v>
      </c>
      <c r="P2635">
        <v>215459</v>
      </c>
      <c r="Q2635">
        <f>COUNTIF(PROMJENA!A:A,PlanMasine[[#This Row],[KPL]]&amp;"-"&amp;PlanMasine[[#This Row],[RN]])</f>
        <v>0</v>
      </c>
      <c r="R2635">
        <f>IFERROR(INDEX(REDOSLIJED!A:A,MATCH(PlanMasine[[#This Row],[KPL]],REDOSLIJED!B:B,0)),MAX(REDOSLIJED!A:A)+1)</f>
        <v>45</v>
      </c>
      <c r="S2635" s="9">
        <f>SUM($M$2:M2635)</f>
        <v>11.433333333333421</v>
      </c>
      <c r="T2635" s="3">
        <f>PlanMasine[[#This Row],[Datum SAS]]-1</f>
        <v>45844</v>
      </c>
      <c r="U2635">
        <f>WEEKDAY(PlanMasine[[#This Row],[ZAVRŠETAK MAŠINSKE]],2)</f>
        <v>7</v>
      </c>
      <c r="V2635" s="3">
        <f>IF(WEEKDAY(PlanMasine[[#This Row],[Datum SAS]]-1,2)=7,PlanMasine[[#This Row],[Datum SAS]]-3,PlanMasine[[#This Row],[Datum SAS]]-1)</f>
        <v>45842</v>
      </c>
      <c r="W2635">
        <f>WEEKNUM(PlanMasine[[#This Row],[Column2]],1)</f>
        <v>27</v>
      </c>
    </row>
    <row r="2636" spans="1:23" x14ac:dyDescent="0.25">
      <c r="A2636">
        <v>998938</v>
      </c>
      <c r="B2636">
        <v>1</v>
      </c>
      <c r="C2636">
        <v>998949</v>
      </c>
      <c r="D2636" t="s">
        <v>2192</v>
      </c>
      <c r="E2636">
        <v>60</v>
      </c>
      <c r="F2636">
        <v>12</v>
      </c>
      <c r="G2636">
        <v>0</v>
      </c>
      <c r="H2636">
        <v>0</v>
      </c>
      <c r="I2636" t="s">
        <v>5</v>
      </c>
      <c r="J2636" t="s">
        <v>570</v>
      </c>
      <c r="K2636" t="s">
        <v>1756</v>
      </c>
      <c r="L2636" s="3">
        <v>45870</v>
      </c>
      <c r="M26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36" s="3">
        <v>45845</v>
      </c>
      <c r="O2636" s="5">
        <f>IFERROR((PlanMasine[[#This Row],[Norma]]/PlanMasine[[#This Row],[Q]])*(PlanMasine[[#This Row],[Q]]/SUMIF(C:C,PlanMasine[[#This Row],[RN]],B:B)*PlanMasine[[#This Row],[KPLQ]]),0)</f>
        <v>5</v>
      </c>
      <c r="P2636">
        <v>215464</v>
      </c>
      <c r="Q2636">
        <f>COUNTIF(PROMJENA!A:A,PlanMasine[[#This Row],[KPL]]&amp;"-"&amp;PlanMasine[[#This Row],[RN]])</f>
        <v>0</v>
      </c>
      <c r="R2636">
        <f>IFERROR(INDEX(REDOSLIJED!A:A,MATCH(PlanMasine[[#This Row],[KPL]],REDOSLIJED!B:B,0)),MAX(REDOSLIJED!A:A)+1)</f>
        <v>45</v>
      </c>
      <c r="S2636" s="9">
        <f>SUM($M$2:M2636)</f>
        <v>11.436805555555642</v>
      </c>
      <c r="T2636" s="3">
        <f>PlanMasine[[#This Row],[Datum SAS]]-1</f>
        <v>45844</v>
      </c>
      <c r="U2636">
        <f>WEEKDAY(PlanMasine[[#This Row],[ZAVRŠETAK MAŠINSKE]],2)</f>
        <v>7</v>
      </c>
      <c r="V2636" s="3">
        <f>IF(WEEKDAY(PlanMasine[[#This Row],[Datum SAS]]-1,2)=7,PlanMasine[[#This Row],[Datum SAS]]-3,PlanMasine[[#This Row],[Datum SAS]]-1)</f>
        <v>45842</v>
      </c>
      <c r="W2636">
        <f>WEEKNUM(PlanMasine[[#This Row],[Column2]],1)</f>
        <v>27</v>
      </c>
    </row>
    <row r="2637" spans="1:23" x14ac:dyDescent="0.25">
      <c r="A2637">
        <v>998938</v>
      </c>
      <c r="B2637">
        <v>1</v>
      </c>
      <c r="C2637">
        <v>998945</v>
      </c>
      <c r="D2637" t="s">
        <v>1609</v>
      </c>
      <c r="E2637">
        <v>96</v>
      </c>
      <c r="F2637">
        <v>12</v>
      </c>
      <c r="G2637">
        <v>0</v>
      </c>
      <c r="H2637">
        <v>0</v>
      </c>
      <c r="I2637" t="s">
        <v>5</v>
      </c>
      <c r="J2637" t="s">
        <v>570</v>
      </c>
      <c r="K2637" t="s">
        <v>1756</v>
      </c>
      <c r="L2637" s="3">
        <v>45870</v>
      </c>
      <c r="M26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37" s="3">
        <v>45845</v>
      </c>
      <c r="O2637" s="5">
        <f>IFERROR((PlanMasine[[#This Row],[Norma]]/PlanMasine[[#This Row],[Q]])*(PlanMasine[[#This Row],[Q]]/SUMIF(C:C,PlanMasine[[#This Row],[RN]],B:B)*PlanMasine[[#This Row],[KPLQ]]),0)</f>
        <v>8</v>
      </c>
      <c r="P2637">
        <v>215460</v>
      </c>
      <c r="Q2637">
        <f>COUNTIF(PROMJENA!A:A,PlanMasine[[#This Row],[KPL]]&amp;"-"&amp;PlanMasine[[#This Row],[RN]])</f>
        <v>0</v>
      </c>
      <c r="R2637">
        <f>IFERROR(INDEX(REDOSLIJED!A:A,MATCH(PlanMasine[[#This Row],[KPL]],REDOSLIJED!B:B,0)),MAX(REDOSLIJED!A:A)+1)</f>
        <v>45</v>
      </c>
      <c r="S2637" s="9">
        <f>SUM($M$2:M2637)</f>
        <v>11.442361111111198</v>
      </c>
      <c r="T2637" s="3">
        <f>PlanMasine[[#This Row],[Datum SAS]]-1</f>
        <v>45844</v>
      </c>
      <c r="U2637">
        <f>WEEKDAY(PlanMasine[[#This Row],[ZAVRŠETAK MAŠINSKE]],2)</f>
        <v>7</v>
      </c>
      <c r="V2637" s="3">
        <f>IF(WEEKDAY(PlanMasine[[#This Row],[Datum SAS]]-1,2)=7,PlanMasine[[#This Row],[Datum SAS]]-3,PlanMasine[[#This Row],[Datum SAS]]-1)</f>
        <v>45842</v>
      </c>
      <c r="W2637">
        <f>WEEKNUM(PlanMasine[[#This Row],[Column2]],1)</f>
        <v>27</v>
      </c>
    </row>
    <row r="2638" spans="1:23" x14ac:dyDescent="0.25">
      <c r="A2638">
        <v>998938</v>
      </c>
      <c r="B2638">
        <v>1</v>
      </c>
      <c r="C2638">
        <v>998955</v>
      </c>
      <c r="D2638" t="s">
        <v>2191</v>
      </c>
      <c r="E2638">
        <v>48</v>
      </c>
      <c r="F2638">
        <v>12</v>
      </c>
      <c r="G2638">
        <v>0</v>
      </c>
      <c r="H2638">
        <v>0</v>
      </c>
      <c r="I2638" t="s">
        <v>5</v>
      </c>
      <c r="J2638" t="s">
        <v>570</v>
      </c>
      <c r="K2638" t="s">
        <v>1756</v>
      </c>
      <c r="L2638" s="3">
        <v>45870</v>
      </c>
      <c r="M26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38" s="3">
        <v>45845</v>
      </c>
      <c r="O2638" s="5">
        <f>IFERROR((PlanMasine[[#This Row],[Norma]]/PlanMasine[[#This Row],[Q]])*(PlanMasine[[#This Row],[Q]]/SUMIF(C:C,PlanMasine[[#This Row],[RN]],B:B)*PlanMasine[[#This Row],[KPLQ]]),0)</f>
        <v>4</v>
      </c>
      <c r="P2638">
        <v>215470</v>
      </c>
      <c r="Q2638">
        <f>COUNTIF(PROMJENA!A:A,PlanMasine[[#This Row],[KPL]]&amp;"-"&amp;PlanMasine[[#This Row],[RN]])</f>
        <v>0</v>
      </c>
      <c r="R2638">
        <f>IFERROR(INDEX(REDOSLIJED!A:A,MATCH(PlanMasine[[#This Row],[KPL]],REDOSLIJED!B:B,0)),MAX(REDOSLIJED!A:A)+1)</f>
        <v>45</v>
      </c>
      <c r="S2638" s="9">
        <f>SUM($M$2:M2638)</f>
        <v>11.445138888888977</v>
      </c>
      <c r="T2638" s="3">
        <f>PlanMasine[[#This Row],[Datum SAS]]-1</f>
        <v>45844</v>
      </c>
      <c r="U2638">
        <f>WEEKDAY(PlanMasine[[#This Row],[ZAVRŠETAK MAŠINSKE]],2)</f>
        <v>7</v>
      </c>
      <c r="V2638" s="3">
        <f>IF(WEEKDAY(PlanMasine[[#This Row],[Datum SAS]]-1,2)=7,PlanMasine[[#This Row],[Datum SAS]]-3,PlanMasine[[#This Row],[Datum SAS]]-1)</f>
        <v>45842</v>
      </c>
      <c r="W2638">
        <f>WEEKNUM(PlanMasine[[#This Row],[Column2]],1)</f>
        <v>27</v>
      </c>
    </row>
    <row r="2639" spans="1:23" x14ac:dyDescent="0.25">
      <c r="A2639">
        <v>998938</v>
      </c>
      <c r="B2639">
        <v>1</v>
      </c>
      <c r="C2639">
        <v>998946</v>
      </c>
      <c r="D2639" t="s">
        <v>2195</v>
      </c>
      <c r="E2639">
        <v>60</v>
      </c>
      <c r="F2639">
        <v>12</v>
      </c>
      <c r="G2639">
        <v>0</v>
      </c>
      <c r="H2639">
        <v>0</v>
      </c>
      <c r="I2639" t="s">
        <v>5</v>
      </c>
      <c r="J2639" t="s">
        <v>570</v>
      </c>
      <c r="K2639" t="s">
        <v>1756</v>
      </c>
      <c r="L2639" s="3">
        <v>45870</v>
      </c>
      <c r="M26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39" s="3">
        <v>45845</v>
      </c>
      <c r="O2639" s="5">
        <f>IFERROR((PlanMasine[[#This Row],[Norma]]/PlanMasine[[#This Row],[Q]])*(PlanMasine[[#This Row],[Q]]/SUMIF(C:C,PlanMasine[[#This Row],[RN]],B:B)*PlanMasine[[#This Row],[KPLQ]]),0)</f>
        <v>5</v>
      </c>
      <c r="P2639">
        <v>215461</v>
      </c>
      <c r="Q2639">
        <f>COUNTIF(PROMJENA!A:A,PlanMasine[[#This Row],[KPL]]&amp;"-"&amp;PlanMasine[[#This Row],[RN]])</f>
        <v>0</v>
      </c>
      <c r="R2639">
        <f>IFERROR(INDEX(REDOSLIJED!A:A,MATCH(PlanMasine[[#This Row],[KPL]],REDOSLIJED!B:B,0)),MAX(REDOSLIJED!A:A)+1)</f>
        <v>45</v>
      </c>
      <c r="S2639" s="9">
        <f>SUM($M$2:M2639)</f>
        <v>11.448611111111198</v>
      </c>
      <c r="T2639" s="3">
        <f>PlanMasine[[#This Row],[Datum SAS]]-1</f>
        <v>45844</v>
      </c>
      <c r="U2639">
        <f>WEEKDAY(PlanMasine[[#This Row],[ZAVRŠETAK MAŠINSKE]],2)</f>
        <v>7</v>
      </c>
      <c r="V2639" s="3">
        <f>IF(WEEKDAY(PlanMasine[[#This Row],[Datum SAS]]-1,2)=7,PlanMasine[[#This Row],[Datum SAS]]-3,PlanMasine[[#This Row],[Datum SAS]]-1)</f>
        <v>45842</v>
      </c>
      <c r="W2639">
        <f>WEEKNUM(PlanMasine[[#This Row],[Column2]],1)</f>
        <v>27</v>
      </c>
    </row>
    <row r="2640" spans="1:23" x14ac:dyDescent="0.25">
      <c r="A2640">
        <v>998938</v>
      </c>
      <c r="B2640">
        <v>1</v>
      </c>
      <c r="C2640">
        <v>998944</v>
      </c>
      <c r="D2640" t="s">
        <v>1600</v>
      </c>
      <c r="E2640">
        <v>36</v>
      </c>
      <c r="F2640">
        <v>12</v>
      </c>
      <c r="G2640">
        <v>0</v>
      </c>
      <c r="H2640">
        <v>0</v>
      </c>
      <c r="I2640" t="s">
        <v>5</v>
      </c>
      <c r="J2640" t="s">
        <v>570</v>
      </c>
      <c r="K2640" t="s">
        <v>1756</v>
      </c>
      <c r="L2640" s="3">
        <v>45870</v>
      </c>
      <c r="M26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40" s="3">
        <v>45845</v>
      </c>
      <c r="O2640" s="5">
        <f>IFERROR((PlanMasine[[#This Row],[Norma]]/PlanMasine[[#This Row],[Q]])*(PlanMasine[[#This Row],[Q]]/SUMIF(C:C,PlanMasine[[#This Row],[RN]],B:B)*PlanMasine[[#This Row],[KPLQ]]),0)</f>
        <v>3</v>
      </c>
      <c r="P2640">
        <v>215459</v>
      </c>
      <c r="Q2640">
        <f>COUNTIF(PROMJENA!A:A,PlanMasine[[#This Row],[KPL]]&amp;"-"&amp;PlanMasine[[#This Row],[RN]])</f>
        <v>0</v>
      </c>
      <c r="R2640">
        <f>IFERROR(INDEX(REDOSLIJED!A:A,MATCH(PlanMasine[[#This Row],[KPL]],REDOSLIJED!B:B,0)),MAX(REDOSLIJED!A:A)+1)</f>
        <v>45</v>
      </c>
      <c r="S2640" s="9">
        <f>SUM($M$2:M2640)</f>
        <v>11.450694444444531</v>
      </c>
      <c r="T2640" s="3">
        <f>PlanMasine[[#This Row],[Datum SAS]]-1</f>
        <v>45844</v>
      </c>
      <c r="U2640">
        <f>WEEKDAY(PlanMasine[[#This Row],[ZAVRŠETAK MAŠINSKE]],2)</f>
        <v>7</v>
      </c>
      <c r="V2640" s="3">
        <f>IF(WEEKDAY(PlanMasine[[#This Row],[Datum SAS]]-1,2)=7,PlanMasine[[#This Row],[Datum SAS]]-3,PlanMasine[[#This Row],[Datum SAS]]-1)</f>
        <v>45842</v>
      </c>
      <c r="W2640">
        <f>WEEKNUM(PlanMasine[[#This Row],[Column2]],1)</f>
        <v>27</v>
      </c>
    </row>
    <row r="2641" spans="1:23" x14ac:dyDescent="0.25">
      <c r="A2641">
        <v>1005259</v>
      </c>
      <c r="B2641">
        <v>1</v>
      </c>
      <c r="C2641">
        <v>1005269</v>
      </c>
      <c r="D2641" t="s">
        <v>2358</v>
      </c>
      <c r="E2641">
        <v>10</v>
      </c>
      <c r="F2641">
        <v>1</v>
      </c>
      <c r="G2641">
        <v>0</v>
      </c>
      <c r="H2641">
        <v>0</v>
      </c>
      <c r="I2641" t="s">
        <v>5</v>
      </c>
      <c r="J2641" t="s">
        <v>570</v>
      </c>
      <c r="K2641" t="s">
        <v>2359</v>
      </c>
      <c r="L2641" s="3">
        <v>45859</v>
      </c>
      <c r="M26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41" s="3">
        <v>45845</v>
      </c>
      <c r="O2641" s="5">
        <f>IFERROR((PlanMasine[[#This Row],[Norma]]/PlanMasine[[#This Row],[Q]])*(PlanMasine[[#This Row],[Q]]/SUMIF(C:C,PlanMasine[[#This Row],[RN]],B:B)*PlanMasine[[#This Row],[KPLQ]]),0)</f>
        <v>10</v>
      </c>
      <c r="P2641">
        <v>177308</v>
      </c>
      <c r="Q2641">
        <f>COUNTIF(PROMJENA!A:A,PlanMasine[[#This Row],[KPL]]&amp;"-"&amp;PlanMasine[[#This Row],[RN]])</f>
        <v>0</v>
      </c>
      <c r="R2641">
        <f>IFERROR(INDEX(REDOSLIJED!A:A,MATCH(PlanMasine[[#This Row],[KPL]],REDOSLIJED!B:B,0)),MAX(REDOSLIJED!A:A)+1)</f>
        <v>45</v>
      </c>
      <c r="S2641" s="9">
        <f>SUM($M$2:M2641)</f>
        <v>11.457638888888976</v>
      </c>
      <c r="T2641" s="3">
        <f>PlanMasine[[#This Row],[Datum SAS]]-1</f>
        <v>45844</v>
      </c>
      <c r="U2641">
        <f>WEEKDAY(PlanMasine[[#This Row],[ZAVRŠETAK MAŠINSKE]],2)</f>
        <v>7</v>
      </c>
      <c r="V2641" s="3">
        <f>IF(WEEKDAY(PlanMasine[[#This Row],[Datum SAS]]-1,2)=7,PlanMasine[[#This Row],[Datum SAS]]-3,PlanMasine[[#This Row],[Datum SAS]]-1)</f>
        <v>45842</v>
      </c>
      <c r="W2641">
        <f>WEEKNUM(PlanMasine[[#This Row],[Column2]],1)</f>
        <v>27</v>
      </c>
    </row>
    <row r="2642" spans="1:23" x14ac:dyDescent="0.25">
      <c r="A2642">
        <v>1005259</v>
      </c>
      <c r="B2642">
        <v>1</v>
      </c>
      <c r="C2642">
        <v>1005278</v>
      </c>
      <c r="D2642" t="s">
        <v>2365</v>
      </c>
      <c r="E2642">
        <v>5</v>
      </c>
      <c r="F2642">
        <v>1</v>
      </c>
      <c r="G2642">
        <v>0</v>
      </c>
      <c r="H2642">
        <v>0</v>
      </c>
      <c r="I2642" t="s">
        <v>5</v>
      </c>
      <c r="J2642" t="s">
        <v>570</v>
      </c>
      <c r="K2642" t="s">
        <v>2359</v>
      </c>
      <c r="L2642" s="3">
        <v>45859</v>
      </c>
      <c r="M26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42" s="3">
        <v>45845</v>
      </c>
      <c r="O2642" s="5">
        <f>IFERROR((PlanMasine[[#This Row],[Norma]]/PlanMasine[[#This Row],[Q]])*(PlanMasine[[#This Row],[Q]]/SUMIF(C:C,PlanMasine[[#This Row],[RN]],B:B)*PlanMasine[[#This Row],[KPLQ]]),0)</f>
        <v>5</v>
      </c>
      <c r="P2642">
        <v>177317</v>
      </c>
      <c r="Q2642">
        <f>COUNTIF(PROMJENA!A:A,PlanMasine[[#This Row],[KPL]]&amp;"-"&amp;PlanMasine[[#This Row],[RN]])</f>
        <v>0</v>
      </c>
      <c r="R2642">
        <f>IFERROR(INDEX(REDOSLIJED!A:A,MATCH(PlanMasine[[#This Row],[KPL]],REDOSLIJED!B:B,0)),MAX(REDOSLIJED!A:A)+1)</f>
        <v>45</v>
      </c>
      <c r="S2642" s="9">
        <f>SUM($M$2:M2642)</f>
        <v>11.461111111111197</v>
      </c>
      <c r="T2642" s="3">
        <f>PlanMasine[[#This Row],[Datum SAS]]-1</f>
        <v>45844</v>
      </c>
      <c r="U2642">
        <f>WEEKDAY(PlanMasine[[#This Row],[ZAVRŠETAK MAŠINSKE]],2)</f>
        <v>7</v>
      </c>
      <c r="V2642" s="3">
        <f>IF(WEEKDAY(PlanMasine[[#This Row],[Datum SAS]]-1,2)=7,PlanMasine[[#This Row],[Datum SAS]]-3,PlanMasine[[#This Row],[Datum SAS]]-1)</f>
        <v>45842</v>
      </c>
      <c r="W2642">
        <f>WEEKNUM(PlanMasine[[#This Row],[Column2]],1)</f>
        <v>27</v>
      </c>
    </row>
    <row r="2643" spans="1:23" x14ac:dyDescent="0.25">
      <c r="A2643">
        <v>1005259</v>
      </c>
      <c r="B2643">
        <v>1</v>
      </c>
      <c r="C2643">
        <v>1005266</v>
      </c>
      <c r="D2643" t="s">
        <v>2368</v>
      </c>
      <c r="E2643">
        <v>15</v>
      </c>
      <c r="F2643">
        <v>1</v>
      </c>
      <c r="G2643">
        <v>0</v>
      </c>
      <c r="H2643">
        <v>0</v>
      </c>
      <c r="I2643" t="s">
        <v>5</v>
      </c>
      <c r="J2643" t="s">
        <v>570</v>
      </c>
      <c r="K2643" t="s">
        <v>2359</v>
      </c>
      <c r="L2643" s="3">
        <v>45859</v>
      </c>
      <c r="M26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643" s="3">
        <v>45845</v>
      </c>
      <c r="O2643" s="5">
        <f>IFERROR((PlanMasine[[#This Row],[Norma]]/PlanMasine[[#This Row],[Q]])*(PlanMasine[[#This Row],[Q]]/SUMIF(C:C,PlanMasine[[#This Row],[RN]],B:B)*PlanMasine[[#This Row],[KPLQ]]),0)</f>
        <v>15</v>
      </c>
      <c r="P2643">
        <v>177305</v>
      </c>
      <c r="Q2643">
        <f>COUNTIF(PROMJENA!A:A,PlanMasine[[#This Row],[KPL]]&amp;"-"&amp;PlanMasine[[#This Row],[RN]])</f>
        <v>0</v>
      </c>
      <c r="R2643">
        <f>IFERROR(INDEX(REDOSLIJED!A:A,MATCH(PlanMasine[[#This Row],[KPL]],REDOSLIJED!B:B,0)),MAX(REDOSLIJED!A:A)+1)</f>
        <v>45</v>
      </c>
      <c r="S2643" s="9">
        <f>SUM($M$2:M2643)</f>
        <v>11.471527777777863</v>
      </c>
      <c r="T2643" s="3">
        <f>PlanMasine[[#This Row],[Datum SAS]]-1</f>
        <v>45844</v>
      </c>
      <c r="U2643">
        <f>WEEKDAY(PlanMasine[[#This Row],[ZAVRŠETAK MAŠINSKE]],2)</f>
        <v>7</v>
      </c>
      <c r="V2643" s="3">
        <f>IF(WEEKDAY(PlanMasine[[#This Row],[Datum SAS]]-1,2)=7,PlanMasine[[#This Row],[Datum SAS]]-3,PlanMasine[[#This Row],[Datum SAS]]-1)</f>
        <v>45842</v>
      </c>
      <c r="W2643">
        <f>WEEKNUM(PlanMasine[[#This Row],[Column2]],1)</f>
        <v>27</v>
      </c>
    </row>
    <row r="2644" spans="1:23" x14ac:dyDescent="0.25">
      <c r="A2644">
        <v>1005259</v>
      </c>
      <c r="B2644">
        <v>1</v>
      </c>
      <c r="C2644">
        <v>1005264</v>
      </c>
      <c r="D2644" t="s">
        <v>2371</v>
      </c>
      <c r="E2644">
        <v>12</v>
      </c>
      <c r="F2644">
        <v>1</v>
      </c>
      <c r="G2644">
        <v>0</v>
      </c>
      <c r="H2644">
        <v>0</v>
      </c>
      <c r="I2644" t="s">
        <v>5</v>
      </c>
      <c r="J2644" t="s">
        <v>570</v>
      </c>
      <c r="K2644" t="s">
        <v>2359</v>
      </c>
      <c r="L2644" s="3">
        <v>45859</v>
      </c>
      <c r="M26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644" s="3">
        <v>45845</v>
      </c>
      <c r="O2644" s="5">
        <f>IFERROR((PlanMasine[[#This Row],[Norma]]/PlanMasine[[#This Row],[Q]])*(PlanMasine[[#This Row],[Q]]/SUMIF(C:C,PlanMasine[[#This Row],[RN]],B:B)*PlanMasine[[#This Row],[KPLQ]]),0)</f>
        <v>12</v>
      </c>
      <c r="P2644">
        <v>177303</v>
      </c>
      <c r="Q2644">
        <f>COUNTIF(PROMJENA!A:A,PlanMasine[[#This Row],[KPL]]&amp;"-"&amp;PlanMasine[[#This Row],[RN]])</f>
        <v>0</v>
      </c>
      <c r="R2644">
        <f>IFERROR(INDEX(REDOSLIJED!A:A,MATCH(PlanMasine[[#This Row],[KPL]],REDOSLIJED!B:B,0)),MAX(REDOSLIJED!A:A)+1)</f>
        <v>45</v>
      </c>
      <c r="S2644" s="9">
        <f>SUM($M$2:M2644)</f>
        <v>11.479861111111196</v>
      </c>
      <c r="T2644" s="3">
        <f>PlanMasine[[#This Row],[Datum SAS]]-1</f>
        <v>45844</v>
      </c>
      <c r="U2644">
        <f>WEEKDAY(PlanMasine[[#This Row],[ZAVRŠETAK MAŠINSKE]],2)</f>
        <v>7</v>
      </c>
      <c r="V2644" s="3">
        <f>IF(WEEKDAY(PlanMasine[[#This Row],[Datum SAS]]-1,2)=7,PlanMasine[[#This Row],[Datum SAS]]-3,PlanMasine[[#This Row],[Datum SAS]]-1)</f>
        <v>45842</v>
      </c>
      <c r="W2644">
        <f>WEEKNUM(PlanMasine[[#This Row],[Column2]],1)</f>
        <v>27</v>
      </c>
    </row>
    <row r="2645" spans="1:23" x14ac:dyDescent="0.25">
      <c r="A2645">
        <v>1005259</v>
      </c>
      <c r="B2645">
        <v>1</v>
      </c>
      <c r="C2645">
        <v>1005280</v>
      </c>
      <c r="D2645" t="s">
        <v>2362</v>
      </c>
      <c r="E2645">
        <v>6</v>
      </c>
      <c r="F2645">
        <v>1</v>
      </c>
      <c r="G2645">
        <v>0</v>
      </c>
      <c r="H2645">
        <v>0</v>
      </c>
      <c r="I2645" t="s">
        <v>5</v>
      </c>
      <c r="J2645" t="s">
        <v>570</v>
      </c>
      <c r="K2645" t="s">
        <v>2359</v>
      </c>
      <c r="L2645" s="3">
        <v>45859</v>
      </c>
      <c r="M26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45" s="3">
        <v>45845</v>
      </c>
      <c r="O2645" s="5">
        <f>IFERROR((PlanMasine[[#This Row],[Norma]]/PlanMasine[[#This Row],[Q]])*(PlanMasine[[#This Row],[Q]]/SUMIF(C:C,PlanMasine[[#This Row],[RN]],B:B)*PlanMasine[[#This Row],[KPLQ]]),0)</f>
        <v>6</v>
      </c>
      <c r="P2645">
        <v>177319</v>
      </c>
      <c r="Q2645">
        <f>COUNTIF(PROMJENA!A:A,PlanMasine[[#This Row],[KPL]]&amp;"-"&amp;PlanMasine[[#This Row],[RN]])</f>
        <v>0</v>
      </c>
      <c r="R2645">
        <f>IFERROR(INDEX(REDOSLIJED!A:A,MATCH(PlanMasine[[#This Row],[KPL]],REDOSLIJED!B:B,0)),MAX(REDOSLIJED!A:A)+1)</f>
        <v>45</v>
      </c>
      <c r="S2645" s="9">
        <f>SUM($M$2:M2645)</f>
        <v>11.484027777777863</v>
      </c>
      <c r="T2645" s="3">
        <f>PlanMasine[[#This Row],[Datum SAS]]-1</f>
        <v>45844</v>
      </c>
      <c r="U2645">
        <f>WEEKDAY(PlanMasine[[#This Row],[ZAVRŠETAK MAŠINSKE]],2)</f>
        <v>7</v>
      </c>
      <c r="V2645" s="3">
        <f>IF(WEEKDAY(PlanMasine[[#This Row],[Datum SAS]]-1,2)=7,PlanMasine[[#This Row],[Datum SAS]]-3,PlanMasine[[#This Row],[Datum SAS]]-1)</f>
        <v>45842</v>
      </c>
      <c r="W2645">
        <f>WEEKNUM(PlanMasine[[#This Row],[Column2]],1)</f>
        <v>27</v>
      </c>
    </row>
    <row r="2646" spans="1:23" x14ac:dyDescent="0.25">
      <c r="A2646">
        <v>1005259</v>
      </c>
      <c r="B2646">
        <v>1</v>
      </c>
      <c r="C2646">
        <v>1005270</v>
      </c>
      <c r="D2646" t="s">
        <v>2360</v>
      </c>
      <c r="E2646">
        <v>4</v>
      </c>
      <c r="F2646">
        <v>1</v>
      </c>
      <c r="G2646">
        <v>0</v>
      </c>
      <c r="H2646">
        <v>0</v>
      </c>
      <c r="I2646" t="s">
        <v>5</v>
      </c>
      <c r="J2646" t="s">
        <v>570</v>
      </c>
      <c r="K2646" t="s">
        <v>2359</v>
      </c>
      <c r="L2646" s="3">
        <v>45859</v>
      </c>
      <c r="M26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46" s="3">
        <v>45845</v>
      </c>
      <c r="O2646" s="5">
        <f>IFERROR((PlanMasine[[#This Row],[Norma]]/PlanMasine[[#This Row],[Q]])*(PlanMasine[[#This Row],[Q]]/SUMIF(C:C,PlanMasine[[#This Row],[RN]],B:B)*PlanMasine[[#This Row],[KPLQ]]),0)</f>
        <v>4</v>
      </c>
      <c r="P2646">
        <v>177309</v>
      </c>
      <c r="Q2646">
        <f>COUNTIF(PROMJENA!A:A,PlanMasine[[#This Row],[KPL]]&amp;"-"&amp;PlanMasine[[#This Row],[RN]])</f>
        <v>0</v>
      </c>
      <c r="R2646">
        <f>IFERROR(INDEX(REDOSLIJED!A:A,MATCH(PlanMasine[[#This Row],[KPL]],REDOSLIJED!B:B,0)),MAX(REDOSLIJED!A:A)+1)</f>
        <v>45</v>
      </c>
      <c r="S2646" s="9">
        <f>SUM($M$2:M2646)</f>
        <v>11.486805555555641</v>
      </c>
      <c r="T2646" s="3">
        <f>PlanMasine[[#This Row],[Datum SAS]]-1</f>
        <v>45844</v>
      </c>
      <c r="U2646">
        <f>WEEKDAY(PlanMasine[[#This Row],[ZAVRŠETAK MAŠINSKE]],2)</f>
        <v>7</v>
      </c>
      <c r="V2646" s="3">
        <f>IF(WEEKDAY(PlanMasine[[#This Row],[Datum SAS]]-1,2)=7,PlanMasine[[#This Row],[Datum SAS]]-3,PlanMasine[[#This Row],[Datum SAS]]-1)</f>
        <v>45842</v>
      </c>
      <c r="W2646">
        <f>WEEKNUM(PlanMasine[[#This Row],[Column2]],1)</f>
        <v>27</v>
      </c>
    </row>
    <row r="2647" spans="1:23" x14ac:dyDescent="0.25">
      <c r="A2647">
        <v>1005259</v>
      </c>
      <c r="B2647">
        <v>1</v>
      </c>
      <c r="C2647">
        <v>1005282</v>
      </c>
      <c r="D2647" t="s">
        <v>2364</v>
      </c>
      <c r="E2647">
        <v>3</v>
      </c>
      <c r="F2647">
        <v>1</v>
      </c>
      <c r="G2647">
        <v>0</v>
      </c>
      <c r="H2647">
        <v>0</v>
      </c>
      <c r="I2647" t="s">
        <v>5</v>
      </c>
      <c r="J2647" t="s">
        <v>570</v>
      </c>
      <c r="K2647" t="s">
        <v>2359</v>
      </c>
      <c r="L2647" s="3">
        <v>45859</v>
      </c>
      <c r="M26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47" s="3">
        <v>45845</v>
      </c>
      <c r="O2647" s="5">
        <f>IFERROR((PlanMasine[[#This Row],[Norma]]/PlanMasine[[#This Row],[Q]])*(PlanMasine[[#This Row],[Q]]/SUMIF(C:C,PlanMasine[[#This Row],[RN]],B:B)*PlanMasine[[#This Row],[KPLQ]]),0)</f>
        <v>3</v>
      </c>
      <c r="P2647">
        <v>177321</v>
      </c>
      <c r="Q2647">
        <f>COUNTIF(PROMJENA!A:A,PlanMasine[[#This Row],[KPL]]&amp;"-"&amp;PlanMasine[[#This Row],[RN]])</f>
        <v>0</v>
      </c>
      <c r="R2647">
        <f>IFERROR(INDEX(REDOSLIJED!A:A,MATCH(PlanMasine[[#This Row],[KPL]],REDOSLIJED!B:B,0)),MAX(REDOSLIJED!A:A)+1)</f>
        <v>45</v>
      </c>
      <c r="S2647" s="9">
        <f>SUM($M$2:M2647)</f>
        <v>11.488888888888974</v>
      </c>
      <c r="T2647" s="3">
        <f>PlanMasine[[#This Row],[Datum SAS]]-1</f>
        <v>45844</v>
      </c>
      <c r="U2647">
        <f>WEEKDAY(PlanMasine[[#This Row],[ZAVRŠETAK MAŠINSKE]],2)</f>
        <v>7</v>
      </c>
      <c r="V2647" s="3">
        <f>IF(WEEKDAY(PlanMasine[[#This Row],[Datum SAS]]-1,2)=7,PlanMasine[[#This Row],[Datum SAS]]-3,PlanMasine[[#This Row],[Datum SAS]]-1)</f>
        <v>45842</v>
      </c>
      <c r="W2647">
        <f>WEEKNUM(PlanMasine[[#This Row],[Column2]],1)</f>
        <v>27</v>
      </c>
    </row>
    <row r="2648" spans="1:23" x14ac:dyDescent="0.25">
      <c r="A2648">
        <v>1005259</v>
      </c>
      <c r="B2648">
        <v>1</v>
      </c>
      <c r="C2648">
        <v>1005263</v>
      </c>
      <c r="D2648" t="s">
        <v>2367</v>
      </c>
      <c r="E2648">
        <v>12</v>
      </c>
      <c r="F2648">
        <v>2</v>
      </c>
      <c r="G2648">
        <v>0</v>
      </c>
      <c r="H2648">
        <v>0</v>
      </c>
      <c r="I2648" t="s">
        <v>5</v>
      </c>
      <c r="J2648" t="s">
        <v>570</v>
      </c>
      <c r="K2648" t="s">
        <v>2359</v>
      </c>
      <c r="L2648" s="3">
        <v>45859</v>
      </c>
      <c r="M26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648" s="3">
        <v>45845</v>
      </c>
      <c r="O2648" s="5">
        <f>IFERROR((PlanMasine[[#This Row],[Norma]]/PlanMasine[[#This Row],[Q]])*(PlanMasine[[#This Row],[Q]]/SUMIF(C:C,PlanMasine[[#This Row],[RN]],B:B)*PlanMasine[[#This Row],[KPLQ]]),0)</f>
        <v>12</v>
      </c>
      <c r="P2648">
        <v>177302</v>
      </c>
      <c r="Q2648">
        <f>COUNTIF(PROMJENA!A:A,PlanMasine[[#This Row],[KPL]]&amp;"-"&amp;PlanMasine[[#This Row],[RN]])</f>
        <v>0</v>
      </c>
      <c r="R2648">
        <f>IFERROR(INDEX(REDOSLIJED!A:A,MATCH(PlanMasine[[#This Row],[KPL]],REDOSLIJED!B:B,0)),MAX(REDOSLIJED!A:A)+1)</f>
        <v>45</v>
      </c>
      <c r="S2648" s="9">
        <f>SUM($M$2:M2648)</f>
        <v>11.497222222222307</v>
      </c>
      <c r="T2648" s="3">
        <f>PlanMasine[[#This Row],[Datum SAS]]-1</f>
        <v>45844</v>
      </c>
      <c r="U2648">
        <f>WEEKDAY(PlanMasine[[#This Row],[ZAVRŠETAK MAŠINSKE]],2)</f>
        <v>7</v>
      </c>
      <c r="V2648" s="3">
        <f>IF(WEEKDAY(PlanMasine[[#This Row],[Datum SAS]]-1,2)=7,PlanMasine[[#This Row],[Datum SAS]]-3,PlanMasine[[#This Row],[Datum SAS]]-1)</f>
        <v>45842</v>
      </c>
      <c r="W2648">
        <f>WEEKNUM(PlanMasine[[#This Row],[Column2]],1)</f>
        <v>27</v>
      </c>
    </row>
    <row r="2649" spans="1:23" x14ac:dyDescent="0.25">
      <c r="A2649">
        <v>1005259</v>
      </c>
      <c r="B2649">
        <v>1</v>
      </c>
      <c r="C2649">
        <v>1005279</v>
      </c>
      <c r="D2649" t="s">
        <v>2361</v>
      </c>
      <c r="E2649">
        <v>6</v>
      </c>
      <c r="F2649">
        <v>1</v>
      </c>
      <c r="G2649">
        <v>0</v>
      </c>
      <c r="H2649">
        <v>0</v>
      </c>
      <c r="I2649" t="s">
        <v>5</v>
      </c>
      <c r="J2649" t="s">
        <v>570</v>
      </c>
      <c r="K2649" t="s">
        <v>2359</v>
      </c>
      <c r="L2649" s="3">
        <v>45859</v>
      </c>
      <c r="M26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49" s="3">
        <v>45845</v>
      </c>
      <c r="O2649" s="5">
        <f>IFERROR((PlanMasine[[#This Row],[Norma]]/PlanMasine[[#This Row],[Q]])*(PlanMasine[[#This Row],[Q]]/SUMIF(C:C,PlanMasine[[#This Row],[RN]],B:B)*PlanMasine[[#This Row],[KPLQ]]),0)</f>
        <v>6</v>
      </c>
      <c r="P2649">
        <v>177318</v>
      </c>
      <c r="Q2649">
        <f>COUNTIF(PROMJENA!A:A,PlanMasine[[#This Row],[KPL]]&amp;"-"&amp;PlanMasine[[#This Row],[RN]])</f>
        <v>0</v>
      </c>
      <c r="R2649">
        <f>IFERROR(INDEX(REDOSLIJED!A:A,MATCH(PlanMasine[[#This Row],[KPL]],REDOSLIJED!B:B,0)),MAX(REDOSLIJED!A:A)+1)</f>
        <v>45</v>
      </c>
      <c r="S2649" s="9">
        <f>SUM($M$2:M2649)</f>
        <v>11.501388888888973</v>
      </c>
      <c r="T2649" s="3">
        <f>PlanMasine[[#This Row],[Datum SAS]]-1</f>
        <v>45844</v>
      </c>
      <c r="U2649">
        <f>WEEKDAY(PlanMasine[[#This Row],[ZAVRŠETAK MAŠINSKE]],2)</f>
        <v>7</v>
      </c>
      <c r="V2649" s="3">
        <f>IF(WEEKDAY(PlanMasine[[#This Row],[Datum SAS]]-1,2)=7,PlanMasine[[#This Row],[Datum SAS]]-3,PlanMasine[[#This Row],[Datum SAS]]-1)</f>
        <v>45842</v>
      </c>
      <c r="W2649">
        <f>WEEKNUM(PlanMasine[[#This Row],[Column2]],1)</f>
        <v>27</v>
      </c>
    </row>
    <row r="2650" spans="1:23" x14ac:dyDescent="0.25">
      <c r="A2650">
        <v>1005259</v>
      </c>
      <c r="B2650">
        <v>1</v>
      </c>
      <c r="C2650">
        <v>1005267</v>
      </c>
      <c r="D2650" t="s">
        <v>2366</v>
      </c>
      <c r="E2650">
        <v>15</v>
      </c>
      <c r="F2650">
        <v>1</v>
      </c>
      <c r="G2650">
        <v>0</v>
      </c>
      <c r="H2650">
        <v>0</v>
      </c>
      <c r="I2650" t="s">
        <v>5</v>
      </c>
      <c r="J2650" t="s">
        <v>570</v>
      </c>
      <c r="K2650" t="s">
        <v>2359</v>
      </c>
      <c r="L2650" s="3">
        <v>45859</v>
      </c>
      <c r="M26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650" s="3">
        <v>45845</v>
      </c>
      <c r="O2650" s="5">
        <f>IFERROR((PlanMasine[[#This Row],[Norma]]/PlanMasine[[#This Row],[Q]])*(PlanMasine[[#This Row],[Q]]/SUMIF(C:C,PlanMasine[[#This Row],[RN]],B:B)*PlanMasine[[#This Row],[KPLQ]]),0)</f>
        <v>15</v>
      </c>
      <c r="P2650">
        <v>177306</v>
      </c>
      <c r="Q2650">
        <f>COUNTIF(PROMJENA!A:A,PlanMasine[[#This Row],[KPL]]&amp;"-"&amp;PlanMasine[[#This Row],[RN]])</f>
        <v>0</v>
      </c>
      <c r="R2650">
        <f>IFERROR(INDEX(REDOSLIJED!A:A,MATCH(PlanMasine[[#This Row],[KPL]],REDOSLIJED!B:B,0)),MAX(REDOSLIJED!A:A)+1)</f>
        <v>45</v>
      </c>
      <c r="S2650" s="9">
        <f>SUM($M$2:M2650)</f>
        <v>11.51180555555564</v>
      </c>
      <c r="T2650" s="3">
        <f>PlanMasine[[#This Row],[Datum SAS]]-1</f>
        <v>45844</v>
      </c>
      <c r="U2650">
        <f>WEEKDAY(PlanMasine[[#This Row],[ZAVRŠETAK MAŠINSKE]],2)</f>
        <v>7</v>
      </c>
      <c r="V2650" s="3">
        <f>IF(WEEKDAY(PlanMasine[[#This Row],[Datum SAS]]-1,2)=7,PlanMasine[[#This Row],[Datum SAS]]-3,PlanMasine[[#This Row],[Datum SAS]]-1)</f>
        <v>45842</v>
      </c>
      <c r="W2650">
        <f>WEEKNUM(PlanMasine[[#This Row],[Column2]],1)</f>
        <v>27</v>
      </c>
    </row>
    <row r="2651" spans="1:23" x14ac:dyDescent="0.25">
      <c r="A2651">
        <v>1005259</v>
      </c>
      <c r="B2651">
        <v>1</v>
      </c>
      <c r="C2651">
        <v>1005281</v>
      </c>
      <c r="D2651" t="s">
        <v>2363</v>
      </c>
      <c r="E2651">
        <v>3</v>
      </c>
      <c r="F2651">
        <v>1</v>
      </c>
      <c r="G2651">
        <v>0</v>
      </c>
      <c r="H2651">
        <v>0</v>
      </c>
      <c r="I2651" t="s">
        <v>5</v>
      </c>
      <c r="J2651" t="s">
        <v>570</v>
      </c>
      <c r="K2651" t="s">
        <v>2359</v>
      </c>
      <c r="L2651" s="3">
        <v>45859</v>
      </c>
      <c r="M26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51" s="3">
        <v>45845</v>
      </c>
      <c r="O2651" s="5">
        <f>IFERROR((PlanMasine[[#This Row],[Norma]]/PlanMasine[[#This Row],[Q]])*(PlanMasine[[#This Row],[Q]]/SUMIF(C:C,PlanMasine[[#This Row],[RN]],B:B)*PlanMasine[[#This Row],[KPLQ]]),0)</f>
        <v>3</v>
      </c>
      <c r="P2651">
        <v>177320</v>
      </c>
      <c r="Q2651">
        <f>COUNTIF(PROMJENA!A:A,PlanMasine[[#This Row],[KPL]]&amp;"-"&amp;PlanMasine[[#This Row],[RN]])</f>
        <v>0</v>
      </c>
      <c r="R2651">
        <f>IFERROR(INDEX(REDOSLIJED!A:A,MATCH(PlanMasine[[#This Row],[KPL]],REDOSLIJED!B:B,0)),MAX(REDOSLIJED!A:A)+1)</f>
        <v>45</v>
      </c>
      <c r="S2651" s="9">
        <f>SUM($M$2:M2651)</f>
        <v>11.513888888888973</v>
      </c>
      <c r="T2651" s="3">
        <f>PlanMasine[[#This Row],[Datum SAS]]-1</f>
        <v>45844</v>
      </c>
      <c r="U2651">
        <f>WEEKDAY(PlanMasine[[#This Row],[ZAVRŠETAK MAŠINSKE]],2)</f>
        <v>7</v>
      </c>
      <c r="V2651" s="3">
        <f>IF(WEEKDAY(PlanMasine[[#This Row],[Datum SAS]]-1,2)=7,PlanMasine[[#This Row],[Datum SAS]]-3,PlanMasine[[#This Row],[Datum SAS]]-1)</f>
        <v>45842</v>
      </c>
      <c r="W2651">
        <f>WEEKNUM(PlanMasine[[#This Row],[Column2]],1)</f>
        <v>27</v>
      </c>
    </row>
    <row r="2652" spans="1:23" x14ac:dyDescent="0.25">
      <c r="A2652">
        <v>1005259</v>
      </c>
      <c r="B2652">
        <v>1</v>
      </c>
      <c r="C2652">
        <v>1005265</v>
      </c>
      <c r="D2652" t="s">
        <v>2370</v>
      </c>
      <c r="E2652">
        <v>12</v>
      </c>
      <c r="F2652">
        <v>1</v>
      </c>
      <c r="G2652">
        <v>0</v>
      </c>
      <c r="H2652">
        <v>0</v>
      </c>
      <c r="I2652" t="s">
        <v>5</v>
      </c>
      <c r="J2652" t="s">
        <v>570</v>
      </c>
      <c r="K2652" t="s">
        <v>2359</v>
      </c>
      <c r="L2652" s="3">
        <v>45859</v>
      </c>
      <c r="M26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652" s="3">
        <v>45845</v>
      </c>
      <c r="O2652" s="5">
        <f>IFERROR((PlanMasine[[#This Row],[Norma]]/PlanMasine[[#This Row],[Q]])*(PlanMasine[[#This Row],[Q]]/SUMIF(C:C,PlanMasine[[#This Row],[RN]],B:B)*PlanMasine[[#This Row],[KPLQ]]),0)</f>
        <v>12</v>
      </c>
      <c r="P2652">
        <v>177304</v>
      </c>
      <c r="Q2652">
        <f>COUNTIF(PROMJENA!A:A,PlanMasine[[#This Row],[KPL]]&amp;"-"&amp;PlanMasine[[#This Row],[RN]])</f>
        <v>0</v>
      </c>
      <c r="R2652">
        <f>IFERROR(INDEX(REDOSLIJED!A:A,MATCH(PlanMasine[[#This Row],[KPL]],REDOSLIJED!B:B,0)),MAX(REDOSLIJED!A:A)+1)</f>
        <v>45</v>
      </c>
      <c r="S2652" s="9">
        <f>SUM($M$2:M2652)</f>
        <v>11.522222222222306</v>
      </c>
      <c r="T2652" s="3">
        <f>PlanMasine[[#This Row],[Datum SAS]]-1</f>
        <v>45844</v>
      </c>
      <c r="U2652">
        <f>WEEKDAY(PlanMasine[[#This Row],[ZAVRŠETAK MAŠINSKE]],2)</f>
        <v>7</v>
      </c>
      <c r="V2652" s="3">
        <f>IF(WEEKDAY(PlanMasine[[#This Row],[Datum SAS]]-1,2)=7,PlanMasine[[#This Row],[Datum SAS]]-3,PlanMasine[[#This Row],[Datum SAS]]-1)</f>
        <v>45842</v>
      </c>
      <c r="W2652">
        <f>WEEKNUM(PlanMasine[[#This Row],[Column2]],1)</f>
        <v>27</v>
      </c>
    </row>
    <row r="2653" spans="1:23" x14ac:dyDescent="0.25">
      <c r="A2653">
        <v>1005259</v>
      </c>
      <c r="B2653">
        <v>1</v>
      </c>
      <c r="C2653">
        <v>1005268</v>
      </c>
      <c r="D2653" t="s">
        <v>2369</v>
      </c>
      <c r="E2653">
        <v>10</v>
      </c>
      <c r="F2653">
        <v>1</v>
      </c>
      <c r="G2653">
        <v>0</v>
      </c>
      <c r="H2653">
        <v>0</v>
      </c>
      <c r="I2653" t="s">
        <v>5</v>
      </c>
      <c r="J2653" t="s">
        <v>570</v>
      </c>
      <c r="K2653" t="s">
        <v>2359</v>
      </c>
      <c r="L2653" s="3">
        <v>45859</v>
      </c>
      <c r="M26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53" s="3">
        <v>45845</v>
      </c>
      <c r="O2653" s="5">
        <f>IFERROR((PlanMasine[[#This Row],[Norma]]/PlanMasine[[#This Row],[Q]])*(PlanMasine[[#This Row],[Q]]/SUMIF(C:C,PlanMasine[[#This Row],[RN]],B:B)*PlanMasine[[#This Row],[KPLQ]]),0)</f>
        <v>10</v>
      </c>
      <c r="P2653">
        <v>177307</v>
      </c>
      <c r="Q2653">
        <f>COUNTIF(PROMJENA!A:A,PlanMasine[[#This Row],[KPL]]&amp;"-"&amp;PlanMasine[[#This Row],[RN]])</f>
        <v>0</v>
      </c>
      <c r="R2653">
        <f>IFERROR(INDEX(REDOSLIJED!A:A,MATCH(PlanMasine[[#This Row],[KPL]],REDOSLIJED!B:B,0)),MAX(REDOSLIJED!A:A)+1)</f>
        <v>45</v>
      </c>
      <c r="S2653" s="9">
        <f>SUM($M$2:M2653)</f>
        <v>11.52916666666675</v>
      </c>
      <c r="T2653" s="3">
        <f>PlanMasine[[#This Row],[Datum SAS]]-1</f>
        <v>45844</v>
      </c>
      <c r="U2653">
        <f>WEEKDAY(PlanMasine[[#This Row],[ZAVRŠETAK MAŠINSKE]],2)</f>
        <v>7</v>
      </c>
      <c r="V2653" s="3">
        <f>IF(WEEKDAY(PlanMasine[[#This Row],[Datum SAS]]-1,2)=7,PlanMasine[[#This Row],[Datum SAS]]-3,PlanMasine[[#This Row],[Datum SAS]]-1)</f>
        <v>45842</v>
      </c>
      <c r="W2653">
        <f>WEEKNUM(PlanMasine[[#This Row],[Column2]],1)</f>
        <v>27</v>
      </c>
    </row>
    <row r="2654" spans="1:23" x14ac:dyDescent="0.25">
      <c r="A2654">
        <v>1016930</v>
      </c>
      <c r="B2654">
        <v>1</v>
      </c>
      <c r="C2654">
        <v>1016943</v>
      </c>
      <c r="D2654" t="s">
        <v>2026</v>
      </c>
      <c r="E2654">
        <v>18</v>
      </c>
      <c r="F2654">
        <v>3</v>
      </c>
      <c r="G2654">
        <v>0</v>
      </c>
      <c r="H2654">
        <v>0</v>
      </c>
      <c r="I2654" t="s">
        <v>5</v>
      </c>
      <c r="J2654" t="s">
        <v>570</v>
      </c>
      <c r="K2654" t="s">
        <v>2295</v>
      </c>
      <c r="L2654" s="3">
        <v>45859</v>
      </c>
      <c r="M26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54" s="3">
        <v>45845</v>
      </c>
      <c r="O2654" s="5">
        <f>IFERROR((PlanMasine[[#This Row],[Norma]]/PlanMasine[[#This Row],[Q]])*(PlanMasine[[#This Row],[Q]]/SUMIF(C:C,PlanMasine[[#This Row],[RN]],B:B)*PlanMasine[[#This Row],[KPLQ]]),0)</f>
        <v>6</v>
      </c>
      <c r="P2654">
        <v>199541</v>
      </c>
      <c r="Q2654">
        <f>COUNTIF(PROMJENA!A:A,PlanMasine[[#This Row],[KPL]]&amp;"-"&amp;PlanMasine[[#This Row],[RN]])</f>
        <v>0</v>
      </c>
      <c r="R2654">
        <f>IFERROR(INDEX(REDOSLIJED!A:A,MATCH(PlanMasine[[#This Row],[KPL]],REDOSLIJED!B:B,0)),MAX(REDOSLIJED!A:A)+1)</f>
        <v>45</v>
      </c>
      <c r="S2654" s="9">
        <f>SUM($M$2:M2654)</f>
        <v>11.533333333333417</v>
      </c>
      <c r="T2654" s="3">
        <f>PlanMasine[[#This Row],[Datum SAS]]-1</f>
        <v>45844</v>
      </c>
      <c r="U2654">
        <f>WEEKDAY(PlanMasine[[#This Row],[ZAVRŠETAK MAŠINSKE]],2)</f>
        <v>7</v>
      </c>
      <c r="V2654" s="3">
        <f>IF(WEEKDAY(PlanMasine[[#This Row],[Datum SAS]]-1,2)=7,PlanMasine[[#This Row],[Datum SAS]]-3,PlanMasine[[#This Row],[Datum SAS]]-1)</f>
        <v>45842</v>
      </c>
      <c r="W2654">
        <f>WEEKNUM(PlanMasine[[#This Row],[Column2]],1)</f>
        <v>27</v>
      </c>
    </row>
    <row r="2655" spans="1:23" x14ac:dyDescent="0.25">
      <c r="A2655">
        <v>1016930</v>
      </c>
      <c r="B2655">
        <v>1</v>
      </c>
      <c r="C2655">
        <v>1016951</v>
      </c>
      <c r="D2655" t="s">
        <v>2027</v>
      </c>
      <c r="E2655">
        <v>72</v>
      </c>
      <c r="F2655">
        <v>12</v>
      </c>
      <c r="G2655">
        <v>0</v>
      </c>
      <c r="H2655">
        <v>0</v>
      </c>
      <c r="I2655" t="s">
        <v>5</v>
      </c>
      <c r="J2655" t="s">
        <v>570</v>
      </c>
      <c r="K2655" t="s">
        <v>2295</v>
      </c>
      <c r="L2655" s="3">
        <v>45859</v>
      </c>
      <c r="M26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655" s="3">
        <v>45845</v>
      </c>
      <c r="O2655" s="5">
        <f>IFERROR((PlanMasine[[#This Row],[Norma]]/PlanMasine[[#This Row],[Q]])*(PlanMasine[[#This Row],[Q]]/SUMIF(C:C,PlanMasine[[#This Row],[RN]],B:B)*PlanMasine[[#This Row],[KPLQ]]),0)</f>
        <v>24</v>
      </c>
      <c r="P2655">
        <v>199549</v>
      </c>
      <c r="Q2655">
        <f>COUNTIF(PROMJENA!A:A,PlanMasine[[#This Row],[KPL]]&amp;"-"&amp;PlanMasine[[#This Row],[RN]])</f>
        <v>0</v>
      </c>
      <c r="R2655">
        <f>IFERROR(INDEX(REDOSLIJED!A:A,MATCH(PlanMasine[[#This Row],[KPL]],REDOSLIJED!B:B,0)),MAX(REDOSLIJED!A:A)+1)</f>
        <v>45</v>
      </c>
      <c r="S2655" s="9">
        <f>SUM($M$2:M2655)</f>
        <v>11.550000000000084</v>
      </c>
      <c r="T2655" s="3">
        <f>PlanMasine[[#This Row],[Datum SAS]]-1</f>
        <v>45844</v>
      </c>
      <c r="U2655">
        <f>WEEKDAY(PlanMasine[[#This Row],[ZAVRŠETAK MAŠINSKE]],2)</f>
        <v>7</v>
      </c>
      <c r="V2655" s="3">
        <f>IF(WEEKDAY(PlanMasine[[#This Row],[Datum SAS]]-1,2)=7,PlanMasine[[#This Row],[Datum SAS]]-3,PlanMasine[[#This Row],[Datum SAS]]-1)</f>
        <v>45842</v>
      </c>
      <c r="W2655">
        <f>WEEKNUM(PlanMasine[[#This Row],[Column2]],1)</f>
        <v>27</v>
      </c>
    </row>
    <row r="2656" spans="1:23" x14ac:dyDescent="0.25">
      <c r="A2656">
        <v>1016930</v>
      </c>
      <c r="B2656">
        <v>1</v>
      </c>
      <c r="C2656">
        <v>1016937</v>
      </c>
      <c r="D2656" t="s">
        <v>2030</v>
      </c>
      <c r="E2656">
        <v>30</v>
      </c>
      <c r="F2656">
        <v>3</v>
      </c>
      <c r="G2656">
        <v>0</v>
      </c>
      <c r="H2656">
        <v>0</v>
      </c>
      <c r="I2656" t="s">
        <v>5</v>
      </c>
      <c r="J2656" t="s">
        <v>570</v>
      </c>
      <c r="K2656" t="s">
        <v>2295</v>
      </c>
      <c r="L2656" s="3">
        <v>45859</v>
      </c>
      <c r="M26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56" s="3">
        <v>45845</v>
      </c>
      <c r="O2656" s="5">
        <f>IFERROR((PlanMasine[[#This Row],[Norma]]/PlanMasine[[#This Row],[Q]])*(PlanMasine[[#This Row],[Q]]/SUMIF(C:C,PlanMasine[[#This Row],[RN]],B:B)*PlanMasine[[#This Row],[KPLQ]]),0)</f>
        <v>10</v>
      </c>
      <c r="P2656">
        <v>199535</v>
      </c>
      <c r="Q2656">
        <f>COUNTIF(PROMJENA!A:A,PlanMasine[[#This Row],[KPL]]&amp;"-"&amp;PlanMasine[[#This Row],[RN]])</f>
        <v>0</v>
      </c>
      <c r="R2656">
        <f>IFERROR(INDEX(REDOSLIJED!A:A,MATCH(PlanMasine[[#This Row],[KPL]],REDOSLIJED!B:B,0)),MAX(REDOSLIJED!A:A)+1)</f>
        <v>45</v>
      </c>
      <c r="S2656" s="9">
        <f>SUM($M$2:M2656)</f>
        <v>11.556944444444529</v>
      </c>
      <c r="T2656" s="3">
        <f>PlanMasine[[#This Row],[Datum SAS]]-1</f>
        <v>45844</v>
      </c>
      <c r="U2656">
        <f>WEEKDAY(PlanMasine[[#This Row],[ZAVRŠETAK MAŠINSKE]],2)</f>
        <v>7</v>
      </c>
      <c r="V2656" s="3">
        <f>IF(WEEKDAY(PlanMasine[[#This Row],[Datum SAS]]-1,2)=7,PlanMasine[[#This Row],[Datum SAS]]-3,PlanMasine[[#This Row],[Datum SAS]]-1)</f>
        <v>45842</v>
      </c>
      <c r="W2656">
        <f>WEEKNUM(PlanMasine[[#This Row],[Column2]],1)</f>
        <v>27</v>
      </c>
    </row>
    <row r="2657" spans="1:23" x14ac:dyDescent="0.25">
      <c r="A2657">
        <v>1016930</v>
      </c>
      <c r="B2657">
        <v>1</v>
      </c>
      <c r="C2657">
        <v>1016936</v>
      </c>
      <c r="D2657" t="s">
        <v>2019</v>
      </c>
      <c r="E2657">
        <v>24</v>
      </c>
      <c r="F2657">
        <v>3</v>
      </c>
      <c r="G2657">
        <v>0</v>
      </c>
      <c r="H2657">
        <v>0</v>
      </c>
      <c r="I2657" t="s">
        <v>5</v>
      </c>
      <c r="J2657" t="s">
        <v>570</v>
      </c>
      <c r="K2657" t="s">
        <v>2295</v>
      </c>
      <c r="L2657" s="3">
        <v>45859</v>
      </c>
      <c r="M26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57" s="3">
        <v>45845</v>
      </c>
      <c r="O2657" s="5">
        <f>IFERROR((PlanMasine[[#This Row],[Norma]]/PlanMasine[[#This Row],[Q]])*(PlanMasine[[#This Row],[Q]]/SUMIF(C:C,PlanMasine[[#This Row],[RN]],B:B)*PlanMasine[[#This Row],[KPLQ]]),0)</f>
        <v>8</v>
      </c>
      <c r="P2657">
        <v>199534</v>
      </c>
      <c r="Q2657">
        <f>COUNTIF(PROMJENA!A:A,PlanMasine[[#This Row],[KPL]]&amp;"-"&amp;PlanMasine[[#This Row],[RN]])</f>
        <v>0</v>
      </c>
      <c r="R2657">
        <f>IFERROR(INDEX(REDOSLIJED!A:A,MATCH(PlanMasine[[#This Row],[KPL]],REDOSLIJED!B:B,0)),MAX(REDOSLIJED!A:A)+1)</f>
        <v>45</v>
      </c>
      <c r="S2657" s="9">
        <f>SUM($M$2:M2657)</f>
        <v>11.562500000000085</v>
      </c>
      <c r="T2657" s="3">
        <f>PlanMasine[[#This Row],[Datum SAS]]-1</f>
        <v>45844</v>
      </c>
      <c r="U2657">
        <f>WEEKDAY(PlanMasine[[#This Row],[ZAVRŠETAK MAŠINSKE]],2)</f>
        <v>7</v>
      </c>
      <c r="V2657" s="3">
        <f>IF(WEEKDAY(PlanMasine[[#This Row],[Datum SAS]]-1,2)=7,PlanMasine[[#This Row],[Datum SAS]]-3,PlanMasine[[#This Row],[Datum SAS]]-1)</f>
        <v>45842</v>
      </c>
      <c r="W2657">
        <f>WEEKNUM(PlanMasine[[#This Row],[Column2]],1)</f>
        <v>27</v>
      </c>
    </row>
    <row r="2658" spans="1:23" x14ac:dyDescent="0.25">
      <c r="A2658">
        <v>1016930</v>
      </c>
      <c r="B2658">
        <v>1</v>
      </c>
      <c r="C2658">
        <v>1016933</v>
      </c>
      <c r="D2658" t="s">
        <v>2022</v>
      </c>
      <c r="E2658">
        <v>36</v>
      </c>
      <c r="F2658">
        <v>3</v>
      </c>
      <c r="G2658">
        <v>0</v>
      </c>
      <c r="H2658">
        <v>0</v>
      </c>
      <c r="I2658" t="s">
        <v>5</v>
      </c>
      <c r="J2658" t="s">
        <v>570</v>
      </c>
      <c r="K2658" t="s">
        <v>2295</v>
      </c>
      <c r="L2658" s="3">
        <v>45859</v>
      </c>
      <c r="M26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658" s="3">
        <v>45845</v>
      </c>
      <c r="O2658" s="5">
        <f>IFERROR((PlanMasine[[#This Row],[Norma]]/PlanMasine[[#This Row],[Q]])*(PlanMasine[[#This Row],[Q]]/SUMIF(C:C,PlanMasine[[#This Row],[RN]],B:B)*PlanMasine[[#This Row],[KPLQ]]),0)</f>
        <v>12</v>
      </c>
      <c r="P2658">
        <v>199531</v>
      </c>
      <c r="Q2658">
        <f>COUNTIF(PROMJENA!A:A,PlanMasine[[#This Row],[KPL]]&amp;"-"&amp;PlanMasine[[#This Row],[RN]])</f>
        <v>0</v>
      </c>
      <c r="R2658">
        <f>IFERROR(INDEX(REDOSLIJED!A:A,MATCH(PlanMasine[[#This Row],[KPL]],REDOSLIJED!B:B,0)),MAX(REDOSLIJED!A:A)+1)</f>
        <v>45</v>
      </c>
      <c r="S2658" s="9">
        <f>SUM($M$2:M2658)</f>
        <v>11.570833333333418</v>
      </c>
      <c r="T2658" s="3">
        <f>PlanMasine[[#This Row],[Datum SAS]]-1</f>
        <v>45844</v>
      </c>
      <c r="U2658">
        <f>WEEKDAY(PlanMasine[[#This Row],[ZAVRŠETAK MAŠINSKE]],2)</f>
        <v>7</v>
      </c>
      <c r="V2658" s="3">
        <f>IF(WEEKDAY(PlanMasine[[#This Row],[Datum SAS]]-1,2)=7,PlanMasine[[#This Row],[Datum SAS]]-3,PlanMasine[[#This Row],[Datum SAS]]-1)</f>
        <v>45842</v>
      </c>
      <c r="W2658">
        <f>WEEKNUM(PlanMasine[[#This Row],[Column2]],1)</f>
        <v>27</v>
      </c>
    </row>
    <row r="2659" spans="1:23" x14ac:dyDescent="0.25">
      <c r="A2659">
        <v>1016930</v>
      </c>
      <c r="B2659">
        <v>1</v>
      </c>
      <c r="C2659">
        <v>1016944</v>
      </c>
      <c r="D2659" t="s">
        <v>2029</v>
      </c>
      <c r="E2659">
        <v>30</v>
      </c>
      <c r="F2659">
        <v>3</v>
      </c>
      <c r="G2659">
        <v>0</v>
      </c>
      <c r="H2659">
        <v>0</v>
      </c>
      <c r="I2659" t="s">
        <v>5</v>
      </c>
      <c r="J2659" t="s">
        <v>570</v>
      </c>
      <c r="K2659" t="s">
        <v>2295</v>
      </c>
      <c r="L2659" s="3">
        <v>45859</v>
      </c>
      <c r="M26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59" s="3">
        <v>45845</v>
      </c>
      <c r="O2659" s="5">
        <f>IFERROR((PlanMasine[[#This Row],[Norma]]/PlanMasine[[#This Row],[Q]])*(PlanMasine[[#This Row],[Q]]/SUMIF(C:C,PlanMasine[[#This Row],[RN]],B:B)*PlanMasine[[#This Row],[KPLQ]]),0)</f>
        <v>10</v>
      </c>
      <c r="P2659">
        <v>199542</v>
      </c>
      <c r="Q2659">
        <f>COUNTIF(PROMJENA!A:A,PlanMasine[[#This Row],[KPL]]&amp;"-"&amp;PlanMasine[[#This Row],[RN]])</f>
        <v>0</v>
      </c>
      <c r="R2659">
        <f>IFERROR(INDEX(REDOSLIJED!A:A,MATCH(PlanMasine[[#This Row],[KPL]],REDOSLIJED!B:B,0)),MAX(REDOSLIJED!A:A)+1)</f>
        <v>45</v>
      </c>
      <c r="S2659" s="9">
        <f>SUM($M$2:M2659)</f>
        <v>11.577777777777863</v>
      </c>
      <c r="T2659" s="3">
        <f>PlanMasine[[#This Row],[Datum SAS]]-1</f>
        <v>45844</v>
      </c>
      <c r="U2659">
        <f>WEEKDAY(PlanMasine[[#This Row],[ZAVRŠETAK MAŠINSKE]],2)</f>
        <v>7</v>
      </c>
      <c r="V2659" s="3">
        <f>IF(WEEKDAY(PlanMasine[[#This Row],[Datum SAS]]-1,2)=7,PlanMasine[[#This Row],[Datum SAS]]-3,PlanMasine[[#This Row],[Datum SAS]]-1)</f>
        <v>45842</v>
      </c>
      <c r="W2659">
        <f>WEEKNUM(PlanMasine[[#This Row],[Column2]],1)</f>
        <v>27</v>
      </c>
    </row>
    <row r="2660" spans="1:23" x14ac:dyDescent="0.25">
      <c r="A2660">
        <v>1016930</v>
      </c>
      <c r="B2660">
        <v>1</v>
      </c>
      <c r="C2660">
        <v>1016934</v>
      </c>
      <c r="D2660" t="s">
        <v>2021</v>
      </c>
      <c r="E2660">
        <v>36</v>
      </c>
      <c r="F2660">
        <v>3</v>
      </c>
      <c r="G2660">
        <v>0</v>
      </c>
      <c r="H2660">
        <v>0</v>
      </c>
      <c r="I2660" t="s">
        <v>5</v>
      </c>
      <c r="J2660" t="s">
        <v>570</v>
      </c>
      <c r="K2660" t="s">
        <v>2295</v>
      </c>
      <c r="L2660" s="3">
        <v>45859</v>
      </c>
      <c r="M26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660" s="3">
        <v>45845</v>
      </c>
      <c r="O2660" s="5">
        <f>IFERROR((PlanMasine[[#This Row],[Norma]]/PlanMasine[[#This Row],[Q]])*(PlanMasine[[#This Row],[Q]]/SUMIF(C:C,PlanMasine[[#This Row],[RN]],B:B)*PlanMasine[[#This Row],[KPLQ]]),0)</f>
        <v>12</v>
      </c>
      <c r="P2660">
        <v>199532</v>
      </c>
      <c r="Q2660">
        <f>COUNTIF(PROMJENA!A:A,PlanMasine[[#This Row],[KPL]]&amp;"-"&amp;PlanMasine[[#This Row],[RN]])</f>
        <v>0</v>
      </c>
      <c r="R2660">
        <f>IFERROR(INDEX(REDOSLIJED!A:A,MATCH(PlanMasine[[#This Row],[KPL]],REDOSLIJED!B:B,0)),MAX(REDOSLIJED!A:A)+1)</f>
        <v>45</v>
      </c>
      <c r="S2660" s="9">
        <f>SUM($M$2:M2660)</f>
        <v>11.586111111111196</v>
      </c>
      <c r="T2660" s="3">
        <f>PlanMasine[[#This Row],[Datum SAS]]-1</f>
        <v>45844</v>
      </c>
      <c r="U2660">
        <f>WEEKDAY(PlanMasine[[#This Row],[ZAVRŠETAK MAŠINSKE]],2)</f>
        <v>7</v>
      </c>
      <c r="V2660" s="3">
        <f>IF(WEEKDAY(PlanMasine[[#This Row],[Datum SAS]]-1,2)=7,PlanMasine[[#This Row],[Datum SAS]]-3,PlanMasine[[#This Row],[Datum SAS]]-1)</f>
        <v>45842</v>
      </c>
      <c r="W2660">
        <f>WEEKNUM(PlanMasine[[#This Row],[Column2]],1)</f>
        <v>27</v>
      </c>
    </row>
    <row r="2661" spans="1:23" x14ac:dyDescent="0.25">
      <c r="A2661">
        <v>1016930</v>
      </c>
      <c r="B2661">
        <v>1</v>
      </c>
      <c r="C2661">
        <v>1016935</v>
      </c>
      <c r="D2661" t="s">
        <v>2023</v>
      </c>
      <c r="E2661">
        <v>60</v>
      </c>
      <c r="F2661">
        <v>3</v>
      </c>
      <c r="G2661">
        <v>0</v>
      </c>
      <c r="H2661">
        <v>0</v>
      </c>
      <c r="I2661" t="s">
        <v>5</v>
      </c>
      <c r="J2661" t="s">
        <v>570</v>
      </c>
      <c r="K2661" t="s">
        <v>2295</v>
      </c>
      <c r="L2661" s="3">
        <v>45859</v>
      </c>
      <c r="M26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661" s="3">
        <v>45845</v>
      </c>
      <c r="O2661" s="5">
        <f>IFERROR((PlanMasine[[#This Row],[Norma]]/PlanMasine[[#This Row],[Q]])*(PlanMasine[[#This Row],[Q]]/SUMIF(C:C,PlanMasine[[#This Row],[RN]],B:B)*PlanMasine[[#This Row],[KPLQ]]),0)</f>
        <v>20</v>
      </c>
      <c r="P2661">
        <v>199533</v>
      </c>
      <c r="Q2661">
        <f>COUNTIF(PROMJENA!A:A,PlanMasine[[#This Row],[KPL]]&amp;"-"&amp;PlanMasine[[#This Row],[RN]])</f>
        <v>0</v>
      </c>
      <c r="R2661">
        <f>IFERROR(INDEX(REDOSLIJED!A:A,MATCH(PlanMasine[[#This Row],[KPL]],REDOSLIJED!B:B,0)),MAX(REDOSLIJED!A:A)+1)</f>
        <v>45</v>
      </c>
      <c r="S2661" s="9">
        <f>SUM($M$2:M2661)</f>
        <v>11.600000000000085</v>
      </c>
      <c r="T2661" s="3">
        <f>PlanMasine[[#This Row],[Datum SAS]]-1</f>
        <v>45844</v>
      </c>
      <c r="U2661">
        <f>WEEKDAY(PlanMasine[[#This Row],[ZAVRŠETAK MAŠINSKE]],2)</f>
        <v>7</v>
      </c>
      <c r="V2661" s="3">
        <f>IF(WEEKDAY(PlanMasine[[#This Row],[Datum SAS]]-1,2)=7,PlanMasine[[#This Row],[Datum SAS]]-3,PlanMasine[[#This Row],[Datum SAS]]-1)</f>
        <v>45842</v>
      </c>
      <c r="W2661">
        <f>WEEKNUM(PlanMasine[[#This Row],[Column2]],1)</f>
        <v>27</v>
      </c>
    </row>
    <row r="2662" spans="1:23" x14ac:dyDescent="0.25">
      <c r="A2662">
        <v>1016930</v>
      </c>
      <c r="B2662">
        <v>1</v>
      </c>
      <c r="C2662">
        <v>1016948</v>
      </c>
      <c r="D2662" t="s">
        <v>2028</v>
      </c>
      <c r="E2662">
        <v>42</v>
      </c>
      <c r="F2662">
        <v>6</v>
      </c>
      <c r="G2662">
        <v>0</v>
      </c>
      <c r="H2662">
        <v>0</v>
      </c>
      <c r="I2662" t="s">
        <v>5</v>
      </c>
      <c r="J2662" t="s">
        <v>570</v>
      </c>
      <c r="K2662" t="s">
        <v>2295</v>
      </c>
      <c r="L2662" s="3">
        <v>45859</v>
      </c>
      <c r="M26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662" s="3">
        <v>45845</v>
      </c>
      <c r="O2662" s="5">
        <f>IFERROR((PlanMasine[[#This Row],[Norma]]/PlanMasine[[#This Row],[Q]])*(PlanMasine[[#This Row],[Q]]/SUMIF(C:C,PlanMasine[[#This Row],[RN]],B:B)*PlanMasine[[#This Row],[KPLQ]]),0)</f>
        <v>14</v>
      </c>
      <c r="P2662">
        <v>199546</v>
      </c>
      <c r="Q2662">
        <f>COUNTIF(PROMJENA!A:A,PlanMasine[[#This Row],[KPL]]&amp;"-"&amp;PlanMasine[[#This Row],[RN]])</f>
        <v>0</v>
      </c>
      <c r="R2662">
        <f>IFERROR(INDEX(REDOSLIJED!A:A,MATCH(PlanMasine[[#This Row],[KPL]],REDOSLIJED!B:B,0)),MAX(REDOSLIJED!A:A)+1)</f>
        <v>45</v>
      </c>
      <c r="S2662" s="9">
        <f>SUM($M$2:M2662)</f>
        <v>11.609722222222308</v>
      </c>
      <c r="T2662" s="3">
        <f>PlanMasine[[#This Row],[Datum SAS]]-1</f>
        <v>45844</v>
      </c>
      <c r="U2662">
        <f>WEEKDAY(PlanMasine[[#This Row],[ZAVRŠETAK MAŠINSKE]],2)</f>
        <v>7</v>
      </c>
      <c r="V2662" s="3">
        <f>IF(WEEKDAY(PlanMasine[[#This Row],[Datum SAS]]-1,2)=7,PlanMasine[[#This Row],[Datum SAS]]-3,PlanMasine[[#This Row],[Datum SAS]]-1)</f>
        <v>45842</v>
      </c>
      <c r="W2662">
        <f>WEEKNUM(PlanMasine[[#This Row],[Column2]],1)</f>
        <v>27</v>
      </c>
    </row>
    <row r="2663" spans="1:23" x14ac:dyDescent="0.25">
      <c r="A2663">
        <v>1016930</v>
      </c>
      <c r="B2663">
        <v>1</v>
      </c>
      <c r="C2663">
        <v>1016938</v>
      </c>
      <c r="D2663" t="s">
        <v>2024</v>
      </c>
      <c r="E2663">
        <v>48</v>
      </c>
      <c r="F2663">
        <v>12</v>
      </c>
      <c r="G2663">
        <v>0</v>
      </c>
      <c r="H2663">
        <v>0</v>
      </c>
      <c r="I2663" t="s">
        <v>5</v>
      </c>
      <c r="J2663" t="s">
        <v>570</v>
      </c>
      <c r="K2663" t="s">
        <v>2295</v>
      </c>
      <c r="L2663" s="3">
        <v>45859</v>
      </c>
      <c r="M26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663" s="3">
        <v>45845</v>
      </c>
      <c r="O2663" s="5">
        <f>IFERROR((PlanMasine[[#This Row],[Norma]]/PlanMasine[[#This Row],[Q]])*(PlanMasine[[#This Row],[Q]]/SUMIF(C:C,PlanMasine[[#This Row],[RN]],B:B)*PlanMasine[[#This Row],[KPLQ]]),0)</f>
        <v>16</v>
      </c>
      <c r="P2663">
        <v>199536</v>
      </c>
      <c r="Q2663">
        <f>COUNTIF(PROMJENA!A:A,PlanMasine[[#This Row],[KPL]]&amp;"-"&amp;PlanMasine[[#This Row],[RN]])</f>
        <v>0</v>
      </c>
      <c r="R2663">
        <f>IFERROR(INDEX(REDOSLIJED!A:A,MATCH(PlanMasine[[#This Row],[KPL]],REDOSLIJED!B:B,0)),MAX(REDOSLIJED!A:A)+1)</f>
        <v>45</v>
      </c>
      <c r="S2663" s="9">
        <f>SUM($M$2:M2663)</f>
        <v>11.620833333333419</v>
      </c>
      <c r="T2663" s="3">
        <f>PlanMasine[[#This Row],[Datum SAS]]-1</f>
        <v>45844</v>
      </c>
      <c r="U2663">
        <f>WEEKDAY(PlanMasine[[#This Row],[ZAVRŠETAK MAŠINSKE]],2)</f>
        <v>7</v>
      </c>
      <c r="V2663" s="3">
        <f>IF(WEEKDAY(PlanMasine[[#This Row],[Datum SAS]]-1,2)=7,PlanMasine[[#This Row],[Datum SAS]]-3,PlanMasine[[#This Row],[Datum SAS]]-1)</f>
        <v>45842</v>
      </c>
      <c r="W2663">
        <f>WEEKNUM(PlanMasine[[#This Row],[Column2]],1)</f>
        <v>27</v>
      </c>
    </row>
    <row r="2664" spans="1:23" x14ac:dyDescent="0.25">
      <c r="A2664">
        <v>1016930</v>
      </c>
      <c r="B2664">
        <v>1</v>
      </c>
      <c r="C2664">
        <v>1016939</v>
      </c>
      <c r="D2664" t="s">
        <v>2025</v>
      </c>
      <c r="E2664">
        <v>30</v>
      </c>
      <c r="F2664">
        <v>6</v>
      </c>
      <c r="G2664">
        <v>0</v>
      </c>
      <c r="H2664">
        <v>0</v>
      </c>
      <c r="I2664" t="s">
        <v>5</v>
      </c>
      <c r="J2664" t="s">
        <v>570</v>
      </c>
      <c r="K2664" t="s">
        <v>2295</v>
      </c>
      <c r="L2664" s="3">
        <v>45859</v>
      </c>
      <c r="M26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64" s="3">
        <v>45845</v>
      </c>
      <c r="O2664" s="5">
        <f>IFERROR((PlanMasine[[#This Row],[Norma]]/PlanMasine[[#This Row],[Q]])*(PlanMasine[[#This Row],[Q]]/SUMIF(C:C,PlanMasine[[#This Row],[RN]],B:B)*PlanMasine[[#This Row],[KPLQ]]),0)</f>
        <v>10</v>
      </c>
      <c r="P2664">
        <v>199537</v>
      </c>
      <c r="Q2664">
        <f>COUNTIF(PROMJENA!A:A,PlanMasine[[#This Row],[KPL]]&amp;"-"&amp;PlanMasine[[#This Row],[RN]])</f>
        <v>0</v>
      </c>
      <c r="R2664">
        <f>IFERROR(INDEX(REDOSLIJED!A:A,MATCH(PlanMasine[[#This Row],[KPL]],REDOSLIJED!B:B,0)),MAX(REDOSLIJED!A:A)+1)</f>
        <v>45</v>
      </c>
      <c r="S2664" s="9">
        <f>SUM($M$2:M2664)</f>
        <v>11.627777777777863</v>
      </c>
      <c r="T2664" s="3">
        <f>PlanMasine[[#This Row],[Datum SAS]]-1</f>
        <v>45844</v>
      </c>
      <c r="U2664">
        <f>WEEKDAY(PlanMasine[[#This Row],[ZAVRŠETAK MAŠINSKE]],2)</f>
        <v>7</v>
      </c>
      <c r="V2664" s="3">
        <f>IF(WEEKDAY(PlanMasine[[#This Row],[Datum SAS]]-1,2)=7,PlanMasine[[#This Row],[Datum SAS]]-3,PlanMasine[[#This Row],[Datum SAS]]-1)</f>
        <v>45842</v>
      </c>
      <c r="W2664">
        <f>WEEKNUM(PlanMasine[[#This Row],[Column2]],1)</f>
        <v>27</v>
      </c>
    </row>
    <row r="2665" spans="1:23" x14ac:dyDescent="0.25">
      <c r="A2665">
        <v>1016931</v>
      </c>
      <c r="B2665">
        <v>1</v>
      </c>
      <c r="C2665">
        <v>1016943</v>
      </c>
      <c r="D2665" t="s">
        <v>2026</v>
      </c>
      <c r="E2665">
        <v>18</v>
      </c>
      <c r="F2665">
        <v>3</v>
      </c>
      <c r="G2665">
        <v>0</v>
      </c>
      <c r="H2665">
        <v>0</v>
      </c>
      <c r="I2665" t="s">
        <v>5</v>
      </c>
      <c r="J2665" t="s">
        <v>570</v>
      </c>
      <c r="K2665" t="s">
        <v>2295</v>
      </c>
      <c r="L2665" s="3">
        <v>45859</v>
      </c>
      <c r="M26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65" s="3">
        <v>45845</v>
      </c>
      <c r="O2665" s="5">
        <f>IFERROR((PlanMasine[[#This Row],[Norma]]/PlanMasine[[#This Row],[Q]])*(PlanMasine[[#This Row],[Q]]/SUMIF(C:C,PlanMasine[[#This Row],[RN]],B:B)*PlanMasine[[#This Row],[KPLQ]]),0)</f>
        <v>6</v>
      </c>
      <c r="P2665">
        <v>199541</v>
      </c>
      <c r="Q2665">
        <f>COUNTIF(PROMJENA!A:A,PlanMasine[[#This Row],[KPL]]&amp;"-"&amp;PlanMasine[[#This Row],[RN]])</f>
        <v>0</v>
      </c>
      <c r="R2665">
        <f>IFERROR(INDEX(REDOSLIJED!A:A,MATCH(PlanMasine[[#This Row],[KPL]],REDOSLIJED!B:B,0)),MAX(REDOSLIJED!A:A)+1)</f>
        <v>45</v>
      </c>
      <c r="S2665" s="9">
        <f>SUM($M$2:M2665)</f>
        <v>11.63194444444453</v>
      </c>
      <c r="T2665" s="3">
        <f>PlanMasine[[#This Row],[Datum SAS]]-1</f>
        <v>45844</v>
      </c>
      <c r="U2665">
        <f>WEEKDAY(PlanMasine[[#This Row],[ZAVRŠETAK MAŠINSKE]],2)</f>
        <v>7</v>
      </c>
      <c r="V2665" s="3">
        <f>IF(WEEKDAY(PlanMasine[[#This Row],[Datum SAS]]-1,2)=7,PlanMasine[[#This Row],[Datum SAS]]-3,PlanMasine[[#This Row],[Datum SAS]]-1)</f>
        <v>45842</v>
      </c>
      <c r="W2665">
        <f>WEEKNUM(PlanMasine[[#This Row],[Column2]],1)</f>
        <v>27</v>
      </c>
    </row>
    <row r="2666" spans="1:23" x14ac:dyDescent="0.25">
      <c r="A2666">
        <v>1016931</v>
      </c>
      <c r="B2666">
        <v>1</v>
      </c>
      <c r="C2666">
        <v>1016948</v>
      </c>
      <c r="D2666" t="s">
        <v>2028</v>
      </c>
      <c r="E2666">
        <v>42</v>
      </c>
      <c r="F2666">
        <v>6</v>
      </c>
      <c r="G2666">
        <v>0</v>
      </c>
      <c r="H2666">
        <v>0</v>
      </c>
      <c r="I2666" t="s">
        <v>5</v>
      </c>
      <c r="J2666" t="s">
        <v>570</v>
      </c>
      <c r="K2666" t="s">
        <v>2295</v>
      </c>
      <c r="L2666" s="3">
        <v>45859</v>
      </c>
      <c r="M26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666" s="3">
        <v>45845</v>
      </c>
      <c r="O2666" s="5">
        <f>IFERROR((PlanMasine[[#This Row],[Norma]]/PlanMasine[[#This Row],[Q]])*(PlanMasine[[#This Row],[Q]]/SUMIF(C:C,PlanMasine[[#This Row],[RN]],B:B)*PlanMasine[[#This Row],[KPLQ]]),0)</f>
        <v>14</v>
      </c>
      <c r="P2666">
        <v>199546</v>
      </c>
      <c r="Q2666">
        <f>COUNTIF(PROMJENA!A:A,PlanMasine[[#This Row],[KPL]]&amp;"-"&amp;PlanMasine[[#This Row],[RN]])</f>
        <v>0</v>
      </c>
      <c r="R2666">
        <f>IFERROR(INDEX(REDOSLIJED!A:A,MATCH(PlanMasine[[#This Row],[KPL]],REDOSLIJED!B:B,0)),MAX(REDOSLIJED!A:A)+1)</f>
        <v>45</v>
      </c>
      <c r="S2666" s="9">
        <f>SUM($M$2:M2666)</f>
        <v>11.641666666666753</v>
      </c>
      <c r="T2666" s="3">
        <f>PlanMasine[[#This Row],[Datum SAS]]-1</f>
        <v>45844</v>
      </c>
      <c r="U2666">
        <f>WEEKDAY(PlanMasine[[#This Row],[ZAVRŠETAK MAŠINSKE]],2)</f>
        <v>7</v>
      </c>
      <c r="V2666" s="3">
        <f>IF(WEEKDAY(PlanMasine[[#This Row],[Datum SAS]]-1,2)=7,PlanMasine[[#This Row],[Datum SAS]]-3,PlanMasine[[#This Row],[Datum SAS]]-1)</f>
        <v>45842</v>
      </c>
      <c r="W2666">
        <f>WEEKNUM(PlanMasine[[#This Row],[Column2]],1)</f>
        <v>27</v>
      </c>
    </row>
    <row r="2667" spans="1:23" x14ac:dyDescent="0.25">
      <c r="A2667">
        <v>1016931</v>
      </c>
      <c r="B2667">
        <v>1</v>
      </c>
      <c r="C2667">
        <v>1016939</v>
      </c>
      <c r="D2667" t="s">
        <v>2025</v>
      </c>
      <c r="E2667">
        <v>30</v>
      </c>
      <c r="F2667">
        <v>6</v>
      </c>
      <c r="G2667">
        <v>0</v>
      </c>
      <c r="H2667">
        <v>0</v>
      </c>
      <c r="I2667" t="s">
        <v>5</v>
      </c>
      <c r="J2667" t="s">
        <v>570</v>
      </c>
      <c r="K2667" t="s">
        <v>2295</v>
      </c>
      <c r="L2667" s="3">
        <v>45859</v>
      </c>
      <c r="M26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67" s="3">
        <v>45845</v>
      </c>
      <c r="O2667" s="5">
        <f>IFERROR((PlanMasine[[#This Row],[Norma]]/PlanMasine[[#This Row],[Q]])*(PlanMasine[[#This Row],[Q]]/SUMIF(C:C,PlanMasine[[#This Row],[RN]],B:B)*PlanMasine[[#This Row],[KPLQ]]),0)</f>
        <v>10</v>
      </c>
      <c r="P2667">
        <v>199537</v>
      </c>
      <c r="Q2667">
        <f>COUNTIF(PROMJENA!A:A,PlanMasine[[#This Row],[KPL]]&amp;"-"&amp;PlanMasine[[#This Row],[RN]])</f>
        <v>0</v>
      </c>
      <c r="R2667">
        <f>IFERROR(INDEX(REDOSLIJED!A:A,MATCH(PlanMasine[[#This Row],[KPL]],REDOSLIJED!B:B,0)),MAX(REDOSLIJED!A:A)+1)</f>
        <v>45</v>
      </c>
      <c r="S2667" s="9">
        <f>SUM($M$2:M2667)</f>
        <v>11.648611111111197</v>
      </c>
      <c r="T2667" s="3">
        <f>PlanMasine[[#This Row],[Datum SAS]]-1</f>
        <v>45844</v>
      </c>
      <c r="U2667">
        <f>WEEKDAY(PlanMasine[[#This Row],[ZAVRŠETAK MAŠINSKE]],2)</f>
        <v>7</v>
      </c>
      <c r="V2667" s="3">
        <f>IF(WEEKDAY(PlanMasine[[#This Row],[Datum SAS]]-1,2)=7,PlanMasine[[#This Row],[Datum SAS]]-3,PlanMasine[[#This Row],[Datum SAS]]-1)</f>
        <v>45842</v>
      </c>
      <c r="W2667">
        <f>WEEKNUM(PlanMasine[[#This Row],[Column2]],1)</f>
        <v>27</v>
      </c>
    </row>
    <row r="2668" spans="1:23" x14ac:dyDescent="0.25">
      <c r="A2668">
        <v>1016931</v>
      </c>
      <c r="B2668">
        <v>1</v>
      </c>
      <c r="C2668">
        <v>1016944</v>
      </c>
      <c r="D2668" t="s">
        <v>2029</v>
      </c>
      <c r="E2668">
        <v>30</v>
      </c>
      <c r="F2668">
        <v>3</v>
      </c>
      <c r="G2668">
        <v>0</v>
      </c>
      <c r="H2668">
        <v>0</v>
      </c>
      <c r="I2668" t="s">
        <v>5</v>
      </c>
      <c r="J2668" t="s">
        <v>570</v>
      </c>
      <c r="K2668" t="s">
        <v>2295</v>
      </c>
      <c r="L2668" s="3">
        <v>45859</v>
      </c>
      <c r="M26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68" s="3">
        <v>45845</v>
      </c>
      <c r="O2668" s="5">
        <f>IFERROR((PlanMasine[[#This Row],[Norma]]/PlanMasine[[#This Row],[Q]])*(PlanMasine[[#This Row],[Q]]/SUMIF(C:C,PlanMasine[[#This Row],[RN]],B:B)*PlanMasine[[#This Row],[KPLQ]]),0)</f>
        <v>10</v>
      </c>
      <c r="P2668">
        <v>199542</v>
      </c>
      <c r="Q2668">
        <f>COUNTIF(PROMJENA!A:A,PlanMasine[[#This Row],[KPL]]&amp;"-"&amp;PlanMasine[[#This Row],[RN]])</f>
        <v>0</v>
      </c>
      <c r="R2668">
        <f>IFERROR(INDEX(REDOSLIJED!A:A,MATCH(PlanMasine[[#This Row],[KPL]],REDOSLIJED!B:B,0)),MAX(REDOSLIJED!A:A)+1)</f>
        <v>45</v>
      </c>
      <c r="S2668" s="9">
        <f>SUM($M$2:M2668)</f>
        <v>11.655555555555642</v>
      </c>
      <c r="T2668" s="3">
        <f>PlanMasine[[#This Row],[Datum SAS]]-1</f>
        <v>45844</v>
      </c>
      <c r="U2668">
        <f>WEEKDAY(PlanMasine[[#This Row],[ZAVRŠETAK MAŠINSKE]],2)</f>
        <v>7</v>
      </c>
      <c r="V2668" s="3">
        <f>IF(WEEKDAY(PlanMasine[[#This Row],[Datum SAS]]-1,2)=7,PlanMasine[[#This Row],[Datum SAS]]-3,PlanMasine[[#This Row],[Datum SAS]]-1)</f>
        <v>45842</v>
      </c>
      <c r="W2668">
        <f>WEEKNUM(PlanMasine[[#This Row],[Column2]],1)</f>
        <v>27</v>
      </c>
    </row>
    <row r="2669" spans="1:23" x14ac:dyDescent="0.25">
      <c r="A2669">
        <v>1016931</v>
      </c>
      <c r="B2669">
        <v>1</v>
      </c>
      <c r="C2669">
        <v>1016935</v>
      </c>
      <c r="D2669" t="s">
        <v>2023</v>
      </c>
      <c r="E2669">
        <v>60</v>
      </c>
      <c r="F2669">
        <v>3</v>
      </c>
      <c r="G2669">
        <v>0</v>
      </c>
      <c r="H2669">
        <v>0</v>
      </c>
      <c r="I2669" t="s">
        <v>5</v>
      </c>
      <c r="J2669" t="s">
        <v>570</v>
      </c>
      <c r="K2669" t="s">
        <v>2295</v>
      </c>
      <c r="L2669" s="3">
        <v>45859</v>
      </c>
      <c r="M26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669" s="3">
        <v>45845</v>
      </c>
      <c r="O2669" s="5">
        <f>IFERROR((PlanMasine[[#This Row],[Norma]]/PlanMasine[[#This Row],[Q]])*(PlanMasine[[#This Row],[Q]]/SUMIF(C:C,PlanMasine[[#This Row],[RN]],B:B)*PlanMasine[[#This Row],[KPLQ]]),0)</f>
        <v>20</v>
      </c>
      <c r="P2669">
        <v>199533</v>
      </c>
      <c r="Q2669">
        <f>COUNTIF(PROMJENA!A:A,PlanMasine[[#This Row],[KPL]]&amp;"-"&amp;PlanMasine[[#This Row],[RN]])</f>
        <v>0</v>
      </c>
      <c r="R2669">
        <f>IFERROR(INDEX(REDOSLIJED!A:A,MATCH(PlanMasine[[#This Row],[KPL]],REDOSLIJED!B:B,0)),MAX(REDOSLIJED!A:A)+1)</f>
        <v>45</v>
      </c>
      <c r="S2669" s="9">
        <f>SUM($M$2:M2669)</f>
        <v>11.669444444444531</v>
      </c>
      <c r="T2669" s="3">
        <f>PlanMasine[[#This Row],[Datum SAS]]-1</f>
        <v>45844</v>
      </c>
      <c r="U2669">
        <f>WEEKDAY(PlanMasine[[#This Row],[ZAVRŠETAK MAŠINSKE]],2)</f>
        <v>7</v>
      </c>
      <c r="V2669" s="3">
        <f>IF(WEEKDAY(PlanMasine[[#This Row],[Datum SAS]]-1,2)=7,PlanMasine[[#This Row],[Datum SAS]]-3,PlanMasine[[#This Row],[Datum SAS]]-1)</f>
        <v>45842</v>
      </c>
      <c r="W2669">
        <f>WEEKNUM(PlanMasine[[#This Row],[Column2]],1)</f>
        <v>27</v>
      </c>
    </row>
    <row r="2670" spans="1:23" x14ac:dyDescent="0.25">
      <c r="A2670">
        <v>1016931</v>
      </c>
      <c r="B2670">
        <v>1</v>
      </c>
      <c r="C2670">
        <v>1016938</v>
      </c>
      <c r="D2670" t="s">
        <v>2024</v>
      </c>
      <c r="E2670">
        <v>48</v>
      </c>
      <c r="F2670">
        <v>12</v>
      </c>
      <c r="G2670">
        <v>0</v>
      </c>
      <c r="H2670">
        <v>0</v>
      </c>
      <c r="I2670" t="s">
        <v>5</v>
      </c>
      <c r="J2670" t="s">
        <v>570</v>
      </c>
      <c r="K2670" t="s">
        <v>2295</v>
      </c>
      <c r="L2670" s="3">
        <v>45859</v>
      </c>
      <c r="M26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670" s="3">
        <v>45845</v>
      </c>
      <c r="O2670" s="5">
        <f>IFERROR((PlanMasine[[#This Row],[Norma]]/PlanMasine[[#This Row],[Q]])*(PlanMasine[[#This Row],[Q]]/SUMIF(C:C,PlanMasine[[#This Row],[RN]],B:B)*PlanMasine[[#This Row],[KPLQ]]),0)</f>
        <v>16</v>
      </c>
      <c r="P2670">
        <v>199536</v>
      </c>
      <c r="Q2670">
        <f>COUNTIF(PROMJENA!A:A,PlanMasine[[#This Row],[KPL]]&amp;"-"&amp;PlanMasine[[#This Row],[RN]])</f>
        <v>0</v>
      </c>
      <c r="R2670">
        <f>IFERROR(INDEX(REDOSLIJED!A:A,MATCH(PlanMasine[[#This Row],[KPL]],REDOSLIJED!B:B,0)),MAX(REDOSLIJED!A:A)+1)</f>
        <v>45</v>
      </c>
      <c r="S2670" s="9">
        <f>SUM($M$2:M2670)</f>
        <v>11.680555555555642</v>
      </c>
      <c r="T2670" s="3">
        <f>PlanMasine[[#This Row],[Datum SAS]]-1</f>
        <v>45844</v>
      </c>
      <c r="U2670">
        <f>WEEKDAY(PlanMasine[[#This Row],[ZAVRŠETAK MAŠINSKE]],2)</f>
        <v>7</v>
      </c>
      <c r="V2670" s="3">
        <f>IF(WEEKDAY(PlanMasine[[#This Row],[Datum SAS]]-1,2)=7,PlanMasine[[#This Row],[Datum SAS]]-3,PlanMasine[[#This Row],[Datum SAS]]-1)</f>
        <v>45842</v>
      </c>
      <c r="W2670">
        <f>WEEKNUM(PlanMasine[[#This Row],[Column2]],1)</f>
        <v>27</v>
      </c>
    </row>
    <row r="2671" spans="1:23" x14ac:dyDescent="0.25">
      <c r="A2671">
        <v>1016931</v>
      </c>
      <c r="B2671">
        <v>1</v>
      </c>
      <c r="C2671">
        <v>1016937</v>
      </c>
      <c r="D2671" t="s">
        <v>2030</v>
      </c>
      <c r="E2671">
        <v>30</v>
      </c>
      <c r="F2671">
        <v>3</v>
      </c>
      <c r="G2671">
        <v>0</v>
      </c>
      <c r="H2671">
        <v>0</v>
      </c>
      <c r="I2671" t="s">
        <v>5</v>
      </c>
      <c r="J2671" t="s">
        <v>570</v>
      </c>
      <c r="K2671" t="s">
        <v>2295</v>
      </c>
      <c r="L2671" s="3">
        <v>45859</v>
      </c>
      <c r="M26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71" s="3">
        <v>45845</v>
      </c>
      <c r="O2671" s="5">
        <f>IFERROR((PlanMasine[[#This Row],[Norma]]/PlanMasine[[#This Row],[Q]])*(PlanMasine[[#This Row],[Q]]/SUMIF(C:C,PlanMasine[[#This Row],[RN]],B:B)*PlanMasine[[#This Row],[KPLQ]]),0)</f>
        <v>10</v>
      </c>
      <c r="P2671">
        <v>199535</v>
      </c>
      <c r="Q2671">
        <f>COUNTIF(PROMJENA!A:A,PlanMasine[[#This Row],[KPL]]&amp;"-"&amp;PlanMasine[[#This Row],[RN]])</f>
        <v>0</v>
      </c>
      <c r="R2671">
        <f>IFERROR(INDEX(REDOSLIJED!A:A,MATCH(PlanMasine[[#This Row],[KPL]],REDOSLIJED!B:B,0)),MAX(REDOSLIJED!A:A)+1)</f>
        <v>45</v>
      </c>
      <c r="S2671" s="9">
        <f>SUM($M$2:M2671)</f>
        <v>11.687500000000087</v>
      </c>
      <c r="T2671" s="3">
        <f>PlanMasine[[#This Row],[Datum SAS]]-1</f>
        <v>45844</v>
      </c>
      <c r="U2671">
        <f>WEEKDAY(PlanMasine[[#This Row],[ZAVRŠETAK MAŠINSKE]],2)</f>
        <v>7</v>
      </c>
      <c r="V2671" s="3">
        <f>IF(WEEKDAY(PlanMasine[[#This Row],[Datum SAS]]-1,2)=7,PlanMasine[[#This Row],[Datum SAS]]-3,PlanMasine[[#This Row],[Datum SAS]]-1)</f>
        <v>45842</v>
      </c>
      <c r="W2671">
        <f>WEEKNUM(PlanMasine[[#This Row],[Column2]],1)</f>
        <v>27</v>
      </c>
    </row>
    <row r="2672" spans="1:23" x14ac:dyDescent="0.25">
      <c r="A2672">
        <v>1016931</v>
      </c>
      <c r="B2672">
        <v>1</v>
      </c>
      <c r="C2672">
        <v>1016936</v>
      </c>
      <c r="D2672" t="s">
        <v>2019</v>
      </c>
      <c r="E2672">
        <v>24</v>
      </c>
      <c r="F2672">
        <v>3</v>
      </c>
      <c r="G2672">
        <v>0</v>
      </c>
      <c r="H2672">
        <v>0</v>
      </c>
      <c r="I2672" t="s">
        <v>5</v>
      </c>
      <c r="J2672" t="s">
        <v>570</v>
      </c>
      <c r="K2672" t="s">
        <v>2295</v>
      </c>
      <c r="L2672" s="3">
        <v>45859</v>
      </c>
      <c r="M26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672" s="3">
        <v>45845</v>
      </c>
      <c r="O2672" s="5">
        <f>IFERROR((PlanMasine[[#This Row],[Norma]]/PlanMasine[[#This Row],[Q]])*(PlanMasine[[#This Row],[Q]]/SUMIF(C:C,PlanMasine[[#This Row],[RN]],B:B)*PlanMasine[[#This Row],[KPLQ]]),0)</f>
        <v>8</v>
      </c>
      <c r="P2672">
        <v>199534</v>
      </c>
      <c r="Q2672">
        <f>COUNTIF(PROMJENA!A:A,PlanMasine[[#This Row],[KPL]]&amp;"-"&amp;PlanMasine[[#This Row],[RN]])</f>
        <v>0</v>
      </c>
      <c r="R2672">
        <f>IFERROR(INDEX(REDOSLIJED!A:A,MATCH(PlanMasine[[#This Row],[KPL]],REDOSLIJED!B:B,0)),MAX(REDOSLIJED!A:A)+1)</f>
        <v>45</v>
      </c>
      <c r="S2672" s="9">
        <f>SUM($M$2:M2672)</f>
        <v>11.693055555555643</v>
      </c>
      <c r="T2672" s="3">
        <f>PlanMasine[[#This Row],[Datum SAS]]-1</f>
        <v>45844</v>
      </c>
      <c r="U2672">
        <f>WEEKDAY(PlanMasine[[#This Row],[ZAVRŠETAK MAŠINSKE]],2)</f>
        <v>7</v>
      </c>
      <c r="V2672" s="3">
        <f>IF(WEEKDAY(PlanMasine[[#This Row],[Datum SAS]]-1,2)=7,PlanMasine[[#This Row],[Datum SAS]]-3,PlanMasine[[#This Row],[Datum SAS]]-1)</f>
        <v>45842</v>
      </c>
      <c r="W2672">
        <f>WEEKNUM(PlanMasine[[#This Row],[Column2]],1)</f>
        <v>27</v>
      </c>
    </row>
    <row r="2673" spans="1:23" x14ac:dyDescent="0.25">
      <c r="A2673">
        <v>1016931</v>
      </c>
      <c r="B2673">
        <v>1</v>
      </c>
      <c r="C2673">
        <v>1016933</v>
      </c>
      <c r="D2673" t="s">
        <v>2022</v>
      </c>
      <c r="E2673">
        <v>36</v>
      </c>
      <c r="F2673">
        <v>3</v>
      </c>
      <c r="G2673">
        <v>0</v>
      </c>
      <c r="H2673">
        <v>0</v>
      </c>
      <c r="I2673" t="s">
        <v>5</v>
      </c>
      <c r="J2673" t="s">
        <v>570</v>
      </c>
      <c r="K2673" t="s">
        <v>2295</v>
      </c>
      <c r="L2673" s="3">
        <v>45859</v>
      </c>
      <c r="M26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673" s="3">
        <v>45845</v>
      </c>
      <c r="O2673" s="5">
        <f>IFERROR((PlanMasine[[#This Row],[Norma]]/PlanMasine[[#This Row],[Q]])*(PlanMasine[[#This Row],[Q]]/SUMIF(C:C,PlanMasine[[#This Row],[RN]],B:B)*PlanMasine[[#This Row],[KPLQ]]),0)</f>
        <v>12</v>
      </c>
      <c r="P2673">
        <v>199531</v>
      </c>
      <c r="Q2673">
        <f>COUNTIF(PROMJENA!A:A,PlanMasine[[#This Row],[KPL]]&amp;"-"&amp;PlanMasine[[#This Row],[RN]])</f>
        <v>0</v>
      </c>
      <c r="R2673">
        <f>IFERROR(INDEX(REDOSLIJED!A:A,MATCH(PlanMasine[[#This Row],[KPL]],REDOSLIJED!B:B,0)),MAX(REDOSLIJED!A:A)+1)</f>
        <v>45</v>
      </c>
      <c r="S2673" s="9">
        <f>SUM($M$2:M2673)</f>
        <v>11.701388888888976</v>
      </c>
      <c r="T2673" s="3">
        <f>PlanMasine[[#This Row],[Datum SAS]]-1</f>
        <v>45844</v>
      </c>
      <c r="U2673">
        <f>WEEKDAY(PlanMasine[[#This Row],[ZAVRŠETAK MAŠINSKE]],2)</f>
        <v>7</v>
      </c>
      <c r="V2673" s="3">
        <f>IF(WEEKDAY(PlanMasine[[#This Row],[Datum SAS]]-1,2)=7,PlanMasine[[#This Row],[Datum SAS]]-3,PlanMasine[[#This Row],[Datum SAS]]-1)</f>
        <v>45842</v>
      </c>
      <c r="W2673">
        <f>WEEKNUM(PlanMasine[[#This Row],[Column2]],1)</f>
        <v>27</v>
      </c>
    </row>
    <row r="2674" spans="1:23" x14ac:dyDescent="0.25">
      <c r="A2674">
        <v>1016931</v>
      </c>
      <c r="B2674">
        <v>1</v>
      </c>
      <c r="C2674">
        <v>1016934</v>
      </c>
      <c r="D2674" t="s">
        <v>2021</v>
      </c>
      <c r="E2674">
        <v>36</v>
      </c>
      <c r="F2674">
        <v>3</v>
      </c>
      <c r="G2674">
        <v>0</v>
      </c>
      <c r="H2674">
        <v>0</v>
      </c>
      <c r="I2674" t="s">
        <v>5</v>
      </c>
      <c r="J2674" t="s">
        <v>570</v>
      </c>
      <c r="K2674" t="s">
        <v>2295</v>
      </c>
      <c r="L2674" s="3">
        <v>45859</v>
      </c>
      <c r="M26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674" s="3">
        <v>45845</v>
      </c>
      <c r="O2674" s="5">
        <f>IFERROR((PlanMasine[[#This Row],[Norma]]/PlanMasine[[#This Row],[Q]])*(PlanMasine[[#This Row],[Q]]/SUMIF(C:C,PlanMasine[[#This Row],[RN]],B:B)*PlanMasine[[#This Row],[KPLQ]]),0)</f>
        <v>12</v>
      </c>
      <c r="P2674">
        <v>199532</v>
      </c>
      <c r="Q2674">
        <f>COUNTIF(PROMJENA!A:A,PlanMasine[[#This Row],[KPL]]&amp;"-"&amp;PlanMasine[[#This Row],[RN]])</f>
        <v>0</v>
      </c>
      <c r="R2674">
        <f>IFERROR(INDEX(REDOSLIJED!A:A,MATCH(PlanMasine[[#This Row],[KPL]],REDOSLIJED!B:B,0)),MAX(REDOSLIJED!A:A)+1)</f>
        <v>45</v>
      </c>
      <c r="S2674" s="9">
        <f>SUM($M$2:M2674)</f>
        <v>11.709722222222309</v>
      </c>
      <c r="T2674" s="3">
        <f>PlanMasine[[#This Row],[Datum SAS]]-1</f>
        <v>45844</v>
      </c>
      <c r="U2674">
        <f>WEEKDAY(PlanMasine[[#This Row],[ZAVRŠETAK MAŠINSKE]],2)</f>
        <v>7</v>
      </c>
      <c r="V2674" s="3">
        <f>IF(WEEKDAY(PlanMasine[[#This Row],[Datum SAS]]-1,2)=7,PlanMasine[[#This Row],[Datum SAS]]-3,PlanMasine[[#This Row],[Datum SAS]]-1)</f>
        <v>45842</v>
      </c>
      <c r="W2674">
        <f>WEEKNUM(PlanMasine[[#This Row],[Column2]],1)</f>
        <v>27</v>
      </c>
    </row>
    <row r="2675" spans="1:23" x14ac:dyDescent="0.25">
      <c r="A2675">
        <v>1016931</v>
      </c>
      <c r="B2675">
        <v>1</v>
      </c>
      <c r="C2675">
        <v>1016951</v>
      </c>
      <c r="D2675" t="s">
        <v>2027</v>
      </c>
      <c r="E2675">
        <v>72</v>
      </c>
      <c r="F2675">
        <v>12</v>
      </c>
      <c r="G2675">
        <v>0</v>
      </c>
      <c r="H2675">
        <v>0</v>
      </c>
      <c r="I2675" t="s">
        <v>5</v>
      </c>
      <c r="J2675" t="s">
        <v>570</v>
      </c>
      <c r="K2675" t="s">
        <v>2295</v>
      </c>
      <c r="L2675" s="3">
        <v>45859</v>
      </c>
      <c r="M26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675" s="3">
        <v>45845</v>
      </c>
      <c r="O2675" s="5">
        <f>IFERROR((PlanMasine[[#This Row],[Norma]]/PlanMasine[[#This Row],[Q]])*(PlanMasine[[#This Row],[Q]]/SUMIF(C:C,PlanMasine[[#This Row],[RN]],B:B)*PlanMasine[[#This Row],[KPLQ]]),0)</f>
        <v>24</v>
      </c>
      <c r="P2675">
        <v>199549</v>
      </c>
      <c r="Q2675">
        <f>COUNTIF(PROMJENA!A:A,PlanMasine[[#This Row],[KPL]]&amp;"-"&amp;PlanMasine[[#This Row],[RN]])</f>
        <v>0</v>
      </c>
      <c r="R2675">
        <f>IFERROR(INDEX(REDOSLIJED!A:A,MATCH(PlanMasine[[#This Row],[KPL]],REDOSLIJED!B:B,0)),MAX(REDOSLIJED!A:A)+1)</f>
        <v>45</v>
      </c>
      <c r="S2675" s="9">
        <f>SUM($M$2:M2675)</f>
        <v>11.726388888888977</v>
      </c>
      <c r="T2675" s="3">
        <f>PlanMasine[[#This Row],[Datum SAS]]-1</f>
        <v>45844</v>
      </c>
      <c r="U2675">
        <f>WEEKDAY(PlanMasine[[#This Row],[ZAVRŠETAK MAŠINSKE]],2)</f>
        <v>7</v>
      </c>
      <c r="V2675" s="3">
        <f>IF(WEEKDAY(PlanMasine[[#This Row],[Datum SAS]]-1,2)=7,PlanMasine[[#This Row],[Datum SAS]]-3,PlanMasine[[#This Row],[Datum SAS]]-1)</f>
        <v>45842</v>
      </c>
      <c r="W2675">
        <f>WEEKNUM(PlanMasine[[#This Row],[Column2]],1)</f>
        <v>27</v>
      </c>
    </row>
    <row r="2676" spans="1:23" x14ac:dyDescent="0.25">
      <c r="A2676">
        <v>1019715</v>
      </c>
      <c r="B2676">
        <v>1</v>
      </c>
      <c r="C2676">
        <v>1019759</v>
      </c>
      <c r="D2676" t="s">
        <v>2183</v>
      </c>
      <c r="E2676">
        <v>18</v>
      </c>
      <c r="F2676">
        <v>6</v>
      </c>
      <c r="G2676">
        <v>0</v>
      </c>
      <c r="H2676">
        <v>0</v>
      </c>
      <c r="I2676" t="s">
        <v>5</v>
      </c>
      <c r="J2676" t="s">
        <v>570</v>
      </c>
      <c r="K2676" t="s">
        <v>1802</v>
      </c>
      <c r="L2676" s="3">
        <v>45848</v>
      </c>
      <c r="M26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76" s="3">
        <v>45845</v>
      </c>
      <c r="O2676" s="5">
        <f>IFERROR((PlanMasine[[#This Row],[Norma]]/PlanMasine[[#This Row],[Q]])*(PlanMasine[[#This Row],[Q]]/SUMIF(C:C,PlanMasine[[#This Row],[RN]],B:B)*PlanMasine[[#This Row],[KPLQ]]),0)</f>
        <v>3</v>
      </c>
      <c r="P2676">
        <v>215845</v>
      </c>
      <c r="Q2676">
        <f>COUNTIF(PROMJENA!A:A,PlanMasine[[#This Row],[KPL]]&amp;"-"&amp;PlanMasine[[#This Row],[RN]])</f>
        <v>0</v>
      </c>
      <c r="R2676">
        <f>IFERROR(INDEX(REDOSLIJED!A:A,MATCH(PlanMasine[[#This Row],[KPL]],REDOSLIJED!B:B,0)),MAX(REDOSLIJED!A:A)+1)</f>
        <v>45</v>
      </c>
      <c r="S2676" s="9">
        <f>SUM($M$2:M2676)</f>
        <v>11.72847222222231</v>
      </c>
      <c r="T2676" s="3">
        <f>PlanMasine[[#This Row],[Datum SAS]]-1</f>
        <v>45844</v>
      </c>
      <c r="U2676">
        <f>WEEKDAY(PlanMasine[[#This Row],[ZAVRŠETAK MAŠINSKE]],2)</f>
        <v>7</v>
      </c>
      <c r="V2676" s="3">
        <f>IF(WEEKDAY(PlanMasine[[#This Row],[Datum SAS]]-1,2)=7,PlanMasine[[#This Row],[Datum SAS]]-3,PlanMasine[[#This Row],[Datum SAS]]-1)</f>
        <v>45842</v>
      </c>
      <c r="W2676">
        <f>WEEKNUM(PlanMasine[[#This Row],[Column2]],1)</f>
        <v>27</v>
      </c>
    </row>
    <row r="2677" spans="1:23" x14ac:dyDescent="0.25">
      <c r="A2677">
        <v>1019715</v>
      </c>
      <c r="B2677">
        <v>1</v>
      </c>
      <c r="C2677">
        <v>1019734</v>
      </c>
      <c r="D2677" t="s">
        <v>1974</v>
      </c>
      <c r="E2677">
        <v>30</v>
      </c>
      <c r="F2677">
        <v>6</v>
      </c>
      <c r="G2677">
        <v>0</v>
      </c>
      <c r="H2677">
        <v>0</v>
      </c>
      <c r="I2677" t="s">
        <v>5</v>
      </c>
      <c r="J2677" t="s">
        <v>570</v>
      </c>
      <c r="K2677" t="s">
        <v>1802</v>
      </c>
      <c r="L2677" s="3">
        <v>45848</v>
      </c>
      <c r="M26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677" s="3">
        <v>45845</v>
      </c>
      <c r="O2677" s="5">
        <f>IFERROR((PlanMasine[[#This Row],[Norma]]/PlanMasine[[#This Row],[Q]])*(PlanMasine[[#This Row],[Q]]/SUMIF(C:C,PlanMasine[[#This Row],[RN]],B:B)*PlanMasine[[#This Row],[KPLQ]]),0)</f>
        <v>5</v>
      </c>
      <c r="P2677">
        <v>215820</v>
      </c>
      <c r="Q2677">
        <f>COUNTIF(PROMJENA!A:A,PlanMasine[[#This Row],[KPL]]&amp;"-"&amp;PlanMasine[[#This Row],[RN]])</f>
        <v>0</v>
      </c>
      <c r="R2677">
        <f>IFERROR(INDEX(REDOSLIJED!A:A,MATCH(PlanMasine[[#This Row],[KPL]],REDOSLIJED!B:B,0)),MAX(REDOSLIJED!A:A)+1)</f>
        <v>45</v>
      </c>
      <c r="S2677" s="9">
        <f>SUM($M$2:M2677)</f>
        <v>11.731944444444531</v>
      </c>
      <c r="T2677" s="3">
        <f>PlanMasine[[#This Row],[Datum SAS]]-1</f>
        <v>45844</v>
      </c>
      <c r="U2677">
        <f>WEEKDAY(PlanMasine[[#This Row],[ZAVRŠETAK MAŠINSKE]],2)</f>
        <v>7</v>
      </c>
      <c r="V2677" s="3">
        <f>IF(WEEKDAY(PlanMasine[[#This Row],[Datum SAS]]-1,2)=7,PlanMasine[[#This Row],[Datum SAS]]-3,PlanMasine[[#This Row],[Datum SAS]]-1)</f>
        <v>45842</v>
      </c>
      <c r="W2677">
        <f>WEEKNUM(PlanMasine[[#This Row],[Column2]],1)</f>
        <v>27</v>
      </c>
    </row>
    <row r="2678" spans="1:23" x14ac:dyDescent="0.25">
      <c r="A2678">
        <v>1019715</v>
      </c>
      <c r="B2678">
        <v>1</v>
      </c>
      <c r="C2678">
        <v>1019748</v>
      </c>
      <c r="D2678" t="s">
        <v>2184</v>
      </c>
      <c r="E2678">
        <v>60</v>
      </c>
      <c r="F2678">
        <v>6</v>
      </c>
      <c r="G2678">
        <v>0</v>
      </c>
      <c r="H2678">
        <v>0</v>
      </c>
      <c r="I2678" t="s">
        <v>5</v>
      </c>
      <c r="J2678" t="s">
        <v>570</v>
      </c>
      <c r="K2678" t="s">
        <v>1802</v>
      </c>
      <c r="L2678" s="3">
        <v>45848</v>
      </c>
      <c r="M26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678" s="3">
        <v>45845</v>
      </c>
      <c r="O2678" s="5">
        <f>IFERROR((PlanMasine[[#This Row],[Norma]]/PlanMasine[[#This Row],[Q]])*(PlanMasine[[#This Row],[Q]]/SUMIF(C:C,PlanMasine[[#This Row],[RN]],B:B)*PlanMasine[[#This Row],[KPLQ]]),0)</f>
        <v>10</v>
      </c>
      <c r="P2678">
        <v>215834</v>
      </c>
      <c r="Q2678">
        <f>COUNTIF(PROMJENA!A:A,PlanMasine[[#This Row],[KPL]]&amp;"-"&amp;PlanMasine[[#This Row],[RN]])</f>
        <v>0</v>
      </c>
      <c r="R2678">
        <f>IFERROR(INDEX(REDOSLIJED!A:A,MATCH(PlanMasine[[#This Row],[KPL]],REDOSLIJED!B:B,0)),MAX(REDOSLIJED!A:A)+1)</f>
        <v>45</v>
      </c>
      <c r="S2678" s="9">
        <f>SUM($M$2:M2678)</f>
        <v>11.738888888888976</v>
      </c>
      <c r="T2678" s="3">
        <f>PlanMasine[[#This Row],[Datum SAS]]-1</f>
        <v>45844</v>
      </c>
      <c r="U2678">
        <f>WEEKDAY(PlanMasine[[#This Row],[ZAVRŠETAK MAŠINSKE]],2)</f>
        <v>7</v>
      </c>
      <c r="V2678" s="3">
        <f>IF(WEEKDAY(PlanMasine[[#This Row],[Datum SAS]]-1,2)=7,PlanMasine[[#This Row],[Datum SAS]]-3,PlanMasine[[#This Row],[Datum SAS]]-1)</f>
        <v>45842</v>
      </c>
      <c r="W2678">
        <f>WEEKNUM(PlanMasine[[#This Row],[Column2]],1)</f>
        <v>27</v>
      </c>
    </row>
    <row r="2679" spans="1:23" x14ac:dyDescent="0.25">
      <c r="A2679">
        <v>1019715</v>
      </c>
      <c r="B2679">
        <v>1</v>
      </c>
      <c r="C2679">
        <v>1019739</v>
      </c>
      <c r="D2679" t="s">
        <v>2374</v>
      </c>
      <c r="E2679">
        <v>36</v>
      </c>
      <c r="F2679">
        <v>6</v>
      </c>
      <c r="G2679">
        <v>0</v>
      </c>
      <c r="H2679">
        <v>0</v>
      </c>
      <c r="I2679" t="s">
        <v>5</v>
      </c>
      <c r="J2679" t="s">
        <v>570</v>
      </c>
      <c r="K2679" t="s">
        <v>1802</v>
      </c>
      <c r="L2679" s="3">
        <v>45848</v>
      </c>
      <c r="M26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79" s="3">
        <v>45845</v>
      </c>
      <c r="O2679" s="5">
        <f>IFERROR((PlanMasine[[#This Row],[Norma]]/PlanMasine[[#This Row],[Q]])*(PlanMasine[[#This Row],[Q]]/SUMIF(C:C,PlanMasine[[#This Row],[RN]],B:B)*PlanMasine[[#This Row],[KPLQ]]),0)</f>
        <v>6</v>
      </c>
      <c r="P2679">
        <v>215825</v>
      </c>
      <c r="Q2679">
        <f>COUNTIF(PROMJENA!A:A,PlanMasine[[#This Row],[KPL]]&amp;"-"&amp;PlanMasine[[#This Row],[RN]])</f>
        <v>0</v>
      </c>
      <c r="R2679">
        <f>IFERROR(INDEX(REDOSLIJED!A:A,MATCH(PlanMasine[[#This Row],[KPL]],REDOSLIJED!B:B,0)),MAX(REDOSLIJED!A:A)+1)</f>
        <v>45</v>
      </c>
      <c r="S2679" s="9">
        <f>SUM($M$2:M2679)</f>
        <v>11.743055555555642</v>
      </c>
      <c r="T2679" s="3">
        <f>PlanMasine[[#This Row],[Datum SAS]]-1</f>
        <v>45844</v>
      </c>
      <c r="U2679">
        <f>WEEKDAY(PlanMasine[[#This Row],[ZAVRŠETAK MAŠINSKE]],2)</f>
        <v>7</v>
      </c>
      <c r="V2679" s="3">
        <f>IF(WEEKDAY(PlanMasine[[#This Row],[Datum SAS]]-1,2)=7,PlanMasine[[#This Row],[Datum SAS]]-3,PlanMasine[[#This Row],[Datum SAS]]-1)</f>
        <v>45842</v>
      </c>
      <c r="W2679">
        <f>WEEKNUM(PlanMasine[[#This Row],[Column2]],1)</f>
        <v>27</v>
      </c>
    </row>
    <row r="2680" spans="1:23" x14ac:dyDescent="0.25">
      <c r="A2680">
        <v>1019715</v>
      </c>
      <c r="B2680">
        <v>1</v>
      </c>
      <c r="C2680">
        <v>1019741</v>
      </c>
      <c r="D2680" t="s">
        <v>2373</v>
      </c>
      <c r="E2680">
        <v>36</v>
      </c>
      <c r="F2680">
        <v>6</v>
      </c>
      <c r="G2680">
        <v>0</v>
      </c>
      <c r="H2680">
        <v>0</v>
      </c>
      <c r="I2680" t="s">
        <v>5</v>
      </c>
      <c r="J2680" t="s">
        <v>570</v>
      </c>
      <c r="K2680" t="s">
        <v>1802</v>
      </c>
      <c r="L2680" s="3">
        <v>45848</v>
      </c>
      <c r="M26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80" s="3">
        <v>45845</v>
      </c>
      <c r="O2680" s="5">
        <f>IFERROR((PlanMasine[[#This Row],[Norma]]/PlanMasine[[#This Row],[Q]])*(PlanMasine[[#This Row],[Q]]/SUMIF(C:C,PlanMasine[[#This Row],[RN]],B:B)*PlanMasine[[#This Row],[KPLQ]]),0)</f>
        <v>6</v>
      </c>
      <c r="P2680">
        <v>215827</v>
      </c>
      <c r="Q2680">
        <f>COUNTIF(PROMJENA!A:A,PlanMasine[[#This Row],[KPL]]&amp;"-"&amp;PlanMasine[[#This Row],[RN]])</f>
        <v>0</v>
      </c>
      <c r="R2680">
        <f>IFERROR(INDEX(REDOSLIJED!A:A,MATCH(PlanMasine[[#This Row],[KPL]],REDOSLIJED!B:B,0)),MAX(REDOSLIJED!A:A)+1)</f>
        <v>45</v>
      </c>
      <c r="S2680" s="9">
        <f>SUM($M$2:M2680)</f>
        <v>11.747222222222309</v>
      </c>
      <c r="T2680" s="3">
        <f>PlanMasine[[#This Row],[Datum SAS]]-1</f>
        <v>45844</v>
      </c>
      <c r="U2680">
        <f>WEEKDAY(PlanMasine[[#This Row],[ZAVRŠETAK MAŠINSKE]],2)</f>
        <v>7</v>
      </c>
      <c r="V2680" s="3">
        <f>IF(WEEKDAY(PlanMasine[[#This Row],[Datum SAS]]-1,2)=7,PlanMasine[[#This Row],[Datum SAS]]-3,PlanMasine[[#This Row],[Datum SAS]]-1)</f>
        <v>45842</v>
      </c>
      <c r="W2680">
        <f>WEEKNUM(PlanMasine[[#This Row],[Column2]],1)</f>
        <v>27</v>
      </c>
    </row>
    <row r="2681" spans="1:23" x14ac:dyDescent="0.25">
      <c r="A2681">
        <v>1019715</v>
      </c>
      <c r="B2681">
        <v>1</v>
      </c>
      <c r="C2681">
        <v>1019743</v>
      </c>
      <c r="D2681" t="s">
        <v>2375</v>
      </c>
      <c r="E2681">
        <v>36</v>
      </c>
      <c r="F2681">
        <v>6</v>
      </c>
      <c r="G2681">
        <v>0</v>
      </c>
      <c r="H2681">
        <v>0</v>
      </c>
      <c r="I2681" t="s">
        <v>5</v>
      </c>
      <c r="J2681" t="s">
        <v>570</v>
      </c>
      <c r="K2681" t="s">
        <v>1802</v>
      </c>
      <c r="L2681" s="3">
        <v>45848</v>
      </c>
      <c r="M26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81" s="3">
        <v>45845</v>
      </c>
      <c r="O2681" s="5">
        <f>IFERROR((PlanMasine[[#This Row],[Norma]]/PlanMasine[[#This Row],[Q]])*(PlanMasine[[#This Row],[Q]]/SUMIF(C:C,PlanMasine[[#This Row],[RN]],B:B)*PlanMasine[[#This Row],[KPLQ]]),0)</f>
        <v>6</v>
      </c>
      <c r="P2681">
        <v>215829</v>
      </c>
      <c r="Q2681">
        <f>COUNTIF(PROMJENA!A:A,PlanMasine[[#This Row],[KPL]]&amp;"-"&amp;PlanMasine[[#This Row],[RN]])</f>
        <v>0</v>
      </c>
      <c r="R2681">
        <f>IFERROR(INDEX(REDOSLIJED!A:A,MATCH(PlanMasine[[#This Row],[KPL]],REDOSLIJED!B:B,0)),MAX(REDOSLIJED!A:A)+1)</f>
        <v>45</v>
      </c>
      <c r="S2681" s="9">
        <f>SUM($M$2:M2681)</f>
        <v>11.751388888888975</v>
      </c>
      <c r="T2681" s="3">
        <f>PlanMasine[[#This Row],[Datum SAS]]-1</f>
        <v>45844</v>
      </c>
      <c r="U2681">
        <f>WEEKDAY(PlanMasine[[#This Row],[ZAVRŠETAK MAŠINSKE]],2)</f>
        <v>7</v>
      </c>
      <c r="V2681" s="3">
        <f>IF(WEEKDAY(PlanMasine[[#This Row],[Datum SAS]]-1,2)=7,PlanMasine[[#This Row],[Datum SAS]]-3,PlanMasine[[#This Row],[Datum SAS]]-1)</f>
        <v>45842</v>
      </c>
      <c r="W2681">
        <f>WEEKNUM(PlanMasine[[#This Row],[Column2]],1)</f>
        <v>27</v>
      </c>
    </row>
    <row r="2682" spans="1:23" x14ac:dyDescent="0.25">
      <c r="A2682">
        <v>1019715</v>
      </c>
      <c r="B2682">
        <v>1</v>
      </c>
      <c r="C2682">
        <v>1019725</v>
      </c>
      <c r="D2682" t="s">
        <v>2186</v>
      </c>
      <c r="E2682">
        <v>12</v>
      </c>
      <c r="F2682">
        <v>6</v>
      </c>
      <c r="G2682">
        <v>0</v>
      </c>
      <c r="H2682">
        <v>0</v>
      </c>
      <c r="I2682" t="s">
        <v>5</v>
      </c>
      <c r="J2682" t="s">
        <v>570</v>
      </c>
      <c r="K2682" t="s">
        <v>1802</v>
      </c>
      <c r="L2682" s="3">
        <v>45848</v>
      </c>
      <c r="M26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682" s="3">
        <v>45845</v>
      </c>
      <c r="O2682" s="5">
        <f>IFERROR((PlanMasine[[#This Row],[Norma]]/PlanMasine[[#This Row],[Q]])*(PlanMasine[[#This Row],[Q]]/SUMIF(C:C,PlanMasine[[#This Row],[RN]],B:B)*PlanMasine[[#This Row],[KPLQ]]),0)</f>
        <v>2</v>
      </c>
      <c r="P2682">
        <v>215811</v>
      </c>
      <c r="Q2682">
        <f>COUNTIF(PROMJENA!A:A,PlanMasine[[#This Row],[KPL]]&amp;"-"&amp;PlanMasine[[#This Row],[RN]])</f>
        <v>0</v>
      </c>
      <c r="R2682">
        <f>IFERROR(INDEX(REDOSLIJED!A:A,MATCH(PlanMasine[[#This Row],[KPL]],REDOSLIJED!B:B,0)),MAX(REDOSLIJED!A:A)+1)</f>
        <v>45</v>
      </c>
      <c r="S2682" s="9">
        <f>SUM($M$2:M2682)</f>
        <v>11.752777777777863</v>
      </c>
      <c r="T2682" s="3">
        <f>PlanMasine[[#This Row],[Datum SAS]]-1</f>
        <v>45844</v>
      </c>
      <c r="U2682">
        <f>WEEKDAY(PlanMasine[[#This Row],[ZAVRŠETAK MAŠINSKE]],2)</f>
        <v>7</v>
      </c>
      <c r="V2682" s="3">
        <f>IF(WEEKDAY(PlanMasine[[#This Row],[Datum SAS]]-1,2)=7,PlanMasine[[#This Row],[Datum SAS]]-3,PlanMasine[[#This Row],[Datum SAS]]-1)</f>
        <v>45842</v>
      </c>
      <c r="W2682">
        <f>WEEKNUM(PlanMasine[[#This Row],[Column2]],1)</f>
        <v>27</v>
      </c>
    </row>
    <row r="2683" spans="1:23" x14ac:dyDescent="0.25">
      <c r="A2683">
        <v>1019715</v>
      </c>
      <c r="B2683">
        <v>1</v>
      </c>
      <c r="C2683">
        <v>1019726</v>
      </c>
      <c r="D2683" t="s">
        <v>1975</v>
      </c>
      <c r="E2683">
        <v>9</v>
      </c>
      <c r="F2683">
        <v>6</v>
      </c>
      <c r="G2683">
        <v>0</v>
      </c>
      <c r="H2683">
        <v>0</v>
      </c>
      <c r="I2683" t="s">
        <v>5</v>
      </c>
      <c r="J2683" t="s">
        <v>570</v>
      </c>
      <c r="K2683" t="s">
        <v>1802</v>
      </c>
      <c r="L2683" s="3">
        <v>45848</v>
      </c>
      <c r="M26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683" s="3">
        <v>45845</v>
      </c>
      <c r="O2683" s="5">
        <f>IFERROR((PlanMasine[[#This Row],[Norma]]/PlanMasine[[#This Row],[Q]])*(PlanMasine[[#This Row],[Q]]/SUMIF(C:C,PlanMasine[[#This Row],[RN]],B:B)*PlanMasine[[#This Row],[KPLQ]]),0)</f>
        <v>1.5</v>
      </c>
      <c r="P2683">
        <v>215812</v>
      </c>
      <c r="Q2683">
        <f>COUNTIF(PROMJENA!A:A,PlanMasine[[#This Row],[KPL]]&amp;"-"&amp;PlanMasine[[#This Row],[RN]])</f>
        <v>0</v>
      </c>
      <c r="R2683">
        <f>IFERROR(INDEX(REDOSLIJED!A:A,MATCH(PlanMasine[[#This Row],[KPL]],REDOSLIJED!B:B,0)),MAX(REDOSLIJED!A:A)+1)</f>
        <v>45</v>
      </c>
      <c r="S2683" s="9">
        <f>SUM($M$2:M2683)</f>
        <v>11.753819444444531</v>
      </c>
      <c r="T2683" s="3">
        <f>PlanMasine[[#This Row],[Datum SAS]]-1</f>
        <v>45844</v>
      </c>
      <c r="U2683">
        <f>WEEKDAY(PlanMasine[[#This Row],[ZAVRŠETAK MAŠINSKE]],2)</f>
        <v>7</v>
      </c>
      <c r="V2683" s="3">
        <f>IF(WEEKDAY(PlanMasine[[#This Row],[Datum SAS]]-1,2)=7,PlanMasine[[#This Row],[Datum SAS]]-3,PlanMasine[[#This Row],[Datum SAS]]-1)</f>
        <v>45842</v>
      </c>
      <c r="W2683">
        <f>WEEKNUM(PlanMasine[[#This Row],[Column2]],1)</f>
        <v>27</v>
      </c>
    </row>
    <row r="2684" spans="1:23" x14ac:dyDescent="0.25">
      <c r="A2684">
        <v>1019715</v>
      </c>
      <c r="B2684">
        <v>1</v>
      </c>
      <c r="C2684">
        <v>1019744</v>
      </c>
      <c r="D2684" t="s">
        <v>1971</v>
      </c>
      <c r="E2684">
        <v>15</v>
      </c>
      <c r="F2684">
        <v>6</v>
      </c>
      <c r="G2684">
        <v>0</v>
      </c>
      <c r="H2684">
        <v>0</v>
      </c>
      <c r="I2684" t="s">
        <v>5</v>
      </c>
      <c r="J2684" t="s">
        <v>570</v>
      </c>
      <c r="K2684" t="s">
        <v>1802</v>
      </c>
      <c r="L2684" s="3">
        <v>45848</v>
      </c>
      <c r="M26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2684" s="3">
        <v>45845</v>
      </c>
      <c r="O2684" s="5">
        <f>IFERROR((PlanMasine[[#This Row],[Norma]]/PlanMasine[[#This Row],[Q]])*(PlanMasine[[#This Row],[Q]]/SUMIF(C:C,PlanMasine[[#This Row],[RN]],B:B)*PlanMasine[[#This Row],[KPLQ]]),0)</f>
        <v>2.5</v>
      </c>
      <c r="P2684">
        <v>215830</v>
      </c>
      <c r="Q2684">
        <f>COUNTIF(PROMJENA!A:A,PlanMasine[[#This Row],[KPL]]&amp;"-"&amp;PlanMasine[[#This Row],[RN]])</f>
        <v>0</v>
      </c>
      <c r="R2684">
        <f>IFERROR(INDEX(REDOSLIJED!A:A,MATCH(PlanMasine[[#This Row],[KPL]],REDOSLIJED!B:B,0)),MAX(REDOSLIJED!A:A)+1)</f>
        <v>45</v>
      </c>
      <c r="S2684" s="9">
        <f>SUM($M$2:M2684)</f>
        <v>11.755555555555642</v>
      </c>
      <c r="T2684" s="3">
        <f>PlanMasine[[#This Row],[Datum SAS]]-1</f>
        <v>45844</v>
      </c>
      <c r="U2684">
        <f>WEEKDAY(PlanMasine[[#This Row],[ZAVRŠETAK MAŠINSKE]],2)</f>
        <v>7</v>
      </c>
      <c r="V2684" s="3">
        <f>IF(WEEKDAY(PlanMasine[[#This Row],[Datum SAS]]-1,2)=7,PlanMasine[[#This Row],[Datum SAS]]-3,PlanMasine[[#This Row],[Datum SAS]]-1)</f>
        <v>45842</v>
      </c>
      <c r="W2684">
        <f>WEEKNUM(PlanMasine[[#This Row],[Column2]],1)</f>
        <v>27</v>
      </c>
    </row>
    <row r="2685" spans="1:23" x14ac:dyDescent="0.25">
      <c r="A2685">
        <v>1019715</v>
      </c>
      <c r="B2685">
        <v>1</v>
      </c>
      <c r="C2685">
        <v>1019730</v>
      </c>
      <c r="D2685" t="s">
        <v>1973</v>
      </c>
      <c r="E2685">
        <v>24</v>
      </c>
      <c r="F2685">
        <v>12</v>
      </c>
      <c r="G2685">
        <v>0</v>
      </c>
      <c r="H2685">
        <v>0</v>
      </c>
      <c r="I2685" t="s">
        <v>5</v>
      </c>
      <c r="J2685" t="s">
        <v>570</v>
      </c>
      <c r="K2685" t="s">
        <v>1802</v>
      </c>
      <c r="L2685" s="3">
        <v>45848</v>
      </c>
      <c r="M26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85" s="3">
        <v>45845</v>
      </c>
      <c r="O2685" s="5">
        <f>IFERROR((PlanMasine[[#This Row],[Norma]]/PlanMasine[[#This Row],[Q]])*(PlanMasine[[#This Row],[Q]]/SUMIF(C:C,PlanMasine[[#This Row],[RN]],B:B)*PlanMasine[[#This Row],[KPLQ]]),0)</f>
        <v>4</v>
      </c>
      <c r="P2685">
        <v>215816</v>
      </c>
      <c r="Q2685">
        <f>COUNTIF(PROMJENA!A:A,PlanMasine[[#This Row],[KPL]]&amp;"-"&amp;PlanMasine[[#This Row],[RN]])</f>
        <v>0</v>
      </c>
      <c r="R2685">
        <f>IFERROR(INDEX(REDOSLIJED!A:A,MATCH(PlanMasine[[#This Row],[KPL]],REDOSLIJED!B:B,0)),MAX(REDOSLIJED!A:A)+1)</f>
        <v>45</v>
      </c>
      <c r="S2685" s="9">
        <f>SUM($M$2:M2685)</f>
        <v>11.75833333333342</v>
      </c>
      <c r="T2685" s="3">
        <f>PlanMasine[[#This Row],[Datum SAS]]-1</f>
        <v>45844</v>
      </c>
      <c r="U2685">
        <f>WEEKDAY(PlanMasine[[#This Row],[ZAVRŠETAK MAŠINSKE]],2)</f>
        <v>7</v>
      </c>
      <c r="V2685" s="3">
        <f>IF(WEEKDAY(PlanMasine[[#This Row],[Datum SAS]]-1,2)=7,PlanMasine[[#This Row],[Datum SAS]]-3,PlanMasine[[#This Row],[Datum SAS]]-1)</f>
        <v>45842</v>
      </c>
      <c r="W2685">
        <f>WEEKNUM(PlanMasine[[#This Row],[Column2]],1)</f>
        <v>27</v>
      </c>
    </row>
    <row r="2686" spans="1:23" x14ac:dyDescent="0.25">
      <c r="A2686">
        <v>1019715</v>
      </c>
      <c r="B2686">
        <v>1</v>
      </c>
      <c r="C2686">
        <v>1019762</v>
      </c>
      <c r="D2686" t="s">
        <v>1968</v>
      </c>
      <c r="E2686">
        <v>9</v>
      </c>
      <c r="F2686">
        <v>6</v>
      </c>
      <c r="G2686">
        <v>0</v>
      </c>
      <c r="H2686">
        <v>0</v>
      </c>
      <c r="I2686" t="s">
        <v>5</v>
      </c>
      <c r="J2686" t="s">
        <v>570</v>
      </c>
      <c r="K2686" t="s">
        <v>1802</v>
      </c>
      <c r="L2686" s="3">
        <v>45848</v>
      </c>
      <c r="M26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686" s="3">
        <v>45845</v>
      </c>
      <c r="O2686" s="5">
        <f>IFERROR((PlanMasine[[#This Row],[Norma]]/PlanMasine[[#This Row],[Q]])*(PlanMasine[[#This Row],[Q]]/SUMIF(C:C,PlanMasine[[#This Row],[RN]],B:B)*PlanMasine[[#This Row],[KPLQ]]),0)</f>
        <v>1.5</v>
      </c>
      <c r="P2686">
        <v>215848</v>
      </c>
      <c r="Q2686">
        <f>COUNTIF(PROMJENA!A:A,PlanMasine[[#This Row],[KPL]]&amp;"-"&amp;PlanMasine[[#This Row],[RN]])</f>
        <v>0</v>
      </c>
      <c r="R2686">
        <f>IFERROR(INDEX(REDOSLIJED!A:A,MATCH(PlanMasine[[#This Row],[KPL]],REDOSLIJED!B:B,0)),MAX(REDOSLIJED!A:A)+1)</f>
        <v>45</v>
      </c>
      <c r="S2686" s="9">
        <f>SUM($M$2:M2686)</f>
        <v>11.759375000000087</v>
      </c>
      <c r="T2686" s="3">
        <f>PlanMasine[[#This Row],[Datum SAS]]-1</f>
        <v>45844</v>
      </c>
      <c r="U2686">
        <f>WEEKDAY(PlanMasine[[#This Row],[ZAVRŠETAK MAŠINSKE]],2)</f>
        <v>7</v>
      </c>
      <c r="V2686" s="3">
        <f>IF(WEEKDAY(PlanMasine[[#This Row],[Datum SAS]]-1,2)=7,PlanMasine[[#This Row],[Datum SAS]]-3,PlanMasine[[#This Row],[Datum SAS]]-1)</f>
        <v>45842</v>
      </c>
      <c r="W2686">
        <f>WEEKNUM(PlanMasine[[#This Row],[Column2]],1)</f>
        <v>27</v>
      </c>
    </row>
    <row r="2687" spans="1:23" x14ac:dyDescent="0.25">
      <c r="A2687">
        <v>1019715</v>
      </c>
      <c r="B2687">
        <v>1</v>
      </c>
      <c r="C2687">
        <v>1019731</v>
      </c>
      <c r="D2687" t="s">
        <v>1972</v>
      </c>
      <c r="E2687">
        <v>12</v>
      </c>
      <c r="F2687">
        <v>6</v>
      </c>
      <c r="G2687">
        <v>0</v>
      </c>
      <c r="H2687">
        <v>0</v>
      </c>
      <c r="I2687" t="s">
        <v>5</v>
      </c>
      <c r="J2687" t="s">
        <v>570</v>
      </c>
      <c r="K2687" t="s">
        <v>1802</v>
      </c>
      <c r="L2687" s="3">
        <v>45848</v>
      </c>
      <c r="M26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687" s="3">
        <v>45845</v>
      </c>
      <c r="O2687" s="5">
        <f>IFERROR((PlanMasine[[#This Row],[Norma]]/PlanMasine[[#This Row],[Q]])*(PlanMasine[[#This Row],[Q]]/SUMIF(C:C,PlanMasine[[#This Row],[RN]],B:B)*PlanMasine[[#This Row],[KPLQ]]),0)</f>
        <v>2</v>
      </c>
      <c r="P2687">
        <v>215817</v>
      </c>
      <c r="Q2687">
        <f>COUNTIF(PROMJENA!A:A,PlanMasine[[#This Row],[KPL]]&amp;"-"&amp;PlanMasine[[#This Row],[RN]])</f>
        <v>0</v>
      </c>
      <c r="R2687">
        <f>IFERROR(INDEX(REDOSLIJED!A:A,MATCH(PlanMasine[[#This Row],[KPL]],REDOSLIJED!B:B,0)),MAX(REDOSLIJED!A:A)+1)</f>
        <v>45</v>
      </c>
      <c r="S2687" s="9">
        <f>SUM($M$2:M2687)</f>
        <v>11.760763888888976</v>
      </c>
      <c r="T2687" s="3">
        <f>PlanMasine[[#This Row],[Datum SAS]]-1</f>
        <v>45844</v>
      </c>
      <c r="U2687">
        <f>WEEKDAY(PlanMasine[[#This Row],[ZAVRŠETAK MAŠINSKE]],2)</f>
        <v>7</v>
      </c>
      <c r="V2687" s="3">
        <f>IF(WEEKDAY(PlanMasine[[#This Row],[Datum SAS]]-1,2)=7,PlanMasine[[#This Row],[Datum SAS]]-3,PlanMasine[[#This Row],[Datum SAS]]-1)</f>
        <v>45842</v>
      </c>
      <c r="W2687">
        <f>WEEKNUM(PlanMasine[[#This Row],[Column2]],1)</f>
        <v>27</v>
      </c>
    </row>
    <row r="2688" spans="1:23" x14ac:dyDescent="0.25">
      <c r="A2688">
        <v>1019715</v>
      </c>
      <c r="B2688">
        <v>1</v>
      </c>
      <c r="C2688">
        <v>1019761</v>
      </c>
      <c r="D2688" t="s">
        <v>1970</v>
      </c>
      <c r="E2688">
        <v>9</v>
      </c>
      <c r="F2688">
        <v>6</v>
      </c>
      <c r="G2688">
        <v>0</v>
      </c>
      <c r="H2688">
        <v>0</v>
      </c>
      <c r="I2688" t="s">
        <v>5</v>
      </c>
      <c r="J2688" t="s">
        <v>570</v>
      </c>
      <c r="K2688" t="s">
        <v>1802</v>
      </c>
      <c r="L2688" s="3">
        <v>45848</v>
      </c>
      <c r="M26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688" s="3">
        <v>45845</v>
      </c>
      <c r="O2688" s="5">
        <f>IFERROR((PlanMasine[[#This Row],[Norma]]/PlanMasine[[#This Row],[Q]])*(PlanMasine[[#This Row],[Q]]/SUMIF(C:C,PlanMasine[[#This Row],[RN]],B:B)*PlanMasine[[#This Row],[KPLQ]]),0)</f>
        <v>1.5</v>
      </c>
      <c r="P2688">
        <v>215847</v>
      </c>
      <c r="Q2688">
        <f>COUNTIF(PROMJENA!A:A,PlanMasine[[#This Row],[KPL]]&amp;"-"&amp;PlanMasine[[#This Row],[RN]])</f>
        <v>0</v>
      </c>
      <c r="R2688">
        <f>IFERROR(INDEX(REDOSLIJED!A:A,MATCH(PlanMasine[[#This Row],[KPL]],REDOSLIJED!B:B,0)),MAX(REDOSLIJED!A:A)+1)</f>
        <v>45</v>
      </c>
      <c r="S2688" s="9">
        <f>SUM($M$2:M2688)</f>
        <v>11.761805555555643</v>
      </c>
      <c r="T2688" s="3">
        <f>PlanMasine[[#This Row],[Datum SAS]]-1</f>
        <v>45844</v>
      </c>
      <c r="U2688">
        <f>WEEKDAY(PlanMasine[[#This Row],[ZAVRŠETAK MAŠINSKE]],2)</f>
        <v>7</v>
      </c>
      <c r="V2688" s="3">
        <f>IF(WEEKDAY(PlanMasine[[#This Row],[Datum SAS]]-1,2)=7,PlanMasine[[#This Row],[Datum SAS]]-3,PlanMasine[[#This Row],[Datum SAS]]-1)</f>
        <v>45842</v>
      </c>
      <c r="W2688">
        <f>WEEKNUM(PlanMasine[[#This Row],[Column2]],1)</f>
        <v>27</v>
      </c>
    </row>
    <row r="2689" spans="1:23" x14ac:dyDescent="0.25">
      <c r="A2689">
        <v>1019715</v>
      </c>
      <c r="B2689">
        <v>1</v>
      </c>
      <c r="C2689">
        <v>1019742</v>
      </c>
      <c r="D2689" t="s">
        <v>2372</v>
      </c>
      <c r="E2689">
        <v>36</v>
      </c>
      <c r="F2689">
        <v>6</v>
      </c>
      <c r="G2689">
        <v>0</v>
      </c>
      <c r="H2689">
        <v>0</v>
      </c>
      <c r="I2689" t="s">
        <v>5</v>
      </c>
      <c r="J2689" t="s">
        <v>570</v>
      </c>
      <c r="K2689" t="s">
        <v>1802</v>
      </c>
      <c r="L2689" s="3">
        <v>45848</v>
      </c>
      <c r="M26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89" s="3">
        <v>45845</v>
      </c>
      <c r="O2689" s="5">
        <f>IFERROR((PlanMasine[[#This Row],[Norma]]/PlanMasine[[#This Row],[Q]])*(PlanMasine[[#This Row],[Q]]/SUMIF(C:C,PlanMasine[[#This Row],[RN]],B:B)*PlanMasine[[#This Row],[KPLQ]]),0)</f>
        <v>6</v>
      </c>
      <c r="P2689">
        <v>215828</v>
      </c>
      <c r="Q2689">
        <f>COUNTIF(PROMJENA!A:A,PlanMasine[[#This Row],[KPL]]&amp;"-"&amp;PlanMasine[[#This Row],[RN]])</f>
        <v>0</v>
      </c>
      <c r="R2689">
        <f>IFERROR(INDEX(REDOSLIJED!A:A,MATCH(PlanMasine[[#This Row],[KPL]],REDOSLIJED!B:B,0)),MAX(REDOSLIJED!A:A)+1)</f>
        <v>45</v>
      </c>
      <c r="S2689" s="9">
        <f>SUM($M$2:M2689)</f>
        <v>11.76597222222231</v>
      </c>
      <c r="T2689" s="3">
        <f>PlanMasine[[#This Row],[Datum SAS]]-1</f>
        <v>45844</v>
      </c>
      <c r="U2689">
        <f>WEEKDAY(PlanMasine[[#This Row],[ZAVRŠETAK MAŠINSKE]],2)</f>
        <v>7</v>
      </c>
      <c r="V2689" s="3">
        <f>IF(WEEKDAY(PlanMasine[[#This Row],[Datum SAS]]-1,2)=7,PlanMasine[[#This Row],[Datum SAS]]-3,PlanMasine[[#This Row],[Datum SAS]]-1)</f>
        <v>45842</v>
      </c>
      <c r="W2689">
        <f>WEEKNUM(PlanMasine[[#This Row],[Column2]],1)</f>
        <v>27</v>
      </c>
    </row>
    <row r="2690" spans="1:23" x14ac:dyDescent="0.25">
      <c r="A2690">
        <v>1019715</v>
      </c>
      <c r="B2690">
        <v>1</v>
      </c>
      <c r="C2690">
        <v>1019746</v>
      </c>
      <c r="D2690" t="s">
        <v>2185</v>
      </c>
      <c r="E2690">
        <v>18</v>
      </c>
      <c r="F2690">
        <v>6</v>
      </c>
      <c r="G2690">
        <v>0</v>
      </c>
      <c r="H2690">
        <v>0</v>
      </c>
      <c r="I2690" t="s">
        <v>5</v>
      </c>
      <c r="J2690" t="s">
        <v>570</v>
      </c>
      <c r="K2690" t="s">
        <v>1802</v>
      </c>
      <c r="L2690" s="3">
        <v>45848</v>
      </c>
      <c r="M26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90" s="3">
        <v>45845</v>
      </c>
      <c r="O2690" s="5">
        <f>IFERROR((PlanMasine[[#This Row],[Norma]]/PlanMasine[[#This Row],[Q]])*(PlanMasine[[#This Row],[Q]]/SUMIF(C:C,PlanMasine[[#This Row],[RN]],B:B)*PlanMasine[[#This Row],[KPLQ]]),0)</f>
        <v>3</v>
      </c>
      <c r="P2690">
        <v>215832</v>
      </c>
      <c r="Q2690">
        <f>COUNTIF(PROMJENA!A:A,PlanMasine[[#This Row],[KPL]]&amp;"-"&amp;PlanMasine[[#This Row],[RN]])</f>
        <v>0</v>
      </c>
      <c r="R2690">
        <f>IFERROR(INDEX(REDOSLIJED!A:A,MATCH(PlanMasine[[#This Row],[KPL]],REDOSLIJED!B:B,0)),MAX(REDOSLIJED!A:A)+1)</f>
        <v>45</v>
      </c>
      <c r="S2690" s="9">
        <f>SUM($M$2:M2690)</f>
        <v>11.768055555555643</v>
      </c>
      <c r="T2690" s="3">
        <f>PlanMasine[[#This Row],[Datum SAS]]-1</f>
        <v>45844</v>
      </c>
      <c r="U2690">
        <f>WEEKDAY(PlanMasine[[#This Row],[ZAVRŠETAK MAŠINSKE]],2)</f>
        <v>7</v>
      </c>
      <c r="V2690" s="3">
        <f>IF(WEEKDAY(PlanMasine[[#This Row],[Datum SAS]]-1,2)=7,PlanMasine[[#This Row],[Datum SAS]]-3,PlanMasine[[#This Row],[Datum SAS]]-1)</f>
        <v>45842</v>
      </c>
      <c r="W2690">
        <f>WEEKNUM(PlanMasine[[#This Row],[Column2]],1)</f>
        <v>27</v>
      </c>
    </row>
    <row r="2691" spans="1:23" x14ac:dyDescent="0.25">
      <c r="A2691">
        <v>1019715</v>
      </c>
      <c r="B2691">
        <v>1</v>
      </c>
      <c r="C2691">
        <v>1019733</v>
      </c>
      <c r="D2691" t="s">
        <v>2182</v>
      </c>
      <c r="E2691">
        <v>18</v>
      </c>
      <c r="F2691">
        <v>6</v>
      </c>
      <c r="G2691">
        <v>0</v>
      </c>
      <c r="H2691">
        <v>0</v>
      </c>
      <c r="I2691" t="s">
        <v>5</v>
      </c>
      <c r="J2691" t="s">
        <v>570</v>
      </c>
      <c r="K2691" t="s">
        <v>1802</v>
      </c>
      <c r="L2691" s="3">
        <v>45848</v>
      </c>
      <c r="M26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91" s="3">
        <v>45845</v>
      </c>
      <c r="O2691" s="5">
        <f>IFERROR((PlanMasine[[#This Row],[Norma]]/PlanMasine[[#This Row],[Q]])*(PlanMasine[[#This Row],[Q]]/SUMIF(C:C,PlanMasine[[#This Row],[RN]],B:B)*PlanMasine[[#This Row],[KPLQ]]),0)</f>
        <v>3</v>
      </c>
      <c r="P2691">
        <v>215819</v>
      </c>
      <c r="Q2691">
        <f>COUNTIF(PROMJENA!A:A,PlanMasine[[#This Row],[KPL]]&amp;"-"&amp;PlanMasine[[#This Row],[RN]])</f>
        <v>0</v>
      </c>
      <c r="R2691">
        <f>IFERROR(INDEX(REDOSLIJED!A:A,MATCH(PlanMasine[[#This Row],[KPL]],REDOSLIJED!B:B,0)),MAX(REDOSLIJED!A:A)+1)</f>
        <v>45</v>
      </c>
      <c r="S2691" s="9">
        <f>SUM($M$2:M2691)</f>
        <v>11.770138888888976</v>
      </c>
      <c r="T2691" s="3">
        <f>PlanMasine[[#This Row],[Datum SAS]]-1</f>
        <v>45844</v>
      </c>
      <c r="U2691">
        <f>WEEKDAY(PlanMasine[[#This Row],[ZAVRŠETAK MAŠINSKE]],2)</f>
        <v>7</v>
      </c>
      <c r="V2691" s="3">
        <f>IF(WEEKDAY(PlanMasine[[#This Row],[Datum SAS]]-1,2)=7,PlanMasine[[#This Row],[Datum SAS]]-3,PlanMasine[[#This Row],[Datum SAS]]-1)</f>
        <v>45842</v>
      </c>
      <c r="W2691">
        <f>WEEKNUM(PlanMasine[[#This Row],[Column2]],1)</f>
        <v>27</v>
      </c>
    </row>
    <row r="2692" spans="1:23" x14ac:dyDescent="0.25">
      <c r="A2692">
        <v>1019716</v>
      </c>
      <c r="B2692">
        <v>1</v>
      </c>
      <c r="C2692">
        <v>1019733</v>
      </c>
      <c r="D2692" t="s">
        <v>2182</v>
      </c>
      <c r="E2692">
        <v>18</v>
      </c>
      <c r="F2692">
        <v>6</v>
      </c>
      <c r="G2692">
        <v>0</v>
      </c>
      <c r="H2692">
        <v>0</v>
      </c>
      <c r="I2692" t="s">
        <v>5</v>
      </c>
      <c r="J2692" t="s">
        <v>570</v>
      </c>
      <c r="K2692" t="s">
        <v>1802</v>
      </c>
      <c r="L2692" s="3">
        <v>45848</v>
      </c>
      <c r="M26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92" s="3">
        <v>45845</v>
      </c>
      <c r="O2692" s="5">
        <f>IFERROR((PlanMasine[[#This Row],[Norma]]/PlanMasine[[#This Row],[Q]])*(PlanMasine[[#This Row],[Q]]/SUMIF(C:C,PlanMasine[[#This Row],[RN]],B:B)*PlanMasine[[#This Row],[KPLQ]]),0)</f>
        <v>3</v>
      </c>
      <c r="P2692">
        <v>215819</v>
      </c>
      <c r="Q2692">
        <f>COUNTIF(PROMJENA!A:A,PlanMasine[[#This Row],[KPL]]&amp;"-"&amp;PlanMasine[[#This Row],[RN]])</f>
        <v>0</v>
      </c>
      <c r="R2692">
        <f>IFERROR(INDEX(REDOSLIJED!A:A,MATCH(PlanMasine[[#This Row],[KPL]],REDOSLIJED!B:B,0)),MAX(REDOSLIJED!A:A)+1)</f>
        <v>45</v>
      </c>
      <c r="S2692" s="9">
        <f>SUM($M$2:M2692)</f>
        <v>11.772222222222309</v>
      </c>
      <c r="T2692" s="3">
        <f>PlanMasine[[#This Row],[Datum SAS]]-1</f>
        <v>45844</v>
      </c>
      <c r="U2692">
        <f>WEEKDAY(PlanMasine[[#This Row],[ZAVRŠETAK MAŠINSKE]],2)</f>
        <v>7</v>
      </c>
      <c r="V2692" s="3">
        <f>IF(WEEKDAY(PlanMasine[[#This Row],[Datum SAS]]-1,2)=7,PlanMasine[[#This Row],[Datum SAS]]-3,PlanMasine[[#This Row],[Datum SAS]]-1)</f>
        <v>45842</v>
      </c>
      <c r="W2692">
        <f>WEEKNUM(PlanMasine[[#This Row],[Column2]],1)</f>
        <v>27</v>
      </c>
    </row>
    <row r="2693" spans="1:23" x14ac:dyDescent="0.25">
      <c r="A2693">
        <v>1019716</v>
      </c>
      <c r="B2693">
        <v>1</v>
      </c>
      <c r="C2693">
        <v>1019726</v>
      </c>
      <c r="D2693" t="s">
        <v>1975</v>
      </c>
      <c r="E2693">
        <v>9</v>
      </c>
      <c r="F2693">
        <v>6</v>
      </c>
      <c r="G2693">
        <v>0</v>
      </c>
      <c r="H2693">
        <v>0</v>
      </c>
      <c r="I2693" t="s">
        <v>5</v>
      </c>
      <c r="J2693" t="s">
        <v>570</v>
      </c>
      <c r="K2693" t="s">
        <v>1802</v>
      </c>
      <c r="L2693" s="3">
        <v>45848</v>
      </c>
      <c r="M26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693" s="3">
        <v>45845</v>
      </c>
      <c r="O2693" s="5">
        <f>IFERROR((PlanMasine[[#This Row],[Norma]]/PlanMasine[[#This Row],[Q]])*(PlanMasine[[#This Row],[Q]]/SUMIF(C:C,PlanMasine[[#This Row],[RN]],B:B)*PlanMasine[[#This Row],[KPLQ]]),0)</f>
        <v>1.5</v>
      </c>
      <c r="P2693">
        <v>215812</v>
      </c>
      <c r="Q2693">
        <f>COUNTIF(PROMJENA!A:A,PlanMasine[[#This Row],[KPL]]&amp;"-"&amp;PlanMasine[[#This Row],[RN]])</f>
        <v>0</v>
      </c>
      <c r="R2693">
        <f>IFERROR(INDEX(REDOSLIJED!A:A,MATCH(PlanMasine[[#This Row],[KPL]],REDOSLIJED!B:B,0)),MAX(REDOSLIJED!A:A)+1)</f>
        <v>45</v>
      </c>
      <c r="S2693" s="9">
        <f>SUM($M$2:M2693)</f>
        <v>11.773263888888977</v>
      </c>
      <c r="T2693" s="3">
        <f>PlanMasine[[#This Row],[Datum SAS]]-1</f>
        <v>45844</v>
      </c>
      <c r="U2693">
        <f>WEEKDAY(PlanMasine[[#This Row],[ZAVRŠETAK MAŠINSKE]],2)</f>
        <v>7</v>
      </c>
      <c r="V2693" s="3">
        <f>IF(WEEKDAY(PlanMasine[[#This Row],[Datum SAS]]-1,2)=7,PlanMasine[[#This Row],[Datum SAS]]-3,PlanMasine[[#This Row],[Datum SAS]]-1)</f>
        <v>45842</v>
      </c>
      <c r="W2693">
        <f>WEEKNUM(PlanMasine[[#This Row],[Column2]],1)</f>
        <v>27</v>
      </c>
    </row>
    <row r="2694" spans="1:23" x14ac:dyDescent="0.25">
      <c r="A2694">
        <v>1019716</v>
      </c>
      <c r="B2694">
        <v>1</v>
      </c>
      <c r="C2694">
        <v>1019742</v>
      </c>
      <c r="D2694" t="s">
        <v>2372</v>
      </c>
      <c r="E2694">
        <v>36</v>
      </c>
      <c r="F2694">
        <v>6</v>
      </c>
      <c r="G2694">
        <v>0</v>
      </c>
      <c r="H2694">
        <v>0</v>
      </c>
      <c r="I2694" t="s">
        <v>5</v>
      </c>
      <c r="J2694" t="s">
        <v>570</v>
      </c>
      <c r="K2694" t="s">
        <v>1802</v>
      </c>
      <c r="L2694" s="3">
        <v>45848</v>
      </c>
      <c r="M26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94" s="3">
        <v>45845</v>
      </c>
      <c r="O2694" s="5">
        <f>IFERROR((PlanMasine[[#This Row],[Norma]]/PlanMasine[[#This Row],[Q]])*(PlanMasine[[#This Row],[Q]]/SUMIF(C:C,PlanMasine[[#This Row],[RN]],B:B)*PlanMasine[[#This Row],[KPLQ]]),0)</f>
        <v>6</v>
      </c>
      <c r="P2694">
        <v>215828</v>
      </c>
      <c r="Q2694">
        <f>COUNTIF(PROMJENA!A:A,PlanMasine[[#This Row],[KPL]]&amp;"-"&amp;PlanMasine[[#This Row],[RN]])</f>
        <v>0</v>
      </c>
      <c r="R2694">
        <f>IFERROR(INDEX(REDOSLIJED!A:A,MATCH(PlanMasine[[#This Row],[KPL]],REDOSLIJED!B:B,0)),MAX(REDOSLIJED!A:A)+1)</f>
        <v>45</v>
      </c>
      <c r="S2694" s="9">
        <f>SUM($M$2:M2694)</f>
        <v>11.777430555555643</v>
      </c>
      <c r="T2694" s="3">
        <f>PlanMasine[[#This Row],[Datum SAS]]-1</f>
        <v>45844</v>
      </c>
      <c r="U2694">
        <f>WEEKDAY(PlanMasine[[#This Row],[ZAVRŠETAK MAŠINSKE]],2)</f>
        <v>7</v>
      </c>
      <c r="V2694" s="3">
        <f>IF(WEEKDAY(PlanMasine[[#This Row],[Datum SAS]]-1,2)=7,PlanMasine[[#This Row],[Datum SAS]]-3,PlanMasine[[#This Row],[Datum SAS]]-1)</f>
        <v>45842</v>
      </c>
      <c r="W2694">
        <f>WEEKNUM(PlanMasine[[#This Row],[Column2]],1)</f>
        <v>27</v>
      </c>
    </row>
    <row r="2695" spans="1:23" x14ac:dyDescent="0.25">
      <c r="A2695">
        <v>1019716</v>
      </c>
      <c r="B2695">
        <v>1</v>
      </c>
      <c r="C2695">
        <v>1019730</v>
      </c>
      <c r="D2695" t="s">
        <v>1973</v>
      </c>
      <c r="E2695">
        <v>24</v>
      </c>
      <c r="F2695">
        <v>12</v>
      </c>
      <c r="G2695">
        <v>0</v>
      </c>
      <c r="H2695">
        <v>0</v>
      </c>
      <c r="I2695" t="s">
        <v>5</v>
      </c>
      <c r="J2695" t="s">
        <v>570</v>
      </c>
      <c r="K2695" t="s">
        <v>1802</v>
      </c>
      <c r="L2695" s="3">
        <v>45848</v>
      </c>
      <c r="M26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695" s="3">
        <v>45845</v>
      </c>
      <c r="O2695" s="5">
        <f>IFERROR((PlanMasine[[#This Row],[Norma]]/PlanMasine[[#This Row],[Q]])*(PlanMasine[[#This Row],[Q]]/SUMIF(C:C,PlanMasine[[#This Row],[RN]],B:B)*PlanMasine[[#This Row],[KPLQ]]),0)</f>
        <v>4</v>
      </c>
      <c r="P2695">
        <v>215816</v>
      </c>
      <c r="Q2695">
        <f>COUNTIF(PROMJENA!A:A,PlanMasine[[#This Row],[KPL]]&amp;"-"&amp;PlanMasine[[#This Row],[RN]])</f>
        <v>0</v>
      </c>
      <c r="R2695">
        <f>IFERROR(INDEX(REDOSLIJED!A:A,MATCH(PlanMasine[[#This Row],[KPL]],REDOSLIJED!B:B,0)),MAX(REDOSLIJED!A:A)+1)</f>
        <v>45</v>
      </c>
      <c r="S2695" s="9">
        <f>SUM($M$2:M2695)</f>
        <v>11.780208333333421</v>
      </c>
      <c r="T2695" s="3">
        <f>PlanMasine[[#This Row],[Datum SAS]]-1</f>
        <v>45844</v>
      </c>
      <c r="U2695">
        <f>WEEKDAY(PlanMasine[[#This Row],[ZAVRŠETAK MAŠINSKE]],2)</f>
        <v>7</v>
      </c>
      <c r="V2695" s="3">
        <f>IF(WEEKDAY(PlanMasine[[#This Row],[Datum SAS]]-1,2)=7,PlanMasine[[#This Row],[Datum SAS]]-3,PlanMasine[[#This Row],[Datum SAS]]-1)</f>
        <v>45842</v>
      </c>
      <c r="W2695">
        <f>WEEKNUM(PlanMasine[[#This Row],[Column2]],1)</f>
        <v>27</v>
      </c>
    </row>
    <row r="2696" spans="1:23" x14ac:dyDescent="0.25">
      <c r="A2696">
        <v>1019716</v>
      </c>
      <c r="B2696">
        <v>1</v>
      </c>
      <c r="C2696">
        <v>1019743</v>
      </c>
      <c r="D2696" t="s">
        <v>2375</v>
      </c>
      <c r="E2696">
        <v>36</v>
      </c>
      <c r="F2696">
        <v>6</v>
      </c>
      <c r="G2696">
        <v>0</v>
      </c>
      <c r="H2696">
        <v>0</v>
      </c>
      <c r="I2696" t="s">
        <v>5</v>
      </c>
      <c r="J2696" t="s">
        <v>570</v>
      </c>
      <c r="K2696" t="s">
        <v>1802</v>
      </c>
      <c r="L2696" s="3">
        <v>45848</v>
      </c>
      <c r="M26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96" s="3">
        <v>45845</v>
      </c>
      <c r="O2696" s="5">
        <f>IFERROR((PlanMasine[[#This Row],[Norma]]/PlanMasine[[#This Row],[Q]])*(PlanMasine[[#This Row],[Q]]/SUMIF(C:C,PlanMasine[[#This Row],[RN]],B:B)*PlanMasine[[#This Row],[KPLQ]]),0)</f>
        <v>6</v>
      </c>
      <c r="P2696">
        <v>215829</v>
      </c>
      <c r="Q2696">
        <f>COUNTIF(PROMJENA!A:A,PlanMasine[[#This Row],[KPL]]&amp;"-"&amp;PlanMasine[[#This Row],[RN]])</f>
        <v>0</v>
      </c>
      <c r="R2696">
        <f>IFERROR(INDEX(REDOSLIJED!A:A,MATCH(PlanMasine[[#This Row],[KPL]],REDOSLIJED!B:B,0)),MAX(REDOSLIJED!A:A)+1)</f>
        <v>45</v>
      </c>
      <c r="S2696" s="9">
        <f>SUM($M$2:M2696)</f>
        <v>11.784375000000088</v>
      </c>
      <c r="T2696" s="3">
        <f>PlanMasine[[#This Row],[Datum SAS]]-1</f>
        <v>45844</v>
      </c>
      <c r="U2696">
        <f>WEEKDAY(PlanMasine[[#This Row],[ZAVRŠETAK MAŠINSKE]],2)</f>
        <v>7</v>
      </c>
      <c r="V2696" s="3">
        <f>IF(WEEKDAY(PlanMasine[[#This Row],[Datum SAS]]-1,2)=7,PlanMasine[[#This Row],[Datum SAS]]-3,PlanMasine[[#This Row],[Datum SAS]]-1)</f>
        <v>45842</v>
      </c>
      <c r="W2696">
        <f>WEEKNUM(PlanMasine[[#This Row],[Column2]],1)</f>
        <v>27</v>
      </c>
    </row>
    <row r="2697" spans="1:23" x14ac:dyDescent="0.25">
      <c r="A2697">
        <v>1019716</v>
      </c>
      <c r="B2697">
        <v>1</v>
      </c>
      <c r="C2697">
        <v>1019741</v>
      </c>
      <c r="D2697" t="s">
        <v>2373</v>
      </c>
      <c r="E2697">
        <v>36</v>
      </c>
      <c r="F2697">
        <v>6</v>
      </c>
      <c r="G2697">
        <v>0</v>
      </c>
      <c r="H2697">
        <v>0</v>
      </c>
      <c r="I2697" t="s">
        <v>5</v>
      </c>
      <c r="J2697" t="s">
        <v>570</v>
      </c>
      <c r="K2697" t="s">
        <v>1802</v>
      </c>
      <c r="L2697" s="3">
        <v>45848</v>
      </c>
      <c r="M26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697" s="3">
        <v>45845</v>
      </c>
      <c r="O2697" s="5">
        <f>IFERROR((PlanMasine[[#This Row],[Norma]]/PlanMasine[[#This Row],[Q]])*(PlanMasine[[#This Row],[Q]]/SUMIF(C:C,PlanMasine[[#This Row],[RN]],B:B)*PlanMasine[[#This Row],[KPLQ]]),0)</f>
        <v>6</v>
      </c>
      <c r="P2697">
        <v>215827</v>
      </c>
      <c r="Q2697">
        <f>COUNTIF(PROMJENA!A:A,PlanMasine[[#This Row],[KPL]]&amp;"-"&amp;PlanMasine[[#This Row],[RN]])</f>
        <v>0</v>
      </c>
      <c r="R2697">
        <f>IFERROR(INDEX(REDOSLIJED!A:A,MATCH(PlanMasine[[#This Row],[KPL]],REDOSLIJED!B:B,0)),MAX(REDOSLIJED!A:A)+1)</f>
        <v>45</v>
      </c>
      <c r="S2697" s="9">
        <f>SUM($M$2:M2697)</f>
        <v>11.788541666666754</v>
      </c>
      <c r="T2697" s="3">
        <f>PlanMasine[[#This Row],[Datum SAS]]-1</f>
        <v>45844</v>
      </c>
      <c r="U2697">
        <f>WEEKDAY(PlanMasine[[#This Row],[ZAVRŠETAK MAŠINSKE]],2)</f>
        <v>7</v>
      </c>
      <c r="V2697" s="3">
        <f>IF(WEEKDAY(PlanMasine[[#This Row],[Datum SAS]]-1,2)=7,PlanMasine[[#This Row],[Datum SAS]]-3,PlanMasine[[#This Row],[Datum SAS]]-1)</f>
        <v>45842</v>
      </c>
      <c r="W2697">
        <f>WEEKNUM(PlanMasine[[#This Row],[Column2]],1)</f>
        <v>27</v>
      </c>
    </row>
    <row r="2698" spans="1:23" x14ac:dyDescent="0.25">
      <c r="A2698">
        <v>1019716</v>
      </c>
      <c r="B2698">
        <v>1</v>
      </c>
      <c r="C2698">
        <v>1019744</v>
      </c>
      <c r="D2698" t="s">
        <v>1971</v>
      </c>
      <c r="E2698">
        <v>15</v>
      </c>
      <c r="F2698">
        <v>6</v>
      </c>
      <c r="G2698">
        <v>0</v>
      </c>
      <c r="H2698">
        <v>0</v>
      </c>
      <c r="I2698" t="s">
        <v>5</v>
      </c>
      <c r="J2698" t="s">
        <v>570</v>
      </c>
      <c r="K2698" t="s">
        <v>1802</v>
      </c>
      <c r="L2698" s="3">
        <v>45848</v>
      </c>
      <c r="M26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2698" s="3">
        <v>45845</v>
      </c>
      <c r="O2698" s="5">
        <f>IFERROR((PlanMasine[[#This Row],[Norma]]/PlanMasine[[#This Row],[Q]])*(PlanMasine[[#This Row],[Q]]/SUMIF(C:C,PlanMasine[[#This Row],[RN]],B:B)*PlanMasine[[#This Row],[KPLQ]]),0)</f>
        <v>2.5</v>
      </c>
      <c r="P2698">
        <v>215830</v>
      </c>
      <c r="Q2698">
        <f>COUNTIF(PROMJENA!A:A,PlanMasine[[#This Row],[KPL]]&amp;"-"&amp;PlanMasine[[#This Row],[RN]])</f>
        <v>0</v>
      </c>
      <c r="R2698">
        <f>IFERROR(INDEX(REDOSLIJED!A:A,MATCH(PlanMasine[[#This Row],[KPL]],REDOSLIJED!B:B,0)),MAX(REDOSLIJED!A:A)+1)</f>
        <v>45</v>
      </c>
      <c r="S2698" s="9">
        <f>SUM($M$2:M2698)</f>
        <v>11.790277777777865</v>
      </c>
      <c r="T2698" s="3">
        <f>PlanMasine[[#This Row],[Datum SAS]]-1</f>
        <v>45844</v>
      </c>
      <c r="U2698">
        <f>WEEKDAY(PlanMasine[[#This Row],[ZAVRŠETAK MAŠINSKE]],2)</f>
        <v>7</v>
      </c>
      <c r="V2698" s="3">
        <f>IF(WEEKDAY(PlanMasine[[#This Row],[Datum SAS]]-1,2)=7,PlanMasine[[#This Row],[Datum SAS]]-3,PlanMasine[[#This Row],[Datum SAS]]-1)</f>
        <v>45842</v>
      </c>
      <c r="W2698">
        <f>WEEKNUM(PlanMasine[[#This Row],[Column2]],1)</f>
        <v>27</v>
      </c>
    </row>
    <row r="2699" spans="1:23" x14ac:dyDescent="0.25">
      <c r="A2699">
        <v>1019716</v>
      </c>
      <c r="B2699">
        <v>1</v>
      </c>
      <c r="C2699">
        <v>1019759</v>
      </c>
      <c r="D2699" t="s">
        <v>2183</v>
      </c>
      <c r="E2699">
        <v>18</v>
      </c>
      <c r="F2699">
        <v>6</v>
      </c>
      <c r="G2699">
        <v>0</v>
      </c>
      <c r="H2699">
        <v>0</v>
      </c>
      <c r="I2699" t="s">
        <v>5</v>
      </c>
      <c r="J2699" t="s">
        <v>570</v>
      </c>
      <c r="K2699" t="s">
        <v>1802</v>
      </c>
      <c r="L2699" s="3">
        <v>45848</v>
      </c>
      <c r="M26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699" s="3">
        <v>45845</v>
      </c>
      <c r="O2699" s="5">
        <f>IFERROR((PlanMasine[[#This Row],[Norma]]/PlanMasine[[#This Row],[Q]])*(PlanMasine[[#This Row],[Q]]/SUMIF(C:C,PlanMasine[[#This Row],[RN]],B:B)*PlanMasine[[#This Row],[KPLQ]]),0)</f>
        <v>3</v>
      </c>
      <c r="P2699">
        <v>215845</v>
      </c>
      <c r="Q2699">
        <f>COUNTIF(PROMJENA!A:A,PlanMasine[[#This Row],[KPL]]&amp;"-"&amp;PlanMasine[[#This Row],[RN]])</f>
        <v>0</v>
      </c>
      <c r="R2699">
        <f>IFERROR(INDEX(REDOSLIJED!A:A,MATCH(PlanMasine[[#This Row],[KPL]],REDOSLIJED!B:B,0)),MAX(REDOSLIJED!A:A)+1)</f>
        <v>45</v>
      </c>
      <c r="S2699" s="9">
        <f>SUM($M$2:M2699)</f>
        <v>11.792361111111198</v>
      </c>
      <c r="T2699" s="3">
        <f>PlanMasine[[#This Row],[Datum SAS]]-1</f>
        <v>45844</v>
      </c>
      <c r="U2699">
        <f>WEEKDAY(PlanMasine[[#This Row],[ZAVRŠETAK MAŠINSKE]],2)</f>
        <v>7</v>
      </c>
      <c r="V2699" s="3">
        <f>IF(WEEKDAY(PlanMasine[[#This Row],[Datum SAS]]-1,2)=7,PlanMasine[[#This Row],[Datum SAS]]-3,PlanMasine[[#This Row],[Datum SAS]]-1)</f>
        <v>45842</v>
      </c>
      <c r="W2699">
        <f>WEEKNUM(PlanMasine[[#This Row],[Column2]],1)</f>
        <v>27</v>
      </c>
    </row>
    <row r="2700" spans="1:23" x14ac:dyDescent="0.25">
      <c r="A2700">
        <v>1019716</v>
      </c>
      <c r="B2700">
        <v>1</v>
      </c>
      <c r="C2700">
        <v>1019739</v>
      </c>
      <c r="D2700" t="s">
        <v>2374</v>
      </c>
      <c r="E2700">
        <v>36</v>
      </c>
      <c r="F2700">
        <v>6</v>
      </c>
      <c r="G2700">
        <v>0</v>
      </c>
      <c r="H2700">
        <v>0</v>
      </c>
      <c r="I2700" t="s">
        <v>5</v>
      </c>
      <c r="J2700" t="s">
        <v>570</v>
      </c>
      <c r="K2700" t="s">
        <v>1802</v>
      </c>
      <c r="L2700" s="3">
        <v>45848</v>
      </c>
      <c r="M27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00" s="3">
        <v>45845</v>
      </c>
      <c r="O2700" s="5">
        <f>IFERROR((PlanMasine[[#This Row],[Norma]]/PlanMasine[[#This Row],[Q]])*(PlanMasine[[#This Row],[Q]]/SUMIF(C:C,PlanMasine[[#This Row],[RN]],B:B)*PlanMasine[[#This Row],[KPLQ]]),0)</f>
        <v>6</v>
      </c>
      <c r="P2700">
        <v>215825</v>
      </c>
      <c r="Q2700">
        <f>COUNTIF(PROMJENA!A:A,PlanMasine[[#This Row],[KPL]]&amp;"-"&amp;PlanMasine[[#This Row],[RN]])</f>
        <v>0</v>
      </c>
      <c r="R2700">
        <f>IFERROR(INDEX(REDOSLIJED!A:A,MATCH(PlanMasine[[#This Row],[KPL]],REDOSLIJED!B:B,0)),MAX(REDOSLIJED!A:A)+1)</f>
        <v>45</v>
      </c>
      <c r="S2700" s="9">
        <f>SUM($M$2:M2700)</f>
        <v>11.796527777777865</v>
      </c>
      <c r="T2700" s="3">
        <f>PlanMasine[[#This Row],[Datum SAS]]-1</f>
        <v>45844</v>
      </c>
      <c r="U2700">
        <f>WEEKDAY(PlanMasine[[#This Row],[ZAVRŠETAK MAŠINSKE]],2)</f>
        <v>7</v>
      </c>
      <c r="V2700" s="3">
        <f>IF(WEEKDAY(PlanMasine[[#This Row],[Datum SAS]]-1,2)=7,PlanMasine[[#This Row],[Datum SAS]]-3,PlanMasine[[#This Row],[Datum SAS]]-1)</f>
        <v>45842</v>
      </c>
      <c r="W2700">
        <f>WEEKNUM(PlanMasine[[#This Row],[Column2]],1)</f>
        <v>27</v>
      </c>
    </row>
    <row r="2701" spans="1:23" x14ac:dyDescent="0.25">
      <c r="A2701">
        <v>1019716</v>
      </c>
      <c r="B2701">
        <v>1</v>
      </c>
      <c r="C2701">
        <v>1019762</v>
      </c>
      <c r="D2701" t="s">
        <v>1968</v>
      </c>
      <c r="E2701">
        <v>9</v>
      </c>
      <c r="F2701">
        <v>6</v>
      </c>
      <c r="G2701">
        <v>0</v>
      </c>
      <c r="H2701">
        <v>0</v>
      </c>
      <c r="I2701" t="s">
        <v>5</v>
      </c>
      <c r="J2701" t="s">
        <v>570</v>
      </c>
      <c r="K2701" t="s">
        <v>1802</v>
      </c>
      <c r="L2701" s="3">
        <v>45848</v>
      </c>
      <c r="M27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01" s="3">
        <v>45845</v>
      </c>
      <c r="O2701" s="5">
        <f>IFERROR((PlanMasine[[#This Row],[Norma]]/PlanMasine[[#This Row],[Q]])*(PlanMasine[[#This Row],[Q]]/SUMIF(C:C,PlanMasine[[#This Row],[RN]],B:B)*PlanMasine[[#This Row],[KPLQ]]),0)</f>
        <v>1.5</v>
      </c>
      <c r="P2701">
        <v>215848</v>
      </c>
      <c r="Q2701">
        <f>COUNTIF(PROMJENA!A:A,PlanMasine[[#This Row],[KPL]]&amp;"-"&amp;PlanMasine[[#This Row],[RN]])</f>
        <v>0</v>
      </c>
      <c r="R2701">
        <f>IFERROR(INDEX(REDOSLIJED!A:A,MATCH(PlanMasine[[#This Row],[KPL]],REDOSLIJED!B:B,0)),MAX(REDOSLIJED!A:A)+1)</f>
        <v>45</v>
      </c>
      <c r="S2701" s="9">
        <f>SUM($M$2:M2701)</f>
        <v>11.797569444444532</v>
      </c>
      <c r="T2701" s="3">
        <f>PlanMasine[[#This Row],[Datum SAS]]-1</f>
        <v>45844</v>
      </c>
      <c r="U2701">
        <f>WEEKDAY(PlanMasine[[#This Row],[ZAVRŠETAK MAŠINSKE]],2)</f>
        <v>7</v>
      </c>
      <c r="V2701" s="3">
        <f>IF(WEEKDAY(PlanMasine[[#This Row],[Datum SAS]]-1,2)=7,PlanMasine[[#This Row],[Datum SAS]]-3,PlanMasine[[#This Row],[Datum SAS]]-1)</f>
        <v>45842</v>
      </c>
      <c r="W2701">
        <f>WEEKNUM(PlanMasine[[#This Row],[Column2]],1)</f>
        <v>27</v>
      </c>
    </row>
    <row r="2702" spans="1:23" x14ac:dyDescent="0.25">
      <c r="A2702">
        <v>1019716</v>
      </c>
      <c r="B2702">
        <v>1</v>
      </c>
      <c r="C2702">
        <v>1019746</v>
      </c>
      <c r="D2702" t="s">
        <v>2185</v>
      </c>
      <c r="E2702">
        <v>18</v>
      </c>
      <c r="F2702">
        <v>6</v>
      </c>
      <c r="G2702">
        <v>0</v>
      </c>
      <c r="H2702">
        <v>0</v>
      </c>
      <c r="I2702" t="s">
        <v>5</v>
      </c>
      <c r="J2702" t="s">
        <v>570</v>
      </c>
      <c r="K2702" t="s">
        <v>1802</v>
      </c>
      <c r="L2702" s="3">
        <v>45848</v>
      </c>
      <c r="M27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02" s="3">
        <v>45845</v>
      </c>
      <c r="O2702" s="5">
        <f>IFERROR((PlanMasine[[#This Row],[Norma]]/PlanMasine[[#This Row],[Q]])*(PlanMasine[[#This Row],[Q]]/SUMIF(C:C,PlanMasine[[#This Row],[RN]],B:B)*PlanMasine[[#This Row],[KPLQ]]),0)</f>
        <v>3</v>
      </c>
      <c r="P2702">
        <v>215832</v>
      </c>
      <c r="Q2702">
        <f>COUNTIF(PROMJENA!A:A,PlanMasine[[#This Row],[KPL]]&amp;"-"&amp;PlanMasine[[#This Row],[RN]])</f>
        <v>0</v>
      </c>
      <c r="R2702">
        <f>IFERROR(INDEX(REDOSLIJED!A:A,MATCH(PlanMasine[[#This Row],[KPL]],REDOSLIJED!B:B,0)),MAX(REDOSLIJED!A:A)+1)</f>
        <v>45</v>
      </c>
      <c r="S2702" s="9">
        <f>SUM($M$2:M2702)</f>
        <v>11.799652777777865</v>
      </c>
      <c r="T2702" s="3">
        <f>PlanMasine[[#This Row],[Datum SAS]]-1</f>
        <v>45844</v>
      </c>
      <c r="U2702">
        <f>WEEKDAY(PlanMasine[[#This Row],[ZAVRŠETAK MAŠINSKE]],2)</f>
        <v>7</v>
      </c>
      <c r="V2702" s="3">
        <f>IF(WEEKDAY(PlanMasine[[#This Row],[Datum SAS]]-1,2)=7,PlanMasine[[#This Row],[Datum SAS]]-3,PlanMasine[[#This Row],[Datum SAS]]-1)</f>
        <v>45842</v>
      </c>
      <c r="W2702">
        <f>WEEKNUM(PlanMasine[[#This Row],[Column2]],1)</f>
        <v>27</v>
      </c>
    </row>
    <row r="2703" spans="1:23" x14ac:dyDescent="0.25">
      <c r="A2703">
        <v>1019716</v>
      </c>
      <c r="B2703">
        <v>1</v>
      </c>
      <c r="C2703">
        <v>1019731</v>
      </c>
      <c r="D2703" t="s">
        <v>1972</v>
      </c>
      <c r="E2703">
        <v>12</v>
      </c>
      <c r="F2703">
        <v>6</v>
      </c>
      <c r="G2703">
        <v>0</v>
      </c>
      <c r="H2703">
        <v>0</v>
      </c>
      <c r="I2703" t="s">
        <v>5</v>
      </c>
      <c r="J2703" t="s">
        <v>570</v>
      </c>
      <c r="K2703" t="s">
        <v>1802</v>
      </c>
      <c r="L2703" s="3">
        <v>45848</v>
      </c>
      <c r="M27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03" s="3">
        <v>45845</v>
      </c>
      <c r="O2703" s="5">
        <f>IFERROR((PlanMasine[[#This Row],[Norma]]/PlanMasine[[#This Row],[Q]])*(PlanMasine[[#This Row],[Q]]/SUMIF(C:C,PlanMasine[[#This Row],[RN]],B:B)*PlanMasine[[#This Row],[KPLQ]]),0)</f>
        <v>2</v>
      </c>
      <c r="P2703">
        <v>215817</v>
      </c>
      <c r="Q2703">
        <f>COUNTIF(PROMJENA!A:A,PlanMasine[[#This Row],[KPL]]&amp;"-"&amp;PlanMasine[[#This Row],[RN]])</f>
        <v>0</v>
      </c>
      <c r="R2703">
        <f>IFERROR(INDEX(REDOSLIJED!A:A,MATCH(PlanMasine[[#This Row],[KPL]],REDOSLIJED!B:B,0)),MAX(REDOSLIJED!A:A)+1)</f>
        <v>45</v>
      </c>
      <c r="S2703" s="9">
        <f>SUM($M$2:M2703)</f>
        <v>11.801041666666753</v>
      </c>
      <c r="T2703" s="3">
        <f>PlanMasine[[#This Row],[Datum SAS]]-1</f>
        <v>45844</v>
      </c>
      <c r="U2703">
        <f>WEEKDAY(PlanMasine[[#This Row],[ZAVRŠETAK MAŠINSKE]],2)</f>
        <v>7</v>
      </c>
      <c r="V2703" s="3">
        <f>IF(WEEKDAY(PlanMasine[[#This Row],[Datum SAS]]-1,2)=7,PlanMasine[[#This Row],[Datum SAS]]-3,PlanMasine[[#This Row],[Datum SAS]]-1)</f>
        <v>45842</v>
      </c>
      <c r="W2703">
        <f>WEEKNUM(PlanMasine[[#This Row],[Column2]],1)</f>
        <v>27</v>
      </c>
    </row>
    <row r="2704" spans="1:23" x14ac:dyDescent="0.25">
      <c r="A2704">
        <v>1019716</v>
      </c>
      <c r="B2704">
        <v>1</v>
      </c>
      <c r="C2704">
        <v>1019761</v>
      </c>
      <c r="D2704" t="s">
        <v>1970</v>
      </c>
      <c r="E2704">
        <v>9</v>
      </c>
      <c r="F2704">
        <v>6</v>
      </c>
      <c r="G2704">
        <v>0</v>
      </c>
      <c r="H2704">
        <v>0</v>
      </c>
      <c r="I2704" t="s">
        <v>5</v>
      </c>
      <c r="J2704" t="s">
        <v>570</v>
      </c>
      <c r="K2704" t="s">
        <v>1802</v>
      </c>
      <c r="L2704" s="3">
        <v>45848</v>
      </c>
      <c r="M27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04" s="3">
        <v>45845</v>
      </c>
      <c r="O2704" s="5">
        <f>IFERROR((PlanMasine[[#This Row],[Norma]]/PlanMasine[[#This Row],[Q]])*(PlanMasine[[#This Row],[Q]]/SUMIF(C:C,PlanMasine[[#This Row],[RN]],B:B)*PlanMasine[[#This Row],[KPLQ]]),0)</f>
        <v>1.5</v>
      </c>
      <c r="P2704">
        <v>215847</v>
      </c>
      <c r="Q2704">
        <f>COUNTIF(PROMJENA!A:A,PlanMasine[[#This Row],[KPL]]&amp;"-"&amp;PlanMasine[[#This Row],[RN]])</f>
        <v>0</v>
      </c>
      <c r="R2704">
        <f>IFERROR(INDEX(REDOSLIJED!A:A,MATCH(PlanMasine[[#This Row],[KPL]],REDOSLIJED!B:B,0)),MAX(REDOSLIJED!A:A)+1)</f>
        <v>45</v>
      </c>
      <c r="S2704" s="9">
        <f>SUM($M$2:M2704)</f>
        <v>11.802083333333421</v>
      </c>
      <c r="T2704" s="3">
        <f>PlanMasine[[#This Row],[Datum SAS]]-1</f>
        <v>45844</v>
      </c>
      <c r="U2704">
        <f>WEEKDAY(PlanMasine[[#This Row],[ZAVRŠETAK MAŠINSKE]],2)</f>
        <v>7</v>
      </c>
      <c r="V2704" s="3">
        <f>IF(WEEKDAY(PlanMasine[[#This Row],[Datum SAS]]-1,2)=7,PlanMasine[[#This Row],[Datum SAS]]-3,PlanMasine[[#This Row],[Datum SAS]]-1)</f>
        <v>45842</v>
      </c>
      <c r="W2704">
        <f>WEEKNUM(PlanMasine[[#This Row],[Column2]],1)</f>
        <v>27</v>
      </c>
    </row>
    <row r="2705" spans="1:23" x14ac:dyDescent="0.25">
      <c r="A2705">
        <v>1019716</v>
      </c>
      <c r="B2705">
        <v>1</v>
      </c>
      <c r="C2705">
        <v>1019748</v>
      </c>
      <c r="D2705" t="s">
        <v>2184</v>
      </c>
      <c r="E2705">
        <v>60</v>
      </c>
      <c r="F2705">
        <v>6</v>
      </c>
      <c r="G2705">
        <v>0</v>
      </c>
      <c r="H2705">
        <v>0</v>
      </c>
      <c r="I2705" t="s">
        <v>5</v>
      </c>
      <c r="J2705" t="s">
        <v>570</v>
      </c>
      <c r="K2705" t="s">
        <v>1802</v>
      </c>
      <c r="L2705" s="3">
        <v>45848</v>
      </c>
      <c r="M27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05" s="3">
        <v>45845</v>
      </c>
      <c r="O2705" s="5">
        <f>IFERROR((PlanMasine[[#This Row],[Norma]]/PlanMasine[[#This Row],[Q]])*(PlanMasine[[#This Row],[Q]]/SUMIF(C:C,PlanMasine[[#This Row],[RN]],B:B)*PlanMasine[[#This Row],[KPLQ]]),0)</f>
        <v>10</v>
      </c>
      <c r="P2705">
        <v>215834</v>
      </c>
      <c r="Q2705">
        <f>COUNTIF(PROMJENA!A:A,PlanMasine[[#This Row],[KPL]]&amp;"-"&amp;PlanMasine[[#This Row],[RN]])</f>
        <v>0</v>
      </c>
      <c r="R2705">
        <f>IFERROR(INDEX(REDOSLIJED!A:A,MATCH(PlanMasine[[#This Row],[KPL]],REDOSLIJED!B:B,0)),MAX(REDOSLIJED!A:A)+1)</f>
        <v>45</v>
      </c>
      <c r="S2705" s="9">
        <f>SUM($M$2:M2705)</f>
        <v>11.809027777777866</v>
      </c>
      <c r="T2705" s="3">
        <f>PlanMasine[[#This Row],[Datum SAS]]-1</f>
        <v>45844</v>
      </c>
      <c r="U2705">
        <f>WEEKDAY(PlanMasine[[#This Row],[ZAVRŠETAK MAŠINSKE]],2)</f>
        <v>7</v>
      </c>
      <c r="V2705" s="3">
        <f>IF(WEEKDAY(PlanMasine[[#This Row],[Datum SAS]]-1,2)=7,PlanMasine[[#This Row],[Datum SAS]]-3,PlanMasine[[#This Row],[Datum SAS]]-1)</f>
        <v>45842</v>
      </c>
      <c r="W2705">
        <f>WEEKNUM(PlanMasine[[#This Row],[Column2]],1)</f>
        <v>27</v>
      </c>
    </row>
    <row r="2706" spans="1:23" x14ac:dyDescent="0.25">
      <c r="A2706">
        <v>1019716</v>
      </c>
      <c r="B2706">
        <v>1</v>
      </c>
      <c r="C2706">
        <v>1019734</v>
      </c>
      <c r="D2706" t="s">
        <v>1974</v>
      </c>
      <c r="E2706">
        <v>30</v>
      </c>
      <c r="F2706">
        <v>6</v>
      </c>
      <c r="G2706">
        <v>0</v>
      </c>
      <c r="H2706">
        <v>0</v>
      </c>
      <c r="I2706" t="s">
        <v>5</v>
      </c>
      <c r="J2706" t="s">
        <v>570</v>
      </c>
      <c r="K2706" t="s">
        <v>1802</v>
      </c>
      <c r="L2706" s="3">
        <v>45848</v>
      </c>
      <c r="M27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06" s="3">
        <v>45845</v>
      </c>
      <c r="O2706" s="5">
        <f>IFERROR((PlanMasine[[#This Row],[Norma]]/PlanMasine[[#This Row],[Q]])*(PlanMasine[[#This Row],[Q]]/SUMIF(C:C,PlanMasine[[#This Row],[RN]],B:B)*PlanMasine[[#This Row],[KPLQ]]),0)</f>
        <v>5</v>
      </c>
      <c r="P2706">
        <v>215820</v>
      </c>
      <c r="Q2706">
        <f>COUNTIF(PROMJENA!A:A,PlanMasine[[#This Row],[KPL]]&amp;"-"&amp;PlanMasine[[#This Row],[RN]])</f>
        <v>0</v>
      </c>
      <c r="R2706">
        <f>IFERROR(INDEX(REDOSLIJED!A:A,MATCH(PlanMasine[[#This Row],[KPL]],REDOSLIJED!B:B,0)),MAX(REDOSLIJED!A:A)+1)</f>
        <v>45</v>
      </c>
      <c r="S2706" s="9">
        <f>SUM($M$2:M2706)</f>
        <v>11.812500000000087</v>
      </c>
      <c r="T2706" s="3">
        <f>PlanMasine[[#This Row],[Datum SAS]]-1</f>
        <v>45844</v>
      </c>
      <c r="U2706">
        <f>WEEKDAY(PlanMasine[[#This Row],[ZAVRŠETAK MAŠINSKE]],2)</f>
        <v>7</v>
      </c>
      <c r="V2706" s="3">
        <f>IF(WEEKDAY(PlanMasine[[#This Row],[Datum SAS]]-1,2)=7,PlanMasine[[#This Row],[Datum SAS]]-3,PlanMasine[[#This Row],[Datum SAS]]-1)</f>
        <v>45842</v>
      </c>
      <c r="W2706">
        <f>WEEKNUM(PlanMasine[[#This Row],[Column2]],1)</f>
        <v>27</v>
      </c>
    </row>
    <row r="2707" spans="1:23" x14ac:dyDescent="0.25">
      <c r="A2707">
        <v>1019716</v>
      </c>
      <c r="B2707">
        <v>1</v>
      </c>
      <c r="C2707">
        <v>1019725</v>
      </c>
      <c r="D2707" t="s">
        <v>2186</v>
      </c>
      <c r="E2707">
        <v>12</v>
      </c>
      <c r="F2707">
        <v>6</v>
      </c>
      <c r="G2707">
        <v>0</v>
      </c>
      <c r="H2707">
        <v>0</v>
      </c>
      <c r="I2707" t="s">
        <v>5</v>
      </c>
      <c r="J2707" t="s">
        <v>570</v>
      </c>
      <c r="K2707" t="s">
        <v>1802</v>
      </c>
      <c r="L2707" s="3">
        <v>45848</v>
      </c>
      <c r="M27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07" s="3">
        <v>45845</v>
      </c>
      <c r="O2707" s="5">
        <f>IFERROR((PlanMasine[[#This Row],[Norma]]/PlanMasine[[#This Row],[Q]])*(PlanMasine[[#This Row],[Q]]/SUMIF(C:C,PlanMasine[[#This Row],[RN]],B:B)*PlanMasine[[#This Row],[KPLQ]]),0)</f>
        <v>2</v>
      </c>
      <c r="P2707">
        <v>215811</v>
      </c>
      <c r="Q2707">
        <f>COUNTIF(PROMJENA!A:A,PlanMasine[[#This Row],[KPL]]&amp;"-"&amp;PlanMasine[[#This Row],[RN]])</f>
        <v>0</v>
      </c>
      <c r="R2707">
        <f>IFERROR(INDEX(REDOSLIJED!A:A,MATCH(PlanMasine[[#This Row],[KPL]],REDOSLIJED!B:B,0)),MAX(REDOSLIJED!A:A)+1)</f>
        <v>45</v>
      </c>
      <c r="S2707" s="9">
        <f>SUM($M$2:M2707)</f>
        <v>11.813888888888975</v>
      </c>
      <c r="T2707" s="3">
        <f>PlanMasine[[#This Row],[Datum SAS]]-1</f>
        <v>45844</v>
      </c>
      <c r="U2707">
        <f>WEEKDAY(PlanMasine[[#This Row],[ZAVRŠETAK MAŠINSKE]],2)</f>
        <v>7</v>
      </c>
      <c r="V2707" s="3">
        <f>IF(WEEKDAY(PlanMasine[[#This Row],[Datum SAS]]-1,2)=7,PlanMasine[[#This Row],[Datum SAS]]-3,PlanMasine[[#This Row],[Datum SAS]]-1)</f>
        <v>45842</v>
      </c>
      <c r="W2707">
        <f>WEEKNUM(PlanMasine[[#This Row],[Column2]],1)</f>
        <v>27</v>
      </c>
    </row>
    <row r="2708" spans="1:23" x14ac:dyDescent="0.25">
      <c r="A2708">
        <v>1019717</v>
      </c>
      <c r="B2708">
        <v>1</v>
      </c>
      <c r="C2708">
        <v>1019759</v>
      </c>
      <c r="D2708" t="s">
        <v>2183</v>
      </c>
      <c r="E2708">
        <v>18</v>
      </c>
      <c r="F2708">
        <v>6</v>
      </c>
      <c r="G2708">
        <v>0</v>
      </c>
      <c r="H2708">
        <v>0</v>
      </c>
      <c r="I2708" t="s">
        <v>5</v>
      </c>
      <c r="J2708" t="s">
        <v>570</v>
      </c>
      <c r="K2708" t="s">
        <v>1802</v>
      </c>
      <c r="L2708" s="3">
        <v>45848</v>
      </c>
      <c r="M27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08" s="3">
        <v>45845</v>
      </c>
      <c r="O2708" s="5">
        <f>IFERROR((PlanMasine[[#This Row],[Norma]]/PlanMasine[[#This Row],[Q]])*(PlanMasine[[#This Row],[Q]]/SUMIF(C:C,PlanMasine[[#This Row],[RN]],B:B)*PlanMasine[[#This Row],[KPLQ]]),0)</f>
        <v>3</v>
      </c>
      <c r="P2708">
        <v>215845</v>
      </c>
      <c r="Q2708">
        <f>COUNTIF(PROMJENA!A:A,PlanMasine[[#This Row],[KPL]]&amp;"-"&amp;PlanMasine[[#This Row],[RN]])</f>
        <v>0</v>
      </c>
      <c r="R2708">
        <f>IFERROR(INDEX(REDOSLIJED!A:A,MATCH(PlanMasine[[#This Row],[KPL]],REDOSLIJED!B:B,0)),MAX(REDOSLIJED!A:A)+1)</f>
        <v>45</v>
      </c>
      <c r="S2708" s="9">
        <f>SUM($M$2:M2708)</f>
        <v>11.815972222222308</v>
      </c>
      <c r="T2708" s="3">
        <f>PlanMasine[[#This Row],[Datum SAS]]-1</f>
        <v>45844</v>
      </c>
      <c r="U2708">
        <f>WEEKDAY(PlanMasine[[#This Row],[ZAVRŠETAK MAŠINSKE]],2)</f>
        <v>7</v>
      </c>
      <c r="V2708" s="3">
        <f>IF(WEEKDAY(PlanMasine[[#This Row],[Datum SAS]]-1,2)=7,PlanMasine[[#This Row],[Datum SAS]]-3,PlanMasine[[#This Row],[Datum SAS]]-1)</f>
        <v>45842</v>
      </c>
      <c r="W2708">
        <f>WEEKNUM(PlanMasine[[#This Row],[Column2]],1)</f>
        <v>27</v>
      </c>
    </row>
    <row r="2709" spans="1:23" x14ac:dyDescent="0.25">
      <c r="A2709">
        <v>1019717</v>
      </c>
      <c r="B2709">
        <v>1</v>
      </c>
      <c r="C2709">
        <v>1019743</v>
      </c>
      <c r="D2709" t="s">
        <v>2375</v>
      </c>
      <c r="E2709">
        <v>36</v>
      </c>
      <c r="F2709">
        <v>6</v>
      </c>
      <c r="G2709">
        <v>0</v>
      </c>
      <c r="H2709">
        <v>0</v>
      </c>
      <c r="I2709" t="s">
        <v>5</v>
      </c>
      <c r="J2709" t="s">
        <v>570</v>
      </c>
      <c r="K2709" t="s">
        <v>1802</v>
      </c>
      <c r="L2709" s="3">
        <v>45848</v>
      </c>
      <c r="M27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09" s="3">
        <v>45845</v>
      </c>
      <c r="O2709" s="5">
        <f>IFERROR((PlanMasine[[#This Row],[Norma]]/PlanMasine[[#This Row],[Q]])*(PlanMasine[[#This Row],[Q]]/SUMIF(C:C,PlanMasine[[#This Row],[RN]],B:B)*PlanMasine[[#This Row],[KPLQ]]),0)</f>
        <v>6</v>
      </c>
      <c r="P2709">
        <v>215829</v>
      </c>
      <c r="Q2709">
        <f>COUNTIF(PROMJENA!A:A,PlanMasine[[#This Row],[KPL]]&amp;"-"&amp;PlanMasine[[#This Row],[RN]])</f>
        <v>0</v>
      </c>
      <c r="R2709">
        <f>IFERROR(INDEX(REDOSLIJED!A:A,MATCH(PlanMasine[[#This Row],[KPL]],REDOSLIJED!B:B,0)),MAX(REDOSLIJED!A:A)+1)</f>
        <v>45</v>
      </c>
      <c r="S2709" s="9">
        <f>SUM($M$2:M2709)</f>
        <v>11.820138888888975</v>
      </c>
      <c r="T2709" s="3">
        <f>PlanMasine[[#This Row],[Datum SAS]]-1</f>
        <v>45844</v>
      </c>
      <c r="U2709">
        <f>WEEKDAY(PlanMasine[[#This Row],[ZAVRŠETAK MAŠINSKE]],2)</f>
        <v>7</v>
      </c>
      <c r="V2709" s="3">
        <f>IF(WEEKDAY(PlanMasine[[#This Row],[Datum SAS]]-1,2)=7,PlanMasine[[#This Row],[Datum SAS]]-3,PlanMasine[[#This Row],[Datum SAS]]-1)</f>
        <v>45842</v>
      </c>
      <c r="W2709">
        <f>WEEKNUM(PlanMasine[[#This Row],[Column2]],1)</f>
        <v>27</v>
      </c>
    </row>
    <row r="2710" spans="1:23" x14ac:dyDescent="0.25">
      <c r="A2710">
        <v>1019717</v>
      </c>
      <c r="B2710">
        <v>1</v>
      </c>
      <c r="C2710">
        <v>1019748</v>
      </c>
      <c r="D2710" t="s">
        <v>2184</v>
      </c>
      <c r="E2710">
        <v>60</v>
      </c>
      <c r="F2710">
        <v>6</v>
      </c>
      <c r="G2710">
        <v>0</v>
      </c>
      <c r="H2710">
        <v>0</v>
      </c>
      <c r="I2710" t="s">
        <v>5</v>
      </c>
      <c r="J2710" t="s">
        <v>570</v>
      </c>
      <c r="K2710" t="s">
        <v>1802</v>
      </c>
      <c r="L2710" s="3">
        <v>45848</v>
      </c>
      <c r="M27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10" s="3">
        <v>45845</v>
      </c>
      <c r="O2710" s="5">
        <f>IFERROR((PlanMasine[[#This Row],[Norma]]/PlanMasine[[#This Row],[Q]])*(PlanMasine[[#This Row],[Q]]/SUMIF(C:C,PlanMasine[[#This Row],[RN]],B:B)*PlanMasine[[#This Row],[KPLQ]]),0)</f>
        <v>10</v>
      </c>
      <c r="P2710">
        <v>215834</v>
      </c>
      <c r="Q2710">
        <f>COUNTIF(PROMJENA!A:A,PlanMasine[[#This Row],[KPL]]&amp;"-"&amp;PlanMasine[[#This Row],[RN]])</f>
        <v>0</v>
      </c>
      <c r="R2710">
        <f>IFERROR(INDEX(REDOSLIJED!A:A,MATCH(PlanMasine[[#This Row],[KPL]],REDOSLIJED!B:B,0)),MAX(REDOSLIJED!A:A)+1)</f>
        <v>45</v>
      </c>
      <c r="S2710" s="9">
        <f>SUM($M$2:M2710)</f>
        <v>11.82708333333342</v>
      </c>
      <c r="T2710" s="3">
        <f>PlanMasine[[#This Row],[Datum SAS]]-1</f>
        <v>45844</v>
      </c>
      <c r="U2710">
        <f>WEEKDAY(PlanMasine[[#This Row],[ZAVRŠETAK MAŠINSKE]],2)</f>
        <v>7</v>
      </c>
      <c r="V2710" s="3">
        <f>IF(WEEKDAY(PlanMasine[[#This Row],[Datum SAS]]-1,2)=7,PlanMasine[[#This Row],[Datum SAS]]-3,PlanMasine[[#This Row],[Datum SAS]]-1)</f>
        <v>45842</v>
      </c>
      <c r="W2710">
        <f>WEEKNUM(PlanMasine[[#This Row],[Column2]],1)</f>
        <v>27</v>
      </c>
    </row>
    <row r="2711" spans="1:23" x14ac:dyDescent="0.25">
      <c r="A2711">
        <v>1019717</v>
      </c>
      <c r="B2711">
        <v>1</v>
      </c>
      <c r="C2711">
        <v>1019746</v>
      </c>
      <c r="D2711" t="s">
        <v>2185</v>
      </c>
      <c r="E2711">
        <v>18</v>
      </c>
      <c r="F2711">
        <v>6</v>
      </c>
      <c r="G2711">
        <v>0</v>
      </c>
      <c r="H2711">
        <v>0</v>
      </c>
      <c r="I2711" t="s">
        <v>5</v>
      </c>
      <c r="J2711" t="s">
        <v>570</v>
      </c>
      <c r="K2711" t="s">
        <v>1802</v>
      </c>
      <c r="L2711" s="3">
        <v>45848</v>
      </c>
      <c r="M27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11" s="3">
        <v>45845</v>
      </c>
      <c r="O2711" s="5">
        <f>IFERROR((PlanMasine[[#This Row],[Norma]]/PlanMasine[[#This Row],[Q]])*(PlanMasine[[#This Row],[Q]]/SUMIF(C:C,PlanMasine[[#This Row],[RN]],B:B)*PlanMasine[[#This Row],[KPLQ]]),0)</f>
        <v>3</v>
      </c>
      <c r="P2711">
        <v>215832</v>
      </c>
      <c r="Q2711">
        <f>COUNTIF(PROMJENA!A:A,PlanMasine[[#This Row],[KPL]]&amp;"-"&amp;PlanMasine[[#This Row],[RN]])</f>
        <v>0</v>
      </c>
      <c r="R2711">
        <f>IFERROR(INDEX(REDOSLIJED!A:A,MATCH(PlanMasine[[#This Row],[KPL]],REDOSLIJED!B:B,0)),MAX(REDOSLIJED!A:A)+1)</f>
        <v>45</v>
      </c>
      <c r="S2711" s="9">
        <f>SUM($M$2:M2711)</f>
        <v>11.829166666666753</v>
      </c>
      <c r="T2711" s="3">
        <f>PlanMasine[[#This Row],[Datum SAS]]-1</f>
        <v>45844</v>
      </c>
      <c r="U2711">
        <f>WEEKDAY(PlanMasine[[#This Row],[ZAVRŠETAK MAŠINSKE]],2)</f>
        <v>7</v>
      </c>
      <c r="V2711" s="3">
        <f>IF(WEEKDAY(PlanMasine[[#This Row],[Datum SAS]]-1,2)=7,PlanMasine[[#This Row],[Datum SAS]]-3,PlanMasine[[#This Row],[Datum SAS]]-1)</f>
        <v>45842</v>
      </c>
      <c r="W2711">
        <f>WEEKNUM(PlanMasine[[#This Row],[Column2]],1)</f>
        <v>27</v>
      </c>
    </row>
    <row r="2712" spans="1:23" x14ac:dyDescent="0.25">
      <c r="A2712">
        <v>1019717</v>
      </c>
      <c r="B2712">
        <v>1</v>
      </c>
      <c r="C2712">
        <v>1019744</v>
      </c>
      <c r="D2712" t="s">
        <v>1971</v>
      </c>
      <c r="E2712">
        <v>15</v>
      </c>
      <c r="F2712">
        <v>6</v>
      </c>
      <c r="G2712">
        <v>0</v>
      </c>
      <c r="H2712">
        <v>0</v>
      </c>
      <c r="I2712" t="s">
        <v>5</v>
      </c>
      <c r="J2712" t="s">
        <v>570</v>
      </c>
      <c r="K2712" t="s">
        <v>1802</v>
      </c>
      <c r="L2712" s="3">
        <v>45848</v>
      </c>
      <c r="M27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2712" s="3">
        <v>45845</v>
      </c>
      <c r="O2712" s="5">
        <f>IFERROR((PlanMasine[[#This Row],[Norma]]/PlanMasine[[#This Row],[Q]])*(PlanMasine[[#This Row],[Q]]/SUMIF(C:C,PlanMasine[[#This Row],[RN]],B:B)*PlanMasine[[#This Row],[KPLQ]]),0)</f>
        <v>2.5</v>
      </c>
      <c r="P2712">
        <v>215830</v>
      </c>
      <c r="Q2712">
        <f>COUNTIF(PROMJENA!A:A,PlanMasine[[#This Row],[KPL]]&amp;"-"&amp;PlanMasine[[#This Row],[RN]])</f>
        <v>0</v>
      </c>
      <c r="R2712">
        <f>IFERROR(INDEX(REDOSLIJED!A:A,MATCH(PlanMasine[[#This Row],[KPL]],REDOSLIJED!B:B,0)),MAX(REDOSLIJED!A:A)+1)</f>
        <v>45</v>
      </c>
      <c r="S2712" s="9">
        <f>SUM($M$2:M2712)</f>
        <v>11.830902777777863</v>
      </c>
      <c r="T2712" s="3">
        <f>PlanMasine[[#This Row],[Datum SAS]]-1</f>
        <v>45844</v>
      </c>
      <c r="U2712">
        <f>WEEKDAY(PlanMasine[[#This Row],[ZAVRŠETAK MAŠINSKE]],2)</f>
        <v>7</v>
      </c>
      <c r="V2712" s="3">
        <f>IF(WEEKDAY(PlanMasine[[#This Row],[Datum SAS]]-1,2)=7,PlanMasine[[#This Row],[Datum SAS]]-3,PlanMasine[[#This Row],[Datum SAS]]-1)</f>
        <v>45842</v>
      </c>
      <c r="W2712">
        <f>WEEKNUM(PlanMasine[[#This Row],[Column2]],1)</f>
        <v>27</v>
      </c>
    </row>
    <row r="2713" spans="1:23" x14ac:dyDescent="0.25">
      <c r="A2713">
        <v>1019717</v>
      </c>
      <c r="B2713">
        <v>1</v>
      </c>
      <c r="C2713">
        <v>1019761</v>
      </c>
      <c r="D2713" t="s">
        <v>1970</v>
      </c>
      <c r="E2713">
        <v>9</v>
      </c>
      <c r="F2713">
        <v>6</v>
      </c>
      <c r="G2713">
        <v>0</v>
      </c>
      <c r="H2713">
        <v>0</v>
      </c>
      <c r="I2713" t="s">
        <v>5</v>
      </c>
      <c r="J2713" t="s">
        <v>570</v>
      </c>
      <c r="K2713" t="s">
        <v>1802</v>
      </c>
      <c r="L2713" s="3">
        <v>45848</v>
      </c>
      <c r="M27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13" s="3">
        <v>45845</v>
      </c>
      <c r="O2713" s="5">
        <f>IFERROR((PlanMasine[[#This Row],[Norma]]/PlanMasine[[#This Row],[Q]])*(PlanMasine[[#This Row],[Q]]/SUMIF(C:C,PlanMasine[[#This Row],[RN]],B:B)*PlanMasine[[#This Row],[KPLQ]]),0)</f>
        <v>1.5</v>
      </c>
      <c r="P2713">
        <v>215847</v>
      </c>
      <c r="Q2713">
        <f>COUNTIF(PROMJENA!A:A,PlanMasine[[#This Row],[KPL]]&amp;"-"&amp;PlanMasine[[#This Row],[RN]])</f>
        <v>0</v>
      </c>
      <c r="R2713">
        <f>IFERROR(INDEX(REDOSLIJED!A:A,MATCH(PlanMasine[[#This Row],[KPL]],REDOSLIJED!B:B,0)),MAX(REDOSLIJED!A:A)+1)</f>
        <v>45</v>
      </c>
      <c r="S2713" s="9">
        <f>SUM($M$2:M2713)</f>
        <v>11.831944444444531</v>
      </c>
      <c r="T2713" s="3">
        <f>PlanMasine[[#This Row],[Datum SAS]]-1</f>
        <v>45844</v>
      </c>
      <c r="U2713">
        <f>WEEKDAY(PlanMasine[[#This Row],[ZAVRŠETAK MAŠINSKE]],2)</f>
        <v>7</v>
      </c>
      <c r="V2713" s="3">
        <f>IF(WEEKDAY(PlanMasine[[#This Row],[Datum SAS]]-1,2)=7,PlanMasine[[#This Row],[Datum SAS]]-3,PlanMasine[[#This Row],[Datum SAS]]-1)</f>
        <v>45842</v>
      </c>
      <c r="W2713">
        <f>WEEKNUM(PlanMasine[[#This Row],[Column2]],1)</f>
        <v>27</v>
      </c>
    </row>
    <row r="2714" spans="1:23" x14ac:dyDescent="0.25">
      <c r="A2714">
        <v>1019717</v>
      </c>
      <c r="B2714">
        <v>1</v>
      </c>
      <c r="C2714">
        <v>1019734</v>
      </c>
      <c r="D2714" t="s">
        <v>1974</v>
      </c>
      <c r="E2714">
        <v>30</v>
      </c>
      <c r="F2714">
        <v>6</v>
      </c>
      <c r="G2714">
        <v>0</v>
      </c>
      <c r="H2714">
        <v>0</v>
      </c>
      <c r="I2714" t="s">
        <v>5</v>
      </c>
      <c r="J2714" t="s">
        <v>570</v>
      </c>
      <c r="K2714" t="s">
        <v>1802</v>
      </c>
      <c r="L2714" s="3">
        <v>45848</v>
      </c>
      <c r="M27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14" s="3">
        <v>45845</v>
      </c>
      <c r="O2714" s="5">
        <f>IFERROR((PlanMasine[[#This Row],[Norma]]/PlanMasine[[#This Row],[Q]])*(PlanMasine[[#This Row],[Q]]/SUMIF(C:C,PlanMasine[[#This Row],[RN]],B:B)*PlanMasine[[#This Row],[KPLQ]]),0)</f>
        <v>5</v>
      </c>
      <c r="P2714">
        <v>215820</v>
      </c>
      <c r="Q2714">
        <f>COUNTIF(PROMJENA!A:A,PlanMasine[[#This Row],[KPL]]&amp;"-"&amp;PlanMasine[[#This Row],[RN]])</f>
        <v>0</v>
      </c>
      <c r="R2714">
        <f>IFERROR(INDEX(REDOSLIJED!A:A,MATCH(PlanMasine[[#This Row],[KPL]],REDOSLIJED!B:B,0)),MAX(REDOSLIJED!A:A)+1)</f>
        <v>45</v>
      </c>
      <c r="S2714" s="9">
        <f>SUM($M$2:M2714)</f>
        <v>11.835416666666752</v>
      </c>
      <c r="T2714" s="3">
        <f>PlanMasine[[#This Row],[Datum SAS]]-1</f>
        <v>45844</v>
      </c>
      <c r="U2714">
        <f>WEEKDAY(PlanMasine[[#This Row],[ZAVRŠETAK MAŠINSKE]],2)</f>
        <v>7</v>
      </c>
      <c r="V2714" s="3">
        <f>IF(WEEKDAY(PlanMasine[[#This Row],[Datum SAS]]-1,2)=7,PlanMasine[[#This Row],[Datum SAS]]-3,PlanMasine[[#This Row],[Datum SAS]]-1)</f>
        <v>45842</v>
      </c>
      <c r="W2714">
        <f>WEEKNUM(PlanMasine[[#This Row],[Column2]],1)</f>
        <v>27</v>
      </c>
    </row>
    <row r="2715" spans="1:23" x14ac:dyDescent="0.25">
      <c r="A2715">
        <v>1019717</v>
      </c>
      <c r="B2715">
        <v>1</v>
      </c>
      <c r="C2715">
        <v>1019733</v>
      </c>
      <c r="D2715" t="s">
        <v>2182</v>
      </c>
      <c r="E2715">
        <v>18</v>
      </c>
      <c r="F2715">
        <v>6</v>
      </c>
      <c r="G2715">
        <v>0</v>
      </c>
      <c r="H2715">
        <v>0</v>
      </c>
      <c r="I2715" t="s">
        <v>5</v>
      </c>
      <c r="J2715" t="s">
        <v>570</v>
      </c>
      <c r="K2715" t="s">
        <v>1802</v>
      </c>
      <c r="L2715" s="3">
        <v>45848</v>
      </c>
      <c r="M27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15" s="3">
        <v>45845</v>
      </c>
      <c r="O2715" s="5">
        <f>IFERROR((PlanMasine[[#This Row],[Norma]]/PlanMasine[[#This Row],[Q]])*(PlanMasine[[#This Row],[Q]]/SUMIF(C:C,PlanMasine[[#This Row],[RN]],B:B)*PlanMasine[[#This Row],[KPLQ]]),0)</f>
        <v>3</v>
      </c>
      <c r="P2715">
        <v>215819</v>
      </c>
      <c r="Q2715">
        <f>COUNTIF(PROMJENA!A:A,PlanMasine[[#This Row],[KPL]]&amp;"-"&amp;PlanMasine[[#This Row],[RN]])</f>
        <v>0</v>
      </c>
      <c r="R2715">
        <f>IFERROR(INDEX(REDOSLIJED!A:A,MATCH(PlanMasine[[#This Row],[KPL]],REDOSLIJED!B:B,0)),MAX(REDOSLIJED!A:A)+1)</f>
        <v>45</v>
      </c>
      <c r="S2715" s="9">
        <f>SUM($M$2:M2715)</f>
        <v>11.837500000000086</v>
      </c>
      <c r="T2715" s="3">
        <f>PlanMasine[[#This Row],[Datum SAS]]-1</f>
        <v>45844</v>
      </c>
      <c r="U2715">
        <f>WEEKDAY(PlanMasine[[#This Row],[ZAVRŠETAK MAŠINSKE]],2)</f>
        <v>7</v>
      </c>
      <c r="V2715" s="3">
        <f>IF(WEEKDAY(PlanMasine[[#This Row],[Datum SAS]]-1,2)=7,PlanMasine[[#This Row],[Datum SAS]]-3,PlanMasine[[#This Row],[Datum SAS]]-1)</f>
        <v>45842</v>
      </c>
      <c r="W2715">
        <f>WEEKNUM(PlanMasine[[#This Row],[Column2]],1)</f>
        <v>27</v>
      </c>
    </row>
    <row r="2716" spans="1:23" x14ac:dyDescent="0.25">
      <c r="A2716">
        <v>1019717</v>
      </c>
      <c r="B2716">
        <v>1</v>
      </c>
      <c r="C2716">
        <v>1019731</v>
      </c>
      <c r="D2716" t="s">
        <v>1972</v>
      </c>
      <c r="E2716">
        <v>12</v>
      </c>
      <c r="F2716">
        <v>6</v>
      </c>
      <c r="G2716">
        <v>0</v>
      </c>
      <c r="H2716">
        <v>0</v>
      </c>
      <c r="I2716" t="s">
        <v>5</v>
      </c>
      <c r="J2716" t="s">
        <v>570</v>
      </c>
      <c r="K2716" t="s">
        <v>1802</v>
      </c>
      <c r="L2716" s="3">
        <v>45848</v>
      </c>
      <c r="M27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16" s="3">
        <v>45845</v>
      </c>
      <c r="O2716" s="5">
        <f>IFERROR((PlanMasine[[#This Row],[Norma]]/PlanMasine[[#This Row],[Q]])*(PlanMasine[[#This Row],[Q]]/SUMIF(C:C,PlanMasine[[#This Row],[RN]],B:B)*PlanMasine[[#This Row],[KPLQ]]),0)</f>
        <v>2</v>
      </c>
      <c r="P2716">
        <v>215817</v>
      </c>
      <c r="Q2716">
        <f>COUNTIF(PROMJENA!A:A,PlanMasine[[#This Row],[KPL]]&amp;"-"&amp;PlanMasine[[#This Row],[RN]])</f>
        <v>0</v>
      </c>
      <c r="R2716">
        <f>IFERROR(INDEX(REDOSLIJED!A:A,MATCH(PlanMasine[[#This Row],[KPL]],REDOSLIJED!B:B,0)),MAX(REDOSLIJED!A:A)+1)</f>
        <v>45</v>
      </c>
      <c r="S2716" s="9">
        <f>SUM($M$2:M2716)</f>
        <v>11.838888888888974</v>
      </c>
      <c r="T2716" s="3">
        <f>PlanMasine[[#This Row],[Datum SAS]]-1</f>
        <v>45844</v>
      </c>
      <c r="U2716">
        <f>WEEKDAY(PlanMasine[[#This Row],[ZAVRŠETAK MAŠINSKE]],2)</f>
        <v>7</v>
      </c>
      <c r="V2716" s="3">
        <f>IF(WEEKDAY(PlanMasine[[#This Row],[Datum SAS]]-1,2)=7,PlanMasine[[#This Row],[Datum SAS]]-3,PlanMasine[[#This Row],[Datum SAS]]-1)</f>
        <v>45842</v>
      </c>
      <c r="W2716">
        <f>WEEKNUM(PlanMasine[[#This Row],[Column2]],1)</f>
        <v>27</v>
      </c>
    </row>
    <row r="2717" spans="1:23" x14ac:dyDescent="0.25">
      <c r="A2717">
        <v>1019717</v>
      </c>
      <c r="B2717">
        <v>1</v>
      </c>
      <c r="C2717">
        <v>1019725</v>
      </c>
      <c r="D2717" t="s">
        <v>2186</v>
      </c>
      <c r="E2717">
        <v>12</v>
      </c>
      <c r="F2717">
        <v>6</v>
      </c>
      <c r="G2717">
        <v>0</v>
      </c>
      <c r="H2717">
        <v>0</v>
      </c>
      <c r="I2717" t="s">
        <v>5</v>
      </c>
      <c r="J2717" t="s">
        <v>570</v>
      </c>
      <c r="K2717" t="s">
        <v>1802</v>
      </c>
      <c r="L2717" s="3">
        <v>45848</v>
      </c>
      <c r="M27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17" s="3">
        <v>45845</v>
      </c>
      <c r="O2717" s="5">
        <f>IFERROR((PlanMasine[[#This Row],[Norma]]/PlanMasine[[#This Row],[Q]])*(PlanMasine[[#This Row],[Q]]/SUMIF(C:C,PlanMasine[[#This Row],[RN]],B:B)*PlanMasine[[#This Row],[KPLQ]]),0)</f>
        <v>2</v>
      </c>
      <c r="P2717">
        <v>215811</v>
      </c>
      <c r="Q2717">
        <f>COUNTIF(PROMJENA!A:A,PlanMasine[[#This Row],[KPL]]&amp;"-"&amp;PlanMasine[[#This Row],[RN]])</f>
        <v>0</v>
      </c>
      <c r="R2717">
        <f>IFERROR(INDEX(REDOSLIJED!A:A,MATCH(PlanMasine[[#This Row],[KPL]],REDOSLIJED!B:B,0)),MAX(REDOSLIJED!A:A)+1)</f>
        <v>45</v>
      </c>
      <c r="S2717" s="9">
        <f>SUM($M$2:M2717)</f>
        <v>11.840277777777862</v>
      </c>
      <c r="T2717" s="3">
        <f>PlanMasine[[#This Row],[Datum SAS]]-1</f>
        <v>45844</v>
      </c>
      <c r="U2717">
        <f>WEEKDAY(PlanMasine[[#This Row],[ZAVRŠETAK MAŠINSKE]],2)</f>
        <v>7</v>
      </c>
      <c r="V2717" s="3">
        <f>IF(WEEKDAY(PlanMasine[[#This Row],[Datum SAS]]-1,2)=7,PlanMasine[[#This Row],[Datum SAS]]-3,PlanMasine[[#This Row],[Datum SAS]]-1)</f>
        <v>45842</v>
      </c>
      <c r="W2717">
        <f>WEEKNUM(PlanMasine[[#This Row],[Column2]],1)</f>
        <v>27</v>
      </c>
    </row>
    <row r="2718" spans="1:23" x14ac:dyDescent="0.25">
      <c r="A2718">
        <v>1019717</v>
      </c>
      <c r="B2718">
        <v>1</v>
      </c>
      <c r="C2718">
        <v>1019739</v>
      </c>
      <c r="D2718" t="s">
        <v>2374</v>
      </c>
      <c r="E2718">
        <v>36</v>
      </c>
      <c r="F2718">
        <v>6</v>
      </c>
      <c r="G2718">
        <v>0</v>
      </c>
      <c r="H2718">
        <v>0</v>
      </c>
      <c r="I2718" t="s">
        <v>5</v>
      </c>
      <c r="J2718" t="s">
        <v>570</v>
      </c>
      <c r="K2718" t="s">
        <v>1802</v>
      </c>
      <c r="L2718" s="3">
        <v>45848</v>
      </c>
      <c r="M27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18" s="3">
        <v>45845</v>
      </c>
      <c r="O2718" s="5">
        <f>IFERROR((PlanMasine[[#This Row],[Norma]]/PlanMasine[[#This Row],[Q]])*(PlanMasine[[#This Row],[Q]]/SUMIF(C:C,PlanMasine[[#This Row],[RN]],B:B)*PlanMasine[[#This Row],[KPLQ]]),0)</f>
        <v>6</v>
      </c>
      <c r="P2718">
        <v>215825</v>
      </c>
      <c r="Q2718">
        <f>COUNTIF(PROMJENA!A:A,PlanMasine[[#This Row],[KPL]]&amp;"-"&amp;PlanMasine[[#This Row],[RN]])</f>
        <v>0</v>
      </c>
      <c r="R2718">
        <f>IFERROR(INDEX(REDOSLIJED!A:A,MATCH(PlanMasine[[#This Row],[KPL]],REDOSLIJED!B:B,0)),MAX(REDOSLIJED!A:A)+1)</f>
        <v>45</v>
      </c>
      <c r="S2718" s="9">
        <f>SUM($M$2:M2718)</f>
        <v>11.844444444444528</v>
      </c>
      <c r="T2718" s="3">
        <f>PlanMasine[[#This Row],[Datum SAS]]-1</f>
        <v>45844</v>
      </c>
      <c r="U2718">
        <f>WEEKDAY(PlanMasine[[#This Row],[ZAVRŠETAK MAŠINSKE]],2)</f>
        <v>7</v>
      </c>
      <c r="V2718" s="3">
        <f>IF(WEEKDAY(PlanMasine[[#This Row],[Datum SAS]]-1,2)=7,PlanMasine[[#This Row],[Datum SAS]]-3,PlanMasine[[#This Row],[Datum SAS]]-1)</f>
        <v>45842</v>
      </c>
      <c r="W2718">
        <f>WEEKNUM(PlanMasine[[#This Row],[Column2]],1)</f>
        <v>27</v>
      </c>
    </row>
    <row r="2719" spans="1:23" x14ac:dyDescent="0.25">
      <c r="A2719">
        <v>1019717</v>
      </c>
      <c r="B2719">
        <v>1</v>
      </c>
      <c r="C2719">
        <v>1019726</v>
      </c>
      <c r="D2719" t="s">
        <v>1975</v>
      </c>
      <c r="E2719">
        <v>9</v>
      </c>
      <c r="F2719">
        <v>6</v>
      </c>
      <c r="G2719">
        <v>0</v>
      </c>
      <c r="H2719">
        <v>0</v>
      </c>
      <c r="I2719" t="s">
        <v>5</v>
      </c>
      <c r="J2719" t="s">
        <v>570</v>
      </c>
      <c r="K2719" t="s">
        <v>1802</v>
      </c>
      <c r="L2719" s="3">
        <v>45848</v>
      </c>
      <c r="M27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19" s="3">
        <v>45845</v>
      </c>
      <c r="O2719" s="5">
        <f>IFERROR((PlanMasine[[#This Row],[Norma]]/PlanMasine[[#This Row],[Q]])*(PlanMasine[[#This Row],[Q]]/SUMIF(C:C,PlanMasine[[#This Row],[RN]],B:B)*PlanMasine[[#This Row],[KPLQ]]),0)</f>
        <v>1.5</v>
      </c>
      <c r="P2719">
        <v>215812</v>
      </c>
      <c r="Q2719">
        <f>COUNTIF(PROMJENA!A:A,PlanMasine[[#This Row],[KPL]]&amp;"-"&amp;PlanMasine[[#This Row],[RN]])</f>
        <v>0</v>
      </c>
      <c r="R2719">
        <f>IFERROR(INDEX(REDOSLIJED!A:A,MATCH(PlanMasine[[#This Row],[KPL]],REDOSLIJED!B:B,0)),MAX(REDOSLIJED!A:A)+1)</f>
        <v>45</v>
      </c>
      <c r="S2719" s="9">
        <f>SUM($M$2:M2719)</f>
        <v>11.845486111111196</v>
      </c>
      <c r="T2719" s="3">
        <f>PlanMasine[[#This Row],[Datum SAS]]-1</f>
        <v>45844</v>
      </c>
      <c r="U2719">
        <f>WEEKDAY(PlanMasine[[#This Row],[ZAVRŠETAK MAŠINSKE]],2)</f>
        <v>7</v>
      </c>
      <c r="V2719" s="3">
        <f>IF(WEEKDAY(PlanMasine[[#This Row],[Datum SAS]]-1,2)=7,PlanMasine[[#This Row],[Datum SAS]]-3,PlanMasine[[#This Row],[Datum SAS]]-1)</f>
        <v>45842</v>
      </c>
      <c r="W2719">
        <f>WEEKNUM(PlanMasine[[#This Row],[Column2]],1)</f>
        <v>27</v>
      </c>
    </row>
    <row r="2720" spans="1:23" x14ac:dyDescent="0.25">
      <c r="A2720">
        <v>1019717</v>
      </c>
      <c r="B2720">
        <v>1</v>
      </c>
      <c r="C2720">
        <v>1019730</v>
      </c>
      <c r="D2720" t="s">
        <v>1973</v>
      </c>
      <c r="E2720">
        <v>24</v>
      </c>
      <c r="F2720">
        <v>12</v>
      </c>
      <c r="G2720">
        <v>0</v>
      </c>
      <c r="H2720">
        <v>0</v>
      </c>
      <c r="I2720" t="s">
        <v>5</v>
      </c>
      <c r="J2720" t="s">
        <v>570</v>
      </c>
      <c r="K2720" t="s">
        <v>1802</v>
      </c>
      <c r="L2720" s="3">
        <v>45848</v>
      </c>
      <c r="M27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720" s="3">
        <v>45845</v>
      </c>
      <c r="O2720" s="5">
        <f>IFERROR((PlanMasine[[#This Row],[Norma]]/PlanMasine[[#This Row],[Q]])*(PlanMasine[[#This Row],[Q]]/SUMIF(C:C,PlanMasine[[#This Row],[RN]],B:B)*PlanMasine[[#This Row],[KPLQ]]),0)</f>
        <v>4</v>
      </c>
      <c r="P2720">
        <v>215816</v>
      </c>
      <c r="Q2720">
        <f>COUNTIF(PROMJENA!A:A,PlanMasine[[#This Row],[KPL]]&amp;"-"&amp;PlanMasine[[#This Row],[RN]])</f>
        <v>0</v>
      </c>
      <c r="R2720">
        <f>IFERROR(INDEX(REDOSLIJED!A:A,MATCH(PlanMasine[[#This Row],[KPL]],REDOSLIJED!B:B,0)),MAX(REDOSLIJED!A:A)+1)</f>
        <v>45</v>
      </c>
      <c r="S2720" s="9">
        <f>SUM($M$2:M2720)</f>
        <v>11.848263888888974</v>
      </c>
      <c r="T2720" s="3">
        <f>PlanMasine[[#This Row],[Datum SAS]]-1</f>
        <v>45844</v>
      </c>
      <c r="U2720">
        <f>WEEKDAY(PlanMasine[[#This Row],[ZAVRŠETAK MAŠINSKE]],2)</f>
        <v>7</v>
      </c>
      <c r="V2720" s="3">
        <f>IF(WEEKDAY(PlanMasine[[#This Row],[Datum SAS]]-1,2)=7,PlanMasine[[#This Row],[Datum SAS]]-3,PlanMasine[[#This Row],[Datum SAS]]-1)</f>
        <v>45842</v>
      </c>
      <c r="W2720">
        <f>WEEKNUM(PlanMasine[[#This Row],[Column2]],1)</f>
        <v>27</v>
      </c>
    </row>
    <row r="2721" spans="1:23" x14ac:dyDescent="0.25">
      <c r="A2721">
        <v>1019717</v>
      </c>
      <c r="B2721">
        <v>1</v>
      </c>
      <c r="C2721">
        <v>1019741</v>
      </c>
      <c r="D2721" t="s">
        <v>2373</v>
      </c>
      <c r="E2721">
        <v>36</v>
      </c>
      <c r="F2721">
        <v>6</v>
      </c>
      <c r="G2721">
        <v>0</v>
      </c>
      <c r="H2721">
        <v>0</v>
      </c>
      <c r="I2721" t="s">
        <v>5</v>
      </c>
      <c r="J2721" t="s">
        <v>570</v>
      </c>
      <c r="K2721" t="s">
        <v>1802</v>
      </c>
      <c r="L2721" s="3">
        <v>45848</v>
      </c>
      <c r="M27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21" s="3">
        <v>45845</v>
      </c>
      <c r="O2721" s="5">
        <f>IFERROR((PlanMasine[[#This Row],[Norma]]/PlanMasine[[#This Row],[Q]])*(PlanMasine[[#This Row],[Q]]/SUMIF(C:C,PlanMasine[[#This Row],[RN]],B:B)*PlanMasine[[#This Row],[KPLQ]]),0)</f>
        <v>6</v>
      </c>
      <c r="P2721">
        <v>215827</v>
      </c>
      <c r="Q2721">
        <f>COUNTIF(PROMJENA!A:A,PlanMasine[[#This Row],[KPL]]&amp;"-"&amp;PlanMasine[[#This Row],[RN]])</f>
        <v>0</v>
      </c>
      <c r="R2721">
        <f>IFERROR(INDEX(REDOSLIJED!A:A,MATCH(PlanMasine[[#This Row],[KPL]],REDOSLIJED!B:B,0)),MAX(REDOSLIJED!A:A)+1)</f>
        <v>45</v>
      </c>
      <c r="S2721" s="9">
        <f>SUM($M$2:M2721)</f>
        <v>11.852430555555641</v>
      </c>
      <c r="T2721" s="3">
        <f>PlanMasine[[#This Row],[Datum SAS]]-1</f>
        <v>45844</v>
      </c>
      <c r="U2721">
        <f>WEEKDAY(PlanMasine[[#This Row],[ZAVRŠETAK MAŠINSKE]],2)</f>
        <v>7</v>
      </c>
      <c r="V2721" s="3">
        <f>IF(WEEKDAY(PlanMasine[[#This Row],[Datum SAS]]-1,2)=7,PlanMasine[[#This Row],[Datum SAS]]-3,PlanMasine[[#This Row],[Datum SAS]]-1)</f>
        <v>45842</v>
      </c>
      <c r="W2721">
        <f>WEEKNUM(PlanMasine[[#This Row],[Column2]],1)</f>
        <v>27</v>
      </c>
    </row>
    <row r="2722" spans="1:23" x14ac:dyDescent="0.25">
      <c r="A2722">
        <v>1019717</v>
      </c>
      <c r="B2722">
        <v>1</v>
      </c>
      <c r="C2722">
        <v>1019762</v>
      </c>
      <c r="D2722" t="s">
        <v>1968</v>
      </c>
      <c r="E2722">
        <v>9</v>
      </c>
      <c r="F2722">
        <v>6</v>
      </c>
      <c r="G2722">
        <v>0</v>
      </c>
      <c r="H2722">
        <v>0</v>
      </c>
      <c r="I2722" t="s">
        <v>5</v>
      </c>
      <c r="J2722" t="s">
        <v>570</v>
      </c>
      <c r="K2722" t="s">
        <v>1802</v>
      </c>
      <c r="L2722" s="3">
        <v>45848</v>
      </c>
      <c r="M27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22" s="3">
        <v>45845</v>
      </c>
      <c r="O2722" s="5">
        <f>IFERROR((PlanMasine[[#This Row],[Norma]]/PlanMasine[[#This Row],[Q]])*(PlanMasine[[#This Row],[Q]]/SUMIF(C:C,PlanMasine[[#This Row],[RN]],B:B)*PlanMasine[[#This Row],[KPLQ]]),0)</f>
        <v>1.5</v>
      </c>
      <c r="P2722">
        <v>215848</v>
      </c>
      <c r="Q2722">
        <f>COUNTIF(PROMJENA!A:A,PlanMasine[[#This Row],[KPL]]&amp;"-"&amp;PlanMasine[[#This Row],[RN]])</f>
        <v>0</v>
      </c>
      <c r="R2722">
        <f>IFERROR(INDEX(REDOSLIJED!A:A,MATCH(PlanMasine[[#This Row],[KPL]],REDOSLIJED!B:B,0)),MAX(REDOSLIJED!A:A)+1)</f>
        <v>45</v>
      </c>
      <c r="S2722" s="9">
        <f>SUM($M$2:M2722)</f>
        <v>11.853472222222308</v>
      </c>
      <c r="T2722" s="3">
        <f>PlanMasine[[#This Row],[Datum SAS]]-1</f>
        <v>45844</v>
      </c>
      <c r="U2722">
        <f>WEEKDAY(PlanMasine[[#This Row],[ZAVRŠETAK MAŠINSKE]],2)</f>
        <v>7</v>
      </c>
      <c r="V2722" s="3">
        <f>IF(WEEKDAY(PlanMasine[[#This Row],[Datum SAS]]-1,2)=7,PlanMasine[[#This Row],[Datum SAS]]-3,PlanMasine[[#This Row],[Datum SAS]]-1)</f>
        <v>45842</v>
      </c>
      <c r="W2722">
        <f>WEEKNUM(PlanMasine[[#This Row],[Column2]],1)</f>
        <v>27</v>
      </c>
    </row>
    <row r="2723" spans="1:23" x14ac:dyDescent="0.25">
      <c r="A2723">
        <v>1019717</v>
      </c>
      <c r="B2723">
        <v>1</v>
      </c>
      <c r="C2723">
        <v>1019742</v>
      </c>
      <c r="D2723" t="s">
        <v>2372</v>
      </c>
      <c r="E2723">
        <v>36</v>
      </c>
      <c r="F2723">
        <v>6</v>
      </c>
      <c r="G2723">
        <v>0</v>
      </c>
      <c r="H2723">
        <v>0</v>
      </c>
      <c r="I2723" t="s">
        <v>5</v>
      </c>
      <c r="J2723" t="s">
        <v>570</v>
      </c>
      <c r="K2723" t="s">
        <v>1802</v>
      </c>
      <c r="L2723" s="3">
        <v>45848</v>
      </c>
      <c r="M27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23" s="3">
        <v>45845</v>
      </c>
      <c r="O2723" s="5">
        <f>IFERROR((PlanMasine[[#This Row],[Norma]]/PlanMasine[[#This Row],[Q]])*(PlanMasine[[#This Row],[Q]]/SUMIF(C:C,PlanMasine[[#This Row],[RN]],B:B)*PlanMasine[[#This Row],[KPLQ]]),0)</f>
        <v>6</v>
      </c>
      <c r="P2723">
        <v>215828</v>
      </c>
      <c r="Q2723">
        <f>COUNTIF(PROMJENA!A:A,PlanMasine[[#This Row],[KPL]]&amp;"-"&amp;PlanMasine[[#This Row],[RN]])</f>
        <v>0</v>
      </c>
      <c r="R2723">
        <f>IFERROR(INDEX(REDOSLIJED!A:A,MATCH(PlanMasine[[#This Row],[KPL]],REDOSLIJED!B:B,0)),MAX(REDOSLIJED!A:A)+1)</f>
        <v>45</v>
      </c>
      <c r="S2723" s="9">
        <f>SUM($M$2:M2723)</f>
        <v>11.857638888888975</v>
      </c>
      <c r="T2723" s="3">
        <f>PlanMasine[[#This Row],[Datum SAS]]-1</f>
        <v>45844</v>
      </c>
      <c r="U2723">
        <f>WEEKDAY(PlanMasine[[#This Row],[ZAVRŠETAK MAŠINSKE]],2)</f>
        <v>7</v>
      </c>
      <c r="V2723" s="3">
        <f>IF(WEEKDAY(PlanMasine[[#This Row],[Datum SAS]]-1,2)=7,PlanMasine[[#This Row],[Datum SAS]]-3,PlanMasine[[#This Row],[Datum SAS]]-1)</f>
        <v>45842</v>
      </c>
      <c r="W2723">
        <f>WEEKNUM(PlanMasine[[#This Row],[Column2]],1)</f>
        <v>27</v>
      </c>
    </row>
    <row r="2724" spans="1:23" x14ac:dyDescent="0.25">
      <c r="A2724">
        <v>1019718</v>
      </c>
      <c r="B2724">
        <v>1</v>
      </c>
      <c r="C2724">
        <v>1019761</v>
      </c>
      <c r="D2724" t="s">
        <v>1970</v>
      </c>
      <c r="E2724">
        <v>9</v>
      </c>
      <c r="F2724">
        <v>6</v>
      </c>
      <c r="G2724">
        <v>0</v>
      </c>
      <c r="H2724">
        <v>0</v>
      </c>
      <c r="I2724" t="s">
        <v>5</v>
      </c>
      <c r="J2724" t="s">
        <v>570</v>
      </c>
      <c r="K2724" t="s">
        <v>1802</v>
      </c>
      <c r="L2724" s="3">
        <v>45848</v>
      </c>
      <c r="M27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24" s="3">
        <v>45845</v>
      </c>
      <c r="O2724" s="5">
        <f>IFERROR((PlanMasine[[#This Row],[Norma]]/PlanMasine[[#This Row],[Q]])*(PlanMasine[[#This Row],[Q]]/SUMIF(C:C,PlanMasine[[#This Row],[RN]],B:B)*PlanMasine[[#This Row],[KPLQ]]),0)</f>
        <v>1.5</v>
      </c>
      <c r="P2724">
        <v>215847</v>
      </c>
      <c r="Q2724">
        <f>COUNTIF(PROMJENA!A:A,PlanMasine[[#This Row],[KPL]]&amp;"-"&amp;PlanMasine[[#This Row],[RN]])</f>
        <v>0</v>
      </c>
      <c r="R2724">
        <f>IFERROR(INDEX(REDOSLIJED!A:A,MATCH(PlanMasine[[#This Row],[KPL]],REDOSLIJED!B:B,0)),MAX(REDOSLIJED!A:A)+1)</f>
        <v>45</v>
      </c>
      <c r="S2724" s="9">
        <f>SUM($M$2:M2724)</f>
        <v>11.858680555555642</v>
      </c>
      <c r="T2724" s="3">
        <f>PlanMasine[[#This Row],[Datum SAS]]-1</f>
        <v>45844</v>
      </c>
      <c r="U2724">
        <f>WEEKDAY(PlanMasine[[#This Row],[ZAVRŠETAK MAŠINSKE]],2)</f>
        <v>7</v>
      </c>
      <c r="V2724" s="3">
        <f>IF(WEEKDAY(PlanMasine[[#This Row],[Datum SAS]]-1,2)=7,PlanMasine[[#This Row],[Datum SAS]]-3,PlanMasine[[#This Row],[Datum SAS]]-1)</f>
        <v>45842</v>
      </c>
      <c r="W2724">
        <f>WEEKNUM(PlanMasine[[#This Row],[Column2]],1)</f>
        <v>27</v>
      </c>
    </row>
    <row r="2725" spans="1:23" x14ac:dyDescent="0.25">
      <c r="A2725">
        <v>1019718</v>
      </c>
      <c r="B2725">
        <v>1</v>
      </c>
      <c r="C2725">
        <v>1019731</v>
      </c>
      <c r="D2725" t="s">
        <v>1972</v>
      </c>
      <c r="E2725">
        <v>12</v>
      </c>
      <c r="F2725">
        <v>6</v>
      </c>
      <c r="G2725">
        <v>0</v>
      </c>
      <c r="H2725">
        <v>0</v>
      </c>
      <c r="I2725" t="s">
        <v>5</v>
      </c>
      <c r="J2725" t="s">
        <v>570</v>
      </c>
      <c r="K2725" t="s">
        <v>1802</v>
      </c>
      <c r="L2725" s="3">
        <v>45848</v>
      </c>
      <c r="M27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25" s="3">
        <v>45845</v>
      </c>
      <c r="O2725" s="5">
        <f>IFERROR((PlanMasine[[#This Row],[Norma]]/PlanMasine[[#This Row],[Q]])*(PlanMasine[[#This Row],[Q]]/SUMIF(C:C,PlanMasine[[#This Row],[RN]],B:B)*PlanMasine[[#This Row],[KPLQ]]),0)</f>
        <v>2</v>
      </c>
      <c r="P2725">
        <v>215817</v>
      </c>
      <c r="Q2725">
        <f>COUNTIF(PROMJENA!A:A,PlanMasine[[#This Row],[KPL]]&amp;"-"&amp;PlanMasine[[#This Row],[RN]])</f>
        <v>0</v>
      </c>
      <c r="R2725">
        <f>IFERROR(INDEX(REDOSLIJED!A:A,MATCH(PlanMasine[[#This Row],[KPL]],REDOSLIJED!B:B,0)),MAX(REDOSLIJED!A:A)+1)</f>
        <v>45</v>
      </c>
      <c r="S2725" s="9">
        <f>SUM($M$2:M2725)</f>
        <v>11.86006944444453</v>
      </c>
      <c r="T2725" s="3">
        <f>PlanMasine[[#This Row],[Datum SAS]]-1</f>
        <v>45844</v>
      </c>
      <c r="U2725">
        <f>WEEKDAY(PlanMasine[[#This Row],[ZAVRŠETAK MAŠINSKE]],2)</f>
        <v>7</v>
      </c>
      <c r="V2725" s="3">
        <f>IF(WEEKDAY(PlanMasine[[#This Row],[Datum SAS]]-1,2)=7,PlanMasine[[#This Row],[Datum SAS]]-3,PlanMasine[[#This Row],[Datum SAS]]-1)</f>
        <v>45842</v>
      </c>
      <c r="W2725">
        <f>WEEKNUM(PlanMasine[[#This Row],[Column2]],1)</f>
        <v>27</v>
      </c>
    </row>
    <row r="2726" spans="1:23" x14ac:dyDescent="0.25">
      <c r="A2726">
        <v>1019718</v>
      </c>
      <c r="B2726">
        <v>1</v>
      </c>
      <c r="C2726">
        <v>1019746</v>
      </c>
      <c r="D2726" t="s">
        <v>2185</v>
      </c>
      <c r="E2726">
        <v>18</v>
      </c>
      <c r="F2726">
        <v>6</v>
      </c>
      <c r="G2726">
        <v>0</v>
      </c>
      <c r="H2726">
        <v>0</v>
      </c>
      <c r="I2726" t="s">
        <v>5</v>
      </c>
      <c r="J2726" t="s">
        <v>570</v>
      </c>
      <c r="K2726" t="s">
        <v>1802</v>
      </c>
      <c r="L2726" s="3">
        <v>45848</v>
      </c>
      <c r="M27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26" s="3">
        <v>45845</v>
      </c>
      <c r="O2726" s="5">
        <f>IFERROR((PlanMasine[[#This Row],[Norma]]/PlanMasine[[#This Row],[Q]])*(PlanMasine[[#This Row],[Q]]/SUMIF(C:C,PlanMasine[[#This Row],[RN]],B:B)*PlanMasine[[#This Row],[KPLQ]]),0)</f>
        <v>3</v>
      </c>
      <c r="P2726">
        <v>215832</v>
      </c>
      <c r="Q2726">
        <f>COUNTIF(PROMJENA!A:A,PlanMasine[[#This Row],[KPL]]&amp;"-"&amp;PlanMasine[[#This Row],[RN]])</f>
        <v>0</v>
      </c>
      <c r="R2726">
        <f>IFERROR(INDEX(REDOSLIJED!A:A,MATCH(PlanMasine[[#This Row],[KPL]],REDOSLIJED!B:B,0)),MAX(REDOSLIJED!A:A)+1)</f>
        <v>45</v>
      </c>
      <c r="S2726" s="9">
        <f>SUM($M$2:M2726)</f>
        <v>11.862152777777863</v>
      </c>
      <c r="T2726" s="3">
        <f>PlanMasine[[#This Row],[Datum SAS]]-1</f>
        <v>45844</v>
      </c>
      <c r="U2726">
        <f>WEEKDAY(PlanMasine[[#This Row],[ZAVRŠETAK MAŠINSKE]],2)</f>
        <v>7</v>
      </c>
      <c r="V2726" s="3">
        <f>IF(WEEKDAY(PlanMasine[[#This Row],[Datum SAS]]-1,2)=7,PlanMasine[[#This Row],[Datum SAS]]-3,PlanMasine[[#This Row],[Datum SAS]]-1)</f>
        <v>45842</v>
      </c>
      <c r="W2726">
        <f>WEEKNUM(PlanMasine[[#This Row],[Column2]],1)</f>
        <v>27</v>
      </c>
    </row>
    <row r="2727" spans="1:23" x14ac:dyDescent="0.25">
      <c r="A2727">
        <v>1019718</v>
      </c>
      <c r="B2727">
        <v>1</v>
      </c>
      <c r="C2727">
        <v>1019730</v>
      </c>
      <c r="D2727" t="s">
        <v>1973</v>
      </c>
      <c r="E2727">
        <v>24</v>
      </c>
      <c r="F2727">
        <v>12</v>
      </c>
      <c r="G2727">
        <v>0</v>
      </c>
      <c r="H2727">
        <v>0</v>
      </c>
      <c r="I2727" t="s">
        <v>5</v>
      </c>
      <c r="J2727" t="s">
        <v>570</v>
      </c>
      <c r="K2727" t="s">
        <v>1802</v>
      </c>
      <c r="L2727" s="3">
        <v>45848</v>
      </c>
      <c r="M27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727" s="3">
        <v>45845</v>
      </c>
      <c r="O2727" s="5">
        <f>IFERROR((PlanMasine[[#This Row],[Norma]]/PlanMasine[[#This Row],[Q]])*(PlanMasine[[#This Row],[Q]]/SUMIF(C:C,PlanMasine[[#This Row],[RN]],B:B)*PlanMasine[[#This Row],[KPLQ]]),0)</f>
        <v>4</v>
      </c>
      <c r="P2727">
        <v>215816</v>
      </c>
      <c r="Q2727">
        <f>COUNTIF(PROMJENA!A:A,PlanMasine[[#This Row],[KPL]]&amp;"-"&amp;PlanMasine[[#This Row],[RN]])</f>
        <v>0</v>
      </c>
      <c r="R2727">
        <f>IFERROR(INDEX(REDOSLIJED!A:A,MATCH(PlanMasine[[#This Row],[KPL]],REDOSLIJED!B:B,0)),MAX(REDOSLIJED!A:A)+1)</f>
        <v>45</v>
      </c>
      <c r="S2727" s="9">
        <f>SUM($M$2:M2727)</f>
        <v>11.864930555555642</v>
      </c>
      <c r="T2727" s="3">
        <f>PlanMasine[[#This Row],[Datum SAS]]-1</f>
        <v>45844</v>
      </c>
      <c r="U2727">
        <f>WEEKDAY(PlanMasine[[#This Row],[ZAVRŠETAK MAŠINSKE]],2)</f>
        <v>7</v>
      </c>
      <c r="V2727" s="3">
        <f>IF(WEEKDAY(PlanMasine[[#This Row],[Datum SAS]]-1,2)=7,PlanMasine[[#This Row],[Datum SAS]]-3,PlanMasine[[#This Row],[Datum SAS]]-1)</f>
        <v>45842</v>
      </c>
      <c r="W2727">
        <f>WEEKNUM(PlanMasine[[#This Row],[Column2]],1)</f>
        <v>27</v>
      </c>
    </row>
    <row r="2728" spans="1:23" x14ac:dyDescent="0.25">
      <c r="A2728">
        <v>1019718</v>
      </c>
      <c r="B2728">
        <v>1</v>
      </c>
      <c r="C2728">
        <v>1019733</v>
      </c>
      <c r="D2728" t="s">
        <v>2182</v>
      </c>
      <c r="E2728">
        <v>18</v>
      </c>
      <c r="F2728">
        <v>6</v>
      </c>
      <c r="G2728">
        <v>0</v>
      </c>
      <c r="H2728">
        <v>0</v>
      </c>
      <c r="I2728" t="s">
        <v>5</v>
      </c>
      <c r="J2728" t="s">
        <v>570</v>
      </c>
      <c r="K2728" t="s">
        <v>1802</v>
      </c>
      <c r="L2728" s="3">
        <v>45848</v>
      </c>
      <c r="M27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28" s="3">
        <v>45845</v>
      </c>
      <c r="O2728" s="5">
        <f>IFERROR((PlanMasine[[#This Row],[Norma]]/PlanMasine[[#This Row],[Q]])*(PlanMasine[[#This Row],[Q]]/SUMIF(C:C,PlanMasine[[#This Row],[RN]],B:B)*PlanMasine[[#This Row],[KPLQ]]),0)</f>
        <v>3</v>
      </c>
      <c r="P2728">
        <v>215819</v>
      </c>
      <c r="Q2728">
        <f>COUNTIF(PROMJENA!A:A,PlanMasine[[#This Row],[KPL]]&amp;"-"&amp;PlanMasine[[#This Row],[RN]])</f>
        <v>0</v>
      </c>
      <c r="R2728">
        <f>IFERROR(INDEX(REDOSLIJED!A:A,MATCH(PlanMasine[[#This Row],[KPL]],REDOSLIJED!B:B,0)),MAX(REDOSLIJED!A:A)+1)</f>
        <v>45</v>
      </c>
      <c r="S2728" s="9">
        <f>SUM($M$2:M2728)</f>
        <v>11.867013888888975</v>
      </c>
      <c r="T2728" s="3">
        <f>PlanMasine[[#This Row],[Datum SAS]]-1</f>
        <v>45844</v>
      </c>
      <c r="U2728">
        <f>WEEKDAY(PlanMasine[[#This Row],[ZAVRŠETAK MAŠINSKE]],2)</f>
        <v>7</v>
      </c>
      <c r="V2728" s="3">
        <f>IF(WEEKDAY(PlanMasine[[#This Row],[Datum SAS]]-1,2)=7,PlanMasine[[#This Row],[Datum SAS]]-3,PlanMasine[[#This Row],[Datum SAS]]-1)</f>
        <v>45842</v>
      </c>
      <c r="W2728">
        <f>WEEKNUM(PlanMasine[[#This Row],[Column2]],1)</f>
        <v>27</v>
      </c>
    </row>
    <row r="2729" spans="1:23" x14ac:dyDescent="0.25">
      <c r="A2729">
        <v>1019718</v>
      </c>
      <c r="B2729">
        <v>1</v>
      </c>
      <c r="C2729">
        <v>1019744</v>
      </c>
      <c r="D2729" t="s">
        <v>1971</v>
      </c>
      <c r="E2729">
        <v>15</v>
      </c>
      <c r="F2729">
        <v>6</v>
      </c>
      <c r="G2729">
        <v>0</v>
      </c>
      <c r="H2729">
        <v>0</v>
      </c>
      <c r="I2729" t="s">
        <v>5</v>
      </c>
      <c r="J2729" t="s">
        <v>570</v>
      </c>
      <c r="K2729" t="s">
        <v>1802</v>
      </c>
      <c r="L2729" s="3">
        <v>45848</v>
      </c>
      <c r="M27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2729" s="3">
        <v>45845</v>
      </c>
      <c r="O2729" s="5">
        <f>IFERROR((PlanMasine[[#This Row],[Norma]]/PlanMasine[[#This Row],[Q]])*(PlanMasine[[#This Row],[Q]]/SUMIF(C:C,PlanMasine[[#This Row],[RN]],B:B)*PlanMasine[[#This Row],[KPLQ]]),0)</f>
        <v>2.5</v>
      </c>
      <c r="P2729">
        <v>215830</v>
      </c>
      <c r="Q2729">
        <f>COUNTIF(PROMJENA!A:A,PlanMasine[[#This Row],[KPL]]&amp;"-"&amp;PlanMasine[[#This Row],[RN]])</f>
        <v>0</v>
      </c>
      <c r="R2729">
        <f>IFERROR(INDEX(REDOSLIJED!A:A,MATCH(PlanMasine[[#This Row],[KPL]],REDOSLIJED!B:B,0)),MAX(REDOSLIJED!A:A)+1)</f>
        <v>45</v>
      </c>
      <c r="S2729" s="9">
        <f>SUM($M$2:M2729)</f>
        <v>11.868750000000086</v>
      </c>
      <c r="T2729" s="3">
        <f>PlanMasine[[#This Row],[Datum SAS]]-1</f>
        <v>45844</v>
      </c>
      <c r="U2729">
        <f>WEEKDAY(PlanMasine[[#This Row],[ZAVRŠETAK MAŠINSKE]],2)</f>
        <v>7</v>
      </c>
      <c r="V2729" s="3">
        <f>IF(WEEKDAY(PlanMasine[[#This Row],[Datum SAS]]-1,2)=7,PlanMasine[[#This Row],[Datum SAS]]-3,PlanMasine[[#This Row],[Datum SAS]]-1)</f>
        <v>45842</v>
      </c>
      <c r="W2729">
        <f>WEEKNUM(PlanMasine[[#This Row],[Column2]],1)</f>
        <v>27</v>
      </c>
    </row>
    <row r="2730" spans="1:23" x14ac:dyDescent="0.25">
      <c r="A2730">
        <v>1019718</v>
      </c>
      <c r="B2730">
        <v>1</v>
      </c>
      <c r="C2730">
        <v>1019741</v>
      </c>
      <c r="D2730" t="s">
        <v>2373</v>
      </c>
      <c r="E2730">
        <v>36</v>
      </c>
      <c r="F2730">
        <v>6</v>
      </c>
      <c r="G2730">
        <v>0</v>
      </c>
      <c r="H2730">
        <v>0</v>
      </c>
      <c r="I2730" t="s">
        <v>5</v>
      </c>
      <c r="J2730" t="s">
        <v>570</v>
      </c>
      <c r="K2730" t="s">
        <v>1802</v>
      </c>
      <c r="L2730" s="3">
        <v>45848</v>
      </c>
      <c r="M27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30" s="3">
        <v>45845</v>
      </c>
      <c r="O2730" s="5">
        <f>IFERROR((PlanMasine[[#This Row],[Norma]]/PlanMasine[[#This Row],[Q]])*(PlanMasine[[#This Row],[Q]]/SUMIF(C:C,PlanMasine[[#This Row],[RN]],B:B)*PlanMasine[[#This Row],[KPLQ]]),0)</f>
        <v>6</v>
      </c>
      <c r="P2730">
        <v>215827</v>
      </c>
      <c r="Q2730">
        <f>COUNTIF(PROMJENA!A:A,PlanMasine[[#This Row],[KPL]]&amp;"-"&amp;PlanMasine[[#This Row],[RN]])</f>
        <v>0</v>
      </c>
      <c r="R2730">
        <f>IFERROR(INDEX(REDOSLIJED!A:A,MATCH(PlanMasine[[#This Row],[KPL]],REDOSLIJED!B:B,0)),MAX(REDOSLIJED!A:A)+1)</f>
        <v>45</v>
      </c>
      <c r="S2730" s="9">
        <f>SUM($M$2:M2730)</f>
        <v>11.872916666666752</v>
      </c>
      <c r="T2730" s="3">
        <f>PlanMasine[[#This Row],[Datum SAS]]-1</f>
        <v>45844</v>
      </c>
      <c r="U2730">
        <f>WEEKDAY(PlanMasine[[#This Row],[ZAVRŠETAK MAŠINSKE]],2)</f>
        <v>7</v>
      </c>
      <c r="V2730" s="3">
        <f>IF(WEEKDAY(PlanMasine[[#This Row],[Datum SAS]]-1,2)=7,PlanMasine[[#This Row],[Datum SAS]]-3,PlanMasine[[#This Row],[Datum SAS]]-1)</f>
        <v>45842</v>
      </c>
      <c r="W2730">
        <f>WEEKNUM(PlanMasine[[#This Row],[Column2]],1)</f>
        <v>27</v>
      </c>
    </row>
    <row r="2731" spans="1:23" x14ac:dyDescent="0.25">
      <c r="A2731">
        <v>1019718</v>
      </c>
      <c r="B2731">
        <v>1</v>
      </c>
      <c r="C2731">
        <v>1019762</v>
      </c>
      <c r="D2731" t="s">
        <v>1968</v>
      </c>
      <c r="E2731">
        <v>9</v>
      </c>
      <c r="F2731">
        <v>6</v>
      </c>
      <c r="G2731">
        <v>0</v>
      </c>
      <c r="H2731">
        <v>0</v>
      </c>
      <c r="I2731" t="s">
        <v>5</v>
      </c>
      <c r="J2731" t="s">
        <v>570</v>
      </c>
      <c r="K2731" t="s">
        <v>1802</v>
      </c>
      <c r="L2731" s="3">
        <v>45848</v>
      </c>
      <c r="M27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31" s="3">
        <v>45845</v>
      </c>
      <c r="O2731" s="5">
        <f>IFERROR((PlanMasine[[#This Row],[Norma]]/PlanMasine[[#This Row],[Q]])*(PlanMasine[[#This Row],[Q]]/SUMIF(C:C,PlanMasine[[#This Row],[RN]],B:B)*PlanMasine[[#This Row],[KPLQ]]),0)</f>
        <v>1.5</v>
      </c>
      <c r="P2731">
        <v>215848</v>
      </c>
      <c r="Q2731">
        <f>COUNTIF(PROMJENA!A:A,PlanMasine[[#This Row],[KPL]]&amp;"-"&amp;PlanMasine[[#This Row],[RN]])</f>
        <v>0</v>
      </c>
      <c r="R2731">
        <f>IFERROR(INDEX(REDOSLIJED!A:A,MATCH(PlanMasine[[#This Row],[KPL]],REDOSLIJED!B:B,0)),MAX(REDOSLIJED!A:A)+1)</f>
        <v>45</v>
      </c>
      <c r="S2731" s="9">
        <f>SUM($M$2:M2731)</f>
        <v>11.87395833333342</v>
      </c>
      <c r="T2731" s="3">
        <f>PlanMasine[[#This Row],[Datum SAS]]-1</f>
        <v>45844</v>
      </c>
      <c r="U2731">
        <f>WEEKDAY(PlanMasine[[#This Row],[ZAVRŠETAK MAŠINSKE]],2)</f>
        <v>7</v>
      </c>
      <c r="V2731" s="3">
        <f>IF(WEEKDAY(PlanMasine[[#This Row],[Datum SAS]]-1,2)=7,PlanMasine[[#This Row],[Datum SAS]]-3,PlanMasine[[#This Row],[Datum SAS]]-1)</f>
        <v>45842</v>
      </c>
      <c r="W2731">
        <f>WEEKNUM(PlanMasine[[#This Row],[Column2]],1)</f>
        <v>27</v>
      </c>
    </row>
    <row r="2732" spans="1:23" x14ac:dyDescent="0.25">
      <c r="A2732">
        <v>1019718</v>
      </c>
      <c r="B2732">
        <v>1</v>
      </c>
      <c r="C2732">
        <v>1019748</v>
      </c>
      <c r="D2732" t="s">
        <v>2184</v>
      </c>
      <c r="E2732">
        <v>60</v>
      </c>
      <c r="F2732">
        <v>6</v>
      </c>
      <c r="G2732">
        <v>0</v>
      </c>
      <c r="H2732">
        <v>0</v>
      </c>
      <c r="I2732" t="s">
        <v>5</v>
      </c>
      <c r="J2732" t="s">
        <v>570</v>
      </c>
      <c r="K2732" t="s">
        <v>1802</v>
      </c>
      <c r="L2732" s="3">
        <v>45848</v>
      </c>
      <c r="M27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32" s="3">
        <v>45845</v>
      </c>
      <c r="O2732" s="5">
        <f>IFERROR((PlanMasine[[#This Row],[Norma]]/PlanMasine[[#This Row],[Q]])*(PlanMasine[[#This Row],[Q]]/SUMIF(C:C,PlanMasine[[#This Row],[RN]],B:B)*PlanMasine[[#This Row],[KPLQ]]),0)</f>
        <v>10</v>
      </c>
      <c r="P2732">
        <v>215834</v>
      </c>
      <c r="Q2732">
        <f>COUNTIF(PROMJENA!A:A,PlanMasine[[#This Row],[KPL]]&amp;"-"&amp;PlanMasine[[#This Row],[RN]])</f>
        <v>0</v>
      </c>
      <c r="R2732">
        <f>IFERROR(INDEX(REDOSLIJED!A:A,MATCH(PlanMasine[[#This Row],[KPL]],REDOSLIJED!B:B,0)),MAX(REDOSLIJED!A:A)+1)</f>
        <v>45</v>
      </c>
      <c r="S2732" s="9">
        <f>SUM($M$2:M2732)</f>
        <v>11.880902777777864</v>
      </c>
      <c r="T2732" s="3">
        <f>PlanMasine[[#This Row],[Datum SAS]]-1</f>
        <v>45844</v>
      </c>
      <c r="U2732">
        <f>WEEKDAY(PlanMasine[[#This Row],[ZAVRŠETAK MAŠINSKE]],2)</f>
        <v>7</v>
      </c>
      <c r="V2732" s="3">
        <f>IF(WEEKDAY(PlanMasine[[#This Row],[Datum SAS]]-1,2)=7,PlanMasine[[#This Row],[Datum SAS]]-3,PlanMasine[[#This Row],[Datum SAS]]-1)</f>
        <v>45842</v>
      </c>
      <c r="W2732">
        <f>WEEKNUM(PlanMasine[[#This Row],[Column2]],1)</f>
        <v>27</v>
      </c>
    </row>
    <row r="2733" spans="1:23" x14ac:dyDescent="0.25">
      <c r="A2733">
        <v>1019718</v>
      </c>
      <c r="B2733">
        <v>1</v>
      </c>
      <c r="C2733">
        <v>1019759</v>
      </c>
      <c r="D2733" t="s">
        <v>2183</v>
      </c>
      <c r="E2733">
        <v>18</v>
      </c>
      <c r="F2733">
        <v>6</v>
      </c>
      <c r="G2733">
        <v>0</v>
      </c>
      <c r="H2733">
        <v>0</v>
      </c>
      <c r="I2733" t="s">
        <v>5</v>
      </c>
      <c r="J2733" t="s">
        <v>570</v>
      </c>
      <c r="K2733" t="s">
        <v>1802</v>
      </c>
      <c r="L2733" s="3">
        <v>45848</v>
      </c>
      <c r="M27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33" s="3">
        <v>45845</v>
      </c>
      <c r="O2733" s="5">
        <f>IFERROR((PlanMasine[[#This Row],[Norma]]/PlanMasine[[#This Row],[Q]])*(PlanMasine[[#This Row],[Q]]/SUMIF(C:C,PlanMasine[[#This Row],[RN]],B:B)*PlanMasine[[#This Row],[KPLQ]]),0)</f>
        <v>3</v>
      </c>
      <c r="P2733">
        <v>215845</v>
      </c>
      <c r="Q2733">
        <f>COUNTIF(PROMJENA!A:A,PlanMasine[[#This Row],[KPL]]&amp;"-"&amp;PlanMasine[[#This Row],[RN]])</f>
        <v>0</v>
      </c>
      <c r="R2733">
        <f>IFERROR(INDEX(REDOSLIJED!A:A,MATCH(PlanMasine[[#This Row],[KPL]],REDOSLIJED!B:B,0)),MAX(REDOSLIJED!A:A)+1)</f>
        <v>45</v>
      </c>
      <c r="S2733" s="9">
        <f>SUM($M$2:M2733)</f>
        <v>11.882986111111197</v>
      </c>
      <c r="T2733" s="3">
        <f>PlanMasine[[#This Row],[Datum SAS]]-1</f>
        <v>45844</v>
      </c>
      <c r="U2733">
        <f>WEEKDAY(PlanMasine[[#This Row],[ZAVRŠETAK MAŠINSKE]],2)</f>
        <v>7</v>
      </c>
      <c r="V2733" s="3">
        <f>IF(WEEKDAY(PlanMasine[[#This Row],[Datum SAS]]-1,2)=7,PlanMasine[[#This Row],[Datum SAS]]-3,PlanMasine[[#This Row],[Datum SAS]]-1)</f>
        <v>45842</v>
      </c>
      <c r="W2733">
        <f>WEEKNUM(PlanMasine[[#This Row],[Column2]],1)</f>
        <v>27</v>
      </c>
    </row>
    <row r="2734" spans="1:23" x14ac:dyDescent="0.25">
      <c r="A2734">
        <v>1019718</v>
      </c>
      <c r="B2734">
        <v>1</v>
      </c>
      <c r="C2734">
        <v>1019739</v>
      </c>
      <c r="D2734" t="s">
        <v>2374</v>
      </c>
      <c r="E2734">
        <v>36</v>
      </c>
      <c r="F2734">
        <v>6</v>
      </c>
      <c r="G2734">
        <v>0</v>
      </c>
      <c r="H2734">
        <v>0</v>
      </c>
      <c r="I2734" t="s">
        <v>5</v>
      </c>
      <c r="J2734" t="s">
        <v>570</v>
      </c>
      <c r="K2734" t="s">
        <v>1802</v>
      </c>
      <c r="L2734" s="3">
        <v>45848</v>
      </c>
      <c r="M27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34" s="3">
        <v>45845</v>
      </c>
      <c r="O2734" s="5">
        <f>IFERROR((PlanMasine[[#This Row],[Norma]]/PlanMasine[[#This Row],[Q]])*(PlanMasine[[#This Row],[Q]]/SUMIF(C:C,PlanMasine[[#This Row],[RN]],B:B)*PlanMasine[[#This Row],[KPLQ]]),0)</f>
        <v>6</v>
      </c>
      <c r="P2734">
        <v>215825</v>
      </c>
      <c r="Q2734">
        <f>COUNTIF(PROMJENA!A:A,PlanMasine[[#This Row],[KPL]]&amp;"-"&amp;PlanMasine[[#This Row],[RN]])</f>
        <v>0</v>
      </c>
      <c r="R2734">
        <f>IFERROR(INDEX(REDOSLIJED!A:A,MATCH(PlanMasine[[#This Row],[KPL]],REDOSLIJED!B:B,0)),MAX(REDOSLIJED!A:A)+1)</f>
        <v>45</v>
      </c>
      <c r="S2734" s="9">
        <f>SUM($M$2:M2734)</f>
        <v>11.887152777777864</v>
      </c>
      <c r="T2734" s="3">
        <f>PlanMasine[[#This Row],[Datum SAS]]-1</f>
        <v>45844</v>
      </c>
      <c r="U2734">
        <f>WEEKDAY(PlanMasine[[#This Row],[ZAVRŠETAK MAŠINSKE]],2)</f>
        <v>7</v>
      </c>
      <c r="V2734" s="3">
        <f>IF(WEEKDAY(PlanMasine[[#This Row],[Datum SAS]]-1,2)=7,PlanMasine[[#This Row],[Datum SAS]]-3,PlanMasine[[#This Row],[Datum SAS]]-1)</f>
        <v>45842</v>
      </c>
      <c r="W2734">
        <f>WEEKNUM(PlanMasine[[#This Row],[Column2]],1)</f>
        <v>27</v>
      </c>
    </row>
    <row r="2735" spans="1:23" x14ac:dyDescent="0.25">
      <c r="A2735">
        <v>1019718</v>
      </c>
      <c r="B2735">
        <v>1</v>
      </c>
      <c r="C2735">
        <v>1019726</v>
      </c>
      <c r="D2735" t="s">
        <v>1975</v>
      </c>
      <c r="E2735">
        <v>9</v>
      </c>
      <c r="F2735">
        <v>6</v>
      </c>
      <c r="G2735">
        <v>0</v>
      </c>
      <c r="H2735">
        <v>0</v>
      </c>
      <c r="I2735" t="s">
        <v>5</v>
      </c>
      <c r="J2735" t="s">
        <v>570</v>
      </c>
      <c r="K2735" t="s">
        <v>1802</v>
      </c>
      <c r="L2735" s="3">
        <v>45848</v>
      </c>
      <c r="M27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35" s="3">
        <v>45845</v>
      </c>
      <c r="O2735" s="5">
        <f>IFERROR((PlanMasine[[#This Row],[Norma]]/PlanMasine[[#This Row],[Q]])*(PlanMasine[[#This Row],[Q]]/SUMIF(C:C,PlanMasine[[#This Row],[RN]],B:B)*PlanMasine[[#This Row],[KPLQ]]),0)</f>
        <v>1.5</v>
      </c>
      <c r="P2735">
        <v>215812</v>
      </c>
      <c r="Q2735">
        <f>COUNTIF(PROMJENA!A:A,PlanMasine[[#This Row],[KPL]]&amp;"-"&amp;PlanMasine[[#This Row],[RN]])</f>
        <v>0</v>
      </c>
      <c r="R2735">
        <f>IFERROR(INDEX(REDOSLIJED!A:A,MATCH(PlanMasine[[#This Row],[KPL]],REDOSLIJED!B:B,0)),MAX(REDOSLIJED!A:A)+1)</f>
        <v>45</v>
      </c>
      <c r="S2735" s="9">
        <f>SUM($M$2:M2735)</f>
        <v>11.888194444444531</v>
      </c>
      <c r="T2735" s="3">
        <f>PlanMasine[[#This Row],[Datum SAS]]-1</f>
        <v>45844</v>
      </c>
      <c r="U2735">
        <f>WEEKDAY(PlanMasine[[#This Row],[ZAVRŠETAK MAŠINSKE]],2)</f>
        <v>7</v>
      </c>
      <c r="V2735" s="3">
        <f>IF(WEEKDAY(PlanMasine[[#This Row],[Datum SAS]]-1,2)=7,PlanMasine[[#This Row],[Datum SAS]]-3,PlanMasine[[#This Row],[Datum SAS]]-1)</f>
        <v>45842</v>
      </c>
      <c r="W2735">
        <f>WEEKNUM(PlanMasine[[#This Row],[Column2]],1)</f>
        <v>27</v>
      </c>
    </row>
    <row r="2736" spans="1:23" x14ac:dyDescent="0.25">
      <c r="A2736">
        <v>1019718</v>
      </c>
      <c r="B2736">
        <v>1</v>
      </c>
      <c r="C2736">
        <v>1019743</v>
      </c>
      <c r="D2736" t="s">
        <v>2375</v>
      </c>
      <c r="E2736">
        <v>36</v>
      </c>
      <c r="F2736">
        <v>6</v>
      </c>
      <c r="G2736">
        <v>0</v>
      </c>
      <c r="H2736">
        <v>0</v>
      </c>
      <c r="I2736" t="s">
        <v>5</v>
      </c>
      <c r="J2736" t="s">
        <v>570</v>
      </c>
      <c r="K2736" t="s">
        <v>1802</v>
      </c>
      <c r="L2736" s="3">
        <v>45848</v>
      </c>
      <c r="M27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36" s="3">
        <v>45845</v>
      </c>
      <c r="O2736" s="5">
        <f>IFERROR((PlanMasine[[#This Row],[Norma]]/PlanMasine[[#This Row],[Q]])*(PlanMasine[[#This Row],[Q]]/SUMIF(C:C,PlanMasine[[#This Row],[RN]],B:B)*PlanMasine[[#This Row],[KPLQ]]),0)</f>
        <v>6</v>
      </c>
      <c r="P2736">
        <v>215829</v>
      </c>
      <c r="Q2736">
        <f>COUNTIF(PROMJENA!A:A,PlanMasine[[#This Row],[KPL]]&amp;"-"&amp;PlanMasine[[#This Row],[RN]])</f>
        <v>0</v>
      </c>
      <c r="R2736">
        <f>IFERROR(INDEX(REDOSLIJED!A:A,MATCH(PlanMasine[[#This Row],[KPL]],REDOSLIJED!B:B,0)),MAX(REDOSLIJED!A:A)+1)</f>
        <v>45</v>
      </c>
      <c r="S2736" s="9">
        <f>SUM($M$2:M2736)</f>
        <v>11.892361111111198</v>
      </c>
      <c r="T2736" s="3">
        <f>PlanMasine[[#This Row],[Datum SAS]]-1</f>
        <v>45844</v>
      </c>
      <c r="U2736">
        <f>WEEKDAY(PlanMasine[[#This Row],[ZAVRŠETAK MAŠINSKE]],2)</f>
        <v>7</v>
      </c>
      <c r="V2736" s="3">
        <f>IF(WEEKDAY(PlanMasine[[#This Row],[Datum SAS]]-1,2)=7,PlanMasine[[#This Row],[Datum SAS]]-3,PlanMasine[[#This Row],[Datum SAS]]-1)</f>
        <v>45842</v>
      </c>
      <c r="W2736">
        <f>WEEKNUM(PlanMasine[[#This Row],[Column2]],1)</f>
        <v>27</v>
      </c>
    </row>
    <row r="2737" spans="1:23" x14ac:dyDescent="0.25">
      <c r="A2737">
        <v>1019718</v>
      </c>
      <c r="B2737">
        <v>1</v>
      </c>
      <c r="C2737">
        <v>1019742</v>
      </c>
      <c r="D2737" t="s">
        <v>2372</v>
      </c>
      <c r="E2737">
        <v>36</v>
      </c>
      <c r="F2737">
        <v>6</v>
      </c>
      <c r="G2737">
        <v>0</v>
      </c>
      <c r="H2737">
        <v>0</v>
      </c>
      <c r="I2737" t="s">
        <v>5</v>
      </c>
      <c r="J2737" t="s">
        <v>570</v>
      </c>
      <c r="K2737" t="s">
        <v>1802</v>
      </c>
      <c r="L2737" s="3">
        <v>45848</v>
      </c>
      <c r="M27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37" s="3">
        <v>45845</v>
      </c>
      <c r="O2737" s="5">
        <f>IFERROR((PlanMasine[[#This Row],[Norma]]/PlanMasine[[#This Row],[Q]])*(PlanMasine[[#This Row],[Q]]/SUMIF(C:C,PlanMasine[[#This Row],[RN]],B:B)*PlanMasine[[#This Row],[KPLQ]]),0)</f>
        <v>6</v>
      </c>
      <c r="P2737">
        <v>215828</v>
      </c>
      <c r="Q2737">
        <f>COUNTIF(PROMJENA!A:A,PlanMasine[[#This Row],[KPL]]&amp;"-"&amp;PlanMasine[[#This Row],[RN]])</f>
        <v>0</v>
      </c>
      <c r="R2737">
        <f>IFERROR(INDEX(REDOSLIJED!A:A,MATCH(PlanMasine[[#This Row],[KPL]],REDOSLIJED!B:B,0)),MAX(REDOSLIJED!A:A)+1)</f>
        <v>45</v>
      </c>
      <c r="S2737" s="9">
        <f>SUM($M$2:M2737)</f>
        <v>11.896527777777864</v>
      </c>
      <c r="T2737" s="3">
        <f>PlanMasine[[#This Row],[Datum SAS]]-1</f>
        <v>45844</v>
      </c>
      <c r="U2737">
        <f>WEEKDAY(PlanMasine[[#This Row],[ZAVRŠETAK MAŠINSKE]],2)</f>
        <v>7</v>
      </c>
      <c r="V2737" s="3">
        <f>IF(WEEKDAY(PlanMasine[[#This Row],[Datum SAS]]-1,2)=7,PlanMasine[[#This Row],[Datum SAS]]-3,PlanMasine[[#This Row],[Datum SAS]]-1)</f>
        <v>45842</v>
      </c>
      <c r="W2737">
        <f>WEEKNUM(PlanMasine[[#This Row],[Column2]],1)</f>
        <v>27</v>
      </c>
    </row>
    <row r="2738" spans="1:23" x14ac:dyDescent="0.25">
      <c r="A2738">
        <v>1019718</v>
      </c>
      <c r="B2738">
        <v>1</v>
      </c>
      <c r="C2738">
        <v>1019734</v>
      </c>
      <c r="D2738" t="s">
        <v>1974</v>
      </c>
      <c r="E2738">
        <v>30</v>
      </c>
      <c r="F2738">
        <v>6</v>
      </c>
      <c r="G2738">
        <v>0</v>
      </c>
      <c r="H2738">
        <v>0</v>
      </c>
      <c r="I2738" t="s">
        <v>5</v>
      </c>
      <c r="J2738" t="s">
        <v>570</v>
      </c>
      <c r="K2738" t="s">
        <v>1802</v>
      </c>
      <c r="L2738" s="3">
        <v>45848</v>
      </c>
      <c r="M27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38" s="3">
        <v>45845</v>
      </c>
      <c r="O2738" s="5">
        <f>IFERROR((PlanMasine[[#This Row],[Norma]]/PlanMasine[[#This Row],[Q]])*(PlanMasine[[#This Row],[Q]]/SUMIF(C:C,PlanMasine[[#This Row],[RN]],B:B)*PlanMasine[[#This Row],[KPLQ]]),0)</f>
        <v>5</v>
      </c>
      <c r="P2738">
        <v>215820</v>
      </c>
      <c r="Q2738">
        <f>COUNTIF(PROMJENA!A:A,PlanMasine[[#This Row],[KPL]]&amp;"-"&amp;PlanMasine[[#This Row],[RN]])</f>
        <v>0</v>
      </c>
      <c r="R2738">
        <f>IFERROR(INDEX(REDOSLIJED!A:A,MATCH(PlanMasine[[#This Row],[KPL]],REDOSLIJED!B:B,0)),MAX(REDOSLIJED!A:A)+1)</f>
        <v>45</v>
      </c>
      <c r="S2738" s="9">
        <f>SUM($M$2:M2738)</f>
        <v>11.900000000000086</v>
      </c>
      <c r="T2738" s="3">
        <f>PlanMasine[[#This Row],[Datum SAS]]-1</f>
        <v>45844</v>
      </c>
      <c r="U2738">
        <f>WEEKDAY(PlanMasine[[#This Row],[ZAVRŠETAK MAŠINSKE]],2)</f>
        <v>7</v>
      </c>
      <c r="V2738" s="3">
        <f>IF(WEEKDAY(PlanMasine[[#This Row],[Datum SAS]]-1,2)=7,PlanMasine[[#This Row],[Datum SAS]]-3,PlanMasine[[#This Row],[Datum SAS]]-1)</f>
        <v>45842</v>
      </c>
      <c r="W2738">
        <f>WEEKNUM(PlanMasine[[#This Row],[Column2]],1)</f>
        <v>27</v>
      </c>
    </row>
    <row r="2739" spans="1:23" x14ac:dyDescent="0.25">
      <c r="A2739">
        <v>1019718</v>
      </c>
      <c r="B2739">
        <v>1</v>
      </c>
      <c r="C2739">
        <v>1019725</v>
      </c>
      <c r="D2739" t="s">
        <v>2186</v>
      </c>
      <c r="E2739">
        <v>12</v>
      </c>
      <c r="F2739">
        <v>6</v>
      </c>
      <c r="G2739">
        <v>0</v>
      </c>
      <c r="H2739">
        <v>0</v>
      </c>
      <c r="I2739" t="s">
        <v>5</v>
      </c>
      <c r="J2739" t="s">
        <v>570</v>
      </c>
      <c r="K2739" t="s">
        <v>1802</v>
      </c>
      <c r="L2739" s="3">
        <v>45848</v>
      </c>
      <c r="M27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39" s="3">
        <v>45845</v>
      </c>
      <c r="O2739" s="5">
        <f>IFERROR((PlanMasine[[#This Row],[Norma]]/PlanMasine[[#This Row],[Q]])*(PlanMasine[[#This Row],[Q]]/SUMIF(C:C,PlanMasine[[#This Row],[RN]],B:B)*PlanMasine[[#This Row],[KPLQ]]),0)</f>
        <v>2</v>
      </c>
      <c r="P2739">
        <v>215811</v>
      </c>
      <c r="Q2739">
        <f>COUNTIF(PROMJENA!A:A,PlanMasine[[#This Row],[KPL]]&amp;"-"&amp;PlanMasine[[#This Row],[RN]])</f>
        <v>0</v>
      </c>
      <c r="R2739">
        <f>IFERROR(INDEX(REDOSLIJED!A:A,MATCH(PlanMasine[[#This Row],[KPL]],REDOSLIJED!B:B,0)),MAX(REDOSLIJED!A:A)+1)</f>
        <v>45</v>
      </c>
      <c r="S2739" s="9">
        <f>SUM($M$2:M2739)</f>
        <v>11.901388888888974</v>
      </c>
      <c r="T2739" s="3">
        <f>PlanMasine[[#This Row],[Datum SAS]]-1</f>
        <v>45844</v>
      </c>
      <c r="U2739">
        <f>WEEKDAY(PlanMasine[[#This Row],[ZAVRŠETAK MAŠINSKE]],2)</f>
        <v>7</v>
      </c>
      <c r="V2739" s="3">
        <f>IF(WEEKDAY(PlanMasine[[#This Row],[Datum SAS]]-1,2)=7,PlanMasine[[#This Row],[Datum SAS]]-3,PlanMasine[[#This Row],[Datum SAS]]-1)</f>
        <v>45842</v>
      </c>
      <c r="W2739">
        <f>WEEKNUM(PlanMasine[[#This Row],[Column2]],1)</f>
        <v>27</v>
      </c>
    </row>
    <row r="2740" spans="1:23" x14ac:dyDescent="0.25">
      <c r="A2740">
        <v>1019719</v>
      </c>
      <c r="B2740">
        <v>1</v>
      </c>
      <c r="C2740">
        <v>1019744</v>
      </c>
      <c r="D2740" t="s">
        <v>1971</v>
      </c>
      <c r="E2740">
        <v>15</v>
      </c>
      <c r="F2740">
        <v>6</v>
      </c>
      <c r="G2740">
        <v>0</v>
      </c>
      <c r="H2740">
        <v>0</v>
      </c>
      <c r="I2740" t="s">
        <v>5</v>
      </c>
      <c r="J2740" t="s">
        <v>570</v>
      </c>
      <c r="K2740" t="s">
        <v>1802</v>
      </c>
      <c r="L2740" s="3">
        <v>45848</v>
      </c>
      <c r="M27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2740" s="3">
        <v>45845</v>
      </c>
      <c r="O2740" s="5">
        <f>IFERROR((PlanMasine[[#This Row],[Norma]]/PlanMasine[[#This Row],[Q]])*(PlanMasine[[#This Row],[Q]]/SUMIF(C:C,PlanMasine[[#This Row],[RN]],B:B)*PlanMasine[[#This Row],[KPLQ]]),0)</f>
        <v>2.5</v>
      </c>
      <c r="P2740">
        <v>215830</v>
      </c>
      <c r="Q2740">
        <f>COUNTIF(PROMJENA!A:A,PlanMasine[[#This Row],[KPL]]&amp;"-"&amp;PlanMasine[[#This Row],[RN]])</f>
        <v>0</v>
      </c>
      <c r="R2740">
        <f>IFERROR(INDEX(REDOSLIJED!A:A,MATCH(PlanMasine[[#This Row],[KPL]],REDOSLIJED!B:B,0)),MAX(REDOSLIJED!A:A)+1)</f>
        <v>45</v>
      </c>
      <c r="S2740" s="9">
        <f>SUM($M$2:M2740)</f>
        <v>11.903125000000085</v>
      </c>
      <c r="T2740" s="3">
        <f>PlanMasine[[#This Row],[Datum SAS]]-1</f>
        <v>45844</v>
      </c>
      <c r="U2740">
        <f>WEEKDAY(PlanMasine[[#This Row],[ZAVRŠETAK MAŠINSKE]],2)</f>
        <v>7</v>
      </c>
      <c r="V2740" s="3">
        <f>IF(WEEKDAY(PlanMasine[[#This Row],[Datum SAS]]-1,2)=7,PlanMasine[[#This Row],[Datum SAS]]-3,PlanMasine[[#This Row],[Datum SAS]]-1)</f>
        <v>45842</v>
      </c>
      <c r="W2740">
        <f>WEEKNUM(PlanMasine[[#This Row],[Column2]],1)</f>
        <v>27</v>
      </c>
    </row>
    <row r="2741" spans="1:23" x14ac:dyDescent="0.25">
      <c r="A2741">
        <v>1019719</v>
      </c>
      <c r="B2741">
        <v>1</v>
      </c>
      <c r="C2741">
        <v>1019761</v>
      </c>
      <c r="D2741" t="s">
        <v>1970</v>
      </c>
      <c r="E2741">
        <v>9</v>
      </c>
      <c r="F2741">
        <v>6</v>
      </c>
      <c r="G2741">
        <v>0</v>
      </c>
      <c r="H2741">
        <v>0</v>
      </c>
      <c r="I2741" t="s">
        <v>5</v>
      </c>
      <c r="J2741" t="s">
        <v>570</v>
      </c>
      <c r="K2741" t="s">
        <v>1802</v>
      </c>
      <c r="L2741" s="3">
        <v>45848</v>
      </c>
      <c r="M27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41" s="3">
        <v>45845</v>
      </c>
      <c r="O2741" s="5">
        <f>IFERROR((PlanMasine[[#This Row],[Norma]]/PlanMasine[[#This Row],[Q]])*(PlanMasine[[#This Row],[Q]]/SUMIF(C:C,PlanMasine[[#This Row],[RN]],B:B)*PlanMasine[[#This Row],[KPLQ]]),0)</f>
        <v>1.5</v>
      </c>
      <c r="P2741">
        <v>215847</v>
      </c>
      <c r="Q2741">
        <f>COUNTIF(PROMJENA!A:A,PlanMasine[[#This Row],[KPL]]&amp;"-"&amp;PlanMasine[[#This Row],[RN]])</f>
        <v>0</v>
      </c>
      <c r="R2741">
        <f>IFERROR(INDEX(REDOSLIJED!A:A,MATCH(PlanMasine[[#This Row],[KPL]],REDOSLIJED!B:B,0)),MAX(REDOSLIJED!A:A)+1)</f>
        <v>45</v>
      </c>
      <c r="S2741" s="9">
        <f>SUM($M$2:M2741)</f>
        <v>11.904166666666752</v>
      </c>
      <c r="T2741" s="3">
        <f>PlanMasine[[#This Row],[Datum SAS]]-1</f>
        <v>45844</v>
      </c>
      <c r="U2741">
        <f>WEEKDAY(PlanMasine[[#This Row],[ZAVRŠETAK MAŠINSKE]],2)</f>
        <v>7</v>
      </c>
      <c r="V2741" s="3">
        <f>IF(WEEKDAY(PlanMasine[[#This Row],[Datum SAS]]-1,2)=7,PlanMasine[[#This Row],[Datum SAS]]-3,PlanMasine[[#This Row],[Datum SAS]]-1)</f>
        <v>45842</v>
      </c>
      <c r="W2741">
        <f>WEEKNUM(PlanMasine[[#This Row],[Column2]],1)</f>
        <v>27</v>
      </c>
    </row>
    <row r="2742" spans="1:23" x14ac:dyDescent="0.25">
      <c r="A2742">
        <v>1019719</v>
      </c>
      <c r="B2742">
        <v>1</v>
      </c>
      <c r="C2742">
        <v>1019748</v>
      </c>
      <c r="D2742" t="s">
        <v>2184</v>
      </c>
      <c r="E2742">
        <v>60</v>
      </c>
      <c r="F2742">
        <v>6</v>
      </c>
      <c r="G2742">
        <v>0</v>
      </c>
      <c r="H2742">
        <v>0</v>
      </c>
      <c r="I2742" t="s">
        <v>5</v>
      </c>
      <c r="J2742" t="s">
        <v>570</v>
      </c>
      <c r="K2742" t="s">
        <v>1802</v>
      </c>
      <c r="L2742" s="3">
        <v>45848</v>
      </c>
      <c r="M27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42" s="3">
        <v>45845</v>
      </c>
      <c r="O2742" s="5">
        <f>IFERROR((PlanMasine[[#This Row],[Norma]]/PlanMasine[[#This Row],[Q]])*(PlanMasine[[#This Row],[Q]]/SUMIF(C:C,PlanMasine[[#This Row],[RN]],B:B)*PlanMasine[[#This Row],[KPLQ]]),0)</f>
        <v>10</v>
      </c>
      <c r="P2742">
        <v>215834</v>
      </c>
      <c r="Q2742">
        <f>COUNTIF(PROMJENA!A:A,PlanMasine[[#This Row],[KPL]]&amp;"-"&amp;PlanMasine[[#This Row],[RN]])</f>
        <v>0</v>
      </c>
      <c r="R2742">
        <f>IFERROR(INDEX(REDOSLIJED!A:A,MATCH(PlanMasine[[#This Row],[KPL]],REDOSLIJED!B:B,0)),MAX(REDOSLIJED!A:A)+1)</f>
        <v>45</v>
      </c>
      <c r="S2742" s="9">
        <f>SUM($M$2:M2742)</f>
        <v>11.911111111111197</v>
      </c>
      <c r="T2742" s="3">
        <f>PlanMasine[[#This Row],[Datum SAS]]-1</f>
        <v>45844</v>
      </c>
      <c r="U2742">
        <f>WEEKDAY(PlanMasine[[#This Row],[ZAVRŠETAK MAŠINSKE]],2)</f>
        <v>7</v>
      </c>
      <c r="V2742" s="3">
        <f>IF(WEEKDAY(PlanMasine[[#This Row],[Datum SAS]]-1,2)=7,PlanMasine[[#This Row],[Datum SAS]]-3,PlanMasine[[#This Row],[Datum SAS]]-1)</f>
        <v>45842</v>
      </c>
      <c r="W2742">
        <f>WEEKNUM(PlanMasine[[#This Row],[Column2]],1)</f>
        <v>27</v>
      </c>
    </row>
    <row r="2743" spans="1:23" x14ac:dyDescent="0.25">
      <c r="A2743">
        <v>1019719</v>
      </c>
      <c r="B2743">
        <v>1</v>
      </c>
      <c r="C2743">
        <v>1019746</v>
      </c>
      <c r="D2743" t="s">
        <v>2185</v>
      </c>
      <c r="E2743">
        <v>18</v>
      </c>
      <c r="F2743">
        <v>6</v>
      </c>
      <c r="G2743">
        <v>0</v>
      </c>
      <c r="H2743">
        <v>0</v>
      </c>
      <c r="I2743" t="s">
        <v>5</v>
      </c>
      <c r="J2743" t="s">
        <v>570</v>
      </c>
      <c r="K2743" t="s">
        <v>1802</v>
      </c>
      <c r="L2743" s="3">
        <v>45848</v>
      </c>
      <c r="M27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43" s="3">
        <v>45845</v>
      </c>
      <c r="O2743" s="5">
        <f>IFERROR((PlanMasine[[#This Row],[Norma]]/PlanMasine[[#This Row],[Q]])*(PlanMasine[[#This Row],[Q]]/SUMIF(C:C,PlanMasine[[#This Row],[RN]],B:B)*PlanMasine[[#This Row],[KPLQ]]),0)</f>
        <v>3</v>
      </c>
      <c r="P2743">
        <v>215832</v>
      </c>
      <c r="Q2743">
        <f>COUNTIF(PROMJENA!A:A,PlanMasine[[#This Row],[KPL]]&amp;"-"&amp;PlanMasine[[#This Row],[RN]])</f>
        <v>0</v>
      </c>
      <c r="R2743">
        <f>IFERROR(INDEX(REDOSLIJED!A:A,MATCH(PlanMasine[[#This Row],[KPL]],REDOSLIJED!B:B,0)),MAX(REDOSLIJED!A:A)+1)</f>
        <v>45</v>
      </c>
      <c r="S2743" s="9">
        <f>SUM($M$2:M2743)</f>
        <v>11.91319444444453</v>
      </c>
      <c r="T2743" s="3">
        <f>PlanMasine[[#This Row],[Datum SAS]]-1</f>
        <v>45844</v>
      </c>
      <c r="U2743">
        <f>WEEKDAY(PlanMasine[[#This Row],[ZAVRŠETAK MAŠINSKE]],2)</f>
        <v>7</v>
      </c>
      <c r="V2743" s="3">
        <f>IF(WEEKDAY(PlanMasine[[#This Row],[Datum SAS]]-1,2)=7,PlanMasine[[#This Row],[Datum SAS]]-3,PlanMasine[[#This Row],[Datum SAS]]-1)</f>
        <v>45842</v>
      </c>
      <c r="W2743">
        <f>WEEKNUM(PlanMasine[[#This Row],[Column2]],1)</f>
        <v>27</v>
      </c>
    </row>
    <row r="2744" spans="1:23" x14ac:dyDescent="0.25">
      <c r="A2744">
        <v>1019719</v>
      </c>
      <c r="B2744">
        <v>1</v>
      </c>
      <c r="C2744">
        <v>1019762</v>
      </c>
      <c r="D2744" t="s">
        <v>1968</v>
      </c>
      <c r="E2744">
        <v>9</v>
      </c>
      <c r="F2744">
        <v>6</v>
      </c>
      <c r="G2744">
        <v>0</v>
      </c>
      <c r="H2744">
        <v>0</v>
      </c>
      <c r="I2744" t="s">
        <v>5</v>
      </c>
      <c r="J2744" t="s">
        <v>570</v>
      </c>
      <c r="K2744" t="s">
        <v>1802</v>
      </c>
      <c r="L2744" s="3">
        <v>45848</v>
      </c>
      <c r="M27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44" s="3">
        <v>45845</v>
      </c>
      <c r="O2744" s="5">
        <f>IFERROR((PlanMasine[[#This Row],[Norma]]/PlanMasine[[#This Row],[Q]])*(PlanMasine[[#This Row],[Q]]/SUMIF(C:C,PlanMasine[[#This Row],[RN]],B:B)*PlanMasine[[#This Row],[KPLQ]]),0)</f>
        <v>1.5</v>
      </c>
      <c r="P2744">
        <v>215848</v>
      </c>
      <c r="Q2744">
        <f>COUNTIF(PROMJENA!A:A,PlanMasine[[#This Row],[KPL]]&amp;"-"&amp;PlanMasine[[#This Row],[RN]])</f>
        <v>0</v>
      </c>
      <c r="R2744">
        <f>IFERROR(INDEX(REDOSLIJED!A:A,MATCH(PlanMasine[[#This Row],[KPL]],REDOSLIJED!B:B,0)),MAX(REDOSLIJED!A:A)+1)</f>
        <v>45</v>
      </c>
      <c r="S2744" s="9">
        <f>SUM($M$2:M2744)</f>
        <v>11.914236111111197</v>
      </c>
      <c r="T2744" s="3">
        <f>PlanMasine[[#This Row],[Datum SAS]]-1</f>
        <v>45844</v>
      </c>
      <c r="U2744">
        <f>WEEKDAY(PlanMasine[[#This Row],[ZAVRŠETAK MAŠINSKE]],2)</f>
        <v>7</v>
      </c>
      <c r="V2744" s="3">
        <f>IF(WEEKDAY(PlanMasine[[#This Row],[Datum SAS]]-1,2)=7,PlanMasine[[#This Row],[Datum SAS]]-3,PlanMasine[[#This Row],[Datum SAS]]-1)</f>
        <v>45842</v>
      </c>
      <c r="W2744">
        <f>WEEKNUM(PlanMasine[[#This Row],[Column2]],1)</f>
        <v>27</v>
      </c>
    </row>
    <row r="2745" spans="1:23" x14ac:dyDescent="0.25">
      <c r="A2745">
        <v>1019719</v>
      </c>
      <c r="B2745">
        <v>1</v>
      </c>
      <c r="C2745">
        <v>1019759</v>
      </c>
      <c r="D2745" t="s">
        <v>2183</v>
      </c>
      <c r="E2745">
        <v>18</v>
      </c>
      <c r="F2745">
        <v>6</v>
      </c>
      <c r="G2745">
        <v>0</v>
      </c>
      <c r="H2745">
        <v>0</v>
      </c>
      <c r="I2745" t="s">
        <v>5</v>
      </c>
      <c r="J2745" t="s">
        <v>570</v>
      </c>
      <c r="K2745" t="s">
        <v>1802</v>
      </c>
      <c r="L2745" s="3">
        <v>45848</v>
      </c>
      <c r="M27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45" s="3">
        <v>45845</v>
      </c>
      <c r="O2745" s="5">
        <f>IFERROR((PlanMasine[[#This Row],[Norma]]/PlanMasine[[#This Row],[Q]])*(PlanMasine[[#This Row],[Q]]/SUMIF(C:C,PlanMasine[[#This Row],[RN]],B:B)*PlanMasine[[#This Row],[KPLQ]]),0)</f>
        <v>3</v>
      </c>
      <c r="P2745">
        <v>215845</v>
      </c>
      <c r="Q2745">
        <f>COUNTIF(PROMJENA!A:A,PlanMasine[[#This Row],[KPL]]&amp;"-"&amp;PlanMasine[[#This Row],[RN]])</f>
        <v>0</v>
      </c>
      <c r="R2745">
        <f>IFERROR(INDEX(REDOSLIJED!A:A,MATCH(PlanMasine[[#This Row],[KPL]],REDOSLIJED!B:B,0)),MAX(REDOSLIJED!A:A)+1)</f>
        <v>45</v>
      </c>
      <c r="S2745" s="9">
        <f>SUM($M$2:M2745)</f>
        <v>11.916319444444531</v>
      </c>
      <c r="T2745" s="3">
        <f>PlanMasine[[#This Row],[Datum SAS]]-1</f>
        <v>45844</v>
      </c>
      <c r="U2745">
        <f>WEEKDAY(PlanMasine[[#This Row],[ZAVRŠETAK MAŠINSKE]],2)</f>
        <v>7</v>
      </c>
      <c r="V2745" s="3">
        <f>IF(WEEKDAY(PlanMasine[[#This Row],[Datum SAS]]-1,2)=7,PlanMasine[[#This Row],[Datum SAS]]-3,PlanMasine[[#This Row],[Datum SAS]]-1)</f>
        <v>45842</v>
      </c>
      <c r="W2745">
        <f>WEEKNUM(PlanMasine[[#This Row],[Column2]],1)</f>
        <v>27</v>
      </c>
    </row>
    <row r="2746" spans="1:23" x14ac:dyDescent="0.25">
      <c r="A2746">
        <v>1019719</v>
      </c>
      <c r="B2746">
        <v>1</v>
      </c>
      <c r="C2746">
        <v>1019726</v>
      </c>
      <c r="D2746" t="s">
        <v>1975</v>
      </c>
      <c r="E2746">
        <v>9</v>
      </c>
      <c r="F2746">
        <v>6</v>
      </c>
      <c r="G2746">
        <v>0</v>
      </c>
      <c r="H2746">
        <v>0</v>
      </c>
      <c r="I2746" t="s">
        <v>5</v>
      </c>
      <c r="J2746" t="s">
        <v>570</v>
      </c>
      <c r="K2746" t="s">
        <v>1802</v>
      </c>
      <c r="L2746" s="3">
        <v>45848</v>
      </c>
      <c r="M27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46" s="3">
        <v>45845</v>
      </c>
      <c r="O2746" s="5">
        <f>IFERROR((PlanMasine[[#This Row],[Norma]]/PlanMasine[[#This Row],[Q]])*(PlanMasine[[#This Row],[Q]]/SUMIF(C:C,PlanMasine[[#This Row],[RN]],B:B)*PlanMasine[[#This Row],[KPLQ]]),0)</f>
        <v>1.5</v>
      </c>
      <c r="P2746">
        <v>215812</v>
      </c>
      <c r="Q2746">
        <f>COUNTIF(PROMJENA!A:A,PlanMasine[[#This Row],[KPL]]&amp;"-"&amp;PlanMasine[[#This Row],[RN]])</f>
        <v>0</v>
      </c>
      <c r="R2746">
        <f>IFERROR(INDEX(REDOSLIJED!A:A,MATCH(PlanMasine[[#This Row],[KPL]],REDOSLIJED!B:B,0)),MAX(REDOSLIJED!A:A)+1)</f>
        <v>45</v>
      </c>
      <c r="S2746" s="9">
        <f>SUM($M$2:M2746)</f>
        <v>11.917361111111198</v>
      </c>
      <c r="T2746" s="3">
        <f>PlanMasine[[#This Row],[Datum SAS]]-1</f>
        <v>45844</v>
      </c>
      <c r="U2746">
        <f>WEEKDAY(PlanMasine[[#This Row],[ZAVRŠETAK MAŠINSKE]],2)</f>
        <v>7</v>
      </c>
      <c r="V2746" s="3">
        <f>IF(WEEKDAY(PlanMasine[[#This Row],[Datum SAS]]-1,2)=7,PlanMasine[[#This Row],[Datum SAS]]-3,PlanMasine[[#This Row],[Datum SAS]]-1)</f>
        <v>45842</v>
      </c>
      <c r="W2746">
        <f>WEEKNUM(PlanMasine[[#This Row],[Column2]],1)</f>
        <v>27</v>
      </c>
    </row>
    <row r="2747" spans="1:23" x14ac:dyDescent="0.25">
      <c r="A2747">
        <v>1019719</v>
      </c>
      <c r="B2747">
        <v>1</v>
      </c>
      <c r="C2747">
        <v>1019743</v>
      </c>
      <c r="D2747" t="s">
        <v>2375</v>
      </c>
      <c r="E2747">
        <v>36</v>
      </c>
      <c r="F2747">
        <v>6</v>
      </c>
      <c r="G2747">
        <v>0</v>
      </c>
      <c r="H2747">
        <v>0</v>
      </c>
      <c r="I2747" t="s">
        <v>5</v>
      </c>
      <c r="J2747" t="s">
        <v>570</v>
      </c>
      <c r="K2747" t="s">
        <v>1802</v>
      </c>
      <c r="L2747" s="3">
        <v>45848</v>
      </c>
      <c r="M27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47" s="3">
        <v>45845</v>
      </c>
      <c r="O2747" s="5">
        <f>IFERROR((PlanMasine[[#This Row],[Norma]]/PlanMasine[[#This Row],[Q]])*(PlanMasine[[#This Row],[Q]]/SUMIF(C:C,PlanMasine[[#This Row],[RN]],B:B)*PlanMasine[[#This Row],[KPLQ]]),0)</f>
        <v>6</v>
      </c>
      <c r="P2747">
        <v>215829</v>
      </c>
      <c r="Q2747">
        <f>COUNTIF(PROMJENA!A:A,PlanMasine[[#This Row],[KPL]]&amp;"-"&amp;PlanMasine[[#This Row],[RN]])</f>
        <v>0</v>
      </c>
      <c r="R2747">
        <f>IFERROR(INDEX(REDOSLIJED!A:A,MATCH(PlanMasine[[#This Row],[KPL]],REDOSLIJED!B:B,0)),MAX(REDOSLIJED!A:A)+1)</f>
        <v>45</v>
      </c>
      <c r="S2747" s="9">
        <f>SUM($M$2:M2747)</f>
        <v>11.921527777777865</v>
      </c>
      <c r="T2747" s="3">
        <f>PlanMasine[[#This Row],[Datum SAS]]-1</f>
        <v>45844</v>
      </c>
      <c r="U2747">
        <f>WEEKDAY(PlanMasine[[#This Row],[ZAVRŠETAK MAŠINSKE]],2)</f>
        <v>7</v>
      </c>
      <c r="V2747" s="3">
        <f>IF(WEEKDAY(PlanMasine[[#This Row],[Datum SAS]]-1,2)=7,PlanMasine[[#This Row],[Datum SAS]]-3,PlanMasine[[#This Row],[Datum SAS]]-1)</f>
        <v>45842</v>
      </c>
      <c r="W2747">
        <f>WEEKNUM(PlanMasine[[#This Row],[Column2]],1)</f>
        <v>27</v>
      </c>
    </row>
    <row r="2748" spans="1:23" x14ac:dyDescent="0.25">
      <c r="A2748">
        <v>1019719</v>
      </c>
      <c r="B2748">
        <v>1</v>
      </c>
      <c r="C2748">
        <v>1019742</v>
      </c>
      <c r="D2748" t="s">
        <v>2372</v>
      </c>
      <c r="E2748">
        <v>36</v>
      </c>
      <c r="F2748">
        <v>6</v>
      </c>
      <c r="G2748">
        <v>0</v>
      </c>
      <c r="H2748">
        <v>0</v>
      </c>
      <c r="I2748" t="s">
        <v>5</v>
      </c>
      <c r="J2748" t="s">
        <v>570</v>
      </c>
      <c r="K2748" t="s">
        <v>1802</v>
      </c>
      <c r="L2748" s="3">
        <v>45848</v>
      </c>
      <c r="M27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48" s="3">
        <v>45845</v>
      </c>
      <c r="O2748" s="5">
        <f>IFERROR((PlanMasine[[#This Row],[Norma]]/PlanMasine[[#This Row],[Q]])*(PlanMasine[[#This Row],[Q]]/SUMIF(C:C,PlanMasine[[#This Row],[RN]],B:B)*PlanMasine[[#This Row],[KPLQ]]),0)</f>
        <v>6</v>
      </c>
      <c r="P2748">
        <v>215828</v>
      </c>
      <c r="Q2748">
        <f>COUNTIF(PROMJENA!A:A,PlanMasine[[#This Row],[KPL]]&amp;"-"&amp;PlanMasine[[#This Row],[RN]])</f>
        <v>0</v>
      </c>
      <c r="R2748">
        <f>IFERROR(INDEX(REDOSLIJED!A:A,MATCH(PlanMasine[[#This Row],[KPL]],REDOSLIJED!B:B,0)),MAX(REDOSLIJED!A:A)+1)</f>
        <v>45</v>
      </c>
      <c r="S2748" s="9">
        <f>SUM($M$2:M2748)</f>
        <v>11.925694444444531</v>
      </c>
      <c r="T2748" s="3">
        <f>PlanMasine[[#This Row],[Datum SAS]]-1</f>
        <v>45844</v>
      </c>
      <c r="U2748">
        <f>WEEKDAY(PlanMasine[[#This Row],[ZAVRŠETAK MAŠINSKE]],2)</f>
        <v>7</v>
      </c>
      <c r="V2748" s="3">
        <f>IF(WEEKDAY(PlanMasine[[#This Row],[Datum SAS]]-1,2)=7,PlanMasine[[#This Row],[Datum SAS]]-3,PlanMasine[[#This Row],[Datum SAS]]-1)</f>
        <v>45842</v>
      </c>
      <c r="W2748">
        <f>WEEKNUM(PlanMasine[[#This Row],[Column2]],1)</f>
        <v>27</v>
      </c>
    </row>
    <row r="2749" spans="1:23" x14ac:dyDescent="0.25">
      <c r="A2749">
        <v>1019719</v>
      </c>
      <c r="B2749">
        <v>1</v>
      </c>
      <c r="C2749">
        <v>1019741</v>
      </c>
      <c r="D2749" t="s">
        <v>2373</v>
      </c>
      <c r="E2749">
        <v>36</v>
      </c>
      <c r="F2749">
        <v>6</v>
      </c>
      <c r="G2749">
        <v>0</v>
      </c>
      <c r="H2749">
        <v>0</v>
      </c>
      <c r="I2749" t="s">
        <v>5</v>
      </c>
      <c r="J2749" t="s">
        <v>570</v>
      </c>
      <c r="K2749" t="s">
        <v>1802</v>
      </c>
      <c r="L2749" s="3">
        <v>45848</v>
      </c>
      <c r="M27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49" s="3">
        <v>45845</v>
      </c>
      <c r="O2749" s="5">
        <f>IFERROR((PlanMasine[[#This Row],[Norma]]/PlanMasine[[#This Row],[Q]])*(PlanMasine[[#This Row],[Q]]/SUMIF(C:C,PlanMasine[[#This Row],[RN]],B:B)*PlanMasine[[#This Row],[KPLQ]]),0)</f>
        <v>6</v>
      </c>
      <c r="P2749">
        <v>215827</v>
      </c>
      <c r="Q2749">
        <f>COUNTIF(PROMJENA!A:A,PlanMasine[[#This Row],[KPL]]&amp;"-"&amp;PlanMasine[[#This Row],[RN]])</f>
        <v>0</v>
      </c>
      <c r="R2749">
        <f>IFERROR(INDEX(REDOSLIJED!A:A,MATCH(PlanMasine[[#This Row],[KPL]],REDOSLIJED!B:B,0)),MAX(REDOSLIJED!A:A)+1)</f>
        <v>45</v>
      </c>
      <c r="S2749" s="9">
        <f>SUM($M$2:M2749)</f>
        <v>11.929861111111197</v>
      </c>
      <c r="T2749" s="3">
        <f>PlanMasine[[#This Row],[Datum SAS]]-1</f>
        <v>45844</v>
      </c>
      <c r="U2749">
        <f>WEEKDAY(PlanMasine[[#This Row],[ZAVRŠETAK MAŠINSKE]],2)</f>
        <v>7</v>
      </c>
      <c r="V2749" s="3">
        <f>IF(WEEKDAY(PlanMasine[[#This Row],[Datum SAS]]-1,2)=7,PlanMasine[[#This Row],[Datum SAS]]-3,PlanMasine[[#This Row],[Datum SAS]]-1)</f>
        <v>45842</v>
      </c>
      <c r="W2749">
        <f>WEEKNUM(PlanMasine[[#This Row],[Column2]],1)</f>
        <v>27</v>
      </c>
    </row>
    <row r="2750" spans="1:23" x14ac:dyDescent="0.25">
      <c r="A2750">
        <v>1019719</v>
      </c>
      <c r="B2750">
        <v>1</v>
      </c>
      <c r="C2750">
        <v>1019725</v>
      </c>
      <c r="D2750" t="s">
        <v>2186</v>
      </c>
      <c r="E2750">
        <v>12</v>
      </c>
      <c r="F2750">
        <v>6</v>
      </c>
      <c r="G2750">
        <v>0</v>
      </c>
      <c r="H2750">
        <v>0</v>
      </c>
      <c r="I2750" t="s">
        <v>5</v>
      </c>
      <c r="J2750" t="s">
        <v>570</v>
      </c>
      <c r="K2750" t="s">
        <v>1802</v>
      </c>
      <c r="L2750" s="3">
        <v>45848</v>
      </c>
      <c r="M27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50" s="3">
        <v>45845</v>
      </c>
      <c r="O2750" s="5">
        <f>IFERROR((PlanMasine[[#This Row],[Norma]]/PlanMasine[[#This Row],[Q]])*(PlanMasine[[#This Row],[Q]]/SUMIF(C:C,PlanMasine[[#This Row],[RN]],B:B)*PlanMasine[[#This Row],[KPLQ]]),0)</f>
        <v>2</v>
      </c>
      <c r="P2750">
        <v>215811</v>
      </c>
      <c r="Q2750">
        <f>COUNTIF(PROMJENA!A:A,PlanMasine[[#This Row],[KPL]]&amp;"-"&amp;PlanMasine[[#This Row],[RN]])</f>
        <v>0</v>
      </c>
      <c r="R2750">
        <f>IFERROR(INDEX(REDOSLIJED!A:A,MATCH(PlanMasine[[#This Row],[KPL]],REDOSLIJED!B:B,0)),MAX(REDOSLIJED!A:A)+1)</f>
        <v>45</v>
      </c>
      <c r="S2750" s="9">
        <f>SUM($M$2:M2750)</f>
        <v>11.931250000000086</v>
      </c>
      <c r="T2750" s="3">
        <f>PlanMasine[[#This Row],[Datum SAS]]-1</f>
        <v>45844</v>
      </c>
      <c r="U2750">
        <f>WEEKDAY(PlanMasine[[#This Row],[ZAVRŠETAK MAŠINSKE]],2)</f>
        <v>7</v>
      </c>
      <c r="V2750" s="3">
        <f>IF(WEEKDAY(PlanMasine[[#This Row],[Datum SAS]]-1,2)=7,PlanMasine[[#This Row],[Datum SAS]]-3,PlanMasine[[#This Row],[Datum SAS]]-1)</f>
        <v>45842</v>
      </c>
      <c r="W2750">
        <f>WEEKNUM(PlanMasine[[#This Row],[Column2]],1)</f>
        <v>27</v>
      </c>
    </row>
    <row r="2751" spans="1:23" x14ac:dyDescent="0.25">
      <c r="A2751">
        <v>1019719</v>
      </c>
      <c r="B2751">
        <v>1</v>
      </c>
      <c r="C2751">
        <v>1019730</v>
      </c>
      <c r="D2751" t="s">
        <v>1973</v>
      </c>
      <c r="E2751">
        <v>24</v>
      </c>
      <c r="F2751">
        <v>12</v>
      </c>
      <c r="G2751">
        <v>0</v>
      </c>
      <c r="H2751">
        <v>0</v>
      </c>
      <c r="I2751" t="s">
        <v>5</v>
      </c>
      <c r="J2751" t="s">
        <v>570</v>
      </c>
      <c r="K2751" t="s">
        <v>1802</v>
      </c>
      <c r="L2751" s="3">
        <v>45848</v>
      </c>
      <c r="M27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751" s="3">
        <v>45845</v>
      </c>
      <c r="O2751" s="5">
        <f>IFERROR((PlanMasine[[#This Row],[Norma]]/PlanMasine[[#This Row],[Q]])*(PlanMasine[[#This Row],[Q]]/SUMIF(C:C,PlanMasine[[#This Row],[RN]],B:B)*PlanMasine[[#This Row],[KPLQ]]),0)</f>
        <v>4</v>
      </c>
      <c r="P2751">
        <v>215816</v>
      </c>
      <c r="Q2751">
        <f>COUNTIF(PROMJENA!A:A,PlanMasine[[#This Row],[KPL]]&amp;"-"&amp;PlanMasine[[#This Row],[RN]])</f>
        <v>0</v>
      </c>
      <c r="R2751">
        <f>IFERROR(INDEX(REDOSLIJED!A:A,MATCH(PlanMasine[[#This Row],[KPL]],REDOSLIJED!B:B,0)),MAX(REDOSLIJED!A:A)+1)</f>
        <v>45</v>
      </c>
      <c r="S2751" s="9">
        <f>SUM($M$2:M2751)</f>
        <v>11.934027777777864</v>
      </c>
      <c r="T2751" s="3">
        <f>PlanMasine[[#This Row],[Datum SAS]]-1</f>
        <v>45844</v>
      </c>
      <c r="U2751">
        <f>WEEKDAY(PlanMasine[[#This Row],[ZAVRŠETAK MAŠINSKE]],2)</f>
        <v>7</v>
      </c>
      <c r="V2751" s="3">
        <f>IF(WEEKDAY(PlanMasine[[#This Row],[Datum SAS]]-1,2)=7,PlanMasine[[#This Row],[Datum SAS]]-3,PlanMasine[[#This Row],[Datum SAS]]-1)</f>
        <v>45842</v>
      </c>
      <c r="W2751">
        <f>WEEKNUM(PlanMasine[[#This Row],[Column2]],1)</f>
        <v>27</v>
      </c>
    </row>
    <row r="2752" spans="1:23" x14ac:dyDescent="0.25">
      <c r="A2752">
        <v>1019719</v>
      </c>
      <c r="B2752">
        <v>1</v>
      </c>
      <c r="C2752">
        <v>1019731</v>
      </c>
      <c r="D2752" t="s">
        <v>1972</v>
      </c>
      <c r="E2752">
        <v>12</v>
      </c>
      <c r="F2752">
        <v>6</v>
      </c>
      <c r="G2752">
        <v>0</v>
      </c>
      <c r="H2752">
        <v>0</v>
      </c>
      <c r="I2752" t="s">
        <v>5</v>
      </c>
      <c r="J2752" t="s">
        <v>570</v>
      </c>
      <c r="K2752" t="s">
        <v>1802</v>
      </c>
      <c r="L2752" s="3">
        <v>45848</v>
      </c>
      <c r="M27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52" s="3">
        <v>45845</v>
      </c>
      <c r="O2752" s="5">
        <f>IFERROR((PlanMasine[[#This Row],[Norma]]/PlanMasine[[#This Row],[Q]])*(PlanMasine[[#This Row],[Q]]/SUMIF(C:C,PlanMasine[[#This Row],[RN]],B:B)*PlanMasine[[#This Row],[KPLQ]]),0)</f>
        <v>2</v>
      </c>
      <c r="P2752">
        <v>215817</v>
      </c>
      <c r="Q2752">
        <f>COUNTIF(PROMJENA!A:A,PlanMasine[[#This Row],[KPL]]&amp;"-"&amp;PlanMasine[[#This Row],[RN]])</f>
        <v>0</v>
      </c>
      <c r="R2752">
        <f>IFERROR(INDEX(REDOSLIJED!A:A,MATCH(PlanMasine[[#This Row],[KPL]],REDOSLIJED!B:B,0)),MAX(REDOSLIJED!A:A)+1)</f>
        <v>45</v>
      </c>
      <c r="S2752" s="9">
        <f>SUM($M$2:M2752)</f>
        <v>11.935416666666752</v>
      </c>
      <c r="T2752" s="3">
        <f>PlanMasine[[#This Row],[Datum SAS]]-1</f>
        <v>45844</v>
      </c>
      <c r="U2752">
        <f>WEEKDAY(PlanMasine[[#This Row],[ZAVRŠETAK MAŠINSKE]],2)</f>
        <v>7</v>
      </c>
      <c r="V2752" s="3">
        <f>IF(WEEKDAY(PlanMasine[[#This Row],[Datum SAS]]-1,2)=7,PlanMasine[[#This Row],[Datum SAS]]-3,PlanMasine[[#This Row],[Datum SAS]]-1)</f>
        <v>45842</v>
      </c>
      <c r="W2752">
        <f>WEEKNUM(PlanMasine[[#This Row],[Column2]],1)</f>
        <v>27</v>
      </c>
    </row>
    <row r="2753" spans="1:23" x14ac:dyDescent="0.25">
      <c r="A2753">
        <v>1019719</v>
      </c>
      <c r="B2753">
        <v>1</v>
      </c>
      <c r="C2753">
        <v>1019739</v>
      </c>
      <c r="D2753" t="s">
        <v>2374</v>
      </c>
      <c r="E2753">
        <v>36</v>
      </c>
      <c r="F2753">
        <v>6</v>
      </c>
      <c r="G2753">
        <v>0</v>
      </c>
      <c r="H2753">
        <v>0</v>
      </c>
      <c r="I2753" t="s">
        <v>5</v>
      </c>
      <c r="J2753" t="s">
        <v>570</v>
      </c>
      <c r="K2753" t="s">
        <v>1802</v>
      </c>
      <c r="L2753" s="3">
        <v>45848</v>
      </c>
      <c r="M27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53" s="3">
        <v>45845</v>
      </c>
      <c r="O2753" s="5">
        <f>IFERROR((PlanMasine[[#This Row],[Norma]]/PlanMasine[[#This Row],[Q]])*(PlanMasine[[#This Row],[Q]]/SUMIF(C:C,PlanMasine[[#This Row],[RN]],B:B)*PlanMasine[[#This Row],[KPLQ]]),0)</f>
        <v>6</v>
      </c>
      <c r="P2753">
        <v>215825</v>
      </c>
      <c r="Q2753">
        <f>COUNTIF(PROMJENA!A:A,PlanMasine[[#This Row],[KPL]]&amp;"-"&amp;PlanMasine[[#This Row],[RN]])</f>
        <v>0</v>
      </c>
      <c r="R2753">
        <f>IFERROR(INDEX(REDOSLIJED!A:A,MATCH(PlanMasine[[#This Row],[KPL]],REDOSLIJED!B:B,0)),MAX(REDOSLIJED!A:A)+1)</f>
        <v>45</v>
      </c>
      <c r="S2753" s="9">
        <f>SUM($M$2:M2753)</f>
        <v>11.939583333333418</v>
      </c>
      <c r="T2753" s="3">
        <f>PlanMasine[[#This Row],[Datum SAS]]-1</f>
        <v>45844</v>
      </c>
      <c r="U2753">
        <f>WEEKDAY(PlanMasine[[#This Row],[ZAVRŠETAK MAŠINSKE]],2)</f>
        <v>7</v>
      </c>
      <c r="V2753" s="3">
        <f>IF(WEEKDAY(PlanMasine[[#This Row],[Datum SAS]]-1,2)=7,PlanMasine[[#This Row],[Datum SAS]]-3,PlanMasine[[#This Row],[Datum SAS]]-1)</f>
        <v>45842</v>
      </c>
      <c r="W2753">
        <f>WEEKNUM(PlanMasine[[#This Row],[Column2]],1)</f>
        <v>27</v>
      </c>
    </row>
    <row r="2754" spans="1:23" x14ac:dyDescent="0.25">
      <c r="A2754">
        <v>1019719</v>
      </c>
      <c r="B2754">
        <v>1</v>
      </c>
      <c r="C2754">
        <v>1019734</v>
      </c>
      <c r="D2754" t="s">
        <v>1974</v>
      </c>
      <c r="E2754">
        <v>30</v>
      </c>
      <c r="F2754">
        <v>6</v>
      </c>
      <c r="G2754">
        <v>0</v>
      </c>
      <c r="H2754">
        <v>0</v>
      </c>
      <c r="I2754" t="s">
        <v>5</v>
      </c>
      <c r="J2754" t="s">
        <v>570</v>
      </c>
      <c r="K2754" t="s">
        <v>1802</v>
      </c>
      <c r="L2754" s="3">
        <v>45848</v>
      </c>
      <c r="M27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54" s="3">
        <v>45845</v>
      </c>
      <c r="O2754" s="5">
        <f>IFERROR((PlanMasine[[#This Row],[Norma]]/PlanMasine[[#This Row],[Q]])*(PlanMasine[[#This Row],[Q]]/SUMIF(C:C,PlanMasine[[#This Row],[RN]],B:B)*PlanMasine[[#This Row],[KPLQ]]),0)</f>
        <v>5</v>
      </c>
      <c r="P2754">
        <v>215820</v>
      </c>
      <c r="Q2754">
        <f>COUNTIF(PROMJENA!A:A,PlanMasine[[#This Row],[KPL]]&amp;"-"&amp;PlanMasine[[#This Row],[RN]])</f>
        <v>0</v>
      </c>
      <c r="R2754">
        <f>IFERROR(INDEX(REDOSLIJED!A:A,MATCH(PlanMasine[[#This Row],[KPL]],REDOSLIJED!B:B,0)),MAX(REDOSLIJED!A:A)+1)</f>
        <v>45</v>
      </c>
      <c r="S2754" s="9">
        <f>SUM($M$2:M2754)</f>
        <v>11.94305555555564</v>
      </c>
      <c r="T2754" s="3">
        <f>PlanMasine[[#This Row],[Datum SAS]]-1</f>
        <v>45844</v>
      </c>
      <c r="U2754">
        <f>WEEKDAY(PlanMasine[[#This Row],[ZAVRŠETAK MAŠINSKE]],2)</f>
        <v>7</v>
      </c>
      <c r="V2754" s="3">
        <f>IF(WEEKDAY(PlanMasine[[#This Row],[Datum SAS]]-1,2)=7,PlanMasine[[#This Row],[Datum SAS]]-3,PlanMasine[[#This Row],[Datum SAS]]-1)</f>
        <v>45842</v>
      </c>
      <c r="W2754">
        <f>WEEKNUM(PlanMasine[[#This Row],[Column2]],1)</f>
        <v>27</v>
      </c>
    </row>
    <row r="2755" spans="1:23" x14ac:dyDescent="0.25">
      <c r="A2755">
        <v>1019719</v>
      </c>
      <c r="B2755">
        <v>1</v>
      </c>
      <c r="C2755">
        <v>1019733</v>
      </c>
      <c r="D2755" t="s">
        <v>2182</v>
      </c>
      <c r="E2755">
        <v>18</v>
      </c>
      <c r="F2755">
        <v>6</v>
      </c>
      <c r="G2755">
        <v>0</v>
      </c>
      <c r="H2755">
        <v>0</v>
      </c>
      <c r="I2755" t="s">
        <v>5</v>
      </c>
      <c r="J2755" t="s">
        <v>570</v>
      </c>
      <c r="K2755" t="s">
        <v>1802</v>
      </c>
      <c r="L2755" s="3">
        <v>45848</v>
      </c>
      <c r="M27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55" s="3">
        <v>45845</v>
      </c>
      <c r="O2755" s="5">
        <f>IFERROR((PlanMasine[[#This Row],[Norma]]/PlanMasine[[#This Row],[Q]])*(PlanMasine[[#This Row],[Q]]/SUMIF(C:C,PlanMasine[[#This Row],[RN]],B:B)*PlanMasine[[#This Row],[KPLQ]]),0)</f>
        <v>3</v>
      </c>
      <c r="P2755">
        <v>215819</v>
      </c>
      <c r="Q2755">
        <f>COUNTIF(PROMJENA!A:A,PlanMasine[[#This Row],[KPL]]&amp;"-"&amp;PlanMasine[[#This Row],[RN]])</f>
        <v>0</v>
      </c>
      <c r="R2755">
        <f>IFERROR(INDEX(REDOSLIJED!A:A,MATCH(PlanMasine[[#This Row],[KPL]],REDOSLIJED!B:B,0)),MAX(REDOSLIJED!A:A)+1)</f>
        <v>45</v>
      </c>
      <c r="S2755" s="9">
        <f>SUM($M$2:M2755)</f>
        <v>11.945138888888973</v>
      </c>
      <c r="T2755" s="3">
        <f>PlanMasine[[#This Row],[Datum SAS]]-1</f>
        <v>45844</v>
      </c>
      <c r="U2755">
        <f>WEEKDAY(PlanMasine[[#This Row],[ZAVRŠETAK MAŠINSKE]],2)</f>
        <v>7</v>
      </c>
      <c r="V2755" s="3">
        <f>IF(WEEKDAY(PlanMasine[[#This Row],[Datum SAS]]-1,2)=7,PlanMasine[[#This Row],[Datum SAS]]-3,PlanMasine[[#This Row],[Datum SAS]]-1)</f>
        <v>45842</v>
      </c>
      <c r="W2755">
        <f>WEEKNUM(PlanMasine[[#This Row],[Column2]],1)</f>
        <v>27</v>
      </c>
    </row>
    <row r="2756" spans="1:23" x14ac:dyDescent="0.25">
      <c r="A2756">
        <v>1019720</v>
      </c>
      <c r="B2756">
        <v>1</v>
      </c>
      <c r="C2756">
        <v>1019742</v>
      </c>
      <c r="D2756" t="s">
        <v>2372</v>
      </c>
      <c r="E2756">
        <v>36</v>
      </c>
      <c r="F2756">
        <v>6</v>
      </c>
      <c r="G2756">
        <v>0</v>
      </c>
      <c r="H2756">
        <v>0</v>
      </c>
      <c r="I2756" t="s">
        <v>5</v>
      </c>
      <c r="J2756" t="s">
        <v>570</v>
      </c>
      <c r="K2756" t="s">
        <v>1802</v>
      </c>
      <c r="L2756" s="3">
        <v>45848</v>
      </c>
      <c r="M27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56" s="3">
        <v>45845</v>
      </c>
      <c r="O2756" s="5">
        <f>IFERROR((PlanMasine[[#This Row],[Norma]]/PlanMasine[[#This Row],[Q]])*(PlanMasine[[#This Row],[Q]]/SUMIF(C:C,PlanMasine[[#This Row],[RN]],B:B)*PlanMasine[[#This Row],[KPLQ]]),0)</f>
        <v>6</v>
      </c>
      <c r="P2756">
        <v>215828</v>
      </c>
      <c r="Q2756">
        <f>COUNTIF(PROMJENA!A:A,PlanMasine[[#This Row],[KPL]]&amp;"-"&amp;PlanMasine[[#This Row],[RN]])</f>
        <v>0</v>
      </c>
      <c r="R2756">
        <f>IFERROR(INDEX(REDOSLIJED!A:A,MATCH(PlanMasine[[#This Row],[KPL]],REDOSLIJED!B:B,0)),MAX(REDOSLIJED!A:A)+1)</f>
        <v>45</v>
      </c>
      <c r="S2756" s="9">
        <f>SUM($M$2:M2756)</f>
        <v>11.94930555555564</v>
      </c>
      <c r="T2756" s="3">
        <f>PlanMasine[[#This Row],[Datum SAS]]-1</f>
        <v>45844</v>
      </c>
      <c r="U2756">
        <f>WEEKDAY(PlanMasine[[#This Row],[ZAVRŠETAK MAŠINSKE]],2)</f>
        <v>7</v>
      </c>
      <c r="V2756" s="3">
        <f>IF(WEEKDAY(PlanMasine[[#This Row],[Datum SAS]]-1,2)=7,PlanMasine[[#This Row],[Datum SAS]]-3,PlanMasine[[#This Row],[Datum SAS]]-1)</f>
        <v>45842</v>
      </c>
      <c r="W2756">
        <f>WEEKNUM(PlanMasine[[#This Row],[Column2]],1)</f>
        <v>27</v>
      </c>
    </row>
    <row r="2757" spans="1:23" x14ac:dyDescent="0.25">
      <c r="A2757">
        <v>1019720</v>
      </c>
      <c r="B2757">
        <v>1</v>
      </c>
      <c r="C2757">
        <v>1019739</v>
      </c>
      <c r="D2757" t="s">
        <v>2374</v>
      </c>
      <c r="E2757">
        <v>36</v>
      </c>
      <c r="F2757">
        <v>6</v>
      </c>
      <c r="G2757">
        <v>0</v>
      </c>
      <c r="H2757">
        <v>0</v>
      </c>
      <c r="I2757" t="s">
        <v>5</v>
      </c>
      <c r="J2757" t="s">
        <v>570</v>
      </c>
      <c r="K2757" t="s">
        <v>1802</v>
      </c>
      <c r="L2757" s="3">
        <v>45848</v>
      </c>
      <c r="M27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57" s="3">
        <v>45845</v>
      </c>
      <c r="O2757" s="5">
        <f>IFERROR((PlanMasine[[#This Row],[Norma]]/PlanMasine[[#This Row],[Q]])*(PlanMasine[[#This Row],[Q]]/SUMIF(C:C,PlanMasine[[#This Row],[RN]],B:B)*PlanMasine[[#This Row],[KPLQ]]),0)</f>
        <v>6</v>
      </c>
      <c r="P2757">
        <v>215825</v>
      </c>
      <c r="Q2757">
        <f>COUNTIF(PROMJENA!A:A,PlanMasine[[#This Row],[KPL]]&amp;"-"&amp;PlanMasine[[#This Row],[RN]])</f>
        <v>0</v>
      </c>
      <c r="R2757">
        <f>IFERROR(INDEX(REDOSLIJED!A:A,MATCH(PlanMasine[[#This Row],[KPL]],REDOSLIJED!B:B,0)),MAX(REDOSLIJED!A:A)+1)</f>
        <v>45</v>
      </c>
      <c r="S2757" s="9">
        <f>SUM($M$2:M2757)</f>
        <v>11.953472222222306</v>
      </c>
      <c r="T2757" s="3">
        <f>PlanMasine[[#This Row],[Datum SAS]]-1</f>
        <v>45844</v>
      </c>
      <c r="U2757">
        <f>WEEKDAY(PlanMasine[[#This Row],[ZAVRŠETAK MAŠINSKE]],2)</f>
        <v>7</v>
      </c>
      <c r="V2757" s="3">
        <f>IF(WEEKDAY(PlanMasine[[#This Row],[Datum SAS]]-1,2)=7,PlanMasine[[#This Row],[Datum SAS]]-3,PlanMasine[[#This Row],[Datum SAS]]-1)</f>
        <v>45842</v>
      </c>
      <c r="W2757">
        <f>WEEKNUM(PlanMasine[[#This Row],[Column2]],1)</f>
        <v>27</v>
      </c>
    </row>
    <row r="2758" spans="1:23" x14ac:dyDescent="0.25">
      <c r="A2758">
        <v>1019720</v>
      </c>
      <c r="B2758">
        <v>1</v>
      </c>
      <c r="C2758">
        <v>1019734</v>
      </c>
      <c r="D2758" t="s">
        <v>1974</v>
      </c>
      <c r="E2758">
        <v>30</v>
      </c>
      <c r="F2758">
        <v>6</v>
      </c>
      <c r="G2758">
        <v>0</v>
      </c>
      <c r="H2758">
        <v>0</v>
      </c>
      <c r="I2758" t="s">
        <v>5</v>
      </c>
      <c r="J2758" t="s">
        <v>570</v>
      </c>
      <c r="K2758" t="s">
        <v>1802</v>
      </c>
      <c r="L2758" s="3">
        <v>45848</v>
      </c>
      <c r="M27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58" s="3">
        <v>45845</v>
      </c>
      <c r="O2758" s="5">
        <f>IFERROR((PlanMasine[[#This Row],[Norma]]/PlanMasine[[#This Row],[Q]])*(PlanMasine[[#This Row],[Q]]/SUMIF(C:C,PlanMasine[[#This Row],[RN]],B:B)*PlanMasine[[#This Row],[KPLQ]]),0)</f>
        <v>5</v>
      </c>
      <c r="P2758">
        <v>215820</v>
      </c>
      <c r="Q2758">
        <f>COUNTIF(PROMJENA!A:A,PlanMasine[[#This Row],[KPL]]&amp;"-"&amp;PlanMasine[[#This Row],[RN]])</f>
        <v>0</v>
      </c>
      <c r="R2758">
        <f>IFERROR(INDEX(REDOSLIJED!A:A,MATCH(PlanMasine[[#This Row],[KPL]],REDOSLIJED!B:B,0)),MAX(REDOSLIJED!A:A)+1)</f>
        <v>45</v>
      </c>
      <c r="S2758" s="9">
        <f>SUM($M$2:M2758)</f>
        <v>11.956944444444527</v>
      </c>
      <c r="T2758" s="3">
        <f>PlanMasine[[#This Row],[Datum SAS]]-1</f>
        <v>45844</v>
      </c>
      <c r="U2758">
        <f>WEEKDAY(PlanMasine[[#This Row],[ZAVRŠETAK MAŠINSKE]],2)</f>
        <v>7</v>
      </c>
      <c r="V2758" s="3">
        <f>IF(WEEKDAY(PlanMasine[[#This Row],[Datum SAS]]-1,2)=7,PlanMasine[[#This Row],[Datum SAS]]-3,PlanMasine[[#This Row],[Datum SAS]]-1)</f>
        <v>45842</v>
      </c>
      <c r="W2758">
        <f>WEEKNUM(PlanMasine[[#This Row],[Column2]],1)</f>
        <v>27</v>
      </c>
    </row>
    <row r="2759" spans="1:23" x14ac:dyDescent="0.25">
      <c r="A2759">
        <v>1019720</v>
      </c>
      <c r="B2759">
        <v>1</v>
      </c>
      <c r="C2759">
        <v>1019733</v>
      </c>
      <c r="D2759" t="s">
        <v>2182</v>
      </c>
      <c r="E2759">
        <v>18</v>
      </c>
      <c r="F2759">
        <v>6</v>
      </c>
      <c r="G2759">
        <v>0</v>
      </c>
      <c r="H2759">
        <v>0</v>
      </c>
      <c r="I2759" t="s">
        <v>5</v>
      </c>
      <c r="J2759" t="s">
        <v>570</v>
      </c>
      <c r="K2759" t="s">
        <v>1802</v>
      </c>
      <c r="L2759" s="3">
        <v>45848</v>
      </c>
      <c r="M27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59" s="3">
        <v>45845</v>
      </c>
      <c r="O2759" s="5">
        <f>IFERROR((PlanMasine[[#This Row],[Norma]]/PlanMasine[[#This Row],[Q]])*(PlanMasine[[#This Row],[Q]]/SUMIF(C:C,PlanMasine[[#This Row],[RN]],B:B)*PlanMasine[[#This Row],[KPLQ]]),0)</f>
        <v>3</v>
      </c>
      <c r="P2759">
        <v>215819</v>
      </c>
      <c r="Q2759">
        <f>COUNTIF(PROMJENA!A:A,PlanMasine[[#This Row],[KPL]]&amp;"-"&amp;PlanMasine[[#This Row],[RN]])</f>
        <v>0</v>
      </c>
      <c r="R2759">
        <f>IFERROR(INDEX(REDOSLIJED!A:A,MATCH(PlanMasine[[#This Row],[KPL]],REDOSLIJED!B:B,0)),MAX(REDOSLIJED!A:A)+1)</f>
        <v>45</v>
      </c>
      <c r="S2759" s="9">
        <f>SUM($M$2:M2759)</f>
        <v>11.959027777777861</v>
      </c>
      <c r="T2759" s="3">
        <f>PlanMasine[[#This Row],[Datum SAS]]-1</f>
        <v>45844</v>
      </c>
      <c r="U2759">
        <f>WEEKDAY(PlanMasine[[#This Row],[ZAVRŠETAK MAŠINSKE]],2)</f>
        <v>7</v>
      </c>
      <c r="V2759" s="3">
        <f>IF(WEEKDAY(PlanMasine[[#This Row],[Datum SAS]]-1,2)=7,PlanMasine[[#This Row],[Datum SAS]]-3,PlanMasine[[#This Row],[Datum SAS]]-1)</f>
        <v>45842</v>
      </c>
      <c r="W2759">
        <f>WEEKNUM(PlanMasine[[#This Row],[Column2]],1)</f>
        <v>27</v>
      </c>
    </row>
    <row r="2760" spans="1:23" x14ac:dyDescent="0.25">
      <c r="A2760">
        <v>1019720</v>
      </c>
      <c r="B2760">
        <v>1</v>
      </c>
      <c r="C2760">
        <v>1019731</v>
      </c>
      <c r="D2760" t="s">
        <v>1972</v>
      </c>
      <c r="E2760">
        <v>12</v>
      </c>
      <c r="F2760">
        <v>6</v>
      </c>
      <c r="G2760">
        <v>0</v>
      </c>
      <c r="H2760">
        <v>0</v>
      </c>
      <c r="I2760" t="s">
        <v>5</v>
      </c>
      <c r="J2760" t="s">
        <v>570</v>
      </c>
      <c r="K2760" t="s">
        <v>1802</v>
      </c>
      <c r="L2760" s="3">
        <v>45848</v>
      </c>
      <c r="M27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60" s="3">
        <v>45845</v>
      </c>
      <c r="O2760" s="5">
        <f>IFERROR((PlanMasine[[#This Row],[Norma]]/PlanMasine[[#This Row],[Q]])*(PlanMasine[[#This Row],[Q]]/SUMIF(C:C,PlanMasine[[#This Row],[RN]],B:B)*PlanMasine[[#This Row],[KPLQ]]),0)</f>
        <v>2</v>
      </c>
      <c r="P2760">
        <v>215817</v>
      </c>
      <c r="Q2760">
        <f>COUNTIF(PROMJENA!A:A,PlanMasine[[#This Row],[KPL]]&amp;"-"&amp;PlanMasine[[#This Row],[RN]])</f>
        <v>0</v>
      </c>
      <c r="R2760">
        <f>IFERROR(INDEX(REDOSLIJED!A:A,MATCH(PlanMasine[[#This Row],[KPL]],REDOSLIJED!B:B,0)),MAX(REDOSLIJED!A:A)+1)</f>
        <v>45</v>
      </c>
      <c r="S2760" s="9">
        <f>SUM($M$2:M2760)</f>
        <v>11.960416666666749</v>
      </c>
      <c r="T2760" s="3">
        <f>PlanMasine[[#This Row],[Datum SAS]]-1</f>
        <v>45844</v>
      </c>
      <c r="U2760">
        <f>WEEKDAY(PlanMasine[[#This Row],[ZAVRŠETAK MAŠINSKE]],2)</f>
        <v>7</v>
      </c>
      <c r="V2760" s="3">
        <f>IF(WEEKDAY(PlanMasine[[#This Row],[Datum SAS]]-1,2)=7,PlanMasine[[#This Row],[Datum SAS]]-3,PlanMasine[[#This Row],[Datum SAS]]-1)</f>
        <v>45842</v>
      </c>
      <c r="W2760">
        <f>WEEKNUM(PlanMasine[[#This Row],[Column2]],1)</f>
        <v>27</v>
      </c>
    </row>
    <row r="2761" spans="1:23" x14ac:dyDescent="0.25">
      <c r="A2761">
        <v>1019720</v>
      </c>
      <c r="B2761">
        <v>1</v>
      </c>
      <c r="C2761">
        <v>1019761</v>
      </c>
      <c r="D2761" t="s">
        <v>1970</v>
      </c>
      <c r="E2761">
        <v>9</v>
      </c>
      <c r="F2761">
        <v>6</v>
      </c>
      <c r="G2761">
        <v>0</v>
      </c>
      <c r="H2761">
        <v>0</v>
      </c>
      <c r="I2761" t="s">
        <v>5</v>
      </c>
      <c r="J2761" t="s">
        <v>570</v>
      </c>
      <c r="K2761" t="s">
        <v>1802</v>
      </c>
      <c r="L2761" s="3">
        <v>45848</v>
      </c>
      <c r="M27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61" s="3">
        <v>45845</v>
      </c>
      <c r="O2761" s="5">
        <f>IFERROR((PlanMasine[[#This Row],[Norma]]/PlanMasine[[#This Row],[Q]])*(PlanMasine[[#This Row],[Q]]/SUMIF(C:C,PlanMasine[[#This Row],[RN]],B:B)*PlanMasine[[#This Row],[KPLQ]]),0)</f>
        <v>1.5</v>
      </c>
      <c r="P2761">
        <v>215847</v>
      </c>
      <c r="Q2761">
        <f>COUNTIF(PROMJENA!A:A,PlanMasine[[#This Row],[KPL]]&amp;"-"&amp;PlanMasine[[#This Row],[RN]])</f>
        <v>0</v>
      </c>
      <c r="R2761">
        <f>IFERROR(INDEX(REDOSLIJED!A:A,MATCH(PlanMasine[[#This Row],[KPL]],REDOSLIJED!B:B,0)),MAX(REDOSLIJED!A:A)+1)</f>
        <v>45</v>
      </c>
      <c r="S2761" s="9">
        <f>SUM($M$2:M2761)</f>
        <v>11.961458333333416</v>
      </c>
      <c r="T2761" s="3">
        <f>PlanMasine[[#This Row],[Datum SAS]]-1</f>
        <v>45844</v>
      </c>
      <c r="U2761">
        <f>WEEKDAY(PlanMasine[[#This Row],[ZAVRŠETAK MAŠINSKE]],2)</f>
        <v>7</v>
      </c>
      <c r="V2761" s="3">
        <f>IF(WEEKDAY(PlanMasine[[#This Row],[Datum SAS]]-1,2)=7,PlanMasine[[#This Row],[Datum SAS]]-3,PlanMasine[[#This Row],[Datum SAS]]-1)</f>
        <v>45842</v>
      </c>
      <c r="W2761">
        <f>WEEKNUM(PlanMasine[[#This Row],[Column2]],1)</f>
        <v>27</v>
      </c>
    </row>
    <row r="2762" spans="1:23" x14ac:dyDescent="0.25">
      <c r="A2762">
        <v>1019720</v>
      </c>
      <c r="B2762">
        <v>1</v>
      </c>
      <c r="C2762">
        <v>1019730</v>
      </c>
      <c r="D2762" t="s">
        <v>1973</v>
      </c>
      <c r="E2762">
        <v>24</v>
      </c>
      <c r="F2762">
        <v>12</v>
      </c>
      <c r="G2762">
        <v>0</v>
      </c>
      <c r="H2762">
        <v>0</v>
      </c>
      <c r="I2762" t="s">
        <v>5</v>
      </c>
      <c r="J2762" t="s">
        <v>570</v>
      </c>
      <c r="K2762" t="s">
        <v>1802</v>
      </c>
      <c r="L2762" s="3">
        <v>45848</v>
      </c>
      <c r="M27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762" s="3">
        <v>45845</v>
      </c>
      <c r="O2762" s="5">
        <f>IFERROR((PlanMasine[[#This Row],[Norma]]/PlanMasine[[#This Row],[Q]])*(PlanMasine[[#This Row],[Q]]/SUMIF(C:C,PlanMasine[[#This Row],[RN]],B:B)*PlanMasine[[#This Row],[KPLQ]]),0)</f>
        <v>4</v>
      </c>
      <c r="P2762">
        <v>215816</v>
      </c>
      <c r="Q2762">
        <f>COUNTIF(PROMJENA!A:A,PlanMasine[[#This Row],[KPL]]&amp;"-"&amp;PlanMasine[[#This Row],[RN]])</f>
        <v>0</v>
      </c>
      <c r="R2762">
        <f>IFERROR(INDEX(REDOSLIJED!A:A,MATCH(PlanMasine[[#This Row],[KPL]],REDOSLIJED!B:B,0)),MAX(REDOSLIJED!A:A)+1)</f>
        <v>45</v>
      </c>
      <c r="S2762" s="9">
        <f>SUM($M$2:M2762)</f>
        <v>11.964236111111195</v>
      </c>
      <c r="T2762" s="3">
        <f>PlanMasine[[#This Row],[Datum SAS]]-1</f>
        <v>45844</v>
      </c>
      <c r="U2762">
        <f>WEEKDAY(PlanMasine[[#This Row],[ZAVRŠETAK MAŠINSKE]],2)</f>
        <v>7</v>
      </c>
      <c r="V2762" s="3">
        <f>IF(WEEKDAY(PlanMasine[[#This Row],[Datum SAS]]-1,2)=7,PlanMasine[[#This Row],[Datum SAS]]-3,PlanMasine[[#This Row],[Datum SAS]]-1)</f>
        <v>45842</v>
      </c>
      <c r="W2762">
        <f>WEEKNUM(PlanMasine[[#This Row],[Column2]],1)</f>
        <v>27</v>
      </c>
    </row>
    <row r="2763" spans="1:23" x14ac:dyDescent="0.25">
      <c r="A2763">
        <v>1019720</v>
      </c>
      <c r="B2763">
        <v>1</v>
      </c>
      <c r="C2763">
        <v>1019762</v>
      </c>
      <c r="D2763" t="s">
        <v>1968</v>
      </c>
      <c r="E2763">
        <v>9</v>
      </c>
      <c r="F2763">
        <v>6</v>
      </c>
      <c r="G2763">
        <v>0</v>
      </c>
      <c r="H2763">
        <v>0</v>
      </c>
      <c r="I2763" t="s">
        <v>5</v>
      </c>
      <c r="J2763" t="s">
        <v>570</v>
      </c>
      <c r="K2763" t="s">
        <v>1802</v>
      </c>
      <c r="L2763" s="3">
        <v>45848</v>
      </c>
      <c r="M27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63" s="3">
        <v>45845</v>
      </c>
      <c r="O2763" s="5">
        <f>IFERROR((PlanMasine[[#This Row],[Norma]]/PlanMasine[[#This Row],[Q]])*(PlanMasine[[#This Row],[Q]]/SUMIF(C:C,PlanMasine[[#This Row],[RN]],B:B)*PlanMasine[[#This Row],[KPLQ]]),0)</f>
        <v>1.5</v>
      </c>
      <c r="P2763">
        <v>215848</v>
      </c>
      <c r="Q2763">
        <f>COUNTIF(PROMJENA!A:A,PlanMasine[[#This Row],[KPL]]&amp;"-"&amp;PlanMasine[[#This Row],[RN]])</f>
        <v>0</v>
      </c>
      <c r="R2763">
        <f>IFERROR(INDEX(REDOSLIJED!A:A,MATCH(PlanMasine[[#This Row],[KPL]],REDOSLIJED!B:B,0)),MAX(REDOSLIJED!A:A)+1)</f>
        <v>45</v>
      </c>
      <c r="S2763" s="9">
        <f>SUM($M$2:M2763)</f>
        <v>11.965277777777862</v>
      </c>
      <c r="T2763" s="3">
        <f>PlanMasine[[#This Row],[Datum SAS]]-1</f>
        <v>45844</v>
      </c>
      <c r="U2763">
        <f>WEEKDAY(PlanMasine[[#This Row],[ZAVRŠETAK MAŠINSKE]],2)</f>
        <v>7</v>
      </c>
      <c r="V2763" s="3">
        <f>IF(WEEKDAY(PlanMasine[[#This Row],[Datum SAS]]-1,2)=7,PlanMasine[[#This Row],[Datum SAS]]-3,PlanMasine[[#This Row],[Datum SAS]]-1)</f>
        <v>45842</v>
      </c>
      <c r="W2763">
        <f>WEEKNUM(PlanMasine[[#This Row],[Column2]],1)</f>
        <v>27</v>
      </c>
    </row>
    <row r="2764" spans="1:23" x14ac:dyDescent="0.25">
      <c r="A2764">
        <v>1019720</v>
      </c>
      <c r="B2764">
        <v>1</v>
      </c>
      <c r="C2764">
        <v>1019725</v>
      </c>
      <c r="D2764" t="s">
        <v>2186</v>
      </c>
      <c r="E2764">
        <v>12</v>
      </c>
      <c r="F2764">
        <v>6</v>
      </c>
      <c r="G2764">
        <v>0</v>
      </c>
      <c r="H2764">
        <v>0</v>
      </c>
      <c r="I2764" t="s">
        <v>5</v>
      </c>
      <c r="J2764" t="s">
        <v>570</v>
      </c>
      <c r="K2764" t="s">
        <v>1802</v>
      </c>
      <c r="L2764" s="3">
        <v>45848</v>
      </c>
      <c r="M27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64" s="3">
        <v>45845</v>
      </c>
      <c r="O2764" s="5">
        <f>IFERROR((PlanMasine[[#This Row],[Norma]]/PlanMasine[[#This Row],[Q]])*(PlanMasine[[#This Row],[Q]]/SUMIF(C:C,PlanMasine[[#This Row],[RN]],B:B)*PlanMasine[[#This Row],[KPLQ]]),0)</f>
        <v>2</v>
      </c>
      <c r="P2764">
        <v>215811</v>
      </c>
      <c r="Q2764">
        <f>COUNTIF(PROMJENA!A:A,PlanMasine[[#This Row],[KPL]]&amp;"-"&amp;PlanMasine[[#This Row],[RN]])</f>
        <v>0</v>
      </c>
      <c r="R2764">
        <f>IFERROR(INDEX(REDOSLIJED!A:A,MATCH(PlanMasine[[#This Row],[KPL]],REDOSLIJED!B:B,0)),MAX(REDOSLIJED!A:A)+1)</f>
        <v>45</v>
      </c>
      <c r="S2764" s="9">
        <f>SUM($M$2:M2764)</f>
        <v>11.96666666666675</v>
      </c>
      <c r="T2764" s="3">
        <f>PlanMasine[[#This Row],[Datum SAS]]-1</f>
        <v>45844</v>
      </c>
      <c r="U2764">
        <f>WEEKDAY(PlanMasine[[#This Row],[ZAVRŠETAK MAŠINSKE]],2)</f>
        <v>7</v>
      </c>
      <c r="V2764" s="3">
        <f>IF(WEEKDAY(PlanMasine[[#This Row],[Datum SAS]]-1,2)=7,PlanMasine[[#This Row],[Datum SAS]]-3,PlanMasine[[#This Row],[Datum SAS]]-1)</f>
        <v>45842</v>
      </c>
      <c r="W2764">
        <f>WEEKNUM(PlanMasine[[#This Row],[Column2]],1)</f>
        <v>27</v>
      </c>
    </row>
    <row r="2765" spans="1:23" x14ac:dyDescent="0.25">
      <c r="A2765">
        <v>1019720</v>
      </c>
      <c r="B2765">
        <v>1</v>
      </c>
      <c r="C2765">
        <v>1019726</v>
      </c>
      <c r="D2765" t="s">
        <v>1975</v>
      </c>
      <c r="E2765">
        <v>9</v>
      </c>
      <c r="F2765">
        <v>6</v>
      </c>
      <c r="G2765">
        <v>0</v>
      </c>
      <c r="H2765">
        <v>0</v>
      </c>
      <c r="I2765" t="s">
        <v>5</v>
      </c>
      <c r="J2765" t="s">
        <v>570</v>
      </c>
      <c r="K2765" t="s">
        <v>1802</v>
      </c>
      <c r="L2765" s="3">
        <v>45848</v>
      </c>
      <c r="M27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2765" s="3">
        <v>45845</v>
      </c>
      <c r="O2765" s="5">
        <f>IFERROR((PlanMasine[[#This Row],[Norma]]/PlanMasine[[#This Row],[Q]])*(PlanMasine[[#This Row],[Q]]/SUMIF(C:C,PlanMasine[[#This Row],[RN]],B:B)*PlanMasine[[#This Row],[KPLQ]]),0)</f>
        <v>1.5</v>
      </c>
      <c r="P2765">
        <v>215812</v>
      </c>
      <c r="Q2765">
        <f>COUNTIF(PROMJENA!A:A,PlanMasine[[#This Row],[KPL]]&amp;"-"&amp;PlanMasine[[#This Row],[RN]])</f>
        <v>0</v>
      </c>
      <c r="R2765">
        <f>IFERROR(INDEX(REDOSLIJED!A:A,MATCH(PlanMasine[[#This Row],[KPL]],REDOSLIJED!B:B,0)),MAX(REDOSLIJED!A:A)+1)</f>
        <v>45</v>
      </c>
      <c r="S2765" s="9">
        <f>SUM($M$2:M2765)</f>
        <v>11.967708333333418</v>
      </c>
      <c r="T2765" s="3">
        <f>PlanMasine[[#This Row],[Datum SAS]]-1</f>
        <v>45844</v>
      </c>
      <c r="U2765">
        <f>WEEKDAY(PlanMasine[[#This Row],[ZAVRŠETAK MAŠINSKE]],2)</f>
        <v>7</v>
      </c>
      <c r="V2765" s="3">
        <f>IF(WEEKDAY(PlanMasine[[#This Row],[Datum SAS]]-1,2)=7,PlanMasine[[#This Row],[Datum SAS]]-3,PlanMasine[[#This Row],[Datum SAS]]-1)</f>
        <v>45842</v>
      </c>
      <c r="W2765">
        <f>WEEKNUM(PlanMasine[[#This Row],[Column2]],1)</f>
        <v>27</v>
      </c>
    </row>
    <row r="2766" spans="1:23" x14ac:dyDescent="0.25">
      <c r="A2766">
        <v>1019720</v>
      </c>
      <c r="B2766">
        <v>1</v>
      </c>
      <c r="C2766">
        <v>1019759</v>
      </c>
      <c r="D2766" t="s">
        <v>2183</v>
      </c>
      <c r="E2766">
        <v>18</v>
      </c>
      <c r="F2766">
        <v>6</v>
      </c>
      <c r="G2766">
        <v>0</v>
      </c>
      <c r="H2766">
        <v>0</v>
      </c>
      <c r="I2766" t="s">
        <v>5</v>
      </c>
      <c r="J2766" t="s">
        <v>570</v>
      </c>
      <c r="K2766" t="s">
        <v>1802</v>
      </c>
      <c r="L2766" s="3">
        <v>45848</v>
      </c>
      <c r="M27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66" s="3">
        <v>45845</v>
      </c>
      <c r="O2766" s="5">
        <f>IFERROR((PlanMasine[[#This Row],[Norma]]/PlanMasine[[#This Row],[Q]])*(PlanMasine[[#This Row],[Q]]/SUMIF(C:C,PlanMasine[[#This Row],[RN]],B:B)*PlanMasine[[#This Row],[KPLQ]]),0)</f>
        <v>3</v>
      </c>
      <c r="P2766">
        <v>215845</v>
      </c>
      <c r="Q2766">
        <f>COUNTIF(PROMJENA!A:A,PlanMasine[[#This Row],[KPL]]&amp;"-"&amp;PlanMasine[[#This Row],[RN]])</f>
        <v>0</v>
      </c>
      <c r="R2766">
        <f>IFERROR(INDEX(REDOSLIJED!A:A,MATCH(PlanMasine[[#This Row],[KPL]],REDOSLIJED!B:B,0)),MAX(REDOSLIJED!A:A)+1)</f>
        <v>45</v>
      </c>
      <c r="S2766" s="9">
        <f>SUM($M$2:M2766)</f>
        <v>11.969791666666751</v>
      </c>
      <c r="T2766" s="3">
        <f>PlanMasine[[#This Row],[Datum SAS]]-1</f>
        <v>45844</v>
      </c>
      <c r="U2766">
        <f>WEEKDAY(PlanMasine[[#This Row],[ZAVRŠETAK MAŠINSKE]],2)</f>
        <v>7</v>
      </c>
      <c r="V2766" s="3">
        <f>IF(WEEKDAY(PlanMasine[[#This Row],[Datum SAS]]-1,2)=7,PlanMasine[[#This Row],[Datum SAS]]-3,PlanMasine[[#This Row],[Datum SAS]]-1)</f>
        <v>45842</v>
      </c>
      <c r="W2766">
        <f>WEEKNUM(PlanMasine[[#This Row],[Column2]],1)</f>
        <v>27</v>
      </c>
    </row>
    <row r="2767" spans="1:23" x14ac:dyDescent="0.25">
      <c r="A2767">
        <v>1019720</v>
      </c>
      <c r="B2767">
        <v>1</v>
      </c>
      <c r="C2767">
        <v>1019743</v>
      </c>
      <c r="D2767" t="s">
        <v>2375</v>
      </c>
      <c r="E2767">
        <v>36</v>
      </c>
      <c r="F2767">
        <v>6</v>
      </c>
      <c r="G2767">
        <v>0</v>
      </c>
      <c r="H2767">
        <v>0</v>
      </c>
      <c r="I2767" t="s">
        <v>5</v>
      </c>
      <c r="J2767" t="s">
        <v>570</v>
      </c>
      <c r="K2767" t="s">
        <v>1802</v>
      </c>
      <c r="L2767" s="3">
        <v>45848</v>
      </c>
      <c r="M27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67" s="3">
        <v>45845</v>
      </c>
      <c r="O2767" s="5">
        <f>IFERROR((PlanMasine[[#This Row],[Norma]]/PlanMasine[[#This Row],[Q]])*(PlanMasine[[#This Row],[Q]]/SUMIF(C:C,PlanMasine[[#This Row],[RN]],B:B)*PlanMasine[[#This Row],[KPLQ]]),0)</f>
        <v>6</v>
      </c>
      <c r="P2767">
        <v>215829</v>
      </c>
      <c r="Q2767">
        <f>COUNTIF(PROMJENA!A:A,PlanMasine[[#This Row],[KPL]]&amp;"-"&amp;PlanMasine[[#This Row],[RN]])</f>
        <v>0</v>
      </c>
      <c r="R2767">
        <f>IFERROR(INDEX(REDOSLIJED!A:A,MATCH(PlanMasine[[#This Row],[KPL]],REDOSLIJED!B:B,0)),MAX(REDOSLIJED!A:A)+1)</f>
        <v>45</v>
      </c>
      <c r="S2767" s="9">
        <f>SUM($M$2:M2767)</f>
        <v>11.973958333333417</v>
      </c>
      <c r="T2767" s="3">
        <f>PlanMasine[[#This Row],[Datum SAS]]-1</f>
        <v>45844</v>
      </c>
      <c r="U2767">
        <f>WEEKDAY(PlanMasine[[#This Row],[ZAVRŠETAK MAŠINSKE]],2)</f>
        <v>7</v>
      </c>
      <c r="V2767" s="3">
        <f>IF(WEEKDAY(PlanMasine[[#This Row],[Datum SAS]]-1,2)=7,PlanMasine[[#This Row],[Datum SAS]]-3,PlanMasine[[#This Row],[Datum SAS]]-1)</f>
        <v>45842</v>
      </c>
      <c r="W2767">
        <f>WEEKNUM(PlanMasine[[#This Row],[Column2]],1)</f>
        <v>27</v>
      </c>
    </row>
    <row r="2768" spans="1:23" x14ac:dyDescent="0.25">
      <c r="A2768">
        <v>1019720</v>
      </c>
      <c r="B2768">
        <v>1</v>
      </c>
      <c r="C2768">
        <v>1019741</v>
      </c>
      <c r="D2768" t="s">
        <v>2373</v>
      </c>
      <c r="E2768">
        <v>36</v>
      </c>
      <c r="F2768">
        <v>6</v>
      </c>
      <c r="G2768">
        <v>0</v>
      </c>
      <c r="H2768">
        <v>0</v>
      </c>
      <c r="I2768" t="s">
        <v>5</v>
      </c>
      <c r="J2768" t="s">
        <v>570</v>
      </c>
      <c r="K2768" t="s">
        <v>1802</v>
      </c>
      <c r="L2768" s="3">
        <v>45848</v>
      </c>
      <c r="M27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68" s="3">
        <v>45845</v>
      </c>
      <c r="O2768" s="5">
        <f>IFERROR((PlanMasine[[#This Row],[Norma]]/PlanMasine[[#This Row],[Q]])*(PlanMasine[[#This Row],[Q]]/SUMIF(C:C,PlanMasine[[#This Row],[RN]],B:B)*PlanMasine[[#This Row],[KPLQ]]),0)</f>
        <v>6</v>
      </c>
      <c r="P2768">
        <v>215827</v>
      </c>
      <c r="Q2768">
        <f>COUNTIF(PROMJENA!A:A,PlanMasine[[#This Row],[KPL]]&amp;"-"&amp;PlanMasine[[#This Row],[RN]])</f>
        <v>0</v>
      </c>
      <c r="R2768">
        <f>IFERROR(INDEX(REDOSLIJED!A:A,MATCH(PlanMasine[[#This Row],[KPL]],REDOSLIJED!B:B,0)),MAX(REDOSLIJED!A:A)+1)</f>
        <v>45</v>
      </c>
      <c r="S2768" s="9">
        <f>SUM($M$2:M2768)</f>
        <v>11.978125000000084</v>
      </c>
      <c r="T2768" s="3">
        <f>PlanMasine[[#This Row],[Datum SAS]]-1</f>
        <v>45844</v>
      </c>
      <c r="U2768">
        <f>WEEKDAY(PlanMasine[[#This Row],[ZAVRŠETAK MAŠINSKE]],2)</f>
        <v>7</v>
      </c>
      <c r="V2768" s="3">
        <f>IF(WEEKDAY(PlanMasine[[#This Row],[Datum SAS]]-1,2)=7,PlanMasine[[#This Row],[Datum SAS]]-3,PlanMasine[[#This Row],[Datum SAS]]-1)</f>
        <v>45842</v>
      </c>
      <c r="W2768">
        <f>WEEKNUM(PlanMasine[[#This Row],[Column2]],1)</f>
        <v>27</v>
      </c>
    </row>
    <row r="2769" spans="1:23" x14ac:dyDescent="0.25">
      <c r="A2769">
        <v>1019720</v>
      </c>
      <c r="B2769">
        <v>1</v>
      </c>
      <c r="C2769">
        <v>1019744</v>
      </c>
      <c r="D2769" t="s">
        <v>1971</v>
      </c>
      <c r="E2769">
        <v>15</v>
      </c>
      <c r="F2769">
        <v>6</v>
      </c>
      <c r="G2769">
        <v>0</v>
      </c>
      <c r="H2769">
        <v>0</v>
      </c>
      <c r="I2769" t="s">
        <v>5</v>
      </c>
      <c r="J2769" t="s">
        <v>570</v>
      </c>
      <c r="K2769" t="s">
        <v>1802</v>
      </c>
      <c r="L2769" s="3">
        <v>45848</v>
      </c>
      <c r="M27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2769" s="3">
        <v>45845</v>
      </c>
      <c r="O2769" s="5">
        <f>IFERROR((PlanMasine[[#This Row],[Norma]]/PlanMasine[[#This Row],[Q]])*(PlanMasine[[#This Row],[Q]]/SUMIF(C:C,PlanMasine[[#This Row],[RN]],B:B)*PlanMasine[[#This Row],[KPLQ]]),0)</f>
        <v>2.5</v>
      </c>
      <c r="P2769">
        <v>215830</v>
      </c>
      <c r="Q2769">
        <f>COUNTIF(PROMJENA!A:A,PlanMasine[[#This Row],[KPL]]&amp;"-"&amp;PlanMasine[[#This Row],[RN]])</f>
        <v>0</v>
      </c>
      <c r="R2769">
        <f>IFERROR(INDEX(REDOSLIJED!A:A,MATCH(PlanMasine[[#This Row],[KPL]],REDOSLIJED!B:B,0)),MAX(REDOSLIJED!A:A)+1)</f>
        <v>45</v>
      </c>
      <c r="S2769" s="9">
        <f>SUM($M$2:M2769)</f>
        <v>11.979861111111195</v>
      </c>
      <c r="T2769" s="3">
        <f>PlanMasine[[#This Row],[Datum SAS]]-1</f>
        <v>45844</v>
      </c>
      <c r="U2769">
        <f>WEEKDAY(PlanMasine[[#This Row],[ZAVRŠETAK MAŠINSKE]],2)</f>
        <v>7</v>
      </c>
      <c r="V2769" s="3">
        <f>IF(WEEKDAY(PlanMasine[[#This Row],[Datum SAS]]-1,2)=7,PlanMasine[[#This Row],[Datum SAS]]-3,PlanMasine[[#This Row],[Datum SAS]]-1)</f>
        <v>45842</v>
      </c>
      <c r="W2769">
        <f>WEEKNUM(PlanMasine[[#This Row],[Column2]],1)</f>
        <v>27</v>
      </c>
    </row>
    <row r="2770" spans="1:23" x14ac:dyDescent="0.25">
      <c r="A2770">
        <v>1019720</v>
      </c>
      <c r="B2770">
        <v>1</v>
      </c>
      <c r="C2770">
        <v>1019746</v>
      </c>
      <c r="D2770" t="s">
        <v>2185</v>
      </c>
      <c r="E2770">
        <v>18</v>
      </c>
      <c r="F2770">
        <v>6</v>
      </c>
      <c r="G2770">
        <v>0</v>
      </c>
      <c r="H2770">
        <v>0</v>
      </c>
      <c r="I2770" t="s">
        <v>5</v>
      </c>
      <c r="J2770" t="s">
        <v>570</v>
      </c>
      <c r="K2770" t="s">
        <v>1802</v>
      </c>
      <c r="L2770" s="3">
        <v>45848</v>
      </c>
      <c r="M27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70" s="3">
        <v>45845</v>
      </c>
      <c r="O2770" s="5">
        <f>IFERROR((PlanMasine[[#This Row],[Norma]]/PlanMasine[[#This Row],[Q]])*(PlanMasine[[#This Row],[Q]]/SUMIF(C:C,PlanMasine[[#This Row],[RN]],B:B)*PlanMasine[[#This Row],[KPLQ]]),0)</f>
        <v>3</v>
      </c>
      <c r="P2770">
        <v>215832</v>
      </c>
      <c r="Q2770">
        <f>COUNTIF(PROMJENA!A:A,PlanMasine[[#This Row],[KPL]]&amp;"-"&amp;PlanMasine[[#This Row],[RN]])</f>
        <v>0</v>
      </c>
      <c r="R2770">
        <f>IFERROR(INDEX(REDOSLIJED!A:A,MATCH(PlanMasine[[#This Row],[KPL]],REDOSLIJED!B:B,0)),MAX(REDOSLIJED!A:A)+1)</f>
        <v>45</v>
      </c>
      <c r="S2770" s="9">
        <f>SUM($M$2:M2770)</f>
        <v>11.981944444444528</v>
      </c>
      <c r="T2770" s="3">
        <f>PlanMasine[[#This Row],[Datum SAS]]-1</f>
        <v>45844</v>
      </c>
      <c r="U2770">
        <f>WEEKDAY(PlanMasine[[#This Row],[ZAVRŠETAK MAŠINSKE]],2)</f>
        <v>7</v>
      </c>
      <c r="V2770" s="3">
        <f>IF(WEEKDAY(PlanMasine[[#This Row],[Datum SAS]]-1,2)=7,PlanMasine[[#This Row],[Datum SAS]]-3,PlanMasine[[#This Row],[Datum SAS]]-1)</f>
        <v>45842</v>
      </c>
      <c r="W2770">
        <f>WEEKNUM(PlanMasine[[#This Row],[Column2]],1)</f>
        <v>27</v>
      </c>
    </row>
    <row r="2771" spans="1:23" x14ac:dyDescent="0.25">
      <c r="A2771">
        <v>1019720</v>
      </c>
      <c r="B2771">
        <v>1</v>
      </c>
      <c r="C2771">
        <v>1019748</v>
      </c>
      <c r="D2771" t="s">
        <v>2184</v>
      </c>
      <c r="E2771">
        <v>60</v>
      </c>
      <c r="F2771">
        <v>6</v>
      </c>
      <c r="G2771">
        <v>0</v>
      </c>
      <c r="H2771">
        <v>0</v>
      </c>
      <c r="I2771" t="s">
        <v>5</v>
      </c>
      <c r="J2771" t="s">
        <v>570</v>
      </c>
      <c r="K2771" t="s">
        <v>1802</v>
      </c>
      <c r="L2771" s="3">
        <v>45848</v>
      </c>
      <c r="M27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71" s="3">
        <v>45845</v>
      </c>
      <c r="O2771" s="5">
        <f>IFERROR((PlanMasine[[#This Row],[Norma]]/PlanMasine[[#This Row],[Q]])*(PlanMasine[[#This Row],[Q]]/SUMIF(C:C,PlanMasine[[#This Row],[RN]],B:B)*PlanMasine[[#This Row],[KPLQ]]),0)</f>
        <v>10</v>
      </c>
      <c r="P2771">
        <v>215834</v>
      </c>
      <c r="Q2771">
        <f>COUNTIF(PROMJENA!A:A,PlanMasine[[#This Row],[KPL]]&amp;"-"&amp;PlanMasine[[#This Row],[RN]])</f>
        <v>0</v>
      </c>
      <c r="R2771">
        <f>IFERROR(INDEX(REDOSLIJED!A:A,MATCH(PlanMasine[[#This Row],[KPL]],REDOSLIJED!B:B,0)),MAX(REDOSLIJED!A:A)+1)</f>
        <v>45</v>
      </c>
      <c r="S2771" s="9">
        <f>SUM($M$2:M2771)</f>
        <v>11.988888888888972</v>
      </c>
      <c r="T2771" s="3">
        <f>PlanMasine[[#This Row],[Datum SAS]]-1</f>
        <v>45844</v>
      </c>
      <c r="U2771">
        <f>WEEKDAY(PlanMasine[[#This Row],[ZAVRŠETAK MAŠINSKE]],2)</f>
        <v>7</v>
      </c>
      <c r="V2771" s="3">
        <f>IF(WEEKDAY(PlanMasine[[#This Row],[Datum SAS]]-1,2)=7,PlanMasine[[#This Row],[Datum SAS]]-3,PlanMasine[[#This Row],[Datum SAS]]-1)</f>
        <v>45842</v>
      </c>
      <c r="W2771">
        <f>WEEKNUM(PlanMasine[[#This Row],[Column2]],1)</f>
        <v>27</v>
      </c>
    </row>
    <row r="2772" spans="1:23" x14ac:dyDescent="0.25">
      <c r="A2772">
        <v>1026465</v>
      </c>
      <c r="B2772">
        <v>1</v>
      </c>
      <c r="C2772">
        <v>1026467</v>
      </c>
      <c r="D2772" t="s">
        <v>2378</v>
      </c>
      <c r="E2772">
        <v>3</v>
      </c>
      <c r="F2772">
        <v>3</v>
      </c>
      <c r="G2772">
        <v>0</v>
      </c>
      <c r="H2772">
        <v>0</v>
      </c>
      <c r="I2772" t="s">
        <v>5</v>
      </c>
      <c r="J2772" t="s">
        <v>570</v>
      </c>
      <c r="K2772" t="s">
        <v>1808</v>
      </c>
      <c r="L2772" s="3">
        <v>45853</v>
      </c>
      <c r="M27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72" s="3">
        <v>45845</v>
      </c>
      <c r="O2772" s="5">
        <f>IFERROR((PlanMasine[[#This Row],[Norma]]/PlanMasine[[#This Row],[Q]])*(PlanMasine[[#This Row],[Q]]/SUMIF(C:C,PlanMasine[[#This Row],[RN]],B:B)*PlanMasine[[#This Row],[KPLQ]]),0)</f>
        <v>3</v>
      </c>
      <c r="P2772">
        <v>133503</v>
      </c>
      <c r="Q2772">
        <f>COUNTIF(PROMJENA!A:A,PlanMasine[[#This Row],[KPL]]&amp;"-"&amp;PlanMasine[[#This Row],[RN]])</f>
        <v>0</v>
      </c>
      <c r="R2772">
        <f>IFERROR(INDEX(REDOSLIJED!A:A,MATCH(PlanMasine[[#This Row],[KPL]],REDOSLIJED!B:B,0)),MAX(REDOSLIJED!A:A)+1)</f>
        <v>45</v>
      </c>
      <c r="S2772" s="9">
        <f>SUM($M$2:M2772)</f>
        <v>11.990972222222306</v>
      </c>
      <c r="T2772" s="3">
        <f>PlanMasine[[#This Row],[Datum SAS]]-1</f>
        <v>45844</v>
      </c>
      <c r="U2772">
        <f>WEEKDAY(PlanMasine[[#This Row],[ZAVRŠETAK MAŠINSKE]],2)</f>
        <v>7</v>
      </c>
      <c r="V2772" s="3">
        <f>IF(WEEKDAY(PlanMasine[[#This Row],[Datum SAS]]-1,2)=7,PlanMasine[[#This Row],[Datum SAS]]-3,PlanMasine[[#This Row],[Datum SAS]]-1)</f>
        <v>45842</v>
      </c>
      <c r="W2772">
        <f>WEEKNUM(PlanMasine[[#This Row],[Column2]],1)</f>
        <v>27</v>
      </c>
    </row>
    <row r="2773" spans="1:23" x14ac:dyDescent="0.25">
      <c r="A2773">
        <v>1026465</v>
      </c>
      <c r="B2773">
        <v>1</v>
      </c>
      <c r="C2773">
        <v>1026489</v>
      </c>
      <c r="D2773" t="s">
        <v>2232</v>
      </c>
      <c r="E2773">
        <v>5</v>
      </c>
      <c r="F2773">
        <v>1</v>
      </c>
      <c r="G2773">
        <v>0</v>
      </c>
      <c r="H2773">
        <v>0</v>
      </c>
      <c r="I2773" t="s">
        <v>5</v>
      </c>
      <c r="J2773" t="s">
        <v>570</v>
      </c>
      <c r="K2773" t="s">
        <v>1808</v>
      </c>
      <c r="L2773" s="3">
        <v>45853</v>
      </c>
      <c r="M27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73" s="3">
        <v>45845</v>
      </c>
      <c r="O2773" s="5">
        <f>IFERROR((PlanMasine[[#This Row],[Norma]]/PlanMasine[[#This Row],[Q]])*(PlanMasine[[#This Row],[Q]]/SUMIF(C:C,PlanMasine[[#This Row],[RN]],B:B)*PlanMasine[[#This Row],[KPLQ]]),0)</f>
        <v>5</v>
      </c>
      <c r="P2773">
        <v>133524</v>
      </c>
      <c r="Q2773">
        <f>COUNTIF(PROMJENA!A:A,PlanMasine[[#This Row],[KPL]]&amp;"-"&amp;PlanMasine[[#This Row],[RN]])</f>
        <v>0</v>
      </c>
      <c r="R2773">
        <f>IFERROR(INDEX(REDOSLIJED!A:A,MATCH(PlanMasine[[#This Row],[KPL]],REDOSLIJED!B:B,0)),MAX(REDOSLIJED!A:A)+1)</f>
        <v>45</v>
      </c>
      <c r="S2773" s="9">
        <f>SUM($M$2:M2773)</f>
        <v>11.994444444444527</v>
      </c>
      <c r="T2773" s="3">
        <f>PlanMasine[[#This Row],[Datum SAS]]-1</f>
        <v>45844</v>
      </c>
      <c r="U2773">
        <f>WEEKDAY(PlanMasine[[#This Row],[ZAVRŠETAK MAŠINSKE]],2)</f>
        <v>7</v>
      </c>
      <c r="V2773" s="3">
        <f>IF(WEEKDAY(PlanMasine[[#This Row],[Datum SAS]]-1,2)=7,PlanMasine[[#This Row],[Datum SAS]]-3,PlanMasine[[#This Row],[Datum SAS]]-1)</f>
        <v>45842</v>
      </c>
      <c r="W2773">
        <f>WEEKNUM(PlanMasine[[#This Row],[Column2]],1)</f>
        <v>27</v>
      </c>
    </row>
    <row r="2774" spans="1:23" x14ac:dyDescent="0.25">
      <c r="A2774">
        <v>1026465</v>
      </c>
      <c r="B2774">
        <v>1</v>
      </c>
      <c r="C2774">
        <v>1026491</v>
      </c>
      <c r="D2774" t="s">
        <v>2231</v>
      </c>
      <c r="E2774">
        <v>2</v>
      </c>
      <c r="F2774">
        <v>1</v>
      </c>
      <c r="G2774">
        <v>0</v>
      </c>
      <c r="H2774">
        <v>0</v>
      </c>
      <c r="I2774" t="s">
        <v>5</v>
      </c>
      <c r="J2774" t="s">
        <v>570</v>
      </c>
      <c r="K2774" t="s">
        <v>1808</v>
      </c>
      <c r="L2774" s="3">
        <v>45853</v>
      </c>
      <c r="M27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74" s="3">
        <v>45845</v>
      </c>
      <c r="O2774" s="5">
        <f>IFERROR((PlanMasine[[#This Row],[Norma]]/PlanMasine[[#This Row],[Q]])*(PlanMasine[[#This Row],[Q]]/SUMIF(C:C,PlanMasine[[#This Row],[RN]],B:B)*PlanMasine[[#This Row],[KPLQ]]),0)</f>
        <v>2</v>
      </c>
      <c r="P2774">
        <v>133526</v>
      </c>
      <c r="Q2774">
        <f>COUNTIF(PROMJENA!A:A,PlanMasine[[#This Row],[KPL]]&amp;"-"&amp;PlanMasine[[#This Row],[RN]])</f>
        <v>0</v>
      </c>
      <c r="R2774">
        <f>IFERROR(INDEX(REDOSLIJED!A:A,MATCH(PlanMasine[[#This Row],[KPL]],REDOSLIJED!B:B,0)),MAX(REDOSLIJED!A:A)+1)</f>
        <v>45</v>
      </c>
      <c r="S2774" s="9">
        <f>SUM($M$2:M2774)</f>
        <v>11.995833333333415</v>
      </c>
      <c r="T2774" s="3">
        <f>PlanMasine[[#This Row],[Datum SAS]]-1</f>
        <v>45844</v>
      </c>
      <c r="U2774">
        <f>WEEKDAY(PlanMasine[[#This Row],[ZAVRŠETAK MAŠINSKE]],2)</f>
        <v>7</v>
      </c>
      <c r="V2774" s="3">
        <f>IF(WEEKDAY(PlanMasine[[#This Row],[Datum SAS]]-1,2)=7,PlanMasine[[#This Row],[Datum SAS]]-3,PlanMasine[[#This Row],[Datum SAS]]-1)</f>
        <v>45842</v>
      </c>
      <c r="W2774">
        <f>WEEKNUM(PlanMasine[[#This Row],[Column2]],1)</f>
        <v>27</v>
      </c>
    </row>
    <row r="2775" spans="1:23" x14ac:dyDescent="0.25">
      <c r="A2775">
        <v>1026998</v>
      </c>
      <c r="B2775">
        <v>1</v>
      </c>
      <c r="C2775">
        <v>1026983</v>
      </c>
      <c r="D2775" t="s">
        <v>2243</v>
      </c>
      <c r="E2775">
        <v>7</v>
      </c>
      <c r="F2775">
        <v>1</v>
      </c>
      <c r="G2775">
        <v>0</v>
      </c>
      <c r="H2775">
        <v>0</v>
      </c>
      <c r="I2775" t="s">
        <v>5</v>
      </c>
      <c r="J2775" t="s">
        <v>570</v>
      </c>
      <c r="K2775" t="s">
        <v>1807</v>
      </c>
      <c r="L2775" s="3">
        <v>45853</v>
      </c>
      <c r="M27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775" s="3">
        <v>45845</v>
      </c>
      <c r="O2775" s="5">
        <f>IFERROR((PlanMasine[[#This Row],[Norma]]/PlanMasine[[#This Row],[Q]])*(PlanMasine[[#This Row],[Q]]/SUMIF(C:C,PlanMasine[[#This Row],[RN]],B:B)*PlanMasine[[#This Row],[KPLQ]]),0)</f>
        <v>7</v>
      </c>
      <c r="P2775">
        <v>207137</v>
      </c>
      <c r="Q2775">
        <f>COUNTIF(PROMJENA!A:A,PlanMasine[[#This Row],[KPL]]&amp;"-"&amp;PlanMasine[[#This Row],[RN]])</f>
        <v>0</v>
      </c>
      <c r="R2775">
        <f>IFERROR(INDEX(REDOSLIJED!A:A,MATCH(PlanMasine[[#This Row],[KPL]],REDOSLIJED!B:B,0)),MAX(REDOSLIJED!A:A)+1)</f>
        <v>45</v>
      </c>
      <c r="S2775" s="9">
        <f>SUM($M$2:M2775)</f>
        <v>12.000694444444527</v>
      </c>
      <c r="T2775" s="3">
        <f>PlanMasine[[#This Row],[Datum SAS]]-1</f>
        <v>45844</v>
      </c>
      <c r="U2775">
        <f>WEEKDAY(PlanMasine[[#This Row],[ZAVRŠETAK MAŠINSKE]],2)</f>
        <v>7</v>
      </c>
      <c r="V2775" s="3">
        <f>IF(WEEKDAY(PlanMasine[[#This Row],[Datum SAS]]-1,2)=7,PlanMasine[[#This Row],[Datum SAS]]-3,PlanMasine[[#This Row],[Datum SAS]]-1)</f>
        <v>45842</v>
      </c>
      <c r="W2775">
        <f>WEEKNUM(PlanMasine[[#This Row],[Column2]],1)</f>
        <v>27</v>
      </c>
    </row>
    <row r="2776" spans="1:23" x14ac:dyDescent="0.25">
      <c r="A2776">
        <v>1026998</v>
      </c>
      <c r="B2776">
        <v>1</v>
      </c>
      <c r="C2776">
        <v>1026931</v>
      </c>
      <c r="D2776" t="s">
        <v>2240</v>
      </c>
      <c r="E2776">
        <v>14</v>
      </c>
      <c r="F2776">
        <v>2</v>
      </c>
      <c r="G2776">
        <v>0</v>
      </c>
      <c r="H2776">
        <v>0</v>
      </c>
      <c r="I2776" t="s">
        <v>5</v>
      </c>
      <c r="J2776" t="s">
        <v>570</v>
      </c>
      <c r="K2776" t="s">
        <v>1807</v>
      </c>
      <c r="L2776" s="3">
        <v>45853</v>
      </c>
      <c r="M27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776" s="3">
        <v>45845</v>
      </c>
      <c r="O2776" s="5">
        <f>IFERROR((PlanMasine[[#This Row],[Norma]]/PlanMasine[[#This Row],[Q]])*(PlanMasine[[#This Row],[Q]]/SUMIF(C:C,PlanMasine[[#This Row],[RN]],B:B)*PlanMasine[[#This Row],[KPLQ]]),0)</f>
        <v>14</v>
      </c>
      <c r="P2776">
        <v>207104</v>
      </c>
      <c r="Q2776">
        <f>COUNTIF(PROMJENA!A:A,PlanMasine[[#This Row],[KPL]]&amp;"-"&amp;PlanMasine[[#This Row],[RN]])</f>
        <v>0</v>
      </c>
      <c r="R2776">
        <f>IFERROR(INDEX(REDOSLIJED!A:A,MATCH(PlanMasine[[#This Row],[KPL]],REDOSLIJED!B:B,0)),MAX(REDOSLIJED!A:A)+1)</f>
        <v>45</v>
      </c>
      <c r="S2776" s="9">
        <f>SUM($M$2:M2776)</f>
        <v>12.01041666666675</v>
      </c>
      <c r="T2776" s="3">
        <f>PlanMasine[[#This Row],[Datum SAS]]-1</f>
        <v>45844</v>
      </c>
      <c r="U2776">
        <f>WEEKDAY(PlanMasine[[#This Row],[ZAVRŠETAK MAŠINSKE]],2)</f>
        <v>7</v>
      </c>
      <c r="V2776" s="3">
        <f>IF(WEEKDAY(PlanMasine[[#This Row],[Datum SAS]]-1,2)=7,PlanMasine[[#This Row],[Datum SAS]]-3,PlanMasine[[#This Row],[Datum SAS]]-1)</f>
        <v>45842</v>
      </c>
      <c r="W2776">
        <f>WEEKNUM(PlanMasine[[#This Row],[Column2]],1)</f>
        <v>27</v>
      </c>
    </row>
    <row r="2777" spans="1:23" x14ac:dyDescent="0.25">
      <c r="A2777">
        <v>1026998</v>
      </c>
      <c r="B2777">
        <v>1</v>
      </c>
      <c r="C2777">
        <v>1026932</v>
      </c>
      <c r="D2777" t="s">
        <v>2179</v>
      </c>
      <c r="E2777">
        <v>15</v>
      </c>
      <c r="F2777">
        <v>1</v>
      </c>
      <c r="G2777">
        <v>0</v>
      </c>
      <c r="H2777">
        <v>0</v>
      </c>
      <c r="I2777" t="s">
        <v>5</v>
      </c>
      <c r="J2777" t="s">
        <v>570</v>
      </c>
      <c r="K2777" t="s">
        <v>1807</v>
      </c>
      <c r="L2777" s="3">
        <v>45853</v>
      </c>
      <c r="M27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777" s="3">
        <v>45845</v>
      </c>
      <c r="O2777" s="5">
        <f>IFERROR((PlanMasine[[#This Row],[Norma]]/PlanMasine[[#This Row],[Q]])*(PlanMasine[[#This Row],[Q]]/SUMIF(C:C,PlanMasine[[#This Row],[RN]],B:B)*PlanMasine[[#This Row],[KPLQ]]),0)</f>
        <v>15</v>
      </c>
      <c r="P2777">
        <v>207105</v>
      </c>
      <c r="Q2777">
        <f>COUNTIF(PROMJENA!A:A,PlanMasine[[#This Row],[KPL]]&amp;"-"&amp;PlanMasine[[#This Row],[RN]])</f>
        <v>0</v>
      </c>
      <c r="R2777">
        <f>IFERROR(INDEX(REDOSLIJED!A:A,MATCH(PlanMasine[[#This Row],[KPL]],REDOSLIJED!B:B,0)),MAX(REDOSLIJED!A:A)+1)</f>
        <v>45</v>
      </c>
      <c r="S2777" s="9">
        <f>SUM($M$2:M2777)</f>
        <v>12.020833333333416</v>
      </c>
      <c r="T2777" s="3">
        <f>PlanMasine[[#This Row],[Datum SAS]]-1</f>
        <v>45844</v>
      </c>
      <c r="U2777">
        <f>WEEKDAY(PlanMasine[[#This Row],[ZAVRŠETAK MAŠINSKE]],2)</f>
        <v>7</v>
      </c>
      <c r="V2777" s="3">
        <f>IF(WEEKDAY(PlanMasine[[#This Row],[Datum SAS]]-1,2)=7,PlanMasine[[#This Row],[Datum SAS]]-3,PlanMasine[[#This Row],[Datum SAS]]-1)</f>
        <v>45842</v>
      </c>
      <c r="W2777">
        <f>WEEKNUM(PlanMasine[[#This Row],[Column2]],1)</f>
        <v>27</v>
      </c>
    </row>
    <row r="2778" spans="1:23" x14ac:dyDescent="0.25">
      <c r="A2778">
        <v>1026998</v>
      </c>
      <c r="B2778">
        <v>1</v>
      </c>
      <c r="C2778">
        <v>1026933</v>
      </c>
      <c r="D2778" t="s">
        <v>2179</v>
      </c>
      <c r="E2778">
        <v>15</v>
      </c>
      <c r="F2778">
        <v>1</v>
      </c>
      <c r="G2778">
        <v>0</v>
      </c>
      <c r="H2778">
        <v>0</v>
      </c>
      <c r="I2778" t="s">
        <v>5</v>
      </c>
      <c r="J2778" t="s">
        <v>570</v>
      </c>
      <c r="K2778" t="s">
        <v>1807</v>
      </c>
      <c r="L2778" s="3">
        <v>45853</v>
      </c>
      <c r="M27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778" s="3">
        <v>45845</v>
      </c>
      <c r="O2778" s="5">
        <f>IFERROR((PlanMasine[[#This Row],[Norma]]/PlanMasine[[#This Row],[Q]])*(PlanMasine[[#This Row],[Q]]/SUMIF(C:C,PlanMasine[[#This Row],[RN]],B:B)*PlanMasine[[#This Row],[KPLQ]]),0)</f>
        <v>15</v>
      </c>
      <c r="P2778">
        <v>207105</v>
      </c>
      <c r="Q2778">
        <f>COUNTIF(PROMJENA!A:A,PlanMasine[[#This Row],[KPL]]&amp;"-"&amp;PlanMasine[[#This Row],[RN]])</f>
        <v>0</v>
      </c>
      <c r="R2778">
        <f>IFERROR(INDEX(REDOSLIJED!A:A,MATCH(PlanMasine[[#This Row],[KPL]],REDOSLIJED!B:B,0)),MAX(REDOSLIJED!A:A)+1)</f>
        <v>45</v>
      </c>
      <c r="S2778" s="9">
        <f>SUM($M$2:M2778)</f>
        <v>12.031250000000082</v>
      </c>
      <c r="T2778" s="3">
        <f>PlanMasine[[#This Row],[Datum SAS]]-1</f>
        <v>45844</v>
      </c>
      <c r="U2778">
        <f>WEEKDAY(PlanMasine[[#This Row],[ZAVRŠETAK MAŠINSKE]],2)</f>
        <v>7</v>
      </c>
      <c r="V2778" s="3">
        <f>IF(WEEKDAY(PlanMasine[[#This Row],[Datum SAS]]-1,2)=7,PlanMasine[[#This Row],[Datum SAS]]-3,PlanMasine[[#This Row],[Datum SAS]]-1)</f>
        <v>45842</v>
      </c>
      <c r="W2778">
        <f>WEEKNUM(PlanMasine[[#This Row],[Column2]],1)</f>
        <v>27</v>
      </c>
    </row>
    <row r="2779" spans="1:23" x14ac:dyDescent="0.25">
      <c r="A2779">
        <v>1026998</v>
      </c>
      <c r="B2779">
        <v>1</v>
      </c>
      <c r="C2779">
        <v>1026941</v>
      </c>
      <c r="D2779" t="s">
        <v>2181</v>
      </c>
      <c r="E2779">
        <v>15</v>
      </c>
      <c r="F2779">
        <v>1</v>
      </c>
      <c r="G2779">
        <v>0</v>
      </c>
      <c r="H2779">
        <v>0</v>
      </c>
      <c r="I2779" t="s">
        <v>5</v>
      </c>
      <c r="J2779" t="s">
        <v>570</v>
      </c>
      <c r="K2779" t="s">
        <v>1807</v>
      </c>
      <c r="L2779" s="3">
        <v>45853</v>
      </c>
      <c r="M27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779" s="3">
        <v>45845</v>
      </c>
      <c r="O2779" s="5">
        <f>IFERROR((PlanMasine[[#This Row],[Norma]]/PlanMasine[[#This Row],[Q]])*(PlanMasine[[#This Row],[Q]]/SUMIF(C:C,PlanMasine[[#This Row],[RN]],B:B)*PlanMasine[[#This Row],[KPLQ]]),0)</f>
        <v>15</v>
      </c>
      <c r="P2779">
        <v>207110</v>
      </c>
      <c r="Q2779">
        <f>COUNTIF(PROMJENA!A:A,PlanMasine[[#This Row],[KPL]]&amp;"-"&amp;PlanMasine[[#This Row],[RN]])</f>
        <v>0</v>
      </c>
      <c r="R2779">
        <f>IFERROR(INDEX(REDOSLIJED!A:A,MATCH(PlanMasine[[#This Row],[KPL]],REDOSLIJED!B:B,0)),MAX(REDOSLIJED!A:A)+1)</f>
        <v>45</v>
      </c>
      <c r="S2779" s="9">
        <f>SUM($M$2:M2779)</f>
        <v>12.041666666666748</v>
      </c>
      <c r="T2779" s="3">
        <f>PlanMasine[[#This Row],[Datum SAS]]-1</f>
        <v>45844</v>
      </c>
      <c r="U2779">
        <f>WEEKDAY(PlanMasine[[#This Row],[ZAVRŠETAK MAŠINSKE]],2)</f>
        <v>7</v>
      </c>
      <c r="V2779" s="3">
        <f>IF(WEEKDAY(PlanMasine[[#This Row],[Datum SAS]]-1,2)=7,PlanMasine[[#This Row],[Datum SAS]]-3,PlanMasine[[#This Row],[Datum SAS]]-1)</f>
        <v>45842</v>
      </c>
      <c r="W2779">
        <f>WEEKNUM(PlanMasine[[#This Row],[Column2]],1)</f>
        <v>27</v>
      </c>
    </row>
    <row r="2780" spans="1:23" x14ac:dyDescent="0.25">
      <c r="A2780">
        <v>1026998</v>
      </c>
      <c r="B2780">
        <v>1</v>
      </c>
      <c r="C2780">
        <v>1026942</v>
      </c>
      <c r="D2780" t="s">
        <v>2241</v>
      </c>
      <c r="E2780">
        <v>7</v>
      </c>
      <c r="F2780">
        <v>1</v>
      </c>
      <c r="G2780">
        <v>0</v>
      </c>
      <c r="H2780">
        <v>0</v>
      </c>
      <c r="I2780" t="s">
        <v>5</v>
      </c>
      <c r="J2780" t="s">
        <v>570</v>
      </c>
      <c r="K2780" t="s">
        <v>1807</v>
      </c>
      <c r="L2780" s="3">
        <v>45853</v>
      </c>
      <c r="M27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780" s="3">
        <v>45845</v>
      </c>
      <c r="O2780" s="5">
        <f>IFERROR((PlanMasine[[#This Row],[Norma]]/PlanMasine[[#This Row],[Q]])*(PlanMasine[[#This Row],[Q]]/SUMIF(C:C,PlanMasine[[#This Row],[RN]],B:B)*PlanMasine[[#This Row],[KPLQ]]),0)</f>
        <v>7</v>
      </c>
      <c r="P2780">
        <v>207111</v>
      </c>
      <c r="Q2780">
        <f>COUNTIF(PROMJENA!A:A,PlanMasine[[#This Row],[KPL]]&amp;"-"&amp;PlanMasine[[#This Row],[RN]])</f>
        <v>0</v>
      </c>
      <c r="R2780">
        <f>IFERROR(INDEX(REDOSLIJED!A:A,MATCH(PlanMasine[[#This Row],[KPL]],REDOSLIJED!B:B,0)),MAX(REDOSLIJED!A:A)+1)</f>
        <v>45</v>
      </c>
      <c r="S2780" s="9">
        <f>SUM($M$2:M2780)</f>
        <v>12.046527777777859</v>
      </c>
      <c r="T2780" s="3">
        <f>PlanMasine[[#This Row],[Datum SAS]]-1</f>
        <v>45844</v>
      </c>
      <c r="U2780">
        <f>WEEKDAY(PlanMasine[[#This Row],[ZAVRŠETAK MAŠINSKE]],2)</f>
        <v>7</v>
      </c>
      <c r="V2780" s="3">
        <f>IF(WEEKDAY(PlanMasine[[#This Row],[Datum SAS]]-1,2)=7,PlanMasine[[#This Row],[Datum SAS]]-3,PlanMasine[[#This Row],[Datum SAS]]-1)</f>
        <v>45842</v>
      </c>
      <c r="W2780">
        <f>WEEKNUM(PlanMasine[[#This Row],[Column2]],1)</f>
        <v>27</v>
      </c>
    </row>
    <row r="2781" spans="1:23" x14ac:dyDescent="0.25">
      <c r="A2781">
        <v>1026998</v>
      </c>
      <c r="B2781">
        <v>1</v>
      </c>
      <c r="C2781">
        <v>1026945</v>
      </c>
      <c r="D2781" t="s">
        <v>2242</v>
      </c>
      <c r="E2781">
        <v>14</v>
      </c>
      <c r="F2781">
        <v>2</v>
      </c>
      <c r="G2781">
        <v>0</v>
      </c>
      <c r="H2781">
        <v>0</v>
      </c>
      <c r="I2781" t="s">
        <v>5</v>
      </c>
      <c r="J2781" t="s">
        <v>570</v>
      </c>
      <c r="K2781" t="s">
        <v>1807</v>
      </c>
      <c r="L2781" s="3">
        <v>45853</v>
      </c>
      <c r="M27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781" s="3">
        <v>45845</v>
      </c>
      <c r="O2781" s="5">
        <f>IFERROR((PlanMasine[[#This Row],[Norma]]/PlanMasine[[#This Row],[Q]])*(PlanMasine[[#This Row],[Q]]/SUMIF(C:C,PlanMasine[[#This Row],[RN]],B:B)*PlanMasine[[#This Row],[KPLQ]]),0)</f>
        <v>14</v>
      </c>
      <c r="P2781">
        <v>207113</v>
      </c>
      <c r="Q2781">
        <f>COUNTIF(PROMJENA!A:A,PlanMasine[[#This Row],[KPL]]&amp;"-"&amp;PlanMasine[[#This Row],[RN]])</f>
        <v>0</v>
      </c>
      <c r="R2781">
        <f>IFERROR(INDEX(REDOSLIJED!A:A,MATCH(PlanMasine[[#This Row],[KPL]],REDOSLIJED!B:B,0)),MAX(REDOSLIJED!A:A)+1)</f>
        <v>45</v>
      </c>
      <c r="S2781" s="9">
        <f>SUM($M$2:M2781)</f>
        <v>12.056250000000082</v>
      </c>
      <c r="T2781" s="3">
        <f>PlanMasine[[#This Row],[Datum SAS]]-1</f>
        <v>45844</v>
      </c>
      <c r="U2781">
        <f>WEEKDAY(PlanMasine[[#This Row],[ZAVRŠETAK MAŠINSKE]],2)</f>
        <v>7</v>
      </c>
      <c r="V2781" s="3">
        <f>IF(WEEKDAY(PlanMasine[[#This Row],[Datum SAS]]-1,2)=7,PlanMasine[[#This Row],[Datum SAS]]-3,PlanMasine[[#This Row],[Datum SAS]]-1)</f>
        <v>45842</v>
      </c>
      <c r="W2781">
        <f>WEEKNUM(PlanMasine[[#This Row],[Column2]],1)</f>
        <v>27</v>
      </c>
    </row>
    <row r="2782" spans="1:23" x14ac:dyDescent="0.25">
      <c r="A2782">
        <v>1026998</v>
      </c>
      <c r="B2782">
        <v>1</v>
      </c>
      <c r="C2782">
        <v>1026946</v>
      </c>
      <c r="D2782" t="s">
        <v>2244</v>
      </c>
      <c r="E2782">
        <v>3</v>
      </c>
      <c r="F2782">
        <v>1</v>
      </c>
      <c r="G2782">
        <v>0</v>
      </c>
      <c r="H2782">
        <v>0</v>
      </c>
      <c r="I2782" t="s">
        <v>5</v>
      </c>
      <c r="J2782" t="s">
        <v>570</v>
      </c>
      <c r="K2782" t="s">
        <v>1807</v>
      </c>
      <c r="L2782" s="3">
        <v>45853</v>
      </c>
      <c r="M27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82" s="3">
        <v>45845</v>
      </c>
      <c r="O2782" s="5">
        <f>IFERROR((PlanMasine[[#This Row],[Norma]]/PlanMasine[[#This Row],[Q]])*(PlanMasine[[#This Row],[Q]]/SUMIF(C:C,PlanMasine[[#This Row],[RN]],B:B)*PlanMasine[[#This Row],[KPLQ]]),0)</f>
        <v>3</v>
      </c>
      <c r="P2782">
        <v>207114</v>
      </c>
      <c r="Q2782">
        <f>COUNTIF(PROMJENA!A:A,PlanMasine[[#This Row],[KPL]]&amp;"-"&amp;PlanMasine[[#This Row],[RN]])</f>
        <v>0</v>
      </c>
      <c r="R2782">
        <f>IFERROR(INDEX(REDOSLIJED!A:A,MATCH(PlanMasine[[#This Row],[KPL]],REDOSLIJED!B:B,0)),MAX(REDOSLIJED!A:A)+1)</f>
        <v>45</v>
      </c>
      <c r="S2782" s="9">
        <f>SUM($M$2:M2782)</f>
        <v>12.058333333333415</v>
      </c>
      <c r="T2782" s="3">
        <f>PlanMasine[[#This Row],[Datum SAS]]-1</f>
        <v>45844</v>
      </c>
      <c r="U2782">
        <f>WEEKDAY(PlanMasine[[#This Row],[ZAVRŠETAK MAŠINSKE]],2)</f>
        <v>7</v>
      </c>
      <c r="V2782" s="3">
        <f>IF(WEEKDAY(PlanMasine[[#This Row],[Datum SAS]]-1,2)=7,PlanMasine[[#This Row],[Datum SAS]]-3,PlanMasine[[#This Row],[Datum SAS]]-1)</f>
        <v>45842</v>
      </c>
      <c r="W2782">
        <f>WEEKNUM(PlanMasine[[#This Row],[Column2]],1)</f>
        <v>27</v>
      </c>
    </row>
    <row r="2783" spans="1:23" x14ac:dyDescent="0.25">
      <c r="A2783">
        <v>1026998</v>
      </c>
      <c r="B2783">
        <v>1</v>
      </c>
      <c r="C2783">
        <v>1026948</v>
      </c>
      <c r="D2783" t="s">
        <v>2245</v>
      </c>
      <c r="E2783">
        <v>7</v>
      </c>
      <c r="F2783">
        <v>1</v>
      </c>
      <c r="G2783">
        <v>0</v>
      </c>
      <c r="H2783">
        <v>0</v>
      </c>
      <c r="I2783" t="s">
        <v>5</v>
      </c>
      <c r="J2783" t="s">
        <v>570</v>
      </c>
      <c r="K2783" t="s">
        <v>1807</v>
      </c>
      <c r="L2783" s="3">
        <v>45853</v>
      </c>
      <c r="M27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783" s="3">
        <v>45845</v>
      </c>
      <c r="O2783" s="5">
        <f>IFERROR((PlanMasine[[#This Row],[Norma]]/PlanMasine[[#This Row],[Q]])*(PlanMasine[[#This Row],[Q]]/SUMIF(C:C,PlanMasine[[#This Row],[RN]],B:B)*PlanMasine[[#This Row],[KPLQ]]),0)</f>
        <v>7</v>
      </c>
      <c r="P2783">
        <v>207115</v>
      </c>
      <c r="Q2783">
        <f>COUNTIF(PROMJENA!A:A,PlanMasine[[#This Row],[KPL]]&amp;"-"&amp;PlanMasine[[#This Row],[RN]])</f>
        <v>0</v>
      </c>
      <c r="R2783">
        <f>IFERROR(INDEX(REDOSLIJED!A:A,MATCH(PlanMasine[[#This Row],[KPL]],REDOSLIJED!B:B,0)),MAX(REDOSLIJED!A:A)+1)</f>
        <v>45</v>
      </c>
      <c r="S2783" s="9">
        <f>SUM($M$2:M2783)</f>
        <v>12.063194444444527</v>
      </c>
      <c r="T2783" s="3">
        <f>PlanMasine[[#This Row],[Datum SAS]]-1</f>
        <v>45844</v>
      </c>
      <c r="U2783">
        <f>WEEKDAY(PlanMasine[[#This Row],[ZAVRŠETAK MAŠINSKE]],2)</f>
        <v>7</v>
      </c>
      <c r="V2783" s="3">
        <f>IF(WEEKDAY(PlanMasine[[#This Row],[Datum SAS]]-1,2)=7,PlanMasine[[#This Row],[Datum SAS]]-3,PlanMasine[[#This Row],[Datum SAS]]-1)</f>
        <v>45842</v>
      </c>
      <c r="W2783">
        <f>WEEKNUM(PlanMasine[[#This Row],[Column2]],1)</f>
        <v>27</v>
      </c>
    </row>
    <row r="2784" spans="1:23" x14ac:dyDescent="0.25">
      <c r="A2784">
        <v>1026998</v>
      </c>
      <c r="B2784">
        <v>1</v>
      </c>
      <c r="C2784">
        <v>1026949</v>
      </c>
      <c r="D2784" t="s">
        <v>2246</v>
      </c>
      <c r="E2784">
        <v>3</v>
      </c>
      <c r="F2784">
        <v>1</v>
      </c>
      <c r="G2784">
        <v>0</v>
      </c>
      <c r="H2784">
        <v>0</v>
      </c>
      <c r="I2784" t="s">
        <v>5</v>
      </c>
      <c r="J2784" t="s">
        <v>570</v>
      </c>
      <c r="K2784" t="s">
        <v>1807</v>
      </c>
      <c r="L2784" s="3">
        <v>45853</v>
      </c>
      <c r="M27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84" s="3">
        <v>45845</v>
      </c>
      <c r="O2784" s="5">
        <f>IFERROR((PlanMasine[[#This Row],[Norma]]/PlanMasine[[#This Row],[Q]])*(PlanMasine[[#This Row],[Q]]/SUMIF(C:C,PlanMasine[[#This Row],[RN]],B:B)*PlanMasine[[#This Row],[KPLQ]]),0)</f>
        <v>3</v>
      </c>
      <c r="P2784">
        <v>207116</v>
      </c>
      <c r="Q2784">
        <f>COUNTIF(PROMJENA!A:A,PlanMasine[[#This Row],[KPL]]&amp;"-"&amp;PlanMasine[[#This Row],[RN]])</f>
        <v>0</v>
      </c>
      <c r="R2784">
        <f>IFERROR(INDEX(REDOSLIJED!A:A,MATCH(PlanMasine[[#This Row],[KPL]],REDOSLIJED!B:B,0)),MAX(REDOSLIJED!A:A)+1)</f>
        <v>45</v>
      </c>
      <c r="S2784" s="9">
        <f>SUM($M$2:M2784)</f>
        <v>12.06527777777786</v>
      </c>
      <c r="T2784" s="3">
        <f>PlanMasine[[#This Row],[Datum SAS]]-1</f>
        <v>45844</v>
      </c>
      <c r="U2784">
        <f>WEEKDAY(PlanMasine[[#This Row],[ZAVRŠETAK MAŠINSKE]],2)</f>
        <v>7</v>
      </c>
      <c r="V2784" s="3">
        <f>IF(WEEKDAY(PlanMasine[[#This Row],[Datum SAS]]-1,2)=7,PlanMasine[[#This Row],[Datum SAS]]-3,PlanMasine[[#This Row],[Datum SAS]]-1)</f>
        <v>45842</v>
      </c>
      <c r="W2784">
        <f>WEEKNUM(PlanMasine[[#This Row],[Column2]],1)</f>
        <v>27</v>
      </c>
    </row>
    <row r="2785" spans="1:23" x14ac:dyDescent="0.25">
      <c r="A2785">
        <v>1026998</v>
      </c>
      <c r="B2785">
        <v>1</v>
      </c>
      <c r="C2785">
        <v>1026952</v>
      </c>
      <c r="D2785" t="s">
        <v>2247</v>
      </c>
      <c r="E2785">
        <v>3</v>
      </c>
      <c r="F2785">
        <v>1</v>
      </c>
      <c r="G2785">
        <v>0</v>
      </c>
      <c r="H2785">
        <v>0</v>
      </c>
      <c r="I2785" t="s">
        <v>5</v>
      </c>
      <c r="J2785" t="s">
        <v>570</v>
      </c>
      <c r="K2785" t="s">
        <v>1807</v>
      </c>
      <c r="L2785" s="3">
        <v>45853</v>
      </c>
      <c r="M27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85" s="3">
        <v>45845</v>
      </c>
      <c r="O2785" s="5">
        <f>IFERROR((PlanMasine[[#This Row],[Norma]]/PlanMasine[[#This Row],[Q]])*(PlanMasine[[#This Row],[Q]]/SUMIF(C:C,PlanMasine[[#This Row],[RN]],B:B)*PlanMasine[[#This Row],[KPLQ]]),0)</f>
        <v>3</v>
      </c>
      <c r="P2785">
        <v>207118</v>
      </c>
      <c r="Q2785">
        <f>COUNTIF(PROMJENA!A:A,PlanMasine[[#This Row],[KPL]]&amp;"-"&amp;PlanMasine[[#This Row],[RN]])</f>
        <v>0</v>
      </c>
      <c r="R2785">
        <f>IFERROR(INDEX(REDOSLIJED!A:A,MATCH(PlanMasine[[#This Row],[KPL]],REDOSLIJED!B:B,0)),MAX(REDOSLIJED!A:A)+1)</f>
        <v>45</v>
      </c>
      <c r="S2785" s="9">
        <f>SUM($M$2:M2785)</f>
        <v>12.067361111111193</v>
      </c>
      <c r="T2785" s="3">
        <f>PlanMasine[[#This Row],[Datum SAS]]-1</f>
        <v>45844</v>
      </c>
      <c r="U2785">
        <f>WEEKDAY(PlanMasine[[#This Row],[ZAVRŠETAK MAŠINSKE]],2)</f>
        <v>7</v>
      </c>
      <c r="V2785" s="3">
        <f>IF(WEEKDAY(PlanMasine[[#This Row],[Datum SAS]]-1,2)=7,PlanMasine[[#This Row],[Datum SAS]]-3,PlanMasine[[#This Row],[Datum SAS]]-1)</f>
        <v>45842</v>
      </c>
      <c r="W2785">
        <f>WEEKNUM(PlanMasine[[#This Row],[Column2]],1)</f>
        <v>27</v>
      </c>
    </row>
    <row r="2786" spans="1:23" x14ac:dyDescent="0.25">
      <c r="A2786">
        <v>1026998</v>
      </c>
      <c r="B2786">
        <v>1</v>
      </c>
      <c r="C2786">
        <v>1026953</v>
      </c>
      <c r="D2786" t="s">
        <v>2248</v>
      </c>
      <c r="E2786">
        <v>7</v>
      </c>
      <c r="F2786">
        <v>1</v>
      </c>
      <c r="G2786">
        <v>0</v>
      </c>
      <c r="H2786">
        <v>0</v>
      </c>
      <c r="I2786" t="s">
        <v>5</v>
      </c>
      <c r="J2786" t="s">
        <v>570</v>
      </c>
      <c r="K2786" t="s">
        <v>1807</v>
      </c>
      <c r="L2786" s="3">
        <v>45853</v>
      </c>
      <c r="M27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786" s="3">
        <v>45845</v>
      </c>
      <c r="O2786" s="5">
        <f>IFERROR((PlanMasine[[#This Row],[Norma]]/PlanMasine[[#This Row],[Q]])*(PlanMasine[[#This Row],[Q]]/SUMIF(C:C,PlanMasine[[#This Row],[RN]],B:B)*PlanMasine[[#This Row],[KPLQ]]),0)</f>
        <v>7</v>
      </c>
      <c r="P2786">
        <v>207119</v>
      </c>
      <c r="Q2786">
        <f>COUNTIF(PROMJENA!A:A,PlanMasine[[#This Row],[KPL]]&amp;"-"&amp;PlanMasine[[#This Row],[RN]])</f>
        <v>0</v>
      </c>
      <c r="R2786">
        <f>IFERROR(INDEX(REDOSLIJED!A:A,MATCH(PlanMasine[[#This Row],[KPL]],REDOSLIJED!B:B,0)),MAX(REDOSLIJED!A:A)+1)</f>
        <v>45</v>
      </c>
      <c r="S2786" s="9">
        <f>SUM($M$2:M2786)</f>
        <v>12.072222222222305</v>
      </c>
      <c r="T2786" s="3">
        <f>PlanMasine[[#This Row],[Datum SAS]]-1</f>
        <v>45844</v>
      </c>
      <c r="U2786">
        <f>WEEKDAY(PlanMasine[[#This Row],[ZAVRŠETAK MAŠINSKE]],2)</f>
        <v>7</v>
      </c>
      <c r="V2786" s="3">
        <f>IF(WEEKDAY(PlanMasine[[#This Row],[Datum SAS]]-1,2)=7,PlanMasine[[#This Row],[Datum SAS]]-3,PlanMasine[[#This Row],[Datum SAS]]-1)</f>
        <v>45842</v>
      </c>
      <c r="W2786">
        <f>WEEKNUM(PlanMasine[[#This Row],[Column2]],1)</f>
        <v>27</v>
      </c>
    </row>
    <row r="2787" spans="1:23" x14ac:dyDescent="0.25">
      <c r="A2787">
        <v>1026998</v>
      </c>
      <c r="B2787">
        <v>1</v>
      </c>
      <c r="C2787">
        <v>1026954</v>
      </c>
      <c r="D2787" t="s">
        <v>2249</v>
      </c>
      <c r="E2787">
        <v>7</v>
      </c>
      <c r="F2787">
        <v>1</v>
      </c>
      <c r="G2787">
        <v>0</v>
      </c>
      <c r="H2787">
        <v>0</v>
      </c>
      <c r="I2787" t="s">
        <v>5</v>
      </c>
      <c r="J2787" t="s">
        <v>570</v>
      </c>
      <c r="K2787" t="s">
        <v>1807</v>
      </c>
      <c r="L2787" s="3">
        <v>45853</v>
      </c>
      <c r="M27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787" s="3">
        <v>45845</v>
      </c>
      <c r="O2787" s="5">
        <f>IFERROR((PlanMasine[[#This Row],[Norma]]/PlanMasine[[#This Row],[Q]])*(PlanMasine[[#This Row],[Q]]/SUMIF(C:C,PlanMasine[[#This Row],[RN]],B:B)*PlanMasine[[#This Row],[KPLQ]]),0)</f>
        <v>7</v>
      </c>
      <c r="P2787">
        <v>207120</v>
      </c>
      <c r="Q2787">
        <f>COUNTIF(PROMJENA!A:A,PlanMasine[[#This Row],[KPL]]&amp;"-"&amp;PlanMasine[[#This Row],[RN]])</f>
        <v>0</v>
      </c>
      <c r="R2787">
        <f>IFERROR(INDEX(REDOSLIJED!A:A,MATCH(PlanMasine[[#This Row],[KPL]],REDOSLIJED!B:B,0)),MAX(REDOSLIJED!A:A)+1)</f>
        <v>45</v>
      </c>
      <c r="S2787" s="9">
        <f>SUM($M$2:M2787)</f>
        <v>12.077083333333416</v>
      </c>
      <c r="T2787" s="3">
        <f>PlanMasine[[#This Row],[Datum SAS]]-1</f>
        <v>45844</v>
      </c>
      <c r="U2787">
        <f>WEEKDAY(PlanMasine[[#This Row],[ZAVRŠETAK MAŠINSKE]],2)</f>
        <v>7</v>
      </c>
      <c r="V2787" s="3">
        <f>IF(WEEKDAY(PlanMasine[[#This Row],[Datum SAS]]-1,2)=7,PlanMasine[[#This Row],[Datum SAS]]-3,PlanMasine[[#This Row],[Datum SAS]]-1)</f>
        <v>45842</v>
      </c>
      <c r="W2787">
        <f>WEEKNUM(PlanMasine[[#This Row],[Column2]],1)</f>
        <v>27</v>
      </c>
    </row>
    <row r="2788" spans="1:23" x14ac:dyDescent="0.25">
      <c r="A2788">
        <v>1026998</v>
      </c>
      <c r="B2788">
        <v>1</v>
      </c>
      <c r="C2788">
        <v>1026960</v>
      </c>
      <c r="D2788" t="s">
        <v>2250</v>
      </c>
      <c r="E2788">
        <v>15</v>
      </c>
      <c r="F2788">
        <v>1</v>
      </c>
      <c r="G2788">
        <v>0</v>
      </c>
      <c r="H2788">
        <v>0</v>
      </c>
      <c r="I2788" t="s">
        <v>5</v>
      </c>
      <c r="J2788" t="s">
        <v>570</v>
      </c>
      <c r="K2788" t="s">
        <v>1807</v>
      </c>
      <c r="L2788" s="3">
        <v>45853</v>
      </c>
      <c r="M27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788" s="3">
        <v>45845</v>
      </c>
      <c r="O2788" s="5">
        <f>IFERROR((PlanMasine[[#This Row],[Norma]]/PlanMasine[[#This Row],[Q]])*(PlanMasine[[#This Row],[Q]]/SUMIF(C:C,PlanMasine[[#This Row],[RN]],B:B)*PlanMasine[[#This Row],[KPLQ]]),0)</f>
        <v>15</v>
      </c>
      <c r="P2788">
        <v>207124</v>
      </c>
      <c r="Q2788">
        <f>COUNTIF(PROMJENA!A:A,PlanMasine[[#This Row],[KPL]]&amp;"-"&amp;PlanMasine[[#This Row],[RN]])</f>
        <v>0</v>
      </c>
      <c r="R2788">
        <f>IFERROR(INDEX(REDOSLIJED!A:A,MATCH(PlanMasine[[#This Row],[KPL]],REDOSLIJED!B:B,0)),MAX(REDOSLIJED!A:A)+1)</f>
        <v>45</v>
      </c>
      <c r="S2788" s="9">
        <f>SUM($M$2:M2788)</f>
        <v>12.087500000000082</v>
      </c>
      <c r="T2788" s="3">
        <f>PlanMasine[[#This Row],[Datum SAS]]-1</f>
        <v>45844</v>
      </c>
      <c r="U2788">
        <f>WEEKDAY(PlanMasine[[#This Row],[ZAVRŠETAK MAŠINSKE]],2)</f>
        <v>7</v>
      </c>
      <c r="V2788" s="3">
        <f>IF(WEEKDAY(PlanMasine[[#This Row],[Datum SAS]]-1,2)=7,PlanMasine[[#This Row],[Datum SAS]]-3,PlanMasine[[#This Row],[Datum SAS]]-1)</f>
        <v>45842</v>
      </c>
      <c r="W2788">
        <f>WEEKNUM(PlanMasine[[#This Row],[Column2]],1)</f>
        <v>27</v>
      </c>
    </row>
    <row r="2789" spans="1:23" x14ac:dyDescent="0.25">
      <c r="A2789">
        <v>1026998</v>
      </c>
      <c r="B2789">
        <v>1</v>
      </c>
      <c r="C2789">
        <v>1026978</v>
      </c>
      <c r="D2789" t="s">
        <v>2180</v>
      </c>
      <c r="E2789">
        <v>15</v>
      </c>
      <c r="F2789">
        <v>1</v>
      </c>
      <c r="G2789">
        <v>0</v>
      </c>
      <c r="H2789">
        <v>0</v>
      </c>
      <c r="I2789" t="s">
        <v>5</v>
      </c>
      <c r="J2789" t="s">
        <v>570</v>
      </c>
      <c r="K2789" t="s">
        <v>1807</v>
      </c>
      <c r="L2789" s="3">
        <v>45853</v>
      </c>
      <c r="M27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789" s="3">
        <v>45845</v>
      </c>
      <c r="O2789" s="5">
        <f>IFERROR((PlanMasine[[#This Row],[Norma]]/PlanMasine[[#This Row],[Q]])*(PlanMasine[[#This Row],[Q]]/SUMIF(C:C,PlanMasine[[#This Row],[RN]],B:B)*PlanMasine[[#This Row],[KPLQ]]),0)</f>
        <v>15</v>
      </c>
      <c r="P2789">
        <v>207133</v>
      </c>
      <c r="Q2789">
        <f>COUNTIF(PROMJENA!A:A,PlanMasine[[#This Row],[KPL]]&amp;"-"&amp;PlanMasine[[#This Row],[RN]])</f>
        <v>0</v>
      </c>
      <c r="R2789">
        <f>IFERROR(INDEX(REDOSLIJED!A:A,MATCH(PlanMasine[[#This Row],[KPL]],REDOSLIJED!B:B,0)),MAX(REDOSLIJED!A:A)+1)</f>
        <v>45</v>
      </c>
      <c r="S2789" s="9">
        <f>SUM($M$2:M2789)</f>
        <v>12.097916666666748</v>
      </c>
      <c r="T2789" s="3">
        <f>PlanMasine[[#This Row],[Datum SAS]]-1</f>
        <v>45844</v>
      </c>
      <c r="U2789">
        <f>WEEKDAY(PlanMasine[[#This Row],[ZAVRŠETAK MAŠINSKE]],2)</f>
        <v>7</v>
      </c>
      <c r="V2789" s="3">
        <f>IF(WEEKDAY(PlanMasine[[#This Row],[Datum SAS]]-1,2)=7,PlanMasine[[#This Row],[Datum SAS]]-3,PlanMasine[[#This Row],[Datum SAS]]-1)</f>
        <v>45842</v>
      </c>
      <c r="W2789">
        <f>WEEKNUM(PlanMasine[[#This Row],[Column2]],1)</f>
        <v>27</v>
      </c>
    </row>
    <row r="2790" spans="1:23" x14ac:dyDescent="0.25">
      <c r="A2790">
        <v>1026998</v>
      </c>
      <c r="B2790">
        <v>1</v>
      </c>
      <c r="C2790">
        <v>1026984</v>
      </c>
      <c r="D2790" t="s">
        <v>2238</v>
      </c>
      <c r="E2790">
        <v>7</v>
      </c>
      <c r="F2790">
        <v>1</v>
      </c>
      <c r="G2790">
        <v>0</v>
      </c>
      <c r="H2790">
        <v>0</v>
      </c>
      <c r="I2790" t="s">
        <v>5</v>
      </c>
      <c r="J2790" t="s">
        <v>570</v>
      </c>
      <c r="K2790" t="s">
        <v>1807</v>
      </c>
      <c r="L2790" s="3">
        <v>45853</v>
      </c>
      <c r="M27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2790" s="3">
        <v>45845</v>
      </c>
      <c r="O2790" s="5">
        <f>IFERROR((PlanMasine[[#This Row],[Norma]]/PlanMasine[[#This Row],[Q]])*(PlanMasine[[#This Row],[Q]]/SUMIF(C:C,PlanMasine[[#This Row],[RN]],B:B)*PlanMasine[[#This Row],[KPLQ]]),0)</f>
        <v>7</v>
      </c>
      <c r="P2790">
        <v>207138</v>
      </c>
      <c r="Q2790">
        <f>COUNTIF(PROMJENA!A:A,PlanMasine[[#This Row],[KPL]]&amp;"-"&amp;PlanMasine[[#This Row],[RN]])</f>
        <v>0</v>
      </c>
      <c r="R2790">
        <f>IFERROR(INDEX(REDOSLIJED!A:A,MATCH(PlanMasine[[#This Row],[KPL]],REDOSLIJED!B:B,0)),MAX(REDOSLIJED!A:A)+1)</f>
        <v>45</v>
      </c>
      <c r="S2790" s="9">
        <f>SUM($M$2:M2790)</f>
        <v>12.10277777777786</v>
      </c>
      <c r="T2790" s="3">
        <f>PlanMasine[[#This Row],[Datum SAS]]-1</f>
        <v>45844</v>
      </c>
      <c r="U2790">
        <f>WEEKDAY(PlanMasine[[#This Row],[ZAVRŠETAK MAŠINSKE]],2)</f>
        <v>7</v>
      </c>
      <c r="V2790" s="3">
        <f>IF(WEEKDAY(PlanMasine[[#This Row],[Datum SAS]]-1,2)=7,PlanMasine[[#This Row],[Datum SAS]]-3,PlanMasine[[#This Row],[Datum SAS]]-1)</f>
        <v>45842</v>
      </c>
      <c r="W2790">
        <f>WEEKNUM(PlanMasine[[#This Row],[Column2]],1)</f>
        <v>27</v>
      </c>
    </row>
    <row r="2791" spans="1:23" x14ac:dyDescent="0.25">
      <c r="A2791">
        <v>1026998</v>
      </c>
      <c r="B2791">
        <v>1</v>
      </c>
      <c r="C2791">
        <v>1026947</v>
      </c>
      <c r="D2791" t="s">
        <v>2244</v>
      </c>
      <c r="E2791">
        <v>3</v>
      </c>
      <c r="F2791">
        <v>1</v>
      </c>
      <c r="G2791">
        <v>0</v>
      </c>
      <c r="H2791">
        <v>0</v>
      </c>
      <c r="I2791" t="s">
        <v>5</v>
      </c>
      <c r="J2791" t="s">
        <v>570</v>
      </c>
      <c r="K2791" t="s">
        <v>1807</v>
      </c>
      <c r="L2791" s="3">
        <v>45853</v>
      </c>
      <c r="M27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91" s="3">
        <v>45845</v>
      </c>
      <c r="O2791" s="5">
        <f>IFERROR((PlanMasine[[#This Row],[Norma]]/PlanMasine[[#This Row],[Q]])*(PlanMasine[[#This Row],[Q]]/SUMIF(C:C,PlanMasine[[#This Row],[RN]],B:B)*PlanMasine[[#This Row],[KPLQ]]),0)</f>
        <v>3</v>
      </c>
      <c r="P2791">
        <v>207114</v>
      </c>
      <c r="Q2791">
        <f>COUNTIF(PROMJENA!A:A,PlanMasine[[#This Row],[KPL]]&amp;"-"&amp;PlanMasine[[#This Row],[RN]])</f>
        <v>0</v>
      </c>
      <c r="R2791">
        <f>IFERROR(INDEX(REDOSLIJED!A:A,MATCH(PlanMasine[[#This Row],[KPL]],REDOSLIJED!B:B,0)),MAX(REDOSLIJED!A:A)+1)</f>
        <v>45</v>
      </c>
      <c r="S2791" s="9">
        <f>SUM($M$2:M2791)</f>
        <v>12.104861111111193</v>
      </c>
      <c r="T2791" s="3">
        <f>PlanMasine[[#This Row],[Datum SAS]]-1</f>
        <v>45844</v>
      </c>
      <c r="U2791">
        <f>WEEKDAY(PlanMasine[[#This Row],[ZAVRŠETAK MAŠINSKE]],2)</f>
        <v>7</v>
      </c>
      <c r="V2791" s="3">
        <f>IF(WEEKDAY(PlanMasine[[#This Row],[Datum SAS]]-1,2)=7,PlanMasine[[#This Row],[Datum SAS]]-3,PlanMasine[[#This Row],[Datum SAS]]-1)</f>
        <v>45842</v>
      </c>
      <c r="W2791">
        <f>WEEKNUM(PlanMasine[[#This Row],[Column2]],1)</f>
        <v>27</v>
      </c>
    </row>
    <row r="2792" spans="1:23" x14ac:dyDescent="0.25">
      <c r="A2792">
        <v>1026998</v>
      </c>
      <c r="B2792">
        <v>1</v>
      </c>
      <c r="C2792">
        <v>1026987</v>
      </c>
      <c r="D2792" t="s">
        <v>2239</v>
      </c>
      <c r="E2792">
        <v>6</v>
      </c>
      <c r="F2792">
        <v>2</v>
      </c>
      <c r="G2792">
        <v>0</v>
      </c>
      <c r="H2792">
        <v>0</v>
      </c>
      <c r="I2792" t="s">
        <v>5</v>
      </c>
      <c r="J2792" t="s">
        <v>570</v>
      </c>
      <c r="K2792" t="s">
        <v>1807</v>
      </c>
      <c r="L2792" s="3">
        <v>45853</v>
      </c>
      <c r="M27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792" s="3">
        <v>45845</v>
      </c>
      <c r="O2792" s="5">
        <f>IFERROR((PlanMasine[[#This Row],[Norma]]/PlanMasine[[#This Row],[Q]])*(PlanMasine[[#This Row],[Q]]/SUMIF(C:C,PlanMasine[[#This Row],[RN]],B:B)*PlanMasine[[#This Row],[KPLQ]]),0)</f>
        <v>6</v>
      </c>
      <c r="P2792">
        <v>207140</v>
      </c>
      <c r="Q2792">
        <f>COUNTIF(PROMJENA!A:A,PlanMasine[[#This Row],[KPL]]&amp;"-"&amp;PlanMasine[[#This Row],[RN]])</f>
        <v>0</v>
      </c>
      <c r="R2792">
        <f>IFERROR(INDEX(REDOSLIJED!A:A,MATCH(PlanMasine[[#This Row],[KPL]],REDOSLIJED!B:B,0)),MAX(REDOSLIJED!A:A)+1)</f>
        <v>45</v>
      </c>
      <c r="S2792" s="9">
        <f>SUM($M$2:M2792)</f>
        <v>12.109027777777859</v>
      </c>
      <c r="T2792" s="3">
        <f>PlanMasine[[#This Row],[Datum SAS]]-1</f>
        <v>45844</v>
      </c>
      <c r="U2792">
        <f>WEEKDAY(PlanMasine[[#This Row],[ZAVRŠETAK MAŠINSKE]],2)</f>
        <v>7</v>
      </c>
      <c r="V2792" s="3">
        <f>IF(WEEKDAY(PlanMasine[[#This Row],[Datum SAS]]-1,2)=7,PlanMasine[[#This Row],[Datum SAS]]-3,PlanMasine[[#This Row],[Datum SAS]]-1)</f>
        <v>45842</v>
      </c>
      <c r="W2792">
        <f>WEEKNUM(PlanMasine[[#This Row],[Column2]],1)</f>
        <v>27</v>
      </c>
    </row>
    <row r="2793" spans="1:23" x14ac:dyDescent="0.25">
      <c r="A2793">
        <v>1028010</v>
      </c>
      <c r="B2793">
        <v>1</v>
      </c>
      <c r="C2793">
        <v>1028053</v>
      </c>
      <c r="D2793" t="s">
        <v>2088</v>
      </c>
      <c r="E2793">
        <v>10</v>
      </c>
      <c r="F2793">
        <v>1</v>
      </c>
      <c r="G2793">
        <v>0</v>
      </c>
      <c r="H2793">
        <v>0</v>
      </c>
      <c r="I2793" t="s">
        <v>5</v>
      </c>
      <c r="J2793" t="s">
        <v>570</v>
      </c>
      <c r="K2793" t="s">
        <v>1797</v>
      </c>
      <c r="L2793" s="3">
        <v>45856</v>
      </c>
      <c r="M27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793" s="3">
        <v>45845</v>
      </c>
      <c r="O2793" s="5">
        <f>IFERROR((PlanMasine[[#This Row],[Norma]]/PlanMasine[[#This Row],[Q]])*(PlanMasine[[#This Row],[Q]]/SUMIF(C:C,PlanMasine[[#This Row],[RN]],B:B)*PlanMasine[[#This Row],[KPLQ]]),0)</f>
        <v>10</v>
      </c>
      <c r="P2793">
        <v>206119</v>
      </c>
      <c r="Q2793">
        <f>COUNTIF(PROMJENA!A:A,PlanMasine[[#This Row],[KPL]]&amp;"-"&amp;PlanMasine[[#This Row],[RN]])</f>
        <v>0</v>
      </c>
      <c r="R2793">
        <f>IFERROR(INDEX(REDOSLIJED!A:A,MATCH(PlanMasine[[#This Row],[KPL]],REDOSLIJED!B:B,0)),MAX(REDOSLIJED!A:A)+1)</f>
        <v>45</v>
      </c>
      <c r="S2793" s="9">
        <f>SUM($M$2:M2793)</f>
        <v>12.115972222222304</v>
      </c>
      <c r="T2793" s="3">
        <f>PlanMasine[[#This Row],[Datum SAS]]-1</f>
        <v>45844</v>
      </c>
      <c r="U2793">
        <f>WEEKDAY(PlanMasine[[#This Row],[ZAVRŠETAK MAŠINSKE]],2)</f>
        <v>7</v>
      </c>
      <c r="V2793" s="3">
        <f>IF(WEEKDAY(PlanMasine[[#This Row],[Datum SAS]]-1,2)=7,PlanMasine[[#This Row],[Datum SAS]]-3,PlanMasine[[#This Row],[Datum SAS]]-1)</f>
        <v>45842</v>
      </c>
      <c r="W2793">
        <f>WEEKNUM(PlanMasine[[#This Row],[Column2]],1)</f>
        <v>27</v>
      </c>
    </row>
    <row r="2794" spans="1:23" x14ac:dyDescent="0.25">
      <c r="A2794">
        <v>1028010</v>
      </c>
      <c r="B2794">
        <v>1</v>
      </c>
      <c r="C2794">
        <v>1028025</v>
      </c>
      <c r="D2794" t="s">
        <v>1752</v>
      </c>
      <c r="E2794">
        <v>5</v>
      </c>
      <c r="F2794">
        <v>1</v>
      </c>
      <c r="G2794">
        <v>0</v>
      </c>
      <c r="H2794">
        <v>0</v>
      </c>
      <c r="I2794" t="s">
        <v>5</v>
      </c>
      <c r="J2794" t="s">
        <v>570</v>
      </c>
      <c r="K2794" t="s">
        <v>1797</v>
      </c>
      <c r="L2794" s="3">
        <v>45856</v>
      </c>
      <c r="M27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94" s="3">
        <v>45845</v>
      </c>
      <c r="O2794" s="5">
        <f>IFERROR((PlanMasine[[#This Row],[Norma]]/PlanMasine[[#This Row],[Q]])*(PlanMasine[[#This Row],[Q]]/SUMIF(C:C,PlanMasine[[#This Row],[RN]],B:B)*PlanMasine[[#This Row],[KPLQ]]),0)</f>
        <v>5</v>
      </c>
      <c r="P2794">
        <v>206091</v>
      </c>
      <c r="Q2794">
        <f>COUNTIF(PROMJENA!A:A,PlanMasine[[#This Row],[KPL]]&amp;"-"&amp;PlanMasine[[#This Row],[RN]])</f>
        <v>0</v>
      </c>
      <c r="R2794">
        <f>IFERROR(INDEX(REDOSLIJED!A:A,MATCH(PlanMasine[[#This Row],[KPL]],REDOSLIJED!B:B,0)),MAX(REDOSLIJED!A:A)+1)</f>
        <v>45</v>
      </c>
      <c r="S2794" s="9">
        <f>SUM($M$2:M2794)</f>
        <v>12.119444444444525</v>
      </c>
      <c r="T2794" s="3">
        <f>PlanMasine[[#This Row],[Datum SAS]]-1</f>
        <v>45844</v>
      </c>
      <c r="U2794">
        <f>WEEKDAY(PlanMasine[[#This Row],[ZAVRŠETAK MAŠINSKE]],2)</f>
        <v>7</v>
      </c>
      <c r="V2794" s="3">
        <f>IF(WEEKDAY(PlanMasine[[#This Row],[Datum SAS]]-1,2)=7,PlanMasine[[#This Row],[Datum SAS]]-3,PlanMasine[[#This Row],[Datum SAS]]-1)</f>
        <v>45842</v>
      </c>
      <c r="W2794">
        <f>WEEKNUM(PlanMasine[[#This Row],[Column2]],1)</f>
        <v>27</v>
      </c>
    </row>
    <row r="2795" spans="1:23" x14ac:dyDescent="0.25">
      <c r="A2795">
        <v>1028010</v>
      </c>
      <c r="B2795">
        <v>1</v>
      </c>
      <c r="C2795">
        <v>1028024</v>
      </c>
      <c r="D2795" t="s">
        <v>2089</v>
      </c>
      <c r="E2795">
        <v>5</v>
      </c>
      <c r="F2795">
        <v>1</v>
      </c>
      <c r="G2795">
        <v>0</v>
      </c>
      <c r="H2795">
        <v>0</v>
      </c>
      <c r="I2795" t="s">
        <v>5</v>
      </c>
      <c r="J2795" t="s">
        <v>570</v>
      </c>
      <c r="K2795" t="s">
        <v>1797</v>
      </c>
      <c r="L2795" s="3">
        <v>45856</v>
      </c>
      <c r="M27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795" s="3">
        <v>45845</v>
      </c>
      <c r="O2795" s="5">
        <f>IFERROR((PlanMasine[[#This Row],[Norma]]/PlanMasine[[#This Row],[Q]])*(PlanMasine[[#This Row],[Q]]/SUMIF(C:C,PlanMasine[[#This Row],[RN]],B:B)*PlanMasine[[#This Row],[KPLQ]]),0)</f>
        <v>5</v>
      </c>
      <c r="P2795">
        <v>206090</v>
      </c>
      <c r="Q2795">
        <f>COUNTIF(PROMJENA!A:A,PlanMasine[[#This Row],[KPL]]&amp;"-"&amp;PlanMasine[[#This Row],[RN]])</f>
        <v>0</v>
      </c>
      <c r="R2795">
        <f>IFERROR(INDEX(REDOSLIJED!A:A,MATCH(PlanMasine[[#This Row],[KPL]],REDOSLIJED!B:B,0)),MAX(REDOSLIJED!A:A)+1)</f>
        <v>45</v>
      </c>
      <c r="S2795" s="9">
        <f>SUM($M$2:M2795)</f>
        <v>12.122916666666747</v>
      </c>
      <c r="T2795" s="3">
        <f>PlanMasine[[#This Row],[Datum SAS]]-1</f>
        <v>45844</v>
      </c>
      <c r="U2795">
        <f>WEEKDAY(PlanMasine[[#This Row],[ZAVRŠETAK MAŠINSKE]],2)</f>
        <v>7</v>
      </c>
      <c r="V2795" s="3">
        <f>IF(WEEKDAY(PlanMasine[[#This Row],[Datum SAS]]-1,2)=7,PlanMasine[[#This Row],[Datum SAS]]-3,PlanMasine[[#This Row],[Datum SAS]]-1)</f>
        <v>45842</v>
      </c>
      <c r="W2795">
        <f>WEEKNUM(PlanMasine[[#This Row],[Column2]],1)</f>
        <v>27</v>
      </c>
    </row>
    <row r="2796" spans="1:23" x14ac:dyDescent="0.25">
      <c r="A2796">
        <v>1029563</v>
      </c>
      <c r="B2796">
        <v>1</v>
      </c>
      <c r="C2796">
        <v>1029561</v>
      </c>
      <c r="D2796" t="s">
        <v>2063</v>
      </c>
      <c r="E2796">
        <v>12</v>
      </c>
      <c r="F2796">
        <v>6</v>
      </c>
      <c r="G2796">
        <v>0</v>
      </c>
      <c r="H2796">
        <v>0</v>
      </c>
      <c r="I2796" t="s">
        <v>5</v>
      </c>
      <c r="J2796" t="s">
        <v>570</v>
      </c>
      <c r="K2796" t="s">
        <v>1830</v>
      </c>
      <c r="L2796" s="3">
        <v>45855</v>
      </c>
      <c r="M27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96" s="3">
        <v>45845</v>
      </c>
      <c r="O2796" s="5">
        <f>IFERROR((PlanMasine[[#This Row],[Norma]]/PlanMasine[[#This Row],[Q]])*(PlanMasine[[#This Row],[Q]]/SUMIF(C:C,PlanMasine[[#This Row],[RN]],B:B)*PlanMasine[[#This Row],[KPLQ]]),0)</f>
        <v>2</v>
      </c>
      <c r="P2796">
        <v>227814</v>
      </c>
      <c r="Q2796">
        <f>COUNTIF(PROMJENA!A:A,PlanMasine[[#This Row],[KPL]]&amp;"-"&amp;PlanMasine[[#This Row],[RN]])</f>
        <v>0</v>
      </c>
      <c r="R2796">
        <f>IFERROR(INDEX(REDOSLIJED!A:A,MATCH(PlanMasine[[#This Row],[KPL]],REDOSLIJED!B:B,0)),MAX(REDOSLIJED!A:A)+1)</f>
        <v>45</v>
      </c>
      <c r="S2796" s="9">
        <f>SUM($M$2:M2796)</f>
        <v>12.124305555555635</v>
      </c>
      <c r="T2796" s="3">
        <f>PlanMasine[[#This Row],[Datum SAS]]-1</f>
        <v>45844</v>
      </c>
      <c r="U2796">
        <f>WEEKDAY(PlanMasine[[#This Row],[ZAVRŠETAK MAŠINSKE]],2)</f>
        <v>7</v>
      </c>
      <c r="V2796" s="3">
        <f>IF(WEEKDAY(PlanMasine[[#This Row],[Datum SAS]]-1,2)=7,PlanMasine[[#This Row],[Datum SAS]]-3,PlanMasine[[#This Row],[Datum SAS]]-1)</f>
        <v>45842</v>
      </c>
      <c r="W2796">
        <f>WEEKNUM(PlanMasine[[#This Row],[Column2]],1)</f>
        <v>27</v>
      </c>
    </row>
    <row r="2797" spans="1:23" x14ac:dyDescent="0.25">
      <c r="A2797">
        <v>1029563</v>
      </c>
      <c r="B2797">
        <v>1</v>
      </c>
      <c r="C2797">
        <v>1029554</v>
      </c>
      <c r="D2797" t="s">
        <v>2384</v>
      </c>
      <c r="E2797">
        <v>12</v>
      </c>
      <c r="F2797">
        <v>6</v>
      </c>
      <c r="G2797">
        <v>0</v>
      </c>
      <c r="H2797">
        <v>0</v>
      </c>
      <c r="I2797" t="s">
        <v>5</v>
      </c>
      <c r="J2797" t="s">
        <v>570</v>
      </c>
      <c r="K2797" t="s">
        <v>1830</v>
      </c>
      <c r="L2797" s="3">
        <v>45855</v>
      </c>
      <c r="M27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797" s="3">
        <v>45845</v>
      </c>
      <c r="O2797" s="5">
        <f>IFERROR((PlanMasine[[#This Row],[Norma]]/PlanMasine[[#This Row],[Q]])*(PlanMasine[[#This Row],[Q]]/SUMIF(C:C,PlanMasine[[#This Row],[RN]],B:B)*PlanMasine[[#This Row],[KPLQ]]),0)</f>
        <v>2</v>
      </c>
      <c r="P2797">
        <v>227807</v>
      </c>
      <c r="Q2797">
        <f>COUNTIF(PROMJENA!A:A,PlanMasine[[#This Row],[KPL]]&amp;"-"&amp;PlanMasine[[#This Row],[RN]])</f>
        <v>0</v>
      </c>
      <c r="R2797">
        <f>IFERROR(INDEX(REDOSLIJED!A:A,MATCH(PlanMasine[[#This Row],[KPL]],REDOSLIJED!B:B,0)),MAX(REDOSLIJED!A:A)+1)</f>
        <v>45</v>
      </c>
      <c r="S2797" s="9">
        <f>SUM($M$2:M2797)</f>
        <v>12.125694444444523</v>
      </c>
      <c r="T2797" s="3">
        <f>PlanMasine[[#This Row],[Datum SAS]]-1</f>
        <v>45844</v>
      </c>
      <c r="U2797">
        <f>WEEKDAY(PlanMasine[[#This Row],[ZAVRŠETAK MAŠINSKE]],2)</f>
        <v>7</v>
      </c>
      <c r="V2797" s="3">
        <f>IF(WEEKDAY(PlanMasine[[#This Row],[Datum SAS]]-1,2)=7,PlanMasine[[#This Row],[Datum SAS]]-3,PlanMasine[[#This Row],[Datum SAS]]-1)</f>
        <v>45842</v>
      </c>
      <c r="W2797">
        <f>WEEKNUM(PlanMasine[[#This Row],[Column2]],1)</f>
        <v>27</v>
      </c>
    </row>
    <row r="2798" spans="1:23" x14ac:dyDescent="0.25">
      <c r="A2798">
        <v>1029563</v>
      </c>
      <c r="B2798">
        <v>1</v>
      </c>
      <c r="C2798">
        <v>1029535</v>
      </c>
      <c r="D2798" t="s">
        <v>1727</v>
      </c>
      <c r="E2798">
        <v>18</v>
      </c>
      <c r="F2798">
        <v>6</v>
      </c>
      <c r="G2798">
        <v>0</v>
      </c>
      <c r="H2798">
        <v>0</v>
      </c>
      <c r="I2798" t="s">
        <v>5</v>
      </c>
      <c r="J2798" t="s">
        <v>570</v>
      </c>
      <c r="K2798" t="s">
        <v>1830</v>
      </c>
      <c r="L2798" s="3">
        <v>45855</v>
      </c>
      <c r="M27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98" s="3">
        <v>45845</v>
      </c>
      <c r="O2798" s="5">
        <f>IFERROR((PlanMasine[[#This Row],[Norma]]/PlanMasine[[#This Row],[Q]])*(PlanMasine[[#This Row],[Q]]/SUMIF(C:C,PlanMasine[[#This Row],[RN]],B:B)*PlanMasine[[#This Row],[KPLQ]]),0)</f>
        <v>3</v>
      </c>
      <c r="P2798">
        <v>227779</v>
      </c>
      <c r="Q2798">
        <f>COUNTIF(PROMJENA!A:A,PlanMasine[[#This Row],[KPL]]&amp;"-"&amp;PlanMasine[[#This Row],[RN]])</f>
        <v>0</v>
      </c>
      <c r="R2798">
        <f>IFERROR(INDEX(REDOSLIJED!A:A,MATCH(PlanMasine[[#This Row],[KPL]],REDOSLIJED!B:B,0)),MAX(REDOSLIJED!A:A)+1)</f>
        <v>45</v>
      </c>
      <c r="S2798" s="9">
        <f>SUM($M$2:M2798)</f>
        <v>12.127777777777856</v>
      </c>
      <c r="T2798" s="3">
        <f>PlanMasine[[#This Row],[Datum SAS]]-1</f>
        <v>45844</v>
      </c>
      <c r="U2798">
        <f>WEEKDAY(PlanMasine[[#This Row],[ZAVRŠETAK MAŠINSKE]],2)</f>
        <v>7</v>
      </c>
      <c r="V2798" s="3">
        <f>IF(WEEKDAY(PlanMasine[[#This Row],[Datum SAS]]-1,2)=7,PlanMasine[[#This Row],[Datum SAS]]-3,PlanMasine[[#This Row],[Datum SAS]]-1)</f>
        <v>45842</v>
      </c>
      <c r="W2798">
        <f>WEEKNUM(PlanMasine[[#This Row],[Column2]],1)</f>
        <v>27</v>
      </c>
    </row>
    <row r="2799" spans="1:23" x14ac:dyDescent="0.25">
      <c r="A2799">
        <v>1029563</v>
      </c>
      <c r="B2799">
        <v>1</v>
      </c>
      <c r="C2799">
        <v>1029541</v>
      </c>
      <c r="D2799" t="s">
        <v>2380</v>
      </c>
      <c r="E2799">
        <v>18</v>
      </c>
      <c r="F2799">
        <v>6</v>
      </c>
      <c r="G2799">
        <v>0</v>
      </c>
      <c r="H2799">
        <v>0</v>
      </c>
      <c r="I2799" t="s">
        <v>5</v>
      </c>
      <c r="J2799" t="s">
        <v>570</v>
      </c>
      <c r="K2799" t="s">
        <v>1830</v>
      </c>
      <c r="L2799" s="3">
        <v>45855</v>
      </c>
      <c r="M27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799" s="3">
        <v>45845</v>
      </c>
      <c r="O2799" s="5">
        <f>IFERROR((PlanMasine[[#This Row],[Norma]]/PlanMasine[[#This Row],[Q]])*(PlanMasine[[#This Row],[Q]]/SUMIF(C:C,PlanMasine[[#This Row],[RN]],B:B)*PlanMasine[[#This Row],[KPLQ]]),0)</f>
        <v>3</v>
      </c>
      <c r="P2799">
        <v>227785</v>
      </c>
      <c r="Q2799">
        <f>COUNTIF(PROMJENA!A:A,PlanMasine[[#This Row],[KPL]]&amp;"-"&amp;PlanMasine[[#This Row],[RN]])</f>
        <v>0</v>
      </c>
      <c r="R2799">
        <f>IFERROR(INDEX(REDOSLIJED!A:A,MATCH(PlanMasine[[#This Row],[KPL]],REDOSLIJED!B:B,0)),MAX(REDOSLIJED!A:A)+1)</f>
        <v>45</v>
      </c>
      <c r="S2799" s="9">
        <f>SUM($M$2:M2799)</f>
        <v>12.12986111111119</v>
      </c>
      <c r="T2799" s="3">
        <f>PlanMasine[[#This Row],[Datum SAS]]-1</f>
        <v>45844</v>
      </c>
      <c r="U2799">
        <f>WEEKDAY(PlanMasine[[#This Row],[ZAVRŠETAK MAŠINSKE]],2)</f>
        <v>7</v>
      </c>
      <c r="V2799" s="3">
        <f>IF(WEEKDAY(PlanMasine[[#This Row],[Datum SAS]]-1,2)=7,PlanMasine[[#This Row],[Datum SAS]]-3,PlanMasine[[#This Row],[Datum SAS]]-1)</f>
        <v>45842</v>
      </c>
      <c r="W2799">
        <f>WEEKNUM(PlanMasine[[#This Row],[Column2]],1)</f>
        <v>27</v>
      </c>
    </row>
    <row r="2800" spans="1:23" x14ac:dyDescent="0.25">
      <c r="A2800">
        <v>1029563</v>
      </c>
      <c r="B2800">
        <v>1</v>
      </c>
      <c r="C2800">
        <v>1029556</v>
      </c>
      <c r="D2800" t="s">
        <v>2387</v>
      </c>
      <c r="E2800">
        <v>12</v>
      </c>
      <c r="F2800">
        <v>6</v>
      </c>
      <c r="G2800">
        <v>0</v>
      </c>
      <c r="H2800">
        <v>0</v>
      </c>
      <c r="I2800" t="s">
        <v>5</v>
      </c>
      <c r="J2800" t="s">
        <v>570</v>
      </c>
      <c r="K2800" t="s">
        <v>1830</v>
      </c>
      <c r="L2800" s="3">
        <v>45855</v>
      </c>
      <c r="M28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00" s="3">
        <v>45845</v>
      </c>
      <c r="O2800" s="5">
        <f>IFERROR((PlanMasine[[#This Row],[Norma]]/PlanMasine[[#This Row],[Q]])*(PlanMasine[[#This Row],[Q]]/SUMIF(C:C,PlanMasine[[#This Row],[RN]],B:B)*PlanMasine[[#This Row],[KPLQ]]),0)</f>
        <v>2</v>
      </c>
      <c r="P2800">
        <v>227809</v>
      </c>
      <c r="Q2800">
        <f>COUNTIF(PROMJENA!A:A,PlanMasine[[#This Row],[KPL]]&amp;"-"&amp;PlanMasine[[#This Row],[RN]])</f>
        <v>0</v>
      </c>
      <c r="R2800">
        <f>IFERROR(INDEX(REDOSLIJED!A:A,MATCH(PlanMasine[[#This Row],[KPL]],REDOSLIJED!B:B,0)),MAX(REDOSLIJED!A:A)+1)</f>
        <v>45</v>
      </c>
      <c r="S2800" s="9">
        <f>SUM($M$2:M2800)</f>
        <v>12.131250000000078</v>
      </c>
      <c r="T2800" s="3">
        <f>PlanMasine[[#This Row],[Datum SAS]]-1</f>
        <v>45844</v>
      </c>
      <c r="U2800">
        <f>WEEKDAY(PlanMasine[[#This Row],[ZAVRŠETAK MAŠINSKE]],2)</f>
        <v>7</v>
      </c>
      <c r="V2800" s="3">
        <f>IF(WEEKDAY(PlanMasine[[#This Row],[Datum SAS]]-1,2)=7,PlanMasine[[#This Row],[Datum SAS]]-3,PlanMasine[[#This Row],[Datum SAS]]-1)</f>
        <v>45842</v>
      </c>
      <c r="W2800">
        <f>WEEKNUM(PlanMasine[[#This Row],[Column2]],1)</f>
        <v>27</v>
      </c>
    </row>
    <row r="2801" spans="1:23" x14ac:dyDescent="0.25">
      <c r="A2801">
        <v>1029563</v>
      </c>
      <c r="B2801">
        <v>1</v>
      </c>
      <c r="C2801">
        <v>1029526</v>
      </c>
      <c r="D2801" t="s">
        <v>2381</v>
      </c>
      <c r="E2801">
        <v>12</v>
      </c>
      <c r="F2801">
        <v>6</v>
      </c>
      <c r="G2801">
        <v>0</v>
      </c>
      <c r="H2801">
        <v>0</v>
      </c>
      <c r="I2801" t="s">
        <v>5</v>
      </c>
      <c r="J2801" t="s">
        <v>570</v>
      </c>
      <c r="K2801" t="s">
        <v>1830</v>
      </c>
      <c r="L2801" s="3">
        <v>45855</v>
      </c>
      <c r="M28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01" s="3">
        <v>45845</v>
      </c>
      <c r="O2801" s="5">
        <f>IFERROR((PlanMasine[[#This Row],[Norma]]/PlanMasine[[#This Row],[Q]])*(PlanMasine[[#This Row],[Q]]/SUMIF(C:C,PlanMasine[[#This Row],[RN]],B:B)*PlanMasine[[#This Row],[KPLQ]]),0)</f>
        <v>2</v>
      </c>
      <c r="P2801">
        <v>227769</v>
      </c>
      <c r="Q2801">
        <f>COUNTIF(PROMJENA!A:A,PlanMasine[[#This Row],[KPL]]&amp;"-"&amp;PlanMasine[[#This Row],[RN]])</f>
        <v>0</v>
      </c>
      <c r="R2801">
        <f>IFERROR(INDEX(REDOSLIJED!A:A,MATCH(PlanMasine[[#This Row],[KPL]],REDOSLIJED!B:B,0)),MAX(REDOSLIJED!A:A)+1)</f>
        <v>45</v>
      </c>
      <c r="S2801" s="9">
        <f>SUM($M$2:M2801)</f>
        <v>12.132638888888966</v>
      </c>
      <c r="T2801" s="3">
        <f>PlanMasine[[#This Row],[Datum SAS]]-1</f>
        <v>45844</v>
      </c>
      <c r="U2801">
        <f>WEEKDAY(PlanMasine[[#This Row],[ZAVRŠETAK MAŠINSKE]],2)</f>
        <v>7</v>
      </c>
      <c r="V2801" s="3">
        <f>IF(WEEKDAY(PlanMasine[[#This Row],[Datum SAS]]-1,2)=7,PlanMasine[[#This Row],[Datum SAS]]-3,PlanMasine[[#This Row],[Datum SAS]]-1)</f>
        <v>45842</v>
      </c>
      <c r="W2801">
        <f>WEEKNUM(PlanMasine[[#This Row],[Column2]],1)</f>
        <v>27</v>
      </c>
    </row>
    <row r="2802" spans="1:23" x14ac:dyDescent="0.25">
      <c r="A2802">
        <v>1029563</v>
      </c>
      <c r="B2802">
        <v>1</v>
      </c>
      <c r="C2802">
        <v>1029543</v>
      </c>
      <c r="D2802" t="s">
        <v>2383</v>
      </c>
      <c r="E2802">
        <v>18</v>
      </c>
      <c r="F2802">
        <v>6</v>
      </c>
      <c r="G2802">
        <v>0</v>
      </c>
      <c r="H2802">
        <v>0</v>
      </c>
      <c r="I2802" t="s">
        <v>5</v>
      </c>
      <c r="J2802" t="s">
        <v>570</v>
      </c>
      <c r="K2802" t="s">
        <v>1830</v>
      </c>
      <c r="L2802" s="3">
        <v>45855</v>
      </c>
      <c r="M28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02" s="3">
        <v>45845</v>
      </c>
      <c r="O2802" s="5">
        <f>IFERROR((PlanMasine[[#This Row],[Norma]]/PlanMasine[[#This Row],[Q]])*(PlanMasine[[#This Row],[Q]]/SUMIF(C:C,PlanMasine[[#This Row],[RN]],B:B)*PlanMasine[[#This Row],[KPLQ]]),0)</f>
        <v>3</v>
      </c>
      <c r="P2802">
        <v>227787</v>
      </c>
      <c r="Q2802">
        <f>COUNTIF(PROMJENA!A:A,PlanMasine[[#This Row],[KPL]]&amp;"-"&amp;PlanMasine[[#This Row],[RN]])</f>
        <v>0</v>
      </c>
      <c r="R2802">
        <f>IFERROR(INDEX(REDOSLIJED!A:A,MATCH(PlanMasine[[#This Row],[KPL]],REDOSLIJED!B:B,0)),MAX(REDOSLIJED!A:A)+1)</f>
        <v>45</v>
      </c>
      <c r="S2802" s="9">
        <f>SUM($M$2:M2802)</f>
        <v>12.134722222222299</v>
      </c>
      <c r="T2802" s="3">
        <f>PlanMasine[[#This Row],[Datum SAS]]-1</f>
        <v>45844</v>
      </c>
      <c r="U2802">
        <f>WEEKDAY(PlanMasine[[#This Row],[ZAVRŠETAK MAŠINSKE]],2)</f>
        <v>7</v>
      </c>
      <c r="V2802" s="3">
        <f>IF(WEEKDAY(PlanMasine[[#This Row],[Datum SAS]]-1,2)=7,PlanMasine[[#This Row],[Datum SAS]]-3,PlanMasine[[#This Row],[Datum SAS]]-1)</f>
        <v>45842</v>
      </c>
      <c r="W2802">
        <f>WEEKNUM(PlanMasine[[#This Row],[Column2]],1)</f>
        <v>27</v>
      </c>
    </row>
    <row r="2803" spans="1:23" x14ac:dyDescent="0.25">
      <c r="A2803">
        <v>1029563</v>
      </c>
      <c r="B2803">
        <v>1</v>
      </c>
      <c r="C2803">
        <v>1029537</v>
      </c>
      <c r="D2803" t="s">
        <v>2062</v>
      </c>
      <c r="E2803">
        <v>18</v>
      </c>
      <c r="F2803">
        <v>6</v>
      </c>
      <c r="G2803">
        <v>0</v>
      </c>
      <c r="H2803">
        <v>0</v>
      </c>
      <c r="I2803" t="s">
        <v>5</v>
      </c>
      <c r="J2803" t="s">
        <v>570</v>
      </c>
      <c r="K2803" t="s">
        <v>1830</v>
      </c>
      <c r="L2803" s="3">
        <v>45855</v>
      </c>
      <c r="M28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03" s="3">
        <v>45845</v>
      </c>
      <c r="O2803" s="5">
        <f>IFERROR((PlanMasine[[#This Row],[Norma]]/PlanMasine[[#This Row],[Q]])*(PlanMasine[[#This Row],[Q]]/SUMIF(C:C,PlanMasine[[#This Row],[RN]],B:B)*PlanMasine[[#This Row],[KPLQ]]),0)</f>
        <v>3</v>
      </c>
      <c r="P2803">
        <v>227781</v>
      </c>
      <c r="Q2803">
        <f>COUNTIF(PROMJENA!A:A,PlanMasine[[#This Row],[KPL]]&amp;"-"&amp;PlanMasine[[#This Row],[RN]])</f>
        <v>0</v>
      </c>
      <c r="R2803">
        <f>IFERROR(INDEX(REDOSLIJED!A:A,MATCH(PlanMasine[[#This Row],[KPL]],REDOSLIJED!B:B,0)),MAX(REDOSLIJED!A:A)+1)</f>
        <v>45</v>
      </c>
      <c r="S2803" s="9">
        <f>SUM($M$2:M2803)</f>
        <v>12.136805555555632</v>
      </c>
      <c r="T2803" s="3">
        <f>PlanMasine[[#This Row],[Datum SAS]]-1</f>
        <v>45844</v>
      </c>
      <c r="U2803">
        <f>WEEKDAY(PlanMasine[[#This Row],[ZAVRŠETAK MAŠINSKE]],2)</f>
        <v>7</v>
      </c>
      <c r="V2803" s="3">
        <f>IF(WEEKDAY(PlanMasine[[#This Row],[Datum SAS]]-1,2)=7,PlanMasine[[#This Row],[Datum SAS]]-3,PlanMasine[[#This Row],[Datum SAS]]-1)</f>
        <v>45842</v>
      </c>
      <c r="W2803">
        <f>WEEKNUM(PlanMasine[[#This Row],[Column2]],1)</f>
        <v>27</v>
      </c>
    </row>
    <row r="2804" spans="1:23" x14ac:dyDescent="0.25">
      <c r="A2804">
        <v>1029563</v>
      </c>
      <c r="B2804">
        <v>1</v>
      </c>
      <c r="C2804">
        <v>1029532</v>
      </c>
      <c r="D2804" t="s">
        <v>1728</v>
      </c>
      <c r="E2804">
        <v>18</v>
      </c>
      <c r="F2804">
        <v>6</v>
      </c>
      <c r="G2804">
        <v>0</v>
      </c>
      <c r="H2804">
        <v>0</v>
      </c>
      <c r="I2804" t="s">
        <v>5</v>
      </c>
      <c r="J2804" t="s">
        <v>570</v>
      </c>
      <c r="K2804" t="s">
        <v>1830</v>
      </c>
      <c r="L2804" s="3">
        <v>45855</v>
      </c>
      <c r="M28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04" s="3">
        <v>45845</v>
      </c>
      <c r="O2804" s="5">
        <f>IFERROR((PlanMasine[[#This Row],[Norma]]/PlanMasine[[#This Row],[Q]])*(PlanMasine[[#This Row],[Q]]/SUMIF(C:C,PlanMasine[[#This Row],[RN]],B:B)*PlanMasine[[#This Row],[KPLQ]]),0)</f>
        <v>3</v>
      </c>
      <c r="P2804">
        <v>227775</v>
      </c>
      <c r="Q2804">
        <f>COUNTIF(PROMJENA!A:A,PlanMasine[[#This Row],[KPL]]&amp;"-"&amp;PlanMasine[[#This Row],[RN]])</f>
        <v>0</v>
      </c>
      <c r="R2804">
        <f>IFERROR(INDEX(REDOSLIJED!A:A,MATCH(PlanMasine[[#This Row],[KPL]],REDOSLIJED!B:B,0)),MAX(REDOSLIJED!A:A)+1)</f>
        <v>45</v>
      </c>
      <c r="S2804" s="9">
        <f>SUM($M$2:M2804)</f>
        <v>12.138888888888966</v>
      </c>
      <c r="T2804" s="3">
        <f>PlanMasine[[#This Row],[Datum SAS]]-1</f>
        <v>45844</v>
      </c>
      <c r="U2804">
        <f>WEEKDAY(PlanMasine[[#This Row],[ZAVRŠETAK MAŠINSKE]],2)</f>
        <v>7</v>
      </c>
      <c r="V2804" s="3">
        <f>IF(WEEKDAY(PlanMasine[[#This Row],[Datum SAS]]-1,2)=7,PlanMasine[[#This Row],[Datum SAS]]-3,PlanMasine[[#This Row],[Datum SAS]]-1)</f>
        <v>45842</v>
      </c>
      <c r="W2804">
        <f>WEEKNUM(PlanMasine[[#This Row],[Column2]],1)</f>
        <v>27</v>
      </c>
    </row>
    <row r="2805" spans="1:23" x14ac:dyDescent="0.25">
      <c r="A2805">
        <v>1029563</v>
      </c>
      <c r="B2805">
        <v>1</v>
      </c>
      <c r="C2805">
        <v>1029521</v>
      </c>
      <c r="D2805" t="s">
        <v>2386</v>
      </c>
      <c r="E2805">
        <v>12</v>
      </c>
      <c r="F2805">
        <v>6</v>
      </c>
      <c r="G2805">
        <v>3</v>
      </c>
      <c r="H2805">
        <v>0</v>
      </c>
      <c r="I2805" t="s">
        <v>5</v>
      </c>
      <c r="J2805" t="s">
        <v>570</v>
      </c>
      <c r="K2805" t="s">
        <v>1830</v>
      </c>
      <c r="L2805" s="3">
        <v>45855</v>
      </c>
      <c r="M28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05" s="3">
        <v>45845</v>
      </c>
      <c r="O2805" s="5">
        <f>IFERROR((PlanMasine[[#This Row],[Norma]]/PlanMasine[[#This Row],[Q]])*(PlanMasine[[#This Row],[Q]]/SUMIF(C:C,PlanMasine[[#This Row],[RN]],B:B)*PlanMasine[[#This Row],[KPLQ]]),0)</f>
        <v>2</v>
      </c>
      <c r="P2805">
        <v>227764</v>
      </c>
      <c r="Q2805">
        <f>COUNTIF(PROMJENA!A:A,PlanMasine[[#This Row],[KPL]]&amp;"-"&amp;PlanMasine[[#This Row],[RN]])</f>
        <v>0</v>
      </c>
      <c r="R2805">
        <f>IFERROR(INDEX(REDOSLIJED!A:A,MATCH(PlanMasine[[#This Row],[KPL]],REDOSLIJED!B:B,0)),MAX(REDOSLIJED!A:A)+1)</f>
        <v>45</v>
      </c>
      <c r="S2805" s="9">
        <f>SUM($M$2:M2805)</f>
        <v>12.140277777777854</v>
      </c>
      <c r="T2805" s="3">
        <f>PlanMasine[[#This Row],[Datum SAS]]-1</f>
        <v>45844</v>
      </c>
      <c r="U2805">
        <f>WEEKDAY(PlanMasine[[#This Row],[ZAVRŠETAK MAŠINSKE]],2)</f>
        <v>7</v>
      </c>
      <c r="V2805" s="3">
        <f>IF(WEEKDAY(PlanMasine[[#This Row],[Datum SAS]]-1,2)=7,PlanMasine[[#This Row],[Datum SAS]]-3,PlanMasine[[#This Row],[Datum SAS]]-1)</f>
        <v>45842</v>
      </c>
      <c r="W2805">
        <f>WEEKNUM(PlanMasine[[#This Row],[Column2]],1)</f>
        <v>27</v>
      </c>
    </row>
    <row r="2806" spans="1:23" x14ac:dyDescent="0.25">
      <c r="A2806">
        <v>1029563</v>
      </c>
      <c r="B2806">
        <v>1</v>
      </c>
      <c r="C2806">
        <v>1029530</v>
      </c>
      <c r="D2806" t="s">
        <v>2061</v>
      </c>
      <c r="E2806">
        <v>18</v>
      </c>
      <c r="F2806">
        <v>6</v>
      </c>
      <c r="G2806">
        <v>0</v>
      </c>
      <c r="H2806">
        <v>0</v>
      </c>
      <c r="I2806" t="s">
        <v>5</v>
      </c>
      <c r="J2806" t="s">
        <v>570</v>
      </c>
      <c r="K2806" t="s">
        <v>1830</v>
      </c>
      <c r="L2806" s="3">
        <v>45855</v>
      </c>
      <c r="M28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06" s="3">
        <v>45845</v>
      </c>
      <c r="O2806" s="5">
        <f>IFERROR((PlanMasine[[#This Row],[Norma]]/PlanMasine[[#This Row],[Q]])*(PlanMasine[[#This Row],[Q]]/SUMIF(C:C,PlanMasine[[#This Row],[RN]],B:B)*PlanMasine[[#This Row],[KPLQ]]),0)</f>
        <v>3</v>
      </c>
      <c r="P2806">
        <v>227773</v>
      </c>
      <c r="Q2806">
        <f>COUNTIF(PROMJENA!A:A,PlanMasine[[#This Row],[KPL]]&amp;"-"&amp;PlanMasine[[#This Row],[RN]])</f>
        <v>0</v>
      </c>
      <c r="R2806">
        <f>IFERROR(INDEX(REDOSLIJED!A:A,MATCH(PlanMasine[[#This Row],[KPL]],REDOSLIJED!B:B,0)),MAX(REDOSLIJED!A:A)+1)</f>
        <v>45</v>
      </c>
      <c r="S2806" s="9">
        <f>SUM($M$2:M2806)</f>
        <v>12.142361111111187</v>
      </c>
      <c r="T2806" s="3">
        <f>PlanMasine[[#This Row],[Datum SAS]]-1</f>
        <v>45844</v>
      </c>
      <c r="U2806">
        <f>WEEKDAY(PlanMasine[[#This Row],[ZAVRŠETAK MAŠINSKE]],2)</f>
        <v>7</v>
      </c>
      <c r="V2806" s="3">
        <f>IF(WEEKDAY(PlanMasine[[#This Row],[Datum SAS]]-1,2)=7,PlanMasine[[#This Row],[Datum SAS]]-3,PlanMasine[[#This Row],[Datum SAS]]-1)</f>
        <v>45842</v>
      </c>
      <c r="W2806">
        <f>WEEKNUM(PlanMasine[[#This Row],[Column2]],1)</f>
        <v>27</v>
      </c>
    </row>
    <row r="2807" spans="1:23" x14ac:dyDescent="0.25">
      <c r="A2807">
        <v>1029563</v>
      </c>
      <c r="B2807">
        <v>1</v>
      </c>
      <c r="C2807">
        <v>1029548</v>
      </c>
      <c r="D2807" t="s">
        <v>2382</v>
      </c>
      <c r="E2807">
        <v>12</v>
      </c>
      <c r="F2807">
        <v>6</v>
      </c>
      <c r="G2807">
        <v>0</v>
      </c>
      <c r="H2807">
        <v>0</v>
      </c>
      <c r="I2807" t="s">
        <v>5</v>
      </c>
      <c r="J2807" t="s">
        <v>570</v>
      </c>
      <c r="K2807" t="s">
        <v>1830</v>
      </c>
      <c r="L2807" s="3">
        <v>45855</v>
      </c>
      <c r="M28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07" s="3">
        <v>45845</v>
      </c>
      <c r="O2807" s="5">
        <f>IFERROR((PlanMasine[[#This Row],[Norma]]/PlanMasine[[#This Row],[Q]])*(PlanMasine[[#This Row],[Q]]/SUMIF(C:C,PlanMasine[[#This Row],[RN]],B:B)*PlanMasine[[#This Row],[KPLQ]]),0)</f>
        <v>2</v>
      </c>
      <c r="P2807">
        <v>227801</v>
      </c>
      <c r="Q2807">
        <f>COUNTIF(PROMJENA!A:A,PlanMasine[[#This Row],[KPL]]&amp;"-"&amp;PlanMasine[[#This Row],[RN]])</f>
        <v>0</v>
      </c>
      <c r="R2807">
        <f>IFERROR(INDEX(REDOSLIJED!A:A,MATCH(PlanMasine[[#This Row],[KPL]],REDOSLIJED!B:B,0)),MAX(REDOSLIJED!A:A)+1)</f>
        <v>45</v>
      </c>
      <c r="S2807" s="9">
        <f>SUM($M$2:M2807)</f>
        <v>12.143750000000075</v>
      </c>
      <c r="T2807" s="3">
        <f>PlanMasine[[#This Row],[Datum SAS]]-1</f>
        <v>45844</v>
      </c>
      <c r="U2807">
        <f>WEEKDAY(PlanMasine[[#This Row],[ZAVRŠETAK MAŠINSKE]],2)</f>
        <v>7</v>
      </c>
      <c r="V2807" s="3">
        <f>IF(WEEKDAY(PlanMasine[[#This Row],[Datum SAS]]-1,2)=7,PlanMasine[[#This Row],[Datum SAS]]-3,PlanMasine[[#This Row],[Datum SAS]]-1)</f>
        <v>45842</v>
      </c>
      <c r="W2807">
        <f>WEEKNUM(PlanMasine[[#This Row],[Column2]],1)</f>
        <v>27</v>
      </c>
    </row>
    <row r="2808" spans="1:23" x14ac:dyDescent="0.25">
      <c r="A2808">
        <v>1029563</v>
      </c>
      <c r="B2808">
        <v>1</v>
      </c>
      <c r="C2808">
        <v>1029551</v>
      </c>
      <c r="D2808" t="s">
        <v>2066</v>
      </c>
      <c r="E2808">
        <v>12</v>
      </c>
      <c r="F2808">
        <v>6</v>
      </c>
      <c r="G2808">
        <v>0</v>
      </c>
      <c r="H2808">
        <v>0</v>
      </c>
      <c r="I2808" t="s">
        <v>5</v>
      </c>
      <c r="J2808" t="s">
        <v>570</v>
      </c>
      <c r="K2808" t="s">
        <v>1830</v>
      </c>
      <c r="L2808" s="3">
        <v>45855</v>
      </c>
      <c r="M28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08" s="3">
        <v>45845</v>
      </c>
      <c r="O2808" s="5">
        <f>IFERROR((PlanMasine[[#This Row],[Norma]]/PlanMasine[[#This Row],[Q]])*(PlanMasine[[#This Row],[Q]]/SUMIF(C:C,PlanMasine[[#This Row],[RN]],B:B)*PlanMasine[[#This Row],[KPLQ]]),0)</f>
        <v>2</v>
      </c>
      <c r="P2808">
        <v>227804</v>
      </c>
      <c r="Q2808">
        <f>COUNTIF(PROMJENA!A:A,PlanMasine[[#This Row],[KPL]]&amp;"-"&amp;PlanMasine[[#This Row],[RN]])</f>
        <v>0</v>
      </c>
      <c r="R2808">
        <f>IFERROR(INDEX(REDOSLIJED!A:A,MATCH(PlanMasine[[#This Row],[KPL]],REDOSLIJED!B:B,0)),MAX(REDOSLIJED!A:A)+1)</f>
        <v>45</v>
      </c>
      <c r="S2808" s="9">
        <f>SUM($M$2:M2808)</f>
        <v>12.145138888888964</v>
      </c>
      <c r="T2808" s="3">
        <f>PlanMasine[[#This Row],[Datum SAS]]-1</f>
        <v>45844</v>
      </c>
      <c r="U2808">
        <f>WEEKDAY(PlanMasine[[#This Row],[ZAVRŠETAK MAŠINSKE]],2)</f>
        <v>7</v>
      </c>
      <c r="V2808" s="3">
        <f>IF(WEEKDAY(PlanMasine[[#This Row],[Datum SAS]]-1,2)=7,PlanMasine[[#This Row],[Datum SAS]]-3,PlanMasine[[#This Row],[Datum SAS]]-1)</f>
        <v>45842</v>
      </c>
      <c r="W2808">
        <f>WEEKNUM(PlanMasine[[#This Row],[Column2]],1)</f>
        <v>27</v>
      </c>
    </row>
    <row r="2809" spans="1:23" x14ac:dyDescent="0.25">
      <c r="A2809">
        <v>1029563</v>
      </c>
      <c r="B2809">
        <v>1</v>
      </c>
      <c r="C2809">
        <v>1029528</v>
      </c>
      <c r="D2809" t="s">
        <v>2385</v>
      </c>
      <c r="E2809">
        <v>12</v>
      </c>
      <c r="F2809">
        <v>6</v>
      </c>
      <c r="G2809">
        <v>0</v>
      </c>
      <c r="H2809">
        <v>0</v>
      </c>
      <c r="I2809" t="s">
        <v>5</v>
      </c>
      <c r="J2809" t="s">
        <v>570</v>
      </c>
      <c r="K2809" t="s">
        <v>1830</v>
      </c>
      <c r="L2809" s="3">
        <v>45855</v>
      </c>
      <c r="M28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09" s="3">
        <v>45845</v>
      </c>
      <c r="O2809" s="5">
        <f>IFERROR((PlanMasine[[#This Row],[Norma]]/PlanMasine[[#This Row],[Q]])*(PlanMasine[[#This Row],[Q]]/SUMIF(C:C,PlanMasine[[#This Row],[RN]],B:B)*PlanMasine[[#This Row],[KPLQ]]),0)</f>
        <v>2</v>
      </c>
      <c r="P2809">
        <v>227771</v>
      </c>
      <c r="Q2809">
        <f>COUNTIF(PROMJENA!A:A,PlanMasine[[#This Row],[KPL]]&amp;"-"&amp;PlanMasine[[#This Row],[RN]])</f>
        <v>0</v>
      </c>
      <c r="R2809">
        <f>IFERROR(INDEX(REDOSLIJED!A:A,MATCH(PlanMasine[[#This Row],[KPL]],REDOSLIJED!B:B,0)),MAX(REDOSLIJED!A:A)+1)</f>
        <v>45</v>
      </c>
      <c r="S2809" s="9">
        <f>SUM($M$2:M2809)</f>
        <v>12.146527777777852</v>
      </c>
      <c r="T2809" s="3">
        <f>PlanMasine[[#This Row],[Datum SAS]]-1</f>
        <v>45844</v>
      </c>
      <c r="U2809">
        <f>WEEKDAY(PlanMasine[[#This Row],[ZAVRŠETAK MAŠINSKE]],2)</f>
        <v>7</v>
      </c>
      <c r="V2809" s="3">
        <f>IF(WEEKDAY(PlanMasine[[#This Row],[Datum SAS]]-1,2)=7,PlanMasine[[#This Row],[Datum SAS]]-3,PlanMasine[[#This Row],[Datum SAS]]-1)</f>
        <v>45842</v>
      </c>
      <c r="W2809">
        <f>WEEKNUM(PlanMasine[[#This Row],[Column2]],1)</f>
        <v>27</v>
      </c>
    </row>
    <row r="2810" spans="1:23" x14ac:dyDescent="0.25">
      <c r="A2810">
        <v>1029563</v>
      </c>
      <c r="B2810">
        <v>1</v>
      </c>
      <c r="C2810">
        <v>1029545</v>
      </c>
      <c r="D2810" t="s">
        <v>1726</v>
      </c>
      <c r="E2810">
        <v>18</v>
      </c>
      <c r="F2810">
        <v>6</v>
      </c>
      <c r="G2810">
        <v>0</v>
      </c>
      <c r="H2810">
        <v>0</v>
      </c>
      <c r="I2810" t="s">
        <v>5</v>
      </c>
      <c r="J2810" t="s">
        <v>570</v>
      </c>
      <c r="K2810" t="s">
        <v>1830</v>
      </c>
      <c r="L2810" s="3">
        <v>45855</v>
      </c>
      <c r="M28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0" s="3">
        <v>45845</v>
      </c>
      <c r="O2810" s="5">
        <f>IFERROR((PlanMasine[[#This Row],[Norma]]/PlanMasine[[#This Row],[Q]])*(PlanMasine[[#This Row],[Q]]/SUMIF(C:C,PlanMasine[[#This Row],[RN]],B:B)*PlanMasine[[#This Row],[KPLQ]]),0)</f>
        <v>3</v>
      </c>
      <c r="P2810">
        <v>227792</v>
      </c>
      <c r="Q2810">
        <f>COUNTIF(PROMJENA!A:A,PlanMasine[[#This Row],[KPL]]&amp;"-"&amp;PlanMasine[[#This Row],[RN]])</f>
        <v>0</v>
      </c>
      <c r="R2810">
        <f>IFERROR(INDEX(REDOSLIJED!A:A,MATCH(PlanMasine[[#This Row],[KPL]],REDOSLIJED!B:B,0)),MAX(REDOSLIJED!A:A)+1)</f>
        <v>45</v>
      </c>
      <c r="S2810" s="9">
        <f>SUM($M$2:M2810)</f>
        <v>12.148611111111185</v>
      </c>
      <c r="T2810" s="3">
        <f>PlanMasine[[#This Row],[Datum SAS]]-1</f>
        <v>45844</v>
      </c>
      <c r="U2810">
        <f>WEEKDAY(PlanMasine[[#This Row],[ZAVRŠETAK MAŠINSKE]],2)</f>
        <v>7</v>
      </c>
      <c r="V2810" s="3">
        <f>IF(WEEKDAY(PlanMasine[[#This Row],[Datum SAS]]-1,2)=7,PlanMasine[[#This Row],[Datum SAS]]-3,PlanMasine[[#This Row],[Datum SAS]]-1)</f>
        <v>45842</v>
      </c>
      <c r="W2810">
        <f>WEEKNUM(PlanMasine[[#This Row],[Column2]],1)</f>
        <v>27</v>
      </c>
    </row>
    <row r="2811" spans="1:23" x14ac:dyDescent="0.25">
      <c r="A2811">
        <v>1029563</v>
      </c>
      <c r="B2811">
        <v>1</v>
      </c>
      <c r="C2811">
        <v>1029522</v>
      </c>
      <c r="D2811" t="s">
        <v>2379</v>
      </c>
      <c r="E2811">
        <v>12</v>
      </c>
      <c r="F2811">
        <v>6</v>
      </c>
      <c r="G2811">
        <v>1</v>
      </c>
      <c r="H2811">
        <v>0</v>
      </c>
      <c r="I2811" t="s">
        <v>5</v>
      </c>
      <c r="J2811" t="s">
        <v>570</v>
      </c>
      <c r="K2811" t="s">
        <v>1830</v>
      </c>
      <c r="L2811" s="3">
        <v>45855</v>
      </c>
      <c r="M28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11" s="3">
        <v>45845</v>
      </c>
      <c r="O2811" s="5">
        <f>IFERROR((PlanMasine[[#This Row],[Norma]]/PlanMasine[[#This Row],[Q]])*(PlanMasine[[#This Row],[Q]]/SUMIF(C:C,PlanMasine[[#This Row],[RN]],B:B)*PlanMasine[[#This Row],[KPLQ]]),0)</f>
        <v>2</v>
      </c>
      <c r="P2811">
        <v>227765</v>
      </c>
      <c r="Q2811">
        <f>COUNTIF(PROMJENA!A:A,PlanMasine[[#This Row],[KPL]]&amp;"-"&amp;PlanMasine[[#This Row],[RN]])</f>
        <v>0</v>
      </c>
      <c r="R2811">
        <f>IFERROR(INDEX(REDOSLIJED!A:A,MATCH(PlanMasine[[#This Row],[KPL]],REDOSLIJED!B:B,0)),MAX(REDOSLIJED!A:A)+1)</f>
        <v>45</v>
      </c>
      <c r="S2811" s="9">
        <f>SUM($M$2:M2811)</f>
        <v>12.150000000000073</v>
      </c>
      <c r="T2811" s="3">
        <f>PlanMasine[[#This Row],[Datum SAS]]-1</f>
        <v>45844</v>
      </c>
      <c r="U2811">
        <f>WEEKDAY(PlanMasine[[#This Row],[ZAVRŠETAK MAŠINSKE]],2)</f>
        <v>7</v>
      </c>
      <c r="V2811" s="3">
        <f>IF(WEEKDAY(PlanMasine[[#This Row],[Datum SAS]]-1,2)=7,PlanMasine[[#This Row],[Datum SAS]]-3,PlanMasine[[#This Row],[Datum SAS]]-1)</f>
        <v>45842</v>
      </c>
      <c r="W2811">
        <f>WEEKNUM(PlanMasine[[#This Row],[Column2]],1)</f>
        <v>27</v>
      </c>
    </row>
    <row r="2812" spans="1:23" x14ac:dyDescent="0.25">
      <c r="A2812">
        <v>1029564</v>
      </c>
      <c r="B2812">
        <v>1</v>
      </c>
      <c r="C2812">
        <v>1029530</v>
      </c>
      <c r="D2812" t="s">
        <v>2061</v>
      </c>
      <c r="E2812">
        <v>18</v>
      </c>
      <c r="F2812">
        <v>6</v>
      </c>
      <c r="G2812">
        <v>0</v>
      </c>
      <c r="H2812">
        <v>0</v>
      </c>
      <c r="I2812" t="s">
        <v>5</v>
      </c>
      <c r="J2812" t="s">
        <v>570</v>
      </c>
      <c r="K2812" t="s">
        <v>1830</v>
      </c>
      <c r="L2812" s="3">
        <v>45855</v>
      </c>
      <c r="M28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2" s="3">
        <v>45845</v>
      </c>
      <c r="O2812" s="5">
        <f>IFERROR((PlanMasine[[#This Row],[Norma]]/PlanMasine[[#This Row],[Q]])*(PlanMasine[[#This Row],[Q]]/SUMIF(C:C,PlanMasine[[#This Row],[RN]],B:B)*PlanMasine[[#This Row],[KPLQ]]),0)</f>
        <v>3</v>
      </c>
      <c r="P2812">
        <v>227773</v>
      </c>
      <c r="Q2812">
        <f>COUNTIF(PROMJENA!A:A,PlanMasine[[#This Row],[KPL]]&amp;"-"&amp;PlanMasine[[#This Row],[RN]])</f>
        <v>0</v>
      </c>
      <c r="R2812">
        <f>IFERROR(INDEX(REDOSLIJED!A:A,MATCH(PlanMasine[[#This Row],[KPL]],REDOSLIJED!B:B,0)),MAX(REDOSLIJED!A:A)+1)</f>
        <v>45</v>
      </c>
      <c r="S2812" s="9">
        <f>SUM($M$2:M2812)</f>
        <v>12.152083333333406</v>
      </c>
      <c r="T2812" s="3">
        <f>PlanMasine[[#This Row],[Datum SAS]]-1</f>
        <v>45844</v>
      </c>
      <c r="U2812">
        <f>WEEKDAY(PlanMasine[[#This Row],[ZAVRŠETAK MAŠINSKE]],2)</f>
        <v>7</v>
      </c>
      <c r="V2812" s="3">
        <f>IF(WEEKDAY(PlanMasine[[#This Row],[Datum SAS]]-1,2)=7,PlanMasine[[#This Row],[Datum SAS]]-3,PlanMasine[[#This Row],[Datum SAS]]-1)</f>
        <v>45842</v>
      </c>
      <c r="W2812">
        <f>WEEKNUM(PlanMasine[[#This Row],[Column2]],1)</f>
        <v>27</v>
      </c>
    </row>
    <row r="2813" spans="1:23" x14ac:dyDescent="0.25">
      <c r="A2813">
        <v>1029564</v>
      </c>
      <c r="B2813">
        <v>1</v>
      </c>
      <c r="C2813">
        <v>1029532</v>
      </c>
      <c r="D2813" t="s">
        <v>1728</v>
      </c>
      <c r="E2813">
        <v>18</v>
      </c>
      <c r="F2813">
        <v>6</v>
      </c>
      <c r="G2813">
        <v>0</v>
      </c>
      <c r="H2813">
        <v>0</v>
      </c>
      <c r="I2813" t="s">
        <v>5</v>
      </c>
      <c r="J2813" t="s">
        <v>570</v>
      </c>
      <c r="K2813" t="s">
        <v>1830</v>
      </c>
      <c r="L2813" s="3">
        <v>45855</v>
      </c>
      <c r="M28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3" s="3">
        <v>45845</v>
      </c>
      <c r="O2813" s="5">
        <f>IFERROR((PlanMasine[[#This Row],[Norma]]/PlanMasine[[#This Row],[Q]])*(PlanMasine[[#This Row],[Q]]/SUMIF(C:C,PlanMasine[[#This Row],[RN]],B:B)*PlanMasine[[#This Row],[KPLQ]]),0)</f>
        <v>3</v>
      </c>
      <c r="P2813">
        <v>227775</v>
      </c>
      <c r="Q2813">
        <f>COUNTIF(PROMJENA!A:A,PlanMasine[[#This Row],[KPL]]&amp;"-"&amp;PlanMasine[[#This Row],[RN]])</f>
        <v>0</v>
      </c>
      <c r="R2813">
        <f>IFERROR(INDEX(REDOSLIJED!A:A,MATCH(PlanMasine[[#This Row],[KPL]],REDOSLIJED!B:B,0)),MAX(REDOSLIJED!A:A)+1)</f>
        <v>45</v>
      </c>
      <c r="S2813" s="9">
        <f>SUM($M$2:M2813)</f>
        <v>12.15416666666674</v>
      </c>
      <c r="T2813" s="3">
        <f>PlanMasine[[#This Row],[Datum SAS]]-1</f>
        <v>45844</v>
      </c>
      <c r="U2813">
        <f>WEEKDAY(PlanMasine[[#This Row],[ZAVRŠETAK MAŠINSKE]],2)</f>
        <v>7</v>
      </c>
      <c r="V2813" s="3">
        <f>IF(WEEKDAY(PlanMasine[[#This Row],[Datum SAS]]-1,2)=7,PlanMasine[[#This Row],[Datum SAS]]-3,PlanMasine[[#This Row],[Datum SAS]]-1)</f>
        <v>45842</v>
      </c>
      <c r="W2813">
        <f>WEEKNUM(PlanMasine[[#This Row],[Column2]],1)</f>
        <v>27</v>
      </c>
    </row>
    <row r="2814" spans="1:23" x14ac:dyDescent="0.25">
      <c r="A2814">
        <v>1029564</v>
      </c>
      <c r="B2814">
        <v>1</v>
      </c>
      <c r="C2814">
        <v>1029541</v>
      </c>
      <c r="D2814" t="s">
        <v>2380</v>
      </c>
      <c r="E2814">
        <v>18</v>
      </c>
      <c r="F2814">
        <v>6</v>
      </c>
      <c r="G2814">
        <v>0</v>
      </c>
      <c r="H2814">
        <v>0</v>
      </c>
      <c r="I2814" t="s">
        <v>5</v>
      </c>
      <c r="J2814" t="s">
        <v>570</v>
      </c>
      <c r="K2814" t="s">
        <v>1830</v>
      </c>
      <c r="L2814" s="3">
        <v>45855</v>
      </c>
      <c r="M28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4" s="3">
        <v>45845</v>
      </c>
      <c r="O2814" s="5">
        <f>IFERROR((PlanMasine[[#This Row],[Norma]]/PlanMasine[[#This Row],[Q]])*(PlanMasine[[#This Row],[Q]]/SUMIF(C:C,PlanMasine[[#This Row],[RN]],B:B)*PlanMasine[[#This Row],[KPLQ]]),0)</f>
        <v>3</v>
      </c>
      <c r="P2814">
        <v>227785</v>
      </c>
      <c r="Q2814">
        <f>COUNTIF(PROMJENA!A:A,PlanMasine[[#This Row],[KPL]]&amp;"-"&amp;PlanMasine[[#This Row],[RN]])</f>
        <v>0</v>
      </c>
      <c r="R2814">
        <f>IFERROR(INDEX(REDOSLIJED!A:A,MATCH(PlanMasine[[#This Row],[KPL]],REDOSLIJED!B:B,0)),MAX(REDOSLIJED!A:A)+1)</f>
        <v>45</v>
      </c>
      <c r="S2814" s="9">
        <f>SUM($M$2:M2814)</f>
        <v>12.156250000000073</v>
      </c>
      <c r="T2814" s="3">
        <f>PlanMasine[[#This Row],[Datum SAS]]-1</f>
        <v>45844</v>
      </c>
      <c r="U2814">
        <f>WEEKDAY(PlanMasine[[#This Row],[ZAVRŠETAK MAŠINSKE]],2)</f>
        <v>7</v>
      </c>
      <c r="V2814" s="3">
        <f>IF(WEEKDAY(PlanMasine[[#This Row],[Datum SAS]]-1,2)=7,PlanMasine[[#This Row],[Datum SAS]]-3,PlanMasine[[#This Row],[Datum SAS]]-1)</f>
        <v>45842</v>
      </c>
      <c r="W2814">
        <f>WEEKNUM(PlanMasine[[#This Row],[Column2]],1)</f>
        <v>27</v>
      </c>
    </row>
    <row r="2815" spans="1:23" x14ac:dyDescent="0.25">
      <c r="A2815">
        <v>1029564</v>
      </c>
      <c r="B2815">
        <v>1</v>
      </c>
      <c r="C2815">
        <v>1029537</v>
      </c>
      <c r="D2815" t="s">
        <v>2062</v>
      </c>
      <c r="E2815">
        <v>18</v>
      </c>
      <c r="F2815">
        <v>6</v>
      </c>
      <c r="G2815">
        <v>0</v>
      </c>
      <c r="H2815">
        <v>0</v>
      </c>
      <c r="I2815" t="s">
        <v>5</v>
      </c>
      <c r="J2815" t="s">
        <v>570</v>
      </c>
      <c r="K2815" t="s">
        <v>1830</v>
      </c>
      <c r="L2815" s="3">
        <v>45855</v>
      </c>
      <c r="M28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5" s="3">
        <v>45845</v>
      </c>
      <c r="O2815" s="5">
        <f>IFERROR((PlanMasine[[#This Row],[Norma]]/PlanMasine[[#This Row],[Q]])*(PlanMasine[[#This Row],[Q]]/SUMIF(C:C,PlanMasine[[#This Row],[RN]],B:B)*PlanMasine[[#This Row],[KPLQ]]),0)</f>
        <v>3</v>
      </c>
      <c r="P2815">
        <v>227781</v>
      </c>
      <c r="Q2815">
        <f>COUNTIF(PROMJENA!A:A,PlanMasine[[#This Row],[KPL]]&amp;"-"&amp;PlanMasine[[#This Row],[RN]])</f>
        <v>0</v>
      </c>
      <c r="R2815">
        <f>IFERROR(INDEX(REDOSLIJED!A:A,MATCH(PlanMasine[[#This Row],[KPL]],REDOSLIJED!B:B,0)),MAX(REDOSLIJED!A:A)+1)</f>
        <v>45</v>
      </c>
      <c r="S2815" s="9">
        <f>SUM($M$2:M2815)</f>
        <v>12.158333333333406</v>
      </c>
      <c r="T2815" s="3">
        <f>PlanMasine[[#This Row],[Datum SAS]]-1</f>
        <v>45844</v>
      </c>
      <c r="U2815">
        <f>WEEKDAY(PlanMasine[[#This Row],[ZAVRŠETAK MAŠINSKE]],2)</f>
        <v>7</v>
      </c>
      <c r="V2815" s="3">
        <f>IF(WEEKDAY(PlanMasine[[#This Row],[Datum SAS]]-1,2)=7,PlanMasine[[#This Row],[Datum SAS]]-3,PlanMasine[[#This Row],[Datum SAS]]-1)</f>
        <v>45842</v>
      </c>
      <c r="W2815">
        <f>WEEKNUM(PlanMasine[[#This Row],[Column2]],1)</f>
        <v>27</v>
      </c>
    </row>
    <row r="2816" spans="1:23" x14ac:dyDescent="0.25">
      <c r="A2816">
        <v>1029564</v>
      </c>
      <c r="B2816">
        <v>1</v>
      </c>
      <c r="C2816">
        <v>1029528</v>
      </c>
      <c r="D2816" t="s">
        <v>2385</v>
      </c>
      <c r="E2816">
        <v>12</v>
      </c>
      <c r="F2816">
        <v>6</v>
      </c>
      <c r="G2816">
        <v>0</v>
      </c>
      <c r="H2816">
        <v>0</v>
      </c>
      <c r="I2816" t="s">
        <v>5</v>
      </c>
      <c r="J2816" t="s">
        <v>570</v>
      </c>
      <c r="K2816" t="s">
        <v>1830</v>
      </c>
      <c r="L2816" s="3">
        <v>45855</v>
      </c>
      <c r="M28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16" s="3">
        <v>45845</v>
      </c>
      <c r="O2816" s="5">
        <f>IFERROR((PlanMasine[[#This Row],[Norma]]/PlanMasine[[#This Row],[Q]])*(PlanMasine[[#This Row],[Q]]/SUMIF(C:C,PlanMasine[[#This Row],[RN]],B:B)*PlanMasine[[#This Row],[KPLQ]]),0)</f>
        <v>2</v>
      </c>
      <c r="P2816">
        <v>227771</v>
      </c>
      <c r="Q2816">
        <f>COUNTIF(PROMJENA!A:A,PlanMasine[[#This Row],[KPL]]&amp;"-"&amp;PlanMasine[[#This Row],[RN]])</f>
        <v>0</v>
      </c>
      <c r="R2816">
        <f>IFERROR(INDEX(REDOSLIJED!A:A,MATCH(PlanMasine[[#This Row],[KPL]],REDOSLIJED!B:B,0)),MAX(REDOSLIJED!A:A)+1)</f>
        <v>45</v>
      </c>
      <c r="S2816" s="9">
        <f>SUM($M$2:M2816)</f>
        <v>12.159722222222294</v>
      </c>
      <c r="T2816" s="3">
        <f>PlanMasine[[#This Row],[Datum SAS]]-1</f>
        <v>45844</v>
      </c>
      <c r="U2816">
        <f>WEEKDAY(PlanMasine[[#This Row],[ZAVRŠETAK MAŠINSKE]],2)</f>
        <v>7</v>
      </c>
      <c r="V2816" s="3">
        <f>IF(WEEKDAY(PlanMasine[[#This Row],[Datum SAS]]-1,2)=7,PlanMasine[[#This Row],[Datum SAS]]-3,PlanMasine[[#This Row],[Datum SAS]]-1)</f>
        <v>45842</v>
      </c>
      <c r="W2816">
        <f>WEEKNUM(PlanMasine[[#This Row],[Column2]],1)</f>
        <v>27</v>
      </c>
    </row>
    <row r="2817" spans="1:23" x14ac:dyDescent="0.25">
      <c r="A2817">
        <v>1029564</v>
      </c>
      <c r="B2817">
        <v>1</v>
      </c>
      <c r="C2817">
        <v>1029543</v>
      </c>
      <c r="D2817" t="s">
        <v>2383</v>
      </c>
      <c r="E2817">
        <v>18</v>
      </c>
      <c r="F2817">
        <v>6</v>
      </c>
      <c r="G2817">
        <v>0</v>
      </c>
      <c r="H2817">
        <v>0</v>
      </c>
      <c r="I2817" t="s">
        <v>5</v>
      </c>
      <c r="J2817" t="s">
        <v>570</v>
      </c>
      <c r="K2817" t="s">
        <v>1830</v>
      </c>
      <c r="L2817" s="3">
        <v>45855</v>
      </c>
      <c r="M28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7" s="3">
        <v>45845</v>
      </c>
      <c r="O2817" s="5">
        <f>IFERROR((PlanMasine[[#This Row],[Norma]]/PlanMasine[[#This Row],[Q]])*(PlanMasine[[#This Row],[Q]]/SUMIF(C:C,PlanMasine[[#This Row],[RN]],B:B)*PlanMasine[[#This Row],[KPLQ]]),0)</f>
        <v>3</v>
      </c>
      <c r="P2817">
        <v>227787</v>
      </c>
      <c r="Q2817">
        <f>COUNTIF(PROMJENA!A:A,PlanMasine[[#This Row],[KPL]]&amp;"-"&amp;PlanMasine[[#This Row],[RN]])</f>
        <v>0</v>
      </c>
      <c r="R2817">
        <f>IFERROR(INDEX(REDOSLIJED!A:A,MATCH(PlanMasine[[#This Row],[KPL]],REDOSLIJED!B:B,0)),MAX(REDOSLIJED!A:A)+1)</f>
        <v>45</v>
      </c>
      <c r="S2817" s="9">
        <f>SUM($M$2:M2817)</f>
        <v>12.161805555555627</v>
      </c>
      <c r="T2817" s="3">
        <f>PlanMasine[[#This Row],[Datum SAS]]-1</f>
        <v>45844</v>
      </c>
      <c r="U2817">
        <f>WEEKDAY(PlanMasine[[#This Row],[ZAVRŠETAK MAŠINSKE]],2)</f>
        <v>7</v>
      </c>
      <c r="V2817" s="3">
        <f>IF(WEEKDAY(PlanMasine[[#This Row],[Datum SAS]]-1,2)=7,PlanMasine[[#This Row],[Datum SAS]]-3,PlanMasine[[#This Row],[Datum SAS]]-1)</f>
        <v>45842</v>
      </c>
      <c r="W2817">
        <f>WEEKNUM(PlanMasine[[#This Row],[Column2]],1)</f>
        <v>27</v>
      </c>
    </row>
    <row r="2818" spans="1:23" x14ac:dyDescent="0.25">
      <c r="A2818">
        <v>1029564</v>
      </c>
      <c r="B2818">
        <v>1</v>
      </c>
      <c r="C2818">
        <v>1029545</v>
      </c>
      <c r="D2818" t="s">
        <v>1726</v>
      </c>
      <c r="E2818">
        <v>18</v>
      </c>
      <c r="F2818">
        <v>6</v>
      </c>
      <c r="G2818">
        <v>0</v>
      </c>
      <c r="H2818">
        <v>0</v>
      </c>
      <c r="I2818" t="s">
        <v>5</v>
      </c>
      <c r="J2818" t="s">
        <v>570</v>
      </c>
      <c r="K2818" t="s">
        <v>1830</v>
      </c>
      <c r="L2818" s="3">
        <v>45855</v>
      </c>
      <c r="M28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18" s="3">
        <v>45845</v>
      </c>
      <c r="O2818" s="5">
        <f>IFERROR((PlanMasine[[#This Row],[Norma]]/PlanMasine[[#This Row],[Q]])*(PlanMasine[[#This Row],[Q]]/SUMIF(C:C,PlanMasine[[#This Row],[RN]],B:B)*PlanMasine[[#This Row],[KPLQ]]),0)</f>
        <v>3</v>
      </c>
      <c r="P2818">
        <v>227792</v>
      </c>
      <c r="Q2818">
        <f>COUNTIF(PROMJENA!A:A,PlanMasine[[#This Row],[KPL]]&amp;"-"&amp;PlanMasine[[#This Row],[RN]])</f>
        <v>0</v>
      </c>
      <c r="R2818">
        <f>IFERROR(INDEX(REDOSLIJED!A:A,MATCH(PlanMasine[[#This Row],[KPL]],REDOSLIJED!B:B,0)),MAX(REDOSLIJED!A:A)+1)</f>
        <v>45</v>
      </c>
      <c r="S2818" s="9">
        <f>SUM($M$2:M2818)</f>
        <v>12.163888888888961</v>
      </c>
      <c r="T2818" s="3">
        <f>PlanMasine[[#This Row],[Datum SAS]]-1</f>
        <v>45844</v>
      </c>
      <c r="U2818">
        <f>WEEKDAY(PlanMasine[[#This Row],[ZAVRŠETAK MAŠINSKE]],2)</f>
        <v>7</v>
      </c>
      <c r="V2818" s="3">
        <f>IF(WEEKDAY(PlanMasine[[#This Row],[Datum SAS]]-1,2)=7,PlanMasine[[#This Row],[Datum SAS]]-3,PlanMasine[[#This Row],[Datum SAS]]-1)</f>
        <v>45842</v>
      </c>
      <c r="W2818">
        <f>WEEKNUM(PlanMasine[[#This Row],[Column2]],1)</f>
        <v>27</v>
      </c>
    </row>
    <row r="2819" spans="1:23" x14ac:dyDescent="0.25">
      <c r="A2819">
        <v>1029564</v>
      </c>
      <c r="B2819">
        <v>1</v>
      </c>
      <c r="C2819">
        <v>1029548</v>
      </c>
      <c r="D2819" t="s">
        <v>2382</v>
      </c>
      <c r="E2819">
        <v>12</v>
      </c>
      <c r="F2819">
        <v>6</v>
      </c>
      <c r="G2819">
        <v>0</v>
      </c>
      <c r="H2819">
        <v>0</v>
      </c>
      <c r="I2819" t="s">
        <v>5</v>
      </c>
      <c r="J2819" t="s">
        <v>570</v>
      </c>
      <c r="K2819" t="s">
        <v>1830</v>
      </c>
      <c r="L2819" s="3">
        <v>45855</v>
      </c>
      <c r="M28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19" s="3">
        <v>45845</v>
      </c>
      <c r="O2819" s="5">
        <f>IFERROR((PlanMasine[[#This Row],[Norma]]/PlanMasine[[#This Row],[Q]])*(PlanMasine[[#This Row],[Q]]/SUMIF(C:C,PlanMasine[[#This Row],[RN]],B:B)*PlanMasine[[#This Row],[KPLQ]]),0)</f>
        <v>2</v>
      </c>
      <c r="P2819">
        <v>227801</v>
      </c>
      <c r="Q2819">
        <f>COUNTIF(PROMJENA!A:A,PlanMasine[[#This Row],[KPL]]&amp;"-"&amp;PlanMasine[[#This Row],[RN]])</f>
        <v>0</v>
      </c>
      <c r="R2819">
        <f>IFERROR(INDEX(REDOSLIJED!A:A,MATCH(PlanMasine[[#This Row],[KPL]],REDOSLIJED!B:B,0)),MAX(REDOSLIJED!A:A)+1)</f>
        <v>45</v>
      </c>
      <c r="S2819" s="9">
        <f>SUM($M$2:M2819)</f>
        <v>12.165277777777849</v>
      </c>
      <c r="T2819" s="3">
        <f>PlanMasine[[#This Row],[Datum SAS]]-1</f>
        <v>45844</v>
      </c>
      <c r="U2819">
        <f>WEEKDAY(PlanMasine[[#This Row],[ZAVRŠETAK MAŠINSKE]],2)</f>
        <v>7</v>
      </c>
      <c r="V2819" s="3">
        <f>IF(WEEKDAY(PlanMasine[[#This Row],[Datum SAS]]-1,2)=7,PlanMasine[[#This Row],[Datum SAS]]-3,PlanMasine[[#This Row],[Datum SAS]]-1)</f>
        <v>45842</v>
      </c>
      <c r="W2819">
        <f>WEEKNUM(PlanMasine[[#This Row],[Column2]],1)</f>
        <v>27</v>
      </c>
    </row>
    <row r="2820" spans="1:23" x14ac:dyDescent="0.25">
      <c r="A2820">
        <v>1029564</v>
      </c>
      <c r="B2820">
        <v>1</v>
      </c>
      <c r="C2820">
        <v>1029551</v>
      </c>
      <c r="D2820" t="s">
        <v>2066</v>
      </c>
      <c r="E2820">
        <v>12</v>
      </c>
      <c r="F2820">
        <v>6</v>
      </c>
      <c r="G2820">
        <v>0</v>
      </c>
      <c r="H2820">
        <v>0</v>
      </c>
      <c r="I2820" t="s">
        <v>5</v>
      </c>
      <c r="J2820" t="s">
        <v>570</v>
      </c>
      <c r="K2820" t="s">
        <v>1830</v>
      </c>
      <c r="L2820" s="3">
        <v>45855</v>
      </c>
      <c r="M28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0" s="3">
        <v>45845</v>
      </c>
      <c r="O2820" s="5">
        <f>IFERROR((PlanMasine[[#This Row],[Norma]]/PlanMasine[[#This Row],[Q]])*(PlanMasine[[#This Row],[Q]]/SUMIF(C:C,PlanMasine[[#This Row],[RN]],B:B)*PlanMasine[[#This Row],[KPLQ]]),0)</f>
        <v>2</v>
      </c>
      <c r="P2820">
        <v>227804</v>
      </c>
      <c r="Q2820">
        <f>COUNTIF(PROMJENA!A:A,PlanMasine[[#This Row],[KPL]]&amp;"-"&amp;PlanMasine[[#This Row],[RN]])</f>
        <v>0</v>
      </c>
      <c r="R2820">
        <f>IFERROR(INDEX(REDOSLIJED!A:A,MATCH(PlanMasine[[#This Row],[KPL]],REDOSLIJED!B:B,0)),MAX(REDOSLIJED!A:A)+1)</f>
        <v>45</v>
      </c>
      <c r="S2820" s="9">
        <f>SUM($M$2:M2820)</f>
        <v>12.166666666666737</v>
      </c>
      <c r="T2820" s="3">
        <f>PlanMasine[[#This Row],[Datum SAS]]-1</f>
        <v>45844</v>
      </c>
      <c r="U2820">
        <f>WEEKDAY(PlanMasine[[#This Row],[ZAVRŠETAK MAŠINSKE]],2)</f>
        <v>7</v>
      </c>
      <c r="V2820" s="3">
        <f>IF(WEEKDAY(PlanMasine[[#This Row],[Datum SAS]]-1,2)=7,PlanMasine[[#This Row],[Datum SAS]]-3,PlanMasine[[#This Row],[Datum SAS]]-1)</f>
        <v>45842</v>
      </c>
      <c r="W2820">
        <f>WEEKNUM(PlanMasine[[#This Row],[Column2]],1)</f>
        <v>27</v>
      </c>
    </row>
    <row r="2821" spans="1:23" x14ac:dyDescent="0.25">
      <c r="A2821">
        <v>1029564</v>
      </c>
      <c r="B2821">
        <v>1</v>
      </c>
      <c r="C2821">
        <v>1029535</v>
      </c>
      <c r="D2821" t="s">
        <v>1727</v>
      </c>
      <c r="E2821">
        <v>18</v>
      </c>
      <c r="F2821">
        <v>6</v>
      </c>
      <c r="G2821">
        <v>0</v>
      </c>
      <c r="H2821">
        <v>0</v>
      </c>
      <c r="I2821" t="s">
        <v>5</v>
      </c>
      <c r="J2821" t="s">
        <v>570</v>
      </c>
      <c r="K2821" t="s">
        <v>1830</v>
      </c>
      <c r="L2821" s="3">
        <v>45855</v>
      </c>
      <c r="M28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21" s="3">
        <v>45845</v>
      </c>
      <c r="O2821" s="5">
        <f>IFERROR((PlanMasine[[#This Row],[Norma]]/PlanMasine[[#This Row],[Q]])*(PlanMasine[[#This Row],[Q]]/SUMIF(C:C,PlanMasine[[#This Row],[RN]],B:B)*PlanMasine[[#This Row],[KPLQ]]),0)</f>
        <v>3</v>
      </c>
      <c r="P2821">
        <v>227779</v>
      </c>
      <c r="Q2821">
        <f>COUNTIF(PROMJENA!A:A,PlanMasine[[#This Row],[KPL]]&amp;"-"&amp;PlanMasine[[#This Row],[RN]])</f>
        <v>0</v>
      </c>
      <c r="R2821">
        <f>IFERROR(INDEX(REDOSLIJED!A:A,MATCH(PlanMasine[[#This Row],[KPL]],REDOSLIJED!B:B,0)),MAX(REDOSLIJED!A:A)+1)</f>
        <v>45</v>
      </c>
      <c r="S2821" s="9">
        <f>SUM($M$2:M2821)</f>
        <v>12.16875000000007</v>
      </c>
      <c r="T2821" s="3">
        <f>PlanMasine[[#This Row],[Datum SAS]]-1</f>
        <v>45844</v>
      </c>
      <c r="U2821">
        <f>WEEKDAY(PlanMasine[[#This Row],[ZAVRŠETAK MAŠINSKE]],2)</f>
        <v>7</v>
      </c>
      <c r="V2821" s="3">
        <f>IF(WEEKDAY(PlanMasine[[#This Row],[Datum SAS]]-1,2)=7,PlanMasine[[#This Row],[Datum SAS]]-3,PlanMasine[[#This Row],[Datum SAS]]-1)</f>
        <v>45842</v>
      </c>
      <c r="W2821">
        <f>WEEKNUM(PlanMasine[[#This Row],[Column2]],1)</f>
        <v>27</v>
      </c>
    </row>
    <row r="2822" spans="1:23" x14ac:dyDescent="0.25">
      <c r="A2822">
        <v>1029564</v>
      </c>
      <c r="B2822">
        <v>1</v>
      </c>
      <c r="C2822">
        <v>1029556</v>
      </c>
      <c r="D2822" t="s">
        <v>2387</v>
      </c>
      <c r="E2822">
        <v>12</v>
      </c>
      <c r="F2822">
        <v>6</v>
      </c>
      <c r="G2822">
        <v>0</v>
      </c>
      <c r="H2822">
        <v>0</v>
      </c>
      <c r="I2822" t="s">
        <v>5</v>
      </c>
      <c r="J2822" t="s">
        <v>570</v>
      </c>
      <c r="K2822" t="s">
        <v>1830</v>
      </c>
      <c r="L2822" s="3">
        <v>45855</v>
      </c>
      <c r="M28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2" s="3">
        <v>45845</v>
      </c>
      <c r="O2822" s="5">
        <f>IFERROR((PlanMasine[[#This Row],[Norma]]/PlanMasine[[#This Row],[Q]])*(PlanMasine[[#This Row],[Q]]/SUMIF(C:C,PlanMasine[[#This Row],[RN]],B:B)*PlanMasine[[#This Row],[KPLQ]]),0)</f>
        <v>2</v>
      </c>
      <c r="P2822">
        <v>227809</v>
      </c>
      <c r="Q2822">
        <f>COUNTIF(PROMJENA!A:A,PlanMasine[[#This Row],[KPL]]&amp;"-"&amp;PlanMasine[[#This Row],[RN]])</f>
        <v>0</v>
      </c>
      <c r="R2822">
        <f>IFERROR(INDEX(REDOSLIJED!A:A,MATCH(PlanMasine[[#This Row],[KPL]],REDOSLIJED!B:B,0)),MAX(REDOSLIJED!A:A)+1)</f>
        <v>45</v>
      </c>
      <c r="S2822" s="9">
        <f>SUM($M$2:M2822)</f>
        <v>12.170138888888959</v>
      </c>
      <c r="T2822" s="3">
        <f>PlanMasine[[#This Row],[Datum SAS]]-1</f>
        <v>45844</v>
      </c>
      <c r="U2822">
        <f>WEEKDAY(PlanMasine[[#This Row],[ZAVRŠETAK MAŠINSKE]],2)</f>
        <v>7</v>
      </c>
      <c r="V2822" s="3">
        <f>IF(WEEKDAY(PlanMasine[[#This Row],[Datum SAS]]-1,2)=7,PlanMasine[[#This Row],[Datum SAS]]-3,PlanMasine[[#This Row],[Datum SAS]]-1)</f>
        <v>45842</v>
      </c>
      <c r="W2822">
        <f>WEEKNUM(PlanMasine[[#This Row],[Column2]],1)</f>
        <v>27</v>
      </c>
    </row>
    <row r="2823" spans="1:23" x14ac:dyDescent="0.25">
      <c r="A2823">
        <v>1029564</v>
      </c>
      <c r="B2823">
        <v>1</v>
      </c>
      <c r="C2823">
        <v>1029554</v>
      </c>
      <c r="D2823" t="s">
        <v>2384</v>
      </c>
      <c r="E2823">
        <v>12</v>
      </c>
      <c r="F2823">
        <v>6</v>
      </c>
      <c r="G2823">
        <v>0</v>
      </c>
      <c r="H2823">
        <v>0</v>
      </c>
      <c r="I2823" t="s">
        <v>5</v>
      </c>
      <c r="J2823" t="s">
        <v>570</v>
      </c>
      <c r="K2823" t="s">
        <v>1830</v>
      </c>
      <c r="L2823" s="3">
        <v>45855</v>
      </c>
      <c r="M28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3" s="3">
        <v>45845</v>
      </c>
      <c r="O2823" s="5">
        <f>IFERROR((PlanMasine[[#This Row],[Norma]]/PlanMasine[[#This Row],[Q]])*(PlanMasine[[#This Row],[Q]]/SUMIF(C:C,PlanMasine[[#This Row],[RN]],B:B)*PlanMasine[[#This Row],[KPLQ]]),0)</f>
        <v>2</v>
      </c>
      <c r="P2823">
        <v>227807</v>
      </c>
      <c r="Q2823">
        <f>COUNTIF(PROMJENA!A:A,PlanMasine[[#This Row],[KPL]]&amp;"-"&amp;PlanMasine[[#This Row],[RN]])</f>
        <v>0</v>
      </c>
      <c r="R2823">
        <f>IFERROR(INDEX(REDOSLIJED!A:A,MATCH(PlanMasine[[#This Row],[KPL]],REDOSLIJED!B:B,0)),MAX(REDOSLIJED!A:A)+1)</f>
        <v>45</v>
      </c>
      <c r="S2823" s="9">
        <f>SUM($M$2:M2823)</f>
        <v>12.171527777777847</v>
      </c>
      <c r="T2823" s="3">
        <f>PlanMasine[[#This Row],[Datum SAS]]-1</f>
        <v>45844</v>
      </c>
      <c r="U2823">
        <f>WEEKDAY(PlanMasine[[#This Row],[ZAVRŠETAK MAŠINSKE]],2)</f>
        <v>7</v>
      </c>
      <c r="V2823" s="3">
        <f>IF(WEEKDAY(PlanMasine[[#This Row],[Datum SAS]]-1,2)=7,PlanMasine[[#This Row],[Datum SAS]]-3,PlanMasine[[#This Row],[Datum SAS]]-1)</f>
        <v>45842</v>
      </c>
      <c r="W2823">
        <f>WEEKNUM(PlanMasine[[#This Row],[Column2]],1)</f>
        <v>27</v>
      </c>
    </row>
    <row r="2824" spans="1:23" x14ac:dyDescent="0.25">
      <c r="A2824">
        <v>1029564</v>
      </c>
      <c r="B2824">
        <v>1</v>
      </c>
      <c r="C2824">
        <v>1029521</v>
      </c>
      <c r="D2824" t="s">
        <v>2386</v>
      </c>
      <c r="E2824">
        <v>12</v>
      </c>
      <c r="F2824">
        <v>6</v>
      </c>
      <c r="G2824">
        <v>3</v>
      </c>
      <c r="H2824">
        <v>0</v>
      </c>
      <c r="I2824" t="s">
        <v>5</v>
      </c>
      <c r="J2824" t="s">
        <v>570</v>
      </c>
      <c r="K2824" t="s">
        <v>1830</v>
      </c>
      <c r="L2824" s="3">
        <v>45855</v>
      </c>
      <c r="M28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4" s="3">
        <v>45845</v>
      </c>
      <c r="O2824" s="5">
        <f>IFERROR((PlanMasine[[#This Row],[Norma]]/PlanMasine[[#This Row],[Q]])*(PlanMasine[[#This Row],[Q]]/SUMIF(C:C,PlanMasine[[#This Row],[RN]],B:B)*PlanMasine[[#This Row],[KPLQ]]),0)</f>
        <v>2</v>
      </c>
      <c r="P2824">
        <v>227764</v>
      </c>
      <c r="Q2824">
        <f>COUNTIF(PROMJENA!A:A,PlanMasine[[#This Row],[KPL]]&amp;"-"&amp;PlanMasine[[#This Row],[RN]])</f>
        <v>0</v>
      </c>
      <c r="R2824">
        <f>IFERROR(INDEX(REDOSLIJED!A:A,MATCH(PlanMasine[[#This Row],[KPL]],REDOSLIJED!B:B,0)),MAX(REDOSLIJED!A:A)+1)</f>
        <v>45</v>
      </c>
      <c r="S2824" s="9">
        <f>SUM($M$2:M2824)</f>
        <v>12.172916666666735</v>
      </c>
      <c r="T2824" s="3">
        <f>PlanMasine[[#This Row],[Datum SAS]]-1</f>
        <v>45844</v>
      </c>
      <c r="U2824">
        <f>WEEKDAY(PlanMasine[[#This Row],[ZAVRŠETAK MAŠINSKE]],2)</f>
        <v>7</v>
      </c>
      <c r="V2824" s="3">
        <f>IF(WEEKDAY(PlanMasine[[#This Row],[Datum SAS]]-1,2)=7,PlanMasine[[#This Row],[Datum SAS]]-3,PlanMasine[[#This Row],[Datum SAS]]-1)</f>
        <v>45842</v>
      </c>
      <c r="W2824">
        <f>WEEKNUM(PlanMasine[[#This Row],[Column2]],1)</f>
        <v>27</v>
      </c>
    </row>
    <row r="2825" spans="1:23" x14ac:dyDescent="0.25">
      <c r="A2825">
        <v>1029564</v>
      </c>
      <c r="B2825">
        <v>1</v>
      </c>
      <c r="C2825">
        <v>1029561</v>
      </c>
      <c r="D2825" t="s">
        <v>2063</v>
      </c>
      <c r="E2825">
        <v>12</v>
      </c>
      <c r="F2825">
        <v>6</v>
      </c>
      <c r="G2825">
        <v>0</v>
      </c>
      <c r="H2825">
        <v>0</v>
      </c>
      <c r="I2825" t="s">
        <v>5</v>
      </c>
      <c r="J2825" t="s">
        <v>570</v>
      </c>
      <c r="K2825" t="s">
        <v>1830</v>
      </c>
      <c r="L2825" s="3">
        <v>45855</v>
      </c>
      <c r="M28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5" s="3">
        <v>45845</v>
      </c>
      <c r="O2825" s="5">
        <f>IFERROR((PlanMasine[[#This Row],[Norma]]/PlanMasine[[#This Row],[Q]])*(PlanMasine[[#This Row],[Q]]/SUMIF(C:C,PlanMasine[[#This Row],[RN]],B:B)*PlanMasine[[#This Row],[KPLQ]]),0)</f>
        <v>2</v>
      </c>
      <c r="P2825">
        <v>227814</v>
      </c>
      <c r="Q2825">
        <f>COUNTIF(PROMJENA!A:A,PlanMasine[[#This Row],[KPL]]&amp;"-"&amp;PlanMasine[[#This Row],[RN]])</f>
        <v>0</v>
      </c>
      <c r="R2825">
        <f>IFERROR(INDEX(REDOSLIJED!A:A,MATCH(PlanMasine[[#This Row],[KPL]],REDOSLIJED!B:B,0)),MAX(REDOSLIJED!A:A)+1)</f>
        <v>45</v>
      </c>
      <c r="S2825" s="9">
        <f>SUM($M$2:M2825)</f>
        <v>12.174305555555623</v>
      </c>
      <c r="T2825" s="3">
        <f>PlanMasine[[#This Row],[Datum SAS]]-1</f>
        <v>45844</v>
      </c>
      <c r="U2825">
        <f>WEEKDAY(PlanMasine[[#This Row],[ZAVRŠETAK MAŠINSKE]],2)</f>
        <v>7</v>
      </c>
      <c r="V2825" s="3">
        <f>IF(WEEKDAY(PlanMasine[[#This Row],[Datum SAS]]-1,2)=7,PlanMasine[[#This Row],[Datum SAS]]-3,PlanMasine[[#This Row],[Datum SAS]]-1)</f>
        <v>45842</v>
      </c>
      <c r="W2825">
        <f>WEEKNUM(PlanMasine[[#This Row],[Column2]],1)</f>
        <v>27</v>
      </c>
    </row>
    <row r="2826" spans="1:23" x14ac:dyDescent="0.25">
      <c r="A2826">
        <v>1029564</v>
      </c>
      <c r="B2826">
        <v>1</v>
      </c>
      <c r="C2826">
        <v>1029526</v>
      </c>
      <c r="D2826" t="s">
        <v>2381</v>
      </c>
      <c r="E2826">
        <v>12</v>
      </c>
      <c r="F2826">
        <v>6</v>
      </c>
      <c r="G2826">
        <v>0</v>
      </c>
      <c r="H2826">
        <v>0</v>
      </c>
      <c r="I2826" t="s">
        <v>5</v>
      </c>
      <c r="J2826" t="s">
        <v>570</v>
      </c>
      <c r="K2826" t="s">
        <v>1830</v>
      </c>
      <c r="L2826" s="3">
        <v>45855</v>
      </c>
      <c r="M28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6" s="3">
        <v>45845</v>
      </c>
      <c r="O2826" s="5">
        <f>IFERROR((PlanMasine[[#This Row],[Norma]]/PlanMasine[[#This Row],[Q]])*(PlanMasine[[#This Row],[Q]]/SUMIF(C:C,PlanMasine[[#This Row],[RN]],B:B)*PlanMasine[[#This Row],[KPLQ]]),0)</f>
        <v>2</v>
      </c>
      <c r="P2826">
        <v>227769</v>
      </c>
      <c r="Q2826">
        <f>COUNTIF(PROMJENA!A:A,PlanMasine[[#This Row],[KPL]]&amp;"-"&amp;PlanMasine[[#This Row],[RN]])</f>
        <v>0</v>
      </c>
      <c r="R2826">
        <f>IFERROR(INDEX(REDOSLIJED!A:A,MATCH(PlanMasine[[#This Row],[KPL]],REDOSLIJED!B:B,0)),MAX(REDOSLIJED!A:A)+1)</f>
        <v>45</v>
      </c>
      <c r="S2826" s="9">
        <f>SUM($M$2:M2826)</f>
        <v>12.175694444444511</v>
      </c>
      <c r="T2826" s="3">
        <f>PlanMasine[[#This Row],[Datum SAS]]-1</f>
        <v>45844</v>
      </c>
      <c r="U2826">
        <f>WEEKDAY(PlanMasine[[#This Row],[ZAVRŠETAK MAŠINSKE]],2)</f>
        <v>7</v>
      </c>
      <c r="V2826" s="3">
        <f>IF(WEEKDAY(PlanMasine[[#This Row],[Datum SAS]]-1,2)=7,PlanMasine[[#This Row],[Datum SAS]]-3,PlanMasine[[#This Row],[Datum SAS]]-1)</f>
        <v>45842</v>
      </c>
      <c r="W2826">
        <f>WEEKNUM(PlanMasine[[#This Row],[Column2]],1)</f>
        <v>27</v>
      </c>
    </row>
    <row r="2827" spans="1:23" x14ac:dyDescent="0.25">
      <c r="A2827">
        <v>1029564</v>
      </c>
      <c r="B2827">
        <v>1</v>
      </c>
      <c r="C2827">
        <v>1029522</v>
      </c>
      <c r="D2827" t="s">
        <v>2379</v>
      </c>
      <c r="E2827">
        <v>12</v>
      </c>
      <c r="F2827">
        <v>6</v>
      </c>
      <c r="G2827">
        <v>1</v>
      </c>
      <c r="H2827">
        <v>0</v>
      </c>
      <c r="I2827" t="s">
        <v>5</v>
      </c>
      <c r="J2827" t="s">
        <v>570</v>
      </c>
      <c r="K2827" t="s">
        <v>1830</v>
      </c>
      <c r="L2827" s="3">
        <v>45855</v>
      </c>
      <c r="M28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7" s="3">
        <v>45845</v>
      </c>
      <c r="O2827" s="5">
        <f>IFERROR((PlanMasine[[#This Row],[Norma]]/PlanMasine[[#This Row],[Q]])*(PlanMasine[[#This Row],[Q]]/SUMIF(C:C,PlanMasine[[#This Row],[RN]],B:B)*PlanMasine[[#This Row],[KPLQ]]),0)</f>
        <v>2</v>
      </c>
      <c r="P2827">
        <v>227765</v>
      </c>
      <c r="Q2827">
        <f>COUNTIF(PROMJENA!A:A,PlanMasine[[#This Row],[KPL]]&amp;"-"&amp;PlanMasine[[#This Row],[RN]])</f>
        <v>0</v>
      </c>
      <c r="R2827">
        <f>IFERROR(INDEX(REDOSLIJED!A:A,MATCH(PlanMasine[[#This Row],[KPL]],REDOSLIJED!B:B,0)),MAX(REDOSLIJED!A:A)+1)</f>
        <v>45</v>
      </c>
      <c r="S2827" s="9">
        <f>SUM($M$2:M2827)</f>
        <v>12.1770833333334</v>
      </c>
      <c r="T2827" s="3">
        <f>PlanMasine[[#This Row],[Datum SAS]]-1</f>
        <v>45844</v>
      </c>
      <c r="U2827">
        <f>WEEKDAY(PlanMasine[[#This Row],[ZAVRŠETAK MAŠINSKE]],2)</f>
        <v>7</v>
      </c>
      <c r="V2827" s="3">
        <f>IF(WEEKDAY(PlanMasine[[#This Row],[Datum SAS]]-1,2)=7,PlanMasine[[#This Row],[Datum SAS]]-3,PlanMasine[[#This Row],[Datum SAS]]-1)</f>
        <v>45842</v>
      </c>
      <c r="W2827">
        <f>WEEKNUM(PlanMasine[[#This Row],[Column2]],1)</f>
        <v>27</v>
      </c>
    </row>
    <row r="2828" spans="1:23" x14ac:dyDescent="0.25">
      <c r="A2828">
        <v>1029565</v>
      </c>
      <c r="B2828">
        <v>1</v>
      </c>
      <c r="C2828">
        <v>1029537</v>
      </c>
      <c r="D2828" t="s">
        <v>2062</v>
      </c>
      <c r="E2828">
        <v>18</v>
      </c>
      <c r="F2828">
        <v>6</v>
      </c>
      <c r="G2828">
        <v>0</v>
      </c>
      <c r="H2828">
        <v>0</v>
      </c>
      <c r="I2828" t="s">
        <v>5</v>
      </c>
      <c r="J2828" t="s">
        <v>570</v>
      </c>
      <c r="K2828" t="s">
        <v>1830</v>
      </c>
      <c r="L2828" s="3">
        <v>45855</v>
      </c>
      <c r="M28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28" s="3">
        <v>45845</v>
      </c>
      <c r="O2828" s="5">
        <f>IFERROR((PlanMasine[[#This Row],[Norma]]/PlanMasine[[#This Row],[Q]])*(PlanMasine[[#This Row],[Q]]/SUMIF(C:C,PlanMasine[[#This Row],[RN]],B:B)*PlanMasine[[#This Row],[KPLQ]]),0)</f>
        <v>3</v>
      </c>
      <c r="P2828">
        <v>227781</v>
      </c>
      <c r="Q2828">
        <f>COUNTIF(PROMJENA!A:A,PlanMasine[[#This Row],[KPL]]&amp;"-"&amp;PlanMasine[[#This Row],[RN]])</f>
        <v>0</v>
      </c>
      <c r="R2828">
        <f>IFERROR(INDEX(REDOSLIJED!A:A,MATCH(PlanMasine[[#This Row],[KPL]],REDOSLIJED!B:B,0)),MAX(REDOSLIJED!A:A)+1)</f>
        <v>45</v>
      </c>
      <c r="S2828" s="9">
        <f>SUM($M$2:M2828)</f>
        <v>12.179166666666733</v>
      </c>
      <c r="T2828" s="3">
        <f>PlanMasine[[#This Row],[Datum SAS]]-1</f>
        <v>45844</v>
      </c>
      <c r="U2828">
        <f>WEEKDAY(PlanMasine[[#This Row],[ZAVRŠETAK MAŠINSKE]],2)</f>
        <v>7</v>
      </c>
      <c r="V2828" s="3">
        <f>IF(WEEKDAY(PlanMasine[[#This Row],[Datum SAS]]-1,2)=7,PlanMasine[[#This Row],[Datum SAS]]-3,PlanMasine[[#This Row],[Datum SAS]]-1)</f>
        <v>45842</v>
      </c>
      <c r="W2828">
        <f>WEEKNUM(PlanMasine[[#This Row],[Column2]],1)</f>
        <v>27</v>
      </c>
    </row>
    <row r="2829" spans="1:23" x14ac:dyDescent="0.25">
      <c r="A2829">
        <v>1029565</v>
      </c>
      <c r="B2829">
        <v>1</v>
      </c>
      <c r="C2829">
        <v>1029548</v>
      </c>
      <c r="D2829" t="s">
        <v>2382</v>
      </c>
      <c r="E2829">
        <v>12</v>
      </c>
      <c r="F2829">
        <v>6</v>
      </c>
      <c r="G2829">
        <v>0</v>
      </c>
      <c r="H2829">
        <v>0</v>
      </c>
      <c r="I2829" t="s">
        <v>5</v>
      </c>
      <c r="J2829" t="s">
        <v>570</v>
      </c>
      <c r="K2829" t="s">
        <v>1830</v>
      </c>
      <c r="L2829" s="3">
        <v>45855</v>
      </c>
      <c r="M28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29" s="3">
        <v>45845</v>
      </c>
      <c r="O2829" s="5">
        <f>IFERROR((PlanMasine[[#This Row],[Norma]]/PlanMasine[[#This Row],[Q]])*(PlanMasine[[#This Row],[Q]]/SUMIF(C:C,PlanMasine[[#This Row],[RN]],B:B)*PlanMasine[[#This Row],[KPLQ]]),0)</f>
        <v>2</v>
      </c>
      <c r="P2829">
        <v>227801</v>
      </c>
      <c r="Q2829">
        <f>COUNTIF(PROMJENA!A:A,PlanMasine[[#This Row],[KPL]]&amp;"-"&amp;PlanMasine[[#This Row],[RN]])</f>
        <v>0</v>
      </c>
      <c r="R2829">
        <f>IFERROR(INDEX(REDOSLIJED!A:A,MATCH(PlanMasine[[#This Row],[KPL]],REDOSLIJED!B:B,0)),MAX(REDOSLIJED!A:A)+1)</f>
        <v>45</v>
      </c>
      <c r="S2829" s="9">
        <f>SUM($M$2:M2829)</f>
        <v>12.180555555555621</v>
      </c>
      <c r="T2829" s="3">
        <f>PlanMasine[[#This Row],[Datum SAS]]-1</f>
        <v>45844</v>
      </c>
      <c r="U2829">
        <f>WEEKDAY(PlanMasine[[#This Row],[ZAVRŠETAK MAŠINSKE]],2)</f>
        <v>7</v>
      </c>
      <c r="V2829" s="3">
        <f>IF(WEEKDAY(PlanMasine[[#This Row],[Datum SAS]]-1,2)=7,PlanMasine[[#This Row],[Datum SAS]]-3,PlanMasine[[#This Row],[Datum SAS]]-1)</f>
        <v>45842</v>
      </c>
      <c r="W2829">
        <f>WEEKNUM(PlanMasine[[#This Row],[Column2]],1)</f>
        <v>27</v>
      </c>
    </row>
    <row r="2830" spans="1:23" x14ac:dyDescent="0.25">
      <c r="A2830">
        <v>1029565</v>
      </c>
      <c r="B2830">
        <v>1</v>
      </c>
      <c r="C2830">
        <v>1029543</v>
      </c>
      <c r="D2830" t="s">
        <v>2383</v>
      </c>
      <c r="E2830">
        <v>18</v>
      </c>
      <c r="F2830">
        <v>6</v>
      </c>
      <c r="G2830">
        <v>0</v>
      </c>
      <c r="H2830">
        <v>0</v>
      </c>
      <c r="I2830" t="s">
        <v>5</v>
      </c>
      <c r="J2830" t="s">
        <v>570</v>
      </c>
      <c r="K2830" t="s">
        <v>1830</v>
      </c>
      <c r="L2830" s="3">
        <v>45855</v>
      </c>
      <c r="M28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30" s="3">
        <v>45845</v>
      </c>
      <c r="O2830" s="5">
        <f>IFERROR((PlanMasine[[#This Row],[Norma]]/PlanMasine[[#This Row],[Q]])*(PlanMasine[[#This Row],[Q]]/SUMIF(C:C,PlanMasine[[#This Row],[RN]],B:B)*PlanMasine[[#This Row],[KPLQ]]),0)</f>
        <v>3</v>
      </c>
      <c r="P2830">
        <v>227787</v>
      </c>
      <c r="Q2830">
        <f>COUNTIF(PROMJENA!A:A,PlanMasine[[#This Row],[KPL]]&amp;"-"&amp;PlanMasine[[#This Row],[RN]])</f>
        <v>0</v>
      </c>
      <c r="R2830">
        <f>IFERROR(INDEX(REDOSLIJED!A:A,MATCH(PlanMasine[[#This Row],[KPL]],REDOSLIJED!B:B,0)),MAX(REDOSLIJED!A:A)+1)</f>
        <v>45</v>
      </c>
      <c r="S2830" s="9">
        <f>SUM($M$2:M2830)</f>
        <v>12.182638888888954</v>
      </c>
      <c r="T2830" s="3">
        <f>PlanMasine[[#This Row],[Datum SAS]]-1</f>
        <v>45844</v>
      </c>
      <c r="U2830">
        <f>WEEKDAY(PlanMasine[[#This Row],[ZAVRŠETAK MAŠINSKE]],2)</f>
        <v>7</v>
      </c>
      <c r="V2830" s="3">
        <f>IF(WEEKDAY(PlanMasine[[#This Row],[Datum SAS]]-1,2)=7,PlanMasine[[#This Row],[Datum SAS]]-3,PlanMasine[[#This Row],[Datum SAS]]-1)</f>
        <v>45842</v>
      </c>
      <c r="W2830">
        <f>WEEKNUM(PlanMasine[[#This Row],[Column2]],1)</f>
        <v>27</v>
      </c>
    </row>
    <row r="2831" spans="1:23" x14ac:dyDescent="0.25">
      <c r="A2831">
        <v>1029565</v>
      </c>
      <c r="B2831">
        <v>1</v>
      </c>
      <c r="C2831">
        <v>1029521</v>
      </c>
      <c r="D2831" t="s">
        <v>2386</v>
      </c>
      <c r="E2831">
        <v>12</v>
      </c>
      <c r="F2831">
        <v>6</v>
      </c>
      <c r="G2831">
        <v>3</v>
      </c>
      <c r="H2831">
        <v>0</v>
      </c>
      <c r="I2831" t="s">
        <v>5</v>
      </c>
      <c r="J2831" t="s">
        <v>570</v>
      </c>
      <c r="K2831" t="s">
        <v>1830</v>
      </c>
      <c r="L2831" s="3">
        <v>45855</v>
      </c>
      <c r="M28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31" s="3">
        <v>45845</v>
      </c>
      <c r="O2831" s="5">
        <f>IFERROR((PlanMasine[[#This Row],[Norma]]/PlanMasine[[#This Row],[Q]])*(PlanMasine[[#This Row],[Q]]/SUMIF(C:C,PlanMasine[[#This Row],[RN]],B:B)*PlanMasine[[#This Row],[KPLQ]]),0)</f>
        <v>2</v>
      </c>
      <c r="P2831">
        <v>227764</v>
      </c>
      <c r="Q2831">
        <f>COUNTIF(PROMJENA!A:A,PlanMasine[[#This Row],[KPL]]&amp;"-"&amp;PlanMasine[[#This Row],[RN]])</f>
        <v>0</v>
      </c>
      <c r="R2831">
        <f>IFERROR(INDEX(REDOSLIJED!A:A,MATCH(PlanMasine[[#This Row],[KPL]],REDOSLIJED!B:B,0)),MAX(REDOSLIJED!A:A)+1)</f>
        <v>45</v>
      </c>
      <c r="S2831" s="9">
        <f>SUM($M$2:M2831)</f>
        <v>12.184027777777843</v>
      </c>
      <c r="T2831" s="3">
        <f>PlanMasine[[#This Row],[Datum SAS]]-1</f>
        <v>45844</v>
      </c>
      <c r="U2831">
        <f>WEEKDAY(PlanMasine[[#This Row],[ZAVRŠETAK MAŠINSKE]],2)</f>
        <v>7</v>
      </c>
      <c r="V2831" s="3">
        <f>IF(WEEKDAY(PlanMasine[[#This Row],[Datum SAS]]-1,2)=7,PlanMasine[[#This Row],[Datum SAS]]-3,PlanMasine[[#This Row],[Datum SAS]]-1)</f>
        <v>45842</v>
      </c>
      <c r="W2831">
        <f>WEEKNUM(PlanMasine[[#This Row],[Column2]],1)</f>
        <v>27</v>
      </c>
    </row>
    <row r="2832" spans="1:23" x14ac:dyDescent="0.25">
      <c r="A2832">
        <v>1029565</v>
      </c>
      <c r="B2832">
        <v>1</v>
      </c>
      <c r="C2832">
        <v>1029526</v>
      </c>
      <c r="D2832" t="s">
        <v>2381</v>
      </c>
      <c r="E2832">
        <v>12</v>
      </c>
      <c r="F2832">
        <v>6</v>
      </c>
      <c r="G2832">
        <v>0</v>
      </c>
      <c r="H2832">
        <v>0</v>
      </c>
      <c r="I2832" t="s">
        <v>5</v>
      </c>
      <c r="J2832" t="s">
        <v>570</v>
      </c>
      <c r="K2832" t="s">
        <v>1830</v>
      </c>
      <c r="L2832" s="3">
        <v>45855</v>
      </c>
      <c r="M28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32" s="3">
        <v>45845</v>
      </c>
      <c r="O2832" s="5">
        <f>IFERROR((PlanMasine[[#This Row],[Norma]]/PlanMasine[[#This Row],[Q]])*(PlanMasine[[#This Row],[Q]]/SUMIF(C:C,PlanMasine[[#This Row],[RN]],B:B)*PlanMasine[[#This Row],[KPLQ]]),0)</f>
        <v>2</v>
      </c>
      <c r="P2832">
        <v>227769</v>
      </c>
      <c r="Q2832">
        <f>COUNTIF(PROMJENA!A:A,PlanMasine[[#This Row],[KPL]]&amp;"-"&amp;PlanMasine[[#This Row],[RN]])</f>
        <v>0</v>
      </c>
      <c r="R2832">
        <f>IFERROR(INDEX(REDOSLIJED!A:A,MATCH(PlanMasine[[#This Row],[KPL]],REDOSLIJED!B:B,0)),MAX(REDOSLIJED!A:A)+1)</f>
        <v>45</v>
      </c>
      <c r="S2832" s="9">
        <f>SUM($M$2:M2832)</f>
        <v>12.185416666666731</v>
      </c>
      <c r="T2832" s="3">
        <f>PlanMasine[[#This Row],[Datum SAS]]-1</f>
        <v>45844</v>
      </c>
      <c r="U2832">
        <f>WEEKDAY(PlanMasine[[#This Row],[ZAVRŠETAK MAŠINSKE]],2)</f>
        <v>7</v>
      </c>
      <c r="V2832" s="3">
        <f>IF(WEEKDAY(PlanMasine[[#This Row],[Datum SAS]]-1,2)=7,PlanMasine[[#This Row],[Datum SAS]]-3,PlanMasine[[#This Row],[Datum SAS]]-1)</f>
        <v>45842</v>
      </c>
      <c r="W2832">
        <f>WEEKNUM(PlanMasine[[#This Row],[Column2]],1)</f>
        <v>27</v>
      </c>
    </row>
    <row r="2833" spans="1:23" x14ac:dyDescent="0.25">
      <c r="A2833">
        <v>1029565</v>
      </c>
      <c r="B2833">
        <v>1</v>
      </c>
      <c r="C2833">
        <v>1029541</v>
      </c>
      <c r="D2833" t="s">
        <v>2380</v>
      </c>
      <c r="E2833">
        <v>18</v>
      </c>
      <c r="F2833">
        <v>6</v>
      </c>
      <c r="G2833">
        <v>0</v>
      </c>
      <c r="H2833">
        <v>0</v>
      </c>
      <c r="I2833" t="s">
        <v>5</v>
      </c>
      <c r="J2833" t="s">
        <v>570</v>
      </c>
      <c r="K2833" t="s">
        <v>1830</v>
      </c>
      <c r="L2833" s="3">
        <v>45855</v>
      </c>
      <c r="M28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33" s="3">
        <v>45845</v>
      </c>
      <c r="O2833" s="5">
        <f>IFERROR((PlanMasine[[#This Row],[Norma]]/PlanMasine[[#This Row],[Q]])*(PlanMasine[[#This Row],[Q]]/SUMIF(C:C,PlanMasine[[#This Row],[RN]],B:B)*PlanMasine[[#This Row],[KPLQ]]),0)</f>
        <v>3</v>
      </c>
      <c r="P2833">
        <v>227785</v>
      </c>
      <c r="Q2833">
        <f>COUNTIF(PROMJENA!A:A,PlanMasine[[#This Row],[KPL]]&amp;"-"&amp;PlanMasine[[#This Row],[RN]])</f>
        <v>0</v>
      </c>
      <c r="R2833">
        <f>IFERROR(INDEX(REDOSLIJED!A:A,MATCH(PlanMasine[[#This Row],[KPL]],REDOSLIJED!B:B,0)),MAX(REDOSLIJED!A:A)+1)</f>
        <v>45</v>
      </c>
      <c r="S2833" s="9">
        <f>SUM($M$2:M2833)</f>
        <v>12.187500000000064</v>
      </c>
      <c r="T2833" s="3">
        <f>PlanMasine[[#This Row],[Datum SAS]]-1</f>
        <v>45844</v>
      </c>
      <c r="U2833">
        <f>WEEKDAY(PlanMasine[[#This Row],[ZAVRŠETAK MAŠINSKE]],2)</f>
        <v>7</v>
      </c>
      <c r="V2833" s="3">
        <f>IF(WEEKDAY(PlanMasine[[#This Row],[Datum SAS]]-1,2)=7,PlanMasine[[#This Row],[Datum SAS]]-3,PlanMasine[[#This Row],[Datum SAS]]-1)</f>
        <v>45842</v>
      </c>
      <c r="W2833">
        <f>WEEKNUM(PlanMasine[[#This Row],[Column2]],1)</f>
        <v>27</v>
      </c>
    </row>
    <row r="2834" spans="1:23" x14ac:dyDescent="0.25">
      <c r="A2834">
        <v>1029565</v>
      </c>
      <c r="B2834">
        <v>1</v>
      </c>
      <c r="C2834">
        <v>1029522</v>
      </c>
      <c r="D2834" t="s">
        <v>2379</v>
      </c>
      <c r="E2834">
        <v>12</v>
      </c>
      <c r="F2834">
        <v>6</v>
      </c>
      <c r="G2834">
        <v>1</v>
      </c>
      <c r="H2834">
        <v>0</v>
      </c>
      <c r="I2834" t="s">
        <v>5</v>
      </c>
      <c r="J2834" t="s">
        <v>570</v>
      </c>
      <c r="K2834" t="s">
        <v>1830</v>
      </c>
      <c r="L2834" s="3">
        <v>45855</v>
      </c>
      <c r="M28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34" s="3">
        <v>45845</v>
      </c>
      <c r="O2834" s="5">
        <f>IFERROR((PlanMasine[[#This Row],[Norma]]/PlanMasine[[#This Row],[Q]])*(PlanMasine[[#This Row],[Q]]/SUMIF(C:C,PlanMasine[[#This Row],[RN]],B:B)*PlanMasine[[#This Row],[KPLQ]]),0)</f>
        <v>2</v>
      </c>
      <c r="P2834">
        <v>227765</v>
      </c>
      <c r="Q2834">
        <f>COUNTIF(PROMJENA!A:A,PlanMasine[[#This Row],[KPL]]&amp;"-"&amp;PlanMasine[[#This Row],[RN]])</f>
        <v>0</v>
      </c>
      <c r="R2834">
        <f>IFERROR(INDEX(REDOSLIJED!A:A,MATCH(PlanMasine[[#This Row],[KPL]],REDOSLIJED!B:B,0)),MAX(REDOSLIJED!A:A)+1)</f>
        <v>45</v>
      </c>
      <c r="S2834" s="9">
        <f>SUM($M$2:M2834)</f>
        <v>12.188888888888952</v>
      </c>
      <c r="T2834" s="3">
        <f>PlanMasine[[#This Row],[Datum SAS]]-1</f>
        <v>45844</v>
      </c>
      <c r="U2834">
        <f>WEEKDAY(PlanMasine[[#This Row],[ZAVRŠETAK MAŠINSKE]],2)</f>
        <v>7</v>
      </c>
      <c r="V2834" s="3">
        <f>IF(WEEKDAY(PlanMasine[[#This Row],[Datum SAS]]-1,2)=7,PlanMasine[[#This Row],[Datum SAS]]-3,PlanMasine[[#This Row],[Datum SAS]]-1)</f>
        <v>45842</v>
      </c>
      <c r="W2834">
        <f>WEEKNUM(PlanMasine[[#This Row],[Column2]],1)</f>
        <v>27</v>
      </c>
    </row>
    <row r="2835" spans="1:23" x14ac:dyDescent="0.25">
      <c r="A2835">
        <v>1029565</v>
      </c>
      <c r="B2835">
        <v>1</v>
      </c>
      <c r="C2835">
        <v>1029551</v>
      </c>
      <c r="D2835" t="s">
        <v>2066</v>
      </c>
      <c r="E2835">
        <v>12</v>
      </c>
      <c r="F2835">
        <v>6</v>
      </c>
      <c r="G2835">
        <v>0</v>
      </c>
      <c r="H2835">
        <v>0</v>
      </c>
      <c r="I2835" t="s">
        <v>5</v>
      </c>
      <c r="J2835" t="s">
        <v>570</v>
      </c>
      <c r="K2835" t="s">
        <v>1830</v>
      </c>
      <c r="L2835" s="3">
        <v>45855</v>
      </c>
      <c r="M28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35" s="3">
        <v>45845</v>
      </c>
      <c r="O2835" s="5">
        <f>IFERROR((PlanMasine[[#This Row],[Norma]]/PlanMasine[[#This Row],[Q]])*(PlanMasine[[#This Row],[Q]]/SUMIF(C:C,PlanMasine[[#This Row],[RN]],B:B)*PlanMasine[[#This Row],[KPLQ]]),0)</f>
        <v>2</v>
      </c>
      <c r="P2835">
        <v>227804</v>
      </c>
      <c r="Q2835">
        <f>COUNTIF(PROMJENA!A:A,PlanMasine[[#This Row],[KPL]]&amp;"-"&amp;PlanMasine[[#This Row],[RN]])</f>
        <v>0</v>
      </c>
      <c r="R2835">
        <f>IFERROR(INDEX(REDOSLIJED!A:A,MATCH(PlanMasine[[#This Row],[KPL]],REDOSLIJED!B:B,0)),MAX(REDOSLIJED!A:A)+1)</f>
        <v>45</v>
      </c>
      <c r="S2835" s="9">
        <f>SUM($M$2:M2835)</f>
        <v>12.19027777777784</v>
      </c>
      <c r="T2835" s="3">
        <f>PlanMasine[[#This Row],[Datum SAS]]-1</f>
        <v>45844</v>
      </c>
      <c r="U2835">
        <f>WEEKDAY(PlanMasine[[#This Row],[ZAVRŠETAK MAŠINSKE]],2)</f>
        <v>7</v>
      </c>
      <c r="V2835" s="3">
        <f>IF(WEEKDAY(PlanMasine[[#This Row],[Datum SAS]]-1,2)=7,PlanMasine[[#This Row],[Datum SAS]]-3,PlanMasine[[#This Row],[Datum SAS]]-1)</f>
        <v>45842</v>
      </c>
      <c r="W2835">
        <f>WEEKNUM(PlanMasine[[#This Row],[Column2]],1)</f>
        <v>27</v>
      </c>
    </row>
    <row r="2836" spans="1:23" x14ac:dyDescent="0.25">
      <c r="A2836">
        <v>1029565</v>
      </c>
      <c r="B2836">
        <v>1</v>
      </c>
      <c r="C2836">
        <v>1029535</v>
      </c>
      <c r="D2836" t="s">
        <v>1727</v>
      </c>
      <c r="E2836">
        <v>18</v>
      </c>
      <c r="F2836">
        <v>6</v>
      </c>
      <c r="G2836">
        <v>0</v>
      </c>
      <c r="H2836">
        <v>0</v>
      </c>
      <c r="I2836" t="s">
        <v>5</v>
      </c>
      <c r="J2836" t="s">
        <v>570</v>
      </c>
      <c r="K2836" t="s">
        <v>1830</v>
      </c>
      <c r="L2836" s="3">
        <v>45855</v>
      </c>
      <c r="M28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36" s="3">
        <v>45845</v>
      </c>
      <c r="O2836" s="5">
        <f>IFERROR((PlanMasine[[#This Row],[Norma]]/PlanMasine[[#This Row],[Q]])*(PlanMasine[[#This Row],[Q]]/SUMIF(C:C,PlanMasine[[#This Row],[RN]],B:B)*PlanMasine[[#This Row],[KPLQ]]),0)</f>
        <v>3</v>
      </c>
      <c r="P2836">
        <v>227779</v>
      </c>
      <c r="Q2836">
        <f>COUNTIF(PROMJENA!A:A,PlanMasine[[#This Row],[KPL]]&amp;"-"&amp;PlanMasine[[#This Row],[RN]])</f>
        <v>0</v>
      </c>
      <c r="R2836">
        <f>IFERROR(INDEX(REDOSLIJED!A:A,MATCH(PlanMasine[[#This Row],[KPL]],REDOSLIJED!B:B,0)),MAX(REDOSLIJED!A:A)+1)</f>
        <v>45</v>
      </c>
      <c r="S2836" s="9">
        <f>SUM($M$2:M2836)</f>
        <v>12.192361111111174</v>
      </c>
      <c r="T2836" s="3">
        <f>PlanMasine[[#This Row],[Datum SAS]]-1</f>
        <v>45844</v>
      </c>
      <c r="U2836">
        <f>WEEKDAY(PlanMasine[[#This Row],[ZAVRŠETAK MAŠINSKE]],2)</f>
        <v>7</v>
      </c>
      <c r="V2836" s="3">
        <f>IF(WEEKDAY(PlanMasine[[#This Row],[Datum SAS]]-1,2)=7,PlanMasine[[#This Row],[Datum SAS]]-3,PlanMasine[[#This Row],[Datum SAS]]-1)</f>
        <v>45842</v>
      </c>
      <c r="W2836">
        <f>WEEKNUM(PlanMasine[[#This Row],[Column2]],1)</f>
        <v>27</v>
      </c>
    </row>
    <row r="2837" spans="1:23" x14ac:dyDescent="0.25">
      <c r="A2837">
        <v>1029565</v>
      </c>
      <c r="B2837">
        <v>1</v>
      </c>
      <c r="C2837">
        <v>1029556</v>
      </c>
      <c r="D2837" t="s">
        <v>2387</v>
      </c>
      <c r="E2837">
        <v>12</v>
      </c>
      <c r="F2837">
        <v>6</v>
      </c>
      <c r="G2837">
        <v>0</v>
      </c>
      <c r="H2837">
        <v>0</v>
      </c>
      <c r="I2837" t="s">
        <v>5</v>
      </c>
      <c r="J2837" t="s">
        <v>570</v>
      </c>
      <c r="K2837" t="s">
        <v>1830</v>
      </c>
      <c r="L2837" s="3">
        <v>45855</v>
      </c>
      <c r="M28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37" s="3">
        <v>45845</v>
      </c>
      <c r="O2837" s="5">
        <f>IFERROR((PlanMasine[[#This Row],[Norma]]/PlanMasine[[#This Row],[Q]])*(PlanMasine[[#This Row],[Q]]/SUMIF(C:C,PlanMasine[[#This Row],[RN]],B:B)*PlanMasine[[#This Row],[KPLQ]]),0)</f>
        <v>2</v>
      </c>
      <c r="P2837">
        <v>227809</v>
      </c>
      <c r="Q2837">
        <f>COUNTIF(PROMJENA!A:A,PlanMasine[[#This Row],[KPL]]&amp;"-"&amp;PlanMasine[[#This Row],[RN]])</f>
        <v>0</v>
      </c>
      <c r="R2837">
        <f>IFERROR(INDEX(REDOSLIJED!A:A,MATCH(PlanMasine[[#This Row],[KPL]],REDOSLIJED!B:B,0)),MAX(REDOSLIJED!A:A)+1)</f>
        <v>45</v>
      </c>
      <c r="S2837" s="9">
        <f>SUM($M$2:M2837)</f>
        <v>12.193750000000062</v>
      </c>
      <c r="T2837" s="3">
        <f>PlanMasine[[#This Row],[Datum SAS]]-1</f>
        <v>45844</v>
      </c>
      <c r="U2837">
        <f>WEEKDAY(PlanMasine[[#This Row],[ZAVRŠETAK MAŠINSKE]],2)</f>
        <v>7</v>
      </c>
      <c r="V2837" s="3">
        <f>IF(WEEKDAY(PlanMasine[[#This Row],[Datum SAS]]-1,2)=7,PlanMasine[[#This Row],[Datum SAS]]-3,PlanMasine[[#This Row],[Datum SAS]]-1)</f>
        <v>45842</v>
      </c>
      <c r="W2837">
        <f>WEEKNUM(PlanMasine[[#This Row],[Column2]],1)</f>
        <v>27</v>
      </c>
    </row>
    <row r="2838" spans="1:23" x14ac:dyDescent="0.25">
      <c r="A2838">
        <v>1029565</v>
      </c>
      <c r="B2838">
        <v>1</v>
      </c>
      <c r="C2838">
        <v>1029532</v>
      </c>
      <c r="D2838" t="s">
        <v>1728</v>
      </c>
      <c r="E2838">
        <v>18</v>
      </c>
      <c r="F2838">
        <v>6</v>
      </c>
      <c r="G2838">
        <v>0</v>
      </c>
      <c r="H2838">
        <v>0</v>
      </c>
      <c r="I2838" t="s">
        <v>5</v>
      </c>
      <c r="J2838" t="s">
        <v>570</v>
      </c>
      <c r="K2838" t="s">
        <v>1830</v>
      </c>
      <c r="L2838" s="3">
        <v>45855</v>
      </c>
      <c r="M28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38" s="3">
        <v>45845</v>
      </c>
      <c r="O2838" s="5">
        <f>IFERROR((PlanMasine[[#This Row],[Norma]]/PlanMasine[[#This Row],[Q]])*(PlanMasine[[#This Row],[Q]]/SUMIF(C:C,PlanMasine[[#This Row],[RN]],B:B)*PlanMasine[[#This Row],[KPLQ]]),0)</f>
        <v>3</v>
      </c>
      <c r="P2838">
        <v>227775</v>
      </c>
      <c r="Q2838">
        <f>COUNTIF(PROMJENA!A:A,PlanMasine[[#This Row],[KPL]]&amp;"-"&amp;PlanMasine[[#This Row],[RN]])</f>
        <v>0</v>
      </c>
      <c r="R2838">
        <f>IFERROR(INDEX(REDOSLIJED!A:A,MATCH(PlanMasine[[#This Row],[KPL]],REDOSLIJED!B:B,0)),MAX(REDOSLIJED!A:A)+1)</f>
        <v>45</v>
      </c>
      <c r="S2838" s="9">
        <f>SUM($M$2:M2838)</f>
        <v>12.195833333333395</v>
      </c>
      <c r="T2838" s="3">
        <f>PlanMasine[[#This Row],[Datum SAS]]-1</f>
        <v>45844</v>
      </c>
      <c r="U2838">
        <f>WEEKDAY(PlanMasine[[#This Row],[ZAVRŠETAK MAŠINSKE]],2)</f>
        <v>7</v>
      </c>
      <c r="V2838" s="3">
        <f>IF(WEEKDAY(PlanMasine[[#This Row],[Datum SAS]]-1,2)=7,PlanMasine[[#This Row],[Datum SAS]]-3,PlanMasine[[#This Row],[Datum SAS]]-1)</f>
        <v>45842</v>
      </c>
      <c r="W2838">
        <f>WEEKNUM(PlanMasine[[#This Row],[Column2]],1)</f>
        <v>27</v>
      </c>
    </row>
    <row r="2839" spans="1:23" x14ac:dyDescent="0.25">
      <c r="A2839">
        <v>1029565</v>
      </c>
      <c r="B2839">
        <v>1</v>
      </c>
      <c r="C2839">
        <v>1029545</v>
      </c>
      <c r="D2839" t="s">
        <v>1726</v>
      </c>
      <c r="E2839">
        <v>18</v>
      </c>
      <c r="F2839">
        <v>6</v>
      </c>
      <c r="G2839">
        <v>0</v>
      </c>
      <c r="H2839">
        <v>0</v>
      </c>
      <c r="I2839" t="s">
        <v>5</v>
      </c>
      <c r="J2839" t="s">
        <v>570</v>
      </c>
      <c r="K2839" t="s">
        <v>1830</v>
      </c>
      <c r="L2839" s="3">
        <v>45855</v>
      </c>
      <c r="M28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39" s="3">
        <v>45845</v>
      </c>
      <c r="O2839" s="5">
        <f>IFERROR((PlanMasine[[#This Row],[Norma]]/PlanMasine[[#This Row],[Q]])*(PlanMasine[[#This Row],[Q]]/SUMIF(C:C,PlanMasine[[#This Row],[RN]],B:B)*PlanMasine[[#This Row],[KPLQ]]),0)</f>
        <v>3</v>
      </c>
      <c r="P2839">
        <v>227792</v>
      </c>
      <c r="Q2839">
        <f>COUNTIF(PROMJENA!A:A,PlanMasine[[#This Row],[KPL]]&amp;"-"&amp;PlanMasine[[#This Row],[RN]])</f>
        <v>0</v>
      </c>
      <c r="R2839">
        <f>IFERROR(INDEX(REDOSLIJED!A:A,MATCH(PlanMasine[[#This Row],[KPL]],REDOSLIJED!B:B,0)),MAX(REDOSLIJED!A:A)+1)</f>
        <v>45</v>
      </c>
      <c r="S2839" s="9">
        <f>SUM($M$2:M2839)</f>
        <v>12.197916666666728</v>
      </c>
      <c r="T2839" s="3">
        <f>PlanMasine[[#This Row],[Datum SAS]]-1</f>
        <v>45844</v>
      </c>
      <c r="U2839">
        <f>WEEKDAY(PlanMasine[[#This Row],[ZAVRŠETAK MAŠINSKE]],2)</f>
        <v>7</v>
      </c>
      <c r="V2839" s="3">
        <f>IF(WEEKDAY(PlanMasine[[#This Row],[Datum SAS]]-1,2)=7,PlanMasine[[#This Row],[Datum SAS]]-3,PlanMasine[[#This Row],[Datum SAS]]-1)</f>
        <v>45842</v>
      </c>
      <c r="W2839">
        <f>WEEKNUM(PlanMasine[[#This Row],[Column2]],1)</f>
        <v>27</v>
      </c>
    </row>
    <row r="2840" spans="1:23" x14ac:dyDescent="0.25">
      <c r="A2840">
        <v>1029565</v>
      </c>
      <c r="B2840">
        <v>1</v>
      </c>
      <c r="C2840">
        <v>1029530</v>
      </c>
      <c r="D2840" t="s">
        <v>2061</v>
      </c>
      <c r="E2840">
        <v>18</v>
      </c>
      <c r="F2840">
        <v>6</v>
      </c>
      <c r="G2840">
        <v>0</v>
      </c>
      <c r="H2840">
        <v>0</v>
      </c>
      <c r="I2840" t="s">
        <v>5</v>
      </c>
      <c r="J2840" t="s">
        <v>570</v>
      </c>
      <c r="K2840" t="s">
        <v>1830</v>
      </c>
      <c r="L2840" s="3">
        <v>45855</v>
      </c>
      <c r="M28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40" s="3">
        <v>45845</v>
      </c>
      <c r="O2840" s="5">
        <f>IFERROR((PlanMasine[[#This Row],[Norma]]/PlanMasine[[#This Row],[Q]])*(PlanMasine[[#This Row],[Q]]/SUMIF(C:C,PlanMasine[[#This Row],[RN]],B:B)*PlanMasine[[#This Row],[KPLQ]]),0)</f>
        <v>3</v>
      </c>
      <c r="P2840">
        <v>227773</v>
      </c>
      <c r="Q2840">
        <f>COUNTIF(PROMJENA!A:A,PlanMasine[[#This Row],[KPL]]&amp;"-"&amp;PlanMasine[[#This Row],[RN]])</f>
        <v>0</v>
      </c>
      <c r="R2840">
        <f>IFERROR(INDEX(REDOSLIJED!A:A,MATCH(PlanMasine[[#This Row],[KPL]],REDOSLIJED!B:B,0)),MAX(REDOSLIJED!A:A)+1)</f>
        <v>45</v>
      </c>
      <c r="S2840" s="9">
        <f>SUM($M$2:M2840)</f>
        <v>12.200000000000061</v>
      </c>
      <c r="T2840" s="3">
        <f>PlanMasine[[#This Row],[Datum SAS]]-1</f>
        <v>45844</v>
      </c>
      <c r="U2840">
        <f>WEEKDAY(PlanMasine[[#This Row],[ZAVRŠETAK MAŠINSKE]],2)</f>
        <v>7</v>
      </c>
      <c r="V2840" s="3">
        <f>IF(WEEKDAY(PlanMasine[[#This Row],[Datum SAS]]-1,2)=7,PlanMasine[[#This Row],[Datum SAS]]-3,PlanMasine[[#This Row],[Datum SAS]]-1)</f>
        <v>45842</v>
      </c>
      <c r="W2840">
        <f>WEEKNUM(PlanMasine[[#This Row],[Column2]],1)</f>
        <v>27</v>
      </c>
    </row>
    <row r="2841" spans="1:23" x14ac:dyDescent="0.25">
      <c r="A2841">
        <v>1029565</v>
      </c>
      <c r="B2841">
        <v>1</v>
      </c>
      <c r="C2841">
        <v>1029528</v>
      </c>
      <c r="D2841" t="s">
        <v>2385</v>
      </c>
      <c r="E2841">
        <v>12</v>
      </c>
      <c r="F2841">
        <v>6</v>
      </c>
      <c r="G2841">
        <v>0</v>
      </c>
      <c r="H2841">
        <v>0</v>
      </c>
      <c r="I2841" t="s">
        <v>5</v>
      </c>
      <c r="J2841" t="s">
        <v>570</v>
      </c>
      <c r="K2841" t="s">
        <v>1830</v>
      </c>
      <c r="L2841" s="3">
        <v>45855</v>
      </c>
      <c r="M28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1" s="3">
        <v>45845</v>
      </c>
      <c r="O2841" s="5">
        <f>IFERROR((PlanMasine[[#This Row],[Norma]]/PlanMasine[[#This Row],[Q]])*(PlanMasine[[#This Row],[Q]]/SUMIF(C:C,PlanMasine[[#This Row],[RN]],B:B)*PlanMasine[[#This Row],[KPLQ]]),0)</f>
        <v>2</v>
      </c>
      <c r="P2841">
        <v>227771</v>
      </c>
      <c r="Q2841">
        <f>COUNTIF(PROMJENA!A:A,PlanMasine[[#This Row],[KPL]]&amp;"-"&amp;PlanMasine[[#This Row],[RN]])</f>
        <v>0</v>
      </c>
      <c r="R2841">
        <f>IFERROR(INDEX(REDOSLIJED!A:A,MATCH(PlanMasine[[#This Row],[KPL]],REDOSLIJED!B:B,0)),MAX(REDOSLIJED!A:A)+1)</f>
        <v>45</v>
      </c>
      <c r="S2841" s="9">
        <f>SUM($M$2:M2841)</f>
        <v>12.20138888888895</v>
      </c>
      <c r="T2841" s="3">
        <f>PlanMasine[[#This Row],[Datum SAS]]-1</f>
        <v>45844</v>
      </c>
      <c r="U2841">
        <f>WEEKDAY(PlanMasine[[#This Row],[ZAVRŠETAK MAŠINSKE]],2)</f>
        <v>7</v>
      </c>
      <c r="V2841" s="3">
        <f>IF(WEEKDAY(PlanMasine[[#This Row],[Datum SAS]]-1,2)=7,PlanMasine[[#This Row],[Datum SAS]]-3,PlanMasine[[#This Row],[Datum SAS]]-1)</f>
        <v>45842</v>
      </c>
      <c r="W2841">
        <f>WEEKNUM(PlanMasine[[#This Row],[Column2]],1)</f>
        <v>27</v>
      </c>
    </row>
    <row r="2842" spans="1:23" x14ac:dyDescent="0.25">
      <c r="A2842">
        <v>1029565</v>
      </c>
      <c r="B2842">
        <v>1</v>
      </c>
      <c r="C2842">
        <v>1029554</v>
      </c>
      <c r="D2842" t="s">
        <v>2384</v>
      </c>
      <c r="E2842">
        <v>12</v>
      </c>
      <c r="F2842">
        <v>6</v>
      </c>
      <c r="G2842">
        <v>0</v>
      </c>
      <c r="H2842">
        <v>0</v>
      </c>
      <c r="I2842" t="s">
        <v>5</v>
      </c>
      <c r="J2842" t="s">
        <v>570</v>
      </c>
      <c r="K2842" t="s">
        <v>1830</v>
      </c>
      <c r="L2842" s="3">
        <v>45855</v>
      </c>
      <c r="M28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2" s="3">
        <v>45845</v>
      </c>
      <c r="O2842" s="5">
        <f>IFERROR((PlanMasine[[#This Row],[Norma]]/PlanMasine[[#This Row],[Q]])*(PlanMasine[[#This Row],[Q]]/SUMIF(C:C,PlanMasine[[#This Row],[RN]],B:B)*PlanMasine[[#This Row],[KPLQ]]),0)</f>
        <v>2</v>
      </c>
      <c r="P2842">
        <v>227807</v>
      </c>
      <c r="Q2842">
        <f>COUNTIF(PROMJENA!A:A,PlanMasine[[#This Row],[KPL]]&amp;"-"&amp;PlanMasine[[#This Row],[RN]])</f>
        <v>0</v>
      </c>
      <c r="R2842">
        <f>IFERROR(INDEX(REDOSLIJED!A:A,MATCH(PlanMasine[[#This Row],[KPL]],REDOSLIJED!B:B,0)),MAX(REDOSLIJED!A:A)+1)</f>
        <v>45</v>
      </c>
      <c r="S2842" s="9">
        <f>SUM($M$2:M2842)</f>
        <v>12.202777777777838</v>
      </c>
      <c r="T2842" s="3">
        <f>PlanMasine[[#This Row],[Datum SAS]]-1</f>
        <v>45844</v>
      </c>
      <c r="U2842">
        <f>WEEKDAY(PlanMasine[[#This Row],[ZAVRŠETAK MAŠINSKE]],2)</f>
        <v>7</v>
      </c>
      <c r="V2842" s="3">
        <f>IF(WEEKDAY(PlanMasine[[#This Row],[Datum SAS]]-1,2)=7,PlanMasine[[#This Row],[Datum SAS]]-3,PlanMasine[[#This Row],[Datum SAS]]-1)</f>
        <v>45842</v>
      </c>
      <c r="W2842">
        <f>WEEKNUM(PlanMasine[[#This Row],[Column2]],1)</f>
        <v>27</v>
      </c>
    </row>
    <row r="2843" spans="1:23" x14ac:dyDescent="0.25">
      <c r="A2843">
        <v>1029565</v>
      </c>
      <c r="B2843">
        <v>1</v>
      </c>
      <c r="C2843">
        <v>1029561</v>
      </c>
      <c r="D2843" t="s">
        <v>2063</v>
      </c>
      <c r="E2843">
        <v>12</v>
      </c>
      <c r="F2843">
        <v>6</v>
      </c>
      <c r="G2843">
        <v>0</v>
      </c>
      <c r="H2843">
        <v>0</v>
      </c>
      <c r="I2843" t="s">
        <v>5</v>
      </c>
      <c r="J2843" t="s">
        <v>570</v>
      </c>
      <c r="K2843" t="s">
        <v>1830</v>
      </c>
      <c r="L2843" s="3">
        <v>45855</v>
      </c>
      <c r="M28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3" s="3">
        <v>45845</v>
      </c>
      <c r="O2843" s="5">
        <f>IFERROR((PlanMasine[[#This Row],[Norma]]/PlanMasine[[#This Row],[Q]])*(PlanMasine[[#This Row],[Q]]/SUMIF(C:C,PlanMasine[[#This Row],[RN]],B:B)*PlanMasine[[#This Row],[KPLQ]]),0)</f>
        <v>2</v>
      </c>
      <c r="P2843">
        <v>227814</v>
      </c>
      <c r="Q2843">
        <f>COUNTIF(PROMJENA!A:A,PlanMasine[[#This Row],[KPL]]&amp;"-"&amp;PlanMasine[[#This Row],[RN]])</f>
        <v>0</v>
      </c>
      <c r="R2843">
        <f>IFERROR(INDEX(REDOSLIJED!A:A,MATCH(PlanMasine[[#This Row],[KPL]],REDOSLIJED!B:B,0)),MAX(REDOSLIJED!A:A)+1)</f>
        <v>45</v>
      </c>
      <c r="S2843" s="9">
        <f>SUM($M$2:M2843)</f>
        <v>12.204166666666726</v>
      </c>
      <c r="T2843" s="3">
        <f>PlanMasine[[#This Row],[Datum SAS]]-1</f>
        <v>45844</v>
      </c>
      <c r="U2843">
        <f>WEEKDAY(PlanMasine[[#This Row],[ZAVRŠETAK MAŠINSKE]],2)</f>
        <v>7</v>
      </c>
      <c r="V2843" s="3">
        <f>IF(WEEKDAY(PlanMasine[[#This Row],[Datum SAS]]-1,2)=7,PlanMasine[[#This Row],[Datum SAS]]-3,PlanMasine[[#This Row],[Datum SAS]]-1)</f>
        <v>45842</v>
      </c>
      <c r="W2843">
        <f>WEEKNUM(PlanMasine[[#This Row],[Column2]],1)</f>
        <v>27</v>
      </c>
    </row>
    <row r="2844" spans="1:23" x14ac:dyDescent="0.25">
      <c r="A2844">
        <v>1029566</v>
      </c>
      <c r="B2844">
        <v>1</v>
      </c>
      <c r="C2844">
        <v>1029545</v>
      </c>
      <c r="D2844" t="s">
        <v>1726</v>
      </c>
      <c r="E2844">
        <v>18</v>
      </c>
      <c r="F2844">
        <v>6</v>
      </c>
      <c r="G2844">
        <v>0</v>
      </c>
      <c r="H2844">
        <v>0</v>
      </c>
      <c r="I2844" t="s">
        <v>5</v>
      </c>
      <c r="J2844" t="s">
        <v>570</v>
      </c>
      <c r="K2844" t="s">
        <v>1830</v>
      </c>
      <c r="L2844" s="3">
        <v>45855</v>
      </c>
      <c r="M28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44" s="3">
        <v>45845</v>
      </c>
      <c r="O2844" s="5">
        <f>IFERROR((PlanMasine[[#This Row],[Norma]]/PlanMasine[[#This Row],[Q]])*(PlanMasine[[#This Row],[Q]]/SUMIF(C:C,PlanMasine[[#This Row],[RN]],B:B)*PlanMasine[[#This Row],[KPLQ]]),0)</f>
        <v>3</v>
      </c>
      <c r="P2844">
        <v>227792</v>
      </c>
      <c r="Q2844">
        <f>COUNTIF(PROMJENA!A:A,PlanMasine[[#This Row],[KPL]]&amp;"-"&amp;PlanMasine[[#This Row],[RN]])</f>
        <v>0</v>
      </c>
      <c r="R2844">
        <f>IFERROR(INDEX(REDOSLIJED!A:A,MATCH(PlanMasine[[#This Row],[KPL]],REDOSLIJED!B:B,0)),MAX(REDOSLIJED!A:A)+1)</f>
        <v>45</v>
      </c>
      <c r="S2844" s="9">
        <f>SUM($M$2:M2844)</f>
        <v>12.206250000000059</v>
      </c>
      <c r="T2844" s="3">
        <f>PlanMasine[[#This Row],[Datum SAS]]-1</f>
        <v>45844</v>
      </c>
      <c r="U2844">
        <f>WEEKDAY(PlanMasine[[#This Row],[ZAVRŠETAK MAŠINSKE]],2)</f>
        <v>7</v>
      </c>
      <c r="V2844" s="3">
        <f>IF(WEEKDAY(PlanMasine[[#This Row],[Datum SAS]]-1,2)=7,PlanMasine[[#This Row],[Datum SAS]]-3,PlanMasine[[#This Row],[Datum SAS]]-1)</f>
        <v>45842</v>
      </c>
      <c r="W2844">
        <f>WEEKNUM(PlanMasine[[#This Row],[Column2]],1)</f>
        <v>27</v>
      </c>
    </row>
    <row r="2845" spans="1:23" x14ac:dyDescent="0.25">
      <c r="A2845">
        <v>1029566</v>
      </c>
      <c r="B2845">
        <v>1</v>
      </c>
      <c r="C2845">
        <v>1029543</v>
      </c>
      <c r="D2845" t="s">
        <v>2383</v>
      </c>
      <c r="E2845">
        <v>18</v>
      </c>
      <c r="F2845">
        <v>6</v>
      </c>
      <c r="G2845">
        <v>0</v>
      </c>
      <c r="H2845">
        <v>0</v>
      </c>
      <c r="I2845" t="s">
        <v>5</v>
      </c>
      <c r="J2845" t="s">
        <v>570</v>
      </c>
      <c r="K2845" t="s">
        <v>1830</v>
      </c>
      <c r="L2845" s="3">
        <v>45855</v>
      </c>
      <c r="M28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45" s="3">
        <v>45845</v>
      </c>
      <c r="O2845" s="5">
        <f>IFERROR((PlanMasine[[#This Row],[Norma]]/PlanMasine[[#This Row],[Q]])*(PlanMasine[[#This Row],[Q]]/SUMIF(C:C,PlanMasine[[#This Row],[RN]],B:B)*PlanMasine[[#This Row],[KPLQ]]),0)</f>
        <v>3</v>
      </c>
      <c r="P2845">
        <v>227787</v>
      </c>
      <c r="Q2845">
        <f>COUNTIF(PROMJENA!A:A,PlanMasine[[#This Row],[KPL]]&amp;"-"&amp;PlanMasine[[#This Row],[RN]])</f>
        <v>0</v>
      </c>
      <c r="R2845">
        <f>IFERROR(INDEX(REDOSLIJED!A:A,MATCH(PlanMasine[[#This Row],[KPL]],REDOSLIJED!B:B,0)),MAX(REDOSLIJED!A:A)+1)</f>
        <v>45</v>
      </c>
      <c r="S2845" s="9">
        <f>SUM($M$2:M2845)</f>
        <v>12.208333333333393</v>
      </c>
      <c r="T2845" s="3">
        <f>PlanMasine[[#This Row],[Datum SAS]]-1</f>
        <v>45844</v>
      </c>
      <c r="U2845">
        <f>WEEKDAY(PlanMasine[[#This Row],[ZAVRŠETAK MAŠINSKE]],2)</f>
        <v>7</v>
      </c>
      <c r="V2845" s="3">
        <f>IF(WEEKDAY(PlanMasine[[#This Row],[Datum SAS]]-1,2)=7,PlanMasine[[#This Row],[Datum SAS]]-3,PlanMasine[[#This Row],[Datum SAS]]-1)</f>
        <v>45842</v>
      </c>
      <c r="W2845">
        <f>WEEKNUM(PlanMasine[[#This Row],[Column2]],1)</f>
        <v>27</v>
      </c>
    </row>
    <row r="2846" spans="1:23" x14ac:dyDescent="0.25">
      <c r="A2846">
        <v>1029566</v>
      </c>
      <c r="B2846">
        <v>1</v>
      </c>
      <c r="C2846">
        <v>1029528</v>
      </c>
      <c r="D2846" t="s">
        <v>2385</v>
      </c>
      <c r="E2846">
        <v>12</v>
      </c>
      <c r="F2846">
        <v>6</v>
      </c>
      <c r="G2846">
        <v>0</v>
      </c>
      <c r="H2846">
        <v>0</v>
      </c>
      <c r="I2846" t="s">
        <v>5</v>
      </c>
      <c r="J2846" t="s">
        <v>570</v>
      </c>
      <c r="K2846" t="s">
        <v>1830</v>
      </c>
      <c r="L2846" s="3">
        <v>45855</v>
      </c>
      <c r="M28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6" s="3">
        <v>45845</v>
      </c>
      <c r="O2846" s="5">
        <f>IFERROR((PlanMasine[[#This Row],[Norma]]/PlanMasine[[#This Row],[Q]])*(PlanMasine[[#This Row],[Q]]/SUMIF(C:C,PlanMasine[[#This Row],[RN]],B:B)*PlanMasine[[#This Row],[KPLQ]]),0)</f>
        <v>2</v>
      </c>
      <c r="P2846">
        <v>227771</v>
      </c>
      <c r="Q2846">
        <f>COUNTIF(PROMJENA!A:A,PlanMasine[[#This Row],[KPL]]&amp;"-"&amp;PlanMasine[[#This Row],[RN]])</f>
        <v>0</v>
      </c>
      <c r="R2846">
        <f>IFERROR(INDEX(REDOSLIJED!A:A,MATCH(PlanMasine[[#This Row],[KPL]],REDOSLIJED!B:B,0)),MAX(REDOSLIJED!A:A)+1)</f>
        <v>45</v>
      </c>
      <c r="S2846" s="9">
        <f>SUM($M$2:M2846)</f>
        <v>12.209722222222281</v>
      </c>
      <c r="T2846" s="3">
        <f>PlanMasine[[#This Row],[Datum SAS]]-1</f>
        <v>45844</v>
      </c>
      <c r="U2846">
        <f>WEEKDAY(PlanMasine[[#This Row],[ZAVRŠETAK MAŠINSKE]],2)</f>
        <v>7</v>
      </c>
      <c r="V2846" s="3">
        <f>IF(WEEKDAY(PlanMasine[[#This Row],[Datum SAS]]-1,2)=7,PlanMasine[[#This Row],[Datum SAS]]-3,PlanMasine[[#This Row],[Datum SAS]]-1)</f>
        <v>45842</v>
      </c>
      <c r="W2846">
        <f>WEEKNUM(PlanMasine[[#This Row],[Column2]],1)</f>
        <v>27</v>
      </c>
    </row>
    <row r="2847" spans="1:23" x14ac:dyDescent="0.25">
      <c r="A2847">
        <v>1029566</v>
      </c>
      <c r="B2847">
        <v>1</v>
      </c>
      <c r="C2847">
        <v>1029526</v>
      </c>
      <c r="D2847" t="s">
        <v>2381</v>
      </c>
      <c r="E2847">
        <v>12</v>
      </c>
      <c r="F2847">
        <v>6</v>
      </c>
      <c r="G2847">
        <v>0</v>
      </c>
      <c r="H2847">
        <v>0</v>
      </c>
      <c r="I2847" t="s">
        <v>5</v>
      </c>
      <c r="J2847" t="s">
        <v>570</v>
      </c>
      <c r="K2847" t="s">
        <v>1830</v>
      </c>
      <c r="L2847" s="3">
        <v>45855</v>
      </c>
      <c r="M28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7" s="3">
        <v>45845</v>
      </c>
      <c r="O2847" s="5">
        <f>IFERROR((PlanMasine[[#This Row],[Norma]]/PlanMasine[[#This Row],[Q]])*(PlanMasine[[#This Row],[Q]]/SUMIF(C:C,PlanMasine[[#This Row],[RN]],B:B)*PlanMasine[[#This Row],[KPLQ]]),0)</f>
        <v>2</v>
      </c>
      <c r="P2847">
        <v>227769</v>
      </c>
      <c r="Q2847">
        <f>COUNTIF(PROMJENA!A:A,PlanMasine[[#This Row],[KPL]]&amp;"-"&amp;PlanMasine[[#This Row],[RN]])</f>
        <v>0</v>
      </c>
      <c r="R2847">
        <f>IFERROR(INDEX(REDOSLIJED!A:A,MATCH(PlanMasine[[#This Row],[KPL]],REDOSLIJED!B:B,0)),MAX(REDOSLIJED!A:A)+1)</f>
        <v>45</v>
      </c>
      <c r="S2847" s="9">
        <f>SUM($M$2:M2847)</f>
        <v>12.211111111111169</v>
      </c>
      <c r="T2847" s="3">
        <f>PlanMasine[[#This Row],[Datum SAS]]-1</f>
        <v>45844</v>
      </c>
      <c r="U2847">
        <f>WEEKDAY(PlanMasine[[#This Row],[ZAVRŠETAK MAŠINSKE]],2)</f>
        <v>7</v>
      </c>
      <c r="V2847" s="3">
        <f>IF(WEEKDAY(PlanMasine[[#This Row],[Datum SAS]]-1,2)=7,PlanMasine[[#This Row],[Datum SAS]]-3,PlanMasine[[#This Row],[Datum SAS]]-1)</f>
        <v>45842</v>
      </c>
      <c r="W2847">
        <f>WEEKNUM(PlanMasine[[#This Row],[Column2]],1)</f>
        <v>27</v>
      </c>
    </row>
    <row r="2848" spans="1:23" x14ac:dyDescent="0.25">
      <c r="A2848">
        <v>1029566</v>
      </c>
      <c r="B2848">
        <v>1</v>
      </c>
      <c r="C2848">
        <v>1029556</v>
      </c>
      <c r="D2848" t="s">
        <v>2387</v>
      </c>
      <c r="E2848">
        <v>12</v>
      </c>
      <c r="F2848">
        <v>6</v>
      </c>
      <c r="G2848">
        <v>0</v>
      </c>
      <c r="H2848">
        <v>0</v>
      </c>
      <c r="I2848" t="s">
        <v>5</v>
      </c>
      <c r="J2848" t="s">
        <v>570</v>
      </c>
      <c r="K2848" t="s">
        <v>1830</v>
      </c>
      <c r="L2848" s="3">
        <v>45855</v>
      </c>
      <c r="M28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8" s="3">
        <v>45845</v>
      </c>
      <c r="O2848" s="5">
        <f>IFERROR((PlanMasine[[#This Row],[Norma]]/PlanMasine[[#This Row],[Q]])*(PlanMasine[[#This Row],[Q]]/SUMIF(C:C,PlanMasine[[#This Row],[RN]],B:B)*PlanMasine[[#This Row],[KPLQ]]),0)</f>
        <v>2</v>
      </c>
      <c r="P2848">
        <v>227809</v>
      </c>
      <c r="Q2848">
        <f>COUNTIF(PROMJENA!A:A,PlanMasine[[#This Row],[KPL]]&amp;"-"&amp;PlanMasine[[#This Row],[RN]])</f>
        <v>0</v>
      </c>
      <c r="R2848">
        <f>IFERROR(INDEX(REDOSLIJED!A:A,MATCH(PlanMasine[[#This Row],[KPL]],REDOSLIJED!B:B,0)),MAX(REDOSLIJED!A:A)+1)</f>
        <v>45</v>
      </c>
      <c r="S2848" s="9">
        <f>SUM($M$2:M2848)</f>
        <v>12.212500000000057</v>
      </c>
      <c r="T2848" s="3">
        <f>PlanMasine[[#This Row],[Datum SAS]]-1</f>
        <v>45844</v>
      </c>
      <c r="U2848">
        <f>WEEKDAY(PlanMasine[[#This Row],[ZAVRŠETAK MAŠINSKE]],2)</f>
        <v>7</v>
      </c>
      <c r="V2848" s="3">
        <f>IF(WEEKDAY(PlanMasine[[#This Row],[Datum SAS]]-1,2)=7,PlanMasine[[#This Row],[Datum SAS]]-3,PlanMasine[[#This Row],[Datum SAS]]-1)</f>
        <v>45842</v>
      </c>
      <c r="W2848">
        <f>WEEKNUM(PlanMasine[[#This Row],[Column2]],1)</f>
        <v>27</v>
      </c>
    </row>
    <row r="2849" spans="1:23" x14ac:dyDescent="0.25">
      <c r="A2849">
        <v>1029566</v>
      </c>
      <c r="B2849">
        <v>1</v>
      </c>
      <c r="C2849">
        <v>1029548</v>
      </c>
      <c r="D2849" t="s">
        <v>2382</v>
      </c>
      <c r="E2849">
        <v>12</v>
      </c>
      <c r="F2849">
        <v>6</v>
      </c>
      <c r="G2849">
        <v>0</v>
      </c>
      <c r="H2849">
        <v>0</v>
      </c>
      <c r="I2849" t="s">
        <v>5</v>
      </c>
      <c r="J2849" t="s">
        <v>570</v>
      </c>
      <c r="K2849" t="s">
        <v>1830</v>
      </c>
      <c r="L2849" s="3">
        <v>45855</v>
      </c>
      <c r="M28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49" s="3">
        <v>45845</v>
      </c>
      <c r="O2849" s="5">
        <f>IFERROR((PlanMasine[[#This Row],[Norma]]/PlanMasine[[#This Row],[Q]])*(PlanMasine[[#This Row],[Q]]/SUMIF(C:C,PlanMasine[[#This Row],[RN]],B:B)*PlanMasine[[#This Row],[KPLQ]]),0)</f>
        <v>2</v>
      </c>
      <c r="P2849">
        <v>227801</v>
      </c>
      <c r="Q2849">
        <f>COUNTIF(PROMJENA!A:A,PlanMasine[[#This Row],[KPL]]&amp;"-"&amp;PlanMasine[[#This Row],[RN]])</f>
        <v>0</v>
      </c>
      <c r="R2849">
        <f>IFERROR(INDEX(REDOSLIJED!A:A,MATCH(PlanMasine[[#This Row],[KPL]],REDOSLIJED!B:B,0)),MAX(REDOSLIJED!A:A)+1)</f>
        <v>45</v>
      </c>
      <c r="S2849" s="9">
        <f>SUM($M$2:M2849)</f>
        <v>12.213888888888945</v>
      </c>
      <c r="T2849" s="3">
        <f>PlanMasine[[#This Row],[Datum SAS]]-1</f>
        <v>45844</v>
      </c>
      <c r="U2849">
        <f>WEEKDAY(PlanMasine[[#This Row],[ZAVRŠETAK MAŠINSKE]],2)</f>
        <v>7</v>
      </c>
      <c r="V2849" s="3">
        <f>IF(WEEKDAY(PlanMasine[[#This Row],[Datum SAS]]-1,2)=7,PlanMasine[[#This Row],[Datum SAS]]-3,PlanMasine[[#This Row],[Datum SAS]]-1)</f>
        <v>45842</v>
      </c>
      <c r="W2849">
        <f>WEEKNUM(PlanMasine[[#This Row],[Column2]],1)</f>
        <v>27</v>
      </c>
    </row>
    <row r="2850" spans="1:23" x14ac:dyDescent="0.25">
      <c r="A2850">
        <v>1029566</v>
      </c>
      <c r="B2850">
        <v>1</v>
      </c>
      <c r="C2850">
        <v>1029541</v>
      </c>
      <c r="D2850" t="s">
        <v>2380</v>
      </c>
      <c r="E2850">
        <v>18</v>
      </c>
      <c r="F2850">
        <v>6</v>
      </c>
      <c r="G2850">
        <v>0</v>
      </c>
      <c r="H2850">
        <v>0</v>
      </c>
      <c r="I2850" t="s">
        <v>5</v>
      </c>
      <c r="J2850" t="s">
        <v>570</v>
      </c>
      <c r="K2850" t="s">
        <v>1830</v>
      </c>
      <c r="L2850" s="3">
        <v>45855</v>
      </c>
      <c r="M28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50" s="3">
        <v>45845</v>
      </c>
      <c r="O2850" s="5">
        <f>IFERROR((PlanMasine[[#This Row],[Norma]]/PlanMasine[[#This Row],[Q]])*(PlanMasine[[#This Row],[Q]]/SUMIF(C:C,PlanMasine[[#This Row],[RN]],B:B)*PlanMasine[[#This Row],[KPLQ]]),0)</f>
        <v>3</v>
      </c>
      <c r="P2850">
        <v>227785</v>
      </c>
      <c r="Q2850">
        <f>COUNTIF(PROMJENA!A:A,PlanMasine[[#This Row],[KPL]]&amp;"-"&amp;PlanMasine[[#This Row],[RN]])</f>
        <v>0</v>
      </c>
      <c r="R2850">
        <f>IFERROR(INDEX(REDOSLIJED!A:A,MATCH(PlanMasine[[#This Row],[KPL]],REDOSLIJED!B:B,0)),MAX(REDOSLIJED!A:A)+1)</f>
        <v>45</v>
      </c>
      <c r="S2850" s="9">
        <f>SUM($M$2:M2850)</f>
        <v>12.215972222222279</v>
      </c>
      <c r="T2850" s="3">
        <f>PlanMasine[[#This Row],[Datum SAS]]-1</f>
        <v>45844</v>
      </c>
      <c r="U2850">
        <f>WEEKDAY(PlanMasine[[#This Row],[ZAVRŠETAK MAŠINSKE]],2)</f>
        <v>7</v>
      </c>
      <c r="V2850" s="3">
        <f>IF(WEEKDAY(PlanMasine[[#This Row],[Datum SAS]]-1,2)=7,PlanMasine[[#This Row],[Datum SAS]]-3,PlanMasine[[#This Row],[Datum SAS]]-1)</f>
        <v>45842</v>
      </c>
      <c r="W2850">
        <f>WEEKNUM(PlanMasine[[#This Row],[Column2]],1)</f>
        <v>27</v>
      </c>
    </row>
    <row r="2851" spans="1:23" x14ac:dyDescent="0.25">
      <c r="A2851">
        <v>1029566</v>
      </c>
      <c r="B2851">
        <v>1</v>
      </c>
      <c r="C2851">
        <v>1029530</v>
      </c>
      <c r="D2851" t="s">
        <v>2061</v>
      </c>
      <c r="E2851">
        <v>18</v>
      </c>
      <c r="F2851">
        <v>6</v>
      </c>
      <c r="G2851">
        <v>0</v>
      </c>
      <c r="H2851">
        <v>0</v>
      </c>
      <c r="I2851" t="s">
        <v>5</v>
      </c>
      <c r="J2851" t="s">
        <v>570</v>
      </c>
      <c r="K2851" t="s">
        <v>1830</v>
      </c>
      <c r="L2851" s="3">
        <v>45855</v>
      </c>
      <c r="M28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51" s="3">
        <v>45845</v>
      </c>
      <c r="O2851" s="5">
        <f>IFERROR((PlanMasine[[#This Row],[Norma]]/PlanMasine[[#This Row],[Q]])*(PlanMasine[[#This Row],[Q]]/SUMIF(C:C,PlanMasine[[#This Row],[RN]],B:B)*PlanMasine[[#This Row],[KPLQ]]),0)</f>
        <v>3</v>
      </c>
      <c r="P2851">
        <v>227773</v>
      </c>
      <c r="Q2851">
        <f>COUNTIF(PROMJENA!A:A,PlanMasine[[#This Row],[KPL]]&amp;"-"&amp;PlanMasine[[#This Row],[RN]])</f>
        <v>0</v>
      </c>
      <c r="R2851">
        <f>IFERROR(INDEX(REDOSLIJED!A:A,MATCH(PlanMasine[[#This Row],[KPL]],REDOSLIJED!B:B,0)),MAX(REDOSLIJED!A:A)+1)</f>
        <v>45</v>
      </c>
      <c r="S2851" s="9">
        <f>SUM($M$2:M2851)</f>
        <v>12.218055555555612</v>
      </c>
      <c r="T2851" s="3">
        <f>PlanMasine[[#This Row],[Datum SAS]]-1</f>
        <v>45844</v>
      </c>
      <c r="U2851">
        <f>WEEKDAY(PlanMasine[[#This Row],[ZAVRŠETAK MAŠINSKE]],2)</f>
        <v>7</v>
      </c>
      <c r="V2851" s="3">
        <f>IF(WEEKDAY(PlanMasine[[#This Row],[Datum SAS]]-1,2)=7,PlanMasine[[#This Row],[Datum SAS]]-3,PlanMasine[[#This Row],[Datum SAS]]-1)</f>
        <v>45842</v>
      </c>
      <c r="W2851">
        <f>WEEKNUM(PlanMasine[[#This Row],[Column2]],1)</f>
        <v>27</v>
      </c>
    </row>
    <row r="2852" spans="1:23" x14ac:dyDescent="0.25">
      <c r="A2852">
        <v>1029566</v>
      </c>
      <c r="B2852">
        <v>1</v>
      </c>
      <c r="C2852">
        <v>1029537</v>
      </c>
      <c r="D2852" t="s">
        <v>2062</v>
      </c>
      <c r="E2852">
        <v>18</v>
      </c>
      <c r="F2852">
        <v>6</v>
      </c>
      <c r="G2852">
        <v>0</v>
      </c>
      <c r="H2852">
        <v>0</v>
      </c>
      <c r="I2852" t="s">
        <v>5</v>
      </c>
      <c r="J2852" t="s">
        <v>570</v>
      </c>
      <c r="K2852" t="s">
        <v>1830</v>
      </c>
      <c r="L2852" s="3">
        <v>45855</v>
      </c>
      <c r="M28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52" s="3">
        <v>45845</v>
      </c>
      <c r="O2852" s="5">
        <f>IFERROR((PlanMasine[[#This Row],[Norma]]/PlanMasine[[#This Row],[Q]])*(PlanMasine[[#This Row],[Q]]/SUMIF(C:C,PlanMasine[[#This Row],[RN]],B:B)*PlanMasine[[#This Row],[KPLQ]]),0)</f>
        <v>3</v>
      </c>
      <c r="P2852">
        <v>227781</v>
      </c>
      <c r="Q2852">
        <f>COUNTIF(PROMJENA!A:A,PlanMasine[[#This Row],[KPL]]&amp;"-"&amp;PlanMasine[[#This Row],[RN]])</f>
        <v>0</v>
      </c>
      <c r="R2852">
        <f>IFERROR(INDEX(REDOSLIJED!A:A,MATCH(PlanMasine[[#This Row],[KPL]],REDOSLIJED!B:B,0)),MAX(REDOSLIJED!A:A)+1)</f>
        <v>45</v>
      </c>
      <c r="S2852" s="9">
        <f>SUM($M$2:M2852)</f>
        <v>12.220138888888945</v>
      </c>
      <c r="T2852" s="3">
        <f>PlanMasine[[#This Row],[Datum SAS]]-1</f>
        <v>45844</v>
      </c>
      <c r="U2852">
        <f>WEEKDAY(PlanMasine[[#This Row],[ZAVRŠETAK MAŠINSKE]],2)</f>
        <v>7</v>
      </c>
      <c r="V2852" s="3">
        <f>IF(WEEKDAY(PlanMasine[[#This Row],[Datum SAS]]-1,2)=7,PlanMasine[[#This Row],[Datum SAS]]-3,PlanMasine[[#This Row],[Datum SAS]]-1)</f>
        <v>45842</v>
      </c>
      <c r="W2852">
        <f>WEEKNUM(PlanMasine[[#This Row],[Column2]],1)</f>
        <v>27</v>
      </c>
    </row>
    <row r="2853" spans="1:23" x14ac:dyDescent="0.25">
      <c r="A2853">
        <v>1029566</v>
      </c>
      <c r="B2853">
        <v>1</v>
      </c>
      <c r="C2853">
        <v>1029535</v>
      </c>
      <c r="D2853" t="s">
        <v>1727</v>
      </c>
      <c r="E2853">
        <v>18</v>
      </c>
      <c r="F2853">
        <v>6</v>
      </c>
      <c r="G2853">
        <v>0</v>
      </c>
      <c r="H2853">
        <v>0</v>
      </c>
      <c r="I2853" t="s">
        <v>5</v>
      </c>
      <c r="J2853" t="s">
        <v>570</v>
      </c>
      <c r="K2853" t="s">
        <v>1830</v>
      </c>
      <c r="L2853" s="3">
        <v>45855</v>
      </c>
      <c r="M28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53" s="3">
        <v>45845</v>
      </c>
      <c r="O2853" s="5">
        <f>IFERROR((PlanMasine[[#This Row],[Norma]]/PlanMasine[[#This Row],[Q]])*(PlanMasine[[#This Row],[Q]]/SUMIF(C:C,PlanMasine[[#This Row],[RN]],B:B)*PlanMasine[[#This Row],[KPLQ]]),0)</f>
        <v>3</v>
      </c>
      <c r="P2853">
        <v>227779</v>
      </c>
      <c r="Q2853">
        <f>COUNTIF(PROMJENA!A:A,PlanMasine[[#This Row],[KPL]]&amp;"-"&amp;PlanMasine[[#This Row],[RN]])</f>
        <v>0</v>
      </c>
      <c r="R2853">
        <f>IFERROR(INDEX(REDOSLIJED!A:A,MATCH(PlanMasine[[#This Row],[KPL]],REDOSLIJED!B:B,0)),MAX(REDOSLIJED!A:A)+1)</f>
        <v>45</v>
      </c>
      <c r="S2853" s="9">
        <f>SUM($M$2:M2853)</f>
        <v>12.222222222222278</v>
      </c>
      <c r="T2853" s="3">
        <f>PlanMasine[[#This Row],[Datum SAS]]-1</f>
        <v>45844</v>
      </c>
      <c r="U2853">
        <f>WEEKDAY(PlanMasine[[#This Row],[ZAVRŠETAK MAŠINSKE]],2)</f>
        <v>7</v>
      </c>
      <c r="V2853" s="3">
        <f>IF(WEEKDAY(PlanMasine[[#This Row],[Datum SAS]]-1,2)=7,PlanMasine[[#This Row],[Datum SAS]]-3,PlanMasine[[#This Row],[Datum SAS]]-1)</f>
        <v>45842</v>
      </c>
      <c r="W2853">
        <f>WEEKNUM(PlanMasine[[#This Row],[Column2]],1)</f>
        <v>27</v>
      </c>
    </row>
    <row r="2854" spans="1:23" x14ac:dyDescent="0.25">
      <c r="A2854">
        <v>1029566</v>
      </c>
      <c r="B2854">
        <v>1</v>
      </c>
      <c r="C2854">
        <v>1029522</v>
      </c>
      <c r="D2854" t="s">
        <v>2379</v>
      </c>
      <c r="E2854">
        <v>12</v>
      </c>
      <c r="F2854">
        <v>6</v>
      </c>
      <c r="G2854">
        <v>1</v>
      </c>
      <c r="H2854">
        <v>0</v>
      </c>
      <c r="I2854" t="s">
        <v>5</v>
      </c>
      <c r="J2854" t="s">
        <v>570</v>
      </c>
      <c r="K2854" t="s">
        <v>1830</v>
      </c>
      <c r="L2854" s="3">
        <v>45855</v>
      </c>
      <c r="M28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54" s="3">
        <v>45845</v>
      </c>
      <c r="O2854" s="5">
        <f>IFERROR((PlanMasine[[#This Row],[Norma]]/PlanMasine[[#This Row],[Q]])*(PlanMasine[[#This Row],[Q]]/SUMIF(C:C,PlanMasine[[#This Row],[RN]],B:B)*PlanMasine[[#This Row],[KPLQ]]),0)</f>
        <v>2</v>
      </c>
      <c r="P2854">
        <v>227765</v>
      </c>
      <c r="Q2854">
        <f>COUNTIF(PROMJENA!A:A,PlanMasine[[#This Row],[KPL]]&amp;"-"&amp;PlanMasine[[#This Row],[RN]])</f>
        <v>0</v>
      </c>
      <c r="R2854">
        <f>IFERROR(INDEX(REDOSLIJED!A:A,MATCH(PlanMasine[[#This Row],[KPL]],REDOSLIJED!B:B,0)),MAX(REDOSLIJED!A:A)+1)</f>
        <v>45</v>
      </c>
      <c r="S2854" s="9">
        <f>SUM($M$2:M2854)</f>
        <v>12.223611111111166</v>
      </c>
      <c r="T2854" s="3">
        <f>PlanMasine[[#This Row],[Datum SAS]]-1</f>
        <v>45844</v>
      </c>
      <c r="U2854">
        <f>WEEKDAY(PlanMasine[[#This Row],[ZAVRŠETAK MAŠINSKE]],2)</f>
        <v>7</v>
      </c>
      <c r="V2854" s="3">
        <f>IF(WEEKDAY(PlanMasine[[#This Row],[Datum SAS]]-1,2)=7,PlanMasine[[#This Row],[Datum SAS]]-3,PlanMasine[[#This Row],[Datum SAS]]-1)</f>
        <v>45842</v>
      </c>
      <c r="W2854">
        <f>WEEKNUM(PlanMasine[[#This Row],[Column2]],1)</f>
        <v>27</v>
      </c>
    </row>
    <row r="2855" spans="1:23" x14ac:dyDescent="0.25">
      <c r="A2855">
        <v>1029566</v>
      </c>
      <c r="B2855">
        <v>1</v>
      </c>
      <c r="C2855">
        <v>1029561</v>
      </c>
      <c r="D2855" t="s">
        <v>2063</v>
      </c>
      <c r="E2855">
        <v>12</v>
      </c>
      <c r="F2855">
        <v>6</v>
      </c>
      <c r="G2855">
        <v>0</v>
      </c>
      <c r="H2855">
        <v>0</v>
      </c>
      <c r="I2855" t="s">
        <v>5</v>
      </c>
      <c r="J2855" t="s">
        <v>570</v>
      </c>
      <c r="K2855" t="s">
        <v>1830</v>
      </c>
      <c r="L2855" s="3">
        <v>45855</v>
      </c>
      <c r="M28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55" s="3">
        <v>45845</v>
      </c>
      <c r="O2855" s="5">
        <f>IFERROR((PlanMasine[[#This Row],[Norma]]/PlanMasine[[#This Row],[Q]])*(PlanMasine[[#This Row],[Q]]/SUMIF(C:C,PlanMasine[[#This Row],[RN]],B:B)*PlanMasine[[#This Row],[KPLQ]]),0)</f>
        <v>2</v>
      </c>
      <c r="P2855">
        <v>227814</v>
      </c>
      <c r="Q2855">
        <f>COUNTIF(PROMJENA!A:A,PlanMasine[[#This Row],[KPL]]&amp;"-"&amp;PlanMasine[[#This Row],[RN]])</f>
        <v>0</v>
      </c>
      <c r="R2855">
        <f>IFERROR(INDEX(REDOSLIJED!A:A,MATCH(PlanMasine[[#This Row],[KPL]],REDOSLIJED!B:B,0)),MAX(REDOSLIJED!A:A)+1)</f>
        <v>45</v>
      </c>
      <c r="S2855" s="9">
        <f>SUM($M$2:M2855)</f>
        <v>12.225000000000055</v>
      </c>
      <c r="T2855" s="3">
        <f>PlanMasine[[#This Row],[Datum SAS]]-1</f>
        <v>45844</v>
      </c>
      <c r="U2855">
        <f>WEEKDAY(PlanMasine[[#This Row],[ZAVRŠETAK MAŠINSKE]],2)</f>
        <v>7</v>
      </c>
      <c r="V2855" s="3">
        <f>IF(WEEKDAY(PlanMasine[[#This Row],[Datum SAS]]-1,2)=7,PlanMasine[[#This Row],[Datum SAS]]-3,PlanMasine[[#This Row],[Datum SAS]]-1)</f>
        <v>45842</v>
      </c>
      <c r="W2855">
        <f>WEEKNUM(PlanMasine[[#This Row],[Column2]],1)</f>
        <v>27</v>
      </c>
    </row>
    <row r="2856" spans="1:23" x14ac:dyDescent="0.25">
      <c r="A2856">
        <v>1029566</v>
      </c>
      <c r="B2856">
        <v>1</v>
      </c>
      <c r="C2856">
        <v>1029532</v>
      </c>
      <c r="D2856" t="s">
        <v>1728</v>
      </c>
      <c r="E2856">
        <v>18</v>
      </c>
      <c r="F2856">
        <v>6</v>
      </c>
      <c r="G2856">
        <v>0</v>
      </c>
      <c r="H2856">
        <v>0</v>
      </c>
      <c r="I2856" t="s">
        <v>5</v>
      </c>
      <c r="J2856" t="s">
        <v>570</v>
      </c>
      <c r="K2856" t="s">
        <v>1830</v>
      </c>
      <c r="L2856" s="3">
        <v>45855</v>
      </c>
      <c r="M28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56" s="3">
        <v>45845</v>
      </c>
      <c r="O2856" s="5">
        <f>IFERROR((PlanMasine[[#This Row],[Norma]]/PlanMasine[[#This Row],[Q]])*(PlanMasine[[#This Row],[Q]]/SUMIF(C:C,PlanMasine[[#This Row],[RN]],B:B)*PlanMasine[[#This Row],[KPLQ]]),0)</f>
        <v>3</v>
      </c>
      <c r="P2856">
        <v>227775</v>
      </c>
      <c r="Q2856">
        <f>COUNTIF(PROMJENA!A:A,PlanMasine[[#This Row],[KPL]]&amp;"-"&amp;PlanMasine[[#This Row],[RN]])</f>
        <v>0</v>
      </c>
      <c r="R2856">
        <f>IFERROR(INDEX(REDOSLIJED!A:A,MATCH(PlanMasine[[#This Row],[KPL]],REDOSLIJED!B:B,0)),MAX(REDOSLIJED!A:A)+1)</f>
        <v>45</v>
      </c>
      <c r="S2856" s="9">
        <f>SUM($M$2:M2856)</f>
        <v>12.227083333333388</v>
      </c>
      <c r="T2856" s="3">
        <f>PlanMasine[[#This Row],[Datum SAS]]-1</f>
        <v>45844</v>
      </c>
      <c r="U2856">
        <f>WEEKDAY(PlanMasine[[#This Row],[ZAVRŠETAK MAŠINSKE]],2)</f>
        <v>7</v>
      </c>
      <c r="V2856" s="3">
        <f>IF(WEEKDAY(PlanMasine[[#This Row],[Datum SAS]]-1,2)=7,PlanMasine[[#This Row],[Datum SAS]]-3,PlanMasine[[#This Row],[Datum SAS]]-1)</f>
        <v>45842</v>
      </c>
      <c r="W2856">
        <f>WEEKNUM(PlanMasine[[#This Row],[Column2]],1)</f>
        <v>27</v>
      </c>
    </row>
    <row r="2857" spans="1:23" x14ac:dyDescent="0.25">
      <c r="A2857">
        <v>1029566</v>
      </c>
      <c r="B2857">
        <v>1</v>
      </c>
      <c r="C2857">
        <v>1029521</v>
      </c>
      <c r="D2857" t="s">
        <v>2386</v>
      </c>
      <c r="E2857">
        <v>12</v>
      </c>
      <c r="F2857">
        <v>6</v>
      </c>
      <c r="G2857">
        <v>3</v>
      </c>
      <c r="H2857">
        <v>0</v>
      </c>
      <c r="I2857" t="s">
        <v>5</v>
      </c>
      <c r="J2857" t="s">
        <v>570</v>
      </c>
      <c r="K2857" t="s">
        <v>1830</v>
      </c>
      <c r="L2857" s="3">
        <v>45855</v>
      </c>
      <c r="M28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57" s="3">
        <v>45845</v>
      </c>
      <c r="O2857" s="5">
        <f>IFERROR((PlanMasine[[#This Row],[Norma]]/PlanMasine[[#This Row],[Q]])*(PlanMasine[[#This Row],[Q]]/SUMIF(C:C,PlanMasine[[#This Row],[RN]],B:B)*PlanMasine[[#This Row],[KPLQ]]),0)</f>
        <v>2</v>
      </c>
      <c r="P2857">
        <v>227764</v>
      </c>
      <c r="Q2857">
        <f>COUNTIF(PROMJENA!A:A,PlanMasine[[#This Row],[KPL]]&amp;"-"&amp;PlanMasine[[#This Row],[RN]])</f>
        <v>0</v>
      </c>
      <c r="R2857">
        <f>IFERROR(INDEX(REDOSLIJED!A:A,MATCH(PlanMasine[[#This Row],[KPL]],REDOSLIJED!B:B,0)),MAX(REDOSLIJED!A:A)+1)</f>
        <v>45</v>
      </c>
      <c r="S2857" s="9">
        <f>SUM($M$2:M2857)</f>
        <v>12.228472222222276</v>
      </c>
      <c r="T2857" s="3">
        <f>PlanMasine[[#This Row],[Datum SAS]]-1</f>
        <v>45844</v>
      </c>
      <c r="U2857">
        <f>WEEKDAY(PlanMasine[[#This Row],[ZAVRŠETAK MAŠINSKE]],2)</f>
        <v>7</v>
      </c>
      <c r="V2857" s="3">
        <f>IF(WEEKDAY(PlanMasine[[#This Row],[Datum SAS]]-1,2)=7,PlanMasine[[#This Row],[Datum SAS]]-3,PlanMasine[[#This Row],[Datum SAS]]-1)</f>
        <v>45842</v>
      </c>
      <c r="W2857">
        <f>WEEKNUM(PlanMasine[[#This Row],[Column2]],1)</f>
        <v>27</v>
      </c>
    </row>
    <row r="2858" spans="1:23" x14ac:dyDescent="0.25">
      <c r="A2858">
        <v>1029566</v>
      </c>
      <c r="B2858">
        <v>1</v>
      </c>
      <c r="C2858">
        <v>1029554</v>
      </c>
      <c r="D2858" t="s">
        <v>2384</v>
      </c>
      <c r="E2858">
        <v>12</v>
      </c>
      <c r="F2858">
        <v>6</v>
      </c>
      <c r="G2858">
        <v>0</v>
      </c>
      <c r="H2858">
        <v>0</v>
      </c>
      <c r="I2858" t="s">
        <v>5</v>
      </c>
      <c r="J2858" t="s">
        <v>570</v>
      </c>
      <c r="K2858" t="s">
        <v>1830</v>
      </c>
      <c r="L2858" s="3">
        <v>45855</v>
      </c>
      <c r="M28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58" s="3">
        <v>45845</v>
      </c>
      <c r="O2858" s="5">
        <f>IFERROR((PlanMasine[[#This Row],[Norma]]/PlanMasine[[#This Row],[Q]])*(PlanMasine[[#This Row],[Q]]/SUMIF(C:C,PlanMasine[[#This Row],[RN]],B:B)*PlanMasine[[#This Row],[KPLQ]]),0)</f>
        <v>2</v>
      </c>
      <c r="P2858">
        <v>227807</v>
      </c>
      <c r="Q2858">
        <f>COUNTIF(PROMJENA!A:A,PlanMasine[[#This Row],[KPL]]&amp;"-"&amp;PlanMasine[[#This Row],[RN]])</f>
        <v>0</v>
      </c>
      <c r="R2858">
        <f>IFERROR(INDEX(REDOSLIJED!A:A,MATCH(PlanMasine[[#This Row],[KPL]],REDOSLIJED!B:B,0)),MAX(REDOSLIJED!A:A)+1)</f>
        <v>45</v>
      </c>
      <c r="S2858" s="9">
        <f>SUM($M$2:M2858)</f>
        <v>12.229861111111164</v>
      </c>
      <c r="T2858" s="3">
        <f>PlanMasine[[#This Row],[Datum SAS]]-1</f>
        <v>45844</v>
      </c>
      <c r="U2858">
        <f>WEEKDAY(PlanMasine[[#This Row],[ZAVRŠETAK MAŠINSKE]],2)</f>
        <v>7</v>
      </c>
      <c r="V2858" s="3">
        <f>IF(WEEKDAY(PlanMasine[[#This Row],[Datum SAS]]-1,2)=7,PlanMasine[[#This Row],[Datum SAS]]-3,PlanMasine[[#This Row],[Datum SAS]]-1)</f>
        <v>45842</v>
      </c>
      <c r="W2858">
        <f>WEEKNUM(PlanMasine[[#This Row],[Column2]],1)</f>
        <v>27</v>
      </c>
    </row>
    <row r="2859" spans="1:23" x14ac:dyDescent="0.25">
      <c r="A2859">
        <v>1029566</v>
      </c>
      <c r="B2859">
        <v>1</v>
      </c>
      <c r="C2859">
        <v>1029551</v>
      </c>
      <c r="D2859" t="s">
        <v>2066</v>
      </c>
      <c r="E2859">
        <v>12</v>
      </c>
      <c r="F2859">
        <v>6</v>
      </c>
      <c r="G2859">
        <v>0</v>
      </c>
      <c r="H2859">
        <v>0</v>
      </c>
      <c r="I2859" t="s">
        <v>5</v>
      </c>
      <c r="J2859" t="s">
        <v>570</v>
      </c>
      <c r="K2859" t="s">
        <v>1830</v>
      </c>
      <c r="L2859" s="3">
        <v>45855</v>
      </c>
      <c r="M28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59" s="3">
        <v>45845</v>
      </c>
      <c r="O2859" s="5">
        <f>IFERROR((PlanMasine[[#This Row],[Norma]]/PlanMasine[[#This Row],[Q]])*(PlanMasine[[#This Row],[Q]]/SUMIF(C:C,PlanMasine[[#This Row],[RN]],B:B)*PlanMasine[[#This Row],[KPLQ]]),0)</f>
        <v>2</v>
      </c>
      <c r="P2859">
        <v>227804</v>
      </c>
      <c r="Q2859">
        <f>COUNTIF(PROMJENA!A:A,PlanMasine[[#This Row],[KPL]]&amp;"-"&amp;PlanMasine[[#This Row],[RN]])</f>
        <v>0</v>
      </c>
      <c r="R2859">
        <f>IFERROR(INDEX(REDOSLIJED!A:A,MATCH(PlanMasine[[#This Row],[KPL]],REDOSLIJED!B:B,0)),MAX(REDOSLIJED!A:A)+1)</f>
        <v>45</v>
      </c>
      <c r="S2859" s="9">
        <f>SUM($M$2:M2859)</f>
        <v>12.231250000000053</v>
      </c>
      <c r="T2859" s="3">
        <f>PlanMasine[[#This Row],[Datum SAS]]-1</f>
        <v>45844</v>
      </c>
      <c r="U2859">
        <f>WEEKDAY(PlanMasine[[#This Row],[ZAVRŠETAK MAŠINSKE]],2)</f>
        <v>7</v>
      </c>
      <c r="V2859" s="3">
        <f>IF(WEEKDAY(PlanMasine[[#This Row],[Datum SAS]]-1,2)=7,PlanMasine[[#This Row],[Datum SAS]]-3,PlanMasine[[#This Row],[Datum SAS]]-1)</f>
        <v>45842</v>
      </c>
      <c r="W2859">
        <f>WEEKNUM(PlanMasine[[#This Row],[Column2]],1)</f>
        <v>27</v>
      </c>
    </row>
    <row r="2860" spans="1:23" x14ac:dyDescent="0.25">
      <c r="A2860">
        <v>1029567</v>
      </c>
      <c r="B2860">
        <v>1</v>
      </c>
      <c r="C2860">
        <v>1029554</v>
      </c>
      <c r="D2860" t="s">
        <v>2384</v>
      </c>
      <c r="E2860">
        <v>12</v>
      </c>
      <c r="F2860">
        <v>6</v>
      </c>
      <c r="G2860">
        <v>0</v>
      </c>
      <c r="H2860">
        <v>0</v>
      </c>
      <c r="I2860" t="s">
        <v>5</v>
      </c>
      <c r="J2860" t="s">
        <v>570</v>
      </c>
      <c r="K2860" t="s">
        <v>1830</v>
      </c>
      <c r="L2860" s="3">
        <v>45855</v>
      </c>
      <c r="M28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60" s="3">
        <v>45845</v>
      </c>
      <c r="O2860" s="5">
        <f>IFERROR((PlanMasine[[#This Row],[Norma]]/PlanMasine[[#This Row],[Q]])*(PlanMasine[[#This Row],[Q]]/SUMIF(C:C,PlanMasine[[#This Row],[RN]],B:B)*PlanMasine[[#This Row],[KPLQ]]),0)</f>
        <v>2</v>
      </c>
      <c r="P2860">
        <v>227807</v>
      </c>
      <c r="Q2860">
        <f>COUNTIF(PROMJENA!A:A,PlanMasine[[#This Row],[KPL]]&amp;"-"&amp;PlanMasine[[#This Row],[RN]])</f>
        <v>0</v>
      </c>
      <c r="R2860">
        <f>IFERROR(INDEX(REDOSLIJED!A:A,MATCH(PlanMasine[[#This Row],[KPL]],REDOSLIJED!B:B,0)),MAX(REDOSLIJED!A:A)+1)</f>
        <v>45</v>
      </c>
      <c r="S2860" s="9">
        <f>SUM($M$2:M2860)</f>
        <v>12.232638888888941</v>
      </c>
      <c r="T2860" s="3">
        <f>PlanMasine[[#This Row],[Datum SAS]]-1</f>
        <v>45844</v>
      </c>
      <c r="U2860">
        <f>WEEKDAY(PlanMasine[[#This Row],[ZAVRŠETAK MAŠINSKE]],2)</f>
        <v>7</v>
      </c>
      <c r="V2860" s="3">
        <f>IF(WEEKDAY(PlanMasine[[#This Row],[Datum SAS]]-1,2)=7,PlanMasine[[#This Row],[Datum SAS]]-3,PlanMasine[[#This Row],[Datum SAS]]-1)</f>
        <v>45842</v>
      </c>
      <c r="W2860">
        <f>WEEKNUM(PlanMasine[[#This Row],[Column2]],1)</f>
        <v>27</v>
      </c>
    </row>
    <row r="2861" spans="1:23" x14ac:dyDescent="0.25">
      <c r="A2861">
        <v>1029567</v>
      </c>
      <c r="B2861">
        <v>1</v>
      </c>
      <c r="C2861">
        <v>1029561</v>
      </c>
      <c r="D2861" t="s">
        <v>2063</v>
      </c>
      <c r="E2861">
        <v>12</v>
      </c>
      <c r="F2861">
        <v>6</v>
      </c>
      <c r="G2861">
        <v>0</v>
      </c>
      <c r="H2861">
        <v>0</v>
      </c>
      <c r="I2861" t="s">
        <v>5</v>
      </c>
      <c r="J2861" t="s">
        <v>570</v>
      </c>
      <c r="K2861" t="s">
        <v>1830</v>
      </c>
      <c r="L2861" s="3">
        <v>45855</v>
      </c>
      <c r="M28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61" s="3">
        <v>45845</v>
      </c>
      <c r="O2861" s="5">
        <f>IFERROR((PlanMasine[[#This Row],[Norma]]/PlanMasine[[#This Row],[Q]])*(PlanMasine[[#This Row],[Q]]/SUMIF(C:C,PlanMasine[[#This Row],[RN]],B:B)*PlanMasine[[#This Row],[KPLQ]]),0)</f>
        <v>2</v>
      </c>
      <c r="P2861">
        <v>227814</v>
      </c>
      <c r="Q2861">
        <f>COUNTIF(PROMJENA!A:A,PlanMasine[[#This Row],[KPL]]&amp;"-"&amp;PlanMasine[[#This Row],[RN]])</f>
        <v>0</v>
      </c>
      <c r="R2861">
        <f>IFERROR(INDEX(REDOSLIJED!A:A,MATCH(PlanMasine[[#This Row],[KPL]],REDOSLIJED!B:B,0)),MAX(REDOSLIJED!A:A)+1)</f>
        <v>45</v>
      </c>
      <c r="S2861" s="9">
        <f>SUM($M$2:M2861)</f>
        <v>12.234027777777829</v>
      </c>
      <c r="T2861" s="3">
        <f>PlanMasine[[#This Row],[Datum SAS]]-1</f>
        <v>45844</v>
      </c>
      <c r="U2861">
        <f>WEEKDAY(PlanMasine[[#This Row],[ZAVRŠETAK MAŠINSKE]],2)</f>
        <v>7</v>
      </c>
      <c r="V2861" s="3">
        <f>IF(WEEKDAY(PlanMasine[[#This Row],[Datum SAS]]-1,2)=7,PlanMasine[[#This Row],[Datum SAS]]-3,PlanMasine[[#This Row],[Datum SAS]]-1)</f>
        <v>45842</v>
      </c>
      <c r="W2861">
        <f>WEEKNUM(PlanMasine[[#This Row],[Column2]],1)</f>
        <v>27</v>
      </c>
    </row>
    <row r="2862" spans="1:23" x14ac:dyDescent="0.25">
      <c r="A2862">
        <v>1029567</v>
      </c>
      <c r="B2862">
        <v>1</v>
      </c>
      <c r="C2862">
        <v>1029548</v>
      </c>
      <c r="D2862" t="s">
        <v>2382</v>
      </c>
      <c r="E2862">
        <v>12</v>
      </c>
      <c r="F2862">
        <v>6</v>
      </c>
      <c r="G2862">
        <v>0</v>
      </c>
      <c r="H2862">
        <v>0</v>
      </c>
      <c r="I2862" t="s">
        <v>5</v>
      </c>
      <c r="J2862" t="s">
        <v>570</v>
      </c>
      <c r="K2862" t="s">
        <v>1830</v>
      </c>
      <c r="L2862" s="3">
        <v>45855</v>
      </c>
      <c r="M28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62" s="3">
        <v>45845</v>
      </c>
      <c r="O2862" s="5">
        <f>IFERROR((PlanMasine[[#This Row],[Norma]]/PlanMasine[[#This Row],[Q]])*(PlanMasine[[#This Row],[Q]]/SUMIF(C:C,PlanMasine[[#This Row],[RN]],B:B)*PlanMasine[[#This Row],[KPLQ]]),0)</f>
        <v>2</v>
      </c>
      <c r="P2862">
        <v>227801</v>
      </c>
      <c r="Q2862">
        <f>COUNTIF(PROMJENA!A:A,PlanMasine[[#This Row],[KPL]]&amp;"-"&amp;PlanMasine[[#This Row],[RN]])</f>
        <v>0</v>
      </c>
      <c r="R2862">
        <f>IFERROR(INDEX(REDOSLIJED!A:A,MATCH(PlanMasine[[#This Row],[KPL]],REDOSLIJED!B:B,0)),MAX(REDOSLIJED!A:A)+1)</f>
        <v>45</v>
      </c>
      <c r="S2862" s="9">
        <f>SUM($M$2:M2862)</f>
        <v>12.235416666666717</v>
      </c>
      <c r="T2862" s="3">
        <f>PlanMasine[[#This Row],[Datum SAS]]-1</f>
        <v>45844</v>
      </c>
      <c r="U2862">
        <f>WEEKDAY(PlanMasine[[#This Row],[ZAVRŠETAK MAŠINSKE]],2)</f>
        <v>7</v>
      </c>
      <c r="V2862" s="3">
        <f>IF(WEEKDAY(PlanMasine[[#This Row],[Datum SAS]]-1,2)=7,PlanMasine[[#This Row],[Datum SAS]]-3,PlanMasine[[#This Row],[Datum SAS]]-1)</f>
        <v>45842</v>
      </c>
      <c r="W2862">
        <f>WEEKNUM(PlanMasine[[#This Row],[Column2]],1)</f>
        <v>27</v>
      </c>
    </row>
    <row r="2863" spans="1:23" x14ac:dyDescent="0.25">
      <c r="A2863">
        <v>1029567</v>
      </c>
      <c r="B2863">
        <v>1</v>
      </c>
      <c r="C2863">
        <v>1029545</v>
      </c>
      <c r="D2863" t="s">
        <v>1726</v>
      </c>
      <c r="E2863">
        <v>18</v>
      </c>
      <c r="F2863">
        <v>6</v>
      </c>
      <c r="G2863">
        <v>0</v>
      </c>
      <c r="H2863">
        <v>0</v>
      </c>
      <c r="I2863" t="s">
        <v>5</v>
      </c>
      <c r="J2863" t="s">
        <v>570</v>
      </c>
      <c r="K2863" t="s">
        <v>1830</v>
      </c>
      <c r="L2863" s="3">
        <v>45855</v>
      </c>
      <c r="M28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63" s="3">
        <v>45845</v>
      </c>
      <c r="O2863" s="5">
        <f>IFERROR((PlanMasine[[#This Row],[Norma]]/PlanMasine[[#This Row],[Q]])*(PlanMasine[[#This Row],[Q]]/SUMIF(C:C,PlanMasine[[#This Row],[RN]],B:B)*PlanMasine[[#This Row],[KPLQ]]),0)</f>
        <v>3</v>
      </c>
      <c r="P2863">
        <v>227792</v>
      </c>
      <c r="Q2863">
        <f>COUNTIF(PROMJENA!A:A,PlanMasine[[#This Row],[KPL]]&amp;"-"&amp;PlanMasine[[#This Row],[RN]])</f>
        <v>0</v>
      </c>
      <c r="R2863">
        <f>IFERROR(INDEX(REDOSLIJED!A:A,MATCH(PlanMasine[[#This Row],[KPL]],REDOSLIJED!B:B,0)),MAX(REDOSLIJED!A:A)+1)</f>
        <v>45</v>
      </c>
      <c r="S2863" s="9">
        <f>SUM($M$2:M2863)</f>
        <v>12.23750000000005</v>
      </c>
      <c r="T2863" s="3">
        <f>PlanMasine[[#This Row],[Datum SAS]]-1</f>
        <v>45844</v>
      </c>
      <c r="U2863">
        <f>WEEKDAY(PlanMasine[[#This Row],[ZAVRŠETAK MAŠINSKE]],2)</f>
        <v>7</v>
      </c>
      <c r="V2863" s="3">
        <f>IF(WEEKDAY(PlanMasine[[#This Row],[Datum SAS]]-1,2)=7,PlanMasine[[#This Row],[Datum SAS]]-3,PlanMasine[[#This Row],[Datum SAS]]-1)</f>
        <v>45842</v>
      </c>
      <c r="W2863">
        <f>WEEKNUM(PlanMasine[[#This Row],[Column2]],1)</f>
        <v>27</v>
      </c>
    </row>
    <row r="2864" spans="1:23" x14ac:dyDescent="0.25">
      <c r="A2864">
        <v>1029567</v>
      </c>
      <c r="B2864">
        <v>1</v>
      </c>
      <c r="C2864">
        <v>1029543</v>
      </c>
      <c r="D2864" t="s">
        <v>2383</v>
      </c>
      <c r="E2864">
        <v>18</v>
      </c>
      <c r="F2864">
        <v>6</v>
      </c>
      <c r="G2864">
        <v>0</v>
      </c>
      <c r="H2864">
        <v>0</v>
      </c>
      <c r="I2864" t="s">
        <v>5</v>
      </c>
      <c r="J2864" t="s">
        <v>570</v>
      </c>
      <c r="K2864" t="s">
        <v>1830</v>
      </c>
      <c r="L2864" s="3">
        <v>45855</v>
      </c>
      <c r="M28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64" s="3">
        <v>45845</v>
      </c>
      <c r="O2864" s="5">
        <f>IFERROR((PlanMasine[[#This Row],[Norma]]/PlanMasine[[#This Row],[Q]])*(PlanMasine[[#This Row],[Q]]/SUMIF(C:C,PlanMasine[[#This Row],[RN]],B:B)*PlanMasine[[#This Row],[KPLQ]]),0)</f>
        <v>3</v>
      </c>
      <c r="P2864">
        <v>227787</v>
      </c>
      <c r="Q2864">
        <f>COUNTIF(PROMJENA!A:A,PlanMasine[[#This Row],[KPL]]&amp;"-"&amp;PlanMasine[[#This Row],[RN]])</f>
        <v>0</v>
      </c>
      <c r="R2864">
        <f>IFERROR(INDEX(REDOSLIJED!A:A,MATCH(PlanMasine[[#This Row],[KPL]],REDOSLIJED!B:B,0)),MAX(REDOSLIJED!A:A)+1)</f>
        <v>45</v>
      </c>
      <c r="S2864" s="9">
        <f>SUM($M$2:M2864)</f>
        <v>12.239583333333384</v>
      </c>
      <c r="T2864" s="3">
        <f>PlanMasine[[#This Row],[Datum SAS]]-1</f>
        <v>45844</v>
      </c>
      <c r="U2864">
        <f>WEEKDAY(PlanMasine[[#This Row],[ZAVRŠETAK MAŠINSKE]],2)</f>
        <v>7</v>
      </c>
      <c r="V2864" s="3">
        <f>IF(WEEKDAY(PlanMasine[[#This Row],[Datum SAS]]-1,2)=7,PlanMasine[[#This Row],[Datum SAS]]-3,PlanMasine[[#This Row],[Datum SAS]]-1)</f>
        <v>45842</v>
      </c>
      <c r="W2864">
        <f>WEEKNUM(PlanMasine[[#This Row],[Column2]],1)</f>
        <v>27</v>
      </c>
    </row>
    <row r="2865" spans="1:23" x14ac:dyDescent="0.25">
      <c r="A2865">
        <v>1029567</v>
      </c>
      <c r="B2865">
        <v>1</v>
      </c>
      <c r="C2865">
        <v>1029528</v>
      </c>
      <c r="D2865" t="s">
        <v>2385</v>
      </c>
      <c r="E2865">
        <v>12</v>
      </c>
      <c r="F2865">
        <v>6</v>
      </c>
      <c r="G2865">
        <v>0</v>
      </c>
      <c r="H2865">
        <v>0</v>
      </c>
      <c r="I2865" t="s">
        <v>5</v>
      </c>
      <c r="J2865" t="s">
        <v>570</v>
      </c>
      <c r="K2865" t="s">
        <v>1830</v>
      </c>
      <c r="L2865" s="3">
        <v>45855</v>
      </c>
      <c r="M28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65" s="3">
        <v>45845</v>
      </c>
      <c r="O2865" s="5">
        <f>IFERROR((PlanMasine[[#This Row],[Norma]]/PlanMasine[[#This Row],[Q]])*(PlanMasine[[#This Row],[Q]]/SUMIF(C:C,PlanMasine[[#This Row],[RN]],B:B)*PlanMasine[[#This Row],[KPLQ]]),0)</f>
        <v>2</v>
      </c>
      <c r="P2865">
        <v>227771</v>
      </c>
      <c r="Q2865">
        <f>COUNTIF(PROMJENA!A:A,PlanMasine[[#This Row],[KPL]]&amp;"-"&amp;PlanMasine[[#This Row],[RN]])</f>
        <v>0</v>
      </c>
      <c r="R2865">
        <f>IFERROR(INDEX(REDOSLIJED!A:A,MATCH(PlanMasine[[#This Row],[KPL]],REDOSLIJED!B:B,0)),MAX(REDOSLIJED!A:A)+1)</f>
        <v>45</v>
      </c>
      <c r="S2865" s="9">
        <f>SUM($M$2:M2865)</f>
        <v>12.240972222222272</v>
      </c>
      <c r="T2865" s="3">
        <f>PlanMasine[[#This Row],[Datum SAS]]-1</f>
        <v>45844</v>
      </c>
      <c r="U2865">
        <f>WEEKDAY(PlanMasine[[#This Row],[ZAVRŠETAK MAŠINSKE]],2)</f>
        <v>7</v>
      </c>
      <c r="V2865" s="3">
        <f>IF(WEEKDAY(PlanMasine[[#This Row],[Datum SAS]]-1,2)=7,PlanMasine[[#This Row],[Datum SAS]]-3,PlanMasine[[#This Row],[Datum SAS]]-1)</f>
        <v>45842</v>
      </c>
      <c r="W2865">
        <f>WEEKNUM(PlanMasine[[#This Row],[Column2]],1)</f>
        <v>27</v>
      </c>
    </row>
    <row r="2866" spans="1:23" x14ac:dyDescent="0.25">
      <c r="A2866">
        <v>1029567</v>
      </c>
      <c r="B2866">
        <v>1</v>
      </c>
      <c r="C2866">
        <v>1029535</v>
      </c>
      <c r="D2866" t="s">
        <v>1727</v>
      </c>
      <c r="E2866">
        <v>18</v>
      </c>
      <c r="F2866">
        <v>6</v>
      </c>
      <c r="G2866">
        <v>0</v>
      </c>
      <c r="H2866">
        <v>0</v>
      </c>
      <c r="I2866" t="s">
        <v>5</v>
      </c>
      <c r="J2866" t="s">
        <v>570</v>
      </c>
      <c r="K2866" t="s">
        <v>1830</v>
      </c>
      <c r="L2866" s="3">
        <v>45855</v>
      </c>
      <c r="M28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66" s="3">
        <v>45845</v>
      </c>
      <c r="O2866" s="5">
        <f>IFERROR((PlanMasine[[#This Row],[Norma]]/PlanMasine[[#This Row],[Q]])*(PlanMasine[[#This Row],[Q]]/SUMIF(C:C,PlanMasine[[#This Row],[RN]],B:B)*PlanMasine[[#This Row],[KPLQ]]),0)</f>
        <v>3</v>
      </c>
      <c r="P2866">
        <v>227779</v>
      </c>
      <c r="Q2866">
        <f>COUNTIF(PROMJENA!A:A,PlanMasine[[#This Row],[KPL]]&amp;"-"&amp;PlanMasine[[#This Row],[RN]])</f>
        <v>0</v>
      </c>
      <c r="R2866">
        <f>IFERROR(INDEX(REDOSLIJED!A:A,MATCH(PlanMasine[[#This Row],[KPL]],REDOSLIJED!B:B,0)),MAX(REDOSLIJED!A:A)+1)</f>
        <v>45</v>
      </c>
      <c r="S2866" s="9">
        <f>SUM($M$2:M2866)</f>
        <v>12.243055555555605</v>
      </c>
      <c r="T2866" s="3">
        <f>PlanMasine[[#This Row],[Datum SAS]]-1</f>
        <v>45844</v>
      </c>
      <c r="U2866">
        <f>WEEKDAY(PlanMasine[[#This Row],[ZAVRŠETAK MAŠINSKE]],2)</f>
        <v>7</v>
      </c>
      <c r="V2866" s="3">
        <f>IF(WEEKDAY(PlanMasine[[#This Row],[Datum SAS]]-1,2)=7,PlanMasine[[#This Row],[Datum SAS]]-3,PlanMasine[[#This Row],[Datum SAS]]-1)</f>
        <v>45842</v>
      </c>
      <c r="W2866">
        <f>WEEKNUM(PlanMasine[[#This Row],[Column2]],1)</f>
        <v>27</v>
      </c>
    </row>
    <row r="2867" spans="1:23" x14ac:dyDescent="0.25">
      <c r="A2867">
        <v>1029567</v>
      </c>
      <c r="B2867">
        <v>1</v>
      </c>
      <c r="C2867">
        <v>1029532</v>
      </c>
      <c r="D2867" t="s">
        <v>1728</v>
      </c>
      <c r="E2867">
        <v>18</v>
      </c>
      <c r="F2867">
        <v>6</v>
      </c>
      <c r="G2867">
        <v>0</v>
      </c>
      <c r="H2867">
        <v>0</v>
      </c>
      <c r="I2867" t="s">
        <v>5</v>
      </c>
      <c r="J2867" t="s">
        <v>570</v>
      </c>
      <c r="K2867" t="s">
        <v>1830</v>
      </c>
      <c r="L2867" s="3">
        <v>45855</v>
      </c>
      <c r="M28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67" s="3">
        <v>45845</v>
      </c>
      <c r="O2867" s="5">
        <f>IFERROR((PlanMasine[[#This Row],[Norma]]/PlanMasine[[#This Row],[Q]])*(PlanMasine[[#This Row],[Q]]/SUMIF(C:C,PlanMasine[[#This Row],[RN]],B:B)*PlanMasine[[#This Row],[KPLQ]]),0)</f>
        <v>3</v>
      </c>
      <c r="P2867">
        <v>227775</v>
      </c>
      <c r="Q2867">
        <f>COUNTIF(PROMJENA!A:A,PlanMasine[[#This Row],[KPL]]&amp;"-"&amp;PlanMasine[[#This Row],[RN]])</f>
        <v>0</v>
      </c>
      <c r="R2867">
        <f>IFERROR(INDEX(REDOSLIJED!A:A,MATCH(PlanMasine[[#This Row],[KPL]],REDOSLIJED!B:B,0)),MAX(REDOSLIJED!A:A)+1)</f>
        <v>45</v>
      </c>
      <c r="S2867" s="9">
        <f>SUM($M$2:M2867)</f>
        <v>12.245138888888938</v>
      </c>
      <c r="T2867" s="3">
        <f>PlanMasine[[#This Row],[Datum SAS]]-1</f>
        <v>45844</v>
      </c>
      <c r="U2867">
        <f>WEEKDAY(PlanMasine[[#This Row],[ZAVRŠETAK MAŠINSKE]],2)</f>
        <v>7</v>
      </c>
      <c r="V2867" s="3">
        <f>IF(WEEKDAY(PlanMasine[[#This Row],[Datum SAS]]-1,2)=7,PlanMasine[[#This Row],[Datum SAS]]-3,PlanMasine[[#This Row],[Datum SAS]]-1)</f>
        <v>45842</v>
      </c>
      <c r="W2867">
        <f>WEEKNUM(PlanMasine[[#This Row],[Column2]],1)</f>
        <v>27</v>
      </c>
    </row>
    <row r="2868" spans="1:23" x14ac:dyDescent="0.25">
      <c r="A2868">
        <v>1029567</v>
      </c>
      <c r="B2868">
        <v>1</v>
      </c>
      <c r="C2868">
        <v>1029530</v>
      </c>
      <c r="D2868" t="s">
        <v>2061</v>
      </c>
      <c r="E2868">
        <v>18</v>
      </c>
      <c r="F2868">
        <v>6</v>
      </c>
      <c r="G2868">
        <v>0</v>
      </c>
      <c r="H2868">
        <v>0</v>
      </c>
      <c r="I2868" t="s">
        <v>5</v>
      </c>
      <c r="J2868" t="s">
        <v>570</v>
      </c>
      <c r="K2868" t="s">
        <v>1830</v>
      </c>
      <c r="L2868" s="3">
        <v>45855</v>
      </c>
      <c r="M28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68" s="3">
        <v>45845</v>
      </c>
      <c r="O2868" s="5">
        <f>IFERROR((PlanMasine[[#This Row],[Norma]]/PlanMasine[[#This Row],[Q]])*(PlanMasine[[#This Row],[Q]]/SUMIF(C:C,PlanMasine[[#This Row],[RN]],B:B)*PlanMasine[[#This Row],[KPLQ]]),0)</f>
        <v>3</v>
      </c>
      <c r="P2868">
        <v>227773</v>
      </c>
      <c r="Q2868">
        <f>COUNTIF(PROMJENA!A:A,PlanMasine[[#This Row],[KPL]]&amp;"-"&amp;PlanMasine[[#This Row],[RN]])</f>
        <v>0</v>
      </c>
      <c r="R2868">
        <f>IFERROR(INDEX(REDOSLIJED!A:A,MATCH(PlanMasine[[#This Row],[KPL]],REDOSLIJED!B:B,0)),MAX(REDOSLIJED!A:A)+1)</f>
        <v>45</v>
      </c>
      <c r="S2868" s="9">
        <f>SUM($M$2:M2868)</f>
        <v>12.247222222222272</v>
      </c>
      <c r="T2868" s="3">
        <f>PlanMasine[[#This Row],[Datum SAS]]-1</f>
        <v>45844</v>
      </c>
      <c r="U2868">
        <f>WEEKDAY(PlanMasine[[#This Row],[ZAVRŠETAK MAŠINSKE]],2)</f>
        <v>7</v>
      </c>
      <c r="V2868" s="3">
        <f>IF(WEEKDAY(PlanMasine[[#This Row],[Datum SAS]]-1,2)=7,PlanMasine[[#This Row],[Datum SAS]]-3,PlanMasine[[#This Row],[Datum SAS]]-1)</f>
        <v>45842</v>
      </c>
      <c r="W2868">
        <f>WEEKNUM(PlanMasine[[#This Row],[Column2]],1)</f>
        <v>27</v>
      </c>
    </row>
    <row r="2869" spans="1:23" x14ac:dyDescent="0.25">
      <c r="A2869">
        <v>1029567</v>
      </c>
      <c r="B2869">
        <v>1</v>
      </c>
      <c r="C2869">
        <v>1029526</v>
      </c>
      <c r="D2869" t="s">
        <v>2381</v>
      </c>
      <c r="E2869">
        <v>12</v>
      </c>
      <c r="F2869">
        <v>6</v>
      </c>
      <c r="G2869">
        <v>0</v>
      </c>
      <c r="H2869">
        <v>0</v>
      </c>
      <c r="I2869" t="s">
        <v>5</v>
      </c>
      <c r="J2869" t="s">
        <v>570</v>
      </c>
      <c r="K2869" t="s">
        <v>1830</v>
      </c>
      <c r="L2869" s="3">
        <v>45855</v>
      </c>
      <c r="M28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69" s="3">
        <v>45845</v>
      </c>
      <c r="O2869" s="5">
        <f>IFERROR((PlanMasine[[#This Row],[Norma]]/PlanMasine[[#This Row],[Q]])*(PlanMasine[[#This Row],[Q]]/SUMIF(C:C,PlanMasine[[#This Row],[RN]],B:B)*PlanMasine[[#This Row],[KPLQ]]),0)</f>
        <v>2</v>
      </c>
      <c r="P2869">
        <v>227769</v>
      </c>
      <c r="Q2869">
        <f>COUNTIF(PROMJENA!A:A,PlanMasine[[#This Row],[KPL]]&amp;"-"&amp;PlanMasine[[#This Row],[RN]])</f>
        <v>0</v>
      </c>
      <c r="R2869">
        <f>IFERROR(INDEX(REDOSLIJED!A:A,MATCH(PlanMasine[[#This Row],[KPL]],REDOSLIJED!B:B,0)),MAX(REDOSLIJED!A:A)+1)</f>
        <v>45</v>
      </c>
      <c r="S2869" s="9">
        <f>SUM($M$2:M2869)</f>
        <v>12.24861111111116</v>
      </c>
      <c r="T2869" s="3">
        <f>PlanMasine[[#This Row],[Datum SAS]]-1</f>
        <v>45844</v>
      </c>
      <c r="U2869">
        <f>WEEKDAY(PlanMasine[[#This Row],[ZAVRŠETAK MAŠINSKE]],2)</f>
        <v>7</v>
      </c>
      <c r="V2869" s="3">
        <f>IF(WEEKDAY(PlanMasine[[#This Row],[Datum SAS]]-1,2)=7,PlanMasine[[#This Row],[Datum SAS]]-3,PlanMasine[[#This Row],[Datum SAS]]-1)</f>
        <v>45842</v>
      </c>
      <c r="W2869">
        <f>WEEKNUM(PlanMasine[[#This Row],[Column2]],1)</f>
        <v>27</v>
      </c>
    </row>
    <row r="2870" spans="1:23" x14ac:dyDescent="0.25">
      <c r="A2870">
        <v>1029567</v>
      </c>
      <c r="B2870">
        <v>1</v>
      </c>
      <c r="C2870">
        <v>1029521</v>
      </c>
      <c r="D2870" t="s">
        <v>2386</v>
      </c>
      <c r="E2870">
        <v>12</v>
      </c>
      <c r="F2870">
        <v>6</v>
      </c>
      <c r="G2870">
        <v>3</v>
      </c>
      <c r="H2870">
        <v>0</v>
      </c>
      <c r="I2870" t="s">
        <v>5</v>
      </c>
      <c r="J2870" t="s">
        <v>570</v>
      </c>
      <c r="K2870" t="s">
        <v>1830</v>
      </c>
      <c r="L2870" s="3">
        <v>45855</v>
      </c>
      <c r="M28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70" s="3">
        <v>45845</v>
      </c>
      <c r="O2870" s="5">
        <f>IFERROR((PlanMasine[[#This Row],[Norma]]/PlanMasine[[#This Row],[Q]])*(PlanMasine[[#This Row],[Q]]/SUMIF(C:C,PlanMasine[[#This Row],[RN]],B:B)*PlanMasine[[#This Row],[KPLQ]]),0)</f>
        <v>2</v>
      </c>
      <c r="P2870">
        <v>227764</v>
      </c>
      <c r="Q2870">
        <f>COUNTIF(PROMJENA!A:A,PlanMasine[[#This Row],[KPL]]&amp;"-"&amp;PlanMasine[[#This Row],[RN]])</f>
        <v>0</v>
      </c>
      <c r="R2870">
        <f>IFERROR(INDEX(REDOSLIJED!A:A,MATCH(PlanMasine[[#This Row],[KPL]],REDOSLIJED!B:B,0)),MAX(REDOSLIJED!A:A)+1)</f>
        <v>45</v>
      </c>
      <c r="S2870" s="9">
        <f>SUM($M$2:M2870)</f>
        <v>12.250000000000048</v>
      </c>
      <c r="T2870" s="3">
        <f>PlanMasine[[#This Row],[Datum SAS]]-1</f>
        <v>45844</v>
      </c>
      <c r="U2870">
        <f>WEEKDAY(PlanMasine[[#This Row],[ZAVRŠETAK MAŠINSKE]],2)</f>
        <v>7</v>
      </c>
      <c r="V2870" s="3">
        <f>IF(WEEKDAY(PlanMasine[[#This Row],[Datum SAS]]-1,2)=7,PlanMasine[[#This Row],[Datum SAS]]-3,PlanMasine[[#This Row],[Datum SAS]]-1)</f>
        <v>45842</v>
      </c>
      <c r="W2870">
        <f>WEEKNUM(PlanMasine[[#This Row],[Column2]],1)</f>
        <v>27</v>
      </c>
    </row>
    <row r="2871" spans="1:23" x14ac:dyDescent="0.25">
      <c r="A2871">
        <v>1029567</v>
      </c>
      <c r="B2871">
        <v>1</v>
      </c>
      <c r="C2871">
        <v>1029556</v>
      </c>
      <c r="D2871" t="s">
        <v>2387</v>
      </c>
      <c r="E2871">
        <v>12</v>
      </c>
      <c r="F2871">
        <v>6</v>
      </c>
      <c r="G2871">
        <v>0</v>
      </c>
      <c r="H2871">
        <v>0</v>
      </c>
      <c r="I2871" t="s">
        <v>5</v>
      </c>
      <c r="J2871" t="s">
        <v>570</v>
      </c>
      <c r="K2871" t="s">
        <v>1830</v>
      </c>
      <c r="L2871" s="3">
        <v>45855</v>
      </c>
      <c r="M28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71" s="3">
        <v>45845</v>
      </c>
      <c r="O2871" s="5">
        <f>IFERROR((PlanMasine[[#This Row],[Norma]]/PlanMasine[[#This Row],[Q]])*(PlanMasine[[#This Row],[Q]]/SUMIF(C:C,PlanMasine[[#This Row],[RN]],B:B)*PlanMasine[[#This Row],[KPLQ]]),0)</f>
        <v>2</v>
      </c>
      <c r="P2871">
        <v>227809</v>
      </c>
      <c r="Q2871">
        <f>COUNTIF(PROMJENA!A:A,PlanMasine[[#This Row],[KPL]]&amp;"-"&amp;PlanMasine[[#This Row],[RN]])</f>
        <v>0</v>
      </c>
      <c r="R2871">
        <f>IFERROR(INDEX(REDOSLIJED!A:A,MATCH(PlanMasine[[#This Row],[KPL]],REDOSLIJED!B:B,0)),MAX(REDOSLIJED!A:A)+1)</f>
        <v>45</v>
      </c>
      <c r="S2871" s="9">
        <f>SUM($M$2:M2871)</f>
        <v>12.251388888888936</v>
      </c>
      <c r="T2871" s="3">
        <f>PlanMasine[[#This Row],[Datum SAS]]-1</f>
        <v>45844</v>
      </c>
      <c r="U2871">
        <f>WEEKDAY(PlanMasine[[#This Row],[ZAVRŠETAK MAŠINSKE]],2)</f>
        <v>7</v>
      </c>
      <c r="V2871" s="3">
        <f>IF(WEEKDAY(PlanMasine[[#This Row],[Datum SAS]]-1,2)=7,PlanMasine[[#This Row],[Datum SAS]]-3,PlanMasine[[#This Row],[Datum SAS]]-1)</f>
        <v>45842</v>
      </c>
      <c r="W2871">
        <f>WEEKNUM(PlanMasine[[#This Row],[Column2]],1)</f>
        <v>27</v>
      </c>
    </row>
    <row r="2872" spans="1:23" x14ac:dyDescent="0.25">
      <c r="A2872">
        <v>1029567</v>
      </c>
      <c r="B2872">
        <v>1</v>
      </c>
      <c r="C2872">
        <v>1029551</v>
      </c>
      <c r="D2872" t="s">
        <v>2066</v>
      </c>
      <c r="E2872">
        <v>12</v>
      </c>
      <c r="F2872">
        <v>6</v>
      </c>
      <c r="G2872">
        <v>0</v>
      </c>
      <c r="H2872">
        <v>0</v>
      </c>
      <c r="I2872" t="s">
        <v>5</v>
      </c>
      <c r="J2872" t="s">
        <v>570</v>
      </c>
      <c r="K2872" t="s">
        <v>1830</v>
      </c>
      <c r="L2872" s="3">
        <v>45855</v>
      </c>
      <c r="M28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72" s="3">
        <v>45845</v>
      </c>
      <c r="O2872" s="5">
        <f>IFERROR((PlanMasine[[#This Row],[Norma]]/PlanMasine[[#This Row],[Q]])*(PlanMasine[[#This Row],[Q]]/SUMIF(C:C,PlanMasine[[#This Row],[RN]],B:B)*PlanMasine[[#This Row],[KPLQ]]),0)</f>
        <v>2</v>
      </c>
      <c r="P2872">
        <v>227804</v>
      </c>
      <c r="Q2872">
        <f>COUNTIF(PROMJENA!A:A,PlanMasine[[#This Row],[KPL]]&amp;"-"&amp;PlanMasine[[#This Row],[RN]])</f>
        <v>0</v>
      </c>
      <c r="R2872">
        <f>IFERROR(INDEX(REDOSLIJED!A:A,MATCH(PlanMasine[[#This Row],[KPL]],REDOSLIJED!B:B,0)),MAX(REDOSLIJED!A:A)+1)</f>
        <v>45</v>
      </c>
      <c r="S2872" s="9">
        <f>SUM($M$2:M2872)</f>
        <v>12.252777777777824</v>
      </c>
      <c r="T2872" s="3">
        <f>PlanMasine[[#This Row],[Datum SAS]]-1</f>
        <v>45844</v>
      </c>
      <c r="U2872">
        <f>WEEKDAY(PlanMasine[[#This Row],[ZAVRŠETAK MAŠINSKE]],2)</f>
        <v>7</v>
      </c>
      <c r="V2872" s="3">
        <f>IF(WEEKDAY(PlanMasine[[#This Row],[Datum SAS]]-1,2)=7,PlanMasine[[#This Row],[Datum SAS]]-3,PlanMasine[[#This Row],[Datum SAS]]-1)</f>
        <v>45842</v>
      </c>
      <c r="W2872">
        <f>WEEKNUM(PlanMasine[[#This Row],[Column2]],1)</f>
        <v>27</v>
      </c>
    </row>
    <row r="2873" spans="1:23" x14ac:dyDescent="0.25">
      <c r="A2873">
        <v>1029567</v>
      </c>
      <c r="B2873">
        <v>1</v>
      </c>
      <c r="C2873">
        <v>1029537</v>
      </c>
      <c r="D2873" t="s">
        <v>2062</v>
      </c>
      <c r="E2873">
        <v>18</v>
      </c>
      <c r="F2873">
        <v>6</v>
      </c>
      <c r="G2873">
        <v>0</v>
      </c>
      <c r="H2873">
        <v>0</v>
      </c>
      <c r="I2873" t="s">
        <v>5</v>
      </c>
      <c r="J2873" t="s">
        <v>570</v>
      </c>
      <c r="K2873" t="s">
        <v>1830</v>
      </c>
      <c r="L2873" s="3">
        <v>45855</v>
      </c>
      <c r="M28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73" s="3">
        <v>45845</v>
      </c>
      <c r="O2873" s="5">
        <f>IFERROR((PlanMasine[[#This Row],[Norma]]/PlanMasine[[#This Row],[Q]])*(PlanMasine[[#This Row],[Q]]/SUMIF(C:C,PlanMasine[[#This Row],[RN]],B:B)*PlanMasine[[#This Row],[KPLQ]]),0)</f>
        <v>3</v>
      </c>
      <c r="P2873">
        <v>227781</v>
      </c>
      <c r="Q2873">
        <f>COUNTIF(PROMJENA!A:A,PlanMasine[[#This Row],[KPL]]&amp;"-"&amp;PlanMasine[[#This Row],[RN]])</f>
        <v>0</v>
      </c>
      <c r="R2873">
        <f>IFERROR(INDEX(REDOSLIJED!A:A,MATCH(PlanMasine[[#This Row],[KPL]],REDOSLIJED!B:B,0)),MAX(REDOSLIJED!A:A)+1)</f>
        <v>45</v>
      </c>
      <c r="S2873" s="9">
        <f>SUM($M$2:M2873)</f>
        <v>12.254861111111158</v>
      </c>
      <c r="T2873" s="3">
        <f>PlanMasine[[#This Row],[Datum SAS]]-1</f>
        <v>45844</v>
      </c>
      <c r="U2873">
        <f>WEEKDAY(PlanMasine[[#This Row],[ZAVRŠETAK MAŠINSKE]],2)</f>
        <v>7</v>
      </c>
      <c r="V2873" s="3">
        <f>IF(WEEKDAY(PlanMasine[[#This Row],[Datum SAS]]-1,2)=7,PlanMasine[[#This Row],[Datum SAS]]-3,PlanMasine[[#This Row],[Datum SAS]]-1)</f>
        <v>45842</v>
      </c>
      <c r="W2873">
        <f>WEEKNUM(PlanMasine[[#This Row],[Column2]],1)</f>
        <v>27</v>
      </c>
    </row>
    <row r="2874" spans="1:23" x14ac:dyDescent="0.25">
      <c r="A2874">
        <v>1029567</v>
      </c>
      <c r="B2874">
        <v>1</v>
      </c>
      <c r="C2874">
        <v>1029541</v>
      </c>
      <c r="D2874" t="s">
        <v>2380</v>
      </c>
      <c r="E2874">
        <v>18</v>
      </c>
      <c r="F2874">
        <v>6</v>
      </c>
      <c r="G2874">
        <v>0</v>
      </c>
      <c r="H2874">
        <v>0</v>
      </c>
      <c r="I2874" t="s">
        <v>5</v>
      </c>
      <c r="J2874" t="s">
        <v>570</v>
      </c>
      <c r="K2874" t="s">
        <v>1830</v>
      </c>
      <c r="L2874" s="3">
        <v>45855</v>
      </c>
      <c r="M28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74" s="3">
        <v>45845</v>
      </c>
      <c r="O2874" s="5">
        <f>IFERROR((PlanMasine[[#This Row],[Norma]]/PlanMasine[[#This Row],[Q]])*(PlanMasine[[#This Row],[Q]]/SUMIF(C:C,PlanMasine[[#This Row],[RN]],B:B)*PlanMasine[[#This Row],[KPLQ]]),0)</f>
        <v>3</v>
      </c>
      <c r="P2874">
        <v>227785</v>
      </c>
      <c r="Q2874">
        <f>COUNTIF(PROMJENA!A:A,PlanMasine[[#This Row],[KPL]]&amp;"-"&amp;PlanMasine[[#This Row],[RN]])</f>
        <v>0</v>
      </c>
      <c r="R2874">
        <f>IFERROR(INDEX(REDOSLIJED!A:A,MATCH(PlanMasine[[#This Row],[KPL]],REDOSLIJED!B:B,0)),MAX(REDOSLIJED!A:A)+1)</f>
        <v>45</v>
      </c>
      <c r="S2874" s="9">
        <f>SUM($M$2:M2874)</f>
        <v>12.256944444444491</v>
      </c>
      <c r="T2874" s="3">
        <f>PlanMasine[[#This Row],[Datum SAS]]-1</f>
        <v>45844</v>
      </c>
      <c r="U2874">
        <f>WEEKDAY(PlanMasine[[#This Row],[ZAVRŠETAK MAŠINSKE]],2)</f>
        <v>7</v>
      </c>
      <c r="V2874" s="3">
        <f>IF(WEEKDAY(PlanMasine[[#This Row],[Datum SAS]]-1,2)=7,PlanMasine[[#This Row],[Datum SAS]]-3,PlanMasine[[#This Row],[Datum SAS]]-1)</f>
        <v>45842</v>
      </c>
      <c r="W2874">
        <f>WEEKNUM(PlanMasine[[#This Row],[Column2]],1)</f>
        <v>27</v>
      </c>
    </row>
    <row r="2875" spans="1:23" x14ac:dyDescent="0.25">
      <c r="A2875">
        <v>1029567</v>
      </c>
      <c r="B2875">
        <v>1</v>
      </c>
      <c r="C2875">
        <v>1029522</v>
      </c>
      <c r="D2875" t="s">
        <v>2379</v>
      </c>
      <c r="E2875">
        <v>12</v>
      </c>
      <c r="F2875">
        <v>6</v>
      </c>
      <c r="G2875">
        <v>1</v>
      </c>
      <c r="H2875">
        <v>0</v>
      </c>
      <c r="I2875" t="s">
        <v>5</v>
      </c>
      <c r="J2875" t="s">
        <v>570</v>
      </c>
      <c r="K2875" t="s">
        <v>1830</v>
      </c>
      <c r="L2875" s="3">
        <v>45855</v>
      </c>
      <c r="M28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75" s="3">
        <v>45845</v>
      </c>
      <c r="O2875" s="5">
        <f>IFERROR((PlanMasine[[#This Row],[Norma]]/PlanMasine[[#This Row],[Q]])*(PlanMasine[[#This Row],[Q]]/SUMIF(C:C,PlanMasine[[#This Row],[RN]],B:B)*PlanMasine[[#This Row],[KPLQ]]),0)</f>
        <v>2</v>
      </c>
      <c r="P2875">
        <v>227765</v>
      </c>
      <c r="Q2875">
        <f>COUNTIF(PROMJENA!A:A,PlanMasine[[#This Row],[KPL]]&amp;"-"&amp;PlanMasine[[#This Row],[RN]])</f>
        <v>0</v>
      </c>
      <c r="R2875">
        <f>IFERROR(INDEX(REDOSLIJED!A:A,MATCH(PlanMasine[[#This Row],[KPL]],REDOSLIJED!B:B,0)),MAX(REDOSLIJED!A:A)+1)</f>
        <v>45</v>
      </c>
      <c r="S2875" s="9">
        <f>SUM($M$2:M2875)</f>
        <v>12.258333333333379</v>
      </c>
      <c r="T2875" s="3">
        <f>PlanMasine[[#This Row],[Datum SAS]]-1</f>
        <v>45844</v>
      </c>
      <c r="U2875">
        <f>WEEKDAY(PlanMasine[[#This Row],[ZAVRŠETAK MAŠINSKE]],2)</f>
        <v>7</v>
      </c>
      <c r="V2875" s="3">
        <f>IF(WEEKDAY(PlanMasine[[#This Row],[Datum SAS]]-1,2)=7,PlanMasine[[#This Row],[Datum SAS]]-3,PlanMasine[[#This Row],[Datum SAS]]-1)</f>
        <v>45842</v>
      </c>
      <c r="W2875">
        <f>WEEKNUM(PlanMasine[[#This Row],[Column2]],1)</f>
        <v>27</v>
      </c>
    </row>
    <row r="2876" spans="1:23" x14ac:dyDescent="0.25">
      <c r="A2876">
        <v>1029568</v>
      </c>
      <c r="B2876">
        <v>1</v>
      </c>
      <c r="C2876">
        <v>1029551</v>
      </c>
      <c r="D2876" t="s">
        <v>2066</v>
      </c>
      <c r="E2876">
        <v>12</v>
      </c>
      <c r="F2876">
        <v>6</v>
      </c>
      <c r="G2876">
        <v>0</v>
      </c>
      <c r="H2876">
        <v>0</v>
      </c>
      <c r="I2876" t="s">
        <v>5</v>
      </c>
      <c r="J2876" t="s">
        <v>570</v>
      </c>
      <c r="K2876" t="s">
        <v>1830</v>
      </c>
      <c r="L2876" s="3">
        <v>45855</v>
      </c>
      <c r="M28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76" s="3">
        <v>45845</v>
      </c>
      <c r="O2876" s="5">
        <f>IFERROR((PlanMasine[[#This Row],[Norma]]/PlanMasine[[#This Row],[Q]])*(PlanMasine[[#This Row],[Q]]/SUMIF(C:C,PlanMasine[[#This Row],[RN]],B:B)*PlanMasine[[#This Row],[KPLQ]]),0)</f>
        <v>2</v>
      </c>
      <c r="P2876">
        <v>227804</v>
      </c>
      <c r="Q2876">
        <f>COUNTIF(PROMJENA!A:A,PlanMasine[[#This Row],[KPL]]&amp;"-"&amp;PlanMasine[[#This Row],[RN]])</f>
        <v>0</v>
      </c>
      <c r="R2876">
        <f>IFERROR(INDEX(REDOSLIJED!A:A,MATCH(PlanMasine[[#This Row],[KPL]],REDOSLIJED!B:B,0)),MAX(REDOSLIJED!A:A)+1)</f>
        <v>45</v>
      </c>
      <c r="S2876" s="9">
        <f>SUM($M$2:M2876)</f>
        <v>12.259722222222267</v>
      </c>
      <c r="T2876" s="3">
        <f>PlanMasine[[#This Row],[Datum SAS]]-1</f>
        <v>45844</v>
      </c>
      <c r="U2876">
        <f>WEEKDAY(PlanMasine[[#This Row],[ZAVRŠETAK MAŠINSKE]],2)</f>
        <v>7</v>
      </c>
      <c r="V2876" s="3">
        <f>IF(WEEKDAY(PlanMasine[[#This Row],[Datum SAS]]-1,2)=7,PlanMasine[[#This Row],[Datum SAS]]-3,PlanMasine[[#This Row],[Datum SAS]]-1)</f>
        <v>45842</v>
      </c>
      <c r="W2876">
        <f>WEEKNUM(PlanMasine[[#This Row],[Column2]],1)</f>
        <v>27</v>
      </c>
    </row>
    <row r="2877" spans="1:23" x14ac:dyDescent="0.25">
      <c r="A2877">
        <v>1029568</v>
      </c>
      <c r="B2877">
        <v>1</v>
      </c>
      <c r="C2877">
        <v>1029548</v>
      </c>
      <c r="D2877" t="s">
        <v>2382</v>
      </c>
      <c r="E2877">
        <v>12</v>
      </c>
      <c r="F2877">
        <v>6</v>
      </c>
      <c r="G2877">
        <v>0</v>
      </c>
      <c r="H2877">
        <v>0</v>
      </c>
      <c r="I2877" t="s">
        <v>5</v>
      </c>
      <c r="J2877" t="s">
        <v>570</v>
      </c>
      <c r="K2877" t="s">
        <v>1830</v>
      </c>
      <c r="L2877" s="3">
        <v>45855</v>
      </c>
      <c r="M28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77" s="3">
        <v>45845</v>
      </c>
      <c r="O2877" s="5">
        <f>IFERROR((PlanMasine[[#This Row],[Norma]]/PlanMasine[[#This Row],[Q]])*(PlanMasine[[#This Row],[Q]]/SUMIF(C:C,PlanMasine[[#This Row],[RN]],B:B)*PlanMasine[[#This Row],[KPLQ]]),0)</f>
        <v>2</v>
      </c>
      <c r="P2877">
        <v>227801</v>
      </c>
      <c r="Q2877">
        <f>COUNTIF(PROMJENA!A:A,PlanMasine[[#This Row],[KPL]]&amp;"-"&amp;PlanMasine[[#This Row],[RN]])</f>
        <v>0</v>
      </c>
      <c r="R2877">
        <f>IFERROR(INDEX(REDOSLIJED!A:A,MATCH(PlanMasine[[#This Row],[KPL]],REDOSLIJED!B:B,0)),MAX(REDOSLIJED!A:A)+1)</f>
        <v>45</v>
      </c>
      <c r="S2877" s="9">
        <f>SUM($M$2:M2877)</f>
        <v>12.261111111111155</v>
      </c>
      <c r="T2877" s="3">
        <f>PlanMasine[[#This Row],[Datum SAS]]-1</f>
        <v>45844</v>
      </c>
      <c r="U2877">
        <f>WEEKDAY(PlanMasine[[#This Row],[ZAVRŠETAK MAŠINSKE]],2)</f>
        <v>7</v>
      </c>
      <c r="V2877" s="3">
        <f>IF(WEEKDAY(PlanMasine[[#This Row],[Datum SAS]]-1,2)=7,PlanMasine[[#This Row],[Datum SAS]]-3,PlanMasine[[#This Row],[Datum SAS]]-1)</f>
        <v>45842</v>
      </c>
      <c r="W2877">
        <f>WEEKNUM(PlanMasine[[#This Row],[Column2]],1)</f>
        <v>27</v>
      </c>
    </row>
    <row r="2878" spans="1:23" x14ac:dyDescent="0.25">
      <c r="A2878">
        <v>1029568</v>
      </c>
      <c r="B2878">
        <v>1</v>
      </c>
      <c r="C2878">
        <v>1029526</v>
      </c>
      <c r="D2878" t="s">
        <v>2381</v>
      </c>
      <c r="E2878">
        <v>12</v>
      </c>
      <c r="F2878">
        <v>6</v>
      </c>
      <c r="G2878">
        <v>0</v>
      </c>
      <c r="H2878">
        <v>0</v>
      </c>
      <c r="I2878" t="s">
        <v>5</v>
      </c>
      <c r="J2878" t="s">
        <v>570</v>
      </c>
      <c r="K2878" t="s">
        <v>1830</v>
      </c>
      <c r="L2878" s="3">
        <v>45855</v>
      </c>
      <c r="M28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78" s="3">
        <v>45845</v>
      </c>
      <c r="O2878" s="5">
        <f>IFERROR((PlanMasine[[#This Row],[Norma]]/PlanMasine[[#This Row],[Q]])*(PlanMasine[[#This Row],[Q]]/SUMIF(C:C,PlanMasine[[#This Row],[RN]],B:B)*PlanMasine[[#This Row],[KPLQ]]),0)</f>
        <v>2</v>
      </c>
      <c r="P2878">
        <v>227769</v>
      </c>
      <c r="Q2878">
        <f>COUNTIF(PROMJENA!A:A,PlanMasine[[#This Row],[KPL]]&amp;"-"&amp;PlanMasine[[#This Row],[RN]])</f>
        <v>0</v>
      </c>
      <c r="R2878">
        <f>IFERROR(INDEX(REDOSLIJED!A:A,MATCH(PlanMasine[[#This Row],[KPL]],REDOSLIJED!B:B,0)),MAX(REDOSLIJED!A:A)+1)</f>
        <v>45</v>
      </c>
      <c r="S2878" s="9">
        <f>SUM($M$2:M2878)</f>
        <v>12.262500000000044</v>
      </c>
      <c r="T2878" s="3">
        <f>PlanMasine[[#This Row],[Datum SAS]]-1</f>
        <v>45844</v>
      </c>
      <c r="U2878">
        <f>WEEKDAY(PlanMasine[[#This Row],[ZAVRŠETAK MAŠINSKE]],2)</f>
        <v>7</v>
      </c>
      <c r="V2878" s="3">
        <f>IF(WEEKDAY(PlanMasine[[#This Row],[Datum SAS]]-1,2)=7,PlanMasine[[#This Row],[Datum SAS]]-3,PlanMasine[[#This Row],[Datum SAS]]-1)</f>
        <v>45842</v>
      </c>
      <c r="W2878">
        <f>WEEKNUM(PlanMasine[[#This Row],[Column2]],1)</f>
        <v>27</v>
      </c>
    </row>
    <row r="2879" spans="1:23" x14ac:dyDescent="0.25">
      <c r="A2879">
        <v>1029568</v>
      </c>
      <c r="B2879">
        <v>1</v>
      </c>
      <c r="C2879">
        <v>1029545</v>
      </c>
      <c r="D2879" t="s">
        <v>1726</v>
      </c>
      <c r="E2879">
        <v>18</v>
      </c>
      <c r="F2879">
        <v>6</v>
      </c>
      <c r="G2879">
        <v>0</v>
      </c>
      <c r="H2879">
        <v>0</v>
      </c>
      <c r="I2879" t="s">
        <v>5</v>
      </c>
      <c r="J2879" t="s">
        <v>570</v>
      </c>
      <c r="K2879" t="s">
        <v>1830</v>
      </c>
      <c r="L2879" s="3">
        <v>45855</v>
      </c>
      <c r="M28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79" s="3">
        <v>45845</v>
      </c>
      <c r="O2879" s="5">
        <f>IFERROR((PlanMasine[[#This Row],[Norma]]/PlanMasine[[#This Row],[Q]])*(PlanMasine[[#This Row],[Q]]/SUMIF(C:C,PlanMasine[[#This Row],[RN]],B:B)*PlanMasine[[#This Row],[KPLQ]]),0)</f>
        <v>3</v>
      </c>
      <c r="P2879">
        <v>227792</v>
      </c>
      <c r="Q2879">
        <f>COUNTIF(PROMJENA!A:A,PlanMasine[[#This Row],[KPL]]&amp;"-"&amp;PlanMasine[[#This Row],[RN]])</f>
        <v>0</v>
      </c>
      <c r="R2879">
        <f>IFERROR(INDEX(REDOSLIJED!A:A,MATCH(PlanMasine[[#This Row],[KPL]],REDOSLIJED!B:B,0)),MAX(REDOSLIJED!A:A)+1)</f>
        <v>45</v>
      </c>
      <c r="S2879" s="9">
        <f>SUM($M$2:M2879)</f>
        <v>12.264583333333377</v>
      </c>
      <c r="T2879" s="3">
        <f>PlanMasine[[#This Row],[Datum SAS]]-1</f>
        <v>45844</v>
      </c>
      <c r="U2879">
        <f>WEEKDAY(PlanMasine[[#This Row],[ZAVRŠETAK MAŠINSKE]],2)</f>
        <v>7</v>
      </c>
      <c r="V2879" s="3">
        <f>IF(WEEKDAY(PlanMasine[[#This Row],[Datum SAS]]-1,2)=7,PlanMasine[[#This Row],[Datum SAS]]-3,PlanMasine[[#This Row],[Datum SAS]]-1)</f>
        <v>45842</v>
      </c>
      <c r="W2879">
        <f>WEEKNUM(PlanMasine[[#This Row],[Column2]],1)</f>
        <v>27</v>
      </c>
    </row>
    <row r="2880" spans="1:23" x14ac:dyDescent="0.25">
      <c r="A2880">
        <v>1029568</v>
      </c>
      <c r="B2880">
        <v>1</v>
      </c>
      <c r="C2880">
        <v>1029543</v>
      </c>
      <c r="D2880" t="s">
        <v>2383</v>
      </c>
      <c r="E2880">
        <v>18</v>
      </c>
      <c r="F2880">
        <v>6</v>
      </c>
      <c r="G2880">
        <v>0</v>
      </c>
      <c r="H2880">
        <v>0</v>
      </c>
      <c r="I2880" t="s">
        <v>5</v>
      </c>
      <c r="J2880" t="s">
        <v>570</v>
      </c>
      <c r="K2880" t="s">
        <v>1830</v>
      </c>
      <c r="L2880" s="3">
        <v>45855</v>
      </c>
      <c r="M28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80" s="3">
        <v>45845</v>
      </c>
      <c r="O2880" s="5">
        <f>IFERROR((PlanMasine[[#This Row],[Norma]]/PlanMasine[[#This Row],[Q]])*(PlanMasine[[#This Row],[Q]]/SUMIF(C:C,PlanMasine[[#This Row],[RN]],B:B)*PlanMasine[[#This Row],[KPLQ]]),0)</f>
        <v>3</v>
      </c>
      <c r="P2880">
        <v>227787</v>
      </c>
      <c r="Q2880">
        <f>COUNTIF(PROMJENA!A:A,PlanMasine[[#This Row],[KPL]]&amp;"-"&amp;PlanMasine[[#This Row],[RN]])</f>
        <v>0</v>
      </c>
      <c r="R2880">
        <f>IFERROR(INDEX(REDOSLIJED!A:A,MATCH(PlanMasine[[#This Row],[KPL]],REDOSLIJED!B:B,0)),MAX(REDOSLIJED!A:A)+1)</f>
        <v>45</v>
      </c>
      <c r="S2880" s="9">
        <f>SUM($M$2:M2880)</f>
        <v>12.26666666666671</v>
      </c>
      <c r="T2880" s="3">
        <f>PlanMasine[[#This Row],[Datum SAS]]-1</f>
        <v>45844</v>
      </c>
      <c r="U2880">
        <f>WEEKDAY(PlanMasine[[#This Row],[ZAVRŠETAK MAŠINSKE]],2)</f>
        <v>7</v>
      </c>
      <c r="V2880" s="3">
        <f>IF(WEEKDAY(PlanMasine[[#This Row],[Datum SAS]]-1,2)=7,PlanMasine[[#This Row],[Datum SAS]]-3,PlanMasine[[#This Row],[Datum SAS]]-1)</f>
        <v>45842</v>
      </c>
      <c r="W2880">
        <f>WEEKNUM(PlanMasine[[#This Row],[Column2]],1)</f>
        <v>27</v>
      </c>
    </row>
    <row r="2881" spans="1:23" x14ac:dyDescent="0.25">
      <c r="A2881">
        <v>1029568</v>
      </c>
      <c r="B2881">
        <v>1</v>
      </c>
      <c r="C2881">
        <v>1029556</v>
      </c>
      <c r="D2881" t="s">
        <v>2387</v>
      </c>
      <c r="E2881">
        <v>12</v>
      </c>
      <c r="F2881">
        <v>6</v>
      </c>
      <c r="G2881">
        <v>0</v>
      </c>
      <c r="H2881">
        <v>0</v>
      </c>
      <c r="I2881" t="s">
        <v>5</v>
      </c>
      <c r="J2881" t="s">
        <v>570</v>
      </c>
      <c r="K2881" t="s">
        <v>1830</v>
      </c>
      <c r="L2881" s="3">
        <v>45855</v>
      </c>
      <c r="M28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81" s="3">
        <v>45845</v>
      </c>
      <c r="O2881" s="5">
        <f>IFERROR((PlanMasine[[#This Row],[Norma]]/PlanMasine[[#This Row],[Q]])*(PlanMasine[[#This Row],[Q]]/SUMIF(C:C,PlanMasine[[#This Row],[RN]],B:B)*PlanMasine[[#This Row],[KPLQ]]),0)</f>
        <v>2</v>
      </c>
      <c r="P2881">
        <v>227809</v>
      </c>
      <c r="Q2881">
        <f>COUNTIF(PROMJENA!A:A,PlanMasine[[#This Row],[KPL]]&amp;"-"&amp;PlanMasine[[#This Row],[RN]])</f>
        <v>0</v>
      </c>
      <c r="R2881">
        <f>IFERROR(INDEX(REDOSLIJED!A:A,MATCH(PlanMasine[[#This Row],[KPL]],REDOSLIJED!B:B,0)),MAX(REDOSLIJED!A:A)+1)</f>
        <v>45</v>
      </c>
      <c r="S2881" s="9">
        <f>SUM($M$2:M2881)</f>
        <v>12.268055555555598</v>
      </c>
      <c r="T2881" s="3">
        <f>PlanMasine[[#This Row],[Datum SAS]]-1</f>
        <v>45844</v>
      </c>
      <c r="U2881">
        <f>WEEKDAY(PlanMasine[[#This Row],[ZAVRŠETAK MAŠINSKE]],2)</f>
        <v>7</v>
      </c>
      <c r="V2881" s="3">
        <f>IF(WEEKDAY(PlanMasine[[#This Row],[Datum SAS]]-1,2)=7,PlanMasine[[#This Row],[Datum SAS]]-3,PlanMasine[[#This Row],[Datum SAS]]-1)</f>
        <v>45842</v>
      </c>
      <c r="W2881">
        <f>WEEKNUM(PlanMasine[[#This Row],[Column2]],1)</f>
        <v>27</v>
      </c>
    </row>
    <row r="2882" spans="1:23" x14ac:dyDescent="0.25">
      <c r="A2882">
        <v>1029568</v>
      </c>
      <c r="B2882">
        <v>1</v>
      </c>
      <c r="C2882">
        <v>1029541</v>
      </c>
      <c r="D2882" t="s">
        <v>2380</v>
      </c>
      <c r="E2882">
        <v>18</v>
      </c>
      <c r="F2882">
        <v>6</v>
      </c>
      <c r="G2882">
        <v>0</v>
      </c>
      <c r="H2882">
        <v>0</v>
      </c>
      <c r="I2882" t="s">
        <v>5</v>
      </c>
      <c r="J2882" t="s">
        <v>570</v>
      </c>
      <c r="K2882" t="s">
        <v>1830</v>
      </c>
      <c r="L2882" s="3">
        <v>45855</v>
      </c>
      <c r="M28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82" s="3">
        <v>45845</v>
      </c>
      <c r="O2882" s="5">
        <f>IFERROR((PlanMasine[[#This Row],[Norma]]/PlanMasine[[#This Row],[Q]])*(PlanMasine[[#This Row],[Q]]/SUMIF(C:C,PlanMasine[[#This Row],[RN]],B:B)*PlanMasine[[#This Row],[KPLQ]]),0)</f>
        <v>3</v>
      </c>
      <c r="P2882">
        <v>227785</v>
      </c>
      <c r="Q2882">
        <f>COUNTIF(PROMJENA!A:A,PlanMasine[[#This Row],[KPL]]&amp;"-"&amp;PlanMasine[[#This Row],[RN]])</f>
        <v>0</v>
      </c>
      <c r="R2882">
        <f>IFERROR(INDEX(REDOSLIJED!A:A,MATCH(PlanMasine[[#This Row],[KPL]],REDOSLIJED!B:B,0)),MAX(REDOSLIJED!A:A)+1)</f>
        <v>45</v>
      </c>
      <c r="S2882" s="9">
        <f>SUM($M$2:M2882)</f>
        <v>12.270138888888932</v>
      </c>
      <c r="T2882" s="3">
        <f>PlanMasine[[#This Row],[Datum SAS]]-1</f>
        <v>45844</v>
      </c>
      <c r="U2882">
        <f>WEEKDAY(PlanMasine[[#This Row],[ZAVRŠETAK MAŠINSKE]],2)</f>
        <v>7</v>
      </c>
      <c r="V2882" s="3">
        <f>IF(WEEKDAY(PlanMasine[[#This Row],[Datum SAS]]-1,2)=7,PlanMasine[[#This Row],[Datum SAS]]-3,PlanMasine[[#This Row],[Datum SAS]]-1)</f>
        <v>45842</v>
      </c>
      <c r="W2882">
        <f>WEEKNUM(PlanMasine[[#This Row],[Column2]],1)</f>
        <v>27</v>
      </c>
    </row>
    <row r="2883" spans="1:23" x14ac:dyDescent="0.25">
      <c r="A2883">
        <v>1029568</v>
      </c>
      <c r="B2883">
        <v>1</v>
      </c>
      <c r="C2883">
        <v>1029537</v>
      </c>
      <c r="D2883" t="s">
        <v>2062</v>
      </c>
      <c r="E2883">
        <v>18</v>
      </c>
      <c r="F2883">
        <v>6</v>
      </c>
      <c r="G2883">
        <v>0</v>
      </c>
      <c r="H2883">
        <v>0</v>
      </c>
      <c r="I2883" t="s">
        <v>5</v>
      </c>
      <c r="J2883" t="s">
        <v>570</v>
      </c>
      <c r="K2883" t="s">
        <v>1830</v>
      </c>
      <c r="L2883" s="3">
        <v>45855</v>
      </c>
      <c r="M28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83" s="3">
        <v>45845</v>
      </c>
      <c r="O2883" s="5">
        <f>IFERROR((PlanMasine[[#This Row],[Norma]]/PlanMasine[[#This Row],[Q]])*(PlanMasine[[#This Row],[Q]]/SUMIF(C:C,PlanMasine[[#This Row],[RN]],B:B)*PlanMasine[[#This Row],[KPLQ]]),0)</f>
        <v>3</v>
      </c>
      <c r="P2883">
        <v>227781</v>
      </c>
      <c r="Q2883">
        <f>COUNTIF(PROMJENA!A:A,PlanMasine[[#This Row],[KPL]]&amp;"-"&amp;PlanMasine[[#This Row],[RN]])</f>
        <v>0</v>
      </c>
      <c r="R2883">
        <f>IFERROR(INDEX(REDOSLIJED!A:A,MATCH(PlanMasine[[#This Row],[KPL]],REDOSLIJED!B:B,0)),MAX(REDOSLIJED!A:A)+1)</f>
        <v>45</v>
      </c>
      <c r="S2883" s="9">
        <f>SUM($M$2:M2883)</f>
        <v>12.272222222222265</v>
      </c>
      <c r="T2883" s="3">
        <f>PlanMasine[[#This Row],[Datum SAS]]-1</f>
        <v>45844</v>
      </c>
      <c r="U2883">
        <f>WEEKDAY(PlanMasine[[#This Row],[ZAVRŠETAK MAŠINSKE]],2)</f>
        <v>7</v>
      </c>
      <c r="V2883" s="3">
        <f>IF(WEEKDAY(PlanMasine[[#This Row],[Datum SAS]]-1,2)=7,PlanMasine[[#This Row],[Datum SAS]]-3,PlanMasine[[#This Row],[Datum SAS]]-1)</f>
        <v>45842</v>
      </c>
      <c r="W2883">
        <f>WEEKNUM(PlanMasine[[#This Row],[Column2]],1)</f>
        <v>27</v>
      </c>
    </row>
    <row r="2884" spans="1:23" x14ac:dyDescent="0.25">
      <c r="A2884">
        <v>1029568</v>
      </c>
      <c r="B2884">
        <v>1</v>
      </c>
      <c r="C2884">
        <v>1029522</v>
      </c>
      <c r="D2884" t="s">
        <v>2379</v>
      </c>
      <c r="E2884">
        <v>12</v>
      </c>
      <c r="F2884">
        <v>6</v>
      </c>
      <c r="G2884">
        <v>1</v>
      </c>
      <c r="H2884">
        <v>0</v>
      </c>
      <c r="I2884" t="s">
        <v>5</v>
      </c>
      <c r="J2884" t="s">
        <v>570</v>
      </c>
      <c r="K2884" t="s">
        <v>1830</v>
      </c>
      <c r="L2884" s="3">
        <v>45855</v>
      </c>
      <c r="M28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84" s="3">
        <v>45845</v>
      </c>
      <c r="O2884" s="5">
        <f>IFERROR((PlanMasine[[#This Row],[Norma]]/PlanMasine[[#This Row],[Q]])*(PlanMasine[[#This Row],[Q]]/SUMIF(C:C,PlanMasine[[#This Row],[RN]],B:B)*PlanMasine[[#This Row],[KPLQ]]),0)</f>
        <v>2</v>
      </c>
      <c r="P2884">
        <v>227765</v>
      </c>
      <c r="Q2884">
        <f>COUNTIF(PROMJENA!A:A,PlanMasine[[#This Row],[KPL]]&amp;"-"&amp;PlanMasine[[#This Row],[RN]])</f>
        <v>0</v>
      </c>
      <c r="R2884">
        <f>IFERROR(INDEX(REDOSLIJED!A:A,MATCH(PlanMasine[[#This Row],[KPL]],REDOSLIJED!B:B,0)),MAX(REDOSLIJED!A:A)+1)</f>
        <v>45</v>
      </c>
      <c r="S2884" s="9">
        <f>SUM($M$2:M2884)</f>
        <v>12.273611111111153</v>
      </c>
      <c r="T2884" s="3">
        <f>PlanMasine[[#This Row],[Datum SAS]]-1</f>
        <v>45844</v>
      </c>
      <c r="U2884">
        <f>WEEKDAY(PlanMasine[[#This Row],[ZAVRŠETAK MAŠINSKE]],2)</f>
        <v>7</v>
      </c>
      <c r="V2884" s="3">
        <f>IF(WEEKDAY(PlanMasine[[#This Row],[Datum SAS]]-1,2)=7,PlanMasine[[#This Row],[Datum SAS]]-3,PlanMasine[[#This Row],[Datum SAS]]-1)</f>
        <v>45842</v>
      </c>
      <c r="W2884">
        <f>WEEKNUM(PlanMasine[[#This Row],[Column2]],1)</f>
        <v>27</v>
      </c>
    </row>
    <row r="2885" spans="1:23" x14ac:dyDescent="0.25">
      <c r="A2885">
        <v>1029568</v>
      </c>
      <c r="B2885">
        <v>1</v>
      </c>
      <c r="C2885">
        <v>1029535</v>
      </c>
      <c r="D2885" t="s">
        <v>1727</v>
      </c>
      <c r="E2885">
        <v>18</v>
      </c>
      <c r="F2885">
        <v>6</v>
      </c>
      <c r="G2885">
        <v>0</v>
      </c>
      <c r="H2885">
        <v>0</v>
      </c>
      <c r="I2885" t="s">
        <v>5</v>
      </c>
      <c r="J2885" t="s">
        <v>570</v>
      </c>
      <c r="K2885" t="s">
        <v>1830</v>
      </c>
      <c r="L2885" s="3">
        <v>45855</v>
      </c>
      <c r="M28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85" s="3">
        <v>45845</v>
      </c>
      <c r="O2885" s="5">
        <f>IFERROR((PlanMasine[[#This Row],[Norma]]/PlanMasine[[#This Row],[Q]])*(PlanMasine[[#This Row],[Q]]/SUMIF(C:C,PlanMasine[[#This Row],[RN]],B:B)*PlanMasine[[#This Row],[KPLQ]]),0)</f>
        <v>3</v>
      </c>
      <c r="P2885">
        <v>227779</v>
      </c>
      <c r="Q2885">
        <f>COUNTIF(PROMJENA!A:A,PlanMasine[[#This Row],[KPL]]&amp;"-"&amp;PlanMasine[[#This Row],[RN]])</f>
        <v>0</v>
      </c>
      <c r="R2885">
        <f>IFERROR(INDEX(REDOSLIJED!A:A,MATCH(PlanMasine[[#This Row],[KPL]],REDOSLIJED!B:B,0)),MAX(REDOSLIJED!A:A)+1)</f>
        <v>45</v>
      </c>
      <c r="S2885" s="9">
        <f>SUM($M$2:M2885)</f>
        <v>12.275694444444486</v>
      </c>
      <c r="T2885" s="3">
        <f>PlanMasine[[#This Row],[Datum SAS]]-1</f>
        <v>45844</v>
      </c>
      <c r="U2885">
        <f>WEEKDAY(PlanMasine[[#This Row],[ZAVRŠETAK MAŠINSKE]],2)</f>
        <v>7</v>
      </c>
      <c r="V2885" s="3">
        <f>IF(WEEKDAY(PlanMasine[[#This Row],[Datum SAS]]-1,2)=7,PlanMasine[[#This Row],[Datum SAS]]-3,PlanMasine[[#This Row],[Datum SAS]]-1)</f>
        <v>45842</v>
      </c>
      <c r="W2885">
        <f>WEEKNUM(PlanMasine[[#This Row],[Column2]],1)</f>
        <v>27</v>
      </c>
    </row>
    <row r="2886" spans="1:23" x14ac:dyDescent="0.25">
      <c r="A2886">
        <v>1029568</v>
      </c>
      <c r="B2886">
        <v>1</v>
      </c>
      <c r="C2886">
        <v>1029554</v>
      </c>
      <c r="D2886" t="s">
        <v>2384</v>
      </c>
      <c r="E2886">
        <v>12</v>
      </c>
      <c r="F2886">
        <v>6</v>
      </c>
      <c r="G2886">
        <v>0</v>
      </c>
      <c r="H2886">
        <v>0</v>
      </c>
      <c r="I2886" t="s">
        <v>5</v>
      </c>
      <c r="J2886" t="s">
        <v>570</v>
      </c>
      <c r="K2886" t="s">
        <v>1830</v>
      </c>
      <c r="L2886" s="3">
        <v>45855</v>
      </c>
      <c r="M28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86" s="3">
        <v>45845</v>
      </c>
      <c r="O2886" s="5">
        <f>IFERROR((PlanMasine[[#This Row],[Norma]]/PlanMasine[[#This Row],[Q]])*(PlanMasine[[#This Row],[Q]]/SUMIF(C:C,PlanMasine[[#This Row],[RN]],B:B)*PlanMasine[[#This Row],[KPLQ]]),0)</f>
        <v>2</v>
      </c>
      <c r="P2886">
        <v>227807</v>
      </c>
      <c r="Q2886">
        <f>COUNTIF(PROMJENA!A:A,PlanMasine[[#This Row],[KPL]]&amp;"-"&amp;PlanMasine[[#This Row],[RN]])</f>
        <v>0</v>
      </c>
      <c r="R2886">
        <f>IFERROR(INDEX(REDOSLIJED!A:A,MATCH(PlanMasine[[#This Row],[KPL]],REDOSLIJED!B:B,0)),MAX(REDOSLIJED!A:A)+1)</f>
        <v>45</v>
      </c>
      <c r="S2886" s="9">
        <f>SUM($M$2:M2886)</f>
        <v>12.277083333333374</v>
      </c>
      <c r="T2886" s="3">
        <f>PlanMasine[[#This Row],[Datum SAS]]-1</f>
        <v>45844</v>
      </c>
      <c r="U2886">
        <f>WEEKDAY(PlanMasine[[#This Row],[ZAVRŠETAK MAŠINSKE]],2)</f>
        <v>7</v>
      </c>
      <c r="V2886" s="3">
        <f>IF(WEEKDAY(PlanMasine[[#This Row],[Datum SAS]]-1,2)=7,PlanMasine[[#This Row],[Datum SAS]]-3,PlanMasine[[#This Row],[Datum SAS]]-1)</f>
        <v>45842</v>
      </c>
      <c r="W2886">
        <f>WEEKNUM(PlanMasine[[#This Row],[Column2]],1)</f>
        <v>27</v>
      </c>
    </row>
    <row r="2887" spans="1:23" x14ac:dyDescent="0.25">
      <c r="A2887">
        <v>1029568</v>
      </c>
      <c r="B2887">
        <v>1</v>
      </c>
      <c r="C2887">
        <v>1029532</v>
      </c>
      <c r="D2887" t="s">
        <v>1728</v>
      </c>
      <c r="E2887">
        <v>18</v>
      </c>
      <c r="F2887">
        <v>6</v>
      </c>
      <c r="G2887">
        <v>0</v>
      </c>
      <c r="H2887">
        <v>0</v>
      </c>
      <c r="I2887" t="s">
        <v>5</v>
      </c>
      <c r="J2887" t="s">
        <v>570</v>
      </c>
      <c r="K2887" t="s">
        <v>1830</v>
      </c>
      <c r="L2887" s="3">
        <v>45855</v>
      </c>
      <c r="M28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87" s="3">
        <v>45845</v>
      </c>
      <c r="O2887" s="5">
        <f>IFERROR((PlanMasine[[#This Row],[Norma]]/PlanMasine[[#This Row],[Q]])*(PlanMasine[[#This Row],[Q]]/SUMIF(C:C,PlanMasine[[#This Row],[RN]],B:B)*PlanMasine[[#This Row],[KPLQ]]),0)</f>
        <v>3</v>
      </c>
      <c r="P2887">
        <v>227775</v>
      </c>
      <c r="Q2887">
        <f>COUNTIF(PROMJENA!A:A,PlanMasine[[#This Row],[KPL]]&amp;"-"&amp;PlanMasine[[#This Row],[RN]])</f>
        <v>0</v>
      </c>
      <c r="R2887">
        <f>IFERROR(INDEX(REDOSLIJED!A:A,MATCH(PlanMasine[[#This Row],[KPL]],REDOSLIJED!B:B,0)),MAX(REDOSLIJED!A:A)+1)</f>
        <v>45</v>
      </c>
      <c r="S2887" s="9">
        <f>SUM($M$2:M2887)</f>
        <v>12.279166666666708</v>
      </c>
      <c r="T2887" s="3">
        <f>PlanMasine[[#This Row],[Datum SAS]]-1</f>
        <v>45844</v>
      </c>
      <c r="U2887">
        <f>WEEKDAY(PlanMasine[[#This Row],[ZAVRŠETAK MAŠINSKE]],2)</f>
        <v>7</v>
      </c>
      <c r="V2887" s="3">
        <f>IF(WEEKDAY(PlanMasine[[#This Row],[Datum SAS]]-1,2)=7,PlanMasine[[#This Row],[Datum SAS]]-3,PlanMasine[[#This Row],[Datum SAS]]-1)</f>
        <v>45842</v>
      </c>
      <c r="W2887">
        <f>WEEKNUM(PlanMasine[[#This Row],[Column2]],1)</f>
        <v>27</v>
      </c>
    </row>
    <row r="2888" spans="1:23" x14ac:dyDescent="0.25">
      <c r="A2888">
        <v>1029568</v>
      </c>
      <c r="B2888">
        <v>1</v>
      </c>
      <c r="C2888">
        <v>1029530</v>
      </c>
      <c r="D2888" t="s">
        <v>2061</v>
      </c>
      <c r="E2888">
        <v>18</v>
      </c>
      <c r="F2888">
        <v>6</v>
      </c>
      <c r="G2888">
        <v>0</v>
      </c>
      <c r="H2888">
        <v>0</v>
      </c>
      <c r="I2888" t="s">
        <v>5</v>
      </c>
      <c r="J2888" t="s">
        <v>570</v>
      </c>
      <c r="K2888" t="s">
        <v>1830</v>
      </c>
      <c r="L2888" s="3">
        <v>45855</v>
      </c>
      <c r="M28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888" s="3">
        <v>45845</v>
      </c>
      <c r="O2888" s="5">
        <f>IFERROR((PlanMasine[[#This Row],[Norma]]/PlanMasine[[#This Row],[Q]])*(PlanMasine[[#This Row],[Q]]/SUMIF(C:C,PlanMasine[[#This Row],[RN]],B:B)*PlanMasine[[#This Row],[KPLQ]]),0)</f>
        <v>3</v>
      </c>
      <c r="P2888">
        <v>227773</v>
      </c>
      <c r="Q2888">
        <f>COUNTIF(PROMJENA!A:A,PlanMasine[[#This Row],[KPL]]&amp;"-"&amp;PlanMasine[[#This Row],[RN]])</f>
        <v>0</v>
      </c>
      <c r="R2888">
        <f>IFERROR(INDEX(REDOSLIJED!A:A,MATCH(PlanMasine[[#This Row],[KPL]],REDOSLIJED!B:B,0)),MAX(REDOSLIJED!A:A)+1)</f>
        <v>45</v>
      </c>
      <c r="S2888" s="9">
        <f>SUM($M$2:M2888)</f>
        <v>12.281250000000041</v>
      </c>
      <c r="T2888" s="3">
        <f>PlanMasine[[#This Row],[Datum SAS]]-1</f>
        <v>45844</v>
      </c>
      <c r="U2888">
        <f>WEEKDAY(PlanMasine[[#This Row],[ZAVRŠETAK MAŠINSKE]],2)</f>
        <v>7</v>
      </c>
      <c r="V2888" s="3">
        <f>IF(WEEKDAY(PlanMasine[[#This Row],[Datum SAS]]-1,2)=7,PlanMasine[[#This Row],[Datum SAS]]-3,PlanMasine[[#This Row],[Datum SAS]]-1)</f>
        <v>45842</v>
      </c>
      <c r="W2888">
        <f>WEEKNUM(PlanMasine[[#This Row],[Column2]],1)</f>
        <v>27</v>
      </c>
    </row>
    <row r="2889" spans="1:23" x14ac:dyDescent="0.25">
      <c r="A2889">
        <v>1029568</v>
      </c>
      <c r="B2889">
        <v>1</v>
      </c>
      <c r="C2889">
        <v>1029561</v>
      </c>
      <c r="D2889" t="s">
        <v>2063</v>
      </c>
      <c r="E2889">
        <v>12</v>
      </c>
      <c r="F2889">
        <v>6</v>
      </c>
      <c r="G2889">
        <v>0</v>
      </c>
      <c r="H2889">
        <v>0</v>
      </c>
      <c r="I2889" t="s">
        <v>5</v>
      </c>
      <c r="J2889" t="s">
        <v>570</v>
      </c>
      <c r="K2889" t="s">
        <v>1830</v>
      </c>
      <c r="L2889" s="3">
        <v>45855</v>
      </c>
      <c r="M28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89" s="3">
        <v>45845</v>
      </c>
      <c r="O2889" s="5">
        <f>IFERROR((PlanMasine[[#This Row],[Norma]]/PlanMasine[[#This Row],[Q]])*(PlanMasine[[#This Row],[Q]]/SUMIF(C:C,PlanMasine[[#This Row],[RN]],B:B)*PlanMasine[[#This Row],[KPLQ]]),0)</f>
        <v>2</v>
      </c>
      <c r="P2889">
        <v>227814</v>
      </c>
      <c r="Q2889">
        <f>COUNTIF(PROMJENA!A:A,PlanMasine[[#This Row],[KPL]]&amp;"-"&amp;PlanMasine[[#This Row],[RN]])</f>
        <v>0</v>
      </c>
      <c r="R2889">
        <f>IFERROR(INDEX(REDOSLIJED!A:A,MATCH(PlanMasine[[#This Row],[KPL]],REDOSLIJED!B:B,0)),MAX(REDOSLIJED!A:A)+1)</f>
        <v>45</v>
      </c>
      <c r="S2889" s="9">
        <f>SUM($M$2:M2889)</f>
        <v>12.282638888888929</v>
      </c>
      <c r="T2889" s="3">
        <f>PlanMasine[[#This Row],[Datum SAS]]-1</f>
        <v>45844</v>
      </c>
      <c r="U2889">
        <f>WEEKDAY(PlanMasine[[#This Row],[ZAVRŠETAK MAŠINSKE]],2)</f>
        <v>7</v>
      </c>
      <c r="V2889" s="3">
        <f>IF(WEEKDAY(PlanMasine[[#This Row],[Datum SAS]]-1,2)=7,PlanMasine[[#This Row],[Datum SAS]]-3,PlanMasine[[#This Row],[Datum SAS]]-1)</f>
        <v>45842</v>
      </c>
      <c r="W2889">
        <f>WEEKNUM(PlanMasine[[#This Row],[Column2]],1)</f>
        <v>27</v>
      </c>
    </row>
    <row r="2890" spans="1:23" x14ac:dyDescent="0.25">
      <c r="A2890">
        <v>1029568</v>
      </c>
      <c r="B2890">
        <v>1</v>
      </c>
      <c r="C2890">
        <v>1029521</v>
      </c>
      <c r="D2890" t="s">
        <v>2386</v>
      </c>
      <c r="E2890">
        <v>12</v>
      </c>
      <c r="F2890">
        <v>6</v>
      </c>
      <c r="G2890">
        <v>3</v>
      </c>
      <c r="H2890">
        <v>0</v>
      </c>
      <c r="I2890" t="s">
        <v>5</v>
      </c>
      <c r="J2890" t="s">
        <v>570</v>
      </c>
      <c r="K2890" t="s">
        <v>1830</v>
      </c>
      <c r="L2890" s="3">
        <v>45855</v>
      </c>
      <c r="M28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90" s="3">
        <v>45845</v>
      </c>
      <c r="O2890" s="5">
        <f>IFERROR((PlanMasine[[#This Row],[Norma]]/PlanMasine[[#This Row],[Q]])*(PlanMasine[[#This Row],[Q]]/SUMIF(C:C,PlanMasine[[#This Row],[RN]],B:B)*PlanMasine[[#This Row],[KPLQ]]),0)</f>
        <v>2</v>
      </c>
      <c r="P2890">
        <v>227764</v>
      </c>
      <c r="Q2890">
        <f>COUNTIF(PROMJENA!A:A,PlanMasine[[#This Row],[KPL]]&amp;"-"&amp;PlanMasine[[#This Row],[RN]])</f>
        <v>0</v>
      </c>
      <c r="R2890">
        <f>IFERROR(INDEX(REDOSLIJED!A:A,MATCH(PlanMasine[[#This Row],[KPL]],REDOSLIJED!B:B,0)),MAX(REDOSLIJED!A:A)+1)</f>
        <v>45</v>
      </c>
      <c r="S2890" s="9">
        <f>SUM($M$2:M2890)</f>
        <v>12.284027777777817</v>
      </c>
      <c r="T2890" s="3">
        <f>PlanMasine[[#This Row],[Datum SAS]]-1</f>
        <v>45844</v>
      </c>
      <c r="U2890">
        <f>WEEKDAY(PlanMasine[[#This Row],[ZAVRŠETAK MAŠINSKE]],2)</f>
        <v>7</v>
      </c>
      <c r="V2890" s="3">
        <f>IF(WEEKDAY(PlanMasine[[#This Row],[Datum SAS]]-1,2)=7,PlanMasine[[#This Row],[Datum SAS]]-3,PlanMasine[[#This Row],[Datum SAS]]-1)</f>
        <v>45842</v>
      </c>
      <c r="W2890">
        <f>WEEKNUM(PlanMasine[[#This Row],[Column2]],1)</f>
        <v>27</v>
      </c>
    </row>
    <row r="2891" spans="1:23" x14ac:dyDescent="0.25">
      <c r="A2891">
        <v>1029568</v>
      </c>
      <c r="B2891">
        <v>1</v>
      </c>
      <c r="C2891">
        <v>1029528</v>
      </c>
      <c r="D2891" t="s">
        <v>2385</v>
      </c>
      <c r="E2891">
        <v>12</v>
      </c>
      <c r="F2891">
        <v>6</v>
      </c>
      <c r="G2891">
        <v>0</v>
      </c>
      <c r="H2891">
        <v>0</v>
      </c>
      <c r="I2891" t="s">
        <v>5</v>
      </c>
      <c r="J2891" t="s">
        <v>570</v>
      </c>
      <c r="K2891" t="s">
        <v>1830</v>
      </c>
      <c r="L2891" s="3">
        <v>45855</v>
      </c>
      <c r="M28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91" s="3">
        <v>45845</v>
      </c>
      <c r="O2891" s="5">
        <f>IFERROR((PlanMasine[[#This Row],[Norma]]/PlanMasine[[#This Row],[Q]])*(PlanMasine[[#This Row],[Q]]/SUMIF(C:C,PlanMasine[[#This Row],[RN]],B:B)*PlanMasine[[#This Row],[KPLQ]]),0)</f>
        <v>2</v>
      </c>
      <c r="P2891">
        <v>227771</v>
      </c>
      <c r="Q2891">
        <f>COUNTIF(PROMJENA!A:A,PlanMasine[[#This Row],[KPL]]&amp;"-"&amp;PlanMasine[[#This Row],[RN]])</f>
        <v>0</v>
      </c>
      <c r="R2891">
        <f>IFERROR(INDEX(REDOSLIJED!A:A,MATCH(PlanMasine[[#This Row],[KPL]],REDOSLIJED!B:B,0)),MAX(REDOSLIJED!A:A)+1)</f>
        <v>45</v>
      </c>
      <c r="S2891" s="9">
        <f>SUM($M$2:M2891)</f>
        <v>12.285416666666706</v>
      </c>
      <c r="T2891" s="3">
        <f>PlanMasine[[#This Row],[Datum SAS]]-1</f>
        <v>45844</v>
      </c>
      <c r="U2891">
        <f>WEEKDAY(PlanMasine[[#This Row],[ZAVRŠETAK MAŠINSKE]],2)</f>
        <v>7</v>
      </c>
      <c r="V2891" s="3">
        <f>IF(WEEKDAY(PlanMasine[[#This Row],[Datum SAS]]-1,2)=7,PlanMasine[[#This Row],[Datum SAS]]-3,PlanMasine[[#This Row],[Datum SAS]]-1)</f>
        <v>45842</v>
      </c>
      <c r="W2891">
        <f>WEEKNUM(PlanMasine[[#This Row],[Column2]],1)</f>
        <v>27</v>
      </c>
    </row>
    <row r="2892" spans="1:23" x14ac:dyDescent="0.25">
      <c r="A2892">
        <v>1029791</v>
      </c>
      <c r="B2892">
        <v>1</v>
      </c>
      <c r="C2892">
        <v>1029792</v>
      </c>
      <c r="D2892" t="s">
        <v>2388</v>
      </c>
      <c r="E2892">
        <v>8</v>
      </c>
      <c r="F2892">
        <v>1</v>
      </c>
      <c r="G2892">
        <v>0</v>
      </c>
      <c r="H2892">
        <v>0</v>
      </c>
      <c r="I2892" t="s">
        <v>5</v>
      </c>
      <c r="J2892" t="s">
        <v>570</v>
      </c>
      <c r="K2892" t="s">
        <v>1827</v>
      </c>
      <c r="L2892" s="3">
        <v>45862</v>
      </c>
      <c r="M28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892" s="3">
        <v>45845</v>
      </c>
      <c r="O2892" s="5">
        <f>IFERROR((PlanMasine[[#This Row],[Norma]]/PlanMasine[[#This Row],[Q]])*(PlanMasine[[#This Row],[Q]]/SUMIF(C:C,PlanMasine[[#This Row],[RN]],B:B)*PlanMasine[[#This Row],[KPLQ]]),0)</f>
        <v>8</v>
      </c>
      <c r="P2892">
        <v>133502</v>
      </c>
      <c r="Q2892">
        <f>COUNTIF(PROMJENA!A:A,PlanMasine[[#This Row],[KPL]]&amp;"-"&amp;PlanMasine[[#This Row],[RN]])</f>
        <v>0</v>
      </c>
      <c r="R2892">
        <f>IFERROR(INDEX(REDOSLIJED!A:A,MATCH(PlanMasine[[#This Row],[KPL]],REDOSLIJED!B:B,0)),MAX(REDOSLIJED!A:A)+1)</f>
        <v>45</v>
      </c>
      <c r="S2892" s="9">
        <f>SUM($M$2:M2892)</f>
        <v>12.290972222222262</v>
      </c>
      <c r="T2892" s="3">
        <f>PlanMasine[[#This Row],[Datum SAS]]-1</f>
        <v>45844</v>
      </c>
      <c r="U2892">
        <f>WEEKDAY(PlanMasine[[#This Row],[ZAVRŠETAK MAŠINSKE]],2)</f>
        <v>7</v>
      </c>
      <c r="V2892" s="3">
        <f>IF(WEEKDAY(PlanMasine[[#This Row],[Datum SAS]]-1,2)=7,PlanMasine[[#This Row],[Datum SAS]]-3,PlanMasine[[#This Row],[Datum SAS]]-1)</f>
        <v>45842</v>
      </c>
      <c r="W2892">
        <f>WEEKNUM(PlanMasine[[#This Row],[Column2]],1)</f>
        <v>27</v>
      </c>
    </row>
    <row r="2893" spans="1:23" x14ac:dyDescent="0.25">
      <c r="A2893">
        <v>1029791</v>
      </c>
      <c r="B2893">
        <v>1</v>
      </c>
      <c r="C2893">
        <v>1029817</v>
      </c>
      <c r="D2893" t="s">
        <v>2231</v>
      </c>
      <c r="E2893">
        <v>2</v>
      </c>
      <c r="F2893">
        <v>1</v>
      </c>
      <c r="G2893">
        <v>0</v>
      </c>
      <c r="H2893">
        <v>0</v>
      </c>
      <c r="I2893" t="s">
        <v>5</v>
      </c>
      <c r="J2893" t="s">
        <v>570</v>
      </c>
      <c r="K2893" t="s">
        <v>1827</v>
      </c>
      <c r="L2893" s="3">
        <v>45862</v>
      </c>
      <c r="M28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2893" s="3">
        <v>45845</v>
      </c>
      <c r="O2893" s="5">
        <f>IFERROR((PlanMasine[[#This Row],[Norma]]/PlanMasine[[#This Row],[Q]])*(PlanMasine[[#This Row],[Q]]/SUMIF(C:C,PlanMasine[[#This Row],[RN]],B:B)*PlanMasine[[#This Row],[KPLQ]]),0)</f>
        <v>2</v>
      </c>
      <c r="P2893">
        <v>133526</v>
      </c>
      <c r="Q2893">
        <f>COUNTIF(PROMJENA!A:A,PlanMasine[[#This Row],[KPL]]&amp;"-"&amp;PlanMasine[[#This Row],[RN]])</f>
        <v>0</v>
      </c>
      <c r="R2893">
        <f>IFERROR(INDEX(REDOSLIJED!A:A,MATCH(PlanMasine[[#This Row],[KPL]],REDOSLIJED!B:B,0)),MAX(REDOSLIJED!A:A)+1)</f>
        <v>45</v>
      </c>
      <c r="S2893" s="9">
        <f>SUM($M$2:M2893)</f>
        <v>12.29236111111115</v>
      </c>
      <c r="T2893" s="3">
        <f>PlanMasine[[#This Row],[Datum SAS]]-1</f>
        <v>45844</v>
      </c>
      <c r="U2893">
        <f>WEEKDAY(PlanMasine[[#This Row],[ZAVRŠETAK MAŠINSKE]],2)</f>
        <v>7</v>
      </c>
      <c r="V2893" s="3">
        <f>IF(WEEKDAY(PlanMasine[[#This Row],[Datum SAS]]-1,2)=7,PlanMasine[[#This Row],[Datum SAS]]-3,PlanMasine[[#This Row],[Datum SAS]]-1)</f>
        <v>45842</v>
      </c>
      <c r="W2893">
        <f>WEEKNUM(PlanMasine[[#This Row],[Column2]],1)</f>
        <v>27</v>
      </c>
    </row>
    <row r="2894" spans="1:23" x14ac:dyDescent="0.25">
      <c r="A2894">
        <v>1029791</v>
      </c>
      <c r="B2894">
        <v>1</v>
      </c>
      <c r="C2894">
        <v>1029821</v>
      </c>
      <c r="D2894" t="s">
        <v>2230</v>
      </c>
      <c r="E2894">
        <v>5</v>
      </c>
      <c r="F2894">
        <v>1</v>
      </c>
      <c r="G2894">
        <v>0</v>
      </c>
      <c r="H2894">
        <v>0</v>
      </c>
      <c r="I2894" t="s">
        <v>5</v>
      </c>
      <c r="J2894" t="s">
        <v>570</v>
      </c>
      <c r="K2894" t="s">
        <v>1827</v>
      </c>
      <c r="L2894" s="3">
        <v>45862</v>
      </c>
      <c r="M28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894" s="3">
        <v>45845</v>
      </c>
      <c r="O2894" s="5">
        <f>IFERROR((PlanMasine[[#This Row],[Norma]]/PlanMasine[[#This Row],[Q]])*(PlanMasine[[#This Row],[Q]]/SUMIF(C:C,PlanMasine[[#This Row],[RN]],B:B)*PlanMasine[[#This Row],[KPLQ]]),0)</f>
        <v>5</v>
      </c>
      <c r="P2894">
        <v>133530</v>
      </c>
      <c r="Q2894">
        <f>COUNTIF(PROMJENA!A:A,PlanMasine[[#This Row],[KPL]]&amp;"-"&amp;PlanMasine[[#This Row],[RN]])</f>
        <v>0</v>
      </c>
      <c r="R2894">
        <f>IFERROR(INDEX(REDOSLIJED!A:A,MATCH(PlanMasine[[#This Row],[KPL]],REDOSLIJED!B:B,0)),MAX(REDOSLIJED!A:A)+1)</f>
        <v>45</v>
      </c>
      <c r="S2894" s="9">
        <f>SUM($M$2:M2894)</f>
        <v>12.295833333333372</v>
      </c>
      <c r="T2894" s="3">
        <f>PlanMasine[[#This Row],[Datum SAS]]-1</f>
        <v>45844</v>
      </c>
      <c r="U2894">
        <f>WEEKDAY(PlanMasine[[#This Row],[ZAVRŠETAK MAŠINSKE]],2)</f>
        <v>7</v>
      </c>
      <c r="V2894" s="3">
        <f>IF(WEEKDAY(PlanMasine[[#This Row],[Datum SAS]]-1,2)=7,PlanMasine[[#This Row],[Datum SAS]]-3,PlanMasine[[#This Row],[Datum SAS]]-1)</f>
        <v>45842</v>
      </c>
      <c r="W2894">
        <f>WEEKNUM(PlanMasine[[#This Row],[Column2]],1)</f>
        <v>27</v>
      </c>
    </row>
    <row r="2895" spans="1:23" x14ac:dyDescent="0.25">
      <c r="A2895">
        <v>1029950</v>
      </c>
      <c r="B2895">
        <v>1</v>
      </c>
      <c r="C2895">
        <v>1029972</v>
      </c>
      <c r="D2895" t="s">
        <v>2008</v>
      </c>
      <c r="E2895">
        <v>15</v>
      </c>
      <c r="F2895">
        <v>1</v>
      </c>
      <c r="G2895">
        <v>0</v>
      </c>
      <c r="H2895">
        <v>0</v>
      </c>
      <c r="I2895" t="s">
        <v>5</v>
      </c>
      <c r="J2895" t="s">
        <v>570</v>
      </c>
      <c r="K2895" t="s">
        <v>2389</v>
      </c>
      <c r="L2895" s="3">
        <v>45863</v>
      </c>
      <c r="M28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95" s="3">
        <v>45845</v>
      </c>
      <c r="O2895" s="5">
        <f>IFERROR((PlanMasine[[#This Row],[Norma]]/PlanMasine[[#This Row],[Q]])*(PlanMasine[[#This Row],[Q]]/SUMIF(C:C,PlanMasine[[#This Row],[RN]],B:B)*PlanMasine[[#This Row],[KPLQ]]),0)</f>
        <v>15</v>
      </c>
      <c r="P2895">
        <v>224481</v>
      </c>
      <c r="Q2895">
        <f>COUNTIF(PROMJENA!A:A,PlanMasine[[#This Row],[KPL]]&amp;"-"&amp;PlanMasine[[#This Row],[RN]])</f>
        <v>0</v>
      </c>
      <c r="R2895">
        <f>IFERROR(INDEX(REDOSLIJED!A:A,MATCH(PlanMasine[[#This Row],[KPL]],REDOSLIJED!B:B,0)),MAX(REDOSLIJED!A:A)+1)</f>
        <v>45</v>
      </c>
      <c r="S2895" s="9">
        <f>SUM($M$2:M2895)</f>
        <v>12.306250000000038</v>
      </c>
      <c r="T2895" s="3">
        <f>PlanMasine[[#This Row],[Datum SAS]]-1</f>
        <v>45844</v>
      </c>
      <c r="U2895">
        <f>WEEKDAY(PlanMasine[[#This Row],[ZAVRŠETAK MAŠINSKE]],2)</f>
        <v>7</v>
      </c>
      <c r="V2895" s="3">
        <f>IF(WEEKDAY(PlanMasine[[#This Row],[Datum SAS]]-1,2)=7,PlanMasine[[#This Row],[Datum SAS]]-3,PlanMasine[[#This Row],[Datum SAS]]-1)</f>
        <v>45842</v>
      </c>
      <c r="W2895">
        <f>WEEKNUM(PlanMasine[[#This Row],[Column2]],1)</f>
        <v>27</v>
      </c>
    </row>
    <row r="2896" spans="1:23" x14ac:dyDescent="0.25">
      <c r="A2896">
        <v>1030138</v>
      </c>
      <c r="B2896">
        <v>1</v>
      </c>
      <c r="C2896">
        <v>1030111</v>
      </c>
      <c r="D2896" t="s">
        <v>2221</v>
      </c>
      <c r="E2896">
        <v>10</v>
      </c>
      <c r="F2896">
        <v>1</v>
      </c>
      <c r="G2896">
        <v>0</v>
      </c>
      <c r="H2896">
        <v>0</v>
      </c>
      <c r="I2896" t="s">
        <v>5</v>
      </c>
      <c r="J2896" t="s">
        <v>570</v>
      </c>
      <c r="K2896" t="s">
        <v>1829</v>
      </c>
      <c r="L2896" s="3">
        <v>45854</v>
      </c>
      <c r="M28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96" s="3">
        <v>45845</v>
      </c>
      <c r="O2896" s="5">
        <f>IFERROR((PlanMasine[[#This Row],[Norma]]/PlanMasine[[#This Row],[Q]])*(PlanMasine[[#This Row],[Q]]/SUMIF(C:C,PlanMasine[[#This Row],[RN]],B:B)*PlanMasine[[#This Row],[KPLQ]]),0)</f>
        <v>10</v>
      </c>
      <c r="P2896">
        <v>155367</v>
      </c>
      <c r="Q2896">
        <f>COUNTIF(PROMJENA!A:A,PlanMasine[[#This Row],[KPL]]&amp;"-"&amp;PlanMasine[[#This Row],[RN]])</f>
        <v>0</v>
      </c>
      <c r="R2896">
        <f>IFERROR(INDEX(REDOSLIJED!A:A,MATCH(PlanMasine[[#This Row],[KPL]],REDOSLIJED!B:B,0)),MAX(REDOSLIJED!A:A)+1)</f>
        <v>45</v>
      </c>
      <c r="S2896" s="9">
        <f>SUM($M$2:M2896)</f>
        <v>12.313194444444482</v>
      </c>
      <c r="T2896" s="3">
        <f>PlanMasine[[#This Row],[Datum SAS]]-1</f>
        <v>45844</v>
      </c>
      <c r="U2896">
        <f>WEEKDAY(PlanMasine[[#This Row],[ZAVRŠETAK MAŠINSKE]],2)</f>
        <v>7</v>
      </c>
      <c r="V2896" s="3">
        <f>IF(WEEKDAY(PlanMasine[[#This Row],[Datum SAS]]-1,2)=7,PlanMasine[[#This Row],[Datum SAS]]-3,PlanMasine[[#This Row],[Datum SAS]]-1)</f>
        <v>45842</v>
      </c>
      <c r="W2896">
        <f>WEEKNUM(PlanMasine[[#This Row],[Column2]],1)</f>
        <v>27</v>
      </c>
    </row>
    <row r="2897" spans="1:23" x14ac:dyDescent="0.25">
      <c r="A2897">
        <v>1030138</v>
      </c>
      <c r="B2897">
        <v>1</v>
      </c>
      <c r="C2897">
        <v>1030118</v>
      </c>
      <c r="D2897" t="s">
        <v>2216</v>
      </c>
      <c r="E2897">
        <v>5</v>
      </c>
      <c r="F2897">
        <v>1</v>
      </c>
      <c r="G2897">
        <v>0</v>
      </c>
      <c r="H2897">
        <v>0</v>
      </c>
      <c r="I2897" t="s">
        <v>5</v>
      </c>
      <c r="J2897" t="s">
        <v>570</v>
      </c>
      <c r="K2897" t="s">
        <v>1829</v>
      </c>
      <c r="L2897" s="3">
        <v>45854</v>
      </c>
      <c r="M28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897" s="3">
        <v>45845</v>
      </c>
      <c r="O2897" s="5">
        <f>IFERROR((PlanMasine[[#This Row],[Norma]]/PlanMasine[[#This Row],[Q]])*(PlanMasine[[#This Row],[Q]]/SUMIF(C:C,PlanMasine[[#This Row],[RN]],B:B)*PlanMasine[[#This Row],[KPLQ]]),0)</f>
        <v>5</v>
      </c>
      <c r="P2897">
        <v>155374</v>
      </c>
      <c r="Q2897">
        <f>COUNTIF(PROMJENA!A:A,PlanMasine[[#This Row],[KPL]]&amp;"-"&amp;PlanMasine[[#This Row],[RN]])</f>
        <v>0</v>
      </c>
      <c r="R2897">
        <f>IFERROR(INDEX(REDOSLIJED!A:A,MATCH(PlanMasine[[#This Row],[KPL]],REDOSLIJED!B:B,0)),MAX(REDOSLIJED!A:A)+1)</f>
        <v>45</v>
      </c>
      <c r="S2897" s="9">
        <f>SUM($M$2:M2897)</f>
        <v>12.316666666666704</v>
      </c>
      <c r="T2897" s="3">
        <f>PlanMasine[[#This Row],[Datum SAS]]-1</f>
        <v>45844</v>
      </c>
      <c r="U2897">
        <f>WEEKDAY(PlanMasine[[#This Row],[ZAVRŠETAK MAŠINSKE]],2)</f>
        <v>7</v>
      </c>
      <c r="V2897" s="3">
        <f>IF(WEEKDAY(PlanMasine[[#This Row],[Datum SAS]]-1,2)=7,PlanMasine[[#This Row],[Datum SAS]]-3,PlanMasine[[#This Row],[Datum SAS]]-1)</f>
        <v>45842</v>
      </c>
      <c r="W2897">
        <f>WEEKNUM(PlanMasine[[#This Row],[Column2]],1)</f>
        <v>27</v>
      </c>
    </row>
    <row r="2898" spans="1:23" x14ac:dyDescent="0.25">
      <c r="A2898">
        <v>1030166</v>
      </c>
      <c r="B2898">
        <v>1</v>
      </c>
      <c r="C2898">
        <v>1030139</v>
      </c>
      <c r="D2898" t="s">
        <v>2221</v>
      </c>
      <c r="E2898">
        <v>10</v>
      </c>
      <c r="F2898">
        <v>1</v>
      </c>
      <c r="G2898">
        <v>0</v>
      </c>
      <c r="H2898">
        <v>0</v>
      </c>
      <c r="I2898" t="s">
        <v>5</v>
      </c>
      <c r="J2898" t="s">
        <v>570</v>
      </c>
      <c r="K2898" t="s">
        <v>1828</v>
      </c>
      <c r="L2898" s="3">
        <v>45854</v>
      </c>
      <c r="M28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898" s="3">
        <v>45845</v>
      </c>
      <c r="O2898" s="5">
        <f>IFERROR((PlanMasine[[#This Row],[Norma]]/PlanMasine[[#This Row],[Q]])*(PlanMasine[[#This Row],[Q]]/SUMIF(C:C,PlanMasine[[#This Row],[RN]],B:B)*PlanMasine[[#This Row],[KPLQ]]),0)</f>
        <v>10</v>
      </c>
      <c r="P2898">
        <v>155367</v>
      </c>
      <c r="Q2898">
        <f>COUNTIF(PROMJENA!A:A,PlanMasine[[#This Row],[KPL]]&amp;"-"&amp;PlanMasine[[#This Row],[RN]])</f>
        <v>0</v>
      </c>
      <c r="R2898">
        <f>IFERROR(INDEX(REDOSLIJED!A:A,MATCH(PlanMasine[[#This Row],[KPL]],REDOSLIJED!B:B,0)),MAX(REDOSLIJED!A:A)+1)</f>
        <v>45</v>
      </c>
      <c r="S2898" s="9">
        <f>SUM($M$2:M2898)</f>
        <v>12.323611111111148</v>
      </c>
      <c r="T2898" s="3">
        <f>PlanMasine[[#This Row],[Datum SAS]]-1</f>
        <v>45844</v>
      </c>
      <c r="U2898">
        <f>WEEKDAY(PlanMasine[[#This Row],[ZAVRŠETAK MAŠINSKE]],2)</f>
        <v>7</v>
      </c>
      <c r="V2898" s="3">
        <f>IF(WEEKDAY(PlanMasine[[#This Row],[Datum SAS]]-1,2)=7,PlanMasine[[#This Row],[Datum SAS]]-3,PlanMasine[[#This Row],[Datum SAS]]-1)</f>
        <v>45842</v>
      </c>
      <c r="W2898">
        <f>WEEKNUM(PlanMasine[[#This Row],[Column2]],1)</f>
        <v>27</v>
      </c>
    </row>
    <row r="2899" spans="1:23" x14ac:dyDescent="0.25">
      <c r="A2899">
        <v>1030166</v>
      </c>
      <c r="B2899">
        <v>1</v>
      </c>
      <c r="C2899">
        <v>1030146</v>
      </c>
      <c r="D2899" t="s">
        <v>2216</v>
      </c>
      <c r="E2899">
        <v>5</v>
      </c>
      <c r="F2899">
        <v>1</v>
      </c>
      <c r="G2899">
        <v>0</v>
      </c>
      <c r="H2899">
        <v>0</v>
      </c>
      <c r="I2899" t="s">
        <v>5</v>
      </c>
      <c r="J2899" t="s">
        <v>570</v>
      </c>
      <c r="K2899" t="s">
        <v>1828</v>
      </c>
      <c r="L2899" s="3">
        <v>45854</v>
      </c>
      <c r="M28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899" s="3">
        <v>45845</v>
      </c>
      <c r="O2899" s="5">
        <f>IFERROR((PlanMasine[[#This Row],[Norma]]/PlanMasine[[#This Row],[Q]])*(PlanMasine[[#This Row],[Q]]/SUMIF(C:C,PlanMasine[[#This Row],[RN]],B:B)*PlanMasine[[#This Row],[KPLQ]]),0)</f>
        <v>5</v>
      </c>
      <c r="P2899">
        <v>155374</v>
      </c>
      <c r="Q2899">
        <f>COUNTIF(PROMJENA!A:A,PlanMasine[[#This Row],[KPL]]&amp;"-"&amp;PlanMasine[[#This Row],[RN]])</f>
        <v>0</v>
      </c>
      <c r="R2899">
        <f>IFERROR(INDEX(REDOSLIJED!A:A,MATCH(PlanMasine[[#This Row],[KPL]],REDOSLIJED!B:B,0)),MAX(REDOSLIJED!A:A)+1)</f>
        <v>45</v>
      </c>
      <c r="S2899" s="9">
        <f>SUM($M$2:M2899)</f>
        <v>12.32708333333337</v>
      </c>
      <c r="T2899" s="3">
        <f>PlanMasine[[#This Row],[Datum SAS]]-1</f>
        <v>45844</v>
      </c>
      <c r="U2899">
        <f>WEEKDAY(PlanMasine[[#This Row],[ZAVRŠETAK MAŠINSKE]],2)</f>
        <v>7</v>
      </c>
      <c r="V2899" s="3">
        <f>IF(WEEKDAY(PlanMasine[[#This Row],[Datum SAS]]-1,2)=7,PlanMasine[[#This Row],[Datum SAS]]-3,PlanMasine[[#This Row],[Datum SAS]]-1)</f>
        <v>45842</v>
      </c>
      <c r="W2899">
        <f>WEEKNUM(PlanMasine[[#This Row],[Column2]],1)</f>
        <v>27</v>
      </c>
    </row>
    <row r="2900" spans="1:23" x14ac:dyDescent="0.25">
      <c r="A2900">
        <v>1030310</v>
      </c>
      <c r="B2900">
        <v>4</v>
      </c>
      <c r="C2900">
        <v>1030284</v>
      </c>
      <c r="D2900" t="s">
        <v>2162</v>
      </c>
      <c r="E2900">
        <v>40</v>
      </c>
      <c r="F2900">
        <v>4</v>
      </c>
      <c r="G2900">
        <v>0</v>
      </c>
      <c r="H2900">
        <v>0</v>
      </c>
      <c r="I2900" t="s">
        <v>5</v>
      </c>
      <c r="J2900" t="s">
        <v>570</v>
      </c>
      <c r="K2900" t="s">
        <v>1837</v>
      </c>
      <c r="L2900" s="3">
        <v>45861</v>
      </c>
      <c r="M29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900" s="3">
        <v>45845</v>
      </c>
      <c r="O2900" s="5">
        <f>IFERROR((PlanMasine[[#This Row],[Norma]]/PlanMasine[[#This Row],[Q]])*(PlanMasine[[#This Row],[Q]]/SUMIF(C:C,PlanMasine[[#This Row],[RN]],B:B)*PlanMasine[[#This Row],[KPLQ]]),0)</f>
        <v>40</v>
      </c>
      <c r="P2900">
        <v>155671</v>
      </c>
      <c r="Q2900">
        <f>COUNTIF(PROMJENA!A:A,PlanMasine[[#This Row],[KPL]]&amp;"-"&amp;PlanMasine[[#This Row],[RN]])</f>
        <v>0</v>
      </c>
      <c r="R2900">
        <f>IFERROR(INDEX(REDOSLIJED!A:A,MATCH(PlanMasine[[#This Row],[KPL]],REDOSLIJED!B:B,0)),MAX(REDOSLIJED!A:A)+1)</f>
        <v>45</v>
      </c>
      <c r="S2900" s="9">
        <f>SUM($M$2:M2900)</f>
        <v>12.354861111111148</v>
      </c>
      <c r="T2900" s="3">
        <f>PlanMasine[[#This Row],[Datum SAS]]-1</f>
        <v>45844</v>
      </c>
      <c r="U2900">
        <f>WEEKDAY(PlanMasine[[#This Row],[ZAVRŠETAK MAŠINSKE]],2)</f>
        <v>7</v>
      </c>
      <c r="V2900" s="3">
        <f>IF(WEEKDAY(PlanMasine[[#This Row],[Datum SAS]]-1,2)=7,PlanMasine[[#This Row],[Datum SAS]]-3,PlanMasine[[#This Row],[Datum SAS]]-1)</f>
        <v>45842</v>
      </c>
      <c r="W2900">
        <f>WEEKNUM(PlanMasine[[#This Row],[Column2]],1)</f>
        <v>27</v>
      </c>
    </row>
    <row r="2901" spans="1:23" x14ac:dyDescent="0.25">
      <c r="A2901">
        <v>1030310</v>
      </c>
      <c r="B2901">
        <v>4</v>
      </c>
      <c r="C2901">
        <v>1030285</v>
      </c>
      <c r="D2901" t="s">
        <v>2199</v>
      </c>
      <c r="E2901">
        <v>60</v>
      </c>
      <c r="F2901">
        <v>4</v>
      </c>
      <c r="G2901">
        <v>0</v>
      </c>
      <c r="H2901">
        <v>0</v>
      </c>
      <c r="I2901" t="s">
        <v>5</v>
      </c>
      <c r="J2901" t="s">
        <v>570</v>
      </c>
      <c r="K2901" t="s">
        <v>1837</v>
      </c>
      <c r="L2901" s="3">
        <v>45861</v>
      </c>
      <c r="M29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901" s="3">
        <v>45845</v>
      </c>
      <c r="O2901" s="5">
        <f>IFERROR((PlanMasine[[#This Row],[Norma]]/PlanMasine[[#This Row],[Q]])*(PlanMasine[[#This Row],[Q]]/SUMIF(C:C,PlanMasine[[#This Row],[RN]],B:B)*PlanMasine[[#This Row],[KPLQ]]),0)</f>
        <v>60</v>
      </c>
      <c r="P2901">
        <v>155672</v>
      </c>
      <c r="Q2901">
        <f>COUNTIF(PROMJENA!A:A,PlanMasine[[#This Row],[KPL]]&amp;"-"&amp;PlanMasine[[#This Row],[RN]])</f>
        <v>0</v>
      </c>
      <c r="R2901">
        <f>IFERROR(INDEX(REDOSLIJED!A:A,MATCH(PlanMasine[[#This Row],[KPL]],REDOSLIJED!B:B,0)),MAX(REDOSLIJED!A:A)+1)</f>
        <v>45</v>
      </c>
      <c r="S2901" s="9">
        <f>SUM($M$2:M2901)</f>
        <v>12.396527777777814</v>
      </c>
      <c r="T2901" s="3">
        <f>PlanMasine[[#This Row],[Datum SAS]]-1</f>
        <v>45844</v>
      </c>
      <c r="U2901">
        <f>WEEKDAY(PlanMasine[[#This Row],[ZAVRŠETAK MAŠINSKE]],2)</f>
        <v>7</v>
      </c>
      <c r="V2901" s="3">
        <f>IF(WEEKDAY(PlanMasine[[#This Row],[Datum SAS]]-1,2)=7,PlanMasine[[#This Row],[Datum SAS]]-3,PlanMasine[[#This Row],[Datum SAS]]-1)</f>
        <v>45842</v>
      </c>
      <c r="W2901">
        <f>WEEKNUM(PlanMasine[[#This Row],[Column2]],1)</f>
        <v>27</v>
      </c>
    </row>
    <row r="2902" spans="1:23" x14ac:dyDescent="0.25">
      <c r="A2902">
        <v>1030310</v>
      </c>
      <c r="B2902">
        <v>4</v>
      </c>
      <c r="C2902">
        <v>1030290</v>
      </c>
      <c r="D2902" t="s">
        <v>2161</v>
      </c>
      <c r="E2902">
        <v>40</v>
      </c>
      <c r="F2902">
        <v>4</v>
      </c>
      <c r="G2902">
        <v>0</v>
      </c>
      <c r="H2902">
        <v>0</v>
      </c>
      <c r="I2902" t="s">
        <v>5</v>
      </c>
      <c r="J2902" t="s">
        <v>570</v>
      </c>
      <c r="K2902" t="s">
        <v>1837</v>
      </c>
      <c r="L2902" s="3">
        <v>45861</v>
      </c>
      <c r="M29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902" s="3">
        <v>45845</v>
      </c>
      <c r="O2902" s="5">
        <f>IFERROR((PlanMasine[[#This Row],[Norma]]/PlanMasine[[#This Row],[Q]])*(PlanMasine[[#This Row],[Q]]/SUMIF(C:C,PlanMasine[[#This Row],[RN]],B:B)*PlanMasine[[#This Row],[KPLQ]]),0)</f>
        <v>40</v>
      </c>
      <c r="P2902">
        <v>155677</v>
      </c>
      <c r="Q2902">
        <f>COUNTIF(PROMJENA!A:A,PlanMasine[[#This Row],[KPL]]&amp;"-"&amp;PlanMasine[[#This Row],[RN]])</f>
        <v>0</v>
      </c>
      <c r="R2902">
        <f>IFERROR(INDEX(REDOSLIJED!A:A,MATCH(PlanMasine[[#This Row],[KPL]],REDOSLIJED!B:B,0)),MAX(REDOSLIJED!A:A)+1)</f>
        <v>45</v>
      </c>
      <c r="S2902" s="9">
        <f>SUM($M$2:M2902)</f>
        <v>12.424305555555593</v>
      </c>
      <c r="T2902" s="3">
        <f>PlanMasine[[#This Row],[Datum SAS]]-1</f>
        <v>45844</v>
      </c>
      <c r="U2902">
        <f>WEEKDAY(PlanMasine[[#This Row],[ZAVRŠETAK MAŠINSKE]],2)</f>
        <v>7</v>
      </c>
      <c r="V2902" s="3">
        <f>IF(WEEKDAY(PlanMasine[[#This Row],[Datum SAS]]-1,2)=7,PlanMasine[[#This Row],[Datum SAS]]-3,PlanMasine[[#This Row],[Datum SAS]]-1)</f>
        <v>45842</v>
      </c>
      <c r="W2902">
        <f>WEEKNUM(PlanMasine[[#This Row],[Column2]],1)</f>
        <v>27</v>
      </c>
    </row>
    <row r="2903" spans="1:23" x14ac:dyDescent="0.25">
      <c r="A2903">
        <v>1030310</v>
      </c>
      <c r="B2903">
        <v>4</v>
      </c>
      <c r="C2903">
        <v>1030283</v>
      </c>
      <c r="D2903" t="s">
        <v>2310</v>
      </c>
      <c r="E2903">
        <v>60</v>
      </c>
      <c r="F2903">
        <v>4</v>
      </c>
      <c r="G2903">
        <v>0</v>
      </c>
      <c r="H2903">
        <v>0</v>
      </c>
      <c r="I2903" t="s">
        <v>5</v>
      </c>
      <c r="J2903" t="s">
        <v>570</v>
      </c>
      <c r="K2903" t="s">
        <v>1837</v>
      </c>
      <c r="L2903" s="3">
        <v>45861</v>
      </c>
      <c r="M29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903" s="3">
        <v>45845</v>
      </c>
      <c r="O2903" s="5">
        <f>IFERROR((PlanMasine[[#This Row],[Norma]]/PlanMasine[[#This Row],[Q]])*(PlanMasine[[#This Row],[Q]]/SUMIF(C:C,PlanMasine[[#This Row],[RN]],B:B)*PlanMasine[[#This Row],[KPLQ]]),0)</f>
        <v>60</v>
      </c>
      <c r="P2903">
        <v>155670</v>
      </c>
      <c r="Q2903">
        <f>COUNTIF(PROMJENA!A:A,PlanMasine[[#This Row],[KPL]]&amp;"-"&amp;PlanMasine[[#This Row],[RN]])</f>
        <v>0</v>
      </c>
      <c r="R2903">
        <f>IFERROR(INDEX(REDOSLIJED!A:A,MATCH(PlanMasine[[#This Row],[KPL]],REDOSLIJED!B:B,0)),MAX(REDOSLIJED!A:A)+1)</f>
        <v>45</v>
      </c>
      <c r="S2903" s="9">
        <f>SUM($M$2:M2903)</f>
        <v>12.465972222222259</v>
      </c>
      <c r="T2903" s="3">
        <f>PlanMasine[[#This Row],[Datum SAS]]-1</f>
        <v>45844</v>
      </c>
      <c r="U2903">
        <f>WEEKDAY(PlanMasine[[#This Row],[ZAVRŠETAK MAŠINSKE]],2)</f>
        <v>7</v>
      </c>
      <c r="V2903" s="3">
        <f>IF(WEEKDAY(PlanMasine[[#This Row],[Datum SAS]]-1,2)=7,PlanMasine[[#This Row],[Datum SAS]]-3,PlanMasine[[#This Row],[Datum SAS]]-1)</f>
        <v>45842</v>
      </c>
      <c r="W2903">
        <f>WEEKNUM(PlanMasine[[#This Row],[Column2]],1)</f>
        <v>27</v>
      </c>
    </row>
    <row r="2904" spans="1:23" x14ac:dyDescent="0.25">
      <c r="A2904">
        <v>1030310</v>
      </c>
      <c r="B2904">
        <v>4</v>
      </c>
      <c r="C2904">
        <v>1030291</v>
      </c>
      <c r="D2904" t="s">
        <v>243</v>
      </c>
      <c r="E2904">
        <v>40</v>
      </c>
      <c r="F2904">
        <v>4</v>
      </c>
      <c r="G2904">
        <v>0</v>
      </c>
      <c r="H2904">
        <v>0</v>
      </c>
      <c r="I2904" t="s">
        <v>5</v>
      </c>
      <c r="J2904" t="s">
        <v>570</v>
      </c>
      <c r="K2904" t="s">
        <v>1837</v>
      </c>
      <c r="L2904" s="3">
        <v>45861</v>
      </c>
      <c r="M29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904" s="3">
        <v>45845</v>
      </c>
      <c r="O2904" s="5">
        <f>IFERROR((PlanMasine[[#This Row],[Norma]]/PlanMasine[[#This Row],[Q]])*(PlanMasine[[#This Row],[Q]]/SUMIF(C:C,PlanMasine[[#This Row],[RN]],B:B)*PlanMasine[[#This Row],[KPLQ]]),0)</f>
        <v>40</v>
      </c>
      <c r="P2904">
        <v>155678</v>
      </c>
      <c r="Q2904">
        <f>COUNTIF(PROMJENA!A:A,PlanMasine[[#This Row],[KPL]]&amp;"-"&amp;PlanMasine[[#This Row],[RN]])</f>
        <v>0</v>
      </c>
      <c r="R2904">
        <f>IFERROR(INDEX(REDOSLIJED!A:A,MATCH(PlanMasine[[#This Row],[KPL]],REDOSLIJED!B:B,0)),MAX(REDOSLIJED!A:A)+1)</f>
        <v>45</v>
      </c>
      <c r="S2904" s="9">
        <f>SUM($M$2:M2904)</f>
        <v>12.493750000000038</v>
      </c>
      <c r="T2904" s="3">
        <f>PlanMasine[[#This Row],[Datum SAS]]-1</f>
        <v>45844</v>
      </c>
      <c r="U2904">
        <f>WEEKDAY(PlanMasine[[#This Row],[ZAVRŠETAK MAŠINSKE]],2)</f>
        <v>7</v>
      </c>
      <c r="V2904" s="3">
        <f>IF(WEEKDAY(PlanMasine[[#This Row],[Datum SAS]]-1,2)=7,PlanMasine[[#This Row],[Datum SAS]]-3,PlanMasine[[#This Row],[Datum SAS]]-1)</f>
        <v>45842</v>
      </c>
      <c r="W2904">
        <f>WEEKNUM(PlanMasine[[#This Row],[Column2]],1)</f>
        <v>27</v>
      </c>
    </row>
    <row r="2905" spans="1:23" x14ac:dyDescent="0.25">
      <c r="A2905">
        <v>1030544</v>
      </c>
      <c r="B2905">
        <v>1</v>
      </c>
      <c r="C2905">
        <v>1030516</v>
      </c>
      <c r="D2905" t="s">
        <v>2234</v>
      </c>
      <c r="E2905">
        <v>5</v>
      </c>
      <c r="F2905">
        <v>1</v>
      </c>
      <c r="G2905">
        <v>0</v>
      </c>
      <c r="H2905">
        <v>0</v>
      </c>
      <c r="I2905" t="s">
        <v>5</v>
      </c>
      <c r="J2905" t="s">
        <v>570</v>
      </c>
      <c r="K2905" t="s">
        <v>1838</v>
      </c>
      <c r="L2905" s="3">
        <v>45867</v>
      </c>
      <c r="M29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05" s="3">
        <v>45845</v>
      </c>
      <c r="O2905" s="5">
        <f>IFERROR((PlanMasine[[#This Row],[Norma]]/PlanMasine[[#This Row],[Q]])*(PlanMasine[[#This Row],[Q]]/SUMIF(C:C,PlanMasine[[#This Row],[RN]],B:B)*PlanMasine[[#This Row],[KPLQ]]),0)</f>
        <v>5</v>
      </c>
      <c r="P2905">
        <v>156889</v>
      </c>
      <c r="Q2905">
        <f>COUNTIF(PROMJENA!A:A,PlanMasine[[#This Row],[KPL]]&amp;"-"&amp;PlanMasine[[#This Row],[RN]])</f>
        <v>0</v>
      </c>
      <c r="R2905">
        <f>IFERROR(INDEX(REDOSLIJED!A:A,MATCH(PlanMasine[[#This Row],[KPL]],REDOSLIJED!B:B,0)),MAX(REDOSLIJED!A:A)+1)</f>
        <v>45</v>
      </c>
      <c r="S2905" s="9">
        <f>SUM($M$2:M2905)</f>
        <v>12.497222222222259</v>
      </c>
      <c r="T2905" s="3">
        <f>PlanMasine[[#This Row],[Datum SAS]]-1</f>
        <v>45844</v>
      </c>
      <c r="U2905">
        <f>WEEKDAY(PlanMasine[[#This Row],[ZAVRŠETAK MAŠINSKE]],2)</f>
        <v>7</v>
      </c>
      <c r="V2905" s="3">
        <f>IF(WEEKDAY(PlanMasine[[#This Row],[Datum SAS]]-1,2)=7,PlanMasine[[#This Row],[Datum SAS]]-3,PlanMasine[[#This Row],[Datum SAS]]-1)</f>
        <v>45842</v>
      </c>
      <c r="W2905">
        <f>WEEKNUM(PlanMasine[[#This Row],[Column2]],1)</f>
        <v>27</v>
      </c>
    </row>
    <row r="2906" spans="1:23" x14ac:dyDescent="0.25">
      <c r="A2906">
        <v>1030544</v>
      </c>
      <c r="B2906">
        <v>1</v>
      </c>
      <c r="C2906">
        <v>1030515</v>
      </c>
      <c r="D2906" t="s">
        <v>2237</v>
      </c>
      <c r="E2906">
        <v>5</v>
      </c>
      <c r="F2906">
        <v>1</v>
      </c>
      <c r="G2906">
        <v>0</v>
      </c>
      <c r="H2906">
        <v>0</v>
      </c>
      <c r="I2906" t="s">
        <v>5</v>
      </c>
      <c r="J2906" t="s">
        <v>570</v>
      </c>
      <c r="K2906" t="s">
        <v>1838</v>
      </c>
      <c r="L2906" s="3">
        <v>45867</v>
      </c>
      <c r="M29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06" s="3">
        <v>45845</v>
      </c>
      <c r="O2906" s="5">
        <f>IFERROR((PlanMasine[[#This Row],[Norma]]/PlanMasine[[#This Row],[Q]])*(PlanMasine[[#This Row],[Q]]/SUMIF(C:C,PlanMasine[[#This Row],[RN]],B:B)*PlanMasine[[#This Row],[KPLQ]]),0)</f>
        <v>5</v>
      </c>
      <c r="P2906">
        <v>156888</v>
      </c>
      <c r="Q2906">
        <f>COUNTIF(PROMJENA!A:A,PlanMasine[[#This Row],[KPL]]&amp;"-"&amp;PlanMasine[[#This Row],[RN]])</f>
        <v>0</v>
      </c>
      <c r="R2906">
        <f>IFERROR(INDEX(REDOSLIJED!A:A,MATCH(PlanMasine[[#This Row],[KPL]],REDOSLIJED!B:B,0)),MAX(REDOSLIJED!A:A)+1)</f>
        <v>45</v>
      </c>
      <c r="S2906" s="9">
        <f>SUM($M$2:M2906)</f>
        <v>12.500694444444481</v>
      </c>
      <c r="T2906" s="3">
        <f>PlanMasine[[#This Row],[Datum SAS]]-1</f>
        <v>45844</v>
      </c>
      <c r="U2906">
        <f>WEEKDAY(PlanMasine[[#This Row],[ZAVRŠETAK MAŠINSKE]],2)</f>
        <v>7</v>
      </c>
      <c r="V2906" s="3">
        <f>IF(WEEKDAY(PlanMasine[[#This Row],[Datum SAS]]-1,2)=7,PlanMasine[[#This Row],[Datum SAS]]-3,PlanMasine[[#This Row],[Datum SAS]]-1)</f>
        <v>45842</v>
      </c>
      <c r="W2906">
        <f>WEEKNUM(PlanMasine[[#This Row],[Column2]],1)</f>
        <v>27</v>
      </c>
    </row>
    <row r="2907" spans="1:23" x14ac:dyDescent="0.25">
      <c r="A2907">
        <v>1030544</v>
      </c>
      <c r="B2907">
        <v>1</v>
      </c>
      <c r="C2907">
        <v>1030517</v>
      </c>
      <c r="D2907" t="s">
        <v>2235</v>
      </c>
      <c r="E2907">
        <v>5</v>
      </c>
      <c r="F2907">
        <v>1</v>
      </c>
      <c r="G2907">
        <v>0</v>
      </c>
      <c r="H2907">
        <v>0</v>
      </c>
      <c r="I2907" t="s">
        <v>5</v>
      </c>
      <c r="J2907" t="s">
        <v>570</v>
      </c>
      <c r="K2907" t="s">
        <v>1838</v>
      </c>
      <c r="L2907" s="3">
        <v>45867</v>
      </c>
      <c r="M29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07" s="3">
        <v>45845</v>
      </c>
      <c r="O2907" s="5">
        <f>IFERROR((PlanMasine[[#This Row],[Norma]]/PlanMasine[[#This Row],[Q]])*(PlanMasine[[#This Row],[Q]]/SUMIF(C:C,PlanMasine[[#This Row],[RN]],B:B)*PlanMasine[[#This Row],[KPLQ]]),0)</f>
        <v>5</v>
      </c>
      <c r="P2907">
        <v>156890</v>
      </c>
      <c r="Q2907">
        <f>COUNTIF(PROMJENA!A:A,PlanMasine[[#This Row],[KPL]]&amp;"-"&amp;PlanMasine[[#This Row],[RN]])</f>
        <v>0</v>
      </c>
      <c r="R2907">
        <f>IFERROR(INDEX(REDOSLIJED!A:A,MATCH(PlanMasine[[#This Row],[KPL]],REDOSLIJED!B:B,0)),MAX(REDOSLIJED!A:A)+1)</f>
        <v>45</v>
      </c>
      <c r="S2907" s="9">
        <f>SUM($M$2:M2907)</f>
        <v>12.504166666666702</v>
      </c>
      <c r="T2907" s="3">
        <f>PlanMasine[[#This Row],[Datum SAS]]-1</f>
        <v>45844</v>
      </c>
      <c r="U2907">
        <f>WEEKDAY(PlanMasine[[#This Row],[ZAVRŠETAK MAŠINSKE]],2)</f>
        <v>7</v>
      </c>
      <c r="V2907" s="3">
        <f>IF(WEEKDAY(PlanMasine[[#This Row],[Datum SAS]]-1,2)=7,PlanMasine[[#This Row],[Datum SAS]]-3,PlanMasine[[#This Row],[Datum SAS]]-1)</f>
        <v>45842</v>
      </c>
      <c r="W2907">
        <f>WEEKNUM(PlanMasine[[#This Row],[Column2]],1)</f>
        <v>27</v>
      </c>
    </row>
    <row r="2908" spans="1:23" x14ac:dyDescent="0.25">
      <c r="A2908">
        <v>1030544</v>
      </c>
      <c r="B2908">
        <v>1</v>
      </c>
      <c r="C2908">
        <v>1030513</v>
      </c>
      <c r="D2908" t="s">
        <v>2236</v>
      </c>
      <c r="E2908">
        <v>5</v>
      </c>
      <c r="F2908">
        <v>1</v>
      </c>
      <c r="G2908">
        <v>0</v>
      </c>
      <c r="H2908">
        <v>0</v>
      </c>
      <c r="I2908" t="s">
        <v>5</v>
      </c>
      <c r="J2908" t="s">
        <v>570</v>
      </c>
      <c r="K2908" t="s">
        <v>1838</v>
      </c>
      <c r="L2908" s="3">
        <v>45867</v>
      </c>
      <c r="M29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08" s="3">
        <v>45845</v>
      </c>
      <c r="O2908" s="5">
        <f>IFERROR((PlanMasine[[#This Row],[Norma]]/PlanMasine[[#This Row],[Q]])*(PlanMasine[[#This Row],[Q]]/SUMIF(C:C,PlanMasine[[#This Row],[RN]],B:B)*PlanMasine[[#This Row],[KPLQ]]),0)</f>
        <v>5</v>
      </c>
      <c r="P2908">
        <v>156886</v>
      </c>
      <c r="Q2908">
        <f>COUNTIF(PROMJENA!A:A,PlanMasine[[#This Row],[KPL]]&amp;"-"&amp;PlanMasine[[#This Row],[RN]])</f>
        <v>0</v>
      </c>
      <c r="R2908">
        <f>IFERROR(INDEX(REDOSLIJED!A:A,MATCH(PlanMasine[[#This Row],[KPL]],REDOSLIJED!B:B,0)),MAX(REDOSLIJED!A:A)+1)</f>
        <v>45</v>
      </c>
      <c r="S2908" s="9">
        <f>SUM($M$2:M2908)</f>
        <v>12.507638888888923</v>
      </c>
      <c r="T2908" s="3">
        <f>PlanMasine[[#This Row],[Datum SAS]]-1</f>
        <v>45844</v>
      </c>
      <c r="U2908">
        <f>WEEKDAY(PlanMasine[[#This Row],[ZAVRŠETAK MAŠINSKE]],2)</f>
        <v>7</v>
      </c>
      <c r="V2908" s="3">
        <f>IF(WEEKDAY(PlanMasine[[#This Row],[Datum SAS]]-1,2)=7,PlanMasine[[#This Row],[Datum SAS]]-3,PlanMasine[[#This Row],[Datum SAS]]-1)</f>
        <v>45842</v>
      </c>
      <c r="W2908">
        <f>WEEKNUM(PlanMasine[[#This Row],[Column2]],1)</f>
        <v>27</v>
      </c>
    </row>
    <row r="2909" spans="1:23" x14ac:dyDescent="0.25">
      <c r="A2909">
        <v>1030544</v>
      </c>
      <c r="B2909">
        <v>1</v>
      </c>
      <c r="C2909">
        <v>1030514</v>
      </c>
      <c r="D2909" t="s">
        <v>2233</v>
      </c>
      <c r="E2909">
        <v>10</v>
      </c>
      <c r="F2909">
        <v>1</v>
      </c>
      <c r="G2909">
        <v>0</v>
      </c>
      <c r="H2909">
        <v>0</v>
      </c>
      <c r="I2909" t="s">
        <v>5</v>
      </c>
      <c r="J2909" t="s">
        <v>570</v>
      </c>
      <c r="K2909" t="s">
        <v>1838</v>
      </c>
      <c r="L2909" s="3">
        <v>45867</v>
      </c>
      <c r="M29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09" s="3">
        <v>45845</v>
      </c>
      <c r="O2909" s="5">
        <f>IFERROR((PlanMasine[[#This Row],[Norma]]/PlanMasine[[#This Row],[Q]])*(PlanMasine[[#This Row],[Q]]/SUMIF(C:C,PlanMasine[[#This Row],[RN]],B:B)*PlanMasine[[#This Row],[KPLQ]]),0)</f>
        <v>10</v>
      </c>
      <c r="P2909">
        <v>156887</v>
      </c>
      <c r="Q2909">
        <f>COUNTIF(PROMJENA!A:A,PlanMasine[[#This Row],[KPL]]&amp;"-"&amp;PlanMasine[[#This Row],[RN]])</f>
        <v>0</v>
      </c>
      <c r="R2909">
        <f>IFERROR(INDEX(REDOSLIJED!A:A,MATCH(PlanMasine[[#This Row],[KPL]],REDOSLIJED!B:B,0)),MAX(REDOSLIJED!A:A)+1)</f>
        <v>45</v>
      </c>
      <c r="S2909" s="9">
        <f>SUM($M$2:M2909)</f>
        <v>12.514583333333368</v>
      </c>
      <c r="T2909" s="3">
        <f>PlanMasine[[#This Row],[Datum SAS]]-1</f>
        <v>45844</v>
      </c>
      <c r="U2909">
        <f>WEEKDAY(PlanMasine[[#This Row],[ZAVRŠETAK MAŠINSKE]],2)</f>
        <v>7</v>
      </c>
      <c r="V2909" s="3">
        <f>IF(WEEKDAY(PlanMasine[[#This Row],[Datum SAS]]-1,2)=7,PlanMasine[[#This Row],[Datum SAS]]-3,PlanMasine[[#This Row],[Datum SAS]]-1)</f>
        <v>45842</v>
      </c>
      <c r="W2909">
        <f>WEEKNUM(PlanMasine[[#This Row],[Column2]],1)</f>
        <v>27</v>
      </c>
    </row>
    <row r="2910" spans="1:23" x14ac:dyDescent="0.25">
      <c r="A2910">
        <v>1030576</v>
      </c>
      <c r="B2910">
        <v>1</v>
      </c>
      <c r="C2910">
        <v>1030549</v>
      </c>
      <c r="D2910" t="s">
        <v>2235</v>
      </c>
      <c r="E2910">
        <v>5</v>
      </c>
      <c r="F2910">
        <v>1</v>
      </c>
      <c r="G2910">
        <v>0</v>
      </c>
      <c r="H2910">
        <v>0</v>
      </c>
      <c r="I2910" t="s">
        <v>5</v>
      </c>
      <c r="J2910" t="s">
        <v>570</v>
      </c>
      <c r="K2910" t="s">
        <v>1839</v>
      </c>
      <c r="L2910" s="3">
        <v>45867</v>
      </c>
      <c r="M29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0" s="3">
        <v>45845</v>
      </c>
      <c r="O2910" s="5">
        <f>IFERROR((PlanMasine[[#This Row],[Norma]]/PlanMasine[[#This Row],[Q]])*(PlanMasine[[#This Row],[Q]]/SUMIF(C:C,PlanMasine[[#This Row],[RN]],B:B)*PlanMasine[[#This Row],[KPLQ]]),0)</f>
        <v>5</v>
      </c>
      <c r="P2910">
        <v>156890</v>
      </c>
      <c r="Q2910">
        <f>COUNTIF(PROMJENA!A:A,PlanMasine[[#This Row],[KPL]]&amp;"-"&amp;PlanMasine[[#This Row],[RN]])</f>
        <v>0</v>
      </c>
      <c r="R2910">
        <f>IFERROR(INDEX(REDOSLIJED!A:A,MATCH(PlanMasine[[#This Row],[KPL]],REDOSLIJED!B:B,0)),MAX(REDOSLIJED!A:A)+1)</f>
        <v>45</v>
      </c>
      <c r="S2910" s="9">
        <f>SUM($M$2:M2910)</f>
        <v>12.518055555555589</v>
      </c>
      <c r="T2910" s="3">
        <f>PlanMasine[[#This Row],[Datum SAS]]-1</f>
        <v>45844</v>
      </c>
      <c r="U2910">
        <f>WEEKDAY(PlanMasine[[#This Row],[ZAVRŠETAK MAŠINSKE]],2)</f>
        <v>7</v>
      </c>
      <c r="V2910" s="3">
        <f>IF(WEEKDAY(PlanMasine[[#This Row],[Datum SAS]]-1,2)=7,PlanMasine[[#This Row],[Datum SAS]]-3,PlanMasine[[#This Row],[Datum SAS]]-1)</f>
        <v>45842</v>
      </c>
      <c r="W2910">
        <f>WEEKNUM(PlanMasine[[#This Row],[Column2]],1)</f>
        <v>27</v>
      </c>
    </row>
    <row r="2911" spans="1:23" x14ac:dyDescent="0.25">
      <c r="A2911">
        <v>1030576</v>
      </c>
      <c r="B2911">
        <v>1</v>
      </c>
      <c r="C2911">
        <v>1030547</v>
      </c>
      <c r="D2911" t="s">
        <v>2237</v>
      </c>
      <c r="E2911">
        <v>5</v>
      </c>
      <c r="F2911">
        <v>1</v>
      </c>
      <c r="G2911">
        <v>0</v>
      </c>
      <c r="H2911">
        <v>0</v>
      </c>
      <c r="I2911" t="s">
        <v>5</v>
      </c>
      <c r="J2911" t="s">
        <v>570</v>
      </c>
      <c r="K2911" t="s">
        <v>1839</v>
      </c>
      <c r="L2911" s="3">
        <v>45867</v>
      </c>
      <c r="M29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1" s="3">
        <v>45845</v>
      </c>
      <c r="O2911" s="5">
        <f>IFERROR((PlanMasine[[#This Row],[Norma]]/PlanMasine[[#This Row],[Q]])*(PlanMasine[[#This Row],[Q]]/SUMIF(C:C,PlanMasine[[#This Row],[RN]],B:B)*PlanMasine[[#This Row],[KPLQ]]),0)</f>
        <v>5</v>
      </c>
      <c r="P2911">
        <v>156888</v>
      </c>
      <c r="Q2911">
        <f>COUNTIF(PROMJENA!A:A,PlanMasine[[#This Row],[KPL]]&amp;"-"&amp;PlanMasine[[#This Row],[RN]])</f>
        <v>0</v>
      </c>
      <c r="R2911">
        <f>IFERROR(INDEX(REDOSLIJED!A:A,MATCH(PlanMasine[[#This Row],[KPL]],REDOSLIJED!B:B,0)),MAX(REDOSLIJED!A:A)+1)</f>
        <v>45</v>
      </c>
      <c r="S2911" s="9">
        <f>SUM($M$2:M2911)</f>
        <v>12.521527777777811</v>
      </c>
      <c r="T2911" s="3">
        <f>PlanMasine[[#This Row],[Datum SAS]]-1</f>
        <v>45844</v>
      </c>
      <c r="U2911">
        <f>WEEKDAY(PlanMasine[[#This Row],[ZAVRŠETAK MAŠINSKE]],2)</f>
        <v>7</v>
      </c>
      <c r="V2911" s="3">
        <f>IF(WEEKDAY(PlanMasine[[#This Row],[Datum SAS]]-1,2)=7,PlanMasine[[#This Row],[Datum SAS]]-3,PlanMasine[[#This Row],[Datum SAS]]-1)</f>
        <v>45842</v>
      </c>
      <c r="W2911">
        <f>WEEKNUM(PlanMasine[[#This Row],[Column2]],1)</f>
        <v>27</v>
      </c>
    </row>
    <row r="2912" spans="1:23" x14ac:dyDescent="0.25">
      <c r="A2912">
        <v>1030576</v>
      </c>
      <c r="B2912">
        <v>1</v>
      </c>
      <c r="C2912">
        <v>1030548</v>
      </c>
      <c r="D2912" t="s">
        <v>2234</v>
      </c>
      <c r="E2912">
        <v>5</v>
      </c>
      <c r="F2912">
        <v>1</v>
      </c>
      <c r="G2912">
        <v>0</v>
      </c>
      <c r="H2912">
        <v>0</v>
      </c>
      <c r="I2912" t="s">
        <v>5</v>
      </c>
      <c r="J2912" t="s">
        <v>570</v>
      </c>
      <c r="K2912" t="s">
        <v>1839</v>
      </c>
      <c r="L2912" s="3">
        <v>45867</v>
      </c>
      <c r="M29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2" s="3">
        <v>45845</v>
      </c>
      <c r="O2912" s="5">
        <f>IFERROR((PlanMasine[[#This Row],[Norma]]/PlanMasine[[#This Row],[Q]])*(PlanMasine[[#This Row],[Q]]/SUMIF(C:C,PlanMasine[[#This Row],[RN]],B:B)*PlanMasine[[#This Row],[KPLQ]]),0)</f>
        <v>5</v>
      </c>
      <c r="P2912">
        <v>156889</v>
      </c>
      <c r="Q2912">
        <f>COUNTIF(PROMJENA!A:A,PlanMasine[[#This Row],[KPL]]&amp;"-"&amp;PlanMasine[[#This Row],[RN]])</f>
        <v>0</v>
      </c>
      <c r="R2912">
        <f>IFERROR(INDEX(REDOSLIJED!A:A,MATCH(PlanMasine[[#This Row],[KPL]],REDOSLIJED!B:B,0)),MAX(REDOSLIJED!A:A)+1)</f>
        <v>45</v>
      </c>
      <c r="S2912" s="9">
        <f>SUM($M$2:M2912)</f>
        <v>12.525000000000032</v>
      </c>
      <c r="T2912" s="3">
        <f>PlanMasine[[#This Row],[Datum SAS]]-1</f>
        <v>45844</v>
      </c>
      <c r="U2912">
        <f>WEEKDAY(PlanMasine[[#This Row],[ZAVRŠETAK MAŠINSKE]],2)</f>
        <v>7</v>
      </c>
      <c r="V2912" s="3">
        <f>IF(WEEKDAY(PlanMasine[[#This Row],[Datum SAS]]-1,2)=7,PlanMasine[[#This Row],[Datum SAS]]-3,PlanMasine[[#This Row],[Datum SAS]]-1)</f>
        <v>45842</v>
      </c>
      <c r="W2912">
        <f>WEEKNUM(PlanMasine[[#This Row],[Column2]],1)</f>
        <v>27</v>
      </c>
    </row>
    <row r="2913" spans="1:23" x14ac:dyDescent="0.25">
      <c r="A2913">
        <v>1030576</v>
      </c>
      <c r="B2913">
        <v>1</v>
      </c>
      <c r="C2913">
        <v>1030546</v>
      </c>
      <c r="D2913" t="s">
        <v>2233</v>
      </c>
      <c r="E2913">
        <v>10</v>
      </c>
      <c r="F2913">
        <v>1</v>
      </c>
      <c r="G2913">
        <v>0</v>
      </c>
      <c r="H2913">
        <v>0</v>
      </c>
      <c r="I2913" t="s">
        <v>5</v>
      </c>
      <c r="J2913" t="s">
        <v>570</v>
      </c>
      <c r="K2913" t="s">
        <v>1839</v>
      </c>
      <c r="L2913" s="3">
        <v>45867</v>
      </c>
      <c r="M29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13" s="3">
        <v>45845</v>
      </c>
      <c r="O2913" s="5">
        <f>IFERROR((PlanMasine[[#This Row],[Norma]]/PlanMasine[[#This Row],[Q]])*(PlanMasine[[#This Row],[Q]]/SUMIF(C:C,PlanMasine[[#This Row],[RN]],B:B)*PlanMasine[[#This Row],[KPLQ]]),0)</f>
        <v>10</v>
      </c>
      <c r="P2913">
        <v>156887</v>
      </c>
      <c r="Q2913">
        <f>COUNTIF(PROMJENA!A:A,PlanMasine[[#This Row],[KPL]]&amp;"-"&amp;PlanMasine[[#This Row],[RN]])</f>
        <v>0</v>
      </c>
      <c r="R2913">
        <f>IFERROR(INDEX(REDOSLIJED!A:A,MATCH(PlanMasine[[#This Row],[KPL]],REDOSLIJED!B:B,0)),MAX(REDOSLIJED!A:A)+1)</f>
        <v>45</v>
      </c>
      <c r="S2913" s="9">
        <f>SUM($M$2:M2913)</f>
        <v>12.531944444444477</v>
      </c>
      <c r="T2913" s="3">
        <f>PlanMasine[[#This Row],[Datum SAS]]-1</f>
        <v>45844</v>
      </c>
      <c r="U2913">
        <f>WEEKDAY(PlanMasine[[#This Row],[ZAVRŠETAK MAŠINSKE]],2)</f>
        <v>7</v>
      </c>
      <c r="V2913" s="3">
        <f>IF(WEEKDAY(PlanMasine[[#This Row],[Datum SAS]]-1,2)=7,PlanMasine[[#This Row],[Datum SAS]]-3,PlanMasine[[#This Row],[Datum SAS]]-1)</f>
        <v>45842</v>
      </c>
      <c r="W2913">
        <f>WEEKNUM(PlanMasine[[#This Row],[Column2]],1)</f>
        <v>27</v>
      </c>
    </row>
    <row r="2914" spans="1:23" x14ac:dyDescent="0.25">
      <c r="A2914">
        <v>1030576</v>
      </c>
      <c r="B2914">
        <v>1</v>
      </c>
      <c r="C2914">
        <v>1030545</v>
      </c>
      <c r="D2914" t="s">
        <v>2236</v>
      </c>
      <c r="E2914">
        <v>5</v>
      </c>
      <c r="F2914">
        <v>1</v>
      </c>
      <c r="G2914">
        <v>0</v>
      </c>
      <c r="H2914">
        <v>0</v>
      </c>
      <c r="I2914" t="s">
        <v>5</v>
      </c>
      <c r="J2914" t="s">
        <v>570</v>
      </c>
      <c r="K2914" t="s">
        <v>1839</v>
      </c>
      <c r="L2914" s="3">
        <v>45867</v>
      </c>
      <c r="M29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4" s="3">
        <v>45845</v>
      </c>
      <c r="O2914" s="5">
        <f>IFERROR((PlanMasine[[#This Row],[Norma]]/PlanMasine[[#This Row],[Q]])*(PlanMasine[[#This Row],[Q]]/SUMIF(C:C,PlanMasine[[#This Row],[RN]],B:B)*PlanMasine[[#This Row],[KPLQ]]),0)</f>
        <v>5</v>
      </c>
      <c r="P2914">
        <v>156886</v>
      </c>
      <c r="Q2914">
        <f>COUNTIF(PROMJENA!A:A,PlanMasine[[#This Row],[KPL]]&amp;"-"&amp;PlanMasine[[#This Row],[RN]])</f>
        <v>0</v>
      </c>
      <c r="R2914">
        <f>IFERROR(INDEX(REDOSLIJED!A:A,MATCH(PlanMasine[[#This Row],[KPL]],REDOSLIJED!B:B,0)),MAX(REDOSLIJED!A:A)+1)</f>
        <v>45</v>
      </c>
      <c r="S2914" s="9">
        <f>SUM($M$2:M2914)</f>
        <v>12.535416666666698</v>
      </c>
      <c r="T2914" s="3">
        <f>PlanMasine[[#This Row],[Datum SAS]]-1</f>
        <v>45844</v>
      </c>
      <c r="U2914">
        <f>WEEKDAY(PlanMasine[[#This Row],[ZAVRŠETAK MAŠINSKE]],2)</f>
        <v>7</v>
      </c>
      <c r="V2914" s="3">
        <f>IF(WEEKDAY(PlanMasine[[#This Row],[Datum SAS]]-1,2)=7,PlanMasine[[#This Row],[Datum SAS]]-3,PlanMasine[[#This Row],[Datum SAS]]-1)</f>
        <v>45842</v>
      </c>
      <c r="W2914">
        <f>WEEKNUM(PlanMasine[[#This Row],[Column2]],1)</f>
        <v>27</v>
      </c>
    </row>
    <row r="2915" spans="1:23" x14ac:dyDescent="0.25">
      <c r="A2915">
        <v>1030608</v>
      </c>
      <c r="B2915">
        <v>1</v>
      </c>
      <c r="C2915">
        <v>1030579</v>
      </c>
      <c r="D2915" t="s">
        <v>2237</v>
      </c>
      <c r="E2915">
        <v>5</v>
      </c>
      <c r="F2915">
        <v>1</v>
      </c>
      <c r="G2915">
        <v>0</v>
      </c>
      <c r="H2915">
        <v>0</v>
      </c>
      <c r="I2915" t="s">
        <v>5</v>
      </c>
      <c r="J2915" t="s">
        <v>570</v>
      </c>
      <c r="K2915" t="s">
        <v>1840</v>
      </c>
      <c r="L2915" s="3">
        <v>45867</v>
      </c>
      <c r="M29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5" s="3">
        <v>45845</v>
      </c>
      <c r="O2915" s="5">
        <f>IFERROR((PlanMasine[[#This Row],[Norma]]/PlanMasine[[#This Row],[Q]])*(PlanMasine[[#This Row],[Q]]/SUMIF(C:C,PlanMasine[[#This Row],[RN]],B:B)*PlanMasine[[#This Row],[KPLQ]]),0)</f>
        <v>5</v>
      </c>
      <c r="P2915">
        <v>156888</v>
      </c>
      <c r="Q2915">
        <f>COUNTIF(PROMJENA!A:A,PlanMasine[[#This Row],[KPL]]&amp;"-"&amp;PlanMasine[[#This Row],[RN]])</f>
        <v>0</v>
      </c>
      <c r="R2915">
        <f>IFERROR(INDEX(REDOSLIJED!A:A,MATCH(PlanMasine[[#This Row],[KPL]],REDOSLIJED!B:B,0)),MAX(REDOSLIJED!A:A)+1)</f>
        <v>45</v>
      </c>
      <c r="S2915" s="9">
        <f>SUM($M$2:M2915)</f>
        <v>12.53888888888892</v>
      </c>
      <c r="T2915" s="3">
        <f>PlanMasine[[#This Row],[Datum SAS]]-1</f>
        <v>45844</v>
      </c>
      <c r="U2915">
        <f>WEEKDAY(PlanMasine[[#This Row],[ZAVRŠETAK MAŠINSKE]],2)</f>
        <v>7</v>
      </c>
      <c r="V2915" s="3">
        <f>IF(WEEKDAY(PlanMasine[[#This Row],[Datum SAS]]-1,2)=7,PlanMasine[[#This Row],[Datum SAS]]-3,PlanMasine[[#This Row],[Datum SAS]]-1)</f>
        <v>45842</v>
      </c>
      <c r="W2915">
        <f>WEEKNUM(PlanMasine[[#This Row],[Column2]],1)</f>
        <v>27</v>
      </c>
    </row>
    <row r="2916" spans="1:23" x14ac:dyDescent="0.25">
      <c r="A2916">
        <v>1030608</v>
      </c>
      <c r="B2916">
        <v>1</v>
      </c>
      <c r="C2916">
        <v>1030582</v>
      </c>
      <c r="D2916" t="s">
        <v>2356</v>
      </c>
      <c r="E2916">
        <v>5</v>
      </c>
      <c r="F2916">
        <v>1</v>
      </c>
      <c r="G2916">
        <v>0</v>
      </c>
      <c r="H2916">
        <v>0</v>
      </c>
      <c r="I2916" t="s">
        <v>5</v>
      </c>
      <c r="J2916" t="s">
        <v>570</v>
      </c>
      <c r="K2916" t="s">
        <v>1840</v>
      </c>
      <c r="L2916" s="3">
        <v>45867</v>
      </c>
      <c r="M29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6" s="3">
        <v>45845</v>
      </c>
      <c r="O2916" s="5">
        <f>IFERROR((PlanMasine[[#This Row],[Norma]]/PlanMasine[[#This Row],[Q]])*(PlanMasine[[#This Row],[Q]]/SUMIF(C:C,PlanMasine[[#This Row],[RN]],B:B)*PlanMasine[[#This Row],[KPLQ]]),0)</f>
        <v>5</v>
      </c>
      <c r="P2916">
        <v>156891</v>
      </c>
      <c r="Q2916">
        <f>COUNTIF(PROMJENA!A:A,PlanMasine[[#This Row],[KPL]]&amp;"-"&amp;PlanMasine[[#This Row],[RN]])</f>
        <v>0</v>
      </c>
      <c r="R2916">
        <f>IFERROR(INDEX(REDOSLIJED!A:A,MATCH(PlanMasine[[#This Row],[KPL]],REDOSLIJED!B:B,0)),MAX(REDOSLIJED!A:A)+1)</f>
        <v>45</v>
      </c>
      <c r="S2916" s="9">
        <f>SUM($M$2:M2916)</f>
        <v>12.542361111111141</v>
      </c>
      <c r="T2916" s="3">
        <f>PlanMasine[[#This Row],[Datum SAS]]-1</f>
        <v>45844</v>
      </c>
      <c r="U2916">
        <f>WEEKDAY(PlanMasine[[#This Row],[ZAVRŠETAK MAŠINSKE]],2)</f>
        <v>7</v>
      </c>
      <c r="V2916" s="3">
        <f>IF(WEEKDAY(PlanMasine[[#This Row],[Datum SAS]]-1,2)=7,PlanMasine[[#This Row],[Datum SAS]]-3,PlanMasine[[#This Row],[Datum SAS]]-1)</f>
        <v>45842</v>
      </c>
      <c r="W2916">
        <f>WEEKNUM(PlanMasine[[#This Row],[Column2]],1)</f>
        <v>27</v>
      </c>
    </row>
    <row r="2917" spans="1:23" x14ac:dyDescent="0.25">
      <c r="A2917">
        <v>1030608</v>
      </c>
      <c r="B2917">
        <v>1</v>
      </c>
      <c r="C2917">
        <v>1030581</v>
      </c>
      <c r="D2917" t="s">
        <v>2235</v>
      </c>
      <c r="E2917">
        <v>5</v>
      </c>
      <c r="F2917">
        <v>1</v>
      </c>
      <c r="G2917">
        <v>0</v>
      </c>
      <c r="H2917">
        <v>0</v>
      </c>
      <c r="I2917" t="s">
        <v>5</v>
      </c>
      <c r="J2917" t="s">
        <v>570</v>
      </c>
      <c r="K2917" t="s">
        <v>1840</v>
      </c>
      <c r="L2917" s="3">
        <v>45867</v>
      </c>
      <c r="M29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7" s="3">
        <v>45845</v>
      </c>
      <c r="O2917" s="5">
        <f>IFERROR((PlanMasine[[#This Row],[Norma]]/PlanMasine[[#This Row],[Q]])*(PlanMasine[[#This Row],[Q]]/SUMIF(C:C,PlanMasine[[#This Row],[RN]],B:B)*PlanMasine[[#This Row],[KPLQ]]),0)</f>
        <v>5</v>
      </c>
      <c r="P2917">
        <v>156890</v>
      </c>
      <c r="Q2917">
        <f>COUNTIF(PROMJENA!A:A,PlanMasine[[#This Row],[KPL]]&amp;"-"&amp;PlanMasine[[#This Row],[RN]])</f>
        <v>0</v>
      </c>
      <c r="R2917">
        <f>IFERROR(INDEX(REDOSLIJED!A:A,MATCH(PlanMasine[[#This Row],[KPL]],REDOSLIJED!B:B,0)),MAX(REDOSLIJED!A:A)+1)</f>
        <v>45</v>
      </c>
      <c r="S2917" s="9">
        <f>SUM($M$2:M2917)</f>
        <v>12.545833333333363</v>
      </c>
      <c r="T2917" s="3">
        <f>PlanMasine[[#This Row],[Datum SAS]]-1</f>
        <v>45844</v>
      </c>
      <c r="U2917">
        <f>WEEKDAY(PlanMasine[[#This Row],[ZAVRŠETAK MAŠINSKE]],2)</f>
        <v>7</v>
      </c>
      <c r="V2917" s="3">
        <f>IF(WEEKDAY(PlanMasine[[#This Row],[Datum SAS]]-1,2)=7,PlanMasine[[#This Row],[Datum SAS]]-3,PlanMasine[[#This Row],[Datum SAS]]-1)</f>
        <v>45842</v>
      </c>
      <c r="W2917">
        <f>WEEKNUM(PlanMasine[[#This Row],[Column2]],1)</f>
        <v>27</v>
      </c>
    </row>
    <row r="2918" spans="1:23" x14ac:dyDescent="0.25">
      <c r="A2918">
        <v>1030608</v>
      </c>
      <c r="B2918">
        <v>1</v>
      </c>
      <c r="C2918">
        <v>1030580</v>
      </c>
      <c r="D2918" t="s">
        <v>2234</v>
      </c>
      <c r="E2918">
        <v>5</v>
      </c>
      <c r="F2918">
        <v>1</v>
      </c>
      <c r="G2918">
        <v>0</v>
      </c>
      <c r="H2918">
        <v>0</v>
      </c>
      <c r="I2918" t="s">
        <v>5</v>
      </c>
      <c r="J2918" t="s">
        <v>570</v>
      </c>
      <c r="K2918" t="s">
        <v>1840</v>
      </c>
      <c r="L2918" s="3">
        <v>45867</v>
      </c>
      <c r="M29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18" s="3">
        <v>45845</v>
      </c>
      <c r="O2918" s="5">
        <f>IFERROR((PlanMasine[[#This Row],[Norma]]/PlanMasine[[#This Row],[Q]])*(PlanMasine[[#This Row],[Q]]/SUMIF(C:C,PlanMasine[[#This Row],[RN]],B:B)*PlanMasine[[#This Row],[KPLQ]]),0)</f>
        <v>5</v>
      </c>
      <c r="P2918">
        <v>156889</v>
      </c>
      <c r="Q2918">
        <f>COUNTIF(PROMJENA!A:A,PlanMasine[[#This Row],[KPL]]&amp;"-"&amp;PlanMasine[[#This Row],[RN]])</f>
        <v>0</v>
      </c>
      <c r="R2918">
        <f>IFERROR(INDEX(REDOSLIJED!A:A,MATCH(PlanMasine[[#This Row],[KPL]],REDOSLIJED!B:B,0)),MAX(REDOSLIJED!A:A)+1)</f>
        <v>45</v>
      </c>
      <c r="S2918" s="9">
        <f>SUM($M$2:M2918)</f>
        <v>12.549305555555584</v>
      </c>
      <c r="T2918" s="3">
        <f>PlanMasine[[#This Row],[Datum SAS]]-1</f>
        <v>45844</v>
      </c>
      <c r="U2918">
        <f>WEEKDAY(PlanMasine[[#This Row],[ZAVRŠETAK MAŠINSKE]],2)</f>
        <v>7</v>
      </c>
      <c r="V2918" s="3">
        <f>IF(WEEKDAY(PlanMasine[[#This Row],[Datum SAS]]-1,2)=7,PlanMasine[[#This Row],[Datum SAS]]-3,PlanMasine[[#This Row],[Datum SAS]]-1)</f>
        <v>45842</v>
      </c>
      <c r="W2918">
        <f>WEEKNUM(PlanMasine[[#This Row],[Column2]],1)</f>
        <v>27</v>
      </c>
    </row>
    <row r="2919" spans="1:23" x14ac:dyDescent="0.25">
      <c r="A2919">
        <v>1030608</v>
      </c>
      <c r="B2919">
        <v>1</v>
      </c>
      <c r="C2919">
        <v>1030578</v>
      </c>
      <c r="D2919" t="s">
        <v>2233</v>
      </c>
      <c r="E2919">
        <v>10</v>
      </c>
      <c r="F2919">
        <v>1</v>
      </c>
      <c r="G2919">
        <v>0</v>
      </c>
      <c r="H2919">
        <v>0</v>
      </c>
      <c r="I2919" t="s">
        <v>5</v>
      </c>
      <c r="J2919" t="s">
        <v>570</v>
      </c>
      <c r="K2919" t="s">
        <v>1840</v>
      </c>
      <c r="L2919" s="3">
        <v>45867</v>
      </c>
      <c r="M29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19" s="3">
        <v>45845</v>
      </c>
      <c r="O2919" s="5">
        <f>IFERROR((PlanMasine[[#This Row],[Norma]]/PlanMasine[[#This Row],[Q]])*(PlanMasine[[#This Row],[Q]]/SUMIF(C:C,PlanMasine[[#This Row],[RN]],B:B)*PlanMasine[[#This Row],[KPLQ]]),0)</f>
        <v>10</v>
      </c>
      <c r="P2919">
        <v>156887</v>
      </c>
      <c r="Q2919">
        <f>COUNTIF(PROMJENA!A:A,PlanMasine[[#This Row],[KPL]]&amp;"-"&amp;PlanMasine[[#This Row],[RN]])</f>
        <v>0</v>
      </c>
      <c r="R2919">
        <f>IFERROR(INDEX(REDOSLIJED!A:A,MATCH(PlanMasine[[#This Row],[KPL]],REDOSLIJED!B:B,0)),MAX(REDOSLIJED!A:A)+1)</f>
        <v>45</v>
      </c>
      <c r="S2919" s="9">
        <f>SUM($M$2:M2919)</f>
        <v>12.556250000000029</v>
      </c>
      <c r="T2919" s="3">
        <f>PlanMasine[[#This Row],[Datum SAS]]-1</f>
        <v>45844</v>
      </c>
      <c r="U2919">
        <f>WEEKDAY(PlanMasine[[#This Row],[ZAVRŠETAK MAŠINSKE]],2)</f>
        <v>7</v>
      </c>
      <c r="V2919" s="3">
        <f>IF(WEEKDAY(PlanMasine[[#This Row],[Datum SAS]]-1,2)=7,PlanMasine[[#This Row],[Datum SAS]]-3,PlanMasine[[#This Row],[Datum SAS]]-1)</f>
        <v>45842</v>
      </c>
      <c r="W2919">
        <f>WEEKNUM(PlanMasine[[#This Row],[Column2]],1)</f>
        <v>27</v>
      </c>
    </row>
    <row r="2920" spans="1:23" x14ac:dyDescent="0.25">
      <c r="A2920">
        <v>1030608</v>
      </c>
      <c r="B2920">
        <v>1</v>
      </c>
      <c r="C2920">
        <v>1030577</v>
      </c>
      <c r="D2920" t="s">
        <v>2236</v>
      </c>
      <c r="E2920">
        <v>5</v>
      </c>
      <c r="F2920">
        <v>1</v>
      </c>
      <c r="G2920">
        <v>0</v>
      </c>
      <c r="H2920">
        <v>0</v>
      </c>
      <c r="I2920" t="s">
        <v>5</v>
      </c>
      <c r="J2920" t="s">
        <v>570</v>
      </c>
      <c r="K2920" t="s">
        <v>1840</v>
      </c>
      <c r="L2920" s="3">
        <v>45867</v>
      </c>
      <c r="M29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20" s="3">
        <v>45845</v>
      </c>
      <c r="O2920" s="5">
        <f>IFERROR((PlanMasine[[#This Row],[Norma]]/PlanMasine[[#This Row],[Q]])*(PlanMasine[[#This Row],[Q]]/SUMIF(C:C,PlanMasine[[#This Row],[RN]],B:B)*PlanMasine[[#This Row],[KPLQ]]),0)</f>
        <v>5</v>
      </c>
      <c r="P2920">
        <v>156886</v>
      </c>
      <c r="Q2920">
        <f>COUNTIF(PROMJENA!A:A,PlanMasine[[#This Row],[KPL]]&amp;"-"&amp;PlanMasine[[#This Row],[RN]])</f>
        <v>0</v>
      </c>
      <c r="R2920">
        <f>IFERROR(INDEX(REDOSLIJED!A:A,MATCH(PlanMasine[[#This Row],[KPL]],REDOSLIJED!B:B,0)),MAX(REDOSLIJED!A:A)+1)</f>
        <v>45</v>
      </c>
      <c r="S2920" s="9">
        <f>SUM($M$2:M2920)</f>
        <v>12.55972222222225</v>
      </c>
      <c r="T2920" s="3">
        <f>PlanMasine[[#This Row],[Datum SAS]]-1</f>
        <v>45844</v>
      </c>
      <c r="U2920">
        <f>WEEKDAY(PlanMasine[[#This Row],[ZAVRŠETAK MAŠINSKE]],2)</f>
        <v>7</v>
      </c>
      <c r="V2920" s="3">
        <f>IF(WEEKDAY(PlanMasine[[#This Row],[Datum SAS]]-1,2)=7,PlanMasine[[#This Row],[Datum SAS]]-3,PlanMasine[[#This Row],[Datum SAS]]-1)</f>
        <v>45842</v>
      </c>
      <c r="W2920">
        <f>WEEKNUM(PlanMasine[[#This Row],[Column2]],1)</f>
        <v>27</v>
      </c>
    </row>
    <row r="2921" spans="1:23" x14ac:dyDescent="0.25">
      <c r="A2921">
        <v>1030655</v>
      </c>
      <c r="B2921">
        <v>1</v>
      </c>
      <c r="C2921">
        <v>1030704</v>
      </c>
      <c r="D2921" t="s">
        <v>2178</v>
      </c>
      <c r="E2921">
        <v>4</v>
      </c>
      <c r="F2921">
        <v>1</v>
      </c>
      <c r="G2921">
        <v>0</v>
      </c>
      <c r="H2921">
        <v>0</v>
      </c>
      <c r="I2921" t="s">
        <v>5</v>
      </c>
      <c r="J2921" t="s">
        <v>570</v>
      </c>
      <c r="K2921" t="s">
        <v>1841</v>
      </c>
      <c r="L2921" s="3">
        <v>45861</v>
      </c>
      <c r="M29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2921" s="3">
        <v>45845</v>
      </c>
      <c r="O2921" s="5">
        <f>IFERROR((PlanMasine[[#This Row],[Norma]]/PlanMasine[[#This Row],[Q]])*(PlanMasine[[#This Row],[Q]]/SUMIF(C:C,PlanMasine[[#This Row],[RN]],B:B)*PlanMasine[[#This Row],[KPLQ]]),0)</f>
        <v>4</v>
      </c>
      <c r="P2921">
        <v>175858</v>
      </c>
      <c r="Q2921">
        <f>COUNTIF(PROMJENA!A:A,PlanMasine[[#This Row],[KPL]]&amp;"-"&amp;PlanMasine[[#This Row],[RN]])</f>
        <v>0</v>
      </c>
      <c r="R2921">
        <f>IFERROR(INDEX(REDOSLIJED!A:A,MATCH(PlanMasine[[#This Row],[KPL]],REDOSLIJED!B:B,0)),MAX(REDOSLIJED!A:A)+1)</f>
        <v>45</v>
      </c>
      <c r="S2921" s="9">
        <f>SUM($M$2:M2921)</f>
        <v>12.562500000000028</v>
      </c>
      <c r="T2921" s="3">
        <f>PlanMasine[[#This Row],[Datum SAS]]-1</f>
        <v>45844</v>
      </c>
      <c r="U2921">
        <f>WEEKDAY(PlanMasine[[#This Row],[ZAVRŠETAK MAŠINSKE]],2)</f>
        <v>7</v>
      </c>
      <c r="V2921" s="3">
        <f>IF(WEEKDAY(PlanMasine[[#This Row],[Datum SAS]]-1,2)=7,PlanMasine[[#This Row],[Datum SAS]]-3,PlanMasine[[#This Row],[Datum SAS]]-1)</f>
        <v>45842</v>
      </c>
      <c r="W2921">
        <f>WEEKNUM(PlanMasine[[#This Row],[Column2]],1)</f>
        <v>27</v>
      </c>
    </row>
    <row r="2922" spans="1:23" x14ac:dyDescent="0.25">
      <c r="A2922">
        <v>1030655</v>
      </c>
      <c r="B2922">
        <v>1</v>
      </c>
      <c r="C2922">
        <v>1030661</v>
      </c>
      <c r="D2922" t="s">
        <v>2391</v>
      </c>
      <c r="E2922">
        <v>3</v>
      </c>
      <c r="F2922">
        <v>1</v>
      </c>
      <c r="G2922">
        <v>0</v>
      </c>
      <c r="H2922">
        <v>0</v>
      </c>
      <c r="I2922" t="s">
        <v>5</v>
      </c>
      <c r="J2922" t="s">
        <v>570</v>
      </c>
      <c r="K2922" t="s">
        <v>1841</v>
      </c>
      <c r="L2922" s="3">
        <v>45861</v>
      </c>
      <c r="M29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22" s="3">
        <v>45845</v>
      </c>
      <c r="O2922" s="5">
        <f>IFERROR((PlanMasine[[#This Row],[Norma]]/PlanMasine[[#This Row],[Q]])*(PlanMasine[[#This Row],[Q]]/SUMIF(C:C,PlanMasine[[#This Row],[RN]],B:B)*PlanMasine[[#This Row],[KPLQ]]),0)</f>
        <v>3</v>
      </c>
      <c r="P2922">
        <v>175803</v>
      </c>
      <c r="Q2922">
        <f>COUNTIF(PROMJENA!A:A,PlanMasine[[#This Row],[KPL]]&amp;"-"&amp;PlanMasine[[#This Row],[RN]])</f>
        <v>0</v>
      </c>
      <c r="R2922">
        <f>IFERROR(INDEX(REDOSLIJED!A:A,MATCH(PlanMasine[[#This Row],[KPL]],REDOSLIJED!B:B,0)),MAX(REDOSLIJED!A:A)+1)</f>
        <v>45</v>
      </c>
      <c r="S2922" s="9">
        <f>SUM($M$2:M2922)</f>
        <v>12.564583333333362</v>
      </c>
      <c r="T2922" s="3">
        <f>PlanMasine[[#This Row],[Datum SAS]]-1</f>
        <v>45844</v>
      </c>
      <c r="U2922">
        <f>WEEKDAY(PlanMasine[[#This Row],[ZAVRŠETAK MAŠINSKE]],2)</f>
        <v>7</v>
      </c>
      <c r="V2922" s="3">
        <f>IF(WEEKDAY(PlanMasine[[#This Row],[Datum SAS]]-1,2)=7,PlanMasine[[#This Row],[Datum SAS]]-3,PlanMasine[[#This Row],[Datum SAS]]-1)</f>
        <v>45842</v>
      </c>
      <c r="W2922">
        <f>WEEKNUM(PlanMasine[[#This Row],[Column2]],1)</f>
        <v>27</v>
      </c>
    </row>
    <row r="2923" spans="1:23" x14ac:dyDescent="0.25">
      <c r="A2923">
        <v>1030655</v>
      </c>
      <c r="B2923">
        <v>1</v>
      </c>
      <c r="C2923">
        <v>1030707</v>
      </c>
      <c r="D2923" t="s">
        <v>2078</v>
      </c>
      <c r="E2923">
        <v>10</v>
      </c>
      <c r="F2923">
        <v>1</v>
      </c>
      <c r="G2923">
        <v>0</v>
      </c>
      <c r="H2923">
        <v>0</v>
      </c>
      <c r="I2923" t="s">
        <v>5</v>
      </c>
      <c r="J2923" t="s">
        <v>570</v>
      </c>
      <c r="K2923" t="s">
        <v>1841</v>
      </c>
      <c r="L2923" s="3">
        <v>45861</v>
      </c>
      <c r="M29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23" s="3">
        <v>45845</v>
      </c>
      <c r="O2923" s="5">
        <f>IFERROR((PlanMasine[[#This Row],[Norma]]/PlanMasine[[#This Row],[Q]])*(PlanMasine[[#This Row],[Q]]/SUMIF(C:C,PlanMasine[[#This Row],[RN]],B:B)*PlanMasine[[#This Row],[KPLQ]]),0)</f>
        <v>10</v>
      </c>
      <c r="P2923">
        <v>175861</v>
      </c>
      <c r="Q2923">
        <f>COUNTIF(PROMJENA!A:A,PlanMasine[[#This Row],[KPL]]&amp;"-"&amp;PlanMasine[[#This Row],[RN]])</f>
        <v>0</v>
      </c>
      <c r="R2923">
        <f>IFERROR(INDEX(REDOSLIJED!A:A,MATCH(PlanMasine[[#This Row],[KPL]],REDOSLIJED!B:B,0)),MAX(REDOSLIJED!A:A)+1)</f>
        <v>45</v>
      </c>
      <c r="S2923" s="9">
        <f>SUM($M$2:M2923)</f>
        <v>12.571527777777806</v>
      </c>
      <c r="T2923" s="3">
        <f>PlanMasine[[#This Row],[Datum SAS]]-1</f>
        <v>45844</v>
      </c>
      <c r="U2923">
        <f>WEEKDAY(PlanMasine[[#This Row],[ZAVRŠETAK MAŠINSKE]],2)</f>
        <v>7</v>
      </c>
      <c r="V2923" s="3">
        <f>IF(WEEKDAY(PlanMasine[[#This Row],[Datum SAS]]-1,2)=7,PlanMasine[[#This Row],[Datum SAS]]-3,PlanMasine[[#This Row],[Datum SAS]]-1)</f>
        <v>45842</v>
      </c>
      <c r="W2923">
        <f>WEEKNUM(PlanMasine[[#This Row],[Column2]],1)</f>
        <v>27</v>
      </c>
    </row>
    <row r="2924" spans="1:23" x14ac:dyDescent="0.25">
      <c r="A2924">
        <v>1031330</v>
      </c>
      <c r="B2924">
        <v>6</v>
      </c>
      <c r="C2924">
        <v>1031329</v>
      </c>
      <c r="D2924" t="s">
        <v>1968</v>
      </c>
      <c r="E2924">
        <v>9</v>
      </c>
      <c r="F2924">
        <v>6</v>
      </c>
      <c r="G2924">
        <v>0</v>
      </c>
      <c r="H2924">
        <v>0</v>
      </c>
      <c r="I2924" t="s">
        <v>5</v>
      </c>
      <c r="J2924" t="s">
        <v>570</v>
      </c>
      <c r="K2924" t="s">
        <v>1843</v>
      </c>
      <c r="L2924" s="3">
        <v>45854</v>
      </c>
      <c r="M29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2924" s="3">
        <v>45845</v>
      </c>
      <c r="O2924" s="5">
        <f>IFERROR((PlanMasine[[#This Row],[Norma]]/PlanMasine[[#This Row],[Q]])*(PlanMasine[[#This Row],[Q]]/SUMIF(C:C,PlanMasine[[#This Row],[RN]],B:B)*PlanMasine[[#This Row],[KPLQ]]),0)</f>
        <v>9</v>
      </c>
      <c r="P2924">
        <v>215848</v>
      </c>
      <c r="Q2924">
        <f>COUNTIF(PROMJENA!A:A,PlanMasine[[#This Row],[KPL]]&amp;"-"&amp;PlanMasine[[#This Row],[RN]])</f>
        <v>0</v>
      </c>
      <c r="R2924">
        <f>IFERROR(INDEX(REDOSLIJED!A:A,MATCH(PlanMasine[[#This Row],[KPL]],REDOSLIJED!B:B,0)),MAX(REDOSLIJED!A:A)+1)</f>
        <v>45</v>
      </c>
      <c r="S2924" s="9">
        <f>SUM($M$2:M2924)</f>
        <v>12.577777777777806</v>
      </c>
      <c r="T2924" s="3">
        <f>PlanMasine[[#This Row],[Datum SAS]]-1</f>
        <v>45844</v>
      </c>
      <c r="U2924">
        <f>WEEKDAY(PlanMasine[[#This Row],[ZAVRŠETAK MAŠINSKE]],2)</f>
        <v>7</v>
      </c>
      <c r="V2924" s="3">
        <f>IF(WEEKDAY(PlanMasine[[#This Row],[Datum SAS]]-1,2)=7,PlanMasine[[#This Row],[Datum SAS]]-3,PlanMasine[[#This Row],[Datum SAS]]-1)</f>
        <v>45842</v>
      </c>
      <c r="W2924">
        <f>WEEKNUM(PlanMasine[[#This Row],[Column2]],1)</f>
        <v>27</v>
      </c>
    </row>
    <row r="2925" spans="1:23" x14ac:dyDescent="0.25">
      <c r="A2925">
        <v>1031330</v>
      </c>
      <c r="B2925">
        <v>6</v>
      </c>
      <c r="C2925">
        <v>1031328</v>
      </c>
      <c r="D2925" t="s">
        <v>1970</v>
      </c>
      <c r="E2925">
        <v>9</v>
      </c>
      <c r="F2925">
        <v>6</v>
      </c>
      <c r="G2925">
        <v>0</v>
      </c>
      <c r="H2925">
        <v>0</v>
      </c>
      <c r="I2925" t="s">
        <v>5</v>
      </c>
      <c r="J2925" t="s">
        <v>570</v>
      </c>
      <c r="K2925" t="s">
        <v>1843</v>
      </c>
      <c r="L2925" s="3">
        <v>45854</v>
      </c>
      <c r="M29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2925" s="3">
        <v>45845</v>
      </c>
      <c r="O2925" s="5">
        <f>IFERROR((PlanMasine[[#This Row],[Norma]]/PlanMasine[[#This Row],[Q]])*(PlanMasine[[#This Row],[Q]]/SUMIF(C:C,PlanMasine[[#This Row],[RN]],B:B)*PlanMasine[[#This Row],[KPLQ]]),0)</f>
        <v>9</v>
      </c>
      <c r="P2925">
        <v>215847</v>
      </c>
      <c r="Q2925">
        <f>COUNTIF(PROMJENA!A:A,PlanMasine[[#This Row],[KPL]]&amp;"-"&amp;PlanMasine[[#This Row],[RN]])</f>
        <v>0</v>
      </c>
      <c r="R2925">
        <f>IFERROR(INDEX(REDOSLIJED!A:A,MATCH(PlanMasine[[#This Row],[KPL]],REDOSLIJED!B:B,0)),MAX(REDOSLIJED!A:A)+1)</f>
        <v>45</v>
      </c>
      <c r="S2925" s="9">
        <f>SUM($M$2:M2925)</f>
        <v>12.584027777777806</v>
      </c>
      <c r="T2925" s="3">
        <f>PlanMasine[[#This Row],[Datum SAS]]-1</f>
        <v>45844</v>
      </c>
      <c r="U2925">
        <f>WEEKDAY(PlanMasine[[#This Row],[ZAVRŠETAK MAŠINSKE]],2)</f>
        <v>7</v>
      </c>
      <c r="V2925" s="3">
        <f>IF(WEEKDAY(PlanMasine[[#This Row],[Datum SAS]]-1,2)=7,PlanMasine[[#This Row],[Datum SAS]]-3,PlanMasine[[#This Row],[Datum SAS]]-1)</f>
        <v>45842</v>
      </c>
      <c r="W2925">
        <f>WEEKNUM(PlanMasine[[#This Row],[Column2]],1)</f>
        <v>27</v>
      </c>
    </row>
    <row r="2926" spans="1:23" x14ac:dyDescent="0.25">
      <c r="A2926">
        <v>1031330</v>
      </c>
      <c r="B2926">
        <v>6</v>
      </c>
      <c r="C2926">
        <v>1031326</v>
      </c>
      <c r="D2926" t="s">
        <v>2183</v>
      </c>
      <c r="E2926">
        <v>12</v>
      </c>
      <c r="F2926">
        <v>6</v>
      </c>
      <c r="G2926">
        <v>0</v>
      </c>
      <c r="H2926">
        <v>0</v>
      </c>
      <c r="I2926" t="s">
        <v>5</v>
      </c>
      <c r="J2926" t="s">
        <v>570</v>
      </c>
      <c r="K2926" t="s">
        <v>1843</v>
      </c>
      <c r="L2926" s="3">
        <v>45854</v>
      </c>
      <c r="M29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26" s="3">
        <v>45845</v>
      </c>
      <c r="O2926" s="5">
        <f>IFERROR((PlanMasine[[#This Row],[Norma]]/PlanMasine[[#This Row],[Q]])*(PlanMasine[[#This Row],[Q]]/SUMIF(C:C,PlanMasine[[#This Row],[RN]],B:B)*PlanMasine[[#This Row],[KPLQ]]),0)</f>
        <v>12</v>
      </c>
      <c r="P2926">
        <v>215845</v>
      </c>
      <c r="Q2926">
        <f>COUNTIF(PROMJENA!A:A,PlanMasine[[#This Row],[KPL]]&amp;"-"&amp;PlanMasine[[#This Row],[RN]])</f>
        <v>0</v>
      </c>
      <c r="R2926">
        <f>IFERROR(INDEX(REDOSLIJED!A:A,MATCH(PlanMasine[[#This Row],[KPL]],REDOSLIJED!B:B,0)),MAX(REDOSLIJED!A:A)+1)</f>
        <v>45</v>
      </c>
      <c r="S2926" s="9">
        <f>SUM($M$2:M2926)</f>
        <v>12.592361111111138</v>
      </c>
      <c r="T2926" s="3">
        <f>PlanMasine[[#This Row],[Datum SAS]]-1</f>
        <v>45844</v>
      </c>
      <c r="U2926">
        <f>WEEKDAY(PlanMasine[[#This Row],[ZAVRŠETAK MAŠINSKE]],2)</f>
        <v>7</v>
      </c>
      <c r="V2926" s="3">
        <f>IF(WEEKDAY(PlanMasine[[#This Row],[Datum SAS]]-1,2)=7,PlanMasine[[#This Row],[Datum SAS]]-3,PlanMasine[[#This Row],[Datum SAS]]-1)</f>
        <v>45842</v>
      </c>
      <c r="W2926">
        <f>WEEKNUM(PlanMasine[[#This Row],[Column2]],1)</f>
        <v>27</v>
      </c>
    </row>
    <row r="2927" spans="1:23" x14ac:dyDescent="0.25">
      <c r="A2927">
        <v>1031337</v>
      </c>
      <c r="B2927">
        <v>6</v>
      </c>
      <c r="C2927">
        <v>1031334</v>
      </c>
      <c r="D2927" t="s">
        <v>1972</v>
      </c>
      <c r="E2927">
        <v>12</v>
      </c>
      <c r="F2927">
        <v>6</v>
      </c>
      <c r="G2927">
        <v>0</v>
      </c>
      <c r="H2927">
        <v>0</v>
      </c>
      <c r="I2927" t="s">
        <v>5</v>
      </c>
      <c r="J2927" t="s">
        <v>570</v>
      </c>
      <c r="K2927" t="s">
        <v>2392</v>
      </c>
      <c r="L2927" s="3">
        <v>45854</v>
      </c>
      <c r="M29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27" s="3">
        <v>45845</v>
      </c>
      <c r="O2927" s="5">
        <f>IFERROR((PlanMasine[[#This Row],[Norma]]/PlanMasine[[#This Row],[Q]])*(PlanMasine[[#This Row],[Q]]/SUMIF(C:C,PlanMasine[[#This Row],[RN]],B:B)*PlanMasine[[#This Row],[KPLQ]]),0)</f>
        <v>12</v>
      </c>
      <c r="P2927">
        <v>215817</v>
      </c>
      <c r="Q2927">
        <f>COUNTIF(PROMJENA!A:A,PlanMasine[[#This Row],[KPL]]&amp;"-"&amp;PlanMasine[[#This Row],[RN]])</f>
        <v>0</v>
      </c>
      <c r="R2927">
        <f>IFERROR(INDEX(REDOSLIJED!A:A,MATCH(PlanMasine[[#This Row],[KPL]],REDOSLIJED!B:B,0)),MAX(REDOSLIJED!A:A)+1)</f>
        <v>45</v>
      </c>
      <c r="S2927" s="9">
        <f>SUM($M$2:M2927)</f>
        <v>12.600694444444471</v>
      </c>
      <c r="T2927" s="3">
        <f>PlanMasine[[#This Row],[Datum SAS]]-1</f>
        <v>45844</v>
      </c>
      <c r="U2927">
        <f>WEEKDAY(PlanMasine[[#This Row],[ZAVRŠETAK MAŠINSKE]],2)</f>
        <v>7</v>
      </c>
      <c r="V2927" s="3">
        <f>IF(WEEKDAY(PlanMasine[[#This Row],[Datum SAS]]-1,2)=7,PlanMasine[[#This Row],[Datum SAS]]-3,PlanMasine[[#This Row],[Datum SAS]]-1)</f>
        <v>45842</v>
      </c>
      <c r="W2927">
        <f>WEEKNUM(PlanMasine[[#This Row],[Column2]],1)</f>
        <v>27</v>
      </c>
    </row>
    <row r="2928" spans="1:23" x14ac:dyDescent="0.25">
      <c r="A2928">
        <v>1031342</v>
      </c>
      <c r="B2928">
        <v>6</v>
      </c>
      <c r="C2928">
        <v>1031340</v>
      </c>
      <c r="D2928" t="s">
        <v>1973</v>
      </c>
      <c r="E2928">
        <v>24</v>
      </c>
      <c r="F2928">
        <v>12</v>
      </c>
      <c r="G2928">
        <v>0</v>
      </c>
      <c r="H2928">
        <v>0</v>
      </c>
      <c r="I2928" t="s">
        <v>5</v>
      </c>
      <c r="J2928" t="s">
        <v>570</v>
      </c>
      <c r="K2928" t="s">
        <v>2393</v>
      </c>
      <c r="L2928" s="3">
        <v>45854</v>
      </c>
      <c r="M29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928" s="3">
        <v>45845</v>
      </c>
      <c r="O2928" s="5">
        <f>IFERROR((PlanMasine[[#This Row],[Norma]]/PlanMasine[[#This Row],[Q]])*(PlanMasine[[#This Row],[Q]]/SUMIF(C:C,PlanMasine[[#This Row],[RN]],B:B)*PlanMasine[[#This Row],[KPLQ]]),0)</f>
        <v>24</v>
      </c>
      <c r="P2928">
        <v>215816</v>
      </c>
      <c r="Q2928">
        <f>COUNTIF(PROMJENA!A:A,PlanMasine[[#This Row],[KPL]]&amp;"-"&amp;PlanMasine[[#This Row],[RN]])</f>
        <v>0</v>
      </c>
      <c r="R2928">
        <f>IFERROR(INDEX(REDOSLIJED!A:A,MATCH(PlanMasine[[#This Row],[KPL]],REDOSLIJED!B:B,0)),MAX(REDOSLIJED!A:A)+1)</f>
        <v>45</v>
      </c>
      <c r="S2928" s="9">
        <f>SUM($M$2:M2928)</f>
        <v>12.617361111111139</v>
      </c>
      <c r="T2928" s="3">
        <f>PlanMasine[[#This Row],[Datum SAS]]-1</f>
        <v>45844</v>
      </c>
      <c r="U2928">
        <f>WEEKDAY(PlanMasine[[#This Row],[ZAVRŠETAK MAŠINSKE]],2)</f>
        <v>7</v>
      </c>
      <c r="V2928" s="3">
        <f>IF(WEEKDAY(PlanMasine[[#This Row],[Datum SAS]]-1,2)=7,PlanMasine[[#This Row],[Datum SAS]]-3,PlanMasine[[#This Row],[Datum SAS]]-1)</f>
        <v>45842</v>
      </c>
      <c r="W2928">
        <f>WEEKNUM(PlanMasine[[#This Row],[Column2]],1)</f>
        <v>27</v>
      </c>
    </row>
    <row r="2929" spans="1:23" x14ac:dyDescent="0.25">
      <c r="A2929">
        <v>1032572</v>
      </c>
      <c r="B2929">
        <v>1</v>
      </c>
      <c r="C2929">
        <v>1032574</v>
      </c>
      <c r="D2929" t="s">
        <v>2022</v>
      </c>
      <c r="E2929">
        <v>24</v>
      </c>
      <c r="F2929">
        <v>2</v>
      </c>
      <c r="G2929">
        <v>0</v>
      </c>
      <c r="H2929">
        <v>0</v>
      </c>
      <c r="I2929" t="s">
        <v>5</v>
      </c>
      <c r="J2929" t="s">
        <v>570</v>
      </c>
      <c r="K2929" t="s">
        <v>2394</v>
      </c>
      <c r="L2929" s="3">
        <v>45859</v>
      </c>
      <c r="M29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29" s="3">
        <v>45845</v>
      </c>
      <c r="O2929" s="5">
        <f>IFERROR((PlanMasine[[#This Row],[Norma]]/PlanMasine[[#This Row],[Q]])*(PlanMasine[[#This Row],[Q]]/SUMIF(C:C,PlanMasine[[#This Row],[RN]],B:B)*PlanMasine[[#This Row],[KPLQ]]),0)</f>
        <v>12</v>
      </c>
      <c r="P2929">
        <v>199531</v>
      </c>
      <c r="Q2929">
        <f>COUNTIF(PROMJENA!A:A,PlanMasine[[#This Row],[KPL]]&amp;"-"&amp;PlanMasine[[#This Row],[RN]])</f>
        <v>0</v>
      </c>
      <c r="R2929">
        <f>IFERROR(INDEX(REDOSLIJED!A:A,MATCH(PlanMasine[[#This Row],[KPL]],REDOSLIJED!B:B,0)),MAX(REDOSLIJED!A:A)+1)</f>
        <v>45</v>
      </c>
      <c r="S2929" s="9">
        <f>SUM($M$2:M2929)</f>
        <v>12.625694444444472</v>
      </c>
      <c r="T2929" s="3">
        <f>PlanMasine[[#This Row],[Datum SAS]]-1</f>
        <v>45844</v>
      </c>
      <c r="U2929">
        <f>WEEKDAY(PlanMasine[[#This Row],[ZAVRŠETAK MAŠINSKE]],2)</f>
        <v>7</v>
      </c>
      <c r="V2929" s="3">
        <f>IF(WEEKDAY(PlanMasine[[#This Row],[Datum SAS]]-1,2)=7,PlanMasine[[#This Row],[Datum SAS]]-3,PlanMasine[[#This Row],[Datum SAS]]-1)</f>
        <v>45842</v>
      </c>
      <c r="W2929">
        <f>WEEKNUM(PlanMasine[[#This Row],[Column2]],1)</f>
        <v>27</v>
      </c>
    </row>
    <row r="2930" spans="1:23" x14ac:dyDescent="0.25">
      <c r="A2930">
        <v>1032572</v>
      </c>
      <c r="B2930">
        <v>1</v>
      </c>
      <c r="C2930">
        <v>1032575</v>
      </c>
      <c r="D2930" t="s">
        <v>2021</v>
      </c>
      <c r="E2930">
        <v>24</v>
      </c>
      <c r="F2930">
        <v>2</v>
      </c>
      <c r="G2930">
        <v>0</v>
      </c>
      <c r="H2930">
        <v>0</v>
      </c>
      <c r="I2930" t="s">
        <v>5</v>
      </c>
      <c r="J2930" t="s">
        <v>570</v>
      </c>
      <c r="K2930" t="s">
        <v>2394</v>
      </c>
      <c r="L2930" s="3">
        <v>45859</v>
      </c>
      <c r="M29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30" s="3">
        <v>45845</v>
      </c>
      <c r="O2930" s="5">
        <f>IFERROR((PlanMasine[[#This Row],[Norma]]/PlanMasine[[#This Row],[Q]])*(PlanMasine[[#This Row],[Q]]/SUMIF(C:C,PlanMasine[[#This Row],[RN]],B:B)*PlanMasine[[#This Row],[KPLQ]]),0)</f>
        <v>12</v>
      </c>
      <c r="P2930">
        <v>199532</v>
      </c>
      <c r="Q2930">
        <f>COUNTIF(PROMJENA!A:A,PlanMasine[[#This Row],[KPL]]&amp;"-"&amp;PlanMasine[[#This Row],[RN]])</f>
        <v>0</v>
      </c>
      <c r="R2930">
        <f>IFERROR(INDEX(REDOSLIJED!A:A,MATCH(PlanMasine[[#This Row],[KPL]],REDOSLIJED!B:B,0)),MAX(REDOSLIJED!A:A)+1)</f>
        <v>45</v>
      </c>
      <c r="S2930" s="9">
        <f>SUM($M$2:M2930)</f>
        <v>12.634027777777805</v>
      </c>
      <c r="T2930" s="3">
        <f>PlanMasine[[#This Row],[Datum SAS]]-1</f>
        <v>45844</v>
      </c>
      <c r="U2930">
        <f>WEEKDAY(PlanMasine[[#This Row],[ZAVRŠETAK MAŠINSKE]],2)</f>
        <v>7</v>
      </c>
      <c r="V2930" s="3">
        <f>IF(WEEKDAY(PlanMasine[[#This Row],[Datum SAS]]-1,2)=7,PlanMasine[[#This Row],[Datum SAS]]-3,PlanMasine[[#This Row],[Datum SAS]]-1)</f>
        <v>45842</v>
      </c>
      <c r="W2930">
        <f>WEEKNUM(PlanMasine[[#This Row],[Column2]],1)</f>
        <v>27</v>
      </c>
    </row>
    <row r="2931" spans="1:23" x14ac:dyDescent="0.25">
      <c r="A2931">
        <v>1032572</v>
      </c>
      <c r="B2931">
        <v>1</v>
      </c>
      <c r="C2931">
        <v>1032576</v>
      </c>
      <c r="D2931" t="s">
        <v>2023</v>
      </c>
      <c r="E2931">
        <v>40</v>
      </c>
      <c r="F2931">
        <v>2</v>
      </c>
      <c r="G2931">
        <v>0</v>
      </c>
      <c r="H2931">
        <v>0</v>
      </c>
      <c r="I2931" t="s">
        <v>5</v>
      </c>
      <c r="J2931" t="s">
        <v>570</v>
      </c>
      <c r="K2931" t="s">
        <v>2394</v>
      </c>
      <c r="L2931" s="3">
        <v>45859</v>
      </c>
      <c r="M29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31" s="3">
        <v>45845</v>
      </c>
      <c r="O2931" s="5">
        <f>IFERROR((PlanMasine[[#This Row],[Norma]]/PlanMasine[[#This Row],[Q]])*(PlanMasine[[#This Row],[Q]]/SUMIF(C:C,PlanMasine[[#This Row],[RN]],B:B)*PlanMasine[[#This Row],[KPLQ]]),0)</f>
        <v>20</v>
      </c>
      <c r="P2931">
        <v>199533</v>
      </c>
      <c r="Q2931">
        <f>COUNTIF(PROMJENA!A:A,PlanMasine[[#This Row],[KPL]]&amp;"-"&amp;PlanMasine[[#This Row],[RN]])</f>
        <v>0</v>
      </c>
      <c r="R2931">
        <f>IFERROR(INDEX(REDOSLIJED!A:A,MATCH(PlanMasine[[#This Row],[KPL]],REDOSLIJED!B:B,0)),MAX(REDOSLIJED!A:A)+1)</f>
        <v>45</v>
      </c>
      <c r="S2931" s="9">
        <f>SUM($M$2:M2931)</f>
        <v>12.647916666666694</v>
      </c>
      <c r="T2931" s="3">
        <f>PlanMasine[[#This Row],[Datum SAS]]-1</f>
        <v>45844</v>
      </c>
      <c r="U2931">
        <f>WEEKDAY(PlanMasine[[#This Row],[ZAVRŠETAK MAŠINSKE]],2)</f>
        <v>7</v>
      </c>
      <c r="V2931" s="3">
        <f>IF(WEEKDAY(PlanMasine[[#This Row],[Datum SAS]]-1,2)=7,PlanMasine[[#This Row],[Datum SAS]]-3,PlanMasine[[#This Row],[Datum SAS]]-1)</f>
        <v>45842</v>
      </c>
      <c r="W2931">
        <f>WEEKNUM(PlanMasine[[#This Row],[Column2]],1)</f>
        <v>27</v>
      </c>
    </row>
    <row r="2932" spans="1:23" x14ac:dyDescent="0.25">
      <c r="A2932">
        <v>1032572</v>
      </c>
      <c r="B2932">
        <v>1</v>
      </c>
      <c r="C2932">
        <v>1032577</v>
      </c>
      <c r="D2932" t="s">
        <v>2019</v>
      </c>
      <c r="E2932">
        <v>16</v>
      </c>
      <c r="F2932">
        <v>2</v>
      </c>
      <c r="G2932">
        <v>0</v>
      </c>
      <c r="H2932">
        <v>0</v>
      </c>
      <c r="I2932" t="s">
        <v>5</v>
      </c>
      <c r="J2932" t="s">
        <v>570</v>
      </c>
      <c r="K2932" t="s">
        <v>2394</v>
      </c>
      <c r="L2932" s="3">
        <v>45859</v>
      </c>
      <c r="M29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932" s="3">
        <v>45845</v>
      </c>
      <c r="O2932" s="5">
        <f>IFERROR((PlanMasine[[#This Row],[Norma]]/PlanMasine[[#This Row],[Q]])*(PlanMasine[[#This Row],[Q]]/SUMIF(C:C,PlanMasine[[#This Row],[RN]],B:B)*PlanMasine[[#This Row],[KPLQ]]),0)</f>
        <v>8</v>
      </c>
      <c r="P2932">
        <v>199534</v>
      </c>
      <c r="Q2932">
        <f>COUNTIF(PROMJENA!A:A,PlanMasine[[#This Row],[KPL]]&amp;"-"&amp;PlanMasine[[#This Row],[RN]])</f>
        <v>0</v>
      </c>
      <c r="R2932">
        <f>IFERROR(INDEX(REDOSLIJED!A:A,MATCH(PlanMasine[[#This Row],[KPL]],REDOSLIJED!B:B,0)),MAX(REDOSLIJED!A:A)+1)</f>
        <v>45</v>
      </c>
      <c r="S2932" s="9">
        <f>SUM($M$2:M2932)</f>
        <v>12.65347222222225</v>
      </c>
      <c r="T2932" s="3">
        <f>PlanMasine[[#This Row],[Datum SAS]]-1</f>
        <v>45844</v>
      </c>
      <c r="U2932">
        <f>WEEKDAY(PlanMasine[[#This Row],[ZAVRŠETAK MAŠINSKE]],2)</f>
        <v>7</v>
      </c>
      <c r="V2932" s="3">
        <f>IF(WEEKDAY(PlanMasine[[#This Row],[Datum SAS]]-1,2)=7,PlanMasine[[#This Row],[Datum SAS]]-3,PlanMasine[[#This Row],[Datum SAS]]-1)</f>
        <v>45842</v>
      </c>
      <c r="W2932">
        <f>WEEKNUM(PlanMasine[[#This Row],[Column2]],1)</f>
        <v>27</v>
      </c>
    </row>
    <row r="2933" spans="1:23" x14ac:dyDescent="0.25">
      <c r="A2933">
        <v>1032572</v>
      </c>
      <c r="B2933">
        <v>1</v>
      </c>
      <c r="C2933">
        <v>1032578</v>
      </c>
      <c r="D2933" t="s">
        <v>2030</v>
      </c>
      <c r="E2933">
        <v>20</v>
      </c>
      <c r="F2933">
        <v>2</v>
      </c>
      <c r="G2933">
        <v>0</v>
      </c>
      <c r="H2933">
        <v>0</v>
      </c>
      <c r="I2933" t="s">
        <v>5</v>
      </c>
      <c r="J2933" t="s">
        <v>570</v>
      </c>
      <c r="K2933" t="s">
        <v>2394</v>
      </c>
      <c r="L2933" s="3">
        <v>45859</v>
      </c>
      <c r="M29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33" s="3">
        <v>45845</v>
      </c>
      <c r="O2933" s="5">
        <f>IFERROR((PlanMasine[[#This Row],[Norma]]/PlanMasine[[#This Row],[Q]])*(PlanMasine[[#This Row],[Q]]/SUMIF(C:C,PlanMasine[[#This Row],[RN]],B:B)*PlanMasine[[#This Row],[KPLQ]]),0)</f>
        <v>10</v>
      </c>
      <c r="P2933">
        <v>199535</v>
      </c>
      <c r="Q2933">
        <f>COUNTIF(PROMJENA!A:A,PlanMasine[[#This Row],[KPL]]&amp;"-"&amp;PlanMasine[[#This Row],[RN]])</f>
        <v>0</v>
      </c>
      <c r="R2933">
        <f>IFERROR(INDEX(REDOSLIJED!A:A,MATCH(PlanMasine[[#This Row],[KPL]],REDOSLIJED!B:B,0)),MAX(REDOSLIJED!A:A)+1)</f>
        <v>45</v>
      </c>
      <c r="S2933" s="9">
        <f>SUM($M$2:M2933)</f>
        <v>12.660416666666695</v>
      </c>
      <c r="T2933" s="3">
        <f>PlanMasine[[#This Row],[Datum SAS]]-1</f>
        <v>45844</v>
      </c>
      <c r="U2933">
        <f>WEEKDAY(PlanMasine[[#This Row],[ZAVRŠETAK MAŠINSKE]],2)</f>
        <v>7</v>
      </c>
      <c r="V2933" s="3">
        <f>IF(WEEKDAY(PlanMasine[[#This Row],[Datum SAS]]-1,2)=7,PlanMasine[[#This Row],[Datum SAS]]-3,PlanMasine[[#This Row],[Datum SAS]]-1)</f>
        <v>45842</v>
      </c>
      <c r="W2933">
        <f>WEEKNUM(PlanMasine[[#This Row],[Column2]],1)</f>
        <v>27</v>
      </c>
    </row>
    <row r="2934" spans="1:23" x14ac:dyDescent="0.25">
      <c r="A2934">
        <v>1032572</v>
      </c>
      <c r="B2934">
        <v>1</v>
      </c>
      <c r="C2934">
        <v>1032592</v>
      </c>
      <c r="D2934" t="s">
        <v>2027</v>
      </c>
      <c r="E2934">
        <v>48</v>
      </c>
      <c r="F2934">
        <v>8</v>
      </c>
      <c r="G2934">
        <v>0</v>
      </c>
      <c r="H2934">
        <v>0</v>
      </c>
      <c r="I2934" t="s">
        <v>5</v>
      </c>
      <c r="J2934" t="s">
        <v>570</v>
      </c>
      <c r="K2934" t="s">
        <v>2394</v>
      </c>
      <c r="L2934" s="3">
        <v>45859</v>
      </c>
      <c r="M29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934" s="3">
        <v>45845</v>
      </c>
      <c r="O2934" s="5">
        <f>IFERROR((PlanMasine[[#This Row],[Norma]]/PlanMasine[[#This Row],[Q]])*(PlanMasine[[#This Row],[Q]]/SUMIF(C:C,PlanMasine[[#This Row],[RN]],B:B)*PlanMasine[[#This Row],[KPLQ]]),0)</f>
        <v>24</v>
      </c>
      <c r="P2934">
        <v>199549</v>
      </c>
      <c r="Q2934">
        <f>COUNTIF(PROMJENA!A:A,PlanMasine[[#This Row],[KPL]]&amp;"-"&amp;PlanMasine[[#This Row],[RN]])</f>
        <v>0</v>
      </c>
      <c r="R2934">
        <f>IFERROR(INDEX(REDOSLIJED!A:A,MATCH(PlanMasine[[#This Row],[KPL]],REDOSLIJED!B:B,0)),MAX(REDOSLIJED!A:A)+1)</f>
        <v>45</v>
      </c>
      <c r="S2934" s="9">
        <f>SUM($M$2:M2934)</f>
        <v>12.677083333333362</v>
      </c>
      <c r="T2934" s="3">
        <f>PlanMasine[[#This Row],[Datum SAS]]-1</f>
        <v>45844</v>
      </c>
      <c r="U2934">
        <f>WEEKDAY(PlanMasine[[#This Row],[ZAVRŠETAK MAŠINSKE]],2)</f>
        <v>7</v>
      </c>
      <c r="V2934" s="3">
        <f>IF(WEEKDAY(PlanMasine[[#This Row],[Datum SAS]]-1,2)=7,PlanMasine[[#This Row],[Datum SAS]]-3,PlanMasine[[#This Row],[Datum SAS]]-1)</f>
        <v>45842</v>
      </c>
      <c r="W2934">
        <f>WEEKNUM(PlanMasine[[#This Row],[Column2]],1)</f>
        <v>27</v>
      </c>
    </row>
    <row r="2935" spans="1:23" x14ac:dyDescent="0.25">
      <c r="A2935">
        <v>1032572</v>
      </c>
      <c r="B2935">
        <v>1</v>
      </c>
      <c r="C2935">
        <v>1032579</v>
      </c>
      <c r="D2935" t="s">
        <v>2024</v>
      </c>
      <c r="E2935">
        <v>32</v>
      </c>
      <c r="F2935">
        <v>8</v>
      </c>
      <c r="G2935">
        <v>0</v>
      </c>
      <c r="H2935">
        <v>0</v>
      </c>
      <c r="I2935" t="s">
        <v>5</v>
      </c>
      <c r="J2935" t="s">
        <v>570</v>
      </c>
      <c r="K2935" t="s">
        <v>2394</v>
      </c>
      <c r="L2935" s="3">
        <v>45859</v>
      </c>
      <c r="M29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935" s="3">
        <v>45845</v>
      </c>
      <c r="O2935" s="5">
        <f>IFERROR((PlanMasine[[#This Row],[Norma]]/PlanMasine[[#This Row],[Q]])*(PlanMasine[[#This Row],[Q]]/SUMIF(C:C,PlanMasine[[#This Row],[RN]],B:B)*PlanMasine[[#This Row],[KPLQ]]),0)</f>
        <v>16</v>
      </c>
      <c r="P2935">
        <v>199536</v>
      </c>
      <c r="Q2935">
        <f>COUNTIF(PROMJENA!A:A,PlanMasine[[#This Row],[KPL]]&amp;"-"&amp;PlanMasine[[#This Row],[RN]])</f>
        <v>0</v>
      </c>
      <c r="R2935">
        <f>IFERROR(INDEX(REDOSLIJED!A:A,MATCH(PlanMasine[[#This Row],[KPL]],REDOSLIJED!B:B,0)),MAX(REDOSLIJED!A:A)+1)</f>
        <v>45</v>
      </c>
      <c r="S2935" s="9">
        <f>SUM($M$2:M2935)</f>
        <v>12.688194444444473</v>
      </c>
      <c r="T2935" s="3">
        <f>PlanMasine[[#This Row],[Datum SAS]]-1</f>
        <v>45844</v>
      </c>
      <c r="U2935">
        <f>WEEKDAY(PlanMasine[[#This Row],[ZAVRŠETAK MAŠINSKE]],2)</f>
        <v>7</v>
      </c>
      <c r="V2935" s="3">
        <f>IF(WEEKDAY(PlanMasine[[#This Row],[Datum SAS]]-1,2)=7,PlanMasine[[#This Row],[Datum SAS]]-3,PlanMasine[[#This Row],[Datum SAS]]-1)</f>
        <v>45842</v>
      </c>
      <c r="W2935">
        <f>WEEKNUM(PlanMasine[[#This Row],[Column2]],1)</f>
        <v>27</v>
      </c>
    </row>
    <row r="2936" spans="1:23" x14ac:dyDescent="0.25">
      <c r="A2936">
        <v>1032572</v>
      </c>
      <c r="B2936">
        <v>1</v>
      </c>
      <c r="C2936">
        <v>1032580</v>
      </c>
      <c r="D2936" t="s">
        <v>2025</v>
      </c>
      <c r="E2936">
        <v>20</v>
      </c>
      <c r="F2936">
        <v>4</v>
      </c>
      <c r="G2936">
        <v>0</v>
      </c>
      <c r="H2936">
        <v>0</v>
      </c>
      <c r="I2936" t="s">
        <v>5</v>
      </c>
      <c r="J2936" t="s">
        <v>570</v>
      </c>
      <c r="K2936" t="s">
        <v>2394</v>
      </c>
      <c r="L2936" s="3">
        <v>45859</v>
      </c>
      <c r="M29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36" s="3">
        <v>45845</v>
      </c>
      <c r="O2936" s="5">
        <f>IFERROR((PlanMasine[[#This Row],[Norma]]/PlanMasine[[#This Row],[Q]])*(PlanMasine[[#This Row],[Q]]/SUMIF(C:C,PlanMasine[[#This Row],[RN]],B:B)*PlanMasine[[#This Row],[KPLQ]]),0)</f>
        <v>10</v>
      </c>
      <c r="P2936">
        <v>199537</v>
      </c>
      <c r="Q2936">
        <f>COUNTIF(PROMJENA!A:A,PlanMasine[[#This Row],[KPL]]&amp;"-"&amp;PlanMasine[[#This Row],[RN]])</f>
        <v>0</v>
      </c>
      <c r="R2936">
        <f>IFERROR(INDEX(REDOSLIJED!A:A,MATCH(PlanMasine[[#This Row],[KPL]],REDOSLIJED!B:B,0)),MAX(REDOSLIJED!A:A)+1)</f>
        <v>45</v>
      </c>
      <c r="S2936" s="9">
        <f>SUM($M$2:M2936)</f>
        <v>12.695138888888918</v>
      </c>
      <c r="T2936" s="3">
        <f>PlanMasine[[#This Row],[Datum SAS]]-1</f>
        <v>45844</v>
      </c>
      <c r="U2936">
        <f>WEEKDAY(PlanMasine[[#This Row],[ZAVRŠETAK MAŠINSKE]],2)</f>
        <v>7</v>
      </c>
      <c r="V2936" s="3">
        <f>IF(WEEKDAY(PlanMasine[[#This Row],[Datum SAS]]-1,2)=7,PlanMasine[[#This Row],[Datum SAS]]-3,PlanMasine[[#This Row],[Datum SAS]]-1)</f>
        <v>45842</v>
      </c>
      <c r="W2936">
        <f>WEEKNUM(PlanMasine[[#This Row],[Column2]],1)</f>
        <v>27</v>
      </c>
    </row>
    <row r="2937" spans="1:23" x14ac:dyDescent="0.25">
      <c r="A2937">
        <v>1032572</v>
      </c>
      <c r="B2937">
        <v>1</v>
      </c>
      <c r="C2937">
        <v>1032584</v>
      </c>
      <c r="D2937" t="s">
        <v>2026</v>
      </c>
      <c r="E2937">
        <v>12</v>
      </c>
      <c r="F2937">
        <v>2</v>
      </c>
      <c r="G2937">
        <v>0</v>
      </c>
      <c r="H2937">
        <v>0</v>
      </c>
      <c r="I2937" t="s">
        <v>5</v>
      </c>
      <c r="J2937" t="s">
        <v>570</v>
      </c>
      <c r="K2937" t="s">
        <v>2394</v>
      </c>
      <c r="L2937" s="3">
        <v>45859</v>
      </c>
      <c r="M29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937" s="3">
        <v>45845</v>
      </c>
      <c r="O2937" s="5">
        <f>IFERROR((PlanMasine[[#This Row],[Norma]]/PlanMasine[[#This Row],[Q]])*(PlanMasine[[#This Row],[Q]]/SUMIF(C:C,PlanMasine[[#This Row],[RN]],B:B)*PlanMasine[[#This Row],[KPLQ]]),0)</f>
        <v>6</v>
      </c>
      <c r="P2937">
        <v>199541</v>
      </c>
      <c r="Q2937">
        <f>COUNTIF(PROMJENA!A:A,PlanMasine[[#This Row],[KPL]]&amp;"-"&amp;PlanMasine[[#This Row],[RN]])</f>
        <v>0</v>
      </c>
      <c r="R2937">
        <f>IFERROR(INDEX(REDOSLIJED!A:A,MATCH(PlanMasine[[#This Row],[KPL]],REDOSLIJED!B:B,0)),MAX(REDOSLIJED!A:A)+1)</f>
        <v>45</v>
      </c>
      <c r="S2937" s="9">
        <f>SUM($M$2:M2937)</f>
        <v>12.699305555555584</v>
      </c>
      <c r="T2937" s="3">
        <f>PlanMasine[[#This Row],[Datum SAS]]-1</f>
        <v>45844</v>
      </c>
      <c r="U2937">
        <f>WEEKDAY(PlanMasine[[#This Row],[ZAVRŠETAK MAŠINSKE]],2)</f>
        <v>7</v>
      </c>
      <c r="V2937" s="3">
        <f>IF(WEEKDAY(PlanMasine[[#This Row],[Datum SAS]]-1,2)=7,PlanMasine[[#This Row],[Datum SAS]]-3,PlanMasine[[#This Row],[Datum SAS]]-1)</f>
        <v>45842</v>
      </c>
      <c r="W2937">
        <f>WEEKNUM(PlanMasine[[#This Row],[Column2]],1)</f>
        <v>27</v>
      </c>
    </row>
    <row r="2938" spans="1:23" x14ac:dyDescent="0.25">
      <c r="A2938">
        <v>1032572</v>
      </c>
      <c r="B2938">
        <v>1</v>
      </c>
      <c r="C2938">
        <v>1032589</v>
      </c>
      <c r="D2938" t="s">
        <v>2028</v>
      </c>
      <c r="E2938">
        <v>28</v>
      </c>
      <c r="F2938">
        <v>4</v>
      </c>
      <c r="G2938">
        <v>0</v>
      </c>
      <c r="H2938">
        <v>0</v>
      </c>
      <c r="I2938" t="s">
        <v>5</v>
      </c>
      <c r="J2938" t="s">
        <v>570</v>
      </c>
      <c r="K2938" t="s">
        <v>2394</v>
      </c>
      <c r="L2938" s="3">
        <v>45859</v>
      </c>
      <c r="M29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938" s="3">
        <v>45845</v>
      </c>
      <c r="O2938" s="5">
        <f>IFERROR((PlanMasine[[#This Row],[Norma]]/PlanMasine[[#This Row],[Q]])*(PlanMasine[[#This Row],[Q]]/SUMIF(C:C,PlanMasine[[#This Row],[RN]],B:B)*PlanMasine[[#This Row],[KPLQ]]),0)</f>
        <v>14</v>
      </c>
      <c r="P2938">
        <v>199546</v>
      </c>
      <c r="Q2938">
        <f>COUNTIF(PROMJENA!A:A,PlanMasine[[#This Row],[KPL]]&amp;"-"&amp;PlanMasine[[#This Row],[RN]])</f>
        <v>0</v>
      </c>
      <c r="R2938">
        <f>IFERROR(INDEX(REDOSLIJED!A:A,MATCH(PlanMasine[[#This Row],[KPL]],REDOSLIJED!B:B,0)),MAX(REDOSLIJED!A:A)+1)</f>
        <v>45</v>
      </c>
      <c r="S2938" s="9">
        <f>SUM($M$2:M2938)</f>
        <v>12.709027777777807</v>
      </c>
      <c r="T2938" s="3">
        <f>PlanMasine[[#This Row],[Datum SAS]]-1</f>
        <v>45844</v>
      </c>
      <c r="U2938">
        <f>WEEKDAY(PlanMasine[[#This Row],[ZAVRŠETAK MAŠINSKE]],2)</f>
        <v>7</v>
      </c>
      <c r="V2938" s="3">
        <f>IF(WEEKDAY(PlanMasine[[#This Row],[Datum SAS]]-1,2)=7,PlanMasine[[#This Row],[Datum SAS]]-3,PlanMasine[[#This Row],[Datum SAS]]-1)</f>
        <v>45842</v>
      </c>
      <c r="W2938">
        <f>WEEKNUM(PlanMasine[[#This Row],[Column2]],1)</f>
        <v>27</v>
      </c>
    </row>
    <row r="2939" spans="1:23" x14ac:dyDescent="0.25">
      <c r="A2939">
        <v>1032572</v>
      </c>
      <c r="B2939">
        <v>1</v>
      </c>
      <c r="C2939">
        <v>1032585</v>
      </c>
      <c r="D2939" t="s">
        <v>2029</v>
      </c>
      <c r="E2939">
        <v>20</v>
      </c>
      <c r="F2939">
        <v>2</v>
      </c>
      <c r="G2939">
        <v>0</v>
      </c>
      <c r="H2939">
        <v>0</v>
      </c>
      <c r="I2939" t="s">
        <v>5</v>
      </c>
      <c r="J2939" t="s">
        <v>570</v>
      </c>
      <c r="K2939" t="s">
        <v>2394</v>
      </c>
      <c r="L2939" s="3">
        <v>45859</v>
      </c>
      <c r="M29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39" s="3">
        <v>45845</v>
      </c>
      <c r="O2939" s="5">
        <f>IFERROR((PlanMasine[[#This Row],[Norma]]/PlanMasine[[#This Row],[Q]])*(PlanMasine[[#This Row],[Q]]/SUMIF(C:C,PlanMasine[[#This Row],[RN]],B:B)*PlanMasine[[#This Row],[KPLQ]]),0)</f>
        <v>10</v>
      </c>
      <c r="P2939">
        <v>199542</v>
      </c>
      <c r="Q2939">
        <f>COUNTIF(PROMJENA!A:A,PlanMasine[[#This Row],[KPL]]&amp;"-"&amp;PlanMasine[[#This Row],[RN]])</f>
        <v>0</v>
      </c>
      <c r="R2939">
        <f>IFERROR(INDEX(REDOSLIJED!A:A,MATCH(PlanMasine[[#This Row],[KPL]],REDOSLIJED!B:B,0)),MAX(REDOSLIJED!A:A)+1)</f>
        <v>45</v>
      </c>
      <c r="S2939" s="9">
        <f>SUM($M$2:M2939)</f>
        <v>12.715972222222252</v>
      </c>
      <c r="T2939" s="3">
        <f>PlanMasine[[#This Row],[Datum SAS]]-1</f>
        <v>45844</v>
      </c>
      <c r="U2939">
        <f>WEEKDAY(PlanMasine[[#This Row],[ZAVRŠETAK MAŠINSKE]],2)</f>
        <v>7</v>
      </c>
      <c r="V2939" s="3">
        <f>IF(WEEKDAY(PlanMasine[[#This Row],[Datum SAS]]-1,2)=7,PlanMasine[[#This Row],[Datum SAS]]-3,PlanMasine[[#This Row],[Datum SAS]]-1)</f>
        <v>45842</v>
      </c>
      <c r="W2939">
        <f>WEEKNUM(PlanMasine[[#This Row],[Column2]],1)</f>
        <v>27</v>
      </c>
    </row>
    <row r="2940" spans="1:23" x14ac:dyDescent="0.25">
      <c r="A2940">
        <v>1032573</v>
      </c>
      <c r="B2940">
        <v>1</v>
      </c>
      <c r="C2940">
        <v>1032585</v>
      </c>
      <c r="D2940" t="s">
        <v>2029</v>
      </c>
      <c r="E2940">
        <v>20</v>
      </c>
      <c r="F2940">
        <v>2</v>
      </c>
      <c r="G2940">
        <v>0</v>
      </c>
      <c r="H2940">
        <v>0</v>
      </c>
      <c r="I2940" t="s">
        <v>5</v>
      </c>
      <c r="J2940" t="s">
        <v>570</v>
      </c>
      <c r="K2940" t="s">
        <v>2394</v>
      </c>
      <c r="L2940" s="3">
        <v>45859</v>
      </c>
      <c r="M29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40" s="3">
        <v>45845</v>
      </c>
      <c r="O2940" s="5">
        <f>IFERROR((PlanMasine[[#This Row],[Norma]]/PlanMasine[[#This Row],[Q]])*(PlanMasine[[#This Row],[Q]]/SUMIF(C:C,PlanMasine[[#This Row],[RN]],B:B)*PlanMasine[[#This Row],[KPLQ]]),0)</f>
        <v>10</v>
      </c>
      <c r="P2940">
        <v>199542</v>
      </c>
      <c r="Q2940">
        <f>COUNTIF(PROMJENA!A:A,PlanMasine[[#This Row],[KPL]]&amp;"-"&amp;PlanMasine[[#This Row],[RN]])</f>
        <v>0</v>
      </c>
      <c r="R2940">
        <f>IFERROR(INDEX(REDOSLIJED!A:A,MATCH(PlanMasine[[#This Row],[KPL]],REDOSLIJED!B:B,0)),MAX(REDOSLIJED!A:A)+1)</f>
        <v>45</v>
      </c>
      <c r="S2940" s="9">
        <f>SUM($M$2:M2940)</f>
        <v>12.722916666666697</v>
      </c>
      <c r="T2940" s="3">
        <f>PlanMasine[[#This Row],[Datum SAS]]-1</f>
        <v>45844</v>
      </c>
      <c r="U2940">
        <f>WEEKDAY(PlanMasine[[#This Row],[ZAVRŠETAK MAŠINSKE]],2)</f>
        <v>7</v>
      </c>
      <c r="V2940" s="3">
        <f>IF(WEEKDAY(PlanMasine[[#This Row],[Datum SAS]]-1,2)=7,PlanMasine[[#This Row],[Datum SAS]]-3,PlanMasine[[#This Row],[Datum SAS]]-1)</f>
        <v>45842</v>
      </c>
      <c r="W2940">
        <f>WEEKNUM(PlanMasine[[#This Row],[Column2]],1)</f>
        <v>27</v>
      </c>
    </row>
    <row r="2941" spans="1:23" x14ac:dyDescent="0.25">
      <c r="A2941">
        <v>1032573</v>
      </c>
      <c r="B2941">
        <v>1</v>
      </c>
      <c r="C2941">
        <v>1032579</v>
      </c>
      <c r="D2941" t="s">
        <v>2024</v>
      </c>
      <c r="E2941">
        <v>32</v>
      </c>
      <c r="F2941">
        <v>8</v>
      </c>
      <c r="G2941">
        <v>0</v>
      </c>
      <c r="H2941">
        <v>0</v>
      </c>
      <c r="I2941" t="s">
        <v>5</v>
      </c>
      <c r="J2941" t="s">
        <v>570</v>
      </c>
      <c r="K2941" t="s">
        <v>2394</v>
      </c>
      <c r="L2941" s="3">
        <v>45859</v>
      </c>
      <c r="M29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941" s="3">
        <v>45845</v>
      </c>
      <c r="O2941" s="5">
        <f>IFERROR((PlanMasine[[#This Row],[Norma]]/PlanMasine[[#This Row],[Q]])*(PlanMasine[[#This Row],[Q]]/SUMIF(C:C,PlanMasine[[#This Row],[RN]],B:B)*PlanMasine[[#This Row],[KPLQ]]),0)</f>
        <v>16</v>
      </c>
      <c r="P2941">
        <v>199536</v>
      </c>
      <c r="Q2941">
        <f>COUNTIF(PROMJENA!A:A,PlanMasine[[#This Row],[KPL]]&amp;"-"&amp;PlanMasine[[#This Row],[RN]])</f>
        <v>0</v>
      </c>
      <c r="R2941">
        <f>IFERROR(INDEX(REDOSLIJED!A:A,MATCH(PlanMasine[[#This Row],[KPL]],REDOSLIJED!B:B,0)),MAX(REDOSLIJED!A:A)+1)</f>
        <v>45</v>
      </c>
      <c r="S2941" s="9">
        <f>SUM($M$2:M2941)</f>
        <v>12.734027777777808</v>
      </c>
      <c r="T2941" s="3">
        <f>PlanMasine[[#This Row],[Datum SAS]]-1</f>
        <v>45844</v>
      </c>
      <c r="U2941">
        <f>WEEKDAY(PlanMasine[[#This Row],[ZAVRŠETAK MAŠINSKE]],2)</f>
        <v>7</v>
      </c>
      <c r="V2941" s="3">
        <f>IF(WEEKDAY(PlanMasine[[#This Row],[Datum SAS]]-1,2)=7,PlanMasine[[#This Row],[Datum SAS]]-3,PlanMasine[[#This Row],[Datum SAS]]-1)</f>
        <v>45842</v>
      </c>
      <c r="W2941">
        <f>WEEKNUM(PlanMasine[[#This Row],[Column2]],1)</f>
        <v>27</v>
      </c>
    </row>
    <row r="2942" spans="1:23" x14ac:dyDescent="0.25">
      <c r="A2942">
        <v>1032573</v>
      </c>
      <c r="B2942">
        <v>1</v>
      </c>
      <c r="C2942">
        <v>1032580</v>
      </c>
      <c r="D2942" t="s">
        <v>2025</v>
      </c>
      <c r="E2942">
        <v>20</v>
      </c>
      <c r="F2942">
        <v>4</v>
      </c>
      <c r="G2942">
        <v>0</v>
      </c>
      <c r="H2942">
        <v>0</v>
      </c>
      <c r="I2942" t="s">
        <v>5</v>
      </c>
      <c r="J2942" t="s">
        <v>570</v>
      </c>
      <c r="K2942" t="s">
        <v>2394</v>
      </c>
      <c r="L2942" s="3">
        <v>45859</v>
      </c>
      <c r="M29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42" s="3">
        <v>45845</v>
      </c>
      <c r="O2942" s="5">
        <f>IFERROR((PlanMasine[[#This Row],[Norma]]/PlanMasine[[#This Row],[Q]])*(PlanMasine[[#This Row],[Q]]/SUMIF(C:C,PlanMasine[[#This Row],[RN]],B:B)*PlanMasine[[#This Row],[KPLQ]]),0)</f>
        <v>10</v>
      </c>
      <c r="P2942">
        <v>199537</v>
      </c>
      <c r="Q2942">
        <f>COUNTIF(PROMJENA!A:A,PlanMasine[[#This Row],[KPL]]&amp;"-"&amp;PlanMasine[[#This Row],[RN]])</f>
        <v>0</v>
      </c>
      <c r="R2942">
        <f>IFERROR(INDEX(REDOSLIJED!A:A,MATCH(PlanMasine[[#This Row],[KPL]],REDOSLIJED!B:B,0)),MAX(REDOSLIJED!A:A)+1)</f>
        <v>45</v>
      </c>
      <c r="S2942" s="9">
        <f>SUM($M$2:M2942)</f>
        <v>12.740972222222252</v>
      </c>
      <c r="T2942" s="3">
        <f>PlanMasine[[#This Row],[Datum SAS]]-1</f>
        <v>45844</v>
      </c>
      <c r="U2942">
        <f>WEEKDAY(PlanMasine[[#This Row],[ZAVRŠETAK MAŠINSKE]],2)</f>
        <v>7</v>
      </c>
      <c r="V2942" s="3">
        <f>IF(WEEKDAY(PlanMasine[[#This Row],[Datum SAS]]-1,2)=7,PlanMasine[[#This Row],[Datum SAS]]-3,PlanMasine[[#This Row],[Datum SAS]]-1)</f>
        <v>45842</v>
      </c>
      <c r="W2942">
        <f>WEEKNUM(PlanMasine[[#This Row],[Column2]],1)</f>
        <v>27</v>
      </c>
    </row>
    <row r="2943" spans="1:23" x14ac:dyDescent="0.25">
      <c r="A2943">
        <v>1032573</v>
      </c>
      <c r="B2943">
        <v>1</v>
      </c>
      <c r="C2943">
        <v>1032584</v>
      </c>
      <c r="D2943" t="s">
        <v>2026</v>
      </c>
      <c r="E2943">
        <v>12</v>
      </c>
      <c r="F2943">
        <v>2</v>
      </c>
      <c r="G2943">
        <v>0</v>
      </c>
      <c r="H2943">
        <v>0</v>
      </c>
      <c r="I2943" t="s">
        <v>5</v>
      </c>
      <c r="J2943" t="s">
        <v>570</v>
      </c>
      <c r="K2943" t="s">
        <v>2394</v>
      </c>
      <c r="L2943" s="3">
        <v>45859</v>
      </c>
      <c r="M29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943" s="3">
        <v>45845</v>
      </c>
      <c r="O2943" s="5">
        <f>IFERROR((PlanMasine[[#This Row],[Norma]]/PlanMasine[[#This Row],[Q]])*(PlanMasine[[#This Row],[Q]]/SUMIF(C:C,PlanMasine[[#This Row],[RN]],B:B)*PlanMasine[[#This Row],[KPLQ]]),0)</f>
        <v>6</v>
      </c>
      <c r="P2943">
        <v>199541</v>
      </c>
      <c r="Q2943">
        <f>COUNTIF(PROMJENA!A:A,PlanMasine[[#This Row],[KPL]]&amp;"-"&amp;PlanMasine[[#This Row],[RN]])</f>
        <v>0</v>
      </c>
      <c r="R2943">
        <f>IFERROR(INDEX(REDOSLIJED!A:A,MATCH(PlanMasine[[#This Row],[KPL]],REDOSLIJED!B:B,0)),MAX(REDOSLIJED!A:A)+1)</f>
        <v>45</v>
      </c>
      <c r="S2943" s="9">
        <f>SUM($M$2:M2943)</f>
        <v>12.745138888888919</v>
      </c>
      <c r="T2943" s="3">
        <f>PlanMasine[[#This Row],[Datum SAS]]-1</f>
        <v>45844</v>
      </c>
      <c r="U2943">
        <f>WEEKDAY(PlanMasine[[#This Row],[ZAVRŠETAK MAŠINSKE]],2)</f>
        <v>7</v>
      </c>
      <c r="V2943" s="3">
        <f>IF(WEEKDAY(PlanMasine[[#This Row],[Datum SAS]]-1,2)=7,PlanMasine[[#This Row],[Datum SAS]]-3,PlanMasine[[#This Row],[Datum SAS]]-1)</f>
        <v>45842</v>
      </c>
      <c r="W2943">
        <f>WEEKNUM(PlanMasine[[#This Row],[Column2]],1)</f>
        <v>27</v>
      </c>
    </row>
    <row r="2944" spans="1:23" x14ac:dyDescent="0.25">
      <c r="A2944">
        <v>1032573</v>
      </c>
      <c r="B2944">
        <v>1</v>
      </c>
      <c r="C2944">
        <v>1032574</v>
      </c>
      <c r="D2944" t="s">
        <v>2022</v>
      </c>
      <c r="E2944">
        <v>24</v>
      </c>
      <c r="F2944">
        <v>2</v>
      </c>
      <c r="G2944">
        <v>0</v>
      </c>
      <c r="H2944">
        <v>0</v>
      </c>
      <c r="I2944" t="s">
        <v>5</v>
      </c>
      <c r="J2944" t="s">
        <v>570</v>
      </c>
      <c r="K2944" t="s">
        <v>2394</v>
      </c>
      <c r="L2944" s="3">
        <v>45859</v>
      </c>
      <c r="M29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44" s="3">
        <v>45845</v>
      </c>
      <c r="O2944" s="5">
        <f>IFERROR((PlanMasine[[#This Row],[Norma]]/PlanMasine[[#This Row],[Q]])*(PlanMasine[[#This Row],[Q]]/SUMIF(C:C,PlanMasine[[#This Row],[RN]],B:B)*PlanMasine[[#This Row],[KPLQ]]),0)</f>
        <v>12</v>
      </c>
      <c r="P2944">
        <v>199531</v>
      </c>
      <c r="Q2944">
        <f>COUNTIF(PROMJENA!A:A,PlanMasine[[#This Row],[KPL]]&amp;"-"&amp;PlanMasine[[#This Row],[RN]])</f>
        <v>0</v>
      </c>
      <c r="R2944">
        <f>IFERROR(INDEX(REDOSLIJED!A:A,MATCH(PlanMasine[[#This Row],[KPL]],REDOSLIJED!B:B,0)),MAX(REDOSLIJED!A:A)+1)</f>
        <v>45</v>
      </c>
      <c r="S2944" s="9">
        <f>SUM($M$2:M2944)</f>
        <v>12.753472222222252</v>
      </c>
      <c r="T2944" s="3">
        <f>PlanMasine[[#This Row],[Datum SAS]]-1</f>
        <v>45844</v>
      </c>
      <c r="U2944">
        <f>WEEKDAY(PlanMasine[[#This Row],[ZAVRŠETAK MAŠINSKE]],2)</f>
        <v>7</v>
      </c>
      <c r="V2944" s="3">
        <f>IF(WEEKDAY(PlanMasine[[#This Row],[Datum SAS]]-1,2)=7,PlanMasine[[#This Row],[Datum SAS]]-3,PlanMasine[[#This Row],[Datum SAS]]-1)</f>
        <v>45842</v>
      </c>
      <c r="W2944">
        <f>WEEKNUM(PlanMasine[[#This Row],[Column2]],1)</f>
        <v>27</v>
      </c>
    </row>
    <row r="2945" spans="1:23" x14ac:dyDescent="0.25">
      <c r="A2945">
        <v>1032573</v>
      </c>
      <c r="B2945">
        <v>1</v>
      </c>
      <c r="C2945">
        <v>1032578</v>
      </c>
      <c r="D2945" t="s">
        <v>2030</v>
      </c>
      <c r="E2945">
        <v>20</v>
      </c>
      <c r="F2945">
        <v>2</v>
      </c>
      <c r="G2945">
        <v>0</v>
      </c>
      <c r="H2945">
        <v>0</v>
      </c>
      <c r="I2945" t="s">
        <v>5</v>
      </c>
      <c r="J2945" t="s">
        <v>570</v>
      </c>
      <c r="K2945" t="s">
        <v>2394</v>
      </c>
      <c r="L2945" s="3">
        <v>45859</v>
      </c>
      <c r="M29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45" s="3">
        <v>45845</v>
      </c>
      <c r="O2945" s="5">
        <f>IFERROR((PlanMasine[[#This Row],[Norma]]/PlanMasine[[#This Row],[Q]])*(PlanMasine[[#This Row],[Q]]/SUMIF(C:C,PlanMasine[[#This Row],[RN]],B:B)*PlanMasine[[#This Row],[KPLQ]]),0)</f>
        <v>10</v>
      </c>
      <c r="P2945">
        <v>199535</v>
      </c>
      <c r="Q2945">
        <f>COUNTIF(PROMJENA!A:A,PlanMasine[[#This Row],[KPL]]&amp;"-"&amp;PlanMasine[[#This Row],[RN]])</f>
        <v>0</v>
      </c>
      <c r="R2945">
        <f>IFERROR(INDEX(REDOSLIJED!A:A,MATCH(PlanMasine[[#This Row],[KPL]],REDOSLIJED!B:B,0)),MAX(REDOSLIJED!A:A)+1)</f>
        <v>45</v>
      </c>
      <c r="S2945" s="9">
        <f>SUM($M$2:M2945)</f>
        <v>12.760416666666696</v>
      </c>
      <c r="T2945" s="3">
        <f>PlanMasine[[#This Row],[Datum SAS]]-1</f>
        <v>45844</v>
      </c>
      <c r="U2945">
        <f>WEEKDAY(PlanMasine[[#This Row],[ZAVRŠETAK MAŠINSKE]],2)</f>
        <v>7</v>
      </c>
      <c r="V2945" s="3">
        <f>IF(WEEKDAY(PlanMasine[[#This Row],[Datum SAS]]-1,2)=7,PlanMasine[[#This Row],[Datum SAS]]-3,PlanMasine[[#This Row],[Datum SAS]]-1)</f>
        <v>45842</v>
      </c>
      <c r="W2945">
        <f>WEEKNUM(PlanMasine[[#This Row],[Column2]],1)</f>
        <v>27</v>
      </c>
    </row>
    <row r="2946" spans="1:23" x14ac:dyDescent="0.25">
      <c r="A2946">
        <v>1032573</v>
      </c>
      <c r="B2946">
        <v>1</v>
      </c>
      <c r="C2946">
        <v>1032589</v>
      </c>
      <c r="D2946" t="s">
        <v>2028</v>
      </c>
      <c r="E2946">
        <v>28</v>
      </c>
      <c r="F2946">
        <v>4</v>
      </c>
      <c r="G2946">
        <v>0</v>
      </c>
      <c r="H2946">
        <v>0</v>
      </c>
      <c r="I2946" t="s">
        <v>5</v>
      </c>
      <c r="J2946" t="s">
        <v>570</v>
      </c>
      <c r="K2946" t="s">
        <v>2394</v>
      </c>
      <c r="L2946" s="3">
        <v>45859</v>
      </c>
      <c r="M29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946" s="3">
        <v>45845</v>
      </c>
      <c r="O2946" s="5">
        <f>IFERROR((PlanMasine[[#This Row],[Norma]]/PlanMasine[[#This Row],[Q]])*(PlanMasine[[#This Row],[Q]]/SUMIF(C:C,PlanMasine[[#This Row],[RN]],B:B)*PlanMasine[[#This Row],[KPLQ]]),0)</f>
        <v>14</v>
      </c>
      <c r="P2946">
        <v>199546</v>
      </c>
      <c r="Q2946">
        <f>COUNTIF(PROMJENA!A:A,PlanMasine[[#This Row],[KPL]]&amp;"-"&amp;PlanMasine[[#This Row],[RN]])</f>
        <v>0</v>
      </c>
      <c r="R2946">
        <f>IFERROR(INDEX(REDOSLIJED!A:A,MATCH(PlanMasine[[#This Row],[KPL]],REDOSLIJED!B:B,0)),MAX(REDOSLIJED!A:A)+1)</f>
        <v>45</v>
      </c>
      <c r="S2946" s="9">
        <f>SUM($M$2:M2946)</f>
        <v>12.770138888888919</v>
      </c>
      <c r="T2946" s="3">
        <f>PlanMasine[[#This Row],[Datum SAS]]-1</f>
        <v>45844</v>
      </c>
      <c r="U2946">
        <f>WEEKDAY(PlanMasine[[#This Row],[ZAVRŠETAK MAŠINSKE]],2)</f>
        <v>7</v>
      </c>
      <c r="V2946" s="3">
        <f>IF(WEEKDAY(PlanMasine[[#This Row],[Datum SAS]]-1,2)=7,PlanMasine[[#This Row],[Datum SAS]]-3,PlanMasine[[#This Row],[Datum SAS]]-1)</f>
        <v>45842</v>
      </c>
      <c r="W2946">
        <f>WEEKNUM(PlanMasine[[#This Row],[Column2]],1)</f>
        <v>27</v>
      </c>
    </row>
    <row r="2947" spans="1:23" x14ac:dyDescent="0.25">
      <c r="A2947">
        <v>1032573</v>
      </c>
      <c r="B2947">
        <v>1</v>
      </c>
      <c r="C2947">
        <v>1032577</v>
      </c>
      <c r="D2947" t="s">
        <v>2019</v>
      </c>
      <c r="E2947">
        <v>16</v>
      </c>
      <c r="F2947">
        <v>2</v>
      </c>
      <c r="G2947">
        <v>0</v>
      </c>
      <c r="H2947">
        <v>0</v>
      </c>
      <c r="I2947" t="s">
        <v>5</v>
      </c>
      <c r="J2947" t="s">
        <v>570</v>
      </c>
      <c r="K2947" t="s">
        <v>2394</v>
      </c>
      <c r="L2947" s="3">
        <v>45859</v>
      </c>
      <c r="M29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947" s="3">
        <v>45845</v>
      </c>
      <c r="O2947" s="5">
        <f>IFERROR((PlanMasine[[#This Row],[Norma]]/PlanMasine[[#This Row],[Q]])*(PlanMasine[[#This Row],[Q]]/SUMIF(C:C,PlanMasine[[#This Row],[RN]],B:B)*PlanMasine[[#This Row],[KPLQ]]),0)</f>
        <v>8</v>
      </c>
      <c r="P2947">
        <v>199534</v>
      </c>
      <c r="Q2947">
        <f>COUNTIF(PROMJENA!A:A,PlanMasine[[#This Row],[KPL]]&amp;"-"&amp;PlanMasine[[#This Row],[RN]])</f>
        <v>0</v>
      </c>
      <c r="R2947">
        <f>IFERROR(INDEX(REDOSLIJED!A:A,MATCH(PlanMasine[[#This Row],[KPL]],REDOSLIJED!B:B,0)),MAX(REDOSLIJED!A:A)+1)</f>
        <v>45</v>
      </c>
      <c r="S2947" s="9">
        <f>SUM($M$2:M2947)</f>
        <v>12.775694444444476</v>
      </c>
      <c r="T2947" s="3">
        <f>PlanMasine[[#This Row],[Datum SAS]]-1</f>
        <v>45844</v>
      </c>
      <c r="U2947">
        <f>WEEKDAY(PlanMasine[[#This Row],[ZAVRŠETAK MAŠINSKE]],2)</f>
        <v>7</v>
      </c>
      <c r="V2947" s="3">
        <f>IF(WEEKDAY(PlanMasine[[#This Row],[Datum SAS]]-1,2)=7,PlanMasine[[#This Row],[Datum SAS]]-3,PlanMasine[[#This Row],[Datum SAS]]-1)</f>
        <v>45842</v>
      </c>
      <c r="W2947">
        <f>WEEKNUM(PlanMasine[[#This Row],[Column2]],1)</f>
        <v>27</v>
      </c>
    </row>
    <row r="2948" spans="1:23" x14ac:dyDescent="0.25">
      <c r="A2948">
        <v>1032573</v>
      </c>
      <c r="B2948">
        <v>1</v>
      </c>
      <c r="C2948">
        <v>1032592</v>
      </c>
      <c r="D2948" t="s">
        <v>2027</v>
      </c>
      <c r="E2948">
        <v>48</v>
      </c>
      <c r="F2948">
        <v>8</v>
      </c>
      <c r="G2948">
        <v>0</v>
      </c>
      <c r="H2948">
        <v>0</v>
      </c>
      <c r="I2948" t="s">
        <v>5</v>
      </c>
      <c r="J2948" t="s">
        <v>570</v>
      </c>
      <c r="K2948" t="s">
        <v>2394</v>
      </c>
      <c r="L2948" s="3">
        <v>45859</v>
      </c>
      <c r="M29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948" s="3">
        <v>45845</v>
      </c>
      <c r="O2948" s="5">
        <f>IFERROR((PlanMasine[[#This Row],[Norma]]/PlanMasine[[#This Row],[Q]])*(PlanMasine[[#This Row],[Q]]/SUMIF(C:C,PlanMasine[[#This Row],[RN]],B:B)*PlanMasine[[#This Row],[KPLQ]]),0)</f>
        <v>24</v>
      </c>
      <c r="P2948">
        <v>199549</v>
      </c>
      <c r="Q2948">
        <f>COUNTIF(PROMJENA!A:A,PlanMasine[[#This Row],[KPL]]&amp;"-"&amp;PlanMasine[[#This Row],[RN]])</f>
        <v>0</v>
      </c>
      <c r="R2948">
        <f>IFERROR(INDEX(REDOSLIJED!A:A,MATCH(PlanMasine[[#This Row],[KPL]],REDOSLIJED!B:B,0)),MAX(REDOSLIJED!A:A)+1)</f>
        <v>45</v>
      </c>
      <c r="S2948" s="9">
        <f>SUM($M$2:M2948)</f>
        <v>12.792361111111143</v>
      </c>
      <c r="T2948" s="3">
        <f>PlanMasine[[#This Row],[Datum SAS]]-1</f>
        <v>45844</v>
      </c>
      <c r="U2948">
        <f>WEEKDAY(PlanMasine[[#This Row],[ZAVRŠETAK MAŠINSKE]],2)</f>
        <v>7</v>
      </c>
      <c r="V2948" s="3">
        <f>IF(WEEKDAY(PlanMasine[[#This Row],[Datum SAS]]-1,2)=7,PlanMasine[[#This Row],[Datum SAS]]-3,PlanMasine[[#This Row],[Datum SAS]]-1)</f>
        <v>45842</v>
      </c>
      <c r="W2948">
        <f>WEEKNUM(PlanMasine[[#This Row],[Column2]],1)</f>
        <v>27</v>
      </c>
    </row>
    <row r="2949" spans="1:23" x14ac:dyDescent="0.25">
      <c r="A2949">
        <v>1032573</v>
      </c>
      <c r="B2949">
        <v>1</v>
      </c>
      <c r="C2949">
        <v>1032575</v>
      </c>
      <c r="D2949" t="s">
        <v>2021</v>
      </c>
      <c r="E2949">
        <v>24</v>
      </c>
      <c r="F2949">
        <v>2</v>
      </c>
      <c r="G2949">
        <v>0</v>
      </c>
      <c r="H2949">
        <v>0</v>
      </c>
      <c r="I2949" t="s">
        <v>5</v>
      </c>
      <c r="J2949" t="s">
        <v>570</v>
      </c>
      <c r="K2949" t="s">
        <v>2394</v>
      </c>
      <c r="L2949" s="3">
        <v>45859</v>
      </c>
      <c r="M29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49" s="3">
        <v>45845</v>
      </c>
      <c r="O2949" s="5">
        <f>IFERROR((PlanMasine[[#This Row],[Norma]]/PlanMasine[[#This Row],[Q]])*(PlanMasine[[#This Row],[Q]]/SUMIF(C:C,PlanMasine[[#This Row],[RN]],B:B)*PlanMasine[[#This Row],[KPLQ]]),0)</f>
        <v>12</v>
      </c>
      <c r="P2949">
        <v>199532</v>
      </c>
      <c r="Q2949">
        <f>COUNTIF(PROMJENA!A:A,PlanMasine[[#This Row],[KPL]]&amp;"-"&amp;PlanMasine[[#This Row],[RN]])</f>
        <v>0</v>
      </c>
      <c r="R2949">
        <f>IFERROR(INDEX(REDOSLIJED!A:A,MATCH(PlanMasine[[#This Row],[KPL]],REDOSLIJED!B:B,0)),MAX(REDOSLIJED!A:A)+1)</f>
        <v>45</v>
      </c>
      <c r="S2949" s="9">
        <f>SUM($M$2:M2949)</f>
        <v>12.800694444444476</v>
      </c>
      <c r="T2949" s="3">
        <f>PlanMasine[[#This Row],[Datum SAS]]-1</f>
        <v>45844</v>
      </c>
      <c r="U2949">
        <f>WEEKDAY(PlanMasine[[#This Row],[ZAVRŠETAK MAŠINSKE]],2)</f>
        <v>7</v>
      </c>
      <c r="V2949" s="3">
        <f>IF(WEEKDAY(PlanMasine[[#This Row],[Datum SAS]]-1,2)=7,PlanMasine[[#This Row],[Datum SAS]]-3,PlanMasine[[#This Row],[Datum SAS]]-1)</f>
        <v>45842</v>
      </c>
      <c r="W2949">
        <f>WEEKNUM(PlanMasine[[#This Row],[Column2]],1)</f>
        <v>27</v>
      </c>
    </row>
    <row r="2950" spans="1:23" x14ac:dyDescent="0.25">
      <c r="A2950">
        <v>1032573</v>
      </c>
      <c r="B2950">
        <v>1</v>
      </c>
      <c r="C2950">
        <v>1032576</v>
      </c>
      <c r="D2950" t="s">
        <v>2023</v>
      </c>
      <c r="E2950">
        <v>40</v>
      </c>
      <c r="F2950">
        <v>2</v>
      </c>
      <c r="G2950">
        <v>0</v>
      </c>
      <c r="H2950">
        <v>0</v>
      </c>
      <c r="I2950" t="s">
        <v>5</v>
      </c>
      <c r="J2950" t="s">
        <v>570</v>
      </c>
      <c r="K2950" t="s">
        <v>2394</v>
      </c>
      <c r="L2950" s="3">
        <v>45859</v>
      </c>
      <c r="M29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50" s="3">
        <v>45845</v>
      </c>
      <c r="O2950" s="5">
        <f>IFERROR((PlanMasine[[#This Row],[Norma]]/PlanMasine[[#This Row],[Q]])*(PlanMasine[[#This Row],[Q]]/SUMIF(C:C,PlanMasine[[#This Row],[RN]],B:B)*PlanMasine[[#This Row],[KPLQ]]),0)</f>
        <v>20</v>
      </c>
      <c r="P2950">
        <v>199533</v>
      </c>
      <c r="Q2950">
        <f>COUNTIF(PROMJENA!A:A,PlanMasine[[#This Row],[KPL]]&amp;"-"&amp;PlanMasine[[#This Row],[RN]])</f>
        <v>0</v>
      </c>
      <c r="R2950">
        <f>IFERROR(INDEX(REDOSLIJED!A:A,MATCH(PlanMasine[[#This Row],[KPL]],REDOSLIJED!B:B,0)),MAX(REDOSLIJED!A:A)+1)</f>
        <v>45</v>
      </c>
      <c r="S2950" s="9">
        <f>SUM($M$2:M2950)</f>
        <v>12.814583333333365</v>
      </c>
      <c r="T2950" s="3">
        <f>PlanMasine[[#This Row],[Datum SAS]]-1</f>
        <v>45844</v>
      </c>
      <c r="U2950">
        <f>WEEKDAY(PlanMasine[[#This Row],[ZAVRŠETAK MAŠINSKE]],2)</f>
        <v>7</v>
      </c>
      <c r="V2950" s="3">
        <f>IF(WEEKDAY(PlanMasine[[#This Row],[Datum SAS]]-1,2)=7,PlanMasine[[#This Row],[Datum SAS]]-3,PlanMasine[[#This Row],[Datum SAS]]-1)</f>
        <v>45842</v>
      </c>
      <c r="W2950">
        <f>WEEKNUM(PlanMasine[[#This Row],[Column2]],1)</f>
        <v>27</v>
      </c>
    </row>
    <row r="2951" spans="1:23" x14ac:dyDescent="0.25">
      <c r="A2951">
        <v>1032630</v>
      </c>
      <c r="B2951">
        <v>1</v>
      </c>
      <c r="C2951">
        <v>1032631</v>
      </c>
      <c r="D2951" t="s">
        <v>2288</v>
      </c>
      <c r="E2951">
        <v>12</v>
      </c>
      <c r="F2951">
        <v>1</v>
      </c>
      <c r="G2951">
        <v>0</v>
      </c>
      <c r="H2951">
        <v>0</v>
      </c>
      <c r="I2951" t="s">
        <v>5</v>
      </c>
      <c r="J2951" t="s">
        <v>570</v>
      </c>
      <c r="K2951" t="s">
        <v>2395</v>
      </c>
      <c r="L2951" s="3">
        <v>45859</v>
      </c>
      <c r="M29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51" s="3">
        <v>45845</v>
      </c>
      <c r="O2951" s="5">
        <f>IFERROR((PlanMasine[[#This Row],[Norma]]/PlanMasine[[#This Row],[Q]])*(PlanMasine[[#This Row],[Q]]/SUMIF(C:C,PlanMasine[[#This Row],[RN]],B:B)*PlanMasine[[#This Row],[KPLQ]]),0)</f>
        <v>12</v>
      </c>
      <c r="P2951">
        <v>185133</v>
      </c>
      <c r="Q2951">
        <f>COUNTIF(PROMJENA!A:A,PlanMasine[[#This Row],[KPL]]&amp;"-"&amp;PlanMasine[[#This Row],[RN]])</f>
        <v>0</v>
      </c>
      <c r="R2951">
        <f>IFERROR(INDEX(REDOSLIJED!A:A,MATCH(PlanMasine[[#This Row],[KPL]],REDOSLIJED!B:B,0)),MAX(REDOSLIJED!A:A)+1)</f>
        <v>45</v>
      </c>
      <c r="S2951" s="9">
        <f>SUM($M$2:M2951)</f>
        <v>12.822916666666698</v>
      </c>
      <c r="T2951" s="3">
        <f>PlanMasine[[#This Row],[Datum SAS]]-1</f>
        <v>45844</v>
      </c>
      <c r="U2951">
        <f>WEEKDAY(PlanMasine[[#This Row],[ZAVRŠETAK MAŠINSKE]],2)</f>
        <v>7</v>
      </c>
      <c r="V2951" s="3">
        <f>IF(WEEKDAY(PlanMasine[[#This Row],[Datum SAS]]-1,2)=7,PlanMasine[[#This Row],[Datum SAS]]-3,PlanMasine[[#This Row],[Datum SAS]]-1)</f>
        <v>45842</v>
      </c>
      <c r="W2951">
        <f>WEEKNUM(PlanMasine[[#This Row],[Column2]],1)</f>
        <v>27</v>
      </c>
    </row>
    <row r="2952" spans="1:23" x14ac:dyDescent="0.25">
      <c r="A2952">
        <v>1032630</v>
      </c>
      <c r="B2952">
        <v>1</v>
      </c>
      <c r="C2952">
        <v>1032643</v>
      </c>
      <c r="D2952" t="s">
        <v>2291</v>
      </c>
      <c r="E2952">
        <v>16</v>
      </c>
      <c r="F2952">
        <v>4</v>
      </c>
      <c r="G2952">
        <v>0</v>
      </c>
      <c r="H2952">
        <v>0</v>
      </c>
      <c r="I2952" t="s">
        <v>5</v>
      </c>
      <c r="J2952" t="s">
        <v>570</v>
      </c>
      <c r="K2952" t="s">
        <v>2395</v>
      </c>
      <c r="L2952" s="3">
        <v>45859</v>
      </c>
      <c r="M29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952" s="3">
        <v>45845</v>
      </c>
      <c r="O2952" s="5">
        <f>IFERROR((PlanMasine[[#This Row],[Norma]]/PlanMasine[[#This Row],[Q]])*(PlanMasine[[#This Row],[Q]]/SUMIF(C:C,PlanMasine[[#This Row],[RN]],B:B)*PlanMasine[[#This Row],[KPLQ]]),0)</f>
        <v>16</v>
      </c>
      <c r="P2952">
        <v>185145</v>
      </c>
      <c r="Q2952">
        <f>COUNTIF(PROMJENA!A:A,PlanMasine[[#This Row],[KPL]]&amp;"-"&amp;PlanMasine[[#This Row],[RN]])</f>
        <v>0</v>
      </c>
      <c r="R2952">
        <f>IFERROR(INDEX(REDOSLIJED!A:A,MATCH(PlanMasine[[#This Row],[KPL]],REDOSLIJED!B:B,0)),MAX(REDOSLIJED!A:A)+1)</f>
        <v>45</v>
      </c>
      <c r="S2952" s="9">
        <f>SUM($M$2:M2952)</f>
        <v>12.834027777777809</v>
      </c>
      <c r="T2952" s="3">
        <f>PlanMasine[[#This Row],[Datum SAS]]-1</f>
        <v>45844</v>
      </c>
      <c r="U2952">
        <f>WEEKDAY(PlanMasine[[#This Row],[ZAVRŠETAK MAŠINSKE]],2)</f>
        <v>7</v>
      </c>
      <c r="V2952" s="3">
        <f>IF(WEEKDAY(PlanMasine[[#This Row],[Datum SAS]]-1,2)=7,PlanMasine[[#This Row],[Datum SAS]]-3,PlanMasine[[#This Row],[Datum SAS]]-1)</f>
        <v>45842</v>
      </c>
      <c r="W2952">
        <f>WEEKNUM(PlanMasine[[#This Row],[Column2]],1)</f>
        <v>27</v>
      </c>
    </row>
    <row r="2953" spans="1:23" x14ac:dyDescent="0.25">
      <c r="A2953">
        <v>1032630</v>
      </c>
      <c r="B2953">
        <v>1</v>
      </c>
      <c r="C2953">
        <v>1032632</v>
      </c>
      <c r="D2953" t="s">
        <v>2286</v>
      </c>
      <c r="E2953">
        <v>12</v>
      </c>
      <c r="F2953">
        <v>1</v>
      </c>
      <c r="G2953">
        <v>0</v>
      </c>
      <c r="H2953">
        <v>0</v>
      </c>
      <c r="I2953" t="s">
        <v>5</v>
      </c>
      <c r="J2953" t="s">
        <v>570</v>
      </c>
      <c r="K2953" t="s">
        <v>2395</v>
      </c>
      <c r="L2953" s="3">
        <v>45859</v>
      </c>
      <c r="M29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53" s="3">
        <v>45845</v>
      </c>
      <c r="O2953" s="5">
        <f>IFERROR((PlanMasine[[#This Row],[Norma]]/PlanMasine[[#This Row],[Q]])*(PlanMasine[[#This Row],[Q]]/SUMIF(C:C,PlanMasine[[#This Row],[RN]],B:B)*PlanMasine[[#This Row],[KPLQ]]),0)</f>
        <v>12</v>
      </c>
      <c r="P2953">
        <v>185134</v>
      </c>
      <c r="Q2953">
        <f>COUNTIF(PROMJENA!A:A,PlanMasine[[#This Row],[KPL]]&amp;"-"&amp;PlanMasine[[#This Row],[RN]])</f>
        <v>0</v>
      </c>
      <c r="R2953">
        <f>IFERROR(INDEX(REDOSLIJED!A:A,MATCH(PlanMasine[[#This Row],[KPL]],REDOSLIJED!B:B,0)),MAX(REDOSLIJED!A:A)+1)</f>
        <v>45</v>
      </c>
      <c r="S2953" s="9">
        <f>SUM($M$2:M2953)</f>
        <v>12.842361111111142</v>
      </c>
      <c r="T2953" s="3">
        <f>PlanMasine[[#This Row],[Datum SAS]]-1</f>
        <v>45844</v>
      </c>
      <c r="U2953">
        <f>WEEKDAY(PlanMasine[[#This Row],[ZAVRŠETAK MAŠINSKE]],2)</f>
        <v>7</v>
      </c>
      <c r="V2953" s="3">
        <f>IF(WEEKDAY(PlanMasine[[#This Row],[Datum SAS]]-1,2)=7,PlanMasine[[#This Row],[Datum SAS]]-3,PlanMasine[[#This Row],[Datum SAS]]-1)</f>
        <v>45842</v>
      </c>
      <c r="W2953">
        <f>WEEKNUM(PlanMasine[[#This Row],[Column2]],1)</f>
        <v>27</v>
      </c>
    </row>
    <row r="2954" spans="1:23" x14ac:dyDescent="0.25">
      <c r="A2954">
        <v>1032630</v>
      </c>
      <c r="B2954">
        <v>1</v>
      </c>
      <c r="C2954">
        <v>1032633</v>
      </c>
      <c r="D2954" t="s">
        <v>2285</v>
      </c>
      <c r="E2954">
        <v>10</v>
      </c>
      <c r="F2954">
        <v>2</v>
      </c>
      <c r="G2954">
        <v>0</v>
      </c>
      <c r="H2954">
        <v>0</v>
      </c>
      <c r="I2954" t="s">
        <v>5</v>
      </c>
      <c r="J2954" t="s">
        <v>570</v>
      </c>
      <c r="K2954" t="s">
        <v>2395</v>
      </c>
      <c r="L2954" s="3">
        <v>45859</v>
      </c>
      <c r="M29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54" s="3">
        <v>45845</v>
      </c>
      <c r="O2954" s="5">
        <f>IFERROR((PlanMasine[[#This Row],[Norma]]/PlanMasine[[#This Row],[Q]])*(PlanMasine[[#This Row],[Q]]/SUMIF(C:C,PlanMasine[[#This Row],[RN]],B:B)*PlanMasine[[#This Row],[KPLQ]]),0)</f>
        <v>10</v>
      </c>
      <c r="P2954">
        <v>185135</v>
      </c>
      <c r="Q2954">
        <f>COUNTIF(PROMJENA!A:A,PlanMasine[[#This Row],[KPL]]&amp;"-"&amp;PlanMasine[[#This Row],[RN]])</f>
        <v>0</v>
      </c>
      <c r="R2954">
        <f>IFERROR(INDEX(REDOSLIJED!A:A,MATCH(PlanMasine[[#This Row],[KPL]],REDOSLIJED!B:B,0)),MAX(REDOSLIJED!A:A)+1)</f>
        <v>45</v>
      </c>
      <c r="S2954" s="9">
        <f>SUM($M$2:M2954)</f>
        <v>12.849305555555587</v>
      </c>
      <c r="T2954" s="3">
        <f>PlanMasine[[#This Row],[Datum SAS]]-1</f>
        <v>45844</v>
      </c>
      <c r="U2954">
        <f>WEEKDAY(PlanMasine[[#This Row],[ZAVRŠETAK MAŠINSKE]],2)</f>
        <v>7</v>
      </c>
      <c r="V2954" s="3">
        <f>IF(WEEKDAY(PlanMasine[[#This Row],[Datum SAS]]-1,2)=7,PlanMasine[[#This Row],[Datum SAS]]-3,PlanMasine[[#This Row],[Datum SAS]]-1)</f>
        <v>45842</v>
      </c>
      <c r="W2954">
        <f>WEEKNUM(PlanMasine[[#This Row],[Column2]],1)</f>
        <v>27</v>
      </c>
    </row>
    <row r="2955" spans="1:23" x14ac:dyDescent="0.25">
      <c r="A2955">
        <v>1032630</v>
      </c>
      <c r="B2955">
        <v>1</v>
      </c>
      <c r="C2955">
        <v>1032635</v>
      </c>
      <c r="D2955" t="s">
        <v>2292</v>
      </c>
      <c r="E2955">
        <v>6</v>
      </c>
      <c r="F2955">
        <v>1</v>
      </c>
      <c r="G2955">
        <v>0</v>
      </c>
      <c r="H2955">
        <v>0</v>
      </c>
      <c r="I2955" t="s">
        <v>5</v>
      </c>
      <c r="J2955" t="s">
        <v>570</v>
      </c>
      <c r="K2955" t="s">
        <v>2395</v>
      </c>
      <c r="L2955" s="3">
        <v>45859</v>
      </c>
      <c r="M29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955" s="3">
        <v>45845</v>
      </c>
      <c r="O2955" s="5">
        <f>IFERROR((PlanMasine[[#This Row],[Norma]]/PlanMasine[[#This Row],[Q]])*(PlanMasine[[#This Row],[Q]]/SUMIF(C:C,PlanMasine[[#This Row],[RN]],B:B)*PlanMasine[[#This Row],[KPLQ]]),0)</f>
        <v>6</v>
      </c>
      <c r="P2955">
        <v>185137</v>
      </c>
      <c r="Q2955">
        <f>COUNTIF(PROMJENA!A:A,PlanMasine[[#This Row],[KPL]]&amp;"-"&amp;PlanMasine[[#This Row],[RN]])</f>
        <v>0</v>
      </c>
      <c r="R2955">
        <f>IFERROR(INDEX(REDOSLIJED!A:A,MATCH(PlanMasine[[#This Row],[KPL]],REDOSLIJED!B:B,0)),MAX(REDOSLIJED!A:A)+1)</f>
        <v>45</v>
      </c>
      <c r="S2955" s="9">
        <f>SUM($M$2:M2955)</f>
        <v>12.853472222222253</v>
      </c>
      <c r="T2955" s="3">
        <f>PlanMasine[[#This Row],[Datum SAS]]-1</f>
        <v>45844</v>
      </c>
      <c r="U2955">
        <f>WEEKDAY(PlanMasine[[#This Row],[ZAVRŠETAK MAŠINSKE]],2)</f>
        <v>7</v>
      </c>
      <c r="V2955" s="3">
        <f>IF(WEEKDAY(PlanMasine[[#This Row],[Datum SAS]]-1,2)=7,PlanMasine[[#This Row],[Datum SAS]]-3,PlanMasine[[#This Row],[Datum SAS]]-1)</f>
        <v>45842</v>
      </c>
      <c r="W2955">
        <f>WEEKNUM(PlanMasine[[#This Row],[Column2]],1)</f>
        <v>27</v>
      </c>
    </row>
    <row r="2956" spans="1:23" x14ac:dyDescent="0.25">
      <c r="A2956">
        <v>1032630</v>
      </c>
      <c r="B2956">
        <v>1</v>
      </c>
      <c r="C2956">
        <v>1032634</v>
      </c>
      <c r="D2956" t="s">
        <v>2283</v>
      </c>
      <c r="E2956">
        <v>8</v>
      </c>
      <c r="F2956">
        <v>1</v>
      </c>
      <c r="G2956">
        <v>0</v>
      </c>
      <c r="H2956">
        <v>0</v>
      </c>
      <c r="I2956" t="s">
        <v>5</v>
      </c>
      <c r="J2956" t="s">
        <v>570</v>
      </c>
      <c r="K2956" t="s">
        <v>2395</v>
      </c>
      <c r="L2956" s="3">
        <v>45859</v>
      </c>
      <c r="M29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956" s="3">
        <v>45845</v>
      </c>
      <c r="O2956" s="5">
        <f>IFERROR((PlanMasine[[#This Row],[Norma]]/PlanMasine[[#This Row],[Q]])*(PlanMasine[[#This Row],[Q]]/SUMIF(C:C,PlanMasine[[#This Row],[RN]],B:B)*PlanMasine[[#This Row],[KPLQ]]),0)</f>
        <v>8</v>
      </c>
      <c r="P2956">
        <v>185136</v>
      </c>
      <c r="Q2956">
        <f>COUNTIF(PROMJENA!A:A,PlanMasine[[#This Row],[KPL]]&amp;"-"&amp;PlanMasine[[#This Row],[RN]])</f>
        <v>0</v>
      </c>
      <c r="R2956">
        <f>IFERROR(INDEX(REDOSLIJED!A:A,MATCH(PlanMasine[[#This Row],[KPL]],REDOSLIJED!B:B,0)),MAX(REDOSLIJED!A:A)+1)</f>
        <v>45</v>
      </c>
      <c r="S2956" s="9">
        <f>SUM($M$2:M2956)</f>
        <v>12.859027777777809</v>
      </c>
      <c r="T2956" s="3">
        <f>PlanMasine[[#This Row],[Datum SAS]]-1</f>
        <v>45844</v>
      </c>
      <c r="U2956">
        <f>WEEKDAY(PlanMasine[[#This Row],[ZAVRŠETAK MAŠINSKE]],2)</f>
        <v>7</v>
      </c>
      <c r="V2956" s="3">
        <f>IF(WEEKDAY(PlanMasine[[#This Row],[Datum SAS]]-1,2)=7,PlanMasine[[#This Row],[Datum SAS]]-3,PlanMasine[[#This Row],[Datum SAS]]-1)</f>
        <v>45842</v>
      </c>
      <c r="W2956">
        <f>WEEKNUM(PlanMasine[[#This Row],[Column2]],1)</f>
        <v>27</v>
      </c>
    </row>
    <row r="2957" spans="1:23" x14ac:dyDescent="0.25">
      <c r="A2957">
        <v>1032630</v>
      </c>
      <c r="B2957">
        <v>1</v>
      </c>
      <c r="C2957">
        <v>1032641</v>
      </c>
      <c r="D2957" t="s">
        <v>2282</v>
      </c>
      <c r="E2957">
        <v>24</v>
      </c>
      <c r="F2957">
        <v>4</v>
      </c>
      <c r="G2957">
        <v>0</v>
      </c>
      <c r="H2957">
        <v>0</v>
      </c>
      <c r="I2957" t="s">
        <v>5</v>
      </c>
      <c r="J2957" t="s">
        <v>570</v>
      </c>
      <c r="K2957" t="s">
        <v>2395</v>
      </c>
      <c r="L2957" s="3">
        <v>45859</v>
      </c>
      <c r="M29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957" s="3">
        <v>45845</v>
      </c>
      <c r="O2957" s="5">
        <f>IFERROR((PlanMasine[[#This Row],[Norma]]/PlanMasine[[#This Row],[Q]])*(PlanMasine[[#This Row],[Q]]/SUMIF(C:C,PlanMasine[[#This Row],[RN]],B:B)*PlanMasine[[#This Row],[KPLQ]]),0)</f>
        <v>24</v>
      </c>
      <c r="P2957">
        <v>185143</v>
      </c>
      <c r="Q2957">
        <f>COUNTIF(PROMJENA!A:A,PlanMasine[[#This Row],[KPL]]&amp;"-"&amp;PlanMasine[[#This Row],[RN]])</f>
        <v>0</v>
      </c>
      <c r="R2957">
        <f>IFERROR(INDEX(REDOSLIJED!A:A,MATCH(PlanMasine[[#This Row],[KPL]],REDOSLIJED!B:B,0)),MAX(REDOSLIJED!A:A)+1)</f>
        <v>45</v>
      </c>
      <c r="S2957" s="9">
        <f>SUM($M$2:M2957)</f>
        <v>12.875694444444477</v>
      </c>
      <c r="T2957" s="3">
        <f>PlanMasine[[#This Row],[Datum SAS]]-1</f>
        <v>45844</v>
      </c>
      <c r="U2957">
        <f>WEEKDAY(PlanMasine[[#This Row],[ZAVRŠETAK MAŠINSKE]],2)</f>
        <v>7</v>
      </c>
      <c r="V2957" s="3">
        <f>IF(WEEKDAY(PlanMasine[[#This Row],[Datum SAS]]-1,2)=7,PlanMasine[[#This Row],[Datum SAS]]-3,PlanMasine[[#This Row],[Datum SAS]]-1)</f>
        <v>45842</v>
      </c>
      <c r="W2957">
        <f>WEEKNUM(PlanMasine[[#This Row],[Column2]],1)</f>
        <v>27</v>
      </c>
    </row>
    <row r="2958" spans="1:23" x14ac:dyDescent="0.25">
      <c r="A2958">
        <v>1032630</v>
      </c>
      <c r="B2958">
        <v>1</v>
      </c>
      <c r="C2958">
        <v>1032647</v>
      </c>
      <c r="D2958" t="s">
        <v>2293</v>
      </c>
      <c r="E2958">
        <v>3</v>
      </c>
      <c r="F2958">
        <v>1</v>
      </c>
      <c r="G2958">
        <v>0</v>
      </c>
      <c r="H2958">
        <v>0</v>
      </c>
      <c r="I2958" t="s">
        <v>5</v>
      </c>
      <c r="J2958" t="s">
        <v>570</v>
      </c>
      <c r="K2958" t="s">
        <v>2395</v>
      </c>
      <c r="L2958" s="3">
        <v>45859</v>
      </c>
      <c r="M29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58" s="3">
        <v>45845</v>
      </c>
      <c r="O2958" s="5">
        <f>IFERROR((PlanMasine[[#This Row],[Norma]]/PlanMasine[[#This Row],[Q]])*(PlanMasine[[#This Row],[Q]]/SUMIF(C:C,PlanMasine[[#This Row],[RN]],B:B)*PlanMasine[[#This Row],[KPLQ]]),0)</f>
        <v>3</v>
      </c>
      <c r="P2958">
        <v>185149</v>
      </c>
      <c r="Q2958">
        <f>COUNTIF(PROMJENA!A:A,PlanMasine[[#This Row],[KPL]]&amp;"-"&amp;PlanMasine[[#This Row],[RN]])</f>
        <v>0</v>
      </c>
      <c r="R2958">
        <f>IFERROR(INDEX(REDOSLIJED!A:A,MATCH(PlanMasine[[#This Row],[KPL]],REDOSLIJED!B:B,0)),MAX(REDOSLIJED!A:A)+1)</f>
        <v>45</v>
      </c>
      <c r="S2958" s="9">
        <f>SUM($M$2:M2958)</f>
        <v>12.87777777777781</v>
      </c>
      <c r="T2958" s="3">
        <f>PlanMasine[[#This Row],[Datum SAS]]-1</f>
        <v>45844</v>
      </c>
      <c r="U2958">
        <f>WEEKDAY(PlanMasine[[#This Row],[ZAVRŠETAK MAŠINSKE]],2)</f>
        <v>7</v>
      </c>
      <c r="V2958" s="3">
        <f>IF(WEEKDAY(PlanMasine[[#This Row],[Datum SAS]]-1,2)=7,PlanMasine[[#This Row],[Datum SAS]]-3,PlanMasine[[#This Row],[Datum SAS]]-1)</f>
        <v>45842</v>
      </c>
      <c r="W2958">
        <f>WEEKNUM(PlanMasine[[#This Row],[Column2]],1)</f>
        <v>27</v>
      </c>
    </row>
    <row r="2959" spans="1:23" x14ac:dyDescent="0.25">
      <c r="A2959">
        <v>1032630</v>
      </c>
      <c r="B2959">
        <v>1</v>
      </c>
      <c r="C2959">
        <v>1032638</v>
      </c>
      <c r="D2959" t="s">
        <v>2287</v>
      </c>
      <c r="E2959">
        <v>20</v>
      </c>
      <c r="F2959">
        <v>1</v>
      </c>
      <c r="G2959">
        <v>0</v>
      </c>
      <c r="H2959">
        <v>0</v>
      </c>
      <c r="I2959" t="s">
        <v>5</v>
      </c>
      <c r="J2959" t="s">
        <v>570</v>
      </c>
      <c r="K2959" t="s">
        <v>2395</v>
      </c>
      <c r="L2959" s="3">
        <v>45859</v>
      </c>
      <c r="M29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59" s="3">
        <v>45845</v>
      </c>
      <c r="O2959" s="5">
        <f>IFERROR((PlanMasine[[#This Row],[Norma]]/PlanMasine[[#This Row],[Q]])*(PlanMasine[[#This Row],[Q]]/SUMIF(C:C,PlanMasine[[#This Row],[RN]],B:B)*PlanMasine[[#This Row],[KPLQ]]),0)</f>
        <v>20</v>
      </c>
      <c r="P2959">
        <v>185140</v>
      </c>
      <c r="Q2959">
        <f>COUNTIF(PROMJENA!A:A,PlanMasine[[#This Row],[KPL]]&amp;"-"&amp;PlanMasine[[#This Row],[RN]])</f>
        <v>0</v>
      </c>
      <c r="R2959">
        <f>IFERROR(INDEX(REDOSLIJED!A:A,MATCH(PlanMasine[[#This Row],[KPL]],REDOSLIJED!B:B,0)),MAX(REDOSLIJED!A:A)+1)</f>
        <v>45</v>
      </c>
      <c r="S2959" s="9">
        <f>SUM($M$2:M2959)</f>
        <v>12.891666666666699</v>
      </c>
      <c r="T2959" s="3">
        <f>PlanMasine[[#This Row],[Datum SAS]]-1</f>
        <v>45844</v>
      </c>
      <c r="U2959">
        <f>WEEKDAY(PlanMasine[[#This Row],[ZAVRŠETAK MAŠINSKE]],2)</f>
        <v>7</v>
      </c>
      <c r="V2959" s="3">
        <f>IF(WEEKDAY(PlanMasine[[#This Row],[Datum SAS]]-1,2)=7,PlanMasine[[#This Row],[Datum SAS]]-3,PlanMasine[[#This Row],[Datum SAS]]-1)</f>
        <v>45842</v>
      </c>
      <c r="W2959">
        <f>WEEKNUM(PlanMasine[[#This Row],[Column2]],1)</f>
        <v>27</v>
      </c>
    </row>
    <row r="2960" spans="1:23" x14ac:dyDescent="0.25">
      <c r="A2960">
        <v>1032630</v>
      </c>
      <c r="B2960">
        <v>1</v>
      </c>
      <c r="C2960">
        <v>1032639</v>
      </c>
      <c r="D2960" t="s">
        <v>2289</v>
      </c>
      <c r="E2960">
        <v>12</v>
      </c>
      <c r="F2960">
        <v>2</v>
      </c>
      <c r="G2960">
        <v>0</v>
      </c>
      <c r="H2960">
        <v>0</v>
      </c>
      <c r="I2960" t="s">
        <v>5</v>
      </c>
      <c r="J2960" t="s">
        <v>570</v>
      </c>
      <c r="K2960" t="s">
        <v>2395</v>
      </c>
      <c r="L2960" s="3">
        <v>45859</v>
      </c>
      <c r="M29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60" s="3">
        <v>45845</v>
      </c>
      <c r="O2960" s="5">
        <f>IFERROR((PlanMasine[[#This Row],[Norma]]/PlanMasine[[#This Row],[Q]])*(PlanMasine[[#This Row],[Q]]/SUMIF(C:C,PlanMasine[[#This Row],[RN]],B:B)*PlanMasine[[#This Row],[KPLQ]]),0)</f>
        <v>12</v>
      </c>
      <c r="P2960">
        <v>185141</v>
      </c>
      <c r="Q2960">
        <f>COUNTIF(PROMJENA!A:A,PlanMasine[[#This Row],[KPL]]&amp;"-"&amp;PlanMasine[[#This Row],[RN]])</f>
        <v>0</v>
      </c>
      <c r="R2960">
        <f>IFERROR(INDEX(REDOSLIJED!A:A,MATCH(PlanMasine[[#This Row],[KPL]],REDOSLIJED!B:B,0)),MAX(REDOSLIJED!A:A)+1)</f>
        <v>45</v>
      </c>
      <c r="S2960" s="9">
        <f>SUM($M$2:M2960)</f>
        <v>12.900000000000032</v>
      </c>
      <c r="T2960" s="3">
        <f>PlanMasine[[#This Row],[Datum SAS]]-1</f>
        <v>45844</v>
      </c>
      <c r="U2960">
        <f>WEEKDAY(PlanMasine[[#This Row],[ZAVRŠETAK MAŠINSKE]],2)</f>
        <v>7</v>
      </c>
      <c r="V2960" s="3">
        <f>IF(WEEKDAY(PlanMasine[[#This Row],[Datum SAS]]-1,2)=7,PlanMasine[[#This Row],[Datum SAS]]-3,PlanMasine[[#This Row],[Datum SAS]]-1)</f>
        <v>45842</v>
      </c>
      <c r="W2960">
        <f>WEEKNUM(PlanMasine[[#This Row],[Column2]],1)</f>
        <v>27</v>
      </c>
    </row>
    <row r="2961" spans="1:23" x14ac:dyDescent="0.25">
      <c r="A2961">
        <v>1032630</v>
      </c>
      <c r="B2961">
        <v>1</v>
      </c>
      <c r="C2961">
        <v>1032636</v>
      </c>
      <c r="D2961" t="s">
        <v>2280</v>
      </c>
      <c r="E2961">
        <v>12</v>
      </c>
      <c r="F2961">
        <v>1</v>
      </c>
      <c r="G2961">
        <v>0</v>
      </c>
      <c r="H2961">
        <v>0</v>
      </c>
      <c r="I2961" t="s">
        <v>5</v>
      </c>
      <c r="J2961" t="s">
        <v>570</v>
      </c>
      <c r="K2961" t="s">
        <v>2395</v>
      </c>
      <c r="L2961" s="3">
        <v>45859</v>
      </c>
      <c r="M29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61" s="3">
        <v>45845</v>
      </c>
      <c r="O2961" s="5">
        <f>IFERROR((PlanMasine[[#This Row],[Norma]]/PlanMasine[[#This Row],[Q]])*(PlanMasine[[#This Row],[Q]]/SUMIF(C:C,PlanMasine[[#This Row],[RN]],B:B)*PlanMasine[[#This Row],[KPLQ]]),0)</f>
        <v>12</v>
      </c>
      <c r="P2961">
        <v>185138</v>
      </c>
      <c r="Q2961">
        <f>COUNTIF(PROMJENA!A:A,PlanMasine[[#This Row],[KPL]]&amp;"-"&amp;PlanMasine[[#This Row],[RN]])</f>
        <v>0</v>
      </c>
      <c r="R2961">
        <f>IFERROR(INDEX(REDOSLIJED!A:A,MATCH(PlanMasine[[#This Row],[KPL]],REDOSLIJED!B:B,0)),MAX(REDOSLIJED!A:A)+1)</f>
        <v>45</v>
      </c>
      <c r="S2961" s="9">
        <f>SUM($M$2:M2961)</f>
        <v>12.908333333333365</v>
      </c>
      <c r="T2961" s="3">
        <f>PlanMasine[[#This Row],[Datum SAS]]-1</f>
        <v>45844</v>
      </c>
      <c r="U2961">
        <f>WEEKDAY(PlanMasine[[#This Row],[ZAVRŠETAK MAŠINSKE]],2)</f>
        <v>7</v>
      </c>
      <c r="V2961" s="3">
        <f>IF(WEEKDAY(PlanMasine[[#This Row],[Datum SAS]]-1,2)=7,PlanMasine[[#This Row],[Datum SAS]]-3,PlanMasine[[#This Row],[Datum SAS]]-1)</f>
        <v>45842</v>
      </c>
      <c r="W2961">
        <f>WEEKNUM(PlanMasine[[#This Row],[Column2]],1)</f>
        <v>27</v>
      </c>
    </row>
    <row r="2962" spans="1:23" x14ac:dyDescent="0.25">
      <c r="A2962">
        <v>1032630</v>
      </c>
      <c r="B2962">
        <v>1</v>
      </c>
      <c r="C2962">
        <v>1032640</v>
      </c>
      <c r="D2962" t="s">
        <v>2290</v>
      </c>
      <c r="E2962">
        <v>14</v>
      </c>
      <c r="F2962">
        <v>2</v>
      </c>
      <c r="G2962">
        <v>0</v>
      </c>
      <c r="H2962">
        <v>0</v>
      </c>
      <c r="I2962" t="s">
        <v>5</v>
      </c>
      <c r="J2962" t="s">
        <v>570</v>
      </c>
      <c r="K2962" t="s">
        <v>2395</v>
      </c>
      <c r="L2962" s="3">
        <v>45859</v>
      </c>
      <c r="M29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962" s="3">
        <v>45845</v>
      </c>
      <c r="O2962" s="5">
        <f>IFERROR((PlanMasine[[#This Row],[Norma]]/PlanMasine[[#This Row],[Q]])*(PlanMasine[[#This Row],[Q]]/SUMIF(C:C,PlanMasine[[#This Row],[RN]],B:B)*PlanMasine[[#This Row],[KPLQ]]),0)</f>
        <v>14</v>
      </c>
      <c r="P2962">
        <v>185142</v>
      </c>
      <c r="Q2962">
        <f>COUNTIF(PROMJENA!A:A,PlanMasine[[#This Row],[KPL]]&amp;"-"&amp;PlanMasine[[#This Row],[RN]])</f>
        <v>0</v>
      </c>
      <c r="R2962">
        <f>IFERROR(INDEX(REDOSLIJED!A:A,MATCH(PlanMasine[[#This Row],[KPL]],REDOSLIJED!B:B,0)),MAX(REDOSLIJED!A:A)+1)</f>
        <v>45</v>
      </c>
      <c r="S2962" s="9">
        <f>SUM($M$2:M2962)</f>
        <v>12.918055555555588</v>
      </c>
      <c r="T2962" s="3">
        <f>PlanMasine[[#This Row],[Datum SAS]]-1</f>
        <v>45844</v>
      </c>
      <c r="U2962">
        <f>WEEKDAY(PlanMasine[[#This Row],[ZAVRŠETAK MAŠINSKE]],2)</f>
        <v>7</v>
      </c>
      <c r="V2962" s="3">
        <f>IF(WEEKDAY(PlanMasine[[#This Row],[Datum SAS]]-1,2)=7,PlanMasine[[#This Row],[Datum SAS]]-3,PlanMasine[[#This Row],[Datum SAS]]-1)</f>
        <v>45842</v>
      </c>
      <c r="W2962">
        <f>WEEKNUM(PlanMasine[[#This Row],[Column2]],1)</f>
        <v>27</v>
      </c>
    </row>
    <row r="2963" spans="1:23" x14ac:dyDescent="0.25">
      <c r="A2963">
        <v>1032630</v>
      </c>
      <c r="B2963">
        <v>1</v>
      </c>
      <c r="C2963">
        <v>1032637</v>
      </c>
      <c r="D2963" t="s">
        <v>2284</v>
      </c>
      <c r="E2963">
        <v>10</v>
      </c>
      <c r="F2963">
        <v>1</v>
      </c>
      <c r="G2963">
        <v>0</v>
      </c>
      <c r="H2963">
        <v>0</v>
      </c>
      <c r="I2963" t="s">
        <v>5</v>
      </c>
      <c r="J2963" t="s">
        <v>570</v>
      </c>
      <c r="K2963" t="s">
        <v>2395</v>
      </c>
      <c r="L2963" s="3">
        <v>45859</v>
      </c>
      <c r="M29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63" s="3">
        <v>45845</v>
      </c>
      <c r="O2963" s="5">
        <f>IFERROR((PlanMasine[[#This Row],[Norma]]/PlanMasine[[#This Row],[Q]])*(PlanMasine[[#This Row],[Q]]/SUMIF(C:C,PlanMasine[[#This Row],[RN]],B:B)*PlanMasine[[#This Row],[KPLQ]]),0)</f>
        <v>10</v>
      </c>
      <c r="P2963">
        <v>185139</v>
      </c>
      <c r="Q2963">
        <f>COUNTIF(PROMJENA!A:A,PlanMasine[[#This Row],[KPL]]&amp;"-"&amp;PlanMasine[[#This Row],[RN]])</f>
        <v>0</v>
      </c>
      <c r="R2963">
        <f>IFERROR(INDEX(REDOSLIJED!A:A,MATCH(PlanMasine[[#This Row],[KPL]],REDOSLIJED!B:B,0)),MAX(REDOSLIJED!A:A)+1)</f>
        <v>45</v>
      </c>
      <c r="S2963" s="9">
        <f>SUM($M$2:M2963)</f>
        <v>12.925000000000033</v>
      </c>
      <c r="T2963" s="3">
        <f>PlanMasine[[#This Row],[Datum SAS]]-1</f>
        <v>45844</v>
      </c>
      <c r="U2963">
        <f>WEEKDAY(PlanMasine[[#This Row],[ZAVRŠETAK MAŠINSKE]],2)</f>
        <v>7</v>
      </c>
      <c r="V2963" s="3">
        <f>IF(WEEKDAY(PlanMasine[[#This Row],[Datum SAS]]-1,2)=7,PlanMasine[[#This Row],[Datum SAS]]-3,PlanMasine[[#This Row],[Datum SAS]]-1)</f>
        <v>45842</v>
      </c>
      <c r="W2963">
        <f>WEEKNUM(PlanMasine[[#This Row],[Column2]],1)</f>
        <v>27</v>
      </c>
    </row>
    <row r="2964" spans="1:23" x14ac:dyDescent="0.25">
      <c r="A2964">
        <v>1032735</v>
      </c>
      <c r="B2964">
        <v>1</v>
      </c>
      <c r="C2964">
        <v>1032738</v>
      </c>
      <c r="D2964" t="s">
        <v>2285</v>
      </c>
      <c r="E2964">
        <v>10</v>
      </c>
      <c r="F2964">
        <v>2</v>
      </c>
      <c r="G2964">
        <v>0</v>
      </c>
      <c r="H2964">
        <v>0</v>
      </c>
      <c r="I2964" t="s">
        <v>5</v>
      </c>
      <c r="J2964" t="s">
        <v>570</v>
      </c>
      <c r="K2964" t="s">
        <v>2396</v>
      </c>
      <c r="L2964" s="3">
        <v>45859</v>
      </c>
      <c r="M29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64" s="3">
        <v>45845</v>
      </c>
      <c r="O2964" s="5">
        <f>IFERROR((PlanMasine[[#This Row],[Norma]]/PlanMasine[[#This Row],[Q]])*(PlanMasine[[#This Row],[Q]]/SUMIF(C:C,PlanMasine[[#This Row],[RN]],B:B)*PlanMasine[[#This Row],[KPLQ]]),0)</f>
        <v>10</v>
      </c>
      <c r="P2964">
        <v>185135</v>
      </c>
      <c r="Q2964">
        <f>COUNTIF(PROMJENA!A:A,PlanMasine[[#This Row],[KPL]]&amp;"-"&amp;PlanMasine[[#This Row],[RN]])</f>
        <v>0</v>
      </c>
      <c r="R2964">
        <f>IFERROR(INDEX(REDOSLIJED!A:A,MATCH(PlanMasine[[#This Row],[KPL]],REDOSLIJED!B:B,0)),MAX(REDOSLIJED!A:A)+1)</f>
        <v>45</v>
      </c>
      <c r="S2964" s="9">
        <f>SUM($M$2:M2964)</f>
        <v>12.931944444444477</v>
      </c>
      <c r="T2964" s="3">
        <f>PlanMasine[[#This Row],[Datum SAS]]-1</f>
        <v>45844</v>
      </c>
      <c r="U2964">
        <f>WEEKDAY(PlanMasine[[#This Row],[ZAVRŠETAK MAŠINSKE]],2)</f>
        <v>7</v>
      </c>
      <c r="V2964" s="3">
        <f>IF(WEEKDAY(PlanMasine[[#This Row],[Datum SAS]]-1,2)=7,PlanMasine[[#This Row],[Datum SAS]]-3,PlanMasine[[#This Row],[Datum SAS]]-1)</f>
        <v>45842</v>
      </c>
      <c r="W2964">
        <f>WEEKNUM(PlanMasine[[#This Row],[Column2]],1)</f>
        <v>27</v>
      </c>
    </row>
    <row r="2965" spans="1:23" x14ac:dyDescent="0.25">
      <c r="A2965">
        <v>1032735</v>
      </c>
      <c r="B2965">
        <v>1</v>
      </c>
      <c r="C2965">
        <v>1032739</v>
      </c>
      <c r="D2965" t="s">
        <v>2283</v>
      </c>
      <c r="E2965">
        <v>8</v>
      </c>
      <c r="F2965">
        <v>1</v>
      </c>
      <c r="G2965">
        <v>0</v>
      </c>
      <c r="H2965">
        <v>0</v>
      </c>
      <c r="I2965" t="s">
        <v>5</v>
      </c>
      <c r="J2965" t="s">
        <v>570</v>
      </c>
      <c r="K2965" t="s">
        <v>2396</v>
      </c>
      <c r="L2965" s="3">
        <v>45859</v>
      </c>
      <c r="M29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2965" s="3">
        <v>45845</v>
      </c>
      <c r="O2965" s="5">
        <f>IFERROR((PlanMasine[[#This Row],[Norma]]/PlanMasine[[#This Row],[Q]])*(PlanMasine[[#This Row],[Q]]/SUMIF(C:C,PlanMasine[[#This Row],[RN]],B:B)*PlanMasine[[#This Row],[KPLQ]]),0)</f>
        <v>8</v>
      </c>
      <c r="P2965">
        <v>185136</v>
      </c>
      <c r="Q2965">
        <f>COUNTIF(PROMJENA!A:A,PlanMasine[[#This Row],[KPL]]&amp;"-"&amp;PlanMasine[[#This Row],[RN]])</f>
        <v>0</v>
      </c>
      <c r="R2965">
        <f>IFERROR(INDEX(REDOSLIJED!A:A,MATCH(PlanMasine[[#This Row],[KPL]],REDOSLIJED!B:B,0)),MAX(REDOSLIJED!A:A)+1)</f>
        <v>45</v>
      </c>
      <c r="S2965" s="9">
        <f>SUM($M$2:M2965)</f>
        <v>12.937500000000034</v>
      </c>
      <c r="T2965" s="3">
        <f>PlanMasine[[#This Row],[Datum SAS]]-1</f>
        <v>45844</v>
      </c>
      <c r="U2965">
        <f>WEEKDAY(PlanMasine[[#This Row],[ZAVRŠETAK MAŠINSKE]],2)</f>
        <v>7</v>
      </c>
      <c r="V2965" s="3">
        <f>IF(WEEKDAY(PlanMasine[[#This Row],[Datum SAS]]-1,2)=7,PlanMasine[[#This Row],[Datum SAS]]-3,PlanMasine[[#This Row],[Datum SAS]]-1)</f>
        <v>45842</v>
      </c>
      <c r="W2965">
        <f>WEEKNUM(PlanMasine[[#This Row],[Column2]],1)</f>
        <v>27</v>
      </c>
    </row>
    <row r="2966" spans="1:23" x14ac:dyDescent="0.25">
      <c r="A2966">
        <v>1032735</v>
      </c>
      <c r="B2966">
        <v>1</v>
      </c>
      <c r="C2966">
        <v>1032740</v>
      </c>
      <c r="D2966" t="s">
        <v>2292</v>
      </c>
      <c r="E2966">
        <v>6</v>
      </c>
      <c r="F2966">
        <v>1</v>
      </c>
      <c r="G2966">
        <v>0</v>
      </c>
      <c r="H2966">
        <v>0</v>
      </c>
      <c r="I2966" t="s">
        <v>5</v>
      </c>
      <c r="J2966" t="s">
        <v>570</v>
      </c>
      <c r="K2966" t="s">
        <v>2396</v>
      </c>
      <c r="L2966" s="3">
        <v>45859</v>
      </c>
      <c r="M29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2966" s="3">
        <v>45845</v>
      </c>
      <c r="O2966" s="5">
        <f>IFERROR((PlanMasine[[#This Row],[Norma]]/PlanMasine[[#This Row],[Q]])*(PlanMasine[[#This Row],[Q]]/SUMIF(C:C,PlanMasine[[#This Row],[RN]],B:B)*PlanMasine[[#This Row],[KPLQ]]),0)</f>
        <v>6</v>
      </c>
      <c r="P2966">
        <v>185137</v>
      </c>
      <c r="Q2966">
        <f>COUNTIF(PROMJENA!A:A,PlanMasine[[#This Row],[KPL]]&amp;"-"&amp;PlanMasine[[#This Row],[RN]])</f>
        <v>0</v>
      </c>
      <c r="R2966">
        <f>IFERROR(INDEX(REDOSLIJED!A:A,MATCH(PlanMasine[[#This Row],[KPL]],REDOSLIJED!B:B,0)),MAX(REDOSLIJED!A:A)+1)</f>
        <v>45</v>
      </c>
      <c r="S2966" s="9">
        <f>SUM($M$2:M2966)</f>
        <v>12.9416666666667</v>
      </c>
      <c r="T2966" s="3">
        <f>PlanMasine[[#This Row],[Datum SAS]]-1</f>
        <v>45844</v>
      </c>
      <c r="U2966">
        <f>WEEKDAY(PlanMasine[[#This Row],[ZAVRŠETAK MAŠINSKE]],2)</f>
        <v>7</v>
      </c>
      <c r="V2966" s="3">
        <f>IF(WEEKDAY(PlanMasine[[#This Row],[Datum SAS]]-1,2)=7,PlanMasine[[#This Row],[Datum SAS]]-3,PlanMasine[[#This Row],[Datum SAS]]-1)</f>
        <v>45842</v>
      </c>
      <c r="W2966">
        <f>WEEKNUM(PlanMasine[[#This Row],[Column2]],1)</f>
        <v>27</v>
      </c>
    </row>
    <row r="2967" spans="1:23" x14ac:dyDescent="0.25">
      <c r="A2967">
        <v>1032735</v>
      </c>
      <c r="B2967">
        <v>1</v>
      </c>
      <c r="C2967">
        <v>1032741</v>
      </c>
      <c r="D2967" t="s">
        <v>2280</v>
      </c>
      <c r="E2967">
        <v>12</v>
      </c>
      <c r="F2967">
        <v>1</v>
      </c>
      <c r="G2967">
        <v>0</v>
      </c>
      <c r="H2967">
        <v>0</v>
      </c>
      <c r="I2967" t="s">
        <v>5</v>
      </c>
      <c r="J2967" t="s">
        <v>570</v>
      </c>
      <c r="K2967" t="s">
        <v>2396</v>
      </c>
      <c r="L2967" s="3">
        <v>45859</v>
      </c>
      <c r="M29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67" s="3">
        <v>45845</v>
      </c>
      <c r="O2967" s="5">
        <f>IFERROR((PlanMasine[[#This Row],[Norma]]/PlanMasine[[#This Row],[Q]])*(PlanMasine[[#This Row],[Q]]/SUMIF(C:C,PlanMasine[[#This Row],[RN]],B:B)*PlanMasine[[#This Row],[KPLQ]]),0)</f>
        <v>12</v>
      </c>
      <c r="P2967">
        <v>185138</v>
      </c>
      <c r="Q2967">
        <f>COUNTIF(PROMJENA!A:A,PlanMasine[[#This Row],[KPL]]&amp;"-"&amp;PlanMasine[[#This Row],[RN]])</f>
        <v>0</v>
      </c>
      <c r="R2967">
        <f>IFERROR(INDEX(REDOSLIJED!A:A,MATCH(PlanMasine[[#This Row],[KPL]],REDOSLIJED!B:B,0)),MAX(REDOSLIJED!A:A)+1)</f>
        <v>45</v>
      </c>
      <c r="S2967" s="9">
        <f>SUM($M$2:M2967)</f>
        <v>12.950000000000033</v>
      </c>
      <c r="T2967" s="3">
        <f>PlanMasine[[#This Row],[Datum SAS]]-1</f>
        <v>45844</v>
      </c>
      <c r="U2967">
        <f>WEEKDAY(PlanMasine[[#This Row],[ZAVRŠETAK MAŠINSKE]],2)</f>
        <v>7</v>
      </c>
      <c r="V2967" s="3">
        <f>IF(WEEKDAY(PlanMasine[[#This Row],[Datum SAS]]-1,2)=7,PlanMasine[[#This Row],[Datum SAS]]-3,PlanMasine[[#This Row],[Datum SAS]]-1)</f>
        <v>45842</v>
      </c>
      <c r="W2967">
        <f>WEEKNUM(PlanMasine[[#This Row],[Column2]],1)</f>
        <v>27</v>
      </c>
    </row>
    <row r="2968" spans="1:23" x14ac:dyDescent="0.25">
      <c r="A2968">
        <v>1032735</v>
      </c>
      <c r="B2968">
        <v>1</v>
      </c>
      <c r="C2968">
        <v>1032748</v>
      </c>
      <c r="D2968" t="s">
        <v>2291</v>
      </c>
      <c r="E2968">
        <v>16</v>
      </c>
      <c r="F2968">
        <v>4</v>
      </c>
      <c r="G2968">
        <v>0</v>
      </c>
      <c r="H2968">
        <v>0</v>
      </c>
      <c r="I2968" t="s">
        <v>5</v>
      </c>
      <c r="J2968" t="s">
        <v>570</v>
      </c>
      <c r="K2968" t="s">
        <v>2396</v>
      </c>
      <c r="L2968" s="3">
        <v>45859</v>
      </c>
      <c r="M29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2968" s="3">
        <v>45845</v>
      </c>
      <c r="O2968" s="5">
        <f>IFERROR((PlanMasine[[#This Row],[Norma]]/PlanMasine[[#This Row],[Q]])*(PlanMasine[[#This Row],[Q]]/SUMIF(C:C,PlanMasine[[#This Row],[RN]],B:B)*PlanMasine[[#This Row],[KPLQ]]),0)</f>
        <v>16</v>
      </c>
      <c r="P2968">
        <v>185145</v>
      </c>
      <c r="Q2968">
        <f>COUNTIF(PROMJENA!A:A,PlanMasine[[#This Row],[KPL]]&amp;"-"&amp;PlanMasine[[#This Row],[RN]])</f>
        <v>0</v>
      </c>
      <c r="R2968">
        <f>IFERROR(INDEX(REDOSLIJED!A:A,MATCH(PlanMasine[[#This Row],[KPL]],REDOSLIJED!B:B,0)),MAX(REDOSLIJED!A:A)+1)</f>
        <v>45</v>
      </c>
      <c r="S2968" s="9">
        <f>SUM($M$2:M2968)</f>
        <v>12.961111111111144</v>
      </c>
      <c r="T2968" s="3">
        <f>PlanMasine[[#This Row],[Datum SAS]]-1</f>
        <v>45844</v>
      </c>
      <c r="U2968">
        <f>WEEKDAY(PlanMasine[[#This Row],[ZAVRŠETAK MAŠINSKE]],2)</f>
        <v>7</v>
      </c>
      <c r="V2968" s="3">
        <f>IF(WEEKDAY(PlanMasine[[#This Row],[Datum SAS]]-1,2)=7,PlanMasine[[#This Row],[Datum SAS]]-3,PlanMasine[[#This Row],[Datum SAS]]-1)</f>
        <v>45842</v>
      </c>
      <c r="W2968">
        <f>WEEKNUM(PlanMasine[[#This Row],[Column2]],1)</f>
        <v>27</v>
      </c>
    </row>
    <row r="2969" spans="1:23" x14ac:dyDescent="0.25">
      <c r="A2969">
        <v>1032735</v>
      </c>
      <c r="B2969">
        <v>1</v>
      </c>
      <c r="C2969">
        <v>1032743</v>
      </c>
      <c r="D2969" t="s">
        <v>2287</v>
      </c>
      <c r="E2969">
        <v>20</v>
      </c>
      <c r="F2969">
        <v>1</v>
      </c>
      <c r="G2969">
        <v>0</v>
      </c>
      <c r="H2969">
        <v>0</v>
      </c>
      <c r="I2969" t="s">
        <v>5</v>
      </c>
      <c r="J2969" t="s">
        <v>570</v>
      </c>
      <c r="K2969" t="s">
        <v>2396</v>
      </c>
      <c r="L2969" s="3">
        <v>45859</v>
      </c>
      <c r="M29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69" s="3">
        <v>45845</v>
      </c>
      <c r="O2969" s="5">
        <f>IFERROR((PlanMasine[[#This Row],[Norma]]/PlanMasine[[#This Row],[Q]])*(PlanMasine[[#This Row],[Q]]/SUMIF(C:C,PlanMasine[[#This Row],[RN]],B:B)*PlanMasine[[#This Row],[KPLQ]]),0)</f>
        <v>20</v>
      </c>
      <c r="P2969">
        <v>185140</v>
      </c>
      <c r="Q2969">
        <f>COUNTIF(PROMJENA!A:A,PlanMasine[[#This Row],[KPL]]&amp;"-"&amp;PlanMasine[[#This Row],[RN]])</f>
        <v>0</v>
      </c>
      <c r="R2969">
        <f>IFERROR(INDEX(REDOSLIJED!A:A,MATCH(PlanMasine[[#This Row],[KPL]],REDOSLIJED!B:B,0)),MAX(REDOSLIJED!A:A)+1)</f>
        <v>45</v>
      </c>
      <c r="S2969" s="9">
        <f>SUM($M$2:M2969)</f>
        <v>12.975000000000033</v>
      </c>
      <c r="T2969" s="3">
        <f>PlanMasine[[#This Row],[Datum SAS]]-1</f>
        <v>45844</v>
      </c>
      <c r="U2969">
        <f>WEEKDAY(PlanMasine[[#This Row],[ZAVRŠETAK MAŠINSKE]],2)</f>
        <v>7</v>
      </c>
      <c r="V2969" s="3">
        <f>IF(WEEKDAY(PlanMasine[[#This Row],[Datum SAS]]-1,2)=7,PlanMasine[[#This Row],[Datum SAS]]-3,PlanMasine[[#This Row],[Datum SAS]]-1)</f>
        <v>45842</v>
      </c>
      <c r="W2969">
        <f>WEEKNUM(PlanMasine[[#This Row],[Column2]],1)</f>
        <v>27</v>
      </c>
    </row>
    <row r="2970" spans="1:23" x14ac:dyDescent="0.25">
      <c r="A2970">
        <v>1032735</v>
      </c>
      <c r="B2970">
        <v>1</v>
      </c>
      <c r="C2970">
        <v>1032744</v>
      </c>
      <c r="D2970" t="s">
        <v>2289</v>
      </c>
      <c r="E2970">
        <v>12</v>
      </c>
      <c r="F2970">
        <v>2</v>
      </c>
      <c r="G2970">
        <v>0</v>
      </c>
      <c r="H2970">
        <v>0</v>
      </c>
      <c r="I2970" t="s">
        <v>5</v>
      </c>
      <c r="J2970" t="s">
        <v>570</v>
      </c>
      <c r="K2970" t="s">
        <v>2396</v>
      </c>
      <c r="L2970" s="3">
        <v>45859</v>
      </c>
      <c r="M29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70" s="3">
        <v>45845</v>
      </c>
      <c r="O2970" s="5">
        <f>IFERROR((PlanMasine[[#This Row],[Norma]]/PlanMasine[[#This Row],[Q]])*(PlanMasine[[#This Row],[Q]]/SUMIF(C:C,PlanMasine[[#This Row],[RN]],B:B)*PlanMasine[[#This Row],[KPLQ]]),0)</f>
        <v>12</v>
      </c>
      <c r="P2970">
        <v>185141</v>
      </c>
      <c r="Q2970">
        <f>COUNTIF(PROMJENA!A:A,PlanMasine[[#This Row],[KPL]]&amp;"-"&amp;PlanMasine[[#This Row],[RN]])</f>
        <v>0</v>
      </c>
      <c r="R2970">
        <f>IFERROR(INDEX(REDOSLIJED!A:A,MATCH(PlanMasine[[#This Row],[KPL]],REDOSLIJED!B:B,0)),MAX(REDOSLIJED!A:A)+1)</f>
        <v>45</v>
      </c>
      <c r="S2970" s="9">
        <f>SUM($M$2:M2970)</f>
        <v>12.983333333333366</v>
      </c>
      <c r="T2970" s="3">
        <f>PlanMasine[[#This Row],[Datum SAS]]-1</f>
        <v>45844</v>
      </c>
      <c r="U2970">
        <f>WEEKDAY(PlanMasine[[#This Row],[ZAVRŠETAK MAŠINSKE]],2)</f>
        <v>7</v>
      </c>
      <c r="V2970" s="3">
        <f>IF(WEEKDAY(PlanMasine[[#This Row],[Datum SAS]]-1,2)=7,PlanMasine[[#This Row],[Datum SAS]]-3,PlanMasine[[#This Row],[Datum SAS]]-1)</f>
        <v>45842</v>
      </c>
      <c r="W2970">
        <f>WEEKNUM(PlanMasine[[#This Row],[Column2]],1)</f>
        <v>27</v>
      </c>
    </row>
    <row r="2971" spans="1:23" x14ac:dyDescent="0.25">
      <c r="A2971">
        <v>1032735</v>
      </c>
      <c r="B2971">
        <v>1</v>
      </c>
      <c r="C2971">
        <v>1032745</v>
      </c>
      <c r="D2971" t="s">
        <v>2290</v>
      </c>
      <c r="E2971">
        <v>14</v>
      </c>
      <c r="F2971">
        <v>2</v>
      </c>
      <c r="G2971">
        <v>0</v>
      </c>
      <c r="H2971">
        <v>0</v>
      </c>
      <c r="I2971" t="s">
        <v>5</v>
      </c>
      <c r="J2971" t="s">
        <v>570</v>
      </c>
      <c r="K2971" t="s">
        <v>2396</v>
      </c>
      <c r="L2971" s="3">
        <v>45859</v>
      </c>
      <c r="M29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2971" s="3">
        <v>45845</v>
      </c>
      <c r="O2971" s="5">
        <f>IFERROR((PlanMasine[[#This Row],[Norma]]/PlanMasine[[#This Row],[Q]])*(PlanMasine[[#This Row],[Q]]/SUMIF(C:C,PlanMasine[[#This Row],[RN]],B:B)*PlanMasine[[#This Row],[KPLQ]]),0)</f>
        <v>14</v>
      </c>
      <c r="P2971">
        <v>185142</v>
      </c>
      <c r="Q2971">
        <f>COUNTIF(PROMJENA!A:A,PlanMasine[[#This Row],[KPL]]&amp;"-"&amp;PlanMasine[[#This Row],[RN]])</f>
        <v>0</v>
      </c>
      <c r="R2971">
        <f>IFERROR(INDEX(REDOSLIJED!A:A,MATCH(PlanMasine[[#This Row],[KPL]],REDOSLIJED!B:B,0)),MAX(REDOSLIJED!A:A)+1)</f>
        <v>45</v>
      </c>
      <c r="S2971" s="9">
        <f>SUM($M$2:M2971)</f>
        <v>12.993055555555589</v>
      </c>
      <c r="T2971" s="3">
        <f>PlanMasine[[#This Row],[Datum SAS]]-1</f>
        <v>45844</v>
      </c>
      <c r="U2971">
        <f>WEEKDAY(PlanMasine[[#This Row],[ZAVRŠETAK MAŠINSKE]],2)</f>
        <v>7</v>
      </c>
      <c r="V2971" s="3">
        <f>IF(WEEKDAY(PlanMasine[[#This Row],[Datum SAS]]-1,2)=7,PlanMasine[[#This Row],[Datum SAS]]-3,PlanMasine[[#This Row],[Datum SAS]]-1)</f>
        <v>45842</v>
      </c>
      <c r="W2971">
        <f>WEEKNUM(PlanMasine[[#This Row],[Column2]],1)</f>
        <v>27</v>
      </c>
    </row>
    <row r="2972" spans="1:23" x14ac:dyDescent="0.25">
      <c r="A2972">
        <v>1032735</v>
      </c>
      <c r="B2972">
        <v>1</v>
      </c>
      <c r="C2972">
        <v>1032746</v>
      </c>
      <c r="D2972" t="s">
        <v>2282</v>
      </c>
      <c r="E2972">
        <v>24</v>
      </c>
      <c r="F2972">
        <v>4</v>
      </c>
      <c r="G2972">
        <v>0</v>
      </c>
      <c r="H2972">
        <v>0</v>
      </c>
      <c r="I2972" t="s">
        <v>5</v>
      </c>
      <c r="J2972" t="s">
        <v>570</v>
      </c>
      <c r="K2972" t="s">
        <v>2396</v>
      </c>
      <c r="L2972" s="3">
        <v>45859</v>
      </c>
      <c r="M29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972" s="3">
        <v>45845</v>
      </c>
      <c r="O2972" s="5">
        <f>IFERROR((PlanMasine[[#This Row],[Norma]]/PlanMasine[[#This Row],[Q]])*(PlanMasine[[#This Row],[Q]]/SUMIF(C:C,PlanMasine[[#This Row],[RN]],B:B)*PlanMasine[[#This Row],[KPLQ]]),0)</f>
        <v>24</v>
      </c>
      <c r="P2972">
        <v>185143</v>
      </c>
      <c r="Q2972">
        <f>COUNTIF(PROMJENA!A:A,PlanMasine[[#This Row],[KPL]]&amp;"-"&amp;PlanMasine[[#This Row],[RN]])</f>
        <v>0</v>
      </c>
      <c r="R2972">
        <f>IFERROR(INDEX(REDOSLIJED!A:A,MATCH(PlanMasine[[#This Row],[KPL]],REDOSLIJED!B:B,0)),MAX(REDOSLIJED!A:A)+1)</f>
        <v>45</v>
      </c>
      <c r="S2972" s="9">
        <f>SUM($M$2:M2972)</f>
        <v>13.009722222222257</v>
      </c>
      <c r="T2972" s="3">
        <f>PlanMasine[[#This Row],[Datum SAS]]-1</f>
        <v>45844</v>
      </c>
      <c r="U2972">
        <f>WEEKDAY(PlanMasine[[#This Row],[ZAVRŠETAK MAŠINSKE]],2)</f>
        <v>7</v>
      </c>
      <c r="V2972" s="3">
        <f>IF(WEEKDAY(PlanMasine[[#This Row],[Datum SAS]]-1,2)=7,PlanMasine[[#This Row],[Datum SAS]]-3,PlanMasine[[#This Row],[Datum SAS]]-1)</f>
        <v>45842</v>
      </c>
      <c r="W2972">
        <f>WEEKNUM(PlanMasine[[#This Row],[Column2]],1)</f>
        <v>27</v>
      </c>
    </row>
    <row r="2973" spans="1:23" x14ac:dyDescent="0.25">
      <c r="A2973">
        <v>1032735</v>
      </c>
      <c r="B2973">
        <v>1</v>
      </c>
      <c r="C2973">
        <v>1032737</v>
      </c>
      <c r="D2973" t="s">
        <v>2286</v>
      </c>
      <c r="E2973">
        <v>12</v>
      </c>
      <c r="F2973">
        <v>1</v>
      </c>
      <c r="G2973">
        <v>0</v>
      </c>
      <c r="H2973">
        <v>0</v>
      </c>
      <c r="I2973" t="s">
        <v>5</v>
      </c>
      <c r="J2973" t="s">
        <v>570</v>
      </c>
      <c r="K2973" t="s">
        <v>2396</v>
      </c>
      <c r="L2973" s="3">
        <v>45859</v>
      </c>
      <c r="M29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73" s="3">
        <v>45845</v>
      </c>
      <c r="O2973" s="5">
        <f>IFERROR((PlanMasine[[#This Row],[Norma]]/PlanMasine[[#This Row],[Q]])*(PlanMasine[[#This Row],[Q]]/SUMIF(C:C,PlanMasine[[#This Row],[RN]],B:B)*PlanMasine[[#This Row],[KPLQ]]),0)</f>
        <v>12</v>
      </c>
      <c r="P2973">
        <v>185134</v>
      </c>
      <c r="Q2973">
        <f>COUNTIF(PROMJENA!A:A,PlanMasine[[#This Row],[KPL]]&amp;"-"&amp;PlanMasine[[#This Row],[RN]])</f>
        <v>0</v>
      </c>
      <c r="R2973">
        <f>IFERROR(INDEX(REDOSLIJED!A:A,MATCH(PlanMasine[[#This Row],[KPL]],REDOSLIJED!B:B,0)),MAX(REDOSLIJED!A:A)+1)</f>
        <v>45</v>
      </c>
      <c r="S2973" s="9">
        <f>SUM($M$2:M2973)</f>
        <v>13.018055555555589</v>
      </c>
      <c r="T2973" s="3">
        <f>PlanMasine[[#This Row],[Datum SAS]]-1</f>
        <v>45844</v>
      </c>
      <c r="U2973">
        <f>WEEKDAY(PlanMasine[[#This Row],[ZAVRŠETAK MAŠINSKE]],2)</f>
        <v>7</v>
      </c>
      <c r="V2973" s="3">
        <f>IF(WEEKDAY(PlanMasine[[#This Row],[Datum SAS]]-1,2)=7,PlanMasine[[#This Row],[Datum SAS]]-3,PlanMasine[[#This Row],[Datum SAS]]-1)</f>
        <v>45842</v>
      </c>
      <c r="W2973">
        <f>WEEKNUM(PlanMasine[[#This Row],[Column2]],1)</f>
        <v>27</v>
      </c>
    </row>
    <row r="2974" spans="1:23" x14ac:dyDescent="0.25">
      <c r="A2974">
        <v>1032735</v>
      </c>
      <c r="B2974">
        <v>1</v>
      </c>
      <c r="C2974">
        <v>1032742</v>
      </c>
      <c r="D2974" t="s">
        <v>2284</v>
      </c>
      <c r="E2974">
        <v>10</v>
      </c>
      <c r="F2974">
        <v>1</v>
      </c>
      <c r="G2974">
        <v>0</v>
      </c>
      <c r="H2974">
        <v>0</v>
      </c>
      <c r="I2974" t="s">
        <v>5</v>
      </c>
      <c r="J2974" t="s">
        <v>570</v>
      </c>
      <c r="K2974" t="s">
        <v>2396</v>
      </c>
      <c r="L2974" s="3">
        <v>45859</v>
      </c>
      <c r="M29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74" s="3">
        <v>45845</v>
      </c>
      <c r="O2974" s="5">
        <f>IFERROR((PlanMasine[[#This Row],[Norma]]/PlanMasine[[#This Row],[Q]])*(PlanMasine[[#This Row],[Q]]/SUMIF(C:C,PlanMasine[[#This Row],[RN]],B:B)*PlanMasine[[#This Row],[KPLQ]]),0)</f>
        <v>10</v>
      </c>
      <c r="P2974">
        <v>185139</v>
      </c>
      <c r="Q2974">
        <f>COUNTIF(PROMJENA!A:A,PlanMasine[[#This Row],[KPL]]&amp;"-"&amp;PlanMasine[[#This Row],[RN]])</f>
        <v>0</v>
      </c>
      <c r="R2974">
        <f>IFERROR(INDEX(REDOSLIJED!A:A,MATCH(PlanMasine[[#This Row],[KPL]],REDOSLIJED!B:B,0)),MAX(REDOSLIJED!A:A)+1)</f>
        <v>45</v>
      </c>
      <c r="S2974" s="9">
        <f>SUM($M$2:M2974)</f>
        <v>13.025000000000034</v>
      </c>
      <c r="T2974" s="3">
        <f>PlanMasine[[#This Row],[Datum SAS]]-1</f>
        <v>45844</v>
      </c>
      <c r="U2974">
        <f>WEEKDAY(PlanMasine[[#This Row],[ZAVRŠETAK MAŠINSKE]],2)</f>
        <v>7</v>
      </c>
      <c r="V2974" s="3">
        <f>IF(WEEKDAY(PlanMasine[[#This Row],[Datum SAS]]-1,2)=7,PlanMasine[[#This Row],[Datum SAS]]-3,PlanMasine[[#This Row],[Datum SAS]]-1)</f>
        <v>45842</v>
      </c>
      <c r="W2974">
        <f>WEEKNUM(PlanMasine[[#This Row],[Column2]],1)</f>
        <v>27</v>
      </c>
    </row>
    <row r="2975" spans="1:23" x14ac:dyDescent="0.25">
      <c r="A2975">
        <v>1032735</v>
      </c>
      <c r="B2975">
        <v>1</v>
      </c>
      <c r="C2975">
        <v>1032736</v>
      </c>
      <c r="D2975" t="s">
        <v>2288</v>
      </c>
      <c r="E2975">
        <v>12</v>
      </c>
      <c r="F2975">
        <v>1</v>
      </c>
      <c r="G2975">
        <v>0</v>
      </c>
      <c r="H2975">
        <v>0</v>
      </c>
      <c r="I2975" t="s">
        <v>5</v>
      </c>
      <c r="J2975" t="s">
        <v>570</v>
      </c>
      <c r="K2975" t="s">
        <v>2396</v>
      </c>
      <c r="L2975" s="3">
        <v>45859</v>
      </c>
      <c r="M29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75" s="3">
        <v>45845</v>
      </c>
      <c r="O2975" s="5">
        <f>IFERROR((PlanMasine[[#This Row],[Norma]]/PlanMasine[[#This Row],[Q]])*(PlanMasine[[#This Row],[Q]]/SUMIF(C:C,PlanMasine[[#This Row],[RN]],B:B)*PlanMasine[[#This Row],[KPLQ]]),0)</f>
        <v>12</v>
      </c>
      <c r="P2975">
        <v>185133</v>
      </c>
      <c r="Q2975">
        <f>COUNTIF(PROMJENA!A:A,PlanMasine[[#This Row],[KPL]]&amp;"-"&amp;PlanMasine[[#This Row],[RN]])</f>
        <v>0</v>
      </c>
      <c r="R2975">
        <f>IFERROR(INDEX(REDOSLIJED!A:A,MATCH(PlanMasine[[#This Row],[KPL]],REDOSLIJED!B:B,0)),MAX(REDOSLIJED!A:A)+1)</f>
        <v>45</v>
      </c>
      <c r="S2975" s="9">
        <f>SUM($M$2:M2975)</f>
        <v>13.033333333333367</v>
      </c>
      <c r="T2975" s="3">
        <f>PlanMasine[[#This Row],[Datum SAS]]-1</f>
        <v>45844</v>
      </c>
      <c r="U2975">
        <f>WEEKDAY(PlanMasine[[#This Row],[ZAVRŠETAK MAŠINSKE]],2)</f>
        <v>7</v>
      </c>
      <c r="V2975" s="3">
        <f>IF(WEEKDAY(PlanMasine[[#This Row],[Datum SAS]]-1,2)=7,PlanMasine[[#This Row],[Datum SAS]]-3,PlanMasine[[#This Row],[Datum SAS]]-1)</f>
        <v>45842</v>
      </c>
      <c r="W2975">
        <f>WEEKNUM(PlanMasine[[#This Row],[Column2]],1)</f>
        <v>27</v>
      </c>
    </row>
    <row r="2976" spans="1:23" x14ac:dyDescent="0.25">
      <c r="A2976">
        <v>1032735</v>
      </c>
      <c r="B2976">
        <v>1</v>
      </c>
      <c r="C2976">
        <v>1032752</v>
      </c>
      <c r="D2976" t="s">
        <v>2293</v>
      </c>
      <c r="E2976">
        <v>3</v>
      </c>
      <c r="F2976">
        <v>1</v>
      </c>
      <c r="G2976">
        <v>0</v>
      </c>
      <c r="H2976">
        <v>0</v>
      </c>
      <c r="I2976" t="s">
        <v>5</v>
      </c>
      <c r="J2976" t="s">
        <v>570</v>
      </c>
      <c r="K2976" t="s">
        <v>2396</v>
      </c>
      <c r="L2976" s="3">
        <v>45859</v>
      </c>
      <c r="M29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76" s="3">
        <v>45845</v>
      </c>
      <c r="O2976" s="5">
        <f>IFERROR((PlanMasine[[#This Row],[Norma]]/PlanMasine[[#This Row],[Q]])*(PlanMasine[[#This Row],[Q]]/SUMIF(C:C,PlanMasine[[#This Row],[RN]],B:B)*PlanMasine[[#This Row],[KPLQ]]),0)</f>
        <v>3</v>
      </c>
      <c r="P2976">
        <v>185149</v>
      </c>
      <c r="Q2976">
        <f>COUNTIF(PROMJENA!A:A,PlanMasine[[#This Row],[KPL]]&amp;"-"&amp;PlanMasine[[#This Row],[RN]])</f>
        <v>0</v>
      </c>
      <c r="R2976">
        <f>IFERROR(INDEX(REDOSLIJED!A:A,MATCH(PlanMasine[[#This Row],[KPL]],REDOSLIJED!B:B,0)),MAX(REDOSLIJED!A:A)+1)</f>
        <v>45</v>
      </c>
      <c r="S2976" s="9">
        <f>SUM($M$2:M2976)</f>
        <v>13.0354166666667</v>
      </c>
      <c r="T2976" s="3">
        <f>PlanMasine[[#This Row],[Datum SAS]]-1</f>
        <v>45844</v>
      </c>
      <c r="U2976">
        <f>WEEKDAY(PlanMasine[[#This Row],[ZAVRŠETAK MAŠINSKE]],2)</f>
        <v>7</v>
      </c>
      <c r="V2976" s="3">
        <f>IF(WEEKDAY(PlanMasine[[#This Row],[Datum SAS]]-1,2)=7,PlanMasine[[#This Row],[Datum SAS]]-3,PlanMasine[[#This Row],[Datum SAS]]-1)</f>
        <v>45842</v>
      </c>
      <c r="W2976">
        <f>WEEKNUM(PlanMasine[[#This Row],[Column2]],1)</f>
        <v>27</v>
      </c>
    </row>
    <row r="2977" spans="1:23" x14ac:dyDescent="0.25">
      <c r="A2977">
        <v>1033709</v>
      </c>
      <c r="B2977">
        <v>10</v>
      </c>
      <c r="C2977">
        <v>1033710</v>
      </c>
      <c r="D2977" t="s">
        <v>2084</v>
      </c>
      <c r="E2977">
        <v>40</v>
      </c>
      <c r="F2977">
        <v>10</v>
      </c>
      <c r="G2977">
        <v>0</v>
      </c>
      <c r="H2977">
        <v>0</v>
      </c>
      <c r="I2977" t="s">
        <v>5</v>
      </c>
      <c r="J2977" t="s">
        <v>570</v>
      </c>
      <c r="K2977" t="s">
        <v>2397</v>
      </c>
      <c r="L2977" s="3">
        <v>45870</v>
      </c>
      <c r="M29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977" s="3">
        <v>45845</v>
      </c>
      <c r="O2977" s="5">
        <f>IFERROR((PlanMasine[[#This Row],[Norma]]/PlanMasine[[#This Row],[Q]])*(PlanMasine[[#This Row],[Q]]/SUMIF(C:C,PlanMasine[[#This Row],[RN]],B:B)*PlanMasine[[#This Row],[KPLQ]]),0)</f>
        <v>40</v>
      </c>
      <c r="P2977">
        <v>140148</v>
      </c>
      <c r="Q2977">
        <f>COUNTIF(PROMJENA!A:A,PlanMasine[[#This Row],[KPL]]&amp;"-"&amp;PlanMasine[[#This Row],[RN]])</f>
        <v>0</v>
      </c>
      <c r="R2977">
        <f>IFERROR(INDEX(REDOSLIJED!A:A,MATCH(PlanMasine[[#This Row],[KPL]],REDOSLIJED!B:B,0)),MAX(REDOSLIJED!A:A)+1)</f>
        <v>45</v>
      </c>
      <c r="S2977" s="9">
        <f>SUM($M$2:M2977)</f>
        <v>13.063194444444479</v>
      </c>
      <c r="T2977" s="3">
        <f>PlanMasine[[#This Row],[Datum SAS]]-1</f>
        <v>45844</v>
      </c>
      <c r="U2977">
        <f>WEEKDAY(PlanMasine[[#This Row],[ZAVRŠETAK MAŠINSKE]],2)</f>
        <v>7</v>
      </c>
      <c r="V2977" s="3">
        <f>IF(WEEKDAY(PlanMasine[[#This Row],[Datum SAS]]-1,2)=7,PlanMasine[[#This Row],[Datum SAS]]-3,PlanMasine[[#This Row],[Datum SAS]]-1)</f>
        <v>45842</v>
      </c>
      <c r="W2977">
        <f>WEEKNUM(PlanMasine[[#This Row],[Column2]],1)</f>
        <v>27</v>
      </c>
    </row>
    <row r="2978" spans="1:23" x14ac:dyDescent="0.25">
      <c r="A2978">
        <v>1033761</v>
      </c>
      <c r="B2978">
        <v>1</v>
      </c>
      <c r="C2978">
        <v>1033768</v>
      </c>
      <c r="D2978" t="s">
        <v>2267</v>
      </c>
      <c r="E2978">
        <v>5</v>
      </c>
      <c r="F2978">
        <v>1</v>
      </c>
      <c r="G2978">
        <v>0</v>
      </c>
      <c r="H2978">
        <v>0</v>
      </c>
      <c r="I2978" t="s">
        <v>5</v>
      </c>
      <c r="J2978" t="s">
        <v>570</v>
      </c>
      <c r="K2978" t="s">
        <v>2398</v>
      </c>
      <c r="L2978" s="3">
        <v>45876</v>
      </c>
      <c r="M29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78" s="3">
        <v>45845</v>
      </c>
      <c r="O2978" s="5">
        <f>IFERROR((PlanMasine[[#This Row],[Norma]]/PlanMasine[[#This Row],[Q]])*(PlanMasine[[#This Row],[Q]]/SUMIF(C:C,PlanMasine[[#This Row],[RN]],B:B)*PlanMasine[[#This Row],[KPLQ]]),0)</f>
        <v>5</v>
      </c>
      <c r="P2978">
        <v>171430</v>
      </c>
      <c r="Q2978">
        <f>COUNTIF(PROMJENA!A:A,PlanMasine[[#This Row],[KPL]]&amp;"-"&amp;PlanMasine[[#This Row],[RN]])</f>
        <v>0</v>
      </c>
      <c r="R2978">
        <f>IFERROR(INDEX(REDOSLIJED!A:A,MATCH(PlanMasine[[#This Row],[KPL]],REDOSLIJED!B:B,0)),MAX(REDOSLIJED!A:A)+1)</f>
        <v>45</v>
      </c>
      <c r="S2978" s="9">
        <f>SUM($M$2:M2978)</f>
        <v>13.0666666666667</v>
      </c>
      <c r="T2978" s="3">
        <f>PlanMasine[[#This Row],[Datum SAS]]-1</f>
        <v>45844</v>
      </c>
      <c r="U2978">
        <f>WEEKDAY(PlanMasine[[#This Row],[ZAVRŠETAK MAŠINSKE]],2)</f>
        <v>7</v>
      </c>
      <c r="V2978" s="3">
        <f>IF(WEEKDAY(PlanMasine[[#This Row],[Datum SAS]]-1,2)=7,PlanMasine[[#This Row],[Datum SAS]]-3,PlanMasine[[#This Row],[Datum SAS]]-1)</f>
        <v>45842</v>
      </c>
      <c r="W2978">
        <f>WEEKNUM(PlanMasine[[#This Row],[Column2]],1)</f>
        <v>27</v>
      </c>
    </row>
    <row r="2979" spans="1:23" x14ac:dyDescent="0.25">
      <c r="A2979">
        <v>1033761</v>
      </c>
      <c r="B2979">
        <v>1</v>
      </c>
      <c r="C2979">
        <v>1033780</v>
      </c>
      <c r="D2979" t="s">
        <v>1978</v>
      </c>
      <c r="E2979">
        <v>3</v>
      </c>
      <c r="F2979">
        <v>1</v>
      </c>
      <c r="G2979">
        <v>0</v>
      </c>
      <c r="H2979">
        <v>0</v>
      </c>
      <c r="I2979" t="s">
        <v>5</v>
      </c>
      <c r="J2979" t="s">
        <v>570</v>
      </c>
      <c r="K2979" t="s">
        <v>2398</v>
      </c>
      <c r="L2979" s="3">
        <v>45876</v>
      </c>
      <c r="M29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2979" s="3">
        <v>45845</v>
      </c>
      <c r="O2979" s="5">
        <f>IFERROR((PlanMasine[[#This Row],[Norma]]/PlanMasine[[#This Row],[Q]])*(PlanMasine[[#This Row],[Q]]/SUMIF(C:C,PlanMasine[[#This Row],[RN]],B:B)*PlanMasine[[#This Row],[KPLQ]]),0)</f>
        <v>3</v>
      </c>
      <c r="P2979">
        <v>171442</v>
      </c>
      <c r="Q2979">
        <f>COUNTIF(PROMJENA!A:A,PlanMasine[[#This Row],[KPL]]&amp;"-"&amp;PlanMasine[[#This Row],[RN]])</f>
        <v>0</v>
      </c>
      <c r="R2979">
        <f>IFERROR(INDEX(REDOSLIJED!A:A,MATCH(PlanMasine[[#This Row],[KPL]],REDOSLIJED!B:B,0)),MAX(REDOSLIJED!A:A)+1)</f>
        <v>45</v>
      </c>
      <c r="S2979" s="9">
        <f>SUM($M$2:M2979)</f>
        <v>13.068750000000033</v>
      </c>
      <c r="T2979" s="3">
        <f>PlanMasine[[#This Row],[Datum SAS]]-1</f>
        <v>45844</v>
      </c>
      <c r="U2979">
        <f>WEEKDAY(PlanMasine[[#This Row],[ZAVRŠETAK MAŠINSKE]],2)</f>
        <v>7</v>
      </c>
      <c r="V2979" s="3">
        <f>IF(WEEKDAY(PlanMasine[[#This Row],[Datum SAS]]-1,2)=7,PlanMasine[[#This Row],[Datum SAS]]-3,PlanMasine[[#This Row],[Datum SAS]]-1)</f>
        <v>45842</v>
      </c>
      <c r="W2979">
        <f>WEEKNUM(PlanMasine[[#This Row],[Column2]],1)</f>
        <v>27</v>
      </c>
    </row>
    <row r="2980" spans="1:23" x14ac:dyDescent="0.25">
      <c r="A2980">
        <v>1034464</v>
      </c>
      <c r="B2980">
        <v>4</v>
      </c>
      <c r="C2980">
        <v>1034467</v>
      </c>
      <c r="D2980" t="s">
        <v>1856</v>
      </c>
      <c r="E2980">
        <v>40</v>
      </c>
      <c r="F2980">
        <v>4</v>
      </c>
      <c r="G2980">
        <v>0</v>
      </c>
      <c r="H2980">
        <v>0</v>
      </c>
      <c r="I2980" t="s">
        <v>5</v>
      </c>
      <c r="J2980" t="s">
        <v>570</v>
      </c>
      <c r="K2980" t="s">
        <v>2541</v>
      </c>
      <c r="L2980" s="3">
        <v>45859</v>
      </c>
      <c r="M29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980" s="3">
        <v>45845</v>
      </c>
      <c r="O2980" s="5">
        <f>IFERROR((PlanMasine[[#This Row],[Norma]]/PlanMasine[[#This Row],[Q]])*(PlanMasine[[#This Row],[Q]]/SUMIF(C:C,PlanMasine[[#This Row],[RN]],B:B)*PlanMasine[[#This Row],[KPLQ]]),0)</f>
        <v>40</v>
      </c>
      <c r="P2980">
        <v>230048</v>
      </c>
      <c r="Q2980">
        <f>COUNTIF(PROMJENA!A:A,PlanMasine[[#This Row],[KPL]]&amp;"-"&amp;PlanMasine[[#This Row],[RN]])</f>
        <v>0</v>
      </c>
      <c r="R2980">
        <f>IFERROR(INDEX(REDOSLIJED!A:A,MATCH(PlanMasine[[#This Row],[KPL]],REDOSLIJED!B:B,0)),MAX(REDOSLIJED!A:A)+1)</f>
        <v>45</v>
      </c>
      <c r="S2980" s="9">
        <f>SUM($M$2:M2980)</f>
        <v>13.096527777777812</v>
      </c>
      <c r="T2980" s="3">
        <f>PlanMasine[[#This Row],[Datum SAS]]-1</f>
        <v>45844</v>
      </c>
      <c r="U2980">
        <f>WEEKDAY(PlanMasine[[#This Row],[ZAVRŠETAK MAŠINSKE]],2)</f>
        <v>7</v>
      </c>
      <c r="V2980" s="3">
        <f>IF(WEEKDAY(PlanMasine[[#This Row],[Datum SAS]]-1,2)=7,PlanMasine[[#This Row],[Datum SAS]]-3,PlanMasine[[#This Row],[Datum SAS]]-1)</f>
        <v>45842</v>
      </c>
      <c r="W2980">
        <f>WEEKNUM(PlanMasine[[#This Row],[Column2]],1)</f>
        <v>27</v>
      </c>
    </row>
    <row r="2981" spans="1:23" x14ac:dyDescent="0.25">
      <c r="A2981">
        <v>1035939</v>
      </c>
      <c r="B2981">
        <v>5</v>
      </c>
      <c r="C2981">
        <v>1035949</v>
      </c>
      <c r="D2981" t="s">
        <v>2502</v>
      </c>
      <c r="E2981">
        <v>25</v>
      </c>
      <c r="F2981">
        <v>5</v>
      </c>
      <c r="G2981">
        <v>0</v>
      </c>
      <c r="H2981">
        <v>0</v>
      </c>
      <c r="I2981" t="s">
        <v>5</v>
      </c>
      <c r="J2981" t="s">
        <v>570</v>
      </c>
      <c r="K2981" t="s">
        <v>2542</v>
      </c>
      <c r="L2981" s="3">
        <v>45874</v>
      </c>
      <c r="M29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981" s="3">
        <v>45845</v>
      </c>
      <c r="O2981" s="5">
        <f>IFERROR((PlanMasine[[#This Row],[Norma]]/PlanMasine[[#This Row],[Q]])*(PlanMasine[[#This Row],[Q]]/SUMIF(C:C,PlanMasine[[#This Row],[RN]],B:B)*PlanMasine[[#This Row],[KPLQ]]),0)</f>
        <v>25</v>
      </c>
      <c r="P2981">
        <v>202737</v>
      </c>
      <c r="Q2981">
        <f>COUNTIF(PROMJENA!A:A,PlanMasine[[#This Row],[KPL]]&amp;"-"&amp;PlanMasine[[#This Row],[RN]])</f>
        <v>0</v>
      </c>
      <c r="R2981">
        <f>IFERROR(INDEX(REDOSLIJED!A:A,MATCH(PlanMasine[[#This Row],[KPL]],REDOSLIJED!B:B,0)),MAX(REDOSLIJED!A:A)+1)</f>
        <v>45</v>
      </c>
      <c r="S2981" s="9">
        <f>SUM($M$2:M2981)</f>
        <v>13.113888888888923</v>
      </c>
      <c r="T2981" s="3">
        <f>PlanMasine[[#This Row],[Datum SAS]]-1</f>
        <v>45844</v>
      </c>
      <c r="U2981">
        <f>WEEKDAY(PlanMasine[[#This Row],[ZAVRŠETAK MAŠINSKE]],2)</f>
        <v>7</v>
      </c>
      <c r="V2981" s="3">
        <f>IF(WEEKDAY(PlanMasine[[#This Row],[Datum SAS]]-1,2)=7,PlanMasine[[#This Row],[Datum SAS]]-3,PlanMasine[[#This Row],[Datum SAS]]-1)</f>
        <v>45842</v>
      </c>
      <c r="W2981">
        <f>WEEKNUM(PlanMasine[[#This Row],[Column2]],1)</f>
        <v>27</v>
      </c>
    </row>
    <row r="2982" spans="1:23" x14ac:dyDescent="0.25">
      <c r="A2982">
        <v>1030426</v>
      </c>
      <c r="B2982">
        <v>1</v>
      </c>
      <c r="C2982">
        <v>1030406</v>
      </c>
      <c r="D2982" t="s">
        <v>2161</v>
      </c>
      <c r="E2982">
        <v>10</v>
      </c>
      <c r="F2982">
        <v>1</v>
      </c>
      <c r="G2982">
        <v>0</v>
      </c>
      <c r="H2982">
        <v>0</v>
      </c>
      <c r="I2982" t="s">
        <v>5</v>
      </c>
      <c r="J2982" t="s">
        <v>570</v>
      </c>
      <c r="K2982" t="s">
        <v>1844</v>
      </c>
      <c r="L2982" s="3">
        <v>45862</v>
      </c>
      <c r="M29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82" s="3">
        <v>45846</v>
      </c>
      <c r="O2982" s="5">
        <f>IFERROR((PlanMasine[[#This Row],[Norma]]/PlanMasine[[#This Row],[Q]])*(PlanMasine[[#This Row],[Q]]/SUMIF(C:C,PlanMasine[[#This Row],[RN]],B:B)*PlanMasine[[#This Row],[KPLQ]]),0)</f>
        <v>10</v>
      </c>
      <c r="P2982">
        <v>155677</v>
      </c>
      <c r="Q2982">
        <f>COUNTIF(PROMJENA!A:A,PlanMasine[[#This Row],[KPL]]&amp;"-"&amp;PlanMasine[[#This Row],[RN]])</f>
        <v>0</v>
      </c>
      <c r="R2982">
        <f>IFERROR(INDEX(REDOSLIJED!A:A,MATCH(PlanMasine[[#This Row],[KPL]],REDOSLIJED!B:B,0)),MAX(REDOSLIJED!A:A)+1)</f>
        <v>45</v>
      </c>
      <c r="S2982" s="9">
        <f>SUM($M$2:M2982)</f>
        <v>13.120833333333367</v>
      </c>
      <c r="T2982" s="3">
        <f>PlanMasine[[#This Row],[Datum SAS]]-1</f>
        <v>45845</v>
      </c>
      <c r="U2982">
        <f>WEEKDAY(PlanMasine[[#This Row],[ZAVRŠETAK MAŠINSKE]],2)</f>
        <v>1</v>
      </c>
      <c r="V2982" s="3">
        <f>IF(WEEKDAY(PlanMasine[[#This Row],[Datum SAS]]-1,2)=7,PlanMasine[[#This Row],[Datum SAS]]-3,PlanMasine[[#This Row],[Datum SAS]]-1)</f>
        <v>45845</v>
      </c>
      <c r="W2982">
        <f>WEEKNUM(PlanMasine[[#This Row],[Column2]],1)</f>
        <v>28</v>
      </c>
    </row>
    <row r="2983" spans="1:23" x14ac:dyDescent="0.25">
      <c r="A2983">
        <v>1030426</v>
      </c>
      <c r="B2983">
        <v>1</v>
      </c>
      <c r="C2983">
        <v>1030401</v>
      </c>
      <c r="D2983" t="s">
        <v>2199</v>
      </c>
      <c r="E2983">
        <v>15</v>
      </c>
      <c r="F2983">
        <v>1</v>
      </c>
      <c r="G2983">
        <v>0</v>
      </c>
      <c r="H2983">
        <v>0</v>
      </c>
      <c r="I2983" t="s">
        <v>5</v>
      </c>
      <c r="J2983" t="s">
        <v>570</v>
      </c>
      <c r="K2983" t="s">
        <v>1844</v>
      </c>
      <c r="L2983" s="3">
        <v>45862</v>
      </c>
      <c r="M29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83" s="3">
        <v>45846</v>
      </c>
      <c r="O2983" s="5">
        <f>IFERROR((PlanMasine[[#This Row],[Norma]]/PlanMasine[[#This Row],[Q]])*(PlanMasine[[#This Row],[Q]]/SUMIF(C:C,PlanMasine[[#This Row],[RN]],B:B)*PlanMasine[[#This Row],[KPLQ]]),0)</f>
        <v>15</v>
      </c>
      <c r="P2983">
        <v>155672</v>
      </c>
      <c r="Q2983">
        <f>COUNTIF(PROMJENA!A:A,PlanMasine[[#This Row],[KPL]]&amp;"-"&amp;PlanMasine[[#This Row],[RN]])</f>
        <v>0</v>
      </c>
      <c r="R2983">
        <f>IFERROR(INDEX(REDOSLIJED!A:A,MATCH(PlanMasine[[#This Row],[KPL]],REDOSLIJED!B:B,0)),MAX(REDOSLIJED!A:A)+1)</f>
        <v>45</v>
      </c>
      <c r="S2983" s="9">
        <f>SUM($M$2:M2983)</f>
        <v>13.131250000000033</v>
      </c>
      <c r="T2983" s="3">
        <f>PlanMasine[[#This Row],[Datum SAS]]-1</f>
        <v>45845</v>
      </c>
      <c r="U2983">
        <f>WEEKDAY(PlanMasine[[#This Row],[ZAVRŠETAK MAŠINSKE]],2)</f>
        <v>1</v>
      </c>
      <c r="V2983" s="3">
        <f>IF(WEEKDAY(PlanMasine[[#This Row],[Datum SAS]]-1,2)=7,PlanMasine[[#This Row],[Datum SAS]]-3,PlanMasine[[#This Row],[Datum SAS]]-1)</f>
        <v>45845</v>
      </c>
      <c r="W2983">
        <f>WEEKNUM(PlanMasine[[#This Row],[Column2]],1)</f>
        <v>28</v>
      </c>
    </row>
    <row r="2984" spans="1:23" x14ac:dyDescent="0.25">
      <c r="A2984">
        <v>1030426</v>
      </c>
      <c r="B2984">
        <v>1</v>
      </c>
      <c r="C2984">
        <v>1030399</v>
      </c>
      <c r="D2984" t="s">
        <v>2310</v>
      </c>
      <c r="E2984">
        <v>15</v>
      </c>
      <c r="F2984">
        <v>1</v>
      </c>
      <c r="G2984">
        <v>0</v>
      </c>
      <c r="H2984">
        <v>0</v>
      </c>
      <c r="I2984" t="s">
        <v>5</v>
      </c>
      <c r="J2984" t="s">
        <v>570</v>
      </c>
      <c r="K2984" t="s">
        <v>1844</v>
      </c>
      <c r="L2984" s="3">
        <v>45862</v>
      </c>
      <c r="M29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84" s="3">
        <v>45846</v>
      </c>
      <c r="O2984" s="5">
        <f>IFERROR((PlanMasine[[#This Row],[Norma]]/PlanMasine[[#This Row],[Q]])*(PlanMasine[[#This Row],[Q]]/SUMIF(C:C,PlanMasine[[#This Row],[RN]],B:B)*PlanMasine[[#This Row],[KPLQ]]),0)</f>
        <v>15</v>
      </c>
      <c r="P2984">
        <v>155670</v>
      </c>
      <c r="Q2984">
        <f>COUNTIF(PROMJENA!A:A,PlanMasine[[#This Row],[KPL]]&amp;"-"&amp;PlanMasine[[#This Row],[RN]])</f>
        <v>0</v>
      </c>
      <c r="R2984">
        <f>IFERROR(INDEX(REDOSLIJED!A:A,MATCH(PlanMasine[[#This Row],[KPL]],REDOSLIJED!B:B,0)),MAX(REDOSLIJED!A:A)+1)</f>
        <v>45</v>
      </c>
      <c r="S2984" s="9">
        <f>SUM($M$2:M2984)</f>
        <v>13.141666666666699</v>
      </c>
      <c r="T2984" s="3">
        <f>PlanMasine[[#This Row],[Datum SAS]]-1</f>
        <v>45845</v>
      </c>
      <c r="U2984">
        <f>WEEKDAY(PlanMasine[[#This Row],[ZAVRŠETAK MAŠINSKE]],2)</f>
        <v>1</v>
      </c>
      <c r="V2984" s="3">
        <f>IF(WEEKDAY(PlanMasine[[#This Row],[Datum SAS]]-1,2)=7,PlanMasine[[#This Row],[Datum SAS]]-3,PlanMasine[[#This Row],[Datum SAS]]-1)</f>
        <v>45845</v>
      </c>
      <c r="W2984">
        <f>WEEKNUM(PlanMasine[[#This Row],[Column2]],1)</f>
        <v>28</v>
      </c>
    </row>
    <row r="2985" spans="1:23" x14ac:dyDescent="0.25">
      <c r="A2985">
        <v>1030426</v>
      </c>
      <c r="B2985">
        <v>1</v>
      </c>
      <c r="C2985">
        <v>1030400</v>
      </c>
      <c r="D2985" t="s">
        <v>2162</v>
      </c>
      <c r="E2985">
        <v>10</v>
      </c>
      <c r="F2985">
        <v>1</v>
      </c>
      <c r="G2985">
        <v>0</v>
      </c>
      <c r="H2985">
        <v>0</v>
      </c>
      <c r="I2985" t="s">
        <v>5</v>
      </c>
      <c r="J2985" t="s">
        <v>570</v>
      </c>
      <c r="K2985" t="s">
        <v>1844</v>
      </c>
      <c r="L2985" s="3">
        <v>45862</v>
      </c>
      <c r="M29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85" s="3">
        <v>45846</v>
      </c>
      <c r="O2985" s="5">
        <f>IFERROR((PlanMasine[[#This Row],[Norma]]/PlanMasine[[#This Row],[Q]])*(PlanMasine[[#This Row],[Q]]/SUMIF(C:C,PlanMasine[[#This Row],[RN]],B:B)*PlanMasine[[#This Row],[KPLQ]]),0)</f>
        <v>10</v>
      </c>
      <c r="P2985">
        <v>155671</v>
      </c>
      <c r="Q2985">
        <f>COUNTIF(PROMJENA!A:A,PlanMasine[[#This Row],[KPL]]&amp;"-"&amp;PlanMasine[[#This Row],[RN]])</f>
        <v>0</v>
      </c>
      <c r="R2985">
        <f>IFERROR(INDEX(REDOSLIJED!A:A,MATCH(PlanMasine[[#This Row],[KPL]],REDOSLIJED!B:B,0)),MAX(REDOSLIJED!A:A)+1)</f>
        <v>45</v>
      </c>
      <c r="S2985" s="9">
        <f>SUM($M$2:M2985)</f>
        <v>13.148611111111144</v>
      </c>
      <c r="T2985" s="3">
        <f>PlanMasine[[#This Row],[Datum SAS]]-1</f>
        <v>45845</v>
      </c>
      <c r="U2985">
        <f>WEEKDAY(PlanMasine[[#This Row],[ZAVRŠETAK MAŠINSKE]],2)</f>
        <v>1</v>
      </c>
      <c r="V2985" s="3">
        <f>IF(WEEKDAY(PlanMasine[[#This Row],[Datum SAS]]-1,2)=7,PlanMasine[[#This Row],[Datum SAS]]-3,PlanMasine[[#This Row],[Datum SAS]]-1)</f>
        <v>45845</v>
      </c>
      <c r="W2985">
        <f>WEEKNUM(PlanMasine[[#This Row],[Column2]],1)</f>
        <v>28</v>
      </c>
    </row>
    <row r="2986" spans="1:23" x14ac:dyDescent="0.25">
      <c r="A2986">
        <v>1031083</v>
      </c>
      <c r="B2986">
        <v>4</v>
      </c>
      <c r="C2986">
        <v>1031069</v>
      </c>
      <c r="D2986" t="s">
        <v>2034</v>
      </c>
      <c r="E2986">
        <v>20</v>
      </c>
      <c r="F2986">
        <v>4</v>
      </c>
      <c r="G2986">
        <v>2</v>
      </c>
      <c r="H2986">
        <v>0</v>
      </c>
      <c r="I2986" t="s">
        <v>5</v>
      </c>
      <c r="J2986" t="s">
        <v>570</v>
      </c>
      <c r="K2986" t="s">
        <v>2399</v>
      </c>
      <c r="L2986" s="3">
        <v>45863</v>
      </c>
      <c r="M29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86" s="3">
        <v>45846</v>
      </c>
      <c r="O2986" s="5">
        <f>IFERROR((PlanMasine[[#This Row],[Norma]]/PlanMasine[[#This Row],[Q]])*(PlanMasine[[#This Row],[Q]]/SUMIF(C:C,PlanMasine[[#This Row],[RN]],B:B)*PlanMasine[[#This Row],[KPLQ]]),0)</f>
        <v>20</v>
      </c>
      <c r="P2986">
        <v>107639</v>
      </c>
      <c r="Q2986">
        <f>COUNTIF(PROMJENA!A:A,PlanMasine[[#This Row],[KPL]]&amp;"-"&amp;PlanMasine[[#This Row],[RN]])</f>
        <v>0</v>
      </c>
      <c r="R2986">
        <f>IFERROR(INDEX(REDOSLIJED!A:A,MATCH(PlanMasine[[#This Row],[KPL]],REDOSLIJED!B:B,0)),MAX(REDOSLIJED!A:A)+1)</f>
        <v>45</v>
      </c>
      <c r="S2986" s="9">
        <f>SUM($M$2:M2986)</f>
        <v>13.162500000000033</v>
      </c>
      <c r="T2986" s="3">
        <f>PlanMasine[[#This Row],[Datum SAS]]-1</f>
        <v>45845</v>
      </c>
      <c r="U2986">
        <f>WEEKDAY(PlanMasine[[#This Row],[ZAVRŠETAK MAŠINSKE]],2)</f>
        <v>1</v>
      </c>
      <c r="V2986" s="3">
        <f>IF(WEEKDAY(PlanMasine[[#This Row],[Datum SAS]]-1,2)=7,PlanMasine[[#This Row],[Datum SAS]]-3,PlanMasine[[#This Row],[Datum SAS]]-1)</f>
        <v>45845</v>
      </c>
      <c r="W2986">
        <f>WEEKNUM(PlanMasine[[#This Row],[Column2]],1)</f>
        <v>28</v>
      </c>
    </row>
    <row r="2987" spans="1:23" x14ac:dyDescent="0.25">
      <c r="A2987">
        <v>1031083</v>
      </c>
      <c r="B2987">
        <v>4</v>
      </c>
      <c r="C2987">
        <v>1031070</v>
      </c>
      <c r="D2987" t="s">
        <v>2035</v>
      </c>
      <c r="E2987">
        <v>20</v>
      </c>
      <c r="F2987">
        <v>4</v>
      </c>
      <c r="G2987">
        <v>2</v>
      </c>
      <c r="H2987">
        <v>0</v>
      </c>
      <c r="I2987" t="s">
        <v>5</v>
      </c>
      <c r="J2987" t="s">
        <v>570</v>
      </c>
      <c r="K2987" t="s">
        <v>2399</v>
      </c>
      <c r="L2987" s="3">
        <v>45863</v>
      </c>
      <c r="M29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87" s="3">
        <v>45846</v>
      </c>
      <c r="O2987" s="5">
        <f>IFERROR((PlanMasine[[#This Row],[Norma]]/PlanMasine[[#This Row],[Q]])*(PlanMasine[[#This Row],[Q]]/SUMIF(C:C,PlanMasine[[#This Row],[RN]],B:B)*PlanMasine[[#This Row],[KPLQ]]),0)</f>
        <v>20</v>
      </c>
      <c r="P2987">
        <v>107641</v>
      </c>
      <c r="Q2987">
        <f>COUNTIF(PROMJENA!A:A,PlanMasine[[#This Row],[KPL]]&amp;"-"&amp;PlanMasine[[#This Row],[RN]])</f>
        <v>0</v>
      </c>
      <c r="R2987">
        <f>IFERROR(INDEX(REDOSLIJED!A:A,MATCH(PlanMasine[[#This Row],[KPL]],REDOSLIJED!B:B,0)),MAX(REDOSLIJED!A:A)+1)</f>
        <v>45</v>
      </c>
      <c r="S2987" s="9">
        <f>SUM($M$2:M2987)</f>
        <v>13.176388888888923</v>
      </c>
      <c r="T2987" s="3">
        <f>PlanMasine[[#This Row],[Datum SAS]]-1</f>
        <v>45845</v>
      </c>
      <c r="U2987">
        <f>WEEKDAY(PlanMasine[[#This Row],[ZAVRŠETAK MAŠINSKE]],2)</f>
        <v>1</v>
      </c>
      <c r="V2987" s="3">
        <f>IF(WEEKDAY(PlanMasine[[#This Row],[Datum SAS]]-1,2)=7,PlanMasine[[#This Row],[Datum SAS]]-3,PlanMasine[[#This Row],[Datum SAS]]-1)</f>
        <v>45845</v>
      </c>
      <c r="W2987">
        <f>WEEKNUM(PlanMasine[[#This Row],[Column2]],1)</f>
        <v>28</v>
      </c>
    </row>
    <row r="2988" spans="1:23" x14ac:dyDescent="0.25">
      <c r="A2988">
        <v>1031110</v>
      </c>
      <c r="B2988">
        <v>1</v>
      </c>
      <c r="C2988">
        <v>1031096</v>
      </c>
      <c r="D2988" t="s">
        <v>2035</v>
      </c>
      <c r="E2988">
        <v>5</v>
      </c>
      <c r="F2988">
        <v>1</v>
      </c>
      <c r="G2988">
        <v>0</v>
      </c>
      <c r="H2988">
        <v>0</v>
      </c>
      <c r="I2988" t="s">
        <v>5</v>
      </c>
      <c r="J2988" t="s">
        <v>570</v>
      </c>
      <c r="K2988" t="s">
        <v>2400</v>
      </c>
      <c r="L2988" s="3">
        <v>45863</v>
      </c>
      <c r="M29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88" s="3">
        <v>45846</v>
      </c>
      <c r="O2988" s="5">
        <f>IFERROR((PlanMasine[[#This Row],[Norma]]/PlanMasine[[#This Row],[Q]])*(PlanMasine[[#This Row],[Q]]/SUMIF(C:C,PlanMasine[[#This Row],[RN]],B:B)*PlanMasine[[#This Row],[KPLQ]]),0)</f>
        <v>5</v>
      </c>
      <c r="P2988">
        <v>107641</v>
      </c>
      <c r="Q2988">
        <f>COUNTIF(PROMJENA!A:A,PlanMasine[[#This Row],[KPL]]&amp;"-"&amp;PlanMasine[[#This Row],[RN]])</f>
        <v>0</v>
      </c>
      <c r="R2988">
        <f>IFERROR(INDEX(REDOSLIJED!A:A,MATCH(PlanMasine[[#This Row],[KPL]],REDOSLIJED!B:B,0)),MAX(REDOSLIJED!A:A)+1)</f>
        <v>45</v>
      </c>
      <c r="S2988" s="9">
        <f>SUM($M$2:M2988)</f>
        <v>13.179861111111144</v>
      </c>
      <c r="T2988" s="3">
        <f>PlanMasine[[#This Row],[Datum SAS]]-1</f>
        <v>45845</v>
      </c>
      <c r="U2988">
        <f>WEEKDAY(PlanMasine[[#This Row],[ZAVRŠETAK MAŠINSKE]],2)</f>
        <v>1</v>
      </c>
      <c r="V2988" s="3">
        <f>IF(WEEKDAY(PlanMasine[[#This Row],[Datum SAS]]-1,2)=7,PlanMasine[[#This Row],[Datum SAS]]-3,PlanMasine[[#This Row],[Datum SAS]]-1)</f>
        <v>45845</v>
      </c>
      <c r="W2988">
        <f>WEEKNUM(PlanMasine[[#This Row],[Column2]],1)</f>
        <v>28</v>
      </c>
    </row>
    <row r="2989" spans="1:23" x14ac:dyDescent="0.25">
      <c r="A2989">
        <v>1031110</v>
      </c>
      <c r="B2989">
        <v>1</v>
      </c>
      <c r="C2989">
        <v>1031095</v>
      </c>
      <c r="D2989" t="s">
        <v>2034</v>
      </c>
      <c r="E2989">
        <v>5</v>
      </c>
      <c r="F2989">
        <v>1</v>
      </c>
      <c r="G2989">
        <v>0</v>
      </c>
      <c r="H2989">
        <v>0</v>
      </c>
      <c r="I2989" t="s">
        <v>5</v>
      </c>
      <c r="J2989" t="s">
        <v>570</v>
      </c>
      <c r="K2989" t="s">
        <v>2400</v>
      </c>
      <c r="L2989" s="3">
        <v>45863</v>
      </c>
      <c r="M29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2989" s="3">
        <v>45846</v>
      </c>
      <c r="O2989" s="5">
        <f>IFERROR((PlanMasine[[#This Row],[Norma]]/PlanMasine[[#This Row],[Q]])*(PlanMasine[[#This Row],[Q]]/SUMIF(C:C,PlanMasine[[#This Row],[RN]],B:B)*PlanMasine[[#This Row],[KPLQ]]),0)</f>
        <v>5</v>
      </c>
      <c r="P2989">
        <v>107639</v>
      </c>
      <c r="Q2989">
        <f>COUNTIF(PROMJENA!A:A,PlanMasine[[#This Row],[KPL]]&amp;"-"&amp;PlanMasine[[#This Row],[RN]])</f>
        <v>0</v>
      </c>
      <c r="R2989">
        <f>IFERROR(INDEX(REDOSLIJED!A:A,MATCH(PlanMasine[[#This Row],[KPL]],REDOSLIJED!B:B,0)),MAX(REDOSLIJED!A:A)+1)</f>
        <v>45</v>
      </c>
      <c r="S2989" s="9">
        <f>SUM($M$2:M2989)</f>
        <v>13.183333333333366</v>
      </c>
      <c r="T2989" s="3">
        <f>PlanMasine[[#This Row],[Datum SAS]]-1</f>
        <v>45845</v>
      </c>
      <c r="U2989">
        <f>WEEKDAY(PlanMasine[[#This Row],[ZAVRŠETAK MAŠINSKE]],2)</f>
        <v>1</v>
      </c>
      <c r="V2989" s="3">
        <f>IF(WEEKDAY(PlanMasine[[#This Row],[Datum SAS]]-1,2)=7,PlanMasine[[#This Row],[Datum SAS]]-3,PlanMasine[[#This Row],[Datum SAS]]-1)</f>
        <v>45845</v>
      </c>
      <c r="W2989">
        <f>WEEKNUM(PlanMasine[[#This Row],[Column2]],1)</f>
        <v>28</v>
      </c>
    </row>
    <row r="2990" spans="1:23" x14ac:dyDescent="0.25">
      <c r="A2990">
        <v>1030398</v>
      </c>
      <c r="B2990">
        <v>1</v>
      </c>
      <c r="C2990">
        <v>1030373</v>
      </c>
      <c r="D2990" t="s">
        <v>2199</v>
      </c>
      <c r="E2990">
        <v>15</v>
      </c>
      <c r="F2990">
        <v>1</v>
      </c>
      <c r="G2990">
        <v>0</v>
      </c>
      <c r="H2990">
        <v>0</v>
      </c>
      <c r="I2990" t="s">
        <v>5</v>
      </c>
      <c r="J2990" t="s">
        <v>570</v>
      </c>
      <c r="K2990" t="s">
        <v>1845</v>
      </c>
      <c r="L2990" s="3">
        <v>45862</v>
      </c>
      <c r="M29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90" s="3">
        <v>45847</v>
      </c>
      <c r="O2990" s="5">
        <f>IFERROR((PlanMasine[[#This Row],[Norma]]/PlanMasine[[#This Row],[Q]])*(PlanMasine[[#This Row],[Q]]/SUMIF(C:C,PlanMasine[[#This Row],[RN]],B:B)*PlanMasine[[#This Row],[KPLQ]]),0)</f>
        <v>15</v>
      </c>
      <c r="P2990">
        <v>155672</v>
      </c>
      <c r="Q2990">
        <f>COUNTIF(PROMJENA!A:A,PlanMasine[[#This Row],[KPL]]&amp;"-"&amp;PlanMasine[[#This Row],[RN]])</f>
        <v>0</v>
      </c>
      <c r="R2990">
        <f>IFERROR(INDEX(REDOSLIJED!A:A,MATCH(PlanMasine[[#This Row],[KPL]],REDOSLIJED!B:B,0)),MAX(REDOSLIJED!A:A)+1)</f>
        <v>45</v>
      </c>
      <c r="S2990" s="9">
        <f>SUM($M$2:M2990)</f>
        <v>13.193750000000032</v>
      </c>
      <c r="T2990" s="3">
        <f>PlanMasine[[#This Row],[Datum SAS]]-1</f>
        <v>45846</v>
      </c>
      <c r="U2990">
        <f>WEEKDAY(PlanMasine[[#This Row],[ZAVRŠETAK MAŠINSKE]],2)</f>
        <v>2</v>
      </c>
      <c r="V2990" s="3">
        <f>IF(WEEKDAY(PlanMasine[[#This Row],[Datum SAS]]-1,2)=7,PlanMasine[[#This Row],[Datum SAS]]-3,PlanMasine[[#This Row],[Datum SAS]]-1)</f>
        <v>45846</v>
      </c>
      <c r="W2990">
        <f>WEEKNUM(PlanMasine[[#This Row],[Column2]],1)</f>
        <v>28</v>
      </c>
    </row>
    <row r="2991" spans="1:23" x14ac:dyDescent="0.25">
      <c r="A2991">
        <v>1030398</v>
      </c>
      <c r="B2991">
        <v>1</v>
      </c>
      <c r="C2991">
        <v>1030372</v>
      </c>
      <c r="D2991" t="s">
        <v>2162</v>
      </c>
      <c r="E2991">
        <v>10</v>
      </c>
      <c r="F2991">
        <v>1</v>
      </c>
      <c r="G2991">
        <v>0</v>
      </c>
      <c r="H2991">
        <v>0</v>
      </c>
      <c r="I2991" t="s">
        <v>5</v>
      </c>
      <c r="J2991" t="s">
        <v>570</v>
      </c>
      <c r="K2991" t="s">
        <v>1845</v>
      </c>
      <c r="L2991" s="3">
        <v>45862</v>
      </c>
      <c r="M29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91" s="3">
        <v>45847</v>
      </c>
      <c r="O2991" s="5">
        <f>IFERROR((PlanMasine[[#This Row],[Norma]]/PlanMasine[[#This Row],[Q]])*(PlanMasine[[#This Row],[Q]]/SUMIF(C:C,PlanMasine[[#This Row],[RN]],B:B)*PlanMasine[[#This Row],[KPLQ]]),0)</f>
        <v>10</v>
      </c>
      <c r="P2991">
        <v>155671</v>
      </c>
      <c r="Q2991">
        <f>COUNTIF(PROMJENA!A:A,PlanMasine[[#This Row],[KPL]]&amp;"-"&amp;PlanMasine[[#This Row],[RN]])</f>
        <v>0</v>
      </c>
      <c r="R2991">
        <f>IFERROR(INDEX(REDOSLIJED!A:A,MATCH(PlanMasine[[#This Row],[KPL]],REDOSLIJED!B:B,0)),MAX(REDOSLIJED!A:A)+1)</f>
        <v>45</v>
      </c>
      <c r="S2991" s="9">
        <f>SUM($M$2:M2991)</f>
        <v>13.200694444444476</v>
      </c>
      <c r="T2991" s="3">
        <f>PlanMasine[[#This Row],[Datum SAS]]-1</f>
        <v>45846</v>
      </c>
      <c r="U2991">
        <f>WEEKDAY(PlanMasine[[#This Row],[ZAVRŠETAK MAŠINSKE]],2)</f>
        <v>2</v>
      </c>
      <c r="V2991" s="3">
        <f>IF(WEEKDAY(PlanMasine[[#This Row],[Datum SAS]]-1,2)=7,PlanMasine[[#This Row],[Datum SAS]]-3,PlanMasine[[#This Row],[Datum SAS]]-1)</f>
        <v>45846</v>
      </c>
      <c r="W2991">
        <f>WEEKNUM(PlanMasine[[#This Row],[Column2]],1)</f>
        <v>28</v>
      </c>
    </row>
    <row r="2992" spans="1:23" x14ac:dyDescent="0.25">
      <c r="A2992">
        <v>1030398</v>
      </c>
      <c r="B2992">
        <v>1</v>
      </c>
      <c r="C2992">
        <v>1030371</v>
      </c>
      <c r="D2992" t="s">
        <v>2310</v>
      </c>
      <c r="E2992">
        <v>15</v>
      </c>
      <c r="F2992">
        <v>1</v>
      </c>
      <c r="G2992">
        <v>0</v>
      </c>
      <c r="H2992">
        <v>0</v>
      </c>
      <c r="I2992" t="s">
        <v>5</v>
      </c>
      <c r="J2992" t="s">
        <v>570</v>
      </c>
      <c r="K2992" t="s">
        <v>1845</v>
      </c>
      <c r="L2992" s="3">
        <v>45862</v>
      </c>
      <c r="M29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92" s="3">
        <v>45847</v>
      </c>
      <c r="O2992" s="5">
        <f>IFERROR((PlanMasine[[#This Row],[Norma]]/PlanMasine[[#This Row],[Q]])*(PlanMasine[[#This Row],[Q]]/SUMIF(C:C,PlanMasine[[#This Row],[RN]],B:B)*PlanMasine[[#This Row],[KPLQ]]),0)</f>
        <v>15</v>
      </c>
      <c r="P2992">
        <v>155670</v>
      </c>
      <c r="Q2992">
        <f>COUNTIF(PROMJENA!A:A,PlanMasine[[#This Row],[KPL]]&amp;"-"&amp;PlanMasine[[#This Row],[RN]])</f>
        <v>0</v>
      </c>
      <c r="R2992">
        <f>IFERROR(INDEX(REDOSLIJED!A:A,MATCH(PlanMasine[[#This Row],[KPL]],REDOSLIJED!B:B,0)),MAX(REDOSLIJED!A:A)+1)</f>
        <v>45</v>
      </c>
      <c r="S2992" s="9">
        <f>SUM($M$2:M2992)</f>
        <v>13.211111111111142</v>
      </c>
      <c r="T2992" s="3">
        <f>PlanMasine[[#This Row],[Datum SAS]]-1</f>
        <v>45846</v>
      </c>
      <c r="U2992">
        <f>WEEKDAY(PlanMasine[[#This Row],[ZAVRŠETAK MAŠINSKE]],2)</f>
        <v>2</v>
      </c>
      <c r="V2992" s="3">
        <f>IF(WEEKDAY(PlanMasine[[#This Row],[Datum SAS]]-1,2)=7,PlanMasine[[#This Row],[Datum SAS]]-3,PlanMasine[[#This Row],[Datum SAS]]-1)</f>
        <v>45846</v>
      </c>
      <c r="W2992">
        <f>WEEKNUM(PlanMasine[[#This Row],[Column2]],1)</f>
        <v>28</v>
      </c>
    </row>
    <row r="2993" spans="1:23" x14ac:dyDescent="0.25">
      <c r="A2993">
        <v>1030398</v>
      </c>
      <c r="B2993">
        <v>1</v>
      </c>
      <c r="C2993">
        <v>1030378</v>
      </c>
      <c r="D2993" t="s">
        <v>2161</v>
      </c>
      <c r="E2993">
        <v>10</v>
      </c>
      <c r="F2993">
        <v>1</v>
      </c>
      <c r="G2993">
        <v>0</v>
      </c>
      <c r="H2993">
        <v>0</v>
      </c>
      <c r="I2993" t="s">
        <v>5</v>
      </c>
      <c r="J2993" t="s">
        <v>570</v>
      </c>
      <c r="K2993" t="s">
        <v>1845</v>
      </c>
      <c r="L2993" s="3">
        <v>45862</v>
      </c>
      <c r="M29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93" s="3">
        <v>45847</v>
      </c>
      <c r="O2993" s="5">
        <f>IFERROR((PlanMasine[[#This Row],[Norma]]/PlanMasine[[#This Row],[Q]])*(PlanMasine[[#This Row],[Q]]/SUMIF(C:C,PlanMasine[[#This Row],[RN]],B:B)*PlanMasine[[#This Row],[KPLQ]]),0)</f>
        <v>10</v>
      </c>
      <c r="P2993">
        <v>155677</v>
      </c>
      <c r="Q2993">
        <f>COUNTIF(PROMJENA!A:A,PlanMasine[[#This Row],[KPL]]&amp;"-"&amp;PlanMasine[[#This Row],[RN]])</f>
        <v>0</v>
      </c>
      <c r="R2993">
        <f>IFERROR(INDEX(REDOSLIJED!A:A,MATCH(PlanMasine[[#This Row],[KPL]],REDOSLIJED!B:B,0)),MAX(REDOSLIJED!A:A)+1)</f>
        <v>45</v>
      </c>
      <c r="S2993" s="9">
        <f>SUM($M$2:M2993)</f>
        <v>13.218055555555587</v>
      </c>
      <c r="T2993" s="3">
        <f>PlanMasine[[#This Row],[Datum SAS]]-1</f>
        <v>45846</v>
      </c>
      <c r="U2993">
        <f>WEEKDAY(PlanMasine[[#This Row],[ZAVRŠETAK MAŠINSKE]],2)</f>
        <v>2</v>
      </c>
      <c r="V2993" s="3">
        <f>IF(WEEKDAY(PlanMasine[[#This Row],[Datum SAS]]-1,2)=7,PlanMasine[[#This Row],[Datum SAS]]-3,PlanMasine[[#This Row],[Datum SAS]]-1)</f>
        <v>45846</v>
      </c>
      <c r="W2993">
        <f>WEEKNUM(PlanMasine[[#This Row],[Column2]],1)</f>
        <v>28</v>
      </c>
    </row>
    <row r="2994" spans="1:23" x14ac:dyDescent="0.25">
      <c r="A2994">
        <v>1031416</v>
      </c>
      <c r="B2994">
        <v>6</v>
      </c>
      <c r="C2994">
        <v>1031415</v>
      </c>
      <c r="D2994" t="s">
        <v>1968</v>
      </c>
      <c r="E2994">
        <v>9</v>
      </c>
      <c r="F2994">
        <v>6</v>
      </c>
      <c r="G2994">
        <v>0</v>
      </c>
      <c r="H2994">
        <v>0</v>
      </c>
      <c r="I2994" t="s">
        <v>5</v>
      </c>
      <c r="J2994" t="s">
        <v>570</v>
      </c>
      <c r="K2994" t="s">
        <v>1846</v>
      </c>
      <c r="L2994" s="3">
        <v>45861</v>
      </c>
      <c r="M29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2994" s="3">
        <v>45847</v>
      </c>
      <c r="O2994" s="5">
        <f>IFERROR((PlanMasine[[#This Row],[Norma]]/PlanMasine[[#This Row],[Q]])*(PlanMasine[[#This Row],[Q]]/SUMIF(C:C,PlanMasine[[#This Row],[RN]],B:B)*PlanMasine[[#This Row],[KPLQ]]),0)</f>
        <v>9</v>
      </c>
      <c r="P2994">
        <v>215848</v>
      </c>
      <c r="Q2994">
        <f>COUNTIF(PROMJENA!A:A,PlanMasine[[#This Row],[KPL]]&amp;"-"&amp;PlanMasine[[#This Row],[RN]])</f>
        <v>0</v>
      </c>
      <c r="R2994">
        <f>IFERROR(INDEX(REDOSLIJED!A:A,MATCH(PlanMasine[[#This Row],[KPL]],REDOSLIJED!B:B,0)),MAX(REDOSLIJED!A:A)+1)</f>
        <v>45</v>
      </c>
      <c r="S2994" s="9">
        <f>SUM($M$2:M2994)</f>
        <v>13.224305555555587</v>
      </c>
      <c r="T2994" s="3">
        <f>PlanMasine[[#This Row],[Datum SAS]]-1</f>
        <v>45846</v>
      </c>
      <c r="U2994">
        <f>WEEKDAY(PlanMasine[[#This Row],[ZAVRŠETAK MAŠINSKE]],2)</f>
        <v>2</v>
      </c>
      <c r="V2994" s="3">
        <f>IF(WEEKDAY(PlanMasine[[#This Row],[Datum SAS]]-1,2)=7,PlanMasine[[#This Row],[Datum SAS]]-3,PlanMasine[[#This Row],[Datum SAS]]-1)</f>
        <v>45846</v>
      </c>
      <c r="W2994">
        <f>WEEKNUM(PlanMasine[[#This Row],[Column2]],1)</f>
        <v>28</v>
      </c>
    </row>
    <row r="2995" spans="1:23" x14ac:dyDescent="0.25">
      <c r="A2995">
        <v>1031416</v>
      </c>
      <c r="B2995">
        <v>6</v>
      </c>
      <c r="C2995">
        <v>1031412</v>
      </c>
      <c r="D2995" t="s">
        <v>2183</v>
      </c>
      <c r="E2995">
        <v>12</v>
      </c>
      <c r="F2995">
        <v>6</v>
      </c>
      <c r="G2995">
        <v>0</v>
      </c>
      <c r="H2995">
        <v>0</v>
      </c>
      <c r="I2995" t="s">
        <v>5</v>
      </c>
      <c r="J2995" t="s">
        <v>570</v>
      </c>
      <c r="K2995" t="s">
        <v>1846</v>
      </c>
      <c r="L2995" s="3">
        <v>45861</v>
      </c>
      <c r="M29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95" s="3">
        <v>45847</v>
      </c>
      <c r="O2995" s="5">
        <f>IFERROR((PlanMasine[[#This Row],[Norma]]/PlanMasine[[#This Row],[Q]])*(PlanMasine[[#This Row],[Q]]/SUMIF(C:C,PlanMasine[[#This Row],[RN]],B:B)*PlanMasine[[#This Row],[KPLQ]]),0)</f>
        <v>12</v>
      </c>
      <c r="P2995">
        <v>215845</v>
      </c>
      <c r="Q2995">
        <f>COUNTIF(PROMJENA!A:A,PlanMasine[[#This Row],[KPL]]&amp;"-"&amp;PlanMasine[[#This Row],[RN]])</f>
        <v>0</v>
      </c>
      <c r="R2995">
        <f>IFERROR(INDEX(REDOSLIJED!A:A,MATCH(PlanMasine[[#This Row],[KPL]],REDOSLIJED!B:B,0)),MAX(REDOSLIJED!A:A)+1)</f>
        <v>45</v>
      </c>
      <c r="S2995" s="9">
        <f>SUM($M$2:M2995)</f>
        <v>13.232638888888919</v>
      </c>
      <c r="T2995" s="3">
        <f>PlanMasine[[#This Row],[Datum SAS]]-1</f>
        <v>45846</v>
      </c>
      <c r="U2995">
        <f>WEEKDAY(PlanMasine[[#This Row],[ZAVRŠETAK MAŠINSKE]],2)</f>
        <v>2</v>
      </c>
      <c r="V2995" s="3">
        <f>IF(WEEKDAY(PlanMasine[[#This Row],[Datum SAS]]-1,2)=7,PlanMasine[[#This Row],[Datum SAS]]-3,PlanMasine[[#This Row],[Datum SAS]]-1)</f>
        <v>45846</v>
      </c>
      <c r="W2995">
        <f>WEEKNUM(PlanMasine[[#This Row],[Column2]],1)</f>
        <v>28</v>
      </c>
    </row>
    <row r="2996" spans="1:23" x14ac:dyDescent="0.25">
      <c r="A2996">
        <v>1031416</v>
      </c>
      <c r="B2996">
        <v>6</v>
      </c>
      <c r="C2996">
        <v>1031414</v>
      </c>
      <c r="D2996" t="s">
        <v>1970</v>
      </c>
      <c r="E2996">
        <v>9</v>
      </c>
      <c r="F2996">
        <v>6</v>
      </c>
      <c r="G2996">
        <v>0</v>
      </c>
      <c r="H2996">
        <v>0</v>
      </c>
      <c r="I2996" t="s">
        <v>5</v>
      </c>
      <c r="J2996" t="s">
        <v>570</v>
      </c>
      <c r="K2996" t="s">
        <v>1846</v>
      </c>
      <c r="L2996" s="3">
        <v>45861</v>
      </c>
      <c r="M29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2996" s="3">
        <v>45847</v>
      </c>
      <c r="O2996" s="5">
        <f>IFERROR((PlanMasine[[#This Row],[Norma]]/PlanMasine[[#This Row],[Q]])*(PlanMasine[[#This Row],[Q]]/SUMIF(C:C,PlanMasine[[#This Row],[RN]],B:B)*PlanMasine[[#This Row],[KPLQ]]),0)</f>
        <v>9</v>
      </c>
      <c r="P2996">
        <v>215847</v>
      </c>
      <c r="Q2996">
        <f>COUNTIF(PROMJENA!A:A,PlanMasine[[#This Row],[KPL]]&amp;"-"&amp;PlanMasine[[#This Row],[RN]])</f>
        <v>0</v>
      </c>
      <c r="R2996">
        <f>IFERROR(INDEX(REDOSLIJED!A:A,MATCH(PlanMasine[[#This Row],[KPL]],REDOSLIJED!B:B,0)),MAX(REDOSLIJED!A:A)+1)</f>
        <v>45</v>
      </c>
      <c r="S2996" s="9">
        <f>SUM($M$2:M2996)</f>
        <v>13.238888888888919</v>
      </c>
      <c r="T2996" s="3">
        <f>PlanMasine[[#This Row],[Datum SAS]]-1</f>
        <v>45846</v>
      </c>
      <c r="U2996">
        <f>WEEKDAY(PlanMasine[[#This Row],[ZAVRŠETAK MAŠINSKE]],2)</f>
        <v>2</v>
      </c>
      <c r="V2996" s="3">
        <f>IF(WEEKDAY(PlanMasine[[#This Row],[Datum SAS]]-1,2)=7,PlanMasine[[#This Row],[Datum SAS]]-3,PlanMasine[[#This Row],[Datum SAS]]-1)</f>
        <v>45846</v>
      </c>
      <c r="W2996">
        <f>WEEKNUM(PlanMasine[[#This Row],[Column2]],1)</f>
        <v>28</v>
      </c>
    </row>
    <row r="2997" spans="1:23" x14ac:dyDescent="0.25">
      <c r="A2997">
        <v>1031423</v>
      </c>
      <c r="B2997">
        <v>6</v>
      </c>
      <c r="C2997">
        <v>1031420</v>
      </c>
      <c r="D2997" t="s">
        <v>1972</v>
      </c>
      <c r="E2997">
        <v>12</v>
      </c>
      <c r="F2997">
        <v>6</v>
      </c>
      <c r="G2997">
        <v>0</v>
      </c>
      <c r="H2997">
        <v>0</v>
      </c>
      <c r="I2997" t="s">
        <v>5</v>
      </c>
      <c r="J2997" t="s">
        <v>570</v>
      </c>
      <c r="K2997" t="s">
        <v>2401</v>
      </c>
      <c r="L2997" s="3">
        <v>45861</v>
      </c>
      <c r="M29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97" s="3">
        <v>45847</v>
      </c>
      <c r="O2997" s="5">
        <f>IFERROR((PlanMasine[[#This Row],[Norma]]/PlanMasine[[#This Row],[Q]])*(PlanMasine[[#This Row],[Q]]/SUMIF(C:C,PlanMasine[[#This Row],[RN]],B:B)*PlanMasine[[#This Row],[KPLQ]]),0)</f>
        <v>12</v>
      </c>
      <c r="P2997">
        <v>215817</v>
      </c>
      <c r="Q2997">
        <f>COUNTIF(PROMJENA!A:A,PlanMasine[[#This Row],[KPL]]&amp;"-"&amp;PlanMasine[[#This Row],[RN]])</f>
        <v>0</v>
      </c>
      <c r="R2997">
        <f>IFERROR(INDEX(REDOSLIJED!A:A,MATCH(PlanMasine[[#This Row],[KPL]],REDOSLIJED!B:B,0)),MAX(REDOSLIJED!A:A)+1)</f>
        <v>45</v>
      </c>
      <c r="S2997" s="9">
        <f>SUM($M$2:M2997)</f>
        <v>13.247222222222252</v>
      </c>
      <c r="T2997" s="3">
        <f>PlanMasine[[#This Row],[Datum SAS]]-1</f>
        <v>45846</v>
      </c>
      <c r="U2997">
        <f>WEEKDAY(PlanMasine[[#This Row],[ZAVRŠETAK MAŠINSKE]],2)</f>
        <v>2</v>
      </c>
      <c r="V2997" s="3">
        <f>IF(WEEKDAY(PlanMasine[[#This Row],[Datum SAS]]-1,2)=7,PlanMasine[[#This Row],[Datum SAS]]-3,PlanMasine[[#This Row],[Datum SAS]]-1)</f>
        <v>45846</v>
      </c>
      <c r="W2997">
        <f>WEEKNUM(PlanMasine[[#This Row],[Column2]],1)</f>
        <v>28</v>
      </c>
    </row>
    <row r="2998" spans="1:23" x14ac:dyDescent="0.25">
      <c r="A2998">
        <v>1031428</v>
      </c>
      <c r="B2998">
        <v>6</v>
      </c>
      <c r="C2998">
        <v>1031426</v>
      </c>
      <c r="D2998" t="s">
        <v>1973</v>
      </c>
      <c r="E2998">
        <v>24</v>
      </c>
      <c r="F2998">
        <v>12</v>
      </c>
      <c r="G2998">
        <v>0</v>
      </c>
      <c r="H2998">
        <v>0</v>
      </c>
      <c r="I2998" t="s">
        <v>5</v>
      </c>
      <c r="J2998" t="s">
        <v>570</v>
      </c>
      <c r="K2998" t="s">
        <v>2402</v>
      </c>
      <c r="L2998" s="3">
        <v>45861</v>
      </c>
      <c r="M29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2998" s="3">
        <v>45847</v>
      </c>
      <c r="O2998" s="5">
        <f>IFERROR((PlanMasine[[#This Row],[Norma]]/PlanMasine[[#This Row],[Q]])*(PlanMasine[[#This Row],[Q]]/SUMIF(C:C,PlanMasine[[#This Row],[RN]],B:B)*PlanMasine[[#This Row],[KPLQ]]),0)</f>
        <v>24</v>
      </c>
      <c r="P2998">
        <v>215816</v>
      </c>
      <c r="Q2998">
        <f>COUNTIF(PROMJENA!A:A,PlanMasine[[#This Row],[KPL]]&amp;"-"&amp;PlanMasine[[#This Row],[RN]])</f>
        <v>0</v>
      </c>
      <c r="R2998">
        <f>IFERROR(INDEX(REDOSLIJED!A:A,MATCH(PlanMasine[[#This Row],[KPL]],REDOSLIJED!B:B,0)),MAX(REDOSLIJED!A:A)+1)</f>
        <v>45</v>
      </c>
      <c r="S2998" s="9">
        <f>SUM($M$2:M2998)</f>
        <v>13.263888888888919</v>
      </c>
      <c r="T2998" s="3">
        <f>PlanMasine[[#This Row],[Datum SAS]]-1</f>
        <v>45846</v>
      </c>
      <c r="U2998">
        <f>WEEKDAY(PlanMasine[[#This Row],[ZAVRŠETAK MAŠINSKE]],2)</f>
        <v>2</v>
      </c>
      <c r="V2998" s="3">
        <f>IF(WEEKDAY(PlanMasine[[#This Row],[Datum SAS]]-1,2)=7,PlanMasine[[#This Row],[Datum SAS]]-3,PlanMasine[[#This Row],[Datum SAS]]-1)</f>
        <v>45846</v>
      </c>
      <c r="W2998">
        <f>WEEKNUM(PlanMasine[[#This Row],[Column2]],1)</f>
        <v>28</v>
      </c>
    </row>
    <row r="2999" spans="1:23" x14ac:dyDescent="0.25">
      <c r="A2999">
        <v>1032680</v>
      </c>
      <c r="B2999">
        <v>1</v>
      </c>
      <c r="C2999">
        <v>1032684</v>
      </c>
      <c r="D2999" t="s">
        <v>1939</v>
      </c>
      <c r="E2999">
        <v>12</v>
      </c>
      <c r="F2999">
        <v>1</v>
      </c>
      <c r="G2999">
        <v>0</v>
      </c>
      <c r="H2999">
        <v>0</v>
      </c>
      <c r="I2999" t="s">
        <v>5</v>
      </c>
      <c r="J2999" t="s">
        <v>570</v>
      </c>
      <c r="K2999" t="s">
        <v>2403</v>
      </c>
      <c r="L2999" s="3">
        <v>45859</v>
      </c>
      <c r="M29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2999" s="3">
        <v>45847</v>
      </c>
      <c r="O2999" s="5">
        <f>IFERROR((PlanMasine[[#This Row],[Norma]]/PlanMasine[[#This Row],[Q]])*(PlanMasine[[#This Row],[Q]]/SUMIF(C:C,PlanMasine[[#This Row],[RN]],B:B)*PlanMasine[[#This Row],[KPLQ]]),0)</f>
        <v>12</v>
      </c>
      <c r="P2999">
        <v>204306</v>
      </c>
      <c r="Q2999">
        <f>COUNTIF(PROMJENA!A:A,PlanMasine[[#This Row],[KPL]]&amp;"-"&amp;PlanMasine[[#This Row],[RN]])</f>
        <v>0</v>
      </c>
      <c r="R2999">
        <f>IFERROR(INDEX(REDOSLIJED!A:A,MATCH(PlanMasine[[#This Row],[KPL]],REDOSLIJED!B:B,0)),MAX(REDOSLIJED!A:A)+1)</f>
        <v>45</v>
      </c>
      <c r="S2999" s="9">
        <f>SUM($M$2:M2999)</f>
        <v>13.272222222222252</v>
      </c>
      <c r="T2999" s="3">
        <f>PlanMasine[[#This Row],[Datum SAS]]-1</f>
        <v>45846</v>
      </c>
      <c r="U2999">
        <f>WEEKDAY(PlanMasine[[#This Row],[ZAVRŠETAK MAŠINSKE]],2)</f>
        <v>2</v>
      </c>
      <c r="V2999" s="3">
        <f>IF(WEEKDAY(PlanMasine[[#This Row],[Datum SAS]]-1,2)=7,PlanMasine[[#This Row],[Datum SAS]]-3,PlanMasine[[#This Row],[Datum SAS]]-1)</f>
        <v>45846</v>
      </c>
      <c r="W2999">
        <f>WEEKNUM(PlanMasine[[#This Row],[Column2]],1)</f>
        <v>28</v>
      </c>
    </row>
    <row r="3000" spans="1:23" x14ac:dyDescent="0.25">
      <c r="A3000">
        <v>1032680</v>
      </c>
      <c r="B3000">
        <v>1</v>
      </c>
      <c r="C3000">
        <v>1032693</v>
      </c>
      <c r="D3000" t="s">
        <v>1942</v>
      </c>
      <c r="E3000">
        <v>6</v>
      </c>
      <c r="F3000">
        <v>1</v>
      </c>
      <c r="G3000">
        <v>0</v>
      </c>
      <c r="H3000">
        <v>0</v>
      </c>
      <c r="I3000" t="s">
        <v>5</v>
      </c>
      <c r="J3000" t="s">
        <v>570</v>
      </c>
      <c r="K3000" t="s">
        <v>2403</v>
      </c>
      <c r="L3000" s="3">
        <v>45859</v>
      </c>
      <c r="M30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00" s="3">
        <v>45847</v>
      </c>
      <c r="O3000" s="5">
        <f>IFERROR((PlanMasine[[#This Row],[Norma]]/PlanMasine[[#This Row],[Q]])*(PlanMasine[[#This Row],[Q]]/SUMIF(C:C,PlanMasine[[#This Row],[RN]],B:B)*PlanMasine[[#This Row],[KPLQ]]),0)</f>
        <v>6</v>
      </c>
      <c r="P3000">
        <v>204315</v>
      </c>
      <c r="Q3000">
        <f>COUNTIF(PROMJENA!A:A,PlanMasine[[#This Row],[KPL]]&amp;"-"&amp;PlanMasine[[#This Row],[RN]])</f>
        <v>0</v>
      </c>
      <c r="R3000">
        <f>IFERROR(INDEX(REDOSLIJED!A:A,MATCH(PlanMasine[[#This Row],[KPL]],REDOSLIJED!B:B,0)),MAX(REDOSLIJED!A:A)+1)</f>
        <v>45</v>
      </c>
      <c r="S3000" s="9">
        <f>SUM($M$2:M3000)</f>
        <v>13.276388888888919</v>
      </c>
      <c r="T3000" s="3">
        <f>PlanMasine[[#This Row],[Datum SAS]]-1</f>
        <v>45846</v>
      </c>
      <c r="U3000">
        <f>WEEKDAY(PlanMasine[[#This Row],[ZAVRŠETAK MAŠINSKE]],2)</f>
        <v>2</v>
      </c>
      <c r="V3000" s="3">
        <f>IF(WEEKDAY(PlanMasine[[#This Row],[Datum SAS]]-1,2)=7,PlanMasine[[#This Row],[Datum SAS]]-3,PlanMasine[[#This Row],[Datum SAS]]-1)</f>
        <v>45846</v>
      </c>
      <c r="W3000">
        <f>WEEKNUM(PlanMasine[[#This Row],[Column2]],1)</f>
        <v>28</v>
      </c>
    </row>
    <row r="3001" spans="1:23" x14ac:dyDescent="0.25">
      <c r="A3001">
        <v>1032680</v>
      </c>
      <c r="B3001">
        <v>1</v>
      </c>
      <c r="C3001">
        <v>1032685</v>
      </c>
      <c r="D3001" t="s">
        <v>1932</v>
      </c>
      <c r="E3001">
        <v>10</v>
      </c>
      <c r="F3001">
        <v>1</v>
      </c>
      <c r="G3001">
        <v>0</v>
      </c>
      <c r="H3001">
        <v>0</v>
      </c>
      <c r="I3001" t="s">
        <v>5</v>
      </c>
      <c r="J3001" t="s">
        <v>570</v>
      </c>
      <c r="K3001" t="s">
        <v>2403</v>
      </c>
      <c r="L3001" s="3">
        <v>45859</v>
      </c>
      <c r="M30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01" s="3">
        <v>45847</v>
      </c>
      <c r="O3001" s="5">
        <f>IFERROR((PlanMasine[[#This Row],[Norma]]/PlanMasine[[#This Row],[Q]])*(PlanMasine[[#This Row],[Q]]/SUMIF(C:C,PlanMasine[[#This Row],[RN]],B:B)*PlanMasine[[#This Row],[KPLQ]]),0)</f>
        <v>10</v>
      </c>
      <c r="P3001">
        <v>204307</v>
      </c>
      <c r="Q3001">
        <f>COUNTIF(PROMJENA!A:A,PlanMasine[[#This Row],[KPL]]&amp;"-"&amp;PlanMasine[[#This Row],[RN]])</f>
        <v>0</v>
      </c>
      <c r="R3001">
        <f>IFERROR(INDEX(REDOSLIJED!A:A,MATCH(PlanMasine[[#This Row],[KPL]],REDOSLIJED!B:B,0)),MAX(REDOSLIJED!A:A)+1)</f>
        <v>45</v>
      </c>
      <c r="S3001" s="9">
        <f>SUM($M$2:M3001)</f>
        <v>13.283333333333363</v>
      </c>
      <c r="T3001" s="3">
        <f>PlanMasine[[#This Row],[Datum SAS]]-1</f>
        <v>45846</v>
      </c>
      <c r="U3001">
        <f>WEEKDAY(PlanMasine[[#This Row],[ZAVRŠETAK MAŠINSKE]],2)</f>
        <v>2</v>
      </c>
      <c r="V3001" s="3">
        <f>IF(WEEKDAY(PlanMasine[[#This Row],[Datum SAS]]-1,2)=7,PlanMasine[[#This Row],[Datum SAS]]-3,PlanMasine[[#This Row],[Datum SAS]]-1)</f>
        <v>45846</v>
      </c>
      <c r="W3001">
        <f>WEEKNUM(PlanMasine[[#This Row],[Column2]],1)</f>
        <v>28</v>
      </c>
    </row>
    <row r="3002" spans="1:23" x14ac:dyDescent="0.25">
      <c r="A3002">
        <v>1032680</v>
      </c>
      <c r="B3002">
        <v>1</v>
      </c>
      <c r="C3002">
        <v>1032691</v>
      </c>
      <c r="D3002" t="s">
        <v>1937</v>
      </c>
      <c r="E3002">
        <v>8</v>
      </c>
      <c r="F3002">
        <v>1</v>
      </c>
      <c r="G3002">
        <v>0</v>
      </c>
      <c r="H3002">
        <v>0</v>
      </c>
      <c r="I3002" t="s">
        <v>5</v>
      </c>
      <c r="J3002" t="s">
        <v>570</v>
      </c>
      <c r="K3002" t="s">
        <v>2403</v>
      </c>
      <c r="L3002" s="3">
        <v>45859</v>
      </c>
      <c r="M30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002" s="3">
        <v>45847</v>
      </c>
      <c r="O3002" s="5">
        <f>IFERROR((PlanMasine[[#This Row],[Norma]]/PlanMasine[[#This Row],[Q]])*(PlanMasine[[#This Row],[Q]]/SUMIF(C:C,PlanMasine[[#This Row],[RN]],B:B)*PlanMasine[[#This Row],[KPLQ]]),0)</f>
        <v>8</v>
      </c>
      <c r="P3002">
        <v>204313</v>
      </c>
      <c r="Q3002">
        <f>COUNTIF(PROMJENA!A:A,PlanMasine[[#This Row],[KPL]]&amp;"-"&amp;PlanMasine[[#This Row],[RN]])</f>
        <v>0</v>
      </c>
      <c r="R3002">
        <f>IFERROR(INDEX(REDOSLIJED!A:A,MATCH(PlanMasine[[#This Row],[KPL]],REDOSLIJED!B:B,0)),MAX(REDOSLIJED!A:A)+1)</f>
        <v>45</v>
      </c>
      <c r="S3002" s="9">
        <f>SUM($M$2:M3002)</f>
        <v>13.28888888888892</v>
      </c>
      <c r="T3002" s="3">
        <f>PlanMasine[[#This Row],[Datum SAS]]-1</f>
        <v>45846</v>
      </c>
      <c r="U3002">
        <f>WEEKDAY(PlanMasine[[#This Row],[ZAVRŠETAK MAŠINSKE]],2)</f>
        <v>2</v>
      </c>
      <c r="V3002" s="3">
        <f>IF(WEEKDAY(PlanMasine[[#This Row],[Datum SAS]]-1,2)=7,PlanMasine[[#This Row],[Datum SAS]]-3,PlanMasine[[#This Row],[Datum SAS]]-1)</f>
        <v>45846</v>
      </c>
      <c r="W3002">
        <f>WEEKNUM(PlanMasine[[#This Row],[Column2]],1)</f>
        <v>28</v>
      </c>
    </row>
    <row r="3003" spans="1:23" x14ac:dyDescent="0.25">
      <c r="A3003">
        <v>1032680</v>
      </c>
      <c r="B3003">
        <v>1</v>
      </c>
      <c r="C3003">
        <v>1032690</v>
      </c>
      <c r="D3003" t="s">
        <v>1936</v>
      </c>
      <c r="E3003">
        <v>5</v>
      </c>
      <c r="F3003">
        <v>1</v>
      </c>
      <c r="G3003">
        <v>0</v>
      </c>
      <c r="H3003">
        <v>0</v>
      </c>
      <c r="I3003" t="s">
        <v>5</v>
      </c>
      <c r="J3003" t="s">
        <v>570</v>
      </c>
      <c r="K3003" t="s">
        <v>2403</v>
      </c>
      <c r="L3003" s="3">
        <v>45859</v>
      </c>
      <c r="M30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03" s="3">
        <v>45847</v>
      </c>
      <c r="O3003" s="5">
        <f>IFERROR((PlanMasine[[#This Row],[Norma]]/PlanMasine[[#This Row],[Q]])*(PlanMasine[[#This Row],[Q]]/SUMIF(C:C,PlanMasine[[#This Row],[RN]],B:B)*PlanMasine[[#This Row],[KPLQ]]),0)</f>
        <v>5</v>
      </c>
      <c r="P3003">
        <v>204312</v>
      </c>
      <c r="Q3003">
        <f>COUNTIF(PROMJENA!A:A,PlanMasine[[#This Row],[KPL]]&amp;"-"&amp;PlanMasine[[#This Row],[RN]])</f>
        <v>0</v>
      </c>
      <c r="R3003">
        <f>IFERROR(INDEX(REDOSLIJED!A:A,MATCH(PlanMasine[[#This Row],[KPL]],REDOSLIJED!B:B,0)),MAX(REDOSLIJED!A:A)+1)</f>
        <v>45</v>
      </c>
      <c r="S3003" s="9">
        <f>SUM($M$2:M3003)</f>
        <v>13.292361111111141</v>
      </c>
      <c r="T3003" s="3">
        <f>PlanMasine[[#This Row],[Datum SAS]]-1</f>
        <v>45846</v>
      </c>
      <c r="U3003">
        <f>WEEKDAY(PlanMasine[[#This Row],[ZAVRŠETAK MAŠINSKE]],2)</f>
        <v>2</v>
      </c>
      <c r="V3003" s="3">
        <f>IF(WEEKDAY(PlanMasine[[#This Row],[Datum SAS]]-1,2)=7,PlanMasine[[#This Row],[Datum SAS]]-3,PlanMasine[[#This Row],[Datum SAS]]-1)</f>
        <v>45846</v>
      </c>
      <c r="W3003">
        <f>WEEKNUM(PlanMasine[[#This Row],[Column2]],1)</f>
        <v>28</v>
      </c>
    </row>
    <row r="3004" spans="1:23" x14ac:dyDescent="0.25">
      <c r="A3004">
        <v>1032680</v>
      </c>
      <c r="B3004">
        <v>1</v>
      </c>
      <c r="C3004">
        <v>1032689</v>
      </c>
      <c r="D3004" t="s">
        <v>1935</v>
      </c>
      <c r="E3004">
        <v>12</v>
      </c>
      <c r="F3004">
        <v>2</v>
      </c>
      <c r="G3004">
        <v>0</v>
      </c>
      <c r="H3004">
        <v>0</v>
      </c>
      <c r="I3004" t="s">
        <v>5</v>
      </c>
      <c r="J3004" t="s">
        <v>570</v>
      </c>
      <c r="K3004" t="s">
        <v>2403</v>
      </c>
      <c r="L3004" s="3">
        <v>45859</v>
      </c>
      <c r="M30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004" s="3">
        <v>45847</v>
      </c>
      <c r="O3004" s="5">
        <f>IFERROR((PlanMasine[[#This Row],[Norma]]/PlanMasine[[#This Row],[Q]])*(PlanMasine[[#This Row],[Q]]/SUMIF(C:C,PlanMasine[[#This Row],[RN]],B:B)*PlanMasine[[#This Row],[KPLQ]]),0)</f>
        <v>12</v>
      </c>
      <c r="P3004">
        <v>204311</v>
      </c>
      <c r="Q3004">
        <f>COUNTIF(PROMJENA!A:A,PlanMasine[[#This Row],[KPL]]&amp;"-"&amp;PlanMasine[[#This Row],[RN]])</f>
        <v>0</v>
      </c>
      <c r="R3004">
        <f>IFERROR(INDEX(REDOSLIJED!A:A,MATCH(PlanMasine[[#This Row],[KPL]],REDOSLIJED!B:B,0)),MAX(REDOSLIJED!A:A)+1)</f>
        <v>45</v>
      </c>
      <c r="S3004" s="9">
        <f>SUM($M$2:M3004)</f>
        <v>13.300694444444474</v>
      </c>
      <c r="T3004" s="3">
        <f>PlanMasine[[#This Row],[Datum SAS]]-1</f>
        <v>45846</v>
      </c>
      <c r="U3004">
        <f>WEEKDAY(PlanMasine[[#This Row],[ZAVRŠETAK MAŠINSKE]],2)</f>
        <v>2</v>
      </c>
      <c r="V3004" s="3">
        <f>IF(WEEKDAY(PlanMasine[[#This Row],[Datum SAS]]-1,2)=7,PlanMasine[[#This Row],[Datum SAS]]-3,PlanMasine[[#This Row],[Datum SAS]]-1)</f>
        <v>45846</v>
      </c>
      <c r="W3004">
        <f>WEEKNUM(PlanMasine[[#This Row],[Column2]],1)</f>
        <v>28</v>
      </c>
    </row>
    <row r="3005" spans="1:23" x14ac:dyDescent="0.25">
      <c r="A3005">
        <v>1032680</v>
      </c>
      <c r="B3005">
        <v>1</v>
      </c>
      <c r="C3005">
        <v>1032692</v>
      </c>
      <c r="D3005" t="s">
        <v>1938</v>
      </c>
      <c r="E3005">
        <v>16</v>
      </c>
      <c r="F3005">
        <v>2</v>
      </c>
      <c r="G3005">
        <v>0</v>
      </c>
      <c r="H3005">
        <v>0</v>
      </c>
      <c r="I3005" t="s">
        <v>5</v>
      </c>
      <c r="J3005" t="s">
        <v>570</v>
      </c>
      <c r="K3005" t="s">
        <v>2403</v>
      </c>
      <c r="L3005" s="3">
        <v>45859</v>
      </c>
      <c r="M30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005" s="3">
        <v>45847</v>
      </c>
      <c r="O3005" s="5">
        <f>IFERROR((PlanMasine[[#This Row],[Norma]]/PlanMasine[[#This Row],[Q]])*(PlanMasine[[#This Row],[Q]]/SUMIF(C:C,PlanMasine[[#This Row],[RN]],B:B)*PlanMasine[[#This Row],[KPLQ]]),0)</f>
        <v>16</v>
      </c>
      <c r="P3005">
        <v>204314</v>
      </c>
      <c r="Q3005">
        <f>COUNTIF(PROMJENA!A:A,PlanMasine[[#This Row],[KPL]]&amp;"-"&amp;PlanMasine[[#This Row],[RN]])</f>
        <v>0</v>
      </c>
      <c r="R3005">
        <f>IFERROR(INDEX(REDOSLIJED!A:A,MATCH(PlanMasine[[#This Row],[KPL]],REDOSLIJED!B:B,0)),MAX(REDOSLIJED!A:A)+1)</f>
        <v>45</v>
      </c>
      <c r="S3005" s="9">
        <f>SUM($M$2:M3005)</f>
        <v>13.311805555555585</v>
      </c>
      <c r="T3005" s="3">
        <f>PlanMasine[[#This Row],[Datum SAS]]-1</f>
        <v>45846</v>
      </c>
      <c r="U3005">
        <f>WEEKDAY(PlanMasine[[#This Row],[ZAVRŠETAK MAŠINSKE]],2)</f>
        <v>2</v>
      </c>
      <c r="V3005" s="3">
        <f>IF(WEEKDAY(PlanMasine[[#This Row],[Datum SAS]]-1,2)=7,PlanMasine[[#This Row],[Datum SAS]]-3,PlanMasine[[#This Row],[Datum SAS]]-1)</f>
        <v>45846</v>
      </c>
      <c r="W3005">
        <f>WEEKNUM(PlanMasine[[#This Row],[Column2]],1)</f>
        <v>28</v>
      </c>
    </row>
    <row r="3006" spans="1:23" x14ac:dyDescent="0.25">
      <c r="A3006">
        <v>1032680</v>
      </c>
      <c r="B3006">
        <v>1</v>
      </c>
      <c r="C3006">
        <v>1032687</v>
      </c>
      <c r="D3006" t="s">
        <v>1934</v>
      </c>
      <c r="E3006">
        <v>8</v>
      </c>
      <c r="F3006">
        <v>1</v>
      </c>
      <c r="G3006">
        <v>0</v>
      </c>
      <c r="H3006">
        <v>0</v>
      </c>
      <c r="I3006" t="s">
        <v>5</v>
      </c>
      <c r="J3006" t="s">
        <v>570</v>
      </c>
      <c r="K3006" t="s">
        <v>2403</v>
      </c>
      <c r="L3006" s="3">
        <v>45859</v>
      </c>
      <c r="M30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006" s="3">
        <v>45847</v>
      </c>
      <c r="O3006" s="5">
        <f>IFERROR((PlanMasine[[#This Row],[Norma]]/PlanMasine[[#This Row],[Q]])*(PlanMasine[[#This Row],[Q]]/SUMIF(C:C,PlanMasine[[#This Row],[RN]],B:B)*PlanMasine[[#This Row],[KPLQ]]),0)</f>
        <v>8</v>
      </c>
      <c r="P3006">
        <v>204309</v>
      </c>
      <c r="Q3006">
        <f>COUNTIF(PROMJENA!A:A,PlanMasine[[#This Row],[KPL]]&amp;"-"&amp;PlanMasine[[#This Row],[RN]])</f>
        <v>0</v>
      </c>
      <c r="R3006">
        <f>IFERROR(INDEX(REDOSLIJED!A:A,MATCH(PlanMasine[[#This Row],[KPL]],REDOSLIJED!B:B,0)),MAX(REDOSLIJED!A:A)+1)</f>
        <v>45</v>
      </c>
      <c r="S3006" s="9">
        <f>SUM($M$2:M3006)</f>
        <v>13.317361111111142</v>
      </c>
      <c r="T3006" s="3">
        <f>PlanMasine[[#This Row],[Datum SAS]]-1</f>
        <v>45846</v>
      </c>
      <c r="U3006">
        <f>WEEKDAY(PlanMasine[[#This Row],[ZAVRŠETAK MAŠINSKE]],2)</f>
        <v>2</v>
      </c>
      <c r="V3006" s="3">
        <f>IF(WEEKDAY(PlanMasine[[#This Row],[Datum SAS]]-1,2)=7,PlanMasine[[#This Row],[Datum SAS]]-3,PlanMasine[[#This Row],[Datum SAS]]-1)</f>
        <v>45846</v>
      </c>
      <c r="W3006">
        <f>WEEKNUM(PlanMasine[[#This Row],[Column2]],1)</f>
        <v>28</v>
      </c>
    </row>
    <row r="3007" spans="1:23" x14ac:dyDescent="0.25">
      <c r="A3007">
        <v>1032680</v>
      </c>
      <c r="B3007">
        <v>1</v>
      </c>
      <c r="C3007">
        <v>1032686</v>
      </c>
      <c r="D3007" t="s">
        <v>1933</v>
      </c>
      <c r="E3007">
        <v>10</v>
      </c>
      <c r="F3007">
        <v>1</v>
      </c>
      <c r="G3007">
        <v>0</v>
      </c>
      <c r="H3007">
        <v>0</v>
      </c>
      <c r="I3007" t="s">
        <v>5</v>
      </c>
      <c r="J3007" t="s">
        <v>570</v>
      </c>
      <c r="K3007" t="s">
        <v>2403</v>
      </c>
      <c r="L3007" s="3">
        <v>45859</v>
      </c>
      <c r="M30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07" s="3">
        <v>45847</v>
      </c>
      <c r="O3007" s="5">
        <f>IFERROR((PlanMasine[[#This Row],[Norma]]/PlanMasine[[#This Row],[Q]])*(PlanMasine[[#This Row],[Q]]/SUMIF(C:C,PlanMasine[[#This Row],[RN]],B:B)*PlanMasine[[#This Row],[KPLQ]]),0)</f>
        <v>10</v>
      </c>
      <c r="P3007">
        <v>204308</v>
      </c>
      <c r="Q3007">
        <f>COUNTIF(PROMJENA!A:A,PlanMasine[[#This Row],[KPL]]&amp;"-"&amp;PlanMasine[[#This Row],[RN]])</f>
        <v>0</v>
      </c>
      <c r="R3007">
        <f>IFERROR(INDEX(REDOSLIJED!A:A,MATCH(PlanMasine[[#This Row],[KPL]],REDOSLIJED!B:B,0)),MAX(REDOSLIJED!A:A)+1)</f>
        <v>45</v>
      </c>
      <c r="S3007" s="9">
        <f>SUM($M$2:M3007)</f>
        <v>13.324305555555586</v>
      </c>
      <c r="T3007" s="3">
        <f>PlanMasine[[#This Row],[Datum SAS]]-1</f>
        <v>45846</v>
      </c>
      <c r="U3007">
        <f>WEEKDAY(PlanMasine[[#This Row],[ZAVRŠETAK MAŠINSKE]],2)</f>
        <v>2</v>
      </c>
      <c r="V3007" s="3">
        <f>IF(WEEKDAY(PlanMasine[[#This Row],[Datum SAS]]-1,2)=7,PlanMasine[[#This Row],[Datum SAS]]-3,PlanMasine[[#This Row],[Datum SAS]]-1)</f>
        <v>45846</v>
      </c>
      <c r="W3007">
        <f>WEEKNUM(PlanMasine[[#This Row],[Column2]],1)</f>
        <v>28</v>
      </c>
    </row>
    <row r="3008" spans="1:23" x14ac:dyDescent="0.25">
      <c r="A3008">
        <v>1032680</v>
      </c>
      <c r="B3008">
        <v>1</v>
      </c>
      <c r="C3008">
        <v>1032681</v>
      </c>
      <c r="D3008" t="s">
        <v>1941</v>
      </c>
      <c r="E3008">
        <v>15</v>
      </c>
      <c r="F3008">
        <v>1</v>
      </c>
      <c r="G3008">
        <v>0</v>
      </c>
      <c r="H3008">
        <v>0</v>
      </c>
      <c r="I3008" t="s">
        <v>5</v>
      </c>
      <c r="J3008" t="s">
        <v>570</v>
      </c>
      <c r="K3008" t="s">
        <v>2403</v>
      </c>
      <c r="L3008" s="3">
        <v>45859</v>
      </c>
      <c r="M30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08" s="3">
        <v>45847</v>
      </c>
      <c r="O3008" s="5">
        <f>IFERROR((PlanMasine[[#This Row],[Norma]]/PlanMasine[[#This Row],[Q]])*(PlanMasine[[#This Row],[Q]]/SUMIF(C:C,PlanMasine[[#This Row],[RN]],B:B)*PlanMasine[[#This Row],[KPLQ]]),0)</f>
        <v>15</v>
      </c>
      <c r="P3008">
        <v>204303</v>
      </c>
      <c r="Q3008">
        <f>COUNTIF(PROMJENA!A:A,PlanMasine[[#This Row],[KPL]]&amp;"-"&amp;PlanMasine[[#This Row],[RN]])</f>
        <v>0</v>
      </c>
      <c r="R3008">
        <f>IFERROR(INDEX(REDOSLIJED!A:A,MATCH(PlanMasine[[#This Row],[KPL]],REDOSLIJED!B:B,0)),MAX(REDOSLIJED!A:A)+1)</f>
        <v>45</v>
      </c>
      <c r="S3008" s="9">
        <f>SUM($M$2:M3008)</f>
        <v>13.334722222222252</v>
      </c>
      <c r="T3008" s="3">
        <f>PlanMasine[[#This Row],[Datum SAS]]-1</f>
        <v>45846</v>
      </c>
      <c r="U3008">
        <f>WEEKDAY(PlanMasine[[#This Row],[ZAVRŠETAK MAŠINSKE]],2)</f>
        <v>2</v>
      </c>
      <c r="V3008" s="3">
        <f>IF(WEEKDAY(PlanMasine[[#This Row],[Datum SAS]]-1,2)=7,PlanMasine[[#This Row],[Datum SAS]]-3,PlanMasine[[#This Row],[Datum SAS]]-1)</f>
        <v>45846</v>
      </c>
      <c r="W3008">
        <f>WEEKNUM(PlanMasine[[#This Row],[Column2]],1)</f>
        <v>28</v>
      </c>
    </row>
    <row r="3009" spans="1:23" x14ac:dyDescent="0.25">
      <c r="A3009">
        <v>1032680</v>
      </c>
      <c r="B3009">
        <v>1</v>
      </c>
      <c r="C3009">
        <v>1032682</v>
      </c>
      <c r="D3009" t="s">
        <v>1940</v>
      </c>
      <c r="E3009">
        <v>15</v>
      </c>
      <c r="F3009">
        <v>1</v>
      </c>
      <c r="G3009">
        <v>0</v>
      </c>
      <c r="H3009">
        <v>0</v>
      </c>
      <c r="I3009" t="s">
        <v>5</v>
      </c>
      <c r="J3009" t="s">
        <v>570</v>
      </c>
      <c r="K3009" t="s">
        <v>2403</v>
      </c>
      <c r="L3009" s="3">
        <v>45859</v>
      </c>
      <c r="M30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09" s="3">
        <v>45847</v>
      </c>
      <c r="O3009" s="5">
        <f>IFERROR((PlanMasine[[#This Row],[Norma]]/PlanMasine[[#This Row],[Q]])*(PlanMasine[[#This Row],[Q]]/SUMIF(C:C,PlanMasine[[#This Row],[RN]],B:B)*PlanMasine[[#This Row],[KPLQ]]),0)</f>
        <v>15</v>
      </c>
      <c r="P3009">
        <v>204304</v>
      </c>
      <c r="Q3009">
        <f>COUNTIF(PROMJENA!A:A,PlanMasine[[#This Row],[KPL]]&amp;"-"&amp;PlanMasine[[#This Row],[RN]])</f>
        <v>0</v>
      </c>
      <c r="R3009">
        <f>IFERROR(INDEX(REDOSLIJED!A:A,MATCH(PlanMasine[[#This Row],[KPL]],REDOSLIJED!B:B,0)),MAX(REDOSLIJED!A:A)+1)</f>
        <v>45</v>
      </c>
      <c r="S3009" s="9">
        <f>SUM($M$2:M3009)</f>
        <v>13.345138888888918</v>
      </c>
      <c r="T3009" s="3">
        <f>PlanMasine[[#This Row],[Datum SAS]]-1</f>
        <v>45846</v>
      </c>
      <c r="U3009">
        <f>WEEKDAY(PlanMasine[[#This Row],[ZAVRŠETAK MAŠINSKE]],2)</f>
        <v>2</v>
      </c>
      <c r="V3009" s="3">
        <f>IF(WEEKDAY(PlanMasine[[#This Row],[Datum SAS]]-1,2)=7,PlanMasine[[#This Row],[Datum SAS]]-3,PlanMasine[[#This Row],[Datum SAS]]-1)</f>
        <v>45846</v>
      </c>
      <c r="W3009">
        <f>WEEKNUM(PlanMasine[[#This Row],[Column2]],1)</f>
        <v>28</v>
      </c>
    </row>
    <row r="3010" spans="1:23" x14ac:dyDescent="0.25">
      <c r="A3010">
        <v>1032680</v>
      </c>
      <c r="B3010">
        <v>1</v>
      </c>
      <c r="C3010">
        <v>1032683</v>
      </c>
      <c r="D3010" t="s">
        <v>1944</v>
      </c>
      <c r="E3010">
        <v>10</v>
      </c>
      <c r="F3010">
        <v>1</v>
      </c>
      <c r="G3010">
        <v>0</v>
      </c>
      <c r="H3010">
        <v>0</v>
      </c>
      <c r="I3010" t="s">
        <v>5</v>
      </c>
      <c r="J3010" t="s">
        <v>570</v>
      </c>
      <c r="K3010" t="s">
        <v>2403</v>
      </c>
      <c r="L3010" s="3">
        <v>45859</v>
      </c>
      <c r="M30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10" s="3">
        <v>45847</v>
      </c>
      <c r="O3010" s="5">
        <f>IFERROR((PlanMasine[[#This Row],[Norma]]/PlanMasine[[#This Row],[Q]])*(PlanMasine[[#This Row],[Q]]/SUMIF(C:C,PlanMasine[[#This Row],[RN]],B:B)*PlanMasine[[#This Row],[KPLQ]]),0)</f>
        <v>10</v>
      </c>
      <c r="P3010">
        <v>204305</v>
      </c>
      <c r="Q3010">
        <f>COUNTIF(PROMJENA!A:A,PlanMasine[[#This Row],[KPL]]&amp;"-"&amp;PlanMasine[[#This Row],[RN]])</f>
        <v>0</v>
      </c>
      <c r="R3010">
        <f>IFERROR(INDEX(REDOSLIJED!A:A,MATCH(PlanMasine[[#This Row],[KPL]],REDOSLIJED!B:B,0)),MAX(REDOSLIJED!A:A)+1)</f>
        <v>45</v>
      </c>
      <c r="S3010" s="9">
        <f>SUM($M$2:M3010)</f>
        <v>13.352083333333363</v>
      </c>
      <c r="T3010" s="3">
        <f>PlanMasine[[#This Row],[Datum SAS]]-1</f>
        <v>45846</v>
      </c>
      <c r="U3010">
        <f>WEEKDAY(PlanMasine[[#This Row],[ZAVRŠETAK MAŠINSKE]],2)</f>
        <v>2</v>
      </c>
      <c r="V3010" s="3">
        <f>IF(WEEKDAY(PlanMasine[[#This Row],[Datum SAS]]-1,2)=7,PlanMasine[[#This Row],[Datum SAS]]-3,PlanMasine[[#This Row],[Datum SAS]]-1)</f>
        <v>45846</v>
      </c>
      <c r="W3010">
        <f>WEEKNUM(PlanMasine[[#This Row],[Column2]],1)</f>
        <v>28</v>
      </c>
    </row>
    <row r="3011" spans="1:23" x14ac:dyDescent="0.25">
      <c r="A3011">
        <v>1032680</v>
      </c>
      <c r="B3011">
        <v>1</v>
      </c>
      <c r="C3011">
        <v>1032688</v>
      </c>
      <c r="D3011" t="s">
        <v>1943</v>
      </c>
      <c r="E3011">
        <v>6</v>
      </c>
      <c r="F3011">
        <v>1</v>
      </c>
      <c r="G3011">
        <v>0</v>
      </c>
      <c r="H3011">
        <v>0</v>
      </c>
      <c r="I3011" t="s">
        <v>5</v>
      </c>
      <c r="J3011" t="s">
        <v>570</v>
      </c>
      <c r="K3011" t="s">
        <v>2403</v>
      </c>
      <c r="L3011" s="3">
        <v>45859</v>
      </c>
      <c r="M30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11" s="3">
        <v>45847</v>
      </c>
      <c r="O3011" s="5">
        <f>IFERROR((PlanMasine[[#This Row],[Norma]]/PlanMasine[[#This Row],[Q]])*(PlanMasine[[#This Row],[Q]]/SUMIF(C:C,PlanMasine[[#This Row],[RN]],B:B)*PlanMasine[[#This Row],[KPLQ]]),0)</f>
        <v>6</v>
      </c>
      <c r="P3011">
        <v>204310</v>
      </c>
      <c r="Q3011">
        <f>COUNTIF(PROMJENA!A:A,PlanMasine[[#This Row],[KPL]]&amp;"-"&amp;PlanMasine[[#This Row],[RN]])</f>
        <v>0</v>
      </c>
      <c r="R3011">
        <f>IFERROR(INDEX(REDOSLIJED!A:A,MATCH(PlanMasine[[#This Row],[KPL]],REDOSLIJED!B:B,0)),MAX(REDOSLIJED!A:A)+1)</f>
        <v>45</v>
      </c>
      <c r="S3011" s="9">
        <f>SUM($M$2:M3011)</f>
        <v>13.356250000000029</v>
      </c>
      <c r="T3011" s="3">
        <f>PlanMasine[[#This Row],[Datum SAS]]-1</f>
        <v>45846</v>
      </c>
      <c r="U3011">
        <f>WEEKDAY(PlanMasine[[#This Row],[ZAVRŠETAK MAŠINSKE]],2)</f>
        <v>2</v>
      </c>
      <c r="V3011" s="3">
        <f>IF(WEEKDAY(PlanMasine[[#This Row],[Datum SAS]]-1,2)=7,PlanMasine[[#This Row],[Datum SAS]]-3,PlanMasine[[#This Row],[Datum SAS]]-1)</f>
        <v>45846</v>
      </c>
      <c r="W3011">
        <f>WEEKNUM(PlanMasine[[#This Row],[Column2]],1)</f>
        <v>28</v>
      </c>
    </row>
    <row r="3012" spans="1:23" x14ac:dyDescent="0.25">
      <c r="A3012">
        <v>1035995</v>
      </c>
      <c r="B3012">
        <v>3</v>
      </c>
      <c r="C3012">
        <v>1036023</v>
      </c>
      <c r="D3012" t="s">
        <v>2543</v>
      </c>
      <c r="E3012">
        <v>7.5</v>
      </c>
      <c r="F3012">
        <v>3</v>
      </c>
      <c r="G3012">
        <v>0</v>
      </c>
      <c r="H3012">
        <v>0</v>
      </c>
      <c r="I3012" t="s">
        <v>5</v>
      </c>
      <c r="J3012" t="s">
        <v>570</v>
      </c>
      <c r="K3012" t="s">
        <v>2544</v>
      </c>
      <c r="L3012" s="3">
        <v>45874</v>
      </c>
      <c r="M30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5.208333333333333E-3</v>
      </c>
      <c r="N3012" s="3">
        <v>45847</v>
      </c>
      <c r="O3012" s="5">
        <f>IFERROR((PlanMasine[[#This Row],[Norma]]/PlanMasine[[#This Row],[Q]])*(PlanMasine[[#This Row],[Q]]/SUMIF(C:C,PlanMasine[[#This Row],[RN]],B:B)*PlanMasine[[#This Row],[KPLQ]]),0)</f>
        <v>7.5</v>
      </c>
      <c r="P3012">
        <v>209473</v>
      </c>
      <c r="Q3012">
        <f>COUNTIF(PROMJENA!A:A,PlanMasine[[#This Row],[KPL]]&amp;"-"&amp;PlanMasine[[#This Row],[RN]])</f>
        <v>0</v>
      </c>
      <c r="R3012">
        <f>IFERROR(INDEX(REDOSLIJED!A:A,MATCH(PlanMasine[[#This Row],[KPL]],REDOSLIJED!B:B,0)),MAX(REDOSLIJED!A:A)+1)</f>
        <v>45</v>
      </c>
      <c r="S3012" s="9">
        <f>SUM($M$2:M3012)</f>
        <v>13.361458333333363</v>
      </c>
      <c r="T3012" s="3">
        <f>PlanMasine[[#This Row],[Datum SAS]]-1</f>
        <v>45846</v>
      </c>
      <c r="U3012">
        <f>WEEKDAY(PlanMasine[[#This Row],[ZAVRŠETAK MAŠINSKE]],2)</f>
        <v>2</v>
      </c>
      <c r="V3012" s="3">
        <f>IF(WEEKDAY(PlanMasine[[#This Row],[Datum SAS]]-1,2)=7,PlanMasine[[#This Row],[Datum SAS]]-3,PlanMasine[[#This Row],[Datum SAS]]-1)</f>
        <v>45846</v>
      </c>
      <c r="W3012">
        <f>WEEKNUM(PlanMasine[[#This Row],[Column2]],1)</f>
        <v>28</v>
      </c>
    </row>
    <row r="3013" spans="1:23" x14ac:dyDescent="0.25">
      <c r="A3013">
        <v>1035995</v>
      </c>
      <c r="B3013">
        <v>3</v>
      </c>
      <c r="C3013">
        <v>1036022</v>
      </c>
      <c r="D3013" t="s">
        <v>2545</v>
      </c>
      <c r="E3013">
        <v>7.5</v>
      </c>
      <c r="F3013">
        <v>3</v>
      </c>
      <c r="G3013">
        <v>0</v>
      </c>
      <c r="H3013">
        <v>0</v>
      </c>
      <c r="I3013" t="s">
        <v>5</v>
      </c>
      <c r="J3013" t="s">
        <v>570</v>
      </c>
      <c r="K3013" t="s">
        <v>2544</v>
      </c>
      <c r="L3013" s="3">
        <v>45874</v>
      </c>
      <c r="M30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5.208333333333333E-3</v>
      </c>
      <c r="N3013" s="3">
        <v>45847</v>
      </c>
      <c r="O3013" s="5">
        <f>IFERROR((PlanMasine[[#This Row],[Norma]]/PlanMasine[[#This Row],[Q]])*(PlanMasine[[#This Row],[Q]]/SUMIF(C:C,PlanMasine[[#This Row],[RN]],B:B)*PlanMasine[[#This Row],[KPLQ]]),0)</f>
        <v>7.5</v>
      </c>
      <c r="P3013">
        <v>209472</v>
      </c>
      <c r="Q3013">
        <f>COUNTIF(PROMJENA!A:A,PlanMasine[[#This Row],[KPL]]&amp;"-"&amp;PlanMasine[[#This Row],[RN]])</f>
        <v>0</v>
      </c>
      <c r="R3013">
        <f>IFERROR(INDEX(REDOSLIJED!A:A,MATCH(PlanMasine[[#This Row],[KPL]],REDOSLIJED!B:B,0)),MAX(REDOSLIJED!A:A)+1)</f>
        <v>45</v>
      </c>
      <c r="S3013" s="9">
        <f>SUM($M$2:M3013)</f>
        <v>13.366666666666697</v>
      </c>
      <c r="T3013" s="3">
        <f>PlanMasine[[#This Row],[Datum SAS]]-1</f>
        <v>45846</v>
      </c>
      <c r="U3013">
        <f>WEEKDAY(PlanMasine[[#This Row],[ZAVRŠETAK MAŠINSKE]],2)</f>
        <v>2</v>
      </c>
      <c r="V3013" s="3">
        <f>IF(WEEKDAY(PlanMasine[[#This Row],[Datum SAS]]-1,2)=7,PlanMasine[[#This Row],[Datum SAS]]-3,PlanMasine[[#This Row],[Datum SAS]]-1)</f>
        <v>45846</v>
      </c>
      <c r="W3013">
        <f>WEEKNUM(PlanMasine[[#This Row],[Column2]],1)</f>
        <v>28</v>
      </c>
    </row>
    <row r="3014" spans="1:23" x14ac:dyDescent="0.25">
      <c r="A3014">
        <v>1035995</v>
      </c>
      <c r="B3014">
        <v>3</v>
      </c>
      <c r="C3014">
        <v>1036008</v>
      </c>
      <c r="D3014" t="s">
        <v>2546</v>
      </c>
      <c r="E3014">
        <v>15</v>
      </c>
      <c r="F3014">
        <v>3</v>
      </c>
      <c r="G3014">
        <v>0</v>
      </c>
      <c r="H3014">
        <v>0</v>
      </c>
      <c r="I3014" t="s">
        <v>5</v>
      </c>
      <c r="J3014" t="s">
        <v>570</v>
      </c>
      <c r="K3014" t="s">
        <v>2544</v>
      </c>
      <c r="L3014" s="3">
        <v>45874</v>
      </c>
      <c r="M30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14" s="3">
        <v>45847</v>
      </c>
      <c r="O3014" s="5">
        <f>IFERROR((PlanMasine[[#This Row],[Norma]]/PlanMasine[[#This Row],[Q]])*(PlanMasine[[#This Row],[Q]]/SUMIF(C:C,PlanMasine[[#This Row],[RN]],B:B)*PlanMasine[[#This Row],[KPLQ]]),0)</f>
        <v>15</v>
      </c>
      <c r="P3014">
        <v>209458</v>
      </c>
      <c r="Q3014">
        <f>COUNTIF(PROMJENA!A:A,PlanMasine[[#This Row],[KPL]]&amp;"-"&amp;PlanMasine[[#This Row],[RN]])</f>
        <v>0</v>
      </c>
      <c r="R3014">
        <f>IFERROR(INDEX(REDOSLIJED!A:A,MATCH(PlanMasine[[#This Row],[KPL]],REDOSLIJED!B:B,0)),MAX(REDOSLIJED!A:A)+1)</f>
        <v>45</v>
      </c>
      <c r="S3014" s="9">
        <f>SUM($M$2:M3014)</f>
        <v>13.377083333333363</v>
      </c>
      <c r="T3014" s="3">
        <f>PlanMasine[[#This Row],[Datum SAS]]-1</f>
        <v>45846</v>
      </c>
      <c r="U3014">
        <f>WEEKDAY(PlanMasine[[#This Row],[ZAVRŠETAK MAŠINSKE]],2)</f>
        <v>2</v>
      </c>
      <c r="V3014" s="3">
        <f>IF(WEEKDAY(PlanMasine[[#This Row],[Datum SAS]]-1,2)=7,PlanMasine[[#This Row],[Datum SAS]]-3,PlanMasine[[#This Row],[Datum SAS]]-1)</f>
        <v>45846</v>
      </c>
      <c r="W3014">
        <f>WEEKNUM(PlanMasine[[#This Row],[Column2]],1)</f>
        <v>28</v>
      </c>
    </row>
    <row r="3015" spans="1:23" x14ac:dyDescent="0.25">
      <c r="A3015">
        <v>1030252</v>
      </c>
      <c r="B3015">
        <v>1</v>
      </c>
      <c r="C3015">
        <v>1030225</v>
      </c>
      <c r="D3015" t="s">
        <v>2352</v>
      </c>
      <c r="E3015">
        <v>5</v>
      </c>
      <c r="F3015">
        <v>1</v>
      </c>
      <c r="G3015">
        <v>0</v>
      </c>
      <c r="H3015">
        <v>0</v>
      </c>
      <c r="I3015" t="s">
        <v>5</v>
      </c>
      <c r="J3015" t="s">
        <v>570</v>
      </c>
      <c r="K3015" t="s">
        <v>2404</v>
      </c>
      <c r="L3015" s="3">
        <v>45856</v>
      </c>
      <c r="M30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15" s="3">
        <v>45848</v>
      </c>
      <c r="O3015" s="5">
        <f>IFERROR((PlanMasine[[#This Row],[Norma]]/PlanMasine[[#This Row],[Q]])*(PlanMasine[[#This Row],[Q]]/SUMIF(C:C,PlanMasine[[#This Row],[RN]],B:B)*PlanMasine[[#This Row],[KPLQ]]),0)</f>
        <v>5</v>
      </c>
      <c r="P3015">
        <v>145041</v>
      </c>
      <c r="Q3015">
        <f>COUNTIF(PROMJENA!A:A,PlanMasine[[#This Row],[KPL]]&amp;"-"&amp;PlanMasine[[#This Row],[RN]])</f>
        <v>0</v>
      </c>
      <c r="R3015">
        <f>IFERROR(INDEX(REDOSLIJED!A:A,MATCH(PlanMasine[[#This Row],[KPL]],REDOSLIJED!B:B,0)),MAX(REDOSLIJED!A:A)+1)</f>
        <v>45</v>
      </c>
      <c r="S3015" s="9">
        <f>SUM($M$2:M3015)</f>
        <v>13.380555555555585</v>
      </c>
      <c r="T3015" s="3">
        <f>PlanMasine[[#This Row],[Datum SAS]]-1</f>
        <v>45847</v>
      </c>
      <c r="U3015">
        <f>WEEKDAY(PlanMasine[[#This Row],[ZAVRŠETAK MAŠINSKE]],2)</f>
        <v>3</v>
      </c>
      <c r="V3015" s="3">
        <f>IF(WEEKDAY(PlanMasine[[#This Row],[Datum SAS]]-1,2)=7,PlanMasine[[#This Row],[Datum SAS]]-3,PlanMasine[[#This Row],[Datum SAS]]-1)</f>
        <v>45847</v>
      </c>
      <c r="W3015">
        <f>WEEKNUM(PlanMasine[[#This Row],[Column2]],1)</f>
        <v>28</v>
      </c>
    </row>
    <row r="3016" spans="1:23" x14ac:dyDescent="0.25">
      <c r="A3016">
        <v>1030252</v>
      </c>
      <c r="B3016">
        <v>1</v>
      </c>
      <c r="C3016">
        <v>1030226</v>
      </c>
      <c r="D3016" t="s">
        <v>2197</v>
      </c>
      <c r="E3016">
        <v>10</v>
      </c>
      <c r="F3016">
        <v>1</v>
      </c>
      <c r="G3016">
        <v>0</v>
      </c>
      <c r="H3016">
        <v>0</v>
      </c>
      <c r="I3016" t="s">
        <v>5</v>
      </c>
      <c r="J3016" t="s">
        <v>570</v>
      </c>
      <c r="K3016" t="s">
        <v>2404</v>
      </c>
      <c r="L3016" s="3">
        <v>45856</v>
      </c>
      <c r="M30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16" s="3">
        <v>45848</v>
      </c>
      <c r="O3016" s="5">
        <f>IFERROR((PlanMasine[[#This Row],[Norma]]/PlanMasine[[#This Row],[Q]])*(PlanMasine[[#This Row],[Q]]/SUMIF(C:C,PlanMasine[[#This Row],[RN]],B:B)*PlanMasine[[#This Row],[KPLQ]]),0)</f>
        <v>10</v>
      </c>
      <c r="P3016">
        <v>145042</v>
      </c>
      <c r="Q3016">
        <f>COUNTIF(PROMJENA!A:A,PlanMasine[[#This Row],[KPL]]&amp;"-"&amp;PlanMasine[[#This Row],[RN]])</f>
        <v>0</v>
      </c>
      <c r="R3016">
        <f>IFERROR(INDEX(REDOSLIJED!A:A,MATCH(PlanMasine[[#This Row],[KPL]],REDOSLIJED!B:B,0)),MAX(REDOSLIJED!A:A)+1)</f>
        <v>45</v>
      </c>
      <c r="S3016" s="9">
        <f>SUM($M$2:M3016)</f>
        <v>13.387500000000029</v>
      </c>
      <c r="T3016" s="3">
        <f>PlanMasine[[#This Row],[Datum SAS]]-1</f>
        <v>45847</v>
      </c>
      <c r="U3016">
        <f>WEEKDAY(PlanMasine[[#This Row],[ZAVRŠETAK MAŠINSKE]],2)</f>
        <v>3</v>
      </c>
      <c r="V3016" s="3">
        <f>IF(WEEKDAY(PlanMasine[[#This Row],[Datum SAS]]-1,2)=7,PlanMasine[[#This Row],[Datum SAS]]-3,PlanMasine[[#This Row],[Datum SAS]]-1)</f>
        <v>45847</v>
      </c>
      <c r="W3016">
        <f>WEEKNUM(PlanMasine[[#This Row],[Column2]],1)</f>
        <v>28</v>
      </c>
    </row>
    <row r="3017" spans="1:23" x14ac:dyDescent="0.25">
      <c r="A3017">
        <v>1030454</v>
      </c>
      <c r="B3017">
        <v>1</v>
      </c>
      <c r="C3017">
        <v>1030434</v>
      </c>
      <c r="D3017" t="s">
        <v>2161</v>
      </c>
      <c r="E3017">
        <v>10</v>
      </c>
      <c r="F3017">
        <v>1</v>
      </c>
      <c r="G3017">
        <v>0</v>
      </c>
      <c r="H3017">
        <v>0</v>
      </c>
      <c r="I3017" t="s">
        <v>5</v>
      </c>
      <c r="J3017" t="s">
        <v>570</v>
      </c>
      <c r="K3017" t="s">
        <v>1847</v>
      </c>
      <c r="L3017" s="3">
        <v>45862</v>
      </c>
      <c r="M30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17" s="3">
        <v>45849</v>
      </c>
      <c r="O3017" s="5">
        <f>IFERROR((PlanMasine[[#This Row],[Norma]]/PlanMasine[[#This Row],[Q]])*(PlanMasine[[#This Row],[Q]]/SUMIF(C:C,PlanMasine[[#This Row],[RN]],B:B)*PlanMasine[[#This Row],[KPLQ]]),0)</f>
        <v>10</v>
      </c>
      <c r="P3017">
        <v>155677</v>
      </c>
      <c r="Q3017">
        <f>COUNTIF(PROMJENA!A:A,PlanMasine[[#This Row],[KPL]]&amp;"-"&amp;PlanMasine[[#This Row],[RN]])</f>
        <v>0</v>
      </c>
      <c r="R3017">
        <f>IFERROR(INDEX(REDOSLIJED!A:A,MATCH(PlanMasine[[#This Row],[KPL]],REDOSLIJED!B:B,0)),MAX(REDOSLIJED!A:A)+1)</f>
        <v>45</v>
      </c>
      <c r="S3017" s="9">
        <f>SUM($M$2:M3017)</f>
        <v>13.394444444444474</v>
      </c>
      <c r="T3017" s="3">
        <f>PlanMasine[[#This Row],[Datum SAS]]-1</f>
        <v>45848</v>
      </c>
      <c r="U3017">
        <f>WEEKDAY(PlanMasine[[#This Row],[ZAVRŠETAK MAŠINSKE]],2)</f>
        <v>4</v>
      </c>
      <c r="V3017" s="3">
        <f>IF(WEEKDAY(PlanMasine[[#This Row],[Datum SAS]]-1,2)=7,PlanMasine[[#This Row],[Datum SAS]]-3,PlanMasine[[#This Row],[Datum SAS]]-1)</f>
        <v>45848</v>
      </c>
      <c r="W3017">
        <f>WEEKNUM(PlanMasine[[#This Row],[Column2]],1)</f>
        <v>28</v>
      </c>
    </row>
    <row r="3018" spans="1:23" x14ac:dyDescent="0.25">
      <c r="A3018">
        <v>1030454</v>
      </c>
      <c r="B3018">
        <v>1</v>
      </c>
      <c r="C3018">
        <v>1030427</v>
      </c>
      <c r="D3018" t="s">
        <v>2310</v>
      </c>
      <c r="E3018">
        <v>15</v>
      </c>
      <c r="F3018">
        <v>1</v>
      </c>
      <c r="G3018">
        <v>0</v>
      </c>
      <c r="H3018">
        <v>0</v>
      </c>
      <c r="I3018" t="s">
        <v>5</v>
      </c>
      <c r="J3018" t="s">
        <v>570</v>
      </c>
      <c r="K3018" t="s">
        <v>1847</v>
      </c>
      <c r="L3018" s="3">
        <v>45862</v>
      </c>
      <c r="M30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18" s="3">
        <v>45849</v>
      </c>
      <c r="O3018" s="5">
        <f>IFERROR((PlanMasine[[#This Row],[Norma]]/PlanMasine[[#This Row],[Q]])*(PlanMasine[[#This Row],[Q]]/SUMIF(C:C,PlanMasine[[#This Row],[RN]],B:B)*PlanMasine[[#This Row],[KPLQ]]),0)</f>
        <v>15</v>
      </c>
      <c r="P3018">
        <v>155670</v>
      </c>
      <c r="Q3018">
        <f>COUNTIF(PROMJENA!A:A,PlanMasine[[#This Row],[KPL]]&amp;"-"&amp;PlanMasine[[#This Row],[RN]])</f>
        <v>0</v>
      </c>
      <c r="R3018">
        <f>IFERROR(INDEX(REDOSLIJED!A:A,MATCH(PlanMasine[[#This Row],[KPL]],REDOSLIJED!B:B,0)),MAX(REDOSLIJED!A:A)+1)</f>
        <v>45</v>
      </c>
      <c r="S3018" s="9">
        <f>SUM($M$2:M3018)</f>
        <v>13.40486111111114</v>
      </c>
      <c r="T3018" s="3">
        <f>PlanMasine[[#This Row],[Datum SAS]]-1</f>
        <v>45848</v>
      </c>
      <c r="U3018">
        <f>WEEKDAY(PlanMasine[[#This Row],[ZAVRŠETAK MAŠINSKE]],2)</f>
        <v>4</v>
      </c>
      <c r="V3018" s="3">
        <f>IF(WEEKDAY(PlanMasine[[#This Row],[Datum SAS]]-1,2)=7,PlanMasine[[#This Row],[Datum SAS]]-3,PlanMasine[[#This Row],[Datum SAS]]-1)</f>
        <v>45848</v>
      </c>
      <c r="W3018">
        <f>WEEKNUM(PlanMasine[[#This Row],[Column2]],1)</f>
        <v>28</v>
      </c>
    </row>
    <row r="3019" spans="1:23" x14ac:dyDescent="0.25">
      <c r="A3019">
        <v>1030454</v>
      </c>
      <c r="B3019">
        <v>1</v>
      </c>
      <c r="C3019">
        <v>1030428</v>
      </c>
      <c r="D3019" t="s">
        <v>2162</v>
      </c>
      <c r="E3019">
        <v>10</v>
      </c>
      <c r="F3019">
        <v>1</v>
      </c>
      <c r="G3019">
        <v>0</v>
      </c>
      <c r="H3019">
        <v>0</v>
      </c>
      <c r="I3019" t="s">
        <v>5</v>
      </c>
      <c r="J3019" t="s">
        <v>570</v>
      </c>
      <c r="K3019" t="s">
        <v>1847</v>
      </c>
      <c r="L3019" s="3">
        <v>45862</v>
      </c>
      <c r="M30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19" s="3">
        <v>45849</v>
      </c>
      <c r="O3019" s="5">
        <f>IFERROR((PlanMasine[[#This Row],[Norma]]/PlanMasine[[#This Row],[Q]])*(PlanMasine[[#This Row],[Q]]/SUMIF(C:C,PlanMasine[[#This Row],[RN]],B:B)*PlanMasine[[#This Row],[KPLQ]]),0)</f>
        <v>10</v>
      </c>
      <c r="P3019">
        <v>155671</v>
      </c>
      <c r="Q3019">
        <f>COUNTIF(PROMJENA!A:A,PlanMasine[[#This Row],[KPL]]&amp;"-"&amp;PlanMasine[[#This Row],[RN]])</f>
        <v>0</v>
      </c>
      <c r="R3019">
        <f>IFERROR(INDEX(REDOSLIJED!A:A,MATCH(PlanMasine[[#This Row],[KPL]],REDOSLIJED!B:B,0)),MAX(REDOSLIJED!A:A)+1)</f>
        <v>45</v>
      </c>
      <c r="S3019" s="9">
        <f>SUM($M$2:M3019)</f>
        <v>13.411805555555585</v>
      </c>
      <c r="T3019" s="3">
        <f>PlanMasine[[#This Row],[Datum SAS]]-1</f>
        <v>45848</v>
      </c>
      <c r="U3019">
        <f>WEEKDAY(PlanMasine[[#This Row],[ZAVRŠETAK MAŠINSKE]],2)</f>
        <v>4</v>
      </c>
      <c r="V3019" s="3">
        <f>IF(WEEKDAY(PlanMasine[[#This Row],[Datum SAS]]-1,2)=7,PlanMasine[[#This Row],[Datum SAS]]-3,PlanMasine[[#This Row],[Datum SAS]]-1)</f>
        <v>45848</v>
      </c>
      <c r="W3019">
        <f>WEEKNUM(PlanMasine[[#This Row],[Column2]],1)</f>
        <v>28</v>
      </c>
    </row>
    <row r="3020" spans="1:23" x14ac:dyDescent="0.25">
      <c r="A3020">
        <v>1030454</v>
      </c>
      <c r="B3020">
        <v>1</v>
      </c>
      <c r="C3020">
        <v>1030429</v>
      </c>
      <c r="D3020" t="s">
        <v>2199</v>
      </c>
      <c r="E3020">
        <v>15</v>
      </c>
      <c r="F3020">
        <v>1</v>
      </c>
      <c r="G3020">
        <v>0</v>
      </c>
      <c r="H3020">
        <v>0</v>
      </c>
      <c r="I3020" t="s">
        <v>5</v>
      </c>
      <c r="J3020" t="s">
        <v>570</v>
      </c>
      <c r="K3020" t="s">
        <v>1847</v>
      </c>
      <c r="L3020" s="3">
        <v>45862</v>
      </c>
      <c r="M30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20" s="3">
        <v>45849</v>
      </c>
      <c r="O3020" s="5">
        <f>IFERROR((PlanMasine[[#This Row],[Norma]]/PlanMasine[[#This Row],[Q]])*(PlanMasine[[#This Row],[Q]]/SUMIF(C:C,PlanMasine[[#This Row],[RN]],B:B)*PlanMasine[[#This Row],[KPLQ]]),0)</f>
        <v>15</v>
      </c>
      <c r="P3020">
        <v>155672</v>
      </c>
      <c r="Q3020">
        <f>COUNTIF(PROMJENA!A:A,PlanMasine[[#This Row],[KPL]]&amp;"-"&amp;PlanMasine[[#This Row],[RN]])</f>
        <v>0</v>
      </c>
      <c r="R3020">
        <f>IFERROR(INDEX(REDOSLIJED!A:A,MATCH(PlanMasine[[#This Row],[KPL]],REDOSLIJED!B:B,0)),MAX(REDOSLIJED!A:A)+1)</f>
        <v>45</v>
      </c>
      <c r="S3020" s="9">
        <f>SUM($M$2:M3020)</f>
        <v>13.422222222222251</v>
      </c>
      <c r="T3020" s="3">
        <f>PlanMasine[[#This Row],[Datum SAS]]-1</f>
        <v>45848</v>
      </c>
      <c r="U3020">
        <f>WEEKDAY(PlanMasine[[#This Row],[ZAVRŠETAK MAŠINSKE]],2)</f>
        <v>4</v>
      </c>
      <c r="V3020" s="3">
        <f>IF(WEEKDAY(PlanMasine[[#This Row],[Datum SAS]]-1,2)=7,PlanMasine[[#This Row],[Datum SAS]]-3,PlanMasine[[#This Row],[Datum SAS]]-1)</f>
        <v>45848</v>
      </c>
      <c r="W3020">
        <f>WEEKNUM(PlanMasine[[#This Row],[Column2]],1)</f>
        <v>28</v>
      </c>
    </row>
    <row r="3021" spans="1:23" x14ac:dyDescent="0.25">
      <c r="A3021">
        <v>1033708</v>
      </c>
      <c r="B3021">
        <v>3</v>
      </c>
      <c r="C3021">
        <v>1033700</v>
      </c>
      <c r="D3021" t="s">
        <v>2039</v>
      </c>
      <c r="E3021">
        <v>15</v>
      </c>
      <c r="F3021">
        <v>3</v>
      </c>
      <c r="G3021">
        <v>0</v>
      </c>
      <c r="H3021">
        <v>0</v>
      </c>
      <c r="I3021" t="s">
        <v>5</v>
      </c>
      <c r="J3021" t="s">
        <v>570</v>
      </c>
      <c r="K3021" t="s">
        <v>1859</v>
      </c>
      <c r="L3021" s="3">
        <v>45870</v>
      </c>
      <c r="M30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21" s="3">
        <v>45849</v>
      </c>
      <c r="O3021" s="5">
        <f>IFERROR((PlanMasine[[#This Row],[Norma]]/PlanMasine[[#This Row],[Q]])*(PlanMasine[[#This Row],[Q]]/SUMIF(C:C,PlanMasine[[#This Row],[RN]],B:B)*PlanMasine[[#This Row],[KPLQ]]),0)</f>
        <v>15</v>
      </c>
      <c r="P3021">
        <v>197957</v>
      </c>
      <c r="Q3021">
        <f>COUNTIF(PROMJENA!A:A,PlanMasine[[#This Row],[KPL]]&amp;"-"&amp;PlanMasine[[#This Row],[RN]])</f>
        <v>0</v>
      </c>
      <c r="R3021">
        <f>IFERROR(INDEX(REDOSLIJED!A:A,MATCH(PlanMasine[[#This Row],[KPL]],REDOSLIJED!B:B,0)),MAX(REDOSLIJED!A:A)+1)</f>
        <v>45</v>
      </c>
      <c r="S3021" s="9">
        <f>SUM($M$2:M3021)</f>
        <v>13.432638888888917</v>
      </c>
      <c r="T3021" s="3">
        <f>PlanMasine[[#This Row],[Datum SAS]]-1</f>
        <v>45848</v>
      </c>
      <c r="U3021">
        <f>WEEKDAY(PlanMasine[[#This Row],[ZAVRŠETAK MAŠINSKE]],2)</f>
        <v>4</v>
      </c>
      <c r="V3021" s="3">
        <f>IF(WEEKDAY(PlanMasine[[#This Row],[Datum SAS]]-1,2)=7,PlanMasine[[#This Row],[Datum SAS]]-3,PlanMasine[[#This Row],[Datum SAS]]-1)</f>
        <v>45848</v>
      </c>
      <c r="W3021">
        <f>WEEKNUM(PlanMasine[[#This Row],[Column2]],1)</f>
        <v>28</v>
      </c>
    </row>
    <row r="3022" spans="1:23" x14ac:dyDescent="0.25">
      <c r="A3022">
        <v>1035809</v>
      </c>
      <c r="B3022">
        <v>2</v>
      </c>
      <c r="C3022">
        <v>1035811</v>
      </c>
      <c r="D3022" t="s">
        <v>2547</v>
      </c>
      <c r="E3022">
        <v>20</v>
      </c>
      <c r="F3022">
        <v>2</v>
      </c>
      <c r="G3022">
        <v>0</v>
      </c>
      <c r="H3022">
        <v>0</v>
      </c>
      <c r="I3022" t="s">
        <v>5</v>
      </c>
      <c r="J3022" t="s">
        <v>570</v>
      </c>
      <c r="K3022" t="s">
        <v>2548</v>
      </c>
      <c r="L3022" s="3">
        <v>45877</v>
      </c>
      <c r="M30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022" s="3">
        <v>45849</v>
      </c>
      <c r="O3022" s="5">
        <f>IFERROR((PlanMasine[[#This Row],[Norma]]/PlanMasine[[#This Row],[Q]])*(PlanMasine[[#This Row],[Q]]/SUMIF(C:C,PlanMasine[[#This Row],[RN]],B:B)*PlanMasine[[#This Row],[KPLQ]]),0)</f>
        <v>20</v>
      </c>
      <c r="P3022">
        <v>157290</v>
      </c>
      <c r="Q3022">
        <f>COUNTIF(PROMJENA!A:A,PlanMasine[[#This Row],[KPL]]&amp;"-"&amp;PlanMasine[[#This Row],[RN]])</f>
        <v>0</v>
      </c>
      <c r="R3022">
        <f>IFERROR(INDEX(REDOSLIJED!A:A,MATCH(PlanMasine[[#This Row],[KPL]],REDOSLIJED!B:B,0)),MAX(REDOSLIJED!A:A)+1)</f>
        <v>45</v>
      </c>
      <c r="S3022" s="9">
        <f>SUM($M$2:M3022)</f>
        <v>13.446527777777806</v>
      </c>
      <c r="T3022" s="3">
        <f>PlanMasine[[#This Row],[Datum SAS]]-1</f>
        <v>45848</v>
      </c>
      <c r="U3022">
        <f>WEEKDAY(PlanMasine[[#This Row],[ZAVRŠETAK MAŠINSKE]],2)</f>
        <v>4</v>
      </c>
      <c r="V3022" s="3">
        <f>IF(WEEKDAY(PlanMasine[[#This Row],[Datum SAS]]-1,2)=7,PlanMasine[[#This Row],[Datum SAS]]-3,PlanMasine[[#This Row],[Datum SAS]]-1)</f>
        <v>45848</v>
      </c>
      <c r="W3022">
        <f>WEEKNUM(PlanMasine[[#This Row],[Column2]],1)</f>
        <v>28</v>
      </c>
    </row>
    <row r="3023" spans="1:23" x14ac:dyDescent="0.25">
      <c r="A3023">
        <v>1030001</v>
      </c>
      <c r="B3023">
        <v>1</v>
      </c>
      <c r="C3023">
        <v>1030017</v>
      </c>
      <c r="D3023" t="s">
        <v>2031</v>
      </c>
      <c r="E3023">
        <v>10</v>
      </c>
      <c r="F3023">
        <v>1</v>
      </c>
      <c r="G3023">
        <v>0</v>
      </c>
      <c r="H3023">
        <v>0</v>
      </c>
      <c r="I3023" t="s">
        <v>5</v>
      </c>
      <c r="J3023" t="s">
        <v>570</v>
      </c>
      <c r="K3023" t="s">
        <v>2408</v>
      </c>
      <c r="L3023" s="3">
        <v>45867</v>
      </c>
      <c r="M30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23" s="3">
        <v>45852</v>
      </c>
      <c r="O3023" s="5">
        <f>IFERROR((PlanMasine[[#This Row],[Norma]]/PlanMasine[[#This Row],[Q]])*(PlanMasine[[#This Row],[Q]]/SUMIF(C:C,PlanMasine[[#This Row],[RN]],B:B)*PlanMasine[[#This Row],[KPLQ]]),0)</f>
        <v>10</v>
      </c>
      <c r="P3023">
        <v>199681</v>
      </c>
      <c r="Q3023">
        <f>COUNTIF(PROMJENA!A:A,PlanMasine[[#This Row],[KPL]]&amp;"-"&amp;PlanMasine[[#This Row],[RN]])</f>
        <v>0</v>
      </c>
      <c r="R3023">
        <f>IFERROR(INDEX(REDOSLIJED!A:A,MATCH(PlanMasine[[#This Row],[KPL]],REDOSLIJED!B:B,0)),MAX(REDOSLIJED!A:A)+1)</f>
        <v>45</v>
      </c>
      <c r="S3023" s="9">
        <f>SUM($M$2:M3023)</f>
        <v>13.453472222222251</v>
      </c>
      <c r="T3023" s="3">
        <f>PlanMasine[[#This Row],[Datum SAS]]-1</f>
        <v>45851</v>
      </c>
      <c r="U3023">
        <f>WEEKDAY(PlanMasine[[#This Row],[ZAVRŠETAK MAŠINSKE]],2)</f>
        <v>7</v>
      </c>
      <c r="V3023" s="3">
        <f>IF(WEEKDAY(PlanMasine[[#This Row],[Datum SAS]]-1,2)=7,PlanMasine[[#This Row],[Datum SAS]]-3,PlanMasine[[#This Row],[Datum SAS]]-1)</f>
        <v>45849</v>
      </c>
      <c r="W3023">
        <f>WEEKNUM(PlanMasine[[#This Row],[Column2]],1)</f>
        <v>28</v>
      </c>
    </row>
    <row r="3024" spans="1:23" x14ac:dyDescent="0.25">
      <c r="A3024">
        <v>1030001</v>
      </c>
      <c r="B3024">
        <v>1</v>
      </c>
      <c r="C3024">
        <v>1030016</v>
      </c>
      <c r="D3024" t="s">
        <v>2033</v>
      </c>
      <c r="E3024">
        <v>10</v>
      </c>
      <c r="F3024">
        <v>1</v>
      </c>
      <c r="G3024">
        <v>0</v>
      </c>
      <c r="H3024">
        <v>0</v>
      </c>
      <c r="I3024" t="s">
        <v>5</v>
      </c>
      <c r="J3024" t="s">
        <v>570</v>
      </c>
      <c r="K3024" t="s">
        <v>2408</v>
      </c>
      <c r="L3024" s="3">
        <v>45867</v>
      </c>
      <c r="M30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24" s="3">
        <v>45852</v>
      </c>
      <c r="O3024" s="5">
        <f>IFERROR((PlanMasine[[#This Row],[Norma]]/PlanMasine[[#This Row],[Q]])*(PlanMasine[[#This Row],[Q]]/SUMIF(C:C,PlanMasine[[#This Row],[RN]],B:B)*PlanMasine[[#This Row],[KPLQ]]),0)</f>
        <v>10</v>
      </c>
      <c r="P3024">
        <v>199680</v>
      </c>
      <c r="Q3024">
        <f>COUNTIF(PROMJENA!A:A,PlanMasine[[#This Row],[KPL]]&amp;"-"&amp;PlanMasine[[#This Row],[RN]])</f>
        <v>0</v>
      </c>
      <c r="R3024">
        <f>IFERROR(INDEX(REDOSLIJED!A:A,MATCH(PlanMasine[[#This Row],[KPL]],REDOSLIJED!B:B,0)),MAX(REDOSLIJED!A:A)+1)</f>
        <v>45</v>
      </c>
      <c r="S3024" s="9">
        <f>SUM($M$2:M3024)</f>
        <v>13.460416666666696</v>
      </c>
      <c r="T3024" s="3">
        <f>PlanMasine[[#This Row],[Datum SAS]]-1</f>
        <v>45851</v>
      </c>
      <c r="U3024">
        <f>WEEKDAY(PlanMasine[[#This Row],[ZAVRŠETAK MAŠINSKE]],2)</f>
        <v>7</v>
      </c>
      <c r="V3024" s="3">
        <f>IF(WEEKDAY(PlanMasine[[#This Row],[Datum SAS]]-1,2)=7,PlanMasine[[#This Row],[Datum SAS]]-3,PlanMasine[[#This Row],[Datum SAS]]-1)</f>
        <v>45849</v>
      </c>
      <c r="W3024">
        <f>WEEKNUM(PlanMasine[[#This Row],[Column2]],1)</f>
        <v>28</v>
      </c>
    </row>
    <row r="3025" spans="1:23" x14ac:dyDescent="0.25">
      <c r="A3025">
        <v>1030001</v>
      </c>
      <c r="B3025">
        <v>1</v>
      </c>
      <c r="C3025">
        <v>1030011</v>
      </c>
      <c r="D3025" t="s">
        <v>2410</v>
      </c>
      <c r="E3025">
        <v>10</v>
      </c>
      <c r="F3025">
        <v>2</v>
      </c>
      <c r="G3025">
        <v>0</v>
      </c>
      <c r="H3025">
        <v>0</v>
      </c>
      <c r="I3025" t="s">
        <v>5</v>
      </c>
      <c r="J3025" t="s">
        <v>570</v>
      </c>
      <c r="K3025" t="s">
        <v>2408</v>
      </c>
      <c r="L3025" s="3">
        <v>45867</v>
      </c>
      <c r="M30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25" s="3">
        <v>45852</v>
      </c>
      <c r="O3025" s="5">
        <f>IFERROR((PlanMasine[[#This Row],[Norma]]/PlanMasine[[#This Row],[Q]])*(PlanMasine[[#This Row],[Q]]/SUMIF(C:C,PlanMasine[[#This Row],[RN]],B:B)*PlanMasine[[#This Row],[KPLQ]]),0)</f>
        <v>10</v>
      </c>
      <c r="P3025">
        <v>199675</v>
      </c>
      <c r="Q3025">
        <f>COUNTIF(PROMJENA!A:A,PlanMasine[[#This Row],[KPL]]&amp;"-"&amp;PlanMasine[[#This Row],[RN]])</f>
        <v>0</v>
      </c>
      <c r="R3025">
        <f>IFERROR(INDEX(REDOSLIJED!A:A,MATCH(PlanMasine[[#This Row],[KPL]],REDOSLIJED!B:B,0)),MAX(REDOSLIJED!A:A)+1)</f>
        <v>45</v>
      </c>
      <c r="S3025" s="9">
        <f>SUM($M$2:M3025)</f>
        <v>13.46736111111114</v>
      </c>
      <c r="T3025" s="3">
        <f>PlanMasine[[#This Row],[Datum SAS]]-1</f>
        <v>45851</v>
      </c>
      <c r="U3025">
        <f>WEEKDAY(PlanMasine[[#This Row],[ZAVRŠETAK MAŠINSKE]],2)</f>
        <v>7</v>
      </c>
      <c r="V3025" s="3">
        <f>IF(WEEKDAY(PlanMasine[[#This Row],[Datum SAS]]-1,2)=7,PlanMasine[[#This Row],[Datum SAS]]-3,PlanMasine[[#This Row],[Datum SAS]]-1)</f>
        <v>45849</v>
      </c>
      <c r="W3025">
        <f>WEEKNUM(PlanMasine[[#This Row],[Column2]],1)</f>
        <v>28</v>
      </c>
    </row>
    <row r="3026" spans="1:23" x14ac:dyDescent="0.25">
      <c r="A3026">
        <v>1030001</v>
      </c>
      <c r="B3026">
        <v>1</v>
      </c>
      <c r="C3026">
        <v>1030039</v>
      </c>
      <c r="D3026" t="s">
        <v>2409</v>
      </c>
      <c r="E3026">
        <v>5</v>
      </c>
      <c r="F3026">
        <v>1</v>
      </c>
      <c r="G3026">
        <v>0</v>
      </c>
      <c r="H3026">
        <v>0</v>
      </c>
      <c r="I3026" t="s">
        <v>5</v>
      </c>
      <c r="J3026" t="s">
        <v>570</v>
      </c>
      <c r="K3026" t="s">
        <v>2408</v>
      </c>
      <c r="L3026" s="3">
        <v>45867</v>
      </c>
      <c r="M30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26" s="3">
        <v>45852</v>
      </c>
      <c r="O3026" s="5">
        <f>IFERROR((PlanMasine[[#This Row],[Norma]]/PlanMasine[[#This Row],[Q]])*(PlanMasine[[#This Row],[Q]]/SUMIF(C:C,PlanMasine[[#This Row],[RN]],B:B)*PlanMasine[[#This Row],[KPLQ]]),0)</f>
        <v>5</v>
      </c>
      <c r="P3026">
        <v>199703</v>
      </c>
      <c r="Q3026">
        <f>COUNTIF(PROMJENA!A:A,PlanMasine[[#This Row],[KPL]]&amp;"-"&amp;PlanMasine[[#This Row],[RN]])</f>
        <v>0</v>
      </c>
      <c r="R3026">
        <f>IFERROR(INDEX(REDOSLIJED!A:A,MATCH(PlanMasine[[#This Row],[KPL]],REDOSLIJED!B:B,0)),MAX(REDOSLIJED!A:A)+1)</f>
        <v>45</v>
      </c>
      <c r="S3026" s="9">
        <f>SUM($M$2:M3026)</f>
        <v>13.470833333333362</v>
      </c>
      <c r="T3026" s="3">
        <f>PlanMasine[[#This Row],[Datum SAS]]-1</f>
        <v>45851</v>
      </c>
      <c r="U3026">
        <f>WEEKDAY(PlanMasine[[#This Row],[ZAVRŠETAK MAŠINSKE]],2)</f>
        <v>7</v>
      </c>
      <c r="V3026" s="3">
        <f>IF(WEEKDAY(PlanMasine[[#This Row],[Datum SAS]]-1,2)=7,PlanMasine[[#This Row],[Datum SAS]]-3,PlanMasine[[#This Row],[Datum SAS]]-1)</f>
        <v>45849</v>
      </c>
      <c r="W3026">
        <f>WEEKNUM(PlanMasine[[#This Row],[Column2]],1)</f>
        <v>28</v>
      </c>
    </row>
    <row r="3027" spans="1:23" x14ac:dyDescent="0.25">
      <c r="A3027">
        <v>1030047</v>
      </c>
      <c r="B3027">
        <v>1</v>
      </c>
      <c r="C3027">
        <v>1030057</v>
      </c>
      <c r="D3027" t="s">
        <v>2410</v>
      </c>
      <c r="E3027">
        <v>10</v>
      </c>
      <c r="F3027">
        <v>2</v>
      </c>
      <c r="G3027">
        <v>0</v>
      </c>
      <c r="H3027">
        <v>0</v>
      </c>
      <c r="I3027" t="s">
        <v>5</v>
      </c>
      <c r="J3027" t="s">
        <v>570</v>
      </c>
      <c r="K3027" t="s">
        <v>2411</v>
      </c>
      <c r="L3027" s="3">
        <v>45867</v>
      </c>
      <c r="M30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27" s="3">
        <v>45852</v>
      </c>
      <c r="O3027" s="5">
        <f>IFERROR((PlanMasine[[#This Row],[Norma]]/PlanMasine[[#This Row],[Q]])*(PlanMasine[[#This Row],[Q]]/SUMIF(C:C,PlanMasine[[#This Row],[RN]],B:B)*PlanMasine[[#This Row],[KPLQ]]),0)</f>
        <v>10</v>
      </c>
      <c r="P3027">
        <v>199675</v>
      </c>
      <c r="Q3027">
        <f>COUNTIF(PROMJENA!A:A,PlanMasine[[#This Row],[KPL]]&amp;"-"&amp;PlanMasine[[#This Row],[RN]])</f>
        <v>0</v>
      </c>
      <c r="R3027">
        <f>IFERROR(INDEX(REDOSLIJED!A:A,MATCH(PlanMasine[[#This Row],[KPL]],REDOSLIJED!B:B,0)),MAX(REDOSLIJED!A:A)+1)</f>
        <v>45</v>
      </c>
      <c r="S3027" s="9">
        <f>SUM($M$2:M3027)</f>
        <v>13.477777777777806</v>
      </c>
      <c r="T3027" s="3">
        <f>PlanMasine[[#This Row],[Datum SAS]]-1</f>
        <v>45851</v>
      </c>
      <c r="U3027">
        <f>WEEKDAY(PlanMasine[[#This Row],[ZAVRŠETAK MAŠINSKE]],2)</f>
        <v>7</v>
      </c>
      <c r="V3027" s="3">
        <f>IF(WEEKDAY(PlanMasine[[#This Row],[Datum SAS]]-1,2)=7,PlanMasine[[#This Row],[Datum SAS]]-3,PlanMasine[[#This Row],[Datum SAS]]-1)</f>
        <v>45849</v>
      </c>
      <c r="W3027">
        <f>WEEKNUM(PlanMasine[[#This Row],[Column2]],1)</f>
        <v>28</v>
      </c>
    </row>
    <row r="3028" spans="1:23" x14ac:dyDescent="0.25">
      <c r="A3028">
        <v>1030047</v>
      </c>
      <c r="B3028">
        <v>1</v>
      </c>
      <c r="C3028">
        <v>1030062</v>
      </c>
      <c r="D3028" t="s">
        <v>2033</v>
      </c>
      <c r="E3028">
        <v>10</v>
      </c>
      <c r="F3028">
        <v>1</v>
      </c>
      <c r="G3028">
        <v>0</v>
      </c>
      <c r="H3028">
        <v>0</v>
      </c>
      <c r="I3028" t="s">
        <v>5</v>
      </c>
      <c r="J3028" t="s">
        <v>570</v>
      </c>
      <c r="K3028" t="s">
        <v>2411</v>
      </c>
      <c r="L3028" s="3">
        <v>45867</v>
      </c>
      <c r="M30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28" s="3">
        <v>45852</v>
      </c>
      <c r="O3028" s="5">
        <f>IFERROR((PlanMasine[[#This Row],[Norma]]/PlanMasine[[#This Row],[Q]])*(PlanMasine[[#This Row],[Q]]/SUMIF(C:C,PlanMasine[[#This Row],[RN]],B:B)*PlanMasine[[#This Row],[KPLQ]]),0)</f>
        <v>10</v>
      </c>
      <c r="P3028">
        <v>199680</v>
      </c>
      <c r="Q3028">
        <f>COUNTIF(PROMJENA!A:A,PlanMasine[[#This Row],[KPL]]&amp;"-"&amp;PlanMasine[[#This Row],[RN]])</f>
        <v>0</v>
      </c>
      <c r="R3028">
        <f>IFERROR(INDEX(REDOSLIJED!A:A,MATCH(PlanMasine[[#This Row],[KPL]],REDOSLIJED!B:B,0)),MAX(REDOSLIJED!A:A)+1)</f>
        <v>45</v>
      </c>
      <c r="S3028" s="9">
        <f>SUM($M$2:M3028)</f>
        <v>13.484722222222251</v>
      </c>
      <c r="T3028" s="3">
        <f>PlanMasine[[#This Row],[Datum SAS]]-1</f>
        <v>45851</v>
      </c>
      <c r="U3028">
        <f>WEEKDAY(PlanMasine[[#This Row],[ZAVRŠETAK MAŠINSKE]],2)</f>
        <v>7</v>
      </c>
      <c r="V3028" s="3">
        <f>IF(WEEKDAY(PlanMasine[[#This Row],[Datum SAS]]-1,2)=7,PlanMasine[[#This Row],[Datum SAS]]-3,PlanMasine[[#This Row],[Datum SAS]]-1)</f>
        <v>45849</v>
      </c>
      <c r="W3028">
        <f>WEEKNUM(PlanMasine[[#This Row],[Column2]],1)</f>
        <v>28</v>
      </c>
    </row>
    <row r="3029" spans="1:23" x14ac:dyDescent="0.25">
      <c r="A3029">
        <v>1030047</v>
      </c>
      <c r="B3029">
        <v>1</v>
      </c>
      <c r="C3029">
        <v>1030063</v>
      </c>
      <c r="D3029" t="s">
        <v>2031</v>
      </c>
      <c r="E3029">
        <v>10</v>
      </c>
      <c r="F3029">
        <v>1</v>
      </c>
      <c r="G3029">
        <v>0</v>
      </c>
      <c r="H3029">
        <v>0</v>
      </c>
      <c r="I3029" t="s">
        <v>5</v>
      </c>
      <c r="J3029" t="s">
        <v>570</v>
      </c>
      <c r="K3029" t="s">
        <v>2411</v>
      </c>
      <c r="L3029" s="3">
        <v>45867</v>
      </c>
      <c r="M30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29" s="3">
        <v>45852</v>
      </c>
      <c r="O3029" s="5">
        <f>IFERROR((PlanMasine[[#This Row],[Norma]]/PlanMasine[[#This Row],[Q]])*(PlanMasine[[#This Row],[Q]]/SUMIF(C:C,PlanMasine[[#This Row],[RN]],B:B)*PlanMasine[[#This Row],[KPLQ]]),0)</f>
        <v>10</v>
      </c>
      <c r="P3029">
        <v>199681</v>
      </c>
      <c r="Q3029">
        <f>COUNTIF(PROMJENA!A:A,PlanMasine[[#This Row],[KPL]]&amp;"-"&amp;PlanMasine[[#This Row],[RN]])</f>
        <v>0</v>
      </c>
      <c r="R3029">
        <f>IFERROR(INDEX(REDOSLIJED!A:A,MATCH(PlanMasine[[#This Row],[KPL]],REDOSLIJED!B:B,0)),MAX(REDOSLIJED!A:A)+1)</f>
        <v>45</v>
      </c>
      <c r="S3029" s="9">
        <f>SUM($M$2:M3029)</f>
        <v>13.491666666666696</v>
      </c>
      <c r="T3029" s="3">
        <f>PlanMasine[[#This Row],[Datum SAS]]-1</f>
        <v>45851</v>
      </c>
      <c r="U3029">
        <f>WEEKDAY(PlanMasine[[#This Row],[ZAVRŠETAK MAŠINSKE]],2)</f>
        <v>7</v>
      </c>
      <c r="V3029" s="3">
        <f>IF(WEEKDAY(PlanMasine[[#This Row],[Datum SAS]]-1,2)=7,PlanMasine[[#This Row],[Datum SAS]]-3,PlanMasine[[#This Row],[Datum SAS]]-1)</f>
        <v>45849</v>
      </c>
      <c r="W3029">
        <f>WEEKNUM(PlanMasine[[#This Row],[Column2]],1)</f>
        <v>28</v>
      </c>
    </row>
    <row r="3030" spans="1:23" x14ac:dyDescent="0.25">
      <c r="A3030">
        <v>1030047</v>
      </c>
      <c r="B3030">
        <v>1</v>
      </c>
      <c r="C3030">
        <v>1030085</v>
      </c>
      <c r="D3030" t="s">
        <v>2409</v>
      </c>
      <c r="E3030">
        <v>5</v>
      </c>
      <c r="F3030">
        <v>1</v>
      </c>
      <c r="G3030">
        <v>0</v>
      </c>
      <c r="H3030">
        <v>0</v>
      </c>
      <c r="I3030" t="s">
        <v>5</v>
      </c>
      <c r="J3030" t="s">
        <v>570</v>
      </c>
      <c r="K3030" t="s">
        <v>2411</v>
      </c>
      <c r="L3030" s="3">
        <v>45867</v>
      </c>
      <c r="M30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30" s="3">
        <v>45852</v>
      </c>
      <c r="O3030" s="5">
        <f>IFERROR((PlanMasine[[#This Row],[Norma]]/PlanMasine[[#This Row],[Q]])*(PlanMasine[[#This Row],[Q]]/SUMIF(C:C,PlanMasine[[#This Row],[RN]],B:B)*PlanMasine[[#This Row],[KPLQ]]),0)</f>
        <v>5</v>
      </c>
      <c r="P3030">
        <v>199703</v>
      </c>
      <c r="Q3030">
        <f>COUNTIF(PROMJENA!A:A,PlanMasine[[#This Row],[KPL]]&amp;"-"&amp;PlanMasine[[#This Row],[RN]])</f>
        <v>0</v>
      </c>
      <c r="R3030">
        <f>IFERROR(INDEX(REDOSLIJED!A:A,MATCH(PlanMasine[[#This Row],[KPL]],REDOSLIJED!B:B,0)),MAX(REDOSLIJED!A:A)+1)</f>
        <v>45</v>
      </c>
      <c r="S3030" s="9">
        <f>SUM($M$2:M3030)</f>
        <v>13.495138888888917</v>
      </c>
      <c r="T3030" s="3">
        <f>PlanMasine[[#This Row],[Datum SAS]]-1</f>
        <v>45851</v>
      </c>
      <c r="U3030">
        <f>WEEKDAY(PlanMasine[[#This Row],[ZAVRŠETAK MAŠINSKE]],2)</f>
        <v>7</v>
      </c>
      <c r="V3030" s="3">
        <f>IF(WEEKDAY(PlanMasine[[#This Row],[Datum SAS]]-1,2)=7,PlanMasine[[#This Row],[Datum SAS]]-3,PlanMasine[[#This Row],[Datum SAS]]-1)</f>
        <v>45849</v>
      </c>
      <c r="W3030">
        <f>WEEKNUM(PlanMasine[[#This Row],[Column2]],1)</f>
        <v>28</v>
      </c>
    </row>
    <row r="3031" spans="1:23" x14ac:dyDescent="0.25">
      <c r="A3031">
        <v>1030282</v>
      </c>
      <c r="B3031">
        <v>1</v>
      </c>
      <c r="C3031">
        <v>1030253</v>
      </c>
      <c r="D3031" t="s">
        <v>2355</v>
      </c>
      <c r="E3031">
        <v>15</v>
      </c>
      <c r="F3031">
        <v>1</v>
      </c>
      <c r="G3031">
        <v>0</v>
      </c>
      <c r="H3031">
        <v>0</v>
      </c>
      <c r="I3031" t="s">
        <v>5</v>
      </c>
      <c r="J3031" t="s">
        <v>570</v>
      </c>
      <c r="K3031" t="s">
        <v>2412</v>
      </c>
      <c r="L3031" s="3">
        <v>45859</v>
      </c>
      <c r="M30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31" s="3">
        <v>45852</v>
      </c>
      <c r="O3031" s="5">
        <f>IFERROR((PlanMasine[[#This Row],[Norma]]/PlanMasine[[#This Row],[Q]])*(PlanMasine[[#This Row],[Q]]/SUMIF(C:C,PlanMasine[[#This Row],[RN]],B:B)*PlanMasine[[#This Row],[KPLQ]]),0)</f>
        <v>15</v>
      </c>
      <c r="P3031">
        <v>145039</v>
      </c>
      <c r="Q3031">
        <f>COUNTIF(PROMJENA!A:A,PlanMasine[[#This Row],[KPL]]&amp;"-"&amp;PlanMasine[[#This Row],[RN]])</f>
        <v>0</v>
      </c>
      <c r="R3031">
        <f>IFERROR(INDEX(REDOSLIJED!A:A,MATCH(PlanMasine[[#This Row],[KPL]],REDOSLIJED!B:B,0)),MAX(REDOSLIJED!A:A)+1)</f>
        <v>45</v>
      </c>
      <c r="S3031" s="9">
        <f>SUM($M$2:M3031)</f>
        <v>13.505555555555583</v>
      </c>
      <c r="T3031" s="3">
        <f>PlanMasine[[#This Row],[Datum SAS]]-1</f>
        <v>45851</v>
      </c>
      <c r="U3031">
        <f>WEEKDAY(PlanMasine[[#This Row],[ZAVRŠETAK MAŠINSKE]],2)</f>
        <v>7</v>
      </c>
      <c r="V3031" s="3">
        <f>IF(WEEKDAY(PlanMasine[[#This Row],[Datum SAS]]-1,2)=7,PlanMasine[[#This Row],[Datum SAS]]-3,PlanMasine[[#This Row],[Datum SAS]]-1)</f>
        <v>45849</v>
      </c>
      <c r="W3031">
        <f>WEEKNUM(PlanMasine[[#This Row],[Column2]],1)</f>
        <v>28</v>
      </c>
    </row>
    <row r="3032" spans="1:23" x14ac:dyDescent="0.25">
      <c r="A3032">
        <v>1030282</v>
      </c>
      <c r="B3032">
        <v>1</v>
      </c>
      <c r="C3032">
        <v>1030259</v>
      </c>
      <c r="D3032" t="s">
        <v>2354</v>
      </c>
      <c r="E3032">
        <v>5</v>
      </c>
      <c r="F3032">
        <v>1</v>
      </c>
      <c r="G3032">
        <v>0</v>
      </c>
      <c r="H3032">
        <v>0</v>
      </c>
      <c r="I3032" t="s">
        <v>5</v>
      </c>
      <c r="J3032" t="s">
        <v>570</v>
      </c>
      <c r="K3032" t="s">
        <v>2412</v>
      </c>
      <c r="L3032" s="3">
        <v>45859</v>
      </c>
      <c r="M30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32" s="3">
        <v>45852</v>
      </c>
      <c r="O3032" s="5">
        <f>IFERROR((PlanMasine[[#This Row],[Norma]]/PlanMasine[[#This Row],[Q]])*(PlanMasine[[#This Row],[Q]]/SUMIF(C:C,PlanMasine[[#This Row],[RN]],B:B)*PlanMasine[[#This Row],[KPLQ]]),0)</f>
        <v>5</v>
      </c>
      <c r="P3032">
        <v>145045</v>
      </c>
      <c r="Q3032">
        <f>COUNTIF(PROMJENA!A:A,PlanMasine[[#This Row],[KPL]]&amp;"-"&amp;PlanMasine[[#This Row],[RN]])</f>
        <v>0</v>
      </c>
      <c r="R3032">
        <f>IFERROR(INDEX(REDOSLIJED!A:A,MATCH(PlanMasine[[#This Row],[KPL]],REDOSLIJED!B:B,0)),MAX(REDOSLIJED!A:A)+1)</f>
        <v>45</v>
      </c>
      <c r="S3032" s="9">
        <f>SUM($M$2:M3032)</f>
        <v>13.509027777777805</v>
      </c>
      <c r="T3032" s="3">
        <f>PlanMasine[[#This Row],[Datum SAS]]-1</f>
        <v>45851</v>
      </c>
      <c r="U3032">
        <f>WEEKDAY(PlanMasine[[#This Row],[ZAVRŠETAK MAŠINSKE]],2)</f>
        <v>7</v>
      </c>
      <c r="V3032" s="3">
        <f>IF(WEEKDAY(PlanMasine[[#This Row],[Datum SAS]]-1,2)=7,PlanMasine[[#This Row],[Datum SAS]]-3,PlanMasine[[#This Row],[Datum SAS]]-1)</f>
        <v>45849</v>
      </c>
      <c r="W3032">
        <f>WEEKNUM(PlanMasine[[#This Row],[Column2]],1)</f>
        <v>28</v>
      </c>
    </row>
    <row r="3033" spans="1:23" x14ac:dyDescent="0.25">
      <c r="A3033">
        <v>1030282</v>
      </c>
      <c r="B3033">
        <v>1</v>
      </c>
      <c r="C3033">
        <v>1030260</v>
      </c>
      <c r="D3033" t="s">
        <v>2405</v>
      </c>
      <c r="E3033">
        <v>5</v>
      </c>
      <c r="F3033">
        <v>1</v>
      </c>
      <c r="G3033">
        <v>0</v>
      </c>
      <c r="H3033">
        <v>0</v>
      </c>
      <c r="I3033" t="s">
        <v>5</v>
      </c>
      <c r="J3033" t="s">
        <v>570</v>
      </c>
      <c r="K3033" t="s">
        <v>2412</v>
      </c>
      <c r="L3033" s="3">
        <v>45859</v>
      </c>
      <c r="M30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33" s="3">
        <v>45852</v>
      </c>
      <c r="O3033" s="5">
        <f>IFERROR((PlanMasine[[#This Row],[Norma]]/PlanMasine[[#This Row],[Q]])*(PlanMasine[[#This Row],[Q]]/SUMIF(C:C,PlanMasine[[#This Row],[RN]],B:B)*PlanMasine[[#This Row],[KPLQ]]),0)</f>
        <v>5</v>
      </c>
      <c r="P3033">
        <v>145046</v>
      </c>
      <c r="Q3033">
        <f>COUNTIF(PROMJENA!A:A,PlanMasine[[#This Row],[KPL]]&amp;"-"&amp;PlanMasine[[#This Row],[RN]])</f>
        <v>0</v>
      </c>
      <c r="R3033">
        <f>IFERROR(INDEX(REDOSLIJED!A:A,MATCH(PlanMasine[[#This Row],[KPL]],REDOSLIJED!B:B,0)),MAX(REDOSLIJED!A:A)+1)</f>
        <v>45</v>
      </c>
      <c r="S3033" s="9">
        <f>SUM($M$2:M3033)</f>
        <v>13.512500000000026</v>
      </c>
      <c r="T3033" s="3">
        <f>PlanMasine[[#This Row],[Datum SAS]]-1</f>
        <v>45851</v>
      </c>
      <c r="U3033">
        <f>WEEKDAY(PlanMasine[[#This Row],[ZAVRŠETAK MAŠINSKE]],2)</f>
        <v>7</v>
      </c>
      <c r="V3033" s="3">
        <f>IF(WEEKDAY(PlanMasine[[#This Row],[Datum SAS]]-1,2)=7,PlanMasine[[#This Row],[Datum SAS]]-3,PlanMasine[[#This Row],[Datum SAS]]-1)</f>
        <v>45849</v>
      </c>
      <c r="W3033">
        <f>WEEKNUM(PlanMasine[[#This Row],[Column2]],1)</f>
        <v>28</v>
      </c>
    </row>
    <row r="3034" spans="1:23" x14ac:dyDescent="0.25">
      <c r="A3034">
        <v>1030282</v>
      </c>
      <c r="B3034">
        <v>1</v>
      </c>
      <c r="C3034">
        <v>1030256</v>
      </c>
      <c r="D3034" t="s">
        <v>2197</v>
      </c>
      <c r="E3034">
        <v>10</v>
      </c>
      <c r="F3034">
        <v>1</v>
      </c>
      <c r="G3034">
        <v>0</v>
      </c>
      <c r="H3034">
        <v>0</v>
      </c>
      <c r="I3034" t="s">
        <v>5</v>
      </c>
      <c r="J3034" t="s">
        <v>570</v>
      </c>
      <c r="K3034" t="s">
        <v>2412</v>
      </c>
      <c r="L3034" s="3">
        <v>45859</v>
      </c>
      <c r="M30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34" s="3">
        <v>45852</v>
      </c>
      <c r="O3034" s="5">
        <f>IFERROR((PlanMasine[[#This Row],[Norma]]/PlanMasine[[#This Row],[Q]])*(PlanMasine[[#This Row],[Q]]/SUMIF(C:C,PlanMasine[[#This Row],[RN]],B:B)*PlanMasine[[#This Row],[KPLQ]]),0)</f>
        <v>10</v>
      </c>
      <c r="P3034">
        <v>145042</v>
      </c>
      <c r="Q3034">
        <f>COUNTIF(PROMJENA!A:A,PlanMasine[[#This Row],[KPL]]&amp;"-"&amp;PlanMasine[[#This Row],[RN]])</f>
        <v>0</v>
      </c>
      <c r="R3034">
        <f>IFERROR(INDEX(REDOSLIJED!A:A,MATCH(PlanMasine[[#This Row],[KPL]],REDOSLIJED!B:B,0)),MAX(REDOSLIJED!A:A)+1)</f>
        <v>45</v>
      </c>
      <c r="S3034" s="9">
        <f>SUM($M$2:M3034)</f>
        <v>13.519444444444471</v>
      </c>
      <c r="T3034" s="3">
        <f>PlanMasine[[#This Row],[Datum SAS]]-1</f>
        <v>45851</v>
      </c>
      <c r="U3034">
        <f>WEEKDAY(PlanMasine[[#This Row],[ZAVRŠETAK MAŠINSKE]],2)</f>
        <v>7</v>
      </c>
      <c r="V3034" s="3">
        <f>IF(WEEKDAY(PlanMasine[[#This Row],[Datum SAS]]-1,2)=7,PlanMasine[[#This Row],[Datum SAS]]-3,PlanMasine[[#This Row],[Datum SAS]]-1)</f>
        <v>45849</v>
      </c>
      <c r="W3034">
        <f>WEEKNUM(PlanMasine[[#This Row],[Column2]],1)</f>
        <v>28</v>
      </c>
    </row>
    <row r="3035" spans="1:23" x14ac:dyDescent="0.25">
      <c r="A3035">
        <v>1030790</v>
      </c>
      <c r="B3035">
        <v>1</v>
      </c>
      <c r="C3035">
        <v>1030839</v>
      </c>
      <c r="D3035" t="s">
        <v>2178</v>
      </c>
      <c r="E3035">
        <v>4</v>
      </c>
      <c r="F3035">
        <v>1</v>
      </c>
      <c r="G3035">
        <v>0</v>
      </c>
      <c r="H3035">
        <v>0</v>
      </c>
      <c r="I3035" t="s">
        <v>5</v>
      </c>
      <c r="J3035" t="s">
        <v>570</v>
      </c>
      <c r="K3035" t="s">
        <v>1842</v>
      </c>
      <c r="L3035" s="3">
        <v>45867</v>
      </c>
      <c r="M30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035" s="3">
        <v>45852</v>
      </c>
      <c r="O3035" s="5">
        <f>IFERROR((PlanMasine[[#This Row],[Norma]]/PlanMasine[[#This Row],[Q]])*(PlanMasine[[#This Row],[Q]]/SUMIF(C:C,PlanMasine[[#This Row],[RN]],B:B)*PlanMasine[[#This Row],[KPLQ]]),0)</f>
        <v>4</v>
      </c>
      <c r="P3035">
        <v>175858</v>
      </c>
      <c r="Q3035">
        <f>COUNTIF(PROMJENA!A:A,PlanMasine[[#This Row],[KPL]]&amp;"-"&amp;PlanMasine[[#This Row],[RN]])</f>
        <v>0</v>
      </c>
      <c r="R3035">
        <f>IFERROR(INDEX(REDOSLIJED!A:A,MATCH(PlanMasine[[#This Row],[KPL]],REDOSLIJED!B:B,0)),MAX(REDOSLIJED!A:A)+1)</f>
        <v>45</v>
      </c>
      <c r="S3035" s="9">
        <f>SUM($M$2:M3035)</f>
        <v>13.522222222222249</v>
      </c>
      <c r="T3035" s="3">
        <f>PlanMasine[[#This Row],[Datum SAS]]-1</f>
        <v>45851</v>
      </c>
      <c r="U3035">
        <f>WEEKDAY(PlanMasine[[#This Row],[ZAVRŠETAK MAŠINSKE]],2)</f>
        <v>7</v>
      </c>
      <c r="V3035" s="3">
        <f>IF(WEEKDAY(PlanMasine[[#This Row],[Datum SAS]]-1,2)=7,PlanMasine[[#This Row],[Datum SAS]]-3,PlanMasine[[#This Row],[Datum SAS]]-1)</f>
        <v>45849</v>
      </c>
      <c r="W3035">
        <f>WEEKNUM(PlanMasine[[#This Row],[Column2]],1)</f>
        <v>28</v>
      </c>
    </row>
    <row r="3036" spans="1:23" x14ac:dyDescent="0.25">
      <c r="A3036">
        <v>1030790</v>
      </c>
      <c r="B3036">
        <v>1</v>
      </c>
      <c r="C3036">
        <v>1030832</v>
      </c>
      <c r="D3036" t="s">
        <v>2175</v>
      </c>
      <c r="E3036">
        <v>3</v>
      </c>
      <c r="F3036">
        <v>1</v>
      </c>
      <c r="G3036">
        <v>0</v>
      </c>
      <c r="H3036">
        <v>0</v>
      </c>
      <c r="I3036" t="s">
        <v>5</v>
      </c>
      <c r="J3036" t="s">
        <v>570</v>
      </c>
      <c r="K3036" t="s">
        <v>1842</v>
      </c>
      <c r="L3036" s="3">
        <v>45867</v>
      </c>
      <c r="M30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36" s="3">
        <v>45852</v>
      </c>
      <c r="O3036" s="5">
        <f>IFERROR((PlanMasine[[#This Row],[Norma]]/PlanMasine[[#This Row],[Q]])*(PlanMasine[[#This Row],[Q]]/SUMIF(C:C,PlanMasine[[#This Row],[RN]],B:B)*PlanMasine[[#This Row],[KPLQ]]),0)</f>
        <v>3</v>
      </c>
      <c r="P3036">
        <v>175850</v>
      </c>
      <c r="Q3036">
        <f>COUNTIF(PROMJENA!A:A,PlanMasine[[#This Row],[KPL]]&amp;"-"&amp;PlanMasine[[#This Row],[RN]])</f>
        <v>0</v>
      </c>
      <c r="R3036">
        <f>IFERROR(INDEX(REDOSLIJED!A:A,MATCH(PlanMasine[[#This Row],[KPL]],REDOSLIJED!B:B,0)),MAX(REDOSLIJED!A:A)+1)</f>
        <v>45</v>
      </c>
      <c r="S3036" s="9">
        <f>SUM($M$2:M3036)</f>
        <v>13.524305555555582</v>
      </c>
      <c r="T3036" s="3">
        <f>PlanMasine[[#This Row],[Datum SAS]]-1</f>
        <v>45851</v>
      </c>
      <c r="U3036">
        <f>WEEKDAY(PlanMasine[[#This Row],[ZAVRŠETAK MAŠINSKE]],2)</f>
        <v>7</v>
      </c>
      <c r="V3036" s="3">
        <f>IF(WEEKDAY(PlanMasine[[#This Row],[Datum SAS]]-1,2)=7,PlanMasine[[#This Row],[Datum SAS]]-3,PlanMasine[[#This Row],[Datum SAS]]-1)</f>
        <v>45849</v>
      </c>
      <c r="W3036">
        <f>WEEKNUM(PlanMasine[[#This Row],[Column2]],1)</f>
        <v>28</v>
      </c>
    </row>
    <row r="3037" spans="1:23" x14ac:dyDescent="0.25">
      <c r="A3037">
        <v>1030790</v>
      </c>
      <c r="B3037">
        <v>1</v>
      </c>
      <c r="C3037">
        <v>1030796</v>
      </c>
      <c r="D3037" t="s">
        <v>2391</v>
      </c>
      <c r="E3037">
        <v>3</v>
      </c>
      <c r="F3037">
        <v>1</v>
      </c>
      <c r="G3037">
        <v>0</v>
      </c>
      <c r="H3037">
        <v>0</v>
      </c>
      <c r="I3037" t="s">
        <v>5</v>
      </c>
      <c r="J3037" t="s">
        <v>570</v>
      </c>
      <c r="K3037" t="s">
        <v>1842</v>
      </c>
      <c r="L3037" s="3">
        <v>45867</v>
      </c>
      <c r="M30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37" s="3">
        <v>45852</v>
      </c>
      <c r="O3037" s="5">
        <f>IFERROR((PlanMasine[[#This Row],[Norma]]/PlanMasine[[#This Row],[Q]])*(PlanMasine[[#This Row],[Q]]/SUMIF(C:C,PlanMasine[[#This Row],[RN]],B:B)*PlanMasine[[#This Row],[KPLQ]]),0)</f>
        <v>3</v>
      </c>
      <c r="P3037">
        <v>175803</v>
      </c>
      <c r="Q3037">
        <f>COUNTIF(PROMJENA!A:A,PlanMasine[[#This Row],[KPL]]&amp;"-"&amp;PlanMasine[[#This Row],[RN]])</f>
        <v>0</v>
      </c>
      <c r="R3037">
        <f>IFERROR(INDEX(REDOSLIJED!A:A,MATCH(PlanMasine[[#This Row],[KPL]],REDOSLIJED!B:B,0)),MAX(REDOSLIJED!A:A)+1)</f>
        <v>45</v>
      </c>
      <c r="S3037" s="9">
        <f>SUM($M$2:M3037)</f>
        <v>13.526388888888915</v>
      </c>
      <c r="T3037" s="3">
        <f>PlanMasine[[#This Row],[Datum SAS]]-1</f>
        <v>45851</v>
      </c>
      <c r="U3037">
        <f>WEEKDAY(PlanMasine[[#This Row],[ZAVRŠETAK MAŠINSKE]],2)</f>
        <v>7</v>
      </c>
      <c r="V3037" s="3">
        <f>IF(WEEKDAY(PlanMasine[[#This Row],[Datum SAS]]-1,2)=7,PlanMasine[[#This Row],[Datum SAS]]-3,PlanMasine[[#This Row],[Datum SAS]]-1)</f>
        <v>45849</v>
      </c>
      <c r="W3037">
        <f>WEEKNUM(PlanMasine[[#This Row],[Column2]],1)</f>
        <v>28</v>
      </c>
    </row>
    <row r="3038" spans="1:23" x14ac:dyDescent="0.25">
      <c r="A3038">
        <v>1030790</v>
      </c>
      <c r="B3038">
        <v>1</v>
      </c>
      <c r="C3038">
        <v>1030845</v>
      </c>
      <c r="D3038" t="s">
        <v>2176</v>
      </c>
      <c r="E3038">
        <v>3</v>
      </c>
      <c r="F3038">
        <v>1</v>
      </c>
      <c r="G3038">
        <v>0</v>
      </c>
      <c r="H3038">
        <v>0</v>
      </c>
      <c r="I3038" t="s">
        <v>5</v>
      </c>
      <c r="J3038" t="s">
        <v>570</v>
      </c>
      <c r="K3038" t="s">
        <v>1842</v>
      </c>
      <c r="L3038" s="3">
        <v>45867</v>
      </c>
      <c r="M30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38" s="3">
        <v>45852</v>
      </c>
      <c r="O3038" s="5">
        <f>IFERROR((PlanMasine[[#This Row],[Norma]]/PlanMasine[[#This Row],[Q]])*(PlanMasine[[#This Row],[Q]]/SUMIF(C:C,PlanMasine[[#This Row],[RN]],B:B)*PlanMasine[[#This Row],[KPLQ]]),0)</f>
        <v>3</v>
      </c>
      <c r="P3038">
        <v>175864</v>
      </c>
      <c r="Q3038">
        <f>COUNTIF(PROMJENA!A:A,PlanMasine[[#This Row],[KPL]]&amp;"-"&amp;PlanMasine[[#This Row],[RN]])</f>
        <v>0</v>
      </c>
      <c r="R3038">
        <f>IFERROR(INDEX(REDOSLIJED!A:A,MATCH(PlanMasine[[#This Row],[KPL]],REDOSLIJED!B:B,0)),MAX(REDOSLIJED!A:A)+1)</f>
        <v>45</v>
      </c>
      <c r="S3038" s="9">
        <f>SUM($M$2:M3038)</f>
        <v>13.528472222222248</v>
      </c>
      <c r="T3038" s="3">
        <f>PlanMasine[[#This Row],[Datum SAS]]-1</f>
        <v>45851</v>
      </c>
      <c r="U3038">
        <f>WEEKDAY(PlanMasine[[#This Row],[ZAVRŠETAK MAŠINSKE]],2)</f>
        <v>7</v>
      </c>
      <c r="V3038" s="3">
        <f>IF(WEEKDAY(PlanMasine[[#This Row],[Datum SAS]]-1,2)=7,PlanMasine[[#This Row],[Datum SAS]]-3,PlanMasine[[#This Row],[Datum SAS]]-1)</f>
        <v>45849</v>
      </c>
      <c r="W3038">
        <f>WEEKNUM(PlanMasine[[#This Row],[Column2]],1)</f>
        <v>28</v>
      </c>
    </row>
    <row r="3039" spans="1:23" x14ac:dyDescent="0.25">
      <c r="A3039">
        <v>1030790</v>
      </c>
      <c r="B3039">
        <v>1</v>
      </c>
      <c r="C3039">
        <v>1030846</v>
      </c>
      <c r="D3039" t="s">
        <v>2077</v>
      </c>
      <c r="E3039">
        <v>6</v>
      </c>
      <c r="F3039">
        <v>2</v>
      </c>
      <c r="G3039">
        <v>0</v>
      </c>
      <c r="H3039">
        <v>0</v>
      </c>
      <c r="I3039" t="s">
        <v>5</v>
      </c>
      <c r="J3039" t="s">
        <v>570</v>
      </c>
      <c r="K3039" t="s">
        <v>1842</v>
      </c>
      <c r="L3039" s="3">
        <v>45867</v>
      </c>
      <c r="M30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39" s="3">
        <v>45852</v>
      </c>
      <c r="O3039" s="5">
        <f>IFERROR((PlanMasine[[#This Row],[Norma]]/PlanMasine[[#This Row],[Q]])*(PlanMasine[[#This Row],[Q]]/SUMIF(C:C,PlanMasine[[#This Row],[RN]],B:B)*PlanMasine[[#This Row],[KPLQ]]),0)</f>
        <v>6</v>
      </c>
      <c r="P3039">
        <v>175865</v>
      </c>
      <c r="Q3039">
        <f>COUNTIF(PROMJENA!A:A,PlanMasine[[#This Row],[KPL]]&amp;"-"&amp;PlanMasine[[#This Row],[RN]])</f>
        <v>0</v>
      </c>
      <c r="R3039">
        <f>IFERROR(INDEX(REDOSLIJED!A:A,MATCH(PlanMasine[[#This Row],[KPL]],REDOSLIJED!B:B,0)),MAX(REDOSLIJED!A:A)+1)</f>
        <v>45</v>
      </c>
      <c r="S3039" s="9">
        <f>SUM($M$2:M3039)</f>
        <v>13.532638888888915</v>
      </c>
      <c r="T3039" s="3">
        <f>PlanMasine[[#This Row],[Datum SAS]]-1</f>
        <v>45851</v>
      </c>
      <c r="U3039">
        <f>WEEKDAY(PlanMasine[[#This Row],[ZAVRŠETAK MAŠINSKE]],2)</f>
        <v>7</v>
      </c>
      <c r="V3039" s="3">
        <f>IF(WEEKDAY(PlanMasine[[#This Row],[Datum SAS]]-1,2)=7,PlanMasine[[#This Row],[Datum SAS]]-3,PlanMasine[[#This Row],[Datum SAS]]-1)</f>
        <v>45849</v>
      </c>
      <c r="W3039">
        <f>WEEKNUM(PlanMasine[[#This Row],[Column2]],1)</f>
        <v>28</v>
      </c>
    </row>
    <row r="3040" spans="1:23" x14ac:dyDescent="0.25">
      <c r="A3040">
        <v>1030790</v>
      </c>
      <c r="B3040">
        <v>1</v>
      </c>
      <c r="C3040">
        <v>1030870</v>
      </c>
      <c r="D3040" t="s">
        <v>2177</v>
      </c>
      <c r="E3040">
        <v>3</v>
      </c>
      <c r="F3040">
        <v>1</v>
      </c>
      <c r="G3040">
        <v>0</v>
      </c>
      <c r="H3040">
        <v>0</v>
      </c>
      <c r="I3040" t="s">
        <v>5</v>
      </c>
      <c r="J3040" t="s">
        <v>570</v>
      </c>
      <c r="K3040" t="s">
        <v>1842</v>
      </c>
      <c r="L3040" s="3">
        <v>45867</v>
      </c>
      <c r="M30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40" s="3">
        <v>45852</v>
      </c>
      <c r="O3040" s="5">
        <f>IFERROR((PlanMasine[[#This Row],[Norma]]/PlanMasine[[#This Row],[Q]])*(PlanMasine[[#This Row],[Q]]/SUMIF(C:C,PlanMasine[[#This Row],[RN]],B:B)*PlanMasine[[#This Row],[KPLQ]]),0)</f>
        <v>3</v>
      </c>
      <c r="P3040">
        <v>175888</v>
      </c>
      <c r="Q3040">
        <f>COUNTIF(PROMJENA!A:A,PlanMasine[[#This Row],[KPL]]&amp;"-"&amp;PlanMasine[[#This Row],[RN]])</f>
        <v>0</v>
      </c>
      <c r="R3040">
        <f>IFERROR(INDEX(REDOSLIJED!A:A,MATCH(PlanMasine[[#This Row],[KPL]],REDOSLIJED!B:B,0)),MAX(REDOSLIJED!A:A)+1)</f>
        <v>45</v>
      </c>
      <c r="S3040" s="9">
        <f>SUM($M$2:M3040)</f>
        <v>13.534722222222248</v>
      </c>
      <c r="T3040" s="3">
        <f>PlanMasine[[#This Row],[Datum SAS]]-1</f>
        <v>45851</v>
      </c>
      <c r="U3040">
        <f>WEEKDAY(PlanMasine[[#This Row],[ZAVRŠETAK MAŠINSKE]],2)</f>
        <v>7</v>
      </c>
      <c r="V3040" s="3">
        <f>IF(WEEKDAY(PlanMasine[[#This Row],[Datum SAS]]-1,2)=7,PlanMasine[[#This Row],[Datum SAS]]-3,PlanMasine[[#This Row],[Datum SAS]]-1)</f>
        <v>45849</v>
      </c>
      <c r="W3040">
        <f>WEEKNUM(PlanMasine[[#This Row],[Column2]],1)</f>
        <v>28</v>
      </c>
    </row>
    <row r="3041" spans="1:23" x14ac:dyDescent="0.25">
      <c r="A3041">
        <v>1030790</v>
      </c>
      <c r="B3041">
        <v>1</v>
      </c>
      <c r="C3041">
        <v>1030842</v>
      </c>
      <c r="D3041" t="s">
        <v>2078</v>
      </c>
      <c r="E3041">
        <v>10</v>
      </c>
      <c r="F3041">
        <v>1</v>
      </c>
      <c r="G3041">
        <v>0</v>
      </c>
      <c r="H3041">
        <v>0</v>
      </c>
      <c r="I3041" t="s">
        <v>5</v>
      </c>
      <c r="J3041" t="s">
        <v>570</v>
      </c>
      <c r="K3041" t="s">
        <v>1842</v>
      </c>
      <c r="L3041" s="3">
        <v>45867</v>
      </c>
      <c r="M30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41" s="3">
        <v>45852</v>
      </c>
      <c r="O3041" s="5">
        <f>IFERROR((PlanMasine[[#This Row],[Norma]]/PlanMasine[[#This Row],[Q]])*(PlanMasine[[#This Row],[Q]]/SUMIF(C:C,PlanMasine[[#This Row],[RN]],B:B)*PlanMasine[[#This Row],[KPLQ]]),0)</f>
        <v>10</v>
      </c>
      <c r="P3041">
        <v>175861</v>
      </c>
      <c r="Q3041">
        <f>COUNTIF(PROMJENA!A:A,PlanMasine[[#This Row],[KPL]]&amp;"-"&amp;PlanMasine[[#This Row],[RN]])</f>
        <v>0</v>
      </c>
      <c r="R3041">
        <f>IFERROR(INDEX(REDOSLIJED!A:A,MATCH(PlanMasine[[#This Row],[KPL]],REDOSLIJED!B:B,0)),MAX(REDOSLIJED!A:A)+1)</f>
        <v>45</v>
      </c>
      <c r="S3041" s="9">
        <f>SUM($M$2:M3041)</f>
        <v>13.541666666666693</v>
      </c>
      <c r="T3041" s="3">
        <f>PlanMasine[[#This Row],[Datum SAS]]-1</f>
        <v>45851</v>
      </c>
      <c r="U3041">
        <f>WEEKDAY(PlanMasine[[#This Row],[ZAVRŠETAK MAŠINSKE]],2)</f>
        <v>7</v>
      </c>
      <c r="V3041" s="3">
        <f>IF(WEEKDAY(PlanMasine[[#This Row],[Datum SAS]]-1,2)=7,PlanMasine[[#This Row],[Datum SAS]]-3,PlanMasine[[#This Row],[Datum SAS]]-1)</f>
        <v>45849</v>
      </c>
      <c r="W3041">
        <f>WEEKNUM(PlanMasine[[#This Row],[Column2]],1)</f>
        <v>28</v>
      </c>
    </row>
    <row r="3042" spans="1:23" x14ac:dyDescent="0.25">
      <c r="A3042">
        <v>1031354</v>
      </c>
      <c r="B3042">
        <v>1</v>
      </c>
      <c r="C3042">
        <v>1031374</v>
      </c>
      <c r="D3042" t="s">
        <v>2375</v>
      </c>
      <c r="E3042">
        <v>36</v>
      </c>
      <c r="F3042">
        <v>6</v>
      </c>
      <c r="G3042">
        <v>0</v>
      </c>
      <c r="H3042">
        <v>0</v>
      </c>
      <c r="I3042" t="s">
        <v>5</v>
      </c>
      <c r="J3042" t="s">
        <v>570</v>
      </c>
      <c r="K3042" t="s">
        <v>2413</v>
      </c>
      <c r="L3042" s="3">
        <v>45854</v>
      </c>
      <c r="M30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42" s="3">
        <v>45852</v>
      </c>
      <c r="O3042" s="5">
        <f>IFERROR((PlanMasine[[#This Row],[Norma]]/PlanMasine[[#This Row],[Q]])*(PlanMasine[[#This Row],[Q]]/SUMIF(C:C,PlanMasine[[#This Row],[RN]],B:B)*PlanMasine[[#This Row],[KPLQ]]),0)</f>
        <v>6</v>
      </c>
      <c r="P3042">
        <v>215829</v>
      </c>
      <c r="Q3042">
        <f>COUNTIF(PROMJENA!A:A,PlanMasine[[#This Row],[KPL]]&amp;"-"&amp;PlanMasine[[#This Row],[RN]])</f>
        <v>0</v>
      </c>
      <c r="R3042">
        <f>IFERROR(INDEX(REDOSLIJED!A:A,MATCH(PlanMasine[[#This Row],[KPL]],REDOSLIJED!B:B,0)),MAX(REDOSLIJED!A:A)+1)</f>
        <v>45</v>
      </c>
      <c r="S3042" s="9">
        <f>SUM($M$2:M3042)</f>
        <v>13.545833333333359</v>
      </c>
      <c r="T3042" s="3">
        <f>PlanMasine[[#This Row],[Datum SAS]]-1</f>
        <v>45851</v>
      </c>
      <c r="U3042">
        <f>WEEKDAY(PlanMasine[[#This Row],[ZAVRŠETAK MAŠINSKE]],2)</f>
        <v>7</v>
      </c>
      <c r="V3042" s="3">
        <f>IF(WEEKDAY(PlanMasine[[#This Row],[Datum SAS]]-1,2)=7,PlanMasine[[#This Row],[Datum SAS]]-3,PlanMasine[[#This Row],[Datum SAS]]-1)</f>
        <v>45849</v>
      </c>
      <c r="W3042">
        <f>WEEKNUM(PlanMasine[[#This Row],[Column2]],1)</f>
        <v>28</v>
      </c>
    </row>
    <row r="3043" spans="1:23" x14ac:dyDescent="0.25">
      <c r="A3043">
        <v>1031354</v>
      </c>
      <c r="B3043">
        <v>1</v>
      </c>
      <c r="C3043">
        <v>1031372</v>
      </c>
      <c r="D3043" t="s">
        <v>2373</v>
      </c>
      <c r="E3043">
        <v>36</v>
      </c>
      <c r="F3043">
        <v>6</v>
      </c>
      <c r="G3043">
        <v>0</v>
      </c>
      <c r="H3043">
        <v>0</v>
      </c>
      <c r="I3043" t="s">
        <v>5</v>
      </c>
      <c r="J3043" t="s">
        <v>570</v>
      </c>
      <c r="K3043" t="s">
        <v>2413</v>
      </c>
      <c r="L3043" s="3">
        <v>45854</v>
      </c>
      <c r="M30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43" s="3">
        <v>45852</v>
      </c>
      <c r="O3043" s="5">
        <f>IFERROR((PlanMasine[[#This Row],[Norma]]/PlanMasine[[#This Row],[Q]])*(PlanMasine[[#This Row],[Q]]/SUMIF(C:C,PlanMasine[[#This Row],[RN]],B:B)*PlanMasine[[#This Row],[KPLQ]]),0)</f>
        <v>6</v>
      </c>
      <c r="P3043">
        <v>215827</v>
      </c>
      <c r="Q3043">
        <f>COUNTIF(PROMJENA!A:A,PlanMasine[[#This Row],[KPL]]&amp;"-"&amp;PlanMasine[[#This Row],[RN]])</f>
        <v>0</v>
      </c>
      <c r="R3043">
        <f>IFERROR(INDEX(REDOSLIJED!A:A,MATCH(PlanMasine[[#This Row],[KPL]],REDOSLIJED!B:B,0)),MAX(REDOSLIJED!A:A)+1)</f>
        <v>45</v>
      </c>
      <c r="S3043" s="9">
        <f>SUM($M$2:M3043)</f>
        <v>13.550000000000026</v>
      </c>
      <c r="T3043" s="3">
        <f>PlanMasine[[#This Row],[Datum SAS]]-1</f>
        <v>45851</v>
      </c>
      <c r="U3043">
        <f>WEEKDAY(PlanMasine[[#This Row],[ZAVRŠETAK MAŠINSKE]],2)</f>
        <v>7</v>
      </c>
      <c r="V3043" s="3">
        <f>IF(WEEKDAY(PlanMasine[[#This Row],[Datum SAS]]-1,2)=7,PlanMasine[[#This Row],[Datum SAS]]-3,PlanMasine[[#This Row],[Datum SAS]]-1)</f>
        <v>45849</v>
      </c>
      <c r="W3043">
        <f>WEEKNUM(PlanMasine[[#This Row],[Column2]],1)</f>
        <v>28</v>
      </c>
    </row>
    <row r="3044" spans="1:23" x14ac:dyDescent="0.25">
      <c r="A3044">
        <v>1031354</v>
      </c>
      <c r="B3044">
        <v>1</v>
      </c>
      <c r="C3044">
        <v>1031371</v>
      </c>
      <c r="D3044" t="s">
        <v>2374</v>
      </c>
      <c r="E3044">
        <v>36</v>
      </c>
      <c r="F3044">
        <v>6</v>
      </c>
      <c r="G3044">
        <v>0</v>
      </c>
      <c r="H3044">
        <v>0</v>
      </c>
      <c r="I3044" t="s">
        <v>5</v>
      </c>
      <c r="J3044" t="s">
        <v>570</v>
      </c>
      <c r="K3044" t="s">
        <v>2413</v>
      </c>
      <c r="L3044" s="3">
        <v>45854</v>
      </c>
      <c r="M30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44" s="3">
        <v>45852</v>
      </c>
      <c r="O3044" s="5">
        <f>IFERROR((PlanMasine[[#This Row],[Norma]]/PlanMasine[[#This Row],[Q]])*(PlanMasine[[#This Row],[Q]]/SUMIF(C:C,PlanMasine[[#This Row],[RN]],B:B)*PlanMasine[[#This Row],[KPLQ]]),0)</f>
        <v>6</v>
      </c>
      <c r="P3044">
        <v>215825</v>
      </c>
      <c r="Q3044">
        <f>COUNTIF(PROMJENA!A:A,PlanMasine[[#This Row],[KPL]]&amp;"-"&amp;PlanMasine[[#This Row],[RN]])</f>
        <v>0</v>
      </c>
      <c r="R3044">
        <f>IFERROR(INDEX(REDOSLIJED!A:A,MATCH(PlanMasine[[#This Row],[KPL]],REDOSLIJED!B:B,0)),MAX(REDOSLIJED!A:A)+1)</f>
        <v>45</v>
      </c>
      <c r="S3044" s="9">
        <f>SUM($M$2:M3044)</f>
        <v>13.554166666666692</v>
      </c>
      <c r="T3044" s="3">
        <f>PlanMasine[[#This Row],[Datum SAS]]-1</f>
        <v>45851</v>
      </c>
      <c r="U3044">
        <f>WEEKDAY(PlanMasine[[#This Row],[ZAVRŠETAK MAŠINSKE]],2)</f>
        <v>7</v>
      </c>
      <c r="V3044" s="3">
        <f>IF(WEEKDAY(PlanMasine[[#This Row],[Datum SAS]]-1,2)=7,PlanMasine[[#This Row],[Datum SAS]]-3,PlanMasine[[#This Row],[Datum SAS]]-1)</f>
        <v>45849</v>
      </c>
      <c r="W3044">
        <f>WEEKNUM(PlanMasine[[#This Row],[Column2]],1)</f>
        <v>28</v>
      </c>
    </row>
    <row r="3045" spans="1:23" x14ac:dyDescent="0.25">
      <c r="A3045">
        <v>1031354</v>
      </c>
      <c r="B3045">
        <v>1</v>
      </c>
      <c r="C3045">
        <v>1031378</v>
      </c>
      <c r="D3045" t="s">
        <v>2184</v>
      </c>
      <c r="E3045">
        <v>42</v>
      </c>
      <c r="F3045">
        <v>6</v>
      </c>
      <c r="G3045">
        <v>0</v>
      </c>
      <c r="H3045">
        <v>0</v>
      </c>
      <c r="I3045" t="s">
        <v>5</v>
      </c>
      <c r="J3045" t="s">
        <v>570</v>
      </c>
      <c r="K3045" t="s">
        <v>2413</v>
      </c>
      <c r="L3045" s="3">
        <v>45854</v>
      </c>
      <c r="M30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045" s="3">
        <v>45852</v>
      </c>
      <c r="O3045" s="5">
        <f>IFERROR((PlanMasine[[#This Row],[Norma]]/PlanMasine[[#This Row],[Q]])*(PlanMasine[[#This Row],[Q]]/SUMIF(C:C,PlanMasine[[#This Row],[RN]],B:B)*PlanMasine[[#This Row],[KPLQ]]),0)</f>
        <v>7</v>
      </c>
      <c r="P3045">
        <v>215834</v>
      </c>
      <c r="Q3045">
        <f>COUNTIF(PROMJENA!A:A,PlanMasine[[#This Row],[KPL]]&amp;"-"&amp;PlanMasine[[#This Row],[RN]])</f>
        <v>0</v>
      </c>
      <c r="R3045">
        <f>IFERROR(INDEX(REDOSLIJED!A:A,MATCH(PlanMasine[[#This Row],[KPL]],REDOSLIJED!B:B,0)),MAX(REDOSLIJED!A:A)+1)</f>
        <v>45</v>
      </c>
      <c r="S3045" s="9">
        <f>SUM($M$2:M3045)</f>
        <v>13.559027777777803</v>
      </c>
      <c r="T3045" s="3">
        <f>PlanMasine[[#This Row],[Datum SAS]]-1</f>
        <v>45851</v>
      </c>
      <c r="U3045">
        <f>WEEKDAY(PlanMasine[[#This Row],[ZAVRŠETAK MAŠINSKE]],2)</f>
        <v>7</v>
      </c>
      <c r="V3045" s="3">
        <f>IF(WEEKDAY(PlanMasine[[#This Row],[Datum SAS]]-1,2)=7,PlanMasine[[#This Row],[Datum SAS]]-3,PlanMasine[[#This Row],[Datum SAS]]-1)</f>
        <v>45849</v>
      </c>
      <c r="W3045">
        <f>WEEKNUM(PlanMasine[[#This Row],[Column2]],1)</f>
        <v>28</v>
      </c>
    </row>
    <row r="3046" spans="1:23" x14ac:dyDescent="0.25">
      <c r="A3046">
        <v>1031354</v>
      </c>
      <c r="B3046">
        <v>1</v>
      </c>
      <c r="C3046">
        <v>1031368</v>
      </c>
      <c r="D3046" t="s">
        <v>1974</v>
      </c>
      <c r="E3046">
        <v>30</v>
      </c>
      <c r="F3046">
        <v>6</v>
      </c>
      <c r="G3046">
        <v>0</v>
      </c>
      <c r="H3046">
        <v>0</v>
      </c>
      <c r="I3046" t="s">
        <v>5</v>
      </c>
      <c r="J3046" t="s">
        <v>570</v>
      </c>
      <c r="K3046" t="s">
        <v>2413</v>
      </c>
      <c r="L3046" s="3">
        <v>45854</v>
      </c>
      <c r="M30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46" s="3">
        <v>45852</v>
      </c>
      <c r="O3046" s="5">
        <f>IFERROR((PlanMasine[[#This Row],[Norma]]/PlanMasine[[#This Row],[Q]])*(PlanMasine[[#This Row],[Q]]/SUMIF(C:C,PlanMasine[[#This Row],[RN]],B:B)*PlanMasine[[#This Row],[KPLQ]]),0)</f>
        <v>5</v>
      </c>
      <c r="P3046">
        <v>215820</v>
      </c>
      <c r="Q3046">
        <f>COUNTIF(PROMJENA!A:A,PlanMasine[[#This Row],[KPL]]&amp;"-"&amp;PlanMasine[[#This Row],[RN]])</f>
        <v>0</v>
      </c>
      <c r="R3046">
        <f>IFERROR(INDEX(REDOSLIJED!A:A,MATCH(PlanMasine[[#This Row],[KPL]],REDOSLIJED!B:B,0)),MAX(REDOSLIJED!A:A)+1)</f>
        <v>45</v>
      </c>
      <c r="S3046" s="9">
        <f>SUM($M$2:M3046)</f>
        <v>13.562500000000025</v>
      </c>
      <c r="T3046" s="3">
        <f>PlanMasine[[#This Row],[Datum SAS]]-1</f>
        <v>45851</v>
      </c>
      <c r="U3046">
        <f>WEEKDAY(PlanMasine[[#This Row],[ZAVRŠETAK MAŠINSKE]],2)</f>
        <v>7</v>
      </c>
      <c r="V3046" s="3">
        <f>IF(WEEKDAY(PlanMasine[[#This Row],[Datum SAS]]-1,2)=7,PlanMasine[[#This Row],[Datum SAS]]-3,PlanMasine[[#This Row],[Datum SAS]]-1)</f>
        <v>45849</v>
      </c>
      <c r="W3046">
        <f>WEEKNUM(PlanMasine[[#This Row],[Column2]],1)</f>
        <v>28</v>
      </c>
    </row>
    <row r="3047" spans="1:23" x14ac:dyDescent="0.25">
      <c r="A3047">
        <v>1031354</v>
      </c>
      <c r="B3047">
        <v>1</v>
      </c>
      <c r="C3047">
        <v>1031367</v>
      </c>
      <c r="D3047" t="s">
        <v>2182</v>
      </c>
      <c r="E3047">
        <v>18</v>
      </c>
      <c r="F3047">
        <v>6</v>
      </c>
      <c r="G3047">
        <v>0</v>
      </c>
      <c r="H3047">
        <v>0</v>
      </c>
      <c r="I3047" t="s">
        <v>5</v>
      </c>
      <c r="J3047" t="s">
        <v>570</v>
      </c>
      <c r="K3047" t="s">
        <v>2413</v>
      </c>
      <c r="L3047" s="3">
        <v>45854</v>
      </c>
      <c r="M30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47" s="3">
        <v>45852</v>
      </c>
      <c r="O3047" s="5">
        <f>IFERROR((PlanMasine[[#This Row],[Norma]]/PlanMasine[[#This Row],[Q]])*(PlanMasine[[#This Row],[Q]]/SUMIF(C:C,PlanMasine[[#This Row],[RN]],B:B)*PlanMasine[[#This Row],[KPLQ]]),0)</f>
        <v>3</v>
      </c>
      <c r="P3047">
        <v>215819</v>
      </c>
      <c r="Q3047">
        <f>COUNTIF(PROMJENA!A:A,PlanMasine[[#This Row],[KPL]]&amp;"-"&amp;PlanMasine[[#This Row],[RN]])</f>
        <v>0</v>
      </c>
      <c r="R3047">
        <f>IFERROR(INDEX(REDOSLIJED!A:A,MATCH(PlanMasine[[#This Row],[KPL]],REDOSLIJED!B:B,0)),MAX(REDOSLIJED!A:A)+1)</f>
        <v>45</v>
      </c>
      <c r="S3047" s="9">
        <f>SUM($M$2:M3047)</f>
        <v>13.564583333333358</v>
      </c>
      <c r="T3047" s="3">
        <f>PlanMasine[[#This Row],[Datum SAS]]-1</f>
        <v>45851</v>
      </c>
      <c r="U3047">
        <f>WEEKDAY(PlanMasine[[#This Row],[ZAVRŠETAK MAŠINSKE]],2)</f>
        <v>7</v>
      </c>
      <c r="V3047" s="3">
        <f>IF(WEEKDAY(PlanMasine[[#This Row],[Datum SAS]]-1,2)=7,PlanMasine[[#This Row],[Datum SAS]]-3,PlanMasine[[#This Row],[Datum SAS]]-1)</f>
        <v>45849</v>
      </c>
      <c r="W3047">
        <f>WEEKNUM(PlanMasine[[#This Row],[Column2]],1)</f>
        <v>28</v>
      </c>
    </row>
    <row r="3048" spans="1:23" x14ac:dyDescent="0.25">
      <c r="A3048">
        <v>1031354</v>
      </c>
      <c r="B3048">
        <v>1</v>
      </c>
      <c r="C3048">
        <v>1031375</v>
      </c>
      <c r="D3048" t="s">
        <v>1971</v>
      </c>
      <c r="E3048">
        <v>15</v>
      </c>
      <c r="F3048">
        <v>6</v>
      </c>
      <c r="G3048">
        <v>0</v>
      </c>
      <c r="H3048">
        <v>0</v>
      </c>
      <c r="I3048" t="s">
        <v>5</v>
      </c>
      <c r="J3048" t="s">
        <v>570</v>
      </c>
      <c r="K3048" t="s">
        <v>2413</v>
      </c>
      <c r="L3048" s="3">
        <v>45854</v>
      </c>
      <c r="M30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48" s="3">
        <v>45852</v>
      </c>
      <c r="O3048" s="5">
        <f>IFERROR((PlanMasine[[#This Row],[Norma]]/PlanMasine[[#This Row],[Q]])*(PlanMasine[[#This Row],[Q]]/SUMIF(C:C,PlanMasine[[#This Row],[RN]],B:B)*PlanMasine[[#This Row],[KPLQ]]),0)</f>
        <v>2.5</v>
      </c>
      <c r="P3048">
        <v>215830</v>
      </c>
      <c r="Q3048">
        <f>COUNTIF(PROMJENA!A:A,PlanMasine[[#This Row],[KPL]]&amp;"-"&amp;PlanMasine[[#This Row],[RN]])</f>
        <v>0</v>
      </c>
      <c r="R3048">
        <f>IFERROR(INDEX(REDOSLIJED!A:A,MATCH(PlanMasine[[#This Row],[KPL]],REDOSLIJED!B:B,0)),MAX(REDOSLIJED!A:A)+1)</f>
        <v>45</v>
      </c>
      <c r="S3048" s="9">
        <f>SUM($M$2:M3048)</f>
        <v>13.566319444444469</v>
      </c>
      <c r="T3048" s="3">
        <f>PlanMasine[[#This Row],[Datum SAS]]-1</f>
        <v>45851</v>
      </c>
      <c r="U3048">
        <f>WEEKDAY(PlanMasine[[#This Row],[ZAVRŠETAK MAŠINSKE]],2)</f>
        <v>7</v>
      </c>
      <c r="V3048" s="3">
        <f>IF(WEEKDAY(PlanMasine[[#This Row],[Datum SAS]]-1,2)=7,PlanMasine[[#This Row],[Datum SAS]]-3,PlanMasine[[#This Row],[Datum SAS]]-1)</f>
        <v>45849</v>
      </c>
      <c r="W3048">
        <f>WEEKNUM(PlanMasine[[#This Row],[Column2]],1)</f>
        <v>28</v>
      </c>
    </row>
    <row r="3049" spans="1:23" x14ac:dyDescent="0.25">
      <c r="A3049">
        <v>1031354</v>
      </c>
      <c r="B3049">
        <v>1</v>
      </c>
      <c r="C3049">
        <v>1031363</v>
      </c>
      <c r="D3049" t="s">
        <v>2186</v>
      </c>
      <c r="E3049">
        <v>12</v>
      </c>
      <c r="F3049">
        <v>6</v>
      </c>
      <c r="G3049">
        <v>0</v>
      </c>
      <c r="H3049">
        <v>0</v>
      </c>
      <c r="I3049" t="s">
        <v>5</v>
      </c>
      <c r="J3049" t="s">
        <v>570</v>
      </c>
      <c r="K3049" t="s">
        <v>2413</v>
      </c>
      <c r="L3049" s="3">
        <v>45854</v>
      </c>
      <c r="M30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049" s="3">
        <v>45852</v>
      </c>
      <c r="O3049" s="5">
        <f>IFERROR((PlanMasine[[#This Row],[Norma]]/PlanMasine[[#This Row],[Q]])*(PlanMasine[[#This Row],[Q]]/SUMIF(C:C,PlanMasine[[#This Row],[RN]],B:B)*PlanMasine[[#This Row],[KPLQ]]),0)</f>
        <v>2</v>
      </c>
      <c r="P3049">
        <v>215811</v>
      </c>
      <c r="Q3049">
        <f>COUNTIF(PROMJENA!A:A,PlanMasine[[#This Row],[KPL]]&amp;"-"&amp;PlanMasine[[#This Row],[RN]])</f>
        <v>0</v>
      </c>
      <c r="R3049">
        <f>IFERROR(INDEX(REDOSLIJED!A:A,MATCH(PlanMasine[[#This Row],[KPL]],REDOSLIJED!B:B,0)),MAX(REDOSLIJED!A:A)+1)</f>
        <v>45</v>
      </c>
      <c r="S3049" s="9">
        <f>SUM($M$2:M3049)</f>
        <v>13.567708333333357</v>
      </c>
      <c r="T3049" s="3">
        <f>PlanMasine[[#This Row],[Datum SAS]]-1</f>
        <v>45851</v>
      </c>
      <c r="U3049">
        <f>WEEKDAY(PlanMasine[[#This Row],[ZAVRŠETAK MAŠINSKE]],2)</f>
        <v>7</v>
      </c>
      <c r="V3049" s="3">
        <f>IF(WEEKDAY(PlanMasine[[#This Row],[Datum SAS]]-1,2)=7,PlanMasine[[#This Row],[Datum SAS]]-3,PlanMasine[[#This Row],[Datum SAS]]-1)</f>
        <v>45849</v>
      </c>
      <c r="W3049">
        <f>WEEKNUM(PlanMasine[[#This Row],[Column2]],1)</f>
        <v>28</v>
      </c>
    </row>
    <row r="3050" spans="1:23" x14ac:dyDescent="0.25">
      <c r="A3050">
        <v>1031354</v>
      </c>
      <c r="B3050">
        <v>1</v>
      </c>
      <c r="C3050">
        <v>1031376</v>
      </c>
      <c r="D3050" t="s">
        <v>2185</v>
      </c>
      <c r="E3050">
        <v>18</v>
      </c>
      <c r="F3050">
        <v>6</v>
      </c>
      <c r="G3050">
        <v>0</v>
      </c>
      <c r="H3050">
        <v>0</v>
      </c>
      <c r="I3050" t="s">
        <v>5</v>
      </c>
      <c r="J3050" t="s">
        <v>570</v>
      </c>
      <c r="K3050" t="s">
        <v>2413</v>
      </c>
      <c r="L3050" s="3">
        <v>45854</v>
      </c>
      <c r="M30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50" s="3">
        <v>45852</v>
      </c>
      <c r="O3050" s="5">
        <f>IFERROR((PlanMasine[[#This Row],[Norma]]/PlanMasine[[#This Row],[Q]])*(PlanMasine[[#This Row],[Q]]/SUMIF(C:C,PlanMasine[[#This Row],[RN]],B:B)*PlanMasine[[#This Row],[KPLQ]]),0)</f>
        <v>3</v>
      </c>
      <c r="P3050">
        <v>215832</v>
      </c>
      <c r="Q3050">
        <f>COUNTIF(PROMJENA!A:A,PlanMasine[[#This Row],[KPL]]&amp;"-"&amp;PlanMasine[[#This Row],[RN]])</f>
        <v>0</v>
      </c>
      <c r="R3050">
        <f>IFERROR(INDEX(REDOSLIJED!A:A,MATCH(PlanMasine[[#This Row],[KPL]],REDOSLIJED!B:B,0)),MAX(REDOSLIJED!A:A)+1)</f>
        <v>45</v>
      </c>
      <c r="S3050" s="9">
        <f>SUM($M$2:M3050)</f>
        <v>13.56979166666669</v>
      </c>
      <c r="T3050" s="3">
        <f>PlanMasine[[#This Row],[Datum SAS]]-1</f>
        <v>45851</v>
      </c>
      <c r="U3050">
        <f>WEEKDAY(PlanMasine[[#This Row],[ZAVRŠETAK MAŠINSKE]],2)</f>
        <v>7</v>
      </c>
      <c r="V3050" s="3">
        <f>IF(WEEKDAY(PlanMasine[[#This Row],[Datum SAS]]-1,2)=7,PlanMasine[[#This Row],[Datum SAS]]-3,PlanMasine[[#This Row],[Datum SAS]]-1)</f>
        <v>45849</v>
      </c>
      <c r="W3050">
        <f>WEEKNUM(PlanMasine[[#This Row],[Column2]],1)</f>
        <v>28</v>
      </c>
    </row>
    <row r="3051" spans="1:23" x14ac:dyDescent="0.25">
      <c r="A3051">
        <v>1031354</v>
      </c>
      <c r="B3051">
        <v>1</v>
      </c>
      <c r="C3051">
        <v>1031364</v>
      </c>
      <c r="D3051" t="s">
        <v>1975</v>
      </c>
      <c r="E3051">
        <v>9</v>
      </c>
      <c r="F3051">
        <v>6</v>
      </c>
      <c r="G3051">
        <v>0</v>
      </c>
      <c r="H3051">
        <v>0</v>
      </c>
      <c r="I3051" t="s">
        <v>5</v>
      </c>
      <c r="J3051" t="s">
        <v>570</v>
      </c>
      <c r="K3051" t="s">
        <v>2413</v>
      </c>
      <c r="L3051" s="3">
        <v>45854</v>
      </c>
      <c r="M30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51" s="3">
        <v>45852</v>
      </c>
      <c r="O3051" s="5">
        <f>IFERROR((PlanMasine[[#This Row],[Norma]]/PlanMasine[[#This Row],[Q]])*(PlanMasine[[#This Row],[Q]]/SUMIF(C:C,PlanMasine[[#This Row],[RN]],B:B)*PlanMasine[[#This Row],[KPLQ]]),0)</f>
        <v>1.5</v>
      </c>
      <c r="P3051">
        <v>215812</v>
      </c>
      <c r="Q3051">
        <f>COUNTIF(PROMJENA!A:A,PlanMasine[[#This Row],[KPL]]&amp;"-"&amp;PlanMasine[[#This Row],[RN]])</f>
        <v>0</v>
      </c>
      <c r="R3051">
        <f>IFERROR(INDEX(REDOSLIJED!A:A,MATCH(PlanMasine[[#This Row],[KPL]],REDOSLIJED!B:B,0)),MAX(REDOSLIJED!A:A)+1)</f>
        <v>45</v>
      </c>
      <c r="S3051" s="9">
        <f>SUM($M$2:M3051)</f>
        <v>13.570833333333358</v>
      </c>
      <c r="T3051" s="3">
        <f>PlanMasine[[#This Row],[Datum SAS]]-1</f>
        <v>45851</v>
      </c>
      <c r="U3051">
        <f>WEEKDAY(PlanMasine[[#This Row],[ZAVRŠETAK MAŠINSKE]],2)</f>
        <v>7</v>
      </c>
      <c r="V3051" s="3">
        <f>IF(WEEKDAY(PlanMasine[[#This Row],[Datum SAS]]-1,2)=7,PlanMasine[[#This Row],[Datum SAS]]-3,PlanMasine[[#This Row],[Datum SAS]]-1)</f>
        <v>45849</v>
      </c>
      <c r="W3051">
        <f>WEEKNUM(PlanMasine[[#This Row],[Column2]],1)</f>
        <v>28</v>
      </c>
    </row>
    <row r="3052" spans="1:23" x14ac:dyDescent="0.25">
      <c r="A3052">
        <v>1031354</v>
      </c>
      <c r="B3052">
        <v>1</v>
      </c>
      <c r="C3052">
        <v>1031373</v>
      </c>
      <c r="D3052" t="s">
        <v>2372</v>
      </c>
      <c r="E3052">
        <v>36</v>
      </c>
      <c r="F3052">
        <v>6</v>
      </c>
      <c r="G3052">
        <v>0</v>
      </c>
      <c r="H3052">
        <v>0</v>
      </c>
      <c r="I3052" t="s">
        <v>5</v>
      </c>
      <c r="J3052" t="s">
        <v>570</v>
      </c>
      <c r="K3052" t="s">
        <v>2413</v>
      </c>
      <c r="L3052" s="3">
        <v>45854</v>
      </c>
      <c r="M30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52" s="3">
        <v>45852</v>
      </c>
      <c r="O3052" s="5">
        <f>IFERROR((PlanMasine[[#This Row],[Norma]]/PlanMasine[[#This Row],[Q]])*(PlanMasine[[#This Row],[Q]]/SUMIF(C:C,PlanMasine[[#This Row],[RN]],B:B)*PlanMasine[[#This Row],[KPLQ]]),0)</f>
        <v>6</v>
      </c>
      <c r="P3052">
        <v>215828</v>
      </c>
      <c r="Q3052">
        <f>COUNTIF(PROMJENA!A:A,PlanMasine[[#This Row],[KPL]]&amp;"-"&amp;PlanMasine[[#This Row],[RN]])</f>
        <v>0</v>
      </c>
      <c r="R3052">
        <f>IFERROR(INDEX(REDOSLIJED!A:A,MATCH(PlanMasine[[#This Row],[KPL]],REDOSLIJED!B:B,0)),MAX(REDOSLIJED!A:A)+1)</f>
        <v>45</v>
      </c>
      <c r="S3052" s="9">
        <f>SUM($M$2:M3052)</f>
        <v>13.575000000000024</v>
      </c>
      <c r="T3052" s="3">
        <f>PlanMasine[[#This Row],[Datum SAS]]-1</f>
        <v>45851</v>
      </c>
      <c r="U3052">
        <f>WEEKDAY(PlanMasine[[#This Row],[ZAVRŠETAK MAŠINSKE]],2)</f>
        <v>7</v>
      </c>
      <c r="V3052" s="3">
        <f>IF(WEEKDAY(PlanMasine[[#This Row],[Datum SAS]]-1,2)=7,PlanMasine[[#This Row],[Datum SAS]]-3,PlanMasine[[#This Row],[Datum SAS]]-1)</f>
        <v>45849</v>
      </c>
      <c r="W3052">
        <f>WEEKNUM(PlanMasine[[#This Row],[Column2]],1)</f>
        <v>28</v>
      </c>
    </row>
    <row r="3053" spans="1:23" x14ac:dyDescent="0.25">
      <c r="A3053">
        <v>1031355</v>
      </c>
      <c r="B3053">
        <v>1</v>
      </c>
      <c r="C3053">
        <v>1031367</v>
      </c>
      <c r="D3053" t="s">
        <v>2182</v>
      </c>
      <c r="E3053">
        <v>18</v>
      </c>
      <c r="F3053">
        <v>6</v>
      </c>
      <c r="G3053">
        <v>0</v>
      </c>
      <c r="H3053">
        <v>0</v>
      </c>
      <c r="I3053" t="s">
        <v>5</v>
      </c>
      <c r="J3053" t="s">
        <v>570</v>
      </c>
      <c r="K3053" t="s">
        <v>2413</v>
      </c>
      <c r="L3053" s="3">
        <v>45854</v>
      </c>
      <c r="M30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53" s="3">
        <v>45852</v>
      </c>
      <c r="O3053" s="5">
        <f>IFERROR((PlanMasine[[#This Row],[Norma]]/PlanMasine[[#This Row],[Q]])*(PlanMasine[[#This Row],[Q]]/SUMIF(C:C,PlanMasine[[#This Row],[RN]],B:B)*PlanMasine[[#This Row],[KPLQ]]),0)</f>
        <v>3</v>
      </c>
      <c r="P3053">
        <v>215819</v>
      </c>
      <c r="Q3053">
        <f>COUNTIF(PROMJENA!A:A,PlanMasine[[#This Row],[KPL]]&amp;"-"&amp;PlanMasine[[#This Row],[RN]])</f>
        <v>0</v>
      </c>
      <c r="R3053">
        <f>IFERROR(INDEX(REDOSLIJED!A:A,MATCH(PlanMasine[[#This Row],[KPL]],REDOSLIJED!B:B,0)),MAX(REDOSLIJED!A:A)+1)</f>
        <v>45</v>
      </c>
      <c r="S3053" s="9">
        <f>SUM($M$2:M3053)</f>
        <v>13.577083333333357</v>
      </c>
      <c r="T3053" s="3">
        <f>PlanMasine[[#This Row],[Datum SAS]]-1</f>
        <v>45851</v>
      </c>
      <c r="U3053">
        <f>WEEKDAY(PlanMasine[[#This Row],[ZAVRŠETAK MAŠINSKE]],2)</f>
        <v>7</v>
      </c>
      <c r="V3053" s="3">
        <f>IF(WEEKDAY(PlanMasine[[#This Row],[Datum SAS]]-1,2)=7,PlanMasine[[#This Row],[Datum SAS]]-3,PlanMasine[[#This Row],[Datum SAS]]-1)</f>
        <v>45849</v>
      </c>
      <c r="W3053">
        <f>WEEKNUM(PlanMasine[[#This Row],[Column2]],1)</f>
        <v>28</v>
      </c>
    </row>
    <row r="3054" spans="1:23" x14ac:dyDescent="0.25">
      <c r="A3054">
        <v>1031355</v>
      </c>
      <c r="B3054">
        <v>1</v>
      </c>
      <c r="C3054">
        <v>1031364</v>
      </c>
      <c r="D3054" t="s">
        <v>1975</v>
      </c>
      <c r="E3054">
        <v>9</v>
      </c>
      <c r="F3054">
        <v>6</v>
      </c>
      <c r="G3054">
        <v>0</v>
      </c>
      <c r="H3054">
        <v>0</v>
      </c>
      <c r="I3054" t="s">
        <v>5</v>
      </c>
      <c r="J3054" t="s">
        <v>570</v>
      </c>
      <c r="K3054" t="s">
        <v>2413</v>
      </c>
      <c r="L3054" s="3">
        <v>45854</v>
      </c>
      <c r="M30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54" s="3">
        <v>45852</v>
      </c>
      <c r="O3054" s="5">
        <f>IFERROR((PlanMasine[[#This Row],[Norma]]/PlanMasine[[#This Row],[Q]])*(PlanMasine[[#This Row],[Q]]/SUMIF(C:C,PlanMasine[[#This Row],[RN]],B:B)*PlanMasine[[#This Row],[KPLQ]]),0)</f>
        <v>1.5</v>
      </c>
      <c r="P3054">
        <v>215812</v>
      </c>
      <c r="Q3054">
        <f>COUNTIF(PROMJENA!A:A,PlanMasine[[#This Row],[KPL]]&amp;"-"&amp;PlanMasine[[#This Row],[RN]])</f>
        <v>0</v>
      </c>
      <c r="R3054">
        <f>IFERROR(INDEX(REDOSLIJED!A:A,MATCH(PlanMasine[[#This Row],[KPL]],REDOSLIJED!B:B,0)),MAX(REDOSLIJED!A:A)+1)</f>
        <v>45</v>
      </c>
      <c r="S3054" s="9">
        <f>SUM($M$2:M3054)</f>
        <v>13.578125000000025</v>
      </c>
      <c r="T3054" s="3">
        <f>PlanMasine[[#This Row],[Datum SAS]]-1</f>
        <v>45851</v>
      </c>
      <c r="U3054">
        <f>WEEKDAY(PlanMasine[[#This Row],[ZAVRŠETAK MAŠINSKE]],2)</f>
        <v>7</v>
      </c>
      <c r="V3054" s="3">
        <f>IF(WEEKDAY(PlanMasine[[#This Row],[Datum SAS]]-1,2)=7,PlanMasine[[#This Row],[Datum SAS]]-3,PlanMasine[[#This Row],[Datum SAS]]-1)</f>
        <v>45849</v>
      </c>
      <c r="W3054">
        <f>WEEKNUM(PlanMasine[[#This Row],[Column2]],1)</f>
        <v>28</v>
      </c>
    </row>
    <row r="3055" spans="1:23" x14ac:dyDescent="0.25">
      <c r="A3055">
        <v>1031355</v>
      </c>
      <c r="B3055">
        <v>1</v>
      </c>
      <c r="C3055">
        <v>1031371</v>
      </c>
      <c r="D3055" t="s">
        <v>2374</v>
      </c>
      <c r="E3055">
        <v>36</v>
      </c>
      <c r="F3055">
        <v>6</v>
      </c>
      <c r="G3055">
        <v>0</v>
      </c>
      <c r="H3055">
        <v>0</v>
      </c>
      <c r="I3055" t="s">
        <v>5</v>
      </c>
      <c r="J3055" t="s">
        <v>570</v>
      </c>
      <c r="K3055" t="s">
        <v>2413</v>
      </c>
      <c r="L3055" s="3">
        <v>45854</v>
      </c>
      <c r="M30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55" s="3">
        <v>45852</v>
      </c>
      <c r="O3055" s="5">
        <f>IFERROR((PlanMasine[[#This Row],[Norma]]/PlanMasine[[#This Row],[Q]])*(PlanMasine[[#This Row],[Q]]/SUMIF(C:C,PlanMasine[[#This Row],[RN]],B:B)*PlanMasine[[#This Row],[KPLQ]]),0)</f>
        <v>6</v>
      </c>
      <c r="P3055">
        <v>215825</v>
      </c>
      <c r="Q3055">
        <f>COUNTIF(PROMJENA!A:A,PlanMasine[[#This Row],[KPL]]&amp;"-"&amp;PlanMasine[[#This Row],[RN]])</f>
        <v>0</v>
      </c>
      <c r="R3055">
        <f>IFERROR(INDEX(REDOSLIJED!A:A,MATCH(PlanMasine[[#This Row],[KPL]],REDOSLIJED!B:B,0)),MAX(REDOSLIJED!A:A)+1)</f>
        <v>45</v>
      </c>
      <c r="S3055" s="9">
        <f>SUM($M$2:M3055)</f>
        <v>13.582291666666691</v>
      </c>
      <c r="T3055" s="3">
        <f>PlanMasine[[#This Row],[Datum SAS]]-1</f>
        <v>45851</v>
      </c>
      <c r="U3055">
        <f>WEEKDAY(PlanMasine[[#This Row],[ZAVRŠETAK MAŠINSKE]],2)</f>
        <v>7</v>
      </c>
      <c r="V3055" s="3">
        <f>IF(WEEKDAY(PlanMasine[[#This Row],[Datum SAS]]-1,2)=7,PlanMasine[[#This Row],[Datum SAS]]-3,PlanMasine[[#This Row],[Datum SAS]]-1)</f>
        <v>45849</v>
      </c>
      <c r="W3055">
        <f>WEEKNUM(PlanMasine[[#This Row],[Column2]],1)</f>
        <v>28</v>
      </c>
    </row>
    <row r="3056" spans="1:23" x14ac:dyDescent="0.25">
      <c r="A3056">
        <v>1031355</v>
      </c>
      <c r="B3056">
        <v>1</v>
      </c>
      <c r="C3056">
        <v>1031363</v>
      </c>
      <c r="D3056" t="s">
        <v>2186</v>
      </c>
      <c r="E3056">
        <v>12</v>
      </c>
      <c r="F3056">
        <v>6</v>
      </c>
      <c r="G3056">
        <v>0</v>
      </c>
      <c r="H3056">
        <v>0</v>
      </c>
      <c r="I3056" t="s">
        <v>5</v>
      </c>
      <c r="J3056" t="s">
        <v>570</v>
      </c>
      <c r="K3056" t="s">
        <v>2413</v>
      </c>
      <c r="L3056" s="3">
        <v>45854</v>
      </c>
      <c r="M30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056" s="3">
        <v>45852</v>
      </c>
      <c r="O3056" s="5">
        <f>IFERROR((PlanMasine[[#This Row],[Norma]]/PlanMasine[[#This Row],[Q]])*(PlanMasine[[#This Row],[Q]]/SUMIF(C:C,PlanMasine[[#This Row],[RN]],B:B)*PlanMasine[[#This Row],[KPLQ]]),0)</f>
        <v>2</v>
      </c>
      <c r="P3056">
        <v>215811</v>
      </c>
      <c r="Q3056">
        <f>COUNTIF(PROMJENA!A:A,PlanMasine[[#This Row],[KPL]]&amp;"-"&amp;PlanMasine[[#This Row],[RN]])</f>
        <v>0</v>
      </c>
      <c r="R3056">
        <f>IFERROR(INDEX(REDOSLIJED!A:A,MATCH(PlanMasine[[#This Row],[KPL]],REDOSLIJED!B:B,0)),MAX(REDOSLIJED!A:A)+1)</f>
        <v>45</v>
      </c>
      <c r="S3056" s="9">
        <f>SUM($M$2:M3056)</f>
        <v>13.58368055555558</v>
      </c>
      <c r="T3056" s="3">
        <f>PlanMasine[[#This Row],[Datum SAS]]-1</f>
        <v>45851</v>
      </c>
      <c r="U3056">
        <f>WEEKDAY(PlanMasine[[#This Row],[ZAVRŠETAK MAŠINSKE]],2)</f>
        <v>7</v>
      </c>
      <c r="V3056" s="3">
        <f>IF(WEEKDAY(PlanMasine[[#This Row],[Datum SAS]]-1,2)=7,PlanMasine[[#This Row],[Datum SAS]]-3,PlanMasine[[#This Row],[Datum SAS]]-1)</f>
        <v>45849</v>
      </c>
      <c r="W3056">
        <f>WEEKNUM(PlanMasine[[#This Row],[Column2]],1)</f>
        <v>28</v>
      </c>
    </row>
    <row r="3057" spans="1:23" x14ac:dyDescent="0.25">
      <c r="A3057">
        <v>1031355</v>
      </c>
      <c r="B3057">
        <v>1</v>
      </c>
      <c r="C3057">
        <v>1031372</v>
      </c>
      <c r="D3057" t="s">
        <v>2373</v>
      </c>
      <c r="E3057">
        <v>36</v>
      </c>
      <c r="F3057">
        <v>6</v>
      </c>
      <c r="G3057">
        <v>0</v>
      </c>
      <c r="H3057">
        <v>0</v>
      </c>
      <c r="I3057" t="s">
        <v>5</v>
      </c>
      <c r="J3057" t="s">
        <v>570</v>
      </c>
      <c r="K3057" t="s">
        <v>2413</v>
      </c>
      <c r="L3057" s="3">
        <v>45854</v>
      </c>
      <c r="M30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57" s="3">
        <v>45852</v>
      </c>
      <c r="O3057" s="5">
        <f>IFERROR((PlanMasine[[#This Row],[Norma]]/PlanMasine[[#This Row],[Q]])*(PlanMasine[[#This Row],[Q]]/SUMIF(C:C,PlanMasine[[#This Row],[RN]],B:B)*PlanMasine[[#This Row],[KPLQ]]),0)</f>
        <v>6</v>
      </c>
      <c r="P3057">
        <v>215827</v>
      </c>
      <c r="Q3057">
        <f>COUNTIF(PROMJENA!A:A,PlanMasine[[#This Row],[KPL]]&amp;"-"&amp;PlanMasine[[#This Row],[RN]])</f>
        <v>0</v>
      </c>
      <c r="R3057">
        <f>IFERROR(INDEX(REDOSLIJED!A:A,MATCH(PlanMasine[[#This Row],[KPL]],REDOSLIJED!B:B,0)),MAX(REDOSLIJED!A:A)+1)</f>
        <v>45</v>
      </c>
      <c r="S3057" s="9">
        <f>SUM($M$2:M3057)</f>
        <v>13.587847222222246</v>
      </c>
      <c r="T3057" s="3">
        <f>PlanMasine[[#This Row],[Datum SAS]]-1</f>
        <v>45851</v>
      </c>
      <c r="U3057">
        <f>WEEKDAY(PlanMasine[[#This Row],[ZAVRŠETAK MAŠINSKE]],2)</f>
        <v>7</v>
      </c>
      <c r="V3057" s="3">
        <f>IF(WEEKDAY(PlanMasine[[#This Row],[Datum SAS]]-1,2)=7,PlanMasine[[#This Row],[Datum SAS]]-3,PlanMasine[[#This Row],[Datum SAS]]-1)</f>
        <v>45849</v>
      </c>
      <c r="W3057">
        <f>WEEKNUM(PlanMasine[[#This Row],[Column2]],1)</f>
        <v>28</v>
      </c>
    </row>
    <row r="3058" spans="1:23" x14ac:dyDescent="0.25">
      <c r="A3058">
        <v>1031355</v>
      </c>
      <c r="B3058">
        <v>1</v>
      </c>
      <c r="C3058">
        <v>1031368</v>
      </c>
      <c r="D3058" t="s">
        <v>1974</v>
      </c>
      <c r="E3058">
        <v>30</v>
      </c>
      <c r="F3058">
        <v>6</v>
      </c>
      <c r="G3058">
        <v>0</v>
      </c>
      <c r="H3058">
        <v>0</v>
      </c>
      <c r="I3058" t="s">
        <v>5</v>
      </c>
      <c r="J3058" t="s">
        <v>570</v>
      </c>
      <c r="K3058" t="s">
        <v>2413</v>
      </c>
      <c r="L3058" s="3">
        <v>45854</v>
      </c>
      <c r="M30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58" s="3">
        <v>45852</v>
      </c>
      <c r="O3058" s="5">
        <f>IFERROR((PlanMasine[[#This Row],[Norma]]/PlanMasine[[#This Row],[Q]])*(PlanMasine[[#This Row],[Q]]/SUMIF(C:C,PlanMasine[[#This Row],[RN]],B:B)*PlanMasine[[#This Row],[KPLQ]]),0)</f>
        <v>5</v>
      </c>
      <c r="P3058">
        <v>215820</v>
      </c>
      <c r="Q3058">
        <f>COUNTIF(PROMJENA!A:A,PlanMasine[[#This Row],[KPL]]&amp;"-"&amp;PlanMasine[[#This Row],[RN]])</f>
        <v>0</v>
      </c>
      <c r="R3058">
        <f>IFERROR(INDEX(REDOSLIJED!A:A,MATCH(PlanMasine[[#This Row],[KPL]],REDOSLIJED!B:B,0)),MAX(REDOSLIJED!A:A)+1)</f>
        <v>45</v>
      </c>
      <c r="S3058" s="9">
        <f>SUM($M$2:M3058)</f>
        <v>13.591319444444467</v>
      </c>
      <c r="T3058" s="3">
        <f>PlanMasine[[#This Row],[Datum SAS]]-1</f>
        <v>45851</v>
      </c>
      <c r="U3058">
        <f>WEEKDAY(PlanMasine[[#This Row],[ZAVRŠETAK MAŠINSKE]],2)</f>
        <v>7</v>
      </c>
      <c r="V3058" s="3">
        <f>IF(WEEKDAY(PlanMasine[[#This Row],[Datum SAS]]-1,2)=7,PlanMasine[[#This Row],[Datum SAS]]-3,PlanMasine[[#This Row],[Datum SAS]]-1)</f>
        <v>45849</v>
      </c>
      <c r="W3058">
        <f>WEEKNUM(PlanMasine[[#This Row],[Column2]],1)</f>
        <v>28</v>
      </c>
    </row>
    <row r="3059" spans="1:23" x14ac:dyDescent="0.25">
      <c r="A3059">
        <v>1031355</v>
      </c>
      <c r="B3059">
        <v>1</v>
      </c>
      <c r="C3059">
        <v>1031376</v>
      </c>
      <c r="D3059" t="s">
        <v>2185</v>
      </c>
      <c r="E3059">
        <v>18</v>
      </c>
      <c r="F3059">
        <v>6</v>
      </c>
      <c r="G3059">
        <v>0</v>
      </c>
      <c r="H3059">
        <v>0</v>
      </c>
      <c r="I3059" t="s">
        <v>5</v>
      </c>
      <c r="J3059" t="s">
        <v>570</v>
      </c>
      <c r="K3059" t="s">
        <v>2413</v>
      </c>
      <c r="L3059" s="3">
        <v>45854</v>
      </c>
      <c r="M30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59" s="3">
        <v>45852</v>
      </c>
      <c r="O3059" s="5">
        <f>IFERROR((PlanMasine[[#This Row],[Norma]]/PlanMasine[[#This Row],[Q]])*(PlanMasine[[#This Row],[Q]]/SUMIF(C:C,PlanMasine[[#This Row],[RN]],B:B)*PlanMasine[[#This Row],[KPLQ]]),0)</f>
        <v>3</v>
      </c>
      <c r="P3059">
        <v>215832</v>
      </c>
      <c r="Q3059">
        <f>COUNTIF(PROMJENA!A:A,PlanMasine[[#This Row],[KPL]]&amp;"-"&amp;PlanMasine[[#This Row],[RN]])</f>
        <v>0</v>
      </c>
      <c r="R3059">
        <f>IFERROR(INDEX(REDOSLIJED!A:A,MATCH(PlanMasine[[#This Row],[KPL]],REDOSLIJED!B:B,0)),MAX(REDOSLIJED!A:A)+1)</f>
        <v>45</v>
      </c>
      <c r="S3059" s="9">
        <f>SUM($M$2:M3059)</f>
        <v>13.593402777777801</v>
      </c>
      <c r="T3059" s="3">
        <f>PlanMasine[[#This Row],[Datum SAS]]-1</f>
        <v>45851</v>
      </c>
      <c r="U3059">
        <f>WEEKDAY(PlanMasine[[#This Row],[ZAVRŠETAK MAŠINSKE]],2)</f>
        <v>7</v>
      </c>
      <c r="V3059" s="3">
        <f>IF(WEEKDAY(PlanMasine[[#This Row],[Datum SAS]]-1,2)=7,PlanMasine[[#This Row],[Datum SAS]]-3,PlanMasine[[#This Row],[Datum SAS]]-1)</f>
        <v>45849</v>
      </c>
      <c r="W3059">
        <f>WEEKNUM(PlanMasine[[#This Row],[Column2]],1)</f>
        <v>28</v>
      </c>
    </row>
    <row r="3060" spans="1:23" x14ac:dyDescent="0.25">
      <c r="A3060">
        <v>1031355</v>
      </c>
      <c r="B3060">
        <v>1</v>
      </c>
      <c r="C3060">
        <v>1031373</v>
      </c>
      <c r="D3060" t="s">
        <v>2372</v>
      </c>
      <c r="E3060">
        <v>36</v>
      </c>
      <c r="F3060">
        <v>6</v>
      </c>
      <c r="G3060">
        <v>0</v>
      </c>
      <c r="H3060">
        <v>0</v>
      </c>
      <c r="I3060" t="s">
        <v>5</v>
      </c>
      <c r="J3060" t="s">
        <v>570</v>
      </c>
      <c r="K3060" t="s">
        <v>2413</v>
      </c>
      <c r="L3060" s="3">
        <v>45854</v>
      </c>
      <c r="M30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60" s="3">
        <v>45852</v>
      </c>
      <c r="O3060" s="5">
        <f>IFERROR((PlanMasine[[#This Row],[Norma]]/PlanMasine[[#This Row],[Q]])*(PlanMasine[[#This Row],[Q]]/SUMIF(C:C,PlanMasine[[#This Row],[RN]],B:B)*PlanMasine[[#This Row],[KPLQ]]),0)</f>
        <v>6</v>
      </c>
      <c r="P3060">
        <v>215828</v>
      </c>
      <c r="Q3060">
        <f>COUNTIF(PROMJENA!A:A,PlanMasine[[#This Row],[KPL]]&amp;"-"&amp;PlanMasine[[#This Row],[RN]])</f>
        <v>0</v>
      </c>
      <c r="R3060">
        <f>IFERROR(INDEX(REDOSLIJED!A:A,MATCH(PlanMasine[[#This Row],[KPL]],REDOSLIJED!B:B,0)),MAX(REDOSLIJED!A:A)+1)</f>
        <v>45</v>
      </c>
      <c r="S3060" s="9">
        <f>SUM($M$2:M3060)</f>
        <v>13.597569444444467</v>
      </c>
      <c r="T3060" s="3">
        <f>PlanMasine[[#This Row],[Datum SAS]]-1</f>
        <v>45851</v>
      </c>
      <c r="U3060">
        <f>WEEKDAY(PlanMasine[[#This Row],[ZAVRŠETAK MAŠINSKE]],2)</f>
        <v>7</v>
      </c>
      <c r="V3060" s="3">
        <f>IF(WEEKDAY(PlanMasine[[#This Row],[Datum SAS]]-1,2)=7,PlanMasine[[#This Row],[Datum SAS]]-3,PlanMasine[[#This Row],[Datum SAS]]-1)</f>
        <v>45849</v>
      </c>
      <c r="W3060">
        <f>WEEKNUM(PlanMasine[[#This Row],[Column2]],1)</f>
        <v>28</v>
      </c>
    </row>
    <row r="3061" spans="1:23" x14ac:dyDescent="0.25">
      <c r="A3061">
        <v>1031355</v>
      </c>
      <c r="B3061">
        <v>1</v>
      </c>
      <c r="C3061">
        <v>1031375</v>
      </c>
      <c r="D3061" t="s">
        <v>1971</v>
      </c>
      <c r="E3061">
        <v>15</v>
      </c>
      <c r="F3061">
        <v>6</v>
      </c>
      <c r="G3061">
        <v>0</v>
      </c>
      <c r="H3061">
        <v>0</v>
      </c>
      <c r="I3061" t="s">
        <v>5</v>
      </c>
      <c r="J3061" t="s">
        <v>570</v>
      </c>
      <c r="K3061" t="s">
        <v>2413</v>
      </c>
      <c r="L3061" s="3">
        <v>45854</v>
      </c>
      <c r="M30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61" s="3">
        <v>45852</v>
      </c>
      <c r="O3061" s="5">
        <f>IFERROR((PlanMasine[[#This Row],[Norma]]/PlanMasine[[#This Row],[Q]])*(PlanMasine[[#This Row],[Q]]/SUMIF(C:C,PlanMasine[[#This Row],[RN]],B:B)*PlanMasine[[#This Row],[KPLQ]]),0)</f>
        <v>2.5</v>
      </c>
      <c r="P3061">
        <v>215830</v>
      </c>
      <c r="Q3061">
        <f>COUNTIF(PROMJENA!A:A,PlanMasine[[#This Row],[KPL]]&amp;"-"&amp;PlanMasine[[#This Row],[RN]])</f>
        <v>0</v>
      </c>
      <c r="R3061">
        <f>IFERROR(INDEX(REDOSLIJED!A:A,MATCH(PlanMasine[[#This Row],[KPL]],REDOSLIJED!B:B,0)),MAX(REDOSLIJED!A:A)+1)</f>
        <v>45</v>
      </c>
      <c r="S3061" s="9">
        <f>SUM($M$2:M3061)</f>
        <v>13.599305555555578</v>
      </c>
      <c r="T3061" s="3">
        <f>PlanMasine[[#This Row],[Datum SAS]]-1</f>
        <v>45851</v>
      </c>
      <c r="U3061">
        <f>WEEKDAY(PlanMasine[[#This Row],[ZAVRŠETAK MAŠINSKE]],2)</f>
        <v>7</v>
      </c>
      <c r="V3061" s="3">
        <f>IF(WEEKDAY(PlanMasine[[#This Row],[Datum SAS]]-1,2)=7,PlanMasine[[#This Row],[Datum SAS]]-3,PlanMasine[[#This Row],[Datum SAS]]-1)</f>
        <v>45849</v>
      </c>
      <c r="W3061">
        <f>WEEKNUM(PlanMasine[[#This Row],[Column2]],1)</f>
        <v>28</v>
      </c>
    </row>
    <row r="3062" spans="1:23" x14ac:dyDescent="0.25">
      <c r="A3062">
        <v>1031355</v>
      </c>
      <c r="B3062">
        <v>1</v>
      </c>
      <c r="C3062">
        <v>1031378</v>
      </c>
      <c r="D3062" t="s">
        <v>2184</v>
      </c>
      <c r="E3062">
        <v>42</v>
      </c>
      <c r="F3062">
        <v>6</v>
      </c>
      <c r="G3062">
        <v>0</v>
      </c>
      <c r="H3062">
        <v>0</v>
      </c>
      <c r="I3062" t="s">
        <v>5</v>
      </c>
      <c r="J3062" t="s">
        <v>570</v>
      </c>
      <c r="K3062" t="s">
        <v>2413</v>
      </c>
      <c r="L3062" s="3">
        <v>45854</v>
      </c>
      <c r="M30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062" s="3">
        <v>45852</v>
      </c>
      <c r="O3062" s="5">
        <f>IFERROR((PlanMasine[[#This Row],[Norma]]/PlanMasine[[#This Row],[Q]])*(PlanMasine[[#This Row],[Q]]/SUMIF(C:C,PlanMasine[[#This Row],[RN]],B:B)*PlanMasine[[#This Row],[KPLQ]]),0)</f>
        <v>7</v>
      </c>
      <c r="P3062">
        <v>215834</v>
      </c>
      <c r="Q3062">
        <f>COUNTIF(PROMJENA!A:A,PlanMasine[[#This Row],[KPL]]&amp;"-"&amp;PlanMasine[[#This Row],[RN]])</f>
        <v>0</v>
      </c>
      <c r="R3062">
        <f>IFERROR(INDEX(REDOSLIJED!A:A,MATCH(PlanMasine[[#This Row],[KPL]],REDOSLIJED!B:B,0)),MAX(REDOSLIJED!A:A)+1)</f>
        <v>45</v>
      </c>
      <c r="S3062" s="9">
        <f>SUM($M$2:M3062)</f>
        <v>13.604166666666689</v>
      </c>
      <c r="T3062" s="3">
        <f>PlanMasine[[#This Row],[Datum SAS]]-1</f>
        <v>45851</v>
      </c>
      <c r="U3062">
        <f>WEEKDAY(PlanMasine[[#This Row],[ZAVRŠETAK MAŠINSKE]],2)</f>
        <v>7</v>
      </c>
      <c r="V3062" s="3">
        <f>IF(WEEKDAY(PlanMasine[[#This Row],[Datum SAS]]-1,2)=7,PlanMasine[[#This Row],[Datum SAS]]-3,PlanMasine[[#This Row],[Datum SAS]]-1)</f>
        <v>45849</v>
      </c>
      <c r="W3062">
        <f>WEEKNUM(PlanMasine[[#This Row],[Column2]],1)</f>
        <v>28</v>
      </c>
    </row>
    <row r="3063" spans="1:23" x14ac:dyDescent="0.25">
      <c r="A3063">
        <v>1031355</v>
      </c>
      <c r="B3063">
        <v>1</v>
      </c>
      <c r="C3063">
        <v>1031374</v>
      </c>
      <c r="D3063" t="s">
        <v>2375</v>
      </c>
      <c r="E3063">
        <v>36</v>
      </c>
      <c r="F3063">
        <v>6</v>
      </c>
      <c r="G3063">
        <v>0</v>
      </c>
      <c r="H3063">
        <v>0</v>
      </c>
      <c r="I3063" t="s">
        <v>5</v>
      </c>
      <c r="J3063" t="s">
        <v>570</v>
      </c>
      <c r="K3063" t="s">
        <v>2413</v>
      </c>
      <c r="L3063" s="3">
        <v>45854</v>
      </c>
      <c r="M30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63" s="3">
        <v>45852</v>
      </c>
      <c r="O3063" s="5">
        <f>IFERROR((PlanMasine[[#This Row],[Norma]]/PlanMasine[[#This Row],[Q]])*(PlanMasine[[#This Row],[Q]]/SUMIF(C:C,PlanMasine[[#This Row],[RN]],B:B)*PlanMasine[[#This Row],[KPLQ]]),0)</f>
        <v>6</v>
      </c>
      <c r="P3063">
        <v>215829</v>
      </c>
      <c r="Q3063">
        <f>COUNTIF(PROMJENA!A:A,PlanMasine[[#This Row],[KPL]]&amp;"-"&amp;PlanMasine[[#This Row],[RN]])</f>
        <v>0</v>
      </c>
      <c r="R3063">
        <f>IFERROR(INDEX(REDOSLIJED!A:A,MATCH(PlanMasine[[#This Row],[KPL]],REDOSLIJED!B:B,0)),MAX(REDOSLIJED!A:A)+1)</f>
        <v>45</v>
      </c>
      <c r="S3063" s="9">
        <f>SUM($M$2:M3063)</f>
        <v>13.608333333333356</v>
      </c>
      <c r="T3063" s="3">
        <f>PlanMasine[[#This Row],[Datum SAS]]-1</f>
        <v>45851</v>
      </c>
      <c r="U3063">
        <f>WEEKDAY(PlanMasine[[#This Row],[ZAVRŠETAK MAŠINSKE]],2)</f>
        <v>7</v>
      </c>
      <c r="V3063" s="3">
        <f>IF(WEEKDAY(PlanMasine[[#This Row],[Datum SAS]]-1,2)=7,PlanMasine[[#This Row],[Datum SAS]]-3,PlanMasine[[#This Row],[Datum SAS]]-1)</f>
        <v>45849</v>
      </c>
      <c r="W3063">
        <f>WEEKNUM(PlanMasine[[#This Row],[Column2]],1)</f>
        <v>28</v>
      </c>
    </row>
    <row r="3064" spans="1:23" x14ac:dyDescent="0.25">
      <c r="A3064">
        <v>1031356</v>
      </c>
      <c r="B3064">
        <v>1</v>
      </c>
      <c r="C3064">
        <v>1031376</v>
      </c>
      <c r="D3064" t="s">
        <v>2185</v>
      </c>
      <c r="E3064">
        <v>18</v>
      </c>
      <c r="F3064">
        <v>6</v>
      </c>
      <c r="G3064">
        <v>0</v>
      </c>
      <c r="H3064">
        <v>0</v>
      </c>
      <c r="I3064" t="s">
        <v>5</v>
      </c>
      <c r="J3064" t="s">
        <v>570</v>
      </c>
      <c r="K3064" t="s">
        <v>2413</v>
      </c>
      <c r="L3064" s="3">
        <v>45854</v>
      </c>
      <c r="M30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64" s="3">
        <v>45852</v>
      </c>
      <c r="O3064" s="5">
        <f>IFERROR((PlanMasine[[#This Row],[Norma]]/PlanMasine[[#This Row],[Q]])*(PlanMasine[[#This Row],[Q]]/SUMIF(C:C,PlanMasine[[#This Row],[RN]],B:B)*PlanMasine[[#This Row],[KPLQ]]),0)</f>
        <v>3</v>
      </c>
      <c r="P3064">
        <v>215832</v>
      </c>
      <c r="Q3064">
        <f>COUNTIF(PROMJENA!A:A,PlanMasine[[#This Row],[KPL]]&amp;"-"&amp;PlanMasine[[#This Row],[RN]])</f>
        <v>0</v>
      </c>
      <c r="R3064">
        <f>IFERROR(INDEX(REDOSLIJED!A:A,MATCH(PlanMasine[[#This Row],[KPL]],REDOSLIJED!B:B,0)),MAX(REDOSLIJED!A:A)+1)</f>
        <v>45</v>
      </c>
      <c r="S3064" s="9">
        <f>SUM($M$2:M3064)</f>
        <v>13.610416666666689</v>
      </c>
      <c r="T3064" s="3">
        <f>PlanMasine[[#This Row],[Datum SAS]]-1</f>
        <v>45851</v>
      </c>
      <c r="U3064">
        <f>WEEKDAY(PlanMasine[[#This Row],[ZAVRŠETAK MAŠINSKE]],2)</f>
        <v>7</v>
      </c>
      <c r="V3064" s="3">
        <f>IF(WEEKDAY(PlanMasine[[#This Row],[Datum SAS]]-1,2)=7,PlanMasine[[#This Row],[Datum SAS]]-3,PlanMasine[[#This Row],[Datum SAS]]-1)</f>
        <v>45849</v>
      </c>
      <c r="W3064">
        <f>WEEKNUM(PlanMasine[[#This Row],[Column2]],1)</f>
        <v>28</v>
      </c>
    </row>
    <row r="3065" spans="1:23" x14ac:dyDescent="0.25">
      <c r="A3065">
        <v>1031356</v>
      </c>
      <c r="B3065">
        <v>1</v>
      </c>
      <c r="C3065">
        <v>1031363</v>
      </c>
      <c r="D3065" t="s">
        <v>2186</v>
      </c>
      <c r="E3065">
        <v>12</v>
      </c>
      <c r="F3065">
        <v>6</v>
      </c>
      <c r="G3065">
        <v>0</v>
      </c>
      <c r="H3065">
        <v>0</v>
      </c>
      <c r="I3065" t="s">
        <v>5</v>
      </c>
      <c r="J3065" t="s">
        <v>570</v>
      </c>
      <c r="K3065" t="s">
        <v>2413</v>
      </c>
      <c r="L3065" s="3">
        <v>45854</v>
      </c>
      <c r="M30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065" s="3">
        <v>45852</v>
      </c>
      <c r="O3065" s="5">
        <f>IFERROR((PlanMasine[[#This Row],[Norma]]/PlanMasine[[#This Row],[Q]])*(PlanMasine[[#This Row],[Q]]/SUMIF(C:C,PlanMasine[[#This Row],[RN]],B:B)*PlanMasine[[#This Row],[KPLQ]]),0)</f>
        <v>2</v>
      </c>
      <c r="P3065">
        <v>215811</v>
      </c>
      <c r="Q3065">
        <f>COUNTIF(PROMJENA!A:A,PlanMasine[[#This Row],[KPL]]&amp;"-"&amp;PlanMasine[[#This Row],[RN]])</f>
        <v>0</v>
      </c>
      <c r="R3065">
        <f>IFERROR(INDEX(REDOSLIJED!A:A,MATCH(PlanMasine[[#This Row],[KPL]],REDOSLIJED!B:B,0)),MAX(REDOSLIJED!A:A)+1)</f>
        <v>45</v>
      </c>
      <c r="S3065" s="9">
        <f>SUM($M$2:M3065)</f>
        <v>13.611805555555577</v>
      </c>
      <c r="T3065" s="3">
        <f>PlanMasine[[#This Row],[Datum SAS]]-1</f>
        <v>45851</v>
      </c>
      <c r="U3065">
        <f>WEEKDAY(PlanMasine[[#This Row],[ZAVRŠETAK MAŠINSKE]],2)</f>
        <v>7</v>
      </c>
      <c r="V3065" s="3">
        <f>IF(WEEKDAY(PlanMasine[[#This Row],[Datum SAS]]-1,2)=7,PlanMasine[[#This Row],[Datum SAS]]-3,PlanMasine[[#This Row],[Datum SAS]]-1)</f>
        <v>45849</v>
      </c>
      <c r="W3065">
        <f>WEEKNUM(PlanMasine[[#This Row],[Column2]],1)</f>
        <v>28</v>
      </c>
    </row>
    <row r="3066" spans="1:23" x14ac:dyDescent="0.25">
      <c r="A3066">
        <v>1031356</v>
      </c>
      <c r="B3066">
        <v>1</v>
      </c>
      <c r="C3066">
        <v>1031375</v>
      </c>
      <c r="D3066" t="s">
        <v>1971</v>
      </c>
      <c r="E3066">
        <v>15</v>
      </c>
      <c r="F3066">
        <v>6</v>
      </c>
      <c r="G3066">
        <v>0</v>
      </c>
      <c r="H3066">
        <v>0</v>
      </c>
      <c r="I3066" t="s">
        <v>5</v>
      </c>
      <c r="J3066" t="s">
        <v>570</v>
      </c>
      <c r="K3066" t="s">
        <v>2413</v>
      </c>
      <c r="L3066" s="3">
        <v>45854</v>
      </c>
      <c r="M30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66" s="3">
        <v>45852</v>
      </c>
      <c r="O3066" s="5">
        <f>IFERROR((PlanMasine[[#This Row],[Norma]]/PlanMasine[[#This Row],[Q]])*(PlanMasine[[#This Row],[Q]]/SUMIF(C:C,PlanMasine[[#This Row],[RN]],B:B)*PlanMasine[[#This Row],[KPLQ]]),0)</f>
        <v>2.5</v>
      </c>
      <c r="P3066">
        <v>215830</v>
      </c>
      <c r="Q3066">
        <f>COUNTIF(PROMJENA!A:A,PlanMasine[[#This Row],[KPL]]&amp;"-"&amp;PlanMasine[[#This Row],[RN]])</f>
        <v>0</v>
      </c>
      <c r="R3066">
        <f>IFERROR(INDEX(REDOSLIJED!A:A,MATCH(PlanMasine[[#This Row],[KPL]],REDOSLIJED!B:B,0)),MAX(REDOSLIJED!A:A)+1)</f>
        <v>45</v>
      </c>
      <c r="S3066" s="9">
        <f>SUM($M$2:M3066)</f>
        <v>13.613541666666688</v>
      </c>
      <c r="T3066" s="3">
        <f>PlanMasine[[#This Row],[Datum SAS]]-1</f>
        <v>45851</v>
      </c>
      <c r="U3066">
        <f>WEEKDAY(PlanMasine[[#This Row],[ZAVRŠETAK MAŠINSKE]],2)</f>
        <v>7</v>
      </c>
      <c r="V3066" s="3">
        <f>IF(WEEKDAY(PlanMasine[[#This Row],[Datum SAS]]-1,2)=7,PlanMasine[[#This Row],[Datum SAS]]-3,PlanMasine[[#This Row],[Datum SAS]]-1)</f>
        <v>45849</v>
      </c>
      <c r="W3066">
        <f>WEEKNUM(PlanMasine[[#This Row],[Column2]],1)</f>
        <v>28</v>
      </c>
    </row>
    <row r="3067" spans="1:23" x14ac:dyDescent="0.25">
      <c r="A3067">
        <v>1031356</v>
      </c>
      <c r="B3067">
        <v>1</v>
      </c>
      <c r="C3067">
        <v>1031364</v>
      </c>
      <c r="D3067" t="s">
        <v>1975</v>
      </c>
      <c r="E3067">
        <v>9</v>
      </c>
      <c r="F3067">
        <v>6</v>
      </c>
      <c r="G3067">
        <v>0</v>
      </c>
      <c r="H3067">
        <v>0</v>
      </c>
      <c r="I3067" t="s">
        <v>5</v>
      </c>
      <c r="J3067" t="s">
        <v>570</v>
      </c>
      <c r="K3067" t="s">
        <v>2413</v>
      </c>
      <c r="L3067" s="3">
        <v>45854</v>
      </c>
      <c r="M30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67" s="3">
        <v>45852</v>
      </c>
      <c r="O3067" s="5">
        <f>IFERROR((PlanMasine[[#This Row],[Norma]]/PlanMasine[[#This Row],[Q]])*(PlanMasine[[#This Row],[Q]]/SUMIF(C:C,PlanMasine[[#This Row],[RN]],B:B)*PlanMasine[[#This Row],[KPLQ]]),0)</f>
        <v>1.5</v>
      </c>
      <c r="P3067">
        <v>215812</v>
      </c>
      <c r="Q3067">
        <f>COUNTIF(PROMJENA!A:A,PlanMasine[[#This Row],[KPL]]&amp;"-"&amp;PlanMasine[[#This Row],[RN]])</f>
        <v>0</v>
      </c>
      <c r="R3067">
        <f>IFERROR(INDEX(REDOSLIJED!A:A,MATCH(PlanMasine[[#This Row],[KPL]],REDOSLIJED!B:B,0)),MAX(REDOSLIJED!A:A)+1)</f>
        <v>45</v>
      </c>
      <c r="S3067" s="9">
        <f>SUM($M$2:M3067)</f>
        <v>13.614583333333355</v>
      </c>
      <c r="T3067" s="3">
        <f>PlanMasine[[#This Row],[Datum SAS]]-1</f>
        <v>45851</v>
      </c>
      <c r="U3067">
        <f>WEEKDAY(PlanMasine[[#This Row],[ZAVRŠETAK MAŠINSKE]],2)</f>
        <v>7</v>
      </c>
      <c r="V3067" s="3">
        <f>IF(WEEKDAY(PlanMasine[[#This Row],[Datum SAS]]-1,2)=7,PlanMasine[[#This Row],[Datum SAS]]-3,PlanMasine[[#This Row],[Datum SAS]]-1)</f>
        <v>45849</v>
      </c>
      <c r="W3067">
        <f>WEEKNUM(PlanMasine[[#This Row],[Column2]],1)</f>
        <v>28</v>
      </c>
    </row>
    <row r="3068" spans="1:23" x14ac:dyDescent="0.25">
      <c r="A3068">
        <v>1031356</v>
      </c>
      <c r="B3068">
        <v>1</v>
      </c>
      <c r="C3068">
        <v>1031367</v>
      </c>
      <c r="D3068" t="s">
        <v>2182</v>
      </c>
      <c r="E3068">
        <v>18</v>
      </c>
      <c r="F3068">
        <v>6</v>
      </c>
      <c r="G3068">
        <v>0</v>
      </c>
      <c r="H3068">
        <v>0</v>
      </c>
      <c r="I3068" t="s">
        <v>5</v>
      </c>
      <c r="J3068" t="s">
        <v>570</v>
      </c>
      <c r="K3068" t="s">
        <v>2413</v>
      </c>
      <c r="L3068" s="3">
        <v>45854</v>
      </c>
      <c r="M30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68" s="3">
        <v>45852</v>
      </c>
      <c r="O3068" s="5">
        <f>IFERROR((PlanMasine[[#This Row],[Norma]]/PlanMasine[[#This Row],[Q]])*(PlanMasine[[#This Row],[Q]]/SUMIF(C:C,PlanMasine[[#This Row],[RN]],B:B)*PlanMasine[[#This Row],[KPLQ]]),0)</f>
        <v>3</v>
      </c>
      <c r="P3068">
        <v>215819</v>
      </c>
      <c r="Q3068">
        <f>COUNTIF(PROMJENA!A:A,PlanMasine[[#This Row],[KPL]]&amp;"-"&amp;PlanMasine[[#This Row],[RN]])</f>
        <v>0</v>
      </c>
      <c r="R3068">
        <f>IFERROR(INDEX(REDOSLIJED!A:A,MATCH(PlanMasine[[#This Row],[KPL]],REDOSLIJED!B:B,0)),MAX(REDOSLIJED!A:A)+1)</f>
        <v>45</v>
      </c>
      <c r="S3068" s="9">
        <f>SUM($M$2:M3068)</f>
        <v>13.616666666666688</v>
      </c>
      <c r="T3068" s="3">
        <f>PlanMasine[[#This Row],[Datum SAS]]-1</f>
        <v>45851</v>
      </c>
      <c r="U3068">
        <f>WEEKDAY(PlanMasine[[#This Row],[ZAVRŠETAK MAŠINSKE]],2)</f>
        <v>7</v>
      </c>
      <c r="V3068" s="3">
        <f>IF(WEEKDAY(PlanMasine[[#This Row],[Datum SAS]]-1,2)=7,PlanMasine[[#This Row],[Datum SAS]]-3,PlanMasine[[#This Row],[Datum SAS]]-1)</f>
        <v>45849</v>
      </c>
      <c r="W3068">
        <f>WEEKNUM(PlanMasine[[#This Row],[Column2]],1)</f>
        <v>28</v>
      </c>
    </row>
    <row r="3069" spans="1:23" x14ac:dyDescent="0.25">
      <c r="A3069">
        <v>1031356</v>
      </c>
      <c r="B3069">
        <v>1</v>
      </c>
      <c r="C3069">
        <v>1031378</v>
      </c>
      <c r="D3069" t="s">
        <v>2184</v>
      </c>
      <c r="E3069">
        <v>42</v>
      </c>
      <c r="F3069">
        <v>6</v>
      </c>
      <c r="G3069">
        <v>0</v>
      </c>
      <c r="H3069">
        <v>0</v>
      </c>
      <c r="I3069" t="s">
        <v>5</v>
      </c>
      <c r="J3069" t="s">
        <v>570</v>
      </c>
      <c r="K3069" t="s">
        <v>2413</v>
      </c>
      <c r="L3069" s="3">
        <v>45854</v>
      </c>
      <c r="M30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069" s="3">
        <v>45852</v>
      </c>
      <c r="O3069" s="5">
        <f>IFERROR((PlanMasine[[#This Row],[Norma]]/PlanMasine[[#This Row],[Q]])*(PlanMasine[[#This Row],[Q]]/SUMIF(C:C,PlanMasine[[#This Row],[RN]],B:B)*PlanMasine[[#This Row],[KPLQ]]),0)</f>
        <v>7</v>
      </c>
      <c r="P3069">
        <v>215834</v>
      </c>
      <c r="Q3069">
        <f>COUNTIF(PROMJENA!A:A,PlanMasine[[#This Row],[KPL]]&amp;"-"&amp;PlanMasine[[#This Row],[RN]])</f>
        <v>0</v>
      </c>
      <c r="R3069">
        <f>IFERROR(INDEX(REDOSLIJED!A:A,MATCH(PlanMasine[[#This Row],[KPL]],REDOSLIJED!B:B,0)),MAX(REDOSLIJED!A:A)+1)</f>
        <v>45</v>
      </c>
      <c r="S3069" s="9">
        <f>SUM($M$2:M3069)</f>
        <v>13.6215277777778</v>
      </c>
      <c r="T3069" s="3">
        <f>PlanMasine[[#This Row],[Datum SAS]]-1</f>
        <v>45851</v>
      </c>
      <c r="U3069">
        <f>WEEKDAY(PlanMasine[[#This Row],[ZAVRŠETAK MAŠINSKE]],2)</f>
        <v>7</v>
      </c>
      <c r="V3069" s="3">
        <f>IF(WEEKDAY(PlanMasine[[#This Row],[Datum SAS]]-1,2)=7,PlanMasine[[#This Row],[Datum SAS]]-3,PlanMasine[[#This Row],[Datum SAS]]-1)</f>
        <v>45849</v>
      </c>
      <c r="W3069">
        <f>WEEKNUM(PlanMasine[[#This Row],[Column2]],1)</f>
        <v>28</v>
      </c>
    </row>
    <row r="3070" spans="1:23" x14ac:dyDescent="0.25">
      <c r="A3070">
        <v>1031356</v>
      </c>
      <c r="B3070">
        <v>1</v>
      </c>
      <c r="C3070">
        <v>1031374</v>
      </c>
      <c r="D3070" t="s">
        <v>2375</v>
      </c>
      <c r="E3070">
        <v>36</v>
      </c>
      <c r="F3070">
        <v>6</v>
      </c>
      <c r="G3070">
        <v>0</v>
      </c>
      <c r="H3070">
        <v>0</v>
      </c>
      <c r="I3070" t="s">
        <v>5</v>
      </c>
      <c r="J3070" t="s">
        <v>570</v>
      </c>
      <c r="K3070" t="s">
        <v>2413</v>
      </c>
      <c r="L3070" s="3">
        <v>45854</v>
      </c>
      <c r="M30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70" s="3">
        <v>45852</v>
      </c>
      <c r="O3070" s="5">
        <f>IFERROR((PlanMasine[[#This Row],[Norma]]/PlanMasine[[#This Row],[Q]])*(PlanMasine[[#This Row],[Q]]/SUMIF(C:C,PlanMasine[[#This Row],[RN]],B:B)*PlanMasine[[#This Row],[KPLQ]]),0)</f>
        <v>6</v>
      </c>
      <c r="P3070">
        <v>215829</v>
      </c>
      <c r="Q3070">
        <f>COUNTIF(PROMJENA!A:A,PlanMasine[[#This Row],[KPL]]&amp;"-"&amp;PlanMasine[[#This Row],[RN]])</f>
        <v>0</v>
      </c>
      <c r="R3070">
        <f>IFERROR(INDEX(REDOSLIJED!A:A,MATCH(PlanMasine[[#This Row],[KPL]],REDOSLIJED!B:B,0)),MAX(REDOSLIJED!A:A)+1)</f>
        <v>45</v>
      </c>
      <c r="S3070" s="9">
        <f>SUM($M$2:M3070)</f>
        <v>13.625694444444466</v>
      </c>
      <c r="T3070" s="3">
        <f>PlanMasine[[#This Row],[Datum SAS]]-1</f>
        <v>45851</v>
      </c>
      <c r="U3070">
        <f>WEEKDAY(PlanMasine[[#This Row],[ZAVRŠETAK MAŠINSKE]],2)</f>
        <v>7</v>
      </c>
      <c r="V3070" s="3">
        <f>IF(WEEKDAY(PlanMasine[[#This Row],[Datum SAS]]-1,2)=7,PlanMasine[[#This Row],[Datum SAS]]-3,PlanMasine[[#This Row],[Datum SAS]]-1)</f>
        <v>45849</v>
      </c>
      <c r="W3070">
        <f>WEEKNUM(PlanMasine[[#This Row],[Column2]],1)</f>
        <v>28</v>
      </c>
    </row>
    <row r="3071" spans="1:23" x14ac:dyDescent="0.25">
      <c r="A3071">
        <v>1031356</v>
      </c>
      <c r="B3071">
        <v>1</v>
      </c>
      <c r="C3071">
        <v>1031368</v>
      </c>
      <c r="D3071" t="s">
        <v>1974</v>
      </c>
      <c r="E3071">
        <v>30</v>
      </c>
      <c r="F3071">
        <v>6</v>
      </c>
      <c r="G3071">
        <v>0</v>
      </c>
      <c r="H3071">
        <v>0</v>
      </c>
      <c r="I3071" t="s">
        <v>5</v>
      </c>
      <c r="J3071" t="s">
        <v>570</v>
      </c>
      <c r="K3071" t="s">
        <v>2413</v>
      </c>
      <c r="L3071" s="3">
        <v>45854</v>
      </c>
      <c r="M30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71" s="3">
        <v>45852</v>
      </c>
      <c r="O3071" s="5">
        <f>IFERROR((PlanMasine[[#This Row],[Norma]]/PlanMasine[[#This Row],[Q]])*(PlanMasine[[#This Row],[Q]]/SUMIF(C:C,PlanMasine[[#This Row],[RN]],B:B)*PlanMasine[[#This Row],[KPLQ]]),0)</f>
        <v>5</v>
      </c>
      <c r="P3071">
        <v>215820</v>
      </c>
      <c r="Q3071">
        <f>COUNTIF(PROMJENA!A:A,PlanMasine[[#This Row],[KPL]]&amp;"-"&amp;PlanMasine[[#This Row],[RN]])</f>
        <v>0</v>
      </c>
      <c r="R3071">
        <f>IFERROR(INDEX(REDOSLIJED!A:A,MATCH(PlanMasine[[#This Row],[KPL]],REDOSLIJED!B:B,0)),MAX(REDOSLIJED!A:A)+1)</f>
        <v>45</v>
      </c>
      <c r="S3071" s="9">
        <f>SUM($M$2:M3071)</f>
        <v>13.629166666666688</v>
      </c>
      <c r="T3071" s="3">
        <f>PlanMasine[[#This Row],[Datum SAS]]-1</f>
        <v>45851</v>
      </c>
      <c r="U3071">
        <f>WEEKDAY(PlanMasine[[#This Row],[ZAVRŠETAK MAŠINSKE]],2)</f>
        <v>7</v>
      </c>
      <c r="V3071" s="3">
        <f>IF(WEEKDAY(PlanMasine[[#This Row],[Datum SAS]]-1,2)=7,PlanMasine[[#This Row],[Datum SAS]]-3,PlanMasine[[#This Row],[Datum SAS]]-1)</f>
        <v>45849</v>
      </c>
      <c r="W3071">
        <f>WEEKNUM(PlanMasine[[#This Row],[Column2]],1)</f>
        <v>28</v>
      </c>
    </row>
    <row r="3072" spans="1:23" x14ac:dyDescent="0.25">
      <c r="A3072">
        <v>1031356</v>
      </c>
      <c r="B3072">
        <v>1</v>
      </c>
      <c r="C3072">
        <v>1031371</v>
      </c>
      <c r="D3072" t="s">
        <v>2374</v>
      </c>
      <c r="E3072">
        <v>36</v>
      </c>
      <c r="F3072">
        <v>6</v>
      </c>
      <c r="G3072">
        <v>0</v>
      </c>
      <c r="H3072">
        <v>0</v>
      </c>
      <c r="I3072" t="s">
        <v>5</v>
      </c>
      <c r="J3072" t="s">
        <v>570</v>
      </c>
      <c r="K3072" t="s">
        <v>2413</v>
      </c>
      <c r="L3072" s="3">
        <v>45854</v>
      </c>
      <c r="M30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72" s="3">
        <v>45852</v>
      </c>
      <c r="O3072" s="5">
        <f>IFERROR((PlanMasine[[#This Row],[Norma]]/PlanMasine[[#This Row],[Q]])*(PlanMasine[[#This Row],[Q]]/SUMIF(C:C,PlanMasine[[#This Row],[RN]],B:B)*PlanMasine[[#This Row],[KPLQ]]),0)</f>
        <v>6</v>
      </c>
      <c r="P3072">
        <v>215825</v>
      </c>
      <c r="Q3072">
        <f>COUNTIF(PROMJENA!A:A,PlanMasine[[#This Row],[KPL]]&amp;"-"&amp;PlanMasine[[#This Row],[RN]])</f>
        <v>0</v>
      </c>
      <c r="R3072">
        <f>IFERROR(INDEX(REDOSLIJED!A:A,MATCH(PlanMasine[[#This Row],[KPL]],REDOSLIJED!B:B,0)),MAX(REDOSLIJED!A:A)+1)</f>
        <v>45</v>
      </c>
      <c r="S3072" s="9">
        <f>SUM($M$2:M3072)</f>
        <v>13.633333333333354</v>
      </c>
      <c r="T3072" s="3">
        <f>PlanMasine[[#This Row],[Datum SAS]]-1</f>
        <v>45851</v>
      </c>
      <c r="U3072">
        <f>WEEKDAY(PlanMasine[[#This Row],[ZAVRŠETAK MAŠINSKE]],2)</f>
        <v>7</v>
      </c>
      <c r="V3072" s="3">
        <f>IF(WEEKDAY(PlanMasine[[#This Row],[Datum SAS]]-1,2)=7,PlanMasine[[#This Row],[Datum SAS]]-3,PlanMasine[[#This Row],[Datum SAS]]-1)</f>
        <v>45849</v>
      </c>
      <c r="W3072">
        <f>WEEKNUM(PlanMasine[[#This Row],[Column2]],1)</f>
        <v>28</v>
      </c>
    </row>
    <row r="3073" spans="1:23" x14ac:dyDescent="0.25">
      <c r="A3073">
        <v>1031356</v>
      </c>
      <c r="B3073">
        <v>1</v>
      </c>
      <c r="C3073">
        <v>1031373</v>
      </c>
      <c r="D3073" t="s">
        <v>2372</v>
      </c>
      <c r="E3073">
        <v>36</v>
      </c>
      <c r="F3073">
        <v>6</v>
      </c>
      <c r="G3073">
        <v>0</v>
      </c>
      <c r="H3073">
        <v>0</v>
      </c>
      <c r="I3073" t="s">
        <v>5</v>
      </c>
      <c r="J3073" t="s">
        <v>570</v>
      </c>
      <c r="K3073" t="s">
        <v>2413</v>
      </c>
      <c r="L3073" s="3">
        <v>45854</v>
      </c>
      <c r="M30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73" s="3">
        <v>45852</v>
      </c>
      <c r="O3073" s="5">
        <f>IFERROR((PlanMasine[[#This Row],[Norma]]/PlanMasine[[#This Row],[Q]])*(PlanMasine[[#This Row],[Q]]/SUMIF(C:C,PlanMasine[[#This Row],[RN]],B:B)*PlanMasine[[#This Row],[KPLQ]]),0)</f>
        <v>6</v>
      </c>
      <c r="P3073">
        <v>215828</v>
      </c>
      <c r="Q3073">
        <f>COUNTIF(PROMJENA!A:A,PlanMasine[[#This Row],[KPL]]&amp;"-"&amp;PlanMasine[[#This Row],[RN]])</f>
        <v>0</v>
      </c>
      <c r="R3073">
        <f>IFERROR(INDEX(REDOSLIJED!A:A,MATCH(PlanMasine[[#This Row],[KPL]],REDOSLIJED!B:B,0)),MAX(REDOSLIJED!A:A)+1)</f>
        <v>45</v>
      </c>
      <c r="S3073" s="9">
        <f>SUM($M$2:M3073)</f>
        <v>13.637500000000021</v>
      </c>
      <c r="T3073" s="3">
        <f>PlanMasine[[#This Row],[Datum SAS]]-1</f>
        <v>45851</v>
      </c>
      <c r="U3073">
        <f>WEEKDAY(PlanMasine[[#This Row],[ZAVRŠETAK MAŠINSKE]],2)</f>
        <v>7</v>
      </c>
      <c r="V3073" s="3">
        <f>IF(WEEKDAY(PlanMasine[[#This Row],[Datum SAS]]-1,2)=7,PlanMasine[[#This Row],[Datum SAS]]-3,PlanMasine[[#This Row],[Datum SAS]]-1)</f>
        <v>45849</v>
      </c>
      <c r="W3073">
        <f>WEEKNUM(PlanMasine[[#This Row],[Column2]],1)</f>
        <v>28</v>
      </c>
    </row>
    <row r="3074" spans="1:23" x14ac:dyDescent="0.25">
      <c r="A3074">
        <v>1031356</v>
      </c>
      <c r="B3074">
        <v>1</v>
      </c>
      <c r="C3074">
        <v>1031372</v>
      </c>
      <c r="D3074" t="s">
        <v>2373</v>
      </c>
      <c r="E3074">
        <v>36</v>
      </c>
      <c r="F3074">
        <v>6</v>
      </c>
      <c r="G3074">
        <v>0</v>
      </c>
      <c r="H3074">
        <v>0</v>
      </c>
      <c r="I3074" t="s">
        <v>5</v>
      </c>
      <c r="J3074" t="s">
        <v>570</v>
      </c>
      <c r="K3074" t="s">
        <v>2413</v>
      </c>
      <c r="L3074" s="3">
        <v>45854</v>
      </c>
      <c r="M30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74" s="3">
        <v>45852</v>
      </c>
      <c r="O3074" s="5">
        <f>IFERROR((PlanMasine[[#This Row],[Norma]]/PlanMasine[[#This Row],[Q]])*(PlanMasine[[#This Row],[Q]]/SUMIF(C:C,PlanMasine[[#This Row],[RN]],B:B)*PlanMasine[[#This Row],[KPLQ]]),0)</f>
        <v>6</v>
      </c>
      <c r="P3074">
        <v>215827</v>
      </c>
      <c r="Q3074">
        <f>COUNTIF(PROMJENA!A:A,PlanMasine[[#This Row],[KPL]]&amp;"-"&amp;PlanMasine[[#This Row],[RN]])</f>
        <v>0</v>
      </c>
      <c r="R3074">
        <f>IFERROR(INDEX(REDOSLIJED!A:A,MATCH(PlanMasine[[#This Row],[KPL]],REDOSLIJED!B:B,0)),MAX(REDOSLIJED!A:A)+1)</f>
        <v>45</v>
      </c>
      <c r="S3074" s="9">
        <f>SUM($M$2:M3074)</f>
        <v>13.641666666666687</v>
      </c>
      <c r="T3074" s="3">
        <f>PlanMasine[[#This Row],[Datum SAS]]-1</f>
        <v>45851</v>
      </c>
      <c r="U3074">
        <f>WEEKDAY(PlanMasine[[#This Row],[ZAVRŠETAK MAŠINSKE]],2)</f>
        <v>7</v>
      </c>
      <c r="V3074" s="3">
        <f>IF(WEEKDAY(PlanMasine[[#This Row],[Datum SAS]]-1,2)=7,PlanMasine[[#This Row],[Datum SAS]]-3,PlanMasine[[#This Row],[Datum SAS]]-1)</f>
        <v>45849</v>
      </c>
      <c r="W3074">
        <f>WEEKNUM(PlanMasine[[#This Row],[Column2]],1)</f>
        <v>28</v>
      </c>
    </row>
    <row r="3075" spans="1:23" x14ac:dyDescent="0.25">
      <c r="A3075">
        <v>1031357</v>
      </c>
      <c r="B3075">
        <v>1</v>
      </c>
      <c r="C3075">
        <v>1031374</v>
      </c>
      <c r="D3075" t="s">
        <v>2375</v>
      </c>
      <c r="E3075">
        <v>36</v>
      </c>
      <c r="F3075">
        <v>6</v>
      </c>
      <c r="G3075">
        <v>0</v>
      </c>
      <c r="H3075">
        <v>0</v>
      </c>
      <c r="I3075" t="s">
        <v>5</v>
      </c>
      <c r="J3075" t="s">
        <v>570</v>
      </c>
      <c r="K3075" t="s">
        <v>2413</v>
      </c>
      <c r="L3075" s="3">
        <v>45854</v>
      </c>
      <c r="M30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75" s="3">
        <v>45852</v>
      </c>
      <c r="O3075" s="5">
        <f>IFERROR((PlanMasine[[#This Row],[Norma]]/PlanMasine[[#This Row],[Q]])*(PlanMasine[[#This Row],[Q]]/SUMIF(C:C,PlanMasine[[#This Row],[RN]],B:B)*PlanMasine[[#This Row],[KPLQ]]),0)</f>
        <v>6</v>
      </c>
      <c r="P3075">
        <v>215829</v>
      </c>
      <c r="Q3075">
        <f>COUNTIF(PROMJENA!A:A,PlanMasine[[#This Row],[KPL]]&amp;"-"&amp;PlanMasine[[#This Row],[RN]])</f>
        <v>0</v>
      </c>
      <c r="R3075">
        <f>IFERROR(INDEX(REDOSLIJED!A:A,MATCH(PlanMasine[[#This Row],[KPL]],REDOSLIJED!B:B,0)),MAX(REDOSLIJED!A:A)+1)</f>
        <v>45</v>
      </c>
      <c r="S3075" s="9">
        <f>SUM($M$2:M3075)</f>
        <v>13.645833333333353</v>
      </c>
      <c r="T3075" s="3">
        <f>PlanMasine[[#This Row],[Datum SAS]]-1</f>
        <v>45851</v>
      </c>
      <c r="U3075">
        <f>WEEKDAY(PlanMasine[[#This Row],[ZAVRŠETAK MAŠINSKE]],2)</f>
        <v>7</v>
      </c>
      <c r="V3075" s="3">
        <f>IF(WEEKDAY(PlanMasine[[#This Row],[Datum SAS]]-1,2)=7,PlanMasine[[#This Row],[Datum SAS]]-3,PlanMasine[[#This Row],[Datum SAS]]-1)</f>
        <v>45849</v>
      </c>
      <c r="W3075">
        <f>WEEKNUM(PlanMasine[[#This Row],[Column2]],1)</f>
        <v>28</v>
      </c>
    </row>
    <row r="3076" spans="1:23" x14ac:dyDescent="0.25">
      <c r="A3076">
        <v>1031357</v>
      </c>
      <c r="B3076">
        <v>1</v>
      </c>
      <c r="C3076">
        <v>1031367</v>
      </c>
      <c r="D3076" t="s">
        <v>2182</v>
      </c>
      <c r="E3076">
        <v>18</v>
      </c>
      <c r="F3076">
        <v>6</v>
      </c>
      <c r="G3076">
        <v>0</v>
      </c>
      <c r="H3076">
        <v>0</v>
      </c>
      <c r="I3076" t="s">
        <v>5</v>
      </c>
      <c r="J3076" t="s">
        <v>570</v>
      </c>
      <c r="K3076" t="s">
        <v>2413</v>
      </c>
      <c r="L3076" s="3">
        <v>45854</v>
      </c>
      <c r="M30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76" s="3">
        <v>45852</v>
      </c>
      <c r="O3076" s="5">
        <f>IFERROR((PlanMasine[[#This Row],[Norma]]/PlanMasine[[#This Row],[Q]])*(PlanMasine[[#This Row],[Q]]/SUMIF(C:C,PlanMasine[[#This Row],[RN]],B:B)*PlanMasine[[#This Row],[KPLQ]]),0)</f>
        <v>3</v>
      </c>
      <c r="P3076">
        <v>215819</v>
      </c>
      <c r="Q3076">
        <f>COUNTIF(PROMJENA!A:A,PlanMasine[[#This Row],[KPL]]&amp;"-"&amp;PlanMasine[[#This Row],[RN]])</f>
        <v>0</v>
      </c>
      <c r="R3076">
        <f>IFERROR(INDEX(REDOSLIJED!A:A,MATCH(PlanMasine[[#This Row],[KPL]],REDOSLIJED!B:B,0)),MAX(REDOSLIJED!A:A)+1)</f>
        <v>45</v>
      </c>
      <c r="S3076" s="9">
        <f>SUM($M$2:M3076)</f>
        <v>13.647916666666687</v>
      </c>
      <c r="T3076" s="3">
        <f>PlanMasine[[#This Row],[Datum SAS]]-1</f>
        <v>45851</v>
      </c>
      <c r="U3076">
        <f>WEEKDAY(PlanMasine[[#This Row],[ZAVRŠETAK MAŠINSKE]],2)</f>
        <v>7</v>
      </c>
      <c r="V3076" s="3">
        <f>IF(WEEKDAY(PlanMasine[[#This Row],[Datum SAS]]-1,2)=7,PlanMasine[[#This Row],[Datum SAS]]-3,PlanMasine[[#This Row],[Datum SAS]]-1)</f>
        <v>45849</v>
      </c>
      <c r="W3076">
        <f>WEEKNUM(PlanMasine[[#This Row],[Column2]],1)</f>
        <v>28</v>
      </c>
    </row>
    <row r="3077" spans="1:23" x14ac:dyDescent="0.25">
      <c r="A3077">
        <v>1031357</v>
      </c>
      <c r="B3077">
        <v>1</v>
      </c>
      <c r="C3077">
        <v>1031378</v>
      </c>
      <c r="D3077" t="s">
        <v>2184</v>
      </c>
      <c r="E3077">
        <v>42</v>
      </c>
      <c r="F3077">
        <v>6</v>
      </c>
      <c r="G3077">
        <v>0</v>
      </c>
      <c r="H3077">
        <v>0</v>
      </c>
      <c r="I3077" t="s">
        <v>5</v>
      </c>
      <c r="J3077" t="s">
        <v>570</v>
      </c>
      <c r="K3077" t="s">
        <v>2413</v>
      </c>
      <c r="L3077" s="3">
        <v>45854</v>
      </c>
      <c r="M30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077" s="3">
        <v>45852</v>
      </c>
      <c r="O3077" s="5">
        <f>IFERROR((PlanMasine[[#This Row],[Norma]]/PlanMasine[[#This Row],[Q]])*(PlanMasine[[#This Row],[Q]]/SUMIF(C:C,PlanMasine[[#This Row],[RN]],B:B)*PlanMasine[[#This Row],[KPLQ]]),0)</f>
        <v>7</v>
      </c>
      <c r="P3077">
        <v>215834</v>
      </c>
      <c r="Q3077">
        <f>COUNTIF(PROMJENA!A:A,PlanMasine[[#This Row],[KPL]]&amp;"-"&amp;PlanMasine[[#This Row],[RN]])</f>
        <v>0</v>
      </c>
      <c r="R3077">
        <f>IFERROR(INDEX(REDOSLIJED!A:A,MATCH(PlanMasine[[#This Row],[KPL]],REDOSLIJED!B:B,0)),MAX(REDOSLIJED!A:A)+1)</f>
        <v>45</v>
      </c>
      <c r="S3077" s="9">
        <f>SUM($M$2:M3077)</f>
        <v>13.652777777777798</v>
      </c>
      <c r="T3077" s="3">
        <f>PlanMasine[[#This Row],[Datum SAS]]-1</f>
        <v>45851</v>
      </c>
      <c r="U3077">
        <f>WEEKDAY(PlanMasine[[#This Row],[ZAVRŠETAK MAŠINSKE]],2)</f>
        <v>7</v>
      </c>
      <c r="V3077" s="3">
        <f>IF(WEEKDAY(PlanMasine[[#This Row],[Datum SAS]]-1,2)=7,PlanMasine[[#This Row],[Datum SAS]]-3,PlanMasine[[#This Row],[Datum SAS]]-1)</f>
        <v>45849</v>
      </c>
      <c r="W3077">
        <f>WEEKNUM(PlanMasine[[#This Row],[Column2]],1)</f>
        <v>28</v>
      </c>
    </row>
    <row r="3078" spans="1:23" x14ac:dyDescent="0.25">
      <c r="A3078">
        <v>1031357</v>
      </c>
      <c r="B3078">
        <v>1</v>
      </c>
      <c r="C3078">
        <v>1031368</v>
      </c>
      <c r="D3078" t="s">
        <v>1974</v>
      </c>
      <c r="E3078">
        <v>30</v>
      </c>
      <c r="F3078">
        <v>6</v>
      </c>
      <c r="G3078">
        <v>0</v>
      </c>
      <c r="H3078">
        <v>0</v>
      </c>
      <c r="I3078" t="s">
        <v>5</v>
      </c>
      <c r="J3078" t="s">
        <v>570</v>
      </c>
      <c r="K3078" t="s">
        <v>2413</v>
      </c>
      <c r="L3078" s="3">
        <v>45854</v>
      </c>
      <c r="M30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78" s="3">
        <v>45852</v>
      </c>
      <c r="O3078" s="5">
        <f>IFERROR((PlanMasine[[#This Row],[Norma]]/PlanMasine[[#This Row],[Q]])*(PlanMasine[[#This Row],[Q]]/SUMIF(C:C,PlanMasine[[#This Row],[RN]],B:B)*PlanMasine[[#This Row],[KPLQ]]),0)</f>
        <v>5</v>
      </c>
      <c r="P3078">
        <v>215820</v>
      </c>
      <c r="Q3078">
        <f>COUNTIF(PROMJENA!A:A,PlanMasine[[#This Row],[KPL]]&amp;"-"&amp;PlanMasine[[#This Row],[RN]])</f>
        <v>0</v>
      </c>
      <c r="R3078">
        <f>IFERROR(INDEX(REDOSLIJED!A:A,MATCH(PlanMasine[[#This Row],[KPL]],REDOSLIJED!B:B,0)),MAX(REDOSLIJED!A:A)+1)</f>
        <v>45</v>
      </c>
      <c r="S3078" s="9">
        <f>SUM($M$2:M3078)</f>
        <v>13.65625000000002</v>
      </c>
      <c r="T3078" s="3">
        <f>PlanMasine[[#This Row],[Datum SAS]]-1</f>
        <v>45851</v>
      </c>
      <c r="U3078">
        <f>WEEKDAY(PlanMasine[[#This Row],[ZAVRŠETAK MAŠINSKE]],2)</f>
        <v>7</v>
      </c>
      <c r="V3078" s="3">
        <f>IF(WEEKDAY(PlanMasine[[#This Row],[Datum SAS]]-1,2)=7,PlanMasine[[#This Row],[Datum SAS]]-3,PlanMasine[[#This Row],[Datum SAS]]-1)</f>
        <v>45849</v>
      </c>
      <c r="W3078">
        <f>WEEKNUM(PlanMasine[[#This Row],[Column2]],1)</f>
        <v>28</v>
      </c>
    </row>
    <row r="3079" spans="1:23" x14ac:dyDescent="0.25">
      <c r="A3079">
        <v>1031357</v>
      </c>
      <c r="B3079">
        <v>1</v>
      </c>
      <c r="C3079">
        <v>1031372</v>
      </c>
      <c r="D3079" t="s">
        <v>2373</v>
      </c>
      <c r="E3079">
        <v>36</v>
      </c>
      <c r="F3079">
        <v>6</v>
      </c>
      <c r="G3079">
        <v>0</v>
      </c>
      <c r="H3079">
        <v>0</v>
      </c>
      <c r="I3079" t="s">
        <v>5</v>
      </c>
      <c r="J3079" t="s">
        <v>570</v>
      </c>
      <c r="K3079" t="s">
        <v>2413</v>
      </c>
      <c r="L3079" s="3">
        <v>45854</v>
      </c>
      <c r="M30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79" s="3">
        <v>45852</v>
      </c>
      <c r="O3079" s="5">
        <f>IFERROR((PlanMasine[[#This Row],[Norma]]/PlanMasine[[#This Row],[Q]])*(PlanMasine[[#This Row],[Q]]/SUMIF(C:C,PlanMasine[[#This Row],[RN]],B:B)*PlanMasine[[#This Row],[KPLQ]]),0)</f>
        <v>6</v>
      </c>
      <c r="P3079">
        <v>215827</v>
      </c>
      <c r="Q3079">
        <f>COUNTIF(PROMJENA!A:A,PlanMasine[[#This Row],[KPL]]&amp;"-"&amp;PlanMasine[[#This Row],[RN]])</f>
        <v>0</v>
      </c>
      <c r="R3079">
        <f>IFERROR(INDEX(REDOSLIJED!A:A,MATCH(PlanMasine[[#This Row],[KPL]],REDOSLIJED!B:B,0)),MAX(REDOSLIJED!A:A)+1)</f>
        <v>45</v>
      </c>
      <c r="S3079" s="9">
        <f>SUM($M$2:M3079)</f>
        <v>13.660416666666686</v>
      </c>
      <c r="T3079" s="3">
        <f>PlanMasine[[#This Row],[Datum SAS]]-1</f>
        <v>45851</v>
      </c>
      <c r="U3079">
        <f>WEEKDAY(PlanMasine[[#This Row],[ZAVRŠETAK MAŠINSKE]],2)</f>
        <v>7</v>
      </c>
      <c r="V3079" s="3">
        <f>IF(WEEKDAY(PlanMasine[[#This Row],[Datum SAS]]-1,2)=7,PlanMasine[[#This Row],[Datum SAS]]-3,PlanMasine[[#This Row],[Datum SAS]]-1)</f>
        <v>45849</v>
      </c>
      <c r="W3079">
        <f>WEEKNUM(PlanMasine[[#This Row],[Column2]],1)</f>
        <v>28</v>
      </c>
    </row>
    <row r="3080" spans="1:23" x14ac:dyDescent="0.25">
      <c r="A3080">
        <v>1031357</v>
      </c>
      <c r="B3080">
        <v>1</v>
      </c>
      <c r="C3080">
        <v>1031364</v>
      </c>
      <c r="D3080" t="s">
        <v>1975</v>
      </c>
      <c r="E3080">
        <v>9</v>
      </c>
      <c r="F3080">
        <v>6</v>
      </c>
      <c r="G3080">
        <v>0</v>
      </c>
      <c r="H3080">
        <v>0</v>
      </c>
      <c r="I3080" t="s">
        <v>5</v>
      </c>
      <c r="J3080" t="s">
        <v>570</v>
      </c>
      <c r="K3080" t="s">
        <v>2413</v>
      </c>
      <c r="L3080" s="3">
        <v>45854</v>
      </c>
      <c r="M30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80" s="3">
        <v>45852</v>
      </c>
      <c r="O3080" s="5">
        <f>IFERROR((PlanMasine[[#This Row],[Norma]]/PlanMasine[[#This Row],[Q]])*(PlanMasine[[#This Row],[Q]]/SUMIF(C:C,PlanMasine[[#This Row],[RN]],B:B)*PlanMasine[[#This Row],[KPLQ]]),0)</f>
        <v>1.5</v>
      </c>
      <c r="P3080">
        <v>215812</v>
      </c>
      <c r="Q3080">
        <f>COUNTIF(PROMJENA!A:A,PlanMasine[[#This Row],[KPL]]&amp;"-"&amp;PlanMasine[[#This Row],[RN]])</f>
        <v>0</v>
      </c>
      <c r="R3080">
        <f>IFERROR(INDEX(REDOSLIJED!A:A,MATCH(PlanMasine[[#This Row],[KPL]],REDOSLIJED!B:B,0)),MAX(REDOSLIJED!A:A)+1)</f>
        <v>45</v>
      </c>
      <c r="S3080" s="9">
        <f>SUM($M$2:M3080)</f>
        <v>13.661458333333353</v>
      </c>
      <c r="T3080" s="3">
        <f>PlanMasine[[#This Row],[Datum SAS]]-1</f>
        <v>45851</v>
      </c>
      <c r="U3080">
        <f>WEEKDAY(PlanMasine[[#This Row],[ZAVRŠETAK MAŠINSKE]],2)</f>
        <v>7</v>
      </c>
      <c r="V3080" s="3">
        <f>IF(WEEKDAY(PlanMasine[[#This Row],[Datum SAS]]-1,2)=7,PlanMasine[[#This Row],[Datum SAS]]-3,PlanMasine[[#This Row],[Datum SAS]]-1)</f>
        <v>45849</v>
      </c>
      <c r="W3080">
        <f>WEEKNUM(PlanMasine[[#This Row],[Column2]],1)</f>
        <v>28</v>
      </c>
    </row>
    <row r="3081" spans="1:23" x14ac:dyDescent="0.25">
      <c r="A3081">
        <v>1031357</v>
      </c>
      <c r="B3081">
        <v>1</v>
      </c>
      <c r="C3081">
        <v>1031373</v>
      </c>
      <c r="D3081" t="s">
        <v>2372</v>
      </c>
      <c r="E3081">
        <v>36</v>
      </c>
      <c r="F3081">
        <v>6</v>
      </c>
      <c r="G3081">
        <v>0</v>
      </c>
      <c r="H3081">
        <v>0</v>
      </c>
      <c r="I3081" t="s">
        <v>5</v>
      </c>
      <c r="J3081" t="s">
        <v>570</v>
      </c>
      <c r="K3081" t="s">
        <v>2413</v>
      </c>
      <c r="L3081" s="3">
        <v>45854</v>
      </c>
      <c r="M30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81" s="3">
        <v>45852</v>
      </c>
      <c r="O3081" s="5">
        <f>IFERROR((PlanMasine[[#This Row],[Norma]]/PlanMasine[[#This Row],[Q]])*(PlanMasine[[#This Row],[Q]]/SUMIF(C:C,PlanMasine[[#This Row],[RN]],B:B)*PlanMasine[[#This Row],[KPLQ]]),0)</f>
        <v>6</v>
      </c>
      <c r="P3081">
        <v>215828</v>
      </c>
      <c r="Q3081">
        <f>COUNTIF(PROMJENA!A:A,PlanMasine[[#This Row],[KPL]]&amp;"-"&amp;PlanMasine[[#This Row],[RN]])</f>
        <v>0</v>
      </c>
      <c r="R3081">
        <f>IFERROR(INDEX(REDOSLIJED!A:A,MATCH(PlanMasine[[#This Row],[KPL]],REDOSLIJED!B:B,0)),MAX(REDOSLIJED!A:A)+1)</f>
        <v>45</v>
      </c>
      <c r="S3081" s="9">
        <f>SUM($M$2:M3081)</f>
        <v>13.66562500000002</v>
      </c>
      <c r="T3081" s="3">
        <f>PlanMasine[[#This Row],[Datum SAS]]-1</f>
        <v>45851</v>
      </c>
      <c r="U3081">
        <f>WEEKDAY(PlanMasine[[#This Row],[ZAVRŠETAK MAŠINSKE]],2)</f>
        <v>7</v>
      </c>
      <c r="V3081" s="3">
        <f>IF(WEEKDAY(PlanMasine[[#This Row],[Datum SAS]]-1,2)=7,PlanMasine[[#This Row],[Datum SAS]]-3,PlanMasine[[#This Row],[Datum SAS]]-1)</f>
        <v>45849</v>
      </c>
      <c r="W3081">
        <f>WEEKNUM(PlanMasine[[#This Row],[Column2]],1)</f>
        <v>28</v>
      </c>
    </row>
    <row r="3082" spans="1:23" x14ac:dyDescent="0.25">
      <c r="A3082">
        <v>1031357</v>
      </c>
      <c r="B3082">
        <v>1</v>
      </c>
      <c r="C3082">
        <v>1031371</v>
      </c>
      <c r="D3082" t="s">
        <v>2374</v>
      </c>
      <c r="E3082">
        <v>36</v>
      </c>
      <c r="F3082">
        <v>6</v>
      </c>
      <c r="G3082">
        <v>0</v>
      </c>
      <c r="H3082">
        <v>0</v>
      </c>
      <c r="I3082" t="s">
        <v>5</v>
      </c>
      <c r="J3082" t="s">
        <v>570</v>
      </c>
      <c r="K3082" t="s">
        <v>2413</v>
      </c>
      <c r="L3082" s="3">
        <v>45854</v>
      </c>
      <c r="M30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82" s="3">
        <v>45852</v>
      </c>
      <c r="O3082" s="5">
        <f>IFERROR((PlanMasine[[#This Row],[Norma]]/PlanMasine[[#This Row],[Q]])*(PlanMasine[[#This Row],[Q]]/SUMIF(C:C,PlanMasine[[#This Row],[RN]],B:B)*PlanMasine[[#This Row],[KPLQ]]),0)</f>
        <v>6</v>
      </c>
      <c r="P3082">
        <v>215825</v>
      </c>
      <c r="Q3082">
        <f>COUNTIF(PROMJENA!A:A,PlanMasine[[#This Row],[KPL]]&amp;"-"&amp;PlanMasine[[#This Row],[RN]])</f>
        <v>0</v>
      </c>
      <c r="R3082">
        <f>IFERROR(INDEX(REDOSLIJED!A:A,MATCH(PlanMasine[[#This Row],[KPL]],REDOSLIJED!B:B,0)),MAX(REDOSLIJED!A:A)+1)</f>
        <v>45</v>
      </c>
      <c r="S3082" s="9">
        <f>SUM($M$2:M3082)</f>
        <v>13.669791666666686</v>
      </c>
      <c r="T3082" s="3">
        <f>PlanMasine[[#This Row],[Datum SAS]]-1</f>
        <v>45851</v>
      </c>
      <c r="U3082">
        <f>WEEKDAY(PlanMasine[[#This Row],[ZAVRŠETAK MAŠINSKE]],2)</f>
        <v>7</v>
      </c>
      <c r="V3082" s="3">
        <f>IF(WEEKDAY(PlanMasine[[#This Row],[Datum SAS]]-1,2)=7,PlanMasine[[#This Row],[Datum SAS]]-3,PlanMasine[[#This Row],[Datum SAS]]-1)</f>
        <v>45849</v>
      </c>
      <c r="W3082">
        <f>WEEKNUM(PlanMasine[[#This Row],[Column2]],1)</f>
        <v>28</v>
      </c>
    </row>
    <row r="3083" spans="1:23" x14ac:dyDescent="0.25">
      <c r="A3083">
        <v>1031357</v>
      </c>
      <c r="B3083">
        <v>1</v>
      </c>
      <c r="C3083">
        <v>1031363</v>
      </c>
      <c r="D3083" t="s">
        <v>2186</v>
      </c>
      <c r="E3083">
        <v>12</v>
      </c>
      <c r="F3083">
        <v>6</v>
      </c>
      <c r="G3083">
        <v>0</v>
      </c>
      <c r="H3083">
        <v>0</v>
      </c>
      <c r="I3083" t="s">
        <v>5</v>
      </c>
      <c r="J3083" t="s">
        <v>570</v>
      </c>
      <c r="K3083" t="s">
        <v>2413</v>
      </c>
      <c r="L3083" s="3">
        <v>45854</v>
      </c>
      <c r="M30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083" s="3">
        <v>45852</v>
      </c>
      <c r="O3083" s="5">
        <f>IFERROR((PlanMasine[[#This Row],[Norma]]/PlanMasine[[#This Row],[Q]])*(PlanMasine[[#This Row],[Q]]/SUMIF(C:C,PlanMasine[[#This Row],[RN]],B:B)*PlanMasine[[#This Row],[KPLQ]]),0)</f>
        <v>2</v>
      </c>
      <c r="P3083">
        <v>215811</v>
      </c>
      <c r="Q3083">
        <f>COUNTIF(PROMJENA!A:A,PlanMasine[[#This Row],[KPL]]&amp;"-"&amp;PlanMasine[[#This Row],[RN]])</f>
        <v>0</v>
      </c>
      <c r="R3083">
        <f>IFERROR(INDEX(REDOSLIJED!A:A,MATCH(PlanMasine[[#This Row],[KPL]],REDOSLIJED!B:B,0)),MAX(REDOSLIJED!A:A)+1)</f>
        <v>45</v>
      </c>
      <c r="S3083" s="9">
        <f>SUM($M$2:M3083)</f>
        <v>13.671180555555575</v>
      </c>
      <c r="T3083" s="3">
        <f>PlanMasine[[#This Row],[Datum SAS]]-1</f>
        <v>45851</v>
      </c>
      <c r="U3083">
        <f>WEEKDAY(PlanMasine[[#This Row],[ZAVRŠETAK MAŠINSKE]],2)</f>
        <v>7</v>
      </c>
      <c r="V3083" s="3">
        <f>IF(WEEKDAY(PlanMasine[[#This Row],[Datum SAS]]-1,2)=7,PlanMasine[[#This Row],[Datum SAS]]-3,PlanMasine[[#This Row],[Datum SAS]]-1)</f>
        <v>45849</v>
      </c>
      <c r="W3083">
        <f>WEEKNUM(PlanMasine[[#This Row],[Column2]],1)</f>
        <v>28</v>
      </c>
    </row>
    <row r="3084" spans="1:23" x14ac:dyDescent="0.25">
      <c r="A3084">
        <v>1031357</v>
      </c>
      <c r="B3084">
        <v>1</v>
      </c>
      <c r="C3084">
        <v>1031375</v>
      </c>
      <c r="D3084" t="s">
        <v>1971</v>
      </c>
      <c r="E3084">
        <v>15</v>
      </c>
      <c r="F3084">
        <v>6</v>
      </c>
      <c r="G3084">
        <v>0</v>
      </c>
      <c r="H3084">
        <v>0</v>
      </c>
      <c r="I3084" t="s">
        <v>5</v>
      </c>
      <c r="J3084" t="s">
        <v>570</v>
      </c>
      <c r="K3084" t="s">
        <v>2413</v>
      </c>
      <c r="L3084" s="3">
        <v>45854</v>
      </c>
      <c r="M30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84" s="3">
        <v>45852</v>
      </c>
      <c r="O3084" s="5">
        <f>IFERROR((PlanMasine[[#This Row],[Norma]]/PlanMasine[[#This Row],[Q]])*(PlanMasine[[#This Row],[Q]]/SUMIF(C:C,PlanMasine[[#This Row],[RN]],B:B)*PlanMasine[[#This Row],[KPLQ]]),0)</f>
        <v>2.5</v>
      </c>
      <c r="P3084">
        <v>215830</v>
      </c>
      <c r="Q3084">
        <f>COUNTIF(PROMJENA!A:A,PlanMasine[[#This Row],[KPL]]&amp;"-"&amp;PlanMasine[[#This Row],[RN]])</f>
        <v>0</v>
      </c>
      <c r="R3084">
        <f>IFERROR(INDEX(REDOSLIJED!A:A,MATCH(PlanMasine[[#This Row],[KPL]],REDOSLIJED!B:B,0)),MAX(REDOSLIJED!A:A)+1)</f>
        <v>45</v>
      </c>
      <c r="S3084" s="9">
        <f>SUM($M$2:M3084)</f>
        <v>13.672916666666685</v>
      </c>
      <c r="T3084" s="3">
        <f>PlanMasine[[#This Row],[Datum SAS]]-1</f>
        <v>45851</v>
      </c>
      <c r="U3084">
        <f>WEEKDAY(PlanMasine[[#This Row],[ZAVRŠETAK MAŠINSKE]],2)</f>
        <v>7</v>
      </c>
      <c r="V3084" s="3">
        <f>IF(WEEKDAY(PlanMasine[[#This Row],[Datum SAS]]-1,2)=7,PlanMasine[[#This Row],[Datum SAS]]-3,PlanMasine[[#This Row],[Datum SAS]]-1)</f>
        <v>45849</v>
      </c>
      <c r="W3084">
        <f>WEEKNUM(PlanMasine[[#This Row],[Column2]],1)</f>
        <v>28</v>
      </c>
    </row>
    <row r="3085" spans="1:23" x14ac:dyDescent="0.25">
      <c r="A3085">
        <v>1031357</v>
      </c>
      <c r="B3085">
        <v>1</v>
      </c>
      <c r="C3085">
        <v>1031376</v>
      </c>
      <c r="D3085" t="s">
        <v>2185</v>
      </c>
      <c r="E3085">
        <v>18</v>
      </c>
      <c r="F3085">
        <v>6</v>
      </c>
      <c r="G3085">
        <v>0</v>
      </c>
      <c r="H3085">
        <v>0</v>
      </c>
      <c r="I3085" t="s">
        <v>5</v>
      </c>
      <c r="J3085" t="s">
        <v>570</v>
      </c>
      <c r="K3085" t="s">
        <v>2413</v>
      </c>
      <c r="L3085" s="3">
        <v>45854</v>
      </c>
      <c r="M30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85" s="3">
        <v>45852</v>
      </c>
      <c r="O3085" s="5">
        <f>IFERROR((PlanMasine[[#This Row],[Norma]]/PlanMasine[[#This Row],[Q]])*(PlanMasine[[#This Row],[Q]]/SUMIF(C:C,PlanMasine[[#This Row],[RN]],B:B)*PlanMasine[[#This Row],[KPLQ]]),0)</f>
        <v>3</v>
      </c>
      <c r="P3085">
        <v>215832</v>
      </c>
      <c r="Q3085">
        <f>COUNTIF(PROMJENA!A:A,PlanMasine[[#This Row],[KPL]]&amp;"-"&amp;PlanMasine[[#This Row],[RN]])</f>
        <v>0</v>
      </c>
      <c r="R3085">
        <f>IFERROR(INDEX(REDOSLIJED!A:A,MATCH(PlanMasine[[#This Row],[KPL]],REDOSLIJED!B:B,0)),MAX(REDOSLIJED!A:A)+1)</f>
        <v>45</v>
      </c>
      <c r="S3085" s="9">
        <f>SUM($M$2:M3085)</f>
        <v>13.675000000000018</v>
      </c>
      <c r="T3085" s="3">
        <f>PlanMasine[[#This Row],[Datum SAS]]-1</f>
        <v>45851</v>
      </c>
      <c r="U3085">
        <f>WEEKDAY(PlanMasine[[#This Row],[ZAVRŠETAK MAŠINSKE]],2)</f>
        <v>7</v>
      </c>
      <c r="V3085" s="3">
        <f>IF(WEEKDAY(PlanMasine[[#This Row],[Datum SAS]]-1,2)=7,PlanMasine[[#This Row],[Datum SAS]]-3,PlanMasine[[#This Row],[Datum SAS]]-1)</f>
        <v>45849</v>
      </c>
      <c r="W3085">
        <f>WEEKNUM(PlanMasine[[#This Row],[Column2]],1)</f>
        <v>28</v>
      </c>
    </row>
    <row r="3086" spans="1:23" x14ac:dyDescent="0.25">
      <c r="A3086">
        <v>1031358</v>
      </c>
      <c r="B3086">
        <v>1</v>
      </c>
      <c r="C3086">
        <v>1031375</v>
      </c>
      <c r="D3086" t="s">
        <v>1971</v>
      </c>
      <c r="E3086">
        <v>15</v>
      </c>
      <c r="F3086">
        <v>6</v>
      </c>
      <c r="G3086">
        <v>0</v>
      </c>
      <c r="H3086">
        <v>0</v>
      </c>
      <c r="I3086" t="s">
        <v>5</v>
      </c>
      <c r="J3086" t="s">
        <v>570</v>
      </c>
      <c r="K3086" t="s">
        <v>2413</v>
      </c>
      <c r="L3086" s="3">
        <v>45854</v>
      </c>
      <c r="M30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86" s="3">
        <v>45852</v>
      </c>
      <c r="O3086" s="5">
        <f>IFERROR((PlanMasine[[#This Row],[Norma]]/PlanMasine[[#This Row],[Q]])*(PlanMasine[[#This Row],[Q]]/SUMIF(C:C,PlanMasine[[#This Row],[RN]],B:B)*PlanMasine[[#This Row],[KPLQ]]),0)</f>
        <v>2.5</v>
      </c>
      <c r="P3086">
        <v>215830</v>
      </c>
      <c r="Q3086">
        <f>COUNTIF(PROMJENA!A:A,PlanMasine[[#This Row],[KPL]]&amp;"-"&amp;PlanMasine[[#This Row],[RN]])</f>
        <v>0</v>
      </c>
      <c r="R3086">
        <f>IFERROR(INDEX(REDOSLIJED!A:A,MATCH(PlanMasine[[#This Row],[KPL]],REDOSLIJED!B:B,0)),MAX(REDOSLIJED!A:A)+1)</f>
        <v>45</v>
      </c>
      <c r="S3086" s="9">
        <f>SUM($M$2:M3086)</f>
        <v>13.676736111111129</v>
      </c>
      <c r="T3086" s="3">
        <f>PlanMasine[[#This Row],[Datum SAS]]-1</f>
        <v>45851</v>
      </c>
      <c r="U3086">
        <f>WEEKDAY(PlanMasine[[#This Row],[ZAVRŠETAK MAŠINSKE]],2)</f>
        <v>7</v>
      </c>
      <c r="V3086" s="3">
        <f>IF(WEEKDAY(PlanMasine[[#This Row],[Datum SAS]]-1,2)=7,PlanMasine[[#This Row],[Datum SAS]]-3,PlanMasine[[#This Row],[Datum SAS]]-1)</f>
        <v>45849</v>
      </c>
      <c r="W3086">
        <f>WEEKNUM(PlanMasine[[#This Row],[Column2]],1)</f>
        <v>28</v>
      </c>
    </row>
    <row r="3087" spans="1:23" x14ac:dyDescent="0.25">
      <c r="A3087">
        <v>1031358</v>
      </c>
      <c r="B3087">
        <v>1</v>
      </c>
      <c r="C3087">
        <v>1031364</v>
      </c>
      <c r="D3087" t="s">
        <v>1975</v>
      </c>
      <c r="E3087">
        <v>9</v>
      </c>
      <c r="F3087">
        <v>6</v>
      </c>
      <c r="G3087">
        <v>0</v>
      </c>
      <c r="H3087">
        <v>0</v>
      </c>
      <c r="I3087" t="s">
        <v>5</v>
      </c>
      <c r="J3087" t="s">
        <v>570</v>
      </c>
      <c r="K3087" t="s">
        <v>2413</v>
      </c>
      <c r="L3087" s="3">
        <v>45854</v>
      </c>
      <c r="M30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087" s="3">
        <v>45852</v>
      </c>
      <c r="O3087" s="5">
        <f>IFERROR((PlanMasine[[#This Row],[Norma]]/PlanMasine[[#This Row],[Q]])*(PlanMasine[[#This Row],[Q]]/SUMIF(C:C,PlanMasine[[#This Row],[RN]],B:B)*PlanMasine[[#This Row],[KPLQ]]),0)</f>
        <v>1.5</v>
      </c>
      <c r="P3087">
        <v>215812</v>
      </c>
      <c r="Q3087">
        <f>COUNTIF(PROMJENA!A:A,PlanMasine[[#This Row],[KPL]]&amp;"-"&amp;PlanMasine[[#This Row],[RN]])</f>
        <v>0</v>
      </c>
      <c r="R3087">
        <f>IFERROR(INDEX(REDOSLIJED!A:A,MATCH(PlanMasine[[#This Row],[KPL]],REDOSLIJED!B:B,0)),MAX(REDOSLIJED!A:A)+1)</f>
        <v>45</v>
      </c>
      <c r="S3087" s="9">
        <f>SUM($M$2:M3087)</f>
        <v>13.677777777777797</v>
      </c>
      <c r="T3087" s="3">
        <f>PlanMasine[[#This Row],[Datum SAS]]-1</f>
        <v>45851</v>
      </c>
      <c r="U3087">
        <f>WEEKDAY(PlanMasine[[#This Row],[ZAVRŠETAK MAŠINSKE]],2)</f>
        <v>7</v>
      </c>
      <c r="V3087" s="3">
        <f>IF(WEEKDAY(PlanMasine[[#This Row],[Datum SAS]]-1,2)=7,PlanMasine[[#This Row],[Datum SAS]]-3,PlanMasine[[#This Row],[Datum SAS]]-1)</f>
        <v>45849</v>
      </c>
      <c r="W3087">
        <f>WEEKNUM(PlanMasine[[#This Row],[Column2]],1)</f>
        <v>28</v>
      </c>
    </row>
    <row r="3088" spans="1:23" x14ac:dyDescent="0.25">
      <c r="A3088">
        <v>1031358</v>
      </c>
      <c r="B3088">
        <v>1</v>
      </c>
      <c r="C3088">
        <v>1031373</v>
      </c>
      <c r="D3088" t="s">
        <v>2372</v>
      </c>
      <c r="E3088">
        <v>36</v>
      </c>
      <c r="F3088">
        <v>6</v>
      </c>
      <c r="G3088">
        <v>0</v>
      </c>
      <c r="H3088">
        <v>0</v>
      </c>
      <c r="I3088" t="s">
        <v>5</v>
      </c>
      <c r="J3088" t="s">
        <v>570</v>
      </c>
      <c r="K3088" t="s">
        <v>2413</v>
      </c>
      <c r="L3088" s="3">
        <v>45854</v>
      </c>
      <c r="M30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88" s="3">
        <v>45852</v>
      </c>
      <c r="O3088" s="5">
        <f>IFERROR((PlanMasine[[#This Row],[Norma]]/PlanMasine[[#This Row],[Q]])*(PlanMasine[[#This Row],[Q]]/SUMIF(C:C,PlanMasine[[#This Row],[RN]],B:B)*PlanMasine[[#This Row],[KPLQ]]),0)</f>
        <v>6</v>
      </c>
      <c r="P3088">
        <v>215828</v>
      </c>
      <c r="Q3088">
        <f>COUNTIF(PROMJENA!A:A,PlanMasine[[#This Row],[KPL]]&amp;"-"&amp;PlanMasine[[#This Row],[RN]])</f>
        <v>0</v>
      </c>
      <c r="R3088">
        <f>IFERROR(INDEX(REDOSLIJED!A:A,MATCH(PlanMasine[[#This Row],[KPL]],REDOSLIJED!B:B,0)),MAX(REDOSLIJED!A:A)+1)</f>
        <v>45</v>
      </c>
      <c r="S3088" s="9">
        <f>SUM($M$2:M3088)</f>
        <v>13.681944444444463</v>
      </c>
      <c r="T3088" s="3">
        <f>PlanMasine[[#This Row],[Datum SAS]]-1</f>
        <v>45851</v>
      </c>
      <c r="U3088">
        <f>WEEKDAY(PlanMasine[[#This Row],[ZAVRŠETAK MAŠINSKE]],2)</f>
        <v>7</v>
      </c>
      <c r="V3088" s="3">
        <f>IF(WEEKDAY(PlanMasine[[#This Row],[Datum SAS]]-1,2)=7,PlanMasine[[#This Row],[Datum SAS]]-3,PlanMasine[[#This Row],[Datum SAS]]-1)</f>
        <v>45849</v>
      </c>
      <c r="W3088">
        <f>WEEKNUM(PlanMasine[[#This Row],[Column2]],1)</f>
        <v>28</v>
      </c>
    </row>
    <row r="3089" spans="1:23" x14ac:dyDescent="0.25">
      <c r="A3089">
        <v>1031358</v>
      </c>
      <c r="B3089">
        <v>1</v>
      </c>
      <c r="C3089">
        <v>1031376</v>
      </c>
      <c r="D3089" t="s">
        <v>2185</v>
      </c>
      <c r="E3089">
        <v>18</v>
      </c>
      <c r="F3089">
        <v>6</v>
      </c>
      <c r="G3089">
        <v>0</v>
      </c>
      <c r="H3089">
        <v>0</v>
      </c>
      <c r="I3089" t="s">
        <v>5</v>
      </c>
      <c r="J3089" t="s">
        <v>570</v>
      </c>
      <c r="K3089" t="s">
        <v>2413</v>
      </c>
      <c r="L3089" s="3">
        <v>45854</v>
      </c>
      <c r="M30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89" s="3">
        <v>45852</v>
      </c>
      <c r="O3089" s="5">
        <f>IFERROR((PlanMasine[[#This Row],[Norma]]/PlanMasine[[#This Row],[Q]])*(PlanMasine[[#This Row],[Q]]/SUMIF(C:C,PlanMasine[[#This Row],[RN]],B:B)*PlanMasine[[#This Row],[KPLQ]]),0)</f>
        <v>3</v>
      </c>
      <c r="P3089">
        <v>215832</v>
      </c>
      <c r="Q3089">
        <f>COUNTIF(PROMJENA!A:A,PlanMasine[[#This Row],[KPL]]&amp;"-"&amp;PlanMasine[[#This Row],[RN]])</f>
        <v>0</v>
      </c>
      <c r="R3089">
        <f>IFERROR(INDEX(REDOSLIJED!A:A,MATCH(PlanMasine[[#This Row],[KPL]],REDOSLIJED!B:B,0)),MAX(REDOSLIJED!A:A)+1)</f>
        <v>45</v>
      </c>
      <c r="S3089" s="9">
        <f>SUM($M$2:M3089)</f>
        <v>13.684027777777796</v>
      </c>
      <c r="T3089" s="3">
        <f>PlanMasine[[#This Row],[Datum SAS]]-1</f>
        <v>45851</v>
      </c>
      <c r="U3089">
        <f>WEEKDAY(PlanMasine[[#This Row],[ZAVRŠETAK MAŠINSKE]],2)</f>
        <v>7</v>
      </c>
      <c r="V3089" s="3">
        <f>IF(WEEKDAY(PlanMasine[[#This Row],[Datum SAS]]-1,2)=7,PlanMasine[[#This Row],[Datum SAS]]-3,PlanMasine[[#This Row],[Datum SAS]]-1)</f>
        <v>45849</v>
      </c>
      <c r="W3089">
        <f>WEEKNUM(PlanMasine[[#This Row],[Column2]],1)</f>
        <v>28</v>
      </c>
    </row>
    <row r="3090" spans="1:23" x14ac:dyDescent="0.25">
      <c r="A3090">
        <v>1031358</v>
      </c>
      <c r="B3090">
        <v>1</v>
      </c>
      <c r="C3090">
        <v>1031367</v>
      </c>
      <c r="D3090" t="s">
        <v>2182</v>
      </c>
      <c r="E3090">
        <v>18</v>
      </c>
      <c r="F3090">
        <v>6</v>
      </c>
      <c r="G3090">
        <v>0</v>
      </c>
      <c r="H3090">
        <v>0</v>
      </c>
      <c r="I3090" t="s">
        <v>5</v>
      </c>
      <c r="J3090" t="s">
        <v>570</v>
      </c>
      <c r="K3090" t="s">
        <v>2413</v>
      </c>
      <c r="L3090" s="3">
        <v>45854</v>
      </c>
      <c r="M30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90" s="3">
        <v>45852</v>
      </c>
      <c r="O3090" s="5">
        <f>IFERROR((PlanMasine[[#This Row],[Norma]]/PlanMasine[[#This Row],[Q]])*(PlanMasine[[#This Row],[Q]]/SUMIF(C:C,PlanMasine[[#This Row],[RN]],B:B)*PlanMasine[[#This Row],[KPLQ]]),0)</f>
        <v>3</v>
      </c>
      <c r="P3090">
        <v>215819</v>
      </c>
      <c r="Q3090">
        <f>COUNTIF(PROMJENA!A:A,PlanMasine[[#This Row],[KPL]]&amp;"-"&amp;PlanMasine[[#This Row],[RN]])</f>
        <v>0</v>
      </c>
      <c r="R3090">
        <f>IFERROR(INDEX(REDOSLIJED!A:A,MATCH(PlanMasine[[#This Row],[KPL]],REDOSLIJED!B:B,0)),MAX(REDOSLIJED!A:A)+1)</f>
        <v>45</v>
      </c>
      <c r="S3090" s="9">
        <f>SUM($M$2:M3090)</f>
        <v>13.68611111111113</v>
      </c>
      <c r="T3090" s="3">
        <f>PlanMasine[[#This Row],[Datum SAS]]-1</f>
        <v>45851</v>
      </c>
      <c r="U3090">
        <f>WEEKDAY(PlanMasine[[#This Row],[ZAVRŠETAK MAŠINSKE]],2)</f>
        <v>7</v>
      </c>
      <c r="V3090" s="3">
        <f>IF(WEEKDAY(PlanMasine[[#This Row],[Datum SAS]]-1,2)=7,PlanMasine[[#This Row],[Datum SAS]]-3,PlanMasine[[#This Row],[Datum SAS]]-1)</f>
        <v>45849</v>
      </c>
      <c r="W3090">
        <f>WEEKNUM(PlanMasine[[#This Row],[Column2]],1)</f>
        <v>28</v>
      </c>
    </row>
    <row r="3091" spans="1:23" x14ac:dyDescent="0.25">
      <c r="A3091">
        <v>1031358</v>
      </c>
      <c r="B3091">
        <v>1</v>
      </c>
      <c r="C3091">
        <v>1031363</v>
      </c>
      <c r="D3091" t="s">
        <v>2186</v>
      </c>
      <c r="E3091">
        <v>12</v>
      </c>
      <c r="F3091">
        <v>6</v>
      </c>
      <c r="G3091">
        <v>0</v>
      </c>
      <c r="H3091">
        <v>0</v>
      </c>
      <c r="I3091" t="s">
        <v>5</v>
      </c>
      <c r="J3091" t="s">
        <v>570</v>
      </c>
      <c r="K3091" t="s">
        <v>2413</v>
      </c>
      <c r="L3091" s="3">
        <v>45854</v>
      </c>
      <c r="M30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091" s="3">
        <v>45852</v>
      </c>
      <c r="O3091" s="5">
        <f>IFERROR((PlanMasine[[#This Row],[Norma]]/PlanMasine[[#This Row],[Q]])*(PlanMasine[[#This Row],[Q]]/SUMIF(C:C,PlanMasine[[#This Row],[RN]],B:B)*PlanMasine[[#This Row],[KPLQ]]),0)</f>
        <v>2</v>
      </c>
      <c r="P3091">
        <v>215811</v>
      </c>
      <c r="Q3091">
        <f>COUNTIF(PROMJENA!A:A,PlanMasine[[#This Row],[KPL]]&amp;"-"&amp;PlanMasine[[#This Row],[RN]])</f>
        <v>0</v>
      </c>
      <c r="R3091">
        <f>IFERROR(INDEX(REDOSLIJED!A:A,MATCH(PlanMasine[[#This Row],[KPL]],REDOSLIJED!B:B,0)),MAX(REDOSLIJED!A:A)+1)</f>
        <v>45</v>
      </c>
      <c r="S3091" s="9">
        <f>SUM($M$2:M3091)</f>
        <v>13.687500000000018</v>
      </c>
      <c r="T3091" s="3">
        <f>PlanMasine[[#This Row],[Datum SAS]]-1</f>
        <v>45851</v>
      </c>
      <c r="U3091">
        <f>WEEKDAY(PlanMasine[[#This Row],[ZAVRŠETAK MAŠINSKE]],2)</f>
        <v>7</v>
      </c>
      <c r="V3091" s="3">
        <f>IF(WEEKDAY(PlanMasine[[#This Row],[Datum SAS]]-1,2)=7,PlanMasine[[#This Row],[Datum SAS]]-3,PlanMasine[[#This Row],[Datum SAS]]-1)</f>
        <v>45849</v>
      </c>
      <c r="W3091">
        <f>WEEKNUM(PlanMasine[[#This Row],[Column2]],1)</f>
        <v>28</v>
      </c>
    </row>
    <row r="3092" spans="1:23" x14ac:dyDescent="0.25">
      <c r="A3092">
        <v>1031358</v>
      </c>
      <c r="B3092">
        <v>1</v>
      </c>
      <c r="C3092">
        <v>1031372</v>
      </c>
      <c r="D3092" t="s">
        <v>2373</v>
      </c>
      <c r="E3092">
        <v>36</v>
      </c>
      <c r="F3092">
        <v>6</v>
      </c>
      <c r="G3092">
        <v>0</v>
      </c>
      <c r="H3092">
        <v>0</v>
      </c>
      <c r="I3092" t="s">
        <v>5</v>
      </c>
      <c r="J3092" t="s">
        <v>570</v>
      </c>
      <c r="K3092" t="s">
        <v>2413</v>
      </c>
      <c r="L3092" s="3">
        <v>45854</v>
      </c>
      <c r="M30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92" s="3">
        <v>45852</v>
      </c>
      <c r="O3092" s="5">
        <f>IFERROR((PlanMasine[[#This Row],[Norma]]/PlanMasine[[#This Row],[Q]])*(PlanMasine[[#This Row],[Q]]/SUMIF(C:C,PlanMasine[[#This Row],[RN]],B:B)*PlanMasine[[#This Row],[KPLQ]]),0)</f>
        <v>6</v>
      </c>
      <c r="P3092">
        <v>215827</v>
      </c>
      <c r="Q3092">
        <f>COUNTIF(PROMJENA!A:A,PlanMasine[[#This Row],[KPL]]&amp;"-"&amp;PlanMasine[[#This Row],[RN]])</f>
        <v>0</v>
      </c>
      <c r="R3092">
        <f>IFERROR(INDEX(REDOSLIJED!A:A,MATCH(PlanMasine[[#This Row],[KPL]],REDOSLIJED!B:B,0)),MAX(REDOSLIJED!A:A)+1)</f>
        <v>45</v>
      </c>
      <c r="S3092" s="9">
        <f>SUM($M$2:M3092)</f>
        <v>13.691666666666684</v>
      </c>
      <c r="T3092" s="3">
        <f>PlanMasine[[#This Row],[Datum SAS]]-1</f>
        <v>45851</v>
      </c>
      <c r="U3092">
        <f>WEEKDAY(PlanMasine[[#This Row],[ZAVRŠETAK MAŠINSKE]],2)</f>
        <v>7</v>
      </c>
      <c r="V3092" s="3">
        <f>IF(WEEKDAY(PlanMasine[[#This Row],[Datum SAS]]-1,2)=7,PlanMasine[[#This Row],[Datum SAS]]-3,PlanMasine[[#This Row],[Datum SAS]]-1)</f>
        <v>45849</v>
      </c>
      <c r="W3092">
        <f>WEEKNUM(PlanMasine[[#This Row],[Column2]],1)</f>
        <v>28</v>
      </c>
    </row>
    <row r="3093" spans="1:23" x14ac:dyDescent="0.25">
      <c r="A3093">
        <v>1031358</v>
      </c>
      <c r="B3093">
        <v>1</v>
      </c>
      <c r="C3093">
        <v>1031374</v>
      </c>
      <c r="D3093" t="s">
        <v>2375</v>
      </c>
      <c r="E3093">
        <v>36</v>
      </c>
      <c r="F3093">
        <v>6</v>
      </c>
      <c r="G3093">
        <v>0</v>
      </c>
      <c r="H3093">
        <v>0</v>
      </c>
      <c r="I3093" t="s">
        <v>5</v>
      </c>
      <c r="J3093" t="s">
        <v>570</v>
      </c>
      <c r="K3093" t="s">
        <v>2413</v>
      </c>
      <c r="L3093" s="3">
        <v>45854</v>
      </c>
      <c r="M30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93" s="3">
        <v>45852</v>
      </c>
      <c r="O3093" s="5">
        <f>IFERROR((PlanMasine[[#This Row],[Norma]]/PlanMasine[[#This Row],[Q]])*(PlanMasine[[#This Row],[Q]]/SUMIF(C:C,PlanMasine[[#This Row],[RN]],B:B)*PlanMasine[[#This Row],[KPLQ]]),0)</f>
        <v>6</v>
      </c>
      <c r="P3093">
        <v>215829</v>
      </c>
      <c r="Q3093">
        <f>COUNTIF(PROMJENA!A:A,PlanMasine[[#This Row],[KPL]]&amp;"-"&amp;PlanMasine[[#This Row],[RN]])</f>
        <v>0</v>
      </c>
      <c r="R3093">
        <f>IFERROR(INDEX(REDOSLIJED!A:A,MATCH(PlanMasine[[#This Row],[KPL]],REDOSLIJED!B:B,0)),MAX(REDOSLIJED!A:A)+1)</f>
        <v>45</v>
      </c>
      <c r="S3093" s="9">
        <f>SUM($M$2:M3093)</f>
        <v>13.695833333333351</v>
      </c>
      <c r="T3093" s="3">
        <f>PlanMasine[[#This Row],[Datum SAS]]-1</f>
        <v>45851</v>
      </c>
      <c r="U3093">
        <f>WEEKDAY(PlanMasine[[#This Row],[ZAVRŠETAK MAŠINSKE]],2)</f>
        <v>7</v>
      </c>
      <c r="V3093" s="3">
        <f>IF(WEEKDAY(PlanMasine[[#This Row],[Datum SAS]]-1,2)=7,PlanMasine[[#This Row],[Datum SAS]]-3,PlanMasine[[#This Row],[Datum SAS]]-1)</f>
        <v>45849</v>
      </c>
      <c r="W3093">
        <f>WEEKNUM(PlanMasine[[#This Row],[Column2]],1)</f>
        <v>28</v>
      </c>
    </row>
    <row r="3094" spans="1:23" x14ac:dyDescent="0.25">
      <c r="A3094">
        <v>1031358</v>
      </c>
      <c r="B3094">
        <v>1</v>
      </c>
      <c r="C3094">
        <v>1031368</v>
      </c>
      <c r="D3094" t="s">
        <v>1974</v>
      </c>
      <c r="E3094">
        <v>30</v>
      </c>
      <c r="F3094">
        <v>6</v>
      </c>
      <c r="G3094">
        <v>0</v>
      </c>
      <c r="H3094">
        <v>0</v>
      </c>
      <c r="I3094" t="s">
        <v>5</v>
      </c>
      <c r="J3094" t="s">
        <v>570</v>
      </c>
      <c r="K3094" t="s">
        <v>2413</v>
      </c>
      <c r="L3094" s="3">
        <v>45854</v>
      </c>
      <c r="M30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094" s="3">
        <v>45852</v>
      </c>
      <c r="O3094" s="5">
        <f>IFERROR((PlanMasine[[#This Row],[Norma]]/PlanMasine[[#This Row],[Q]])*(PlanMasine[[#This Row],[Q]]/SUMIF(C:C,PlanMasine[[#This Row],[RN]],B:B)*PlanMasine[[#This Row],[KPLQ]]),0)</f>
        <v>5</v>
      </c>
      <c r="P3094">
        <v>215820</v>
      </c>
      <c r="Q3094">
        <f>COUNTIF(PROMJENA!A:A,PlanMasine[[#This Row],[KPL]]&amp;"-"&amp;PlanMasine[[#This Row],[RN]])</f>
        <v>0</v>
      </c>
      <c r="R3094">
        <f>IFERROR(INDEX(REDOSLIJED!A:A,MATCH(PlanMasine[[#This Row],[KPL]],REDOSLIJED!B:B,0)),MAX(REDOSLIJED!A:A)+1)</f>
        <v>45</v>
      </c>
      <c r="S3094" s="9">
        <f>SUM($M$2:M3094)</f>
        <v>13.699305555555572</v>
      </c>
      <c r="T3094" s="3">
        <f>PlanMasine[[#This Row],[Datum SAS]]-1</f>
        <v>45851</v>
      </c>
      <c r="U3094">
        <f>WEEKDAY(PlanMasine[[#This Row],[ZAVRŠETAK MAŠINSKE]],2)</f>
        <v>7</v>
      </c>
      <c r="V3094" s="3">
        <f>IF(WEEKDAY(PlanMasine[[#This Row],[Datum SAS]]-1,2)=7,PlanMasine[[#This Row],[Datum SAS]]-3,PlanMasine[[#This Row],[Datum SAS]]-1)</f>
        <v>45849</v>
      </c>
      <c r="W3094">
        <f>WEEKNUM(PlanMasine[[#This Row],[Column2]],1)</f>
        <v>28</v>
      </c>
    </row>
    <row r="3095" spans="1:23" x14ac:dyDescent="0.25">
      <c r="A3095">
        <v>1031358</v>
      </c>
      <c r="B3095">
        <v>1</v>
      </c>
      <c r="C3095">
        <v>1031371</v>
      </c>
      <c r="D3095" t="s">
        <v>2374</v>
      </c>
      <c r="E3095">
        <v>36</v>
      </c>
      <c r="F3095">
        <v>6</v>
      </c>
      <c r="G3095">
        <v>0</v>
      </c>
      <c r="H3095">
        <v>0</v>
      </c>
      <c r="I3095" t="s">
        <v>5</v>
      </c>
      <c r="J3095" t="s">
        <v>570</v>
      </c>
      <c r="K3095" t="s">
        <v>2413</v>
      </c>
      <c r="L3095" s="3">
        <v>45854</v>
      </c>
      <c r="M30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95" s="3">
        <v>45852</v>
      </c>
      <c r="O3095" s="5">
        <f>IFERROR((PlanMasine[[#This Row],[Norma]]/PlanMasine[[#This Row],[Q]])*(PlanMasine[[#This Row],[Q]]/SUMIF(C:C,PlanMasine[[#This Row],[RN]],B:B)*PlanMasine[[#This Row],[KPLQ]]),0)</f>
        <v>6</v>
      </c>
      <c r="P3095">
        <v>215825</v>
      </c>
      <c r="Q3095">
        <f>COUNTIF(PROMJENA!A:A,PlanMasine[[#This Row],[KPL]]&amp;"-"&amp;PlanMasine[[#This Row],[RN]])</f>
        <v>0</v>
      </c>
      <c r="R3095">
        <f>IFERROR(INDEX(REDOSLIJED!A:A,MATCH(PlanMasine[[#This Row],[KPL]],REDOSLIJED!B:B,0)),MAX(REDOSLIJED!A:A)+1)</f>
        <v>45</v>
      </c>
      <c r="S3095" s="9">
        <f>SUM($M$2:M3095)</f>
        <v>13.703472222222238</v>
      </c>
      <c r="T3095" s="3">
        <f>PlanMasine[[#This Row],[Datum SAS]]-1</f>
        <v>45851</v>
      </c>
      <c r="U3095">
        <f>WEEKDAY(PlanMasine[[#This Row],[ZAVRŠETAK MAŠINSKE]],2)</f>
        <v>7</v>
      </c>
      <c r="V3095" s="3">
        <f>IF(WEEKDAY(PlanMasine[[#This Row],[Datum SAS]]-1,2)=7,PlanMasine[[#This Row],[Datum SAS]]-3,PlanMasine[[#This Row],[Datum SAS]]-1)</f>
        <v>45849</v>
      </c>
      <c r="W3095">
        <f>WEEKNUM(PlanMasine[[#This Row],[Column2]],1)</f>
        <v>28</v>
      </c>
    </row>
    <row r="3096" spans="1:23" x14ac:dyDescent="0.25">
      <c r="A3096">
        <v>1031358</v>
      </c>
      <c r="B3096">
        <v>1</v>
      </c>
      <c r="C3096">
        <v>1031378</v>
      </c>
      <c r="D3096" t="s">
        <v>2184</v>
      </c>
      <c r="E3096">
        <v>42</v>
      </c>
      <c r="F3096">
        <v>6</v>
      </c>
      <c r="G3096">
        <v>0</v>
      </c>
      <c r="H3096">
        <v>0</v>
      </c>
      <c r="I3096" t="s">
        <v>5</v>
      </c>
      <c r="J3096" t="s">
        <v>570</v>
      </c>
      <c r="K3096" t="s">
        <v>2413</v>
      </c>
      <c r="L3096" s="3">
        <v>45854</v>
      </c>
      <c r="M30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096" s="3">
        <v>45852</v>
      </c>
      <c r="O3096" s="5">
        <f>IFERROR((PlanMasine[[#This Row],[Norma]]/PlanMasine[[#This Row],[Q]])*(PlanMasine[[#This Row],[Q]]/SUMIF(C:C,PlanMasine[[#This Row],[RN]],B:B)*PlanMasine[[#This Row],[KPLQ]]),0)</f>
        <v>7</v>
      </c>
      <c r="P3096">
        <v>215834</v>
      </c>
      <c r="Q3096">
        <f>COUNTIF(PROMJENA!A:A,PlanMasine[[#This Row],[KPL]]&amp;"-"&amp;PlanMasine[[#This Row],[RN]])</f>
        <v>0</v>
      </c>
      <c r="R3096">
        <f>IFERROR(INDEX(REDOSLIJED!A:A,MATCH(PlanMasine[[#This Row],[KPL]],REDOSLIJED!B:B,0)),MAX(REDOSLIJED!A:A)+1)</f>
        <v>45</v>
      </c>
      <c r="S3096" s="9">
        <f>SUM($M$2:M3096)</f>
        <v>13.70833333333335</v>
      </c>
      <c r="T3096" s="3">
        <f>PlanMasine[[#This Row],[Datum SAS]]-1</f>
        <v>45851</v>
      </c>
      <c r="U3096">
        <f>WEEKDAY(PlanMasine[[#This Row],[ZAVRŠETAK MAŠINSKE]],2)</f>
        <v>7</v>
      </c>
      <c r="V3096" s="3">
        <f>IF(WEEKDAY(PlanMasine[[#This Row],[Datum SAS]]-1,2)=7,PlanMasine[[#This Row],[Datum SAS]]-3,PlanMasine[[#This Row],[Datum SAS]]-1)</f>
        <v>45849</v>
      </c>
      <c r="W3096">
        <f>WEEKNUM(PlanMasine[[#This Row],[Column2]],1)</f>
        <v>28</v>
      </c>
    </row>
    <row r="3097" spans="1:23" x14ac:dyDescent="0.25">
      <c r="A3097">
        <v>1031359</v>
      </c>
      <c r="B3097">
        <v>1</v>
      </c>
      <c r="C3097">
        <v>1031376</v>
      </c>
      <c r="D3097" t="s">
        <v>2185</v>
      </c>
      <c r="E3097">
        <v>18</v>
      </c>
      <c r="F3097">
        <v>6</v>
      </c>
      <c r="G3097">
        <v>0</v>
      </c>
      <c r="H3097">
        <v>0</v>
      </c>
      <c r="I3097" t="s">
        <v>5</v>
      </c>
      <c r="J3097" t="s">
        <v>570</v>
      </c>
      <c r="K3097" t="s">
        <v>2413</v>
      </c>
      <c r="L3097" s="3">
        <v>45854</v>
      </c>
      <c r="M30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097" s="3">
        <v>45852</v>
      </c>
      <c r="O3097" s="5">
        <f>IFERROR((PlanMasine[[#This Row],[Norma]]/PlanMasine[[#This Row],[Q]])*(PlanMasine[[#This Row],[Q]]/SUMIF(C:C,PlanMasine[[#This Row],[RN]],B:B)*PlanMasine[[#This Row],[KPLQ]]),0)</f>
        <v>3</v>
      </c>
      <c r="P3097">
        <v>215832</v>
      </c>
      <c r="Q3097">
        <f>COUNTIF(PROMJENA!A:A,PlanMasine[[#This Row],[KPL]]&amp;"-"&amp;PlanMasine[[#This Row],[RN]])</f>
        <v>0</v>
      </c>
      <c r="R3097">
        <f>IFERROR(INDEX(REDOSLIJED!A:A,MATCH(PlanMasine[[#This Row],[KPL]],REDOSLIJED!B:B,0)),MAX(REDOSLIJED!A:A)+1)</f>
        <v>45</v>
      </c>
      <c r="S3097" s="9">
        <f>SUM($M$2:M3097)</f>
        <v>13.710416666666683</v>
      </c>
      <c r="T3097" s="3">
        <f>PlanMasine[[#This Row],[Datum SAS]]-1</f>
        <v>45851</v>
      </c>
      <c r="U3097">
        <f>WEEKDAY(PlanMasine[[#This Row],[ZAVRŠETAK MAŠINSKE]],2)</f>
        <v>7</v>
      </c>
      <c r="V3097" s="3">
        <f>IF(WEEKDAY(PlanMasine[[#This Row],[Datum SAS]]-1,2)=7,PlanMasine[[#This Row],[Datum SAS]]-3,PlanMasine[[#This Row],[Datum SAS]]-1)</f>
        <v>45849</v>
      </c>
      <c r="W3097">
        <f>WEEKNUM(PlanMasine[[#This Row],[Column2]],1)</f>
        <v>28</v>
      </c>
    </row>
    <row r="3098" spans="1:23" x14ac:dyDescent="0.25">
      <c r="A3098">
        <v>1031359</v>
      </c>
      <c r="B3098">
        <v>1</v>
      </c>
      <c r="C3098">
        <v>1031371</v>
      </c>
      <c r="D3098" t="s">
        <v>2374</v>
      </c>
      <c r="E3098">
        <v>36</v>
      </c>
      <c r="F3098">
        <v>6</v>
      </c>
      <c r="G3098">
        <v>0</v>
      </c>
      <c r="H3098">
        <v>0</v>
      </c>
      <c r="I3098" t="s">
        <v>5</v>
      </c>
      <c r="J3098" t="s">
        <v>570</v>
      </c>
      <c r="K3098" t="s">
        <v>2413</v>
      </c>
      <c r="L3098" s="3">
        <v>45854</v>
      </c>
      <c r="M30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098" s="3">
        <v>45852</v>
      </c>
      <c r="O3098" s="5">
        <f>IFERROR((PlanMasine[[#This Row],[Norma]]/PlanMasine[[#This Row],[Q]])*(PlanMasine[[#This Row],[Q]]/SUMIF(C:C,PlanMasine[[#This Row],[RN]],B:B)*PlanMasine[[#This Row],[KPLQ]]),0)</f>
        <v>6</v>
      </c>
      <c r="P3098">
        <v>215825</v>
      </c>
      <c r="Q3098">
        <f>COUNTIF(PROMJENA!A:A,PlanMasine[[#This Row],[KPL]]&amp;"-"&amp;PlanMasine[[#This Row],[RN]])</f>
        <v>0</v>
      </c>
      <c r="R3098">
        <f>IFERROR(INDEX(REDOSLIJED!A:A,MATCH(PlanMasine[[#This Row],[KPL]],REDOSLIJED!B:B,0)),MAX(REDOSLIJED!A:A)+1)</f>
        <v>45</v>
      </c>
      <c r="S3098" s="9">
        <f>SUM($M$2:M3098)</f>
        <v>13.71458333333335</v>
      </c>
      <c r="T3098" s="3">
        <f>PlanMasine[[#This Row],[Datum SAS]]-1</f>
        <v>45851</v>
      </c>
      <c r="U3098">
        <f>WEEKDAY(PlanMasine[[#This Row],[ZAVRŠETAK MAŠINSKE]],2)</f>
        <v>7</v>
      </c>
      <c r="V3098" s="3">
        <f>IF(WEEKDAY(PlanMasine[[#This Row],[Datum SAS]]-1,2)=7,PlanMasine[[#This Row],[Datum SAS]]-3,PlanMasine[[#This Row],[Datum SAS]]-1)</f>
        <v>45849</v>
      </c>
      <c r="W3098">
        <f>WEEKNUM(PlanMasine[[#This Row],[Column2]],1)</f>
        <v>28</v>
      </c>
    </row>
    <row r="3099" spans="1:23" x14ac:dyDescent="0.25">
      <c r="A3099">
        <v>1031359</v>
      </c>
      <c r="B3099">
        <v>1</v>
      </c>
      <c r="C3099">
        <v>1031375</v>
      </c>
      <c r="D3099" t="s">
        <v>1971</v>
      </c>
      <c r="E3099">
        <v>15</v>
      </c>
      <c r="F3099">
        <v>6</v>
      </c>
      <c r="G3099">
        <v>0</v>
      </c>
      <c r="H3099">
        <v>0</v>
      </c>
      <c r="I3099" t="s">
        <v>5</v>
      </c>
      <c r="J3099" t="s">
        <v>570</v>
      </c>
      <c r="K3099" t="s">
        <v>2413</v>
      </c>
      <c r="L3099" s="3">
        <v>45854</v>
      </c>
      <c r="M30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099" s="3">
        <v>45852</v>
      </c>
      <c r="O3099" s="5">
        <f>IFERROR((PlanMasine[[#This Row],[Norma]]/PlanMasine[[#This Row],[Q]])*(PlanMasine[[#This Row],[Q]]/SUMIF(C:C,PlanMasine[[#This Row],[RN]],B:B)*PlanMasine[[#This Row],[KPLQ]]),0)</f>
        <v>2.5</v>
      </c>
      <c r="P3099">
        <v>215830</v>
      </c>
      <c r="Q3099">
        <f>COUNTIF(PROMJENA!A:A,PlanMasine[[#This Row],[KPL]]&amp;"-"&amp;PlanMasine[[#This Row],[RN]])</f>
        <v>0</v>
      </c>
      <c r="R3099">
        <f>IFERROR(INDEX(REDOSLIJED!A:A,MATCH(PlanMasine[[#This Row],[KPL]],REDOSLIJED!B:B,0)),MAX(REDOSLIJED!A:A)+1)</f>
        <v>45</v>
      </c>
      <c r="S3099" s="9">
        <f>SUM($M$2:M3099)</f>
        <v>13.71631944444446</v>
      </c>
      <c r="T3099" s="3">
        <f>PlanMasine[[#This Row],[Datum SAS]]-1</f>
        <v>45851</v>
      </c>
      <c r="U3099">
        <f>WEEKDAY(PlanMasine[[#This Row],[ZAVRŠETAK MAŠINSKE]],2)</f>
        <v>7</v>
      </c>
      <c r="V3099" s="3">
        <f>IF(WEEKDAY(PlanMasine[[#This Row],[Datum SAS]]-1,2)=7,PlanMasine[[#This Row],[Datum SAS]]-3,PlanMasine[[#This Row],[Datum SAS]]-1)</f>
        <v>45849</v>
      </c>
      <c r="W3099">
        <f>WEEKNUM(PlanMasine[[#This Row],[Column2]],1)</f>
        <v>28</v>
      </c>
    </row>
    <row r="3100" spans="1:23" x14ac:dyDescent="0.25">
      <c r="A3100">
        <v>1031359</v>
      </c>
      <c r="B3100">
        <v>1</v>
      </c>
      <c r="C3100">
        <v>1031363</v>
      </c>
      <c r="D3100" t="s">
        <v>2186</v>
      </c>
      <c r="E3100">
        <v>12</v>
      </c>
      <c r="F3100">
        <v>6</v>
      </c>
      <c r="G3100">
        <v>0</v>
      </c>
      <c r="H3100">
        <v>0</v>
      </c>
      <c r="I3100" t="s">
        <v>5</v>
      </c>
      <c r="J3100" t="s">
        <v>570</v>
      </c>
      <c r="K3100" t="s">
        <v>2413</v>
      </c>
      <c r="L3100" s="3">
        <v>45854</v>
      </c>
      <c r="M31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100" s="3">
        <v>45852</v>
      </c>
      <c r="O3100" s="5">
        <f>IFERROR((PlanMasine[[#This Row],[Norma]]/PlanMasine[[#This Row],[Q]])*(PlanMasine[[#This Row],[Q]]/SUMIF(C:C,PlanMasine[[#This Row],[RN]],B:B)*PlanMasine[[#This Row],[KPLQ]]),0)</f>
        <v>2</v>
      </c>
      <c r="P3100">
        <v>215811</v>
      </c>
      <c r="Q3100">
        <f>COUNTIF(PROMJENA!A:A,PlanMasine[[#This Row],[KPL]]&amp;"-"&amp;PlanMasine[[#This Row],[RN]])</f>
        <v>0</v>
      </c>
      <c r="R3100">
        <f>IFERROR(INDEX(REDOSLIJED!A:A,MATCH(PlanMasine[[#This Row],[KPL]],REDOSLIJED!B:B,0)),MAX(REDOSLIJED!A:A)+1)</f>
        <v>45</v>
      </c>
      <c r="S3100" s="9">
        <f>SUM($M$2:M3100)</f>
        <v>13.717708333333348</v>
      </c>
      <c r="T3100" s="3">
        <f>PlanMasine[[#This Row],[Datum SAS]]-1</f>
        <v>45851</v>
      </c>
      <c r="U3100">
        <f>WEEKDAY(PlanMasine[[#This Row],[ZAVRŠETAK MAŠINSKE]],2)</f>
        <v>7</v>
      </c>
      <c r="V3100" s="3">
        <f>IF(WEEKDAY(PlanMasine[[#This Row],[Datum SAS]]-1,2)=7,PlanMasine[[#This Row],[Datum SAS]]-3,PlanMasine[[#This Row],[Datum SAS]]-1)</f>
        <v>45849</v>
      </c>
      <c r="W3100">
        <f>WEEKNUM(PlanMasine[[#This Row],[Column2]],1)</f>
        <v>28</v>
      </c>
    </row>
    <row r="3101" spans="1:23" x14ac:dyDescent="0.25">
      <c r="A3101">
        <v>1031359</v>
      </c>
      <c r="B3101">
        <v>1</v>
      </c>
      <c r="C3101">
        <v>1031374</v>
      </c>
      <c r="D3101" t="s">
        <v>2375</v>
      </c>
      <c r="E3101">
        <v>36</v>
      </c>
      <c r="F3101">
        <v>6</v>
      </c>
      <c r="G3101">
        <v>0</v>
      </c>
      <c r="H3101">
        <v>0</v>
      </c>
      <c r="I3101" t="s">
        <v>5</v>
      </c>
      <c r="J3101" t="s">
        <v>570</v>
      </c>
      <c r="K3101" t="s">
        <v>2413</v>
      </c>
      <c r="L3101" s="3">
        <v>45854</v>
      </c>
      <c r="M31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01" s="3">
        <v>45852</v>
      </c>
      <c r="O3101" s="5">
        <f>IFERROR((PlanMasine[[#This Row],[Norma]]/PlanMasine[[#This Row],[Q]])*(PlanMasine[[#This Row],[Q]]/SUMIF(C:C,PlanMasine[[#This Row],[RN]],B:B)*PlanMasine[[#This Row],[KPLQ]]),0)</f>
        <v>6</v>
      </c>
      <c r="P3101">
        <v>215829</v>
      </c>
      <c r="Q3101">
        <f>COUNTIF(PROMJENA!A:A,PlanMasine[[#This Row],[KPL]]&amp;"-"&amp;PlanMasine[[#This Row],[RN]])</f>
        <v>0</v>
      </c>
      <c r="R3101">
        <f>IFERROR(INDEX(REDOSLIJED!A:A,MATCH(PlanMasine[[#This Row],[KPL]],REDOSLIJED!B:B,0)),MAX(REDOSLIJED!A:A)+1)</f>
        <v>45</v>
      </c>
      <c r="S3101" s="9">
        <f>SUM($M$2:M3101)</f>
        <v>13.721875000000015</v>
      </c>
      <c r="T3101" s="3">
        <f>PlanMasine[[#This Row],[Datum SAS]]-1</f>
        <v>45851</v>
      </c>
      <c r="U3101">
        <f>WEEKDAY(PlanMasine[[#This Row],[ZAVRŠETAK MAŠINSKE]],2)</f>
        <v>7</v>
      </c>
      <c r="V3101" s="3">
        <f>IF(WEEKDAY(PlanMasine[[#This Row],[Datum SAS]]-1,2)=7,PlanMasine[[#This Row],[Datum SAS]]-3,PlanMasine[[#This Row],[Datum SAS]]-1)</f>
        <v>45849</v>
      </c>
      <c r="W3101">
        <f>WEEKNUM(PlanMasine[[#This Row],[Column2]],1)</f>
        <v>28</v>
      </c>
    </row>
    <row r="3102" spans="1:23" x14ac:dyDescent="0.25">
      <c r="A3102">
        <v>1031359</v>
      </c>
      <c r="B3102">
        <v>1</v>
      </c>
      <c r="C3102">
        <v>1031372</v>
      </c>
      <c r="D3102" t="s">
        <v>2373</v>
      </c>
      <c r="E3102">
        <v>36</v>
      </c>
      <c r="F3102">
        <v>6</v>
      </c>
      <c r="G3102">
        <v>0</v>
      </c>
      <c r="H3102">
        <v>0</v>
      </c>
      <c r="I3102" t="s">
        <v>5</v>
      </c>
      <c r="J3102" t="s">
        <v>570</v>
      </c>
      <c r="K3102" t="s">
        <v>2413</v>
      </c>
      <c r="L3102" s="3">
        <v>45854</v>
      </c>
      <c r="M31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02" s="3">
        <v>45852</v>
      </c>
      <c r="O3102" s="5">
        <f>IFERROR((PlanMasine[[#This Row],[Norma]]/PlanMasine[[#This Row],[Q]])*(PlanMasine[[#This Row],[Q]]/SUMIF(C:C,PlanMasine[[#This Row],[RN]],B:B)*PlanMasine[[#This Row],[KPLQ]]),0)</f>
        <v>6</v>
      </c>
      <c r="P3102">
        <v>215827</v>
      </c>
      <c r="Q3102">
        <f>COUNTIF(PROMJENA!A:A,PlanMasine[[#This Row],[KPL]]&amp;"-"&amp;PlanMasine[[#This Row],[RN]])</f>
        <v>0</v>
      </c>
      <c r="R3102">
        <f>IFERROR(INDEX(REDOSLIJED!A:A,MATCH(PlanMasine[[#This Row],[KPL]],REDOSLIJED!B:B,0)),MAX(REDOSLIJED!A:A)+1)</f>
        <v>45</v>
      </c>
      <c r="S3102" s="9">
        <f>SUM($M$2:M3102)</f>
        <v>13.726041666666681</v>
      </c>
      <c r="T3102" s="3">
        <f>PlanMasine[[#This Row],[Datum SAS]]-1</f>
        <v>45851</v>
      </c>
      <c r="U3102">
        <f>WEEKDAY(PlanMasine[[#This Row],[ZAVRŠETAK MAŠINSKE]],2)</f>
        <v>7</v>
      </c>
      <c r="V3102" s="3">
        <f>IF(WEEKDAY(PlanMasine[[#This Row],[Datum SAS]]-1,2)=7,PlanMasine[[#This Row],[Datum SAS]]-3,PlanMasine[[#This Row],[Datum SAS]]-1)</f>
        <v>45849</v>
      </c>
      <c r="W3102">
        <f>WEEKNUM(PlanMasine[[#This Row],[Column2]],1)</f>
        <v>28</v>
      </c>
    </row>
    <row r="3103" spans="1:23" x14ac:dyDescent="0.25">
      <c r="A3103">
        <v>1031359</v>
      </c>
      <c r="B3103">
        <v>1</v>
      </c>
      <c r="C3103">
        <v>1031373</v>
      </c>
      <c r="D3103" t="s">
        <v>2372</v>
      </c>
      <c r="E3103">
        <v>36</v>
      </c>
      <c r="F3103">
        <v>6</v>
      </c>
      <c r="G3103">
        <v>0</v>
      </c>
      <c r="H3103">
        <v>0</v>
      </c>
      <c r="I3103" t="s">
        <v>5</v>
      </c>
      <c r="J3103" t="s">
        <v>570</v>
      </c>
      <c r="K3103" t="s">
        <v>2413</v>
      </c>
      <c r="L3103" s="3">
        <v>45854</v>
      </c>
      <c r="M31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03" s="3">
        <v>45852</v>
      </c>
      <c r="O3103" s="5">
        <f>IFERROR((PlanMasine[[#This Row],[Norma]]/PlanMasine[[#This Row],[Q]])*(PlanMasine[[#This Row],[Q]]/SUMIF(C:C,PlanMasine[[#This Row],[RN]],B:B)*PlanMasine[[#This Row],[KPLQ]]),0)</f>
        <v>6</v>
      </c>
      <c r="P3103">
        <v>215828</v>
      </c>
      <c r="Q3103">
        <f>COUNTIF(PROMJENA!A:A,PlanMasine[[#This Row],[KPL]]&amp;"-"&amp;PlanMasine[[#This Row],[RN]])</f>
        <v>0</v>
      </c>
      <c r="R3103">
        <f>IFERROR(INDEX(REDOSLIJED!A:A,MATCH(PlanMasine[[#This Row],[KPL]],REDOSLIJED!B:B,0)),MAX(REDOSLIJED!A:A)+1)</f>
        <v>45</v>
      </c>
      <c r="S3103" s="9">
        <f>SUM($M$2:M3103)</f>
        <v>13.730208333333348</v>
      </c>
      <c r="T3103" s="3">
        <f>PlanMasine[[#This Row],[Datum SAS]]-1</f>
        <v>45851</v>
      </c>
      <c r="U3103">
        <f>WEEKDAY(PlanMasine[[#This Row],[ZAVRŠETAK MAŠINSKE]],2)</f>
        <v>7</v>
      </c>
      <c r="V3103" s="3">
        <f>IF(WEEKDAY(PlanMasine[[#This Row],[Datum SAS]]-1,2)=7,PlanMasine[[#This Row],[Datum SAS]]-3,PlanMasine[[#This Row],[Datum SAS]]-1)</f>
        <v>45849</v>
      </c>
      <c r="W3103">
        <f>WEEKNUM(PlanMasine[[#This Row],[Column2]],1)</f>
        <v>28</v>
      </c>
    </row>
    <row r="3104" spans="1:23" x14ac:dyDescent="0.25">
      <c r="A3104">
        <v>1031359</v>
      </c>
      <c r="B3104">
        <v>1</v>
      </c>
      <c r="C3104">
        <v>1031364</v>
      </c>
      <c r="D3104" t="s">
        <v>1975</v>
      </c>
      <c r="E3104">
        <v>9</v>
      </c>
      <c r="F3104">
        <v>6</v>
      </c>
      <c r="G3104">
        <v>0</v>
      </c>
      <c r="H3104">
        <v>0</v>
      </c>
      <c r="I3104" t="s">
        <v>5</v>
      </c>
      <c r="J3104" t="s">
        <v>570</v>
      </c>
      <c r="K3104" t="s">
        <v>2413</v>
      </c>
      <c r="L3104" s="3">
        <v>45854</v>
      </c>
      <c r="M31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104" s="3">
        <v>45852</v>
      </c>
      <c r="O3104" s="5">
        <f>IFERROR((PlanMasine[[#This Row],[Norma]]/PlanMasine[[#This Row],[Q]])*(PlanMasine[[#This Row],[Q]]/SUMIF(C:C,PlanMasine[[#This Row],[RN]],B:B)*PlanMasine[[#This Row],[KPLQ]]),0)</f>
        <v>1.5</v>
      </c>
      <c r="P3104">
        <v>215812</v>
      </c>
      <c r="Q3104">
        <f>COUNTIF(PROMJENA!A:A,PlanMasine[[#This Row],[KPL]]&amp;"-"&amp;PlanMasine[[#This Row],[RN]])</f>
        <v>0</v>
      </c>
      <c r="R3104">
        <f>IFERROR(INDEX(REDOSLIJED!A:A,MATCH(PlanMasine[[#This Row],[KPL]],REDOSLIJED!B:B,0)),MAX(REDOSLIJED!A:A)+1)</f>
        <v>45</v>
      </c>
      <c r="S3104" s="9">
        <f>SUM($M$2:M3104)</f>
        <v>13.731250000000015</v>
      </c>
      <c r="T3104" s="3">
        <f>PlanMasine[[#This Row],[Datum SAS]]-1</f>
        <v>45851</v>
      </c>
      <c r="U3104">
        <f>WEEKDAY(PlanMasine[[#This Row],[ZAVRŠETAK MAŠINSKE]],2)</f>
        <v>7</v>
      </c>
      <c r="V3104" s="3">
        <f>IF(WEEKDAY(PlanMasine[[#This Row],[Datum SAS]]-1,2)=7,PlanMasine[[#This Row],[Datum SAS]]-3,PlanMasine[[#This Row],[Datum SAS]]-1)</f>
        <v>45849</v>
      </c>
      <c r="W3104">
        <f>WEEKNUM(PlanMasine[[#This Row],[Column2]],1)</f>
        <v>28</v>
      </c>
    </row>
    <row r="3105" spans="1:23" x14ac:dyDescent="0.25">
      <c r="A3105">
        <v>1031359</v>
      </c>
      <c r="B3105">
        <v>1</v>
      </c>
      <c r="C3105">
        <v>1031367</v>
      </c>
      <c r="D3105" t="s">
        <v>2182</v>
      </c>
      <c r="E3105">
        <v>18</v>
      </c>
      <c r="F3105">
        <v>6</v>
      </c>
      <c r="G3105">
        <v>0</v>
      </c>
      <c r="H3105">
        <v>0</v>
      </c>
      <c r="I3105" t="s">
        <v>5</v>
      </c>
      <c r="J3105" t="s">
        <v>570</v>
      </c>
      <c r="K3105" t="s">
        <v>2413</v>
      </c>
      <c r="L3105" s="3">
        <v>45854</v>
      </c>
      <c r="M31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105" s="3">
        <v>45852</v>
      </c>
      <c r="O3105" s="5">
        <f>IFERROR((PlanMasine[[#This Row],[Norma]]/PlanMasine[[#This Row],[Q]])*(PlanMasine[[#This Row],[Q]]/SUMIF(C:C,PlanMasine[[#This Row],[RN]],B:B)*PlanMasine[[#This Row],[KPLQ]]),0)</f>
        <v>3</v>
      </c>
      <c r="P3105">
        <v>215819</v>
      </c>
      <c r="Q3105">
        <f>COUNTIF(PROMJENA!A:A,PlanMasine[[#This Row],[KPL]]&amp;"-"&amp;PlanMasine[[#This Row],[RN]])</f>
        <v>0</v>
      </c>
      <c r="R3105">
        <f>IFERROR(INDEX(REDOSLIJED!A:A,MATCH(PlanMasine[[#This Row],[KPL]],REDOSLIJED!B:B,0)),MAX(REDOSLIJED!A:A)+1)</f>
        <v>45</v>
      </c>
      <c r="S3105" s="9">
        <f>SUM($M$2:M3105)</f>
        <v>13.733333333333348</v>
      </c>
      <c r="T3105" s="3">
        <f>PlanMasine[[#This Row],[Datum SAS]]-1</f>
        <v>45851</v>
      </c>
      <c r="U3105">
        <f>WEEKDAY(PlanMasine[[#This Row],[ZAVRŠETAK MAŠINSKE]],2)</f>
        <v>7</v>
      </c>
      <c r="V3105" s="3">
        <f>IF(WEEKDAY(PlanMasine[[#This Row],[Datum SAS]]-1,2)=7,PlanMasine[[#This Row],[Datum SAS]]-3,PlanMasine[[#This Row],[Datum SAS]]-1)</f>
        <v>45849</v>
      </c>
      <c r="W3105">
        <f>WEEKNUM(PlanMasine[[#This Row],[Column2]],1)</f>
        <v>28</v>
      </c>
    </row>
    <row r="3106" spans="1:23" x14ac:dyDescent="0.25">
      <c r="A3106">
        <v>1031359</v>
      </c>
      <c r="B3106">
        <v>1</v>
      </c>
      <c r="C3106">
        <v>1031378</v>
      </c>
      <c r="D3106" t="s">
        <v>2184</v>
      </c>
      <c r="E3106">
        <v>42</v>
      </c>
      <c r="F3106">
        <v>6</v>
      </c>
      <c r="G3106">
        <v>0</v>
      </c>
      <c r="H3106">
        <v>0</v>
      </c>
      <c r="I3106" t="s">
        <v>5</v>
      </c>
      <c r="J3106" t="s">
        <v>570</v>
      </c>
      <c r="K3106" t="s">
        <v>2413</v>
      </c>
      <c r="L3106" s="3">
        <v>45854</v>
      </c>
      <c r="M31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106" s="3">
        <v>45852</v>
      </c>
      <c r="O3106" s="5">
        <f>IFERROR((PlanMasine[[#This Row],[Norma]]/PlanMasine[[#This Row],[Q]])*(PlanMasine[[#This Row],[Q]]/SUMIF(C:C,PlanMasine[[#This Row],[RN]],B:B)*PlanMasine[[#This Row],[KPLQ]]),0)</f>
        <v>7</v>
      </c>
      <c r="P3106">
        <v>215834</v>
      </c>
      <c r="Q3106">
        <f>COUNTIF(PROMJENA!A:A,PlanMasine[[#This Row],[KPL]]&amp;"-"&amp;PlanMasine[[#This Row],[RN]])</f>
        <v>0</v>
      </c>
      <c r="R3106">
        <f>IFERROR(INDEX(REDOSLIJED!A:A,MATCH(PlanMasine[[#This Row],[KPL]],REDOSLIJED!B:B,0)),MAX(REDOSLIJED!A:A)+1)</f>
        <v>45</v>
      </c>
      <c r="S3106" s="9">
        <f>SUM($M$2:M3106)</f>
        <v>13.73819444444446</v>
      </c>
      <c r="T3106" s="3">
        <f>PlanMasine[[#This Row],[Datum SAS]]-1</f>
        <v>45851</v>
      </c>
      <c r="U3106">
        <f>WEEKDAY(PlanMasine[[#This Row],[ZAVRŠETAK MAŠINSKE]],2)</f>
        <v>7</v>
      </c>
      <c r="V3106" s="3">
        <f>IF(WEEKDAY(PlanMasine[[#This Row],[Datum SAS]]-1,2)=7,PlanMasine[[#This Row],[Datum SAS]]-3,PlanMasine[[#This Row],[Datum SAS]]-1)</f>
        <v>45849</v>
      </c>
      <c r="W3106">
        <f>WEEKNUM(PlanMasine[[#This Row],[Column2]],1)</f>
        <v>28</v>
      </c>
    </row>
    <row r="3107" spans="1:23" x14ac:dyDescent="0.25">
      <c r="A3107">
        <v>1031359</v>
      </c>
      <c r="B3107">
        <v>1</v>
      </c>
      <c r="C3107">
        <v>1031368</v>
      </c>
      <c r="D3107" t="s">
        <v>1974</v>
      </c>
      <c r="E3107">
        <v>30</v>
      </c>
      <c r="F3107">
        <v>6</v>
      </c>
      <c r="G3107">
        <v>0</v>
      </c>
      <c r="H3107">
        <v>0</v>
      </c>
      <c r="I3107" t="s">
        <v>5</v>
      </c>
      <c r="J3107" t="s">
        <v>570</v>
      </c>
      <c r="K3107" t="s">
        <v>2413</v>
      </c>
      <c r="L3107" s="3">
        <v>45854</v>
      </c>
      <c r="M31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07" s="3">
        <v>45852</v>
      </c>
      <c r="O3107" s="5">
        <f>IFERROR((PlanMasine[[#This Row],[Norma]]/PlanMasine[[#This Row],[Q]])*(PlanMasine[[#This Row],[Q]]/SUMIF(C:C,PlanMasine[[#This Row],[RN]],B:B)*PlanMasine[[#This Row],[KPLQ]]),0)</f>
        <v>5</v>
      </c>
      <c r="P3107">
        <v>215820</v>
      </c>
      <c r="Q3107">
        <f>COUNTIF(PROMJENA!A:A,PlanMasine[[#This Row],[KPL]]&amp;"-"&amp;PlanMasine[[#This Row],[RN]])</f>
        <v>0</v>
      </c>
      <c r="R3107">
        <f>IFERROR(INDEX(REDOSLIJED!A:A,MATCH(PlanMasine[[#This Row],[KPL]],REDOSLIJED!B:B,0)),MAX(REDOSLIJED!A:A)+1)</f>
        <v>45</v>
      </c>
      <c r="S3107" s="9">
        <f>SUM($M$2:M3107)</f>
        <v>13.741666666666681</v>
      </c>
      <c r="T3107" s="3">
        <f>PlanMasine[[#This Row],[Datum SAS]]-1</f>
        <v>45851</v>
      </c>
      <c r="U3107">
        <f>WEEKDAY(PlanMasine[[#This Row],[ZAVRŠETAK MAŠINSKE]],2)</f>
        <v>7</v>
      </c>
      <c r="V3107" s="3">
        <f>IF(WEEKDAY(PlanMasine[[#This Row],[Datum SAS]]-1,2)=7,PlanMasine[[#This Row],[Datum SAS]]-3,PlanMasine[[#This Row],[Datum SAS]]-1)</f>
        <v>45849</v>
      </c>
      <c r="W3107">
        <f>WEEKNUM(PlanMasine[[#This Row],[Column2]],1)</f>
        <v>28</v>
      </c>
    </row>
    <row r="3108" spans="1:23" x14ac:dyDescent="0.25">
      <c r="A3108">
        <v>1031846</v>
      </c>
      <c r="B3108">
        <v>1</v>
      </c>
      <c r="C3108">
        <v>1031950</v>
      </c>
      <c r="D3108" t="s">
        <v>1996</v>
      </c>
      <c r="E3108">
        <v>120</v>
      </c>
      <c r="F3108">
        <v>24</v>
      </c>
      <c r="G3108">
        <v>0</v>
      </c>
      <c r="H3108">
        <v>0</v>
      </c>
      <c r="I3108" t="s">
        <v>5</v>
      </c>
      <c r="J3108" t="s">
        <v>570</v>
      </c>
      <c r="K3108" t="s">
        <v>1848</v>
      </c>
      <c r="L3108" s="3">
        <v>45882</v>
      </c>
      <c r="M31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108" s="3">
        <v>45852</v>
      </c>
      <c r="O3108" s="5">
        <f>IFERROR((PlanMasine[[#This Row],[Norma]]/PlanMasine[[#This Row],[Q]])*(PlanMasine[[#This Row],[Q]]/SUMIF(C:C,PlanMasine[[#This Row],[RN]],B:B)*PlanMasine[[#This Row],[KPLQ]]),0)</f>
        <v>40</v>
      </c>
      <c r="P3108">
        <v>175685</v>
      </c>
      <c r="Q3108">
        <f>COUNTIF(PROMJENA!A:A,PlanMasine[[#This Row],[KPL]]&amp;"-"&amp;PlanMasine[[#This Row],[RN]])</f>
        <v>0</v>
      </c>
      <c r="R3108">
        <f>IFERROR(INDEX(REDOSLIJED!A:A,MATCH(PlanMasine[[#This Row],[KPL]],REDOSLIJED!B:B,0)),MAX(REDOSLIJED!A:A)+1)</f>
        <v>45</v>
      </c>
      <c r="S3108" s="9">
        <f>SUM($M$2:M3108)</f>
        <v>13.76944444444446</v>
      </c>
      <c r="T3108" s="3">
        <f>PlanMasine[[#This Row],[Datum SAS]]-1</f>
        <v>45851</v>
      </c>
      <c r="U3108">
        <f>WEEKDAY(PlanMasine[[#This Row],[ZAVRŠETAK MAŠINSKE]],2)</f>
        <v>7</v>
      </c>
      <c r="V3108" s="3">
        <f>IF(WEEKDAY(PlanMasine[[#This Row],[Datum SAS]]-1,2)=7,PlanMasine[[#This Row],[Datum SAS]]-3,PlanMasine[[#This Row],[Datum SAS]]-1)</f>
        <v>45849</v>
      </c>
      <c r="W3108">
        <f>WEEKNUM(PlanMasine[[#This Row],[Column2]],1)</f>
        <v>28</v>
      </c>
    </row>
    <row r="3109" spans="1:23" x14ac:dyDescent="0.25">
      <c r="A3109">
        <v>1031846</v>
      </c>
      <c r="B3109">
        <v>1</v>
      </c>
      <c r="C3109">
        <v>1031925</v>
      </c>
      <c r="D3109" t="s">
        <v>1990</v>
      </c>
      <c r="E3109">
        <v>36</v>
      </c>
      <c r="F3109">
        <v>3</v>
      </c>
      <c r="G3109">
        <v>0</v>
      </c>
      <c r="H3109">
        <v>0</v>
      </c>
      <c r="I3109" t="s">
        <v>5</v>
      </c>
      <c r="J3109" t="s">
        <v>570</v>
      </c>
      <c r="K3109" t="s">
        <v>1848</v>
      </c>
      <c r="L3109" s="3">
        <v>45882</v>
      </c>
      <c r="M31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09" s="3">
        <v>45852</v>
      </c>
      <c r="O3109" s="5">
        <f>IFERROR((PlanMasine[[#This Row],[Norma]]/PlanMasine[[#This Row],[Q]])*(PlanMasine[[#This Row],[Q]]/SUMIF(C:C,PlanMasine[[#This Row],[RN]],B:B)*PlanMasine[[#This Row],[KPLQ]]),0)</f>
        <v>12</v>
      </c>
      <c r="P3109">
        <v>175660</v>
      </c>
      <c r="Q3109">
        <f>COUNTIF(PROMJENA!A:A,PlanMasine[[#This Row],[KPL]]&amp;"-"&amp;PlanMasine[[#This Row],[RN]])</f>
        <v>0</v>
      </c>
      <c r="R3109">
        <f>IFERROR(INDEX(REDOSLIJED!A:A,MATCH(PlanMasine[[#This Row],[KPL]],REDOSLIJED!B:B,0)),MAX(REDOSLIJED!A:A)+1)</f>
        <v>45</v>
      </c>
      <c r="S3109" s="9">
        <f>SUM($M$2:M3109)</f>
        <v>13.777777777777793</v>
      </c>
      <c r="T3109" s="3">
        <f>PlanMasine[[#This Row],[Datum SAS]]-1</f>
        <v>45851</v>
      </c>
      <c r="U3109">
        <f>WEEKDAY(PlanMasine[[#This Row],[ZAVRŠETAK MAŠINSKE]],2)</f>
        <v>7</v>
      </c>
      <c r="V3109" s="3">
        <f>IF(WEEKDAY(PlanMasine[[#This Row],[Datum SAS]]-1,2)=7,PlanMasine[[#This Row],[Datum SAS]]-3,PlanMasine[[#This Row],[Datum SAS]]-1)</f>
        <v>45849</v>
      </c>
      <c r="W3109">
        <f>WEEKNUM(PlanMasine[[#This Row],[Column2]],1)</f>
        <v>28</v>
      </c>
    </row>
    <row r="3110" spans="1:23" x14ac:dyDescent="0.25">
      <c r="A3110">
        <v>1031846</v>
      </c>
      <c r="B3110">
        <v>1</v>
      </c>
      <c r="C3110">
        <v>1031948</v>
      </c>
      <c r="D3110" t="s">
        <v>1850</v>
      </c>
      <c r="E3110">
        <v>36</v>
      </c>
      <c r="F3110">
        <v>3</v>
      </c>
      <c r="G3110">
        <v>0</v>
      </c>
      <c r="H3110">
        <v>0</v>
      </c>
      <c r="I3110" t="s">
        <v>5</v>
      </c>
      <c r="J3110" t="s">
        <v>570</v>
      </c>
      <c r="K3110" t="s">
        <v>1848</v>
      </c>
      <c r="L3110" s="3">
        <v>45882</v>
      </c>
      <c r="M31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10" s="3">
        <v>45852</v>
      </c>
      <c r="O3110" s="5">
        <f>IFERROR((PlanMasine[[#This Row],[Norma]]/PlanMasine[[#This Row],[Q]])*(PlanMasine[[#This Row],[Q]]/SUMIF(C:C,PlanMasine[[#This Row],[RN]],B:B)*PlanMasine[[#This Row],[KPLQ]]),0)</f>
        <v>12</v>
      </c>
      <c r="P3110">
        <v>175683</v>
      </c>
      <c r="Q3110">
        <f>COUNTIF(PROMJENA!A:A,PlanMasine[[#This Row],[KPL]]&amp;"-"&amp;PlanMasine[[#This Row],[RN]])</f>
        <v>0</v>
      </c>
      <c r="R3110">
        <f>IFERROR(INDEX(REDOSLIJED!A:A,MATCH(PlanMasine[[#This Row],[KPL]],REDOSLIJED!B:B,0)),MAX(REDOSLIJED!A:A)+1)</f>
        <v>45</v>
      </c>
      <c r="S3110" s="9">
        <f>SUM($M$2:M3110)</f>
        <v>13.786111111111126</v>
      </c>
      <c r="T3110" s="3">
        <f>PlanMasine[[#This Row],[Datum SAS]]-1</f>
        <v>45851</v>
      </c>
      <c r="U3110">
        <f>WEEKDAY(PlanMasine[[#This Row],[ZAVRŠETAK MAŠINSKE]],2)</f>
        <v>7</v>
      </c>
      <c r="V3110" s="3">
        <f>IF(WEEKDAY(PlanMasine[[#This Row],[Datum SAS]]-1,2)=7,PlanMasine[[#This Row],[Datum SAS]]-3,PlanMasine[[#This Row],[Datum SAS]]-1)</f>
        <v>45849</v>
      </c>
      <c r="W3110">
        <f>WEEKNUM(PlanMasine[[#This Row],[Column2]],1)</f>
        <v>28</v>
      </c>
    </row>
    <row r="3111" spans="1:23" x14ac:dyDescent="0.25">
      <c r="A3111">
        <v>1031846</v>
      </c>
      <c r="B3111">
        <v>1</v>
      </c>
      <c r="C3111">
        <v>1031953</v>
      </c>
      <c r="D3111" t="s">
        <v>1989</v>
      </c>
      <c r="E3111">
        <v>135</v>
      </c>
      <c r="F3111">
        <v>27</v>
      </c>
      <c r="G3111">
        <v>0</v>
      </c>
      <c r="H3111">
        <v>0</v>
      </c>
      <c r="I3111" t="s">
        <v>5</v>
      </c>
      <c r="J3111" t="s">
        <v>570</v>
      </c>
      <c r="K3111" t="s">
        <v>1848</v>
      </c>
      <c r="L3111" s="3">
        <v>45882</v>
      </c>
      <c r="M31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3111" s="3">
        <v>45852</v>
      </c>
      <c r="O3111" s="5">
        <f>IFERROR((PlanMasine[[#This Row],[Norma]]/PlanMasine[[#This Row],[Q]])*(PlanMasine[[#This Row],[Q]]/SUMIF(C:C,PlanMasine[[#This Row],[RN]],B:B)*PlanMasine[[#This Row],[KPLQ]]),0)</f>
        <v>45</v>
      </c>
      <c r="P3111">
        <v>175688</v>
      </c>
      <c r="Q3111">
        <f>COUNTIF(PROMJENA!A:A,PlanMasine[[#This Row],[KPL]]&amp;"-"&amp;PlanMasine[[#This Row],[RN]])</f>
        <v>0</v>
      </c>
      <c r="R3111">
        <f>IFERROR(INDEX(REDOSLIJED!A:A,MATCH(PlanMasine[[#This Row],[KPL]],REDOSLIJED!B:B,0)),MAX(REDOSLIJED!A:A)+1)</f>
        <v>45</v>
      </c>
      <c r="S3111" s="9">
        <f>SUM($M$2:M3111)</f>
        <v>13.817361111111126</v>
      </c>
      <c r="T3111" s="3">
        <f>PlanMasine[[#This Row],[Datum SAS]]-1</f>
        <v>45851</v>
      </c>
      <c r="U3111">
        <f>WEEKDAY(PlanMasine[[#This Row],[ZAVRŠETAK MAŠINSKE]],2)</f>
        <v>7</v>
      </c>
      <c r="V3111" s="3">
        <f>IF(WEEKDAY(PlanMasine[[#This Row],[Datum SAS]]-1,2)=7,PlanMasine[[#This Row],[Datum SAS]]-3,PlanMasine[[#This Row],[Datum SAS]]-1)</f>
        <v>45849</v>
      </c>
      <c r="W3111">
        <f>WEEKNUM(PlanMasine[[#This Row],[Column2]],1)</f>
        <v>28</v>
      </c>
    </row>
    <row r="3112" spans="1:23" x14ac:dyDescent="0.25">
      <c r="A3112">
        <v>1031846</v>
      </c>
      <c r="B3112">
        <v>1</v>
      </c>
      <c r="C3112">
        <v>1031930</v>
      </c>
      <c r="D3112" t="s">
        <v>2418</v>
      </c>
      <c r="E3112">
        <v>24</v>
      </c>
      <c r="F3112">
        <v>3</v>
      </c>
      <c r="G3112">
        <v>0</v>
      </c>
      <c r="H3112">
        <v>0</v>
      </c>
      <c r="I3112" t="s">
        <v>5</v>
      </c>
      <c r="J3112" t="s">
        <v>570</v>
      </c>
      <c r="K3112" t="s">
        <v>1848</v>
      </c>
      <c r="L3112" s="3">
        <v>45882</v>
      </c>
      <c r="M31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12" s="3">
        <v>45852</v>
      </c>
      <c r="O3112" s="5">
        <f>IFERROR((PlanMasine[[#This Row],[Norma]]/PlanMasine[[#This Row],[Q]])*(PlanMasine[[#This Row],[Q]]/SUMIF(C:C,PlanMasine[[#This Row],[RN]],B:B)*PlanMasine[[#This Row],[KPLQ]]),0)</f>
        <v>8</v>
      </c>
      <c r="P3112">
        <v>175665</v>
      </c>
      <c r="Q3112">
        <f>COUNTIF(PROMJENA!A:A,PlanMasine[[#This Row],[KPL]]&amp;"-"&amp;PlanMasine[[#This Row],[RN]])</f>
        <v>0</v>
      </c>
      <c r="R3112">
        <f>IFERROR(INDEX(REDOSLIJED!A:A,MATCH(PlanMasine[[#This Row],[KPL]],REDOSLIJED!B:B,0)),MAX(REDOSLIJED!A:A)+1)</f>
        <v>45</v>
      </c>
      <c r="S3112" s="9">
        <f>SUM($M$2:M3112)</f>
        <v>13.822916666666682</v>
      </c>
      <c r="T3112" s="3">
        <f>PlanMasine[[#This Row],[Datum SAS]]-1</f>
        <v>45851</v>
      </c>
      <c r="U3112">
        <f>WEEKDAY(PlanMasine[[#This Row],[ZAVRŠETAK MAŠINSKE]],2)</f>
        <v>7</v>
      </c>
      <c r="V3112" s="3">
        <f>IF(WEEKDAY(PlanMasine[[#This Row],[Datum SAS]]-1,2)=7,PlanMasine[[#This Row],[Datum SAS]]-3,PlanMasine[[#This Row],[Datum SAS]]-1)</f>
        <v>45849</v>
      </c>
      <c r="W3112">
        <f>WEEKNUM(PlanMasine[[#This Row],[Column2]],1)</f>
        <v>28</v>
      </c>
    </row>
    <row r="3113" spans="1:23" x14ac:dyDescent="0.25">
      <c r="A3113">
        <v>1031846</v>
      </c>
      <c r="B3113">
        <v>1</v>
      </c>
      <c r="C3113">
        <v>1031947</v>
      </c>
      <c r="D3113" t="s">
        <v>2433</v>
      </c>
      <c r="E3113">
        <v>12</v>
      </c>
      <c r="F3113">
        <v>3</v>
      </c>
      <c r="G3113">
        <v>0</v>
      </c>
      <c r="H3113">
        <v>0</v>
      </c>
      <c r="I3113" t="s">
        <v>5</v>
      </c>
      <c r="J3113" t="s">
        <v>570</v>
      </c>
      <c r="K3113" t="s">
        <v>1848</v>
      </c>
      <c r="L3113" s="3">
        <v>45882</v>
      </c>
      <c r="M31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113" s="3">
        <v>45852</v>
      </c>
      <c r="O3113" s="5">
        <f>IFERROR((PlanMasine[[#This Row],[Norma]]/PlanMasine[[#This Row],[Q]])*(PlanMasine[[#This Row],[Q]]/SUMIF(C:C,PlanMasine[[#This Row],[RN]],B:B)*PlanMasine[[#This Row],[KPLQ]]),0)</f>
        <v>4</v>
      </c>
      <c r="P3113">
        <v>175682</v>
      </c>
      <c r="Q3113">
        <f>COUNTIF(PROMJENA!A:A,PlanMasine[[#This Row],[KPL]]&amp;"-"&amp;PlanMasine[[#This Row],[RN]])</f>
        <v>0</v>
      </c>
      <c r="R3113">
        <f>IFERROR(INDEX(REDOSLIJED!A:A,MATCH(PlanMasine[[#This Row],[KPL]],REDOSLIJED!B:B,0)),MAX(REDOSLIJED!A:A)+1)</f>
        <v>45</v>
      </c>
      <c r="S3113" s="9">
        <f>SUM($M$2:M3113)</f>
        <v>13.82569444444446</v>
      </c>
      <c r="T3113" s="3">
        <f>PlanMasine[[#This Row],[Datum SAS]]-1</f>
        <v>45851</v>
      </c>
      <c r="U3113">
        <f>WEEKDAY(PlanMasine[[#This Row],[ZAVRŠETAK MAŠINSKE]],2)</f>
        <v>7</v>
      </c>
      <c r="V3113" s="3">
        <f>IF(WEEKDAY(PlanMasine[[#This Row],[Datum SAS]]-1,2)=7,PlanMasine[[#This Row],[Datum SAS]]-3,PlanMasine[[#This Row],[Datum SAS]]-1)</f>
        <v>45849</v>
      </c>
      <c r="W3113">
        <f>WEEKNUM(PlanMasine[[#This Row],[Column2]],1)</f>
        <v>28</v>
      </c>
    </row>
    <row r="3114" spans="1:23" x14ac:dyDescent="0.25">
      <c r="A3114">
        <v>1031846</v>
      </c>
      <c r="B3114">
        <v>1</v>
      </c>
      <c r="C3114">
        <v>1031937</v>
      </c>
      <c r="D3114" t="s">
        <v>2423</v>
      </c>
      <c r="E3114">
        <v>18</v>
      </c>
      <c r="F3114">
        <v>3</v>
      </c>
      <c r="G3114">
        <v>0</v>
      </c>
      <c r="H3114">
        <v>0</v>
      </c>
      <c r="I3114" t="s">
        <v>5</v>
      </c>
      <c r="J3114" t="s">
        <v>570</v>
      </c>
      <c r="K3114" t="s">
        <v>1848</v>
      </c>
      <c r="L3114" s="3">
        <v>45882</v>
      </c>
      <c r="M31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14" s="3">
        <v>45852</v>
      </c>
      <c r="O3114" s="5">
        <f>IFERROR((PlanMasine[[#This Row],[Norma]]/PlanMasine[[#This Row],[Q]])*(PlanMasine[[#This Row],[Q]]/SUMIF(C:C,PlanMasine[[#This Row],[RN]],B:B)*PlanMasine[[#This Row],[KPLQ]]),0)</f>
        <v>6</v>
      </c>
      <c r="P3114">
        <v>175672</v>
      </c>
      <c r="Q3114">
        <f>COUNTIF(PROMJENA!A:A,PlanMasine[[#This Row],[KPL]]&amp;"-"&amp;PlanMasine[[#This Row],[RN]])</f>
        <v>0</v>
      </c>
      <c r="R3114">
        <f>IFERROR(INDEX(REDOSLIJED!A:A,MATCH(PlanMasine[[#This Row],[KPL]],REDOSLIJED!B:B,0)),MAX(REDOSLIJED!A:A)+1)</f>
        <v>45</v>
      </c>
      <c r="S3114" s="9">
        <f>SUM($M$2:M3114)</f>
        <v>13.829861111111127</v>
      </c>
      <c r="T3114" s="3">
        <f>PlanMasine[[#This Row],[Datum SAS]]-1</f>
        <v>45851</v>
      </c>
      <c r="U3114">
        <f>WEEKDAY(PlanMasine[[#This Row],[ZAVRŠETAK MAŠINSKE]],2)</f>
        <v>7</v>
      </c>
      <c r="V3114" s="3">
        <f>IF(WEEKDAY(PlanMasine[[#This Row],[Datum SAS]]-1,2)=7,PlanMasine[[#This Row],[Datum SAS]]-3,PlanMasine[[#This Row],[Datum SAS]]-1)</f>
        <v>45849</v>
      </c>
      <c r="W3114">
        <f>WEEKNUM(PlanMasine[[#This Row],[Column2]],1)</f>
        <v>28</v>
      </c>
    </row>
    <row r="3115" spans="1:23" x14ac:dyDescent="0.25">
      <c r="A3115">
        <v>1031846</v>
      </c>
      <c r="B3115">
        <v>1</v>
      </c>
      <c r="C3115">
        <v>1031939</v>
      </c>
      <c r="D3115" t="s">
        <v>2430</v>
      </c>
      <c r="E3115">
        <v>12</v>
      </c>
      <c r="F3115">
        <v>6</v>
      </c>
      <c r="G3115">
        <v>0</v>
      </c>
      <c r="H3115">
        <v>0</v>
      </c>
      <c r="I3115" t="s">
        <v>5</v>
      </c>
      <c r="J3115" t="s">
        <v>570</v>
      </c>
      <c r="K3115" t="s">
        <v>1848</v>
      </c>
      <c r="L3115" s="3">
        <v>45882</v>
      </c>
      <c r="M31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115" s="3">
        <v>45852</v>
      </c>
      <c r="O3115" s="5">
        <f>IFERROR((PlanMasine[[#This Row],[Norma]]/PlanMasine[[#This Row],[Q]])*(PlanMasine[[#This Row],[Q]]/SUMIF(C:C,PlanMasine[[#This Row],[RN]],B:B)*PlanMasine[[#This Row],[KPLQ]]),0)</f>
        <v>4</v>
      </c>
      <c r="P3115">
        <v>175674</v>
      </c>
      <c r="Q3115">
        <f>COUNTIF(PROMJENA!A:A,PlanMasine[[#This Row],[KPL]]&amp;"-"&amp;PlanMasine[[#This Row],[RN]])</f>
        <v>0</v>
      </c>
      <c r="R3115">
        <f>IFERROR(INDEX(REDOSLIJED!A:A,MATCH(PlanMasine[[#This Row],[KPL]],REDOSLIJED!B:B,0)),MAX(REDOSLIJED!A:A)+1)</f>
        <v>45</v>
      </c>
      <c r="S3115" s="9">
        <f>SUM($M$2:M3115)</f>
        <v>13.832638888888905</v>
      </c>
      <c r="T3115" s="3">
        <f>PlanMasine[[#This Row],[Datum SAS]]-1</f>
        <v>45851</v>
      </c>
      <c r="U3115">
        <f>WEEKDAY(PlanMasine[[#This Row],[ZAVRŠETAK MAŠINSKE]],2)</f>
        <v>7</v>
      </c>
      <c r="V3115" s="3">
        <f>IF(WEEKDAY(PlanMasine[[#This Row],[Datum SAS]]-1,2)=7,PlanMasine[[#This Row],[Datum SAS]]-3,PlanMasine[[#This Row],[Datum SAS]]-1)</f>
        <v>45849</v>
      </c>
      <c r="W3115">
        <f>WEEKNUM(PlanMasine[[#This Row],[Column2]],1)</f>
        <v>28</v>
      </c>
    </row>
    <row r="3116" spans="1:23" x14ac:dyDescent="0.25">
      <c r="A3116">
        <v>1031846</v>
      </c>
      <c r="B3116">
        <v>1</v>
      </c>
      <c r="C3116">
        <v>1031927</v>
      </c>
      <c r="D3116" t="s">
        <v>1074</v>
      </c>
      <c r="E3116">
        <v>24</v>
      </c>
      <c r="F3116">
        <v>3</v>
      </c>
      <c r="G3116">
        <v>0</v>
      </c>
      <c r="H3116">
        <v>0</v>
      </c>
      <c r="I3116" t="s">
        <v>5</v>
      </c>
      <c r="J3116" t="s">
        <v>570</v>
      </c>
      <c r="K3116" t="s">
        <v>1848</v>
      </c>
      <c r="L3116" s="3">
        <v>45882</v>
      </c>
      <c r="M31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16" s="3">
        <v>45852</v>
      </c>
      <c r="O3116" s="5">
        <f>IFERROR((PlanMasine[[#This Row],[Norma]]/PlanMasine[[#This Row],[Q]])*(PlanMasine[[#This Row],[Q]]/SUMIF(C:C,PlanMasine[[#This Row],[RN]],B:B)*PlanMasine[[#This Row],[KPLQ]]),0)</f>
        <v>8</v>
      </c>
      <c r="P3116">
        <v>175662</v>
      </c>
      <c r="Q3116">
        <f>COUNTIF(PROMJENA!A:A,PlanMasine[[#This Row],[KPL]]&amp;"-"&amp;PlanMasine[[#This Row],[RN]])</f>
        <v>0</v>
      </c>
      <c r="R3116">
        <f>IFERROR(INDEX(REDOSLIJED!A:A,MATCH(PlanMasine[[#This Row],[KPL]],REDOSLIJED!B:B,0)),MAX(REDOSLIJED!A:A)+1)</f>
        <v>45</v>
      </c>
      <c r="S3116" s="9">
        <f>SUM($M$2:M3116)</f>
        <v>13.838194444444461</v>
      </c>
      <c r="T3116" s="3">
        <f>PlanMasine[[#This Row],[Datum SAS]]-1</f>
        <v>45851</v>
      </c>
      <c r="U3116">
        <f>WEEKDAY(PlanMasine[[#This Row],[ZAVRŠETAK MAŠINSKE]],2)</f>
        <v>7</v>
      </c>
      <c r="V3116" s="3">
        <f>IF(WEEKDAY(PlanMasine[[#This Row],[Datum SAS]]-1,2)=7,PlanMasine[[#This Row],[Datum SAS]]-3,PlanMasine[[#This Row],[Datum SAS]]-1)</f>
        <v>45849</v>
      </c>
      <c r="W3116">
        <f>WEEKNUM(PlanMasine[[#This Row],[Column2]],1)</f>
        <v>28</v>
      </c>
    </row>
    <row r="3117" spans="1:23" x14ac:dyDescent="0.25">
      <c r="A3117">
        <v>1031846</v>
      </c>
      <c r="B3117">
        <v>1</v>
      </c>
      <c r="C3117">
        <v>1031929</v>
      </c>
      <c r="D3117" t="s">
        <v>2415</v>
      </c>
      <c r="E3117">
        <v>6</v>
      </c>
      <c r="F3117">
        <v>3</v>
      </c>
      <c r="G3117">
        <v>0</v>
      </c>
      <c r="H3117">
        <v>0</v>
      </c>
      <c r="I3117" t="s">
        <v>5</v>
      </c>
      <c r="J3117" t="s">
        <v>570</v>
      </c>
      <c r="K3117" t="s">
        <v>1848</v>
      </c>
      <c r="L3117" s="3">
        <v>45882</v>
      </c>
      <c r="M31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117" s="3">
        <v>45852</v>
      </c>
      <c r="O3117" s="5">
        <f>IFERROR((PlanMasine[[#This Row],[Norma]]/PlanMasine[[#This Row],[Q]])*(PlanMasine[[#This Row],[Q]]/SUMIF(C:C,PlanMasine[[#This Row],[RN]],B:B)*PlanMasine[[#This Row],[KPLQ]]),0)</f>
        <v>2</v>
      </c>
      <c r="P3117">
        <v>175664</v>
      </c>
      <c r="Q3117">
        <f>COUNTIF(PROMJENA!A:A,PlanMasine[[#This Row],[KPL]]&amp;"-"&amp;PlanMasine[[#This Row],[RN]])</f>
        <v>0</v>
      </c>
      <c r="R3117">
        <f>IFERROR(INDEX(REDOSLIJED!A:A,MATCH(PlanMasine[[#This Row],[KPL]],REDOSLIJED!B:B,0)),MAX(REDOSLIJED!A:A)+1)</f>
        <v>45</v>
      </c>
      <c r="S3117" s="9">
        <f>SUM($M$2:M3117)</f>
        <v>13.83958333333335</v>
      </c>
      <c r="T3117" s="3">
        <f>PlanMasine[[#This Row],[Datum SAS]]-1</f>
        <v>45851</v>
      </c>
      <c r="U3117">
        <f>WEEKDAY(PlanMasine[[#This Row],[ZAVRŠETAK MAŠINSKE]],2)</f>
        <v>7</v>
      </c>
      <c r="V3117" s="3">
        <f>IF(WEEKDAY(PlanMasine[[#This Row],[Datum SAS]]-1,2)=7,PlanMasine[[#This Row],[Datum SAS]]-3,PlanMasine[[#This Row],[Datum SAS]]-1)</f>
        <v>45849</v>
      </c>
      <c r="W3117">
        <f>WEEKNUM(PlanMasine[[#This Row],[Column2]],1)</f>
        <v>28</v>
      </c>
    </row>
    <row r="3118" spans="1:23" x14ac:dyDescent="0.25">
      <c r="A3118">
        <v>1031846</v>
      </c>
      <c r="B3118">
        <v>1</v>
      </c>
      <c r="C3118">
        <v>1031952</v>
      </c>
      <c r="D3118" t="s">
        <v>1991</v>
      </c>
      <c r="E3118">
        <v>15</v>
      </c>
      <c r="F3118">
        <v>3</v>
      </c>
      <c r="G3118">
        <v>0</v>
      </c>
      <c r="H3118">
        <v>0</v>
      </c>
      <c r="I3118" t="s">
        <v>5</v>
      </c>
      <c r="J3118" t="s">
        <v>570</v>
      </c>
      <c r="K3118" t="s">
        <v>1848</v>
      </c>
      <c r="L3118" s="3">
        <v>45882</v>
      </c>
      <c r="M31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18" s="3">
        <v>45852</v>
      </c>
      <c r="O3118" s="5">
        <f>IFERROR((PlanMasine[[#This Row],[Norma]]/PlanMasine[[#This Row],[Q]])*(PlanMasine[[#This Row],[Q]]/SUMIF(C:C,PlanMasine[[#This Row],[RN]],B:B)*PlanMasine[[#This Row],[KPLQ]]),0)</f>
        <v>5</v>
      </c>
      <c r="P3118">
        <v>175687</v>
      </c>
      <c r="Q3118">
        <f>COUNTIF(PROMJENA!A:A,PlanMasine[[#This Row],[KPL]]&amp;"-"&amp;PlanMasine[[#This Row],[RN]])</f>
        <v>0</v>
      </c>
      <c r="R3118">
        <f>IFERROR(INDEX(REDOSLIJED!A:A,MATCH(PlanMasine[[#This Row],[KPL]],REDOSLIJED!B:B,0)),MAX(REDOSLIJED!A:A)+1)</f>
        <v>45</v>
      </c>
      <c r="S3118" s="9">
        <f>SUM($M$2:M3118)</f>
        <v>13.843055555555571</v>
      </c>
      <c r="T3118" s="3">
        <f>PlanMasine[[#This Row],[Datum SAS]]-1</f>
        <v>45851</v>
      </c>
      <c r="U3118">
        <f>WEEKDAY(PlanMasine[[#This Row],[ZAVRŠETAK MAŠINSKE]],2)</f>
        <v>7</v>
      </c>
      <c r="V3118" s="3">
        <f>IF(WEEKDAY(PlanMasine[[#This Row],[Datum SAS]]-1,2)=7,PlanMasine[[#This Row],[Datum SAS]]-3,PlanMasine[[#This Row],[Datum SAS]]-1)</f>
        <v>45849</v>
      </c>
      <c r="W3118">
        <f>WEEKNUM(PlanMasine[[#This Row],[Column2]],1)</f>
        <v>28</v>
      </c>
    </row>
    <row r="3119" spans="1:23" x14ac:dyDescent="0.25">
      <c r="A3119">
        <v>1031846</v>
      </c>
      <c r="B3119">
        <v>1</v>
      </c>
      <c r="C3119">
        <v>1031954</v>
      </c>
      <c r="D3119" t="s">
        <v>1994</v>
      </c>
      <c r="E3119">
        <v>30</v>
      </c>
      <c r="F3119">
        <v>6</v>
      </c>
      <c r="G3119">
        <v>0</v>
      </c>
      <c r="H3119">
        <v>0</v>
      </c>
      <c r="I3119" t="s">
        <v>5</v>
      </c>
      <c r="J3119" t="s">
        <v>570</v>
      </c>
      <c r="K3119" t="s">
        <v>1848</v>
      </c>
      <c r="L3119" s="3">
        <v>45882</v>
      </c>
      <c r="M31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19" s="3">
        <v>45852</v>
      </c>
      <c r="O3119" s="5">
        <f>IFERROR((PlanMasine[[#This Row],[Norma]]/PlanMasine[[#This Row],[Q]])*(PlanMasine[[#This Row],[Q]]/SUMIF(C:C,PlanMasine[[#This Row],[RN]],B:B)*PlanMasine[[#This Row],[KPLQ]]),0)</f>
        <v>10</v>
      </c>
      <c r="P3119">
        <v>175689</v>
      </c>
      <c r="Q3119">
        <f>COUNTIF(PROMJENA!A:A,PlanMasine[[#This Row],[KPL]]&amp;"-"&amp;PlanMasine[[#This Row],[RN]])</f>
        <v>0</v>
      </c>
      <c r="R3119">
        <f>IFERROR(INDEX(REDOSLIJED!A:A,MATCH(PlanMasine[[#This Row],[KPL]],REDOSLIJED!B:B,0)),MAX(REDOSLIJED!A:A)+1)</f>
        <v>45</v>
      </c>
      <c r="S3119" s="9">
        <f>SUM($M$2:M3119)</f>
        <v>13.850000000000016</v>
      </c>
      <c r="T3119" s="3">
        <f>PlanMasine[[#This Row],[Datum SAS]]-1</f>
        <v>45851</v>
      </c>
      <c r="U3119">
        <f>WEEKDAY(PlanMasine[[#This Row],[ZAVRŠETAK MAŠINSKE]],2)</f>
        <v>7</v>
      </c>
      <c r="V3119" s="3">
        <f>IF(WEEKDAY(PlanMasine[[#This Row],[Datum SAS]]-1,2)=7,PlanMasine[[#This Row],[Datum SAS]]-3,PlanMasine[[#This Row],[Datum SAS]]-1)</f>
        <v>45849</v>
      </c>
      <c r="W3119">
        <f>WEEKNUM(PlanMasine[[#This Row],[Column2]],1)</f>
        <v>28</v>
      </c>
    </row>
    <row r="3120" spans="1:23" x14ac:dyDescent="0.25">
      <c r="A3120">
        <v>1031846</v>
      </c>
      <c r="B3120">
        <v>1</v>
      </c>
      <c r="C3120">
        <v>1031935</v>
      </c>
      <c r="D3120" t="s">
        <v>2420</v>
      </c>
      <c r="E3120">
        <v>24</v>
      </c>
      <c r="F3120">
        <v>3</v>
      </c>
      <c r="G3120">
        <v>0</v>
      </c>
      <c r="H3120">
        <v>0</v>
      </c>
      <c r="I3120" t="s">
        <v>5</v>
      </c>
      <c r="J3120" t="s">
        <v>570</v>
      </c>
      <c r="K3120" t="s">
        <v>1848</v>
      </c>
      <c r="L3120" s="3">
        <v>45882</v>
      </c>
      <c r="M31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20" s="3">
        <v>45852</v>
      </c>
      <c r="O3120" s="5">
        <f>IFERROR((PlanMasine[[#This Row],[Norma]]/PlanMasine[[#This Row],[Q]])*(PlanMasine[[#This Row],[Q]]/SUMIF(C:C,PlanMasine[[#This Row],[RN]],B:B)*PlanMasine[[#This Row],[KPLQ]]),0)</f>
        <v>8</v>
      </c>
      <c r="P3120">
        <v>175670</v>
      </c>
      <c r="Q3120">
        <f>COUNTIF(PROMJENA!A:A,PlanMasine[[#This Row],[KPL]]&amp;"-"&amp;PlanMasine[[#This Row],[RN]])</f>
        <v>0</v>
      </c>
      <c r="R3120">
        <f>IFERROR(INDEX(REDOSLIJED!A:A,MATCH(PlanMasine[[#This Row],[KPL]],REDOSLIJED!B:B,0)),MAX(REDOSLIJED!A:A)+1)</f>
        <v>45</v>
      </c>
      <c r="S3120" s="9">
        <f>SUM($M$2:M3120)</f>
        <v>13.855555555555572</v>
      </c>
      <c r="T3120" s="3">
        <f>PlanMasine[[#This Row],[Datum SAS]]-1</f>
        <v>45851</v>
      </c>
      <c r="U3120">
        <f>WEEKDAY(PlanMasine[[#This Row],[ZAVRŠETAK MAŠINSKE]],2)</f>
        <v>7</v>
      </c>
      <c r="V3120" s="3">
        <f>IF(WEEKDAY(PlanMasine[[#This Row],[Datum SAS]]-1,2)=7,PlanMasine[[#This Row],[Datum SAS]]-3,PlanMasine[[#This Row],[Datum SAS]]-1)</f>
        <v>45849</v>
      </c>
      <c r="W3120">
        <f>WEEKNUM(PlanMasine[[#This Row],[Column2]],1)</f>
        <v>28</v>
      </c>
    </row>
    <row r="3121" spans="1:23" x14ac:dyDescent="0.25">
      <c r="A3121">
        <v>1031846</v>
      </c>
      <c r="B3121">
        <v>1</v>
      </c>
      <c r="C3121">
        <v>1031936</v>
      </c>
      <c r="D3121" t="s">
        <v>2422</v>
      </c>
      <c r="E3121">
        <v>18</v>
      </c>
      <c r="F3121">
        <v>3</v>
      </c>
      <c r="G3121">
        <v>0</v>
      </c>
      <c r="H3121">
        <v>0</v>
      </c>
      <c r="I3121" t="s">
        <v>5</v>
      </c>
      <c r="J3121" t="s">
        <v>570</v>
      </c>
      <c r="K3121" t="s">
        <v>1848</v>
      </c>
      <c r="L3121" s="3">
        <v>45882</v>
      </c>
      <c r="M31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21" s="3">
        <v>45852</v>
      </c>
      <c r="O3121" s="5">
        <f>IFERROR((PlanMasine[[#This Row],[Norma]]/PlanMasine[[#This Row],[Q]])*(PlanMasine[[#This Row],[Q]]/SUMIF(C:C,PlanMasine[[#This Row],[RN]],B:B)*PlanMasine[[#This Row],[KPLQ]]),0)</f>
        <v>6</v>
      </c>
      <c r="P3121">
        <v>175671</v>
      </c>
      <c r="Q3121">
        <f>COUNTIF(PROMJENA!A:A,PlanMasine[[#This Row],[KPL]]&amp;"-"&amp;PlanMasine[[#This Row],[RN]])</f>
        <v>0</v>
      </c>
      <c r="R3121">
        <f>IFERROR(INDEX(REDOSLIJED!A:A,MATCH(PlanMasine[[#This Row],[KPL]],REDOSLIJED!B:B,0)),MAX(REDOSLIJED!A:A)+1)</f>
        <v>45</v>
      </c>
      <c r="S3121" s="9">
        <f>SUM($M$2:M3121)</f>
        <v>13.859722222222238</v>
      </c>
      <c r="T3121" s="3">
        <f>PlanMasine[[#This Row],[Datum SAS]]-1</f>
        <v>45851</v>
      </c>
      <c r="U3121">
        <f>WEEKDAY(PlanMasine[[#This Row],[ZAVRŠETAK MAŠINSKE]],2)</f>
        <v>7</v>
      </c>
      <c r="V3121" s="3">
        <f>IF(WEEKDAY(PlanMasine[[#This Row],[Datum SAS]]-1,2)=7,PlanMasine[[#This Row],[Datum SAS]]-3,PlanMasine[[#This Row],[Datum SAS]]-1)</f>
        <v>45849</v>
      </c>
      <c r="W3121">
        <f>WEEKNUM(PlanMasine[[#This Row],[Column2]],1)</f>
        <v>28</v>
      </c>
    </row>
    <row r="3122" spans="1:23" x14ac:dyDescent="0.25">
      <c r="A3122">
        <v>1031846</v>
      </c>
      <c r="B3122">
        <v>1</v>
      </c>
      <c r="C3122">
        <v>1031942</v>
      </c>
      <c r="D3122" t="s">
        <v>2417</v>
      </c>
      <c r="E3122">
        <v>9</v>
      </c>
      <c r="F3122">
        <v>3</v>
      </c>
      <c r="G3122">
        <v>0</v>
      </c>
      <c r="H3122">
        <v>0</v>
      </c>
      <c r="I3122" t="s">
        <v>5</v>
      </c>
      <c r="J3122" t="s">
        <v>570</v>
      </c>
      <c r="K3122" t="s">
        <v>1848</v>
      </c>
      <c r="L3122" s="3">
        <v>45882</v>
      </c>
      <c r="M31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122" s="3">
        <v>45852</v>
      </c>
      <c r="O3122" s="5">
        <f>IFERROR((PlanMasine[[#This Row],[Norma]]/PlanMasine[[#This Row],[Q]])*(PlanMasine[[#This Row],[Q]]/SUMIF(C:C,PlanMasine[[#This Row],[RN]],B:B)*PlanMasine[[#This Row],[KPLQ]]),0)</f>
        <v>3</v>
      </c>
      <c r="P3122">
        <v>175677</v>
      </c>
      <c r="Q3122">
        <f>COUNTIF(PROMJENA!A:A,PlanMasine[[#This Row],[KPL]]&amp;"-"&amp;PlanMasine[[#This Row],[RN]])</f>
        <v>0</v>
      </c>
      <c r="R3122">
        <f>IFERROR(INDEX(REDOSLIJED!A:A,MATCH(PlanMasine[[#This Row],[KPL]],REDOSLIJED!B:B,0)),MAX(REDOSLIJED!A:A)+1)</f>
        <v>45</v>
      </c>
      <c r="S3122" s="9">
        <f>SUM($M$2:M3122)</f>
        <v>13.861805555555572</v>
      </c>
      <c r="T3122" s="3">
        <f>PlanMasine[[#This Row],[Datum SAS]]-1</f>
        <v>45851</v>
      </c>
      <c r="U3122">
        <f>WEEKDAY(PlanMasine[[#This Row],[ZAVRŠETAK MAŠINSKE]],2)</f>
        <v>7</v>
      </c>
      <c r="V3122" s="3">
        <f>IF(WEEKDAY(PlanMasine[[#This Row],[Datum SAS]]-1,2)=7,PlanMasine[[#This Row],[Datum SAS]]-3,PlanMasine[[#This Row],[Datum SAS]]-1)</f>
        <v>45849</v>
      </c>
      <c r="W3122">
        <f>WEEKNUM(PlanMasine[[#This Row],[Column2]],1)</f>
        <v>28</v>
      </c>
    </row>
    <row r="3123" spans="1:23" x14ac:dyDescent="0.25">
      <c r="A3123">
        <v>1031846</v>
      </c>
      <c r="B3123">
        <v>1</v>
      </c>
      <c r="C3123">
        <v>1031951</v>
      </c>
      <c r="D3123" t="s">
        <v>1993</v>
      </c>
      <c r="E3123">
        <v>15</v>
      </c>
      <c r="F3123">
        <v>3</v>
      </c>
      <c r="G3123">
        <v>0</v>
      </c>
      <c r="H3123">
        <v>0</v>
      </c>
      <c r="I3123" t="s">
        <v>5</v>
      </c>
      <c r="J3123" t="s">
        <v>570</v>
      </c>
      <c r="K3123" t="s">
        <v>1848</v>
      </c>
      <c r="L3123" s="3">
        <v>45882</v>
      </c>
      <c r="M31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23" s="3">
        <v>45852</v>
      </c>
      <c r="O3123" s="5">
        <f>IFERROR((PlanMasine[[#This Row],[Norma]]/PlanMasine[[#This Row],[Q]])*(PlanMasine[[#This Row],[Q]]/SUMIF(C:C,PlanMasine[[#This Row],[RN]],B:B)*PlanMasine[[#This Row],[KPLQ]]),0)</f>
        <v>5</v>
      </c>
      <c r="P3123">
        <v>175686</v>
      </c>
      <c r="Q3123">
        <f>COUNTIF(PROMJENA!A:A,PlanMasine[[#This Row],[KPL]]&amp;"-"&amp;PlanMasine[[#This Row],[RN]])</f>
        <v>0</v>
      </c>
      <c r="R3123">
        <f>IFERROR(INDEX(REDOSLIJED!A:A,MATCH(PlanMasine[[#This Row],[KPL]],REDOSLIJED!B:B,0)),MAX(REDOSLIJED!A:A)+1)</f>
        <v>45</v>
      </c>
      <c r="S3123" s="9">
        <f>SUM($M$2:M3123)</f>
        <v>13.865277777777793</v>
      </c>
      <c r="T3123" s="3">
        <f>PlanMasine[[#This Row],[Datum SAS]]-1</f>
        <v>45851</v>
      </c>
      <c r="U3123">
        <f>WEEKDAY(PlanMasine[[#This Row],[ZAVRŠETAK MAŠINSKE]],2)</f>
        <v>7</v>
      </c>
      <c r="V3123" s="3">
        <f>IF(WEEKDAY(PlanMasine[[#This Row],[Datum SAS]]-1,2)=7,PlanMasine[[#This Row],[Datum SAS]]-3,PlanMasine[[#This Row],[Datum SAS]]-1)</f>
        <v>45849</v>
      </c>
      <c r="W3123">
        <f>WEEKNUM(PlanMasine[[#This Row],[Column2]],1)</f>
        <v>28</v>
      </c>
    </row>
    <row r="3124" spans="1:23" x14ac:dyDescent="0.25">
      <c r="A3124">
        <v>1031846</v>
      </c>
      <c r="B3124">
        <v>1</v>
      </c>
      <c r="C3124">
        <v>1031963</v>
      </c>
      <c r="D3124" t="s">
        <v>2419</v>
      </c>
      <c r="E3124">
        <v>15</v>
      </c>
      <c r="F3124">
        <v>3</v>
      </c>
      <c r="G3124">
        <v>0</v>
      </c>
      <c r="H3124">
        <v>0</v>
      </c>
      <c r="I3124" t="s">
        <v>5</v>
      </c>
      <c r="J3124" t="s">
        <v>570</v>
      </c>
      <c r="K3124" t="s">
        <v>1848</v>
      </c>
      <c r="L3124" s="3">
        <v>45882</v>
      </c>
      <c r="M31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24" s="3">
        <v>45852</v>
      </c>
      <c r="O3124" s="5">
        <f>IFERROR((PlanMasine[[#This Row],[Norma]]/PlanMasine[[#This Row],[Q]])*(PlanMasine[[#This Row],[Q]]/SUMIF(C:C,PlanMasine[[#This Row],[RN]],B:B)*PlanMasine[[#This Row],[KPLQ]]),0)</f>
        <v>5</v>
      </c>
      <c r="P3124">
        <v>183465</v>
      </c>
      <c r="Q3124">
        <f>COUNTIF(PROMJENA!A:A,PlanMasine[[#This Row],[KPL]]&amp;"-"&amp;PlanMasine[[#This Row],[RN]])</f>
        <v>0</v>
      </c>
      <c r="R3124">
        <f>IFERROR(INDEX(REDOSLIJED!A:A,MATCH(PlanMasine[[#This Row],[KPL]],REDOSLIJED!B:B,0)),MAX(REDOSLIJED!A:A)+1)</f>
        <v>45</v>
      </c>
      <c r="S3124" s="9">
        <f>SUM($M$2:M3124)</f>
        <v>13.868750000000015</v>
      </c>
      <c r="T3124" s="3">
        <f>PlanMasine[[#This Row],[Datum SAS]]-1</f>
        <v>45851</v>
      </c>
      <c r="U3124">
        <f>WEEKDAY(PlanMasine[[#This Row],[ZAVRŠETAK MAŠINSKE]],2)</f>
        <v>7</v>
      </c>
      <c r="V3124" s="3">
        <f>IF(WEEKDAY(PlanMasine[[#This Row],[Datum SAS]]-1,2)=7,PlanMasine[[#This Row],[Datum SAS]]-3,PlanMasine[[#This Row],[Datum SAS]]-1)</f>
        <v>45849</v>
      </c>
      <c r="W3124">
        <f>WEEKNUM(PlanMasine[[#This Row],[Column2]],1)</f>
        <v>28</v>
      </c>
    </row>
    <row r="3125" spans="1:23" x14ac:dyDescent="0.25">
      <c r="A3125">
        <v>1031846</v>
      </c>
      <c r="B3125">
        <v>1</v>
      </c>
      <c r="C3125">
        <v>1031910</v>
      </c>
      <c r="D3125" t="s">
        <v>2427</v>
      </c>
      <c r="E3125">
        <v>18</v>
      </c>
      <c r="F3125">
        <v>3</v>
      </c>
      <c r="G3125">
        <v>0</v>
      </c>
      <c r="H3125">
        <v>0</v>
      </c>
      <c r="I3125" t="s">
        <v>5</v>
      </c>
      <c r="J3125" t="s">
        <v>570</v>
      </c>
      <c r="K3125" t="s">
        <v>1848</v>
      </c>
      <c r="L3125" s="3">
        <v>45882</v>
      </c>
      <c r="M31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25" s="3">
        <v>45852</v>
      </c>
      <c r="O3125" s="5">
        <f>IFERROR((PlanMasine[[#This Row],[Norma]]/PlanMasine[[#This Row],[Q]])*(PlanMasine[[#This Row],[Q]]/SUMIF(C:C,PlanMasine[[#This Row],[RN]],B:B)*PlanMasine[[#This Row],[KPLQ]]),0)</f>
        <v>6</v>
      </c>
      <c r="P3125">
        <v>175645</v>
      </c>
      <c r="Q3125">
        <f>COUNTIF(PROMJENA!A:A,PlanMasine[[#This Row],[KPL]]&amp;"-"&amp;PlanMasine[[#This Row],[RN]])</f>
        <v>0</v>
      </c>
      <c r="R3125">
        <f>IFERROR(INDEX(REDOSLIJED!A:A,MATCH(PlanMasine[[#This Row],[KPL]],REDOSLIJED!B:B,0)),MAX(REDOSLIJED!A:A)+1)</f>
        <v>45</v>
      </c>
      <c r="S3125" s="9">
        <f>SUM($M$2:M3125)</f>
        <v>13.872916666666681</v>
      </c>
      <c r="T3125" s="3">
        <f>PlanMasine[[#This Row],[Datum SAS]]-1</f>
        <v>45851</v>
      </c>
      <c r="U3125">
        <f>WEEKDAY(PlanMasine[[#This Row],[ZAVRŠETAK MAŠINSKE]],2)</f>
        <v>7</v>
      </c>
      <c r="V3125" s="3">
        <f>IF(WEEKDAY(PlanMasine[[#This Row],[Datum SAS]]-1,2)=7,PlanMasine[[#This Row],[Datum SAS]]-3,PlanMasine[[#This Row],[Datum SAS]]-1)</f>
        <v>45849</v>
      </c>
      <c r="W3125">
        <f>WEEKNUM(PlanMasine[[#This Row],[Column2]],1)</f>
        <v>28</v>
      </c>
    </row>
    <row r="3126" spans="1:23" x14ac:dyDescent="0.25">
      <c r="A3126">
        <v>1031846</v>
      </c>
      <c r="B3126">
        <v>1</v>
      </c>
      <c r="C3126">
        <v>1031923</v>
      </c>
      <c r="D3126" t="s">
        <v>2434</v>
      </c>
      <c r="E3126">
        <v>18</v>
      </c>
      <c r="F3126">
        <v>3</v>
      </c>
      <c r="G3126">
        <v>0</v>
      </c>
      <c r="H3126">
        <v>0</v>
      </c>
      <c r="I3126" t="s">
        <v>5</v>
      </c>
      <c r="J3126" t="s">
        <v>570</v>
      </c>
      <c r="K3126" t="s">
        <v>1848</v>
      </c>
      <c r="L3126" s="3">
        <v>45882</v>
      </c>
      <c r="M31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26" s="3">
        <v>45852</v>
      </c>
      <c r="O3126" s="5">
        <f>IFERROR((PlanMasine[[#This Row],[Norma]]/PlanMasine[[#This Row],[Q]])*(PlanMasine[[#This Row],[Q]]/SUMIF(C:C,PlanMasine[[#This Row],[RN]],B:B)*PlanMasine[[#This Row],[KPLQ]]),0)</f>
        <v>6</v>
      </c>
      <c r="P3126">
        <v>175658</v>
      </c>
      <c r="Q3126">
        <f>COUNTIF(PROMJENA!A:A,PlanMasine[[#This Row],[KPL]]&amp;"-"&amp;PlanMasine[[#This Row],[RN]])</f>
        <v>0</v>
      </c>
      <c r="R3126">
        <f>IFERROR(INDEX(REDOSLIJED!A:A,MATCH(PlanMasine[[#This Row],[KPL]],REDOSLIJED!B:B,0)),MAX(REDOSLIJED!A:A)+1)</f>
        <v>45</v>
      </c>
      <c r="S3126" s="9">
        <f>SUM($M$2:M3126)</f>
        <v>13.877083333333347</v>
      </c>
      <c r="T3126" s="3">
        <f>PlanMasine[[#This Row],[Datum SAS]]-1</f>
        <v>45851</v>
      </c>
      <c r="U3126">
        <f>WEEKDAY(PlanMasine[[#This Row],[ZAVRŠETAK MAŠINSKE]],2)</f>
        <v>7</v>
      </c>
      <c r="V3126" s="3">
        <f>IF(WEEKDAY(PlanMasine[[#This Row],[Datum SAS]]-1,2)=7,PlanMasine[[#This Row],[Datum SAS]]-3,PlanMasine[[#This Row],[Datum SAS]]-1)</f>
        <v>45849</v>
      </c>
      <c r="W3126">
        <f>WEEKNUM(PlanMasine[[#This Row],[Column2]],1)</f>
        <v>28</v>
      </c>
    </row>
    <row r="3127" spans="1:23" x14ac:dyDescent="0.25">
      <c r="A3127">
        <v>1031846</v>
      </c>
      <c r="B3127">
        <v>1</v>
      </c>
      <c r="C3127">
        <v>1031888</v>
      </c>
      <c r="D3127" t="s">
        <v>462</v>
      </c>
      <c r="E3127">
        <v>15</v>
      </c>
      <c r="F3127">
        <v>3</v>
      </c>
      <c r="G3127">
        <v>0</v>
      </c>
      <c r="H3127">
        <v>0</v>
      </c>
      <c r="I3127" t="s">
        <v>5</v>
      </c>
      <c r="J3127" t="s">
        <v>570</v>
      </c>
      <c r="K3127" t="s">
        <v>1848</v>
      </c>
      <c r="L3127" s="3">
        <v>45882</v>
      </c>
      <c r="M31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27" s="3">
        <v>45852</v>
      </c>
      <c r="O3127" s="5">
        <f>IFERROR((PlanMasine[[#This Row],[Norma]]/PlanMasine[[#This Row],[Q]])*(PlanMasine[[#This Row],[Q]]/SUMIF(C:C,PlanMasine[[#This Row],[RN]],B:B)*PlanMasine[[#This Row],[KPLQ]]),0)</f>
        <v>5</v>
      </c>
      <c r="P3127">
        <v>175623</v>
      </c>
      <c r="Q3127">
        <f>COUNTIF(PROMJENA!A:A,PlanMasine[[#This Row],[KPL]]&amp;"-"&amp;PlanMasine[[#This Row],[RN]])</f>
        <v>0</v>
      </c>
      <c r="R3127">
        <f>IFERROR(INDEX(REDOSLIJED!A:A,MATCH(PlanMasine[[#This Row],[KPL]],REDOSLIJED!B:B,0)),MAX(REDOSLIJED!A:A)+1)</f>
        <v>45</v>
      </c>
      <c r="S3127" s="9">
        <f>SUM($M$2:M3127)</f>
        <v>13.880555555555569</v>
      </c>
      <c r="T3127" s="3">
        <f>PlanMasine[[#This Row],[Datum SAS]]-1</f>
        <v>45851</v>
      </c>
      <c r="U3127">
        <f>WEEKDAY(PlanMasine[[#This Row],[ZAVRŠETAK MAŠINSKE]],2)</f>
        <v>7</v>
      </c>
      <c r="V3127" s="3">
        <f>IF(WEEKDAY(PlanMasine[[#This Row],[Datum SAS]]-1,2)=7,PlanMasine[[#This Row],[Datum SAS]]-3,PlanMasine[[#This Row],[Datum SAS]]-1)</f>
        <v>45849</v>
      </c>
      <c r="W3127">
        <f>WEEKNUM(PlanMasine[[#This Row],[Column2]],1)</f>
        <v>28</v>
      </c>
    </row>
    <row r="3128" spans="1:23" x14ac:dyDescent="0.25">
      <c r="A3128">
        <v>1031846</v>
      </c>
      <c r="B3128">
        <v>1</v>
      </c>
      <c r="C3128">
        <v>1031890</v>
      </c>
      <c r="D3128" t="s">
        <v>1995</v>
      </c>
      <c r="E3128">
        <v>15</v>
      </c>
      <c r="F3128">
        <v>3</v>
      </c>
      <c r="G3128">
        <v>0</v>
      </c>
      <c r="H3128">
        <v>0</v>
      </c>
      <c r="I3128" t="s">
        <v>5</v>
      </c>
      <c r="J3128" t="s">
        <v>570</v>
      </c>
      <c r="K3128" t="s">
        <v>1848</v>
      </c>
      <c r="L3128" s="3">
        <v>45882</v>
      </c>
      <c r="M31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28" s="3">
        <v>45852</v>
      </c>
      <c r="O3128" s="5">
        <f>IFERROR((PlanMasine[[#This Row],[Norma]]/PlanMasine[[#This Row],[Q]])*(PlanMasine[[#This Row],[Q]]/SUMIF(C:C,PlanMasine[[#This Row],[RN]],B:B)*PlanMasine[[#This Row],[KPLQ]]),0)</f>
        <v>5</v>
      </c>
      <c r="P3128">
        <v>175625</v>
      </c>
      <c r="Q3128">
        <f>COUNTIF(PROMJENA!A:A,PlanMasine[[#This Row],[KPL]]&amp;"-"&amp;PlanMasine[[#This Row],[RN]])</f>
        <v>0</v>
      </c>
      <c r="R3128">
        <f>IFERROR(INDEX(REDOSLIJED!A:A,MATCH(PlanMasine[[#This Row],[KPL]],REDOSLIJED!B:B,0)),MAX(REDOSLIJED!A:A)+1)</f>
        <v>45</v>
      </c>
      <c r="S3128" s="9">
        <f>SUM($M$2:M3128)</f>
        <v>13.88402777777779</v>
      </c>
      <c r="T3128" s="3">
        <f>PlanMasine[[#This Row],[Datum SAS]]-1</f>
        <v>45851</v>
      </c>
      <c r="U3128">
        <f>WEEKDAY(PlanMasine[[#This Row],[ZAVRŠETAK MAŠINSKE]],2)</f>
        <v>7</v>
      </c>
      <c r="V3128" s="3">
        <f>IF(WEEKDAY(PlanMasine[[#This Row],[Datum SAS]]-1,2)=7,PlanMasine[[#This Row],[Datum SAS]]-3,PlanMasine[[#This Row],[Datum SAS]]-1)</f>
        <v>45849</v>
      </c>
      <c r="W3128">
        <f>WEEKNUM(PlanMasine[[#This Row],[Column2]],1)</f>
        <v>28</v>
      </c>
    </row>
    <row r="3129" spans="1:23" x14ac:dyDescent="0.25">
      <c r="A3129">
        <v>1031846</v>
      </c>
      <c r="B3129">
        <v>1</v>
      </c>
      <c r="C3129">
        <v>1031891</v>
      </c>
      <c r="D3129" t="s">
        <v>1998</v>
      </c>
      <c r="E3129">
        <v>15</v>
      </c>
      <c r="F3129">
        <v>3</v>
      </c>
      <c r="G3129">
        <v>0</v>
      </c>
      <c r="H3129">
        <v>0</v>
      </c>
      <c r="I3129" t="s">
        <v>5</v>
      </c>
      <c r="J3129" t="s">
        <v>570</v>
      </c>
      <c r="K3129" t="s">
        <v>1848</v>
      </c>
      <c r="L3129" s="3">
        <v>45882</v>
      </c>
      <c r="M31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29" s="3">
        <v>45852</v>
      </c>
      <c r="O3129" s="5">
        <f>IFERROR((PlanMasine[[#This Row],[Norma]]/PlanMasine[[#This Row],[Q]])*(PlanMasine[[#This Row],[Q]]/SUMIF(C:C,PlanMasine[[#This Row],[RN]],B:B)*PlanMasine[[#This Row],[KPLQ]]),0)</f>
        <v>5</v>
      </c>
      <c r="P3129">
        <v>175626</v>
      </c>
      <c r="Q3129">
        <f>COUNTIF(PROMJENA!A:A,PlanMasine[[#This Row],[KPL]]&amp;"-"&amp;PlanMasine[[#This Row],[RN]])</f>
        <v>0</v>
      </c>
      <c r="R3129">
        <f>IFERROR(INDEX(REDOSLIJED!A:A,MATCH(PlanMasine[[#This Row],[KPL]],REDOSLIJED!B:B,0)),MAX(REDOSLIJED!A:A)+1)</f>
        <v>45</v>
      </c>
      <c r="S3129" s="9">
        <f>SUM($M$2:M3129)</f>
        <v>13.887500000000012</v>
      </c>
      <c r="T3129" s="3">
        <f>PlanMasine[[#This Row],[Datum SAS]]-1</f>
        <v>45851</v>
      </c>
      <c r="U3129">
        <f>WEEKDAY(PlanMasine[[#This Row],[ZAVRŠETAK MAŠINSKE]],2)</f>
        <v>7</v>
      </c>
      <c r="V3129" s="3">
        <f>IF(WEEKDAY(PlanMasine[[#This Row],[Datum SAS]]-1,2)=7,PlanMasine[[#This Row],[Datum SAS]]-3,PlanMasine[[#This Row],[Datum SAS]]-1)</f>
        <v>45849</v>
      </c>
      <c r="W3129">
        <f>WEEKNUM(PlanMasine[[#This Row],[Column2]],1)</f>
        <v>28</v>
      </c>
    </row>
    <row r="3130" spans="1:23" x14ac:dyDescent="0.25">
      <c r="A3130">
        <v>1031846</v>
      </c>
      <c r="B3130">
        <v>1</v>
      </c>
      <c r="C3130">
        <v>1031893</v>
      </c>
      <c r="D3130" t="s">
        <v>2426</v>
      </c>
      <c r="E3130">
        <v>15</v>
      </c>
      <c r="F3130">
        <v>3</v>
      </c>
      <c r="G3130">
        <v>0</v>
      </c>
      <c r="H3130">
        <v>0</v>
      </c>
      <c r="I3130" t="s">
        <v>5</v>
      </c>
      <c r="J3130" t="s">
        <v>570</v>
      </c>
      <c r="K3130" t="s">
        <v>1848</v>
      </c>
      <c r="L3130" s="3">
        <v>45882</v>
      </c>
      <c r="M31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30" s="3">
        <v>45852</v>
      </c>
      <c r="O3130" s="5">
        <f>IFERROR((PlanMasine[[#This Row],[Norma]]/PlanMasine[[#This Row],[Q]])*(PlanMasine[[#This Row],[Q]]/SUMIF(C:C,PlanMasine[[#This Row],[RN]],B:B)*PlanMasine[[#This Row],[KPLQ]]),0)</f>
        <v>5</v>
      </c>
      <c r="P3130">
        <v>175628</v>
      </c>
      <c r="Q3130">
        <f>COUNTIF(PROMJENA!A:A,PlanMasine[[#This Row],[KPL]]&amp;"-"&amp;PlanMasine[[#This Row],[RN]])</f>
        <v>0</v>
      </c>
      <c r="R3130">
        <f>IFERROR(INDEX(REDOSLIJED!A:A,MATCH(PlanMasine[[#This Row],[KPL]],REDOSLIJED!B:B,0)),MAX(REDOSLIJED!A:A)+1)</f>
        <v>45</v>
      </c>
      <c r="S3130" s="9">
        <f>SUM($M$2:M3130)</f>
        <v>13.890972222222233</v>
      </c>
      <c r="T3130" s="3">
        <f>PlanMasine[[#This Row],[Datum SAS]]-1</f>
        <v>45851</v>
      </c>
      <c r="U3130">
        <f>WEEKDAY(PlanMasine[[#This Row],[ZAVRŠETAK MAŠINSKE]],2)</f>
        <v>7</v>
      </c>
      <c r="V3130" s="3">
        <f>IF(WEEKDAY(PlanMasine[[#This Row],[Datum SAS]]-1,2)=7,PlanMasine[[#This Row],[Datum SAS]]-3,PlanMasine[[#This Row],[Datum SAS]]-1)</f>
        <v>45849</v>
      </c>
      <c r="W3130">
        <f>WEEKNUM(PlanMasine[[#This Row],[Column2]],1)</f>
        <v>28</v>
      </c>
    </row>
    <row r="3131" spans="1:23" x14ac:dyDescent="0.25">
      <c r="A3131">
        <v>1031846</v>
      </c>
      <c r="B3131">
        <v>1</v>
      </c>
      <c r="C3131">
        <v>1031885</v>
      </c>
      <c r="D3131" t="s">
        <v>1999</v>
      </c>
      <c r="E3131">
        <v>18</v>
      </c>
      <c r="F3131">
        <v>3</v>
      </c>
      <c r="G3131">
        <v>0</v>
      </c>
      <c r="H3131">
        <v>0</v>
      </c>
      <c r="I3131" t="s">
        <v>5</v>
      </c>
      <c r="J3131" t="s">
        <v>570</v>
      </c>
      <c r="K3131" t="s">
        <v>1848</v>
      </c>
      <c r="L3131" s="3">
        <v>45882</v>
      </c>
      <c r="M31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31" s="3">
        <v>45852</v>
      </c>
      <c r="O3131" s="5">
        <f>IFERROR((PlanMasine[[#This Row],[Norma]]/PlanMasine[[#This Row],[Q]])*(PlanMasine[[#This Row],[Q]]/SUMIF(C:C,PlanMasine[[#This Row],[RN]],B:B)*PlanMasine[[#This Row],[KPLQ]]),0)</f>
        <v>6</v>
      </c>
      <c r="P3131">
        <v>175620</v>
      </c>
      <c r="Q3131">
        <f>COUNTIF(PROMJENA!A:A,PlanMasine[[#This Row],[KPL]]&amp;"-"&amp;PlanMasine[[#This Row],[RN]])</f>
        <v>0</v>
      </c>
      <c r="R3131">
        <f>IFERROR(INDEX(REDOSLIJED!A:A,MATCH(PlanMasine[[#This Row],[KPL]],REDOSLIJED!B:B,0)),MAX(REDOSLIJED!A:A)+1)</f>
        <v>45</v>
      </c>
      <c r="S3131" s="9">
        <f>SUM($M$2:M3131)</f>
        <v>13.8951388888889</v>
      </c>
      <c r="T3131" s="3">
        <f>PlanMasine[[#This Row],[Datum SAS]]-1</f>
        <v>45851</v>
      </c>
      <c r="U3131">
        <f>WEEKDAY(PlanMasine[[#This Row],[ZAVRŠETAK MAŠINSKE]],2)</f>
        <v>7</v>
      </c>
      <c r="V3131" s="3">
        <f>IF(WEEKDAY(PlanMasine[[#This Row],[Datum SAS]]-1,2)=7,PlanMasine[[#This Row],[Datum SAS]]-3,PlanMasine[[#This Row],[Datum SAS]]-1)</f>
        <v>45849</v>
      </c>
      <c r="W3131">
        <f>WEEKNUM(PlanMasine[[#This Row],[Column2]],1)</f>
        <v>28</v>
      </c>
    </row>
    <row r="3132" spans="1:23" x14ac:dyDescent="0.25">
      <c r="A3132">
        <v>1031846</v>
      </c>
      <c r="B3132">
        <v>1</v>
      </c>
      <c r="C3132">
        <v>1031894</v>
      </c>
      <c r="D3132" t="s">
        <v>2421</v>
      </c>
      <c r="E3132">
        <v>15</v>
      </c>
      <c r="F3132">
        <v>3</v>
      </c>
      <c r="G3132">
        <v>0</v>
      </c>
      <c r="H3132">
        <v>0</v>
      </c>
      <c r="I3132" t="s">
        <v>5</v>
      </c>
      <c r="J3132" t="s">
        <v>570</v>
      </c>
      <c r="K3132" t="s">
        <v>1848</v>
      </c>
      <c r="L3132" s="3">
        <v>45882</v>
      </c>
      <c r="M31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32" s="3">
        <v>45852</v>
      </c>
      <c r="O3132" s="5">
        <f>IFERROR((PlanMasine[[#This Row],[Norma]]/PlanMasine[[#This Row],[Q]])*(PlanMasine[[#This Row],[Q]]/SUMIF(C:C,PlanMasine[[#This Row],[RN]],B:B)*PlanMasine[[#This Row],[KPLQ]]),0)</f>
        <v>5</v>
      </c>
      <c r="P3132">
        <v>175629</v>
      </c>
      <c r="Q3132">
        <f>COUNTIF(PROMJENA!A:A,PlanMasine[[#This Row],[KPL]]&amp;"-"&amp;PlanMasine[[#This Row],[RN]])</f>
        <v>0</v>
      </c>
      <c r="R3132">
        <f>IFERROR(INDEX(REDOSLIJED!A:A,MATCH(PlanMasine[[#This Row],[KPL]],REDOSLIJED!B:B,0)),MAX(REDOSLIJED!A:A)+1)</f>
        <v>45</v>
      </c>
      <c r="S3132" s="9">
        <f>SUM($M$2:M3132)</f>
        <v>13.898611111111121</v>
      </c>
      <c r="T3132" s="3">
        <f>PlanMasine[[#This Row],[Datum SAS]]-1</f>
        <v>45851</v>
      </c>
      <c r="U3132">
        <f>WEEKDAY(PlanMasine[[#This Row],[ZAVRŠETAK MAŠINSKE]],2)</f>
        <v>7</v>
      </c>
      <c r="V3132" s="3">
        <f>IF(WEEKDAY(PlanMasine[[#This Row],[Datum SAS]]-1,2)=7,PlanMasine[[#This Row],[Datum SAS]]-3,PlanMasine[[#This Row],[Datum SAS]]-1)</f>
        <v>45849</v>
      </c>
      <c r="W3132">
        <f>WEEKNUM(PlanMasine[[#This Row],[Column2]],1)</f>
        <v>28</v>
      </c>
    </row>
    <row r="3133" spans="1:23" x14ac:dyDescent="0.25">
      <c r="A3133">
        <v>1031846</v>
      </c>
      <c r="B3133">
        <v>1</v>
      </c>
      <c r="C3133">
        <v>1031875</v>
      </c>
      <c r="D3133" t="s">
        <v>2435</v>
      </c>
      <c r="E3133">
        <v>18</v>
      </c>
      <c r="F3133">
        <v>6</v>
      </c>
      <c r="G3133">
        <v>0</v>
      </c>
      <c r="H3133">
        <v>0</v>
      </c>
      <c r="I3133" t="s">
        <v>5</v>
      </c>
      <c r="J3133" t="s">
        <v>570</v>
      </c>
      <c r="K3133" t="s">
        <v>1848</v>
      </c>
      <c r="L3133" s="3">
        <v>45882</v>
      </c>
      <c r="M31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33" s="3">
        <v>45852</v>
      </c>
      <c r="O3133" s="5">
        <f>IFERROR((PlanMasine[[#This Row],[Norma]]/PlanMasine[[#This Row],[Q]])*(PlanMasine[[#This Row],[Q]]/SUMIF(C:C,PlanMasine[[#This Row],[RN]],B:B)*PlanMasine[[#This Row],[KPLQ]]),0)</f>
        <v>6</v>
      </c>
      <c r="P3133">
        <v>175610</v>
      </c>
      <c r="Q3133">
        <f>COUNTIF(PROMJENA!A:A,PlanMasine[[#This Row],[KPL]]&amp;"-"&amp;PlanMasine[[#This Row],[RN]])</f>
        <v>0</v>
      </c>
      <c r="R3133">
        <f>IFERROR(INDEX(REDOSLIJED!A:A,MATCH(PlanMasine[[#This Row],[KPL]],REDOSLIJED!B:B,0)),MAX(REDOSLIJED!A:A)+1)</f>
        <v>45</v>
      </c>
      <c r="S3133" s="9">
        <f>SUM($M$2:M3133)</f>
        <v>13.902777777777787</v>
      </c>
      <c r="T3133" s="3">
        <f>PlanMasine[[#This Row],[Datum SAS]]-1</f>
        <v>45851</v>
      </c>
      <c r="U3133">
        <f>WEEKDAY(PlanMasine[[#This Row],[ZAVRŠETAK MAŠINSKE]],2)</f>
        <v>7</v>
      </c>
      <c r="V3133" s="3">
        <f>IF(WEEKDAY(PlanMasine[[#This Row],[Datum SAS]]-1,2)=7,PlanMasine[[#This Row],[Datum SAS]]-3,PlanMasine[[#This Row],[Datum SAS]]-1)</f>
        <v>45849</v>
      </c>
      <c r="W3133">
        <f>WEEKNUM(PlanMasine[[#This Row],[Column2]],1)</f>
        <v>28</v>
      </c>
    </row>
    <row r="3134" spans="1:23" x14ac:dyDescent="0.25">
      <c r="A3134">
        <v>1031846</v>
      </c>
      <c r="B3134">
        <v>1</v>
      </c>
      <c r="C3134">
        <v>1031895</v>
      </c>
      <c r="D3134" t="s">
        <v>1753</v>
      </c>
      <c r="E3134">
        <v>36</v>
      </c>
      <c r="F3134">
        <v>6</v>
      </c>
      <c r="G3134">
        <v>0</v>
      </c>
      <c r="H3134">
        <v>0</v>
      </c>
      <c r="I3134" t="s">
        <v>5</v>
      </c>
      <c r="J3134" t="s">
        <v>570</v>
      </c>
      <c r="K3134" t="s">
        <v>1848</v>
      </c>
      <c r="L3134" s="3">
        <v>45882</v>
      </c>
      <c r="M31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34" s="3">
        <v>45852</v>
      </c>
      <c r="O3134" s="5">
        <f>IFERROR((PlanMasine[[#This Row],[Norma]]/PlanMasine[[#This Row],[Q]])*(PlanMasine[[#This Row],[Q]]/SUMIF(C:C,PlanMasine[[#This Row],[RN]],B:B)*PlanMasine[[#This Row],[KPLQ]]),0)</f>
        <v>12</v>
      </c>
      <c r="P3134">
        <v>175630</v>
      </c>
      <c r="Q3134">
        <f>COUNTIF(PROMJENA!A:A,PlanMasine[[#This Row],[KPL]]&amp;"-"&amp;PlanMasine[[#This Row],[RN]])</f>
        <v>0</v>
      </c>
      <c r="R3134">
        <f>IFERROR(INDEX(REDOSLIJED!A:A,MATCH(PlanMasine[[#This Row],[KPL]],REDOSLIJED!B:B,0)),MAX(REDOSLIJED!A:A)+1)</f>
        <v>45</v>
      </c>
      <c r="S3134" s="9">
        <f>SUM($M$2:M3134)</f>
        <v>13.91111111111112</v>
      </c>
      <c r="T3134" s="3">
        <f>PlanMasine[[#This Row],[Datum SAS]]-1</f>
        <v>45851</v>
      </c>
      <c r="U3134">
        <f>WEEKDAY(PlanMasine[[#This Row],[ZAVRŠETAK MAŠINSKE]],2)</f>
        <v>7</v>
      </c>
      <c r="V3134" s="3">
        <f>IF(WEEKDAY(PlanMasine[[#This Row],[Datum SAS]]-1,2)=7,PlanMasine[[#This Row],[Datum SAS]]-3,PlanMasine[[#This Row],[Datum SAS]]-1)</f>
        <v>45849</v>
      </c>
      <c r="W3134">
        <f>WEEKNUM(PlanMasine[[#This Row],[Column2]],1)</f>
        <v>28</v>
      </c>
    </row>
    <row r="3135" spans="1:23" x14ac:dyDescent="0.25">
      <c r="A3135">
        <v>1031846</v>
      </c>
      <c r="B3135">
        <v>1</v>
      </c>
      <c r="C3135">
        <v>1031896</v>
      </c>
      <c r="D3135" t="s">
        <v>1307</v>
      </c>
      <c r="E3135">
        <v>21</v>
      </c>
      <c r="F3135">
        <v>3</v>
      </c>
      <c r="G3135">
        <v>0</v>
      </c>
      <c r="H3135">
        <v>0</v>
      </c>
      <c r="I3135" t="s">
        <v>5</v>
      </c>
      <c r="J3135" t="s">
        <v>570</v>
      </c>
      <c r="K3135" t="s">
        <v>1848</v>
      </c>
      <c r="L3135" s="3">
        <v>45882</v>
      </c>
      <c r="M31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135" s="3">
        <v>45852</v>
      </c>
      <c r="O3135" s="5">
        <f>IFERROR((PlanMasine[[#This Row],[Norma]]/PlanMasine[[#This Row],[Q]])*(PlanMasine[[#This Row],[Q]]/SUMIF(C:C,PlanMasine[[#This Row],[RN]],B:B)*PlanMasine[[#This Row],[KPLQ]]),0)</f>
        <v>7</v>
      </c>
      <c r="P3135">
        <v>175631</v>
      </c>
      <c r="Q3135">
        <f>COUNTIF(PROMJENA!A:A,PlanMasine[[#This Row],[KPL]]&amp;"-"&amp;PlanMasine[[#This Row],[RN]])</f>
        <v>0</v>
      </c>
      <c r="R3135">
        <f>IFERROR(INDEX(REDOSLIJED!A:A,MATCH(PlanMasine[[#This Row],[KPL]],REDOSLIJED!B:B,0)),MAX(REDOSLIJED!A:A)+1)</f>
        <v>45</v>
      </c>
      <c r="S3135" s="9">
        <f>SUM($M$2:M3135)</f>
        <v>13.915972222222232</v>
      </c>
      <c r="T3135" s="3">
        <f>PlanMasine[[#This Row],[Datum SAS]]-1</f>
        <v>45851</v>
      </c>
      <c r="U3135">
        <f>WEEKDAY(PlanMasine[[#This Row],[ZAVRŠETAK MAŠINSKE]],2)</f>
        <v>7</v>
      </c>
      <c r="V3135" s="3">
        <f>IF(WEEKDAY(PlanMasine[[#This Row],[Datum SAS]]-1,2)=7,PlanMasine[[#This Row],[Datum SAS]]-3,PlanMasine[[#This Row],[Datum SAS]]-1)</f>
        <v>45849</v>
      </c>
      <c r="W3135">
        <f>WEEKNUM(PlanMasine[[#This Row],[Column2]],1)</f>
        <v>28</v>
      </c>
    </row>
    <row r="3136" spans="1:23" x14ac:dyDescent="0.25">
      <c r="A3136">
        <v>1031846</v>
      </c>
      <c r="B3136">
        <v>1</v>
      </c>
      <c r="C3136">
        <v>1031949</v>
      </c>
      <c r="D3136" t="s">
        <v>1992</v>
      </c>
      <c r="E3136">
        <v>15</v>
      </c>
      <c r="F3136">
        <v>3</v>
      </c>
      <c r="G3136">
        <v>0</v>
      </c>
      <c r="H3136">
        <v>0</v>
      </c>
      <c r="I3136" t="s">
        <v>5</v>
      </c>
      <c r="J3136" t="s">
        <v>570</v>
      </c>
      <c r="K3136" t="s">
        <v>1848</v>
      </c>
      <c r="L3136" s="3">
        <v>45882</v>
      </c>
      <c r="M31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36" s="3">
        <v>45852</v>
      </c>
      <c r="O3136" s="5">
        <f>IFERROR((PlanMasine[[#This Row],[Norma]]/PlanMasine[[#This Row],[Q]])*(PlanMasine[[#This Row],[Q]]/SUMIF(C:C,PlanMasine[[#This Row],[RN]],B:B)*PlanMasine[[#This Row],[KPLQ]]),0)</f>
        <v>5</v>
      </c>
      <c r="P3136">
        <v>175684</v>
      </c>
      <c r="Q3136">
        <f>COUNTIF(PROMJENA!A:A,PlanMasine[[#This Row],[KPL]]&amp;"-"&amp;PlanMasine[[#This Row],[RN]])</f>
        <v>0</v>
      </c>
      <c r="R3136">
        <f>IFERROR(INDEX(REDOSLIJED!A:A,MATCH(PlanMasine[[#This Row],[KPL]],REDOSLIJED!B:B,0)),MAX(REDOSLIJED!A:A)+1)</f>
        <v>45</v>
      </c>
      <c r="S3136" s="9">
        <f>SUM($M$2:M3136)</f>
        <v>13.919444444444453</v>
      </c>
      <c r="T3136" s="3">
        <f>PlanMasine[[#This Row],[Datum SAS]]-1</f>
        <v>45851</v>
      </c>
      <c r="U3136">
        <f>WEEKDAY(PlanMasine[[#This Row],[ZAVRŠETAK MAŠINSKE]],2)</f>
        <v>7</v>
      </c>
      <c r="V3136" s="3">
        <f>IF(WEEKDAY(PlanMasine[[#This Row],[Datum SAS]]-1,2)=7,PlanMasine[[#This Row],[Datum SAS]]-3,PlanMasine[[#This Row],[Datum SAS]]-1)</f>
        <v>45849</v>
      </c>
      <c r="W3136">
        <f>WEEKNUM(PlanMasine[[#This Row],[Column2]],1)</f>
        <v>28</v>
      </c>
    </row>
    <row r="3137" spans="1:23" x14ac:dyDescent="0.25">
      <c r="A3137">
        <v>1031846</v>
      </c>
      <c r="B3137">
        <v>1</v>
      </c>
      <c r="C3137">
        <v>1031898</v>
      </c>
      <c r="D3137" t="s">
        <v>1849</v>
      </c>
      <c r="E3137">
        <v>24</v>
      </c>
      <c r="F3137">
        <v>3</v>
      </c>
      <c r="G3137">
        <v>0</v>
      </c>
      <c r="H3137">
        <v>0</v>
      </c>
      <c r="I3137" t="s">
        <v>5</v>
      </c>
      <c r="J3137" t="s">
        <v>570</v>
      </c>
      <c r="K3137" t="s">
        <v>1848</v>
      </c>
      <c r="L3137" s="3">
        <v>45882</v>
      </c>
      <c r="M31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37" s="3">
        <v>45852</v>
      </c>
      <c r="O3137" s="5">
        <f>IFERROR((PlanMasine[[#This Row],[Norma]]/PlanMasine[[#This Row],[Q]])*(PlanMasine[[#This Row],[Q]]/SUMIF(C:C,PlanMasine[[#This Row],[RN]],B:B)*PlanMasine[[#This Row],[KPLQ]]),0)</f>
        <v>8</v>
      </c>
      <c r="P3137">
        <v>175633</v>
      </c>
      <c r="Q3137">
        <f>COUNTIF(PROMJENA!A:A,PlanMasine[[#This Row],[KPL]]&amp;"-"&amp;PlanMasine[[#This Row],[RN]])</f>
        <v>0</v>
      </c>
      <c r="R3137">
        <f>IFERROR(INDEX(REDOSLIJED!A:A,MATCH(PlanMasine[[#This Row],[KPL]],REDOSLIJED!B:B,0)),MAX(REDOSLIJED!A:A)+1)</f>
        <v>45</v>
      </c>
      <c r="S3137" s="9">
        <f>SUM($M$2:M3137)</f>
        <v>13.92500000000001</v>
      </c>
      <c r="T3137" s="3">
        <f>PlanMasine[[#This Row],[Datum SAS]]-1</f>
        <v>45851</v>
      </c>
      <c r="U3137">
        <f>WEEKDAY(PlanMasine[[#This Row],[ZAVRŠETAK MAŠINSKE]],2)</f>
        <v>7</v>
      </c>
      <c r="V3137" s="3">
        <f>IF(WEEKDAY(PlanMasine[[#This Row],[Datum SAS]]-1,2)=7,PlanMasine[[#This Row],[Datum SAS]]-3,PlanMasine[[#This Row],[Datum SAS]]-1)</f>
        <v>45849</v>
      </c>
      <c r="W3137">
        <f>WEEKNUM(PlanMasine[[#This Row],[Column2]],1)</f>
        <v>28</v>
      </c>
    </row>
    <row r="3138" spans="1:23" x14ac:dyDescent="0.25">
      <c r="A3138">
        <v>1031846</v>
      </c>
      <c r="B3138">
        <v>1</v>
      </c>
      <c r="C3138">
        <v>1031899</v>
      </c>
      <c r="D3138" t="s">
        <v>1754</v>
      </c>
      <c r="E3138">
        <v>24</v>
      </c>
      <c r="F3138">
        <v>3</v>
      </c>
      <c r="G3138">
        <v>0</v>
      </c>
      <c r="H3138">
        <v>0</v>
      </c>
      <c r="I3138" t="s">
        <v>5</v>
      </c>
      <c r="J3138" t="s">
        <v>570</v>
      </c>
      <c r="K3138" t="s">
        <v>1848</v>
      </c>
      <c r="L3138" s="3">
        <v>45882</v>
      </c>
      <c r="M31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38" s="3">
        <v>45852</v>
      </c>
      <c r="O3138" s="5">
        <f>IFERROR((PlanMasine[[#This Row],[Norma]]/PlanMasine[[#This Row],[Q]])*(PlanMasine[[#This Row],[Q]]/SUMIF(C:C,PlanMasine[[#This Row],[RN]],B:B)*PlanMasine[[#This Row],[KPLQ]]),0)</f>
        <v>8</v>
      </c>
      <c r="P3138">
        <v>175634</v>
      </c>
      <c r="Q3138">
        <f>COUNTIF(PROMJENA!A:A,PlanMasine[[#This Row],[KPL]]&amp;"-"&amp;PlanMasine[[#This Row],[RN]])</f>
        <v>0</v>
      </c>
      <c r="R3138">
        <f>IFERROR(INDEX(REDOSLIJED!A:A,MATCH(PlanMasine[[#This Row],[KPL]],REDOSLIJED!B:B,0)),MAX(REDOSLIJED!A:A)+1)</f>
        <v>45</v>
      </c>
      <c r="S3138" s="9">
        <f>SUM($M$2:M3138)</f>
        <v>13.930555555555566</v>
      </c>
      <c r="T3138" s="3">
        <f>PlanMasine[[#This Row],[Datum SAS]]-1</f>
        <v>45851</v>
      </c>
      <c r="U3138">
        <f>WEEKDAY(PlanMasine[[#This Row],[ZAVRŠETAK MAŠINSKE]],2)</f>
        <v>7</v>
      </c>
      <c r="V3138" s="3">
        <f>IF(WEEKDAY(PlanMasine[[#This Row],[Datum SAS]]-1,2)=7,PlanMasine[[#This Row],[Datum SAS]]-3,PlanMasine[[#This Row],[Datum SAS]]-1)</f>
        <v>45849</v>
      </c>
      <c r="W3138">
        <f>WEEKNUM(PlanMasine[[#This Row],[Column2]],1)</f>
        <v>28</v>
      </c>
    </row>
    <row r="3139" spans="1:23" x14ac:dyDescent="0.25">
      <c r="A3139">
        <v>1031846</v>
      </c>
      <c r="B3139">
        <v>1</v>
      </c>
      <c r="C3139">
        <v>1031897</v>
      </c>
      <c r="D3139" t="s">
        <v>1997</v>
      </c>
      <c r="E3139">
        <v>24</v>
      </c>
      <c r="F3139">
        <v>3</v>
      </c>
      <c r="G3139">
        <v>0</v>
      </c>
      <c r="H3139">
        <v>0</v>
      </c>
      <c r="I3139" t="s">
        <v>5</v>
      </c>
      <c r="J3139" t="s">
        <v>570</v>
      </c>
      <c r="K3139" t="s">
        <v>1848</v>
      </c>
      <c r="L3139" s="3">
        <v>45882</v>
      </c>
      <c r="M31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39" s="3">
        <v>45852</v>
      </c>
      <c r="O3139" s="5">
        <f>IFERROR((PlanMasine[[#This Row],[Norma]]/PlanMasine[[#This Row],[Q]])*(PlanMasine[[#This Row],[Q]]/SUMIF(C:C,PlanMasine[[#This Row],[RN]],B:B)*PlanMasine[[#This Row],[KPLQ]]),0)</f>
        <v>8</v>
      </c>
      <c r="P3139">
        <v>175632</v>
      </c>
      <c r="Q3139">
        <f>COUNTIF(PROMJENA!A:A,PlanMasine[[#This Row],[KPL]]&amp;"-"&amp;PlanMasine[[#This Row],[RN]])</f>
        <v>0</v>
      </c>
      <c r="R3139">
        <f>IFERROR(INDEX(REDOSLIJED!A:A,MATCH(PlanMasine[[#This Row],[KPL]],REDOSLIJED!B:B,0)),MAX(REDOSLIJED!A:A)+1)</f>
        <v>45</v>
      </c>
      <c r="S3139" s="9">
        <f>SUM($M$2:M3139)</f>
        <v>13.936111111111122</v>
      </c>
      <c r="T3139" s="3">
        <f>PlanMasine[[#This Row],[Datum SAS]]-1</f>
        <v>45851</v>
      </c>
      <c r="U3139">
        <f>WEEKDAY(PlanMasine[[#This Row],[ZAVRŠETAK MAŠINSKE]],2)</f>
        <v>7</v>
      </c>
      <c r="V3139" s="3">
        <f>IF(WEEKDAY(PlanMasine[[#This Row],[Datum SAS]]-1,2)=7,PlanMasine[[#This Row],[Datum SAS]]-3,PlanMasine[[#This Row],[Datum SAS]]-1)</f>
        <v>45849</v>
      </c>
      <c r="W3139">
        <f>WEEKNUM(PlanMasine[[#This Row],[Column2]],1)</f>
        <v>28</v>
      </c>
    </row>
    <row r="3140" spans="1:23" x14ac:dyDescent="0.25">
      <c r="A3140">
        <v>1031846</v>
      </c>
      <c r="B3140">
        <v>1</v>
      </c>
      <c r="C3140">
        <v>1031903</v>
      </c>
      <c r="D3140" t="s">
        <v>464</v>
      </c>
      <c r="E3140">
        <v>18</v>
      </c>
      <c r="F3140">
        <v>3</v>
      </c>
      <c r="G3140">
        <v>0</v>
      </c>
      <c r="H3140">
        <v>0</v>
      </c>
      <c r="I3140" t="s">
        <v>5</v>
      </c>
      <c r="J3140" t="s">
        <v>570</v>
      </c>
      <c r="K3140" t="s">
        <v>1848</v>
      </c>
      <c r="L3140" s="3">
        <v>45882</v>
      </c>
      <c r="M31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40" s="3">
        <v>45852</v>
      </c>
      <c r="O3140" s="5">
        <f>IFERROR((PlanMasine[[#This Row],[Norma]]/PlanMasine[[#This Row],[Q]])*(PlanMasine[[#This Row],[Q]]/SUMIF(C:C,PlanMasine[[#This Row],[RN]],B:B)*PlanMasine[[#This Row],[KPLQ]]),0)</f>
        <v>6</v>
      </c>
      <c r="P3140">
        <v>175638</v>
      </c>
      <c r="Q3140">
        <f>COUNTIF(PROMJENA!A:A,PlanMasine[[#This Row],[KPL]]&amp;"-"&amp;PlanMasine[[#This Row],[RN]])</f>
        <v>0</v>
      </c>
      <c r="R3140">
        <f>IFERROR(INDEX(REDOSLIJED!A:A,MATCH(PlanMasine[[#This Row],[KPL]],REDOSLIJED!B:B,0)),MAX(REDOSLIJED!A:A)+1)</f>
        <v>45</v>
      </c>
      <c r="S3140" s="9">
        <f>SUM($M$2:M3140)</f>
        <v>13.940277777777789</v>
      </c>
      <c r="T3140" s="3">
        <f>PlanMasine[[#This Row],[Datum SAS]]-1</f>
        <v>45851</v>
      </c>
      <c r="U3140">
        <f>WEEKDAY(PlanMasine[[#This Row],[ZAVRŠETAK MAŠINSKE]],2)</f>
        <v>7</v>
      </c>
      <c r="V3140" s="3">
        <f>IF(WEEKDAY(PlanMasine[[#This Row],[Datum SAS]]-1,2)=7,PlanMasine[[#This Row],[Datum SAS]]-3,PlanMasine[[#This Row],[Datum SAS]]-1)</f>
        <v>45849</v>
      </c>
      <c r="W3140">
        <f>WEEKNUM(PlanMasine[[#This Row],[Column2]],1)</f>
        <v>28</v>
      </c>
    </row>
    <row r="3141" spans="1:23" x14ac:dyDescent="0.25">
      <c r="A3141">
        <v>1031846</v>
      </c>
      <c r="B3141">
        <v>1</v>
      </c>
      <c r="C3141">
        <v>1031921</v>
      </c>
      <c r="D3141" t="s">
        <v>2432</v>
      </c>
      <c r="E3141">
        <v>18</v>
      </c>
      <c r="F3141">
        <v>3</v>
      </c>
      <c r="G3141">
        <v>0</v>
      </c>
      <c r="H3141">
        <v>0</v>
      </c>
      <c r="I3141" t="s">
        <v>5</v>
      </c>
      <c r="J3141" t="s">
        <v>570</v>
      </c>
      <c r="K3141" t="s">
        <v>1848</v>
      </c>
      <c r="L3141" s="3">
        <v>45882</v>
      </c>
      <c r="M31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41" s="3">
        <v>45852</v>
      </c>
      <c r="O3141" s="5">
        <f>IFERROR((PlanMasine[[#This Row],[Norma]]/PlanMasine[[#This Row],[Q]])*(PlanMasine[[#This Row],[Q]]/SUMIF(C:C,PlanMasine[[#This Row],[RN]],B:B)*PlanMasine[[#This Row],[KPLQ]]),0)</f>
        <v>6</v>
      </c>
      <c r="P3141">
        <v>175656</v>
      </c>
      <c r="Q3141">
        <f>COUNTIF(PROMJENA!A:A,PlanMasine[[#This Row],[KPL]]&amp;"-"&amp;PlanMasine[[#This Row],[RN]])</f>
        <v>0</v>
      </c>
      <c r="R3141">
        <f>IFERROR(INDEX(REDOSLIJED!A:A,MATCH(PlanMasine[[#This Row],[KPL]],REDOSLIJED!B:B,0)),MAX(REDOSLIJED!A:A)+1)</f>
        <v>45</v>
      </c>
      <c r="S3141" s="9">
        <f>SUM($M$2:M3141)</f>
        <v>13.944444444444455</v>
      </c>
      <c r="T3141" s="3">
        <f>PlanMasine[[#This Row],[Datum SAS]]-1</f>
        <v>45851</v>
      </c>
      <c r="U3141">
        <f>WEEKDAY(PlanMasine[[#This Row],[ZAVRŠETAK MAŠINSKE]],2)</f>
        <v>7</v>
      </c>
      <c r="V3141" s="3">
        <f>IF(WEEKDAY(PlanMasine[[#This Row],[Datum SAS]]-1,2)=7,PlanMasine[[#This Row],[Datum SAS]]-3,PlanMasine[[#This Row],[Datum SAS]]-1)</f>
        <v>45849</v>
      </c>
      <c r="W3141">
        <f>WEEKNUM(PlanMasine[[#This Row],[Column2]],1)</f>
        <v>28</v>
      </c>
    </row>
    <row r="3142" spans="1:23" x14ac:dyDescent="0.25">
      <c r="A3142">
        <v>1031846</v>
      </c>
      <c r="B3142">
        <v>1</v>
      </c>
      <c r="C3142">
        <v>1031918</v>
      </c>
      <c r="D3142" t="s">
        <v>2431</v>
      </c>
      <c r="E3142">
        <v>18</v>
      </c>
      <c r="F3142">
        <v>3</v>
      </c>
      <c r="G3142">
        <v>0</v>
      </c>
      <c r="H3142">
        <v>0</v>
      </c>
      <c r="I3142" t="s">
        <v>5</v>
      </c>
      <c r="J3142" t="s">
        <v>570</v>
      </c>
      <c r="K3142" t="s">
        <v>1848</v>
      </c>
      <c r="L3142" s="3">
        <v>45882</v>
      </c>
      <c r="M31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42" s="3">
        <v>45852</v>
      </c>
      <c r="O3142" s="5">
        <f>IFERROR((PlanMasine[[#This Row],[Norma]]/PlanMasine[[#This Row],[Q]])*(PlanMasine[[#This Row],[Q]]/SUMIF(C:C,PlanMasine[[#This Row],[RN]],B:B)*PlanMasine[[#This Row],[KPLQ]]),0)</f>
        <v>6</v>
      </c>
      <c r="P3142">
        <v>175653</v>
      </c>
      <c r="Q3142">
        <f>COUNTIF(PROMJENA!A:A,PlanMasine[[#This Row],[KPL]]&amp;"-"&amp;PlanMasine[[#This Row],[RN]])</f>
        <v>0</v>
      </c>
      <c r="R3142">
        <f>IFERROR(INDEX(REDOSLIJED!A:A,MATCH(PlanMasine[[#This Row],[KPL]],REDOSLIJED!B:B,0)),MAX(REDOSLIJED!A:A)+1)</f>
        <v>45</v>
      </c>
      <c r="S3142" s="9">
        <f>SUM($M$2:M3142)</f>
        <v>13.948611111111122</v>
      </c>
      <c r="T3142" s="3">
        <f>PlanMasine[[#This Row],[Datum SAS]]-1</f>
        <v>45851</v>
      </c>
      <c r="U3142">
        <f>WEEKDAY(PlanMasine[[#This Row],[ZAVRŠETAK MAŠINSKE]],2)</f>
        <v>7</v>
      </c>
      <c r="V3142" s="3">
        <f>IF(WEEKDAY(PlanMasine[[#This Row],[Datum SAS]]-1,2)=7,PlanMasine[[#This Row],[Datum SAS]]-3,PlanMasine[[#This Row],[Datum SAS]]-1)</f>
        <v>45849</v>
      </c>
      <c r="W3142">
        <f>WEEKNUM(PlanMasine[[#This Row],[Column2]],1)</f>
        <v>28</v>
      </c>
    </row>
    <row r="3143" spans="1:23" x14ac:dyDescent="0.25">
      <c r="A3143">
        <v>1031846</v>
      </c>
      <c r="B3143">
        <v>1</v>
      </c>
      <c r="C3143">
        <v>1031916</v>
      </c>
      <c r="D3143" t="s">
        <v>465</v>
      </c>
      <c r="E3143">
        <v>18</v>
      </c>
      <c r="F3143">
        <v>6</v>
      </c>
      <c r="G3143">
        <v>0</v>
      </c>
      <c r="H3143">
        <v>0</v>
      </c>
      <c r="I3143" t="s">
        <v>5</v>
      </c>
      <c r="J3143" t="s">
        <v>570</v>
      </c>
      <c r="K3143" t="s">
        <v>1848</v>
      </c>
      <c r="L3143" s="3">
        <v>45882</v>
      </c>
      <c r="M31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43" s="3">
        <v>45852</v>
      </c>
      <c r="O3143" s="5">
        <f>IFERROR((PlanMasine[[#This Row],[Norma]]/PlanMasine[[#This Row],[Q]])*(PlanMasine[[#This Row],[Q]]/SUMIF(C:C,PlanMasine[[#This Row],[RN]],B:B)*PlanMasine[[#This Row],[KPLQ]]),0)</f>
        <v>6</v>
      </c>
      <c r="P3143">
        <v>175651</v>
      </c>
      <c r="Q3143">
        <f>COUNTIF(PROMJENA!A:A,PlanMasine[[#This Row],[KPL]]&amp;"-"&amp;PlanMasine[[#This Row],[RN]])</f>
        <v>0</v>
      </c>
      <c r="R3143">
        <f>IFERROR(INDEX(REDOSLIJED!A:A,MATCH(PlanMasine[[#This Row],[KPL]],REDOSLIJED!B:B,0)),MAX(REDOSLIJED!A:A)+1)</f>
        <v>45</v>
      </c>
      <c r="S3143" s="9">
        <f>SUM($M$2:M3143)</f>
        <v>13.952777777777788</v>
      </c>
      <c r="T3143" s="3">
        <f>PlanMasine[[#This Row],[Datum SAS]]-1</f>
        <v>45851</v>
      </c>
      <c r="U3143">
        <f>WEEKDAY(PlanMasine[[#This Row],[ZAVRŠETAK MAŠINSKE]],2)</f>
        <v>7</v>
      </c>
      <c r="V3143" s="3">
        <f>IF(WEEKDAY(PlanMasine[[#This Row],[Datum SAS]]-1,2)=7,PlanMasine[[#This Row],[Datum SAS]]-3,PlanMasine[[#This Row],[Datum SAS]]-1)</f>
        <v>45849</v>
      </c>
      <c r="W3143">
        <f>WEEKNUM(PlanMasine[[#This Row],[Column2]],1)</f>
        <v>28</v>
      </c>
    </row>
    <row r="3144" spans="1:23" x14ac:dyDescent="0.25">
      <c r="A3144">
        <v>1031846</v>
      </c>
      <c r="B3144">
        <v>1</v>
      </c>
      <c r="C3144">
        <v>1031911</v>
      </c>
      <c r="D3144" t="s">
        <v>2429</v>
      </c>
      <c r="E3144">
        <v>18</v>
      </c>
      <c r="F3144">
        <v>3</v>
      </c>
      <c r="G3144">
        <v>0</v>
      </c>
      <c r="H3144">
        <v>0</v>
      </c>
      <c r="I3144" t="s">
        <v>5</v>
      </c>
      <c r="J3144" t="s">
        <v>570</v>
      </c>
      <c r="K3144" t="s">
        <v>1848</v>
      </c>
      <c r="L3144" s="3">
        <v>45882</v>
      </c>
      <c r="M31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44" s="3">
        <v>45852</v>
      </c>
      <c r="O3144" s="5">
        <f>IFERROR((PlanMasine[[#This Row],[Norma]]/PlanMasine[[#This Row],[Q]])*(PlanMasine[[#This Row],[Q]]/SUMIF(C:C,PlanMasine[[#This Row],[RN]],B:B)*PlanMasine[[#This Row],[KPLQ]]),0)</f>
        <v>6</v>
      </c>
      <c r="P3144">
        <v>175646</v>
      </c>
      <c r="Q3144">
        <f>COUNTIF(PROMJENA!A:A,PlanMasine[[#This Row],[KPL]]&amp;"-"&amp;PlanMasine[[#This Row],[RN]])</f>
        <v>0</v>
      </c>
      <c r="R3144">
        <f>IFERROR(INDEX(REDOSLIJED!A:A,MATCH(PlanMasine[[#This Row],[KPL]],REDOSLIJED!B:B,0)),MAX(REDOSLIJED!A:A)+1)</f>
        <v>45</v>
      </c>
      <c r="S3144" s="9">
        <f>SUM($M$2:M3144)</f>
        <v>13.956944444444455</v>
      </c>
      <c r="T3144" s="3">
        <f>PlanMasine[[#This Row],[Datum SAS]]-1</f>
        <v>45851</v>
      </c>
      <c r="U3144">
        <f>WEEKDAY(PlanMasine[[#This Row],[ZAVRŠETAK MAŠINSKE]],2)</f>
        <v>7</v>
      </c>
      <c r="V3144" s="3">
        <f>IF(WEEKDAY(PlanMasine[[#This Row],[Datum SAS]]-1,2)=7,PlanMasine[[#This Row],[Datum SAS]]-3,PlanMasine[[#This Row],[Datum SAS]]-1)</f>
        <v>45849</v>
      </c>
      <c r="W3144">
        <f>WEEKNUM(PlanMasine[[#This Row],[Column2]],1)</f>
        <v>28</v>
      </c>
    </row>
    <row r="3145" spans="1:23" x14ac:dyDescent="0.25">
      <c r="A3145">
        <v>1031846</v>
      </c>
      <c r="B3145">
        <v>1</v>
      </c>
      <c r="C3145">
        <v>1031909</v>
      </c>
      <c r="D3145" t="s">
        <v>2425</v>
      </c>
      <c r="E3145">
        <v>18</v>
      </c>
      <c r="F3145">
        <v>6</v>
      </c>
      <c r="G3145">
        <v>0</v>
      </c>
      <c r="H3145">
        <v>0</v>
      </c>
      <c r="I3145" t="s">
        <v>5</v>
      </c>
      <c r="J3145" t="s">
        <v>570</v>
      </c>
      <c r="K3145" t="s">
        <v>1848</v>
      </c>
      <c r="L3145" s="3">
        <v>45882</v>
      </c>
      <c r="M31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45" s="3">
        <v>45852</v>
      </c>
      <c r="O3145" s="5">
        <f>IFERROR((PlanMasine[[#This Row],[Norma]]/PlanMasine[[#This Row],[Q]])*(PlanMasine[[#This Row],[Q]]/SUMIF(C:C,PlanMasine[[#This Row],[RN]],B:B)*PlanMasine[[#This Row],[KPLQ]]),0)</f>
        <v>6</v>
      </c>
      <c r="P3145">
        <v>175644</v>
      </c>
      <c r="Q3145">
        <f>COUNTIF(PROMJENA!A:A,PlanMasine[[#This Row],[KPL]]&amp;"-"&amp;PlanMasine[[#This Row],[RN]])</f>
        <v>0</v>
      </c>
      <c r="R3145">
        <f>IFERROR(INDEX(REDOSLIJED!A:A,MATCH(PlanMasine[[#This Row],[KPL]],REDOSLIJED!B:B,0)),MAX(REDOSLIJED!A:A)+1)</f>
        <v>45</v>
      </c>
      <c r="S3145" s="9">
        <f>SUM($M$2:M3145)</f>
        <v>13.961111111111121</v>
      </c>
      <c r="T3145" s="3">
        <f>PlanMasine[[#This Row],[Datum SAS]]-1</f>
        <v>45851</v>
      </c>
      <c r="U3145">
        <f>WEEKDAY(PlanMasine[[#This Row],[ZAVRŠETAK MAŠINSKE]],2)</f>
        <v>7</v>
      </c>
      <c r="V3145" s="3">
        <f>IF(WEEKDAY(PlanMasine[[#This Row],[Datum SAS]]-1,2)=7,PlanMasine[[#This Row],[Datum SAS]]-3,PlanMasine[[#This Row],[Datum SAS]]-1)</f>
        <v>45849</v>
      </c>
      <c r="W3145">
        <f>WEEKNUM(PlanMasine[[#This Row],[Column2]],1)</f>
        <v>28</v>
      </c>
    </row>
    <row r="3146" spans="1:23" x14ac:dyDescent="0.25">
      <c r="A3146">
        <v>1031846</v>
      </c>
      <c r="B3146">
        <v>1</v>
      </c>
      <c r="C3146">
        <v>1031901</v>
      </c>
      <c r="D3146" t="s">
        <v>463</v>
      </c>
      <c r="E3146">
        <v>9</v>
      </c>
      <c r="F3146">
        <v>3</v>
      </c>
      <c r="G3146">
        <v>0</v>
      </c>
      <c r="H3146">
        <v>0</v>
      </c>
      <c r="I3146" t="s">
        <v>5</v>
      </c>
      <c r="J3146" t="s">
        <v>570</v>
      </c>
      <c r="K3146" t="s">
        <v>1848</v>
      </c>
      <c r="L3146" s="3">
        <v>45882</v>
      </c>
      <c r="M31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146" s="3">
        <v>45852</v>
      </c>
      <c r="O3146" s="5">
        <f>IFERROR((PlanMasine[[#This Row],[Norma]]/PlanMasine[[#This Row],[Q]])*(PlanMasine[[#This Row],[Q]]/SUMIF(C:C,PlanMasine[[#This Row],[RN]],B:B)*PlanMasine[[#This Row],[KPLQ]]),0)</f>
        <v>3</v>
      </c>
      <c r="P3146">
        <v>175636</v>
      </c>
      <c r="Q3146">
        <f>COUNTIF(PROMJENA!A:A,PlanMasine[[#This Row],[KPL]]&amp;"-"&amp;PlanMasine[[#This Row],[RN]])</f>
        <v>0</v>
      </c>
      <c r="R3146">
        <f>IFERROR(INDEX(REDOSLIJED!A:A,MATCH(PlanMasine[[#This Row],[KPL]],REDOSLIJED!B:B,0)),MAX(REDOSLIJED!A:A)+1)</f>
        <v>45</v>
      </c>
      <c r="S3146" s="9">
        <f>SUM($M$2:M3146)</f>
        <v>13.963194444444454</v>
      </c>
      <c r="T3146" s="3">
        <f>PlanMasine[[#This Row],[Datum SAS]]-1</f>
        <v>45851</v>
      </c>
      <c r="U3146">
        <f>WEEKDAY(PlanMasine[[#This Row],[ZAVRŠETAK MAŠINSKE]],2)</f>
        <v>7</v>
      </c>
      <c r="V3146" s="3">
        <f>IF(WEEKDAY(PlanMasine[[#This Row],[Datum SAS]]-1,2)=7,PlanMasine[[#This Row],[Datum SAS]]-3,PlanMasine[[#This Row],[Datum SAS]]-1)</f>
        <v>45849</v>
      </c>
      <c r="W3146">
        <f>WEEKNUM(PlanMasine[[#This Row],[Column2]],1)</f>
        <v>28</v>
      </c>
    </row>
    <row r="3147" spans="1:23" x14ac:dyDescent="0.25">
      <c r="A3147">
        <v>1031846</v>
      </c>
      <c r="B3147">
        <v>1</v>
      </c>
      <c r="C3147">
        <v>1031908</v>
      </c>
      <c r="D3147" t="s">
        <v>2416</v>
      </c>
      <c r="E3147">
        <v>36</v>
      </c>
      <c r="F3147">
        <v>6</v>
      </c>
      <c r="G3147">
        <v>1</v>
      </c>
      <c r="H3147">
        <v>0</v>
      </c>
      <c r="I3147" t="s">
        <v>5</v>
      </c>
      <c r="J3147" t="s">
        <v>570</v>
      </c>
      <c r="K3147" t="s">
        <v>1848</v>
      </c>
      <c r="L3147" s="3">
        <v>45882</v>
      </c>
      <c r="M31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47" s="3">
        <v>45852</v>
      </c>
      <c r="O3147" s="5">
        <f>IFERROR((PlanMasine[[#This Row],[Norma]]/PlanMasine[[#This Row],[Q]])*(PlanMasine[[#This Row],[Q]]/SUMIF(C:C,PlanMasine[[#This Row],[RN]],B:B)*PlanMasine[[#This Row],[KPLQ]]),0)</f>
        <v>12</v>
      </c>
      <c r="P3147">
        <v>175643</v>
      </c>
      <c r="Q3147">
        <f>COUNTIF(PROMJENA!A:A,PlanMasine[[#This Row],[KPL]]&amp;"-"&amp;PlanMasine[[#This Row],[RN]])</f>
        <v>0</v>
      </c>
      <c r="R3147">
        <f>IFERROR(INDEX(REDOSLIJED!A:A,MATCH(PlanMasine[[#This Row],[KPL]],REDOSLIJED!B:B,0)),MAX(REDOSLIJED!A:A)+1)</f>
        <v>45</v>
      </c>
      <c r="S3147" s="9">
        <f>SUM($M$2:M3147)</f>
        <v>13.971527777777787</v>
      </c>
      <c r="T3147" s="3">
        <f>PlanMasine[[#This Row],[Datum SAS]]-1</f>
        <v>45851</v>
      </c>
      <c r="U3147">
        <f>WEEKDAY(PlanMasine[[#This Row],[ZAVRŠETAK MAŠINSKE]],2)</f>
        <v>7</v>
      </c>
      <c r="V3147" s="3">
        <f>IF(WEEKDAY(PlanMasine[[#This Row],[Datum SAS]]-1,2)=7,PlanMasine[[#This Row],[Datum SAS]]-3,PlanMasine[[#This Row],[Datum SAS]]-1)</f>
        <v>45849</v>
      </c>
      <c r="W3147">
        <f>WEEKNUM(PlanMasine[[#This Row],[Column2]],1)</f>
        <v>28</v>
      </c>
    </row>
    <row r="3148" spans="1:23" x14ac:dyDescent="0.25">
      <c r="A3148">
        <v>1031846</v>
      </c>
      <c r="B3148">
        <v>1</v>
      </c>
      <c r="C3148">
        <v>1031905</v>
      </c>
      <c r="D3148" t="s">
        <v>2424</v>
      </c>
      <c r="E3148">
        <v>15</v>
      </c>
      <c r="F3148">
        <v>3</v>
      </c>
      <c r="G3148">
        <v>0</v>
      </c>
      <c r="H3148">
        <v>0</v>
      </c>
      <c r="I3148" t="s">
        <v>5</v>
      </c>
      <c r="J3148" t="s">
        <v>570</v>
      </c>
      <c r="K3148" t="s">
        <v>1848</v>
      </c>
      <c r="L3148" s="3">
        <v>45882</v>
      </c>
      <c r="M31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48" s="3">
        <v>45852</v>
      </c>
      <c r="O3148" s="5">
        <f>IFERROR((PlanMasine[[#This Row],[Norma]]/PlanMasine[[#This Row],[Q]])*(PlanMasine[[#This Row],[Q]]/SUMIF(C:C,PlanMasine[[#This Row],[RN]],B:B)*PlanMasine[[#This Row],[KPLQ]]),0)</f>
        <v>5</v>
      </c>
      <c r="P3148">
        <v>175640</v>
      </c>
      <c r="Q3148">
        <f>COUNTIF(PROMJENA!A:A,PlanMasine[[#This Row],[KPL]]&amp;"-"&amp;PlanMasine[[#This Row],[RN]])</f>
        <v>0</v>
      </c>
      <c r="R3148">
        <f>IFERROR(INDEX(REDOSLIJED!A:A,MATCH(PlanMasine[[#This Row],[KPL]],REDOSLIJED!B:B,0)),MAX(REDOSLIJED!A:A)+1)</f>
        <v>45</v>
      </c>
      <c r="S3148" s="9">
        <f>SUM($M$2:M3148)</f>
        <v>13.975000000000009</v>
      </c>
      <c r="T3148" s="3">
        <f>PlanMasine[[#This Row],[Datum SAS]]-1</f>
        <v>45851</v>
      </c>
      <c r="U3148">
        <f>WEEKDAY(PlanMasine[[#This Row],[ZAVRŠETAK MAŠINSKE]],2)</f>
        <v>7</v>
      </c>
      <c r="V3148" s="3">
        <f>IF(WEEKDAY(PlanMasine[[#This Row],[Datum SAS]]-1,2)=7,PlanMasine[[#This Row],[Datum SAS]]-3,PlanMasine[[#This Row],[Datum SAS]]-1)</f>
        <v>45849</v>
      </c>
      <c r="W3148">
        <f>WEEKNUM(PlanMasine[[#This Row],[Column2]],1)</f>
        <v>28</v>
      </c>
    </row>
    <row r="3149" spans="1:23" x14ac:dyDescent="0.25">
      <c r="A3149">
        <v>1031846</v>
      </c>
      <c r="B3149">
        <v>1</v>
      </c>
      <c r="C3149">
        <v>1031872</v>
      </c>
      <c r="D3149" t="s">
        <v>2428</v>
      </c>
      <c r="E3149">
        <v>30</v>
      </c>
      <c r="F3149">
        <v>6</v>
      </c>
      <c r="G3149">
        <v>0</v>
      </c>
      <c r="H3149">
        <v>0</v>
      </c>
      <c r="I3149" t="s">
        <v>5</v>
      </c>
      <c r="J3149" t="s">
        <v>570</v>
      </c>
      <c r="K3149" t="s">
        <v>1848</v>
      </c>
      <c r="L3149" s="3">
        <v>45882</v>
      </c>
      <c r="M31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49" s="3">
        <v>45852</v>
      </c>
      <c r="O3149" s="5">
        <f>IFERROR((PlanMasine[[#This Row],[Norma]]/PlanMasine[[#This Row],[Q]])*(PlanMasine[[#This Row],[Q]]/SUMIF(C:C,PlanMasine[[#This Row],[RN]],B:B)*PlanMasine[[#This Row],[KPLQ]]),0)</f>
        <v>10</v>
      </c>
      <c r="P3149">
        <v>175607</v>
      </c>
      <c r="Q3149">
        <f>COUNTIF(PROMJENA!A:A,PlanMasine[[#This Row],[KPL]]&amp;"-"&amp;PlanMasine[[#This Row],[RN]])</f>
        <v>0</v>
      </c>
      <c r="R3149">
        <f>IFERROR(INDEX(REDOSLIJED!A:A,MATCH(PlanMasine[[#This Row],[KPL]],REDOSLIJED!B:B,0)),MAX(REDOSLIJED!A:A)+1)</f>
        <v>45</v>
      </c>
      <c r="S3149" s="9">
        <f>SUM($M$2:M3149)</f>
        <v>13.981944444444453</v>
      </c>
      <c r="T3149" s="3">
        <f>PlanMasine[[#This Row],[Datum SAS]]-1</f>
        <v>45851</v>
      </c>
      <c r="U3149">
        <f>WEEKDAY(PlanMasine[[#This Row],[ZAVRŠETAK MAŠINSKE]],2)</f>
        <v>7</v>
      </c>
      <c r="V3149" s="3">
        <f>IF(WEEKDAY(PlanMasine[[#This Row],[Datum SAS]]-1,2)=7,PlanMasine[[#This Row],[Datum SAS]]-3,PlanMasine[[#This Row],[Datum SAS]]-1)</f>
        <v>45849</v>
      </c>
      <c r="W3149">
        <f>WEEKNUM(PlanMasine[[#This Row],[Column2]],1)</f>
        <v>28</v>
      </c>
    </row>
    <row r="3150" spans="1:23" x14ac:dyDescent="0.25">
      <c r="A3150">
        <v>1031846</v>
      </c>
      <c r="B3150">
        <v>1</v>
      </c>
      <c r="C3150">
        <v>1031907</v>
      </c>
      <c r="D3150" t="s">
        <v>2414</v>
      </c>
      <c r="E3150">
        <v>18</v>
      </c>
      <c r="F3150">
        <v>6</v>
      </c>
      <c r="G3150">
        <v>0</v>
      </c>
      <c r="H3150">
        <v>0</v>
      </c>
      <c r="I3150" t="s">
        <v>5</v>
      </c>
      <c r="J3150" t="s">
        <v>570</v>
      </c>
      <c r="K3150" t="s">
        <v>1848</v>
      </c>
      <c r="L3150" s="3">
        <v>45882</v>
      </c>
      <c r="M31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50" s="3">
        <v>45852</v>
      </c>
      <c r="O3150" s="5">
        <f>IFERROR((PlanMasine[[#This Row],[Norma]]/PlanMasine[[#This Row],[Q]])*(PlanMasine[[#This Row],[Q]]/SUMIF(C:C,PlanMasine[[#This Row],[RN]],B:B)*PlanMasine[[#This Row],[KPLQ]]),0)</f>
        <v>6</v>
      </c>
      <c r="P3150">
        <v>175642</v>
      </c>
      <c r="Q3150">
        <f>COUNTIF(PROMJENA!A:A,PlanMasine[[#This Row],[KPL]]&amp;"-"&amp;PlanMasine[[#This Row],[RN]])</f>
        <v>0</v>
      </c>
      <c r="R3150">
        <f>IFERROR(INDEX(REDOSLIJED!A:A,MATCH(PlanMasine[[#This Row],[KPL]],REDOSLIJED!B:B,0)),MAX(REDOSLIJED!A:A)+1)</f>
        <v>45</v>
      </c>
      <c r="S3150" s="9">
        <f>SUM($M$2:M3150)</f>
        <v>13.98611111111112</v>
      </c>
      <c r="T3150" s="3">
        <f>PlanMasine[[#This Row],[Datum SAS]]-1</f>
        <v>45851</v>
      </c>
      <c r="U3150">
        <f>WEEKDAY(PlanMasine[[#This Row],[ZAVRŠETAK MAŠINSKE]],2)</f>
        <v>7</v>
      </c>
      <c r="V3150" s="3">
        <f>IF(WEEKDAY(PlanMasine[[#This Row],[Datum SAS]]-1,2)=7,PlanMasine[[#This Row],[Datum SAS]]-3,PlanMasine[[#This Row],[Datum SAS]]-1)</f>
        <v>45849</v>
      </c>
      <c r="W3150">
        <f>WEEKNUM(PlanMasine[[#This Row],[Column2]],1)</f>
        <v>28</v>
      </c>
    </row>
    <row r="3151" spans="1:23" x14ac:dyDescent="0.25">
      <c r="A3151">
        <v>1031847</v>
      </c>
      <c r="B3151">
        <v>1</v>
      </c>
      <c r="C3151">
        <v>1031952</v>
      </c>
      <c r="D3151" t="s">
        <v>1991</v>
      </c>
      <c r="E3151">
        <v>15</v>
      </c>
      <c r="F3151">
        <v>3</v>
      </c>
      <c r="G3151">
        <v>0</v>
      </c>
      <c r="H3151">
        <v>0</v>
      </c>
      <c r="I3151" t="s">
        <v>5</v>
      </c>
      <c r="J3151" t="s">
        <v>570</v>
      </c>
      <c r="K3151" t="s">
        <v>1848</v>
      </c>
      <c r="L3151" s="3">
        <v>45882</v>
      </c>
      <c r="M31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51" s="3">
        <v>45852</v>
      </c>
      <c r="O3151" s="5">
        <f>IFERROR((PlanMasine[[#This Row],[Norma]]/PlanMasine[[#This Row],[Q]])*(PlanMasine[[#This Row],[Q]]/SUMIF(C:C,PlanMasine[[#This Row],[RN]],B:B)*PlanMasine[[#This Row],[KPLQ]]),0)</f>
        <v>5</v>
      </c>
      <c r="P3151">
        <v>175687</v>
      </c>
      <c r="Q3151">
        <f>COUNTIF(PROMJENA!A:A,PlanMasine[[#This Row],[KPL]]&amp;"-"&amp;PlanMasine[[#This Row],[RN]])</f>
        <v>0</v>
      </c>
      <c r="R3151">
        <f>IFERROR(INDEX(REDOSLIJED!A:A,MATCH(PlanMasine[[#This Row],[KPL]],REDOSLIJED!B:B,0)),MAX(REDOSLIJED!A:A)+1)</f>
        <v>45</v>
      </c>
      <c r="S3151" s="9">
        <f>SUM($M$2:M3151)</f>
        <v>13.989583333333341</v>
      </c>
      <c r="T3151" s="3">
        <f>PlanMasine[[#This Row],[Datum SAS]]-1</f>
        <v>45851</v>
      </c>
      <c r="U3151">
        <f>WEEKDAY(PlanMasine[[#This Row],[ZAVRŠETAK MAŠINSKE]],2)</f>
        <v>7</v>
      </c>
      <c r="V3151" s="3">
        <f>IF(WEEKDAY(PlanMasine[[#This Row],[Datum SAS]]-1,2)=7,PlanMasine[[#This Row],[Datum SAS]]-3,PlanMasine[[#This Row],[Datum SAS]]-1)</f>
        <v>45849</v>
      </c>
      <c r="W3151">
        <f>WEEKNUM(PlanMasine[[#This Row],[Column2]],1)</f>
        <v>28</v>
      </c>
    </row>
    <row r="3152" spans="1:23" x14ac:dyDescent="0.25">
      <c r="A3152">
        <v>1031847</v>
      </c>
      <c r="B3152">
        <v>1</v>
      </c>
      <c r="C3152">
        <v>1031951</v>
      </c>
      <c r="D3152" t="s">
        <v>1993</v>
      </c>
      <c r="E3152">
        <v>15</v>
      </c>
      <c r="F3152">
        <v>3</v>
      </c>
      <c r="G3152">
        <v>0</v>
      </c>
      <c r="H3152">
        <v>0</v>
      </c>
      <c r="I3152" t="s">
        <v>5</v>
      </c>
      <c r="J3152" t="s">
        <v>570</v>
      </c>
      <c r="K3152" t="s">
        <v>1848</v>
      </c>
      <c r="L3152" s="3">
        <v>45882</v>
      </c>
      <c r="M31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52" s="3">
        <v>45852</v>
      </c>
      <c r="O3152" s="5">
        <f>IFERROR((PlanMasine[[#This Row],[Norma]]/PlanMasine[[#This Row],[Q]])*(PlanMasine[[#This Row],[Q]]/SUMIF(C:C,PlanMasine[[#This Row],[RN]],B:B)*PlanMasine[[#This Row],[KPLQ]]),0)</f>
        <v>5</v>
      </c>
      <c r="P3152">
        <v>175686</v>
      </c>
      <c r="Q3152">
        <f>COUNTIF(PROMJENA!A:A,PlanMasine[[#This Row],[KPL]]&amp;"-"&amp;PlanMasine[[#This Row],[RN]])</f>
        <v>0</v>
      </c>
      <c r="R3152">
        <f>IFERROR(INDEX(REDOSLIJED!A:A,MATCH(PlanMasine[[#This Row],[KPL]],REDOSLIJED!B:B,0)),MAX(REDOSLIJED!A:A)+1)</f>
        <v>45</v>
      </c>
      <c r="S3152" s="9">
        <f>SUM($M$2:M3152)</f>
        <v>13.993055555555562</v>
      </c>
      <c r="T3152" s="3">
        <f>PlanMasine[[#This Row],[Datum SAS]]-1</f>
        <v>45851</v>
      </c>
      <c r="U3152">
        <f>WEEKDAY(PlanMasine[[#This Row],[ZAVRŠETAK MAŠINSKE]],2)</f>
        <v>7</v>
      </c>
      <c r="V3152" s="3">
        <f>IF(WEEKDAY(PlanMasine[[#This Row],[Datum SAS]]-1,2)=7,PlanMasine[[#This Row],[Datum SAS]]-3,PlanMasine[[#This Row],[Datum SAS]]-1)</f>
        <v>45849</v>
      </c>
      <c r="W3152">
        <f>WEEKNUM(PlanMasine[[#This Row],[Column2]],1)</f>
        <v>28</v>
      </c>
    </row>
    <row r="3153" spans="1:23" x14ac:dyDescent="0.25">
      <c r="A3153">
        <v>1031847</v>
      </c>
      <c r="B3153">
        <v>1</v>
      </c>
      <c r="C3153">
        <v>1031953</v>
      </c>
      <c r="D3153" t="s">
        <v>1989</v>
      </c>
      <c r="E3153">
        <v>135</v>
      </c>
      <c r="F3153">
        <v>27</v>
      </c>
      <c r="G3153">
        <v>0</v>
      </c>
      <c r="H3153">
        <v>0</v>
      </c>
      <c r="I3153" t="s">
        <v>5</v>
      </c>
      <c r="J3153" t="s">
        <v>570</v>
      </c>
      <c r="K3153" t="s">
        <v>1848</v>
      </c>
      <c r="L3153" s="3">
        <v>45882</v>
      </c>
      <c r="M31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3153" s="3">
        <v>45852</v>
      </c>
      <c r="O3153" s="5">
        <f>IFERROR((PlanMasine[[#This Row],[Norma]]/PlanMasine[[#This Row],[Q]])*(PlanMasine[[#This Row],[Q]]/SUMIF(C:C,PlanMasine[[#This Row],[RN]],B:B)*PlanMasine[[#This Row],[KPLQ]]),0)</f>
        <v>45</v>
      </c>
      <c r="P3153">
        <v>175688</v>
      </c>
      <c r="Q3153">
        <f>COUNTIF(PROMJENA!A:A,PlanMasine[[#This Row],[KPL]]&amp;"-"&amp;PlanMasine[[#This Row],[RN]])</f>
        <v>0</v>
      </c>
      <c r="R3153">
        <f>IFERROR(INDEX(REDOSLIJED!A:A,MATCH(PlanMasine[[#This Row],[KPL]],REDOSLIJED!B:B,0)),MAX(REDOSLIJED!A:A)+1)</f>
        <v>45</v>
      </c>
      <c r="S3153" s="9">
        <f>SUM($M$2:M3153)</f>
        <v>14.024305555555562</v>
      </c>
      <c r="T3153" s="3">
        <f>PlanMasine[[#This Row],[Datum SAS]]-1</f>
        <v>45851</v>
      </c>
      <c r="U3153">
        <f>WEEKDAY(PlanMasine[[#This Row],[ZAVRŠETAK MAŠINSKE]],2)</f>
        <v>7</v>
      </c>
      <c r="V3153" s="3">
        <f>IF(WEEKDAY(PlanMasine[[#This Row],[Datum SAS]]-1,2)=7,PlanMasine[[#This Row],[Datum SAS]]-3,PlanMasine[[#This Row],[Datum SAS]]-1)</f>
        <v>45849</v>
      </c>
      <c r="W3153">
        <f>WEEKNUM(PlanMasine[[#This Row],[Column2]],1)</f>
        <v>28</v>
      </c>
    </row>
    <row r="3154" spans="1:23" x14ac:dyDescent="0.25">
      <c r="A3154">
        <v>1031847</v>
      </c>
      <c r="B3154">
        <v>1</v>
      </c>
      <c r="C3154">
        <v>1031954</v>
      </c>
      <c r="D3154" t="s">
        <v>1994</v>
      </c>
      <c r="E3154">
        <v>30</v>
      </c>
      <c r="F3154">
        <v>6</v>
      </c>
      <c r="G3154">
        <v>0</v>
      </c>
      <c r="H3154">
        <v>0</v>
      </c>
      <c r="I3154" t="s">
        <v>5</v>
      </c>
      <c r="J3154" t="s">
        <v>570</v>
      </c>
      <c r="K3154" t="s">
        <v>1848</v>
      </c>
      <c r="L3154" s="3">
        <v>45882</v>
      </c>
      <c r="M31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54" s="3">
        <v>45852</v>
      </c>
      <c r="O3154" s="5">
        <f>IFERROR((PlanMasine[[#This Row],[Norma]]/PlanMasine[[#This Row],[Q]])*(PlanMasine[[#This Row],[Q]]/SUMIF(C:C,PlanMasine[[#This Row],[RN]],B:B)*PlanMasine[[#This Row],[KPLQ]]),0)</f>
        <v>10</v>
      </c>
      <c r="P3154">
        <v>175689</v>
      </c>
      <c r="Q3154">
        <f>COUNTIF(PROMJENA!A:A,PlanMasine[[#This Row],[KPL]]&amp;"-"&amp;PlanMasine[[#This Row],[RN]])</f>
        <v>0</v>
      </c>
      <c r="R3154">
        <f>IFERROR(INDEX(REDOSLIJED!A:A,MATCH(PlanMasine[[#This Row],[KPL]],REDOSLIJED!B:B,0)),MAX(REDOSLIJED!A:A)+1)</f>
        <v>45</v>
      </c>
      <c r="S3154" s="9">
        <f>SUM($M$2:M3154)</f>
        <v>14.031250000000007</v>
      </c>
      <c r="T3154" s="3">
        <f>PlanMasine[[#This Row],[Datum SAS]]-1</f>
        <v>45851</v>
      </c>
      <c r="U3154">
        <f>WEEKDAY(PlanMasine[[#This Row],[ZAVRŠETAK MAŠINSKE]],2)</f>
        <v>7</v>
      </c>
      <c r="V3154" s="3">
        <f>IF(WEEKDAY(PlanMasine[[#This Row],[Datum SAS]]-1,2)=7,PlanMasine[[#This Row],[Datum SAS]]-3,PlanMasine[[#This Row],[Datum SAS]]-1)</f>
        <v>45849</v>
      </c>
      <c r="W3154">
        <f>WEEKNUM(PlanMasine[[#This Row],[Column2]],1)</f>
        <v>28</v>
      </c>
    </row>
    <row r="3155" spans="1:23" x14ac:dyDescent="0.25">
      <c r="A3155">
        <v>1031847</v>
      </c>
      <c r="B3155">
        <v>1</v>
      </c>
      <c r="C3155">
        <v>1031963</v>
      </c>
      <c r="D3155" t="s">
        <v>2419</v>
      </c>
      <c r="E3155">
        <v>15</v>
      </c>
      <c r="F3155">
        <v>3</v>
      </c>
      <c r="G3155">
        <v>0</v>
      </c>
      <c r="H3155">
        <v>0</v>
      </c>
      <c r="I3155" t="s">
        <v>5</v>
      </c>
      <c r="J3155" t="s">
        <v>570</v>
      </c>
      <c r="K3155" t="s">
        <v>1848</v>
      </c>
      <c r="L3155" s="3">
        <v>45882</v>
      </c>
      <c r="M31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55" s="3">
        <v>45852</v>
      </c>
      <c r="O3155" s="5">
        <f>IFERROR((PlanMasine[[#This Row],[Norma]]/PlanMasine[[#This Row],[Q]])*(PlanMasine[[#This Row],[Q]]/SUMIF(C:C,PlanMasine[[#This Row],[RN]],B:B)*PlanMasine[[#This Row],[KPLQ]]),0)</f>
        <v>5</v>
      </c>
      <c r="P3155">
        <v>183465</v>
      </c>
      <c r="Q3155">
        <f>COUNTIF(PROMJENA!A:A,PlanMasine[[#This Row],[KPL]]&amp;"-"&amp;PlanMasine[[#This Row],[RN]])</f>
        <v>0</v>
      </c>
      <c r="R3155">
        <f>IFERROR(INDEX(REDOSLIJED!A:A,MATCH(PlanMasine[[#This Row],[KPL]],REDOSLIJED!B:B,0)),MAX(REDOSLIJED!A:A)+1)</f>
        <v>45</v>
      </c>
      <c r="S3155" s="9">
        <f>SUM($M$2:M3155)</f>
        <v>14.034722222222229</v>
      </c>
      <c r="T3155" s="3">
        <f>PlanMasine[[#This Row],[Datum SAS]]-1</f>
        <v>45851</v>
      </c>
      <c r="U3155">
        <f>WEEKDAY(PlanMasine[[#This Row],[ZAVRŠETAK MAŠINSKE]],2)</f>
        <v>7</v>
      </c>
      <c r="V3155" s="3">
        <f>IF(WEEKDAY(PlanMasine[[#This Row],[Datum SAS]]-1,2)=7,PlanMasine[[#This Row],[Datum SAS]]-3,PlanMasine[[#This Row],[Datum SAS]]-1)</f>
        <v>45849</v>
      </c>
      <c r="W3155">
        <f>WEEKNUM(PlanMasine[[#This Row],[Column2]],1)</f>
        <v>28</v>
      </c>
    </row>
    <row r="3156" spans="1:23" x14ac:dyDescent="0.25">
      <c r="A3156">
        <v>1031847</v>
      </c>
      <c r="B3156">
        <v>1</v>
      </c>
      <c r="C3156">
        <v>1031950</v>
      </c>
      <c r="D3156" t="s">
        <v>1996</v>
      </c>
      <c r="E3156">
        <v>120</v>
      </c>
      <c r="F3156">
        <v>24</v>
      </c>
      <c r="G3156">
        <v>0</v>
      </c>
      <c r="H3156">
        <v>0</v>
      </c>
      <c r="I3156" t="s">
        <v>5</v>
      </c>
      <c r="J3156" t="s">
        <v>570</v>
      </c>
      <c r="K3156" t="s">
        <v>1848</v>
      </c>
      <c r="L3156" s="3">
        <v>45882</v>
      </c>
      <c r="M31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156" s="3">
        <v>45852</v>
      </c>
      <c r="O3156" s="5">
        <f>IFERROR((PlanMasine[[#This Row],[Norma]]/PlanMasine[[#This Row],[Q]])*(PlanMasine[[#This Row],[Q]]/SUMIF(C:C,PlanMasine[[#This Row],[RN]],B:B)*PlanMasine[[#This Row],[KPLQ]]),0)</f>
        <v>40</v>
      </c>
      <c r="P3156">
        <v>175685</v>
      </c>
      <c r="Q3156">
        <f>COUNTIF(PROMJENA!A:A,PlanMasine[[#This Row],[KPL]]&amp;"-"&amp;PlanMasine[[#This Row],[RN]])</f>
        <v>0</v>
      </c>
      <c r="R3156">
        <f>IFERROR(INDEX(REDOSLIJED!A:A,MATCH(PlanMasine[[#This Row],[KPL]],REDOSLIJED!B:B,0)),MAX(REDOSLIJED!A:A)+1)</f>
        <v>45</v>
      </c>
      <c r="S3156" s="9">
        <f>SUM($M$2:M3156)</f>
        <v>14.062500000000007</v>
      </c>
      <c r="T3156" s="3">
        <f>PlanMasine[[#This Row],[Datum SAS]]-1</f>
        <v>45851</v>
      </c>
      <c r="U3156">
        <f>WEEKDAY(PlanMasine[[#This Row],[ZAVRŠETAK MAŠINSKE]],2)</f>
        <v>7</v>
      </c>
      <c r="V3156" s="3">
        <f>IF(WEEKDAY(PlanMasine[[#This Row],[Datum SAS]]-1,2)=7,PlanMasine[[#This Row],[Datum SAS]]-3,PlanMasine[[#This Row],[Datum SAS]]-1)</f>
        <v>45849</v>
      </c>
      <c r="W3156">
        <f>WEEKNUM(PlanMasine[[#This Row],[Column2]],1)</f>
        <v>28</v>
      </c>
    </row>
    <row r="3157" spans="1:23" x14ac:dyDescent="0.25">
      <c r="A3157">
        <v>1031847</v>
      </c>
      <c r="B3157">
        <v>1</v>
      </c>
      <c r="C3157">
        <v>1031949</v>
      </c>
      <c r="D3157" t="s">
        <v>1992</v>
      </c>
      <c r="E3157">
        <v>15</v>
      </c>
      <c r="F3157">
        <v>3</v>
      </c>
      <c r="G3157">
        <v>0</v>
      </c>
      <c r="H3157">
        <v>0</v>
      </c>
      <c r="I3157" t="s">
        <v>5</v>
      </c>
      <c r="J3157" t="s">
        <v>570</v>
      </c>
      <c r="K3157" t="s">
        <v>1848</v>
      </c>
      <c r="L3157" s="3">
        <v>45882</v>
      </c>
      <c r="M31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57" s="3">
        <v>45852</v>
      </c>
      <c r="O3157" s="5">
        <f>IFERROR((PlanMasine[[#This Row],[Norma]]/PlanMasine[[#This Row],[Q]])*(PlanMasine[[#This Row],[Q]]/SUMIF(C:C,PlanMasine[[#This Row],[RN]],B:B)*PlanMasine[[#This Row],[KPLQ]]),0)</f>
        <v>5</v>
      </c>
      <c r="P3157">
        <v>175684</v>
      </c>
      <c r="Q3157">
        <f>COUNTIF(PROMJENA!A:A,PlanMasine[[#This Row],[KPL]]&amp;"-"&amp;PlanMasine[[#This Row],[RN]])</f>
        <v>0</v>
      </c>
      <c r="R3157">
        <f>IFERROR(INDEX(REDOSLIJED!A:A,MATCH(PlanMasine[[#This Row],[KPL]],REDOSLIJED!B:B,0)),MAX(REDOSLIJED!A:A)+1)</f>
        <v>45</v>
      </c>
      <c r="S3157" s="9">
        <f>SUM($M$2:M3157)</f>
        <v>14.065972222222229</v>
      </c>
      <c r="T3157" s="3">
        <f>PlanMasine[[#This Row],[Datum SAS]]-1</f>
        <v>45851</v>
      </c>
      <c r="U3157">
        <f>WEEKDAY(PlanMasine[[#This Row],[ZAVRŠETAK MAŠINSKE]],2)</f>
        <v>7</v>
      </c>
      <c r="V3157" s="3">
        <f>IF(WEEKDAY(PlanMasine[[#This Row],[Datum SAS]]-1,2)=7,PlanMasine[[#This Row],[Datum SAS]]-3,PlanMasine[[#This Row],[Datum SAS]]-1)</f>
        <v>45849</v>
      </c>
      <c r="W3157">
        <f>WEEKNUM(PlanMasine[[#This Row],[Column2]],1)</f>
        <v>28</v>
      </c>
    </row>
    <row r="3158" spans="1:23" x14ac:dyDescent="0.25">
      <c r="A3158">
        <v>1031847</v>
      </c>
      <c r="B3158">
        <v>1</v>
      </c>
      <c r="C3158">
        <v>1031936</v>
      </c>
      <c r="D3158" t="s">
        <v>2422</v>
      </c>
      <c r="E3158">
        <v>18</v>
      </c>
      <c r="F3158">
        <v>3</v>
      </c>
      <c r="G3158">
        <v>0</v>
      </c>
      <c r="H3158">
        <v>0</v>
      </c>
      <c r="I3158" t="s">
        <v>5</v>
      </c>
      <c r="J3158" t="s">
        <v>570</v>
      </c>
      <c r="K3158" t="s">
        <v>1848</v>
      </c>
      <c r="L3158" s="3">
        <v>45882</v>
      </c>
      <c r="M31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58" s="3">
        <v>45852</v>
      </c>
      <c r="O3158" s="5">
        <f>IFERROR((PlanMasine[[#This Row],[Norma]]/PlanMasine[[#This Row],[Q]])*(PlanMasine[[#This Row],[Q]]/SUMIF(C:C,PlanMasine[[#This Row],[RN]],B:B)*PlanMasine[[#This Row],[KPLQ]]),0)</f>
        <v>6</v>
      </c>
      <c r="P3158">
        <v>175671</v>
      </c>
      <c r="Q3158">
        <f>COUNTIF(PROMJENA!A:A,PlanMasine[[#This Row],[KPL]]&amp;"-"&amp;PlanMasine[[#This Row],[RN]])</f>
        <v>0</v>
      </c>
      <c r="R3158">
        <f>IFERROR(INDEX(REDOSLIJED!A:A,MATCH(PlanMasine[[#This Row],[KPL]],REDOSLIJED!B:B,0)),MAX(REDOSLIJED!A:A)+1)</f>
        <v>45</v>
      </c>
      <c r="S3158" s="9">
        <f>SUM($M$2:M3158)</f>
        <v>14.070138888888895</v>
      </c>
      <c r="T3158" s="3">
        <f>PlanMasine[[#This Row],[Datum SAS]]-1</f>
        <v>45851</v>
      </c>
      <c r="U3158">
        <f>WEEKDAY(PlanMasine[[#This Row],[ZAVRŠETAK MAŠINSKE]],2)</f>
        <v>7</v>
      </c>
      <c r="V3158" s="3">
        <f>IF(WEEKDAY(PlanMasine[[#This Row],[Datum SAS]]-1,2)=7,PlanMasine[[#This Row],[Datum SAS]]-3,PlanMasine[[#This Row],[Datum SAS]]-1)</f>
        <v>45849</v>
      </c>
      <c r="W3158">
        <f>WEEKNUM(PlanMasine[[#This Row],[Column2]],1)</f>
        <v>28</v>
      </c>
    </row>
    <row r="3159" spans="1:23" x14ac:dyDescent="0.25">
      <c r="A3159">
        <v>1031847</v>
      </c>
      <c r="B3159">
        <v>1</v>
      </c>
      <c r="C3159">
        <v>1031896</v>
      </c>
      <c r="D3159" t="s">
        <v>1307</v>
      </c>
      <c r="E3159">
        <v>21</v>
      </c>
      <c r="F3159">
        <v>3</v>
      </c>
      <c r="G3159">
        <v>0</v>
      </c>
      <c r="H3159">
        <v>0</v>
      </c>
      <c r="I3159" t="s">
        <v>5</v>
      </c>
      <c r="J3159" t="s">
        <v>570</v>
      </c>
      <c r="K3159" t="s">
        <v>1848</v>
      </c>
      <c r="L3159" s="3">
        <v>45882</v>
      </c>
      <c r="M31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159" s="3">
        <v>45852</v>
      </c>
      <c r="O3159" s="5">
        <f>IFERROR((PlanMasine[[#This Row],[Norma]]/PlanMasine[[#This Row],[Q]])*(PlanMasine[[#This Row],[Q]]/SUMIF(C:C,PlanMasine[[#This Row],[RN]],B:B)*PlanMasine[[#This Row],[KPLQ]]),0)</f>
        <v>7</v>
      </c>
      <c r="P3159">
        <v>175631</v>
      </c>
      <c r="Q3159">
        <f>COUNTIF(PROMJENA!A:A,PlanMasine[[#This Row],[KPL]]&amp;"-"&amp;PlanMasine[[#This Row],[RN]])</f>
        <v>0</v>
      </c>
      <c r="R3159">
        <f>IFERROR(INDEX(REDOSLIJED!A:A,MATCH(PlanMasine[[#This Row],[KPL]],REDOSLIJED!B:B,0)),MAX(REDOSLIJED!A:A)+1)</f>
        <v>45</v>
      </c>
      <c r="S3159" s="9">
        <f>SUM($M$2:M3159)</f>
        <v>14.075000000000006</v>
      </c>
      <c r="T3159" s="3">
        <f>PlanMasine[[#This Row],[Datum SAS]]-1</f>
        <v>45851</v>
      </c>
      <c r="U3159">
        <f>WEEKDAY(PlanMasine[[#This Row],[ZAVRŠETAK MAŠINSKE]],2)</f>
        <v>7</v>
      </c>
      <c r="V3159" s="3">
        <f>IF(WEEKDAY(PlanMasine[[#This Row],[Datum SAS]]-1,2)=7,PlanMasine[[#This Row],[Datum SAS]]-3,PlanMasine[[#This Row],[Datum SAS]]-1)</f>
        <v>45849</v>
      </c>
      <c r="W3159">
        <f>WEEKNUM(PlanMasine[[#This Row],[Column2]],1)</f>
        <v>28</v>
      </c>
    </row>
    <row r="3160" spans="1:23" x14ac:dyDescent="0.25">
      <c r="A3160">
        <v>1031847</v>
      </c>
      <c r="B3160">
        <v>1</v>
      </c>
      <c r="C3160">
        <v>1031872</v>
      </c>
      <c r="D3160" t="s">
        <v>2428</v>
      </c>
      <c r="E3160">
        <v>30</v>
      </c>
      <c r="F3160">
        <v>6</v>
      </c>
      <c r="G3160">
        <v>0</v>
      </c>
      <c r="H3160">
        <v>0</v>
      </c>
      <c r="I3160" t="s">
        <v>5</v>
      </c>
      <c r="J3160" t="s">
        <v>570</v>
      </c>
      <c r="K3160" t="s">
        <v>1848</v>
      </c>
      <c r="L3160" s="3">
        <v>45882</v>
      </c>
      <c r="M31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60" s="3">
        <v>45852</v>
      </c>
      <c r="O3160" s="5">
        <f>IFERROR((PlanMasine[[#This Row],[Norma]]/PlanMasine[[#This Row],[Q]])*(PlanMasine[[#This Row],[Q]]/SUMIF(C:C,PlanMasine[[#This Row],[RN]],B:B)*PlanMasine[[#This Row],[KPLQ]]),0)</f>
        <v>10</v>
      </c>
      <c r="P3160">
        <v>175607</v>
      </c>
      <c r="Q3160">
        <f>COUNTIF(PROMJENA!A:A,PlanMasine[[#This Row],[KPL]]&amp;"-"&amp;PlanMasine[[#This Row],[RN]])</f>
        <v>0</v>
      </c>
      <c r="R3160">
        <f>IFERROR(INDEX(REDOSLIJED!A:A,MATCH(PlanMasine[[#This Row],[KPL]],REDOSLIJED!B:B,0)),MAX(REDOSLIJED!A:A)+1)</f>
        <v>45</v>
      </c>
      <c r="S3160" s="9">
        <f>SUM($M$2:M3160)</f>
        <v>14.081944444444451</v>
      </c>
      <c r="T3160" s="3">
        <f>PlanMasine[[#This Row],[Datum SAS]]-1</f>
        <v>45851</v>
      </c>
      <c r="U3160">
        <f>WEEKDAY(PlanMasine[[#This Row],[ZAVRŠETAK MAŠINSKE]],2)</f>
        <v>7</v>
      </c>
      <c r="V3160" s="3">
        <f>IF(WEEKDAY(PlanMasine[[#This Row],[Datum SAS]]-1,2)=7,PlanMasine[[#This Row],[Datum SAS]]-3,PlanMasine[[#This Row],[Datum SAS]]-1)</f>
        <v>45849</v>
      </c>
      <c r="W3160">
        <f>WEEKNUM(PlanMasine[[#This Row],[Column2]],1)</f>
        <v>28</v>
      </c>
    </row>
    <row r="3161" spans="1:23" x14ac:dyDescent="0.25">
      <c r="A3161">
        <v>1031847</v>
      </c>
      <c r="B3161">
        <v>1</v>
      </c>
      <c r="C3161">
        <v>1031903</v>
      </c>
      <c r="D3161" t="s">
        <v>464</v>
      </c>
      <c r="E3161">
        <v>18</v>
      </c>
      <c r="F3161">
        <v>3</v>
      </c>
      <c r="G3161">
        <v>0</v>
      </c>
      <c r="H3161">
        <v>0</v>
      </c>
      <c r="I3161" t="s">
        <v>5</v>
      </c>
      <c r="J3161" t="s">
        <v>570</v>
      </c>
      <c r="K3161" t="s">
        <v>1848</v>
      </c>
      <c r="L3161" s="3">
        <v>45882</v>
      </c>
      <c r="M31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61" s="3">
        <v>45852</v>
      </c>
      <c r="O3161" s="5">
        <f>IFERROR((PlanMasine[[#This Row],[Norma]]/PlanMasine[[#This Row],[Q]])*(PlanMasine[[#This Row],[Q]]/SUMIF(C:C,PlanMasine[[#This Row],[RN]],B:B)*PlanMasine[[#This Row],[KPLQ]]),0)</f>
        <v>6</v>
      </c>
      <c r="P3161">
        <v>175638</v>
      </c>
      <c r="Q3161">
        <f>COUNTIF(PROMJENA!A:A,PlanMasine[[#This Row],[KPL]]&amp;"-"&amp;PlanMasine[[#This Row],[RN]])</f>
        <v>0</v>
      </c>
      <c r="R3161">
        <f>IFERROR(INDEX(REDOSLIJED!A:A,MATCH(PlanMasine[[#This Row],[KPL]],REDOSLIJED!B:B,0)),MAX(REDOSLIJED!A:A)+1)</f>
        <v>45</v>
      </c>
      <c r="S3161" s="9">
        <f>SUM($M$2:M3161)</f>
        <v>14.086111111111117</v>
      </c>
      <c r="T3161" s="3">
        <f>PlanMasine[[#This Row],[Datum SAS]]-1</f>
        <v>45851</v>
      </c>
      <c r="U3161">
        <f>WEEKDAY(PlanMasine[[#This Row],[ZAVRŠETAK MAŠINSKE]],2)</f>
        <v>7</v>
      </c>
      <c r="V3161" s="3">
        <f>IF(WEEKDAY(PlanMasine[[#This Row],[Datum SAS]]-1,2)=7,PlanMasine[[#This Row],[Datum SAS]]-3,PlanMasine[[#This Row],[Datum SAS]]-1)</f>
        <v>45849</v>
      </c>
      <c r="W3161">
        <f>WEEKNUM(PlanMasine[[#This Row],[Column2]],1)</f>
        <v>28</v>
      </c>
    </row>
    <row r="3162" spans="1:23" x14ac:dyDescent="0.25">
      <c r="A3162">
        <v>1031847</v>
      </c>
      <c r="B3162">
        <v>1</v>
      </c>
      <c r="C3162">
        <v>1031875</v>
      </c>
      <c r="D3162" t="s">
        <v>2435</v>
      </c>
      <c r="E3162">
        <v>18</v>
      </c>
      <c r="F3162">
        <v>6</v>
      </c>
      <c r="G3162">
        <v>0</v>
      </c>
      <c r="H3162">
        <v>0</v>
      </c>
      <c r="I3162" t="s">
        <v>5</v>
      </c>
      <c r="J3162" t="s">
        <v>570</v>
      </c>
      <c r="K3162" t="s">
        <v>1848</v>
      </c>
      <c r="L3162" s="3">
        <v>45882</v>
      </c>
      <c r="M31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62" s="3">
        <v>45852</v>
      </c>
      <c r="O3162" s="5">
        <f>IFERROR((PlanMasine[[#This Row],[Norma]]/PlanMasine[[#This Row],[Q]])*(PlanMasine[[#This Row],[Q]]/SUMIF(C:C,PlanMasine[[#This Row],[RN]],B:B)*PlanMasine[[#This Row],[KPLQ]]),0)</f>
        <v>6</v>
      </c>
      <c r="P3162">
        <v>175610</v>
      </c>
      <c r="Q3162">
        <f>COUNTIF(PROMJENA!A:A,PlanMasine[[#This Row],[KPL]]&amp;"-"&amp;PlanMasine[[#This Row],[RN]])</f>
        <v>0</v>
      </c>
      <c r="R3162">
        <f>IFERROR(INDEX(REDOSLIJED!A:A,MATCH(PlanMasine[[#This Row],[KPL]],REDOSLIJED!B:B,0)),MAX(REDOSLIJED!A:A)+1)</f>
        <v>45</v>
      </c>
      <c r="S3162" s="9">
        <f>SUM($M$2:M3162)</f>
        <v>14.090277777777784</v>
      </c>
      <c r="T3162" s="3">
        <f>PlanMasine[[#This Row],[Datum SAS]]-1</f>
        <v>45851</v>
      </c>
      <c r="U3162">
        <f>WEEKDAY(PlanMasine[[#This Row],[ZAVRŠETAK MAŠINSKE]],2)</f>
        <v>7</v>
      </c>
      <c r="V3162" s="3">
        <f>IF(WEEKDAY(PlanMasine[[#This Row],[Datum SAS]]-1,2)=7,PlanMasine[[#This Row],[Datum SAS]]-3,PlanMasine[[#This Row],[Datum SAS]]-1)</f>
        <v>45849</v>
      </c>
      <c r="W3162">
        <f>WEEKNUM(PlanMasine[[#This Row],[Column2]],1)</f>
        <v>28</v>
      </c>
    </row>
    <row r="3163" spans="1:23" x14ac:dyDescent="0.25">
      <c r="A3163">
        <v>1031847</v>
      </c>
      <c r="B3163">
        <v>1</v>
      </c>
      <c r="C3163">
        <v>1031885</v>
      </c>
      <c r="D3163" t="s">
        <v>1999</v>
      </c>
      <c r="E3163">
        <v>18</v>
      </c>
      <c r="F3163">
        <v>3</v>
      </c>
      <c r="G3163">
        <v>0</v>
      </c>
      <c r="H3163">
        <v>0</v>
      </c>
      <c r="I3163" t="s">
        <v>5</v>
      </c>
      <c r="J3163" t="s">
        <v>570</v>
      </c>
      <c r="K3163" t="s">
        <v>1848</v>
      </c>
      <c r="L3163" s="3">
        <v>45882</v>
      </c>
      <c r="M31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63" s="3">
        <v>45852</v>
      </c>
      <c r="O3163" s="5">
        <f>IFERROR((PlanMasine[[#This Row],[Norma]]/PlanMasine[[#This Row],[Q]])*(PlanMasine[[#This Row],[Q]]/SUMIF(C:C,PlanMasine[[#This Row],[RN]],B:B)*PlanMasine[[#This Row],[KPLQ]]),0)</f>
        <v>6</v>
      </c>
      <c r="P3163">
        <v>175620</v>
      </c>
      <c r="Q3163">
        <f>COUNTIF(PROMJENA!A:A,PlanMasine[[#This Row],[KPL]]&amp;"-"&amp;PlanMasine[[#This Row],[RN]])</f>
        <v>0</v>
      </c>
      <c r="R3163">
        <f>IFERROR(INDEX(REDOSLIJED!A:A,MATCH(PlanMasine[[#This Row],[KPL]],REDOSLIJED!B:B,0)),MAX(REDOSLIJED!A:A)+1)</f>
        <v>45</v>
      </c>
      <c r="S3163" s="9">
        <f>SUM($M$2:M3163)</f>
        <v>14.09444444444445</v>
      </c>
      <c r="T3163" s="3">
        <f>PlanMasine[[#This Row],[Datum SAS]]-1</f>
        <v>45851</v>
      </c>
      <c r="U3163">
        <f>WEEKDAY(PlanMasine[[#This Row],[ZAVRŠETAK MAŠINSKE]],2)</f>
        <v>7</v>
      </c>
      <c r="V3163" s="3">
        <f>IF(WEEKDAY(PlanMasine[[#This Row],[Datum SAS]]-1,2)=7,PlanMasine[[#This Row],[Datum SAS]]-3,PlanMasine[[#This Row],[Datum SAS]]-1)</f>
        <v>45849</v>
      </c>
      <c r="W3163">
        <f>WEEKNUM(PlanMasine[[#This Row],[Column2]],1)</f>
        <v>28</v>
      </c>
    </row>
    <row r="3164" spans="1:23" x14ac:dyDescent="0.25">
      <c r="A3164">
        <v>1031847</v>
      </c>
      <c r="B3164">
        <v>1</v>
      </c>
      <c r="C3164">
        <v>1031910</v>
      </c>
      <c r="D3164" t="s">
        <v>2427</v>
      </c>
      <c r="E3164">
        <v>18</v>
      </c>
      <c r="F3164">
        <v>3</v>
      </c>
      <c r="G3164">
        <v>0</v>
      </c>
      <c r="H3164">
        <v>0</v>
      </c>
      <c r="I3164" t="s">
        <v>5</v>
      </c>
      <c r="J3164" t="s">
        <v>570</v>
      </c>
      <c r="K3164" t="s">
        <v>1848</v>
      </c>
      <c r="L3164" s="3">
        <v>45882</v>
      </c>
      <c r="M31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64" s="3">
        <v>45852</v>
      </c>
      <c r="O3164" s="5">
        <f>IFERROR((PlanMasine[[#This Row],[Norma]]/PlanMasine[[#This Row],[Q]])*(PlanMasine[[#This Row],[Q]]/SUMIF(C:C,PlanMasine[[#This Row],[RN]],B:B)*PlanMasine[[#This Row],[KPLQ]]),0)</f>
        <v>6</v>
      </c>
      <c r="P3164">
        <v>175645</v>
      </c>
      <c r="Q3164">
        <f>COUNTIF(PROMJENA!A:A,PlanMasine[[#This Row],[KPL]]&amp;"-"&amp;PlanMasine[[#This Row],[RN]])</f>
        <v>0</v>
      </c>
      <c r="R3164">
        <f>IFERROR(INDEX(REDOSLIJED!A:A,MATCH(PlanMasine[[#This Row],[KPL]],REDOSLIJED!B:B,0)),MAX(REDOSLIJED!A:A)+1)</f>
        <v>45</v>
      </c>
      <c r="S3164" s="9">
        <f>SUM($M$2:M3164)</f>
        <v>14.098611111111117</v>
      </c>
      <c r="T3164" s="3">
        <f>PlanMasine[[#This Row],[Datum SAS]]-1</f>
        <v>45851</v>
      </c>
      <c r="U3164">
        <f>WEEKDAY(PlanMasine[[#This Row],[ZAVRŠETAK MAŠINSKE]],2)</f>
        <v>7</v>
      </c>
      <c r="V3164" s="3">
        <f>IF(WEEKDAY(PlanMasine[[#This Row],[Datum SAS]]-1,2)=7,PlanMasine[[#This Row],[Datum SAS]]-3,PlanMasine[[#This Row],[Datum SAS]]-1)</f>
        <v>45849</v>
      </c>
      <c r="W3164">
        <f>WEEKNUM(PlanMasine[[#This Row],[Column2]],1)</f>
        <v>28</v>
      </c>
    </row>
    <row r="3165" spans="1:23" x14ac:dyDescent="0.25">
      <c r="A3165">
        <v>1031847</v>
      </c>
      <c r="B3165">
        <v>1</v>
      </c>
      <c r="C3165">
        <v>1031888</v>
      </c>
      <c r="D3165" t="s">
        <v>462</v>
      </c>
      <c r="E3165">
        <v>15</v>
      </c>
      <c r="F3165">
        <v>3</v>
      </c>
      <c r="G3165">
        <v>0</v>
      </c>
      <c r="H3165">
        <v>0</v>
      </c>
      <c r="I3165" t="s">
        <v>5</v>
      </c>
      <c r="J3165" t="s">
        <v>570</v>
      </c>
      <c r="K3165" t="s">
        <v>1848</v>
      </c>
      <c r="L3165" s="3">
        <v>45882</v>
      </c>
      <c r="M31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65" s="3">
        <v>45852</v>
      </c>
      <c r="O3165" s="5">
        <f>IFERROR((PlanMasine[[#This Row],[Norma]]/PlanMasine[[#This Row],[Q]])*(PlanMasine[[#This Row],[Q]]/SUMIF(C:C,PlanMasine[[#This Row],[RN]],B:B)*PlanMasine[[#This Row],[KPLQ]]),0)</f>
        <v>5</v>
      </c>
      <c r="P3165">
        <v>175623</v>
      </c>
      <c r="Q3165">
        <f>COUNTIF(PROMJENA!A:A,PlanMasine[[#This Row],[KPL]]&amp;"-"&amp;PlanMasine[[#This Row],[RN]])</f>
        <v>0</v>
      </c>
      <c r="R3165">
        <f>IFERROR(INDEX(REDOSLIJED!A:A,MATCH(PlanMasine[[#This Row],[KPL]],REDOSLIJED!B:B,0)),MAX(REDOSLIJED!A:A)+1)</f>
        <v>45</v>
      </c>
      <c r="S3165" s="9">
        <f>SUM($M$2:M3165)</f>
        <v>14.102083333333338</v>
      </c>
      <c r="T3165" s="3">
        <f>PlanMasine[[#This Row],[Datum SAS]]-1</f>
        <v>45851</v>
      </c>
      <c r="U3165">
        <f>WEEKDAY(PlanMasine[[#This Row],[ZAVRŠETAK MAŠINSKE]],2)</f>
        <v>7</v>
      </c>
      <c r="V3165" s="3">
        <f>IF(WEEKDAY(PlanMasine[[#This Row],[Datum SAS]]-1,2)=7,PlanMasine[[#This Row],[Datum SAS]]-3,PlanMasine[[#This Row],[Datum SAS]]-1)</f>
        <v>45849</v>
      </c>
      <c r="W3165">
        <f>WEEKNUM(PlanMasine[[#This Row],[Column2]],1)</f>
        <v>28</v>
      </c>
    </row>
    <row r="3166" spans="1:23" x14ac:dyDescent="0.25">
      <c r="A3166">
        <v>1031847</v>
      </c>
      <c r="B3166">
        <v>1</v>
      </c>
      <c r="C3166">
        <v>1031890</v>
      </c>
      <c r="D3166" t="s">
        <v>1995</v>
      </c>
      <c r="E3166">
        <v>15</v>
      </c>
      <c r="F3166">
        <v>3</v>
      </c>
      <c r="G3166">
        <v>0</v>
      </c>
      <c r="H3166">
        <v>0</v>
      </c>
      <c r="I3166" t="s">
        <v>5</v>
      </c>
      <c r="J3166" t="s">
        <v>570</v>
      </c>
      <c r="K3166" t="s">
        <v>1848</v>
      </c>
      <c r="L3166" s="3">
        <v>45882</v>
      </c>
      <c r="M31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66" s="3">
        <v>45852</v>
      </c>
      <c r="O3166" s="5">
        <f>IFERROR((PlanMasine[[#This Row],[Norma]]/PlanMasine[[#This Row],[Q]])*(PlanMasine[[#This Row],[Q]]/SUMIF(C:C,PlanMasine[[#This Row],[RN]],B:B)*PlanMasine[[#This Row],[KPLQ]]),0)</f>
        <v>5</v>
      </c>
      <c r="P3166">
        <v>175625</v>
      </c>
      <c r="Q3166">
        <f>COUNTIF(PROMJENA!A:A,PlanMasine[[#This Row],[KPL]]&amp;"-"&amp;PlanMasine[[#This Row],[RN]])</f>
        <v>0</v>
      </c>
      <c r="R3166">
        <f>IFERROR(INDEX(REDOSLIJED!A:A,MATCH(PlanMasine[[#This Row],[KPL]],REDOSLIJED!B:B,0)),MAX(REDOSLIJED!A:A)+1)</f>
        <v>45</v>
      </c>
      <c r="S3166" s="9">
        <f>SUM($M$2:M3166)</f>
        <v>14.10555555555556</v>
      </c>
      <c r="T3166" s="3">
        <f>PlanMasine[[#This Row],[Datum SAS]]-1</f>
        <v>45851</v>
      </c>
      <c r="U3166">
        <f>WEEKDAY(PlanMasine[[#This Row],[ZAVRŠETAK MAŠINSKE]],2)</f>
        <v>7</v>
      </c>
      <c r="V3166" s="3">
        <f>IF(WEEKDAY(PlanMasine[[#This Row],[Datum SAS]]-1,2)=7,PlanMasine[[#This Row],[Datum SAS]]-3,PlanMasine[[#This Row],[Datum SAS]]-1)</f>
        <v>45849</v>
      </c>
      <c r="W3166">
        <f>WEEKNUM(PlanMasine[[#This Row],[Column2]],1)</f>
        <v>28</v>
      </c>
    </row>
    <row r="3167" spans="1:23" x14ac:dyDescent="0.25">
      <c r="A3167">
        <v>1031847</v>
      </c>
      <c r="B3167">
        <v>1</v>
      </c>
      <c r="C3167">
        <v>1031891</v>
      </c>
      <c r="D3167" t="s">
        <v>1998</v>
      </c>
      <c r="E3167">
        <v>15</v>
      </c>
      <c r="F3167">
        <v>3</v>
      </c>
      <c r="G3167">
        <v>0</v>
      </c>
      <c r="H3167">
        <v>0</v>
      </c>
      <c r="I3167" t="s">
        <v>5</v>
      </c>
      <c r="J3167" t="s">
        <v>570</v>
      </c>
      <c r="K3167" t="s">
        <v>1848</v>
      </c>
      <c r="L3167" s="3">
        <v>45882</v>
      </c>
      <c r="M31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67" s="3">
        <v>45852</v>
      </c>
      <c r="O3167" s="5">
        <f>IFERROR((PlanMasine[[#This Row],[Norma]]/PlanMasine[[#This Row],[Q]])*(PlanMasine[[#This Row],[Q]]/SUMIF(C:C,PlanMasine[[#This Row],[RN]],B:B)*PlanMasine[[#This Row],[KPLQ]]),0)</f>
        <v>5</v>
      </c>
      <c r="P3167">
        <v>175626</v>
      </c>
      <c r="Q3167">
        <f>COUNTIF(PROMJENA!A:A,PlanMasine[[#This Row],[KPL]]&amp;"-"&amp;PlanMasine[[#This Row],[RN]])</f>
        <v>0</v>
      </c>
      <c r="R3167">
        <f>IFERROR(INDEX(REDOSLIJED!A:A,MATCH(PlanMasine[[#This Row],[KPL]],REDOSLIJED!B:B,0)),MAX(REDOSLIJED!A:A)+1)</f>
        <v>45</v>
      </c>
      <c r="S3167" s="9">
        <f>SUM($M$2:M3167)</f>
        <v>14.109027777777781</v>
      </c>
      <c r="T3167" s="3">
        <f>PlanMasine[[#This Row],[Datum SAS]]-1</f>
        <v>45851</v>
      </c>
      <c r="U3167">
        <f>WEEKDAY(PlanMasine[[#This Row],[ZAVRŠETAK MAŠINSKE]],2)</f>
        <v>7</v>
      </c>
      <c r="V3167" s="3">
        <f>IF(WEEKDAY(PlanMasine[[#This Row],[Datum SAS]]-1,2)=7,PlanMasine[[#This Row],[Datum SAS]]-3,PlanMasine[[#This Row],[Datum SAS]]-1)</f>
        <v>45849</v>
      </c>
      <c r="W3167">
        <f>WEEKNUM(PlanMasine[[#This Row],[Column2]],1)</f>
        <v>28</v>
      </c>
    </row>
    <row r="3168" spans="1:23" x14ac:dyDescent="0.25">
      <c r="A3168">
        <v>1031847</v>
      </c>
      <c r="B3168">
        <v>1</v>
      </c>
      <c r="C3168">
        <v>1031916</v>
      </c>
      <c r="D3168" t="s">
        <v>465</v>
      </c>
      <c r="E3168">
        <v>18</v>
      </c>
      <c r="F3168">
        <v>6</v>
      </c>
      <c r="G3168">
        <v>0</v>
      </c>
      <c r="H3168">
        <v>0</v>
      </c>
      <c r="I3168" t="s">
        <v>5</v>
      </c>
      <c r="J3168" t="s">
        <v>570</v>
      </c>
      <c r="K3168" t="s">
        <v>1848</v>
      </c>
      <c r="L3168" s="3">
        <v>45882</v>
      </c>
      <c r="M31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68" s="3">
        <v>45852</v>
      </c>
      <c r="O3168" s="5">
        <f>IFERROR((PlanMasine[[#This Row],[Norma]]/PlanMasine[[#This Row],[Q]])*(PlanMasine[[#This Row],[Q]]/SUMIF(C:C,PlanMasine[[#This Row],[RN]],B:B)*PlanMasine[[#This Row],[KPLQ]]),0)</f>
        <v>6</v>
      </c>
      <c r="P3168">
        <v>175651</v>
      </c>
      <c r="Q3168">
        <f>COUNTIF(PROMJENA!A:A,PlanMasine[[#This Row],[KPL]]&amp;"-"&amp;PlanMasine[[#This Row],[RN]])</f>
        <v>0</v>
      </c>
      <c r="R3168">
        <f>IFERROR(INDEX(REDOSLIJED!A:A,MATCH(PlanMasine[[#This Row],[KPL]],REDOSLIJED!B:B,0)),MAX(REDOSLIJED!A:A)+1)</f>
        <v>45</v>
      </c>
      <c r="S3168" s="9">
        <f>SUM($M$2:M3168)</f>
        <v>14.113194444444447</v>
      </c>
      <c r="T3168" s="3">
        <f>PlanMasine[[#This Row],[Datum SAS]]-1</f>
        <v>45851</v>
      </c>
      <c r="U3168">
        <f>WEEKDAY(PlanMasine[[#This Row],[ZAVRŠETAK MAŠINSKE]],2)</f>
        <v>7</v>
      </c>
      <c r="V3168" s="3">
        <f>IF(WEEKDAY(PlanMasine[[#This Row],[Datum SAS]]-1,2)=7,PlanMasine[[#This Row],[Datum SAS]]-3,PlanMasine[[#This Row],[Datum SAS]]-1)</f>
        <v>45849</v>
      </c>
      <c r="W3168">
        <f>WEEKNUM(PlanMasine[[#This Row],[Column2]],1)</f>
        <v>28</v>
      </c>
    </row>
    <row r="3169" spans="1:23" x14ac:dyDescent="0.25">
      <c r="A3169">
        <v>1031847</v>
      </c>
      <c r="B3169">
        <v>1</v>
      </c>
      <c r="C3169">
        <v>1031909</v>
      </c>
      <c r="D3169" t="s">
        <v>2425</v>
      </c>
      <c r="E3169">
        <v>18</v>
      </c>
      <c r="F3169">
        <v>6</v>
      </c>
      <c r="G3169">
        <v>0</v>
      </c>
      <c r="H3169">
        <v>0</v>
      </c>
      <c r="I3169" t="s">
        <v>5</v>
      </c>
      <c r="J3169" t="s">
        <v>570</v>
      </c>
      <c r="K3169" t="s">
        <v>1848</v>
      </c>
      <c r="L3169" s="3">
        <v>45882</v>
      </c>
      <c r="M31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69" s="3">
        <v>45852</v>
      </c>
      <c r="O3169" s="5">
        <f>IFERROR((PlanMasine[[#This Row],[Norma]]/PlanMasine[[#This Row],[Q]])*(PlanMasine[[#This Row],[Q]]/SUMIF(C:C,PlanMasine[[#This Row],[RN]],B:B)*PlanMasine[[#This Row],[KPLQ]]),0)</f>
        <v>6</v>
      </c>
      <c r="P3169">
        <v>175644</v>
      </c>
      <c r="Q3169">
        <f>COUNTIF(PROMJENA!A:A,PlanMasine[[#This Row],[KPL]]&amp;"-"&amp;PlanMasine[[#This Row],[RN]])</f>
        <v>0</v>
      </c>
      <c r="R3169">
        <f>IFERROR(INDEX(REDOSLIJED!A:A,MATCH(PlanMasine[[#This Row],[KPL]],REDOSLIJED!B:B,0)),MAX(REDOSLIJED!A:A)+1)</f>
        <v>45</v>
      </c>
      <c r="S3169" s="9">
        <f>SUM($M$2:M3169)</f>
        <v>14.117361111111114</v>
      </c>
      <c r="T3169" s="3">
        <f>PlanMasine[[#This Row],[Datum SAS]]-1</f>
        <v>45851</v>
      </c>
      <c r="U3169">
        <f>WEEKDAY(PlanMasine[[#This Row],[ZAVRŠETAK MAŠINSKE]],2)</f>
        <v>7</v>
      </c>
      <c r="V3169" s="3">
        <f>IF(WEEKDAY(PlanMasine[[#This Row],[Datum SAS]]-1,2)=7,PlanMasine[[#This Row],[Datum SAS]]-3,PlanMasine[[#This Row],[Datum SAS]]-1)</f>
        <v>45849</v>
      </c>
      <c r="W3169">
        <f>WEEKNUM(PlanMasine[[#This Row],[Column2]],1)</f>
        <v>28</v>
      </c>
    </row>
    <row r="3170" spans="1:23" x14ac:dyDescent="0.25">
      <c r="A3170">
        <v>1031847</v>
      </c>
      <c r="B3170">
        <v>1</v>
      </c>
      <c r="C3170">
        <v>1031908</v>
      </c>
      <c r="D3170" t="s">
        <v>2416</v>
      </c>
      <c r="E3170">
        <v>36</v>
      </c>
      <c r="F3170">
        <v>6</v>
      </c>
      <c r="G3170">
        <v>1</v>
      </c>
      <c r="H3170">
        <v>0</v>
      </c>
      <c r="I3170" t="s">
        <v>5</v>
      </c>
      <c r="J3170" t="s">
        <v>570</v>
      </c>
      <c r="K3170" t="s">
        <v>1848</v>
      </c>
      <c r="L3170" s="3">
        <v>45882</v>
      </c>
      <c r="M31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70" s="3">
        <v>45852</v>
      </c>
      <c r="O3170" s="5">
        <f>IFERROR((PlanMasine[[#This Row],[Norma]]/PlanMasine[[#This Row],[Q]])*(PlanMasine[[#This Row],[Q]]/SUMIF(C:C,PlanMasine[[#This Row],[RN]],B:B)*PlanMasine[[#This Row],[KPLQ]]),0)</f>
        <v>12</v>
      </c>
      <c r="P3170">
        <v>175643</v>
      </c>
      <c r="Q3170">
        <f>COUNTIF(PROMJENA!A:A,PlanMasine[[#This Row],[KPL]]&amp;"-"&amp;PlanMasine[[#This Row],[RN]])</f>
        <v>0</v>
      </c>
      <c r="R3170">
        <f>IFERROR(INDEX(REDOSLIJED!A:A,MATCH(PlanMasine[[#This Row],[KPL]],REDOSLIJED!B:B,0)),MAX(REDOSLIJED!A:A)+1)</f>
        <v>45</v>
      </c>
      <c r="S3170" s="9">
        <f>SUM($M$2:M3170)</f>
        <v>14.125694444444447</v>
      </c>
      <c r="T3170" s="3">
        <f>PlanMasine[[#This Row],[Datum SAS]]-1</f>
        <v>45851</v>
      </c>
      <c r="U3170">
        <f>WEEKDAY(PlanMasine[[#This Row],[ZAVRŠETAK MAŠINSKE]],2)</f>
        <v>7</v>
      </c>
      <c r="V3170" s="3">
        <f>IF(WEEKDAY(PlanMasine[[#This Row],[Datum SAS]]-1,2)=7,PlanMasine[[#This Row],[Datum SAS]]-3,PlanMasine[[#This Row],[Datum SAS]]-1)</f>
        <v>45849</v>
      </c>
      <c r="W3170">
        <f>WEEKNUM(PlanMasine[[#This Row],[Column2]],1)</f>
        <v>28</v>
      </c>
    </row>
    <row r="3171" spans="1:23" x14ac:dyDescent="0.25">
      <c r="A3171">
        <v>1031847</v>
      </c>
      <c r="B3171">
        <v>1</v>
      </c>
      <c r="C3171">
        <v>1031894</v>
      </c>
      <c r="D3171" t="s">
        <v>2421</v>
      </c>
      <c r="E3171">
        <v>15</v>
      </c>
      <c r="F3171">
        <v>3</v>
      </c>
      <c r="G3171">
        <v>0</v>
      </c>
      <c r="H3171">
        <v>0</v>
      </c>
      <c r="I3171" t="s">
        <v>5</v>
      </c>
      <c r="J3171" t="s">
        <v>570</v>
      </c>
      <c r="K3171" t="s">
        <v>1848</v>
      </c>
      <c r="L3171" s="3">
        <v>45882</v>
      </c>
      <c r="M31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71" s="3">
        <v>45852</v>
      </c>
      <c r="O3171" s="5">
        <f>IFERROR((PlanMasine[[#This Row],[Norma]]/PlanMasine[[#This Row],[Q]])*(PlanMasine[[#This Row],[Q]]/SUMIF(C:C,PlanMasine[[#This Row],[RN]],B:B)*PlanMasine[[#This Row],[KPLQ]]),0)</f>
        <v>5</v>
      </c>
      <c r="P3171">
        <v>175629</v>
      </c>
      <c r="Q3171">
        <f>COUNTIF(PROMJENA!A:A,PlanMasine[[#This Row],[KPL]]&amp;"-"&amp;PlanMasine[[#This Row],[RN]])</f>
        <v>0</v>
      </c>
      <c r="R3171">
        <f>IFERROR(INDEX(REDOSLIJED!A:A,MATCH(PlanMasine[[#This Row],[KPL]],REDOSLIJED!B:B,0)),MAX(REDOSLIJED!A:A)+1)</f>
        <v>45</v>
      </c>
      <c r="S3171" s="9">
        <f>SUM($M$2:M3171)</f>
        <v>14.129166666666668</v>
      </c>
      <c r="T3171" s="3">
        <f>PlanMasine[[#This Row],[Datum SAS]]-1</f>
        <v>45851</v>
      </c>
      <c r="U3171">
        <f>WEEKDAY(PlanMasine[[#This Row],[ZAVRŠETAK MAŠINSKE]],2)</f>
        <v>7</v>
      </c>
      <c r="V3171" s="3">
        <f>IF(WEEKDAY(PlanMasine[[#This Row],[Datum SAS]]-1,2)=7,PlanMasine[[#This Row],[Datum SAS]]-3,PlanMasine[[#This Row],[Datum SAS]]-1)</f>
        <v>45849</v>
      </c>
      <c r="W3171">
        <f>WEEKNUM(PlanMasine[[#This Row],[Column2]],1)</f>
        <v>28</v>
      </c>
    </row>
    <row r="3172" spans="1:23" x14ac:dyDescent="0.25">
      <c r="A3172">
        <v>1031847</v>
      </c>
      <c r="B3172">
        <v>1</v>
      </c>
      <c r="C3172">
        <v>1031895</v>
      </c>
      <c r="D3172" t="s">
        <v>1753</v>
      </c>
      <c r="E3172">
        <v>36</v>
      </c>
      <c r="F3172">
        <v>6</v>
      </c>
      <c r="G3172">
        <v>0</v>
      </c>
      <c r="H3172">
        <v>0</v>
      </c>
      <c r="I3172" t="s">
        <v>5</v>
      </c>
      <c r="J3172" t="s">
        <v>570</v>
      </c>
      <c r="K3172" t="s">
        <v>1848</v>
      </c>
      <c r="L3172" s="3">
        <v>45882</v>
      </c>
      <c r="M31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72" s="3">
        <v>45852</v>
      </c>
      <c r="O3172" s="5">
        <f>IFERROR((PlanMasine[[#This Row],[Norma]]/PlanMasine[[#This Row],[Q]])*(PlanMasine[[#This Row],[Q]]/SUMIF(C:C,PlanMasine[[#This Row],[RN]],B:B)*PlanMasine[[#This Row],[KPLQ]]),0)</f>
        <v>12</v>
      </c>
      <c r="P3172">
        <v>175630</v>
      </c>
      <c r="Q3172">
        <f>COUNTIF(PROMJENA!A:A,PlanMasine[[#This Row],[KPL]]&amp;"-"&amp;PlanMasine[[#This Row],[RN]])</f>
        <v>0</v>
      </c>
      <c r="R3172">
        <f>IFERROR(INDEX(REDOSLIJED!A:A,MATCH(PlanMasine[[#This Row],[KPL]],REDOSLIJED!B:B,0)),MAX(REDOSLIJED!A:A)+1)</f>
        <v>45</v>
      </c>
      <c r="S3172" s="9">
        <f>SUM($M$2:M3172)</f>
        <v>14.137500000000001</v>
      </c>
      <c r="T3172" s="3">
        <f>PlanMasine[[#This Row],[Datum SAS]]-1</f>
        <v>45851</v>
      </c>
      <c r="U3172">
        <f>WEEKDAY(PlanMasine[[#This Row],[ZAVRŠETAK MAŠINSKE]],2)</f>
        <v>7</v>
      </c>
      <c r="V3172" s="3">
        <f>IF(WEEKDAY(PlanMasine[[#This Row],[Datum SAS]]-1,2)=7,PlanMasine[[#This Row],[Datum SAS]]-3,PlanMasine[[#This Row],[Datum SAS]]-1)</f>
        <v>45849</v>
      </c>
      <c r="W3172">
        <f>WEEKNUM(PlanMasine[[#This Row],[Column2]],1)</f>
        <v>28</v>
      </c>
    </row>
    <row r="3173" spans="1:23" x14ac:dyDescent="0.25">
      <c r="A3173">
        <v>1031847</v>
      </c>
      <c r="B3173">
        <v>1</v>
      </c>
      <c r="C3173">
        <v>1031907</v>
      </c>
      <c r="D3173" t="s">
        <v>2414</v>
      </c>
      <c r="E3173">
        <v>18</v>
      </c>
      <c r="F3173">
        <v>6</v>
      </c>
      <c r="G3173">
        <v>0</v>
      </c>
      <c r="H3173">
        <v>0</v>
      </c>
      <c r="I3173" t="s">
        <v>5</v>
      </c>
      <c r="J3173" t="s">
        <v>570</v>
      </c>
      <c r="K3173" t="s">
        <v>1848</v>
      </c>
      <c r="L3173" s="3">
        <v>45882</v>
      </c>
      <c r="M31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73" s="3">
        <v>45852</v>
      </c>
      <c r="O3173" s="5">
        <f>IFERROR((PlanMasine[[#This Row],[Norma]]/PlanMasine[[#This Row],[Q]])*(PlanMasine[[#This Row],[Q]]/SUMIF(C:C,PlanMasine[[#This Row],[RN]],B:B)*PlanMasine[[#This Row],[KPLQ]]),0)</f>
        <v>6</v>
      </c>
      <c r="P3173">
        <v>175642</v>
      </c>
      <c r="Q3173">
        <f>COUNTIF(PROMJENA!A:A,PlanMasine[[#This Row],[KPL]]&amp;"-"&amp;PlanMasine[[#This Row],[RN]])</f>
        <v>0</v>
      </c>
      <c r="R3173">
        <f>IFERROR(INDEX(REDOSLIJED!A:A,MATCH(PlanMasine[[#This Row],[KPL]],REDOSLIJED!B:B,0)),MAX(REDOSLIJED!A:A)+1)</f>
        <v>45</v>
      </c>
      <c r="S3173" s="9">
        <f>SUM($M$2:M3173)</f>
        <v>14.141666666666667</v>
      </c>
      <c r="T3173" s="3">
        <f>PlanMasine[[#This Row],[Datum SAS]]-1</f>
        <v>45851</v>
      </c>
      <c r="U3173">
        <f>WEEKDAY(PlanMasine[[#This Row],[ZAVRŠETAK MAŠINSKE]],2)</f>
        <v>7</v>
      </c>
      <c r="V3173" s="3">
        <f>IF(WEEKDAY(PlanMasine[[#This Row],[Datum SAS]]-1,2)=7,PlanMasine[[#This Row],[Datum SAS]]-3,PlanMasine[[#This Row],[Datum SAS]]-1)</f>
        <v>45849</v>
      </c>
      <c r="W3173">
        <f>WEEKNUM(PlanMasine[[#This Row],[Column2]],1)</f>
        <v>28</v>
      </c>
    </row>
    <row r="3174" spans="1:23" x14ac:dyDescent="0.25">
      <c r="A3174">
        <v>1031847</v>
      </c>
      <c r="B3174">
        <v>1</v>
      </c>
      <c r="C3174">
        <v>1031905</v>
      </c>
      <c r="D3174" t="s">
        <v>2424</v>
      </c>
      <c r="E3174">
        <v>15</v>
      </c>
      <c r="F3174">
        <v>3</v>
      </c>
      <c r="G3174">
        <v>0</v>
      </c>
      <c r="H3174">
        <v>0</v>
      </c>
      <c r="I3174" t="s">
        <v>5</v>
      </c>
      <c r="J3174" t="s">
        <v>570</v>
      </c>
      <c r="K3174" t="s">
        <v>1848</v>
      </c>
      <c r="L3174" s="3">
        <v>45882</v>
      </c>
      <c r="M31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74" s="3">
        <v>45852</v>
      </c>
      <c r="O3174" s="5">
        <f>IFERROR((PlanMasine[[#This Row],[Norma]]/PlanMasine[[#This Row],[Q]])*(PlanMasine[[#This Row],[Q]]/SUMIF(C:C,PlanMasine[[#This Row],[RN]],B:B)*PlanMasine[[#This Row],[KPLQ]]),0)</f>
        <v>5</v>
      </c>
      <c r="P3174">
        <v>175640</v>
      </c>
      <c r="Q3174">
        <f>COUNTIF(PROMJENA!A:A,PlanMasine[[#This Row],[KPL]]&amp;"-"&amp;PlanMasine[[#This Row],[RN]])</f>
        <v>0</v>
      </c>
      <c r="R3174">
        <f>IFERROR(INDEX(REDOSLIJED!A:A,MATCH(PlanMasine[[#This Row],[KPL]],REDOSLIJED!B:B,0)),MAX(REDOSLIJED!A:A)+1)</f>
        <v>45</v>
      </c>
      <c r="S3174" s="9">
        <f>SUM($M$2:M3174)</f>
        <v>14.145138888888889</v>
      </c>
      <c r="T3174" s="3">
        <f>PlanMasine[[#This Row],[Datum SAS]]-1</f>
        <v>45851</v>
      </c>
      <c r="U3174">
        <f>WEEKDAY(PlanMasine[[#This Row],[ZAVRŠETAK MAŠINSKE]],2)</f>
        <v>7</v>
      </c>
      <c r="V3174" s="3">
        <f>IF(WEEKDAY(PlanMasine[[#This Row],[Datum SAS]]-1,2)=7,PlanMasine[[#This Row],[Datum SAS]]-3,PlanMasine[[#This Row],[Datum SAS]]-1)</f>
        <v>45849</v>
      </c>
      <c r="W3174">
        <f>WEEKNUM(PlanMasine[[#This Row],[Column2]],1)</f>
        <v>28</v>
      </c>
    </row>
    <row r="3175" spans="1:23" x14ac:dyDescent="0.25">
      <c r="A3175">
        <v>1031847</v>
      </c>
      <c r="B3175">
        <v>1</v>
      </c>
      <c r="C3175">
        <v>1031897</v>
      </c>
      <c r="D3175" t="s">
        <v>1997</v>
      </c>
      <c r="E3175">
        <v>24</v>
      </c>
      <c r="F3175">
        <v>3</v>
      </c>
      <c r="G3175">
        <v>0</v>
      </c>
      <c r="H3175">
        <v>0</v>
      </c>
      <c r="I3175" t="s">
        <v>5</v>
      </c>
      <c r="J3175" t="s">
        <v>570</v>
      </c>
      <c r="K3175" t="s">
        <v>1848</v>
      </c>
      <c r="L3175" s="3">
        <v>45882</v>
      </c>
      <c r="M31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75" s="3">
        <v>45852</v>
      </c>
      <c r="O3175" s="5">
        <f>IFERROR((PlanMasine[[#This Row],[Norma]]/PlanMasine[[#This Row],[Q]])*(PlanMasine[[#This Row],[Q]]/SUMIF(C:C,PlanMasine[[#This Row],[RN]],B:B)*PlanMasine[[#This Row],[KPLQ]]),0)</f>
        <v>8</v>
      </c>
      <c r="P3175">
        <v>175632</v>
      </c>
      <c r="Q3175">
        <f>COUNTIF(PROMJENA!A:A,PlanMasine[[#This Row],[KPL]]&amp;"-"&amp;PlanMasine[[#This Row],[RN]])</f>
        <v>0</v>
      </c>
      <c r="R3175">
        <f>IFERROR(INDEX(REDOSLIJED!A:A,MATCH(PlanMasine[[#This Row],[KPL]],REDOSLIJED!B:B,0)),MAX(REDOSLIJED!A:A)+1)</f>
        <v>45</v>
      </c>
      <c r="S3175" s="9">
        <f>SUM($M$2:M3175)</f>
        <v>14.150694444444445</v>
      </c>
      <c r="T3175" s="3">
        <f>PlanMasine[[#This Row],[Datum SAS]]-1</f>
        <v>45851</v>
      </c>
      <c r="U3175">
        <f>WEEKDAY(PlanMasine[[#This Row],[ZAVRŠETAK MAŠINSKE]],2)</f>
        <v>7</v>
      </c>
      <c r="V3175" s="3">
        <f>IF(WEEKDAY(PlanMasine[[#This Row],[Datum SAS]]-1,2)=7,PlanMasine[[#This Row],[Datum SAS]]-3,PlanMasine[[#This Row],[Datum SAS]]-1)</f>
        <v>45849</v>
      </c>
      <c r="W3175">
        <f>WEEKNUM(PlanMasine[[#This Row],[Column2]],1)</f>
        <v>28</v>
      </c>
    </row>
    <row r="3176" spans="1:23" x14ac:dyDescent="0.25">
      <c r="A3176">
        <v>1031847</v>
      </c>
      <c r="B3176">
        <v>1</v>
      </c>
      <c r="C3176">
        <v>1031898</v>
      </c>
      <c r="D3176" t="s">
        <v>1849</v>
      </c>
      <c r="E3176">
        <v>24</v>
      </c>
      <c r="F3176">
        <v>3</v>
      </c>
      <c r="G3176">
        <v>0</v>
      </c>
      <c r="H3176">
        <v>0</v>
      </c>
      <c r="I3176" t="s">
        <v>5</v>
      </c>
      <c r="J3176" t="s">
        <v>570</v>
      </c>
      <c r="K3176" t="s">
        <v>1848</v>
      </c>
      <c r="L3176" s="3">
        <v>45882</v>
      </c>
      <c r="M31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76" s="3">
        <v>45852</v>
      </c>
      <c r="O3176" s="5">
        <f>IFERROR((PlanMasine[[#This Row],[Norma]]/PlanMasine[[#This Row],[Q]])*(PlanMasine[[#This Row],[Q]]/SUMIF(C:C,PlanMasine[[#This Row],[RN]],B:B)*PlanMasine[[#This Row],[KPLQ]]),0)</f>
        <v>8</v>
      </c>
      <c r="P3176">
        <v>175633</v>
      </c>
      <c r="Q3176">
        <f>COUNTIF(PROMJENA!A:A,PlanMasine[[#This Row],[KPL]]&amp;"-"&amp;PlanMasine[[#This Row],[RN]])</f>
        <v>0</v>
      </c>
      <c r="R3176">
        <f>IFERROR(INDEX(REDOSLIJED!A:A,MATCH(PlanMasine[[#This Row],[KPL]],REDOSLIJED!B:B,0)),MAX(REDOSLIJED!A:A)+1)</f>
        <v>45</v>
      </c>
      <c r="S3176" s="9">
        <f>SUM($M$2:M3176)</f>
        <v>14.156250000000002</v>
      </c>
      <c r="T3176" s="3">
        <f>PlanMasine[[#This Row],[Datum SAS]]-1</f>
        <v>45851</v>
      </c>
      <c r="U3176">
        <f>WEEKDAY(PlanMasine[[#This Row],[ZAVRŠETAK MAŠINSKE]],2)</f>
        <v>7</v>
      </c>
      <c r="V3176" s="3">
        <f>IF(WEEKDAY(PlanMasine[[#This Row],[Datum SAS]]-1,2)=7,PlanMasine[[#This Row],[Datum SAS]]-3,PlanMasine[[#This Row],[Datum SAS]]-1)</f>
        <v>45849</v>
      </c>
      <c r="W3176">
        <f>WEEKNUM(PlanMasine[[#This Row],[Column2]],1)</f>
        <v>28</v>
      </c>
    </row>
    <row r="3177" spans="1:23" x14ac:dyDescent="0.25">
      <c r="A3177">
        <v>1031847</v>
      </c>
      <c r="B3177">
        <v>1</v>
      </c>
      <c r="C3177">
        <v>1031899</v>
      </c>
      <c r="D3177" t="s">
        <v>1754</v>
      </c>
      <c r="E3177">
        <v>24</v>
      </c>
      <c r="F3177">
        <v>3</v>
      </c>
      <c r="G3177">
        <v>0</v>
      </c>
      <c r="H3177">
        <v>0</v>
      </c>
      <c r="I3177" t="s">
        <v>5</v>
      </c>
      <c r="J3177" t="s">
        <v>570</v>
      </c>
      <c r="K3177" t="s">
        <v>1848</v>
      </c>
      <c r="L3177" s="3">
        <v>45882</v>
      </c>
      <c r="M31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77" s="3">
        <v>45852</v>
      </c>
      <c r="O3177" s="5">
        <f>IFERROR((PlanMasine[[#This Row],[Norma]]/PlanMasine[[#This Row],[Q]])*(PlanMasine[[#This Row],[Q]]/SUMIF(C:C,PlanMasine[[#This Row],[RN]],B:B)*PlanMasine[[#This Row],[KPLQ]]),0)</f>
        <v>8</v>
      </c>
      <c r="P3177">
        <v>175634</v>
      </c>
      <c r="Q3177">
        <f>COUNTIF(PROMJENA!A:A,PlanMasine[[#This Row],[KPL]]&amp;"-"&amp;PlanMasine[[#This Row],[RN]])</f>
        <v>0</v>
      </c>
      <c r="R3177">
        <f>IFERROR(INDEX(REDOSLIJED!A:A,MATCH(PlanMasine[[#This Row],[KPL]],REDOSLIJED!B:B,0)),MAX(REDOSLIJED!A:A)+1)</f>
        <v>45</v>
      </c>
      <c r="S3177" s="9">
        <f>SUM($M$2:M3177)</f>
        <v>14.161805555555558</v>
      </c>
      <c r="T3177" s="3">
        <f>PlanMasine[[#This Row],[Datum SAS]]-1</f>
        <v>45851</v>
      </c>
      <c r="U3177">
        <f>WEEKDAY(PlanMasine[[#This Row],[ZAVRŠETAK MAŠINSKE]],2)</f>
        <v>7</v>
      </c>
      <c r="V3177" s="3">
        <f>IF(WEEKDAY(PlanMasine[[#This Row],[Datum SAS]]-1,2)=7,PlanMasine[[#This Row],[Datum SAS]]-3,PlanMasine[[#This Row],[Datum SAS]]-1)</f>
        <v>45849</v>
      </c>
      <c r="W3177">
        <f>WEEKNUM(PlanMasine[[#This Row],[Column2]],1)</f>
        <v>28</v>
      </c>
    </row>
    <row r="3178" spans="1:23" x14ac:dyDescent="0.25">
      <c r="A3178">
        <v>1031847</v>
      </c>
      <c r="B3178">
        <v>1</v>
      </c>
      <c r="C3178">
        <v>1031893</v>
      </c>
      <c r="D3178" t="s">
        <v>2426</v>
      </c>
      <c r="E3178">
        <v>15</v>
      </c>
      <c r="F3178">
        <v>3</v>
      </c>
      <c r="G3178">
        <v>0</v>
      </c>
      <c r="H3178">
        <v>0</v>
      </c>
      <c r="I3178" t="s">
        <v>5</v>
      </c>
      <c r="J3178" t="s">
        <v>570</v>
      </c>
      <c r="K3178" t="s">
        <v>1848</v>
      </c>
      <c r="L3178" s="3">
        <v>45882</v>
      </c>
      <c r="M31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78" s="3">
        <v>45852</v>
      </c>
      <c r="O3178" s="5">
        <f>IFERROR((PlanMasine[[#This Row],[Norma]]/PlanMasine[[#This Row],[Q]])*(PlanMasine[[#This Row],[Q]]/SUMIF(C:C,PlanMasine[[#This Row],[RN]],B:B)*PlanMasine[[#This Row],[KPLQ]]),0)</f>
        <v>5</v>
      </c>
      <c r="P3178">
        <v>175628</v>
      </c>
      <c r="Q3178">
        <f>COUNTIF(PROMJENA!A:A,PlanMasine[[#This Row],[KPL]]&amp;"-"&amp;PlanMasine[[#This Row],[RN]])</f>
        <v>0</v>
      </c>
      <c r="R3178">
        <f>IFERROR(INDEX(REDOSLIJED!A:A,MATCH(PlanMasine[[#This Row],[KPL]],REDOSLIJED!B:B,0)),MAX(REDOSLIJED!A:A)+1)</f>
        <v>45</v>
      </c>
      <c r="S3178" s="9">
        <f>SUM($M$2:M3178)</f>
        <v>14.16527777777778</v>
      </c>
      <c r="T3178" s="3">
        <f>PlanMasine[[#This Row],[Datum SAS]]-1</f>
        <v>45851</v>
      </c>
      <c r="U3178">
        <f>WEEKDAY(PlanMasine[[#This Row],[ZAVRŠETAK MAŠINSKE]],2)</f>
        <v>7</v>
      </c>
      <c r="V3178" s="3">
        <f>IF(WEEKDAY(PlanMasine[[#This Row],[Datum SAS]]-1,2)=7,PlanMasine[[#This Row],[Datum SAS]]-3,PlanMasine[[#This Row],[Datum SAS]]-1)</f>
        <v>45849</v>
      </c>
      <c r="W3178">
        <f>WEEKNUM(PlanMasine[[#This Row],[Column2]],1)</f>
        <v>28</v>
      </c>
    </row>
    <row r="3179" spans="1:23" x14ac:dyDescent="0.25">
      <c r="A3179">
        <v>1031847</v>
      </c>
      <c r="B3179">
        <v>1</v>
      </c>
      <c r="C3179">
        <v>1031918</v>
      </c>
      <c r="D3179" t="s">
        <v>2431</v>
      </c>
      <c r="E3179">
        <v>18</v>
      </c>
      <c r="F3179">
        <v>3</v>
      </c>
      <c r="G3179">
        <v>0</v>
      </c>
      <c r="H3179">
        <v>0</v>
      </c>
      <c r="I3179" t="s">
        <v>5</v>
      </c>
      <c r="J3179" t="s">
        <v>570</v>
      </c>
      <c r="K3179" t="s">
        <v>1848</v>
      </c>
      <c r="L3179" s="3">
        <v>45882</v>
      </c>
      <c r="M31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79" s="3">
        <v>45852</v>
      </c>
      <c r="O3179" s="5">
        <f>IFERROR((PlanMasine[[#This Row],[Norma]]/PlanMasine[[#This Row],[Q]])*(PlanMasine[[#This Row],[Q]]/SUMIF(C:C,PlanMasine[[#This Row],[RN]],B:B)*PlanMasine[[#This Row],[KPLQ]]),0)</f>
        <v>6</v>
      </c>
      <c r="P3179">
        <v>175653</v>
      </c>
      <c r="Q3179">
        <f>COUNTIF(PROMJENA!A:A,PlanMasine[[#This Row],[KPL]]&amp;"-"&amp;PlanMasine[[#This Row],[RN]])</f>
        <v>0</v>
      </c>
      <c r="R3179">
        <f>IFERROR(INDEX(REDOSLIJED!A:A,MATCH(PlanMasine[[#This Row],[KPL]],REDOSLIJED!B:B,0)),MAX(REDOSLIJED!A:A)+1)</f>
        <v>45</v>
      </c>
      <c r="S3179" s="9">
        <f>SUM($M$2:M3179)</f>
        <v>14.169444444444446</v>
      </c>
      <c r="T3179" s="3">
        <f>PlanMasine[[#This Row],[Datum SAS]]-1</f>
        <v>45851</v>
      </c>
      <c r="U3179">
        <f>WEEKDAY(PlanMasine[[#This Row],[ZAVRŠETAK MAŠINSKE]],2)</f>
        <v>7</v>
      </c>
      <c r="V3179" s="3">
        <f>IF(WEEKDAY(PlanMasine[[#This Row],[Datum SAS]]-1,2)=7,PlanMasine[[#This Row],[Datum SAS]]-3,PlanMasine[[#This Row],[Datum SAS]]-1)</f>
        <v>45849</v>
      </c>
      <c r="W3179">
        <f>WEEKNUM(PlanMasine[[#This Row],[Column2]],1)</f>
        <v>28</v>
      </c>
    </row>
    <row r="3180" spans="1:23" x14ac:dyDescent="0.25">
      <c r="A3180">
        <v>1031847</v>
      </c>
      <c r="B3180">
        <v>1</v>
      </c>
      <c r="C3180">
        <v>1031911</v>
      </c>
      <c r="D3180" t="s">
        <v>2429</v>
      </c>
      <c r="E3180">
        <v>18</v>
      </c>
      <c r="F3180">
        <v>3</v>
      </c>
      <c r="G3180">
        <v>0</v>
      </c>
      <c r="H3180">
        <v>0</v>
      </c>
      <c r="I3180" t="s">
        <v>5</v>
      </c>
      <c r="J3180" t="s">
        <v>570</v>
      </c>
      <c r="K3180" t="s">
        <v>1848</v>
      </c>
      <c r="L3180" s="3">
        <v>45882</v>
      </c>
      <c r="M31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80" s="3">
        <v>45852</v>
      </c>
      <c r="O3180" s="5">
        <f>IFERROR((PlanMasine[[#This Row],[Norma]]/PlanMasine[[#This Row],[Q]])*(PlanMasine[[#This Row],[Q]]/SUMIF(C:C,PlanMasine[[#This Row],[RN]],B:B)*PlanMasine[[#This Row],[KPLQ]]),0)</f>
        <v>6</v>
      </c>
      <c r="P3180">
        <v>175646</v>
      </c>
      <c r="Q3180">
        <f>COUNTIF(PROMJENA!A:A,PlanMasine[[#This Row],[KPL]]&amp;"-"&amp;PlanMasine[[#This Row],[RN]])</f>
        <v>0</v>
      </c>
      <c r="R3180">
        <f>IFERROR(INDEX(REDOSLIJED!A:A,MATCH(PlanMasine[[#This Row],[KPL]],REDOSLIJED!B:B,0)),MAX(REDOSLIJED!A:A)+1)</f>
        <v>45</v>
      </c>
      <c r="S3180" s="9">
        <f>SUM($M$2:M3180)</f>
        <v>14.173611111111112</v>
      </c>
      <c r="T3180" s="3">
        <f>PlanMasine[[#This Row],[Datum SAS]]-1</f>
        <v>45851</v>
      </c>
      <c r="U3180">
        <f>WEEKDAY(PlanMasine[[#This Row],[ZAVRŠETAK MAŠINSKE]],2)</f>
        <v>7</v>
      </c>
      <c r="V3180" s="3">
        <f>IF(WEEKDAY(PlanMasine[[#This Row],[Datum SAS]]-1,2)=7,PlanMasine[[#This Row],[Datum SAS]]-3,PlanMasine[[#This Row],[Datum SAS]]-1)</f>
        <v>45849</v>
      </c>
      <c r="W3180">
        <f>WEEKNUM(PlanMasine[[#This Row],[Column2]],1)</f>
        <v>28</v>
      </c>
    </row>
    <row r="3181" spans="1:23" x14ac:dyDescent="0.25">
      <c r="A3181">
        <v>1031847</v>
      </c>
      <c r="B3181">
        <v>1</v>
      </c>
      <c r="C3181">
        <v>1031927</v>
      </c>
      <c r="D3181" t="s">
        <v>1074</v>
      </c>
      <c r="E3181">
        <v>24</v>
      </c>
      <c r="F3181">
        <v>3</v>
      </c>
      <c r="G3181">
        <v>0</v>
      </c>
      <c r="H3181">
        <v>0</v>
      </c>
      <c r="I3181" t="s">
        <v>5</v>
      </c>
      <c r="J3181" t="s">
        <v>570</v>
      </c>
      <c r="K3181" t="s">
        <v>1848</v>
      </c>
      <c r="L3181" s="3">
        <v>45882</v>
      </c>
      <c r="M31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81" s="3">
        <v>45852</v>
      </c>
      <c r="O3181" s="5">
        <f>IFERROR((PlanMasine[[#This Row],[Norma]]/PlanMasine[[#This Row],[Q]])*(PlanMasine[[#This Row],[Q]]/SUMIF(C:C,PlanMasine[[#This Row],[RN]],B:B)*PlanMasine[[#This Row],[KPLQ]]),0)</f>
        <v>8</v>
      </c>
      <c r="P3181">
        <v>175662</v>
      </c>
      <c r="Q3181">
        <f>COUNTIF(PROMJENA!A:A,PlanMasine[[#This Row],[KPL]]&amp;"-"&amp;PlanMasine[[#This Row],[RN]])</f>
        <v>0</v>
      </c>
      <c r="R3181">
        <f>IFERROR(INDEX(REDOSLIJED!A:A,MATCH(PlanMasine[[#This Row],[KPL]],REDOSLIJED!B:B,0)),MAX(REDOSLIJED!A:A)+1)</f>
        <v>45</v>
      </c>
      <c r="S3181" s="9">
        <f>SUM($M$2:M3181)</f>
        <v>14.179166666666669</v>
      </c>
      <c r="T3181" s="3">
        <f>PlanMasine[[#This Row],[Datum SAS]]-1</f>
        <v>45851</v>
      </c>
      <c r="U3181">
        <f>WEEKDAY(PlanMasine[[#This Row],[ZAVRŠETAK MAŠINSKE]],2)</f>
        <v>7</v>
      </c>
      <c r="V3181" s="3">
        <f>IF(WEEKDAY(PlanMasine[[#This Row],[Datum SAS]]-1,2)=7,PlanMasine[[#This Row],[Datum SAS]]-3,PlanMasine[[#This Row],[Datum SAS]]-1)</f>
        <v>45849</v>
      </c>
      <c r="W3181">
        <f>WEEKNUM(PlanMasine[[#This Row],[Column2]],1)</f>
        <v>28</v>
      </c>
    </row>
    <row r="3182" spans="1:23" x14ac:dyDescent="0.25">
      <c r="A3182">
        <v>1031847</v>
      </c>
      <c r="B3182">
        <v>1</v>
      </c>
      <c r="C3182">
        <v>1031948</v>
      </c>
      <c r="D3182" t="s">
        <v>1850</v>
      </c>
      <c r="E3182">
        <v>36</v>
      </c>
      <c r="F3182">
        <v>3</v>
      </c>
      <c r="G3182">
        <v>0</v>
      </c>
      <c r="H3182">
        <v>0</v>
      </c>
      <c r="I3182" t="s">
        <v>5</v>
      </c>
      <c r="J3182" t="s">
        <v>570</v>
      </c>
      <c r="K3182" t="s">
        <v>1848</v>
      </c>
      <c r="L3182" s="3">
        <v>45882</v>
      </c>
      <c r="M31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82" s="3">
        <v>45852</v>
      </c>
      <c r="O3182" s="5">
        <f>IFERROR((PlanMasine[[#This Row],[Norma]]/PlanMasine[[#This Row],[Q]])*(PlanMasine[[#This Row],[Q]]/SUMIF(C:C,PlanMasine[[#This Row],[RN]],B:B)*PlanMasine[[#This Row],[KPLQ]]),0)</f>
        <v>12</v>
      </c>
      <c r="P3182">
        <v>175683</v>
      </c>
      <c r="Q3182">
        <f>COUNTIF(PROMJENA!A:A,PlanMasine[[#This Row],[KPL]]&amp;"-"&amp;PlanMasine[[#This Row],[RN]])</f>
        <v>0</v>
      </c>
      <c r="R3182">
        <f>IFERROR(INDEX(REDOSLIJED!A:A,MATCH(PlanMasine[[#This Row],[KPL]],REDOSLIJED!B:B,0)),MAX(REDOSLIJED!A:A)+1)</f>
        <v>45</v>
      </c>
      <c r="S3182" s="9">
        <f>SUM($M$2:M3182)</f>
        <v>14.187500000000002</v>
      </c>
      <c r="T3182" s="3">
        <f>PlanMasine[[#This Row],[Datum SAS]]-1</f>
        <v>45851</v>
      </c>
      <c r="U3182">
        <f>WEEKDAY(PlanMasine[[#This Row],[ZAVRŠETAK MAŠINSKE]],2)</f>
        <v>7</v>
      </c>
      <c r="V3182" s="3">
        <f>IF(WEEKDAY(PlanMasine[[#This Row],[Datum SAS]]-1,2)=7,PlanMasine[[#This Row],[Datum SAS]]-3,PlanMasine[[#This Row],[Datum SAS]]-1)</f>
        <v>45849</v>
      </c>
      <c r="W3182">
        <f>WEEKNUM(PlanMasine[[#This Row],[Column2]],1)</f>
        <v>28</v>
      </c>
    </row>
    <row r="3183" spans="1:23" x14ac:dyDescent="0.25">
      <c r="A3183">
        <v>1031847</v>
      </c>
      <c r="B3183">
        <v>1</v>
      </c>
      <c r="C3183">
        <v>1031947</v>
      </c>
      <c r="D3183" t="s">
        <v>2433</v>
      </c>
      <c r="E3183">
        <v>12</v>
      </c>
      <c r="F3183">
        <v>3</v>
      </c>
      <c r="G3183">
        <v>0</v>
      </c>
      <c r="H3183">
        <v>0</v>
      </c>
      <c r="I3183" t="s">
        <v>5</v>
      </c>
      <c r="J3183" t="s">
        <v>570</v>
      </c>
      <c r="K3183" t="s">
        <v>1848</v>
      </c>
      <c r="L3183" s="3">
        <v>45882</v>
      </c>
      <c r="M31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183" s="3">
        <v>45852</v>
      </c>
      <c r="O3183" s="5">
        <f>IFERROR((PlanMasine[[#This Row],[Norma]]/PlanMasine[[#This Row],[Q]])*(PlanMasine[[#This Row],[Q]]/SUMIF(C:C,PlanMasine[[#This Row],[RN]],B:B)*PlanMasine[[#This Row],[KPLQ]]),0)</f>
        <v>4</v>
      </c>
      <c r="P3183">
        <v>175682</v>
      </c>
      <c r="Q3183">
        <f>COUNTIF(PROMJENA!A:A,PlanMasine[[#This Row],[KPL]]&amp;"-"&amp;PlanMasine[[#This Row],[RN]])</f>
        <v>0</v>
      </c>
      <c r="R3183">
        <f>IFERROR(INDEX(REDOSLIJED!A:A,MATCH(PlanMasine[[#This Row],[KPL]],REDOSLIJED!B:B,0)),MAX(REDOSLIJED!A:A)+1)</f>
        <v>45</v>
      </c>
      <c r="S3183" s="9">
        <f>SUM($M$2:M3183)</f>
        <v>14.19027777777778</v>
      </c>
      <c r="T3183" s="3">
        <f>PlanMasine[[#This Row],[Datum SAS]]-1</f>
        <v>45851</v>
      </c>
      <c r="U3183">
        <f>WEEKDAY(PlanMasine[[#This Row],[ZAVRŠETAK MAŠINSKE]],2)</f>
        <v>7</v>
      </c>
      <c r="V3183" s="3">
        <f>IF(WEEKDAY(PlanMasine[[#This Row],[Datum SAS]]-1,2)=7,PlanMasine[[#This Row],[Datum SAS]]-3,PlanMasine[[#This Row],[Datum SAS]]-1)</f>
        <v>45849</v>
      </c>
      <c r="W3183">
        <f>WEEKNUM(PlanMasine[[#This Row],[Column2]],1)</f>
        <v>28</v>
      </c>
    </row>
    <row r="3184" spans="1:23" x14ac:dyDescent="0.25">
      <c r="A3184">
        <v>1031847</v>
      </c>
      <c r="B3184">
        <v>1</v>
      </c>
      <c r="C3184">
        <v>1031930</v>
      </c>
      <c r="D3184" t="s">
        <v>2418</v>
      </c>
      <c r="E3184">
        <v>24</v>
      </c>
      <c r="F3184">
        <v>3</v>
      </c>
      <c r="G3184">
        <v>0</v>
      </c>
      <c r="H3184">
        <v>0</v>
      </c>
      <c r="I3184" t="s">
        <v>5</v>
      </c>
      <c r="J3184" t="s">
        <v>570</v>
      </c>
      <c r="K3184" t="s">
        <v>1848</v>
      </c>
      <c r="L3184" s="3">
        <v>45882</v>
      </c>
      <c r="M31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84" s="3">
        <v>45852</v>
      </c>
      <c r="O3184" s="5">
        <f>IFERROR((PlanMasine[[#This Row],[Norma]]/PlanMasine[[#This Row],[Q]])*(PlanMasine[[#This Row],[Q]]/SUMIF(C:C,PlanMasine[[#This Row],[RN]],B:B)*PlanMasine[[#This Row],[KPLQ]]),0)</f>
        <v>8</v>
      </c>
      <c r="P3184">
        <v>175665</v>
      </c>
      <c r="Q3184">
        <f>COUNTIF(PROMJENA!A:A,PlanMasine[[#This Row],[KPL]]&amp;"-"&amp;PlanMasine[[#This Row],[RN]])</f>
        <v>0</v>
      </c>
      <c r="R3184">
        <f>IFERROR(INDEX(REDOSLIJED!A:A,MATCH(PlanMasine[[#This Row],[KPL]],REDOSLIJED!B:B,0)),MAX(REDOSLIJED!A:A)+1)</f>
        <v>45</v>
      </c>
      <c r="S3184" s="9">
        <f>SUM($M$2:M3184)</f>
        <v>14.195833333333336</v>
      </c>
      <c r="T3184" s="3">
        <f>PlanMasine[[#This Row],[Datum SAS]]-1</f>
        <v>45851</v>
      </c>
      <c r="U3184">
        <f>WEEKDAY(PlanMasine[[#This Row],[ZAVRŠETAK MAŠINSKE]],2)</f>
        <v>7</v>
      </c>
      <c r="V3184" s="3">
        <f>IF(WEEKDAY(PlanMasine[[#This Row],[Datum SAS]]-1,2)=7,PlanMasine[[#This Row],[Datum SAS]]-3,PlanMasine[[#This Row],[Datum SAS]]-1)</f>
        <v>45849</v>
      </c>
      <c r="W3184">
        <f>WEEKNUM(PlanMasine[[#This Row],[Column2]],1)</f>
        <v>28</v>
      </c>
    </row>
    <row r="3185" spans="1:23" x14ac:dyDescent="0.25">
      <c r="A3185">
        <v>1031847</v>
      </c>
      <c r="B3185">
        <v>1</v>
      </c>
      <c r="C3185">
        <v>1031929</v>
      </c>
      <c r="D3185" t="s">
        <v>2415</v>
      </c>
      <c r="E3185">
        <v>6</v>
      </c>
      <c r="F3185">
        <v>3</v>
      </c>
      <c r="G3185">
        <v>0</v>
      </c>
      <c r="H3185">
        <v>0</v>
      </c>
      <c r="I3185" t="s">
        <v>5</v>
      </c>
      <c r="J3185" t="s">
        <v>570</v>
      </c>
      <c r="K3185" t="s">
        <v>1848</v>
      </c>
      <c r="L3185" s="3">
        <v>45882</v>
      </c>
      <c r="M31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185" s="3">
        <v>45852</v>
      </c>
      <c r="O3185" s="5">
        <f>IFERROR((PlanMasine[[#This Row],[Norma]]/PlanMasine[[#This Row],[Q]])*(PlanMasine[[#This Row],[Q]]/SUMIF(C:C,PlanMasine[[#This Row],[RN]],B:B)*PlanMasine[[#This Row],[KPLQ]]),0)</f>
        <v>2</v>
      </c>
      <c r="P3185">
        <v>175664</v>
      </c>
      <c r="Q3185">
        <f>COUNTIF(PROMJENA!A:A,PlanMasine[[#This Row],[KPL]]&amp;"-"&amp;PlanMasine[[#This Row],[RN]])</f>
        <v>0</v>
      </c>
      <c r="R3185">
        <f>IFERROR(INDEX(REDOSLIJED!A:A,MATCH(PlanMasine[[#This Row],[KPL]],REDOSLIJED!B:B,0)),MAX(REDOSLIJED!A:A)+1)</f>
        <v>45</v>
      </c>
      <c r="S3185" s="9">
        <f>SUM($M$2:M3185)</f>
        <v>14.197222222222225</v>
      </c>
      <c r="T3185" s="3">
        <f>PlanMasine[[#This Row],[Datum SAS]]-1</f>
        <v>45851</v>
      </c>
      <c r="U3185">
        <f>WEEKDAY(PlanMasine[[#This Row],[ZAVRŠETAK MAŠINSKE]],2)</f>
        <v>7</v>
      </c>
      <c r="V3185" s="3">
        <f>IF(WEEKDAY(PlanMasine[[#This Row],[Datum SAS]]-1,2)=7,PlanMasine[[#This Row],[Datum SAS]]-3,PlanMasine[[#This Row],[Datum SAS]]-1)</f>
        <v>45849</v>
      </c>
      <c r="W3185">
        <f>WEEKNUM(PlanMasine[[#This Row],[Column2]],1)</f>
        <v>28</v>
      </c>
    </row>
    <row r="3186" spans="1:23" x14ac:dyDescent="0.25">
      <c r="A3186">
        <v>1031847</v>
      </c>
      <c r="B3186">
        <v>1</v>
      </c>
      <c r="C3186">
        <v>1031942</v>
      </c>
      <c r="D3186" t="s">
        <v>2417</v>
      </c>
      <c r="E3186">
        <v>9</v>
      </c>
      <c r="F3186">
        <v>3</v>
      </c>
      <c r="G3186">
        <v>0</v>
      </c>
      <c r="H3186">
        <v>0</v>
      </c>
      <c r="I3186" t="s">
        <v>5</v>
      </c>
      <c r="J3186" t="s">
        <v>570</v>
      </c>
      <c r="K3186" t="s">
        <v>1848</v>
      </c>
      <c r="L3186" s="3">
        <v>45882</v>
      </c>
      <c r="M31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186" s="3">
        <v>45852</v>
      </c>
      <c r="O3186" s="5">
        <f>IFERROR((PlanMasine[[#This Row],[Norma]]/PlanMasine[[#This Row],[Q]])*(PlanMasine[[#This Row],[Q]]/SUMIF(C:C,PlanMasine[[#This Row],[RN]],B:B)*PlanMasine[[#This Row],[KPLQ]]),0)</f>
        <v>3</v>
      </c>
      <c r="P3186">
        <v>175677</v>
      </c>
      <c r="Q3186">
        <f>COUNTIF(PROMJENA!A:A,PlanMasine[[#This Row],[KPL]]&amp;"-"&amp;PlanMasine[[#This Row],[RN]])</f>
        <v>0</v>
      </c>
      <c r="R3186">
        <f>IFERROR(INDEX(REDOSLIJED!A:A,MATCH(PlanMasine[[#This Row],[KPL]],REDOSLIJED!B:B,0)),MAX(REDOSLIJED!A:A)+1)</f>
        <v>45</v>
      </c>
      <c r="S3186" s="9">
        <f>SUM($M$2:M3186)</f>
        <v>14.199305555555558</v>
      </c>
      <c r="T3186" s="3">
        <f>PlanMasine[[#This Row],[Datum SAS]]-1</f>
        <v>45851</v>
      </c>
      <c r="U3186">
        <f>WEEKDAY(PlanMasine[[#This Row],[ZAVRŠETAK MAŠINSKE]],2)</f>
        <v>7</v>
      </c>
      <c r="V3186" s="3">
        <f>IF(WEEKDAY(PlanMasine[[#This Row],[Datum SAS]]-1,2)=7,PlanMasine[[#This Row],[Datum SAS]]-3,PlanMasine[[#This Row],[Datum SAS]]-1)</f>
        <v>45849</v>
      </c>
      <c r="W3186">
        <f>WEEKNUM(PlanMasine[[#This Row],[Column2]],1)</f>
        <v>28</v>
      </c>
    </row>
    <row r="3187" spans="1:23" x14ac:dyDescent="0.25">
      <c r="A3187">
        <v>1031847</v>
      </c>
      <c r="B3187">
        <v>1</v>
      </c>
      <c r="C3187">
        <v>1031939</v>
      </c>
      <c r="D3187" t="s">
        <v>2430</v>
      </c>
      <c r="E3187">
        <v>12</v>
      </c>
      <c r="F3187">
        <v>6</v>
      </c>
      <c r="G3187">
        <v>0</v>
      </c>
      <c r="H3187">
        <v>0</v>
      </c>
      <c r="I3187" t="s">
        <v>5</v>
      </c>
      <c r="J3187" t="s">
        <v>570</v>
      </c>
      <c r="K3187" t="s">
        <v>1848</v>
      </c>
      <c r="L3187" s="3">
        <v>45882</v>
      </c>
      <c r="M31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187" s="3">
        <v>45852</v>
      </c>
      <c r="O3187" s="5">
        <f>IFERROR((PlanMasine[[#This Row],[Norma]]/PlanMasine[[#This Row],[Q]])*(PlanMasine[[#This Row],[Q]]/SUMIF(C:C,PlanMasine[[#This Row],[RN]],B:B)*PlanMasine[[#This Row],[KPLQ]]),0)</f>
        <v>4</v>
      </c>
      <c r="P3187">
        <v>175674</v>
      </c>
      <c r="Q3187">
        <f>COUNTIF(PROMJENA!A:A,PlanMasine[[#This Row],[KPL]]&amp;"-"&amp;PlanMasine[[#This Row],[RN]])</f>
        <v>0</v>
      </c>
      <c r="R3187">
        <f>IFERROR(INDEX(REDOSLIJED!A:A,MATCH(PlanMasine[[#This Row],[KPL]],REDOSLIJED!B:B,0)),MAX(REDOSLIJED!A:A)+1)</f>
        <v>45</v>
      </c>
      <c r="S3187" s="9">
        <f>SUM($M$2:M3187)</f>
        <v>14.202083333333336</v>
      </c>
      <c r="T3187" s="3">
        <f>PlanMasine[[#This Row],[Datum SAS]]-1</f>
        <v>45851</v>
      </c>
      <c r="U3187">
        <f>WEEKDAY(PlanMasine[[#This Row],[ZAVRŠETAK MAŠINSKE]],2)</f>
        <v>7</v>
      </c>
      <c r="V3187" s="3">
        <f>IF(WEEKDAY(PlanMasine[[#This Row],[Datum SAS]]-1,2)=7,PlanMasine[[#This Row],[Datum SAS]]-3,PlanMasine[[#This Row],[Datum SAS]]-1)</f>
        <v>45849</v>
      </c>
      <c r="W3187">
        <f>WEEKNUM(PlanMasine[[#This Row],[Column2]],1)</f>
        <v>28</v>
      </c>
    </row>
    <row r="3188" spans="1:23" x14ac:dyDescent="0.25">
      <c r="A3188">
        <v>1031847</v>
      </c>
      <c r="B3188">
        <v>1</v>
      </c>
      <c r="C3188">
        <v>1031925</v>
      </c>
      <c r="D3188" t="s">
        <v>1990</v>
      </c>
      <c r="E3188">
        <v>36</v>
      </c>
      <c r="F3188">
        <v>3</v>
      </c>
      <c r="G3188">
        <v>0</v>
      </c>
      <c r="H3188">
        <v>0</v>
      </c>
      <c r="I3188" t="s">
        <v>5</v>
      </c>
      <c r="J3188" t="s">
        <v>570</v>
      </c>
      <c r="K3188" t="s">
        <v>1848</v>
      </c>
      <c r="L3188" s="3">
        <v>45882</v>
      </c>
      <c r="M31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188" s="3">
        <v>45852</v>
      </c>
      <c r="O3188" s="5">
        <f>IFERROR((PlanMasine[[#This Row],[Norma]]/PlanMasine[[#This Row],[Q]])*(PlanMasine[[#This Row],[Q]]/SUMIF(C:C,PlanMasine[[#This Row],[RN]],B:B)*PlanMasine[[#This Row],[KPLQ]]),0)</f>
        <v>12</v>
      </c>
      <c r="P3188">
        <v>175660</v>
      </c>
      <c r="Q3188">
        <f>COUNTIF(PROMJENA!A:A,PlanMasine[[#This Row],[KPL]]&amp;"-"&amp;PlanMasine[[#This Row],[RN]])</f>
        <v>0</v>
      </c>
      <c r="R3188">
        <f>IFERROR(INDEX(REDOSLIJED!A:A,MATCH(PlanMasine[[#This Row],[KPL]],REDOSLIJED!B:B,0)),MAX(REDOSLIJED!A:A)+1)</f>
        <v>45</v>
      </c>
      <c r="S3188" s="9">
        <f>SUM($M$2:M3188)</f>
        <v>14.210416666666669</v>
      </c>
      <c r="T3188" s="3">
        <f>PlanMasine[[#This Row],[Datum SAS]]-1</f>
        <v>45851</v>
      </c>
      <c r="U3188">
        <f>WEEKDAY(PlanMasine[[#This Row],[ZAVRŠETAK MAŠINSKE]],2)</f>
        <v>7</v>
      </c>
      <c r="V3188" s="3">
        <f>IF(WEEKDAY(PlanMasine[[#This Row],[Datum SAS]]-1,2)=7,PlanMasine[[#This Row],[Datum SAS]]-3,PlanMasine[[#This Row],[Datum SAS]]-1)</f>
        <v>45849</v>
      </c>
      <c r="W3188">
        <f>WEEKNUM(PlanMasine[[#This Row],[Column2]],1)</f>
        <v>28</v>
      </c>
    </row>
    <row r="3189" spans="1:23" x14ac:dyDescent="0.25">
      <c r="A3189">
        <v>1031847</v>
      </c>
      <c r="B3189">
        <v>1</v>
      </c>
      <c r="C3189">
        <v>1031937</v>
      </c>
      <c r="D3189" t="s">
        <v>2423</v>
      </c>
      <c r="E3189">
        <v>18</v>
      </c>
      <c r="F3189">
        <v>3</v>
      </c>
      <c r="G3189">
        <v>0</v>
      </c>
      <c r="H3189">
        <v>0</v>
      </c>
      <c r="I3189" t="s">
        <v>5</v>
      </c>
      <c r="J3189" t="s">
        <v>570</v>
      </c>
      <c r="K3189" t="s">
        <v>1848</v>
      </c>
      <c r="L3189" s="3">
        <v>45882</v>
      </c>
      <c r="M31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89" s="3">
        <v>45852</v>
      </c>
      <c r="O3189" s="5">
        <f>IFERROR((PlanMasine[[#This Row],[Norma]]/PlanMasine[[#This Row],[Q]])*(PlanMasine[[#This Row],[Q]]/SUMIF(C:C,PlanMasine[[#This Row],[RN]],B:B)*PlanMasine[[#This Row],[KPLQ]]),0)</f>
        <v>6</v>
      </c>
      <c r="P3189">
        <v>175672</v>
      </c>
      <c r="Q3189">
        <f>COUNTIF(PROMJENA!A:A,PlanMasine[[#This Row],[KPL]]&amp;"-"&amp;PlanMasine[[#This Row],[RN]])</f>
        <v>0</v>
      </c>
      <c r="R3189">
        <f>IFERROR(INDEX(REDOSLIJED!A:A,MATCH(PlanMasine[[#This Row],[KPL]],REDOSLIJED!B:B,0)),MAX(REDOSLIJED!A:A)+1)</f>
        <v>45</v>
      </c>
      <c r="S3189" s="9">
        <f>SUM($M$2:M3189)</f>
        <v>14.214583333333335</v>
      </c>
      <c r="T3189" s="3">
        <f>PlanMasine[[#This Row],[Datum SAS]]-1</f>
        <v>45851</v>
      </c>
      <c r="U3189">
        <f>WEEKDAY(PlanMasine[[#This Row],[ZAVRŠETAK MAŠINSKE]],2)</f>
        <v>7</v>
      </c>
      <c r="V3189" s="3">
        <f>IF(WEEKDAY(PlanMasine[[#This Row],[Datum SAS]]-1,2)=7,PlanMasine[[#This Row],[Datum SAS]]-3,PlanMasine[[#This Row],[Datum SAS]]-1)</f>
        <v>45849</v>
      </c>
      <c r="W3189">
        <f>WEEKNUM(PlanMasine[[#This Row],[Column2]],1)</f>
        <v>28</v>
      </c>
    </row>
    <row r="3190" spans="1:23" x14ac:dyDescent="0.25">
      <c r="A3190">
        <v>1031847</v>
      </c>
      <c r="B3190">
        <v>1</v>
      </c>
      <c r="C3190">
        <v>1031901</v>
      </c>
      <c r="D3190" t="s">
        <v>463</v>
      </c>
      <c r="E3190">
        <v>9</v>
      </c>
      <c r="F3190">
        <v>3</v>
      </c>
      <c r="G3190">
        <v>0</v>
      </c>
      <c r="H3190">
        <v>0</v>
      </c>
      <c r="I3190" t="s">
        <v>5</v>
      </c>
      <c r="J3190" t="s">
        <v>570</v>
      </c>
      <c r="K3190" t="s">
        <v>1848</v>
      </c>
      <c r="L3190" s="3">
        <v>45882</v>
      </c>
      <c r="M31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190" s="3">
        <v>45852</v>
      </c>
      <c r="O3190" s="5">
        <f>IFERROR((PlanMasine[[#This Row],[Norma]]/PlanMasine[[#This Row],[Q]])*(PlanMasine[[#This Row],[Q]]/SUMIF(C:C,PlanMasine[[#This Row],[RN]],B:B)*PlanMasine[[#This Row],[KPLQ]]),0)</f>
        <v>3</v>
      </c>
      <c r="P3190">
        <v>175636</v>
      </c>
      <c r="Q3190">
        <f>COUNTIF(PROMJENA!A:A,PlanMasine[[#This Row],[KPL]]&amp;"-"&amp;PlanMasine[[#This Row],[RN]])</f>
        <v>0</v>
      </c>
      <c r="R3190">
        <f>IFERROR(INDEX(REDOSLIJED!A:A,MATCH(PlanMasine[[#This Row],[KPL]],REDOSLIJED!B:B,0)),MAX(REDOSLIJED!A:A)+1)</f>
        <v>45</v>
      </c>
      <c r="S3190" s="9">
        <f>SUM($M$2:M3190)</f>
        <v>14.216666666666669</v>
      </c>
      <c r="T3190" s="3">
        <f>PlanMasine[[#This Row],[Datum SAS]]-1</f>
        <v>45851</v>
      </c>
      <c r="U3190">
        <f>WEEKDAY(PlanMasine[[#This Row],[ZAVRŠETAK MAŠINSKE]],2)</f>
        <v>7</v>
      </c>
      <c r="V3190" s="3">
        <f>IF(WEEKDAY(PlanMasine[[#This Row],[Datum SAS]]-1,2)=7,PlanMasine[[#This Row],[Datum SAS]]-3,PlanMasine[[#This Row],[Datum SAS]]-1)</f>
        <v>45849</v>
      </c>
      <c r="W3190">
        <f>WEEKNUM(PlanMasine[[#This Row],[Column2]],1)</f>
        <v>28</v>
      </c>
    </row>
    <row r="3191" spans="1:23" x14ac:dyDescent="0.25">
      <c r="A3191">
        <v>1031847</v>
      </c>
      <c r="B3191">
        <v>1</v>
      </c>
      <c r="C3191">
        <v>1031935</v>
      </c>
      <c r="D3191" t="s">
        <v>2420</v>
      </c>
      <c r="E3191">
        <v>24</v>
      </c>
      <c r="F3191">
        <v>3</v>
      </c>
      <c r="G3191">
        <v>0</v>
      </c>
      <c r="H3191">
        <v>0</v>
      </c>
      <c r="I3191" t="s">
        <v>5</v>
      </c>
      <c r="J3191" t="s">
        <v>570</v>
      </c>
      <c r="K3191" t="s">
        <v>1848</v>
      </c>
      <c r="L3191" s="3">
        <v>45882</v>
      </c>
      <c r="M31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91" s="3">
        <v>45852</v>
      </c>
      <c r="O3191" s="5">
        <f>IFERROR((PlanMasine[[#This Row],[Norma]]/PlanMasine[[#This Row],[Q]])*(PlanMasine[[#This Row],[Q]]/SUMIF(C:C,PlanMasine[[#This Row],[RN]],B:B)*PlanMasine[[#This Row],[KPLQ]]),0)</f>
        <v>8</v>
      </c>
      <c r="P3191">
        <v>175670</v>
      </c>
      <c r="Q3191">
        <f>COUNTIF(PROMJENA!A:A,PlanMasine[[#This Row],[KPL]]&amp;"-"&amp;PlanMasine[[#This Row],[RN]])</f>
        <v>0</v>
      </c>
      <c r="R3191">
        <f>IFERROR(INDEX(REDOSLIJED!A:A,MATCH(PlanMasine[[#This Row],[KPL]],REDOSLIJED!B:B,0)),MAX(REDOSLIJED!A:A)+1)</f>
        <v>45</v>
      </c>
      <c r="S3191" s="9">
        <f>SUM($M$2:M3191)</f>
        <v>14.222222222222225</v>
      </c>
      <c r="T3191" s="3">
        <f>PlanMasine[[#This Row],[Datum SAS]]-1</f>
        <v>45851</v>
      </c>
      <c r="U3191">
        <f>WEEKDAY(PlanMasine[[#This Row],[ZAVRŠETAK MAŠINSKE]],2)</f>
        <v>7</v>
      </c>
      <c r="V3191" s="3">
        <f>IF(WEEKDAY(PlanMasine[[#This Row],[Datum SAS]]-1,2)=7,PlanMasine[[#This Row],[Datum SAS]]-3,PlanMasine[[#This Row],[Datum SAS]]-1)</f>
        <v>45849</v>
      </c>
      <c r="W3191">
        <f>WEEKNUM(PlanMasine[[#This Row],[Column2]],1)</f>
        <v>28</v>
      </c>
    </row>
    <row r="3192" spans="1:23" x14ac:dyDescent="0.25">
      <c r="A3192">
        <v>1031847</v>
      </c>
      <c r="B3192">
        <v>1</v>
      </c>
      <c r="C3192">
        <v>1031921</v>
      </c>
      <c r="D3192" t="s">
        <v>2432</v>
      </c>
      <c r="E3192">
        <v>18</v>
      </c>
      <c r="F3192">
        <v>3</v>
      </c>
      <c r="G3192">
        <v>0</v>
      </c>
      <c r="H3192">
        <v>0</v>
      </c>
      <c r="I3192" t="s">
        <v>5</v>
      </c>
      <c r="J3192" t="s">
        <v>570</v>
      </c>
      <c r="K3192" t="s">
        <v>1848</v>
      </c>
      <c r="L3192" s="3">
        <v>45882</v>
      </c>
      <c r="M31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92" s="3">
        <v>45852</v>
      </c>
      <c r="O3192" s="5">
        <f>IFERROR((PlanMasine[[#This Row],[Norma]]/PlanMasine[[#This Row],[Q]])*(PlanMasine[[#This Row],[Q]]/SUMIF(C:C,PlanMasine[[#This Row],[RN]],B:B)*PlanMasine[[#This Row],[KPLQ]]),0)</f>
        <v>6</v>
      </c>
      <c r="P3192">
        <v>175656</v>
      </c>
      <c r="Q3192">
        <f>COUNTIF(PROMJENA!A:A,PlanMasine[[#This Row],[KPL]]&amp;"-"&amp;PlanMasine[[#This Row],[RN]])</f>
        <v>0</v>
      </c>
      <c r="R3192">
        <f>IFERROR(INDEX(REDOSLIJED!A:A,MATCH(PlanMasine[[#This Row],[KPL]],REDOSLIJED!B:B,0)),MAX(REDOSLIJED!A:A)+1)</f>
        <v>45</v>
      </c>
      <c r="S3192" s="9">
        <f>SUM($M$2:M3192)</f>
        <v>14.226388888888891</v>
      </c>
      <c r="T3192" s="3">
        <f>PlanMasine[[#This Row],[Datum SAS]]-1</f>
        <v>45851</v>
      </c>
      <c r="U3192">
        <f>WEEKDAY(PlanMasine[[#This Row],[ZAVRŠETAK MAŠINSKE]],2)</f>
        <v>7</v>
      </c>
      <c r="V3192" s="3">
        <f>IF(WEEKDAY(PlanMasine[[#This Row],[Datum SAS]]-1,2)=7,PlanMasine[[#This Row],[Datum SAS]]-3,PlanMasine[[#This Row],[Datum SAS]]-1)</f>
        <v>45849</v>
      </c>
      <c r="W3192">
        <f>WEEKNUM(PlanMasine[[#This Row],[Column2]],1)</f>
        <v>28</v>
      </c>
    </row>
    <row r="3193" spans="1:23" x14ac:dyDescent="0.25">
      <c r="A3193">
        <v>1031847</v>
      </c>
      <c r="B3193">
        <v>1</v>
      </c>
      <c r="C3193">
        <v>1031923</v>
      </c>
      <c r="D3193" t="s">
        <v>2434</v>
      </c>
      <c r="E3193">
        <v>18</v>
      </c>
      <c r="F3193">
        <v>3</v>
      </c>
      <c r="G3193">
        <v>0</v>
      </c>
      <c r="H3193">
        <v>0</v>
      </c>
      <c r="I3193" t="s">
        <v>5</v>
      </c>
      <c r="J3193" t="s">
        <v>570</v>
      </c>
      <c r="K3193" t="s">
        <v>1848</v>
      </c>
      <c r="L3193" s="3">
        <v>45882</v>
      </c>
      <c r="M31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93" s="3">
        <v>45852</v>
      </c>
      <c r="O3193" s="5">
        <f>IFERROR((PlanMasine[[#This Row],[Norma]]/PlanMasine[[#This Row],[Q]])*(PlanMasine[[#This Row],[Q]]/SUMIF(C:C,PlanMasine[[#This Row],[RN]],B:B)*PlanMasine[[#This Row],[KPLQ]]),0)</f>
        <v>6</v>
      </c>
      <c r="P3193">
        <v>175658</v>
      </c>
      <c r="Q3193">
        <f>COUNTIF(PROMJENA!A:A,PlanMasine[[#This Row],[KPL]]&amp;"-"&amp;PlanMasine[[#This Row],[RN]])</f>
        <v>0</v>
      </c>
      <c r="R3193">
        <f>IFERROR(INDEX(REDOSLIJED!A:A,MATCH(PlanMasine[[#This Row],[KPL]],REDOSLIJED!B:B,0)),MAX(REDOSLIJED!A:A)+1)</f>
        <v>45</v>
      </c>
      <c r="S3193" s="9">
        <f>SUM($M$2:M3193)</f>
        <v>14.230555555555558</v>
      </c>
      <c r="T3193" s="3">
        <f>PlanMasine[[#This Row],[Datum SAS]]-1</f>
        <v>45851</v>
      </c>
      <c r="U3193">
        <f>WEEKDAY(PlanMasine[[#This Row],[ZAVRŠETAK MAŠINSKE]],2)</f>
        <v>7</v>
      </c>
      <c r="V3193" s="3">
        <f>IF(WEEKDAY(PlanMasine[[#This Row],[Datum SAS]]-1,2)=7,PlanMasine[[#This Row],[Datum SAS]]-3,PlanMasine[[#This Row],[Datum SAS]]-1)</f>
        <v>45849</v>
      </c>
      <c r="W3193">
        <f>WEEKNUM(PlanMasine[[#This Row],[Column2]],1)</f>
        <v>28</v>
      </c>
    </row>
    <row r="3194" spans="1:23" x14ac:dyDescent="0.25">
      <c r="A3194">
        <v>1031848</v>
      </c>
      <c r="B3194">
        <v>1</v>
      </c>
      <c r="C3194">
        <v>1031909</v>
      </c>
      <c r="D3194" t="s">
        <v>2425</v>
      </c>
      <c r="E3194">
        <v>18</v>
      </c>
      <c r="F3194">
        <v>6</v>
      </c>
      <c r="G3194">
        <v>0</v>
      </c>
      <c r="H3194">
        <v>0</v>
      </c>
      <c r="I3194" t="s">
        <v>5</v>
      </c>
      <c r="J3194" t="s">
        <v>570</v>
      </c>
      <c r="K3194" t="s">
        <v>1848</v>
      </c>
      <c r="L3194" s="3">
        <v>45882</v>
      </c>
      <c r="M31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94" s="3">
        <v>45852</v>
      </c>
      <c r="O3194" s="5">
        <f>IFERROR((PlanMasine[[#This Row],[Norma]]/PlanMasine[[#This Row],[Q]])*(PlanMasine[[#This Row],[Q]]/SUMIF(C:C,PlanMasine[[#This Row],[RN]],B:B)*PlanMasine[[#This Row],[KPLQ]]),0)</f>
        <v>6</v>
      </c>
      <c r="P3194">
        <v>175644</v>
      </c>
      <c r="Q3194">
        <f>COUNTIF(PROMJENA!A:A,PlanMasine[[#This Row],[KPL]]&amp;"-"&amp;PlanMasine[[#This Row],[RN]])</f>
        <v>0</v>
      </c>
      <c r="R3194">
        <f>IFERROR(INDEX(REDOSLIJED!A:A,MATCH(PlanMasine[[#This Row],[KPL]],REDOSLIJED!B:B,0)),MAX(REDOSLIJED!A:A)+1)</f>
        <v>45</v>
      </c>
      <c r="S3194" s="9">
        <f>SUM($M$2:M3194)</f>
        <v>14.234722222222224</v>
      </c>
      <c r="T3194" s="3">
        <f>PlanMasine[[#This Row],[Datum SAS]]-1</f>
        <v>45851</v>
      </c>
      <c r="U3194">
        <f>WEEKDAY(PlanMasine[[#This Row],[ZAVRŠETAK MAŠINSKE]],2)</f>
        <v>7</v>
      </c>
      <c r="V3194" s="3">
        <f>IF(WEEKDAY(PlanMasine[[#This Row],[Datum SAS]]-1,2)=7,PlanMasine[[#This Row],[Datum SAS]]-3,PlanMasine[[#This Row],[Datum SAS]]-1)</f>
        <v>45849</v>
      </c>
      <c r="W3194">
        <f>WEEKNUM(PlanMasine[[#This Row],[Column2]],1)</f>
        <v>28</v>
      </c>
    </row>
    <row r="3195" spans="1:23" x14ac:dyDescent="0.25">
      <c r="A3195">
        <v>1031848</v>
      </c>
      <c r="B3195">
        <v>1</v>
      </c>
      <c r="C3195">
        <v>1031916</v>
      </c>
      <c r="D3195" t="s">
        <v>465</v>
      </c>
      <c r="E3195">
        <v>18</v>
      </c>
      <c r="F3195">
        <v>6</v>
      </c>
      <c r="G3195">
        <v>0</v>
      </c>
      <c r="H3195">
        <v>0</v>
      </c>
      <c r="I3195" t="s">
        <v>5</v>
      </c>
      <c r="J3195" t="s">
        <v>570</v>
      </c>
      <c r="K3195" t="s">
        <v>1848</v>
      </c>
      <c r="L3195" s="3">
        <v>45882</v>
      </c>
      <c r="M31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95" s="3">
        <v>45852</v>
      </c>
      <c r="O3195" s="5">
        <f>IFERROR((PlanMasine[[#This Row],[Norma]]/PlanMasine[[#This Row],[Q]])*(PlanMasine[[#This Row],[Q]]/SUMIF(C:C,PlanMasine[[#This Row],[RN]],B:B)*PlanMasine[[#This Row],[KPLQ]]),0)</f>
        <v>6</v>
      </c>
      <c r="P3195">
        <v>175651</v>
      </c>
      <c r="Q3195">
        <f>COUNTIF(PROMJENA!A:A,PlanMasine[[#This Row],[KPL]]&amp;"-"&amp;PlanMasine[[#This Row],[RN]])</f>
        <v>0</v>
      </c>
      <c r="R3195">
        <f>IFERROR(INDEX(REDOSLIJED!A:A,MATCH(PlanMasine[[#This Row],[KPL]],REDOSLIJED!B:B,0)),MAX(REDOSLIJED!A:A)+1)</f>
        <v>45</v>
      </c>
      <c r="S3195" s="9">
        <f>SUM($M$2:M3195)</f>
        <v>14.238888888888891</v>
      </c>
      <c r="T3195" s="3">
        <f>PlanMasine[[#This Row],[Datum SAS]]-1</f>
        <v>45851</v>
      </c>
      <c r="U3195">
        <f>WEEKDAY(PlanMasine[[#This Row],[ZAVRŠETAK MAŠINSKE]],2)</f>
        <v>7</v>
      </c>
      <c r="V3195" s="3">
        <f>IF(WEEKDAY(PlanMasine[[#This Row],[Datum SAS]]-1,2)=7,PlanMasine[[#This Row],[Datum SAS]]-3,PlanMasine[[#This Row],[Datum SAS]]-1)</f>
        <v>45849</v>
      </c>
      <c r="W3195">
        <f>WEEKNUM(PlanMasine[[#This Row],[Column2]],1)</f>
        <v>28</v>
      </c>
    </row>
    <row r="3196" spans="1:23" x14ac:dyDescent="0.25">
      <c r="A3196">
        <v>1031848</v>
      </c>
      <c r="B3196">
        <v>1</v>
      </c>
      <c r="C3196">
        <v>1031903</v>
      </c>
      <c r="D3196" t="s">
        <v>464</v>
      </c>
      <c r="E3196">
        <v>18</v>
      </c>
      <c r="F3196">
        <v>3</v>
      </c>
      <c r="G3196">
        <v>0</v>
      </c>
      <c r="H3196">
        <v>0</v>
      </c>
      <c r="I3196" t="s">
        <v>5</v>
      </c>
      <c r="J3196" t="s">
        <v>570</v>
      </c>
      <c r="K3196" t="s">
        <v>1848</v>
      </c>
      <c r="L3196" s="3">
        <v>45882</v>
      </c>
      <c r="M31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96" s="3">
        <v>45852</v>
      </c>
      <c r="O3196" s="5">
        <f>IFERROR((PlanMasine[[#This Row],[Norma]]/PlanMasine[[#This Row],[Q]])*(PlanMasine[[#This Row],[Q]]/SUMIF(C:C,PlanMasine[[#This Row],[RN]],B:B)*PlanMasine[[#This Row],[KPLQ]]),0)</f>
        <v>6</v>
      </c>
      <c r="P3196">
        <v>175638</v>
      </c>
      <c r="Q3196">
        <f>COUNTIF(PROMJENA!A:A,PlanMasine[[#This Row],[KPL]]&amp;"-"&amp;PlanMasine[[#This Row],[RN]])</f>
        <v>0</v>
      </c>
      <c r="R3196">
        <f>IFERROR(INDEX(REDOSLIJED!A:A,MATCH(PlanMasine[[#This Row],[KPL]],REDOSLIJED!B:B,0)),MAX(REDOSLIJED!A:A)+1)</f>
        <v>45</v>
      </c>
      <c r="S3196" s="9">
        <f>SUM($M$2:M3196)</f>
        <v>14.243055555555557</v>
      </c>
      <c r="T3196" s="3">
        <f>PlanMasine[[#This Row],[Datum SAS]]-1</f>
        <v>45851</v>
      </c>
      <c r="U3196">
        <f>WEEKDAY(PlanMasine[[#This Row],[ZAVRŠETAK MAŠINSKE]],2)</f>
        <v>7</v>
      </c>
      <c r="V3196" s="3">
        <f>IF(WEEKDAY(PlanMasine[[#This Row],[Datum SAS]]-1,2)=7,PlanMasine[[#This Row],[Datum SAS]]-3,PlanMasine[[#This Row],[Datum SAS]]-1)</f>
        <v>45849</v>
      </c>
      <c r="W3196">
        <f>WEEKNUM(PlanMasine[[#This Row],[Column2]],1)</f>
        <v>28</v>
      </c>
    </row>
    <row r="3197" spans="1:23" x14ac:dyDescent="0.25">
      <c r="A3197">
        <v>1031848</v>
      </c>
      <c r="B3197">
        <v>1</v>
      </c>
      <c r="C3197">
        <v>1031930</v>
      </c>
      <c r="D3197" t="s">
        <v>2418</v>
      </c>
      <c r="E3197">
        <v>24</v>
      </c>
      <c r="F3197">
        <v>3</v>
      </c>
      <c r="G3197">
        <v>0</v>
      </c>
      <c r="H3197">
        <v>0</v>
      </c>
      <c r="I3197" t="s">
        <v>5</v>
      </c>
      <c r="J3197" t="s">
        <v>570</v>
      </c>
      <c r="K3197" t="s">
        <v>1848</v>
      </c>
      <c r="L3197" s="3">
        <v>45882</v>
      </c>
      <c r="M31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197" s="3">
        <v>45852</v>
      </c>
      <c r="O3197" s="5">
        <f>IFERROR((PlanMasine[[#This Row],[Norma]]/PlanMasine[[#This Row],[Q]])*(PlanMasine[[#This Row],[Q]]/SUMIF(C:C,PlanMasine[[#This Row],[RN]],B:B)*PlanMasine[[#This Row],[KPLQ]]),0)</f>
        <v>8</v>
      </c>
      <c r="P3197">
        <v>175665</v>
      </c>
      <c r="Q3197">
        <f>COUNTIF(PROMJENA!A:A,PlanMasine[[#This Row],[KPL]]&amp;"-"&amp;PlanMasine[[#This Row],[RN]])</f>
        <v>0</v>
      </c>
      <c r="R3197">
        <f>IFERROR(INDEX(REDOSLIJED!A:A,MATCH(PlanMasine[[#This Row],[KPL]],REDOSLIJED!B:B,0)),MAX(REDOSLIJED!A:A)+1)</f>
        <v>45</v>
      </c>
      <c r="S3197" s="9">
        <f>SUM($M$2:M3197)</f>
        <v>14.248611111111114</v>
      </c>
      <c r="T3197" s="3">
        <f>PlanMasine[[#This Row],[Datum SAS]]-1</f>
        <v>45851</v>
      </c>
      <c r="U3197">
        <f>WEEKDAY(PlanMasine[[#This Row],[ZAVRŠETAK MAŠINSKE]],2)</f>
        <v>7</v>
      </c>
      <c r="V3197" s="3">
        <f>IF(WEEKDAY(PlanMasine[[#This Row],[Datum SAS]]-1,2)=7,PlanMasine[[#This Row],[Datum SAS]]-3,PlanMasine[[#This Row],[Datum SAS]]-1)</f>
        <v>45849</v>
      </c>
      <c r="W3197">
        <f>WEEKNUM(PlanMasine[[#This Row],[Column2]],1)</f>
        <v>28</v>
      </c>
    </row>
    <row r="3198" spans="1:23" x14ac:dyDescent="0.25">
      <c r="A3198">
        <v>1031848</v>
      </c>
      <c r="B3198">
        <v>1</v>
      </c>
      <c r="C3198">
        <v>1031905</v>
      </c>
      <c r="D3198" t="s">
        <v>2424</v>
      </c>
      <c r="E3198">
        <v>15</v>
      </c>
      <c r="F3198">
        <v>3</v>
      </c>
      <c r="G3198">
        <v>0</v>
      </c>
      <c r="H3198">
        <v>0</v>
      </c>
      <c r="I3198" t="s">
        <v>5</v>
      </c>
      <c r="J3198" t="s">
        <v>570</v>
      </c>
      <c r="K3198" t="s">
        <v>1848</v>
      </c>
      <c r="L3198" s="3">
        <v>45882</v>
      </c>
      <c r="M31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198" s="3">
        <v>45852</v>
      </c>
      <c r="O3198" s="5">
        <f>IFERROR((PlanMasine[[#This Row],[Norma]]/PlanMasine[[#This Row],[Q]])*(PlanMasine[[#This Row],[Q]]/SUMIF(C:C,PlanMasine[[#This Row],[RN]],B:B)*PlanMasine[[#This Row],[KPLQ]]),0)</f>
        <v>5</v>
      </c>
      <c r="P3198">
        <v>175640</v>
      </c>
      <c r="Q3198">
        <f>COUNTIF(PROMJENA!A:A,PlanMasine[[#This Row],[KPL]]&amp;"-"&amp;PlanMasine[[#This Row],[RN]])</f>
        <v>0</v>
      </c>
      <c r="R3198">
        <f>IFERROR(INDEX(REDOSLIJED!A:A,MATCH(PlanMasine[[#This Row],[KPL]],REDOSLIJED!B:B,0)),MAX(REDOSLIJED!A:A)+1)</f>
        <v>45</v>
      </c>
      <c r="S3198" s="9">
        <f>SUM($M$2:M3198)</f>
        <v>14.252083333333335</v>
      </c>
      <c r="T3198" s="3">
        <f>PlanMasine[[#This Row],[Datum SAS]]-1</f>
        <v>45851</v>
      </c>
      <c r="U3198">
        <f>WEEKDAY(PlanMasine[[#This Row],[ZAVRŠETAK MAŠINSKE]],2)</f>
        <v>7</v>
      </c>
      <c r="V3198" s="3">
        <f>IF(WEEKDAY(PlanMasine[[#This Row],[Datum SAS]]-1,2)=7,PlanMasine[[#This Row],[Datum SAS]]-3,PlanMasine[[#This Row],[Datum SAS]]-1)</f>
        <v>45849</v>
      </c>
      <c r="W3198">
        <f>WEEKNUM(PlanMasine[[#This Row],[Column2]],1)</f>
        <v>28</v>
      </c>
    </row>
    <row r="3199" spans="1:23" x14ac:dyDescent="0.25">
      <c r="A3199">
        <v>1031848</v>
      </c>
      <c r="B3199">
        <v>1</v>
      </c>
      <c r="C3199">
        <v>1031907</v>
      </c>
      <c r="D3199" t="s">
        <v>2414</v>
      </c>
      <c r="E3199">
        <v>18</v>
      </c>
      <c r="F3199">
        <v>6</v>
      </c>
      <c r="G3199">
        <v>0</v>
      </c>
      <c r="H3199">
        <v>0</v>
      </c>
      <c r="I3199" t="s">
        <v>5</v>
      </c>
      <c r="J3199" t="s">
        <v>570</v>
      </c>
      <c r="K3199" t="s">
        <v>1848</v>
      </c>
      <c r="L3199" s="3">
        <v>45882</v>
      </c>
      <c r="M31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199" s="3">
        <v>45852</v>
      </c>
      <c r="O3199" s="5">
        <f>IFERROR((PlanMasine[[#This Row],[Norma]]/PlanMasine[[#This Row],[Q]])*(PlanMasine[[#This Row],[Q]]/SUMIF(C:C,PlanMasine[[#This Row],[RN]],B:B)*PlanMasine[[#This Row],[KPLQ]]),0)</f>
        <v>6</v>
      </c>
      <c r="P3199">
        <v>175642</v>
      </c>
      <c r="Q3199">
        <f>COUNTIF(PROMJENA!A:A,PlanMasine[[#This Row],[KPL]]&amp;"-"&amp;PlanMasine[[#This Row],[RN]])</f>
        <v>0</v>
      </c>
      <c r="R3199">
        <f>IFERROR(INDEX(REDOSLIJED!A:A,MATCH(PlanMasine[[#This Row],[KPL]],REDOSLIJED!B:B,0)),MAX(REDOSLIJED!A:A)+1)</f>
        <v>45</v>
      </c>
      <c r="S3199" s="9">
        <f>SUM($M$2:M3199)</f>
        <v>14.256250000000001</v>
      </c>
      <c r="T3199" s="3">
        <f>PlanMasine[[#This Row],[Datum SAS]]-1</f>
        <v>45851</v>
      </c>
      <c r="U3199">
        <f>WEEKDAY(PlanMasine[[#This Row],[ZAVRŠETAK MAŠINSKE]],2)</f>
        <v>7</v>
      </c>
      <c r="V3199" s="3">
        <f>IF(WEEKDAY(PlanMasine[[#This Row],[Datum SAS]]-1,2)=7,PlanMasine[[#This Row],[Datum SAS]]-3,PlanMasine[[#This Row],[Datum SAS]]-1)</f>
        <v>45849</v>
      </c>
      <c r="W3199">
        <f>WEEKNUM(PlanMasine[[#This Row],[Column2]],1)</f>
        <v>28</v>
      </c>
    </row>
    <row r="3200" spans="1:23" x14ac:dyDescent="0.25">
      <c r="A3200">
        <v>1031848</v>
      </c>
      <c r="B3200">
        <v>1</v>
      </c>
      <c r="C3200">
        <v>1031911</v>
      </c>
      <c r="D3200" t="s">
        <v>2429</v>
      </c>
      <c r="E3200">
        <v>18</v>
      </c>
      <c r="F3200">
        <v>3</v>
      </c>
      <c r="G3200">
        <v>0</v>
      </c>
      <c r="H3200">
        <v>0</v>
      </c>
      <c r="I3200" t="s">
        <v>5</v>
      </c>
      <c r="J3200" t="s">
        <v>570</v>
      </c>
      <c r="K3200" t="s">
        <v>1848</v>
      </c>
      <c r="L3200" s="3">
        <v>45882</v>
      </c>
      <c r="M32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00" s="3">
        <v>45852</v>
      </c>
      <c r="O3200" s="5">
        <f>IFERROR((PlanMasine[[#This Row],[Norma]]/PlanMasine[[#This Row],[Q]])*(PlanMasine[[#This Row],[Q]]/SUMIF(C:C,PlanMasine[[#This Row],[RN]],B:B)*PlanMasine[[#This Row],[KPLQ]]),0)</f>
        <v>6</v>
      </c>
      <c r="P3200">
        <v>175646</v>
      </c>
      <c r="Q3200">
        <f>COUNTIF(PROMJENA!A:A,PlanMasine[[#This Row],[KPL]]&amp;"-"&amp;PlanMasine[[#This Row],[RN]])</f>
        <v>0</v>
      </c>
      <c r="R3200">
        <f>IFERROR(INDEX(REDOSLIJED!A:A,MATCH(PlanMasine[[#This Row],[KPL]],REDOSLIJED!B:B,0)),MAX(REDOSLIJED!A:A)+1)</f>
        <v>45</v>
      </c>
      <c r="S3200" s="9">
        <f>SUM($M$2:M3200)</f>
        <v>14.260416666666668</v>
      </c>
      <c r="T3200" s="3">
        <f>PlanMasine[[#This Row],[Datum SAS]]-1</f>
        <v>45851</v>
      </c>
      <c r="U3200">
        <f>WEEKDAY(PlanMasine[[#This Row],[ZAVRŠETAK MAŠINSKE]],2)</f>
        <v>7</v>
      </c>
      <c r="V3200" s="3">
        <f>IF(WEEKDAY(PlanMasine[[#This Row],[Datum SAS]]-1,2)=7,PlanMasine[[#This Row],[Datum SAS]]-3,PlanMasine[[#This Row],[Datum SAS]]-1)</f>
        <v>45849</v>
      </c>
      <c r="W3200">
        <f>WEEKNUM(PlanMasine[[#This Row],[Column2]],1)</f>
        <v>28</v>
      </c>
    </row>
    <row r="3201" spans="1:23" x14ac:dyDescent="0.25">
      <c r="A3201">
        <v>1031848</v>
      </c>
      <c r="B3201">
        <v>1</v>
      </c>
      <c r="C3201">
        <v>1031929</v>
      </c>
      <c r="D3201" t="s">
        <v>2415</v>
      </c>
      <c r="E3201">
        <v>6</v>
      </c>
      <c r="F3201">
        <v>3</v>
      </c>
      <c r="G3201">
        <v>0</v>
      </c>
      <c r="H3201">
        <v>0</v>
      </c>
      <c r="I3201" t="s">
        <v>5</v>
      </c>
      <c r="J3201" t="s">
        <v>570</v>
      </c>
      <c r="K3201" t="s">
        <v>1848</v>
      </c>
      <c r="L3201" s="3">
        <v>45882</v>
      </c>
      <c r="M32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201" s="3">
        <v>45852</v>
      </c>
      <c r="O3201" s="5">
        <f>IFERROR((PlanMasine[[#This Row],[Norma]]/PlanMasine[[#This Row],[Q]])*(PlanMasine[[#This Row],[Q]]/SUMIF(C:C,PlanMasine[[#This Row],[RN]],B:B)*PlanMasine[[#This Row],[KPLQ]]),0)</f>
        <v>2</v>
      </c>
      <c r="P3201">
        <v>175664</v>
      </c>
      <c r="Q3201">
        <f>COUNTIF(PROMJENA!A:A,PlanMasine[[#This Row],[KPL]]&amp;"-"&amp;PlanMasine[[#This Row],[RN]])</f>
        <v>0</v>
      </c>
      <c r="R3201">
        <f>IFERROR(INDEX(REDOSLIJED!A:A,MATCH(PlanMasine[[#This Row],[KPL]],REDOSLIJED!B:B,0)),MAX(REDOSLIJED!A:A)+1)</f>
        <v>45</v>
      </c>
      <c r="S3201" s="9">
        <f>SUM($M$2:M3201)</f>
        <v>14.261805555555556</v>
      </c>
      <c r="T3201" s="3">
        <f>PlanMasine[[#This Row],[Datum SAS]]-1</f>
        <v>45851</v>
      </c>
      <c r="U3201">
        <f>WEEKDAY(PlanMasine[[#This Row],[ZAVRŠETAK MAŠINSKE]],2)</f>
        <v>7</v>
      </c>
      <c r="V3201" s="3">
        <f>IF(WEEKDAY(PlanMasine[[#This Row],[Datum SAS]]-1,2)=7,PlanMasine[[#This Row],[Datum SAS]]-3,PlanMasine[[#This Row],[Datum SAS]]-1)</f>
        <v>45849</v>
      </c>
      <c r="W3201">
        <f>WEEKNUM(PlanMasine[[#This Row],[Column2]],1)</f>
        <v>28</v>
      </c>
    </row>
    <row r="3202" spans="1:23" x14ac:dyDescent="0.25">
      <c r="A3202">
        <v>1031848</v>
      </c>
      <c r="B3202">
        <v>1</v>
      </c>
      <c r="C3202">
        <v>1031908</v>
      </c>
      <c r="D3202" t="s">
        <v>2416</v>
      </c>
      <c r="E3202">
        <v>36</v>
      </c>
      <c r="F3202">
        <v>6</v>
      </c>
      <c r="G3202">
        <v>1</v>
      </c>
      <c r="H3202">
        <v>0</v>
      </c>
      <c r="I3202" t="s">
        <v>5</v>
      </c>
      <c r="J3202" t="s">
        <v>570</v>
      </c>
      <c r="K3202" t="s">
        <v>1848</v>
      </c>
      <c r="L3202" s="3">
        <v>45882</v>
      </c>
      <c r="M32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02" s="3">
        <v>45852</v>
      </c>
      <c r="O3202" s="5">
        <f>IFERROR((PlanMasine[[#This Row],[Norma]]/PlanMasine[[#This Row],[Q]])*(PlanMasine[[#This Row],[Q]]/SUMIF(C:C,PlanMasine[[#This Row],[RN]],B:B)*PlanMasine[[#This Row],[KPLQ]]),0)</f>
        <v>12</v>
      </c>
      <c r="P3202">
        <v>175643</v>
      </c>
      <c r="Q3202">
        <f>COUNTIF(PROMJENA!A:A,PlanMasine[[#This Row],[KPL]]&amp;"-"&amp;PlanMasine[[#This Row],[RN]])</f>
        <v>0</v>
      </c>
      <c r="R3202">
        <f>IFERROR(INDEX(REDOSLIJED!A:A,MATCH(PlanMasine[[#This Row],[KPL]],REDOSLIJED!B:B,0)),MAX(REDOSLIJED!A:A)+1)</f>
        <v>45</v>
      </c>
      <c r="S3202" s="9">
        <f>SUM($M$2:M3202)</f>
        <v>14.270138888888889</v>
      </c>
      <c r="T3202" s="3">
        <f>PlanMasine[[#This Row],[Datum SAS]]-1</f>
        <v>45851</v>
      </c>
      <c r="U3202">
        <f>WEEKDAY(PlanMasine[[#This Row],[ZAVRŠETAK MAŠINSKE]],2)</f>
        <v>7</v>
      </c>
      <c r="V3202" s="3">
        <f>IF(WEEKDAY(PlanMasine[[#This Row],[Datum SAS]]-1,2)=7,PlanMasine[[#This Row],[Datum SAS]]-3,PlanMasine[[#This Row],[Datum SAS]]-1)</f>
        <v>45849</v>
      </c>
      <c r="W3202">
        <f>WEEKNUM(PlanMasine[[#This Row],[Column2]],1)</f>
        <v>28</v>
      </c>
    </row>
    <row r="3203" spans="1:23" x14ac:dyDescent="0.25">
      <c r="A3203">
        <v>1031848</v>
      </c>
      <c r="B3203">
        <v>1</v>
      </c>
      <c r="C3203">
        <v>1031923</v>
      </c>
      <c r="D3203" t="s">
        <v>2434</v>
      </c>
      <c r="E3203">
        <v>18</v>
      </c>
      <c r="F3203">
        <v>3</v>
      </c>
      <c r="G3203">
        <v>0</v>
      </c>
      <c r="H3203">
        <v>0</v>
      </c>
      <c r="I3203" t="s">
        <v>5</v>
      </c>
      <c r="J3203" t="s">
        <v>570</v>
      </c>
      <c r="K3203" t="s">
        <v>1848</v>
      </c>
      <c r="L3203" s="3">
        <v>45882</v>
      </c>
      <c r="M32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03" s="3">
        <v>45852</v>
      </c>
      <c r="O3203" s="5">
        <f>IFERROR((PlanMasine[[#This Row],[Norma]]/PlanMasine[[#This Row],[Q]])*(PlanMasine[[#This Row],[Q]]/SUMIF(C:C,PlanMasine[[#This Row],[RN]],B:B)*PlanMasine[[#This Row],[KPLQ]]),0)</f>
        <v>6</v>
      </c>
      <c r="P3203">
        <v>175658</v>
      </c>
      <c r="Q3203">
        <f>COUNTIF(PROMJENA!A:A,PlanMasine[[#This Row],[KPL]]&amp;"-"&amp;PlanMasine[[#This Row],[RN]])</f>
        <v>0</v>
      </c>
      <c r="R3203">
        <f>IFERROR(INDEX(REDOSLIJED!A:A,MATCH(PlanMasine[[#This Row],[KPL]],REDOSLIJED!B:B,0)),MAX(REDOSLIJED!A:A)+1)</f>
        <v>45</v>
      </c>
      <c r="S3203" s="9">
        <f>SUM($M$2:M3203)</f>
        <v>14.274305555555555</v>
      </c>
      <c r="T3203" s="3">
        <f>PlanMasine[[#This Row],[Datum SAS]]-1</f>
        <v>45851</v>
      </c>
      <c r="U3203">
        <f>WEEKDAY(PlanMasine[[#This Row],[ZAVRŠETAK MAŠINSKE]],2)</f>
        <v>7</v>
      </c>
      <c r="V3203" s="3">
        <f>IF(WEEKDAY(PlanMasine[[#This Row],[Datum SAS]]-1,2)=7,PlanMasine[[#This Row],[Datum SAS]]-3,PlanMasine[[#This Row],[Datum SAS]]-1)</f>
        <v>45849</v>
      </c>
      <c r="W3203">
        <f>WEEKNUM(PlanMasine[[#This Row],[Column2]],1)</f>
        <v>28</v>
      </c>
    </row>
    <row r="3204" spans="1:23" x14ac:dyDescent="0.25">
      <c r="A3204">
        <v>1031848</v>
      </c>
      <c r="B3204">
        <v>1</v>
      </c>
      <c r="C3204">
        <v>1031918</v>
      </c>
      <c r="D3204" t="s">
        <v>2431</v>
      </c>
      <c r="E3204">
        <v>18</v>
      </c>
      <c r="F3204">
        <v>3</v>
      </c>
      <c r="G3204">
        <v>0</v>
      </c>
      <c r="H3204">
        <v>0</v>
      </c>
      <c r="I3204" t="s">
        <v>5</v>
      </c>
      <c r="J3204" t="s">
        <v>570</v>
      </c>
      <c r="K3204" t="s">
        <v>1848</v>
      </c>
      <c r="L3204" s="3">
        <v>45882</v>
      </c>
      <c r="M32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04" s="3">
        <v>45852</v>
      </c>
      <c r="O3204" s="5">
        <f>IFERROR((PlanMasine[[#This Row],[Norma]]/PlanMasine[[#This Row],[Q]])*(PlanMasine[[#This Row],[Q]]/SUMIF(C:C,PlanMasine[[#This Row],[RN]],B:B)*PlanMasine[[#This Row],[KPLQ]]),0)</f>
        <v>6</v>
      </c>
      <c r="P3204">
        <v>175653</v>
      </c>
      <c r="Q3204">
        <f>COUNTIF(PROMJENA!A:A,PlanMasine[[#This Row],[KPL]]&amp;"-"&amp;PlanMasine[[#This Row],[RN]])</f>
        <v>0</v>
      </c>
      <c r="R3204">
        <f>IFERROR(INDEX(REDOSLIJED!A:A,MATCH(PlanMasine[[#This Row],[KPL]],REDOSLIJED!B:B,0)),MAX(REDOSLIJED!A:A)+1)</f>
        <v>45</v>
      </c>
      <c r="S3204" s="9">
        <f>SUM($M$2:M3204)</f>
        <v>14.278472222222222</v>
      </c>
      <c r="T3204" s="3">
        <f>PlanMasine[[#This Row],[Datum SAS]]-1</f>
        <v>45851</v>
      </c>
      <c r="U3204">
        <f>WEEKDAY(PlanMasine[[#This Row],[ZAVRŠETAK MAŠINSKE]],2)</f>
        <v>7</v>
      </c>
      <c r="V3204" s="3">
        <f>IF(WEEKDAY(PlanMasine[[#This Row],[Datum SAS]]-1,2)=7,PlanMasine[[#This Row],[Datum SAS]]-3,PlanMasine[[#This Row],[Datum SAS]]-1)</f>
        <v>45849</v>
      </c>
      <c r="W3204">
        <f>WEEKNUM(PlanMasine[[#This Row],[Column2]],1)</f>
        <v>28</v>
      </c>
    </row>
    <row r="3205" spans="1:23" x14ac:dyDescent="0.25">
      <c r="A3205">
        <v>1031848</v>
      </c>
      <c r="B3205">
        <v>1</v>
      </c>
      <c r="C3205">
        <v>1031927</v>
      </c>
      <c r="D3205" t="s">
        <v>1074</v>
      </c>
      <c r="E3205">
        <v>24</v>
      </c>
      <c r="F3205">
        <v>3</v>
      </c>
      <c r="G3205">
        <v>0</v>
      </c>
      <c r="H3205">
        <v>0</v>
      </c>
      <c r="I3205" t="s">
        <v>5</v>
      </c>
      <c r="J3205" t="s">
        <v>570</v>
      </c>
      <c r="K3205" t="s">
        <v>1848</v>
      </c>
      <c r="L3205" s="3">
        <v>45882</v>
      </c>
      <c r="M32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05" s="3">
        <v>45852</v>
      </c>
      <c r="O3205" s="5">
        <f>IFERROR((PlanMasine[[#This Row],[Norma]]/PlanMasine[[#This Row],[Q]])*(PlanMasine[[#This Row],[Q]]/SUMIF(C:C,PlanMasine[[#This Row],[RN]],B:B)*PlanMasine[[#This Row],[KPLQ]]),0)</f>
        <v>8</v>
      </c>
      <c r="P3205">
        <v>175662</v>
      </c>
      <c r="Q3205">
        <f>COUNTIF(PROMJENA!A:A,PlanMasine[[#This Row],[KPL]]&amp;"-"&amp;PlanMasine[[#This Row],[RN]])</f>
        <v>0</v>
      </c>
      <c r="R3205">
        <f>IFERROR(INDEX(REDOSLIJED!A:A,MATCH(PlanMasine[[#This Row],[KPL]],REDOSLIJED!B:B,0)),MAX(REDOSLIJED!A:A)+1)</f>
        <v>45</v>
      </c>
      <c r="S3205" s="9">
        <f>SUM($M$2:M3205)</f>
        <v>14.284027777777778</v>
      </c>
      <c r="T3205" s="3">
        <f>PlanMasine[[#This Row],[Datum SAS]]-1</f>
        <v>45851</v>
      </c>
      <c r="U3205">
        <f>WEEKDAY(PlanMasine[[#This Row],[ZAVRŠETAK MAŠINSKE]],2)</f>
        <v>7</v>
      </c>
      <c r="V3205" s="3">
        <f>IF(WEEKDAY(PlanMasine[[#This Row],[Datum SAS]]-1,2)=7,PlanMasine[[#This Row],[Datum SAS]]-3,PlanMasine[[#This Row],[Datum SAS]]-1)</f>
        <v>45849</v>
      </c>
      <c r="W3205">
        <f>WEEKNUM(PlanMasine[[#This Row],[Column2]],1)</f>
        <v>28</v>
      </c>
    </row>
    <row r="3206" spans="1:23" x14ac:dyDescent="0.25">
      <c r="A3206">
        <v>1031848</v>
      </c>
      <c r="B3206">
        <v>1</v>
      </c>
      <c r="C3206">
        <v>1031910</v>
      </c>
      <c r="D3206" t="s">
        <v>2427</v>
      </c>
      <c r="E3206">
        <v>18</v>
      </c>
      <c r="F3206">
        <v>3</v>
      </c>
      <c r="G3206">
        <v>0</v>
      </c>
      <c r="H3206">
        <v>0</v>
      </c>
      <c r="I3206" t="s">
        <v>5</v>
      </c>
      <c r="J3206" t="s">
        <v>570</v>
      </c>
      <c r="K3206" t="s">
        <v>1848</v>
      </c>
      <c r="L3206" s="3">
        <v>45882</v>
      </c>
      <c r="M32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06" s="3">
        <v>45852</v>
      </c>
      <c r="O3206" s="5">
        <f>IFERROR((PlanMasine[[#This Row],[Norma]]/PlanMasine[[#This Row],[Q]])*(PlanMasine[[#This Row],[Q]]/SUMIF(C:C,PlanMasine[[#This Row],[RN]],B:B)*PlanMasine[[#This Row],[KPLQ]]),0)</f>
        <v>6</v>
      </c>
      <c r="P3206">
        <v>175645</v>
      </c>
      <c r="Q3206">
        <f>COUNTIF(PROMJENA!A:A,PlanMasine[[#This Row],[KPL]]&amp;"-"&amp;PlanMasine[[#This Row],[RN]])</f>
        <v>0</v>
      </c>
      <c r="R3206">
        <f>IFERROR(INDEX(REDOSLIJED!A:A,MATCH(PlanMasine[[#This Row],[KPL]],REDOSLIJED!B:B,0)),MAX(REDOSLIJED!A:A)+1)</f>
        <v>45</v>
      </c>
      <c r="S3206" s="9">
        <f>SUM($M$2:M3206)</f>
        <v>14.288194444444445</v>
      </c>
      <c r="T3206" s="3">
        <f>PlanMasine[[#This Row],[Datum SAS]]-1</f>
        <v>45851</v>
      </c>
      <c r="U3206">
        <f>WEEKDAY(PlanMasine[[#This Row],[ZAVRŠETAK MAŠINSKE]],2)</f>
        <v>7</v>
      </c>
      <c r="V3206" s="3">
        <f>IF(WEEKDAY(PlanMasine[[#This Row],[Datum SAS]]-1,2)=7,PlanMasine[[#This Row],[Datum SAS]]-3,PlanMasine[[#This Row],[Datum SAS]]-1)</f>
        <v>45849</v>
      </c>
      <c r="W3206">
        <f>WEEKNUM(PlanMasine[[#This Row],[Column2]],1)</f>
        <v>28</v>
      </c>
    </row>
    <row r="3207" spans="1:23" x14ac:dyDescent="0.25">
      <c r="A3207">
        <v>1031848</v>
      </c>
      <c r="B3207">
        <v>1</v>
      </c>
      <c r="C3207">
        <v>1031925</v>
      </c>
      <c r="D3207" t="s">
        <v>1990</v>
      </c>
      <c r="E3207">
        <v>36</v>
      </c>
      <c r="F3207">
        <v>3</v>
      </c>
      <c r="G3207">
        <v>0</v>
      </c>
      <c r="H3207">
        <v>0</v>
      </c>
      <c r="I3207" t="s">
        <v>5</v>
      </c>
      <c r="J3207" t="s">
        <v>570</v>
      </c>
      <c r="K3207" t="s">
        <v>1848</v>
      </c>
      <c r="L3207" s="3">
        <v>45882</v>
      </c>
      <c r="M32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07" s="3">
        <v>45852</v>
      </c>
      <c r="O3207" s="5">
        <f>IFERROR((PlanMasine[[#This Row],[Norma]]/PlanMasine[[#This Row],[Q]])*(PlanMasine[[#This Row],[Q]]/SUMIF(C:C,PlanMasine[[#This Row],[RN]],B:B)*PlanMasine[[#This Row],[KPLQ]]),0)</f>
        <v>12</v>
      </c>
      <c r="P3207">
        <v>175660</v>
      </c>
      <c r="Q3207">
        <f>COUNTIF(PROMJENA!A:A,PlanMasine[[#This Row],[KPL]]&amp;"-"&amp;PlanMasine[[#This Row],[RN]])</f>
        <v>0</v>
      </c>
      <c r="R3207">
        <f>IFERROR(INDEX(REDOSLIJED!A:A,MATCH(PlanMasine[[#This Row],[KPL]],REDOSLIJED!B:B,0)),MAX(REDOSLIJED!A:A)+1)</f>
        <v>45</v>
      </c>
      <c r="S3207" s="9">
        <f>SUM($M$2:M3207)</f>
        <v>14.296527777777778</v>
      </c>
      <c r="T3207" s="3">
        <f>PlanMasine[[#This Row],[Datum SAS]]-1</f>
        <v>45851</v>
      </c>
      <c r="U3207">
        <f>WEEKDAY(PlanMasine[[#This Row],[ZAVRŠETAK MAŠINSKE]],2)</f>
        <v>7</v>
      </c>
      <c r="V3207" s="3">
        <f>IF(WEEKDAY(PlanMasine[[#This Row],[Datum SAS]]-1,2)=7,PlanMasine[[#This Row],[Datum SAS]]-3,PlanMasine[[#This Row],[Datum SAS]]-1)</f>
        <v>45849</v>
      </c>
      <c r="W3207">
        <f>WEEKNUM(PlanMasine[[#This Row],[Column2]],1)</f>
        <v>28</v>
      </c>
    </row>
    <row r="3208" spans="1:23" x14ac:dyDescent="0.25">
      <c r="A3208">
        <v>1031848</v>
      </c>
      <c r="B3208">
        <v>1</v>
      </c>
      <c r="C3208">
        <v>1031949</v>
      </c>
      <c r="D3208" t="s">
        <v>1992</v>
      </c>
      <c r="E3208">
        <v>15</v>
      </c>
      <c r="F3208">
        <v>3</v>
      </c>
      <c r="G3208">
        <v>0</v>
      </c>
      <c r="H3208">
        <v>0</v>
      </c>
      <c r="I3208" t="s">
        <v>5</v>
      </c>
      <c r="J3208" t="s">
        <v>570</v>
      </c>
      <c r="K3208" t="s">
        <v>1848</v>
      </c>
      <c r="L3208" s="3">
        <v>45882</v>
      </c>
      <c r="M32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08" s="3">
        <v>45852</v>
      </c>
      <c r="O3208" s="5">
        <f>IFERROR((PlanMasine[[#This Row],[Norma]]/PlanMasine[[#This Row],[Q]])*(PlanMasine[[#This Row],[Q]]/SUMIF(C:C,PlanMasine[[#This Row],[RN]],B:B)*PlanMasine[[#This Row],[KPLQ]]),0)</f>
        <v>5</v>
      </c>
      <c r="P3208">
        <v>175684</v>
      </c>
      <c r="Q3208">
        <f>COUNTIF(PROMJENA!A:A,PlanMasine[[#This Row],[KPL]]&amp;"-"&amp;PlanMasine[[#This Row],[RN]])</f>
        <v>0</v>
      </c>
      <c r="R3208">
        <f>IFERROR(INDEX(REDOSLIJED!A:A,MATCH(PlanMasine[[#This Row],[KPL]],REDOSLIJED!B:B,0)),MAX(REDOSLIJED!A:A)+1)</f>
        <v>45</v>
      </c>
      <c r="S3208" s="9">
        <f>SUM($M$2:M3208)</f>
        <v>14.299999999999999</v>
      </c>
      <c r="T3208" s="3">
        <f>PlanMasine[[#This Row],[Datum SAS]]-1</f>
        <v>45851</v>
      </c>
      <c r="U3208">
        <f>WEEKDAY(PlanMasine[[#This Row],[ZAVRŠETAK MAŠINSKE]],2)</f>
        <v>7</v>
      </c>
      <c r="V3208" s="3">
        <f>IF(WEEKDAY(PlanMasine[[#This Row],[Datum SAS]]-1,2)=7,PlanMasine[[#This Row],[Datum SAS]]-3,PlanMasine[[#This Row],[Datum SAS]]-1)</f>
        <v>45849</v>
      </c>
      <c r="W3208">
        <f>WEEKNUM(PlanMasine[[#This Row],[Column2]],1)</f>
        <v>28</v>
      </c>
    </row>
    <row r="3209" spans="1:23" x14ac:dyDescent="0.25">
      <c r="A3209">
        <v>1031848</v>
      </c>
      <c r="B3209">
        <v>1</v>
      </c>
      <c r="C3209">
        <v>1031921</v>
      </c>
      <c r="D3209" t="s">
        <v>2432</v>
      </c>
      <c r="E3209">
        <v>18</v>
      </c>
      <c r="F3209">
        <v>3</v>
      </c>
      <c r="G3209">
        <v>0</v>
      </c>
      <c r="H3209">
        <v>0</v>
      </c>
      <c r="I3209" t="s">
        <v>5</v>
      </c>
      <c r="J3209" t="s">
        <v>570</v>
      </c>
      <c r="K3209" t="s">
        <v>1848</v>
      </c>
      <c r="L3209" s="3">
        <v>45882</v>
      </c>
      <c r="M32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09" s="3">
        <v>45852</v>
      </c>
      <c r="O3209" s="5">
        <f>IFERROR((PlanMasine[[#This Row],[Norma]]/PlanMasine[[#This Row],[Q]])*(PlanMasine[[#This Row],[Q]]/SUMIF(C:C,PlanMasine[[#This Row],[RN]],B:B)*PlanMasine[[#This Row],[KPLQ]]),0)</f>
        <v>6</v>
      </c>
      <c r="P3209">
        <v>175656</v>
      </c>
      <c r="Q3209">
        <f>COUNTIF(PROMJENA!A:A,PlanMasine[[#This Row],[KPL]]&amp;"-"&amp;PlanMasine[[#This Row],[RN]])</f>
        <v>0</v>
      </c>
      <c r="R3209">
        <f>IFERROR(INDEX(REDOSLIJED!A:A,MATCH(PlanMasine[[#This Row],[KPL]],REDOSLIJED!B:B,0)),MAX(REDOSLIJED!A:A)+1)</f>
        <v>45</v>
      </c>
      <c r="S3209" s="9">
        <f>SUM($M$2:M3209)</f>
        <v>14.304166666666665</v>
      </c>
      <c r="T3209" s="3">
        <f>PlanMasine[[#This Row],[Datum SAS]]-1</f>
        <v>45851</v>
      </c>
      <c r="U3209">
        <f>WEEKDAY(PlanMasine[[#This Row],[ZAVRŠETAK MAŠINSKE]],2)</f>
        <v>7</v>
      </c>
      <c r="V3209" s="3">
        <f>IF(WEEKDAY(PlanMasine[[#This Row],[Datum SAS]]-1,2)=7,PlanMasine[[#This Row],[Datum SAS]]-3,PlanMasine[[#This Row],[Datum SAS]]-1)</f>
        <v>45849</v>
      </c>
      <c r="W3209">
        <f>WEEKNUM(PlanMasine[[#This Row],[Column2]],1)</f>
        <v>28</v>
      </c>
    </row>
    <row r="3210" spans="1:23" x14ac:dyDescent="0.25">
      <c r="A3210">
        <v>1031848</v>
      </c>
      <c r="B3210">
        <v>1</v>
      </c>
      <c r="C3210">
        <v>1031948</v>
      </c>
      <c r="D3210" t="s">
        <v>1850</v>
      </c>
      <c r="E3210">
        <v>36</v>
      </c>
      <c r="F3210">
        <v>3</v>
      </c>
      <c r="G3210">
        <v>0</v>
      </c>
      <c r="H3210">
        <v>0</v>
      </c>
      <c r="I3210" t="s">
        <v>5</v>
      </c>
      <c r="J3210" t="s">
        <v>570</v>
      </c>
      <c r="K3210" t="s">
        <v>1848</v>
      </c>
      <c r="L3210" s="3">
        <v>45882</v>
      </c>
      <c r="M32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10" s="3">
        <v>45852</v>
      </c>
      <c r="O3210" s="5">
        <f>IFERROR((PlanMasine[[#This Row],[Norma]]/PlanMasine[[#This Row],[Q]])*(PlanMasine[[#This Row],[Q]]/SUMIF(C:C,PlanMasine[[#This Row],[RN]],B:B)*PlanMasine[[#This Row],[KPLQ]]),0)</f>
        <v>12</v>
      </c>
      <c r="P3210">
        <v>175683</v>
      </c>
      <c r="Q3210">
        <f>COUNTIF(PROMJENA!A:A,PlanMasine[[#This Row],[KPL]]&amp;"-"&amp;PlanMasine[[#This Row],[RN]])</f>
        <v>0</v>
      </c>
      <c r="R3210">
        <f>IFERROR(INDEX(REDOSLIJED!A:A,MATCH(PlanMasine[[#This Row],[KPL]],REDOSLIJED!B:B,0)),MAX(REDOSLIJED!A:A)+1)</f>
        <v>45</v>
      </c>
      <c r="S3210" s="9">
        <f>SUM($M$2:M3210)</f>
        <v>14.312499999999998</v>
      </c>
      <c r="T3210" s="3">
        <f>PlanMasine[[#This Row],[Datum SAS]]-1</f>
        <v>45851</v>
      </c>
      <c r="U3210">
        <f>WEEKDAY(PlanMasine[[#This Row],[ZAVRŠETAK MAŠINSKE]],2)</f>
        <v>7</v>
      </c>
      <c r="V3210" s="3">
        <f>IF(WEEKDAY(PlanMasine[[#This Row],[Datum SAS]]-1,2)=7,PlanMasine[[#This Row],[Datum SAS]]-3,PlanMasine[[#This Row],[Datum SAS]]-1)</f>
        <v>45849</v>
      </c>
      <c r="W3210">
        <f>WEEKNUM(PlanMasine[[#This Row],[Column2]],1)</f>
        <v>28</v>
      </c>
    </row>
    <row r="3211" spans="1:23" x14ac:dyDescent="0.25">
      <c r="A3211">
        <v>1031848</v>
      </c>
      <c r="B3211">
        <v>1</v>
      </c>
      <c r="C3211">
        <v>1031899</v>
      </c>
      <c r="D3211" t="s">
        <v>1754</v>
      </c>
      <c r="E3211">
        <v>24</v>
      </c>
      <c r="F3211">
        <v>3</v>
      </c>
      <c r="G3211">
        <v>0</v>
      </c>
      <c r="H3211">
        <v>0</v>
      </c>
      <c r="I3211" t="s">
        <v>5</v>
      </c>
      <c r="J3211" t="s">
        <v>570</v>
      </c>
      <c r="K3211" t="s">
        <v>1848</v>
      </c>
      <c r="L3211" s="3">
        <v>45882</v>
      </c>
      <c r="M32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11" s="3">
        <v>45852</v>
      </c>
      <c r="O3211" s="5">
        <f>IFERROR((PlanMasine[[#This Row],[Norma]]/PlanMasine[[#This Row],[Q]])*(PlanMasine[[#This Row],[Q]]/SUMIF(C:C,PlanMasine[[#This Row],[RN]],B:B)*PlanMasine[[#This Row],[KPLQ]]),0)</f>
        <v>8</v>
      </c>
      <c r="P3211">
        <v>175634</v>
      </c>
      <c r="Q3211">
        <f>COUNTIF(PROMJENA!A:A,PlanMasine[[#This Row],[KPL]]&amp;"-"&amp;PlanMasine[[#This Row],[RN]])</f>
        <v>0</v>
      </c>
      <c r="R3211">
        <f>IFERROR(INDEX(REDOSLIJED!A:A,MATCH(PlanMasine[[#This Row],[KPL]],REDOSLIJED!B:B,0)),MAX(REDOSLIJED!A:A)+1)</f>
        <v>45</v>
      </c>
      <c r="S3211" s="9">
        <f>SUM($M$2:M3211)</f>
        <v>14.318055555555555</v>
      </c>
      <c r="T3211" s="3">
        <f>PlanMasine[[#This Row],[Datum SAS]]-1</f>
        <v>45851</v>
      </c>
      <c r="U3211">
        <f>WEEKDAY(PlanMasine[[#This Row],[ZAVRŠETAK MAŠINSKE]],2)</f>
        <v>7</v>
      </c>
      <c r="V3211" s="3">
        <f>IF(WEEKDAY(PlanMasine[[#This Row],[Datum SAS]]-1,2)=7,PlanMasine[[#This Row],[Datum SAS]]-3,PlanMasine[[#This Row],[Datum SAS]]-1)</f>
        <v>45849</v>
      </c>
      <c r="W3211">
        <f>WEEKNUM(PlanMasine[[#This Row],[Column2]],1)</f>
        <v>28</v>
      </c>
    </row>
    <row r="3212" spans="1:23" x14ac:dyDescent="0.25">
      <c r="A3212">
        <v>1031848</v>
      </c>
      <c r="B3212">
        <v>1</v>
      </c>
      <c r="C3212">
        <v>1031937</v>
      </c>
      <c r="D3212" t="s">
        <v>2423</v>
      </c>
      <c r="E3212">
        <v>18</v>
      </c>
      <c r="F3212">
        <v>3</v>
      </c>
      <c r="G3212">
        <v>0</v>
      </c>
      <c r="H3212">
        <v>0</v>
      </c>
      <c r="I3212" t="s">
        <v>5</v>
      </c>
      <c r="J3212" t="s">
        <v>570</v>
      </c>
      <c r="K3212" t="s">
        <v>1848</v>
      </c>
      <c r="L3212" s="3">
        <v>45882</v>
      </c>
      <c r="M32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12" s="3">
        <v>45852</v>
      </c>
      <c r="O3212" s="5">
        <f>IFERROR((PlanMasine[[#This Row],[Norma]]/PlanMasine[[#This Row],[Q]])*(PlanMasine[[#This Row],[Q]]/SUMIF(C:C,PlanMasine[[#This Row],[RN]],B:B)*PlanMasine[[#This Row],[KPLQ]]),0)</f>
        <v>6</v>
      </c>
      <c r="P3212">
        <v>175672</v>
      </c>
      <c r="Q3212">
        <f>COUNTIF(PROMJENA!A:A,PlanMasine[[#This Row],[KPL]]&amp;"-"&amp;PlanMasine[[#This Row],[RN]])</f>
        <v>0</v>
      </c>
      <c r="R3212">
        <f>IFERROR(INDEX(REDOSLIJED!A:A,MATCH(PlanMasine[[#This Row],[KPL]],REDOSLIJED!B:B,0)),MAX(REDOSLIJED!A:A)+1)</f>
        <v>45</v>
      </c>
      <c r="S3212" s="9">
        <f>SUM($M$2:M3212)</f>
        <v>14.322222222222221</v>
      </c>
      <c r="T3212" s="3">
        <f>PlanMasine[[#This Row],[Datum SAS]]-1</f>
        <v>45851</v>
      </c>
      <c r="U3212">
        <f>WEEKDAY(PlanMasine[[#This Row],[ZAVRŠETAK MAŠINSKE]],2)</f>
        <v>7</v>
      </c>
      <c r="V3212" s="3">
        <f>IF(WEEKDAY(PlanMasine[[#This Row],[Datum SAS]]-1,2)=7,PlanMasine[[#This Row],[Datum SAS]]-3,PlanMasine[[#This Row],[Datum SAS]]-1)</f>
        <v>45849</v>
      </c>
      <c r="W3212">
        <f>WEEKNUM(PlanMasine[[#This Row],[Column2]],1)</f>
        <v>28</v>
      </c>
    </row>
    <row r="3213" spans="1:23" x14ac:dyDescent="0.25">
      <c r="A3213">
        <v>1031848</v>
      </c>
      <c r="B3213">
        <v>1</v>
      </c>
      <c r="C3213">
        <v>1031954</v>
      </c>
      <c r="D3213" t="s">
        <v>1994</v>
      </c>
      <c r="E3213">
        <v>30</v>
      </c>
      <c r="F3213">
        <v>6</v>
      </c>
      <c r="G3213">
        <v>0</v>
      </c>
      <c r="H3213">
        <v>0</v>
      </c>
      <c r="I3213" t="s">
        <v>5</v>
      </c>
      <c r="J3213" t="s">
        <v>570</v>
      </c>
      <c r="K3213" t="s">
        <v>1848</v>
      </c>
      <c r="L3213" s="3">
        <v>45882</v>
      </c>
      <c r="M32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13" s="3">
        <v>45852</v>
      </c>
      <c r="O3213" s="5">
        <f>IFERROR((PlanMasine[[#This Row],[Norma]]/PlanMasine[[#This Row],[Q]])*(PlanMasine[[#This Row],[Q]]/SUMIF(C:C,PlanMasine[[#This Row],[RN]],B:B)*PlanMasine[[#This Row],[KPLQ]]),0)</f>
        <v>10</v>
      </c>
      <c r="P3213">
        <v>175689</v>
      </c>
      <c r="Q3213">
        <f>COUNTIF(PROMJENA!A:A,PlanMasine[[#This Row],[KPL]]&amp;"-"&amp;PlanMasine[[#This Row],[RN]])</f>
        <v>0</v>
      </c>
      <c r="R3213">
        <f>IFERROR(INDEX(REDOSLIJED!A:A,MATCH(PlanMasine[[#This Row],[KPL]],REDOSLIJED!B:B,0)),MAX(REDOSLIJED!A:A)+1)</f>
        <v>45</v>
      </c>
      <c r="S3213" s="9">
        <f>SUM($M$2:M3213)</f>
        <v>14.329166666666666</v>
      </c>
      <c r="T3213" s="3">
        <f>PlanMasine[[#This Row],[Datum SAS]]-1</f>
        <v>45851</v>
      </c>
      <c r="U3213">
        <f>WEEKDAY(PlanMasine[[#This Row],[ZAVRŠETAK MAŠINSKE]],2)</f>
        <v>7</v>
      </c>
      <c r="V3213" s="3">
        <f>IF(WEEKDAY(PlanMasine[[#This Row],[Datum SAS]]-1,2)=7,PlanMasine[[#This Row],[Datum SAS]]-3,PlanMasine[[#This Row],[Datum SAS]]-1)</f>
        <v>45849</v>
      </c>
      <c r="W3213">
        <f>WEEKNUM(PlanMasine[[#This Row],[Column2]],1)</f>
        <v>28</v>
      </c>
    </row>
    <row r="3214" spans="1:23" x14ac:dyDescent="0.25">
      <c r="A3214">
        <v>1031848</v>
      </c>
      <c r="B3214">
        <v>1</v>
      </c>
      <c r="C3214">
        <v>1031936</v>
      </c>
      <c r="D3214" t="s">
        <v>2422</v>
      </c>
      <c r="E3214">
        <v>18</v>
      </c>
      <c r="F3214">
        <v>3</v>
      </c>
      <c r="G3214">
        <v>0</v>
      </c>
      <c r="H3214">
        <v>0</v>
      </c>
      <c r="I3214" t="s">
        <v>5</v>
      </c>
      <c r="J3214" t="s">
        <v>570</v>
      </c>
      <c r="K3214" t="s">
        <v>1848</v>
      </c>
      <c r="L3214" s="3">
        <v>45882</v>
      </c>
      <c r="M32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14" s="3">
        <v>45852</v>
      </c>
      <c r="O3214" s="5">
        <f>IFERROR((PlanMasine[[#This Row],[Norma]]/PlanMasine[[#This Row],[Q]])*(PlanMasine[[#This Row],[Q]]/SUMIF(C:C,PlanMasine[[#This Row],[RN]],B:B)*PlanMasine[[#This Row],[KPLQ]]),0)</f>
        <v>6</v>
      </c>
      <c r="P3214">
        <v>175671</v>
      </c>
      <c r="Q3214">
        <f>COUNTIF(PROMJENA!A:A,PlanMasine[[#This Row],[KPL]]&amp;"-"&amp;PlanMasine[[#This Row],[RN]])</f>
        <v>0</v>
      </c>
      <c r="R3214">
        <f>IFERROR(INDEX(REDOSLIJED!A:A,MATCH(PlanMasine[[#This Row],[KPL]],REDOSLIJED!B:B,0)),MAX(REDOSLIJED!A:A)+1)</f>
        <v>45</v>
      </c>
      <c r="S3214" s="9">
        <f>SUM($M$2:M3214)</f>
        <v>14.333333333333332</v>
      </c>
      <c r="T3214" s="3">
        <f>PlanMasine[[#This Row],[Datum SAS]]-1</f>
        <v>45851</v>
      </c>
      <c r="U3214">
        <f>WEEKDAY(PlanMasine[[#This Row],[ZAVRŠETAK MAŠINSKE]],2)</f>
        <v>7</v>
      </c>
      <c r="V3214" s="3">
        <f>IF(WEEKDAY(PlanMasine[[#This Row],[Datum SAS]]-1,2)=7,PlanMasine[[#This Row],[Datum SAS]]-3,PlanMasine[[#This Row],[Datum SAS]]-1)</f>
        <v>45849</v>
      </c>
      <c r="W3214">
        <f>WEEKNUM(PlanMasine[[#This Row],[Column2]],1)</f>
        <v>28</v>
      </c>
    </row>
    <row r="3215" spans="1:23" x14ac:dyDescent="0.25">
      <c r="A3215">
        <v>1031848</v>
      </c>
      <c r="B3215">
        <v>1</v>
      </c>
      <c r="C3215">
        <v>1031935</v>
      </c>
      <c r="D3215" t="s">
        <v>2420</v>
      </c>
      <c r="E3215">
        <v>24</v>
      </c>
      <c r="F3215">
        <v>3</v>
      </c>
      <c r="G3215">
        <v>0</v>
      </c>
      <c r="H3215">
        <v>0</v>
      </c>
      <c r="I3215" t="s">
        <v>5</v>
      </c>
      <c r="J3215" t="s">
        <v>570</v>
      </c>
      <c r="K3215" t="s">
        <v>1848</v>
      </c>
      <c r="L3215" s="3">
        <v>45882</v>
      </c>
      <c r="M32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15" s="3">
        <v>45852</v>
      </c>
      <c r="O3215" s="5">
        <f>IFERROR((PlanMasine[[#This Row],[Norma]]/PlanMasine[[#This Row],[Q]])*(PlanMasine[[#This Row],[Q]]/SUMIF(C:C,PlanMasine[[#This Row],[RN]],B:B)*PlanMasine[[#This Row],[KPLQ]]),0)</f>
        <v>8</v>
      </c>
      <c r="P3215">
        <v>175670</v>
      </c>
      <c r="Q3215">
        <f>COUNTIF(PROMJENA!A:A,PlanMasine[[#This Row],[KPL]]&amp;"-"&amp;PlanMasine[[#This Row],[RN]])</f>
        <v>0</v>
      </c>
      <c r="R3215">
        <f>IFERROR(INDEX(REDOSLIJED!A:A,MATCH(PlanMasine[[#This Row],[KPL]],REDOSLIJED!B:B,0)),MAX(REDOSLIJED!A:A)+1)</f>
        <v>45</v>
      </c>
      <c r="S3215" s="9">
        <f>SUM($M$2:M3215)</f>
        <v>14.338888888888889</v>
      </c>
      <c r="T3215" s="3">
        <f>PlanMasine[[#This Row],[Datum SAS]]-1</f>
        <v>45851</v>
      </c>
      <c r="U3215">
        <f>WEEKDAY(PlanMasine[[#This Row],[ZAVRŠETAK MAŠINSKE]],2)</f>
        <v>7</v>
      </c>
      <c r="V3215" s="3">
        <f>IF(WEEKDAY(PlanMasine[[#This Row],[Datum SAS]]-1,2)=7,PlanMasine[[#This Row],[Datum SAS]]-3,PlanMasine[[#This Row],[Datum SAS]]-1)</f>
        <v>45849</v>
      </c>
      <c r="W3215">
        <f>WEEKNUM(PlanMasine[[#This Row],[Column2]],1)</f>
        <v>28</v>
      </c>
    </row>
    <row r="3216" spans="1:23" x14ac:dyDescent="0.25">
      <c r="A3216">
        <v>1031848</v>
      </c>
      <c r="B3216">
        <v>1</v>
      </c>
      <c r="C3216">
        <v>1031963</v>
      </c>
      <c r="D3216" t="s">
        <v>2419</v>
      </c>
      <c r="E3216">
        <v>15</v>
      </c>
      <c r="F3216">
        <v>3</v>
      </c>
      <c r="G3216">
        <v>0</v>
      </c>
      <c r="H3216">
        <v>0</v>
      </c>
      <c r="I3216" t="s">
        <v>5</v>
      </c>
      <c r="J3216" t="s">
        <v>570</v>
      </c>
      <c r="K3216" t="s">
        <v>1848</v>
      </c>
      <c r="L3216" s="3">
        <v>45882</v>
      </c>
      <c r="M32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16" s="3">
        <v>45852</v>
      </c>
      <c r="O3216" s="5">
        <f>IFERROR((PlanMasine[[#This Row],[Norma]]/PlanMasine[[#This Row],[Q]])*(PlanMasine[[#This Row],[Q]]/SUMIF(C:C,PlanMasine[[#This Row],[RN]],B:B)*PlanMasine[[#This Row],[KPLQ]]),0)</f>
        <v>5</v>
      </c>
      <c r="P3216">
        <v>183465</v>
      </c>
      <c r="Q3216">
        <f>COUNTIF(PROMJENA!A:A,PlanMasine[[#This Row],[KPL]]&amp;"-"&amp;PlanMasine[[#This Row],[RN]])</f>
        <v>0</v>
      </c>
      <c r="R3216">
        <f>IFERROR(INDEX(REDOSLIJED!A:A,MATCH(PlanMasine[[#This Row],[KPL]],REDOSLIJED!B:B,0)),MAX(REDOSLIJED!A:A)+1)</f>
        <v>45</v>
      </c>
      <c r="S3216" s="9">
        <f>SUM($M$2:M3216)</f>
        <v>14.34236111111111</v>
      </c>
      <c r="T3216" s="3">
        <f>PlanMasine[[#This Row],[Datum SAS]]-1</f>
        <v>45851</v>
      </c>
      <c r="U3216">
        <f>WEEKDAY(PlanMasine[[#This Row],[ZAVRŠETAK MAŠINSKE]],2)</f>
        <v>7</v>
      </c>
      <c r="V3216" s="3">
        <f>IF(WEEKDAY(PlanMasine[[#This Row],[Datum SAS]]-1,2)=7,PlanMasine[[#This Row],[Datum SAS]]-3,PlanMasine[[#This Row],[Datum SAS]]-1)</f>
        <v>45849</v>
      </c>
      <c r="W3216">
        <f>WEEKNUM(PlanMasine[[#This Row],[Column2]],1)</f>
        <v>28</v>
      </c>
    </row>
    <row r="3217" spans="1:23" x14ac:dyDescent="0.25">
      <c r="A3217">
        <v>1031848</v>
      </c>
      <c r="B3217">
        <v>1</v>
      </c>
      <c r="C3217">
        <v>1031952</v>
      </c>
      <c r="D3217" t="s">
        <v>1991</v>
      </c>
      <c r="E3217">
        <v>15</v>
      </c>
      <c r="F3217">
        <v>3</v>
      </c>
      <c r="G3217">
        <v>0</v>
      </c>
      <c r="H3217">
        <v>0</v>
      </c>
      <c r="I3217" t="s">
        <v>5</v>
      </c>
      <c r="J3217" t="s">
        <v>570</v>
      </c>
      <c r="K3217" t="s">
        <v>1848</v>
      </c>
      <c r="L3217" s="3">
        <v>45882</v>
      </c>
      <c r="M32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17" s="3">
        <v>45852</v>
      </c>
      <c r="O3217" s="5">
        <f>IFERROR((PlanMasine[[#This Row],[Norma]]/PlanMasine[[#This Row],[Q]])*(PlanMasine[[#This Row],[Q]]/SUMIF(C:C,PlanMasine[[#This Row],[RN]],B:B)*PlanMasine[[#This Row],[KPLQ]]),0)</f>
        <v>5</v>
      </c>
      <c r="P3217">
        <v>175687</v>
      </c>
      <c r="Q3217">
        <f>COUNTIF(PROMJENA!A:A,PlanMasine[[#This Row],[KPL]]&amp;"-"&amp;PlanMasine[[#This Row],[RN]])</f>
        <v>0</v>
      </c>
      <c r="R3217">
        <f>IFERROR(INDEX(REDOSLIJED!A:A,MATCH(PlanMasine[[#This Row],[KPL]],REDOSLIJED!B:B,0)),MAX(REDOSLIJED!A:A)+1)</f>
        <v>45</v>
      </c>
      <c r="S3217" s="9">
        <f>SUM($M$2:M3217)</f>
        <v>14.345833333333331</v>
      </c>
      <c r="T3217" s="3">
        <f>PlanMasine[[#This Row],[Datum SAS]]-1</f>
        <v>45851</v>
      </c>
      <c r="U3217">
        <f>WEEKDAY(PlanMasine[[#This Row],[ZAVRŠETAK MAŠINSKE]],2)</f>
        <v>7</v>
      </c>
      <c r="V3217" s="3">
        <f>IF(WEEKDAY(PlanMasine[[#This Row],[Datum SAS]]-1,2)=7,PlanMasine[[#This Row],[Datum SAS]]-3,PlanMasine[[#This Row],[Datum SAS]]-1)</f>
        <v>45849</v>
      </c>
      <c r="W3217">
        <f>WEEKNUM(PlanMasine[[#This Row],[Column2]],1)</f>
        <v>28</v>
      </c>
    </row>
    <row r="3218" spans="1:23" x14ac:dyDescent="0.25">
      <c r="A3218">
        <v>1031848</v>
      </c>
      <c r="B3218">
        <v>1</v>
      </c>
      <c r="C3218">
        <v>1031942</v>
      </c>
      <c r="D3218" t="s">
        <v>2417</v>
      </c>
      <c r="E3218">
        <v>9</v>
      </c>
      <c r="F3218">
        <v>3</v>
      </c>
      <c r="G3218">
        <v>0</v>
      </c>
      <c r="H3218">
        <v>0</v>
      </c>
      <c r="I3218" t="s">
        <v>5</v>
      </c>
      <c r="J3218" t="s">
        <v>570</v>
      </c>
      <c r="K3218" t="s">
        <v>1848</v>
      </c>
      <c r="L3218" s="3">
        <v>45882</v>
      </c>
      <c r="M32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218" s="3">
        <v>45852</v>
      </c>
      <c r="O3218" s="5">
        <f>IFERROR((PlanMasine[[#This Row],[Norma]]/PlanMasine[[#This Row],[Q]])*(PlanMasine[[#This Row],[Q]]/SUMIF(C:C,PlanMasine[[#This Row],[RN]],B:B)*PlanMasine[[#This Row],[KPLQ]]),0)</f>
        <v>3</v>
      </c>
      <c r="P3218">
        <v>175677</v>
      </c>
      <c r="Q3218">
        <f>COUNTIF(PROMJENA!A:A,PlanMasine[[#This Row],[KPL]]&amp;"-"&amp;PlanMasine[[#This Row],[RN]])</f>
        <v>0</v>
      </c>
      <c r="R3218">
        <f>IFERROR(INDEX(REDOSLIJED!A:A,MATCH(PlanMasine[[#This Row],[KPL]],REDOSLIJED!B:B,0)),MAX(REDOSLIJED!A:A)+1)</f>
        <v>45</v>
      </c>
      <c r="S3218" s="9">
        <f>SUM($M$2:M3218)</f>
        <v>14.347916666666665</v>
      </c>
      <c r="T3218" s="3">
        <f>PlanMasine[[#This Row],[Datum SAS]]-1</f>
        <v>45851</v>
      </c>
      <c r="U3218">
        <f>WEEKDAY(PlanMasine[[#This Row],[ZAVRŠETAK MAŠINSKE]],2)</f>
        <v>7</v>
      </c>
      <c r="V3218" s="3">
        <f>IF(WEEKDAY(PlanMasine[[#This Row],[Datum SAS]]-1,2)=7,PlanMasine[[#This Row],[Datum SAS]]-3,PlanMasine[[#This Row],[Datum SAS]]-1)</f>
        <v>45849</v>
      </c>
      <c r="W3218">
        <f>WEEKNUM(PlanMasine[[#This Row],[Column2]],1)</f>
        <v>28</v>
      </c>
    </row>
    <row r="3219" spans="1:23" x14ac:dyDescent="0.25">
      <c r="A3219">
        <v>1031848</v>
      </c>
      <c r="B3219">
        <v>1</v>
      </c>
      <c r="C3219">
        <v>1031901</v>
      </c>
      <c r="D3219" t="s">
        <v>463</v>
      </c>
      <c r="E3219">
        <v>9</v>
      </c>
      <c r="F3219">
        <v>3</v>
      </c>
      <c r="G3219">
        <v>0</v>
      </c>
      <c r="H3219">
        <v>0</v>
      </c>
      <c r="I3219" t="s">
        <v>5</v>
      </c>
      <c r="J3219" t="s">
        <v>570</v>
      </c>
      <c r="K3219" t="s">
        <v>1848</v>
      </c>
      <c r="L3219" s="3">
        <v>45882</v>
      </c>
      <c r="M32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219" s="3">
        <v>45852</v>
      </c>
      <c r="O3219" s="5">
        <f>IFERROR((PlanMasine[[#This Row],[Norma]]/PlanMasine[[#This Row],[Q]])*(PlanMasine[[#This Row],[Q]]/SUMIF(C:C,PlanMasine[[#This Row],[RN]],B:B)*PlanMasine[[#This Row],[KPLQ]]),0)</f>
        <v>3</v>
      </c>
      <c r="P3219">
        <v>175636</v>
      </c>
      <c r="Q3219">
        <f>COUNTIF(PROMJENA!A:A,PlanMasine[[#This Row],[KPL]]&amp;"-"&amp;PlanMasine[[#This Row],[RN]])</f>
        <v>0</v>
      </c>
      <c r="R3219">
        <f>IFERROR(INDEX(REDOSLIJED!A:A,MATCH(PlanMasine[[#This Row],[KPL]],REDOSLIJED!B:B,0)),MAX(REDOSLIJED!A:A)+1)</f>
        <v>45</v>
      </c>
      <c r="S3219" s="9">
        <f>SUM($M$2:M3219)</f>
        <v>14.349999999999998</v>
      </c>
      <c r="T3219" s="3">
        <f>PlanMasine[[#This Row],[Datum SAS]]-1</f>
        <v>45851</v>
      </c>
      <c r="U3219">
        <f>WEEKDAY(PlanMasine[[#This Row],[ZAVRŠETAK MAŠINSKE]],2)</f>
        <v>7</v>
      </c>
      <c r="V3219" s="3">
        <f>IF(WEEKDAY(PlanMasine[[#This Row],[Datum SAS]]-1,2)=7,PlanMasine[[#This Row],[Datum SAS]]-3,PlanMasine[[#This Row],[Datum SAS]]-1)</f>
        <v>45849</v>
      </c>
      <c r="W3219">
        <f>WEEKNUM(PlanMasine[[#This Row],[Column2]],1)</f>
        <v>28</v>
      </c>
    </row>
    <row r="3220" spans="1:23" x14ac:dyDescent="0.25">
      <c r="A3220">
        <v>1031848</v>
      </c>
      <c r="B3220">
        <v>1</v>
      </c>
      <c r="C3220">
        <v>1031951</v>
      </c>
      <c r="D3220" t="s">
        <v>1993</v>
      </c>
      <c r="E3220">
        <v>15</v>
      </c>
      <c r="F3220">
        <v>3</v>
      </c>
      <c r="G3220">
        <v>0</v>
      </c>
      <c r="H3220">
        <v>0</v>
      </c>
      <c r="I3220" t="s">
        <v>5</v>
      </c>
      <c r="J3220" t="s">
        <v>570</v>
      </c>
      <c r="K3220" t="s">
        <v>1848</v>
      </c>
      <c r="L3220" s="3">
        <v>45882</v>
      </c>
      <c r="M32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20" s="3">
        <v>45852</v>
      </c>
      <c r="O3220" s="5">
        <f>IFERROR((PlanMasine[[#This Row],[Norma]]/PlanMasine[[#This Row],[Q]])*(PlanMasine[[#This Row],[Q]]/SUMIF(C:C,PlanMasine[[#This Row],[RN]],B:B)*PlanMasine[[#This Row],[KPLQ]]),0)</f>
        <v>5</v>
      </c>
      <c r="P3220">
        <v>175686</v>
      </c>
      <c r="Q3220">
        <f>COUNTIF(PROMJENA!A:A,PlanMasine[[#This Row],[KPL]]&amp;"-"&amp;PlanMasine[[#This Row],[RN]])</f>
        <v>0</v>
      </c>
      <c r="R3220">
        <f>IFERROR(INDEX(REDOSLIJED!A:A,MATCH(PlanMasine[[#This Row],[KPL]],REDOSLIJED!B:B,0)),MAX(REDOSLIJED!A:A)+1)</f>
        <v>45</v>
      </c>
      <c r="S3220" s="9">
        <f>SUM($M$2:M3220)</f>
        <v>14.353472222222219</v>
      </c>
      <c r="T3220" s="3">
        <f>PlanMasine[[#This Row],[Datum SAS]]-1</f>
        <v>45851</v>
      </c>
      <c r="U3220">
        <f>WEEKDAY(PlanMasine[[#This Row],[ZAVRŠETAK MAŠINSKE]],2)</f>
        <v>7</v>
      </c>
      <c r="V3220" s="3">
        <f>IF(WEEKDAY(PlanMasine[[#This Row],[Datum SAS]]-1,2)=7,PlanMasine[[#This Row],[Datum SAS]]-3,PlanMasine[[#This Row],[Datum SAS]]-1)</f>
        <v>45849</v>
      </c>
      <c r="W3220">
        <f>WEEKNUM(PlanMasine[[#This Row],[Column2]],1)</f>
        <v>28</v>
      </c>
    </row>
    <row r="3221" spans="1:23" x14ac:dyDescent="0.25">
      <c r="A3221">
        <v>1031848</v>
      </c>
      <c r="B3221">
        <v>1</v>
      </c>
      <c r="C3221">
        <v>1031947</v>
      </c>
      <c r="D3221" t="s">
        <v>2433</v>
      </c>
      <c r="E3221">
        <v>12</v>
      </c>
      <c r="F3221">
        <v>3</v>
      </c>
      <c r="G3221">
        <v>0</v>
      </c>
      <c r="H3221">
        <v>0</v>
      </c>
      <c r="I3221" t="s">
        <v>5</v>
      </c>
      <c r="J3221" t="s">
        <v>570</v>
      </c>
      <c r="K3221" t="s">
        <v>1848</v>
      </c>
      <c r="L3221" s="3">
        <v>45882</v>
      </c>
      <c r="M32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221" s="3">
        <v>45852</v>
      </c>
      <c r="O3221" s="5">
        <f>IFERROR((PlanMasine[[#This Row],[Norma]]/PlanMasine[[#This Row],[Q]])*(PlanMasine[[#This Row],[Q]]/SUMIF(C:C,PlanMasine[[#This Row],[RN]],B:B)*PlanMasine[[#This Row],[KPLQ]]),0)</f>
        <v>4</v>
      </c>
      <c r="P3221">
        <v>175682</v>
      </c>
      <c r="Q3221">
        <f>COUNTIF(PROMJENA!A:A,PlanMasine[[#This Row],[KPL]]&amp;"-"&amp;PlanMasine[[#This Row],[RN]])</f>
        <v>0</v>
      </c>
      <c r="R3221">
        <f>IFERROR(INDEX(REDOSLIJED!A:A,MATCH(PlanMasine[[#This Row],[KPL]],REDOSLIJED!B:B,0)),MAX(REDOSLIJED!A:A)+1)</f>
        <v>45</v>
      </c>
      <c r="S3221" s="9">
        <f>SUM($M$2:M3221)</f>
        <v>14.356249999999998</v>
      </c>
      <c r="T3221" s="3">
        <f>PlanMasine[[#This Row],[Datum SAS]]-1</f>
        <v>45851</v>
      </c>
      <c r="U3221">
        <f>WEEKDAY(PlanMasine[[#This Row],[ZAVRŠETAK MAŠINSKE]],2)</f>
        <v>7</v>
      </c>
      <c r="V3221" s="3">
        <f>IF(WEEKDAY(PlanMasine[[#This Row],[Datum SAS]]-1,2)=7,PlanMasine[[#This Row],[Datum SAS]]-3,PlanMasine[[#This Row],[Datum SAS]]-1)</f>
        <v>45849</v>
      </c>
      <c r="W3221">
        <f>WEEKNUM(PlanMasine[[#This Row],[Column2]],1)</f>
        <v>28</v>
      </c>
    </row>
    <row r="3222" spans="1:23" x14ac:dyDescent="0.25">
      <c r="A3222">
        <v>1031848</v>
      </c>
      <c r="B3222">
        <v>1</v>
      </c>
      <c r="C3222">
        <v>1031872</v>
      </c>
      <c r="D3222" t="s">
        <v>2428</v>
      </c>
      <c r="E3222">
        <v>30</v>
      </c>
      <c r="F3222">
        <v>6</v>
      </c>
      <c r="G3222">
        <v>0</v>
      </c>
      <c r="H3222">
        <v>0</v>
      </c>
      <c r="I3222" t="s">
        <v>5</v>
      </c>
      <c r="J3222" t="s">
        <v>570</v>
      </c>
      <c r="K3222" t="s">
        <v>1848</v>
      </c>
      <c r="L3222" s="3">
        <v>45882</v>
      </c>
      <c r="M32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22" s="3">
        <v>45852</v>
      </c>
      <c r="O3222" s="5">
        <f>IFERROR((PlanMasine[[#This Row],[Norma]]/PlanMasine[[#This Row],[Q]])*(PlanMasine[[#This Row],[Q]]/SUMIF(C:C,PlanMasine[[#This Row],[RN]],B:B)*PlanMasine[[#This Row],[KPLQ]]),0)</f>
        <v>10</v>
      </c>
      <c r="P3222">
        <v>175607</v>
      </c>
      <c r="Q3222">
        <f>COUNTIF(PROMJENA!A:A,PlanMasine[[#This Row],[KPL]]&amp;"-"&amp;PlanMasine[[#This Row],[RN]])</f>
        <v>0</v>
      </c>
      <c r="R3222">
        <f>IFERROR(INDEX(REDOSLIJED!A:A,MATCH(PlanMasine[[#This Row],[KPL]],REDOSLIJED!B:B,0)),MAX(REDOSLIJED!A:A)+1)</f>
        <v>45</v>
      </c>
      <c r="S3222" s="9">
        <f>SUM($M$2:M3222)</f>
        <v>14.363194444444442</v>
      </c>
      <c r="T3222" s="3">
        <f>PlanMasine[[#This Row],[Datum SAS]]-1</f>
        <v>45851</v>
      </c>
      <c r="U3222">
        <f>WEEKDAY(PlanMasine[[#This Row],[ZAVRŠETAK MAŠINSKE]],2)</f>
        <v>7</v>
      </c>
      <c r="V3222" s="3">
        <f>IF(WEEKDAY(PlanMasine[[#This Row],[Datum SAS]]-1,2)=7,PlanMasine[[#This Row],[Datum SAS]]-3,PlanMasine[[#This Row],[Datum SAS]]-1)</f>
        <v>45849</v>
      </c>
      <c r="W3222">
        <f>WEEKNUM(PlanMasine[[#This Row],[Column2]],1)</f>
        <v>28</v>
      </c>
    </row>
    <row r="3223" spans="1:23" x14ac:dyDescent="0.25">
      <c r="A3223">
        <v>1031848</v>
      </c>
      <c r="B3223">
        <v>1</v>
      </c>
      <c r="C3223">
        <v>1031875</v>
      </c>
      <c r="D3223" t="s">
        <v>2435</v>
      </c>
      <c r="E3223">
        <v>18</v>
      </c>
      <c r="F3223">
        <v>6</v>
      </c>
      <c r="G3223">
        <v>0</v>
      </c>
      <c r="H3223">
        <v>0</v>
      </c>
      <c r="I3223" t="s">
        <v>5</v>
      </c>
      <c r="J3223" t="s">
        <v>570</v>
      </c>
      <c r="K3223" t="s">
        <v>1848</v>
      </c>
      <c r="L3223" s="3">
        <v>45882</v>
      </c>
      <c r="M32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23" s="3">
        <v>45852</v>
      </c>
      <c r="O3223" s="5">
        <f>IFERROR((PlanMasine[[#This Row],[Norma]]/PlanMasine[[#This Row],[Q]])*(PlanMasine[[#This Row],[Q]]/SUMIF(C:C,PlanMasine[[#This Row],[RN]],B:B)*PlanMasine[[#This Row],[KPLQ]]),0)</f>
        <v>6</v>
      </c>
      <c r="P3223">
        <v>175610</v>
      </c>
      <c r="Q3223">
        <f>COUNTIF(PROMJENA!A:A,PlanMasine[[#This Row],[KPL]]&amp;"-"&amp;PlanMasine[[#This Row],[RN]])</f>
        <v>0</v>
      </c>
      <c r="R3223">
        <f>IFERROR(INDEX(REDOSLIJED!A:A,MATCH(PlanMasine[[#This Row],[KPL]],REDOSLIJED!B:B,0)),MAX(REDOSLIJED!A:A)+1)</f>
        <v>45</v>
      </c>
      <c r="S3223" s="9">
        <f>SUM($M$2:M3223)</f>
        <v>14.367361111111109</v>
      </c>
      <c r="T3223" s="3">
        <f>PlanMasine[[#This Row],[Datum SAS]]-1</f>
        <v>45851</v>
      </c>
      <c r="U3223">
        <f>WEEKDAY(PlanMasine[[#This Row],[ZAVRŠETAK MAŠINSKE]],2)</f>
        <v>7</v>
      </c>
      <c r="V3223" s="3">
        <f>IF(WEEKDAY(PlanMasine[[#This Row],[Datum SAS]]-1,2)=7,PlanMasine[[#This Row],[Datum SAS]]-3,PlanMasine[[#This Row],[Datum SAS]]-1)</f>
        <v>45849</v>
      </c>
      <c r="W3223">
        <f>WEEKNUM(PlanMasine[[#This Row],[Column2]],1)</f>
        <v>28</v>
      </c>
    </row>
    <row r="3224" spans="1:23" x14ac:dyDescent="0.25">
      <c r="A3224">
        <v>1031848</v>
      </c>
      <c r="B3224">
        <v>1</v>
      </c>
      <c r="C3224">
        <v>1031885</v>
      </c>
      <c r="D3224" t="s">
        <v>1999</v>
      </c>
      <c r="E3224">
        <v>18</v>
      </c>
      <c r="F3224">
        <v>3</v>
      </c>
      <c r="G3224">
        <v>0</v>
      </c>
      <c r="H3224">
        <v>0</v>
      </c>
      <c r="I3224" t="s">
        <v>5</v>
      </c>
      <c r="J3224" t="s">
        <v>570</v>
      </c>
      <c r="K3224" t="s">
        <v>1848</v>
      </c>
      <c r="L3224" s="3">
        <v>45882</v>
      </c>
      <c r="M32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24" s="3">
        <v>45852</v>
      </c>
      <c r="O3224" s="5">
        <f>IFERROR((PlanMasine[[#This Row],[Norma]]/PlanMasine[[#This Row],[Q]])*(PlanMasine[[#This Row],[Q]]/SUMIF(C:C,PlanMasine[[#This Row],[RN]],B:B)*PlanMasine[[#This Row],[KPLQ]]),0)</f>
        <v>6</v>
      </c>
      <c r="P3224">
        <v>175620</v>
      </c>
      <c r="Q3224">
        <f>COUNTIF(PROMJENA!A:A,PlanMasine[[#This Row],[KPL]]&amp;"-"&amp;PlanMasine[[#This Row],[RN]])</f>
        <v>0</v>
      </c>
      <c r="R3224">
        <f>IFERROR(INDEX(REDOSLIJED!A:A,MATCH(PlanMasine[[#This Row],[KPL]],REDOSLIJED!B:B,0)),MAX(REDOSLIJED!A:A)+1)</f>
        <v>45</v>
      </c>
      <c r="S3224" s="9">
        <f>SUM($M$2:M3224)</f>
        <v>14.371527777777775</v>
      </c>
      <c r="T3224" s="3">
        <f>PlanMasine[[#This Row],[Datum SAS]]-1</f>
        <v>45851</v>
      </c>
      <c r="U3224">
        <f>WEEKDAY(PlanMasine[[#This Row],[ZAVRŠETAK MAŠINSKE]],2)</f>
        <v>7</v>
      </c>
      <c r="V3224" s="3">
        <f>IF(WEEKDAY(PlanMasine[[#This Row],[Datum SAS]]-1,2)=7,PlanMasine[[#This Row],[Datum SAS]]-3,PlanMasine[[#This Row],[Datum SAS]]-1)</f>
        <v>45849</v>
      </c>
      <c r="W3224">
        <f>WEEKNUM(PlanMasine[[#This Row],[Column2]],1)</f>
        <v>28</v>
      </c>
    </row>
    <row r="3225" spans="1:23" x14ac:dyDescent="0.25">
      <c r="A3225">
        <v>1031848</v>
      </c>
      <c r="B3225">
        <v>1</v>
      </c>
      <c r="C3225">
        <v>1031888</v>
      </c>
      <c r="D3225" t="s">
        <v>462</v>
      </c>
      <c r="E3225">
        <v>15</v>
      </c>
      <c r="F3225">
        <v>3</v>
      </c>
      <c r="G3225">
        <v>0</v>
      </c>
      <c r="H3225">
        <v>0</v>
      </c>
      <c r="I3225" t="s">
        <v>5</v>
      </c>
      <c r="J3225" t="s">
        <v>570</v>
      </c>
      <c r="K3225" t="s">
        <v>1848</v>
      </c>
      <c r="L3225" s="3">
        <v>45882</v>
      </c>
      <c r="M32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25" s="3">
        <v>45852</v>
      </c>
      <c r="O3225" s="5">
        <f>IFERROR((PlanMasine[[#This Row],[Norma]]/PlanMasine[[#This Row],[Q]])*(PlanMasine[[#This Row],[Q]]/SUMIF(C:C,PlanMasine[[#This Row],[RN]],B:B)*PlanMasine[[#This Row],[KPLQ]]),0)</f>
        <v>5</v>
      </c>
      <c r="P3225">
        <v>175623</v>
      </c>
      <c r="Q3225">
        <f>COUNTIF(PROMJENA!A:A,PlanMasine[[#This Row],[KPL]]&amp;"-"&amp;PlanMasine[[#This Row],[RN]])</f>
        <v>0</v>
      </c>
      <c r="R3225">
        <f>IFERROR(INDEX(REDOSLIJED!A:A,MATCH(PlanMasine[[#This Row],[KPL]],REDOSLIJED!B:B,0)),MAX(REDOSLIJED!A:A)+1)</f>
        <v>45</v>
      </c>
      <c r="S3225" s="9">
        <f>SUM($M$2:M3225)</f>
        <v>14.374999999999996</v>
      </c>
      <c r="T3225" s="3">
        <f>PlanMasine[[#This Row],[Datum SAS]]-1</f>
        <v>45851</v>
      </c>
      <c r="U3225">
        <f>WEEKDAY(PlanMasine[[#This Row],[ZAVRŠETAK MAŠINSKE]],2)</f>
        <v>7</v>
      </c>
      <c r="V3225" s="3">
        <f>IF(WEEKDAY(PlanMasine[[#This Row],[Datum SAS]]-1,2)=7,PlanMasine[[#This Row],[Datum SAS]]-3,PlanMasine[[#This Row],[Datum SAS]]-1)</f>
        <v>45849</v>
      </c>
      <c r="W3225">
        <f>WEEKNUM(PlanMasine[[#This Row],[Column2]],1)</f>
        <v>28</v>
      </c>
    </row>
    <row r="3226" spans="1:23" x14ac:dyDescent="0.25">
      <c r="A3226">
        <v>1031848</v>
      </c>
      <c r="B3226">
        <v>1</v>
      </c>
      <c r="C3226">
        <v>1031890</v>
      </c>
      <c r="D3226" t="s">
        <v>1995</v>
      </c>
      <c r="E3226">
        <v>15</v>
      </c>
      <c r="F3226">
        <v>3</v>
      </c>
      <c r="G3226">
        <v>0</v>
      </c>
      <c r="H3226">
        <v>0</v>
      </c>
      <c r="I3226" t="s">
        <v>5</v>
      </c>
      <c r="J3226" t="s">
        <v>570</v>
      </c>
      <c r="K3226" t="s">
        <v>1848</v>
      </c>
      <c r="L3226" s="3">
        <v>45882</v>
      </c>
      <c r="M32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26" s="3">
        <v>45852</v>
      </c>
      <c r="O3226" s="5">
        <f>IFERROR((PlanMasine[[#This Row],[Norma]]/PlanMasine[[#This Row],[Q]])*(PlanMasine[[#This Row],[Q]]/SUMIF(C:C,PlanMasine[[#This Row],[RN]],B:B)*PlanMasine[[#This Row],[KPLQ]]),0)</f>
        <v>5</v>
      </c>
      <c r="P3226">
        <v>175625</v>
      </c>
      <c r="Q3226">
        <f>COUNTIF(PROMJENA!A:A,PlanMasine[[#This Row],[KPL]]&amp;"-"&amp;PlanMasine[[#This Row],[RN]])</f>
        <v>0</v>
      </c>
      <c r="R3226">
        <f>IFERROR(INDEX(REDOSLIJED!A:A,MATCH(PlanMasine[[#This Row],[KPL]],REDOSLIJED!B:B,0)),MAX(REDOSLIJED!A:A)+1)</f>
        <v>45</v>
      </c>
      <c r="S3226" s="9">
        <f>SUM($M$2:M3226)</f>
        <v>14.378472222222218</v>
      </c>
      <c r="T3226" s="3">
        <f>PlanMasine[[#This Row],[Datum SAS]]-1</f>
        <v>45851</v>
      </c>
      <c r="U3226">
        <f>WEEKDAY(PlanMasine[[#This Row],[ZAVRŠETAK MAŠINSKE]],2)</f>
        <v>7</v>
      </c>
      <c r="V3226" s="3">
        <f>IF(WEEKDAY(PlanMasine[[#This Row],[Datum SAS]]-1,2)=7,PlanMasine[[#This Row],[Datum SAS]]-3,PlanMasine[[#This Row],[Datum SAS]]-1)</f>
        <v>45849</v>
      </c>
      <c r="W3226">
        <f>WEEKNUM(PlanMasine[[#This Row],[Column2]],1)</f>
        <v>28</v>
      </c>
    </row>
    <row r="3227" spans="1:23" x14ac:dyDescent="0.25">
      <c r="A3227">
        <v>1031848</v>
      </c>
      <c r="B3227">
        <v>1</v>
      </c>
      <c r="C3227">
        <v>1031891</v>
      </c>
      <c r="D3227" t="s">
        <v>1998</v>
      </c>
      <c r="E3227">
        <v>15</v>
      </c>
      <c r="F3227">
        <v>3</v>
      </c>
      <c r="G3227">
        <v>0</v>
      </c>
      <c r="H3227">
        <v>0</v>
      </c>
      <c r="I3227" t="s">
        <v>5</v>
      </c>
      <c r="J3227" t="s">
        <v>570</v>
      </c>
      <c r="K3227" t="s">
        <v>1848</v>
      </c>
      <c r="L3227" s="3">
        <v>45882</v>
      </c>
      <c r="M32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27" s="3">
        <v>45852</v>
      </c>
      <c r="O3227" s="5">
        <f>IFERROR((PlanMasine[[#This Row],[Norma]]/PlanMasine[[#This Row],[Q]])*(PlanMasine[[#This Row],[Q]]/SUMIF(C:C,PlanMasine[[#This Row],[RN]],B:B)*PlanMasine[[#This Row],[KPLQ]]),0)</f>
        <v>5</v>
      </c>
      <c r="P3227">
        <v>175626</v>
      </c>
      <c r="Q3227">
        <f>COUNTIF(PROMJENA!A:A,PlanMasine[[#This Row],[KPL]]&amp;"-"&amp;PlanMasine[[#This Row],[RN]])</f>
        <v>0</v>
      </c>
      <c r="R3227">
        <f>IFERROR(INDEX(REDOSLIJED!A:A,MATCH(PlanMasine[[#This Row],[KPL]],REDOSLIJED!B:B,0)),MAX(REDOSLIJED!A:A)+1)</f>
        <v>45</v>
      </c>
      <c r="S3227" s="9">
        <f>SUM($M$2:M3227)</f>
        <v>14.381944444444439</v>
      </c>
      <c r="T3227" s="3">
        <f>PlanMasine[[#This Row],[Datum SAS]]-1</f>
        <v>45851</v>
      </c>
      <c r="U3227">
        <f>WEEKDAY(PlanMasine[[#This Row],[ZAVRŠETAK MAŠINSKE]],2)</f>
        <v>7</v>
      </c>
      <c r="V3227" s="3">
        <f>IF(WEEKDAY(PlanMasine[[#This Row],[Datum SAS]]-1,2)=7,PlanMasine[[#This Row],[Datum SAS]]-3,PlanMasine[[#This Row],[Datum SAS]]-1)</f>
        <v>45849</v>
      </c>
      <c r="W3227">
        <f>WEEKNUM(PlanMasine[[#This Row],[Column2]],1)</f>
        <v>28</v>
      </c>
    </row>
    <row r="3228" spans="1:23" x14ac:dyDescent="0.25">
      <c r="A3228">
        <v>1031848</v>
      </c>
      <c r="B3228">
        <v>1</v>
      </c>
      <c r="C3228">
        <v>1031893</v>
      </c>
      <c r="D3228" t="s">
        <v>2426</v>
      </c>
      <c r="E3228">
        <v>15</v>
      </c>
      <c r="F3228">
        <v>3</v>
      </c>
      <c r="G3228">
        <v>0</v>
      </c>
      <c r="H3228">
        <v>0</v>
      </c>
      <c r="I3228" t="s">
        <v>5</v>
      </c>
      <c r="J3228" t="s">
        <v>570</v>
      </c>
      <c r="K3228" t="s">
        <v>1848</v>
      </c>
      <c r="L3228" s="3">
        <v>45882</v>
      </c>
      <c r="M32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28" s="3">
        <v>45852</v>
      </c>
      <c r="O3228" s="5">
        <f>IFERROR((PlanMasine[[#This Row],[Norma]]/PlanMasine[[#This Row],[Q]])*(PlanMasine[[#This Row],[Q]]/SUMIF(C:C,PlanMasine[[#This Row],[RN]],B:B)*PlanMasine[[#This Row],[KPLQ]]),0)</f>
        <v>5</v>
      </c>
      <c r="P3228">
        <v>175628</v>
      </c>
      <c r="Q3228">
        <f>COUNTIF(PROMJENA!A:A,PlanMasine[[#This Row],[KPL]]&amp;"-"&amp;PlanMasine[[#This Row],[RN]])</f>
        <v>0</v>
      </c>
      <c r="R3228">
        <f>IFERROR(INDEX(REDOSLIJED!A:A,MATCH(PlanMasine[[#This Row],[KPL]],REDOSLIJED!B:B,0)),MAX(REDOSLIJED!A:A)+1)</f>
        <v>45</v>
      </c>
      <c r="S3228" s="9">
        <f>SUM($M$2:M3228)</f>
        <v>14.385416666666661</v>
      </c>
      <c r="T3228" s="3">
        <f>PlanMasine[[#This Row],[Datum SAS]]-1</f>
        <v>45851</v>
      </c>
      <c r="U3228">
        <f>WEEKDAY(PlanMasine[[#This Row],[ZAVRŠETAK MAŠINSKE]],2)</f>
        <v>7</v>
      </c>
      <c r="V3228" s="3">
        <f>IF(WEEKDAY(PlanMasine[[#This Row],[Datum SAS]]-1,2)=7,PlanMasine[[#This Row],[Datum SAS]]-3,PlanMasine[[#This Row],[Datum SAS]]-1)</f>
        <v>45849</v>
      </c>
      <c r="W3228">
        <f>WEEKNUM(PlanMasine[[#This Row],[Column2]],1)</f>
        <v>28</v>
      </c>
    </row>
    <row r="3229" spans="1:23" x14ac:dyDescent="0.25">
      <c r="A3229">
        <v>1031848</v>
      </c>
      <c r="B3229">
        <v>1</v>
      </c>
      <c r="C3229">
        <v>1031894</v>
      </c>
      <c r="D3229" t="s">
        <v>2421</v>
      </c>
      <c r="E3229">
        <v>15</v>
      </c>
      <c r="F3229">
        <v>3</v>
      </c>
      <c r="G3229">
        <v>0</v>
      </c>
      <c r="H3229">
        <v>0</v>
      </c>
      <c r="I3229" t="s">
        <v>5</v>
      </c>
      <c r="J3229" t="s">
        <v>570</v>
      </c>
      <c r="K3229" t="s">
        <v>1848</v>
      </c>
      <c r="L3229" s="3">
        <v>45882</v>
      </c>
      <c r="M32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229" s="3">
        <v>45852</v>
      </c>
      <c r="O3229" s="5">
        <f>IFERROR((PlanMasine[[#This Row],[Norma]]/PlanMasine[[#This Row],[Q]])*(PlanMasine[[#This Row],[Q]]/SUMIF(C:C,PlanMasine[[#This Row],[RN]],B:B)*PlanMasine[[#This Row],[KPLQ]]),0)</f>
        <v>5</v>
      </c>
      <c r="P3229">
        <v>175629</v>
      </c>
      <c r="Q3229">
        <f>COUNTIF(PROMJENA!A:A,PlanMasine[[#This Row],[KPL]]&amp;"-"&amp;PlanMasine[[#This Row],[RN]])</f>
        <v>0</v>
      </c>
      <c r="R3229">
        <f>IFERROR(INDEX(REDOSLIJED!A:A,MATCH(PlanMasine[[#This Row],[KPL]],REDOSLIJED!B:B,0)),MAX(REDOSLIJED!A:A)+1)</f>
        <v>45</v>
      </c>
      <c r="S3229" s="9">
        <f>SUM($M$2:M3229)</f>
        <v>14.388888888888882</v>
      </c>
      <c r="T3229" s="3">
        <f>PlanMasine[[#This Row],[Datum SAS]]-1</f>
        <v>45851</v>
      </c>
      <c r="U3229">
        <f>WEEKDAY(PlanMasine[[#This Row],[ZAVRŠETAK MAŠINSKE]],2)</f>
        <v>7</v>
      </c>
      <c r="V3229" s="3">
        <f>IF(WEEKDAY(PlanMasine[[#This Row],[Datum SAS]]-1,2)=7,PlanMasine[[#This Row],[Datum SAS]]-3,PlanMasine[[#This Row],[Datum SAS]]-1)</f>
        <v>45849</v>
      </c>
      <c r="W3229">
        <f>WEEKNUM(PlanMasine[[#This Row],[Column2]],1)</f>
        <v>28</v>
      </c>
    </row>
    <row r="3230" spans="1:23" x14ac:dyDescent="0.25">
      <c r="A3230">
        <v>1031848</v>
      </c>
      <c r="B3230">
        <v>1</v>
      </c>
      <c r="C3230">
        <v>1031895</v>
      </c>
      <c r="D3230" t="s">
        <v>1753</v>
      </c>
      <c r="E3230">
        <v>36</v>
      </c>
      <c r="F3230">
        <v>6</v>
      </c>
      <c r="G3230">
        <v>0</v>
      </c>
      <c r="H3230">
        <v>0</v>
      </c>
      <c r="I3230" t="s">
        <v>5</v>
      </c>
      <c r="J3230" t="s">
        <v>570</v>
      </c>
      <c r="K3230" t="s">
        <v>1848</v>
      </c>
      <c r="L3230" s="3">
        <v>45882</v>
      </c>
      <c r="M32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30" s="3">
        <v>45852</v>
      </c>
      <c r="O3230" s="5">
        <f>IFERROR((PlanMasine[[#This Row],[Norma]]/PlanMasine[[#This Row],[Q]])*(PlanMasine[[#This Row],[Q]]/SUMIF(C:C,PlanMasine[[#This Row],[RN]],B:B)*PlanMasine[[#This Row],[KPLQ]]),0)</f>
        <v>12</v>
      </c>
      <c r="P3230">
        <v>175630</v>
      </c>
      <c r="Q3230">
        <f>COUNTIF(PROMJENA!A:A,PlanMasine[[#This Row],[KPL]]&amp;"-"&amp;PlanMasine[[#This Row],[RN]])</f>
        <v>0</v>
      </c>
      <c r="R3230">
        <f>IFERROR(INDEX(REDOSLIJED!A:A,MATCH(PlanMasine[[#This Row],[KPL]],REDOSLIJED!B:B,0)),MAX(REDOSLIJED!A:A)+1)</f>
        <v>45</v>
      </c>
      <c r="S3230" s="9">
        <f>SUM($M$2:M3230)</f>
        <v>14.397222222222215</v>
      </c>
      <c r="T3230" s="3">
        <f>PlanMasine[[#This Row],[Datum SAS]]-1</f>
        <v>45851</v>
      </c>
      <c r="U3230">
        <f>WEEKDAY(PlanMasine[[#This Row],[ZAVRŠETAK MAŠINSKE]],2)</f>
        <v>7</v>
      </c>
      <c r="V3230" s="3">
        <f>IF(WEEKDAY(PlanMasine[[#This Row],[Datum SAS]]-1,2)=7,PlanMasine[[#This Row],[Datum SAS]]-3,PlanMasine[[#This Row],[Datum SAS]]-1)</f>
        <v>45849</v>
      </c>
      <c r="W3230">
        <f>WEEKNUM(PlanMasine[[#This Row],[Column2]],1)</f>
        <v>28</v>
      </c>
    </row>
    <row r="3231" spans="1:23" x14ac:dyDescent="0.25">
      <c r="A3231">
        <v>1031848</v>
      </c>
      <c r="B3231">
        <v>1</v>
      </c>
      <c r="C3231">
        <v>1031950</v>
      </c>
      <c r="D3231" t="s">
        <v>1996</v>
      </c>
      <c r="E3231">
        <v>120</v>
      </c>
      <c r="F3231">
        <v>24</v>
      </c>
      <c r="G3231">
        <v>0</v>
      </c>
      <c r="H3231">
        <v>0</v>
      </c>
      <c r="I3231" t="s">
        <v>5</v>
      </c>
      <c r="J3231" t="s">
        <v>570</v>
      </c>
      <c r="K3231" t="s">
        <v>1848</v>
      </c>
      <c r="L3231" s="3">
        <v>45882</v>
      </c>
      <c r="M32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231" s="3">
        <v>45852</v>
      </c>
      <c r="O3231" s="5">
        <f>IFERROR((PlanMasine[[#This Row],[Norma]]/PlanMasine[[#This Row],[Q]])*(PlanMasine[[#This Row],[Q]]/SUMIF(C:C,PlanMasine[[#This Row],[RN]],B:B)*PlanMasine[[#This Row],[KPLQ]]),0)</f>
        <v>40</v>
      </c>
      <c r="P3231">
        <v>175685</v>
      </c>
      <c r="Q3231">
        <f>COUNTIF(PROMJENA!A:A,PlanMasine[[#This Row],[KPL]]&amp;"-"&amp;PlanMasine[[#This Row],[RN]])</f>
        <v>0</v>
      </c>
      <c r="R3231">
        <f>IFERROR(INDEX(REDOSLIJED!A:A,MATCH(PlanMasine[[#This Row],[KPL]],REDOSLIJED!B:B,0)),MAX(REDOSLIJED!A:A)+1)</f>
        <v>45</v>
      </c>
      <c r="S3231" s="9">
        <f>SUM($M$2:M3231)</f>
        <v>14.424999999999994</v>
      </c>
      <c r="T3231" s="3">
        <f>PlanMasine[[#This Row],[Datum SAS]]-1</f>
        <v>45851</v>
      </c>
      <c r="U3231">
        <f>WEEKDAY(PlanMasine[[#This Row],[ZAVRŠETAK MAŠINSKE]],2)</f>
        <v>7</v>
      </c>
      <c r="V3231" s="3">
        <f>IF(WEEKDAY(PlanMasine[[#This Row],[Datum SAS]]-1,2)=7,PlanMasine[[#This Row],[Datum SAS]]-3,PlanMasine[[#This Row],[Datum SAS]]-1)</f>
        <v>45849</v>
      </c>
      <c r="W3231">
        <f>WEEKNUM(PlanMasine[[#This Row],[Column2]],1)</f>
        <v>28</v>
      </c>
    </row>
    <row r="3232" spans="1:23" x14ac:dyDescent="0.25">
      <c r="A3232">
        <v>1031848</v>
      </c>
      <c r="B3232">
        <v>1</v>
      </c>
      <c r="C3232">
        <v>1031896</v>
      </c>
      <c r="D3232" t="s">
        <v>1307</v>
      </c>
      <c r="E3232">
        <v>21</v>
      </c>
      <c r="F3232">
        <v>3</v>
      </c>
      <c r="G3232">
        <v>0</v>
      </c>
      <c r="H3232">
        <v>0</v>
      </c>
      <c r="I3232" t="s">
        <v>5</v>
      </c>
      <c r="J3232" t="s">
        <v>570</v>
      </c>
      <c r="K3232" t="s">
        <v>1848</v>
      </c>
      <c r="L3232" s="3">
        <v>45882</v>
      </c>
      <c r="M32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232" s="3">
        <v>45852</v>
      </c>
      <c r="O3232" s="5">
        <f>IFERROR((PlanMasine[[#This Row],[Norma]]/PlanMasine[[#This Row],[Q]])*(PlanMasine[[#This Row],[Q]]/SUMIF(C:C,PlanMasine[[#This Row],[RN]],B:B)*PlanMasine[[#This Row],[KPLQ]]),0)</f>
        <v>7</v>
      </c>
      <c r="P3232">
        <v>175631</v>
      </c>
      <c r="Q3232">
        <f>COUNTIF(PROMJENA!A:A,PlanMasine[[#This Row],[KPL]]&amp;"-"&amp;PlanMasine[[#This Row],[RN]])</f>
        <v>0</v>
      </c>
      <c r="R3232">
        <f>IFERROR(INDEX(REDOSLIJED!A:A,MATCH(PlanMasine[[#This Row],[KPL]],REDOSLIJED!B:B,0)),MAX(REDOSLIJED!A:A)+1)</f>
        <v>45</v>
      </c>
      <c r="S3232" s="9">
        <f>SUM($M$2:M3232)</f>
        <v>14.429861111111105</v>
      </c>
      <c r="T3232" s="3">
        <f>PlanMasine[[#This Row],[Datum SAS]]-1</f>
        <v>45851</v>
      </c>
      <c r="U3232">
        <f>WEEKDAY(PlanMasine[[#This Row],[ZAVRŠETAK MAŠINSKE]],2)</f>
        <v>7</v>
      </c>
      <c r="V3232" s="3">
        <f>IF(WEEKDAY(PlanMasine[[#This Row],[Datum SAS]]-1,2)=7,PlanMasine[[#This Row],[Datum SAS]]-3,PlanMasine[[#This Row],[Datum SAS]]-1)</f>
        <v>45849</v>
      </c>
      <c r="W3232">
        <f>WEEKNUM(PlanMasine[[#This Row],[Column2]],1)</f>
        <v>28</v>
      </c>
    </row>
    <row r="3233" spans="1:23" x14ac:dyDescent="0.25">
      <c r="A3233">
        <v>1031848</v>
      </c>
      <c r="B3233">
        <v>1</v>
      </c>
      <c r="C3233">
        <v>1031897</v>
      </c>
      <c r="D3233" t="s">
        <v>1997</v>
      </c>
      <c r="E3233">
        <v>24</v>
      </c>
      <c r="F3233">
        <v>3</v>
      </c>
      <c r="G3233">
        <v>0</v>
      </c>
      <c r="H3233">
        <v>0</v>
      </c>
      <c r="I3233" t="s">
        <v>5</v>
      </c>
      <c r="J3233" t="s">
        <v>570</v>
      </c>
      <c r="K3233" t="s">
        <v>1848</v>
      </c>
      <c r="L3233" s="3">
        <v>45882</v>
      </c>
      <c r="M32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33" s="3">
        <v>45852</v>
      </c>
      <c r="O3233" s="5">
        <f>IFERROR((PlanMasine[[#This Row],[Norma]]/PlanMasine[[#This Row],[Q]])*(PlanMasine[[#This Row],[Q]]/SUMIF(C:C,PlanMasine[[#This Row],[RN]],B:B)*PlanMasine[[#This Row],[KPLQ]]),0)</f>
        <v>8</v>
      </c>
      <c r="P3233">
        <v>175632</v>
      </c>
      <c r="Q3233">
        <f>COUNTIF(PROMJENA!A:A,PlanMasine[[#This Row],[KPL]]&amp;"-"&amp;PlanMasine[[#This Row],[RN]])</f>
        <v>0</v>
      </c>
      <c r="R3233">
        <f>IFERROR(INDEX(REDOSLIJED!A:A,MATCH(PlanMasine[[#This Row],[KPL]],REDOSLIJED!B:B,0)),MAX(REDOSLIJED!A:A)+1)</f>
        <v>45</v>
      </c>
      <c r="S3233" s="9">
        <f>SUM($M$2:M3233)</f>
        <v>14.435416666666661</v>
      </c>
      <c r="T3233" s="3">
        <f>PlanMasine[[#This Row],[Datum SAS]]-1</f>
        <v>45851</v>
      </c>
      <c r="U3233">
        <f>WEEKDAY(PlanMasine[[#This Row],[ZAVRŠETAK MAŠINSKE]],2)</f>
        <v>7</v>
      </c>
      <c r="V3233" s="3">
        <f>IF(WEEKDAY(PlanMasine[[#This Row],[Datum SAS]]-1,2)=7,PlanMasine[[#This Row],[Datum SAS]]-3,PlanMasine[[#This Row],[Datum SAS]]-1)</f>
        <v>45849</v>
      </c>
      <c r="W3233">
        <f>WEEKNUM(PlanMasine[[#This Row],[Column2]],1)</f>
        <v>28</v>
      </c>
    </row>
    <row r="3234" spans="1:23" x14ac:dyDescent="0.25">
      <c r="A3234">
        <v>1031848</v>
      </c>
      <c r="B3234">
        <v>1</v>
      </c>
      <c r="C3234">
        <v>1031898</v>
      </c>
      <c r="D3234" t="s">
        <v>1849</v>
      </c>
      <c r="E3234">
        <v>24</v>
      </c>
      <c r="F3234">
        <v>3</v>
      </c>
      <c r="G3234">
        <v>0</v>
      </c>
      <c r="H3234">
        <v>0</v>
      </c>
      <c r="I3234" t="s">
        <v>5</v>
      </c>
      <c r="J3234" t="s">
        <v>570</v>
      </c>
      <c r="K3234" t="s">
        <v>1848</v>
      </c>
      <c r="L3234" s="3">
        <v>45882</v>
      </c>
      <c r="M32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34" s="3">
        <v>45852</v>
      </c>
      <c r="O3234" s="5">
        <f>IFERROR((PlanMasine[[#This Row],[Norma]]/PlanMasine[[#This Row],[Q]])*(PlanMasine[[#This Row],[Q]]/SUMIF(C:C,PlanMasine[[#This Row],[RN]],B:B)*PlanMasine[[#This Row],[KPLQ]]),0)</f>
        <v>8</v>
      </c>
      <c r="P3234">
        <v>175633</v>
      </c>
      <c r="Q3234">
        <f>COUNTIF(PROMJENA!A:A,PlanMasine[[#This Row],[KPL]]&amp;"-"&amp;PlanMasine[[#This Row],[RN]])</f>
        <v>0</v>
      </c>
      <c r="R3234">
        <f>IFERROR(INDEX(REDOSLIJED!A:A,MATCH(PlanMasine[[#This Row],[KPL]],REDOSLIJED!B:B,0)),MAX(REDOSLIJED!A:A)+1)</f>
        <v>45</v>
      </c>
      <c r="S3234" s="9">
        <f>SUM($M$2:M3234)</f>
        <v>14.440972222222218</v>
      </c>
      <c r="T3234" s="3">
        <f>PlanMasine[[#This Row],[Datum SAS]]-1</f>
        <v>45851</v>
      </c>
      <c r="U3234">
        <f>WEEKDAY(PlanMasine[[#This Row],[ZAVRŠETAK MAŠINSKE]],2)</f>
        <v>7</v>
      </c>
      <c r="V3234" s="3">
        <f>IF(WEEKDAY(PlanMasine[[#This Row],[Datum SAS]]-1,2)=7,PlanMasine[[#This Row],[Datum SAS]]-3,PlanMasine[[#This Row],[Datum SAS]]-1)</f>
        <v>45849</v>
      </c>
      <c r="W3234">
        <f>WEEKNUM(PlanMasine[[#This Row],[Column2]],1)</f>
        <v>28</v>
      </c>
    </row>
    <row r="3235" spans="1:23" x14ac:dyDescent="0.25">
      <c r="A3235">
        <v>1031848</v>
      </c>
      <c r="B3235">
        <v>1</v>
      </c>
      <c r="C3235">
        <v>1031953</v>
      </c>
      <c r="D3235" t="s">
        <v>1989</v>
      </c>
      <c r="E3235">
        <v>135</v>
      </c>
      <c r="F3235">
        <v>27</v>
      </c>
      <c r="G3235">
        <v>0</v>
      </c>
      <c r="H3235">
        <v>0</v>
      </c>
      <c r="I3235" t="s">
        <v>5</v>
      </c>
      <c r="J3235" t="s">
        <v>570</v>
      </c>
      <c r="K3235" t="s">
        <v>1848</v>
      </c>
      <c r="L3235" s="3">
        <v>45882</v>
      </c>
      <c r="M32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3.125E-2</v>
      </c>
      <c r="N3235" s="3">
        <v>45852</v>
      </c>
      <c r="O3235" s="5">
        <f>IFERROR((PlanMasine[[#This Row],[Norma]]/PlanMasine[[#This Row],[Q]])*(PlanMasine[[#This Row],[Q]]/SUMIF(C:C,PlanMasine[[#This Row],[RN]],B:B)*PlanMasine[[#This Row],[KPLQ]]),0)</f>
        <v>45</v>
      </c>
      <c r="P3235">
        <v>175688</v>
      </c>
      <c r="Q3235">
        <f>COUNTIF(PROMJENA!A:A,PlanMasine[[#This Row],[KPL]]&amp;"-"&amp;PlanMasine[[#This Row],[RN]])</f>
        <v>0</v>
      </c>
      <c r="R3235">
        <f>IFERROR(INDEX(REDOSLIJED!A:A,MATCH(PlanMasine[[#This Row],[KPL]],REDOSLIJED!B:B,0)),MAX(REDOSLIJED!A:A)+1)</f>
        <v>45</v>
      </c>
      <c r="S3235" s="9">
        <f>SUM($M$2:M3235)</f>
        <v>14.472222222222218</v>
      </c>
      <c r="T3235" s="3">
        <f>PlanMasine[[#This Row],[Datum SAS]]-1</f>
        <v>45851</v>
      </c>
      <c r="U3235">
        <f>WEEKDAY(PlanMasine[[#This Row],[ZAVRŠETAK MAŠINSKE]],2)</f>
        <v>7</v>
      </c>
      <c r="V3235" s="3">
        <f>IF(WEEKDAY(PlanMasine[[#This Row],[Datum SAS]]-1,2)=7,PlanMasine[[#This Row],[Datum SAS]]-3,PlanMasine[[#This Row],[Datum SAS]]-1)</f>
        <v>45849</v>
      </c>
      <c r="W3235">
        <f>WEEKNUM(PlanMasine[[#This Row],[Column2]],1)</f>
        <v>28</v>
      </c>
    </row>
    <row r="3236" spans="1:23" x14ac:dyDescent="0.25">
      <c r="A3236">
        <v>1031848</v>
      </c>
      <c r="B3236">
        <v>1</v>
      </c>
      <c r="C3236">
        <v>1031939</v>
      </c>
      <c r="D3236" t="s">
        <v>2430</v>
      </c>
      <c r="E3236">
        <v>12</v>
      </c>
      <c r="F3236">
        <v>6</v>
      </c>
      <c r="G3236">
        <v>0</v>
      </c>
      <c r="H3236">
        <v>0</v>
      </c>
      <c r="I3236" t="s">
        <v>5</v>
      </c>
      <c r="J3236" t="s">
        <v>570</v>
      </c>
      <c r="K3236" t="s">
        <v>1848</v>
      </c>
      <c r="L3236" s="3">
        <v>45882</v>
      </c>
      <c r="M32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236" s="3">
        <v>45852</v>
      </c>
      <c r="O3236" s="5">
        <f>IFERROR((PlanMasine[[#This Row],[Norma]]/PlanMasine[[#This Row],[Q]])*(PlanMasine[[#This Row],[Q]]/SUMIF(C:C,PlanMasine[[#This Row],[RN]],B:B)*PlanMasine[[#This Row],[KPLQ]]),0)</f>
        <v>4</v>
      </c>
      <c r="P3236">
        <v>175674</v>
      </c>
      <c r="Q3236">
        <f>COUNTIF(PROMJENA!A:A,PlanMasine[[#This Row],[KPL]]&amp;"-"&amp;PlanMasine[[#This Row],[RN]])</f>
        <v>0</v>
      </c>
      <c r="R3236">
        <f>IFERROR(INDEX(REDOSLIJED!A:A,MATCH(PlanMasine[[#This Row],[KPL]],REDOSLIJED!B:B,0)),MAX(REDOSLIJED!A:A)+1)</f>
        <v>45</v>
      </c>
      <c r="S3236" s="9">
        <f>SUM($M$2:M3236)</f>
        <v>14.474999999999996</v>
      </c>
      <c r="T3236" s="3">
        <f>PlanMasine[[#This Row],[Datum SAS]]-1</f>
        <v>45851</v>
      </c>
      <c r="U3236">
        <f>WEEKDAY(PlanMasine[[#This Row],[ZAVRŠETAK MAŠINSKE]],2)</f>
        <v>7</v>
      </c>
      <c r="V3236" s="3">
        <f>IF(WEEKDAY(PlanMasine[[#This Row],[Datum SAS]]-1,2)=7,PlanMasine[[#This Row],[Datum SAS]]-3,PlanMasine[[#This Row],[Datum SAS]]-1)</f>
        <v>45849</v>
      </c>
      <c r="W3236">
        <f>WEEKNUM(PlanMasine[[#This Row],[Column2]],1)</f>
        <v>28</v>
      </c>
    </row>
    <row r="3237" spans="1:23" x14ac:dyDescent="0.25">
      <c r="A3237">
        <v>1032785</v>
      </c>
      <c r="B3237">
        <v>1</v>
      </c>
      <c r="C3237">
        <v>1032790</v>
      </c>
      <c r="D3237" t="s">
        <v>2283</v>
      </c>
      <c r="E3237">
        <v>16</v>
      </c>
      <c r="F3237">
        <v>2</v>
      </c>
      <c r="G3237">
        <v>0</v>
      </c>
      <c r="H3237">
        <v>0</v>
      </c>
      <c r="I3237" t="s">
        <v>5</v>
      </c>
      <c r="J3237" t="s">
        <v>570</v>
      </c>
      <c r="K3237" t="s">
        <v>2436</v>
      </c>
      <c r="L3237" s="3">
        <v>45866</v>
      </c>
      <c r="M32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37" s="3">
        <v>45852</v>
      </c>
      <c r="O3237" s="5">
        <f>IFERROR((PlanMasine[[#This Row],[Norma]]/PlanMasine[[#This Row],[Q]])*(PlanMasine[[#This Row],[Q]]/SUMIF(C:C,PlanMasine[[#This Row],[RN]],B:B)*PlanMasine[[#This Row],[KPLQ]]),0)</f>
        <v>8</v>
      </c>
      <c r="P3237">
        <v>185136</v>
      </c>
      <c r="Q3237">
        <f>COUNTIF(PROMJENA!A:A,PlanMasine[[#This Row],[KPL]]&amp;"-"&amp;PlanMasine[[#This Row],[RN]])</f>
        <v>0</v>
      </c>
      <c r="R3237">
        <f>IFERROR(INDEX(REDOSLIJED!A:A,MATCH(PlanMasine[[#This Row],[KPL]],REDOSLIJED!B:B,0)),MAX(REDOSLIJED!A:A)+1)</f>
        <v>45</v>
      </c>
      <c r="S3237" s="9">
        <f>SUM($M$2:M3237)</f>
        <v>14.480555555555553</v>
      </c>
      <c r="T3237" s="3">
        <f>PlanMasine[[#This Row],[Datum SAS]]-1</f>
        <v>45851</v>
      </c>
      <c r="U3237">
        <f>WEEKDAY(PlanMasine[[#This Row],[ZAVRŠETAK MAŠINSKE]],2)</f>
        <v>7</v>
      </c>
      <c r="V3237" s="3">
        <f>IF(WEEKDAY(PlanMasine[[#This Row],[Datum SAS]]-1,2)=7,PlanMasine[[#This Row],[Datum SAS]]-3,PlanMasine[[#This Row],[Datum SAS]]-1)</f>
        <v>45849</v>
      </c>
      <c r="W3237">
        <f>WEEKNUM(PlanMasine[[#This Row],[Column2]],1)</f>
        <v>28</v>
      </c>
    </row>
    <row r="3238" spans="1:23" x14ac:dyDescent="0.25">
      <c r="A3238">
        <v>1032785</v>
      </c>
      <c r="B3238">
        <v>1</v>
      </c>
      <c r="C3238">
        <v>1032789</v>
      </c>
      <c r="D3238" t="s">
        <v>2285</v>
      </c>
      <c r="E3238">
        <v>20</v>
      </c>
      <c r="F3238">
        <v>4</v>
      </c>
      <c r="G3238">
        <v>0</v>
      </c>
      <c r="H3238">
        <v>0</v>
      </c>
      <c r="I3238" t="s">
        <v>5</v>
      </c>
      <c r="J3238" t="s">
        <v>570</v>
      </c>
      <c r="K3238" t="s">
        <v>2436</v>
      </c>
      <c r="L3238" s="3">
        <v>45866</v>
      </c>
      <c r="M32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38" s="3">
        <v>45852</v>
      </c>
      <c r="O3238" s="5">
        <f>IFERROR((PlanMasine[[#This Row],[Norma]]/PlanMasine[[#This Row],[Q]])*(PlanMasine[[#This Row],[Q]]/SUMIF(C:C,PlanMasine[[#This Row],[RN]],B:B)*PlanMasine[[#This Row],[KPLQ]]),0)</f>
        <v>10</v>
      </c>
      <c r="P3238">
        <v>185135</v>
      </c>
      <c r="Q3238">
        <f>COUNTIF(PROMJENA!A:A,PlanMasine[[#This Row],[KPL]]&amp;"-"&amp;PlanMasine[[#This Row],[RN]])</f>
        <v>0</v>
      </c>
      <c r="R3238">
        <f>IFERROR(INDEX(REDOSLIJED!A:A,MATCH(PlanMasine[[#This Row],[KPL]],REDOSLIJED!B:B,0)),MAX(REDOSLIJED!A:A)+1)</f>
        <v>45</v>
      </c>
      <c r="S3238" s="9">
        <f>SUM($M$2:M3238)</f>
        <v>14.487499999999997</v>
      </c>
      <c r="T3238" s="3">
        <f>PlanMasine[[#This Row],[Datum SAS]]-1</f>
        <v>45851</v>
      </c>
      <c r="U3238">
        <f>WEEKDAY(PlanMasine[[#This Row],[ZAVRŠETAK MAŠINSKE]],2)</f>
        <v>7</v>
      </c>
      <c r="V3238" s="3">
        <f>IF(WEEKDAY(PlanMasine[[#This Row],[Datum SAS]]-1,2)=7,PlanMasine[[#This Row],[Datum SAS]]-3,PlanMasine[[#This Row],[Datum SAS]]-1)</f>
        <v>45849</v>
      </c>
      <c r="W3238">
        <f>WEEKNUM(PlanMasine[[#This Row],[Column2]],1)</f>
        <v>28</v>
      </c>
    </row>
    <row r="3239" spans="1:23" x14ac:dyDescent="0.25">
      <c r="A3239">
        <v>1032785</v>
      </c>
      <c r="B3239">
        <v>1</v>
      </c>
      <c r="C3239">
        <v>1032791</v>
      </c>
      <c r="D3239" t="s">
        <v>2292</v>
      </c>
      <c r="E3239">
        <v>12</v>
      </c>
      <c r="F3239">
        <v>2</v>
      </c>
      <c r="G3239">
        <v>0</v>
      </c>
      <c r="H3239">
        <v>0</v>
      </c>
      <c r="I3239" t="s">
        <v>5</v>
      </c>
      <c r="J3239" t="s">
        <v>570</v>
      </c>
      <c r="K3239" t="s">
        <v>2436</v>
      </c>
      <c r="L3239" s="3">
        <v>45866</v>
      </c>
      <c r="M32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39" s="3">
        <v>45852</v>
      </c>
      <c r="O3239" s="5">
        <f>IFERROR((PlanMasine[[#This Row],[Norma]]/PlanMasine[[#This Row],[Q]])*(PlanMasine[[#This Row],[Q]]/SUMIF(C:C,PlanMasine[[#This Row],[RN]],B:B)*PlanMasine[[#This Row],[KPLQ]]),0)</f>
        <v>6</v>
      </c>
      <c r="P3239">
        <v>185137</v>
      </c>
      <c r="Q3239">
        <f>COUNTIF(PROMJENA!A:A,PlanMasine[[#This Row],[KPL]]&amp;"-"&amp;PlanMasine[[#This Row],[RN]])</f>
        <v>0</v>
      </c>
      <c r="R3239">
        <f>IFERROR(INDEX(REDOSLIJED!A:A,MATCH(PlanMasine[[#This Row],[KPL]],REDOSLIJED!B:B,0)),MAX(REDOSLIJED!A:A)+1)</f>
        <v>45</v>
      </c>
      <c r="S3239" s="9">
        <f>SUM($M$2:M3239)</f>
        <v>14.491666666666664</v>
      </c>
      <c r="T3239" s="3">
        <f>PlanMasine[[#This Row],[Datum SAS]]-1</f>
        <v>45851</v>
      </c>
      <c r="U3239">
        <f>WEEKDAY(PlanMasine[[#This Row],[ZAVRŠETAK MAŠINSKE]],2)</f>
        <v>7</v>
      </c>
      <c r="V3239" s="3">
        <f>IF(WEEKDAY(PlanMasine[[#This Row],[Datum SAS]]-1,2)=7,PlanMasine[[#This Row],[Datum SAS]]-3,PlanMasine[[#This Row],[Datum SAS]]-1)</f>
        <v>45849</v>
      </c>
      <c r="W3239">
        <f>WEEKNUM(PlanMasine[[#This Row],[Column2]],1)</f>
        <v>28</v>
      </c>
    </row>
    <row r="3240" spans="1:23" x14ac:dyDescent="0.25">
      <c r="A3240">
        <v>1032785</v>
      </c>
      <c r="B3240">
        <v>1</v>
      </c>
      <c r="C3240">
        <v>1032792</v>
      </c>
      <c r="D3240" t="s">
        <v>2280</v>
      </c>
      <c r="E3240">
        <v>24</v>
      </c>
      <c r="F3240">
        <v>2</v>
      </c>
      <c r="G3240">
        <v>0</v>
      </c>
      <c r="H3240">
        <v>0</v>
      </c>
      <c r="I3240" t="s">
        <v>5</v>
      </c>
      <c r="J3240" t="s">
        <v>570</v>
      </c>
      <c r="K3240" t="s">
        <v>2436</v>
      </c>
      <c r="L3240" s="3">
        <v>45866</v>
      </c>
      <c r="M32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40" s="3">
        <v>45852</v>
      </c>
      <c r="O3240" s="5">
        <f>IFERROR((PlanMasine[[#This Row],[Norma]]/PlanMasine[[#This Row],[Q]])*(PlanMasine[[#This Row],[Q]]/SUMIF(C:C,PlanMasine[[#This Row],[RN]],B:B)*PlanMasine[[#This Row],[KPLQ]]),0)</f>
        <v>12</v>
      </c>
      <c r="P3240">
        <v>185138</v>
      </c>
      <c r="Q3240">
        <f>COUNTIF(PROMJENA!A:A,PlanMasine[[#This Row],[KPL]]&amp;"-"&amp;PlanMasine[[#This Row],[RN]])</f>
        <v>0</v>
      </c>
      <c r="R3240">
        <f>IFERROR(INDEX(REDOSLIJED!A:A,MATCH(PlanMasine[[#This Row],[KPL]],REDOSLIJED!B:B,0)),MAX(REDOSLIJED!A:A)+1)</f>
        <v>45</v>
      </c>
      <c r="S3240" s="9">
        <f>SUM($M$2:M3240)</f>
        <v>14.499999999999996</v>
      </c>
      <c r="T3240" s="3">
        <f>PlanMasine[[#This Row],[Datum SAS]]-1</f>
        <v>45851</v>
      </c>
      <c r="U3240">
        <f>WEEKDAY(PlanMasine[[#This Row],[ZAVRŠETAK MAŠINSKE]],2)</f>
        <v>7</v>
      </c>
      <c r="V3240" s="3">
        <f>IF(WEEKDAY(PlanMasine[[#This Row],[Datum SAS]]-1,2)=7,PlanMasine[[#This Row],[Datum SAS]]-3,PlanMasine[[#This Row],[Datum SAS]]-1)</f>
        <v>45849</v>
      </c>
      <c r="W3240">
        <f>WEEKNUM(PlanMasine[[#This Row],[Column2]],1)</f>
        <v>28</v>
      </c>
    </row>
    <row r="3241" spans="1:23" x14ac:dyDescent="0.25">
      <c r="A3241">
        <v>1032785</v>
      </c>
      <c r="B3241">
        <v>1</v>
      </c>
      <c r="C3241">
        <v>1032793</v>
      </c>
      <c r="D3241" t="s">
        <v>2284</v>
      </c>
      <c r="E3241">
        <v>20</v>
      </c>
      <c r="F3241">
        <v>2</v>
      </c>
      <c r="G3241">
        <v>0</v>
      </c>
      <c r="H3241">
        <v>0</v>
      </c>
      <c r="I3241" t="s">
        <v>5</v>
      </c>
      <c r="J3241" t="s">
        <v>570</v>
      </c>
      <c r="K3241" t="s">
        <v>2436</v>
      </c>
      <c r="L3241" s="3">
        <v>45866</v>
      </c>
      <c r="M32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41" s="3">
        <v>45852</v>
      </c>
      <c r="O3241" s="5">
        <f>IFERROR((PlanMasine[[#This Row],[Norma]]/PlanMasine[[#This Row],[Q]])*(PlanMasine[[#This Row],[Q]]/SUMIF(C:C,PlanMasine[[#This Row],[RN]],B:B)*PlanMasine[[#This Row],[KPLQ]]),0)</f>
        <v>10</v>
      </c>
      <c r="P3241">
        <v>185139</v>
      </c>
      <c r="Q3241">
        <f>COUNTIF(PROMJENA!A:A,PlanMasine[[#This Row],[KPL]]&amp;"-"&amp;PlanMasine[[#This Row],[RN]])</f>
        <v>0</v>
      </c>
      <c r="R3241">
        <f>IFERROR(INDEX(REDOSLIJED!A:A,MATCH(PlanMasine[[#This Row],[KPL]],REDOSLIJED!B:B,0)),MAX(REDOSLIJED!A:A)+1)</f>
        <v>45</v>
      </c>
      <c r="S3241" s="9">
        <f>SUM($M$2:M3241)</f>
        <v>14.506944444444441</v>
      </c>
      <c r="T3241" s="3">
        <f>PlanMasine[[#This Row],[Datum SAS]]-1</f>
        <v>45851</v>
      </c>
      <c r="U3241">
        <f>WEEKDAY(PlanMasine[[#This Row],[ZAVRŠETAK MAŠINSKE]],2)</f>
        <v>7</v>
      </c>
      <c r="V3241" s="3">
        <f>IF(WEEKDAY(PlanMasine[[#This Row],[Datum SAS]]-1,2)=7,PlanMasine[[#This Row],[Datum SAS]]-3,PlanMasine[[#This Row],[Datum SAS]]-1)</f>
        <v>45849</v>
      </c>
      <c r="W3241">
        <f>WEEKNUM(PlanMasine[[#This Row],[Column2]],1)</f>
        <v>28</v>
      </c>
    </row>
    <row r="3242" spans="1:23" x14ac:dyDescent="0.25">
      <c r="A3242">
        <v>1032785</v>
      </c>
      <c r="B3242">
        <v>1</v>
      </c>
      <c r="C3242">
        <v>1032788</v>
      </c>
      <c r="D3242" t="s">
        <v>2286</v>
      </c>
      <c r="E3242">
        <v>24</v>
      </c>
      <c r="F3242">
        <v>2</v>
      </c>
      <c r="G3242">
        <v>0</v>
      </c>
      <c r="H3242">
        <v>0</v>
      </c>
      <c r="I3242" t="s">
        <v>5</v>
      </c>
      <c r="J3242" t="s">
        <v>570</v>
      </c>
      <c r="K3242" t="s">
        <v>2436</v>
      </c>
      <c r="L3242" s="3">
        <v>45866</v>
      </c>
      <c r="M32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42" s="3">
        <v>45852</v>
      </c>
      <c r="O3242" s="5">
        <f>IFERROR((PlanMasine[[#This Row],[Norma]]/PlanMasine[[#This Row],[Q]])*(PlanMasine[[#This Row],[Q]]/SUMIF(C:C,PlanMasine[[#This Row],[RN]],B:B)*PlanMasine[[#This Row],[KPLQ]]),0)</f>
        <v>12</v>
      </c>
      <c r="P3242">
        <v>185134</v>
      </c>
      <c r="Q3242">
        <f>COUNTIF(PROMJENA!A:A,PlanMasine[[#This Row],[KPL]]&amp;"-"&amp;PlanMasine[[#This Row],[RN]])</f>
        <v>0</v>
      </c>
      <c r="R3242">
        <f>IFERROR(INDEX(REDOSLIJED!A:A,MATCH(PlanMasine[[#This Row],[KPL]],REDOSLIJED!B:B,0)),MAX(REDOSLIJED!A:A)+1)</f>
        <v>45</v>
      </c>
      <c r="S3242" s="9">
        <f>SUM($M$2:M3242)</f>
        <v>14.515277777777774</v>
      </c>
      <c r="T3242" s="3">
        <f>PlanMasine[[#This Row],[Datum SAS]]-1</f>
        <v>45851</v>
      </c>
      <c r="U3242">
        <f>WEEKDAY(PlanMasine[[#This Row],[ZAVRŠETAK MAŠINSKE]],2)</f>
        <v>7</v>
      </c>
      <c r="V3242" s="3">
        <f>IF(WEEKDAY(PlanMasine[[#This Row],[Datum SAS]]-1,2)=7,PlanMasine[[#This Row],[Datum SAS]]-3,PlanMasine[[#This Row],[Datum SAS]]-1)</f>
        <v>45849</v>
      </c>
      <c r="W3242">
        <f>WEEKNUM(PlanMasine[[#This Row],[Column2]],1)</f>
        <v>28</v>
      </c>
    </row>
    <row r="3243" spans="1:23" x14ac:dyDescent="0.25">
      <c r="A3243">
        <v>1032785</v>
      </c>
      <c r="B3243">
        <v>1</v>
      </c>
      <c r="C3243">
        <v>1032794</v>
      </c>
      <c r="D3243" t="s">
        <v>2287</v>
      </c>
      <c r="E3243">
        <v>40</v>
      </c>
      <c r="F3243">
        <v>2</v>
      </c>
      <c r="G3243">
        <v>0</v>
      </c>
      <c r="H3243">
        <v>0</v>
      </c>
      <c r="I3243" t="s">
        <v>5</v>
      </c>
      <c r="J3243" t="s">
        <v>570</v>
      </c>
      <c r="K3243" t="s">
        <v>2436</v>
      </c>
      <c r="L3243" s="3">
        <v>45866</v>
      </c>
      <c r="M32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243" s="3">
        <v>45852</v>
      </c>
      <c r="O3243" s="5">
        <f>IFERROR((PlanMasine[[#This Row],[Norma]]/PlanMasine[[#This Row],[Q]])*(PlanMasine[[#This Row],[Q]]/SUMIF(C:C,PlanMasine[[#This Row],[RN]],B:B)*PlanMasine[[#This Row],[KPLQ]]),0)</f>
        <v>20</v>
      </c>
      <c r="P3243">
        <v>185140</v>
      </c>
      <c r="Q3243">
        <f>COUNTIF(PROMJENA!A:A,PlanMasine[[#This Row],[KPL]]&amp;"-"&amp;PlanMasine[[#This Row],[RN]])</f>
        <v>0</v>
      </c>
      <c r="R3243">
        <f>IFERROR(INDEX(REDOSLIJED!A:A,MATCH(PlanMasine[[#This Row],[KPL]],REDOSLIJED!B:B,0)),MAX(REDOSLIJED!A:A)+1)</f>
        <v>45</v>
      </c>
      <c r="S3243" s="9">
        <f>SUM($M$2:M3243)</f>
        <v>14.529166666666663</v>
      </c>
      <c r="T3243" s="3">
        <f>PlanMasine[[#This Row],[Datum SAS]]-1</f>
        <v>45851</v>
      </c>
      <c r="U3243">
        <f>WEEKDAY(PlanMasine[[#This Row],[ZAVRŠETAK MAŠINSKE]],2)</f>
        <v>7</v>
      </c>
      <c r="V3243" s="3">
        <f>IF(WEEKDAY(PlanMasine[[#This Row],[Datum SAS]]-1,2)=7,PlanMasine[[#This Row],[Datum SAS]]-3,PlanMasine[[#This Row],[Datum SAS]]-1)</f>
        <v>45849</v>
      </c>
      <c r="W3243">
        <f>WEEKNUM(PlanMasine[[#This Row],[Column2]],1)</f>
        <v>28</v>
      </c>
    </row>
    <row r="3244" spans="1:23" x14ac:dyDescent="0.25">
      <c r="A3244">
        <v>1032785</v>
      </c>
      <c r="B3244">
        <v>1</v>
      </c>
      <c r="C3244">
        <v>1032799</v>
      </c>
      <c r="D3244" t="s">
        <v>2291</v>
      </c>
      <c r="E3244">
        <v>32</v>
      </c>
      <c r="F3244">
        <v>8</v>
      </c>
      <c r="G3244">
        <v>0</v>
      </c>
      <c r="H3244">
        <v>0</v>
      </c>
      <c r="I3244" t="s">
        <v>5</v>
      </c>
      <c r="J3244" t="s">
        <v>570</v>
      </c>
      <c r="K3244" t="s">
        <v>2436</v>
      </c>
      <c r="L3244" s="3">
        <v>45866</v>
      </c>
      <c r="M32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244" s="3">
        <v>45852</v>
      </c>
      <c r="O3244" s="5">
        <f>IFERROR((PlanMasine[[#This Row],[Norma]]/PlanMasine[[#This Row],[Q]])*(PlanMasine[[#This Row],[Q]]/SUMIF(C:C,PlanMasine[[#This Row],[RN]],B:B)*PlanMasine[[#This Row],[KPLQ]]),0)</f>
        <v>16</v>
      </c>
      <c r="P3244">
        <v>185145</v>
      </c>
      <c r="Q3244">
        <f>COUNTIF(PROMJENA!A:A,PlanMasine[[#This Row],[KPL]]&amp;"-"&amp;PlanMasine[[#This Row],[RN]])</f>
        <v>0</v>
      </c>
      <c r="R3244">
        <f>IFERROR(INDEX(REDOSLIJED!A:A,MATCH(PlanMasine[[#This Row],[KPL]],REDOSLIJED!B:B,0)),MAX(REDOSLIJED!A:A)+1)</f>
        <v>45</v>
      </c>
      <c r="S3244" s="9">
        <f>SUM($M$2:M3244)</f>
        <v>14.540277777777774</v>
      </c>
      <c r="T3244" s="3">
        <f>PlanMasine[[#This Row],[Datum SAS]]-1</f>
        <v>45851</v>
      </c>
      <c r="U3244">
        <f>WEEKDAY(PlanMasine[[#This Row],[ZAVRŠETAK MAŠINSKE]],2)</f>
        <v>7</v>
      </c>
      <c r="V3244" s="3">
        <f>IF(WEEKDAY(PlanMasine[[#This Row],[Datum SAS]]-1,2)=7,PlanMasine[[#This Row],[Datum SAS]]-3,PlanMasine[[#This Row],[Datum SAS]]-1)</f>
        <v>45849</v>
      </c>
      <c r="W3244">
        <f>WEEKNUM(PlanMasine[[#This Row],[Column2]],1)</f>
        <v>28</v>
      </c>
    </row>
    <row r="3245" spans="1:23" x14ac:dyDescent="0.25">
      <c r="A3245">
        <v>1032785</v>
      </c>
      <c r="B3245">
        <v>1</v>
      </c>
      <c r="C3245">
        <v>1032796</v>
      </c>
      <c r="D3245" t="s">
        <v>2290</v>
      </c>
      <c r="E3245">
        <v>28</v>
      </c>
      <c r="F3245">
        <v>4</v>
      </c>
      <c r="G3245">
        <v>0</v>
      </c>
      <c r="H3245">
        <v>0</v>
      </c>
      <c r="I3245" t="s">
        <v>5</v>
      </c>
      <c r="J3245" t="s">
        <v>570</v>
      </c>
      <c r="K3245" t="s">
        <v>2436</v>
      </c>
      <c r="L3245" s="3">
        <v>45866</v>
      </c>
      <c r="M32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3245" s="3">
        <v>45852</v>
      </c>
      <c r="O3245" s="5">
        <f>IFERROR((PlanMasine[[#This Row],[Norma]]/PlanMasine[[#This Row],[Q]])*(PlanMasine[[#This Row],[Q]]/SUMIF(C:C,PlanMasine[[#This Row],[RN]],B:B)*PlanMasine[[#This Row],[KPLQ]]),0)</f>
        <v>14</v>
      </c>
      <c r="P3245">
        <v>185142</v>
      </c>
      <c r="Q3245">
        <f>COUNTIF(PROMJENA!A:A,PlanMasine[[#This Row],[KPL]]&amp;"-"&amp;PlanMasine[[#This Row],[RN]])</f>
        <v>0</v>
      </c>
      <c r="R3245">
        <f>IFERROR(INDEX(REDOSLIJED!A:A,MATCH(PlanMasine[[#This Row],[KPL]],REDOSLIJED!B:B,0)),MAX(REDOSLIJED!A:A)+1)</f>
        <v>45</v>
      </c>
      <c r="S3245" s="9">
        <f>SUM($M$2:M3245)</f>
        <v>14.549999999999997</v>
      </c>
      <c r="T3245" s="3">
        <f>PlanMasine[[#This Row],[Datum SAS]]-1</f>
        <v>45851</v>
      </c>
      <c r="U3245">
        <f>WEEKDAY(PlanMasine[[#This Row],[ZAVRŠETAK MAŠINSKE]],2)</f>
        <v>7</v>
      </c>
      <c r="V3245" s="3">
        <f>IF(WEEKDAY(PlanMasine[[#This Row],[Datum SAS]]-1,2)=7,PlanMasine[[#This Row],[Datum SAS]]-3,PlanMasine[[#This Row],[Datum SAS]]-1)</f>
        <v>45849</v>
      </c>
      <c r="W3245">
        <f>WEEKNUM(PlanMasine[[#This Row],[Column2]],1)</f>
        <v>28</v>
      </c>
    </row>
    <row r="3246" spans="1:23" x14ac:dyDescent="0.25">
      <c r="A3246">
        <v>1032785</v>
      </c>
      <c r="B3246">
        <v>1</v>
      </c>
      <c r="C3246">
        <v>1032797</v>
      </c>
      <c r="D3246" t="s">
        <v>2282</v>
      </c>
      <c r="E3246">
        <v>48</v>
      </c>
      <c r="F3246">
        <v>8</v>
      </c>
      <c r="G3246">
        <v>0</v>
      </c>
      <c r="H3246">
        <v>0</v>
      </c>
      <c r="I3246" t="s">
        <v>5</v>
      </c>
      <c r="J3246" t="s">
        <v>570</v>
      </c>
      <c r="K3246" t="s">
        <v>2436</v>
      </c>
      <c r="L3246" s="3">
        <v>45866</v>
      </c>
      <c r="M32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3246" s="3">
        <v>45852</v>
      </c>
      <c r="O3246" s="5">
        <f>IFERROR((PlanMasine[[#This Row],[Norma]]/PlanMasine[[#This Row],[Q]])*(PlanMasine[[#This Row],[Q]]/SUMIF(C:C,PlanMasine[[#This Row],[RN]],B:B)*PlanMasine[[#This Row],[KPLQ]]),0)</f>
        <v>24</v>
      </c>
      <c r="P3246">
        <v>185143</v>
      </c>
      <c r="Q3246">
        <f>COUNTIF(PROMJENA!A:A,PlanMasine[[#This Row],[KPL]]&amp;"-"&amp;PlanMasine[[#This Row],[RN]])</f>
        <v>0</v>
      </c>
      <c r="R3246">
        <f>IFERROR(INDEX(REDOSLIJED!A:A,MATCH(PlanMasine[[#This Row],[KPL]],REDOSLIJED!B:B,0)),MAX(REDOSLIJED!A:A)+1)</f>
        <v>45</v>
      </c>
      <c r="S3246" s="9">
        <f>SUM($M$2:M3246)</f>
        <v>14.566666666666665</v>
      </c>
      <c r="T3246" s="3">
        <f>PlanMasine[[#This Row],[Datum SAS]]-1</f>
        <v>45851</v>
      </c>
      <c r="U3246">
        <f>WEEKDAY(PlanMasine[[#This Row],[ZAVRŠETAK MAŠINSKE]],2)</f>
        <v>7</v>
      </c>
      <c r="V3246" s="3">
        <f>IF(WEEKDAY(PlanMasine[[#This Row],[Datum SAS]]-1,2)=7,PlanMasine[[#This Row],[Datum SAS]]-3,PlanMasine[[#This Row],[Datum SAS]]-1)</f>
        <v>45849</v>
      </c>
      <c r="W3246">
        <f>WEEKNUM(PlanMasine[[#This Row],[Column2]],1)</f>
        <v>28</v>
      </c>
    </row>
    <row r="3247" spans="1:23" x14ac:dyDescent="0.25">
      <c r="A3247">
        <v>1032785</v>
      </c>
      <c r="B3247">
        <v>1</v>
      </c>
      <c r="C3247">
        <v>1032787</v>
      </c>
      <c r="D3247" t="s">
        <v>2288</v>
      </c>
      <c r="E3247">
        <v>24</v>
      </c>
      <c r="F3247">
        <v>2</v>
      </c>
      <c r="G3247">
        <v>0</v>
      </c>
      <c r="H3247">
        <v>0</v>
      </c>
      <c r="I3247" t="s">
        <v>5</v>
      </c>
      <c r="J3247" t="s">
        <v>570</v>
      </c>
      <c r="K3247" t="s">
        <v>2436</v>
      </c>
      <c r="L3247" s="3">
        <v>45866</v>
      </c>
      <c r="M32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47" s="3">
        <v>45852</v>
      </c>
      <c r="O3247" s="5">
        <f>IFERROR((PlanMasine[[#This Row],[Norma]]/PlanMasine[[#This Row],[Q]])*(PlanMasine[[#This Row],[Q]]/SUMIF(C:C,PlanMasine[[#This Row],[RN]],B:B)*PlanMasine[[#This Row],[KPLQ]]),0)</f>
        <v>12</v>
      </c>
      <c r="P3247">
        <v>185133</v>
      </c>
      <c r="Q3247">
        <f>COUNTIF(PROMJENA!A:A,PlanMasine[[#This Row],[KPL]]&amp;"-"&amp;PlanMasine[[#This Row],[RN]])</f>
        <v>0</v>
      </c>
      <c r="R3247">
        <f>IFERROR(INDEX(REDOSLIJED!A:A,MATCH(PlanMasine[[#This Row],[KPL]],REDOSLIJED!B:B,0)),MAX(REDOSLIJED!A:A)+1)</f>
        <v>45</v>
      </c>
      <c r="S3247" s="9">
        <f>SUM($M$2:M3247)</f>
        <v>14.574999999999998</v>
      </c>
      <c r="T3247" s="3">
        <f>PlanMasine[[#This Row],[Datum SAS]]-1</f>
        <v>45851</v>
      </c>
      <c r="U3247">
        <f>WEEKDAY(PlanMasine[[#This Row],[ZAVRŠETAK MAŠINSKE]],2)</f>
        <v>7</v>
      </c>
      <c r="V3247" s="3">
        <f>IF(WEEKDAY(PlanMasine[[#This Row],[Datum SAS]]-1,2)=7,PlanMasine[[#This Row],[Datum SAS]]-3,PlanMasine[[#This Row],[Datum SAS]]-1)</f>
        <v>45849</v>
      </c>
      <c r="W3247">
        <f>WEEKNUM(PlanMasine[[#This Row],[Column2]],1)</f>
        <v>28</v>
      </c>
    </row>
    <row r="3248" spans="1:23" x14ac:dyDescent="0.25">
      <c r="A3248">
        <v>1032785</v>
      </c>
      <c r="B3248">
        <v>1</v>
      </c>
      <c r="C3248">
        <v>1032803</v>
      </c>
      <c r="D3248" t="s">
        <v>2293</v>
      </c>
      <c r="E3248">
        <v>6</v>
      </c>
      <c r="F3248">
        <v>2</v>
      </c>
      <c r="G3248">
        <v>0</v>
      </c>
      <c r="H3248">
        <v>0</v>
      </c>
      <c r="I3248" t="s">
        <v>5</v>
      </c>
      <c r="J3248" t="s">
        <v>570</v>
      </c>
      <c r="K3248" t="s">
        <v>2436</v>
      </c>
      <c r="L3248" s="3">
        <v>45866</v>
      </c>
      <c r="M32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248" s="3">
        <v>45852</v>
      </c>
      <c r="O3248" s="5">
        <f>IFERROR((PlanMasine[[#This Row],[Norma]]/PlanMasine[[#This Row],[Q]])*(PlanMasine[[#This Row],[Q]]/SUMIF(C:C,PlanMasine[[#This Row],[RN]],B:B)*PlanMasine[[#This Row],[KPLQ]]),0)</f>
        <v>3</v>
      </c>
      <c r="P3248">
        <v>185149</v>
      </c>
      <c r="Q3248">
        <f>COUNTIF(PROMJENA!A:A,PlanMasine[[#This Row],[KPL]]&amp;"-"&amp;PlanMasine[[#This Row],[RN]])</f>
        <v>0</v>
      </c>
      <c r="R3248">
        <f>IFERROR(INDEX(REDOSLIJED!A:A,MATCH(PlanMasine[[#This Row],[KPL]],REDOSLIJED!B:B,0)),MAX(REDOSLIJED!A:A)+1)</f>
        <v>45</v>
      </c>
      <c r="S3248" s="9">
        <f>SUM($M$2:M3248)</f>
        <v>14.577083333333331</v>
      </c>
      <c r="T3248" s="3">
        <f>PlanMasine[[#This Row],[Datum SAS]]-1</f>
        <v>45851</v>
      </c>
      <c r="U3248">
        <f>WEEKDAY(PlanMasine[[#This Row],[ZAVRŠETAK MAŠINSKE]],2)</f>
        <v>7</v>
      </c>
      <c r="V3248" s="3">
        <f>IF(WEEKDAY(PlanMasine[[#This Row],[Datum SAS]]-1,2)=7,PlanMasine[[#This Row],[Datum SAS]]-3,PlanMasine[[#This Row],[Datum SAS]]-1)</f>
        <v>45849</v>
      </c>
      <c r="W3248">
        <f>WEEKNUM(PlanMasine[[#This Row],[Column2]],1)</f>
        <v>28</v>
      </c>
    </row>
    <row r="3249" spans="1:23" x14ac:dyDescent="0.25">
      <c r="A3249">
        <v>1032785</v>
      </c>
      <c r="B3249">
        <v>1</v>
      </c>
      <c r="C3249">
        <v>1032795</v>
      </c>
      <c r="D3249" t="s">
        <v>2289</v>
      </c>
      <c r="E3249">
        <v>24</v>
      </c>
      <c r="F3249">
        <v>4</v>
      </c>
      <c r="G3249">
        <v>0</v>
      </c>
      <c r="H3249">
        <v>0</v>
      </c>
      <c r="I3249" t="s">
        <v>5</v>
      </c>
      <c r="J3249" t="s">
        <v>570</v>
      </c>
      <c r="K3249" t="s">
        <v>2436</v>
      </c>
      <c r="L3249" s="3">
        <v>45866</v>
      </c>
      <c r="M32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49" s="3">
        <v>45852</v>
      </c>
      <c r="O3249" s="5">
        <f>IFERROR((PlanMasine[[#This Row],[Norma]]/PlanMasine[[#This Row],[Q]])*(PlanMasine[[#This Row],[Q]]/SUMIF(C:C,PlanMasine[[#This Row],[RN]],B:B)*PlanMasine[[#This Row],[KPLQ]]),0)</f>
        <v>12</v>
      </c>
      <c r="P3249">
        <v>185141</v>
      </c>
      <c r="Q3249">
        <f>COUNTIF(PROMJENA!A:A,PlanMasine[[#This Row],[KPL]]&amp;"-"&amp;PlanMasine[[#This Row],[RN]])</f>
        <v>0</v>
      </c>
      <c r="R3249">
        <f>IFERROR(INDEX(REDOSLIJED!A:A,MATCH(PlanMasine[[#This Row],[KPL]],REDOSLIJED!B:B,0)),MAX(REDOSLIJED!A:A)+1)</f>
        <v>45</v>
      </c>
      <c r="S3249" s="9">
        <f>SUM($M$2:M3249)</f>
        <v>14.585416666666664</v>
      </c>
      <c r="T3249" s="3">
        <f>PlanMasine[[#This Row],[Datum SAS]]-1</f>
        <v>45851</v>
      </c>
      <c r="U3249">
        <f>WEEKDAY(PlanMasine[[#This Row],[ZAVRŠETAK MAŠINSKE]],2)</f>
        <v>7</v>
      </c>
      <c r="V3249" s="3">
        <f>IF(WEEKDAY(PlanMasine[[#This Row],[Datum SAS]]-1,2)=7,PlanMasine[[#This Row],[Datum SAS]]-3,PlanMasine[[#This Row],[Datum SAS]]-1)</f>
        <v>45849</v>
      </c>
      <c r="W3249">
        <f>WEEKNUM(PlanMasine[[#This Row],[Column2]],1)</f>
        <v>28</v>
      </c>
    </row>
    <row r="3250" spans="1:23" x14ac:dyDescent="0.25">
      <c r="A3250">
        <v>1032786</v>
      </c>
      <c r="B3250">
        <v>1</v>
      </c>
      <c r="C3250">
        <v>1032794</v>
      </c>
      <c r="D3250" t="s">
        <v>2287</v>
      </c>
      <c r="E3250">
        <v>40</v>
      </c>
      <c r="F3250">
        <v>2</v>
      </c>
      <c r="G3250">
        <v>0</v>
      </c>
      <c r="H3250">
        <v>0</v>
      </c>
      <c r="I3250" t="s">
        <v>5</v>
      </c>
      <c r="J3250" t="s">
        <v>570</v>
      </c>
      <c r="K3250" t="s">
        <v>2436</v>
      </c>
      <c r="L3250" s="3">
        <v>45866</v>
      </c>
      <c r="M32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250" s="3">
        <v>45852</v>
      </c>
      <c r="O3250" s="5">
        <f>IFERROR((PlanMasine[[#This Row],[Norma]]/PlanMasine[[#This Row],[Q]])*(PlanMasine[[#This Row],[Q]]/SUMIF(C:C,PlanMasine[[#This Row],[RN]],B:B)*PlanMasine[[#This Row],[KPLQ]]),0)</f>
        <v>20</v>
      </c>
      <c r="P3250">
        <v>185140</v>
      </c>
      <c r="Q3250">
        <f>COUNTIF(PROMJENA!A:A,PlanMasine[[#This Row],[KPL]]&amp;"-"&amp;PlanMasine[[#This Row],[RN]])</f>
        <v>0</v>
      </c>
      <c r="R3250">
        <f>IFERROR(INDEX(REDOSLIJED!A:A,MATCH(PlanMasine[[#This Row],[KPL]],REDOSLIJED!B:B,0)),MAX(REDOSLIJED!A:A)+1)</f>
        <v>45</v>
      </c>
      <c r="S3250" s="9">
        <f>SUM($M$2:M3250)</f>
        <v>14.599305555555553</v>
      </c>
      <c r="T3250" s="3">
        <f>PlanMasine[[#This Row],[Datum SAS]]-1</f>
        <v>45851</v>
      </c>
      <c r="U3250">
        <f>WEEKDAY(PlanMasine[[#This Row],[ZAVRŠETAK MAŠINSKE]],2)</f>
        <v>7</v>
      </c>
      <c r="V3250" s="3">
        <f>IF(WEEKDAY(PlanMasine[[#This Row],[Datum SAS]]-1,2)=7,PlanMasine[[#This Row],[Datum SAS]]-3,PlanMasine[[#This Row],[Datum SAS]]-1)</f>
        <v>45849</v>
      </c>
      <c r="W3250">
        <f>WEEKNUM(PlanMasine[[#This Row],[Column2]],1)</f>
        <v>28</v>
      </c>
    </row>
    <row r="3251" spans="1:23" x14ac:dyDescent="0.25">
      <c r="A3251">
        <v>1032786</v>
      </c>
      <c r="B3251">
        <v>1</v>
      </c>
      <c r="C3251">
        <v>1032788</v>
      </c>
      <c r="D3251" t="s">
        <v>2286</v>
      </c>
      <c r="E3251">
        <v>24</v>
      </c>
      <c r="F3251">
        <v>2</v>
      </c>
      <c r="G3251">
        <v>0</v>
      </c>
      <c r="H3251">
        <v>0</v>
      </c>
      <c r="I3251" t="s">
        <v>5</v>
      </c>
      <c r="J3251" t="s">
        <v>570</v>
      </c>
      <c r="K3251" t="s">
        <v>2436</v>
      </c>
      <c r="L3251" s="3">
        <v>45866</v>
      </c>
      <c r="M32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51" s="3">
        <v>45852</v>
      </c>
      <c r="O3251" s="5">
        <f>IFERROR((PlanMasine[[#This Row],[Norma]]/PlanMasine[[#This Row],[Q]])*(PlanMasine[[#This Row],[Q]]/SUMIF(C:C,PlanMasine[[#This Row],[RN]],B:B)*PlanMasine[[#This Row],[KPLQ]]),0)</f>
        <v>12</v>
      </c>
      <c r="P3251">
        <v>185134</v>
      </c>
      <c r="Q3251">
        <f>COUNTIF(PROMJENA!A:A,PlanMasine[[#This Row],[KPL]]&amp;"-"&amp;PlanMasine[[#This Row],[RN]])</f>
        <v>0</v>
      </c>
      <c r="R3251">
        <f>IFERROR(INDEX(REDOSLIJED!A:A,MATCH(PlanMasine[[#This Row],[KPL]],REDOSLIJED!B:B,0)),MAX(REDOSLIJED!A:A)+1)</f>
        <v>45</v>
      </c>
      <c r="S3251" s="9">
        <f>SUM($M$2:M3251)</f>
        <v>14.607638888888886</v>
      </c>
      <c r="T3251" s="3">
        <f>PlanMasine[[#This Row],[Datum SAS]]-1</f>
        <v>45851</v>
      </c>
      <c r="U3251">
        <f>WEEKDAY(PlanMasine[[#This Row],[ZAVRŠETAK MAŠINSKE]],2)</f>
        <v>7</v>
      </c>
      <c r="V3251" s="3">
        <f>IF(WEEKDAY(PlanMasine[[#This Row],[Datum SAS]]-1,2)=7,PlanMasine[[#This Row],[Datum SAS]]-3,PlanMasine[[#This Row],[Datum SAS]]-1)</f>
        <v>45849</v>
      </c>
      <c r="W3251">
        <f>WEEKNUM(PlanMasine[[#This Row],[Column2]],1)</f>
        <v>28</v>
      </c>
    </row>
    <row r="3252" spans="1:23" x14ac:dyDescent="0.25">
      <c r="A3252">
        <v>1032786</v>
      </c>
      <c r="B3252">
        <v>1</v>
      </c>
      <c r="C3252">
        <v>1032789</v>
      </c>
      <c r="D3252" t="s">
        <v>2285</v>
      </c>
      <c r="E3252">
        <v>20</v>
      </c>
      <c r="F3252">
        <v>4</v>
      </c>
      <c r="G3252">
        <v>0</v>
      </c>
      <c r="H3252">
        <v>0</v>
      </c>
      <c r="I3252" t="s">
        <v>5</v>
      </c>
      <c r="J3252" t="s">
        <v>570</v>
      </c>
      <c r="K3252" t="s">
        <v>2436</v>
      </c>
      <c r="L3252" s="3">
        <v>45866</v>
      </c>
      <c r="M32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52" s="3">
        <v>45852</v>
      </c>
      <c r="O3252" s="5">
        <f>IFERROR((PlanMasine[[#This Row],[Norma]]/PlanMasine[[#This Row],[Q]])*(PlanMasine[[#This Row],[Q]]/SUMIF(C:C,PlanMasine[[#This Row],[RN]],B:B)*PlanMasine[[#This Row],[KPLQ]]),0)</f>
        <v>10</v>
      </c>
      <c r="P3252">
        <v>185135</v>
      </c>
      <c r="Q3252">
        <f>COUNTIF(PROMJENA!A:A,PlanMasine[[#This Row],[KPL]]&amp;"-"&amp;PlanMasine[[#This Row],[RN]])</f>
        <v>0</v>
      </c>
      <c r="R3252">
        <f>IFERROR(INDEX(REDOSLIJED!A:A,MATCH(PlanMasine[[#This Row],[KPL]],REDOSLIJED!B:B,0)),MAX(REDOSLIJED!A:A)+1)</f>
        <v>45</v>
      </c>
      <c r="S3252" s="9">
        <f>SUM($M$2:M3252)</f>
        <v>14.61458333333333</v>
      </c>
      <c r="T3252" s="3">
        <f>PlanMasine[[#This Row],[Datum SAS]]-1</f>
        <v>45851</v>
      </c>
      <c r="U3252">
        <f>WEEKDAY(PlanMasine[[#This Row],[ZAVRŠETAK MAŠINSKE]],2)</f>
        <v>7</v>
      </c>
      <c r="V3252" s="3">
        <f>IF(WEEKDAY(PlanMasine[[#This Row],[Datum SAS]]-1,2)=7,PlanMasine[[#This Row],[Datum SAS]]-3,PlanMasine[[#This Row],[Datum SAS]]-1)</f>
        <v>45849</v>
      </c>
      <c r="W3252">
        <f>WEEKNUM(PlanMasine[[#This Row],[Column2]],1)</f>
        <v>28</v>
      </c>
    </row>
    <row r="3253" spans="1:23" x14ac:dyDescent="0.25">
      <c r="A3253">
        <v>1032786</v>
      </c>
      <c r="B3253">
        <v>1</v>
      </c>
      <c r="C3253">
        <v>1032790</v>
      </c>
      <c r="D3253" t="s">
        <v>2283</v>
      </c>
      <c r="E3253">
        <v>16</v>
      </c>
      <c r="F3253">
        <v>2</v>
      </c>
      <c r="G3253">
        <v>0</v>
      </c>
      <c r="H3253">
        <v>0</v>
      </c>
      <c r="I3253" t="s">
        <v>5</v>
      </c>
      <c r="J3253" t="s">
        <v>570</v>
      </c>
      <c r="K3253" t="s">
        <v>2436</v>
      </c>
      <c r="L3253" s="3">
        <v>45866</v>
      </c>
      <c r="M32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53" s="3">
        <v>45852</v>
      </c>
      <c r="O3253" s="5">
        <f>IFERROR((PlanMasine[[#This Row],[Norma]]/PlanMasine[[#This Row],[Q]])*(PlanMasine[[#This Row],[Q]]/SUMIF(C:C,PlanMasine[[#This Row],[RN]],B:B)*PlanMasine[[#This Row],[KPLQ]]),0)</f>
        <v>8</v>
      </c>
      <c r="P3253">
        <v>185136</v>
      </c>
      <c r="Q3253">
        <f>COUNTIF(PROMJENA!A:A,PlanMasine[[#This Row],[KPL]]&amp;"-"&amp;PlanMasine[[#This Row],[RN]])</f>
        <v>0</v>
      </c>
      <c r="R3253">
        <f>IFERROR(INDEX(REDOSLIJED!A:A,MATCH(PlanMasine[[#This Row],[KPL]],REDOSLIJED!B:B,0)),MAX(REDOSLIJED!A:A)+1)</f>
        <v>45</v>
      </c>
      <c r="S3253" s="9">
        <f>SUM($M$2:M3253)</f>
        <v>14.620138888888887</v>
      </c>
      <c r="T3253" s="3">
        <f>PlanMasine[[#This Row],[Datum SAS]]-1</f>
        <v>45851</v>
      </c>
      <c r="U3253">
        <f>WEEKDAY(PlanMasine[[#This Row],[ZAVRŠETAK MAŠINSKE]],2)</f>
        <v>7</v>
      </c>
      <c r="V3253" s="3">
        <f>IF(WEEKDAY(PlanMasine[[#This Row],[Datum SAS]]-1,2)=7,PlanMasine[[#This Row],[Datum SAS]]-3,PlanMasine[[#This Row],[Datum SAS]]-1)</f>
        <v>45849</v>
      </c>
      <c r="W3253">
        <f>WEEKNUM(PlanMasine[[#This Row],[Column2]],1)</f>
        <v>28</v>
      </c>
    </row>
    <row r="3254" spans="1:23" x14ac:dyDescent="0.25">
      <c r="A3254">
        <v>1032786</v>
      </c>
      <c r="B3254">
        <v>1</v>
      </c>
      <c r="C3254">
        <v>1032791</v>
      </c>
      <c r="D3254" t="s">
        <v>2292</v>
      </c>
      <c r="E3254">
        <v>12</v>
      </c>
      <c r="F3254">
        <v>2</v>
      </c>
      <c r="G3254">
        <v>0</v>
      </c>
      <c r="H3254">
        <v>0</v>
      </c>
      <c r="I3254" t="s">
        <v>5</v>
      </c>
      <c r="J3254" t="s">
        <v>570</v>
      </c>
      <c r="K3254" t="s">
        <v>2436</v>
      </c>
      <c r="L3254" s="3">
        <v>45866</v>
      </c>
      <c r="M32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54" s="3">
        <v>45852</v>
      </c>
      <c r="O3254" s="5">
        <f>IFERROR((PlanMasine[[#This Row],[Norma]]/PlanMasine[[#This Row],[Q]])*(PlanMasine[[#This Row],[Q]]/SUMIF(C:C,PlanMasine[[#This Row],[RN]],B:B)*PlanMasine[[#This Row],[KPLQ]]),0)</f>
        <v>6</v>
      </c>
      <c r="P3254">
        <v>185137</v>
      </c>
      <c r="Q3254">
        <f>COUNTIF(PROMJENA!A:A,PlanMasine[[#This Row],[KPL]]&amp;"-"&amp;PlanMasine[[#This Row],[RN]])</f>
        <v>0</v>
      </c>
      <c r="R3254">
        <f>IFERROR(INDEX(REDOSLIJED!A:A,MATCH(PlanMasine[[#This Row],[KPL]],REDOSLIJED!B:B,0)),MAX(REDOSLIJED!A:A)+1)</f>
        <v>45</v>
      </c>
      <c r="S3254" s="9">
        <f>SUM($M$2:M3254)</f>
        <v>14.624305555555553</v>
      </c>
      <c r="T3254" s="3">
        <f>PlanMasine[[#This Row],[Datum SAS]]-1</f>
        <v>45851</v>
      </c>
      <c r="U3254">
        <f>WEEKDAY(PlanMasine[[#This Row],[ZAVRŠETAK MAŠINSKE]],2)</f>
        <v>7</v>
      </c>
      <c r="V3254" s="3">
        <f>IF(WEEKDAY(PlanMasine[[#This Row],[Datum SAS]]-1,2)=7,PlanMasine[[#This Row],[Datum SAS]]-3,PlanMasine[[#This Row],[Datum SAS]]-1)</f>
        <v>45849</v>
      </c>
      <c r="W3254">
        <f>WEEKNUM(PlanMasine[[#This Row],[Column2]],1)</f>
        <v>28</v>
      </c>
    </row>
    <row r="3255" spans="1:23" x14ac:dyDescent="0.25">
      <c r="A3255">
        <v>1032786</v>
      </c>
      <c r="B3255">
        <v>1</v>
      </c>
      <c r="C3255">
        <v>1032792</v>
      </c>
      <c r="D3255" t="s">
        <v>2280</v>
      </c>
      <c r="E3255">
        <v>24</v>
      </c>
      <c r="F3255">
        <v>2</v>
      </c>
      <c r="G3255">
        <v>0</v>
      </c>
      <c r="H3255">
        <v>0</v>
      </c>
      <c r="I3255" t="s">
        <v>5</v>
      </c>
      <c r="J3255" t="s">
        <v>570</v>
      </c>
      <c r="K3255" t="s">
        <v>2436</v>
      </c>
      <c r="L3255" s="3">
        <v>45866</v>
      </c>
      <c r="M32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55" s="3">
        <v>45852</v>
      </c>
      <c r="O3255" s="5">
        <f>IFERROR((PlanMasine[[#This Row],[Norma]]/PlanMasine[[#This Row],[Q]])*(PlanMasine[[#This Row],[Q]]/SUMIF(C:C,PlanMasine[[#This Row],[RN]],B:B)*PlanMasine[[#This Row],[KPLQ]]),0)</f>
        <v>12</v>
      </c>
      <c r="P3255">
        <v>185138</v>
      </c>
      <c r="Q3255">
        <f>COUNTIF(PROMJENA!A:A,PlanMasine[[#This Row],[KPL]]&amp;"-"&amp;PlanMasine[[#This Row],[RN]])</f>
        <v>0</v>
      </c>
      <c r="R3255">
        <f>IFERROR(INDEX(REDOSLIJED!A:A,MATCH(PlanMasine[[#This Row],[KPL]],REDOSLIJED!B:B,0)),MAX(REDOSLIJED!A:A)+1)</f>
        <v>45</v>
      </c>
      <c r="S3255" s="9">
        <f>SUM($M$2:M3255)</f>
        <v>14.632638888888886</v>
      </c>
      <c r="T3255" s="3">
        <f>PlanMasine[[#This Row],[Datum SAS]]-1</f>
        <v>45851</v>
      </c>
      <c r="U3255">
        <f>WEEKDAY(PlanMasine[[#This Row],[ZAVRŠETAK MAŠINSKE]],2)</f>
        <v>7</v>
      </c>
      <c r="V3255" s="3">
        <f>IF(WEEKDAY(PlanMasine[[#This Row],[Datum SAS]]-1,2)=7,PlanMasine[[#This Row],[Datum SAS]]-3,PlanMasine[[#This Row],[Datum SAS]]-1)</f>
        <v>45849</v>
      </c>
      <c r="W3255">
        <f>WEEKNUM(PlanMasine[[#This Row],[Column2]],1)</f>
        <v>28</v>
      </c>
    </row>
    <row r="3256" spans="1:23" x14ac:dyDescent="0.25">
      <c r="A3256">
        <v>1032786</v>
      </c>
      <c r="B3256">
        <v>1</v>
      </c>
      <c r="C3256">
        <v>1032793</v>
      </c>
      <c r="D3256" t="s">
        <v>2284</v>
      </c>
      <c r="E3256">
        <v>20</v>
      </c>
      <c r="F3256">
        <v>2</v>
      </c>
      <c r="G3256">
        <v>0</v>
      </c>
      <c r="H3256">
        <v>0</v>
      </c>
      <c r="I3256" t="s">
        <v>5</v>
      </c>
      <c r="J3256" t="s">
        <v>570</v>
      </c>
      <c r="K3256" t="s">
        <v>2436</v>
      </c>
      <c r="L3256" s="3">
        <v>45866</v>
      </c>
      <c r="M32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56" s="3">
        <v>45852</v>
      </c>
      <c r="O3256" s="5">
        <f>IFERROR((PlanMasine[[#This Row],[Norma]]/PlanMasine[[#This Row],[Q]])*(PlanMasine[[#This Row],[Q]]/SUMIF(C:C,PlanMasine[[#This Row],[RN]],B:B)*PlanMasine[[#This Row],[KPLQ]]),0)</f>
        <v>10</v>
      </c>
      <c r="P3256">
        <v>185139</v>
      </c>
      <c r="Q3256">
        <f>COUNTIF(PROMJENA!A:A,PlanMasine[[#This Row],[KPL]]&amp;"-"&amp;PlanMasine[[#This Row],[RN]])</f>
        <v>0</v>
      </c>
      <c r="R3256">
        <f>IFERROR(INDEX(REDOSLIJED!A:A,MATCH(PlanMasine[[#This Row],[KPL]],REDOSLIJED!B:B,0)),MAX(REDOSLIJED!A:A)+1)</f>
        <v>45</v>
      </c>
      <c r="S3256" s="9">
        <f>SUM($M$2:M3256)</f>
        <v>14.639583333333331</v>
      </c>
      <c r="T3256" s="3">
        <f>PlanMasine[[#This Row],[Datum SAS]]-1</f>
        <v>45851</v>
      </c>
      <c r="U3256">
        <f>WEEKDAY(PlanMasine[[#This Row],[ZAVRŠETAK MAŠINSKE]],2)</f>
        <v>7</v>
      </c>
      <c r="V3256" s="3">
        <f>IF(WEEKDAY(PlanMasine[[#This Row],[Datum SAS]]-1,2)=7,PlanMasine[[#This Row],[Datum SAS]]-3,PlanMasine[[#This Row],[Datum SAS]]-1)</f>
        <v>45849</v>
      </c>
      <c r="W3256">
        <f>WEEKNUM(PlanMasine[[#This Row],[Column2]],1)</f>
        <v>28</v>
      </c>
    </row>
    <row r="3257" spans="1:23" x14ac:dyDescent="0.25">
      <c r="A3257">
        <v>1032786</v>
      </c>
      <c r="B3257">
        <v>1</v>
      </c>
      <c r="C3257">
        <v>1032787</v>
      </c>
      <c r="D3257" t="s">
        <v>2288</v>
      </c>
      <c r="E3257">
        <v>24</v>
      </c>
      <c r="F3257">
        <v>2</v>
      </c>
      <c r="G3257">
        <v>0</v>
      </c>
      <c r="H3257">
        <v>0</v>
      </c>
      <c r="I3257" t="s">
        <v>5</v>
      </c>
      <c r="J3257" t="s">
        <v>570</v>
      </c>
      <c r="K3257" t="s">
        <v>2436</v>
      </c>
      <c r="L3257" s="3">
        <v>45866</v>
      </c>
      <c r="M32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57" s="3">
        <v>45852</v>
      </c>
      <c r="O3257" s="5">
        <f>IFERROR((PlanMasine[[#This Row],[Norma]]/PlanMasine[[#This Row],[Q]])*(PlanMasine[[#This Row],[Q]]/SUMIF(C:C,PlanMasine[[#This Row],[RN]],B:B)*PlanMasine[[#This Row],[KPLQ]]),0)</f>
        <v>12</v>
      </c>
      <c r="P3257">
        <v>185133</v>
      </c>
      <c r="Q3257">
        <f>COUNTIF(PROMJENA!A:A,PlanMasine[[#This Row],[KPL]]&amp;"-"&amp;PlanMasine[[#This Row],[RN]])</f>
        <v>0</v>
      </c>
      <c r="R3257">
        <f>IFERROR(INDEX(REDOSLIJED!A:A,MATCH(PlanMasine[[#This Row],[KPL]],REDOSLIJED!B:B,0)),MAX(REDOSLIJED!A:A)+1)</f>
        <v>45</v>
      </c>
      <c r="S3257" s="9">
        <f>SUM($M$2:M3257)</f>
        <v>14.647916666666664</v>
      </c>
      <c r="T3257" s="3">
        <f>PlanMasine[[#This Row],[Datum SAS]]-1</f>
        <v>45851</v>
      </c>
      <c r="U3257">
        <f>WEEKDAY(PlanMasine[[#This Row],[ZAVRŠETAK MAŠINSKE]],2)</f>
        <v>7</v>
      </c>
      <c r="V3257" s="3">
        <f>IF(WEEKDAY(PlanMasine[[#This Row],[Datum SAS]]-1,2)=7,PlanMasine[[#This Row],[Datum SAS]]-3,PlanMasine[[#This Row],[Datum SAS]]-1)</f>
        <v>45849</v>
      </c>
      <c r="W3257">
        <f>WEEKNUM(PlanMasine[[#This Row],[Column2]],1)</f>
        <v>28</v>
      </c>
    </row>
    <row r="3258" spans="1:23" x14ac:dyDescent="0.25">
      <c r="A3258">
        <v>1032786</v>
      </c>
      <c r="B3258">
        <v>1</v>
      </c>
      <c r="C3258">
        <v>1032797</v>
      </c>
      <c r="D3258" t="s">
        <v>2282</v>
      </c>
      <c r="E3258">
        <v>48</v>
      </c>
      <c r="F3258">
        <v>8</v>
      </c>
      <c r="G3258">
        <v>0</v>
      </c>
      <c r="H3258">
        <v>0</v>
      </c>
      <c r="I3258" t="s">
        <v>5</v>
      </c>
      <c r="J3258" t="s">
        <v>570</v>
      </c>
      <c r="K3258" t="s">
        <v>2436</v>
      </c>
      <c r="L3258" s="3">
        <v>45866</v>
      </c>
      <c r="M32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3258" s="3">
        <v>45852</v>
      </c>
      <c r="O3258" s="5">
        <f>IFERROR((PlanMasine[[#This Row],[Norma]]/PlanMasine[[#This Row],[Q]])*(PlanMasine[[#This Row],[Q]]/SUMIF(C:C,PlanMasine[[#This Row],[RN]],B:B)*PlanMasine[[#This Row],[KPLQ]]),0)</f>
        <v>24</v>
      </c>
      <c r="P3258">
        <v>185143</v>
      </c>
      <c r="Q3258">
        <f>COUNTIF(PROMJENA!A:A,PlanMasine[[#This Row],[KPL]]&amp;"-"&amp;PlanMasine[[#This Row],[RN]])</f>
        <v>0</v>
      </c>
      <c r="R3258">
        <f>IFERROR(INDEX(REDOSLIJED!A:A,MATCH(PlanMasine[[#This Row],[KPL]],REDOSLIJED!B:B,0)),MAX(REDOSLIJED!A:A)+1)</f>
        <v>45</v>
      </c>
      <c r="S3258" s="9">
        <f>SUM($M$2:M3258)</f>
        <v>14.664583333333331</v>
      </c>
      <c r="T3258" s="3">
        <f>PlanMasine[[#This Row],[Datum SAS]]-1</f>
        <v>45851</v>
      </c>
      <c r="U3258">
        <f>WEEKDAY(PlanMasine[[#This Row],[ZAVRŠETAK MAŠINSKE]],2)</f>
        <v>7</v>
      </c>
      <c r="V3258" s="3">
        <f>IF(WEEKDAY(PlanMasine[[#This Row],[Datum SAS]]-1,2)=7,PlanMasine[[#This Row],[Datum SAS]]-3,PlanMasine[[#This Row],[Datum SAS]]-1)</f>
        <v>45849</v>
      </c>
      <c r="W3258">
        <f>WEEKNUM(PlanMasine[[#This Row],[Column2]],1)</f>
        <v>28</v>
      </c>
    </row>
    <row r="3259" spans="1:23" x14ac:dyDescent="0.25">
      <c r="A3259">
        <v>1032786</v>
      </c>
      <c r="B3259">
        <v>1</v>
      </c>
      <c r="C3259">
        <v>1032799</v>
      </c>
      <c r="D3259" t="s">
        <v>2291</v>
      </c>
      <c r="E3259">
        <v>32</v>
      </c>
      <c r="F3259">
        <v>8</v>
      </c>
      <c r="G3259">
        <v>0</v>
      </c>
      <c r="H3259">
        <v>0</v>
      </c>
      <c r="I3259" t="s">
        <v>5</v>
      </c>
      <c r="J3259" t="s">
        <v>570</v>
      </c>
      <c r="K3259" t="s">
        <v>2436</v>
      </c>
      <c r="L3259" s="3">
        <v>45866</v>
      </c>
      <c r="M32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259" s="3">
        <v>45852</v>
      </c>
      <c r="O3259" s="5">
        <f>IFERROR((PlanMasine[[#This Row],[Norma]]/PlanMasine[[#This Row],[Q]])*(PlanMasine[[#This Row],[Q]]/SUMIF(C:C,PlanMasine[[#This Row],[RN]],B:B)*PlanMasine[[#This Row],[KPLQ]]),0)</f>
        <v>16</v>
      </c>
      <c r="P3259">
        <v>185145</v>
      </c>
      <c r="Q3259">
        <f>COUNTIF(PROMJENA!A:A,PlanMasine[[#This Row],[KPL]]&amp;"-"&amp;PlanMasine[[#This Row],[RN]])</f>
        <v>0</v>
      </c>
      <c r="R3259">
        <f>IFERROR(INDEX(REDOSLIJED!A:A,MATCH(PlanMasine[[#This Row],[KPL]],REDOSLIJED!B:B,0)),MAX(REDOSLIJED!A:A)+1)</f>
        <v>45</v>
      </c>
      <c r="S3259" s="9">
        <f>SUM($M$2:M3259)</f>
        <v>14.675694444444442</v>
      </c>
      <c r="T3259" s="3">
        <f>PlanMasine[[#This Row],[Datum SAS]]-1</f>
        <v>45851</v>
      </c>
      <c r="U3259">
        <f>WEEKDAY(PlanMasine[[#This Row],[ZAVRŠETAK MAŠINSKE]],2)</f>
        <v>7</v>
      </c>
      <c r="V3259" s="3">
        <f>IF(WEEKDAY(PlanMasine[[#This Row],[Datum SAS]]-1,2)=7,PlanMasine[[#This Row],[Datum SAS]]-3,PlanMasine[[#This Row],[Datum SAS]]-1)</f>
        <v>45849</v>
      </c>
      <c r="W3259">
        <f>WEEKNUM(PlanMasine[[#This Row],[Column2]],1)</f>
        <v>28</v>
      </c>
    </row>
    <row r="3260" spans="1:23" x14ac:dyDescent="0.25">
      <c r="A3260">
        <v>1032786</v>
      </c>
      <c r="B3260">
        <v>1</v>
      </c>
      <c r="C3260">
        <v>1032795</v>
      </c>
      <c r="D3260" t="s">
        <v>2289</v>
      </c>
      <c r="E3260">
        <v>24</v>
      </c>
      <c r="F3260">
        <v>4</v>
      </c>
      <c r="G3260">
        <v>0</v>
      </c>
      <c r="H3260">
        <v>0</v>
      </c>
      <c r="I3260" t="s">
        <v>5</v>
      </c>
      <c r="J3260" t="s">
        <v>570</v>
      </c>
      <c r="K3260" t="s">
        <v>2436</v>
      </c>
      <c r="L3260" s="3">
        <v>45866</v>
      </c>
      <c r="M32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60" s="3">
        <v>45852</v>
      </c>
      <c r="O3260" s="5">
        <f>IFERROR((PlanMasine[[#This Row],[Norma]]/PlanMasine[[#This Row],[Q]])*(PlanMasine[[#This Row],[Q]]/SUMIF(C:C,PlanMasine[[#This Row],[RN]],B:B)*PlanMasine[[#This Row],[KPLQ]]),0)</f>
        <v>12</v>
      </c>
      <c r="P3260">
        <v>185141</v>
      </c>
      <c r="Q3260">
        <f>COUNTIF(PROMJENA!A:A,PlanMasine[[#This Row],[KPL]]&amp;"-"&amp;PlanMasine[[#This Row],[RN]])</f>
        <v>0</v>
      </c>
      <c r="R3260">
        <f>IFERROR(INDEX(REDOSLIJED!A:A,MATCH(PlanMasine[[#This Row],[KPL]],REDOSLIJED!B:B,0)),MAX(REDOSLIJED!A:A)+1)</f>
        <v>45</v>
      </c>
      <c r="S3260" s="9">
        <f>SUM($M$2:M3260)</f>
        <v>14.684027777777775</v>
      </c>
      <c r="T3260" s="3">
        <f>PlanMasine[[#This Row],[Datum SAS]]-1</f>
        <v>45851</v>
      </c>
      <c r="U3260">
        <f>WEEKDAY(PlanMasine[[#This Row],[ZAVRŠETAK MAŠINSKE]],2)</f>
        <v>7</v>
      </c>
      <c r="V3260" s="3">
        <f>IF(WEEKDAY(PlanMasine[[#This Row],[Datum SAS]]-1,2)=7,PlanMasine[[#This Row],[Datum SAS]]-3,PlanMasine[[#This Row],[Datum SAS]]-1)</f>
        <v>45849</v>
      </c>
      <c r="W3260">
        <f>WEEKNUM(PlanMasine[[#This Row],[Column2]],1)</f>
        <v>28</v>
      </c>
    </row>
    <row r="3261" spans="1:23" x14ac:dyDescent="0.25">
      <c r="A3261">
        <v>1032786</v>
      </c>
      <c r="B3261">
        <v>1</v>
      </c>
      <c r="C3261">
        <v>1032803</v>
      </c>
      <c r="D3261" t="s">
        <v>2293</v>
      </c>
      <c r="E3261">
        <v>6</v>
      </c>
      <c r="F3261">
        <v>2</v>
      </c>
      <c r="G3261">
        <v>0</v>
      </c>
      <c r="H3261">
        <v>0</v>
      </c>
      <c r="I3261" t="s">
        <v>5</v>
      </c>
      <c r="J3261" t="s">
        <v>570</v>
      </c>
      <c r="K3261" t="s">
        <v>2436</v>
      </c>
      <c r="L3261" s="3">
        <v>45866</v>
      </c>
      <c r="M32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261" s="3">
        <v>45852</v>
      </c>
      <c r="O3261" s="5">
        <f>IFERROR((PlanMasine[[#This Row],[Norma]]/PlanMasine[[#This Row],[Q]])*(PlanMasine[[#This Row],[Q]]/SUMIF(C:C,PlanMasine[[#This Row],[RN]],B:B)*PlanMasine[[#This Row],[KPLQ]]),0)</f>
        <v>3</v>
      </c>
      <c r="P3261">
        <v>185149</v>
      </c>
      <c r="Q3261">
        <f>COUNTIF(PROMJENA!A:A,PlanMasine[[#This Row],[KPL]]&amp;"-"&amp;PlanMasine[[#This Row],[RN]])</f>
        <v>0</v>
      </c>
      <c r="R3261">
        <f>IFERROR(INDEX(REDOSLIJED!A:A,MATCH(PlanMasine[[#This Row],[KPL]],REDOSLIJED!B:B,0)),MAX(REDOSLIJED!A:A)+1)</f>
        <v>45</v>
      </c>
      <c r="S3261" s="9">
        <f>SUM($M$2:M3261)</f>
        <v>14.686111111111108</v>
      </c>
      <c r="T3261" s="3">
        <f>PlanMasine[[#This Row],[Datum SAS]]-1</f>
        <v>45851</v>
      </c>
      <c r="U3261">
        <f>WEEKDAY(PlanMasine[[#This Row],[ZAVRŠETAK MAŠINSKE]],2)</f>
        <v>7</v>
      </c>
      <c r="V3261" s="3">
        <f>IF(WEEKDAY(PlanMasine[[#This Row],[Datum SAS]]-1,2)=7,PlanMasine[[#This Row],[Datum SAS]]-3,PlanMasine[[#This Row],[Datum SAS]]-1)</f>
        <v>45849</v>
      </c>
      <c r="W3261">
        <f>WEEKNUM(PlanMasine[[#This Row],[Column2]],1)</f>
        <v>28</v>
      </c>
    </row>
    <row r="3262" spans="1:23" x14ac:dyDescent="0.25">
      <c r="A3262">
        <v>1032786</v>
      </c>
      <c r="B3262">
        <v>1</v>
      </c>
      <c r="C3262">
        <v>1032796</v>
      </c>
      <c r="D3262" t="s">
        <v>2290</v>
      </c>
      <c r="E3262">
        <v>28</v>
      </c>
      <c r="F3262">
        <v>4</v>
      </c>
      <c r="G3262">
        <v>0</v>
      </c>
      <c r="H3262">
        <v>0</v>
      </c>
      <c r="I3262" t="s">
        <v>5</v>
      </c>
      <c r="J3262" t="s">
        <v>570</v>
      </c>
      <c r="K3262" t="s">
        <v>2436</v>
      </c>
      <c r="L3262" s="3">
        <v>45866</v>
      </c>
      <c r="M32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3262" s="3">
        <v>45852</v>
      </c>
      <c r="O3262" s="5">
        <f>IFERROR((PlanMasine[[#This Row],[Norma]]/PlanMasine[[#This Row],[Q]])*(PlanMasine[[#This Row],[Q]]/SUMIF(C:C,PlanMasine[[#This Row],[RN]],B:B)*PlanMasine[[#This Row],[KPLQ]]),0)</f>
        <v>14</v>
      </c>
      <c r="P3262">
        <v>185142</v>
      </c>
      <c r="Q3262">
        <f>COUNTIF(PROMJENA!A:A,PlanMasine[[#This Row],[KPL]]&amp;"-"&amp;PlanMasine[[#This Row],[RN]])</f>
        <v>0</v>
      </c>
      <c r="R3262">
        <f>IFERROR(INDEX(REDOSLIJED!A:A,MATCH(PlanMasine[[#This Row],[KPL]],REDOSLIJED!B:B,0)),MAX(REDOSLIJED!A:A)+1)</f>
        <v>45</v>
      </c>
      <c r="S3262" s="9">
        <f>SUM($M$2:M3262)</f>
        <v>14.695833333333331</v>
      </c>
      <c r="T3262" s="3">
        <f>PlanMasine[[#This Row],[Datum SAS]]-1</f>
        <v>45851</v>
      </c>
      <c r="U3262">
        <f>WEEKDAY(PlanMasine[[#This Row],[ZAVRŠETAK MAŠINSKE]],2)</f>
        <v>7</v>
      </c>
      <c r="V3262" s="3">
        <f>IF(WEEKDAY(PlanMasine[[#This Row],[Datum SAS]]-1,2)=7,PlanMasine[[#This Row],[Datum SAS]]-3,PlanMasine[[#This Row],[Datum SAS]]-1)</f>
        <v>45849</v>
      </c>
      <c r="W3262">
        <f>WEEKNUM(PlanMasine[[#This Row],[Column2]],1)</f>
        <v>28</v>
      </c>
    </row>
    <row r="3263" spans="1:23" x14ac:dyDescent="0.25">
      <c r="A3263">
        <v>1032876</v>
      </c>
      <c r="B3263">
        <v>1</v>
      </c>
      <c r="C3263">
        <v>1032852</v>
      </c>
      <c r="D3263" t="s">
        <v>1950</v>
      </c>
      <c r="E3263">
        <v>16</v>
      </c>
      <c r="F3263">
        <v>4</v>
      </c>
      <c r="G3263">
        <v>0</v>
      </c>
      <c r="H3263">
        <v>0</v>
      </c>
      <c r="I3263" t="s">
        <v>5</v>
      </c>
      <c r="J3263" t="s">
        <v>570</v>
      </c>
      <c r="K3263" t="s">
        <v>2437</v>
      </c>
      <c r="L3263" s="3">
        <v>45866</v>
      </c>
      <c r="M32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263" s="3">
        <v>45852</v>
      </c>
      <c r="O3263" s="5">
        <f>IFERROR((PlanMasine[[#This Row],[Norma]]/PlanMasine[[#This Row],[Q]])*(PlanMasine[[#This Row],[Q]]/SUMIF(C:C,PlanMasine[[#This Row],[RN]],B:B)*PlanMasine[[#This Row],[KPLQ]]),0)</f>
        <v>4</v>
      </c>
      <c r="P3263">
        <v>120859</v>
      </c>
      <c r="Q3263">
        <f>COUNTIF(PROMJENA!A:A,PlanMasine[[#This Row],[KPL]]&amp;"-"&amp;PlanMasine[[#This Row],[RN]])</f>
        <v>0</v>
      </c>
      <c r="R3263">
        <f>IFERROR(INDEX(REDOSLIJED!A:A,MATCH(PlanMasine[[#This Row],[KPL]],REDOSLIJED!B:B,0)),MAX(REDOSLIJED!A:A)+1)</f>
        <v>45</v>
      </c>
      <c r="S3263" s="9">
        <f>SUM($M$2:M3263)</f>
        <v>14.698611111111109</v>
      </c>
      <c r="T3263" s="3">
        <f>PlanMasine[[#This Row],[Datum SAS]]-1</f>
        <v>45851</v>
      </c>
      <c r="U3263">
        <f>WEEKDAY(PlanMasine[[#This Row],[ZAVRŠETAK MAŠINSKE]],2)</f>
        <v>7</v>
      </c>
      <c r="V3263" s="3">
        <f>IF(WEEKDAY(PlanMasine[[#This Row],[Datum SAS]]-1,2)=7,PlanMasine[[#This Row],[Datum SAS]]-3,PlanMasine[[#This Row],[Datum SAS]]-1)</f>
        <v>45849</v>
      </c>
      <c r="W3263">
        <f>WEEKNUM(PlanMasine[[#This Row],[Column2]],1)</f>
        <v>28</v>
      </c>
    </row>
    <row r="3264" spans="1:23" x14ac:dyDescent="0.25">
      <c r="A3264">
        <v>1032876</v>
      </c>
      <c r="B3264">
        <v>1</v>
      </c>
      <c r="C3264">
        <v>1032851</v>
      </c>
      <c r="D3264" t="s">
        <v>1962</v>
      </c>
      <c r="E3264">
        <v>16</v>
      </c>
      <c r="F3264">
        <v>8</v>
      </c>
      <c r="G3264">
        <v>0</v>
      </c>
      <c r="H3264">
        <v>0</v>
      </c>
      <c r="I3264" t="s">
        <v>5</v>
      </c>
      <c r="J3264" t="s">
        <v>570</v>
      </c>
      <c r="K3264" t="s">
        <v>2437</v>
      </c>
      <c r="L3264" s="3">
        <v>45866</v>
      </c>
      <c r="M32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264" s="3">
        <v>45852</v>
      </c>
      <c r="O3264" s="5">
        <f>IFERROR((PlanMasine[[#This Row],[Norma]]/PlanMasine[[#This Row],[Q]])*(PlanMasine[[#This Row],[Q]]/SUMIF(C:C,PlanMasine[[#This Row],[RN]],B:B)*PlanMasine[[#This Row],[KPLQ]]),0)</f>
        <v>4</v>
      </c>
      <c r="P3264">
        <v>120858</v>
      </c>
      <c r="Q3264">
        <f>COUNTIF(PROMJENA!A:A,PlanMasine[[#This Row],[KPL]]&amp;"-"&amp;PlanMasine[[#This Row],[RN]])</f>
        <v>0</v>
      </c>
      <c r="R3264">
        <f>IFERROR(INDEX(REDOSLIJED!A:A,MATCH(PlanMasine[[#This Row],[KPL]],REDOSLIJED!B:B,0)),MAX(REDOSLIJED!A:A)+1)</f>
        <v>45</v>
      </c>
      <c r="S3264" s="9">
        <f>SUM($M$2:M3264)</f>
        <v>14.701388888888888</v>
      </c>
      <c r="T3264" s="3">
        <f>PlanMasine[[#This Row],[Datum SAS]]-1</f>
        <v>45851</v>
      </c>
      <c r="U3264">
        <f>WEEKDAY(PlanMasine[[#This Row],[ZAVRŠETAK MAŠINSKE]],2)</f>
        <v>7</v>
      </c>
      <c r="V3264" s="3">
        <f>IF(WEEKDAY(PlanMasine[[#This Row],[Datum SAS]]-1,2)=7,PlanMasine[[#This Row],[Datum SAS]]-3,PlanMasine[[#This Row],[Datum SAS]]-1)</f>
        <v>45849</v>
      </c>
      <c r="W3264">
        <f>WEEKNUM(PlanMasine[[#This Row],[Column2]],1)</f>
        <v>28</v>
      </c>
    </row>
    <row r="3265" spans="1:23" x14ac:dyDescent="0.25">
      <c r="A3265">
        <v>1032876</v>
      </c>
      <c r="B3265">
        <v>1</v>
      </c>
      <c r="C3265">
        <v>1032836</v>
      </c>
      <c r="D3265" t="s">
        <v>1949</v>
      </c>
      <c r="E3265">
        <v>60</v>
      </c>
      <c r="F3265">
        <v>4</v>
      </c>
      <c r="G3265">
        <v>0</v>
      </c>
      <c r="H3265">
        <v>0</v>
      </c>
      <c r="I3265" t="s">
        <v>5</v>
      </c>
      <c r="J3265" t="s">
        <v>570</v>
      </c>
      <c r="K3265" t="s">
        <v>2437</v>
      </c>
      <c r="L3265" s="3">
        <v>45866</v>
      </c>
      <c r="M32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265" s="3">
        <v>45852</v>
      </c>
      <c r="O3265" s="5">
        <f>IFERROR((PlanMasine[[#This Row],[Norma]]/PlanMasine[[#This Row],[Q]])*(PlanMasine[[#This Row],[Q]]/SUMIF(C:C,PlanMasine[[#This Row],[RN]],B:B)*PlanMasine[[#This Row],[KPLQ]]),0)</f>
        <v>15</v>
      </c>
      <c r="P3265">
        <v>120843</v>
      </c>
      <c r="Q3265">
        <f>COUNTIF(PROMJENA!A:A,PlanMasine[[#This Row],[KPL]]&amp;"-"&amp;PlanMasine[[#This Row],[RN]])</f>
        <v>0</v>
      </c>
      <c r="R3265">
        <f>IFERROR(INDEX(REDOSLIJED!A:A,MATCH(PlanMasine[[#This Row],[KPL]],REDOSLIJED!B:B,0)),MAX(REDOSLIJED!A:A)+1)</f>
        <v>45</v>
      </c>
      <c r="S3265" s="9">
        <f>SUM($M$2:M3265)</f>
        <v>14.711805555555554</v>
      </c>
      <c r="T3265" s="3">
        <f>PlanMasine[[#This Row],[Datum SAS]]-1</f>
        <v>45851</v>
      </c>
      <c r="U3265">
        <f>WEEKDAY(PlanMasine[[#This Row],[ZAVRŠETAK MAŠINSKE]],2)</f>
        <v>7</v>
      </c>
      <c r="V3265" s="3">
        <f>IF(WEEKDAY(PlanMasine[[#This Row],[Datum SAS]]-1,2)=7,PlanMasine[[#This Row],[Datum SAS]]-3,PlanMasine[[#This Row],[Datum SAS]]-1)</f>
        <v>45849</v>
      </c>
      <c r="W3265">
        <f>WEEKNUM(PlanMasine[[#This Row],[Column2]],1)</f>
        <v>28</v>
      </c>
    </row>
    <row r="3266" spans="1:23" x14ac:dyDescent="0.25">
      <c r="A3266">
        <v>1032876</v>
      </c>
      <c r="B3266">
        <v>1</v>
      </c>
      <c r="C3266">
        <v>1032861</v>
      </c>
      <c r="D3266" t="s">
        <v>1954</v>
      </c>
      <c r="E3266">
        <v>32</v>
      </c>
      <c r="F3266">
        <v>8</v>
      </c>
      <c r="G3266">
        <v>0</v>
      </c>
      <c r="H3266">
        <v>0</v>
      </c>
      <c r="I3266" t="s">
        <v>5</v>
      </c>
      <c r="J3266" t="s">
        <v>570</v>
      </c>
      <c r="K3266" t="s">
        <v>2437</v>
      </c>
      <c r="L3266" s="3">
        <v>45866</v>
      </c>
      <c r="M32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66" s="3">
        <v>45852</v>
      </c>
      <c r="O3266" s="5">
        <f>IFERROR((PlanMasine[[#This Row],[Norma]]/PlanMasine[[#This Row],[Q]])*(PlanMasine[[#This Row],[Q]]/SUMIF(C:C,PlanMasine[[#This Row],[RN]],B:B)*PlanMasine[[#This Row],[KPLQ]]),0)</f>
        <v>8</v>
      </c>
      <c r="P3266">
        <v>120868</v>
      </c>
      <c r="Q3266">
        <f>COUNTIF(PROMJENA!A:A,PlanMasine[[#This Row],[KPL]]&amp;"-"&amp;PlanMasine[[#This Row],[RN]])</f>
        <v>0</v>
      </c>
      <c r="R3266">
        <f>IFERROR(INDEX(REDOSLIJED!A:A,MATCH(PlanMasine[[#This Row],[KPL]],REDOSLIJED!B:B,0)),MAX(REDOSLIJED!A:A)+1)</f>
        <v>45</v>
      </c>
      <c r="S3266" s="9">
        <f>SUM($M$2:M3266)</f>
        <v>14.71736111111111</v>
      </c>
      <c r="T3266" s="3">
        <f>PlanMasine[[#This Row],[Datum SAS]]-1</f>
        <v>45851</v>
      </c>
      <c r="U3266">
        <f>WEEKDAY(PlanMasine[[#This Row],[ZAVRŠETAK MAŠINSKE]],2)</f>
        <v>7</v>
      </c>
      <c r="V3266" s="3">
        <f>IF(WEEKDAY(PlanMasine[[#This Row],[Datum SAS]]-1,2)=7,PlanMasine[[#This Row],[Datum SAS]]-3,PlanMasine[[#This Row],[Datum SAS]]-1)</f>
        <v>45849</v>
      </c>
      <c r="W3266">
        <f>WEEKNUM(PlanMasine[[#This Row],[Column2]],1)</f>
        <v>28</v>
      </c>
    </row>
    <row r="3267" spans="1:23" x14ac:dyDescent="0.25">
      <c r="A3267">
        <v>1032876</v>
      </c>
      <c r="B3267">
        <v>1</v>
      </c>
      <c r="C3267">
        <v>1032846</v>
      </c>
      <c r="D3267" t="s">
        <v>1955</v>
      </c>
      <c r="E3267">
        <v>24</v>
      </c>
      <c r="F3267">
        <v>4</v>
      </c>
      <c r="G3267">
        <v>0</v>
      </c>
      <c r="H3267">
        <v>0</v>
      </c>
      <c r="I3267" t="s">
        <v>5</v>
      </c>
      <c r="J3267" t="s">
        <v>570</v>
      </c>
      <c r="K3267" t="s">
        <v>2437</v>
      </c>
      <c r="L3267" s="3">
        <v>45866</v>
      </c>
      <c r="M32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67" s="3">
        <v>45852</v>
      </c>
      <c r="O3267" s="5">
        <f>IFERROR((PlanMasine[[#This Row],[Norma]]/PlanMasine[[#This Row],[Q]])*(PlanMasine[[#This Row],[Q]]/SUMIF(C:C,PlanMasine[[#This Row],[RN]],B:B)*PlanMasine[[#This Row],[KPLQ]]),0)</f>
        <v>6</v>
      </c>
      <c r="P3267">
        <v>120853</v>
      </c>
      <c r="Q3267">
        <f>COUNTIF(PROMJENA!A:A,PlanMasine[[#This Row],[KPL]]&amp;"-"&amp;PlanMasine[[#This Row],[RN]])</f>
        <v>0</v>
      </c>
      <c r="R3267">
        <f>IFERROR(INDEX(REDOSLIJED!A:A,MATCH(PlanMasine[[#This Row],[KPL]],REDOSLIJED!B:B,0)),MAX(REDOSLIJED!A:A)+1)</f>
        <v>45</v>
      </c>
      <c r="S3267" s="9">
        <f>SUM($M$2:M3267)</f>
        <v>14.721527777777776</v>
      </c>
      <c r="T3267" s="3">
        <f>PlanMasine[[#This Row],[Datum SAS]]-1</f>
        <v>45851</v>
      </c>
      <c r="U3267">
        <f>WEEKDAY(PlanMasine[[#This Row],[ZAVRŠETAK MAŠINSKE]],2)</f>
        <v>7</v>
      </c>
      <c r="V3267" s="3">
        <f>IF(WEEKDAY(PlanMasine[[#This Row],[Datum SAS]]-1,2)=7,PlanMasine[[#This Row],[Datum SAS]]-3,PlanMasine[[#This Row],[Datum SAS]]-1)</f>
        <v>45849</v>
      </c>
      <c r="W3267">
        <f>WEEKNUM(PlanMasine[[#This Row],[Column2]],1)</f>
        <v>28</v>
      </c>
    </row>
    <row r="3268" spans="1:23" x14ac:dyDescent="0.25">
      <c r="A3268">
        <v>1032876</v>
      </c>
      <c r="B3268">
        <v>1</v>
      </c>
      <c r="C3268">
        <v>1032845</v>
      </c>
      <c r="D3268" t="s">
        <v>1959</v>
      </c>
      <c r="E3268">
        <v>8</v>
      </c>
      <c r="F3268">
        <v>4</v>
      </c>
      <c r="G3268">
        <v>0</v>
      </c>
      <c r="H3268">
        <v>0</v>
      </c>
      <c r="I3268" t="s">
        <v>5</v>
      </c>
      <c r="J3268" t="s">
        <v>570</v>
      </c>
      <c r="K3268" t="s">
        <v>2437</v>
      </c>
      <c r="L3268" s="3">
        <v>45866</v>
      </c>
      <c r="M32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268" s="3">
        <v>45852</v>
      </c>
      <c r="O3268" s="5">
        <f>IFERROR((PlanMasine[[#This Row],[Norma]]/PlanMasine[[#This Row],[Q]])*(PlanMasine[[#This Row],[Q]]/SUMIF(C:C,PlanMasine[[#This Row],[RN]],B:B)*PlanMasine[[#This Row],[KPLQ]]),0)</f>
        <v>2</v>
      </c>
      <c r="P3268">
        <v>120852</v>
      </c>
      <c r="Q3268">
        <f>COUNTIF(PROMJENA!A:A,PlanMasine[[#This Row],[KPL]]&amp;"-"&amp;PlanMasine[[#This Row],[RN]])</f>
        <v>0</v>
      </c>
      <c r="R3268">
        <f>IFERROR(INDEX(REDOSLIJED!A:A,MATCH(PlanMasine[[#This Row],[KPL]],REDOSLIJED!B:B,0)),MAX(REDOSLIJED!A:A)+1)</f>
        <v>45</v>
      </c>
      <c r="S3268" s="9">
        <f>SUM($M$2:M3268)</f>
        <v>14.722916666666665</v>
      </c>
      <c r="T3268" s="3">
        <f>PlanMasine[[#This Row],[Datum SAS]]-1</f>
        <v>45851</v>
      </c>
      <c r="U3268">
        <f>WEEKDAY(PlanMasine[[#This Row],[ZAVRŠETAK MAŠINSKE]],2)</f>
        <v>7</v>
      </c>
      <c r="V3268" s="3">
        <f>IF(WEEKDAY(PlanMasine[[#This Row],[Datum SAS]]-1,2)=7,PlanMasine[[#This Row],[Datum SAS]]-3,PlanMasine[[#This Row],[Datum SAS]]-1)</f>
        <v>45849</v>
      </c>
      <c r="W3268">
        <f>WEEKNUM(PlanMasine[[#This Row],[Column2]],1)</f>
        <v>28</v>
      </c>
    </row>
    <row r="3269" spans="1:23" x14ac:dyDescent="0.25">
      <c r="A3269">
        <v>1032876</v>
      </c>
      <c r="B3269">
        <v>1</v>
      </c>
      <c r="C3269">
        <v>1032873</v>
      </c>
      <c r="D3269" t="s">
        <v>1976</v>
      </c>
      <c r="E3269">
        <v>4</v>
      </c>
      <c r="F3269">
        <v>4</v>
      </c>
      <c r="G3269">
        <v>0</v>
      </c>
      <c r="H3269">
        <v>0</v>
      </c>
      <c r="I3269" t="s">
        <v>5</v>
      </c>
      <c r="J3269" t="s">
        <v>570</v>
      </c>
      <c r="K3269" t="s">
        <v>2437</v>
      </c>
      <c r="L3269" s="3">
        <v>45866</v>
      </c>
      <c r="M32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269" s="3">
        <v>45852</v>
      </c>
      <c r="O3269" s="5">
        <f>IFERROR((PlanMasine[[#This Row],[Norma]]/PlanMasine[[#This Row],[Q]])*(PlanMasine[[#This Row],[Q]]/SUMIF(C:C,PlanMasine[[#This Row],[RN]],B:B)*PlanMasine[[#This Row],[KPLQ]]),0)</f>
        <v>1</v>
      </c>
      <c r="P3269">
        <v>120880</v>
      </c>
      <c r="Q3269">
        <f>COUNTIF(PROMJENA!A:A,PlanMasine[[#This Row],[KPL]]&amp;"-"&amp;PlanMasine[[#This Row],[RN]])</f>
        <v>0</v>
      </c>
      <c r="R3269">
        <f>IFERROR(INDEX(REDOSLIJED!A:A,MATCH(PlanMasine[[#This Row],[KPL]],REDOSLIJED!B:B,0)),MAX(REDOSLIJED!A:A)+1)</f>
        <v>45</v>
      </c>
      <c r="S3269" s="9">
        <f>SUM($M$2:M3269)</f>
        <v>14.72361111111111</v>
      </c>
      <c r="T3269" s="3">
        <f>PlanMasine[[#This Row],[Datum SAS]]-1</f>
        <v>45851</v>
      </c>
      <c r="U3269">
        <f>WEEKDAY(PlanMasine[[#This Row],[ZAVRŠETAK MAŠINSKE]],2)</f>
        <v>7</v>
      </c>
      <c r="V3269" s="3">
        <f>IF(WEEKDAY(PlanMasine[[#This Row],[Datum SAS]]-1,2)=7,PlanMasine[[#This Row],[Datum SAS]]-3,PlanMasine[[#This Row],[Datum SAS]]-1)</f>
        <v>45849</v>
      </c>
      <c r="W3269">
        <f>WEEKNUM(PlanMasine[[#This Row],[Column2]],1)</f>
        <v>28</v>
      </c>
    </row>
    <row r="3270" spans="1:23" x14ac:dyDescent="0.25">
      <c r="A3270">
        <v>1032876</v>
      </c>
      <c r="B3270">
        <v>1</v>
      </c>
      <c r="C3270">
        <v>1032863</v>
      </c>
      <c r="D3270" t="s">
        <v>1961</v>
      </c>
      <c r="E3270">
        <v>4</v>
      </c>
      <c r="F3270">
        <v>4</v>
      </c>
      <c r="G3270">
        <v>0</v>
      </c>
      <c r="H3270">
        <v>0</v>
      </c>
      <c r="I3270" t="s">
        <v>5</v>
      </c>
      <c r="J3270" t="s">
        <v>570</v>
      </c>
      <c r="K3270" t="s">
        <v>2437</v>
      </c>
      <c r="L3270" s="3">
        <v>45866</v>
      </c>
      <c r="M32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270" s="3">
        <v>45852</v>
      </c>
      <c r="O3270" s="5">
        <f>IFERROR((PlanMasine[[#This Row],[Norma]]/PlanMasine[[#This Row],[Q]])*(PlanMasine[[#This Row],[Q]]/SUMIF(C:C,PlanMasine[[#This Row],[RN]],B:B)*PlanMasine[[#This Row],[KPLQ]]),0)</f>
        <v>1</v>
      </c>
      <c r="P3270">
        <v>120870</v>
      </c>
      <c r="Q3270">
        <f>COUNTIF(PROMJENA!A:A,PlanMasine[[#This Row],[KPL]]&amp;"-"&amp;PlanMasine[[#This Row],[RN]])</f>
        <v>0</v>
      </c>
      <c r="R3270">
        <f>IFERROR(INDEX(REDOSLIJED!A:A,MATCH(PlanMasine[[#This Row],[KPL]],REDOSLIJED!B:B,0)),MAX(REDOSLIJED!A:A)+1)</f>
        <v>45</v>
      </c>
      <c r="S3270" s="9">
        <f>SUM($M$2:M3270)</f>
        <v>14.724305555555555</v>
      </c>
      <c r="T3270" s="3">
        <f>PlanMasine[[#This Row],[Datum SAS]]-1</f>
        <v>45851</v>
      </c>
      <c r="U3270">
        <f>WEEKDAY(PlanMasine[[#This Row],[ZAVRŠETAK MAŠINSKE]],2)</f>
        <v>7</v>
      </c>
      <c r="V3270" s="3">
        <f>IF(WEEKDAY(PlanMasine[[#This Row],[Datum SAS]]-1,2)=7,PlanMasine[[#This Row],[Datum SAS]]-3,PlanMasine[[#This Row],[Datum SAS]]-1)</f>
        <v>45849</v>
      </c>
      <c r="W3270">
        <f>WEEKNUM(PlanMasine[[#This Row],[Column2]],1)</f>
        <v>28</v>
      </c>
    </row>
    <row r="3271" spans="1:23" x14ac:dyDescent="0.25">
      <c r="A3271">
        <v>1032876</v>
      </c>
      <c r="B3271">
        <v>1</v>
      </c>
      <c r="C3271">
        <v>1032853</v>
      </c>
      <c r="D3271" t="s">
        <v>1952</v>
      </c>
      <c r="E3271">
        <v>24</v>
      </c>
      <c r="F3271">
        <v>4</v>
      </c>
      <c r="G3271">
        <v>0</v>
      </c>
      <c r="H3271">
        <v>0</v>
      </c>
      <c r="I3271" t="s">
        <v>5</v>
      </c>
      <c r="J3271" t="s">
        <v>570</v>
      </c>
      <c r="K3271" t="s">
        <v>2437</v>
      </c>
      <c r="L3271" s="3">
        <v>45866</v>
      </c>
      <c r="M32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71" s="3">
        <v>45852</v>
      </c>
      <c r="O3271" s="5">
        <f>IFERROR((PlanMasine[[#This Row],[Norma]]/PlanMasine[[#This Row],[Q]])*(PlanMasine[[#This Row],[Q]]/SUMIF(C:C,PlanMasine[[#This Row],[RN]],B:B)*PlanMasine[[#This Row],[KPLQ]]),0)</f>
        <v>6</v>
      </c>
      <c r="P3271">
        <v>120860</v>
      </c>
      <c r="Q3271">
        <f>COUNTIF(PROMJENA!A:A,PlanMasine[[#This Row],[KPL]]&amp;"-"&amp;PlanMasine[[#This Row],[RN]])</f>
        <v>0</v>
      </c>
      <c r="R3271">
        <f>IFERROR(INDEX(REDOSLIJED!A:A,MATCH(PlanMasine[[#This Row],[KPL]],REDOSLIJED!B:B,0)),MAX(REDOSLIJED!A:A)+1)</f>
        <v>45</v>
      </c>
      <c r="S3271" s="9">
        <f>SUM($M$2:M3271)</f>
        <v>14.728472222222221</v>
      </c>
      <c r="T3271" s="3">
        <f>PlanMasine[[#This Row],[Datum SAS]]-1</f>
        <v>45851</v>
      </c>
      <c r="U3271">
        <f>WEEKDAY(PlanMasine[[#This Row],[ZAVRŠETAK MAŠINSKE]],2)</f>
        <v>7</v>
      </c>
      <c r="V3271" s="3">
        <f>IF(WEEKDAY(PlanMasine[[#This Row],[Datum SAS]]-1,2)=7,PlanMasine[[#This Row],[Datum SAS]]-3,PlanMasine[[#This Row],[Datum SAS]]-1)</f>
        <v>45849</v>
      </c>
      <c r="W3271">
        <f>WEEKNUM(PlanMasine[[#This Row],[Column2]],1)</f>
        <v>28</v>
      </c>
    </row>
    <row r="3272" spans="1:23" x14ac:dyDescent="0.25">
      <c r="A3272">
        <v>1032876</v>
      </c>
      <c r="B3272">
        <v>1</v>
      </c>
      <c r="C3272">
        <v>1032867</v>
      </c>
      <c r="D3272" t="s">
        <v>1945</v>
      </c>
      <c r="E3272">
        <v>14</v>
      </c>
      <c r="F3272">
        <v>28</v>
      </c>
      <c r="G3272">
        <v>0</v>
      </c>
      <c r="H3272">
        <v>0</v>
      </c>
      <c r="I3272" t="s">
        <v>5</v>
      </c>
      <c r="J3272" t="s">
        <v>570</v>
      </c>
      <c r="K3272" t="s">
        <v>2437</v>
      </c>
      <c r="L3272" s="3">
        <v>45866</v>
      </c>
      <c r="M32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3272" s="3">
        <v>45852</v>
      </c>
      <c r="O3272" s="5">
        <f>IFERROR((PlanMasine[[#This Row],[Norma]]/PlanMasine[[#This Row],[Q]])*(PlanMasine[[#This Row],[Q]]/SUMIF(C:C,PlanMasine[[#This Row],[RN]],B:B)*PlanMasine[[#This Row],[KPLQ]]),0)</f>
        <v>3.5</v>
      </c>
      <c r="P3272">
        <v>120874</v>
      </c>
      <c r="Q3272">
        <f>COUNTIF(PROMJENA!A:A,PlanMasine[[#This Row],[KPL]]&amp;"-"&amp;PlanMasine[[#This Row],[RN]])</f>
        <v>0</v>
      </c>
      <c r="R3272">
        <f>IFERROR(INDEX(REDOSLIJED!A:A,MATCH(PlanMasine[[#This Row],[KPL]],REDOSLIJED!B:B,0)),MAX(REDOSLIJED!A:A)+1)</f>
        <v>45</v>
      </c>
      <c r="S3272" s="9">
        <f>SUM($M$2:M3272)</f>
        <v>14.730902777777777</v>
      </c>
      <c r="T3272" s="3">
        <f>PlanMasine[[#This Row],[Datum SAS]]-1</f>
        <v>45851</v>
      </c>
      <c r="U3272">
        <f>WEEKDAY(PlanMasine[[#This Row],[ZAVRŠETAK MAŠINSKE]],2)</f>
        <v>7</v>
      </c>
      <c r="V3272" s="3">
        <f>IF(WEEKDAY(PlanMasine[[#This Row],[Datum SAS]]-1,2)=7,PlanMasine[[#This Row],[Datum SAS]]-3,PlanMasine[[#This Row],[Datum SAS]]-1)</f>
        <v>45849</v>
      </c>
      <c r="W3272">
        <f>WEEKNUM(PlanMasine[[#This Row],[Column2]],1)</f>
        <v>28</v>
      </c>
    </row>
    <row r="3273" spans="1:23" x14ac:dyDescent="0.25">
      <c r="A3273">
        <v>1032876</v>
      </c>
      <c r="B3273">
        <v>1</v>
      </c>
      <c r="C3273">
        <v>1032843</v>
      </c>
      <c r="D3273" t="s">
        <v>1958</v>
      </c>
      <c r="E3273">
        <v>24</v>
      </c>
      <c r="F3273">
        <v>4</v>
      </c>
      <c r="G3273">
        <v>0</v>
      </c>
      <c r="H3273">
        <v>0</v>
      </c>
      <c r="I3273" t="s">
        <v>5</v>
      </c>
      <c r="J3273" t="s">
        <v>570</v>
      </c>
      <c r="K3273" t="s">
        <v>2437</v>
      </c>
      <c r="L3273" s="3">
        <v>45866</v>
      </c>
      <c r="M32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73" s="3">
        <v>45852</v>
      </c>
      <c r="O3273" s="5">
        <f>IFERROR((PlanMasine[[#This Row],[Norma]]/PlanMasine[[#This Row],[Q]])*(PlanMasine[[#This Row],[Q]]/SUMIF(C:C,PlanMasine[[#This Row],[RN]],B:B)*PlanMasine[[#This Row],[KPLQ]]),0)</f>
        <v>6</v>
      </c>
      <c r="P3273">
        <v>120850</v>
      </c>
      <c r="Q3273">
        <f>COUNTIF(PROMJENA!A:A,PlanMasine[[#This Row],[KPL]]&amp;"-"&amp;PlanMasine[[#This Row],[RN]])</f>
        <v>0</v>
      </c>
      <c r="R3273">
        <f>IFERROR(INDEX(REDOSLIJED!A:A,MATCH(PlanMasine[[#This Row],[KPL]],REDOSLIJED!B:B,0)),MAX(REDOSLIJED!A:A)+1)</f>
        <v>45</v>
      </c>
      <c r="S3273" s="9">
        <f>SUM($M$2:M3273)</f>
        <v>14.735069444444443</v>
      </c>
      <c r="T3273" s="3">
        <f>PlanMasine[[#This Row],[Datum SAS]]-1</f>
        <v>45851</v>
      </c>
      <c r="U3273">
        <f>WEEKDAY(PlanMasine[[#This Row],[ZAVRŠETAK MAŠINSKE]],2)</f>
        <v>7</v>
      </c>
      <c r="V3273" s="3">
        <f>IF(WEEKDAY(PlanMasine[[#This Row],[Datum SAS]]-1,2)=7,PlanMasine[[#This Row],[Datum SAS]]-3,PlanMasine[[#This Row],[Datum SAS]]-1)</f>
        <v>45849</v>
      </c>
      <c r="W3273">
        <f>WEEKNUM(PlanMasine[[#This Row],[Column2]],1)</f>
        <v>28</v>
      </c>
    </row>
    <row r="3274" spans="1:23" x14ac:dyDescent="0.25">
      <c r="A3274">
        <v>1032876</v>
      </c>
      <c r="B3274">
        <v>1</v>
      </c>
      <c r="C3274">
        <v>1032842</v>
      </c>
      <c r="D3274" t="s">
        <v>1946</v>
      </c>
      <c r="E3274">
        <v>48</v>
      </c>
      <c r="F3274">
        <v>4</v>
      </c>
      <c r="G3274">
        <v>0</v>
      </c>
      <c r="H3274">
        <v>0</v>
      </c>
      <c r="I3274" t="s">
        <v>5</v>
      </c>
      <c r="J3274" t="s">
        <v>570</v>
      </c>
      <c r="K3274" t="s">
        <v>2437</v>
      </c>
      <c r="L3274" s="3">
        <v>45866</v>
      </c>
      <c r="M32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74" s="3">
        <v>45852</v>
      </c>
      <c r="O3274" s="5">
        <f>IFERROR((PlanMasine[[#This Row],[Norma]]/PlanMasine[[#This Row],[Q]])*(PlanMasine[[#This Row],[Q]]/SUMIF(C:C,PlanMasine[[#This Row],[RN]],B:B)*PlanMasine[[#This Row],[KPLQ]]),0)</f>
        <v>12</v>
      </c>
      <c r="P3274">
        <v>120849</v>
      </c>
      <c r="Q3274">
        <f>COUNTIF(PROMJENA!A:A,PlanMasine[[#This Row],[KPL]]&amp;"-"&amp;PlanMasine[[#This Row],[RN]])</f>
        <v>0</v>
      </c>
      <c r="R3274">
        <f>IFERROR(INDEX(REDOSLIJED!A:A,MATCH(PlanMasine[[#This Row],[KPL]],REDOSLIJED!B:B,0)),MAX(REDOSLIJED!A:A)+1)</f>
        <v>45</v>
      </c>
      <c r="S3274" s="9">
        <f>SUM($M$2:M3274)</f>
        <v>14.743402777777776</v>
      </c>
      <c r="T3274" s="3">
        <f>PlanMasine[[#This Row],[Datum SAS]]-1</f>
        <v>45851</v>
      </c>
      <c r="U3274">
        <f>WEEKDAY(PlanMasine[[#This Row],[ZAVRŠETAK MAŠINSKE]],2)</f>
        <v>7</v>
      </c>
      <c r="V3274" s="3">
        <f>IF(WEEKDAY(PlanMasine[[#This Row],[Datum SAS]]-1,2)=7,PlanMasine[[#This Row],[Datum SAS]]-3,PlanMasine[[#This Row],[Datum SAS]]-1)</f>
        <v>45849</v>
      </c>
      <c r="W3274">
        <f>WEEKNUM(PlanMasine[[#This Row],[Column2]],1)</f>
        <v>28</v>
      </c>
    </row>
    <row r="3275" spans="1:23" x14ac:dyDescent="0.25">
      <c r="A3275">
        <v>1032876</v>
      </c>
      <c r="B3275">
        <v>1</v>
      </c>
      <c r="C3275">
        <v>1032865</v>
      </c>
      <c r="D3275" t="s">
        <v>1957</v>
      </c>
      <c r="E3275">
        <v>8</v>
      </c>
      <c r="F3275">
        <v>4</v>
      </c>
      <c r="G3275">
        <v>0</v>
      </c>
      <c r="H3275">
        <v>0</v>
      </c>
      <c r="I3275" t="s">
        <v>5</v>
      </c>
      <c r="J3275" t="s">
        <v>570</v>
      </c>
      <c r="K3275" t="s">
        <v>2437</v>
      </c>
      <c r="L3275" s="3">
        <v>45866</v>
      </c>
      <c r="M32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275" s="3">
        <v>45852</v>
      </c>
      <c r="O3275" s="5">
        <f>IFERROR((PlanMasine[[#This Row],[Norma]]/PlanMasine[[#This Row],[Q]])*(PlanMasine[[#This Row],[Q]]/SUMIF(C:C,PlanMasine[[#This Row],[RN]],B:B)*PlanMasine[[#This Row],[KPLQ]]),0)</f>
        <v>2</v>
      </c>
      <c r="P3275">
        <v>120872</v>
      </c>
      <c r="Q3275">
        <f>COUNTIF(PROMJENA!A:A,PlanMasine[[#This Row],[KPL]]&amp;"-"&amp;PlanMasine[[#This Row],[RN]])</f>
        <v>0</v>
      </c>
      <c r="R3275">
        <f>IFERROR(INDEX(REDOSLIJED!A:A,MATCH(PlanMasine[[#This Row],[KPL]],REDOSLIJED!B:B,0)),MAX(REDOSLIJED!A:A)+1)</f>
        <v>45</v>
      </c>
      <c r="S3275" s="9">
        <f>SUM($M$2:M3275)</f>
        <v>14.744791666666664</v>
      </c>
      <c r="T3275" s="3">
        <f>PlanMasine[[#This Row],[Datum SAS]]-1</f>
        <v>45851</v>
      </c>
      <c r="U3275">
        <f>WEEKDAY(PlanMasine[[#This Row],[ZAVRŠETAK MAŠINSKE]],2)</f>
        <v>7</v>
      </c>
      <c r="V3275" s="3">
        <f>IF(WEEKDAY(PlanMasine[[#This Row],[Datum SAS]]-1,2)=7,PlanMasine[[#This Row],[Datum SAS]]-3,PlanMasine[[#This Row],[Datum SAS]]-1)</f>
        <v>45849</v>
      </c>
      <c r="W3275">
        <f>WEEKNUM(PlanMasine[[#This Row],[Column2]],1)</f>
        <v>28</v>
      </c>
    </row>
    <row r="3276" spans="1:23" x14ac:dyDescent="0.25">
      <c r="A3276">
        <v>1032876</v>
      </c>
      <c r="B3276">
        <v>1</v>
      </c>
      <c r="C3276">
        <v>1032841</v>
      </c>
      <c r="D3276" t="s">
        <v>1956</v>
      </c>
      <c r="E3276">
        <v>32</v>
      </c>
      <c r="F3276">
        <v>8</v>
      </c>
      <c r="G3276">
        <v>0</v>
      </c>
      <c r="H3276">
        <v>0</v>
      </c>
      <c r="I3276" t="s">
        <v>5</v>
      </c>
      <c r="J3276" t="s">
        <v>570</v>
      </c>
      <c r="K3276" t="s">
        <v>2437</v>
      </c>
      <c r="L3276" s="3">
        <v>45866</v>
      </c>
      <c r="M32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76" s="3">
        <v>45852</v>
      </c>
      <c r="O3276" s="5">
        <f>IFERROR((PlanMasine[[#This Row],[Norma]]/PlanMasine[[#This Row],[Q]])*(PlanMasine[[#This Row],[Q]]/SUMIF(C:C,PlanMasine[[#This Row],[RN]],B:B)*PlanMasine[[#This Row],[KPLQ]]),0)</f>
        <v>8</v>
      </c>
      <c r="P3276">
        <v>120848</v>
      </c>
      <c r="Q3276">
        <f>COUNTIF(PROMJENA!A:A,PlanMasine[[#This Row],[KPL]]&amp;"-"&amp;PlanMasine[[#This Row],[RN]])</f>
        <v>0</v>
      </c>
      <c r="R3276">
        <f>IFERROR(INDEX(REDOSLIJED!A:A,MATCH(PlanMasine[[#This Row],[KPL]],REDOSLIJED!B:B,0)),MAX(REDOSLIJED!A:A)+1)</f>
        <v>45</v>
      </c>
      <c r="S3276" s="9">
        <f>SUM($M$2:M3276)</f>
        <v>14.750347222222221</v>
      </c>
      <c r="T3276" s="3">
        <f>PlanMasine[[#This Row],[Datum SAS]]-1</f>
        <v>45851</v>
      </c>
      <c r="U3276">
        <f>WEEKDAY(PlanMasine[[#This Row],[ZAVRŠETAK MAŠINSKE]],2)</f>
        <v>7</v>
      </c>
      <c r="V3276" s="3">
        <f>IF(WEEKDAY(PlanMasine[[#This Row],[Datum SAS]]-1,2)=7,PlanMasine[[#This Row],[Datum SAS]]-3,PlanMasine[[#This Row],[Datum SAS]]-1)</f>
        <v>45849</v>
      </c>
      <c r="W3276">
        <f>WEEKNUM(PlanMasine[[#This Row],[Column2]],1)</f>
        <v>28</v>
      </c>
    </row>
    <row r="3277" spans="1:23" x14ac:dyDescent="0.25">
      <c r="A3277">
        <v>1032876</v>
      </c>
      <c r="B3277">
        <v>1</v>
      </c>
      <c r="C3277">
        <v>1032838</v>
      </c>
      <c r="D3277" t="s">
        <v>1951</v>
      </c>
      <c r="E3277">
        <v>48</v>
      </c>
      <c r="F3277">
        <v>4</v>
      </c>
      <c r="G3277">
        <v>0</v>
      </c>
      <c r="H3277">
        <v>0</v>
      </c>
      <c r="I3277" t="s">
        <v>5</v>
      </c>
      <c r="J3277" t="s">
        <v>570</v>
      </c>
      <c r="K3277" t="s">
        <v>2437</v>
      </c>
      <c r="L3277" s="3">
        <v>45866</v>
      </c>
      <c r="M32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77" s="3">
        <v>45852</v>
      </c>
      <c r="O3277" s="5">
        <f>IFERROR((PlanMasine[[#This Row],[Norma]]/PlanMasine[[#This Row],[Q]])*(PlanMasine[[#This Row],[Q]]/SUMIF(C:C,PlanMasine[[#This Row],[RN]],B:B)*PlanMasine[[#This Row],[KPLQ]]),0)</f>
        <v>12</v>
      </c>
      <c r="P3277">
        <v>120845</v>
      </c>
      <c r="Q3277">
        <f>COUNTIF(PROMJENA!A:A,PlanMasine[[#This Row],[KPL]]&amp;"-"&amp;PlanMasine[[#This Row],[RN]])</f>
        <v>0</v>
      </c>
      <c r="R3277">
        <f>IFERROR(INDEX(REDOSLIJED!A:A,MATCH(PlanMasine[[#This Row],[KPL]],REDOSLIJED!B:B,0)),MAX(REDOSLIJED!A:A)+1)</f>
        <v>45</v>
      </c>
      <c r="S3277" s="9">
        <f>SUM($M$2:M3277)</f>
        <v>14.758680555555554</v>
      </c>
      <c r="T3277" s="3">
        <f>PlanMasine[[#This Row],[Datum SAS]]-1</f>
        <v>45851</v>
      </c>
      <c r="U3277">
        <f>WEEKDAY(PlanMasine[[#This Row],[ZAVRŠETAK MAŠINSKE]],2)</f>
        <v>7</v>
      </c>
      <c r="V3277" s="3">
        <f>IF(WEEKDAY(PlanMasine[[#This Row],[Datum SAS]]-1,2)=7,PlanMasine[[#This Row],[Datum SAS]]-3,PlanMasine[[#This Row],[Datum SAS]]-1)</f>
        <v>45849</v>
      </c>
      <c r="W3277">
        <f>WEEKNUM(PlanMasine[[#This Row],[Column2]],1)</f>
        <v>28</v>
      </c>
    </row>
    <row r="3278" spans="1:23" x14ac:dyDescent="0.25">
      <c r="A3278">
        <v>1032876</v>
      </c>
      <c r="B3278">
        <v>1</v>
      </c>
      <c r="C3278">
        <v>1032866</v>
      </c>
      <c r="D3278" t="s">
        <v>1960</v>
      </c>
      <c r="E3278">
        <v>24</v>
      </c>
      <c r="F3278">
        <v>4</v>
      </c>
      <c r="G3278">
        <v>0</v>
      </c>
      <c r="H3278">
        <v>0</v>
      </c>
      <c r="I3278" t="s">
        <v>5</v>
      </c>
      <c r="J3278" t="s">
        <v>570</v>
      </c>
      <c r="K3278" t="s">
        <v>2437</v>
      </c>
      <c r="L3278" s="3">
        <v>45866</v>
      </c>
      <c r="M32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78" s="3">
        <v>45852</v>
      </c>
      <c r="O3278" s="5">
        <f>IFERROR((PlanMasine[[#This Row],[Norma]]/PlanMasine[[#This Row],[Q]])*(PlanMasine[[#This Row],[Q]]/SUMIF(C:C,PlanMasine[[#This Row],[RN]],B:B)*PlanMasine[[#This Row],[KPLQ]]),0)</f>
        <v>6</v>
      </c>
      <c r="P3278">
        <v>120873</v>
      </c>
      <c r="Q3278">
        <f>COUNTIF(PROMJENA!A:A,PlanMasine[[#This Row],[KPL]]&amp;"-"&amp;PlanMasine[[#This Row],[RN]])</f>
        <v>0</v>
      </c>
      <c r="R3278">
        <f>IFERROR(INDEX(REDOSLIJED!A:A,MATCH(PlanMasine[[#This Row],[KPL]],REDOSLIJED!B:B,0)),MAX(REDOSLIJED!A:A)+1)</f>
        <v>45</v>
      </c>
      <c r="S3278" s="9">
        <f>SUM($M$2:M3278)</f>
        <v>14.76284722222222</v>
      </c>
      <c r="T3278" s="3">
        <f>PlanMasine[[#This Row],[Datum SAS]]-1</f>
        <v>45851</v>
      </c>
      <c r="U3278">
        <f>WEEKDAY(PlanMasine[[#This Row],[ZAVRŠETAK MAŠINSKE]],2)</f>
        <v>7</v>
      </c>
      <c r="V3278" s="3">
        <f>IF(WEEKDAY(PlanMasine[[#This Row],[Datum SAS]]-1,2)=7,PlanMasine[[#This Row],[Datum SAS]]-3,PlanMasine[[#This Row],[Datum SAS]]-1)</f>
        <v>45849</v>
      </c>
      <c r="W3278">
        <f>WEEKNUM(PlanMasine[[#This Row],[Column2]],1)</f>
        <v>28</v>
      </c>
    </row>
    <row r="3279" spans="1:23" x14ac:dyDescent="0.25">
      <c r="A3279">
        <v>1032876</v>
      </c>
      <c r="B3279">
        <v>1</v>
      </c>
      <c r="C3279">
        <v>1032837</v>
      </c>
      <c r="D3279" t="s">
        <v>1948</v>
      </c>
      <c r="E3279">
        <v>48</v>
      </c>
      <c r="F3279">
        <v>4</v>
      </c>
      <c r="G3279">
        <v>0</v>
      </c>
      <c r="H3279">
        <v>0</v>
      </c>
      <c r="I3279" t="s">
        <v>5</v>
      </c>
      <c r="J3279" t="s">
        <v>570</v>
      </c>
      <c r="K3279" t="s">
        <v>2437</v>
      </c>
      <c r="L3279" s="3">
        <v>45866</v>
      </c>
      <c r="M32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79" s="3">
        <v>45852</v>
      </c>
      <c r="O3279" s="5">
        <f>IFERROR((PlanMasine[[#This Row],[Norma]]/PlanMasine[[#This Row],[Q]])*(PlanMasine[[#This Row],[Q]]/SUMIF(C:C,PlanMasine[[#This Row],[RN]],B:B)*PlanMasine[[#This Row],[KPLQ]]),0)</f>
        <v>12</v>
      </c>
      <c r="P3279">
        <v>120844</v>
      </c>
      <c r="Q3279">
        <f>COUNTIF(PROMJENA!A:A,PlanMasine[[#This Row],[KPL]]&amp;"-"&amp;PlanMasine[[#This Row],[RN]])</f>
        <v>0</v>
      </c>
      <c r="R3279">
        <f>IFERROR(INDEX(REDOSLIJED!A:A,MATCH(PlanMasine[[#This Row],[KPL]],REDOSLIJED!B:B,0)),MAX(REDOSLIJED!A:A)+1)</f>
        <v>45</v>
      </c>
      <c r="S3279" s="9">
        <f>SUM($M$2:M3279)</f>
        <v>14.771180555555553</v>
      </c>
      <c r="T3279" s="3">
        <f>PlanMasine[[#This Row],[Datum SAS]]-1</f>
        <v>45851</v>
      </c>
      <c r="U3279">
        <f>WEEKDAY(PlanMasine[[#This Row],[ZAVRŠETAK MAŠINSKE]],2)</f>
        <v>7</v>
      </c>
      <c r="V3279" s="3">
        <f>IF(WEEKDAY(PlanMasine[[#This Row],[Datum SAS]]-1,2)=7,PlanMasine[[#This Row],[Datum SAS]]-3,PlanMasine[[#This Row],[Datum SAS]]-1)</f>
        <v>45849</v>
      </c>
      <c r="W3279">
        <f>WEEKNUM(PlanMasine[[#This Row],[Column2]],1)</f>
        <v>28</v>
      </c>
    </row>
    <row r="3280" spans="1:23" x14ac:dyDescent="0.25">
      <c r="A3280">
        <v>1032876</v>
      </c>
      <c r="B3280">
        <v>1</v>
      </c>
      <c r="C3280">
        <v>1032844</v>
      </c>
      <c r="D3280" t="s">
        <v>1947</v>
      </c>
      <c r="E3280">
        <v>24</v>
      </c>
      <c r="F3280">
        <v>4</v>
      </c>
      <c r="G3280">
        <v>0</v>
      </c>
      <c r="H3280">
        <v>0</v>
      </c>
      <c r="I3280" t="s">
        <v>5</v>
      </c>
      <c r="J3280" t="s">
        <v>570</v>
      </c>
      <c r="K3280" t="s">
        <v>2437</v>
      </c>
      <c r="L3280" s="3">
        <v>45866</v>
      </c>
      <c r="M32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80" s="3">
        <v>45852</v>
      </c>
      <c r="O3280" s="5">
        <f>IFERROR((PlanMasine[[#This Row],[Norma]]/PlanMasine[[#This Row],[Q]])*(PlanMasine[[#This Row],[Q]]/SUMIF(C:C,PlanMasine[[#This Row],[RN]],B:B)*PlanMasine[[#This Row],[KPLQ]]),0)</f>
        <v>6</v>
      </c>
      <c r="P3280">
        <v>120851</v>
      </c>
      <c r="Q3280">
        <f>COUNTIF(PROMJENA!A:A,PlanMasine[[#This Row],[KPL]]&amp;"-"&amp;PlanMasine[[#This Row],[RN]])</f>
        <v>0</v>
      </c>
      <c r="R3280">
        <f>IFERROR(INDEX(REDOSLIJED!A:A,MATCH(PlanMasine[[#This Row],[KPL]],REDOSLIJED!B:B,0)),MAX(REDOSLIJED!A:A)+1)</f>
        <v>45</v>
      </c>
      <c r="S3280" s="9">
        <f>SUM($M$2:M3280)</f>
        <v>14.775347222222219</v>
      </c>
      <c r="T3280" s="3">
        <f>PlanMasine[[#This Row],[Datum SAS]]-1</f>
        <v>45851</v>
      </c>
      <c r="U3280">
        <f>WEEKDAY(PlanMasine[[#This Row],[ZAVRŠETAK MAŠINSKE]],2)</f>
        <v>7</v>
      </c>
      <c r="V3280" s="3">
        <f>IF(WEEKDAY(PlanMasine[[#This Row],[Datum SAS]]-1,2)=7,PlanMasine[[#This Row],[Datum SAS]]-3,PlanMasine[[#This Row],[Datum SAS]]-1)</f>
        <v>45849</v>
      </c>
      <c r="W3280">
        <f>WEEKNUM(PlanMasine[[#This Row],[Column2]],1)</f>
        <v>28</v>
      </c>
    </row>
    <row r="3281" spans="1:23" x14ac:dyDescent="0.25">
      <c r="A3281">
        <v>1032876</v>
      </c>
      <c r="B3281">
        <v>1</v>
      </c>
      <c r="C3281">
        <v>1032868</v>
      </c>
      <c r="D3281" t="s">
        <v>1953</v>
      </c>
      <c r="E3281">
        <v>4</v>
      </c>
      <c r="F3281">
        <v>4</v>
      </c>
      <c r="G3281">
        <v>0</v>
      </c>
      <c r="H3281">
        <v>0</v>
      </c>
      <c r="I3281" t="s">
        <v>5</v>
      </c>
      <c r="J3281" t="s">
        <v>570</v>
      </c>
      <c r="K3281" t="s">
        <v>2437</v>
      </c>
      <c r="L3281" s="3">
        <v>45866</v>
      </c>
      <c r="M32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281" s="3">
        <v>45852</v>
      </c>
      <c r="O3281" s="5">
        <f>IFERROR((PlanMasine[[#This Row],[Norma]]/PlanMasine[[#This Row],[Q]])*(PlanMasine[[#This Row],[Q]]/SUMIF(C:C,PlanMasine[[#This Row],[RN]],B:B)*PlanMasine[[#This Row],[KPLQ]]),0)</f>
        <v>1</v>
      </c>
      <c r="P3281">
        <v>120875</v>
      </c>
      <c r="Q3281">
        <f>COUNTIF(PROMJENA!A:A,PlanMasine[[#This Row],[KPL]]&amp;"-"&amp;PlanMasine[[#This Row],[RN]])</f>
        <v>0</v>
      </c>
      <c r="R3281">
        <f>IFERROR(INDEX(REDOSLIJED!A:A,MATCH(PlanMasine[[#This Row],[KPL]],REDOSLIJED!B:B,0)),MAX(REDOSLIJED!A:A)+1)</f>
        <v>45</v>
      </c>
      <c r="S3281" s="9">
        <f>SUM($M$2:M3281)</f>
        <v>14.776041666666664</v>
      </c>
      <c r="T3281" s="3">
        <f>PlanMasine[[#This Row],[Datum SAS]]-1</f>
        <v>45851</v>
      </c>
      <c r="U3281">
        <f>WEEKDAY(PlanMasine[[#This Row],[ZAVRŠETAK MAŠINSKE]],2)</f>
        <v>7</v>
      </c>
      <c r="V3281" s="3">
        <f>IF(WEEKDAY(PlanMasine[[#This Row],[Datum SAS]]-1,2)=7,PlanMasine[[#This Row],[Datum SAS]]-3,PlanMasine[[#This Row],[Datum SAS]]-1)</f>
        <v>45849</v>
      </c>
      <c r="W3281">
        <f>WEEKNUM(PlanMasine[[#This Row],[Column2]],1)</f>
        <v>28</v>
      </c>
    </row>
    <row r="3282" spans="1:23" x14ac:dyDescent="0.25">
      <c r="A3282">
        <v>1032877</v>
      </c>
      <c r="B3282">
        <v>1</v>
      </c>
      <c r="C3282">
        <v>1032836</v>
      </c>
      <c r="D3282" t="s">
        <v>1949</v>
      </c>
      <c r="E3282">
        <v>60</v>
      </c>
      <c r="F3282">
        <v>4</v>
      </c>
      <c r="G3282">
        <v>0</v>
      </c>
      <c r="H3282">
        <v>0</v>
      </c>
      <c r="I3282" t="s">
        <v>5</v>
      </c>
      <c r="J3282" t="s">
        <v>570</v>
      </c>
      <c r="K3282" t="s">
        <v>2437</v>
      </c>
      <c r="L3282" s="3">
        <v>45866</v>
      </c>
      <c r="M32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282" s="3">
        <v>45852</v>
      </c>
      <c r="O3282" s="5">
        <f>IFERROR((PlanMasine[[#This Row],[Norma]]/PlanMasine[[#This Row],[Q]])*(PlanMasine[[#This Row],[Q]]/SUMIF(C:C,PlanMasine[[#This Row],[RN]],B:B)*PlanMasine[[#This Row],[KPLQ]]),0)</f>
        <v>15</v>
      </c>
      <c r="P3282">
        <v>120843</v>
      </c>
      <c r="Q3282">
        <f>COUNTIF(PROMJENA!A:A,PlanMasine[[#This Row],[KPL]]&amp;"-"&amp;PlanMasine[[#This Row],[RN]])</f>
        <v>0</v>
      </c>
      <c r="R3282">
        <f>IFERROR(INDEX(REDOSLIJED!A:A,MATCH(PlanMasine[[#This Row],[KPL]],REDOSLIJED!B:B,0)),MAX(REDOSLIJED!A:A)+1)</f>
        <v>45</v>
      </c>
      <c r="S3282" s="9">
        <f>SUM($M$2:M3282)</f>
        <v>14.78645833333333</v>
      </c>
      <c r="T3282" s="3">
        <f>PlanMasine[[#This Row],[Datum SAS]]-1</f>
        <v>45851</v>
      </c>
      <c r="U3282">
        <f>WEEKDAY(PlanMasine[[#This Row],[ZAVRŠETAK MAŠINSKE]],2)</f>
        <v>7</v>
      </c>
      <c r="V3282" s="3">
        <f>IF(WEEKDAY(PlanMasine[[#This Row],[Datum SAS]]-1,2)=7,PlanMasine[[#This Row],[Datum SAS]]-3,PlanMasine[[#This Row],[Datum SAS]]-1)</f>
        <v>45849</v>
      </c>
      <c r="W3282">
        <f>WEEKNUM(PlanMasine[[#This Row],[Column2]],1)</f>
        <v>28</v>
      </c>
    </row>
    <row r="3283" spans="1:23" x14ac:dyDescent="0.25">
      <c r="A3283">
        <v>1032877</v>
      </c>
      <c r="B3283">
        <v>1</v>
      </c>
      <c r="C3283">
        <v>1032868</v>
      </c>
      <c r="D3283" t="s">
        <v>1953</v>
      </c>
      <c r="E3283">
        <v>4</v>
      </c>
      <c r="F3283">
        <v>4</v>
      </c>
      <c r="G3283">
        <v>0</v>
      </c>
      <c r="H3283">
        <v>0</v>
      </c>
      <c r="I3283" t="s">
        <v>5</v>
      </c>
      <c r="J3283" t="s">
        <v>570</v>
      </c>
      <c r="K3283" t="s">
        <v>2437</v>
      </c>
      <c r="L3283" s="3">
        <v>45866</v>
      </c>
      <c r="M32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283" s="3">
        <v>45852</v>
      </c>
      <c r="O3283" s="5">
        <f>IFERROR((PlanMasine[[#This Row],[Norma]]/PlanMasine[[#This Row],[Q]])*(PlanMasine[[#This Row],[Q]]/SUMIF(C:C,PlanMasine[[#This Row],[RN]],B:B)*PlanMasine[[#This Row],[KPLQ]]),0)</f>
        <v>1</v>
      </c>
      <c r="P3283">
        <v>120875</v>
      </c>
      <c r="Q3283">
        <f>COUNTIF(PROMJENA!A:A,PlanMasine[[#This Row],[KPL]]&amp;"-"&amp;PlanMasine[[#This Row],[RN]])</f>
        <v>0</v>
      </c>
      <c r="R3283">
        <f>IFERROR(INDEX(REDOSLIJED!A:A,MATCH(PlanMasine[[#This Row],[KPL]],REDOSLIJED!B:B,0)),MAX(REDOSLIJED!A:A)+1)</f>
        <v>45</v>
      </c>
      <c r="S3283" s="9">
        <f>SUM($M$2:M3283)</f>
        <v>14.787152777777775</v>
      </c>
      <c r="T3283" s="3">
        <f>PlanMasine[[#This Row],[Datum SAS]]-1</f>
        <v>45851</v>
      </c>
      <c r="U3283">
        <f>WEEKDAY(PlanMasine[[#This Row],[ZAVRŠETAK MAŠINSKE]],2)</f>
        <v>7</v>
      </c>
      <c r="V3283" s="3">
        <f>IF(WEEKDAY(PlanMasine[[#This Row],[Datum SAS]]-1,2)=7,PlanMasine[[#This Row],[Datum SAS]]-3,PlanMasine[[#This Row],[Datum SAS]]-1)</f>
        <v>45849</v>
      </c>
      <c r="W3283">
        <f>WEEKNUM(PlanMasine[[#This Row],[Column2]],1)</f>
        <v>28</v>
      </c>
    </row>
    <row r="3284" spans="1:23" x14ac:dyDescent="0.25">
      <c r="A3284">
        <v>1032877</v>
      </c>
      <c r="B3284">
        <v>1</v>
      </c>
      <c r="C3284">
        <v>1032863</v>
      </c>
      <c r="D3284" t="s">
        <v>1961</v>
      </c>
      <c r="E3284">
        <v>4</v>
      </c>
      <c r="F3284">
        <v>4</v>
      </c>
      <c r="G3284">
        <v>0</v>
      </c>
      <c r="H3284">
        <v>0</v>
      </c>
      <c r="I3284" t="s">
        <v>5</v>
      </c>
      <c r="J3284" t="s">
        <v>570</v>
      </c>
      <c r="K3284" t="s">
        <v>2437</v>
      </c>
      <c r="L3284" s="3">
        <v>45866</v>
      </c>
      <c r="M32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284" s="3">
        <v>45852</v>
      </c>
      <c r="O3284" s="5">
        <f>IFERROR((PlanMasine[[#This Row],[Norma]]/PlanMasine[[#This Row],[Q]])*(PlanMasine[[#This Row],[Q]]/SUMIF(C:C,PlanMasine[[#This Row],[RN]],B:B)*PlanMasine[[#This Row],[KPLQ]]),0)</f>
        <v>1</v>
      </c>
      <c r="P3284">
        <v>120870</v>
      </c>
      <c r="Q3284">
        <f>COUNTIF(PROMJENA!A:A,PlanMasine[[#This Row],[KPL]]&amp;"-"&amp;PlanMasine[[#This Row],[RN]])</f>
        <v>0</v>
      </c>
      <c r="R3284">
        <f>IFERROR(INDEX(REDOSLIJED!A:A,MATCH(PlanMasine[[#This Row],[KPL]],REDOSLIJED!B:B,0)),MAX(REDOSLIJED!A:A)+1)</f>
        <v>45</v>
      </c>
      <c r="S3284" s="9">
        <f>SUM($M$2:M3284)</f>
        <v>14.78784722222222</v>
      </c>
      <c r="T3284" s="3">
        <f>PlanMasine[[#This Row],[Datum SAS]]-1</f>
        <v>45851</v>
      </c>
      <c r="U3284">
        <f>WEEKDAY(PlanMasine[[#This Row],[ZAVRŠETAK MAŠINSKE]],2)</f>
        <v>7</v>
      </c>
      <c r="V3284" s="3">
        <f>IF(WEEKDAY(PlanMasine[[#This Row],[Datum SAS]]-1,2)=7,PlanMasine[[#This Row],[Datum SAS]]-3,PlanMasine[[#This Row],[Datum SAS]]-1)</f>
        <v>45849</v>
      </c>
      <c r="W3284">
        <f>WEEKNUM(PlanMasine[[#This Row],[Column2]],1)</f>
        <v>28</v>
      </c>
    </row>
    <row r="3285" spans="1:23" x14ac:dyDescent="0.25">
      <c r="A3285">
        <v>1032877</v>
      </c>
      <c r="B3285">
        <v>1</v>
      </c>
      <c r="C3285">
        <v>1032865</v>
      </c>
      <c r="D3285" t="s">
        <v>1957</v>
      </c>
      <c r="E3285">
        <v>8</v>
      </c>
      <c r="F3285">
        <v>4</v>
      </c>
      <c r="G3285">
        <v>0</v>
      </c>
      <c r="H3285">
        <v>0</v>
      </c>
      <c r="I3285" t="s">
        <v>5</v>
      </c>
      <c r="J3285" t="s">
        <v>570</v>
      </c>
      <c r="K3285" t="s">
        <v>2437</v>
      </c>
      <c r="L3285" s="3">
        <v>45866</v>
      </c>
      <c r="M32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285" s="3">
        <v>45852</v>
      </c>
      <c r="O3285" s="5">
        <f>IFERROR((PlanMasine[[#This Row],[Norma]]/PlanMasine[[#This Row],[Q]])*(PlanMasine[[#This Row],[Q]]/SUMIF(C:C,PlanMasine[[#This Row],[RN]],B:B)*PlanMasine[[#This Row],[KPLQ]]),0)</f>
        <v>2</v>
      </c>
      <c r="P3285">
        <v>120872</v>
      </c>
      <c r="Q3285">
        <f>COUNTIF(PROMJENA!A:A,PlanMasine[[#This Row],[KPL]]&amp;"-"&amp;PlanMasine[[#This Row],[RN]])</f>
        <v>0</v>
      </c>
      <c r="R3285">
        <f>IFERROR(INDEX(REDOSLIJED!A:A,MATCH(PlanMasine[[#This Row],[KPL]],REDOSLIJED!B:B,0)),MAX(REDOSLIJED!A:A)+1)</f>
        <v>45</v>
      </c>
      <c r="S3285" s="9">
        <f>SUM($M$2:M3285)</f>
        <v>14.789236111111109</v>
      </c>
      <c r="T3285" s="3">
        <f>PlanMasine[[#This Row],[Datum SAS]]-1</f>
        <v>45851</v>
      </c>
      <c r="U3285">
        <f>WEEKDAY(PlanMasine[[#This Row],[ZAVRŠETAK MAŠINSKE]],2)</f>
        <v>7</v>
      </c>
      <c r="V3285" s="3">
        <f>IF(WEEKDAY(PlanMasine[[#This Row],[Datum SAS]]-1,2)=7,PlanMasine[[#This Row],[Datum SAS]]-3,PlanMasine[[#This Row],[Datum SAS]]-1)</f>
        <v>45849</v>
      </c>
      <c r="W3285">
        <f>WEEKNUM(PlanMasine[[#This Row],[Column2]],1)</f>
        <v>28</v>
      </c>
    </row>
    <row r="3286" spans="1:23" x14ac:dyDescent="0.25">
      <c r="A3286">
        <v>1032877</v>
      </c>
      <c r="B3286">
        <v>1</v>
      </c>
      <c r="C3286">
        <v>1032866</v>
      </c>
      <c r="D3286" t="s">
        <v>1960</v>
      </c>
      <c r="E3286">
        <v>24</v>
      </c>
      <c r="F3286">
        <v>4</v>
      </c>
      <c r="G3286">
        <v>0</v>
      </c>
      <c r="H3286">
        <v>0</v>
      </c>
      <c r="I3286" t="s">
        <v>5</v>
      </c>
      <c r="J3286" t="s">
        <v>570</v>
      </c>
      <c r="K3286" t="s">
        <v>2437</v>
      </c>
      <c r="L3286" s="3">
        <v>45866</v>
      </c>
      <c r="M32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86" s="3">
        <v>45852</v>
      </c>
      <c r="O3286" s="5">
        <f>IFERROR((PlanMasine[[#This Row],[Norma]]/PlanMasine[[#This Row],[Q]])*(PlanMasine[[#This Row],[Q]]/SUMIF(C:C,PlanMasine[[#This Row],[RN]],B:B)*PlanMasine[[#This Row],[KPLQ]]),0)</f>
        <v>6</v>
      </c>
      <c r="P3286">
        <v>120873</v>
      </c>
      <c r="Q3286">
        <f>COUNTIF(PROMJENA!A:A,PlanMasine[[#This Row],[KPL]]&amp;"-"&amp;PlanMasine[[#This Row],[RN]])</f>
        <v>0</v>
      </c>
      <c r="R3286">
        <f>IFERROR(INDEX(REDOSLIJED!A:A,MATCH(PlanMasine[[#This Row],[KPL]],REDOSLIJED!B:B,0)),MAX(REDOSLIJED!A:A)+1)</f>
        <v>45</v>
      </c>
      <c r="S3286" s="9">
        <f>SUM($M$2:M3286)</f>
        <v>14.793402777777775</v>
      </c>
      <c r="T3286" s="3">
        <f>PlanMasine[[#This Row],[Datum SAS]]-1</f>
        <v>45851</v>
      </c>
      <c r="U3286">
        <f>WEEKDAY(PlanMasine[[#This Row],[ZAVRŠETAK MAŠINSKE]],2)</f>
        <v>7</v>
      </c>
      <c r="V3286" s="3">
        <f>IF(WEEKDAY(PlanMasine[[#This Row],[Datum SAS]]-1,2)=7,PlanMasine[[#This Row],[Datum SAS]]-3,PlanMasine[[#This Row],[Datum SAS]]-1)</f>
        <v>45849</v>
      </c>
      <c r="W3286">
        <f>WEEKNUM(PlanMasine[[#This Row],[Column2]],1)</f>
        <v>28</v>
      </c>
    </row>
    <row r="3287" spans="1:23" x14ac:dyDescent="0.25">
      <c r="A3287">
        <v>1032877</v>
      </c>
      <c r="B3287">
        <v>1</v>
      </c>
      <c r="C3287">
        <v>1032861</v>
      </c>
      <c r="D3287" t="s">
        <v>1954</v>
      </c>
      <c r="E3287">
        <v>32</v>
      </c>
      <c r="F3287">
        <v>8</v>
      </c>
      <c r="G3287">
        <v>0</v>
      </c>
      <c r="H3287">
        <v>0</v>
      </c>
      <c r="I3287" t="s">
        <v>5</v>
      </c>
      <c r="J3287" t="s">
        <v>570</v>
      </c>
      <c r="K3287" t="s">
        <v>2437</v>
      </c>
      <c r="L3287" s="3">
        <v>45866</v>
      </c>
      <c r="M32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87" s="3">
        <v>45852</v>
      </c>
      <c r="O3287" s="5">
        <f>IFERROR((PlanMasine[[#This Row],[Norma]]/PlanMasine[[#This Row],[Q]])*(PlanMasine[[#This Row],[Q]]/SUMIF(C:C,PlanMasine[[#This Row],[RN]],B:B)*PlanMasine[[#This Row],[KPLQ]]),0)</f>
        <v>8</v>
      </c>
      <c r="P3287">
        <v>120868</v>
      </c>
      <c r="Q3287">
        <f>COUNTIF(PROMJENA!A:A,PlanMasine[[#This Row],[KPL]]&amp;"-"&amp;PlanMasine[[#This Row],[RN]])</f>
        <v>0</v>
      </c>
      <c r="R3287">
        <f>IFERROR(INDEX(REDOSLIJED!A:A,MATCH(PlanMasine[[#This Row],[KPL]],REDOSLIJED!B:B,0)),MAX(REDOSLIJED!A:A)+1)</f>
        <v>45</v>
      </c>
      <c r="S3287" s="9">
        <f>SUM($M$2:M3287)</f>
        <v>14.798958333333331</v>
      </c>
      <c r="T3287" s="3">
        <f>PlanMasine[[#This Row],[Datum SAS]]-1</f>
        <v>45851</v>
      </c>
      <c r="U3287">
        <f>WEEKDAY(PlanMasine[[#This Row],[ZAVRŠETAK MAŠINSKE]],2)</f>
        <v>7</v>
      </c>
      <c r="V3287" s="3">
        <f>IF(WEEKDAY(PlanMasine[[#This Row],[Datum SAS]]-1,2)=7,PlanMasine[[#This Row],[Datum SAS]]-3,PlanMasine[[#This Row],[Datum SAS]]-1)</f>
        <v>45849</v>
      </c>
      <c r="W3287">
        <f>WEEKNUM(PlanMasine[[#This Row],[Column2]],1)</f>
        <v>28</v>
      </c>
    </row>
    <row r="3288" spans="1:23" x14ac:dyDescent="0.25">
      <c r="A3288">
        <v>1032877</v>
      </c>
      <c r="B3288">
        <v>1</v>
      </c>
      <c r="C3288">
        <v>1032853</v>
      </c>
      <c r="D3288" t="s">
        <v>1952</v>
      </c>
      <c r="E3288">
        <v>24</v>
      </c>
      <c r="F3288">
        <v>4</v>
      </c>
      <c r="G3288">
        <v>0</v>
      </c>
      <c r="H3288">
        <v>0</v>
      </c>
      <c r="I3288" t="s">
        <v>5</v>
      </c>
      <c r="J3288" t="s">
        <v>570</v>
      </c>
      <c r="K3288" t="s">
        <v>2437</v>
      </c>
      <c r="L3288" s="3">
        <v>45866</v>
      </c>
      <c r="M32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88" s="3">
        <v>45852</v>
      </c>
      <c r="O3288" s="5">
        <f>IFERROR((PlanMasine[[#This Row],[Norma]]/PlanMasine[[#This Row],[Q]])*(PlanMasine[[#This Row],[Q]]/SUMIF(C:C,PlanMasine[[#This Row],[RN]],B:B)*PlanMasine[[#This Row],[KPLQ]]),0)</f>
        <v>6</v>
      </c>
      <c r="P3288">
        <v>120860</v>
      </c>
      <c r="Q3288">
        <f>COUNTIF(PROMJENA!A:A,PlanMasine[[#This Row],[KPL]]&amp;"-"&amp;PlanMasine[[#This Row],[RN]])</f>
        <v>0</v>
      </c>
      <c r="R3288">
        <f>IFERROR(INDEX(REDOSLIJED!A:A,MATCH(PlanMasine[[#This Row],[KPL]],REDOSLIJED!B:B,0)),MAX(REDOSLIJED!A:A)+1)</f>
        <v>45</v>
      </c>
      <c r="S3288" s="9">
        <f>SUM($M$2:M3288)</f>
        <v>14.803124999999998</v>
      </c>
      <c r="T3288" s="3">
        <f>PlanMasine[[#This Row],[Datum SAS]]-1</f>
        <v>45851</v>
      </c>
      <c r="U3288">
        <f>WEEKDAY(PlanMasine[[#This Row],[ZAVRŠETAK MAŠINSKE]],2)</f>
        <v>7</v>
      </c>
      <c r="V3288" s="3">
        <f>IF(WEEKDAY(PlanMasine[[#This Row],[Datum SAS]]-1,2)=7,PlanMasine[[#This Row],[Datum SAS]]-3,PlanMasine[[#This Row],[Datum SAS]]-1)</f>
        <v>45849</v>
      </c>
      <c r="W3288">
        <f>WEEKNUM(PlanMasine[[#This Row],[Column2]],1)</f>
        <v>28</v>
      </c>
    </row>
    <row r="3289" spans="1:23" x14ac:dyDescent="0.25">
      <c r="A3289">
        <v>1032877</v>
      </c>
      <c r="B3289">
        <v>1</v>
      </c>
      <c r="C3289">
        <v>1032837</v>
      </c>
      <c r="D3289" t="s">
        <v>1948</v>
      </c>
      <c r="E3289">
        <v>48</v>
      </c>
      <c r="F3289">
        <v>4</v>
      </c>
      <c r="G3289">
        <v>0</v>
      </c>
      <c r="H3289">
        <v>0</v>
      </c>
      <c r="I3289" t="s">
        <v>5</v>
      </c>
      <c r="J3289" t="s">
        <v>570</v>
      </c>
      <c r="K3289" t="s">
        <v>2437</v>
      </c>
      <c r="L3289" s="3">
        <v>45866</v>
      </c>
      <c r="M32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89" s="3">
        <v>45852</v>
      </c>
      <c r="O3289" s="5">
        <f>IFERROR((PlanMasine[[#This Row],[Norma]]/PlanMasine[[#This Row],[Q]])*(PlanMasine[[#This Row],[Q]]/SUMIF(C:C,PlanMasine[[#This Row],[RN]],B:B)*PlanMasine[[#This Row],[KPLQ]]),0)</f>
        <v>12</v>
      </c>
      <c r="P3289">
        <v>120844</v>
      </c>
      <c r="Q3289">
        <f>COUNTIF(PROMJENA!A:A,PlanMasine[[#This Row],[KPL]]&amp;"-"&amp;PlanMasine[[#This Row],[RN]])</f>
        <v>0</v>
      </c>
      <c r="R3289">
        <f>IFERROR(INDEX(REDOSLIJED!A:A,MATCH(PlanMasine[[#This Row],[KPL]],REDOSLIJED!B:B,0)),MAX(REDOSLIJED!A:A)+1)</f>
        <v>45</v>
      </c>
      <c r="S3289" s="9">
        <f>SUM($M$2:M3289)</f>
        <v>14.811458333333331</v>
      </c>
      <c r="T3289" s="3">
        <f>PlanMasine[[#This Row],[Datum SAS]]-1</f>
        <v>45851</v>
      </c>
      <c r="U3289">
        <f>WEEKDAY(PlanMasine[[#This Row],[ZAVRŠETAK MAŠINSKE]],2)</f>
        <v>7</v>
      </c>
      <c r="V3289" s="3">
        <f>IF(WEEKDAY(PlanMasine[[#This Row],[Datum SAS]]-1,2)=7,PlanMasine[[#This Row],[Datum SAS]]-3,PlanMasine[[#This Row],[Datum SAS]]-1)</f>
        <v>45849</v>
      </c>
      <c r="W3289">
        <f>WEEKNUM(PlanMasine[[#This Row],[Column2]],1)</f>
        <v>28</v>
      </c>
    </row>
    <row r="3290" spans="1:23" x14ac:dyDescent="0.25">
      <c r="A3290">
        <v>1032877</v>
      </c>
      <c r="B3290">
        <v>1</v>
      </c>
      <c r="C3290">
        <v>1032851</v>
      </c>
      <c r="D3290" t="s">
        <v>1962</v>
      </c>
      <c r="E3290">
        <v>16</v>
      </c>
      <c r="F3290">
        <v>8</v>
      </c>
      <c r="G3290">
        <v>0</v>
      </c>
      <c r="H3290">
        <v>0</v>
      </c>
      <c r="I3290" t="s">
        <v>5</v>
      </c>
      <c r="J3290" t="s">
        <v>570</v>
      </c>
      <c r="K3290" t="s">
        <v>2437</v>
      </c>
      <c r="L3290" s="3">
        <v>45866</v>
      </c>
      <c r="M32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290" s="3">
        <v>45852</v>
      </c>
      <c r="O3290" s="5">
        <f>IFERROR((PlanMasine[[#This Row],[Norma]]/PlanMasine[[#This Row],[Q]])*(PlanMasine[[#This Row],[Q]]/SUMIF(C:C,PlanMasine[[#This Row],[RN]],B:B)*PlanMasine[[#This Row],[KPLQ]]),0)</f>
        <v>4</v>
      </c>
      <c r="P3290">
        <v>120858</v>
      </c>
      <c r="Q3290">
        <f>COUNTIF(PROMJENA!A:A,PlanMasine[[#This Row],[KPL]]&amp;"-"&amp;PlanMasine[[#This Row],[RN]])</f>
        <v>0</v>
      </c>
      <c r="R3290">
        <f>IFERROR(INDEX(REDOSLIJED!A:A,MATCH(PlanMasine[[#This Row],[KPL]],REDOSLIJED!B:B,0)),MAX(REDOSLIJED!A:A)+1)</f>
        <v>45</v>
      </c>
      <c r="S3290" s="9">
        <f>SUM($M$2:M3290)</f>
        <v>14.814236111111109</v>
      </c>
      <c r="T3290" s="3">
        <f>PlanMasine[[#This Row],[Datum SAS]]-1</f>
        <v>45851</v>
      </c>
      <c r="U3290">
        <f>WEEKDAY(PlanMasine[[#This Row],[ZAVRŠETAK MAŠINSKE]],2)</f>
        <v>7</v>
      </c>
      <c r="V3290" s="3">
        <f>IF(WEEKDAY(PlanMasine[[#This Row],[Datum SAS]]-1,2)=7,PlanMasine[[#This Row],[Datum SAS]]-3,PlanMasine[[#This Row],[Datum SAS]]-1)</f>
        <v>45849</v>
      </c>
      <c r="W3290">
        <f>WEEKNUM(PlanMasine[[#This Row],[Column2]],1)</f>
        <v>28</v>
      </c>
    </row>
    <row r="3291" spans="1:23" x14ac:dyDescent="0.25">
      <c r="A3291">
        <v>1032877</v>
      </c>
      <c r="B3291">
        <v>1</v>
      </c>
      <c r="C3291">
        <v>1032867</v>
      </c>
      <c r="D3291" t="s">
        <v>1945</v>
      </c>
      <c r="E3291">
        <v>14</v>
      </c>
      <c r="F3291">
        <v>28</v>
      </c>
      <c r="G3291">
        <v>0</v>
      </c>
      <c r="H3291">
        <v>0</v>
      </c>
      <c r="I3291" t="s">
        <v>5</v>
      </c>
      <c r="J3291" t="s">
        <v>570</v>
      </c>
      <c r="K3291" t="s">
        <v>2437</v>
      </c>
      <c r="L3291" s="3">
        <v>45866</v>
      </c>
      <c r="M32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3291" s="3">
        <v>45852</v>
      </c>
      <c r="O3291" s="5">
        <f>IFERROR((PlanMasine[[#This Row],[Norma]]/PlanMasine[[#This Row],[Q]])*(PlanMasine[[#This Row],[Q]]/SUMIF(C:C,PlanMasine[[#This Row],[RN]],B:B)*PlanMasine[[#This Row],[KPLQ]]),0)</f>
        <v>3.5</v>
      </c>
      <c r="P3291">
        <v>120874</v>
      </c>
      <c r="Q3291">
        <f>COUNTIF(PROMJENA!A:A,PlanMasine[[#This Row],[KPL]]&amp;"-"&amp;PlanMasine[[#This Row],[RN]])</f>
        <v>0</v>
      </c>
      <c r="R3291">
        <f>IFERROR(INDEX(REDOSLIJED!A:A,MATCH(PlanMasine[[#This Row],[KPL]],REDOSLIJED!B:B,0)),MAX(REDOSLIJED!A:A)+1)</f>
        <v>45</v>
      </c>
      <c r="S3291" s="9">
        <f>SUM($M$2:M3291)</f>
        <v>14.816666666666665</v>
      </c>
      <c r="T3291" s="3">
        <f>PlanMasine[[#This Row],[Datum SAS]]-1</f>
        <v>45851</v>
      </c>
      <c r="U3291">
        <f>WEEKDAY(PlanMasine[[#This Row],[ZAVRŠETAK MAŠINSKE]],2)</f>
        <v>7</v>
      </c>
      <c r="V3291" s="3">
        <f>IF(WEEKDAY(PlanMasine[[#This Row],[Datum SAS]]-1,2)=7,PlanMasine[[#This Row],[Datum SAS]]-3,PlanMasine[[#This Row],[Datum SAS]]-1)</f>
        <v>45849</v>
      </c>
      <c r="W3291">
        <f>WEEKNUM(PlanMasine[[#This Row],[Column2]],1)</f>
        <v>28</v>
      </c>
    </row>
    <row r="3292" spans="1:23" x14ac:dyDescent="0.25">
      <c r="A3292">
        <v>1032877</v>
      </c>
      <c r="B3292">
        <v>1</v>
      </c>
      <c r="C3292">
        <v>1032846</v>
      </c>
      <c r="D3292" t="s">
        <v>1955</v>
      </c>
      <c r="E3292">
        <v>24</v>
      </c>
      <c r="F3292">
        <v>4</v>
      </c>
      <c r="G3292">
        <v>0</v>
      </c>
      <c r="H3292">
        <v>0</v>
      </c>
      <c r="I3292" t="s">
        <v>5</v>
      </c>
      <c r="J3292" t="s">
        <v>570</v>
      </c>
      <c r="K3292" t="s">
        <v>2437</v>
      </c>
      <c r="L3292" s="3">
        <v>45866</v>
      </c>
      <c r="M32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92" s="3">
        <v>45852</v>
      </c>
      <c r="O3292" s="5">
        <f>IFERROR((PlanMasine[[#This Row],[Norma]]/PlanMasine[[#This Row],[Q]])*(PlanMasine[[#This Row],[Q]]/SUMIF(C:C,PlanMasine[[#This Row],[RN]],B:B)*PlanMasine[[#This Row],[KPLQ]]),0)</f>
        <v>6</v>
      </c>
      <c r="P3292">
        <v>120853</v>
      </c>
      <c r="Q3292">
        <f>COUNTIF(PROMJENA!A:A,PlanMasine[[#This Row],[KPL]]&amp;"-"&amp;PlanMasine[[#This Row],[RN]])</f>
        <v>0</v>
      </c>
      <c r="R3292">
        <f>IFERROR(INDEX(REDOSLIJED!A:A,MATCH(PlanMasine[[#This Row],[KPL]],REDOSLIJED!B:B,0)),MAX(REDOSLIJED!A:A)+1)</f>
        <v>45</v>
      </c>
      <c r="S3292" s="9">
        <f>SUM($M$2:M3292)</f>
        <v>14.820833333333331</v>
      </c>
      <c r="T3292" s="3">
        <f>PlanMasine[[#This Row],[Datum SAS]]-1</f>
        <v>45851</v>
      </c>
      <c r="U3292">
        <f>WEEKDAY(PlanMasine[[#This Row],[ZAVRŠETAK MAŠINSKE]],2)</f>
        <v>7</v>
      </c>
      <c r="V3292" s="3">
        <f>IF(WEEKDAY(PlanMasine[[#This Row],[Datum SAS]]-1,2)=7,PlanMasine[[#This Row],[Datum SAS]]-3,PlanMasine[[#This Row],[Datum SAS]]-1)</f>
        <v>45849</v>
      </c>
      <c r="W3292">
        <f>WEEKNUM(PlanMasine[[#This Row],[Column2]],1)</f>
        <v>28</v>
      </c>
    </row>
    <row r="3293" spans="1:23" x14ac:dyDescent="0.25">
      <c r="A3293">
        <v>1032877</v>
      </c>
      <c r="B3293">
        <v>1</v>
      </c>
      <c r="C3293">
        <v>1032845</v>
      </c>
      <c r="D3293" t="s">
        <v>1959</v>
      </c>
      <c r="E3293">
        <v>8</v>
      </c>
      <c r="F3293">
        <v>4</v>
      </c>
      <c r="G3293">
        <v>0</v>
      </c>
      <c r="H3293">
        <v>0</v>
      </c>
      <c r="I3293" t="s">
        <v>5</v>
      </c>
      <c r="J3293" t="s">
        <v>570</v>
      </c>
      <c r="K3293" t="s">
        <v>2437</v>
      </c>
      <c r="L3293" s="3">
        <v>45866</v>
      </c>
      <c r="M32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293" s="3">
        <v>45852</v>
      </c>
      <c r="O3293" s="5">
        <f>IFERROR((PlanMasine[[#This Row],[Norma]]/PlanMasine[[#This Row],[Q]])*(PlanMasine[[#This Row],[Q]]/SUMIF(C:C,PlanMasine[[#This Row],[RN]],B:B)*PlanMasine[[#This Row],[KPLQ]]),0)</f>
        <v>2</v>
      </c>
      <c r="P3293">
        <v>120852</v>
      </c>
      <c r="Q3293">
        <f>COUNTIF(PROMJENA!A:A,PlanMasine[[#This Row],[KPL]]&amp;"-"&amp;PlanMasine[[#This Row],[RN]])</f>
        <v>0</v>
      </c>
      <c r="R3293">
        <f>IFERROR(INDEX(REDOSLIJED!A:A,MATCH(PlanMasine[[#This Row],[KPL]],REDOSLIJED!B:B,0)),MAX(REDOSLIJED!A:A)+1)</f>
        <v>45</v>
      </c>
      <c r="S3293" s="9">
        <f>SUM($M$2:M3293)</f>
        <v>14.822222222222219</v>
      </c>
      <c r="T3293" s="3">
        <f>PlanMasine[[#This Row],[Datum SAS]]-1</f>
        <v>45851</v>
      </c>
      <c r="U3293">
        <f>WEEKDAY(PlanMasine[[#This Row],[ZAVRŠETAK MAŠINSKE]],2)</f>
        <v>7</v>
      </c>
      <c r="V3293" s="3">
        <f>IF(WEEKDAY(PlanMasine[[#This Row],[Datum SAS]]-1,2)=7,PlanMasine[[#This Row],[Datum SAS]]-3,PlanMasine[[#This Row],[Datum SAS]]-1)</f>
        <v>45849</v>
      </c>
      <c r="W3293">
        <f>WEEKNUM(PlanMasine[[#This Row],[Column2]],1)</f>
        <v>28</v>
      </c>
    </row>
    <row r="3294" spans="1:23" x14ac:dyDescent="0.25">
      <c r="A3294">
        <v>1032877</v>
      </c>
      <c r="B3294">
        <v>1</v>
      </c>
      <c r="C3294">
        <v>1032844</v>
      </c>
      <c r="D3294" t="s">
        <v>1947</v>
      </c>
      <c r="E3294">
        <v>24</v>
      </c>
      <c r="F3294">
        <v>4</v>
      </c>
      <c r="G3294">
        <v>0</v>
      </c>
      <c r="H3294">
        <v>0</v>
      </c>
      <c r="I3294" t="s">
        <v>5</v>
      </c>
      <c r="J3294" t="s">
        <v>570</v>
      </c>
      <c r="K3294" t="s">
        <v>2437</v>
      </c>
      <c r="L3294" s="3">
        <v>45866</v>
      </c>
      <c r="M32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94" s="3">
        <v>45852</v>
      </c>
      <c r="O3294" s="5">
        <f>IFERROR((PlanMasine[[#This Row],[Norma]]/PlanMasine[[#This Row],[Q]])*(PlanMasine[[#This Row],[Q]]/SUMIF(C:C,PlanMasine[[#This Row],[RN]],B:B)*PlanMasine[[#This Row],[KPLQ]]),0)</f>
        <v>6</v>
      </c>
      <c r="P3294">
        <v>120851</v>
      </c>
      <c r="Q3294">
        <f>COUNTIF(PROMJENA!A:A,PlanMasine[[#This Row],[KPL]]&amp;"-"&amp;PlanMasine[[#This Row],[RN]])</f>
        <v>0</v>
      </c>
      <c r="R3294">
        <f>IFERROR(INDEX(REDOSLIJED!A:A,MATCH(PlanMasine[[#This Row],[KPL]],REDOSLIJED!B:B,0)),MAX(REDOSLIJED!A:A)+1)</f>
        <v>45</v>
      </c>
      <c r="S3294" s="9">
        <f>SUM($M$2:M3294)</f>
        <v>14.826388888888886</v>
      </c>
      <c r="T3294" s="3">
        <f>PlanMasine[[#This Row],[Datum SAS]]-1</f>
        <v>45851</v>
      </c>
      <c r="U3294">
        <f>WEEKDAY(PlanMasine[[#This Row],[ZAVRŠETAK MAŠINSKE]],2)</f>
        <v>7</v>
      </c>
      <c r="V3294" s="3">
        <f>IF(WEEKDAY(PlanMasine[[#This Row],[Datum SAS]]-1,2)=7,PlanMasine[[#This Row],[Datum SAS]]-3,PlanMasine[[#This Row],[Datum SAS]]-1)</f>
        <v>45849</v>
      </c>
      <c r="W3294">
        <f>WEEKNUM(PlanMasine[[#This Row],[Column2]],1)</f>
        <v>28</v>
      </c>
    </row>
    <row r="3295" spans="1:23" x14ac:dyDescent="0.25">
      <c r="A3295">
        <v>1032877</v>
      </c>
      <c r="B3295">
        <v>1</v>
      </c>
      <c r="C3295">
        <v>1032843</v>
      </c>
      <c r="D3295" t="s">
        <v>1958</v>
      </c>
      <c r="E3295">
        <v>24</v>
      </c>
      <c r="F3295">
        <v>4</v>
      </c>
      <c r="G3295">
        <v>0</v>
      </c>
      <c r="H3295">
        <v>0</v>
      </c>
      <c r="I3295" t="s">
        <v>5</v>
      </c>
      <c r="J3295" t="s">
        <v>570</v>
      </c>
      <c r="K3295" t="s">
        <v>2437</v>
      </c>
      <c r="L3295" s="3">
        <v>45866</v>
      </c>
      <c r="M32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295" s="3">
        <v>45852</v>
      </c>
      <c r="O3295" s="5">
        <f>IFERROR((PlanMasine[[#This Row],[Norma]]/PlanMasine[[#This Row],[Q]])*(PlanMasine[[#This Row],[Q]]/SUMIF(C:C,PlanMasine[[#This Row],[RN]],B:B)*PlanMasine[[#This Row],[KPLQ]]),0)</f>
        <v>6</v>
      </c>
      <c r="P3295">
        <v>120850</v>
      </c>
      <c r="Q3295">
        <f>COUNTIF(PROMJENA!A:A,PlanMasine[[#This Row],[KPL]]&amp;"-"&amp;PlanMasine[[#This Row],[RN]])</f>
        <v>0</v>
      </c>
      <c r="R3295">
        <f>IFERROR(INDEX(REDOSLIJED!A:A,MATCH(PlanMasine[[#This Row],[KPL]],REDOSLIJED!B:B,0)),MAX(REDOSLIJED!A:A)+1)</f>
        <v>45</v>
      </c>
      <c r="S3295" s="9">
        <f>SUM($M$2:M3295)</f>
        <v>14.830555555555552</v>
      </c>
      <c r="T3295" s="3">
        <f>PlanMasine[[#This Row],[Datum SAS]]-1</f>
        <v>45851</v>
      </c>
      <c r="U3295">
        <f>WEEKDAY(PlanMasine[[#This Row],[ZAVRŠETAK MAŠINSKE]],2)</f>
        <v>7</v>
      </c>
      <c r="V3295" s="3">
        <f>IF(WEEKDAY(PlanMasine[[#This Row],[Datum SAS]]-1,2)=7,PlanMasine[[#This Row],[Datum SAS]]-3,PlanMasine[[#This Row],[Datum SAS]]-1)</f>
        <v>45849</v>
      </c>
      <c r="W3295">
        <f>WEEKNUM(PlanMasine[[#This Row],[Column2]],1)</f>
        <v>28</v>
      </c>
    </row>
    <row r="3296" spans="1:23" x14ac:dyDescent="0.25">
      <c r="A3296">
        <v>1032877</v>
      </c>
      <c r="B3296">
        <v>1</v>
      </c>
      <c r="C3296">
        <v>1032842</v>
      </c>
      <c r="D3296" t="s">
        <v>1946</v>
      </c>
      <c r="E3296">
        <v>48</v>
      </c>
      <c r="F3296">
        <v>4</v>
      </c>
      <c r="G3296">
        <v>0</v>
      </c>
      <c r="H3296">
        <v>0</v>
      </c>
      <c r="I3296" t="s">
        <v>5</v>
      </c>
      <c r="J3296" t="s">
        <v>570</v>
      </c>
      <c r="K3296" t="s">
        <v>2437</v>
      </c>
      <c r="L3296" s="3">
        <v>45866</v>
      </c>
      <c r="M32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96" s="3">
        <v>45852</v>
      </c>
      <c r="O3296" s="5">
        <f>IFERROR((PlanMasine[[#This Row],[Norma]]/PlanMasine[[#This Row],[Q]])*(PlanMasine[[#This Row],[Q]]/SUMIF(C:C,PlanMasine[[#This Row],[RN]],B:B)*PlanMasine[[#This Row],[KPLQ]]),0)</f>
        <v>12</v>
      </c>
      <c r="P3296">
        <v>120849</v>
      </c>
      <c r="Q3296">
        <f>COUNTIF(PROMJENA!A:A,PlanMasine[[#This Row],[KPL]]&amp;"-"&amp;PlanMasine[[#This Row],[RN]])</f>
        <v>0</v>
      </c>
      <c r="R3296">
        <f>IFERROR(INDEX(REDOSLIJED!A:A,MATCH(PlanMasine[[#This Row],[KPL]],REDOSLIJED!B:B,0)),MAX(REDOSLIJED!A:A)+1)</f>
        <v>45</v>
      </c>
      <c r="S3296" s="9">
        <f>SUM($M$2:M3296)</f>
        <v>14.838888888888885</v>
      </c>
      <c r="T3296" s="3">
        <f>PlanMasine[[#This Row],[Datum SAS]]-1</f>
        <v>45851</v>
      </c>
      <c r="U3296">
        <f>WEEKDAY(PlanMasine[[#This Row],[ZAVRŠETAK MAŠINSKE]],2)</f>
        <v>7</v>
      </c>
      <c r="V3296" s="3">
        <f>IF(WEEKDAY(PlanMasine[[#This Row],[Datum SAS]]-1,2)=7,PlanMasine[[#This Row],[Datum SAS]]-3,PlanMasine[[#This Row],[Datum SAS]]-1)</f>
        <v>45849</v>
      </c>
      <c r="W3296">
        <f>WEEKNUM(PlanMasine[[#This Row],[Column2]],1)</f>
        <v>28</v>
      </c>
    </row>
    <row r="3297" spans="1:23" x14ac:dyDescent="0.25">
      <c r="A3297">
        <v>1032877</v>
      </c>
      <c r="B3297">
        <v>1</v>
      </c>
      <c r="C3297">
        <v>1032873</v>
      </c>
      <c r="D3297" t="s">
        <v>1976</v>
      </c>
      <c r="E3297">
        <v>4</v>
      </c>
      <c r="F3297">
        <v>4</v>
      </c>
      <c r="G3297">
        <v>0</v>
      </c>
      <c r="H3297">
        <v>0</v>
      </c>
      <c r="I3297" t="s">
        <v>5</v>
      </c>
      <c r="J3297" t="s">
        <v>570</v>
      </c>
      <c r="K3297" t="s">
        <v>2437</v>
      </c>
      <c r="L3297" s="3">
        <v>45866</v>
      </c>
      <c r="M32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297" s="3">
        <v>45852</v>
      </c>
      <c r="O3297" s="5">
        <f>IFERROR((PlanMasine[[#This Row],[Norma]]/PlanMasine[[#This Row],[Q]])*(PlanMasine[[#This Row],[Q]]/SUMIF(C:C,PlanMasine[[#This Row],[RN]],B:B)*PlanMasine[[#This Row],[KPLQ]]),0)</f>
        <v>1</v>
      </c>
      <c r="P3297">
        <v>120880</v>
      </c>
      <c r="Q3297">
        <f>COUNTIF(PROMJENA!A:A,PlanMasine[[#This Row],[KPL]]&amp;"-"&amp;PlanMasine[[#This Row],[RN]])</f>
        <v>0</v>
      </c>
      <c r="R3297">
        <f>IFERROR(INDEX(REDOSLIJED!A:A,MATCH(PlanMasine[[#This Row],[KPL]],REDOSLIJED!B:B,0)),MAX(REDOSLIJED!A:A)+1)</f>
        <v>45</v>
      </c>
      <c r="S3297" s="9">
        <f>SUM($M$2:M3297)</f>
        <v>14.83958333333333</v>
      </c>
      <c r="T3297" s="3">
        <f>PlanMasine[[#This Row],[Datum SAS]]-1</f>
        <v>45851</v>
      </c>
      <c r="U3297">
        <f>WEEKDAY(PlanMasine[[#This Row],[ZAVRŠETAK MAŠINSKE]],2)</f>
        <v>7</v>
      </c>
      <c r="V3297" s="3">
        <f>IF(WEEKDAY(PlanMasine[[#This Row],[Datum SAS]]-1,2)=7,PlanMasine[[#This Row],[Datum SAS]]-3,PlanMasine[[#This Row],[Datum SAS]]-1)</f>
        <v>45849</v>
      </c>
      <c r="W3297">
        <f>WEEKNUM(PlanMasine[[#This Row],[Column2]],1)</f>
        <v>28</v>
      </c>
    </row>
    <row r="3298" spans="1:23" x14ac:dyDescent="0.25">
      <c r="A3298">
        <v>1032877</v>
      </c>
      <c r="B3298">
        <v>1</v>
      </c>
      <c r="C3298">
        <v>1032841</v>
      </c>
      <c r="D3298" t="s">
        <v>1956</v>
      </c>
      <c r="E3298">
        <v>32</v>
      </c>
      <c r="F3298">
        <v>8</v>
      </c>
      <c r="G3298">
        <v>0</v>
      </c>
      <c r="H3298">
        <v>0</v>
      </c>
      <c r="I3298" t="s">
        <v>5</v>
      </c>
      <c r="J3298" t="s">
        <v>570</v>
      </c>
      <c r="K3298" t="s">
        <v>2437</v>
      </c>
      <c r="L3298" s="3">
        <v>45866</v>
      </c>
      <c r="M32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298" s="3">
        <v>45852</v>
      </c>
      <c r="O3298" s="5">
        <f>IFERROR((PlanMasine[[#This Row],[Norma]]/PlanMasine[[#This Row],[Q]])*(PlanMasine[[#This Row],[Q]]/SUMIF(C:C,PlanMasine[[#This Row],[RN]],B:B)*PlanMasine[[#This Row],[KPLQ]]),0)</f>
        <v>8</v>
      </c>
      <c r="P3298">
        <v>120848</v>
      </c>
      <c r="Q3298">
        <f>COUNTIF(PROMJENA!A:A,PlanMasine[[#This Row],[KPL]]&amp;"-"&amp;PlanMasine[[#This Row],[RN]])</f>
        <v>0</v>
      </c>
      <c r="R3298">
        <f>IFERROR(INDEX(REDOSLIJED!A:A,MATCH(PlanMasine[[#This Row],[KPL]],REDOSLIJED!B:B,0)),MAX(REDOSLIJED!A:A)+1)</f>
        <v>45</v>
      </c>
      <c r="S3298" s="9">
        <f>SUM($M$2:M3298)</f>
        <v>14.845138888888886</v>
      </c>
      <c r="T3298" s="3">
        <f>PlanMasine[[#This Row],[Datum SAS]]-1</f>
        <v>45851</v>
      </c>
      <c r="U3298">
        <f>WEEKDAY(PlanMasine[[#This Row],[ZAVRŠETAK MAŠINSKE]],2)</f>
        <v>7</v>
      </c>
      <c r="V3298" s="3">
        <f>IF(WEEKDAY(PlanMasine[[#This Row],[Datum SAS]]-1,2)=7,PlanMasine[[#This Row],[Datum SAS]]-3,PlanMasine[[#This Row],[Datum SAS]]-1)</f>
        <v>45849</v>
      </c>
      <c r="W3298">
        <f>WEEKNUM(PlanMasine[[#This Row],[Column2]],1)</f>
        <v>28</v>
      </c>
    </row>
    <row r="3299" spans="1:23" x14ac:dyDescent="0.25">
      <c r="A3299">
        <v>1032877</v>
      </c>
      <c r="B3299">
        <v>1</v>
      </c>
      <c r="C3299">
        <v>1032838</v>
      </c>
      <c r="D3299" t="s">
        <v>1951</v>
      </c>
      <c r="E3299">
        <v>48</v>
      </c>
      <c r="F3299">
        <v>4</v>
      </c>
      <c r="G3299">
        <v>0</v>
      </c>
      <c r="H3299">
        <v>0</v>
      </c>
      <c r="I3299" t="s">
        <v>5</v>
      </c>
      <c r="J3299" t="s">
        <v>570</v>
      </c>
      <c r="K3299" t="s">
        <v>2437</v>
      </c>
      <c r="L3299" s="3">
        <v>45866</v>
      </c>
      <c r="M32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299" s="3">
        <v>45852</v>
      </c>
      <c r="O3299" s="5">
        <f>IFERROR((PlanMasine[[#This Row],[Norma]]/PlanMasine[[#This Row],[Q]])*(PlanMasine[[#This Row],[Q]]/SUMIF(C:C,PlanMasine[[#This Row],[RN]],B:B)*PlanMasine[[#This Row],[KPLQ]]),0)</f>
        <v>12</v>
      </c>
      <c r="P3299">
        <v>120845</v>
      </c>
      <c r="Q3299">
        <f>COUNTIF(PROMJENA!A:A,PlanMasine[[#This Row],[KPL]]&amp;"-"&amp;PlanMasine[[#This Row],[RN]])</f>
        <v>0</v>
      </c>
      <c r="R3299">
        <f>IFERROR(INDEX(REDOSLIJED!A:A,MATCH(PlanMasine[[#This Row],[KPL]],REDOSLIJED!B:B,0)),MAX(REDOSLIJED!A:A)+1)</f>
        <v>45</v>
      </c>
      <c r="S3299" s="9">
        <f>SUM($M$2:M3299)</f>
        <v>14.853472222222219</v>
      </c>
      <c r="T3299" s="3">
        <f>PlanMasine[[#This Row],[Datum SAS]]-1</f>
        <v>45851</v>
      </c>
      <c r="U3299">
        <f>WEEKDAY(PlanMasine[[#This Row],[ZAVRŠETAK MAŠINSKE]],2)</f>
        <v>7</v>
      </c>
      <c r="V3299" s="3">
        <f>IF(WEEKDAY(PlanMasine[[#This Row],[Datum SAS]]-1,2)=7,PlanMasine[[#This Row],[Datum SAS]]-3,PlanMasine[[#This Row],[Datum SAS]]-1)</f>
        <v>45849</v>
      </c>
      <c r="W3299">
        <f>WEEKNUM(PlanMasine[[#This Row],[Column2]],1)</f>
        <v>28</v>
      </c>
    </row>
    <row r="3300" spans="1:23" x14ac:dyDescent="0.25">
      <c r="A3300">
        <v>1032877</v>
      </c>
      <c r="B3300">
        <v>1</v>
      </c>
      <c r="C3300">
        <v>1032852</v>
      </c>
      <c r="D3300" t="s">
        <v>1950</v>
      </c>
      <c r="E3300">
        <v>16</v>
      </c>
      <c r="F3300">
        <v>4</v>
      </c>
      <c r="G3300">
        <v>0</v>
      </c>
      <c r="H3300">
        <v>0</v>
      </c>
      <c r="I3300" t="s">
        <v>5</v>
      </c>
      <c r="J3300" t="s">
        <v>570</v>
      </c>
      <c r="K3300" t="s">
        <v>2437</v>
      </c>
      <c r="L3300" s="3">
        <v>45866</v>
      </c>
      <c r="M33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300" s="3">
        <v>45852</v>
      </c>
      <c r="O3300" s="5">
        <f>IFERROR((PlanMasine[[#This Row],[Norma]]/PlanMasine[[#This Row],[Q]])*(PlanMasine[[#This Row],[Q]]/SUMIF(C:C,PlanMasine[[#This Row],[RN]],B:B)*PlanMasine[[#This Row],[KPLQ]]),0)</f>
        <v>4</v>
      </c>
      <c r="P3300">
        <v>120859</v>
      </c>
      <c r="Q3300">
        <f>COUNTIF(PROMJENA!A:A,PlanMasine[[#This Row],[KPL]]&amp;"-"&amp;PlanMasine[[#This Row],[RN]])</f>
        <v>0</v>
      </c>
      <c r="R3300">
        <f>IFERROR(INDEX(REDOSLIJED!A:A,MATCH(PlanMasine[[#This Row],[KPL]],REDOSLIJED!B:B,0)),MAX(REDOSLIJED!A:A)+1)</f>
        <v>45</v>
      </c>
      <c r="S3300" s="9">
        <f>SUM($M$2:M3300)</f>
        <v>14.856249999999998</v>
      </c>
      <c r="T3300" s="3">
        <f>PlanMasine[[#This Row],[Datum SAS]]-1</f>
        <v>45851</v>
      </c>
      <c r="U3300">
        <f>WEEKDAY(PlanMasine[[#This Row],[ZAVRŠETAK MAŠINSKE]],2)</f>
        <v>7</v>
      </c>
      <c r="V3300" s="3">
        <f>IF(WEEKDAY(PlanMasine[[#This Row],[Datum SAS]]-1,2)=7,PlanMasine[[#This Row],[Datum SAS]]-3,PlanMasine[[#This Row],[Datum SAS]]-1)</f>
        <v>45849</v>
      </c>
      <c r="W3300">
        <f>WEEKNUM(PlanMasine[[#This Row],[Column2]],1)</f>
        <v>28</v>
      </c>
    </row>
    <row r="3301" spans="1:23" x14ac:dyDescent="0.25">
      <c r="A3301">
        <v>1032878</v>
      </c>
      <c r="B3301">
        <v>1</v>
      </c>
      <c r="C3301">
        <v>1032873</v>
      </c>
      <c r="D3301" t="s">
        <v>1976</v>
      </c>
      <c r="E3301">
        <v>4</v>
      </c>
      <c r="F3301">
        <v>4</v>
      </c>
      <c r="G3301">
        <v>0</v>
      </c>
      <c r="H3301">
        <v>0</v>
      </c>
      <c r="I3301" t="s">
        <v>5</v>
      </c>
      <c r="J3301" t="s">
        <v>570</v>
      </c>
      <c r="K3301" t="s">
        <v>2437</v>
      </c>
      <c r="L3301" s="3">
        <v>45866</v>
      </c>
      <c r="M33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301" s="3">
        <v>45852</v>
      </c>
      <c r="O3301" s="5">
        <f>IFERROR((PlanMasine[[#This Row],[Norma]]/PlanMasine[[#This Row],[Q]])*(PlanMasine[[#This Row],[Q]]/SUMIF(C:C,PlanMasine[[#This Row],[RN]],B:B)*PlanMasine[[#This Row],[KPLQ]]),0)</f>
        <v>1</v>
      </c>
      <c r="P3301">
        <v>120880</v>
      </c>
      <c r="Q3301">
        <f>COUNTIF(PROMJENA!A:A,PlanMasine[[#This Row],[KPL]]&amp;"-"&amp;PlanMasine[[#This Row],[RN]])</f>
        <v>0</v>
      </c>
      <c r="R3301">
        <f>IFERROR(INDEX(REDOSLIJED!A:A,MATCH(PlanMasine[[#This Row],[KPL]],REDOSLIJED!B:B,0)),MAX(REDOSLIJED!A:A)+1)</f>
        <v>45</v>
      </c>
      <c r="S3301" s="9">
        <f>SUM($M$2:M3301)</f>
        <v>14.856944444444443</v>
      </c>
      <c r="T3301" s="3">
        <f>PlanMasine[[#This Row],[Datum SAS]]-1</f>
        <v>45851</v>
      </c>
      <c r="U3301">
        <f>WEEKDAY(PlanMasine[[#This Row],[ZAVRŠETAK MAŠINSKE]],2)</f>
        <v>7</v>
      </c>
      <c r="V3301" s="3">
        <f>IF(WEEKDAY(PlanMasine[[#This Row],[Datum SAS]]-1,2)=7,PlanMasine[[#This Row],[Datum SAS]]-3,PlanMasine[[#This Row],[Datum SAS]]-1)</f>
        <v>45849</v>
      </c>
      <c r="W3301">
        <f>WEEKNUM(PlanMasine[[#This Row],[Column2]],1)</f>
        <v>28</v>
      </c>
    </row>
    <row r="3302" spans="1:23" x14ac:dyDescent="0.25">
      <c r="A3302">
        <v>1032878</v>
      </c>
      <c r="B3302">
        <v>1</v>
      </c>
      <c r="C3302">
        <v>1032868</v>
      </c>
      <c r="D3302" t="s">
        <v>1953</v>
      </c>
      <c r="E3302">
        <v>4</v>
      </c>
      <c r="F3302">
        <v>4</v>
      </c>
      <c r="G3302">
        <v>0</v>
      </c>
      <c r="H3302">
        <v>0</v>
      </c>
      <c r="I3302" t="s">
        <v>5</v>
      </c>
      <c r="J3302" t="s">
        <v>570</v>
      </c>
      <c r="K3302" t="s">
        <v>2437</v>
      </c>
      <c r="L3302" s="3">
        <v>45866</v>
      </c>
      <c r="M33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302" s="3">
        <v>45852</v>
      </c>
      <c r="O3302" s="5">
        <f>IFERROR((PlanMasine[[#This Row],[Norma]]/PlanMasine[[#This Row],[Q]])*(PlanMasine[[#This Row],[Q]]/SUMIF(C:C,PlanMasine[[#This Row],[RN]],B:B)*PlanMasine[[#This Row],[KPLQ]]),0)</f>
        <v>1</v>
      </c>
      <c r="P3302">
        <v>120875</v>
      </c>
      <c r="Q3302">
        <f>COUNTIF(PROMJENA!A:A,PlanMasine[[#This Row],[KPL]]&amp;"-"&amp;PlanMasine[[#This Row],[RN]])</f>
        <v>0</v>
      </c>
      <c r="R3302">
        <f>IFERROR(INDEX(REDOSLIJED!A:A,MATCH(PlanMasine[[#This Row],[KPL]],REDOSLIJED!B:B,0)),MAX(REDOSLIJED!A:A)+1)</f>
        <v>45</v>
      </c>
      <c r="S3302" s="9">
        <f>SUM($M$2:M3302)</f>
        <v>14.857638888888888</v>
      </c>
      <c r="T3302" s="3">
        <f>PlanMasine[[#This Row],[Datum SAS]]-1</f>
        <v>45851</v>
      </c>
      <c r="U3302">
        <f>WEEKDAY(PlanMasine[[#This Row],[ZAVRŠETAK MAŠINSKE]],2)</f>
        <v>7</v>
      </c>
      <c r="V3302" s="3">
        <f>IF(WEEKDAY(PlanMasine[[#This Row],[Datum SAS]]-1,2)=7,PlanMasine[[#This Row],[Datum SAS]]-3,PlanMasine[[#This Row],[Datum SAS]]-1)</f>
        <v>45849</v>
      </c>
      <c r="W3302">
        <f>WEEKNUM(PlanMasine[[#This Row],[Column2]],1)</f>
        <v>28</v>
      </c>
    </row>
    <row r="3303" spans="1:23" x14ac:dyDescent="0.25">
      <c r="A3303">
        <v>1032878</v>
      </c>
      <c r="B3303">
        <v>1</v>
      </c>
      <c r="C3303">
        <v>1032853</v>
      </c>
      <c r="D3303" t="s">
        <v>1952</v>
      </c>
      <c r="E3303">
        <v>24</v>
      </c>
      <c r="F3303">
        <v>4</v>
      </c>
      <c r="G3303">
        <v>0</v>
      </c>
      <c r="H3303">
        <v>0</v>
      </c>
      <c r="I3303" t="s">
        <v>5</v>
      </c>
      <c r="J3303" t="s">
        <v>570</v>
      </c>
      <c r="K3303" t="s">
        <v>2437</v>
      </c>
      <c r="L3303" s="3">
        <v>45866</v>
      </c>
      <c r="M33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03" s="3">
        <v>45852</v>
      </c>
      <c r="O3303" s="5">
        <f>IFERROR((PlanMasine[[#This Row],[Norma]]/PlanMasine[[#This Row],[Q]])*(PlanMasine[[#This Row],[Q]]/SUMIF(C:C,PlanMasine[[#This Row],[RN]],B:B)*PlanMasine[[#This Row],[KPLQ]]),0)</f>
        <v>6</v>
      </c>
      <c r="P3303">
        <v>120860</v>
      </c>
      <c r="Q3303">
        <f>COUNTIF(PROMJENA!A:A,PlanMasine[[#This Row],[KPL]]&amp;"-"&amp;PlanMasine[[#This Row],[RN]])</f>
        <v>0</v>
      </c>
      <c r="R3303">
        <f>IFERROR(INDEX(REDOSLIJED!A:A,MATCH(PlanMasine[[#This Row],[KPL]],REDOSLIJED!B:B,0)),MAX(REDOSLIJED!A:A)+1)</f>
        <v>45</v>
      </c>
      <c r="S3303" s="9">
        <f>SUM($M$2:M3303)</f>
        <v>14.861805555555554</v>
      </c>
      <c r="T3303" s="3">
        <f>PlanMasine[[#This Row],[Datum SAS]]-1</f>
        <v>45851</v>
      </c>
      <c r="U3303">
        <f>WEEKDAY(PlanMasine[[#This Row],[ZAVRŠETAK MAŠINSKE]],2)</f>
        <v>7</v>
      </c>
      <c r="V3303" s="3">
        <f>IF(WEEKDAY(PlanMasine[[#This Row],[Datum SAS]]-1,2)=7,PlanMasine[[#This Row],[Datum SAS]]-3,PlanMasine[[#This Row],[Datum SAS]]-1)</f>
        <v>45849</v>
      </c>
      <c r="W3303">
        <f>WEEKNUM(PlanMasine[[#This Row],[Column2]],1)</f>
        <v>28</v>
      </c>
    </row>
    <row r="3304" spans="1:23" x14ac:dyDescent="0.25">
      <c r="A3304">
        <v>1032878</v>
      </c>
      <c r="B3304">
        <v>1</v>
      </c>
      <c r="C3304">
        <v>1032866</v>
      </c>
      <c r="D3304" t="s">
        <v>1960</v>
      </c>
      <c r="E3304">
        <v>24</v>
      </c>
      <c r="F3304">
        <v>4</v>
      </c>
      <c r="G3304">
        <v>0</v>
      </c>
      <c r="H3304">
        <v>0</v>
      </c>
      <c r="I3304" t="s">
        <v>5</v>
      </c>
      <c r="J3304" t="s">
        <v>570</v>
      </c>
      <c r="K3304" t="s">
        <v>2437</v>
      </c>
      <c r="L3304" s="3">
        <v>45866</v>
      </c>
      <c r="M33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04" s="3">
        <v>45852</v>
      </c>
      <c r="O3304" s="5">
        <f>IFERROR((PlanMasine[[#This Row],[Norma]]/PlanMasine[[#This Row],[Q]])*(PlanMasine[[#This Row],[Q]]/SUMIF(C:C,PlanMasine[[#This Row],[RN]],B:B)*PlanMasine[[#This Row],[KPLQ]]),0)</f>
        <v>6</v>
      </c>
      <c r="P3304">
        <v>120873</v>
      </c>
      <c r="Q3304">
        <f>COUNTIF(PROMJENA!A:A,PlanMasine[[#This Row],[KPL]]&amp;"-"&amp;PlanMasine[[#This Row],[RN]])</f>
        <v>0</v>
      </c>
      <c r="R3304">
        <f>IFERROR(INDEX(REDOSLIJED!A:A,MATCH(PlanMasine[[#This Row],[KPL]],REDOSLIJED!B:B,0)),MAX(REDOSLIJED!A:A)+1)</f>
        <v>45</v>
      </c>
      <c r="S3304" s="9">
        <f>SUM($M$2:M3304)</f>
        <v>14.86597222222222</v>
      </c>
      <c r="T3304" s="3">
        <f>PlanMasine[[#This Row],[Datum SAS]]-1</f>
        <v>45851</v>
      </c>
      <c r="U3304">
        <f>WEEKDAY(PlanMasine[[#This Row],[ZAVRŠETAK MAŠINSKE]],2)</f>
        <v>7</v>
      </c>
      <c r="V3304" s="3">
        <f>IF(WEEKDAY(PlanMasine[[#This Row],[Datum SAS]]-1,2)=7,PlanMasine[[#This Row],[Datum SAS]]-3,PlanMasine[[#This Row],[Datum SAS]]-1)</f>
        <v>45849</v>
      </c>
      <c r="W3304">
        <f>WEEKNUM(PlanMasine[[#This Row],[Column2]],1)</f>
        <v>28</v>
      </c>
    </row>
    <row r="3305" spans="1:23" x14ac:dyDescent="0.25">
      <c r="A3305">
        <v>1032878</v>
      </c>
      <c r="B3305">
        <v>1</v>
      </c>
      <c r="C3305">
        <v>1032865</v>
      </c>
      <c r="D3305" t="s">
        <v>1957</v>
      </c>
      <c r="E3305">
        <v>8</v>
      </c>
      <c r="F3305">
        <v>4</v>
      </c>
      <c r="G3305">
        <v>0</v>
      </c>
      <c r="H3305">
        <v>0</v>
      </c>
      <c r="I3305" t="s">
        <v>5</v>
      </c>
      <c r="J3305" t="s">
        <v>570</v>
      </c>
      <c r="K3305" t="s">
        <v>2437</v>
      </c>
      <c r="L3305" s="3">
        <v>45866</v>
      </c>
      <c r="M33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305" s="3">
        <v>45852</v>
      </c>
      <c r="O3305" s="5">
        <f>IFERROR((PlanMasine[[#This Row],[Norma]]/PlanMasine[[#This Row],[Q]])*(PlanMasine[[#This Row],[Q]]/SUMIF(C:C,PlanMasine[[#This Row],[RN]],B:B)*PlanMasine[[#This Row],[KPLQ]]),0)</f>
        <v>2</v>
      </c>
      <c r="P3305">
        <v>120872</v>
      </c>
      <c r="Q3305">
        <f>COUNTIF(PROMJENA!A:A,PlanMasine[[#This Row],[KPL]]&amp;"-"&amp;PlanMasine[[#This Row],[RN]])</f>
        <v>0</v>
      </c>
      <c r="R3305">
        <f>IFERROR(INDEX(REDOSLIJED!A:A,MATCH(PlanMasine[[#This Row],[KPL]],REDOSLIJED!B:B,0)),MAX(REDOSLIJED!A:A)+1)</f>
        <v>45</v>
      </c>
      <c r="S3305" s="9">
        <f>SUM($M$2:M3305)</f>
        <v>14.867361111111109</v>
      </c>
      <c r="T3305" s="3">
        <f>PlanMasine[[#This Row],[Datum SAS]]-1</f>
        <v>45851</v>
      </c>
      <c r="U3305">
        <f>WEEKDAY(PlanMasine[[#This Row],[ZAVRŠETAK MAŠINSKE]],2)</f>
        <v>7</v>
      </c>
      <c r="V3305" s="3">
        <f>IF(WEEKDAY(PlanMasine[[#This Row],[Datum SAS]]-1,2)=7,PlanMasine[[#This Row],[Datum SAS]]-3,PlanMasine[[#This Row],[Datum SAS]]-1)</f>
        <v>45849</v>
      </c>
      <c r="W3305">
        <f>WEEKNUM(PlanMasine[[#This Row],[Column2]],1)</f>
        <v>28</v>
      </c>
    </row>
    <row r="3306" spans="1:23" x14ac:dyDescent="0.25">
      <c r="A3306">
        <v>1032878</v>
      </c>
      <c r="B3306">
        <v>1</v>
      </c>
      <c r="C3306">
        <v>1032863</v>
      </c>
      <c r="D3306" t="s">
        <v>1961</v>
      </c>
      <c r="E3306">
        <v>4</v>
      </c>
      <c r="F3306">
        <v>4</v>
      </c>
      <c r="G3306">
        <v>0</v>
      </c>
      <c r="H3306">
        <v>0</v>
      </c>
      <c r="I3306" t="s">
        <v>5</v>
      </c>
      <c r="J3306" t="s">
        <v>570</v>
      </c>
      <c r="K3306" t="s">
        <v>2437</v>
      </c>
      <c r="L3306" s="3">
        <v>45866</v>
      </c>
      <c r="M33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306" s="3">
        <v>45852</v>
      </c>
      <c r="O3306" s="5">
        <f>IFERROR((PlanMasine[[#This Row],[Norma]]/PlanMasine[[#This Row],[Q]])*(PlanMasine[[#This Row],[Q]]/SUMIF(C:C,PlanMasine[[#This Row],[RN]],B:B)*PlanMasine[[#This Row],[KPLQ]]),0)</f>
        <v>1</v>
      </c>
      <c r="P3306">
        <v>120870</v>
      </c>
      <c r="Q3306">
        <f>COUNTIF(PROMJENA!A:A,PlanMasine[[#This Row],[KPL]]&amp;"-"&amp;PlanMasine[[#This Row],[RN]])</f>
        <v>0</v>
      </c>
      <c r="R3306">
        <f>IFERROR(INDEX(REDOSLIJED!A:A,MATCH(PlanMasine[[#This Row],[KPL]],REDOSLIJED!B:B,0)),MAX(REDOSLIJED!A:A)+1)</f>
        <v>45</v>
      </c>
      <c r="S3306" s="9">
        <f>SUM($M$2:M3306)</f>
        <v>14.868055555555554</v>
      </c>
      <c r="T3306" s="3">
        <f>PlanMasine[[#This Row],[Datum SAS]]-1</f>
        <v>45851</v>
      </c>
      <c r="U3306">
        <f>WEEKDAY(PlanMasine[[#This Row],[ZAVRŠETAK MAŠINSKE]],2)</f>
        <v>7</v>
      </c>
      <c r="V3306" s="3">
        <f>IF(WEEKDAY(PlanMasine[[#This Row],[Datum SAS]]-1,2)=7,PlanMasine[[#This Row],[Datum SAS]]-3,PlanMasine[[#This Row],[Datum SAS]]-1)</f>
        <v>45849</v>
      </c>
      <c r="W3306">
        <f>WEEKNUM(PlanMasine[[#This Row],[Column2]],1)</f>
        <v>28</v>
      </c>
    </row>
    <row r="3307" spans="1:23" x14ac:dyDescent="0.25">
      <c r="A3307">
        <v>1032878</v>
      </c>
      <c r="B3307">
        <v>1</v>
      </c>
      <c r="C3307">
        <v>1032861</v>
      </c>
      <c r="D3307" t="s">
        <v>1954</v>
      </c>
      <c r="E3307">
        <v>32</v>
      </c>
      <c r="F3307">
        <v>8</v>
      </c>
      <c r="G3307">
        <v>0</v>
      </c>
      <c r="H3307">
        <v>0</v>
      </c>
      <c r="I3307" t="s">
        <v>5</v>
      </c>
      <c r="J3307" t="s">
        <v>570</v>
      </c>
      <c r="K3307" t="s">
        <v>2437</v>
      </c>
      <c r="L3307" s="3">
        <v>45866</v>
      </c>
      <c r="M33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307" s="3">
        <v>45852</v>
      </c>
      <c r="O3307" s="5">
        <f>IFERROR((PlanMasine[[#This Row],[Norma]]/PlanMasine[[#This Row],[Q]])*(PlanMasine[[#This Row],[Q]]/SUMIF(C:C,PlanMasine[[#This Row],[RN]],B:B)*PlanMasine[[#This Row],[KPLQ]]),0)</f>
        <v>8</v>
      </c>
      <c r="P3307">
        <v>120868</v>
      </c>
      <c r="Q3307">
        <f>COUNTIF(PROMJENA!A:A,PlanMasine[[#This Row],[KPL]]&amp;"-"&amp;PlanMasine[[#This Row],[RN]])</f>
        <v>0</v>
      </c>
      <c r="R3307">
        <f>IFERROR(INDEX(REDOSLIJED!A:A,MATCH(PlanMasine[[#This Row],[KPL]],REDOSLIJED!B:B,0)),MAX(REDOSLIJED!A:A)+1)</f>
        <v>45</v>
      </c>
      <c r="S3307" s="9">
        <f>SUM($M$2:M3307)</f>
        <v>14.87361111111111</v>
      </c>
      <c r="T3307" s="3">
        <f>PlanMasine[[#This Row],[Datum SAS]]-1</f>
        <v>45851</v>
      </c>
      <c r="U3307">
        <f>WEEKDAY(PlanMasine[[#This Row],[ZAVRŠETAK MAŠINSKE]],2)</f>
        <v>7</v>
      </c>
      <c r="V3307" s="3">
        <f>IF(WEEKDAY(PlanMasine[[#This Row],[Datum SAS]]-1,2)=7,PlanMasine[[#This Row],[Datum SAS]]-3,PlanMasine[[#This Row],[Datum SAS]]-1)</f>
        <v>45849</v>
      </c>
      <c r="W3307">
        <f>WEEKNUM(PlanMasine[[#This Row],[Column2]],1)</f>
        <v>28</v>
      </c>
    </row>
    <row r="3308" spans="1:23" x14ac:dyDescent="0.25">
      <c r="A3308">
        <v>1032878</v>
      </c>
      <c r="B3308">
        <v>1</v>
      </c>
      <c r="C3308">
        <v>1032836</v>
      </c>
      <c r="D3308" t="s">
        <v>1949</v>
      </c>
      <c r="E3308">
        <v>60</v>
      </c>
      <c r="F3308">
        <v>4</v>
      </c>
      <c r="G3308">
        <v>0</v>
      </c>
      <c r="H3308">
        <v>0</v>
      </c>
      <c r="I3308" t="s">
        <v>5</v>
      </c>
      <c r="J3308" t="s">
        <v>570</v>
      </c>
      <c r="K3308" t="s">
        <v>2437</v>
      </c>
      <c r="L3308" s="3">
        <v>45866</v>
      </c>
      <c r="M33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08" s="3">
        <v>45852</v>
      </c>
      <c r="O3308" s="5">
        <f>IFERROR((PlanMasine[[#This Row],[Norma]]/PlanMasine[[#This Row],[Q]])*(PlanMasine[[#This Row],[Q]]/SUMIF(C:C,PlanMasine[[#This Row],[RN]],B:B)*PlanMasine[[#This Row],[KPLQ]]),0)</f>
        <v>15</v>
      </c>
      <c r="P3308">
        <v>120843</v>
      </c>
      <c r="Q3308">
        <f>COUNTIF(PROMJENA!A:A,PlanMasine[[#This Row],[KPL]]&amp;"-"&amp;PlanMasine[[#This Row],[RN]])</f>
        <v>0</v>
      </c>
      <c r="R3308">
        <f>IFERROR(INDEX(REDOSLIJED!A:A,MATCH(PlanMasine[[#This Row],[KPL]],REDOSLIJED!B:B,0)),MAX(REDOSLIJED!A:A)+1)</f>
        <v>45</v>
      </c>
      <c r="S3308" s="9">
        <f>SUM($M$2:M3308)</f>
        <v>14.884027777777776</v>
      </c>
      <c r="T3308" s="3">
        <f>PlanMasine[[#This Row],[Datum SAS]]-1</f>
        <v>45851</v>
      </c>
      <c r="U3308">
        <f>WEEKDAY(PlanMasine[[#This Row],[ZAVRŠETAK MAŠINSKE]],2)</f>
        <v>7</v>
      </c>
      <c r="V3308" s="3">
        <f>IF(WEEKDAY(PlanMasine[[#This Row],[Datum SAS]]-1,2)=7,PlanMasine[[#This Row],[Datum SAS]]-3,PlanMasine[[#This Row],[Datum SAS]]-1)</f>
        <v>45849</v>
      </c>
      <c r="W3308">
        <f>WEEKNUM(PlanMasine[[#This Row],[Column2]],1)</f>
        <v>28</v>
      </c>
    </row>
    <row r="3309" spans="1:23" x14ac:dyDescent="0.25">
      <c r="A3309">
        <v>1032878</v>
      </c>
      <c r="B3309">
        <v>1</v>
      </c>
      <c r="C3309">
        <v>1032852</v>
      </c>
      <c r="D3309" t="s">
        <v>1950</v>
      </c>
      <c r="E3309">
        <v>16</v>
      </c>
      <c r="F3309">
        <v>4</v>
      </c>
      <c r="G3309">
        <v>0</v>
      </c>
      <c r="H3309">
        <v>0</v>
      </c>
      <c r="I3309" t="s">
        <v>5</v>
      </c>
      <c r="J3309" t="s">
        <v>570</v>
      </c>
      <c r="K3309" t="s">
        <v>2437</v>
      </c>
      <c r="L3309" s="3">
        <v>45866</v>
      </c>
      <c r="M33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309" s="3">
        <v>45852</v>
      </c>
      <c r="O3309" s="5">
        <f>IFERROR((PlanMasine[[#This Row],[Norma]]/PlanMasine[[#This Row],[Q]])*(PlanMasine[[#This Row],[Q]]/SUMIF(C:C,PlanMasine[[#This Row],[RN]],B:B)*PlanMasine[[#This Row],[KPLQ]]),0)</f>
        <v>4</v>
      </c>
      <c r="P3309">
        <v>120859</v>
      </c>
      <c r="Q3309">
        <f>COUNTIF(PROMJENA!A:A,PlanMasine[[#This Row],[KPL]]&amp;"-"&amp;PlanMasine[[#This Row],[RN]])</f>
        <v>0</v>
      </c>
      <c r="R3309">
        <f>IFERROR(INDEX(REDOSLIJED!A:A,MATCH(PlanMasine[[#This Row],[KPL]],REDOSLIJED!B:B,0)),MAX(REDOSLIJED!A:A)+1)</f>
        <v>45</v>
      </c>
      <c r="S3309" s="9">
        <f>SUM($M$2:M3309)</f>
        <v>14.886805555555554</v>
      </c>
      <c r="T3309" s="3">
        <f>PlanMasine[[#This Row],[Datum SAS]]-1</f>
        <v>45851</v>
      </c>
      <c r="U3309">
        <f>WEEKDAY(PlanMasine[[#This Row],[ZAVRŠETAK MAŠINSKE]],2)</f>
        <v>7</v>
      </c>
      <c r="V3309" s="3">
        <f>IF(WEEKDAY(PlanMasine[[#This Row],[Datum SAS]]-1,2)=7,PlanMasine[[#This Row],[Datum SAS]]-3,PlanMasine[[#This Row],[Datum SAS]]-1)</f>
        <v>45849</v>
      </c>
      <c r="W3309">
        <f>WEEKNUM(PlanMasine[[#This Row],[Column2]],1)</f>
        <v>28</v>
      </c>
    </row>
    <row r="3310" spans="1:23" x14ac:dyDescent="0.25">
      <c r="A3310">
        <v>1032878</v>
      </c>
      <c r="B3310">
        <v>1</v>
      </c>
      <c r="C3310">
        <v>1032846</v>
      </c>
      <c r="D3310" t="s">
        <v>1955</v>
      </c>
      <c r="E3310">
        <v>24</v>
      </c>
      <c r="F3310">
        <v>4</v>
      </c>
      <c r="G3310">
        <v>0</v>
      </c>
      <c r="H3310">
        <v>0</v>
      </c>
      <c r="I3310" t="s">
        <v>5</v>
      </c>
      <c r="J3310" t="s">
        <v>570</v>
      </c>
      <c r="K3310" t="s">
        <v>2437</v>
      </c>
      <c r="L3310" s="3">
        <v>45866</v>
      </c>
      <c r="M33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10" s="3">
        <v>45852</v>
      </c>
      <c r="O3310" s="5">
        <f>IFERROR((PlanMasine[[#This Row],[Norma]]/PlanMasine[[#This Row],[Q]])*(PlanMasine[[#This Row],[Q]]/SUMIF(C:C,PlanMasine[[#This Row],[RN]],B:B)*PlanMasine[[#This Row],[KPLQ]]),0)</f>
        <v>6</v>
      </c>
      <c r="P3310">
        <v>120853</v>
      </c>
      <c r="Q3310">
        <f>COUNTIF(PROMJENA!A:A,PlanMasine[[#This Row],[KPL]]&amp;"-"&amp;PlanMasine[[#This Row],[RN]])</f>
        <v>0</v>
      </c>
      <c r="R3310">
        <f>IFERROR(INDEX(REDOSLIJED!A:A,MATCH(PlanMasine[[#This Row],[KPL]],REDOSLIJED!B:B,0)),MAX(REDOSLIJED!A:A)+1)</f>
        <v>45</v>
      </c>
      <c r="S3310" s="9">
        <f>SUM($M$2:M3310)</f>
        <v>14.890972222222221</v>
      </c>
      <c r="T3310" s="3">
        <f>PlanMasine[[#This Row],[Datum SAS]]-1</f>
        <v>45851</v>
      </c>
      <c r="U3310">
        <f>WEEKDAY(PlanMasine[[#This Row],[ZAVRŠETAK MAŠINSKE]],2)</f>
        <v>7</v>
      </c>
      <c r="V3310" s="3">
        <f>IF(WEEKDAY(PlanMasine[[#This Row],[Datum SAS]]-1,2)=7,PlanMasine[[#This Row],[Datum SAS]]-3,PlanMasine[[#This Row],[Datum SAS]]-1)</f>
        <v>45849</v>
      </c>
      <c r="W3310">
        <f>WEEKNUM(PlanMasine[[#This Row],[Column2]],1)</f>
        <v>28</v>
      </c>
    </row>
    <row r="3311" spans="1:23" x14ac:dyDescent="0.25">
      <c r="A3311">
        <v>1032878</v>
      </c>
      <c r="B3311">
        <v>1</v>
      </c>
      <c r="C3311">
        <v>1032845</v>
      </c>
      <c r="D3311" t="s">
        <v>1959</v>
      </c>
      <c r="E3311">
        <v>8</v>
      </c>
      <c r="F3311">
        <v>4</v>
      </c>
      <c r="G3311">
        <v>0</v>
      </c>
      <c r="H3311">
        <v>0</v>
      </c>
      <c r="I3311" t="s">
        <v>5</v>
      </c>
      <c r="J3311" t="s">
        <v>570</v>
      </c>
      <c r="K3311" t="s">
        <v>2437</v>
      </c>
      <c r="L3311" s="3">
        <v>45866</v>
      </c>
      <c r="M33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311" s="3">
        <v>45852</v>
      </c>
      <c r="O3311" s="5">
        <f>IFERROR((PlanMasine[[#This Row],[Norma]]/PlanMasine[[#This Row],[Q]])*(PlanMasine[[#This Row],[Q]]/SUMIF(C:C,PlanMasine[[#This Row],[RN]],B:B)*PlanMasine[[#This Row],[KPLQ]]),0)</f>
        <v>2</v>
      </c>
      <c r="P3311">
        <v>120852</v>
      </c>
      <c r="Q3311">
        <f>COUNTIF(PROMJENA!A:A,PlanMasine[[#This Row],[KPL]]&amp;"-"&amp;PlanMasine[[#This Row],[RN]])</f>
        <v>0</v>
      </c>
      <c r="R3311">
        <f>IFERROR(INDEX(REDOSLIJED!A:A,MATCH(PlanMasine[[#This Row],[KPL]],REDOSLIJED!B:B,0)),MAX(REDOSLIJED!A:A)+1)</f>
        <v>45</v>
      </c>
      <c r="S3311" s="9">
        <f>SUM($M$2:M3311)</f>
        <v>14.892361111111109</v>
      </c>
      <c r="T3311" s="3">
        <f>PlanMasine[[#This Row],[Datum SAS]]-1</f>
        <v>45851</v>
      </c>
      <c r="U3311">
        <f>WEEKDAY(PlanMasine[[#This Row],[ZAVRŠETAK MAŠINSKE]],2)</f>
        <v>7</v>
      </c>
      <c r="V3311" s="3">
        <f>IF(WEEKDAY(PlanMasine[[#This Row],[Datum SAS]]-1,2)=7,PlanMasine[[#This Row],[Datum SAS]]-3,PlanMasine[[#This Row],[Datum SAS]]-1)</f>
        <v>45849</v>
      </c>
      <c r="W3311">
        <f>WEEKNUM(PlanMasine[[#This Row],[Column2]],1)</f>
        <v>28</v>
      </c>
    </row>
    <row r="3312" spans="1:23" x14ac:dyDescent="0.25">
      <c r="A3312">
        <v>1032878</v>
      </c>
      <c r="B3312">
        <v>1</v>
      </c>
      <c r="C3312">
        <v>1032844</v>
      </c>
      <c r="D3312" t="s">
        <v>1947</v>
      </c>
      <c r="E3312">
        <v>24</v>
      </c>
      <c r="F3312">
        <v>4</v>
      </c>
      <c r="G3312">
        <v>0</v>
      </c>
      <c r="H3312">
        <v>0</v>
      </c>
      <c r="I3312" t="s">
        <v>5</v>
      </c>
      <c r="J3312" t="s">
        <v>570</v>
      </c>
      <c r="K3312" t="s">
        <v>2437</v>
      </c>
      <c r="L3312" s="3">
        <v>45866</v>
      </c>
      <c r="M33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12" s="3">
        <v>45852</v>
      </c>
      <c r="O3312" s="5">
        <f>IFERROR((PlanMasine[[#This Row],[Norma]]/PlanMasine[[#This Row],[Q]])*(PlanMasine[[#This Row],[Q]]/SUMIF(C:C,PlanMasine[[#This Row],[RN]],B:B)*PlanMasine[[#This Row],[KPLQ]]),0)</f>
        <v>6</v>
      </c>
      <c r="P3312">
        <v>120851</v>
      </c>
      <c r="Q3312">
        <f>COUNTIF(PROMJENA!A:A,PlanMasine[[#This Row],[KPL]]&amp;"-"&amp;PlanMasine[[#This Row],[RN]])</f>
        <v>0</v>
      </c>
      <c r="R3312">
        <f>IFERROR(INDEX(REDOSLIJED!A:A,MATCH(PlanMasine[[#This Row],[KPL]],REDOSLIJED!B:B,0)),MAX(REDOSLIJED!A:A)+1)</f>
        <v>45</v>
      </c>
      <c r="S3312" s="9">
        <f>SUM($M$2:M3312)</f>
        <v>14.896527777777775</v>
      </c>
      <c r="T3312" s="3">
        <f>PlanMasine[[#This Row],[Datum SAS]]-1</f>
        <v>45851</v>
      </c>
      <c r="U3312">
        <f>WEEKDAY(PlanMasine[[#This Row],[ZAVRŠETAK MAŠINSKE]],2)</f>
        <v>7</v>
      </c>
      <c r="V3312" s="3">
        <f>IF(WEEKDAY(PlanMasine[[#This Row],[Datum SAS]]-1,2)=7,PlanMasine[[#This Row],[Datum SAS]]-3,PlanMasine[[#This Row],[Datum SAS]]-1)</f>
        <v>45849</v>
      </c>
      <c r="W3312">
        <f>WEEKNUM(PlanMasine[[#This Row],[Column2]],1)</f>
        <v>28</v>
      </c>
    </row>
    <row r="3313" spans="1:23" x14ac:dyDescent="0.25">
      <c r="A3313">
        <v>1032878</v>
      </c>
      <c r="B3313">
        <v>1</v>
      </c>
      <c r="C3313">
        <v>1032843</v>
      </c>
      <c r="D3313" t="s">
        <v>1958</v>
      </c>
      <c r="E3313">
        <v>24</v>
      </c>
      <c r="F3313">
        <v>4</v>
      </c>
      <c r="G3313">
        <v>0</v>
      </c>
      <c r="H3313">
        <v>0</v>
      </c>
      <c r="I3313" t="s">
        <v>5</v>
      </c>
      <c r="J3313" t="s">
        <v>570</v>
      </c>
      <c r="K3313" t="s">
        <v>2437</v>
      </c>
      <c r="L3313" s="3">
        <v>45866</v>
      </c>
      <c r="M33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13" s="3">
        <v>45852</v>
      </c>
      <c r="O3313" s="5">
        <f>IFERROR((PlanMasine[[#This Row],[Norma]]/PlanMasine[[#This Row],[Q]])*(PlanMasine[[#This Row],[Q]]/SUMIF(C:C,PlanMasine[[#This Row],[RN]],B:B)*PlanMasine[[#This Row],[KPLQ]]),0)</f>
        <v>6</v>
      </c>
      <c r="P3313">
        <v>120850</v>
      </c>
      <c r="Q3313">
        <f>COUNTIF(PROMJENA!A:A,PlanMasine[[#This Row],[KPL]]&amp;"-"&amp;PlanMasine[[#This Row],[RN]])</f>
        <v>0</v>
      </c>
      <c r="R3313">
        <f>IFERROR(INDEX(REDOSLIJED!A:A,MATCH(PlanMasine[[#This Row],[KPL]],REDOSLIJED!B:B,0)),MAX(REDOSLIJED!A:A)+1)</f>
        <v>45</v>
      </c>
      <c r="S3313" s="9">
        <f>SUM($M$2:M3313)</f>
        <v>14.900694444444442</v>
      </c>
      <c r="T3313" s="3">
        <f>PlanMasine[[#This Row],[Datum SAS]]-1</f>
        <v>45851</v>
      </c>
      <c r="U3313">
        <f>WEEKDAY(PlanMasine[[#This Row],[ZAVRŠETAK MAŠINSKE]],2)</f>
        <v>7</v>
      </c>
      <c r="V3313" s="3">
        <f>IF(WEEKDAY(PlanMasine[[#This Row],[Datum SAS]]-1,2)=7,PlanMasine[[#This Row],[Datum SAS]]-3,PlanMasine[[#This Row],[Datum SAS]]-1)</f>
        <v>45849</v>
      </c>
      <c r="W3313">
        <f>WEEKNUM(PlanMasine[[#This Row],[Column2]],1)</f>
        <v>28</v>
      </c>
    </row>
    <row r="3314" spans="1:23" x14ac:dyDescent="0.25">
      <c r="A3314">
        <v>1032878</v>
      </c>
      <c r="B3314">
        <v>1</v>
      </c>
      <c r="C3314">
        <v>1032842</v>
      </c>
      <c r="D3314" t="s">
        <v>1946</v>
      </c>
      <c r="E3314">
        <v>48</v>
      </c>
      <c r="F3314">
        <v>4</v>
      </c>
      <c r="G3314">
        <v>0</v>
      </c>
      <c r="H3314">
        <v>0</v>
      </c>
      <c r="I3314" t="s">
        <v>5</v>
      </c>
      <c r="J3314" t="s">
        <v>570</v>
      </c>
      <c r="K3314" t="s">
        <v>2437</v>
      </c>
      <c r="L3314" s="3">
        <v>45866</v>
      </c>
      <c r="M33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14" s="3">
        <v>45852</v>
      </c>
      <c r="O3314" s="5">
        <f>IFERROR((PlanMasine[[#This Row],[Norma]]/PlanMasine[[#This Row],[Q]])*(PlanMasine[[#This Row],[Q]]/SUMIF(C:C,PlanMasine[[#This Row],[RN]],B:B)*PlanMasine[[#This Row],[KPLQ]]),0)</f>
        <v>12</v>
      </c>
      <c r="P3314">
        <v>120849</v>
      </c>
      <c r="Q3314">
        <f>COUNTIF(PROMJENA!A:A,PlanMasine[[#This Row],[KPL]]&amp;"-"&amp;PlanMasine[[#This Row],[RN]])</f>
        <v>0</v>
      </c>
      <c r="R3314">
        <f>IFERROR(INDEX(REDOSLIJED!A:A,MATCH(PlanMasine[[#This Row],[KPL]],REDOSLIJED!B:B,0)),MAX(REDOSLIJED!A:A)+1)</f>
        <v>45</v>
      </c>
      <c r="S3314" s="9">
        <f>SUM($M$2:M3314)</f>
        <v>14.909027777777775</v>
      </c>
      <c r="T3314" s="3">
        <f>PlanMasine[[#This Row],[Datum SAS]]-1</f>
        <v>45851</v>
      </c>
      <c r="U3314">
        <f>WEEKDAY(PlanMasine[[#This Row],[ZAVRŠETAK MAŠINSKE]],2)</f>
        <v>7</v>
      </c>
      <c r="V3314" s="3">
        <f>IF(WEEKDAY(PlanMasine[[#This Row],[Datum SAS]]-1,2)=7,PlanMasine[[#This Row],[Datum SAS]]-3,PlanMasine[[#This Row],[Datum SAS]]-1)</f>
        <v>45849</v>
      </c>
      <c r="W3314">
        <f>WEEKNUM(PlanMasine[[#This Row],[Column2]],1)</f>
        <v>28</v>
      </c>
    </row>
    <row r="3315" spans="1:23" x14ac:dyDescent="0.25">
      <c r="A3315">
        <v>1032878</v>
      </c>
      <c r="B3315">
        <v>1</v>
      </c>
      <c r="C3315">
        <v>1032841</v>
      </c>
      <c r="D3315" t="s">
        <v>1956</v>
      </c>
      <c r="E3315">
        <v>32</v>
      </c>
      <c r="F3315">
        <v>8</v>
      </c>
      <c r="G3315">
        <v>0</v>
      </c>
      <c r="H3315">
        <v>0</v>
      </c>
      <c r="I3315" t="s">
        <v>5</v>
      </c>
      <c r="J3315" t="s">
        <v>570</v>
      </c>
      <c r="K3315" t="s">
        <v>2437</v>
      </c>
      <c r="L3315" s="3">
        <v>45866</v>
      </c>
      <c r="M33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315" s="3">
        <v>45852</v>
      </c>
      <c r="O3315" s="5">
        <f>IFERROR((PlanMasine[[#This Row],[Norma]]/PlanMasine[[#This Row],[Q]])*(PlanMasine[[#This Row],[Q]]/SUMIF(C:C,PlanMasine[[#This Row],[RN]],B:B)*PlanMasine[[#This Row],[KPLQ]]),0)</f>
        <v>8</v>
      </c>
      <c r="P3315">
        <v>120848</v>
      </c>
      <c r="Q3315">
        <f>COUNTIF(PROMJENA!A:A,PlanMasine[[#This Row],[KPL]]&amp;"-"&amp;PlanMasine[[#This Row],[RN]])</f>
        <v>0</v>
      </c>
      <c r="R3315">
        <f>IFERROR(INDEX(REDOSLIJED!A:A,MATCH(PlanMasine[[#This Row],[KPL]],REDOSLIJED!B:B,0)),MAX(REDOSLIJED!A:A)+1)</f>
        <v>45</v>
      </c>
      <c r="S3315" s="9">
        <f>SUM($M$2:M3315)</f>
        <v>14.914583333333331</v>
      </c>
      <c r="T3315" s="3">
        <f>PlanMasine[[#This Row],[Datum SAS]]-1</f>
        <v>45851</v>
      </c>
      <c r="U3315">
        <f>WEEKDAY(PlanMasine[[#This Row],[ZAVRŠETAK MAŠINSKE]],2)</f>
        <v>7</v>
      </c>
      <c r="V3315" s="3">
        <f>IF(WEEKDAY(PlanMasine[[#This Row],[Datum SAS]]-1,2)=7,PlanMasine[[#This Row],[Datum SAS]]-3,PlanMasine[[#This Row],[Datum SAS]]-1)</f>
        <v>45849</v>
      </c>
      <c r="W3315">
        <f>WEEKNUM(PlanMasine[[#This Row],[Column2]],1)</f>
        <v>28</v>
      </c>
    </row>
    <row r="3316" spans="1:23" x14ac:dyDescent="0.25">
      <c r="A3316">
        <v>1032878</v>
      </c>
      <c r="B3316">
        <v>1</v>
      </c>
      <c r="C3316">
        <v>1032838</v>
      </c>
      <c r="D3316" t="s">
        <v>1951</v>
      </c>
      <c r="E3316">
        <v>48</v>
      </c>
      <c r="F3316">
        <v>4</v>
      </c>
      <c r="G3316">
        <v>0</v>
      </c>
      <c r="H3316">
        <v>0</v>
      </c>
      <c r="I3316" t="s">
        <v>5</v>
      </c>
      <c r="J3316" t="s">
        <v>570</v>
      </c>
      <c r="K3316" t="s">
        <v>2437</v>
      </c>
      <c r="L3316" s="3">
        <v>45866</v>
      </c>
      <c r="M33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16" s="3">
        <v>45852</v>
      </c>
      <c r="O3316" s="5">
        <f>IFERROR((PlanMasine[[#This Row],[Norma]]/PlanMasine[[#This Row],[Q]])*(PlanMasine[[#This Row],[Q]]/SUMIF(C:C,PlanMasine[[#This Row],[RN]],B:B)*PlanMasine[[#This Row],[KPLQ]]),0)</f>
        <v>12</v>
      </c>
      <c r="P3316">
        <v>120845</v>
      </c>
      <c r="Q3316">
        <f>COUNTIF(PROMJENA!A:A,PlanMasine[[#This Row],[KPL]]&amp;"-"&amp;PlanMasine[[#This Row],[RN]])</f>
        <v>0</v>
      </c>
      <c r="R3316">
        <f>IFERROR(INDEX(REDOSLIJED!A:A,MATCH(PlanMasine[[#This Row],[KPL]],REDOSLIJED!B:B,0)),MAX(REDOSLIJED!A:A)+1)</f>
        <v>45</v>
      </c>
      <c r="S3316" s="9">
        <f>SUM($M$2:M3316)</f>
        <v>14.922916666666664</v>
      </c>
      <c r="T3316" s="3">
        <f>PlanMasine[[#This Row],[Datum SAS]]-1</f>
        <v>45851</v>
      </c>
      <c r="U3316">
        <f>WEEKDAY(PlanMasine[[#This Row],[ZAVRŠETAK MAŠINSKE]],2)</f>
        <v>7</v>
      </c>
      <c r="V3316" s="3">
        <f>IF(WEEKDAY(PlanMasine[[#This Row],[Datum SAS]]-1,2)=7,PlanMasine[[#This Row],[Datum SAS]]-3,PlanMasine[[#This Row],[Datum SAS]]-1)</f>
        <v>45849</v>
      </c>
      <c r="W3316">
        <f>WEEKNUM(PlanMasine[[#This Row],[Column2]],1)</f>
        <v>28</v>
      </c>
    </row>
    <row r="3317" spans="1:23" x14ac:dyDescent="0.25">
      <c r="A3317">
        <v>1032878</v>
      </c>
      <c r="B3317">
        <v>1</v>
      </c>
      <c r="C3317">
        <v>1032867</v>
      </c>
      <c r="D3317" t="s">
        <v>1945</v>
      </c>
      <c r="E3317">
        <v>14</v>
      </c>
      <c r="F3317">
        <v>28</v>
      </c>
      <c r="G3317">
        <v>0</v>
      </c>
      <c r="H3317">
        <v>0</v>
      </c>
      <c r="I3317" t="s">
        <v>5</v>
      </c>
      <c r="J3317" t="s">
        <v>570</v>
      </c>
      <c r="K3317" t="s">
        <v>2437</v>
      </c>
      <c r="L3317" s="3">
        <v>45866</v>
      </c>
      <c r="M33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3317" s="3">
        <v>45852</v>
      </c>
      <c r="O3317" s="5">
        <f>IFERROR((PlanMasine[[#This Row],[Norma]]/PlanMasine[[#This Row],[Q]])*(PlanMasine[[#This Row],[Q]]/SUMIF(C:C,PlanMasine[[#This Row],[RN]],B:B)*PlanMasine[[#This Row],[KPLQ]]),0)</f>
        <v>3.5</v>
      </c>
      <c r="P3317">
        <v>120874</v>
      </c>
      <c r="Q3317">
        <f>COUNTIF(PROMJENA!A:A,PlanMasine[[#This Row],[KPL]]&amp;"-"&amp;PlanMasine[[#This Row],[RN]])</f>
        <v>0</v>
      </c>
      <c r="R3317">
        <f>IFERROR(INDEX(REDOSLIJED!A:A,MATCH(PlanMasine[[#This Row],[KPL]],REDOSLIJED!B:B,0)),MAX(REDOSLIJED!A:A)+1)</f>
        <v>45</v>
      </c>
      <c r="S3317" s="9">
        <f>SUM($M$2:M3317)</f>
        <v>14.92534722222222</v>
      </c>
      <c r="T3317" s="3">
        <f>PlanMasine[[#This Row],[Datum SAS]]-1</f>
        <v>45851</v>
      </c>
      <c r="U3317">
        <f>WEEKDAY(PlanMasine[[#This Row],[ZAVRŠETAK MAŠINSKE]],2)</f>
        <v>7</v>
      </c>
      <c r="V3317" s="3">
        <f>IF(WEEKDAY(PlanMasine[[#This Row],[Datum SAS]]-1,2)=7,PlanMasine[[#This Row],[Datum SAS]]-3,PlanMasine[[#This Row],[Datum SAS]]-1)</f>
        <v>45849</v>
      </c>
      <c r="W3317">
        <f>WEEKNUM(PlanMasine[[#This Row],[Column2]],1)</f>
        <v>28</v>
      </c>
    </row>
    <row r="3318" spans="1:23" x14ac:dyDescent="0.25">
      <c r="A3318">
        <v>1032878</v>
      </c>
      <c r="B3318">
        <v>1</v>
      </c>
      <c r="C3318">
        <v>1032851</v>
      </c>
      <c r="D3318" t="s">
        <v>1962</v>
      </c>
      <c r="E3318">
        <v>16</v>
      </c>
      <c r="F3318">
        <v>8</v>
      </c>
      <c r="G3318">
        <v>0</v>
      </c>
      <c r="H3318">
        <v>0</v>
      </c>
      <c r="I3318" t="s">
        <v>5</v>
      </c>
      <c r="J3318" t="s">
        <v>570</v>
      </c>
      <c r="K3318" t="s">
        <v>2437</v>
      </c>
      <c r="L3318" s="3">
        <v>45866</v>
      </c>
      <c r="M33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318" s="3">
        <v>45852</v>
      </c>
      <c r="O3318" s="5">
        <f>IFERROR((PlanMasine[[#This Row],[Norma]]/PlanMasine[[#This Row],[Q]])*(PlanMasine[[#This Row],[Q]]/SUMIF(C:C,PlanMasine[[#This Row],[RN]],B:B)*PlanMasine[[#This Row],[KPLQ]]),0)</f>
        <v>4</v>
      </c>
      <c r="P3318">
        <v>120858</v>
      </c>
      <c r="Q3318">
        <f>COUNTIF(PROMJENA!A:A,PlanMasine[[#This Row],[KPL]]&amp;"-"&amp;PlanMasine[[#This Row],[RN]])</f>
        <v>0</v>
      </c>
      <c r="R3318">
        <f>IFERROR(INDEX(REDOSLIJED!A:A,MATCH(PlanMasine[[#This Row],[KPL]],REDOSLIJED!B:B,0)),MAX(REDOSLIJED!A:A)+1)</f>
        <v>45</v>
      </c>
      <c r="S3318" s="9">
        <f>SUM($M$2:M3318)</f>
        <v>14.928124999999998</v>
      </c>
      <c r="T3318" s="3">
        <f>PlanMasine[[#This Row],[Datum SAS]]-1</f>
        <v>45851</v>
      </c>
      <c r="U3318">
        <f>WEEKDAY(PlanMasine[[#This Row],[ZAVRŠETAK MAŠINSKE]],2)</f>
        <v>7</v>
      </c>
      <c r="V3318" s="3">
        <f>IF(WEEKDAY(PlanMasine[[#This Row],[Datum SAS]]-1,2)=7,PlanMasine[[#This Row],[Datum SAS]]-3,PlanMasine[[#This Row],[Datum SAS]]-1)</f>
        <v>45849</v>
      </c>
      <c r="W3318">
        <f>WEEKNUM(PlanMasine[[#This Row],[Column2]],1)</f>
        <v>28</v>
      </c>
    </row>
    <row r="3319" spans="1:23" x14ac:dyDescent="0.25">
      <c r="A3319">
        <v>1032878</v>
      </c>
      <c r="B3319">
        <v>1</v>
      </c>
      <c r="C3319">
        <v>1032837</v>
      </c>
      <c r="D3319" t="s">
        <v>1948</v>
      </c>
      <c r="E3319">
        <v>48</v>
      </c>
      <c r="F3319">
        <v>4</v>
      </c>
      <c r="G3319">
        <v>0</v>
      </c>
      <c r="H3319">
        <v>0</v>
      </c>
      <c r="I3319" t="s">
        <v>5</v>
      </c>
      <c r="J3319" t="s">
        <v>570</v>
      </c>
      <c r="K3319" t="s">
        <v>2437</v>
      </c>
      <c r="L3319" s="3">
        <v>45866</v>
      </c>
      <c r="M33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19" s="3">
        <v>45852</v>
      </c>
      <c r="O3319" s="5">
        <f>IFERROR((PlanMasine[[#This Row],[Norma]]/PlanMasine[[#This Row],[Q]])*(PlanMasine[[#This Row],[Q]]/SUMIF(C:C,PlanMasine[[#This Row],[RN]],B:B)*PlanMasine[[#This Row],[KPLQ]]),0)</f>
        <v>12</v>
      </c>
      <c r="P3319">
        <v>120844</v>
      </c>
      <c r="Q3319">
        <f>COUNTIF(PROMJENA!A:A,PlanMasine[[#This Row],[KPL]]&amp;"-"&amp;PlanMasine[[#This Row],[RN]])</f>
        <v>0</v>
      </c>
      <c r="R3319">
        <f>IFERROR(INDEX(REDOSLIJED!A:A,MATCH(PlanMasine[[#This Row],[KPL]],REDOSLIJED!B:B,0)),MAX(REDOSLIJED!A:A)+1)</f>
        <v>45</v>
      </c>
      <c r="S3319" s="9">
        <f>SUM($M$2:M3319)</f>
        <v>14.936458333333331</v>
      </c>
      <c r="T3319" s="3">
        <f>PlanMasine[[#This Row],[Datum SAS]]-1</f>
        <v>45851</v>
      </c>
      <c r="U3319">
        <f>WEEKDAY(PlanMasine[[#This Row],[ZAVRŠETAK MAŠINSKE]],2)</f>
        <v>7</v>
      </c>
      <c r="V3319" s="3">
        <f>IF(WEEKDAY(PlanMasine[[#This Row],[Datum SAS]]-1,2)=7,PlanMasine[[#This Row],[Datum SAS]]-3,PlanMasine[[#This Row],[Datum SAS]]-1)</f>
        <v>45849</v>
      </c>
      <c r="W3319">
        <f>WEEKNUM(PlanMasine[[#This Row],[Column2]],1)</f>
        <v>28</v>
      </c>
    </row>
    <row r="3320" spans="1:23" x14ac:dyDescent="0.25">
      <c r="A3320">
        <v>1032879</v>
      </c>
      <c r="B3320">
        <v>1</v>
      </c>
      <c r="C3320">
        <v>1032852</v>
      </c>
      <c r="D3320" t="s">
        <v>1950</v>
      </c>
      <c r="E3320">
        <v>16</v>
      </c>
      <c r="F3320">
        <v>4</v>
      </c>
      <c r="G3320">
        <v>0</v>
      </c>
      <c r="H3320">
        <v>0</v>
      </c>
      <c r="I3320" t="s">
        <v>5</v>
      </c>
      <c r="J3320" t="s">
        <v>570</v>
      </c>
      <c r="K3320" t="s">
        <v>2437</v>
      </c>
      <c r="L3320" s="3">
        <v>45866</v>
      </c>
      <c r="M33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320" s="3">
        <v>45852</v>
      </c>
      <c r="O3320" s="5">
        <f>IFERROR((PlanMasine[[#This Row],[Norma]]/PlanMasine[[#This Row],[Q]])*(PlanMasine[[#This Row],[Q]]/SUMIF(C:C,PlanMasine[[#This Row],[RN]],B:B)*PlanMasine[[#This Row],[KPLQ]]),0)</f>
        <v>4</v>
      </c>
      <c r="P3320">
        <v>120859</v>
      </c>
      <c r="Q3320">
        <f>COUNTIF(PROMJENA!A:A,PlanMasine[[#This Row],[KPL]]&amp;"-"&amp;PlanMasine[[#This Row],[RN]])</f>
        <v>0</v>
      </c>
      <c r="R3320">
        <f>IFERROR(INDEX(REDOSLIJED!A:A,MATCH(PlanMasine[[#This Row],[KPL]],REDOSLIJED!B:B,0)),MAX(REDOSLIJED!A:A)+1)</f>
        <v>45</v>
      </c>
      <c r="S3320" s="9">
        <f>SUM($M$2:M3320)</f>
        <v>14.939236111111109</v>
      </c>
      <c r="T3320" s="3">
        <f>PlanMasine[[#This Row],[Datum SAS]]-1</f>
        <v>45851</v>
      </c>
      <c r="U3320">
        <f>WEEKDAY(PlanMasine[[#This Row],[ZAVRŠETAK MAŠINSKE]],2)</f>
        <v>7</v>
      </c>
      <c r="V3320" s="3">
        <f>IF(WEEKDAY(PlanMasine[[#This Row],[Datum SAS]]-1,2)=7,PlanMasine[[#This Row],[Datum SAS]]-3,PlanMasine[[#This Row],[Datum SAS]]-1)</f>
        <v>45849</v>
      </c>
      <c r="W3320">
        <f>WEEKNUM(PlanMasine[[#This Row],[Column2]],1)</f>
        <v>28</v>
      </c>
    </row>
    <row r="3321" spans="1:23" x14ac:dyDescent="0.25">
      <c r="A3321">
        <v>1032879</v>
      </c>
      <c r="B3321">
        <v>1</v>
      </c>
      <c r="C3321">
        <v>1032837</v>
      </c>
      <c r="D3321" t="s">
        <v>1948</v>
      </c>
      <c r="E3321">
        <v>48</v>
      </c>
      <c r="F3321">
        <v>4</v>
      </c>
      <c r="G3321">
        <v>0</v>
      </c>
      <c r="H3321">
        <v>0</v>
      </c>
      <c r="I3321" t="s">
        <v>5</v>
      </c>
      <c r="J3321" t="s">
        <v>570</v>
      </c>
      <c r="K3321" t="s">
        <v>2437</v>
      </c>
      <c r="L3321" s="3">
        <v>45866</v>
      </c>
      <c r="M33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21" s="3">
        <v>45852</v>
      </c>
      <c r="O3321" s="5">
        <f>IFERROR((PlanMasine[[#This Row],[Norma]]/PlanMasine[[#This Row],[Q]])*(PlanMasine[[#This Row],[Q]]/SUMIF(C:C,PlanMasine[[#This Row],[RN]],B:B)*PlanMasine[[#This Row],[KPLQ]]),0)</f>
        <v>12</v>
      </c>
      <c r="P3321">
        <v>120844</v>
      </c>
      <c r="Q3321">
        <f>COUNTIF(PROMJENA!A:A,PlanMasine[[#This Row],[KPL]]&amp;"-"&amp;PlanMasine[[#This Row],[RN]])</f>
        <v>0</v>
      </c>
      <c r="R3321">
        <f>IFERROR(INDEX(REDOSLIJED!A:A,MATCH(PlanMasine[[#This Row],[KPL]],REDOSLIJED!B:B,0)),MAX(REDOSLIJED!A:A)+1)</f>
        <v>45</v>
      </c>
      <c r="S3321" s="9">
        <f>SUM($M$2:M3321)</f>
        <v>14.947569444444442</v>
      </c>
      <c r="T3321" s="3">
        <f>PlanMasine[[#This Row],[Datum SAS]]-1</f>
        <v>45851</v>
      </c>
      <c r="U3321">
        <f>WEEKDAY(PlanMasine[[#This Row],[ZAVRŠETAK MAŠINSKE]],2)</f>
        <v>7</v>
      </c>
      <c r="V3321" s="3">
        <f>IF(WEEKDAY(PlanMasine[[#This Row],[Datum SAS]]-1,2)=7,PlanMasine[[#This Row],[Datum SAS]]-3,PlanMasine[[#This Row],[Datum SAS]]-1)</f>
        <v>45849</v>
      </c>
      <c r="W3321">
        <f>WEEKNUM(PlanMasine[[#This Row],[Column2]],1)</f>
        <v>28</v>
      </c>
    </row>
    <row r="3322" spans="1:23" x14ac:dyDescent="0.25">
      <c r="A3322">
        <v>1032879</v>
      </c>
      <c r="B3322">
        <v>1</v>
      </c>
      <c r="C3322">
        <v>1032838</v>
      </c>
      <c r="D3322" t="s">
        <v>1951</v>
      </c>
      <c r="E3322">
        <v>48</v>
      </c>
      <c r="F3322">
        <v>4</v>
      </c>
      <c r="G3322">
        <v>0</v>
      </c>
      <c r="H3322">
        <v>0</v>
      </c>
      <c r="I3322" t="s">
        <v>5</v>
      </c>
      <c r="J3322" t="s">
        <v>570</v>
      </c>
      <c r="K3322" t="s">
        <v>2437</v>
      </c>
      <c r="L3322" s="3">
        <v>45866</v>
      </c>
      <c r="M33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22" s="3">
        <v>45852</v>
      </c>
      <c r="O3322" s="5">
        <f>IFERROR((PlanMasine[[#This Row],[Norma]]/PlanMasine[[#This Row],[Q]])*(PlanMasine[[#This Row],[Q]]/SUMIF(C:C,PlanMasine[[#This Row],[RN]],B:B)*PlanMasine[[#This Row],[KPLQ]]),0)</f>
        <v>12</v>
      </c>
      <c r="P3322">
        <v>120845</v>
      </c>
      <c r="Q3322">
        <f>COUNTIF(PROMJENA!A:A,PlanMasine[[#This Row],[KPL]]&amp;"-"&amp;PlanMasine[[#This Row],[RN]])</f>
        <v>0</v>
      </c>
      <c r="R3322">
        <f>IFERROR(INDEX(REDOSLIJED!A:A,MATCH(PlanMasine[[#This Row],[KPL]],REDOSLIJED!B:B,0)),MAX(REDOSLIJED!A:A)+1)</f>
        <v>45</v>
      </c>
      <c r="S3322" s="9">
        <f>SUM($M$2:M3322)</f>
        <v>14.955902777777775</v>
      </c>
      <c r="T3322" s="3">
        <f>PlanMasine[[#This Row],[Datum SAS]]-1</f>
        <v>45851</v>
      </c>
      <c r="U3322">
        <f>WEEKDAY(PlanMasine[[#This Row],[ZAVRŠETAK MAŠINSKE]],2)</f>
        <v>7</v>
      </c>
      <c r="V3322" s="3">
        <f>IF(WEEKDAY(PlanMasine[[#This Row],[Datum SAS]]-1,2)=7,PlanMasine[[#This Row],[Datum SAS]]-3,PlanMasine[[#This Row],[Datum SAS]]-1)</f>
        <v>45849</v>
      </c>
      <c r="W3322">
        <f>WEEKNUM(PlanMasine[[#This Row],[Column2]],1)</f>
        <v>28</v>
      </c>
    </row>
    <row r="3323" spans="1:23" x14ac:dyDescent="0.25">
      <c r="A3323">
        <v>1032879</v>
      </c>
      <c r="B3323">
        <v>1</v>
      </c>
      <c r="C3323">
        <v>1032841</v>
      </c>
      <c r="D3323" t="s">
        <v>1956</v>
      </c>
      <c r="E3323">
        <v>32</v>
      </c>
      <c r="F3323">
        <v>8</v>
      </c>
      <c r="G3323">
        <v>0</v>
      </c>
      <c r="H3323">
        <v>0</v>
      </c>
      <c r="I3323" t="s">
        <v>5</v>
      </c>
      <c r="J3323" t="s">
        <v>570</v>
      </c>
      <c r="K3323" t="s">
        <v>2437</v>
      </c>
      <c r="L3323" s="3">
        <v>45866</v>
      </c>
      <c r="M33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323" s="3">
        <v>45852</v>
      </c>
      <c r="O3323" s="5">
        <f>IFERROR((PlanMasine[[#This Row],[Norma]]/PlanMasine[[#This Row],[Q]])*(PlanMasine[[#This Row],[Q]]/SUMIF(C:C,PlanMasine[[#This Row],[RN]],B:B)*PlanMasine[[#This Row],[KPLQ]]),0)</f>
        <v>8</v>
      </c>
      <c r="P3323">
        <v>120848</v>
      </c>
      <c r="Q3323">
        <f>COUNTIF(PROMJENA!A:A,PlanMasine[[#This Row],[KPL]]&amp;"-"&amp;PlanMasine[[#This Row],[RN]])</f>
        <v>0</v>
      </c>
      <c r="R3323">
        <f>IFERROR(INDEX(REDOSLIJED!A:A,MATCH(PlanMasine[[#This Row],[KPL]],REDOSLIJED!B:B,0)),MAX(REDOSLIJED!A:A)+1)</f>
        <v>45</v>
      </c>
      <c r="S3323" s="9">
        <f>SUM($M$2:M3323)</f>
        <v>14.961458333333331</v>
      </c>
      <c r="T3323" s="3">
        <f>PlanMasine[[#This Row],[Datum SAS]]-1</f>
        <v>45851</v>
      </c>
      <c r="U3323">
        <f>WEEKDAY(PlanMasine[[#This Row],[ZAVRŠETAK MAŠINSKE]],2)</f>
        <v>7</v>
      </c>
      <c r="V3323" s="3">
        <f>IF(WEEKDAY(PlanMasine[[#This Row],[Datum SAS]]-1,2)=7,PlanMasine[[#This Row],[Datum SAS]]-3,PlanMasine[[#This Row],[Datum SAS]]-1)</f>
        <v>45849</v>
      </c>
      <c r="W3323">
        <f>WEEKNUM(PlanMasine[[#This Row],[Column2]],1)</f>
        <v>28</v>
      </c>
    </row>
    <row r="3324" spans="1:23" x14ac:dyDescent="0.25">
      <c r="A3324">
        <v>1032879</v>
      </c>
      <c r="B3324">
        <v>1</v>
      </c>
      <c r="C3324">
        <v>1032842</v>
      </c>
      <c r="D3324" t="s">
        <v>1946</v>
      </c>
      <c r="E3324">
        <v>48</v>
      </c>
      <c r="F3324">
        <v>4</v>
      </c>
      <c r="G3324">
        <v>0</v>
      </c>
      <c r="H3324">
        <v>0</v>
      </c>
      <c r="I3324" t="s">
        <v>5</v>
      </c>
      <c r="J3324" t="s">
        <v>570</v>
      </c>
      <c r="K3324" t="s">
        <v>2437</v>
      </c>
      <c r="L3324" s="3">
        <v>45866</v>
      </c>
      <c r="M33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24" s="3">
        <v>45852</v>
      </c>
      <c r="O3324" s="5">
        <f>IFERROR((PlanMasine[[#This Row],[Norma]]/PlanMasine[[#This Row],[Q]])*(PlanMasine[[#This Row],[Q]]/SUMIF(C:C,PlanMasine[[#This Row],[RN]],B:B)*PlanMasine[[#This Row],[KPLQ]]),0)</f>
        <v>12</v>
      </c>
      <c r="P3324">
        <v>120849</v>
      </c>
      <c r="Q3324">
        <f>COUNTIF(PROMJENA!A:A,PlanMasine[[#This Row],[KPL]]&amp;"-"&amp;PlanMasine[[#This Row],[RN]])</f>
        <v>0</v>
      </c>
      <c r="R3324">
        <f>IFERROR(INDEX(REDOSLIJED!A:A,MATCH(PlanMasine[[#This Row],[KPL]],REDOSLIJED!B:B,0)),MAX(REDOSLIJED!A:A)+1)</f>
        <v>45</v>
      </c>
      <c r="S3324" s="9">
        <f>SUM($M$2:M3324)</f>
        <v>14.969791666666664</v>
      </c>
      <c r="T3324" s="3">
        <f>PlanMasine[[#This Row],[Datum SAS]]-1</f>
        <v>45851</v>
      </c>
      <c r="U3324">
        <f>WEEKDAY(PlanMasine[[#This Row],[ZAVRŠETAK MAŠINSKE]],2)</f>
        <v>7</v>
      </c>
      <c r="V3324" s="3">
        <f>IF(WEEKDAY(PlanMasine[[#This Row],[Datum SAS]]-1,2)=7,PlanMasine[[#This Row],[Datum SAS]]-3,PlanMasine[[#This Row],[Datum SAS]]-1)</f>
        <v>45849</v>
      </c>
      <c r="W3324">
        <f>WEEKNUM(PlanMasine[[#This Row],[Column2]],1)</f>
        <v>28</v>
      </c>
    </row>
    <row r="3325" spans="1:23" x14ac:dyDescent="0.25">
      <c r="A3325">
        <v>1032879</v>
      </c>
      <c r="B3325">
        <v>1</v>
      </c>
      <c r="C3325">
        <v>1032836</v>
      </c>
      <c r="D3325" t="s">
        <v>1949</v>
      </c>
      <c r="E3325">
        <v>60</v>
      </c>
      <c r="F3325">
        <v>4</v>
      </c>
      <c r="G3325">
        <v>0</v>
      </c>
      <c r="H3325">
        <v>0</v>
      </c>
      <c r="I3325" t="s">
        <v>5</v>
      </c>
      <c r="J3325" t="s">
        <v>570</v>
      </c>
      <c r="K3325" t="s">
        <v>2437</v>
      </c>
      <c r="L3325" s="3">
        <v>45866</v>
      </c>
      <c r="M33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25" s="3">
        <v>45852</v>
      </c>
      <c r="O3325" s="5">
        <f>IFERROR((PlanMasine[[#This Row],[Norma]]/PlanMasine[[#This Row],[Q]])*(PlanMasine[[#This Row],[Q]]/SUMIF(C:C,PlanMasine[[#This Row],[RN]],B:B)*PlanMasine[[#This Row],[KPLQ]]),0)</f>
        <v>15</v>
      </c>
      <c r="P3325">
        <v>120843</v>
      </c>
      <c r="Q3325">
        <f>COUNTIF(PROMJENA!A:A,PlanMasine[[#This Row],[KPL]]&amp;"-"&amp;PlanMasine[[#This Row],[RN]])</f>
        <v>0</v>
      </c>
      <c r="R3325">
        <f>IFERROR(INDEX(REDOSLIJED!A:A,MATCH(PlanMasine[[#This Row],[KPL]],REDOSLIJED!B:B,0)),MAX(REDOSLIJED!A:A)+1)</f>
        <v>45</v>
      </c>
      <c r="S3325" s="9">
        <f>SUM($M$2:M3325)</f>
        <v>14.98020833333333</v>
      </c>
      <c r="T3325" s="3">
        <f>PlanMasine[[#This Row],[Datum SAS]]-1</f>
        <v>45851</v>
      </c>
      <c r="U3325">
        <f>WEEKDAY(PlanMasine[[#This Row],[ZAVRŠETAK MAŠINSKE]],2)</f>
        <v>7</v>
      </c>
      <c r="V3325" s="3">
        <f>IF(WEEKDAY(PlanMasine[[#This Row],[Datum SAS]]-1,2)=7,PlanMasine[[#This Row],[Datum SAS]]-3,PlanMasine[[#This Row],[Datum SAS]]-1)</f>
        <v>45849</v>
      </c>
      <c r="W3325">
        <f>WEEKNUM(PlanMasine[[#This Row],[Column2]],1)</f>
        <v>28</v>
      </c>
    </row>
    <row r="3326" spans="1:23" x14ac:dyDescent="0.25">
      <c r="A3326">
        <v>1032879</v>
      </c>
      <c r="B3326">
        <v>1</v>
      </c>
      <c r="C3326">
        <v>1032873</v>
      </c>
      <c r="D3326" t="s">
        <v>1976</v>
      </c>
      <c r="E3326">
        <v>4</v>
      </c>
      <c r="F3326">
        <v>4</v>
      </c>
      <c r="G3326">
        <v>0</v>
      </c>
      <c r="H3326">
        <v>0</v>
      </c>
      <c r="I3326" t="s">
        <v>5</v>
      </c>
      <c r="J3326" t="s">
        <v>570</v>
      </c>
      <c r="K3326" t="s">
        <v>2437</v>
      </c>
      <c r="L3326" s="3">
        <v>45866</v>
      </c>
      <c r="M33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326" s="3">
        <v>45852</v>
      </c>
      <c r="O3326" s="5">
        <f>IFERROR((PlanMasine[[#This Row],[Norma]]/PlanMasine[[#This Row],[Q]])*(PlanMasine[[#This Row],[Q]]/SUMIF(C:C,PlanMasine[[#This Row],[RN]],B:B)*PlanMasine[[#This Row],[KPLQ]]),0)</f>
        <v>1</v>
      </c>
      <c r="P3326">
        <v>120880</v>
      </c>
      <c r="Q3326">
        <f>COUNTIF(PROMJENA!A:A,PlanMasine[[#This Row],[KPL]]&amp;"-"&amp;PlanMasine[[#This Row],[RN]])</f>
        <v>0</v>
      </c>
      <c r="R3326">
        <f>IFERROR(INDEX(REDOSLIJED!A:A,MATCH(PlanMasine[[#This Row],[KPL]],REDOSLIJED!B:B,0)),MAX(REDOSLIJED!A:A)+1)</f>
        <v>45</v>
      </c>
      <c r="S3326" s="9">
        <f>SUM($M$2:M3326)</f>
        <v>14.980902777777775</v>
      </c>
      <c r="T3326" s="3">
        <f>PlanMasine[[#This Row],[Datum SAS]]-1</f>
        <v>45851</v>
      </c>
      <c r="U3326">
        <f>WEEKDAY(PlanMasine[[#This Row],[ZAVRŠETAK MAŠINSKE]],2)</f>
        <v>7</v>
      </c>
      <c r="V3326" s="3">
        <f>IF(WEEKDAY(PlanMasine[[#This Row],[Datum SAS]]-1,2)=7,PlanMasine[[#This Row],[Datum SAS]]-3,PlanMasine[[#This Row],[Datum SAS]]-1)</f>
        <v>45849</v>
      </c>
      <c r="W3326">
        <f>WEEKNUM(PlanMasine[[#This Row],[Column2]],1)</f>
        <v>28</v>
      </c>
    </row>
    <row r="3327" spans="1:23" x14ac:dyDescent="0.25">
      <c r="A3327">
        <v>1032879</v>
      </c>
      <c r="B3327">
        <v>1</v>
      </c>
      <c r="C3327">
        <v>1032868</v>
      </c>
      <c r="D3327" t="s">
        <v>1953</v>
      </c>
      <c r="E3327">
        <v>4</v>
      </c>
      <c r="F3327">
        <v>4</v>
      </c>
      <c r="G3327">
        <v>0</v>
      </c>
      <c r="H3327">
        <v>0</v>
      </c>
      <c r="I3327" t="s">
        <v>5</v>
      </c>
      <c r="J3327" t="s">
        <v>570</v>
      </c>
      <c r="K3327" t="s">
        <v>2437</v>
      </c>
      <c r="L3327" s="3">
        <v>45866</v>
      </c>
      <c r="M33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327" s="3">
        <v>45852</v>
      </c>
      <c r="O3327" s="5">
        <f>IFERROR((PlanMasine[[#This Row],[Norma]]/PlanMasine[[#This Row],[Q]])*(PlanMasine[[#This Row],[Q]]/SUMIF(C:C,PlanMasine[[#This Row],[RN]],B:B)*PlanMasine[[#This Row],[KPLQ]]),0)</f>
        <v>1</v>
      </c>
      <c r="P3327">
        <v>120875</v>
      </c>
      <c r="Q3327">
        <f>COUNTIF(PROMJENA!A:A,PlanMasine[[#This Row],[KPL]]&amp;"-"&amp;PlanMasine[[#This Row],[RN]])</f>
        <v>0</v>
      </c>
      <c r="R3327">
        <f>IFERROR(INDEX(REDOSLIJED!A:A,MATCH(PlanMasine[[#This Row],[KPL]],REDOSLIJED!B:B,0)),MAX(REDOSLIJED!A:A)+1)</f>
        <v>45</v>
      </c>
      <c r="S3327" s="9">
        <f>SUM($M$2:M3327)</f>
        <v>14.98159722222222</v>
      </c>
      <c r="T3327" s="3">
        <f>PlanMasine[[#This Row],[Datum SAS]]-1</f>
        <v>45851</v>
      </c>
      <c r="U3327">
        <f>WEEKDAY(PlanMasine[[#This Row],[ZAVRŠETAK MAŠINSKE]],2)</f>
        <v>7</v>
      </c>
      <c r="V3327" s="3">
        <f>IF(WEEKDAY(PlanMasine[[#This Row],[Datum SAS]]-1,2)=7,PlanMasine[[#This Row],[Datum SAS]]-3,PlanMasine[[#This Row],[Datum SAS]]-1)</f>
        <v>45849</v>
      </c>
      <c r="W3327">
        <f>WEEKNUM(PlanMasine[[#This Row],[Column2]],1)</f>
        <v>28</v>
      </c>
    </row>
    <row r="3328" spans="1:23" x14ac:dyDescent="0.25">
      <c r="A3328">
        <v>1032879</v>
      </c>
      <c r="B3328">
        <v>1</v>
      </c>
      <c r="C3328">
        <v>1032867</v>
      </c>
      <c r="D3328" t="s">
        <v>1945</v>
      </c>
      <c r="E3328">
        <v>14</v>
      </c>
      <c r="F3328">
        <v>28</v>
      </c>
      <c r="G3328">
        <v>0</v>
      </c>
      <c r="H3328">
        <v>0</v>
      </c>
      <c r="I3328" t="s">
        <v>5</v>
      </c>
      <c r="J3328" t="s">
        <v>570</v>
      </c>
      <c r="K3328" t="s">
        <v>2437</v>
      </c>
      <c r="L3328" s="3">
        <v>45866</v>
      </c>
      <c r="M33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2.4305555555555556E-3</v>
      </c>
      <c r="N3328" s="3">
        <v>45852</v>
      </c>
      <c r="O3328" s="5">
        <f>IFERROR((PlanMasine[[#This Row],[Norma]]/PlanMasine[[#This Row],[Q]])*(PlanMasine[[#This Row],[Q]]/SUMIF(C:C,PlanMasine[[#This Row],[RN]],B:B)*PlanMasine[[#This Row],[KPLQ]]),0)</f>
        <v>3.5</v>
      </c>
      <c r="P3328">
        <v>120874</v>
      </c>
      <c r="Q3328">
        <f>COUNTIF(PROMJENA!A:A,PlanMasine[[#This Row],[KPL]]&amp;"-"&amp;PlanMasine[[#This Row],[RN]])</f>
        <v>0</v>
      </c>
      <c r="R3328">
        <f>IFERROR(INDEX(REDOSLIJED!A:A,MATCH(PlanMasine[[#This Row],[KPL]],REDOSLIJED!B:B,0)),MAX(REDOSLIJED!A:A)+1)</f>
        <v>45</v>
      </c>
      <c r="S3328" s="9">
        <f>SUM($M$2:M3328)</f>
        <v>14.984027777777776</v>
      </c>
      <c r="T3328" s="3">
        <f>PlanMasine[[#This Row],[Datum SAS]]-1</f>
        <v>45851</v>
      </c>
      <c r="U3328">
        <f>WEEKDAY(PlanMasine[[#This Row],[ZAVRŠETAK MAŠINSKE]],2)</f>
        <v>7</v>
      </c>
      <c r="V3328" s="3">
        <f>IF(WEEKDAY(PlanMasine[[#This Row],[Datum SAS]]-1,2)=7,PlanMasine[[#This Row],[Datum SAS]]-3,PlanMasine[[#This Row],[Datum SAS]]-1)</f>
        <v>45849</v>
      </c>
      <c r="W3328">
        <f>WEEKNUM(PlanMasine[[#This Row],[Column2]],1)</f>
        <v>28</v>
      </c>
    </row>
    <row r="3329" spans="1:23" x14ac:dyDescent="0.25">
      <c r="A3329">
        <v>1032879</v>
      </c>
      <c r="B3329">
        <v>1</v>
      </c>
      <c r="C3329">
        <v>1032843</v>
      </c>
      <c r="D3329" t="s">
        <v>1958</v>
      </c>
      <c r="E3329">
        <v>24</v>
      </c>
      <c r="F3329">
        <v>4</v>
      </c>
      <c r="G3329">
        <v>0</v>
      </c>
      <c r="H3329">
        <v>0</v>
      </c>
      <c r="I3329" t="s">
        <v>5</v>
      </c>
      <c r="J3329" t="s">
        <v>570</v>
      </c>
      <c r="K3329" t="s">
        <v>2437</v>
      </c>
      <c r="L3329" s="3">
        <v>45866</v>
      </c>
      <c r="M33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29" s="3">
        <v>45852</v>
      </c>
      <c r="O3329" s="5">
        <f>IFERROR((PlanMasine[[#This Row],[Norma]]/PlanMasine[[#This Row],[Q]])*(PlanMasine[[#This Row],[Q]]/SUMIF(C:C,PlanMasine[[#This Row],[RN]],B:B)*PlanMasine[[#This Row],[KPLQ]]),0)</f>
        <v>6</v>
      </c>
      <c r="P3329">
        <v>120850</v>
      </c>
      <c r="Q3329">
        <f>COUNTIF(PROMJENA!A:A,PlanMasine[[#This Row],[KPL]]&amp;"-"&amp;PlanMasine[[#This Row],[RN]])</f>
        <v>0</v>
      </c>
      <c r="R3329">
        <f>IFERROR(INDEX(REDOSLIJED!A:A,MATCH(PlanMasine[[#This Row],[KPL]],REDOSLIJED!B:B,0)),MAX(REDOSLIJED!A:A)+1)</f>
        <v>45</v>
      </c>
      <c r="S3329" s="9">
        <f>SUM($M$2:M3329)</f>
        <v>14.988194444444442</v>
      </c>
      <c r="T3329" s="3">
        <f>PlanMasine[[#This Row],[Datum SAS]]-1</f>
        <v>45851</v>
      </c>
      <c r="U3329">
        <f>WEEKDAY(PlanMasine[[#This Row],[ZAVRŠETAK MAŠINSKE]],2)</f>
        <v>7</v>
      </c>
      <c r="V3329" s="3">
        <f>IF(WEEKDAY(PlanMasine[[#This Row],[Datum SAS]]-1,2)=7,PlanMasine[[#This Row],[Datum SAS]]-3,PlanMasine[[#This Row],[Datum SAS]]-1)</f>
        <v>45849</v>
      </c>
      <c r="W3329">
        <f>WEEKNUM(PlanMasine[[#This Row],[Column2]],1)</f>
        <v>28</v>
      </c>
    </row>
    <row r="3330" spans="1:23" x14ac:dyDescent="0.25">
      <c r="A3330">
        <v>1032879</v>
      </c>
      <c r="B3330">
        <v>1</v>
      </c>
      <c r="C3330">
        <v>1032845</v>
      </c>
      <c r="D3330" t="s">
        <v>1959</v>
      </c>
      <c r="E3330">
        <v>8</v>
      </c>
      <c r="F3330">
        <v>4</v>
      </c>
      <c r="G3330">
        <v>0</v>
      </c>
      <c r="H3330">
        <v>0</v>
      </c>
      <c r="I3330" t="s">
        <v>5</v>
      </c>
      <c r="J3330" t="s">
        <v>570</v>
      </c>
      <c r="K3330" t="s">
        <v>2437</v>
      </c>
      <c r="L3330" s="3">
        <v>45866</v>
      </c>
      <c r="M33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330" s="3">
        <v>45852</v>
      </c>
      <c r="O3330" s="5">
        <f>IFERROR((PlanMasine[[#This Row],[Norma]]/PlanMasine[[#This Row],[Q]])*(PlanMasine[[#This Row],[Q]]/SUMIF(C:C,PlanMasine[[#This Row],[RN]],B:B)*PlanMasine[[#This Row],[KPLQ]]),0)</f>
        <v>2</v>
      </c>
      <c r="P3330">
        <v>120852</v>
      </c>
      <c r="Q3330">
        <f>COUNTIF(PROMJENA!A:A,PlanMasine[[#This Row],[KPL]]&amp;"-"&amp;PlanMasine[[#This Row],[RN]])</f>
        <v>0</v>
      </c>
      <c r="R3330">
        <f>IFERROR(INDEX(REDOSLIJED!A:A,MATCH(PlanMasine[[#This Row],[KPL]],REDOSLIJED!B:B,0)),MAX(REDOSLIJED!A:A)+1)</f>
        <v>45</v>
      </c>
      <c r="S3330" s="9">
        <f>SUM($M$2:M3330)</f>
        <v>14.98958333333333</v>
      </c>
      <c r="T3330" s="3">
        <f>PlanMasine[[#This Row],[Datum SAS]]-1</f>
        <v>45851</v>
      </c>
      <c r="U3330">
        <f>WEEKDAY(PlanMasine[[#This Row],[ZAVRŠETAK MAŠINSKE]],2)</f>
        <v>7</v>
      </c>
      <c r="V3330" s="3">
        <f>IF(WEEKDAY(PlanMasine[[#This Row],[Datum SAS]]-1,2)=7,PlanMasine[[#This Row],[Datum SAS]]-3,PlanMasine[[#This Row],[Datum SAS]]-1)</f>
        <v>45849</v>
      </c>
      <c r="W3330">
        <f>WEEKNUM(PlanMasine[[#This Row],[Column2]],1)</f>
        <v>28</v>
      </c>
    </row>
    <row r="3331" spans="1:23" x14ac:dyDescent="0.25">
      <c r="A3331">
        <v>1032879</v>
      </c>
      <c r="B3331">
        <v>1</v>
      </c>
      <c r="C3331">
        <v>1032853</v>
      </c>
      <c r="D3331" t="s">
        <v>1952</v>
      </c>
      <c r="E3331">
        <v>24</v>
      </c>
      <c r="F3331">
        <v>4</v>
      </c>
      <c r="G3331">
        <v>0</v>
      </c>
      <c r="H3331">
        <v>0</v>
      </c>
      <c r="I3331" t="s">
        <v>5</v>
      </c>
      <c r="J3331" t="s">
        <v>570</v>
      </c>
      <c r="K3331" t="s">
        <v>2437</v>
      </c>
      <c r="L3331" s="3">
        <v>45866</v>
      </c>
      <c r="M33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31" s="3">
        <v>45852</v>
      </c>
      <c r="O3331" s="5">
        <f>IFERROR((PlanMasine[[#This Row],[Norma]]/PlanMasine[[#This Row],[Q]])*(PlanMasine[[#This Row],[Q]]/SUMIF(C:C,PlanMasine[[#This Row],[RN]],B:B)*PlanMasine[[#This Row],[KPLQ]]),0)</f>
        <v>6</v>
      </c>
      <c r="P3331">
        <v>120860</v>
      </c>
      <c r="Q3331">
        <f>COUNTIF(PROMJENA!A:A,PlanMasine[[#This Row],[KPL]]&amp;"-"&amp;PlanMasine[[#This Row],[RN]])</f>
        <v>0</v>
      </c>
      <c r="R3331">
        <f>IFERROR(INDEX(REDOSLIJED!A:A,MATCH(PlanMasine[[#This Row],[KPL]],REDOSLIJED!B:B,0)),MAX(REDOSLIJED!A:A)+1)</f>
        <v>45</v>
      </c>
      <c r="S3331" s="9">
        <f>SUM($M$2:M3331)</f>
        <v>14.993749999999997</v>
      </c>
      <c r="T3331" s="3">
        <f>PlanMasine[[#This Row],[Datum SAS]]-1</f>
        <v>45851</v>
      </c>
      <c r="U3331">
        <f>WEEKDAY(PlanMasine[[#This Row],[ZAVRŠETAK MAŠINSKE]],2)</f>
        <v>7</v>
      </c>
      <c r="V3331" s="3">
        <f>IF(WEEKDAY(PlanMasine[[#This Row],[Datum SAS]]-1,2)=7,PlanMasine[[#This Row],[Datum SAS]]-3,PlanMasine[[#This Row],[Datum SAS]]-1)</f>
        <v>45849</v>
      </c>
      <c r="W3331">
        <f>WEEKNUM(PlanMasine[[#This Row],[Column2]],1)</f>
        <v>28</v>
      </c>
    </row>
    <row r="3332" spans="1:23" x14ac:dyDescent="0.25">
      <c r="A3332">
        <v>1032879</v>
      </c>
      <c r="B3332">
        <v>1</v>
      </c>
      <c r="C3332">
        <v>1032861</v>
      </c>
      <c r="D3332" t="s">
        <v>1954</v>
      </c>
      <c r="E3332">
        <v>32</v>
      </c>
      <c r="F3332">
        <v>8</v>
      </c>
      <c r="G3332">
        <v>0</v>
      </c>
      <c r="H3332">
        <v>0</v>
      </c>
      <c r="I3332" t="s">
        <v>5</v>
      </c>
      <c r="J3332" t="s">
        <v>570</v>
      </c>
      <c r="K3332" t="s">
        <v>2437</v>
      </c>
      <c r="L3332" s="3">
        <v>45866</v>
      </c>
      <c r="M33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332" s="3">
        <v>45852</v>
      </c>
      <c r="O3332" s="5">
        <f>IFERROR((PlanMasine[[#This Row],[Norma]]/PlanMasine[[#This Row],[Q]])*(PlanMasine[[#This Row],[Q]]/SUMIF(C:C,PlanMasine[[#This Row],[RN]],B:B)*PlanMasine[[#This Row],[KPLQ]]),0)</f>
        <v>8</v>
      </c>
      <c r="P3332">
        <v>120868</v>
      </c>
      <c r="Q3332">
        <f>COUNTIF(PROMJENA!A:A,PlanMasine[[#This Row],[KPL]]&amp;"-"&amp;PlanMasine[[#This Row],[RN]])</f>
        <v>0</v>
      </c>
      <c r="R3332">
        <f>IFERROR(INDEX(REDOSLIJED!A:A,MATCH(PlanMasine[[#This Row],[KPL]],REDOSLIJED!B:B,0)),MAX(REDOSLIJED!A:A)+1)</f>
        <v>45</v>
      </c>
      <c r="S3332" s="9">
        <f>SUM($M$2:M3332)</f>
        <v>14.999305555555553</v>
      </c>
      <c r="T3332" s="3">
        <f>PlanMasine[[#This Row],[Datum SAS]]-1</f>
        <v>45851</v>
      </c>
      <c r="U3332">
        <f>WEEKDAY(PlanMasine[[#This Row],[ZAVRŠETAK MAŠINSKE]],2)</f>
        <v>7</v>
      </c>
      <c r="V3332" s="3">
        <f>IF(WEEKDAY(PlanMasine[[#This Row],[Datum SAS]]-1,2)=7,PlanMasine[[#This Row],[Datum SAS]]-3,PlanMasine[[#This Row],[Datum SAS]]-1)</f>
        <v>45849</v>
      </c>
      <c r="W3332">
        <f>WEEKNUM(PlanMasine[[#This Row],[Column2]],1)</f>
        <v>28</v>
      </c>
    </row>
    <row r="3333" spans="1:23" x14ac:dyDescent="0.25">
      <c r="A3333">
        <v>1032879</v>
      </c>
      <c r="B3333">
        <v>1</v>
      </c>
      <c r="C3333">
        <v>1032846</v>
      </c>
      <c r="D3333" t="s">
        <v>1955</v>
      </c>
      <c r="E3333">
        <v>24</v>
      </c>
      <c r="F3333">
        <v>4</v>
      </c>
      <c r="G3333">
        <v>0</v>
      </c>
      <c r="H3333">
        <v>0</v>
      </c>
      <c r="I3333" t="s">
        <v>5</v>
      </c>
      <c r="J3333" t="s">
        <v>570</v>
      </c>
      <c r="K3333" t="s">
        <v>2437</v>
      </c>
      <c r="L3333" s="3">
        <v>45866</v>
      </c>
      <c r="M33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33" s="3">
        <v>45852</v>
      </c>
      <c r="O3333" s="5">
        <f>IFERROR((PlanMasine[[#This Row],[Norma]]/PlanMasine[[#This Row],[Q]])*(PlanMasine[[#This Row],[Q]]/SUMIF(C:C,PlanMasine[[#This Row],[RN]],B:B)*PlanMasine[[#This Row],[KPLQ]]),0)</f>
        <v>6</v>
      </c>
      <c r="P3333">
        <v>120853</v>
      </c>
      <c r="Q3333">
        <f>COUNTIF(PROMJENA!A:A,PlanMasine[[#This Row],[KPL]]&amp;"-"&amp;PlanMasine[[#This Row],[RN]])</f>
        <v>0</v>
      </c>
      <c r="R3333">
        <f>IFERROR(INDEX(REDOSLIJED!A:A,MATCH(PlanMasine[[#This Row],[KPL]],REDOSLIJED!B:B,0)),MAX(REDOSLIJED!A:A)+1)</f>
        <v>45</v>
      </c>
      <c r="S3333" s="9">
        <f>SUM($M$2:M3333)</f>
        <v>15.00347222222222</v>
      </c>
      <c r="T3333" s="3">
        <f>PlanMasine[[#This Row],[Datum SAS]]-1</f>
        <v>45851</v>
      </c>
      <c r="U3333">
        <f>WEEKDAY(PlanMasine[[#This Row],[ZAVRŠETAK MAŠINSKE]],2)</f>
        <v>7</v>
      </c>
      <c r="V3333" s="3">
        <f>IF(WEEKDAY(PlanMasine[[#This Row],[Datum SAS]]-1,2)=7,PlanMasine[[#This Row],[Datum SAS]]-3,PlanMasine[[#This Row],[Datum SAS]]-1)</f>
        <v>45849</v>
      </c>
      <c r="W3333">
        <f>WEEKNUM(PlanMasine[[#This Row],[Column2]],1)</f>
        <v>28</v>
      </c>
    </row>
    <row r="3334" spans="1:23" x14ac:dyDescent="0.25">
      <c r="A3334">
        <v>1032879</v>
      </c>
      <c r="B3334">
        <v>1</v>
      </c>
      <c r="C3334">
        <v>1032844</v>
      </c>
      <c r="D3334" t="s">
        <v>1947</v>
      </c>
      <c r="E3334">
        <v>24</v>
      </c>
      <c r="F3334">
        <v>4</v>
      </c>
      <c r="G3334">
        <v>0</v>
      </c>
      <c r="H3334">
        <v>0</v>
      </c>
      <c r="I3334" t="s">
        <v>5</v>
      </c>
      <c r="J3334" t="s">
        <v>570</v>
      </c>
      <c r="K3334" t="s">
        <v>2437</v>
      </c>
      <c r="L3334" s="3">
        <v>45866</v>
      </c>
      <c r="M33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34" s="3">
        <v>45852</v>
      </c>
      <c r="O3334" s="5">
        <f>IFERROR((PlanMasine[[#This Row],[Norma]]/PlanMasine[[#This Row],[Q]])*(PlanMasine[[#This Row],[Q]]/SUMIF(C:C,PlanMasine[[#This Row],[RN]],B:B)*PlanMasine[[#This Row],[KPLQ]]),0)</f>
        <v>6</v>
      </c>
      <c r="P3334">
        <v>120851</v>
      </c>
      <c r="Q3334">
        <f>COUNTIF(PROMJENA!A:A,PlanMasine[[#This Row],[KPL]]&amp;"-"&amp;PlanMasine[[#This Row],[RN]])</f>
        <v>0</v>
      </c>
      <c r="R3334">
        <f>IFERROR(INDEX(REDOSLIJED!A:A,MATCH(PlanMasine[[#This Row],[KPL]],REDOSLIJED!B:B,0)),MAX(REDOSLIJED!A:A)+1)</f>
        <v>45</v>
      </c>
      <c r="S3334" s="9">
        <f>SUM($M$2:M3334)</f>
        <v>15.007638888888886</v>
      </c>
      <c r="T3334" s="3">
        <f>PlanMasine[[#This Row],[Datum SAS]]-1</f>
        <v>45851</v>
      </c>
      <c r="U3334">
        <f>WEEKDAY(PlanMasine[[#This Row],[ZAVRŠETAK MAŠINSKE]],2)</f>
        <v>7</v>
      </c>
      <c r="V3334" s="3">
        <f>IF(WEEKDAY(PlanMasine[[#This Row],[Datum SAS]]-1,2)=7,PlanMasine[[#This Row],[Datum SAS]]-3,PlanMasine[[#This Row],[Datum SAS]]-1)</f>
        <v>45849</v>
      </c>
      <c r="W3334">
        <f>WEEKNUM(PlanMasine[[#This Row],[Column2]],1)</f>
        <v>28</v>
      </c>
    </row>
    <row r="3335" spans="1:23" x14ac:dyDescent="0.25">
      <c r="A3335">
        <v>1032879</v>
      </c>
      <c r="B3335">
        <v>1</v>
      </c>
      <c r="C3335">
        <v>1032863</v>
      </c>
      <c r="D3335" t="s">
        <v>1961</v>
      </c>
      <c r="E3335">
        <v>4</v>
      </c>
      <c r="F3335">
        <v>4</v>
      </c>
      <c r="G3335">
        <v>0</v>
      </c>
      <c r="H3335">
        <v>0</v>
      </c>
      <c r="I3335" t="s">
        <v>5</v>
      </c>
      <c r="J3335" t="s">
        <v>570</v>
      </c>
      <c r="K3335" t="s">
        <v>2437</v>
      </c>
      <c r="L3335" s="3">
        <v>45866</v>
      </c>
      <c r="M33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335" s="3">
        <v>45852</v>
      </c>
      <c r="O3335" s="5">
        <f>IFERROR((PlanMasine[[#This Row],[Norma]]/PlanMasine[[#This Row],[Q]])*(PlanMasine[[#This Row],[Q]]/SUMIF(C:C,PlanMasine[[#This Row],[RN]],B:B)*PlanMasine[[#This Row],[KPLQ]]),0)</f>
        <v>1</v>
      </c>
      <c r="P3335">
        <v>120870</v>
      </c>
      <c r="Q3335">
        <f>COUNTIF(PROMJENA!A:A,PlanMasine[[#This Row],[KPL]]&amp;"-"&amp;PlanMasine[[#This Row],[RN]])</f>
        <v>0</v>
      </c>
      <c r="R3335">
        <f>IFERROR(INDEX(REDOSLIJED!A:A,MATCH(PlanMasine[[#This Row],[KPL]],REDOSLIJED!B:B,0)),MAX(REDOSLIJED!A:A)+1)</f>
        <v>45</v>
      </c>
      <c r="S3335" s="9">
        <f>SUM($M$2:M3335)</f>
        <v>15.008333333333331</v>
      </c>
      <c r="T3335" s="3">
        <f>PlanMasine[[#This Row],[Datum SAS]]-1</f>
        <v>45851</v>
      </c>
      <c r="U3335">
        <f>WEEKDAY(PlanMasine[[#This Row],[ZAVRŠETAK MAŠINSKE]],2)</f>
        <v>7</v>
      </c>
      <c r="V3335" s="3">
        <f>IF(WEEKDAY(PlanMasine[[#This Row],[Datum SAS]]-1,2)=7,PlanMasine[[#This Row],[Datum SAS]]-3,PlanMasine[[#This Row],[Datum SAS]]-1)</f>
        <v>45849</v>
      </c>
      <c r="W3335">
        <f>WEEKNUM(PlanMasine[[#This Row],[Column2]],1)</f>
        <v>28</v>
      </c>
    </row>
    <row r="3336" spans="1:23" x14ac:dyDescent="0.25">
      <c r="A3336">
        <v>1032879</v>
      </c>
      <c r="B3336">
        <v>1</v>
      </c>
      <c r="C3336">
        <v>1032851</v>
      </c>
      <c r="D3336" t="s">
        <v>1962</v>
      </c>
      <c r="E3336">
        <v>16</v>
      </c>
      <c r="F3336">
        <v>8</v>
      </c>
      <c r="G3336">
        <v>0</v>
      </c>
      <c r="H3336">
        <v>0</v>
      </c>
      <c r="I3336" t="s">
        <v>5</v>
      </c>
      <c r="J3336" t="s">
        <v>570</v>
      </c>
      <c r="K3336" t="s">
        <v>2437</v>
      </c>
      <c r="L3336" s="3">
        <v>45866</v>
      </c>
      <c r="M33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336" s="3">
        <v>45852</v>
      </c>
      <c r="O3336" s="5">
        <f>IFERROR((PlanMasine[[#This Row],[Norma]]/PlanMasine[[#This Row],[Q]])*(PlanMasine[[#This Row],[Q]]/SUMIF(C:C,PlanMasine[[#This Row],[RN]],B:B)*PlanMasine[[#This Row],[KPLQ]]),0)</f>
        <v>4</v>
      </c>
      <c r="P3336">
        <v>120858</v>
      </c>
      <c r="Q3336">
        <f>COUNTIF(PROMJENA!A:A,PlanMasine[[#This Row],[KPL]]&amp;"-"&amp;PlanMasine[[#This Row],[RN]])</f>
        <v>0</v>
      </c>
      <c r="R3336">
        <f>IFERROR(INDEX(REDOSLIJED!A:A,MATCH(PlanMasine[[#This Row],[KPL]],REDOSLIJED!B:B,0)),MAX(REDOSLIJED!A:A)+1)</f>
        <v>45</v>
      </c>
      <c r="S3336" s="9">
        <f>SUM($M$2:M3336)</f>
        <v>15.011111111111109</v>
      </c>
      <c r="T3336" s="3">
        <f>PlanMasine[[#This Row],[Datum SAS]]-1</f>
        <v>45851</v>
      </c>
      <c r="U3336">
        <f>WEEKDAY(PlanMasine[[#This Row],[ZAVRŠETAK MAŠINSKE]],2)</f>
        <v>7</v>
      </c>
      <c r="V3336" s="3">
        <f>IF(WEEKDAY(PlanMasine[[#This Row],[Datum SAS]]-1,2)=7,PlanMasine[[#This Row],[Datum SAS]]-3,PlanMasine[[#This Row],[Datum SAS]]-1)</f>
        <v>45849</v>
      </c>
      <c r="W3336">
        <f>WEEKNUM(PlanMasine[[#This Row],[Column2]],1)</f>
        <v>28</v>
      </c>
    </row>
    <row r="3337" spans="1:23" x14ac:dyDescent="0.25">
      <c r="A3337">
        <v>1032879</v>
      </c>
      <c r="B3337">
        <v>1</v>
      </c>
      <c r="C3337">
        <v>1032865</v>
      </c>
      <c r="D3337" t="s">
        <v>1957</v>
      </c>
      <c r="E3337">
        <v>8</v>
      </c>
      <c r="F3337">
        <v>4</v>
      </c>
      <c r="G3337">
        <v>0</v>
      </c>
      <c r="H3337">
        <v>0</v>
      </c>
      <c r="I3337" t="s">
        <v>5</v>
      </c>
      <c r="J3337" t="s">
        <v>570</v>
      </c>
      <c r="K3337" t="s">
        <v>2437</v>
      </c>
      <c r="L3337" s="3">
        <v>45866</v>
      </c>
      <c r="M33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337" s="3">
        <v>45852</v>
      </c>
      <c r="O3337" s="5">
        <f>IFERROR((PlanMasine[[#This Row],[Norma]]/PlanMasine[[#This Row],[Q]])*(PlanMasine[[#This Row],[Q]]/SUMIF(C:C,PlanMasine[[#This Row],[RN]],B:B)*PlanMasine[[#This Row],[KPLQ]]),0)</f>
        <v>2</v>
      </c>
      <c r="P3337">
        <v>120872</v>
      </c>
      <c r="Q3337">
        <f>COUNTIF(PROMJENA!A:A,PlanMasine[[#This Row],[KPL]]&amp;"-"&amp;PlanMasine[[#This Row],[RN]])</f>
        <v>0</v>
      </c>
      <c r="R3337">
        <f>IFERROR(INDEX(REDOSLIJED!A:A,MATCH(PlanMasine[[#This Row],[KPL]],REDOSLIJED!B:B,0)),MAX(REDOSLIJED!A:A)+1)</f>
        <v>45</v>
      </c>
      <c r="S3337" s="9">
        <f>SUM($M$2:M3337)</f>
        <v>15.012499999999998</v>
      </c>
      <c r="T3337" s="3">
        <f>PlanMasine[[#This Row],[Datum SAS]]-1</f>
        <v>45851</v>
      </c>
      <c r="U3337">
        <f>WEEKDAY(PlanMasine[[#This Row],[ZAVRŠETAK MAŠINSKE]],2)</f>
        <v>7</v>
      </c>
      <c r="V3337" s="3">
        <f>IF(WEEKDAY(PlanMasine[[#This Row],[Datum SAS]]-1,2)=7,PlanMasine[[#This Row],[Datum SAS]]-3,PlanMasine[[#This Row],[Datum SAS]]-1)</f>
        <v>45849</v>
      </c>
      <c r="W3337">
        <f>WEEKNUM(PlanMasine[[#This Row],[Column2]],1)</f>
        <v>28</v>
      </c>
    </row>
    <row r="3338" spans="1:23" x14ac:dyDescent="0.25">
      <c r="A3338">
        <v>1032879</v>
      </c>
      <c r="B3338">
        <v>1</v>
      </c>
      <c r="C3338">
        <v>1032866</v>
      </c>
      <c r="D3338" t="s">
        <v>1960</v>
      </c>
      <c r="E3338">
        <v>24</v>
      </c>
      <c r="F3338">
        <v>4</v>
      </c>
      <c r="G3338">
        <v>0</v>
      </c>
      <c r="H3338">
        <v>0</v>
      </c>
      <c r="I3338" t="s">
        <v>5</v>
      </c>
      <c r="J3338" t="s">
        <v>570</v>
      </c>
      <c r="K3338" t="s">
        <v>2437</v>
      </c>
      <c r="L3338" s="3">
        <v>45866</v>
      </c>
      <c r="M33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38" s="3">
        <v>45852</v>
      </c>
      <c r="O3338" s="5">
        <f>IFERROR((PlanMasine[[#This Row],[Norma]]/PlanMasine[[#This Row],[Q]])*(PlanMasine[[#This Row],[Q]]/SUMIF(C:C,PlanMasine[[#This Row],[RN]],B:B)*PlanMasine[[#This Row],[KPLQ]]),0)</f>
        <v>6</v>
      </c>
      <c r="P3338">
        <v>120873</v>
      </c>
      <c r="Q3338">
        <f>COUNTIF(PROMJENA!A:A,PlanMasine[[#This Row],[KPL]]&amp;"-"&amp;PlanMasine[[#This Row],[RN]])</f>
        <v>0</v>
      </c>
      <c r="R3338">
        <f>IFERROR(INDEX(REDOSLIJED!A:A,MATCH(PlanMasine[[#This Row],[KPL]],REDOSLIJED!B:B,0)),MAX(REDOSLIJED!A:A)+1)</f>
        <v>45</v>
      </c>
      <c r="S3338" s="9">
        <f>SUM($M$2:M3338)</f>
        <v>15.016666666666664</v>
      </c>
      <c r="T3338" s="3">
        <f>PlanMasine[[#This Row],[Datum SAS]]-1</f>
        <v>45851</v>
      </c>
      <c r="U3338">
        <f>WEEKDAY(PlanMasine[[#This Row],[ZAVRŠETAK MAŠINSKE]],2)</f>
        <v>7</v>
      </c>
      <c r="V3338" s="3">
        <f>IF(WEEKDAY(PlanMasine[[#This Row],[Datum SAS]]-1,2)=7,PlanMasine[[#This Row],[Datum SAS]]-3,PlanMasine[[#This Row],[Datum SAS]]-1)</f>
        <v>45849</v>
      </c>
      <c r="W3338">
        <f>WEEKNUM(PlanMasine[[#This Row],[Column2]],1)</f>
        <v>28</v>
      </c>
    </row>
    <row r="3339" spans="1:23" x14ac:dyDescent="0.25">
      <c r="A3339">
        <v>1032918</v>
      </c>
      <c r="B3339">
        <v>1</v>
      </c>
      <c r="C3339">
        <v>1032922</v>
      </c>
      <c r="D3339" t="s">
        <v>2019</v>
      </c>
      <c r="E3339">
        <v>8</v>
      </c>
      <c r="F3339">
        <v>1</v>
      </c>
      <c r="G3339">
        <v>0</v>
      </c>
      <c r="H3339">
        <v>0</v>
      </c>
      <c r="I3339" t="s">
        <v>5</v>
      </c>
      <c r="J3339" t="s">
        <v>570</v>
      </c>
      <c r="K3339" t="s">
        <v>2438</v>
      </c>
      <c r="L3339" s="3">
        <v>45866</v>
      </c>
      <c r="M33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339" s="3">
        <v>45852</v>
      </c>
      <c r="O3339" s="5">
        <f>IFERROR((PlanMasine[[#This Row],[Norma]]/PlanMasine[[#This Row],[Q]])*(PlanMasine[[#This Row],[Q]]/SUMIF(C:C,PlanMasine[[#This Row],[RN]],B:B)*PlanMasine[[#This Row],[KPLQ]]),0)</f>
        <v>8</v>
      </c>
      <c r="P3339">
        <v>199534</v>
      </c>
      <c r="Q3339">
        <f>COUNTIF(PROMJENA!A:A,PlanMasine[[#This Row],[KPL]]&amp;"-"&amp;PlanMasine[[#This Row],[RN]])</f>
        <v>0</v>
      </c>
      <c r="R3339">
        <f>IFERROR(INDEX(REDOSLIJED!A:A,MATCH(PlanMasine[[#This Row],[KPL]],REDOSLIJED!B:B,0)),MAX(REDOSLIJED!A:A)+1)</f>
        <v>45</v>
      </c>
      <c r="S3339" s="9">
        <f>SUM($M$2:M3339)</f>
        <v>15.02222222222222</v>
      </c>
      <c r="T3339" s="3">
        <f>PlanMasine[[#This Row],[Datum SAS]]-1</f>
        <v>45851</v>
      </c>
      <c r="U3339">
        <f>WEEKDAY(PlanMasine[[#This Row],[ZAVRŠETAK MAŠINSKE]],2)</f>
        <v>7</v>
      </c>
      <c r="V3339" s="3">
        <f>IF(WEEKDAY(PlanMasine[[#This Row],[Datum SAS]]-1,2)=7,PlanMasine[[#This Row],[Datum SAS]]-3,PlanMasine[[#This Row],[Datum SAS]]-1)</f>
        <v>45849</v>
      </c>
      <c r="W3339">
        <f>WEEKNUM(PlanMasine[[#This Row],[Column2]],1)</f>
        <v>28</v>
      </c>
    </row>
    <row r="3340" spans="1:23" x14ac:dyDescent="0.25">
      <c r="A3340">
        <v>1032918</v>
      </c>
      <c r="B3340">
        <v>1</v>
      </c>
      <c r="C3340">
        <v>1032923</v>
      </c>
      <c r="D3340" t="s">
        <v>2030</v>
      </c>
      <c r="E3340">
        <v>10</v>
      </c>
      <c r="F3340">
        <v>1</v>
      </c>
      <c r="G3340">
        <v>0</v>
      </c>
      <c r="H3340">
        <v>0</v>
      </c>
      <c r="I3340" t="s">
        <v>5</v>
      </c>
      <c r="J3340" t="s">
        <v>570</v>
      </c>
      <c r="K3340" t="s">
        <v>2438</v>
      </c>
      <c r="L3340" s="3">
        <v>45866</v>
      </c>
      <c r="M33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40" s="3">
        <v>45852</v>
      </c>
      <c r="O3340" s="5">
        <f>IFERROR((PlanMasine[[#This Row],[Norma]]/PlanMasine[[#This Row],[Q]])*(PlanMasine[[#This Row],[Q]]/SUMIF(C:C,PlanMasine[[#This Row],[RN]],B:B)*PlanMasine[[#This Row],[KPLQ]]),0)</f>
        <v>10</v>
      </c>
      <c r="P3340">
        <v>199535</v>
      </c>
      <c r="Q3340">
        <f>COUNTIF(PROMJENA!A:A,PlanMasine[[#This Row],[KPL]]&amp;"-"&amp;PlanMasine[[#This Row],[RN]])</f>
        <v>0</v>
      </c>
      <c r="R3340">
        <f>IFERROR(INDEX(REDOSLIJED!A:A,MATCH(PlanMasine[[#This Row],[KPL]],REDOSLIJED!B:B,0)),MAX(REDOSLIJED!A:A)+1)</f>
        <v>45</v>
      </c>
      <c r="S3340" s="9">
        <f>SUM($M$2:M3340)</f>
        <v>15.029166666666665</v>
      </c>
      <c r="T3340" s="3">
        <f>PlanMasine[[#This Row],[Datum SAS]]-1</f>
        <v>45851</v>
      </c>
      <c r="U3340">
        <f>WEEKDAY(PlanMasine[[#This Row],[ZAVRŠETAK MAŠINSKE]],2)</f>
        <v>7</v>
      </c>
      <c r="V3340" s="3">
        <f>IF(WEEKDAY(PlanMasine[[#This Row],[Datum SAS]]-1,2)=7,PlanMasine[[#This Row],[Datum SAS]]-3,PlanMasine[[#This Row],[Datum SAS]]-1)</f>
        <v>45849</v>
      </c>
      <c r="W3340">
        <f>WEEKNUM(PlanMasine[[#This Row],[Column2]],1)</f>
        <v>28</v>
      </c>
    </row>
    <row r="3341" spans="1:23" x14ac:dyDescent="0.25">
      <c r="A3341">
        <v>1032918</v>
      </c>
      <c r="B3341">
        <v>1</v>
      </c>
      <c r="C3341">
        <v>1032925</v>
      </c>
      <c r="D3341" t="s">
        <v>2025</v>
      </c>
      <c r="E3341">
        <v>10</v>
      </c>
      <c r="F3341">
        <v>2</v>
      </c>
      <c r="G3341">
        <v>0</v>
      </c>
      <c r="H3341">
        <v>0</v>
      </c>
      <c r="I3341" t="s">
        <v>5</v>
      </c>
      <c r="J3341" t="s">
        <v>570</v>
      </c>
      <c r="K3341" t="s">
        <v>2438</v>
      </c>
      <c r="L3341" s="3">
        <v>45866</v>
      </c>
      <c r="M33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41" s="3">
        <v>45852</v>
      </c>
      <c r="O3341" s="5">
        <f>IFERROR((PlanMasine[[#This Row],[Norma]]/PlanMasine[[#This Row],[Q]])*(PlanMasine[[#This Row],[Q]]/SUMIF(C:C,PlanMasine[[#This Row],[RN]],B:B)*PlanMasine[[#This Row],[KPLQ]]),0)</f>
        <v>10</v>
      </c>
      <c r="P3341">
        <v>199537</v>
      </c>
      <c r="Q3341">
        <f>COUNTIF(PROMJENA!A:A,PlanMasine[[#This Row],[KPL]]&amp;"-"&amp;PlanMasine[[#This Row],[RN]])</f>
        <v>0</v>
      </c>
      <c r="R3341">
        <f>IFERROR(INDEX(REDOSLIJED!A:A,MATCH(PlanMasine[[#This Row],[KPL]],REDOSLIJED!B:B,0)),MAX(REDOSLIJED!A:A)+1)</f>
        <v>45</v>
      </c>
      <c r="S3341" s="9">
        <f>SUM($M$2:M3341)</f>
        <v>15.03611111111111</v>
      </c>
      <c r="T3341" s="3">
        <f>PlanMasine[[#This Row],[Datum SAS]]-1</f>
        <v>45851</v>
      </c>
      <c r="U3341">
        <f>WEEKDAY(PlanMasine[[#This Row],[ZAVRŠETAK MAŠINSKE]],2)</f>
        <v>7</v>
      </c>
      <c r="V3341" s="3">
        <f>IF(WEEKDAY(PlanMasine[[#This Row],[Datum SAS]]-1,2)=7,PlanMasine[[#This Row],[Datum SAS]]-3,PlanMasine[[#This Row],[Datum SAS]]-1)</f>
        <v>45849</v>
      </c>
      <c r="W3341">
        <f>WEEKNUM(PlanMasine[[#This Row],[Column2]],1)</f>
        <v>28</v>
      </c>
    </row>
    <row r="3342" spans="1:23" x14ac:dyDescent="0.25">
      <c r="A3342">
        <v>1032918</v>
      </c>
      <c r="B3342">
        <v>1</v>
      </c>
      <c r="C3342">
        <v>1032920</v>
      </c>
      <c r="D3342" t="s">
        <v>2021</v>
      </c>
      <c r="E3342">
        <v>12</v>
      </c>
      <c r="F3342">
        <v>1</v>
      </c>
      <c r="G3342">
        <v>0</v>
      </c>
      <c r="H3342">
        <v>0</v>
      </c>
      <c r="I3342" t="s">
        <v>5</v>
      </c>
      <c r="J3342" t="s">
        <v>570</v>
      </c>
      <c r="K3342" t="s">
        <v>2438</v>
      </c>
      <c r="L3342" s="3">
        <v>45866</v>
      </c>
      <c r="M33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42" s="3">
        <v>45852</v>
      </c>
      <c r="O3342" s="5">
        <f>IFERROR((PlanMasine[[#This Row],[Norma]]/PlanMasine[[#This Row],[Q]])*(PlanMasine[[#This Row],[Q]]/SUMIF(C:C,PlanMasine[[#This Row],[RN]],B:B)*PlanMasine[[#This Row],[KPLQ]]),0)</f>
        <v>12</v>
      </c>
      <c r="P3342">
        <v>199532</v>
      </c>
      <c r="Q3342">
        <f>COUNTIF(PROMJENA!A:A,PlanMasine[[#This Row],[KPL]]&amp;"-"&amp;PlanMasine[[#This Row],[RN]])</f>
        <v>0</v>
      </c>
      <c r="R3342">
        <f>IFERROR(INDEX(REDOSLIJED!A:A,MATCH(PlanMasine[[#This Row],[KPL]],REDOSLIJED!B:B,0)),MAX(REDOSLIJED!A:A)+1)</f>
        <v>45</v>
      </c>
      <c r="S3342" s="9">
        <f>SUM($M$2:M3342)</f>
        <v>15.044444444444443</v>
      </c>
      <c r="T3342" s="3">
        <f>PlanMasine[[#This Row],[Datum SAS]]-1</f>
        <v>45851</v>
      </c>
      <c r="U3342">
        <f>WEEKDAY(PlanMasine[[#This Row],[ZAVRŠETAK MAŠINSKE]],2)</f>
        <v>7</v>
      </c>
      <c r="V3342" s="3">
        <f>IF(WEEKDAY(PlanMasine[[#This Row],[Datum SAS]]-1,2)=7,PlanMasine[[#This Row],[Datum SAS]]-3,PlanMasine[[#This Row],[Datum SAS]]-1)</f>
        <v>45849</v>
      </c>
      <c r="W3342">
        <f>WEEKNUM(PlanMasine[[#This Row],[Column2]],1)</f>
        <v>28</v>
      </c>
    </row>
    <row r="3343" spans="1:23" x14ac:dyDescent="0.25">
      <c r="A3343">
        <v>1032918</v>
      </c>
      <c r="B3343">
        <v>1</v>
      </c>
      <c r="C3343">
        <v>1032929</v>
      </c>
      <c r="D3343" t="s">
        <v>2026</v>
      </c>
      <c r="E3343">
        <v>6</v>
      </c>
      <c r="F3343">
        <v>1</v>
      </c>
      <c r="G3343">
        <v>0</v>
      </c>
      <c r="H3343">
        <v>0</v>
      </c>
      <c r="I3343" t="s">
        <v>5</v>
      </c>
      <c r="J3343" t="s">
        <v>570</v>
      </c>
      <c r="K3343" t="s">
        <v>2438</v>
      </c>
      <c r="L3343" s="3">
        <v>45866</v>
      </c>
      <c r="M33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43" s="3">
        <v>45852</v>
      </c>
      <c r="O3343" s="5">
        <f>IFERROR((PlanMasine[[#This Row],[Norma]]/PlanMasine[[#This Row],[Q]])*(PlanMasine[[#This Row],[Q]]/SUMIF(C:C,PlanMasine[[#This Row],[RN]],B:B)*PlanMasine[[#This Row],[KPLQ]]),0)</f>
        <v>6</v>
      </c>
      <c r="P3343">
        <v>199541</v>
      </c>
      <c r="Q3343">
        <f>COUNTIF(PROMJENA!A:A,PlanMasine[[#This Row],[KPL]]&amp;"-"&amp;PlanMasine[[#This Row],[RN]])</f>
        <v>0</v>
      </c>
      <c r="R3343">
        <f>IFERROR(INDEX(REDOSLIJED!A:A,MATCH(PlanMasine[[#This Row],[KPL]],REDOSLIJED!B:B,0)),MAX(REDOSLIJED!A:A)+1)</f>
        <v>45</v>
      </c>
      <c r="S3343" s="9">
        <f>SUM($M$2:M3343)</f>
        <v>15.048611111111109</v>
      </c>
      <c r="T3343" s="3">
        <f>PlanMasine[[#This Row],[Datum SAS]]-1</f>
        <v>45851</v>
      </c>
      <c r="U3343">
        <f>WEEKDAY(PlanMasine[[#This Row],[ZAVRŠETAK MAŠINSKE]],2)</f>
        <v>7</v>
      </c>
      <c r="V3343" s="3">
        <f>IF(WEEKDAY(PlanMasine[[#This Row],[Datum SAS]]-1,2)=7,PlanMasine[[#This Row],[Datum SAS]]-3,PlanMasine[[#This Row],[Datum SAS]]-1)</f>
        <v>45849</v>
      </c>
      <c r="W3343">
        <f>WEEKNUM(PlanMasine[[#This Row],[Column2]],1)</f>
        <v>28</v>
      </c>
    </row>
    <row r="3344" spans="1:23" x14ac:dyDescent="0.25">
      <c r="A3344">
        <v>1032918</v>
      </c>
      <c r="B3344">
        <v>1</v>
      </c>
      <c r="C3344">
        <v>1032930</v>
      </c>
      <c r="D3344" t="s">
        <v>2029</v>
      </c>
      <c r="E3344">
        <v>10</v>
      </c>
      <c r="F3344">
        <v>1</v>
      </c>
      <c r="G3344">
        <v>0</v>
      </c>
      <c r="H3344">
        <v>0</v>
      </c>
      <c r="I3344" t="s">
        <v>5</v>
      </c>
      <c r="J3344" t="s">
        <v>570</v>
      </c>
      <c r="K3344" t="s">
        <v>2438</v>
      </c>
      <c r="L3344" s="3">
        <v>45866</v>
      </c>
      <c r="M33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44" s="3">
        <v>45852</v>
      </c>
      <c r="O3344" s="5">
        <f>IFERROR((PlanMasine[[#This Row],[Norma]]/PlanMasine[[#This Row],[Q]])*(PlanMasine[[#This Row],[Q]]/SUMIF(C:C,PlanMasine[[#This Row],[RN]],B:B)*PlanMasine[[#This Row],[KPLQ]]),0)</f>
        <v>10</v>
      </c>
      <c r="P3344">
        <v>199542</v>
      </c>
      <c r="Q3344">
        <f>COUNTIF(PROMJENA!A:A,PlanMasine[[#This Row],[KPL]]&amp;"-"&amp;PlanMasine[[#This Row],[RN]])</f>
        <v>0</v>
      </c>
      <c r="R3344">
        <f>IFERROR(INDEX(REDOSLIJED!A:A,MATCH(PlanMasine[[#This Row],[KPL]],REDOSLIJED!B:B,0)),MAX(REDOSLIJED!A:A)+1)</f>
        <v>45</v>
      </c>
      <c r="S3344" s="9">
        <f>SUM($M$2:M3344)</f>
        <v>15.055555555555554</v>
      </c>
      <c r="T3344" s="3">
        <f>PlanMasine[[#This Row],[Datum SAS]]-1</f>
        <v>45851</v>
      </c>
      <c r="U3344">
        <f>WEEKDAY(PlanMasine[[#This Row],[ZAVRŠETAK MAŠINSKE]],2)</f>
        <v>7</v>
      </c>
      <c r="V3344" s="3">
        <f>IF(WEEKDAY(PlanMasine[[#This Row],[Datum SAS]]-1,2)=7,PlanMasine[[#This Row],[Datum SAS]]-3,PlanMasine[[#This Row],[Datum SAS]]-1)</f>
        <v>45849</v>
      </c>
      <c r="W3344">
        <f>WEEKNUM(PlanMasine[[#This Row],[Column2]],1)</f>
        <v>28</v>
      </c>
    </row>
    <row r="3345" spans="1:23" x14ac:dyDescent="0.25">
      <c r="A3345">
        <v>1032918</v>
      </c>
      <c r="B3345">
        <v>1</v>
      </c>
      <c r="C3345">
        <v>1032934</v>
      </c>
      <c r="D3345" t="s">
        <v>2028</v>
      </c>
      <c r="E3345">
        <v>14</v>
      </c>
      <c r="F3345">
        <v>2</v>
      </c>
      <c r="G3345">
        <v>0</v>
      </c>
      <c r="H3345">
        <v>0</v>
      </c>
      <c r="I3345" t="s">
        <v>5</v>
      </c>
      <c r="J3345" t="s">
        <v>570</v>
      </c>
      <c r="K3345" t="s">
        <v>2438</v>
      </c>
      <c r="L3345" s="3">
        <v>45866</v>
      </c>
      <c r="M33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3345" s="3">
        <v>45852</v>
      </c>
      <c r="O3345" s="5">
        <f>IFERROR((PlanMasine[[#This Row],[Norma]]/PlanMasine[[#This Row],[Q]])*(PlanMasine[[#This Row],[Q]]/SUMIF(C:C,PlanMasine[[#This Row],[RN]],B:B)*PlanMasine[[#This Row],[KPLQ]]),0)</f>
        <v>14</v>
      </c>
      <c r="P3345">
        <v>199546</v>
      </c>
      <c r="Q3345">
        <f>COUNTIF(PROMJENA!A:A,PlanMasine[[#This Row],[KPL]]&amp;"-"&amp;PlanMasine[[#This Row],[RN]])</f>
        <v>0</v>
      </c>
      <c r="R3345">
        <f>IFERROR(INDEX(REDOSLIJED!A:A,MATCH(PlanMasine[[#This Row],[KPL]],REDOSLIJED!B:B,0)),MAX(REDOSLIJED!A:A)+1)</f>
        <v>45</v>
      </c>
      <c r="S3345" s="9">
        <f>SUM($M$2:M3345)</f>
        <v>15.065277777777776</v>
      </c>
      <c r="T3345" s="3">
        <f>PlanMasine[[#This Row],[Datum SAS]]-1</f>
        <v>45851</v>
      </c>
      <c r="U3345">
        <f>WEEKDAY(PlanMasine[[#This Row],[ZAVRŠETAK MAŠINSKE]],2)</f>
        <v>7</v>
      </c>
      <c r="V3345" s="3">
        <f>IF(WEEKDAY(PlanMasine[[#This Row],[Datum SAS]]-1,2)=7,PlanMasine[[#This Row],[Datum SAS]]-3,PlanMasine[[#This Row],[Datum SAS]]-1)</f>
        <v>45849</v>
      </c>
      <c r="W3345">
        <f>WEEKNUM(PlanMasine[[#This Row],[Column2]],1)</f>
        <v>28</v>
      </c>
    </row>
    <row r="3346" spans="1:23" x14ac:dyDescent="0.25">
      <c r="A3346">
        <v>1032918</v>
      </c>
      <c r="B3346">
        <v>1</v>
      </c>
      <c r="C3346">
        <v>1032919</v>
      </c>
      <c r="D3346" t="s">
        <v>2022</v>
      </c>
      <c r="E3346">
        <v>12</v>
      </c>
      <c r="F3346">
        <v>1</v>
      </c>
      <c r="G3346">
        <v>0</v>
      </c>
      <c r="H3346">
        <v>0</v>
      </c>
      <c r="I3346" t="s">
        <v>5</v>
      </c>
      <c r="J3346" t="s">
        <v>570</v>
      </c>
      <c r="K3346" t="s">
        <v>2438</v>
      </c>
      <c r="L3346" s="3">
        <v>45866</v>
      </c>
      <c r="M33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46" s="3">
        <v>45852</v>
      </c>
      <c r="O3346" s="5">
        <f>IFERROR((PlanMasine[[#This Row],[Norma]]/PlanMasine[[#This Row],[Q]])*(PlanMasine[[#This Row],[Q]]/SUMIF(C:C,PlanMasine[[#This Row],[RN]],B:B)*PlanMasine[[#This Row],[KPLQ]]),0)</f>
        <v>12</v>
      </c>
      <c r="P3346">
        <v>199531</v>
      </c>
      <c r="Q3346">
        <f>COUNTIF(PROMJENA!A:A,PlanMasine[[#This Row],[KPL]]&amp;"-"&amp;PlanMasine[[#This Row],[RN]])</f>
        <v>0</v>
      </c>
      <c r="R3346">
        <f>IFERROR(INDEX(REDOSLIJED!A:A,MATCH(PlanMasine[[#This Row],[KPL]],REDOSLIJED!B:B,0)),MAX(REDOSLIJED!A:A)+1)</f>
        <v>45</v>
      </c>
      <c r="S3346" s="9">
        <f>SUM($M$2:M3346)</f>
        <v>15.073611111111109</v>
      </c>
      <c r="T3346" s="3">
        <f>PlanMasine[[#This Row],[Datum SAS]]-1</f>
        <v>45851</v>
      </c>
      <c r="U3346">
        <f>WEEKDAY(PlanMasine[[#This Row],[ZAVRŠETAK MAŠINSKE]],2)</f>
        <v>7</v>
      </c>
      <c r="V3346" s="3">
        <f>IF(WEEKDAY(PlanMasine[[#This Row],[Datum SAS]]-1,2)=7,PlanMasine[[#This Row],[Datum SAS]]-3,PlanMasine[[#This Row],[Datum SAS]]-1)</f>
        <v>45849</v>
      </c>
      <c r="W3346">
        <f>WEEKNUM(PlanMasine[[#This Row],[Column2]],1)</f>
        <v>28</v>
      </c>
    </row>
    <row r="3347" spans="1:23" x14ac:dyDescent="0.25">
      <c r="A3347">
        <v>1032918</v>
      </c>
      <c r="B3347">
        <v>1</v>
      </c>
      <c r="C3347">
        <v>1032921</v>
      </c>
      <c r="D3347" t="s">
        <v>2023</v>
      </c>
      <c r="E3347">
        <v>20</v>
      </c>
      <c r="F3347">
        <v>1</v>
      </c>
      <c r="G3347">
        <v>0</v>
      </c>
      <c r="H3347">
        <v>0</v>
      </c>
      <c r="I3347" t="s">
        <v>5</v>
      </c>
      <c r="J3347" t="s">
        <v>570</v>
      </c>
      <c r="K3347" t="s">
        <v>2438</v>
      </c>
      <c r="L3347" s="3">
        <v>45866</v>
      </c>
      <c r="M33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47" s="3">
        <v>45852</v>
      </c>
      <c r="O3347" s="5">
        <f>IFERROR((PlanMasine[[#This Row],[Norma]]/PlanMasine[[#This Row],[Q]])*(PlanMasine[[#This Row],[Q]]/SUMIF(C:C,PlanMasine[[#This Row],[RN]],B:B)*PlanMasine[[#This Row],[KPLQ]]),0)</f>
        <v>20</v>
      </c>
      <c r="P3347">
        <v>199533</v>
      </c>
      <c r="Q3347">
        <f>COUNTIF(PROMJENA!A:A,PlanMasine[[#This Row],[KPL]]&amp;"-"&amp;PlanMasine[[#This Row],[RN]])</f>
        <v>0</v>
      </c>
      <c r="R3347">
        <f>IFERROR(INDEX(REDOSLIJED!A:A,MATCH(PlanMasine[[#This Row],[KPL]],REDOSLIJED!B:B,0)),MAX(REDOSLIJED!A:A)+1)</f>
        <v>45</v>
      </c>
      <c r="S3347" s="9">
        <f>SUM($M$2:M3347)</f>
        <v>15.087499999999999</v>
      </c>
      <c r="T3347" s="3">
        <f>PlanMasine[[#This Row],[Datum SAS]]-1</f>
        <v>45851</v>
      </c>
      <c r="U3347">
        <f>WEEKDAY(PlanMasine[[#This Row],[ZAVRŠETAK MAŠINSKE]],2)</f>
        <v>7</v>
      </c>
      <c r="V3347" s="3">
        <f>IF(WEEKDAY(PlanMasine[[#This Row],[Datum SAS]]-1,2)=7,PlanMasine[[#This Row],[Datum SAS]]-3,PlanMasine[[#This Row],[Datum SAS]]-1)</f>
        <v>45849</v>
      </c>
      <c r="W3347">
        <f>WEEKNUM(PlanMasine[[#This Row],[Column2]],1)</f>
        <v>28</v>
      </c>
    </row>
    <row r="3348" spans="1:23" x14ac:dyDescent="0.25">
      <c r="A3348">
        <v>1032918</v>
      </c>
      <c r="B3348">
        <v>1</v>
      </c>
      <c r="C3348">
        <v>1032924</v>
      </c>
      <c r="D3348" t="s">
        <v>2024</v>
      </c>
      <c r="E3348">
        <v>16</v>
      </c>
      <c r="F3348">
        <v>4</v>
      </c>
      <c r="G3348">
        <v>0</v>
      </c>
      <c r="H3348">
        <v>0</v>
      </c>
      <c r="I3348" t="s">
        <v>5</v>
      </c>
      <c r="J3348" t="s">
        <v>570</v>
      </c>
      <c r="K3348" t="s">
        <v>2438</v>
      </c>
      <c r="L3348" s="3">
        <v>45866</v>
      </c>
      <c r="M33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348" s="3">
        <v>45852</v>
      </c>
      <c r="O3348" s="5">
        <f>IFERROR((PlanMasine[[#This Row],[Norma]]/PlanMasine[[#This Row],[Q]])*(PlanMasine[[#This Row],[Q]]/SUMIF(C:C,PlanMasine[[#This Row],[RN]],B:B)*PlanMasine[[#This Row],[KPLQ]]),0)</f>
        <v>16</v>
      </c>
      <c r="P3348">
        <v>199536</v>
      </c>
      <c r="Q3348">
        <f>COUNTIF(PROMJENA!A:A,PlanMasine[[#This Row],[KPL]]&amp;"-"&amp;PlanMasine[[#This Row],[RN]])</f>
        <v>0</v>
      </c>
      <c r="R3348">
        <f>IFERROR(INDEX(REDOSLIJED!A:A,MATCH(PlanMasine[[#This Row],[KPL]],REDOSLIJED!B:B,0)),MAX(REDOSLIJED!A:A)+1)</f>
        <v>45</v>
      </c>
      <c r="S3348" s="9">
        <f>SUM($M$2:M3348)</f>
        <v>15.09861111111111</v>
      </c>
      <c r="T3348" s="3">
        <f>PlanMasine[[#This Row],[Datum SAS]]-1</f>
        <v>45851</v>
      </c>
      <c r="U3348">
        <f>WEEKDAY(PlanMasine[[#This Row],[ZAVRŠETAK MAŠINSKE]],2)</f>
        <v>7</v>
      </c>
      <c r="V3348" s="3">
        <f>IF(WEEKDAY(PlanMasine[[#This Row],[Datum SAS]]-1,2)=7,PlanMasine[[#This Row],[Datum SAS]]-3,PlanMasine[[#This Row],[Datum SAS]]-1)</f>
        <v>45849</v>
      </c>
      <c r="W3348">
        <f>WEEKNUM(PlanMasine[[#This Row],[Column2]],1)</f>
        <v>28</v>
      </c>
    </row>
    <row r="3349" spans="1:23" x14ac:dyDescent="0.25">
      <c r="A3349">
        <v>1032918</v>
      </c>
      <c r="B3349">
        <v>1</v>
      </c>
      <c r="C3349">
        <v>1032937</v>
      </c>
      <c r="D3349" t="s">
        <v>2027</v>
      </c>
      <c r="E3349">
        <v>24</v>
      </c>
      <c r="F3349">
        <v>4</v>
      </c>
      <c r="G3349">
        <v>0</v>
      </c>
      <c r="H3349">
        <v>0</v>
      </c>
      <c r="I3349" t="s">
        <v>5</v>
      </c>
      <c r="J3349" t="s">
        <v>570</v>
      </c>
      <c r="K3349" t="s">
        <v>2438</v>
      </c>
      <c r="L3349" s="3">
        <v>45866</v>
      </c>
      <c r="M33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3349" s="3">
        <v>45852</v>
      </c>
      <c r="O3349" s="5">
        <f>IFERROR((PlanMasine[[#This Row],[Norma]]/PlanMasine[[#This Row],[Q]])*(PlanMasine[[#This Row],[Q]]/SUMIF(C:C,PlanMasine[[#This Row],[RN]],B:B)*PlanMasine[[#This Row],[KPLQ]]),0)</f>
        <v>24</v>
      </c>
      <c r="P3349">
        <v>199549</v>
      </c>
      <c r="Q3349">
        <f>COUNTIF(PROMJENA!A:A,PlanMasine[[#This Row],[KPL]]&amp;"-"&amp;PlanMasine[[#This Row],[RN]])</f>
        <v>0</v>
      </c>
      <c r="R3349">
        <f>IFERROR(INDEX(REDOSLIJED!A:A,MATCH(PlanMasine[[#This Row],[KPL]],REDOSLIJED!B:B,0)),MAX(REDOSLIJED!A:A)+1)</f>
        <v>45</v>
      </c>
      <c r="S3349" s="9">
        <f>SUM($M$2:M3349)</f>
        <v>15.115277777777777</v>
      </c>
      <c r="T3349" s="3">
        <f>PlanMasine[[#This Row],[Datum SAS]]-1</f>
        <v>45851</v>
      </c>
      <c r="U3349">
        <f>WEEKDAY(PlanMasine[[#This Row],[ZAVRŠETAK MAŠINSKE]],2)</f>
        <v>7</v>
      </c>
      <c r="V3349" s="3">
        <f>IF(WEEKDAY(PlanMasine[[#This Row],[Datum SAS]]-1,2)=7,PlanMasine[[#This Row],[Datum SAS]]-3,PlanMasine[[#This Row],[Datum SAS]]-1)</f>
        <v>45849</v>
      </c>
      <c r="W3349">
        <f>WEEKNUM(PlanMasine[[#This Row],[Column2]],1)</f>
        <v>28</v>
      </c>
    </row>
    <row r="3350" spans="1:23" x14ac:dyDescent="0.25">
      <c r="A3350">
        <v>1033402</v>
      </c>
      <c r="B3350">
        <v>2</v>
      </c>
      <c r="C3350">
        <v>1033406</v>
      </c>
      <c r="D3350" t="s">
        <v>2444</v>
      </c>
      <c r="E3350">
        <v>10</v>
      </c>
      <c r="F3350">
        <v>2</v>
      </c>
      <c r="G3350">
        <v>0</v>
      </c>
      <c r="H3350">
        <v>0</v>
      </c>
      <c r="I3350" t="s">
        <v>5</v>
      </c>
      <c r="J3350" t="s">
        <v>570</v>
      </c>
      <c r="K3350" t="s">
        <v>2440</v>
      </c>
      <c r="L3350" s="3">
        <v>45869</v>
      </c>
      <c r="M33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50" s="3">
        <v>45852</v>
      </c>
      <c r="O3350" s="5">
        <f>IFERROR((PlanMasine[[#This Row],[Norma]]/PlanMasine[[#This Row],[Q]])*(PlanMasine[[#This Row],[Q]]/SUMIF(C:C,PlanMasine[[#This Row],[RN]],B:B)*PlanMasine[[#This Row],[KPLQ]]),0)</f>
        <v>10</v>
      </c>
      <c r="P3350">
        <v>227950</v>
      </c>
      <c r="Q3350">
        <f>COUNTIF(PROMJENA!A:A,PlanMasine[[#This Row],[KPL]]&amp;"-"&amp;PlanMasine[[#This Row],[RN]])</f>
        <v>0</v>
      </c>
      <c r="R3350">
        <f>IFERROR(INDEX(REDOSLIJED!A:A,MATCH(PlanMasine[[#This Row],[KPL]],REDOSLIJED!B:B,0)),MAX(REDOSLIJED!A:A)+1)</f>
        <v>45</v>
      </c>
      <c r="S3350" s="9">
        <f>SUM($M$2:M3350)</f>
        <v>15.122222222222222</v>
      </c>
      <c r="T3350" s="3">
        <f>PlanMasine[[#This Row],[Datum SAS]]-1</f>
        <v>45851</v>
      </c>
      <c r="U3350">
        <f>WEEKDAY(PlanMasine[[#This Row],[ZAVRŠETAK MAŠINSKE]],2)</f>
        <v>7</v>
      </c>
      <c r="V3350" s="3">
        <f>IF(WEEKDAY(PlanMasine[[#This Row],[Datum SAS]]-1,2)=7,PlanMasine[[#This Row],[Datum SAS]]-3,PlanMasine[[#This Row],[Datum SAS]]-1)</f>
        <v>45849</v>
      </c>
      <c r="W3350">
        <f>WEEKNUM(PlanMasine[[#This Row],[Column2]],1)</f>
        <v>28</v>
      </c>
    </row>
    <row r="3351" spans="1:23" x14ac:dyDescent="0.25">
      <c r="A3351">
        <v>1033402</v>
      </c>
      <c r="B3351">
        <v>2</v>
      </c>
      <c r="C3351">
        <v>1033407</v>
      </c>
      <c r="D3351" t="s">
        <v>2441</v>
      </c>
      <c r="E3351">
        <v>20</v>
      </c>
      <c r="F3351">
        <v>4</v>
      </c>
      <c r="G3351">
        <v>0</v>
      </c>
      <c r="H3351">
        <v>0</v>
      </c>
      <c r="I3351" t="s">
        <v>5</v>
      </c>
      <c r="J3351" t="s">
        <v>570</v>
      </c>
      <c r="K3351" t="s">
        <v>2440</v>
      </c>
      <c r="L3351" s="3">
        <v>45869</v>
      </c>
      <c r="M33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51" s="3">
        <v>45852</v>
      </c>
      <c r="O3351" s="5">
        <f>IFERROR((PlanMasine[[#This Row],[Norma]]/PlanMasine[[#This Row],[Q]])*(PlanMasine[[#This Row],[Q]]/SUMIF(C:C,PlanMasine[[#This Row],[RN]],B:B)*PlanMasine[[#This Row],[KPLQ]]),0)</f>
        <v>20</v>
      </c>
      <c r="P3351">
        <v>227951</v>
      </c>
      <c r="Q3351">
        <f>COUNTIF(PROMJENA!A:A,PlanMasine[[#This Row],[KPL]]&amp;"-"&amp;PlanMasine[[#This Row],[RN]])</f>
        <v>0</v>
      </c>
      <c r="R3351">
        <f>IFERROR(INDEX(REDOSLIJED!A:A,MATCH(PlanMasine[[#This Row],[KPL]],REDOSLIJED!B:B,0)),MAX(REDOSLIJED!A:A)+1)</f>
        <v>45</v>
      </c>
      <c r="S3351" s="9">
        <f>SUM($M$2:M3351)</f>
        <v>15.136111111111111</v>
      </c>
      <c r="T3351" s="3">
        <f>PlanMasine[[#This Row],[Datum SAS]]-1</f>
        <v>45851</v>
      </c>
      <c r="U3351">
        <f>WEEKDAY(PlanMasine[[#This Row],[ZAVRŠETAK MAŠINSKE]],2)</f>
        <v>7</v>
      </c>
      <c r="V3351" s="3">
        <f>IF(WEEKDAY(PlanMasine[[#This Row],[Datum SAS]]-1,2)=7,PlanMasine[[#This Row],[Datum SAS]]-3,PlanMasine[[#This Row],[Datum SAS]]-1)</f>
        <v>45849</v>
      </c>
      <c r="W3351">
        <f>WEEKNUM(PlanMasine[[#This Row],[Column2]],1)</f>
        <v>28</v>
      </c>
    </row>
    <row r="3352" spans="1:23" x14ac:dyDescent="0.25">
      <c r="A3352">
        <v>1033402</v>
      </c>
      <c r="B3352">
        <v>2</v>
      </c>
      <c r="C3352">
        <v>1033408</v>
      </c>
      <c r="D3352" t="s">
        <v>2442</v>
      </c>
      <c r="E3352">
        <v>20</v>
      </c>
      <c r="F3352">
        <v>4</v>
      </c>
      <c r="G3352">
        <v>0</v>
      </c>
      <c r="H3352">
        <v>0</v>
      </c>
      <c r="I3352" t="s">
        <v>5</v>
      </c>
      <c r="J3352" t="s">
        <v>570</v>
      </c>
      <c r="K3352" t="s">
        <v>2440</v>
      </c>
      <c r="L3352" s="3">
        <v>45869</v>
      </c>
      <c r="M33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52" s="3">
        <v>45852</v>
      </c>
      <c r="O3352" s="5">
        <f>IFERROR((PlanMasine[[#This Row],[Norma]]/PlanMasine[[#This Row],[Q]])*(PlanMasine[[#This Row],[Q]]/SUMIF(C:C,PlanMasine[[#This Row],[RN]],B:B)*PlanMasine[[#This Row],[KPLQ]]),0)</f>
        <v>20</v>
      </c>
      <c r="P3352">
        <v>227952</v>
      </c>
      <c r="Q3352">
        <f>COUNTIF(PROMJENA!A:A,PlanMasine[[#This Row],[KPL]]&amp;"-"&amp;PlanMasine[[#This Row],[RN]])</f>
        <v>0</v>
      </c>
      <c r="R3352">
        <f>IFERROR(INDEX(REDOSLIJED!A:A,MATCH(PlanMasine[[#This Row],[KPL]],REDOSLIJED!B:B,0)),MAX(REDOSLIJED!A:A)+1)</f>
        <v>45</v>
      </c>
      <c r="S3352" s="9">
        <f>SUM($M$2:M3352)</f>
        <v>15.15</v>
      </c>
      <c r="T3352" s="3">
        <f>PlanMasine[[#This Row],[Datum SAS]]-1</f>
        <v>45851</v>
      </c>
      <c r="U3352">
        <f>WEEKDAY(PlanMasine[[#This Row],[ZAVRŠETAK MAŠINSKE]],2)</f>
        <v>7</v>
      </c>
      <c r="V3352" s="3">
        <f>IF(WEEKDAY(PlanMasine[[#This Row],[Datum SAS]]-1,2)=7,PlanMasine[[#This Row],[Datum SAS]]-3,PlanMasine[[#This Row],[Datum SAS]]-1)</f>
        <v>45849</v>
      </c>
      <c r="W3352">
        <f>WEEKNUM(PlanMasine[[#This Row],[Column2]],1)</f>
        <v>28</v>
      </c>
    </row>
    <row r="3353" spans="1:23" x14ac:dyDescent="0.25">
      <c r="A3353">
        <v>1033402</v>
      </c>
      <c r="B3353">
        <v>2</v>
      </c>
      <c r="C3353">
        <v>1033409</v>
      </c>
      <c r="D3353" t="s">
        <v>2443</v>
      </c>
      <c r="E3353">
        <v>20</v>
      </c>
      <c r="F3353">
        <v>4</v>
      </c>
      <c r="G3353">
        <v>0</v>
      </c>
      <c r="H3353">
        <v>0</v>
      </c>
      <c r="I3353" t="s">
        <v>5</v>
      </c>
      <c r="J3353" t="s">
        <v>570</v>
      </c>
      <c r="K3353" t="s">
        <v>2440</v>
      </c>
      <c r="L3353" s="3">
        <v>45869</v>
      </c>
      <c r="M33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53" s="3">
        <v>45852</v>
      </c>
      <c r="O3353" s="5">
        <f>IFERROR((PlanMasine[[#This Row],[Norma]]/PlanMasine[[#This Row],[Q]])*(PlanMasine[[#This Row],[Q]]/SUMIF(C:C,PlanMasine[[#This Row],[RN]],B:B)*PlanMasine[[#This Row],[KPLQ]]),0)</f>
        <v>20</v>
      </c>
      <c r="P3353">
        <v>227953</v>
      </c>
      <c r="Q3353">
        <f>COUNTIF(PROMJENA!A:A,PlanMasine[[#This Row],[KPL]]&amp;"-"&amp;PlanMasine[[#This Row],[RN]])</f>
        <v>0</v>
      </c>
      <c r="R3353">
        <f>IFERROR(INDEX(REDOSLIJED!A:A,MATCH(PlanMasine[[#This Row],[KPL]],REDOSLIJED!B:B,0)),MAX(REDOSLIJED!A:A)+1)</f>
        <v>45</v>
      </c>
      <c r="S3353" s="9">
        <f>SUM($M$2:M3353)</f>
        <v>15.16388888888889</v>
      </c>
      <c r="T3353" s="3">
        <f>PlanMasine[[#This Row],[Datum SAS]]-1</f>
        <v>45851</v>
      </c>
      <c r="U3353">
        <f>WEEKDAY(PlanMasine[[#This Row],[ZAVRŠETAK MAŠINSKE]],2)</f>
        <v>7</v>
      </c>
      <c r="V3353" s="3">
        <f>IF(WEEKDAY(PlanMasine[[#This Row],[Datum SAS]]-1,2)=7,PlanMasine[[#This Row],[Datum SAS]]-3,PlanMasine[[#This Row],[Datum SAS]]-1)</f>
        <v>45849</v>
      </c>
      <c r="W3353">
        <f>WEEKNUM(PlanMasine[[#This Row],[Column2]],1)</f>
        <v>28</v>
      </c>
    </row>
    <row r="3354" spans="1:23" x14ac:dyDescent="0.25">
      <c r="A3354">
        <v>1033402</v>
      </c>
      <c r="B3354">
        <v>2</v>
      </c>
      <c r="C3354">
        <v>1033411</v>
      </c>
      <c r="D3354" t="s">
        <v>2439</v>
      </c>
      <c r="E3354">
        <v>20</v>
      </c>
      <c r="F3354">
        <v>4</v>
      </c>
      <c r="G3354">
        <v>0</v>
      </c>
      <c r="H3354">
        <v>0</v>
      </c>
      <c r="I3354" t="s">
        <v>5</v>
      </c>
      <c r="J3354" t="s">
        <v>570</v>
      </c>
      <c r="K3354" t="s">
        <v>2440</v>
      </c>
      <c r="L3354" s="3">
        <v>45869</v>
      </c>
      <c r="M33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54" s="3">
        <v>45852</v>
      </c>
      <c r="O3354" s="5">
        <f>IFERROR((PlanMasine[[#This Row],[Norma]]/PlanMasine[[#This Row],[Q]])*(PlanMasine[[#This Row],[Q]]/SUMIF(C:C,PlanMasine[[#This Row],[RN]],B:B)*PlanMasine[[#This Row],[KPLQ]]),0)</f>
        <v>20</v>
      </c>
      <c r="P3354">
        <v>227955</v>
      </c>
      <c r="Q3354">
        <f>COUNTIF(PROMJENA!A:A,PlanMasine[[#This Row],[KPL]]&amp;"-"&amp;PlanMasine[[#This Row],[RN]])</f>
        <v>0</v>
      </c>
      <c r="R3354">
        <f>IFERROR(INDEX(REDOSLIJED!A:A,MATCH(PlanMasine[[#This Row],[KPL]],REDOSLIJED!B:B,0)),MAX(REDOSLIJED!A:A)+1)</f>
        <v>45</v>
      </c>
      <c r="S3354" s="9">
        <f>SUM($M$2:M3354)</f>
        <v>15.177777777777779</v>
      </c>
      <c r="T3354" s="3">
        <f>PlanMasine[[#This Row],[Datum SAS]]-1</f>
        <v>45851</v>
      </c>
      <c r="U3354">
        <f>WEEKDAY(PlanMasine[[#This Row],[ZAVRŠETAK MAŠINSKE]],2)</f>
        <v>7</v>
      </c>
      <c r="V3354" s="3">
        <f>IF(WEEKDAY(PlanMasine[[#This Row],[Datum SAS]]-1,2)=7,PlanMasine[[#This Row],[Datum SAS]]-3,PlanMasine[[#This Row],[Datum SAS]]-1)</f>
        <v>45849</v>
      </c>
      <c r="W3354">
        <f>WEEKNUM(PlanMasine[[#This Row],[Column2]],1)</f>
        <v>28</v>
      </c>
    </row>
    <row r="3355" spans="1:23" x14ac:dyDescent="0.25">
      <c r="A3355">
        <v>1034044</v>
      </c>
      <c r="B3355">
        <v>1</v>
      </c>
      <c r="C3355">
        <v>1034095</v>
      </c>
      <c r="D3355" t="s">
        <v>2549</v>
      </c>
      <c r="E3355">
        <v>3</v>
      </c>
      <c r="F3355">
        <v>1</v>
      </c>
      <c r="G3355">
        <v>0</v>
      </c>
      <c r="H3355">
        <v>0</v>
      </c>
      <c r="I3355" t="s">
        <v>5</v>
      </c>
      <c r="J3355" t="s">
        <v>570</v>
      </c>
      <c r="K3355" t="s">
        <v>2550</v>
      </c>
      <c r="L3355" s="3">
        <v>45869</v>
      </c>
      <c r="M33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55" s="3">
        <v>45852</v>
      </c>
      <c r="O3355" s="5">
        <f>IFERROR((PlanMasine[[#This Row],[Norma]]/PlanMasine[[#This Row],[Q]])*(PlanMasine[[#This Row],[Q]]/SUMIF(C:C,PlanMasine[[#This Row],[RN]],B:B)*PlanMasine[[#This Row],[KPLQ]]),0)</f>
        <v>3</v>
      </c>
      <c r="P3355">
        <v>233324</v>
      </c>
      <c r="Q3355">
        <f>COUNTIF(PROMJENA!A:A,PlanMasine[[#This Row],[KPL]]&amp;"-"&amp;PlanMasine[[#This Row],[RN]])</f>
        <v>0</v>
      </c>
      <c r="R3355">
        <f>IFERROR(INDEX(REDOSLIJED!A:A,MATCH(PlanMasine[[#This Row],[KPL]],REDOSLIJED!B:B,0)),MAX(REDOSLIJED!A:A)+1)</f>
        <v>45</v>
      </c>
      <c r="S3355" s="9">
        <f>SUM($M$2:M3355)</f>
        <v>15.179861111111112</v>
      </c>
      <c r="T3355" s="3">
        <f>PlanMasine[[#This Row],[Datum SAS]]-1</f>
        <v>45851</v>
      </c>
      <c r="U3355">
        <f>WEEKDAY(PlanMasine[[#This Row],[ZAVRŠETAK MAŠINSKE]],2)</f>
        <v>7</v>
      </c>
      <c r="V3355" s="3">
        <f>IF(WEEKDAY(PlanMasine[[#This Row],[Datum SAS]]-1,2)=7,PlanMasine[[#This Row],[Datum SAS]]-3,PlanMasine[[#This Row],[Datum SAS]]-1)</f>
        <v>45849</v>
      </c>
      <c r="W3355">
        <f>WEEKNUM(PlanMasine[[#This Row],[Column2]],1)</f>
        <v>28</v>
      </c>
    </row>
    <row r="3356" spans="1:23" x14ac:dyDescent="0.25">
      <c r="A3356">
        <v>1034044</v>
      </c>
      <c r="B3356">
        <v>1</v>
      </c>
      <c r="C3356">
        <v>1034083</v>
      </c>
      <c r="D3356" t="s">
        <v>2551</v>
      </c>
      <c r="E3356">
        <v>5</v>
      </c>
      <c r="F3356">
        <v>1</v>
      </c>
      <c r="G3356">
        <v>0</v>
      </c>
      <c r="H3356">
        <v>0</v>
      </c>
      <c r="I3356" t="s">
        <v>5</v>
      </c>
      <c r="J3356" t="s">
        <v>570</v>
      </c>
      <c r="K3356" t="s">
        <v>2550</v>
      </c>
      <c r="L3356" s="3">
        <v>45869</v>
      </c>
      <c r="M33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56" s="3">
        <v>45852</v>
      </c>
      <c r="O3356" s="5">
        <f>IFERROR((PlanMasine[[#This Row],[Norma]]/PlanMasine[[#This Row],[Q]])*(PlanMasine[[#This Row],[Q]]/SUMIF(C:C,PlanMasine[[#This Row],[RN]],B:B)*PlanMasine[[#This Row],[KPLQ]]),0)</f>
        <v>5</v>
      </c>
      <c r="P3356">
        <v>233312</v>
      </c>
      <c r="Q3356">
        <f>COUNTIF(PROMJENA!A:A,PlanMasine[[#This Row],[KPL]]&amp;"-"&amp;PlanMasine[[#This Row],[RN]])</f>
        <v>0</v>
      </c>
      <c r="R3356">
        <f>IFERROR(INDEX(REDOSLIJED!A:A,MATCH(PlanMasine[[#This Row],[KPL]],REDOSLIJED!B:B,0)),MAX(REDOSLIJED!A:A)+1)</f>
        <v>45</v>
      </c>
      <c r="S3356" s="9">
        <f>SUM($M$2:M3356)</f>
        <v>15.183333333333334</v>
      </c>
      <c r="T3356" s="3">
        <f>PlanMasine[[#This Row],[Datum SAS]]-1</f>
        <v>45851</v>
      </c>
      <c r="U3356">
        <f>WEEKDAY(PlanMasine[[#This Row],[ZAVRŠETAK MAŠINSKE]],2)</f>
        <v>7</v>
      </c>
      <c r="V3356" s="3">
        <f>IF(WEEKDAY(PlanMasine[[#This Row],[Datum SAS]]-1,2)=7,PlanMasine[[#This Row],[Datum SAS]]-3,PlanMasine[[#This Row],[Datum SAS]]-1)</f>
        <v>45849</v>
      </c>
      <c r="W3356">
        <f>WEEKNUM(PlanMasine[[#This Row],[Column2]],1)</f>
        <v>28</v>
      </c>
    </row>
    <row r="3357" spans="1:23" x14ac:dyDescent="0.25">
      <c r="A3357">
        <v>1034044</v>
      </c>
      <c r="B3357">
        <v>1</v>
      </c>
      <c r="C3357">
        <v>1034084</v>
      </c>
      <c r="D3357" t="s">
        <v>2552</v>
      </c>
      <c r="E3357">
        <v>15</v>
      </c>
      <c r="F3357">
        <v>3</v>
      </c>
      <c r="G3357">
        <v>0</v>
      </c>
      <c r="H3357">
        <v>0</v>
      </c>
      <c r="I3357" t="s">
        <v>5</v>
      </c>
      <c r="J3357" t="s">
        <v>570</v>
      </c>
      <c r="K3357" t="s">
        <v>2550</v>
      </c>
      <c r="L3357" s="3">
        <v>45869</v>
      </c>
      <c r="M33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57" s="3">
        <v>45852</v>
      </c>
      <c r="O3357" s="5">
        <f>IFERROR((PlanMasine[[#This Row],[Norma]]/PlanMasine[[#This Row],[Q]])*(PlanMasine[[#This Row],[Q]]/SUMIF(C:C,PlanMasine[[#This Row],[RN]],B:B)*PlanMasine[[#This Row],[KPLQ]]),0)</f>
        <v>15</v>
      </c>
      <c r="P3357">
        <v>233313</v>
      </c>
      <c r="Q3357">
        <f>COUNTIF(PROMJENA!A:A,PlanMasine[[#This Row],[KPL]]&amp;"-"&amp;PlanMasine[[#This Row],[RN]])</f>
        <v>0</v>
      </c>
      <c r="R3357">
        <f>IFERROR(INDEX(REDOSLIJED!A:A,MATCH(PlanMasine[[#This Row],[KPL]],REDOSLIJED!B:B,0)),MAX(REDOSLIJED!A:A)+1)</f>
        <v>45</v>
      </c>
      <c r="S3357" s="9">
        <f>SUM($M$2:M3357)</f>
        <v>15.19375</v>
      </c>
      <c r="T3357" s="3">
        <f>PlanMasine[[#This Row],[Datum SAS]]-1</f>
        <v>45851</v>
      </c>
      <c r="U3357">
        <f>WEEKDAY(PlanMasine[[#This Row],[ZAVRŠETAK MAŠINSKE]],2)</f>
        <v>7</v>
      </c>
      <c r="V3357" s="3">
        <f>IF(WEEKDAY(PlanMasine[[#This Row],[Datum SAS]]-1,2)=7,PlanMasine[[#This Row],[Datum SAS]]-3,PlanMasine[[#This Row],[Datum SAS]]-1)</f>
        <v>45849</v>
      </c>
      <c r="W3357">
        <f>WEEKNUM(PlanMasine[[#This Row],[Column2]],1)</f>
        <v>28</v>
      </c>
    </row>
    <row r="3358" spans="1:23" x14ac:dyDescent="0.25">
      <c r="A3358">
        <v>1034044</v>
      </c>
      <c r="B3358">
        <v>1</v>
      </c>
      <c r="C3358">
        <v>1034085</v>
      </c>
      <c r="D3358" t="s">
        <v>2553</v>
      </c>
      <c r="E3358">
        <v>15</v>
      </c>
      <c r="F3358">
        <v>3</v>
      </c>
      <c r="G3358">
        <v>0</v>
      </c>
      <c r="H3358">
        <v>0</v>
      </c>
      <c r="I3358" t="s">
        <v>5</v>
      </c>
      <c r="J3358" t="s">
        <v>570</v>
      </c>
      <c r="K3358" t="s">
        <v>2550</v>
      </c>
      <c r="L3358" s="3">
        <v>45869</v>
      </c>
      <c r="M33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58" s="3">
        <v>45852</v>
      </c>
      <c r="O3358" s="5">
        <f>IFERROR((PlanMasine[[#This Row],[Norma]]/PlanMasine[[#This Row],[Q]])*(PlanMasine[[#This Row],[Q]]/SUMIF(C:C,PlanMasine[[#This Row],[RN]],B:B)*PlanMasine[[#This Row],[KPLQ]]),0)</f>
        <v>15</v>
      </c>
      <c r="P3358">
        <v>233314</v>
      </c>
      <c r="Q3358">
        <f>COUNTIF(PROMJENA!A:A,PlanMasine[[#This Row],[KPL]]&amp;"-"&amp;PlanMasine[[#This Row],[RN]])</f>
        <v>0</v>
      </c>
      <c r="R3358">
        <f>IFERROR(INDEX(REDOSLIJED!A:A,MATCH(PlanMasine[[#This Row],[KPL]],REDOSLIJED!B:B,0)),MAX(REDOSLIJED!A:A)+1)</f>
        <v>45</v>
      </c>
      <c r="S3358" s="9">
        <f>SUM($M$2:M3358)</f>
        <v>15.204166666666666</v>
      </c>
      <c r="T3358" s="3">
        <f>PlanMasine[[#This Row],[Datum SAS]]-1</f>
        <v>45851</v>
      </c>
      <c r="U3358">
        <f>WEEKDAY(PlanMasine[[#This Row],[ZAVRŠETAK MAŠINSKE]],2)</f>
        <v>7</v>
      </c>
      <c r="V3358" s="3">
        <f>IF(WEEKDAY(PlanMasine[[#This Row],[Datum SAS]]-1,2)=7,PlanMasine[[#This Row],[Datum SAS]]-3,PlanMasine[[#This Row],[Datum SAS]]-1)</f>
        <v>45849</v>
      </c>
      <c r="W3358">
        <f>WEEKNUM(PlanMasine[[#This Row],[Column2]],1)</f>
        <v>28</v>
      </c>
    </row>
    <row r="3359" spans="1:23" x14ac:dyDescent="0.25">
      <c r="A3359">
        <v>1034044</v>
      </c>
      <c r="B3359">
        <v>1</v>
      </c>
      <c r="C3359">
        <v>1034093</v>
      </c>
      <c r="D3359" t="s">
        <v>2554</v>
      </c>
      <c r="E3359">
        <v>3</v>
      </c>
      <c r="F3359">
        <v>1</v>
      </c>
      <c r="G3359">
        <v>0</v>
      </c>
      <c r="H3359">
        <v>0</v>
      </c>
      <c r="I3359" t="s">
        <v>5</v>
      </c>
      <c r="J3359" t="s">
        <v>570</v>
      </c>
      <c r="K3359" t="s">
        <v>2550</v>
      </c>
      <c r="L3359" s="3">
        <v>45869</v>
      </c>
      <c r="M33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59" s="3">
        <v>45852</v>
      </c>
      <c r="O3359" s="5">
        <f>IFERROR((PlanMasine[[#This Row],[Norma]]/PlanMasine[[#This Row],[Q]])*(PlanMasine[[#This Row],[Q]]/SUMIF(C:C,PlanMasine[[#This Row],[RN]],B:B)*PlanMasine[[#This Row],[KPLQ]]),0)</f>
        <v>3</v>
      </c>
      <c r="P3359">
        <v>233322</v>
      </c>
      <c r="Q3359">
        <f>COUNTIF(PROMJENA!A:A,PlanMasine[[#This Row],[KPL]]&amp;"-"&amp;PlanMasine[[#This Row],[RN]])</f>
        <v>0</v>
      </c>
      <c r="R3359">
        <f>IFERROR(INDEX(REDOSLIJED!A:A,MATCH(PlanMasine[[#This Row],[KPL]],REDOSLIJED!B:B,0)),MAX(REDOSLIJED!A:A)+1)</f>
        <v>45</v>
      </c>
      <c r="S3359" s="9">
        <f>SUM($M$2:M3359)</f>
        <v>15.206249999999999</v>
      </c>
      <c r="T3359" s="3">
        <f>PlanMasine[[#This Row],[Datum SAS]]-1</f>
        <v>45851</v>
      </c>
      <c r="U3359">
        <f>WEEKDAY(PlanMasine[[#This Row],[ZAVRŠETAK MAŠINSKE]],2)</f>
        <v>7</v>
      </c>
      <c r="V3359" s="3">
        <f>IF(WEEKDAY(PlanMasine[[#This Row],[Datum SAS]]-1,2)=7,PlanMasine[[#This Row],[Datum SAS]]-3,PlanMasine[[#This Row],[Datum SAS]]-1)</f>
        <v>45849</v>
      </c>
      <c r="W3359">
        <f>WEEKNUM(PlanMasine[[#This Row],[Column2]],1)</f>
        <v>28</v>
      </c>
    </row>
    <row r="3360" spans="1:23" x14ac:dyDescent="0.25">
      <c r="A3360">
        <v>1034044</v>
      </c>
      <c r="B3360">
        <v>1</v>
      </c>
      <c r="C3360">
        <v>1034094</v>
      </c>
      <c r="D3360" t="s">
        <v>2555</v>
      </c>
      <c r="E3360">
        <v>3</v>
      </c>
      <c r="F3360">
        <v>1</v>
      </c>
      <c r="G3360">
        <v>0</v>
      </c>
      <c r="H3360">
        <v>0</v>
      </c>
      <c r="I3360" t="s">
        <v>5</v>
      </c>
      <c r="J3360" t="s">
        <v>570</v>
      </c>
      <c r="K3360" t="s">
        <v>2550</v>
      </c>
      <c r="L3360" s="3">
        <v>45869</v>
      </c>
      <c r="M33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60" s="3">
        <v>45852</v>
      </c>
      <c r="O3360" s="5">
        <f>IFERROR((PlanMasine[[#This Row],[Norma]]/PlanMasine[[#This Row],[Q]])*(PlanMasine[[#This Row],[Q]]/SUMIF(C:C,PlanMasine[[#This Row],[RN]],B:B)*PlanMasine[[#This Row],[KPLQ]]),0)</f>
        <v>3</v>
      </c>
      <c r="P3360">
        <v>233323</v>
      </c>
      <c r="Q3360">
        <f>COUNTIF(PROMJENA!A:A,PlanMasine[[#This Row],[KPL]]&amp;"-"&amp;PlanMasine[[#This Row],[RN]])</f>
        <v>0</v>
      </c>
      <c r="R3360">
        <f>IFERROR(INDEX(REDOSLIJED!A:A,MATCH(PlanMasine[[#This Row],[KPL]],REDOSLIJED!B:B,0)),MAX(REDOSLIJED!A:A)+1)</f>
        <v>45</v>
      </c>
      <c r="S3360" s="9">
        <f>SUM($M$2:M3360)</f>
        <v>15.208333333333332</v>
      </c>
      <c r="T3360" s="3">
        <f>PlanMasine[[#This Row],[Datum SAS]]-1</f>
        <v>45851</v>
      </c>
      <c r="U3360">
        <f>WEEKDAY(PlanMasine[[#This Row],[ZAVRŠETAK MAŠINSKE]],2)</f>
        <v>7</v>
      </c>
      <c r="V3360" s="3">
        <f>IF(WEEKDAY(PlanMasine[[#This Row],[Datum SAS]]-1,2)=7,PlanMasine[[#This Row],[Datum SAS]]-3,PlanMasine[[#This Row],[Datum SAS]]-1)</f>
        <v>45849</v>
      </c>
      <c r="W3360">
        <f>WEEKNUM(PlanMasine[[#This Row],[Column2]],1)</f>
        <v>28</v>
      </c>
    </row>
    <row r="3361" spans="1:23" x14ac:dyDescent="0.25">
      <c r="A3361">
        <v>1034044</v>
      </c>
      <c r="B3361">
        <v>1</v>
      </c>
      <c r="C3361">
        <v>1034096</v>
      </c>
      <c r="D3361" t="s">
        <v>2556</v>
      </c>
      <c r="E3361">
        <v>3</v>
      </c>
      <c r="F3361">
        <v>1</v>
      </c>
      <c r="G3361">
        <v>0</v>
      </c>
      <c r="H3361">
        <v>0</v>
      </c>
      <c r="I3361" t="s">
        <v>5</v>
      </c>
      <c r="J3361" t="s">
        <v>570</v>
      </c>
      <c r="K3361" t="s">
        <v>2550</v>
      </c>
      <c r="L3361" s="3">
        <v>45869</v>
      </c>
      <c r="M33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61" s="3">
        <v>45852</v>
      </c>
      <c r="O3361" s="5">
        <f>IFERROR((PlanMasine[[#This Row],[Norma]]/PlanMasine[[#This Row],[Q]])*(PlanMasine[[#This Row],[Q]]/SUMIF(C:C,PlanMasine[[#This Row],[RN]],B:B)*PlanMasine[[#This Row],[KPLQ]]),0)</f>
        <v>3</v>
      </c>
      <c r="P3361">
        <v>233325</v>
      </c>
      <c r="Q3361">
        <f>COUNTIF(PROMJENA!A:A,PlanMasine[[#This Row],[KPL]]&amp;"-"&amp;PlanMasine[[#This Row],[RN]])</f>
        <v>0</v>
      </c>
      <c r="R3361">
        <f>IFERROR(INDEX(REDOSLIJED!A:A,MATCH(PlanMasine[[#This Row],[KPL]],REDOSLIJED!B:B,0)),MAX(REDOSLIJED!A:A)+1)</f>
        <v>45</v>
      </c>
      <c r="S3361" s="9">
        <f>SUM($M$2:M3361)</f>
        <v>15.210416666666665</v>
      </c>
      <c r="T3361" s="3">
        <f>PlanMasine[[#This Row],[Datum SAS]]-1</f>
        <v>45851</v>
      </c>
      <c r="U3361">
        <f>WEEKDAY(PlanMasine[[#This Row],[ZAVRŠETAK MAŠINSKE]],2)</f>
        <v>7</v>
      </c>
      <c r="V3361" s="3">
        <f>IF(WEEKDAY(PlanMasine[[#This Row],[Datum SAS]]-1,2)=7,PlanMasine[[#This Row],[Datum SAS]]-3,PlanMasine[[#This Row],[Datum SAS]]-1)</f>
        <v>45849</v>
      </c>
      <c r="W3361">
        <f>WEEKNUM(PlanMasine[[#This Row],[Column2]],1)</f>
        <v>28</v>
      </c>
    </row>
    <row r="3362" spans="1:23" x14ac:dyDescent="0.25">
      <c r="A3362">
        <v>1034044</v>
      </c>
      <c r="B3362">
        <v>1</v>
      </c>
      <c r="C3362">
        <v>1034098</v>
      </c>
      <c r="D3362" t="s">
        <v>2557</v>
      </c>
      <c r="E3362">
        <v>18</v>
      </c>
      <c r="F3362">
        <v>6</v>
      </c>
      <c r="G3362">
        <v>0</v>
      </c>
      <c r="H3362">
        <v>0</v>
      </c>
      <c r="I3362" t="s">
        <v>5</v>
      </c>
      <c r="J3362" t="s">
        <v>570</v>
      </c>
      <c r="K3362" t="s">
        <v>2550</v>
      </c>
      <c r="L3362" s="3">
        <v>45869</v>
      </c>
      <c r="M33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3362" s="3">
        <v>45852</v>
      </c>
      <c r="O3362" s="5">
        <f>IFERROR((PlanMasine[[#This Row],[Norma]]/PlanMasine[[#This Row],[Q]])*(PlanMasine[[#This Row],[Q]]/SUMIF(C:C,PlanMasine[[#This Row],[RN]],B:B)*PlanMasine[[#This Row],[KPLQ]]),0)</f>
        <v>18</v>
      </c>
      <c r="P3362">
        <v>233328</v>
      </c>
      <c r="Q3362">
        <f>COUNTIF(PROMJENA!A:A,PlanMasine[[#This Row],[KPL]]&amp;"-"&amp;PlanMasine[[#This Row],[RN]])</f>
        <v>0</v>
      </c>
      <c r="R3362">
        <f>IFERROR(INDEX(REDOSLIJED!A:A,MATCH(PlanMasine[[#This Row],[KPL]],REDOSLIJED!B:B,0)),MAX(REDOSLIJED!A:A)+1)</f>
        <v>45</v>
      </c>
      <c r="S3362" s="9">
        <f>SUM($M$2:M3362)</f>
        <v>15.222916666666665</v>
      </c>
      <c r="T3362" s="3">
        <f>PlanMasine[[#This Row],[Datum SAS]]-1</f>
        <v>45851</v>
      </c>
      <c r="U3362">
        <f>WEEKDAY(PlanMasine[[#This Row],[ZAVRŠETAK MAŠINSKE]],2)</f>
        <v>7</v>
      </c>
      <c r="V3362" s="3">
        <f>IF(WEEKDAY(PlanMasine[[#This Row],[Datum SAS]]-1,2)=7,PlanMasine[[#This Row],[Datum SAS]]-3,PlanMasine[[#This Row],[Datum SAS]]-1)</f>
        <v>45849</v>
      </c>
      <c r="W3362">
        <f>WEEKNUM(PlanMasine[[#This Row],[Column2]],1)</f>
        <v>28</v>
      </c>
    </row>
    <row r="3363" spans="1:23" x14ac:dyDescent="0.25">
      <c r="A3363">
        <v>1034044</v>
      </c>
      <c r="B3363">
        <v>1</v>
      </c>
      <c r="C3363">
        <v>1034107</v>
      </c>
      <c r="D3363" t="s">
        <v>2558</v>
      </c>
      <c r="E3363">
        <v>6</v>
      </c>
      <c r="F3363">
        <v>2</v>
      </c>
      <c r="G3363">
        <v>0</v>
      </c>
      <c r="H3363">
        <v>0</v>
      </c>
      <c r="I3363" t="s">
        <v>5</v>
      </c>
      <c r="J3363" t="s">
        <v>570</v>
      </c>
      <c r="K3363" t="s">
        <v>2550</v>
      </c>
      <c r="L3363" s="3">
        <v>45869</v>
      </c>
      <c r="M33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363" s="3">
        <v>45852</v>
      </c>
      <c r="O3363" s="5">
        <f>IFERROR((PlanMasine[[#This Row],[Norma]]/PlanMasine[[#This Row],[Q]])*(PlanMasine[[#This Row],[Q]]/SUMIF(C:C,PlanMasine[[#This Row],[RN]],B:B)*PlanMasine[[#This Row],[KPLQ]]),0)</f>
        <v>6</v>
      </c>
      <c r="P3363">
        <v>233338</v>
      </c>
      <c r="Q3363">
        <f>COUNTIF(PROMJENA!A:A,PlanMasine[[#This Row],[KPL]]&amp;"-"&amp;PlanMasine[[#This Row],[RN]])</f>
        <v>0</v>
      </c>
      <c r="R3363">
        <f>IFERROR(INDEX(REDOSLIJED!A:A,MATCH(PlanMasine[[#This Row],[KPL]],REDOSLIJED!B:B,0)),MAX(REDOSLIJED!A:A)+1)</f>
        <v>45</v>
      </c>
      <c r="S3363" s="9">
        <f>SUM($M$2:M3363)</f>
        <v>15.227083333333331</v>
      </c>
      <c r="T3363" s="3">
        <f>PlanMasine[[#This Row],[Datum SAS]]-1</f>
        <v>45851</v>
      </c>
      <c r="U3363">
        <f>WEEKDAY(PlanMasine[[#This Row],[ZAVRŠETAK MAŠINSKE]],2)</f>
        <v>7</v>
      </c>
      <c r="V3363" s="3">
        <f>IF(WEEKDAY(PlanMasine[[#This Row],[Datum SAS]]-1,2)=7,PlanMasine[[#This Row],[Datum SAS]]-3,PlanMasine[[#This Row],[Datum SAS]]-1)</f>
        <v>45849</v>
      </c>
      <c r="W3363">
        <f>WEEKNUM(PlanMasine[[#This Row],[Column2]],1)</f>
        <v>28</v>
      </c>
    </row>
    <row r="3364" spans="1:23" x14ac:dyDescent="0.25">
      <c r="A3364">
        <v>1034044</v>
      </c>
      <c r="B3364">
        <v>1</v>
      </c>
      <c r="C3364">
        <v>1034106</v>
      </c>
      <c r="D3364" t="s">
        <v>2559</v>
      </c>
      <c r="E3364">
        <v>22</v>
      </c>
      <c r="F3364">
        <v>11</v>
      </c>
      <c r="G3364">
        <v>0</v>
      </c>
      <c r="H3364">
        <v>0</v>
      </c>
      <c r="I3364" t="s">
        <v>5</v>
      </c>
      <c r="J3364" t="s">
        <v>570</v>
      </c>
      <c r="K3364" t="s">
        <v>2550</v>
      </c>
      <c r="L3364" s="3">
        <v>45869</v>
      </c>
      <c r="M33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1.5277777777777777E-2</v>
      </c>
      <c r="N3364" s="3">
        <v>45852</v>
      </c>
      <c r="O3364" s="5">
        <f>IFERROR((PlanMasine[[#This Row],[Norma]]/PlanMasine[[#This Row],[Q]])*(PlanMasine[[#This Row],[Q]]/SUMIF(C:C,PlanMasine[[#This Row],[RN]],B:B)*PlanMasine[[#This Row],[KPLQ]]),0)</f>
        <v>22</v>
      </c>
      <c r="P3364">
        <v>233337</v>
      </c>
      <c r="Q3364">
        <f>COUNTIF(PROMJENA!A:A,PlanMasine[[#This Row],[KPL]]&amp;"-"&amp;PlanMasine[[#This Row],[RN]])</f>
        <v>0</v>
      </c>
      <c r="R3364">
        <f>IFERROR(INDEX(REDOSLIJED!A:A,MATCH(PlanMasine[[#This Row],[KPL]],REDOSLIJED!B:B,0)),MAX(REDOSLIJED!A:A)+1)</f>
        <v>45</v>
      </c>
      <c r="S3364" s="9">
        <f>SUM($M$2:M3364)</f>
        <v>15.242361111111109</v>
      </c>
      <c r="T3364" s="3">
        <f>PlanMasine[[#This Row],[Datum SAS]]-1</f>
        <v>45851</v>
      </c>
      <c r="U3364">
        <f>WEEKDAY(PlanMasine[[#This Row],[ZAVRŠETAK MAŠINSKE]],2)</f>
        <v>7</v>
      </c>
      <c r="V3364" s="3">
        <f>IF(WEEKDAY(PlanMasine[[#This Row],[Datum SAS]]-1,2)=7,PlanMasine[[#This Row],[Datum SAS]]-3,PlanMasine[[#This Row],[Datum SAS]]-1)</f>
        <v>45849</v>
      </c>
      <c r="W3364">
        <f>WEEKNUM(PlanMasine[[#This Row],[Column2]],1)</f>
        <v>28</v>
      </c>
    </row>
    <row r="3365" spans="1:23" x14ac:dyDescent="0.25">
      <c r="A3365">
        <v>1034044</v>
      </c>
      <c r="B3365">
        <v>1</v>
      </c>
      <c r="C3365">
        <v>1034082</v>
      </c>
      <c r="D3365" t="s">
        <v>2560</v>
      </c>
      <c r="E3365">
        <v>5</v>
      </c>
      <c r="F3365">
        <v>1</v>
      </c>
      <c r="G3365">
        <v>0</v>
      </c>
      <c r="H3365">
        <v>0</v>
      </c>
      <c r="I3365" t="s">
        <v>5</v>
      </c>
      <c r="J3365" t="s">
        <v>570</v>
      </c>
      <c r="K3365" t="s">
        <v>2550</v>
      </c>
      <c r="L3365" s="3">
        <v>45869</v>
      </c>
      <c r="M33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65" s="3">
        <v>45852</v>
      </c>
      <c r="O3365" s="5">
        <f>IFERROR((PlanMasine[[#This Row],[Norma]]/PlanMasine[[#This Row],[Q]])*(PlanMasine[[#This Row],[Q]]/SUMIF(C:C,PlanMasine[[#This Row],[RN]],B:B)*PlanMasine[[#This Row],[KPLQ]]),0)</f>
        <v>5</v>
      </c>
      <c r="P3365">
        <v>233311</v>
      </c>
      <c r="Q3365">
        <f>COUNTIF(PROMJENA!A:A,PlanMasine[[#This Row],[KPL]]&amp;"-"&amp;PlanMasine[[#This Row],[RN]])</f>
        <v>0</v>
      </c>
      <c r="R3365">
        <f>IFERROR(INDEX(REDOSLIJED!A:A,MATCH(PlanMasine[[#This Row],[KPL]],REDOSLIJED!B:B,0)),MAX(REDOSLIJED!A:A)+1)</f>
        <v>45</v>
      </c>
      <c r="S3365" s="9">
        <f>SUM($M$2:M3365)</f>
        <v>15.24583333333333</v>
      </c>
      <c r="T3365" s="3">
        <f>PlanMasine[[#This Row],[Datum SAS]]-1</f>
        <v>45851</v>
      </c>
      <c r="U3365">
        <f>WEEKDAY(PlanMasine[[#This Row],[ZAVRŠETAK MAŠINSKE]],2)</f>
        <v>7</v>
      </c>
      <c r="V3365" s="3">
        <f>IF(WEEKDAY(PlanMasine[[#This Row],[Datum SAS]]-1,2)=7,PlanMasine[[#This Row],[Datum SAS]]-3,PlanMasine[[#This Row],[Datum SAS]]-1)</f>
        <v>45849</v>
      </c>
      <c r="W3365">
        <f>WEEKNUM(PlanMasine[[#This Row],[Column2]],1)</f>
        <v>28</v>
      </c>
    </row>
    <row r="3366" spans="1:23" x14ac:dyDescent="0.25">
      <c r="A3366">
        <v>1034044</v>
      </c>
      <c r="B3366">
        <v>1</v>
      </c>
      <c r="C3366">
        <v>1034108</v>
      </c>
      <c r="D3366" t="s">
        <v>2561</v>
      </c>
      <c r="E3366">
        <v>5</v>
      </c>
      <c r="F3366">
        <v>1</v>
      </c>
      <c r="G3366">
        <v>0</v>
      </c>
      <c r="H3366">
        <v>0</v>
      </c>
      <c r="I3366" t="s">
        <v>5</v>
      </c>
      <c r="J3366" t="s">
        <v>570</v>
      </c>
      <c r="K3366" t="s">
        <v>2550</v>
      </c>
      <c r="L3366" s="3">
        <v>45869</v>
      </c>
      <c r="M33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66" s="3">
        <v>45852</v>
      </c>
      <c r="O3366" s="5">
        <f>IFERROR((PlanMasine[[#This Row],[Norma]]/PlanMasine[[#This Row],[Q]])*(PlanMasine[[#This Row],[Q]]/SUMIF(C:C,PlanMasine[[#This Row],[RN]],B:B)*PlanMasine[[#This Row],[KPLQ]]),0)</f>
        <v>5</v>
      </c>
      <c r="P3366">
        <v>233339</v>
      </c>
      <c r="Q3366">
        <f>COUNTIF(PROMJENA!A:A,PlanMasine[[#This Row],[KPL]]&amp;"-"&amp;PlanMasine[[#This Row],[RN]])</f>
        <v>0</v>
      </c>
      <c r="R3366">
        <f>IFERROR(INDEX(REDOSLIJED!A:A,MATCH(PlanMasine[[#This Row],[KPL]],REDOSLIJED!B:B,0)),MAX(REDOSLIJED!A:A)+1)</f>
        <v>45</v>
      </c>
      <c r="S3366" s="9">
        <f>SUM($M$2:M3366)</f>
        <v>15.249305555555551</v>
      </c>
      <c r="T3366" s="3">
        <f>PlanMasine[[#This Row],[Datum SAS]]-1</f>
        <v>45851</v>
      </c>
      <c r="U3366">
        <f>WEEKDAY(PlanMasine[[#This Row],[ZAVRŠETAK MAŠINSKE]],2)</f>
        <v>7</v>
      </c>
      <c r="V3366" s="3">
        <f>IF(WEEKDAY(PlanMasine[[#This Row],[Datum SAS]]-1,2)=7,PlanMasine[[#This Row],[Datum SAS]]-3,PlanMasine[[#This Row],[Datum SAS]]-1)</f>
        <v>45849</v>
      </c>
      <c r="W3366">
        <f>WEEKNUM(PlanMasine[[#This Row],[Column2]],1)</f>
        <v>28</v>
      </c>
    </row>
    <row r="3367" spans="1:23" x14ac:dyDescent="0.25">
      <c r="A3367">
        <v>1034044</v>
      </c>
      <c r="B3367">
        <v>1</v>
      </c>
      <c r="C3367">
        <v>1034111</v>
      </c>
      <c r="D3367" t="s">
        <v>2562</v>
      </c>
      <c r="E3367">
        <v>24</v>
      </c>
      <c r="F3367">
        <v>12</v>
      </c>
      <c r="G3367">
        <v>0</v>
      </c>
      <c r="H3367">
        <v>0</v>
      </c>
      <c r="I3367" t="s">
        <v>5</v>
      </c>
      <c r="J3367" t="s">
        <v>570</v>
      </c>
      <c r="K3367" t="s">
        <v>2550</v>
      </c>
      <c r="L3367" s="3">
        <v>45869</v>
      </c>
      <c r="M33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3367" s="3">
        <v>45852</v>
      </c>
      <c r="O3367" s="5">
        <f>IFERROR((PlanMasine[[#This Row],[Norma]]/PlanMasine[[#This Row],[Q]])*(PlanMasine[[#This Row],[Q]]/SUMIF(C:C,PlanMasine[[#This Row],[RN]],B:B)*PlanMasine[[#This Row],[KPLQ]]),0)</f>
        <v>24</v>
      </c>
      <c r="P3367">
        <v>233342</v>
      </c>
      <c r="Q3367">
        <f>COUNTIF(PROMJENA!A:A,PlanMasine[[#This Row],[KPL]]&amp;"-"&amp;PlanMasine[[#This Row],[RN]])</f>
        <v>0</v>
      </c>
      <c r="R3367">
        <f>IFERROR(INDEX(REDOSLIJED!A:A,MATCH(PlanMasine[[#This Row],[KPL]],REDOSLIJED!B:B,0)),MAX(REDOSLIJED!A:A)+1)</f>
        <v>45</v>
      </c>
      <c r="S3367" s="9">
        <f>SUM($M$2:M3367)</f>
        <v>15.265972222222219</v>
      </c>
      <c r="T3367" s="3">
        <f>PlanMasine[[#This Row],[Datum SAS]]-1</f>
        <v>45851</v>
      </c>
      <c r="U3367">
        <f>WEEKDAY(PlanMasine[[#This Row],[ZAVRŠETAK MAŠINSKE]],2)</f>
        <v>7</v>
      </c>
      <c r="V3367" s="3">
        <f>IF(WEEKDAY(PlanMasine[[#This Row],[Datum SAS]]-1,2)=7,PlanMasine[[#This Row],[Datum SAS]]-3,PlanMasine[[#This Row],[Datum SAS]]-1)</f>
        <v>45849</v>
      </c>
      <c r="W3367">
        <f>WEEKNUM(PlanMasine[[#This Row],[Column2]],1)</f>
        <v>28</v>
      </c>
    </row>
    <row r="3368" spans="1:23" x14ac:dyDescent="0.25">
      <c r="A3368">
        <v>1034044</v>
      </c>
      <c r="B3368">
        <v>1</v>
      </c>
      <c r="C3368">
        <v>1034112</v>
      </c>
      <c r="D3368" t="s">
        <v>2563</v>
      </c>
      <c r="E3368">
        <v>4</v>
      </c>
      <c r="F3368">
        <v>2</v>
      </c>
      <c r="G3368">
        <v>0</v>
      </c>
      <c r="H3368">
        <v>0</v>
      </c>
      <c r="I3368" t="s">
        <v>5</v>
      </c>
      <c r="J3368" t="s">
        <v>570</v>
      </c>
      <c r="K3368" t="s">
        <v>2550</v>
      </c>
      <c r="L3368" s="3">
        <v>45869</v>
      </c>
      <c r="M33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368" s="3">
        <v>45852</v>
      </c>
      <c r="O3368" s="5">
        <f>IFERROR((PlanMasine[[#This Row],[Norma]]/PlanMasine[[#This Row],[Q]])*(PlanMasine[[#This Row],[Q]]/SUMIF(C:C,PlanMasine[[#This Row],[RN]],B:B)*PlanMasine[[#This Row],[KPLQ]]),0)</f>
        <v>4</v>
      </c>
      <c r="P3368">
        <v>233343</v>
      </c>
      <c r="Q3368">
        <f>COUNTIF(PROMJENA!A:A,PlanMasine[[#This Row],[KPL]]&amp;"-"&amp;PlanMasine[[#This Row],[RN]])</f>
        <v>0</v>
      </c>
      <c r="R3368">
        <f>IFERROR(INDEX(REDOSLIJED!A:A,MATCH(PlanMasine[[#This Row],[KPL]],REDOSLIJED!B:B,0)),MAX(REDOSLIJED!A:A)+1)</f>
        <v>45</v>
      </c>
      <c r="S3368" s="9">
        <f>SUM($M$2:M3368)</f>
        <v>15.268749999999997</v>
      </c>
      <c r="T3368" s="3">
        <f>PlanMasine[[#This Row],[Datum SAS]]-1</f>
        <v>45851</v>
      </c>
      <c r="U3368">
        <f>WEEKDAY(PlanMasine[[#This Row],[ZAVRŠETAK MAŠINSKE]],2)</f>
        <v>7</v>
      </c>
      <c r="V3368" s="3">
        <f>IF(WEEKDAY(PlanMasine[[#This Row],[Datum SAS]]-1,2)=7,PlanMasine[[#This Row],[Datum SAS]]-3,PlanMasine[[#This Row],[Datum SAS]]-1)</f>
        <v>45849</v>
      </c>
      <c r="W3368">
        <f>WEEKNUM(PlanMasine[[#This Row],[Column2]],1)</f>
        <v>28</v>
      </c>
    </row>
    <row r="3369" spans="1:23" x14ac:dyDescent="0.25">
      <c r="A3369">
        <v>1034044</v>
      </c>
      <c r="B3369">
        <v>1</v>
      </c>
      <c r="C3369">
        <v>1034113</v>
      </c>
      <c r="D3369" t="s">
        <v>2564</v>
      </c>
      <c r="E3369">
        <v>12</v>
      </c>
      <c r="F3369">
        <v>6</v>
      </c>
      <c r="G3369">
        <v>0</v>
      </c>
      <c r="H3369">
        <v>0</v>
      </c>
      <c r="I3369" t="s">
        <v>5</v>
      </c>
      <c r="J3369" t="s">
        <v>570</v>
      </c>
      <c r="K3369" t="s">
        <v>2550</v>
      </c>
      <c r="L3369" s="3">
        <v>45869</v>
      </c>
      <c r="M33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69" s="3">
        <v>45852</v>
      </c>
      <c r="O3369" s="5">
        <f>IFERROR((PlanMasine[[#This Row],[Norma]]/PlanMasine[[#This Row],[Q]])*(PlanMasine[[#This Row],[Q]]/SUMIF(C:C,PlanMasine[[#This Row],[RN]],B:B)*PlanMasine[[#This Row],[KPLQ]]),0)</f>
        <v>12</v>
      </c>
      <c r="P3369">
        <v>233344</v>
      </c>
      <c r="Q3369">
        <f>COUNTIF(PROMJENA!A:A,PlanMasine[[#This Row],[KPL]]&amp;"-"&amp;PlanMasine[[#This Row],[RN]])</f>
        <v>0</v>
      </c>
      <c r="R3369">
        <f>IFERROR(INDEX(REDOSLIJED!A:A,MATCH(PlanMasine[[#This Row],[KPL]],REDOSLIJED!B:B,0)),MAX(REDOSLIJED!A:A)+1)</f>
        <v>45</v>
      </c>
      <c r="S3369" s="9">
        <f>SUM($M$2:M3369)</f>
        <v>15.27708333333333</v>
      </c>
      <c r="T3369" s="3">
        <f>PlanMasine[[#This Row],[Datum SAS]]-1</f>
        <v>45851</v>
      </c>
      <c r="U3369">
        <f>WEEKDAY(PlanMasine[[#This Row],[ZAVRŠETAK MAŠINSKE]],2)</f>
        <v>7</v>
      </c>
      <c r="V3369" s="3">
        <f>IF(WEEKDAY(PlanMasine[[#This Row],[Datum SAS]]-1,2)=7,PlanMasine[[#This Row],[Datum SAS]]-3,PlanMasine[[#This Row],[Datum SAS]]-1)</f>
        <v>45849</v>
      </c>
      <c r="W3369">
        <f>WEEKNUM(PlanMasine[[#This Row],[Column2]],1)</f>
        <v>28</v>
      </c>
    </row>
    <row r="3370" spans="1:23" x14ac:dyDescent="0.25">
      <c r="A3370">
        <v>1034044</v>
      </c>
      <c r="B3370">
        <v>1</v>
      </c>
      <c r="C3370">
        <v>1034105</v>
      </c>
      <c r="D3370" t="s">
        <v>2565</v>
      </c>
      <c r="E3370">
        <v>3</v>
      </c>
      <c r="F3370">
        <v>1</v>
      </c>
      <c r="G3370">
        <v>0</v>
      </c>
      <c r="H3370">
        <v>0</v>
      </c>
      <c r="I3370" t="s">
        <v>5</v>
      </c>
      <c r="J3370" t="s">
        <v>570</v>
      </c>
      <c r="K3370" t="s">
        <v>2550</v>
      </c>
      <c r="L3370" s="3">
        <v>45869</v>
      </c>
      <c r="M33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70" s="3">
        <v>45852</v>
      </c>
      <c r="O3370" s="5">
        <f>IFERROR((PlanMasine[[#This Row],[Norma]]/PlanMasine[[#This Row],[Q]])*(PlanMasine[[#This Row],[Q]]/SUMIF(C:C,PlanMasine[[#This Row],[RN]],B:B)*PlanMasine[[#This Row],[KPLQ]]),0)</f>
        <v>3</v>
      </c>
      <c r="P3370">
        <v>233336</v>
      </c>
      <c r="Q3370">
        <f>COUNTIF(PROMJENA!A:A,PlanMasine[[#This Row],[KPL]]&amp;"-"&amp;PlanMasine[[#This Row],[RN]])</f>
        <v>0</v>
      </c>
      <c r="R3370">
        <f>IFERROR(INDEX(REDOSLIJED!A:A,MATCH(PlanMasine[[#This Row],[KPL]],REDOSLIJED!B:B,0)),MAX(REDOSLIJED!A:A)+1)</f>
        <v>45</v>
      </c>
      <c r="S3370" s="9">
        <f>SUM($M$2:M3370)</f>
        <v>15.279166666666663</v>
      </c>
      <c r="T3370" s="3">
        <f>PlanMasine[[#This Row],[Datum SAS]]-1</f>
        <v>45851</v>
      </c>
      <c r="U3370">
        <f>WEEKDAY(PlanMasine[[#This Row],[ZAVRŠETAK MAŠINSKE]],2)</f>
        <v>7</v>
      </c>
      <c r="V3370" s="3">
        <f>IF(WEEKDAY(PlanMasine[[#This Row],[Datum SAS]]-1,2)=7,PlanMasine[[#This Row],[Datum SAS]]-3,PlanMasine[[#This Row],[Datum SAS]]-1)</f>
        <v>45849</v>
      </c>
      <c r="W3370">
        <f>WEEKNUM(PlanMasine[[#This Row],[Column2]],1)</f>
        <v>28</v>
      </c>
    </row>
    <row r="3371" spans="1:23" x14ac:dyDescent="0.25">
      <c r="A3371">
        <v>1034044</v>
      </c>
      <c r="B3371">
        <v>1</v>
      </c>
      <c r="C3371">
        <v>1034074</v>
      </c>
      <c r="D3371" t="s">
        <v>2566</v>
      </c>
      <c r="E3371">
        <v>12</v>
      </c>
      <c r="F3371">
        <v>3</v>
      </c>
      <c r="G3371">
        <v>0</v>
      </c>
      <c r="H3371">
        <v>0</v>
      </c>
      <c r="I3371" t="s">
        <v>5</v>
      </c>
      <c r="J3371" t="s">
        <v>570</v>
      </c>
      <c r="K3371" t="s">
        <v>2550</v>
      </c>
      <c r="L3371" s="3">
        <v>45869</v>
      </c>
      <c r="M33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71" s="3">
        <v>45852</v>
      </c>
      <c r="O3371" s="5">
        <f>IFERROR((PlanMasine[[#This Row],[Norma]]/PlanMasine[[#This Row],[Q]])*(PlanMasine[[#This Row],[Q]]/SUMIF(C:C,PlanMasine[[#This Row],[RN]],B:B)*PlanMasine[[#This Row],[KPLQ]]),0)</f>
        <v>12</v>
      </c>
      <c r="P3371">
        <v>233303</v>
      </c>
      <c r="Q3371">
        <f>COUNTIF(PROMJENA!A:A,PlanMasine[[#This Row],[KPL]]&amp;"-"&amp;PlanMasine[[#This Row],[RN]])</f>
        <v>0</v>
      </c>
      <c r="R3371">
        <f>IFERROR(INDEX(REDOSLIJED!A:A,MATCH(PlanMasine[[#This Row],[KPL]],REDOSLIJED!B:B,0)),MAX(REDOSLIJED!A:A)+1)</f>
        <v>45</v>
      </c>
      <c r="S3371" s="9">
        <f>SUM($M$2:M3371)</f>
        <v>15.287499999999996</v>
      </c>
      <c r="T3371" s="3">
        <f>PlanMasine[[#This Row],[Datum SAS]]-1</f>
        <v>45851</v>
      </c>
      <c r="U3371">
        <f>WEEKDAY(PlanMasine[[#This Row],[ZAVRŠETAK MAŠINSKE]],2)</f>
        <v>7</v>
      </c>
      <c r="V3371" s="3">
        <f>IF(WEEKDAY(PlanMasine[[#This Row],[Datum SAS]]-1,2)=7,PlanMasine[[#This Row],[Datum SAS]]-3,PlanMasine[[#This Row],[Datum SAS]]-1)</f>
        <v>45849</v>
      </c>
      <c r="W3371">
        <f>WEEKNUM(PlanMasine[[#This Row],[Column2]],1)</f>
        <v>28</v>
      </c>
    </row>
    <row r="3372" spans="1:23" x14ac:dyDescent="0.25">
      <c r="A3372">
        <v>1034044</v>
      </c>
      <c r="B3372">
        <v>1</v>
      </c>
      <c r="C3372">
        <v>1034073</v>
      </c>
      <c r="D3372" t="s">
        <v>2567</v>
      </c>
      <c r="E3372">
        <v>9</v>
      </c>
      <c r="F3372">
        <v>3</v>
      </c>
      <c r="G3372">
        <v>0</v>
      </c>
      <c r="H3372">
        <v>0</v>
      </c>
      <c r="I3372" t="s">
        <v>5</v>
      </c>
      <c r="J3372" t="s">
        <v>570</v>
      </c>
      <c r="K3372" t="s">
        <v>2550</v>
      </c>
      <c r="L3372" s="3">
        <v>45869</v>
      </c>
      <c r="M33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3372" s="3">
        <v>45852</v>
      </c>
      <c r="O3372" s="5">
        <f>IFERROR((PlanMasine[[#This Row],[Norma]]/PlanMasine[[#This Row],[Q]])*(PlanMasine[[#This Row],[Q]]/SUMIF(C:C,PlanMasine[[#This Row],[RN]],B:B)*PlanMasine[[#This Row],[KPLQ]]),0)</f>
        <v>9</v>
      </c>
      <c r="P3372">
        <v>233302</v>
      </c>
      <c r="Q3372">
        <f>COUNTIF(PROMJENA!A:A,PlanMasine[[#This Row],[KPL]]&amp;"-"&amp;PlanMasine[[#This Row],[RN]])</f>
        <v>0</v>
      </c>
      <c r="R3372">
        <f>IFERROR(INDEX(REDOSLIJED!A:A,MATCH(PlanMasine[[#This Row],[KPL]],REDOSLIJED!B:B,0)),MAX(REDOSLIJED!A:A)+1)</f>
        <v>45</v>
      </c>
      <c r="S3372" s="9">
        <f>SUM($M$2:M3372)</f>
        <v>15.293749999999996</v>
      </c>
      <c r="T3372" s="3">
        <f>PlanMasine[[#This Row],[Datum SAS]]-1</f>
        <v>45851</v>
      </c>
      <c r="U3372">
        <f>WEEKDAY(PlanMasine[[#This Row],[ZAVRŠETAK MAŠINSKE]],2)</f>
        <v>7</v>
      </c>
      <c r="V3372" s="3">
        <f>IF(WEEKDAY(PlanMasine[[#This Row],[Datum SAS]]-1,2)=7,PlanMasine[[#This Row],[Datum SAS]]-3,PlanMasine[[#This Row],[Datum SAS]]-1)</f>
        <v>45849</v>
      </c>
      <c r="W3372">
        <f>WEEKNUM(PlanMasine[[#This Row],[Column2]],1)</f>
        <v>28</v>
      </c>
    </row>
    <row r="3373" spans="1:23" x14ac:dyDescent="0.25">
      <c r="A3373">
        <v>1034044</v>
      </c>
      <c r="B3373">
        <v>1</v>
      </c>
      <c r="C3373">
        <v>1034072</v>
      </c>
      <c r="D3373" t="s">
        <v>2568</v>
      </c>
      <c r="E3373">
        <v>9</v>
      </c>
      <c r="F3373">
        <v>3</v>
      </c>
      <c r="G3373">
        <v>0</v>
      </c>
      <c r="H3373">
        <v>0</v>
      </c>
      <c r="I3373" t="s">
        <v>5</v>
      </c>
      <c r="J3373" t="s">
        <v>570</v>
      </c>
      <c r="K3373" t="s">
        <v>2550</v>
      </c>
      <c r="L3373" s="3">
        <v>45869</v>
      </c>
      <c r="M33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6.2500000000000003E-3</v>
      </c>
      <c r="N3373" s="3">
        <v>45852</v>
      </c>
      <c r="O3373" s="5">
        <f>IFERROR((PlanMasine[[#This Row],[Norma]]/PlanMasine[[#This Row],[Q]])*(PlanMasine[[#This Row],[Q]]/SUMIF(C:C,PlanMasine[[#This Row],[RN]],B:B)*PlanMasine[[#This Row],[KPLQ]]),0)</f>
        <v>9</v>
      </c>
      <c r="P3373">
        <v>233301</v>
      </c>
      <c r="Q3373">
        <f>COUNTIF(PROMJENA!A:A,PlanMasine[[#This Row],[KPL]]&amp;"-"&amp;PlanMasine[[#This Row],[RN]])</f>
        <v>0</v>
      </c>
      <c r="R3373">
        <f>IFERROR(INDEX(REDOSLIJED!A:A,MATCH(PlanMasine[[#This Row],[KPL]],REDOSLIJED!B:B,0)),MAX(REDOSLIJED!A:A)+1)</f>
        <v>45</v>
      </c>
      <c r="S3373" s="9">
        <f>SUM($M$2:M3373)</f>
        <v>15.299999999999995</v>
      </c>
      <c r="T3373" s="3">
        <f>PlanMasine[[#This Row],[Datum SAS]]-1</f>
        <v>45851</v>
      </c>
      <c r="U3373">
        <f>WEEKDAY(PlanMasine[[#This Row],[ZAVRŠETAK MAŠINSKE]],2)</f>
        <v>7</v>
      </c>
      <c r="V3373" s="3">
        <f>IF(WEEKDAY(PlanMasine[[#This Row],[Datum SAS]]-1,2)=7,PlanMasine[[#This Row],[Datum SAS]]-3,PlanMasine[[#This Row],[Datum SAS]]-1)</f>
        <v>45849</v>
      </c>
      <c r="W3373">
        <f>WEEKNUM(PlanMasine[[#This Row],[Column2]],1)</f>
        <v>28</v>
      </c>
    </row>
    <row r="3374" spans="1:23" x14ac:dyDescent="0.25">
      <c r="A3374">
        <v>1034044</v>
      </c>
      <c r="B3374">
        <v>1</v>
      </c>
      <c r="C3374">
        <v>1034009</v>
      </c>
      <c r="D3374" t="s">
        <v>2004</v>
      </c>
      <c r="E3374">
        <v>20</v>
      </c>
      <c r="F3374">
        <v>4</v>
      </c>
      <c r="G3374">
        <v>0</v>
      </c>
      <c r="H3374">
        <v>0</v>
      </c>
      <c r="I3374" t="s">
        <v>5</v>
      </c>
      <c r="J3374" t="s">
        <v>570</v>
      </c>
      <c r="K3374" t="s">
        <v>2550</v>
      </c>
      <c r="L3374" s="3">
        <v>45869</v>
      </c>
      <c r="M33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74" s="3">
        <v>45852</v>
      </c>
      <c r="O3374" s="5">
        <f>IFERROR((PlanMasine[[#This Row],[Norma]]/PlanMasine[[#This Row],[Q]])*(PlanMasine[[#This Row],[Q]]/SUMIF(C:C,PlanMasine[[#This Row],[RN]],B:B)*PlanMasine[[#This Row],[KPLQ]]),0)</f>
        <v>20</v>
      </c>
      <c r="P3374">
        <v>225801</v>
      </c>
      <c r="Q3374">
        <f>COUNTIF(PROMJENA!A:A,PlanMasine[[#This Row],[KPL]]&amp;"-"&amp;PlanMasine[[#This Row],[RN]])</f>
        <v>0</v>
      </c>
      <c r="R3374">
        <f>IFERROR(INDEX(REDOSLIJED!A:A,MATCH(PlanMasine[[#This Row],[KPL]],REDOSLIJED!B:B,0)),MAX(REDOSLIJED!A:A)+1)</f>
        <v>45</v>
      </c>
      <c r="S3374" s="9">
        <f>SUM($M$2:M3374)</f>
        <v>15.313888888888885</v>
      </c>
      <c r="T3374" s="3">
        <f>PlanMasine[[#This Row],[Datum SAS]]-1</f>
        <v>45851</v>
      </c>
      <c r="U3374">
        <f>WEEKDAY(PlanMasine[[#This Row],[ZAVRŠETAK MAŠINSKE]],2)</f>
        <v>7</v>
      </c>
      <c r="V3374" s="3">
        <f>IF(WEEKDAY(PlanMasine[[#This Row],[Datum SAS]]-1,2)=7,PlanMasine[[#This Row],[Datum SAS]]-3,PlanMasine[[#This Row],[Datum SAS]]-1)</f>
        <v>45849</v>
      </c>
      <c r="W3374">
        <f>WEEKNUM(PlanMasine[[#This Row],[Column2]],1)</f>
        <v>28</v>
      </c>
    </row>
    <row r="3375" spans="1:23" x14ac:dyDescent="0.25">
      <c r="A3375">
        <v>1034044</v>
      </c>
      <c r="B3375">
        <v>1</v>
      </c>
      <c r="C3375">
        <v>1034010</v>
      </c>
      <c r="D3375" t="s">
        <v>2004</v>
      </c>
      <c r="E3375">
        <v>30</v>
      </c>
      <c r="F3375">
        <v>6</v>
      </c>
      <c r="G3375">
        <v>0</v>
      </c>
      <c r="H3375">
        <v>0</v>
      </c>
      <c r="I3375" t="s">
        <v>5</v>
      </c>
      <c r="J3375" t="s">
        <v>570</v>
      </c>
      <c r="K3375" t="s">
        <v>2550</v>
      </c>
      <c r="L3375" s="3">
        <v>45869</v>
      </c>
      <c r="M33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375" s="3">
        <v>45852</v>
      </c>
      <c r="O3375" s="5">
        <f>IFERROR((PlanMasine[[#This Row],[Norma]]/PlanMasine[[#This Row],[Q]])*(PlanMasine[[#This Row],[Q]]/SUMIF(C:C,PlanMasine[[#This Row],[RN]],B:B)*PlanMasine[[#This Row],[KPLQ]]),0)</f>
        <v>30</v>
      </c>
      <c r="P3375">
        <v>225801</v>
      </c>
      <c r="Q3375">
        <f>COUNTIF(PROMJENA!A:A,PlanMasine[[#This Row],[KPL]]&amp;"-"&amp;PlanMasine[[#This Row],[RN]])</f>
        <v>0</v>
      </c>
      <c r="R3375">
        <f>IFERROR(INDEX(REDOSLIJED!A:A,MATCH(PlanMasine[[#This Row],[KPL]],REDOSLIJED!B:B,0)),MAX(REDOSLIJED!A:A)+1)</f>
        <v>45</v>
      </c>
      <c r="S3375" s="9">
        <f>SUM($M$2:M3375)</f>
        <v>15.334722222222219</v>
      </c>
      <c r="T3375" s="3">
        <f>PlanMasine[[#This Row],[Datum SAS]]-1</f>
        <v>45851</v>
      </c>
      <c r="U3375">
        <f>WEEKDAY(PlanMasine[[#This Row],[ZAVRŠETAK MAŠINSKE]],2)</f>
        <v>7</v>
      </c>
      <c r="V3375" s="3">
        <f>IF(WEEKDAY(PlanMasine[[#This Row],[Datum SAS]]-1,2)=7,PlanMasine[[#This Row],[Datum SAS]]-3,PlanMasine[[#This Row],[Datum SAS]]-1)</f>
        <v>45849</v>
      </c>
      <c r="W3375">
        <f>WEEKNUM(PlanMasine[[#This Row],[Column2]],1)</f>
        <v>28</v>
      </c>
    </row>
    <row r="3376" spans="1:23" x14ac:dyDescent="0.25">
      <c r="A3376">
        <v>1034044</v>
      </c>
      <c r="B3376">
        <v>1</v>
      </c>
      <c r="C3376">
        <v>1034011</v>
      </c>
      <c r="D3376" t="s">
        <v>2000</v>
      </c>
      <c r="E3376">
        <v>20</v>
      </c>
      <c r="F3376">
        <v>4</v>
      </c>
      <c r="G3376">
        <v>0</v>
      </c>
      <c r="H3376">
        <v>0</v>
      </c>
      <c r="I3376" t="s">
        <v>5</v>
      </c>
      <c r="J3376" t="s">
        <v>570</v>
      </c>
      <c r="K3376" t="s">
        <v>2550</v>
      </c>
      <c r="L3376" s="3">
        <v>45869</v>
      </c>
      <c r="M33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76" s="3">
        <v>45852</v>
      </c>
      <c r="O3376" s="5">
        <f>IFERROR((PlanMasine[[#This Row],[Norma]]/PlanMasine[[#This Row],[Q]])*(PlanMasine[[#This Row],[Q]]/SUMIF(C:C,PlanMasine[[#This Row],[RN]],B:B)*PlanMasine[[#This Row],[KPLQ]]),0)</f>
        <v>20</v>
      </c>
      <c r="P3376">
        <v>225802</v>
      </c>
      <c r="Q3376">
        <f>COUNTIF(PROMJENA!A:A,PlanMasine[[#This Row],[KPL]]&amp;"-"&amp;PlanMasine[[#This Row],[RN]])</f>
        <v>0</v>
      </c>
      <c r="R3376">
        <f>IFERROR(INDEX(REDOSLIJED!A:A,MATCH(PlanMasine[[#This Row],[KPL]],REDOSLIJED!B:B,0)),MAX(REDOSLIJED!A:A)+1)</f>
        <v>45</v>
      </c>
      <c r="S3376" s="9">
        <f>SUM($M$2:M3376)</f>
        <v>15.348611111111108</v>
      </c>
      <c r="T3376" s="3">
        <f>PlanMasine[[#This Row],[Datum SAS]]-1</f>
        <v>45851</v>
      </c>
      <c r="U3376">
        <f>WEEKDAY(PlanMasine[[#This Row],[ZAVRŠETAK MAŠINSKE]],2)</f>
        <v>7</v>
      </c>
      <c r="V3376" s="3">
        <f>IF(WEEKDAY(PlanMasine[[#This Row],[Datum SAS]]-1,2)=7,PlanMasine[[#This Row],[Datum SAS]]-3,PlanMasine[[#This Row],[Datum SAS]]-1)</f>
        <v>45849</v>
      </c>
      <c r="W3376">
        <f>WEEKNUM(PlanMasine[[#This Row],[Column2]],1)</f>
        <v>28</v>
      </c>
    </row>
    <row r="3377" spans="1:23" x14ac:dyDescent="0.25">
      <c r="A3377">
        <v>1034044</v>
      </c>
      <c r="B3377">
        <v>1</v>
      </c>
      <c r="C3377">
        <v>1034012</v>
      </c>
      <c r="D3377" t="s">
        <v>2000</v>
      </c>
      <c r="E3377">
        <v>30</v>
      </c>
      <c r="F3377">
        <v>6</v>
      </c>
      <c r="G3377">
        <v>0</v>
      </c>
      <c r="H3377">
        <v>0</v>
      </c>
      <c r="I3377" t="s">
        <v>5</v>
      </c>
      <c r="J3377" t="s">
        <v>570</v>
      </c>
      <c r="K3377" t="s">
        <v>2550</v>
      </c>
      <c r="L3377" s="3">
        <v>45869</v>
      </c>
      <c r="M33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377" s="3">
        <v>45852</v>
      </c>
      <c r="O3377" s="5">
        <f>IFERROR((PlanMasine[[#This Row],[Norma]]/PlanMasine[[#This Row],[Q]])*(PlanMasine[[#This Row],[Q]]/SUMIF(C:C,PlanMasine[[#This Row],[RN]],B:B)*PlanMasine[[#This Row],[KPLQ]]),0)</f>
        <v>30</v>
      </c>
      <c r="P3377">
        <v>225802</v>
      </c>
      <c r="Q3377">
        <f>COUNTIF(PROMJENA!A:A,PlanMasine[[#This Row],[KPL]]&amp;"-"&amp;PlanMasine[[#This Row],[RN]])</f>
        <v>0</v>
      </c>
      <c r="R3377">
        <f>IFERROR(INDEX(REDOSLIJED!A:A,MATCH(PlanMasine[[#This Row],[KPL]],REDOSLIJED!B:B,0)),MAX(REDOSLIJED!A:A)+1)</f>
        <v>45</v>
      </c>
      <c r="S3377" s="9">
        <f>SUM($M$2:M3377)</f>
        <v>15.369444444444442</v>
      </c>
      <c r="T3377" s="3">
        <f>PlanMasine[[#This Row],[Datum SAS]]-1</f>
        <v>45851</v>
      </c>
      <c r="U3377">
        <f>WEEKDAY(PlanMasine[[#This Row],[ZAVRŠETAK MAŠINSKE]],2)</f>
        <v>7</v>
      </c>
      <c r="V3377" s="3">
        <f>IF(WEEKDAY(PlanMasine[[#This Row],[Datum SAS]]-1,2)=7,PlanMasine[[#This Row],[Datum SAS]]-3,PlanMasine[[#This Row],[Datum SAS]]-1)</f>
        <v>45849</v>
      </c>
      <c r="W3377">
        <f>WEEKNUM(PlanMasine[[#This Row],[Column2]],1)</f>
        <v>28</v>
      </c>
    </row>
    <row r="3378" spans="1:23" x14ac:dyDescent="0.25">
      <c r="A3378">
        <v>1034044</v>
      </c>
      <c r="B3378">
        <v>1</v>
      </c>
      <c r="C3378">
        <v>1034062</v>
      </c>
      <c r="D3378" t="s">
        <v>2569</v>
      </c>
      <c r="E3378">
        <v>10</v>
      </c>
      <c r="F3378">
        <v>1</v>
      </c>
      <c r="G3378">
        <v>0</v>
      </c>
      <c r="H3378">
        <v>0</v>
      </c>
      <c r="I3378" t="s">
        <v>5</v>
      </c>
      <c r="J3378" t="s">
        <v>570</v>
      </c>
      <c r="K3378" t="s">
        <v>2550</v>
      </c>
      <c r="L3378" s="3">
        <v>45869</v>
      </c>
      <c r="M33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78" s="3">
        <v>45852</v>
      </c>
      <c r="O3378" s="5">
        <f>IFERROR((PlanMasine[[#This Row],[Norma]]/PlanMasine[[#This Row],[Q]])*(PlanMasine[[#This Row],[Q]]/SUMIF(C:C,PlanMasine[[#This Row],[RN]],B:B)*PlanMasine[[#This Row],[KPLQ]]),0)</f>
        <v>10</v>
      </c>
      <c r="P3378">
        <v>233291</v>
      </c>
      <c r="Q3378">
        <f>COUNTIF(PROMJENA!A:A,PlanMasine[[#This Row],[KPL]]&amp;"-"&amp;PlanMasine[[#This Row],[RN]])</f>
        <v>0</v>
      </c>
      <c r="R3378">
        <f>IFERROR(INDEX(REDOSLIJED!A:A,MATCH(PlanMasine[[#This Row],[KPL]],REDOSLIJED!B:B,0)),MAX(REDOSLIJED!A:A)+1)</f>
        <v>45</v>
      </c>
      <c r="S3378" s="9">
        <f>SUM($M$2:M3378)</f>
        <v>15.376388888888886</v>
      </c>
      <c r="T3378" s="3">
        <f>PlanMasine[[#This Row],[Datum SAS]]-1</f>
        <v>45851</v>
      </c>
      <c r="U3378">
        <f>WEEKDAY(PlanMasine[[#This Row],[ZAVRŠETAK MAŠINSKE]],2)</f>
        <v>7</v>
      </c>
      <c r="V3378" s="3">
        <f>IF(WEEKDAY(PlanMasine[[#This Row],[Datum SAS]]-1,2)=7,PlanMasine[[#This Row],[Datum SAS]]-3,PlanMasine[[#This Row],[Datum SAS]]-1)</f>
        <v>45849</v>
      </c>
      <c r="W3378">
        <f>WEEKNUM(PlanMasine[[#This Row],[Column2]],1)</f>
        <v>28</v>
      </c>
    </row>
    <row r="3379" spans="1:23" x14ac:dyDescent="0.25">
      <c r="A3379">
        <v>1034044</v>
      </c>
      <c r="B3379">
        <v>1</v>
      </c>
      <c r="C3379">
        <v>1034063</v>
      </c>
      <c r="D3379" t="s">
        <v>2570</v>
      </c>
      <c r="E3379">
        <v>10</v>
      </c>
      <c r="F3379">
        <v>1</v>
      </c>
      <c r="G3379">
        <v>0</v>
      </c>
      <c r="H3379">
        <v>0</v>
      </c>
      <c r="I3379" t="s">
        <v>5</v>
      </c>
      <c r="J3379" t="s">
        <v>570</v>
      </c>
      <c r="K3379" t="s">
        <v>2550</v>
      </c>
      <c r="L3379" s="3">
        <v>45869</v>
      </c>
      <c r="M33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79" s="3">
        <v>45852</v>
      </c>
      <c r="O3379" s="5">
        <f>IFERROR((PlanMasine[[#This Row],[Norma]]/PlanMasine[[#This Row],[Q]])*(PlanMasine[[#This Row],[Q]]/SUMIF(C:C,PlanMasine[[#This Row],[RN]],B:B)*PlanMasine[[#This Row],[KPLQ]]),0)</f>
        <v>10</v>
      </c>
      <c r="P3379">
        <v>233292</v>
      </c>
      <c r="Q3379">
        <f>COUNTIF(PROMJENA!A:A,PlanMasine[[#This Row],[KPL]]&amp;"-"&amp;PlanMasine[[#This Row],[RN]])</f>
        <v>0</v>
      </c>
      <c r="R3379">
        <f>IFERROR(INDEX(REDOSLIJED!A:A,MATCH(PlanMasine[[#This Row],[KPL]],REDOSLIJED!B:B,0)),MAX(REDOSLIJED!A:A)+1)</f>
        <v>45</v>
      </c>
      <c r="S3379" s="9">
        <f>SUM($M$2:M3379)</f>
        <v>15.383333333333331</v>
      </c>
      <c r="T3379" s="3">
        <f>PlanMasine[[#This Row],[Datum SAS]]-1</f>
        <v>45851</v>
      </c>
      <c r="U3379">
        <f>WEEKDAY(PlanMasine[[#This Row],[ZAVRŠETAK MAŠINSKE]],2)</f>
        <v>7</v>
      </c>
      <c r="V3379" s="3">
        <f>IF(WEEKDAY(PlanMasine[[#This Row],[Datum SAS]]-1,2)=7,PlanMasine[[#This Row],[Datum SAS]]-3,PlanMasine[[#This Row],[Datum SAS]]-1)</f>
        <v>45849</v>
      </c>
      <c r="W3379">
        <f>WEEKNUM(PlanMasine[[#This Row],[Column2]],1)</f>
        <v>28</v>
      </c>
    </row>
    <row r="3380" spans="1:23" x14ac:dyDescent="0.25">
      <c r="A3380">
        <v>1034044</v>
      </c>
      <c r="B3380">
        <v>1</v>
      </c>
      <c r="C3380">
        <v>1034064</v>
      </c>
      <c r="D3380" t="s">
        <v>2571</v>
      </c>
      <c r="E3380">
        <v>10</v>
      </c>
      <c r="F3380">
        <v>1</v>
      </c>
      <c r="G3380">
        <v>0</v>
      </c>
      <c r="H3380">
        <v>0</v>
      </c>
      <c r="I3380" t="s">
        <v>5</v>
      </c>
      <c r="J3380" t="s">
        <v>570</v>
      </c>
      <c r="K3380" t="s">
        <v>2550</v>
      </c>
      <c r="L3380" s="3">
        <v>45869</v>
      </c>
      <c r="M33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80" s="3">
        <v>45852</v>
      </c>
      <c r="O3380" s="5">
        <f>IFERROR((PlanMasine[[#This Row],[Norma]]/PlanMasine[[#This Row],[Q]])*(PlanMasine[[#This Row],[Q]]/SUMIF(C:C,PlanMasine[[#This Row],[RN]],B:B)*PlanMasine[[#This Row],[KPLQ]]),0)</f>
        <v>10</v>
      </c>
      <c r="P3380">
        <v>233293</v>
      </c>
      <c r="Q3380">
        <f>COUNTIF(PROMJENA!A:A,PlanMasine[[#This Row],[KPL]]&amp;"-"&amp;PlanMasine[[#This Row],[RN]])</f>
        <v>0</v>
      </c>
      <c r="R3380">
        <f>IFERROR(INDEX(REDOSLIJED!A:A,MATCH(PlanMasine[[#This Row],[KPL]],REDOSLIJED!B:B,0)),MAX(REDOSLIJED!A:A)+1)</f>
        <v>45</v>
      </c>
      <c r="S3380" s="9">
        <f>SUM($M$2:M3380)</f>
        <v>15.390277777777776</v>
      </c>
      <c r="T3380" s="3">
        <f>PlanMasine[[#This Row],[Datum SAS]]-1</f>
        <v>45851</v>
      </c>
      <c r="U3380">
        <f>WEEKDAY(PlanMasine[[#This Row],[ZAVRŠETAK MAŠINSKE]],2)</f>
        <v>7</v>
      </c>
      <c r="V3380" s="3">
        <f>IF(WEEKDAY(PlanMasine[[#This Row],[Datum SAS]]-1,2)=7,PlanMasine[[#This Row],[Datum SAS]]-3,PlanMasine[[#This Row],[Datum SAS]]-1)</f>
        <v>45849</v>
      </c>
      <c r="W3380">
        <f>WEEKNUM(PlanMasine[[#This Row],[Column2]],1)</f>
        <v>28</v>
      </c>
    </row>
    <row r="3381" spans="1:23" x14ac:dyDescent="0.25">
      <c r="A3381">
        <v>1034044</v>
      </c>
      <c r="B3381">
        <v>1</v>
      </c>
      <c r="C3381">
        <v>1034018</v>
      </c>
      <c r="D3381" t="s">
        <v>1884</v>
      </c>
      <c r="E3381">
        <v>40</v>
      </c>
      <c r="F3381">
        <v>8</v>
      </c>
      <c r="G3381">
        <v>0</v>
      </c>
      <c r="H3381">
        <v>0</v>
      </c>
      <c r="I3381" t="s">
        <v>5</v>
      </c>
      <c r="J3381" t="s">
        <v>570</v>
      </c>
      <c r="K3381" t="s">
        <v>2550</v>
      </c>
      <c r="L3381" s="3">
        <v>45869</v>
      </c>
      <c r="M33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381" s="3">
        <v>45852</v>
      </c>
      <c r="O3381" s="5">
        <f>IFERROR((PlanMasine[[#This Row],[Norma]]/PlanMasine[[#This Row],[Q]])*(PlanMasine[[#This Row],[Q]]/SUMIF(C:C,PlanMasine[[#This Row],[RN]],B:B)*PlanMasine[[#This Row],[KPLQ]]),0)</f>
        <v>40</v>
      </c>
      <c r="P3381">
        <v>225812</v>
      </c>
      <c r="Q3381">
        <f>COUNTIF(PROMJENA!A:A,PlanMasine[[#This Row],[KPL]]&amp;"-"&amp;PlanMasine[[#This Row],[RN]])</f>
        <v>0</v>
      </c>
      <c r="R3381">
        <f>IFERROR(INDEX(REDOSLIJED!A:A,MATCH(PlanMasine[[#This Row],[KPL]],REDOSLIJED!B:B,0)),MAX(REDOSLIJED!A:A)+1)</f>
        <v>45</v>
      </c>
      <c r="S3381" s="9">
        <f>SUM($M$2:M3381)</f>
        <v>15.418055555555554</v>
      </c>
      <c r="T3381" s="3">
        <f>PlanMasine[[#This Row],[Datum SAS]]-1</f>
        <v>45851</v>
      </c>
      <c r="U3381">
        <f>WEEKDAY(PlanMasine[[#This Row],[ZAVRŠETAK MAŠINSKE]],2)</f>
        <v>7</v>
      </c>
      <c r="V3381" s="3">
        <f>IF(WEEKDAY(PlanMasine[[#This Row],[Datum SAS]]-1,2)=7,PlanMasine[[#This Row],[Datum SAS]]-3,PlanMasine[[#This Row],[Datum SAS]]-1)</f>
        <v>45849</v>
      </c>
      <c r="W3381">
        <f>WEEKNUM(PlanMasine[[#This Row],[Column2]],1)</f>
        <v>28</v>
      </c>
    </row>
    <row r="3382" spans="1:23" x14ac:dyDescent="0.25">
      <c r="A3382">
        <v>1034044</v>
      </c>
      <c r="B3382">
        <v>1</v>
      </c>
      <c r="C3382">
        <v>1034066</v>
      </c>
      <c r="D3382" t="s">
        <v>2572</v>
      </c>
      <c r="E3382">
        <v>5</v>
      </c>
      <c r="F3382">
        <v>1</v>
      </c>
      <c r="G3382">
        <v>0</v>
      </c>
      <c r="H3382">
        <v>0</v>
      </c>
      <c r="I3382" t="s">
        <v>5</v>
      </c>
      <c r="J3382" t="s">
        <v>570</v>
      </c>
      <c r="K3382" t="s">
        <v>2550</v>
      </c>
      <c r="L3382" s="3">
        <v>45869</v>
      </c>
      <c r="M33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82" s="3">
        <v>45852</v>
      </c>
      <c r="O3382" s="5">
        <f>IFERROR((PlanMasine[[#This Row],[Norma]]/PlanMasine[[#This Row],[Q]])*(PlanMasine[[#This Row],[Q]]/SUMIF(C:C,PlanMasine[[#This Row],[RN]],B:B)*PlanMasine[[#This Row],[KPLQ]]),0)</f>
        <v>5</v>
      </c>
      <c r="P3382">
        <v>233295</v>
      </c>
      <c r="Q3382">
        <f>COUNTIF(PROMJENA!A:A,PlanMasine[[#This Row],[KPL]]&amp;"-"&amp;PlanMasine[[#This Row],[RN]])</f>
        <v>0</v>
      </c>
      <c r="R3382">
        <f>IFERROR(INDEX(REDOSLIJED!A:A,MATCH(PlanMasine[[#This Row],[KPL]],REDOSLIJED!B:B,0)),MAX(REDOSLIJED!A:A)+1)</f>
        <v>45</v>
      </c>
      <c r="S3382" s="9">
        <f>SUM($M$2:M3382)</f>
        <v>15.421527777777776</v>
      </c>
      <c r="T3382" s="3">
        <f>PlanMasine[[#This Row],[Datum SAS]]-1</f>
        <v>45851</v>
      </c>
      <c r="U3382">
        <f>WEEKDAY(PlanMasine[[#This Row],[ZAVRŠETAK MAŠINSKE]],2)</f>
        <v>7</v>
      </c>
      <c r="V3382" s="3">
        <f>IF(WEEKDAY(PlanMasine[[#This Row],[Datum SAS]]-1,2)=7,PlanMasine[[#This Row],[Datum SAS]]-3,PlanMasine[[#This Row],[Datum SAS]]-1)</f>
        <v>45849</v>
      </c>
      <c r="W3382">
        <f>WEEKNUM(PlanMasine[[#This Row],[Column2]],1)</f>
        <v>28</v>
      </c>
    </row>
    <row r="3383" spans="1:23" x14ac:dyDescent="0.25">
      <c r="A3383">
        <v>1034044</v>
      </c>
      <c r="B3383">
        <v>1</v>
      </c>
      <c r="C3383">
        <v>1034067</v>
      </c>
      <c r="D3383" t="s">
        <v>2573</v>
      </c>
      <c r="E3383">
        <v>5</v>
      </c>
      <c r="F3383">
        <v>1</v>
      </c>
      <c r="G3383">
        <v>0</v>
      </c>
      <c r="H3383">
        <v>0</v>
      </c>
      <c r="I3383" t="s">
        <v>5</v>
      </c>
      <c r="J3383" t="s">
        <v>570</v>
      </c>
      <c r="K3383" t="s">
        <v>2550</v>
      </c>
      <c r="L3383" s="3">
        <v>45869</v>
      </c>
      <c r="M33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83" s="3">
        <v>45852</v>
      </c>
      <c r="O3383" s="5">
        <f>IFERROR((PlanMasine[[#This Row],[Norma]]/PlanMasine[[#This Row],[Q]])*(PlanMasine[[#This Row],[Q]]/SUMIF(C:C,PlanMasine[[#This Row],[RN]],B:B)*PlanMasine[[#This Row],[KPLQ]]),0)</f>
        <v>5</v>
      </c>
      <c r="P3383">
        <v>233296</v>
      </c>
      <c r="Q3383">
        <f>COUNTIF(PROMJENA!A:A,PlanMasine[[#This Row],[KPL]]&amp;"-"&amp;PlanMasine[[#This Row],[RN]])</f>
        <v>0</v>
      </c>
      <c r="R3383">
        <f>IFERROR(INDEX(REDOSLIJED!A:A,MATCH(PlanMasine[[#This Row],[KPL]],REDOSLIJED!B:B,0)),MAX(REDOSLIJED!A:A)+1)</f>
        <v>45</v>
      </c>
      <c r="S3383" s="9">
        <f>SUM($M$2:M3383)</f>
        <v>15.424999999999997</v>
      </c>
      <c r="T3383" s="3">
        <f>PlanMasine[[#This Row],[Datum SAS]]-1</f>
        <v>45851</v>
      </c>
      <c r="U3383">
        <f>WEEKDAY(PlanMasine[[#This Row],[ZAVRŠETAK MAŠINSKE]],2)</f>
        <v>7</v>
      </c>
      <c r="V3383" s="3">
        <f>IF(WEEKDAY(PlanMasine[[#This Row],[Datum SAS]]-1,2)=7,PlanMasine[[#This Row],[Datum SAS]]-3,PlanMasine[[#This Row],[Datum SAS]]-1)</f>
        <v>45849</v>
      </c>
      <c r="W3383">
        <f>WEEKNUM(PlanMasine[[#This Row],[Column2]],1)</f>
        <v>28</v>
      </c>
    </row>
    <row r="3384" spans="1:23" x14ac:dyDescent="0.25">
      <c r="A3384">
        <v>1034044</v>
      </c>
      <c r="B3384">
        <v>1</v>
      </c>
      <c r="C3384">
        <v>1034068</v>
      </c>
      <c r="D3384" t="s">
        <v>2574</v>
      </c>
      <c r="E3384">
        <v>5</v>
      </c>
      <c r="F3384">
        <v>1</v>
      </c>
      <c r="G3384">
        <v>0</v>
      </c>
      <c r="H3384">
        <v>0</v>
      </c>
      <c r="I3384" t="s">
        <v>5</v>
      </c>
      <c r="J3384" t="s">
        <v>570</v>
      </c>
      <c r="K3384" t="s">
        <v>2550</v>
      </c>
      <c r="L3384" s="3">
        <v>45869</v>
      </c>
      <c r="M33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84" s="3">
        <v>45852</v>
      </c>
      <c r="O3384" s="5">
        <f>IFERROR((PlanMasine[[#This Row],[Norma]]/PlanMasine[[#This Row],[Q]])*(PlanMasine[[#This Row],[Q]]/SUMIF(C:C,PlanMasine[[#This Row],[RN]],B:B)*PlanMasine[[#This Row],[KPLQ]]),0)</f>
        <v>5</v>
      </c>
      <c r="P3384">
        <v>233297</v>
      </c>
      <c r="Q3384">
        <f>COUNTIF(PROMJENA!A:A,PlanMasine[[#This Row],[KPL]]&amp;"-"&amp;PlanMasine[[#This Row],[RN]])</f>
        <v>0</v>
      </c>
      <c r="R3384">
        <f>IFERROR(INDEX(REDOSLIJED!A:A,MATCH(PlanMasine[[#This Row],[KPL]],REDOSLIJED!B:B,0)),MAX(REDOSLIJED!A:A)+1)</f>
        <v>45</v>
      </c>
      <c r="S3384" s="9">
        <f>SUM($M$2:M3384)</f>
        <v>15.428472222222219</v>
      </c>
      <c r="T3384" s="3">
        <f>PlanMasine[[#This Row],[Datum SAS]]-1</f>
        <v>45851</v>
      </c>
      <c r="U3384">
        <f>WEEKDAY(PlanMasine[[#This Row],[ZAVRŠETAK MAŠINSKE]],2)</f>
        <v>7</v>
      </c>
      <c r="V3384" s="3">
        <f>IF(WEEKDAY(PlanMasine[[#This Row],[Datum SAS]]-1,2)=7,PlanMasine[[#This Row],[Datum SAS]]-3,PlanMasine[[#This Row],[Datum SAS]]-1)</f>
        <v>45849</v>
      </c>
      <c r="W3384">
        <f>WEEKNUM(PlanMasine[[#This Row],[Column2]],1)</f>
        <v>28</v>
      </c>
    </row>
    <row r="3385" spans="1:23" x14ac:dyDescent="0.25">
      <c r="A3385">
        <v>1034044</v>
      </c>
      <c r="B3385">
        <v>1</v>
      </c>
      <c r="C3385">
        <v>1034069</v>
      </c>
      <c r="D3385" t="s">
        <v>2575</v>
      </c>
      <c r="E3385">
        <v>5</v>
      </c>
      <c r="F3385">
        <v>1</v>
      </c>
      <c r="G3385">
        <v>0</v>
      </c>
      <c r="H3385">
        <v>0</v>
      </c>
      <c r="I3385" t="s">
        <v>5</v>
      </c>
      <c r="J3385" t="s">
        <v>570</v>
      </c>
      <c r="K3385" t="s">
        <v>2550</v>
      </c>
      <c r="L3385" s="3">
        <v>45869</v>
      </c>
      <c r="M33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85" s="3">
        <v>45852</v>
      </c>
      <c r="O3385" s="5">
        <f>IFERROR((PlanMasine[[#This Row],[Norma]]/PlanMasine[[#This Row],[Q]])*(PlanMasine[[#This Row],[Q]]/SUMIF(C:C,PlanMasine[[#This Row],[RN]],B:B)*PlanMasine[[#This Row],[KPLQ]]),0)</f>
        <v>5</v>
      </c>
      <c r="P3385">
        <v>233298</v>
      </c>
      <c r="Q3385">
        <f>COUNTIF(PROMJENA!A:A,PlanMasine[[#This Row],[KPL]]&amp;"-"&amp;PlanMasine[[#This Row],[RN]])</f>
        <v>0</v>
      </c>
      <c r="R3385">
        <f>IFERROR(INDEX(REDOSLIJED!A:A,MATCH(PlanMasine[[#This Row],[KPL]],REDOSLIJED!B:B,0)),MAX(REDOSLIJED!A:A)+1)</f>
        <v>45</v>
      </c>
      <c r="S3385" s="9">
        <f>SUM($M$2:M3385)</f>
        <v>15.43194444444444</v>
      </c>
      <c r="T3385" s="3">
        <f>PlanMasine[[#This Row],[Datum SAS]]-1</f>
        <v>45851</v>
      </c>
      <c r="U3385">
        <f>WEEKDAY(PlanMasine[[#This Row],[ZAVRŠETAK MAŠINSKE]],2)</f>
        <v>7</v>
      </c>
      <c r="V3385" s="3">
        <f>IF(WEEKDAY(PlanMasine[[#This Row],[Datum SAS]]-1,2)=7,PlanMasine[[#This Row],[Datum SAS]]-3,PlanMasine[[#This Row],[Datum SAS]]-1)</f>
        <v>45849</v>
      </c>
      <c r="W3385">
        <f>WEEKNUM(PlanMasine[[#This Row],[Column2]],1)</f>
        <v>28</v>
      </c>
    </row>
    <row r="3386" spans="1:23" x14ac:dyDescent="0.25">
      <c r="A3386">
        <v>1034044</v>
      </c>
      <c r="B3386">
        <v>1</v>
      </c>
      <c r="C3386">
        <v>1034070</v>
      </c>
      <c r="D3386" t="s">
        <v>2576</v>
      </c>
      <c r="E3386">
        <v>5</v>
      </c>
      <c r="F3386">
        <v>1</v>
      </c>
      <c r="G3386">
        <v>0</v>
      </c>
      <c r="H3386">
        <v>0</v>
      </c>
      <c r="I3386" t="s">
        <v>5</v>
      </c>
      <c r="J3386" t="s">
        <v>570</v>
      </c>
      <c r="K3386" t="s">
        <v>2550</v>
      </c>
      <c r="L3386" s="3">
        <v>45869</v>
      </c>
      <c r="M33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86" s="3">
        <v>45852</v>
      </c>
      <c r="O3386" s="5">
        <f>IFERROR((PlanMasine[[#This Row],[Norma]]/PlanMasine[[#This Row],[Q]])*(PlanMasine[[#This Row],[Q]]/SUMIF(C:C,PlanMasine[[#This Row],[RN]],B:B)*PlanMasine[[#This Row],[KPLQ]]),0)</f>
        <v>5</v>
      </c>
      <c r="P3386">
        <v>233299</v>
      </c>
      <c r="Q3386">
        <f>COUNTIF(PROMJENA!A:A,PlanMasine[[#This Row],[KPL]]&amp;"-"&amp;PlanMasine[[#This Row],[RN]])</f>
        <v>0</v>
      </c>
      <c r="R3386">
        <f>IFERROR(INDEX(REDOSLIJED!A:A,MATCH(PlanMasine[[#This Row],[KPL]],REDOSLIJED!B:B,0)),MAX(REDOSLIJED!A:A)+1)</f>
        <v>45</v>
      </c>
      <c r="S3386" s="9">
        <f>SUM($M$2:M3386)</f>
        <v>15.435416666666661</v>
      </c>
      <c r="T3386" s="3">
        <f>PlanMasine[[#This Row],[Datum SAS]]-1</f>
        <v>45851</v>
      </c>
      <c r="U3386">
        <f>WEEKDAY(PlanMasine[[#This Row],[ZAVRŠETAK MAŠINSKE]],2)</f>
        <v>7</v>
      </c>
      <c r="V3386" s="3">
        <f>IF(WEEKDAY(PlanMasine[[#This Row],[Datum SAS]]-1,2)=7,PlanMasine[[#This Row],[Datum SAS]]-3,PlanMasine[[#This Row],[Datum SAS]]-1)</f>
        <v>45849</v>
      </c>
      <c r="W3386">
        <f>WEEKNUM(PlanMasine[[#This Row],[Column2]],1)</f>
        <v>28</v>
      </c>
    </row>
    <row r="3387" spans="1:23" x14ac:dyDescent="0.25">
      <c r="A3387">
        <v>1034044</v>
      </c>
      <c r="B3387">
        <v>1</v>
      </c>
      <c r="C3387">
        <v>1034071</v>
      </c>
      <c r="D3387" t="s">
        <v>2577</v>
      </c>
      <c r="E3387">
        <v>5</v>
      </c>
      <c r="F3387">
        <v>1</v>
      </c>
      <c r="G3387">
        <v>0</v>
      </c>
      <c r="H3387">
        <v>0</v>
      </c>
      <c r="I3387" t="s">
        <v>5</v>
      </c>
      <c r="J3387" t="s">
        <v>570</v>
      </c>
      <c r="K3387" t="s">
        <v>2550</v>
      </c>
      <c r="L3387" s="3">
        <v>45869</v>
      </c>
      <c r="M33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87" s="3">
        <v>45852</v>
      </c>
      <c r="O3387" s="5">
        <f>IFERROR((PlanMasine[[#This Row],[Norma]]/PlanMasine[[#This Row],[Q]])*(PlanMasine[[#This Row],[Q]]/SUMIF(C:C,PlanMasine[[#This Row],[RN]],B:B)*PlanMasine[[#This Row],[KPLQ]]),0)</f>
        <v>5</v>
      </c>
      <c r="P3387">
        <v>233300</v>
      </c>
      <c r="Q3387">
        <f>COUNTIF(PROMJENA!A:A,PlanMasine[[#This Row],[KPL]]&amp;"-"&amp;PlanMasine[[#This Row],[RN]])</f>
        <v>0</v>
      </c>
      <c r="R3387">
        <f>IFERROR(INDEX(REDOSLIJED!A:A,MATCH(PlanMasine[[#This Row],[KPL]],REDOSLIJED!B:B,0)),MAX(REDOSLIJED!A:A)+1)</f>
        <v>45</v>
      </c>
      <c r="S3387" s="9">
        <f>SUM($M$2:M3387)</f>
        <v>15.438888888888883</v>
      </c>
      <c r="T3387" s="3">
        <f>PlanMasine[[#This Row],[Datum SAS]]-1</f>
        <v>45851</v>
      </c>
      <c r="U3387">
        <f>WEEKDAY(PlanMasine[[#This Row],[ZAVRŠETAK MAŠINSKE]],2)</f>
        <v>7</v>
      </c>
      <c r="V3387" s="3">
        <f>IF(WEEKDAY(PlanMasine[[#This Row],[Datum SAS]]-1,2)=7,PlanMasine[[#This Row],[Datum SAS]]-3,PlanMasine[[#This Row],[Datum SAS]]-1)</f>
        <v>45849</v>
      </c>
      <c r="W3387">
        <f>WEEKNUM(PlanMasine[[#This Row],[Column2]],1)</f>
        <v>28</v>
      </c>
    </row>
    <row r="3388" spans="1:23" x14ac:dyDescent="0.25">
      <c r="A3388">
        <v>1034044</v>
      </c>
      <c r="B3388">
        <v>1</v>
      </c>
      <c r="C3388">
        <v>1034065</v>
      </c>
      <c r="D3388" t="s">
        <v>2578</v>
      </c>
      <c r="E3388">
        <v>10</v>
      </c>
      <c r="F3388">
        <v>1</v>
      </c>
      <c r="G3388">
        <v>0</v>
      </c>
      <c r="H3388">
        <v>0</v>
      </c>
      <c r="I3388" t="s">
        <v>5</v>
      </c>
      <c r="J3388" t="s">
        <v>570</v>
      </c>
      <c r="K3388" t="s">
        <v>2550</v>
      </c>
      <c r="L3388" s="3">
        <v>45869</v>
      </c>
      <c r="M33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88" s="3">
        <v>45852</v>
      </c>
      <c r="O3388" s="5">
        <f>IFERROR((PlanMasine[[#This Row],[Norma]]/PlanMasine[[#This Row],[Q]])*(PlanMasine[[#This Row],[Q]]/SUMIF(C:C,PlanMasine[[#This Row],[RN]],B:B)*PlanMasine[[#This Row],[KPLQ]]),0)</f>
        <v>10</v>
      </c>
      <c r="P3388">
        <v>233294</v>
      </c>
      <c r="Q3388">
        <f>COUNTIF(PROMJENA!A:A,PlanMasine[[#This Row],[KPL]]&amp;"-"&amp;PlanMasine[[#This Row],[RN]])</f>
        <v>0</v>
      </c>
      <c r="R3388">
        <f>IFERROR(INDEX(REDOSLIJED!A:A,MATCH(PlanMasine[[#This Row],[KPL]],REDOSLIJED!B:B,0)),MAX(REDOSLIJED!A:A)+1)</f>
        <v>45</v>
      </c>
      <c r="S3388" s="9">
        <f>SUM($M$2:M3388)</f>
        <v>15.445833333333328</v>
      </c>
      <c r="T3388" s="3">
        <f>PlanMasine[[#This Row],[Datum SAS]]-1</f>
        <v>45851</v>
      </c>
      <c r="U3388">
        <f>WEEKDAY(PlanMasine[[#This Row],[ZAVRŠETAK MAŠINSKE]],2)</f>
        <v>7</v>
      </c>
      <c r="V3388" s="3">
        <f>IF(WEEKDAY(PlanMasine[[#This Row],[Datum SAS]]-1,2)=7,PlanMasine[[#This Row],[Datum SAS]]-3,PlanMasine[[#This Row],[Datum SAS]]-1)</f>
        <v>45849</v>
      </c>
      <c r="W3388">
        <f>WEEKNUM(PlanMasine[[#This Row],[Column2]],1)</f>
        <v>28</v>
      </c>
    </row>
    <row r="3389" spans="1:23" x14ac:dyDescent="0.25">
      <c r="A3389">
        <v>1034954</v>
      </c>
      <c r="B3389">
        <v>1</v>
      </c>
      <c r="C3389">
        <v>1034977</v>
      </c>
      <c r="D3389" t="s">
        <v>2579</v>
      </c>
      <c r="E3389">
        <v>3</v>
      </c>
      <c r="F3389">
        <v>1</v>
      </c>
      <c r="G3389">
        <v>0</v>
      </c>
      <c r="H3389">
        <v>0</v>
      </c>
      <c r="I3389" t="s">
        <v>5</v>
      </c>
      <c r="J3389" t="s">
        <v>570</v>
      </c>
      <c r="K3389" t="s">
        <v>2580</v>
      </c>
      <c r="L3389" s="3">
        <v>45869</v>
      </c>
      <c r="M33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89" s="3">
        <v>45852</v>
      </c>
      <c r="O3389" s="5">
        <f>IFERROR((PlanMasine[[#This Row],[Norma]]/PlanMasine[[#This Row],[Q]])*(PlanMasine[[#This Row],[Q]]/SUMIF(C:C,PlanMasine[[#This Row],[RN]],B:B)*PlanMasine[[#This Row],[KPLQ]]),0)</f>
        <v>3</v>
      </c>
      <c r="P3389">
        <v>232788</v>
      </c>
      <c r="Q3389">
        <f>COUNTIF(PROMJENA!A:A,PlanMasine[[#This Row],[KPL]]&amp;"-"&amp;PlanMasine[[#This Row],[RN]])</f>
        <v>0</v>
      </c>
      <c r="R3389">
        <f>IFERROR(INDEX(REDOSLIJED!A:A,MATCH(PlanMasine[[#This Row],[KPL]],REDOSLIJED!B:B,0)),MAX(REDOSLIJED!A:A)+1)</f>
        <v>45</v>
      </c>
      <c r="S3389" s="9">
        <f>SUM($M$2:M3389)</f>
        <v>15.447916666666661</v>
      </c>
      <c r="T3389" s="3">
        <f>PlanMasine[[#This Row],[Datum SAS]]-1</f>
        <v>45851</v>
      </c>
      <c r="U3389">
        <f>WEEKDAY(PlanMasine[[#This Row],[ZAVRŠETAK MAŠINSKE]],2)</f>
        <v>7</v>
      </c>
      <c r="V3389" s="3">
        <f>IF(WEEKDAY(PlanMasine[[#This Row],[Datum SAS]]-1,2)=7,PlanMasine[[#This Row],[Datum SAS]]-3,PlanMasine[[#This Row],[Datum SAS]]-1)</f>
        <v>45849</v>
      </c>
      <c r="W3389">
        <f>WEEKNUM(PlanMasine[[#This Row],[Column2]],1)</f>
        <v>28</v>
      </c>
    </row>
    <row r="3390" spans="1:23" x14ac:dyDescent="0.25">
      <c r="A3390">
        <v>1034954</v>
      </c>
      <c r="B3390">
        <v>1</v>
      </c>
      <c r="C3390">
        <v>1034956</v>
      </c>
      <c r="D3390" t="s">
        <v>2581</v>
      </c>
      <c r="E3390">
        <v>5</v>
      </c>
      <c r="F3390">
        <v>1</v>
      </c>
      <c r="G3390">
        <v>0</v>
      </c>
      <c r="H3390">
        <v>0</v>
      </c>
      <c r="I3390" t="s">
        <v>5</v>
      </c>
      <c r="J3390" t="s">
        <v>570</v>
      </c>
      <c r="K3390" t="s">
        <v>2580</v>
      </c>
      <c r="L3390" s="3">
        <v>45869</v>
      </c>
      <c r="M33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90" s="3">
        <v>45852</v>
      </c>
      <c r="O3390" s="5">
        <f>IFERROR((PlanMasine[[#This Row],[Norma]]/PlanMasine[[#This Row],[Q]])*(PlanMasine[[#This Row],[Q]]/SUMIF(C:C,PlanMasine[[#This Row],[RN]],B:B)*PlanMasine[[#This Row],[KPLQ]]),0)</f>
        <v>5</v>
      </c>
      <c r="P3390">
        <v>232765</v>
      </c>
      <c r="Q3390">
        <f>COUNTIF(PROMJENA!A:A,PlanMasine[[#This Row],[KPL]]&amp;"-"&amp;PlanMasine[[#This Row],[RN]])</f>
        <v>0</v>
      </c>
      <c r="R3390">
        <f>IFERROR(INDEX(REDOSLIJED!A:A,MATCH(PlanMasine[[#This Row],[KPL]],REDOSLIJED!B:B,0)),MAX(REDOSLIJED!A:A)+1)</f>
        <v>45</v>
      </c>
      <c r="S3390" s="9">
        <f>SUM($M$2:M3390)</f>
        <v>15.451388888888882</v>
      </c>
      <c r="T3390" s="3">
        <f>PlanMasine[[#This Row],[Datum SAS]]-1</f>
        <v>45851</v>
      </c>
      <c r="U3390">
        <f>WEEKDAY(PlanMasine[[#This Row],[ZAVRŠETAK MAŠINSKE]],2)</f>
        <v>7</v>
      </c>
      <c r="V3390" s="3">
        <f>IF(WEEKDAY(PlanMasine[[#This Row],[Datum SAS]]-1,2)=7,PlanMasine[[#This Row],[Datum SAS]]-3,PlanMasine[[#This Row],[Datum SAS]]-1)</f>
        <v>45849</v>
      </c>
      <c r="W3390">
        <f>WEEKNUM(PlanMasine[[#This Row],[Column2]],1)</f>
        <v>28</v>
      </c>
    </row>
    <row r="3391" spans="1:23" x14ac:dyDescent="0.25">
      <c r="A3391">
        <v>1034954</v>
      </c>
      <c r="B3391">
        <v>1</v>
      </c>
      <c r="C3391">
        <v>1034960</v>
      </c>
      <c r="D3391" t="s">
        <v>2582</v>
      </c>
      <c r="E3391">
        <v>3</v>
      </c>
      <c r="F3391">
        <v>1</v>
      </c>
      <c r="G3391">
        <v>0</v>
      </c>
      <c r="H3391">
        <v>0</v>
      </c>
      <c r="I3391" t="s">
        <v>5</v>
      </c>
      <c r="J3391" t="s">
        <v>570</v>
      </c>
      <c r="K3391" t="s">
        <v>2580</v>
      </c>
      <c r="L3391" s="3">
        <v>45869</v>
      </c>
      <c r="M33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91" s="3">
        <v>45852</v>
      </c>
      <c r="O3391" s="5">
        <f>IFERROR((PlanMasine[[#This Row],[Norma]]/PlanMasine[[#This Row],[Q]])*(PlanMasine[[#This Row],[Q]]/SUMIF(C:C,PlanMasine[[#This Row],[RN]],B:B)*PlanMasine[[#This Row],[KPLQ]]),0)</f>
        <v>3</v>
      </c>
      <c r="P3391">
        <v>232769</v>
      </c>
      <c r="Q3391">
        <f>COUNTIF(PROMJENA!A:A,PlanMasine[[#This Row],[KPL]]&amp;"-"&amp;PlanMasine[[#This Row],[RN]])</f>
        <v>0</v>
      </c>
      <c r="R3391">
        <f>IFERROR(INDEX(REDOSLIJED!A:A,MATCH(PlanMasine[[#This Row],[KPL]],REDOSLIJED!B:B,0)),MAX(REDOSLIJED!A:A)+1)</f>
        <v>45</v>
      </c>
      <c r="S3391" s="9">
        <f>SUM($M$2:M3391)</f>
        <v>15.453472222222215</v>
      </c>
      <c r="T3391" s="3">
        <f>PlanMasine[[#This Row],[Datum SAS]]-1</f>
        <v>45851</v>
      </c>
      <c r="U3391">
        <f>WEEKDAY(PlanMasine[[#This Row],[ZAVRŠETAK MAŠINSKE]],2)</f>
        <v>7</v>
      </c>
      <c r="V3391" s="3">
        <f>IF(WEEKDAY(PlanMasine[[#This Row],[Datum SAS]]-1,2)=7,PlanMasine[[#This Row],[Datum SAS]]-3,PlanMasine[[#This Row],[Datum SAS]]-1)</f>
        <v>45849</v>
      </c>
      <c r="W3391">
        <f>WEEKNUM(PlanMasine[[#This Row],[Column2]],1)</f>
        <v>28</v>
      </c>
    </row>
    <row r="3392" spans="1:23" x14ac:dyDescent="0.25">
      <c r="A3392">
        <v>1034954</v>
      </c>
      <c r="B3392">
        <v>1</v>
      </c>
      <c r="C3392">
        <v>1034964</v>
      </c>
      <c r="D3392" t="s">
        <v>2583</v>
      </c>
      <c r="E3392">
        <v>5</v>
      </c>
      <c r="F3392">
        <v>1</v>
      </c>
      <c r="G3392">
        <v>0</v>
      </c>
      <c r="H3392">
        <v>0</v>
      </c>
      <c r="I3392" t="s">
        <v>5</v>
      </c>
      <c r="J3392" t="s">
        <v>570</v>
      </c>
      <c r="K3392" t="s">
        <v>2580</v>
      </c>
      <c r="L3392" s="3">
        <v>45869</v>
      </c>
      <c r="M33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92" s="3">
        <v>45852</v>
      </c>
      <c r="O3392" s="5">
        <f>IFERROR((PlanMasine[[#This Row],[Norma]]/PlanMasine[[#This Row],[Q]])*(PlanMasine[[#This Row],[Q]]/SUMIF(C:C,PlanMasine[[#This Row],[RN]],B:B)*PlanMasine[[#This Row],[KPLQ]]),0)</f>
        <v>5</v>
      </c>
      <c r="P3392">
        <v>232773</v>
      </c>
      <c r="Q3392">
        <f>COUNTIF(PROMJENA!A:A,PlanMasine[[#This Row],[KPL]]&amp;"-"&amp;PlanMasine[[#This Row],[RN]])</f>
        <v>0</v>
      </c>
      <c r="R3392">
        <f>IFERROR(INDEX(REDOSLIJED!A:A,MATCH(PlanMasine[[#This Row],[KPL]],REDOSLIJED!B:B,0)),MAX(REDOSLIJED!A:A)+1)</f>
        <v>45</v>
      </c>
      <c r="S3392" s="9">
        <f>SUM($M$2:M3392)</f>
        <v>15.456944444444437</v>
      </c>
      <c r="T3392" s="3">
        <f>PlanMasine[[#This Row],[Datum SAS]]-1</f>
        <v>45851</v>
      </c>
      <c r="U3392">
        <f>WEEKDAY(PlanMasine[[#This Row],[ZAVRŠETAK MAŠINSKE]],2)</f>
        <v>7</v>
      </c>
      <c r="V3392" s="3">
        <f>IF(WEEKDAY(PlanMasine[[#This Row],[Datum SAS]]-1,2)=7,PlanMasine[[#This Row],[Datum SAS]]-3,PlanMasine[[#This Row],[Datum SAS]]-1)</f>
        <v>45849</v>
      </c>
      <c r="W3392">
        <f>WEEKNUM(PlanMasine[[#This Row],[Column2]],1)</f>
        <v>28</v>
      </c>
    </row>
    <row r="3393" spans="1:23" x14ac:dyDescent="0.25">
      <c r="A3393">
        <v>1034954</v>
      </c>
      <c r="B3393">
        <v>1</v>
      </c>
      <c r="C3393">
        <v>1034966</v>
      </c>
      <c r="D3393" t="s">
        <v>2584</v>
      </c>
      <c r="E3393">
        <v>3</v>
      </c>
      <c r="F3393">
        <v>1</v>
      </c>
      <c r="G3393">
        <v>0</v>
      </c>
      <c r="H3393">
        <v>0</v>
      </c>
      <c r="I3393" t="s">
        <v>5</v>
      </c>
      <c r="J3393" t="s">
        <v>570</v>
      </c>
      <c r="K3393" t="s">
        <v>2580</v>
      </c>
      <c r="L3393" s="3">
        <v>45869</v>
      </c>
      <c r="M33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93" s="3">
        <v>45852</v>
      </c>
      <c r="O3393" s="5">
        <f>IFERROR((PlanMasine[[#This Row],[Norma]]/PlanMasine[[#This Row],[Q]])*(PlanMasine[[#This Row],[Q]]/SUMIF(C:C,PlanMasine[[#This Row],[RN]],B:B)*PlanMasine[[#This Row],[KPLQ]]),0)</f>
        <v>3</v>
      </c>
      <c r="P3393">
        <v>232777</v>
      </c>
      <c r="Q3393">
        <f>COUNTIF(PROMJENA!A:A,PlanMasine[[#This Row],[KPL]]&amp;"-"&amp;PlanMasine[[#This Row],[RN]])</f>
        <v>0</v>
      </c>
      <c r="R3393">
        <f>IFERROR(INDEX(REDOSLIJED!A:A,MATCH(PlanMasine[[#This Row],[KPL]],REDOSLIJED!B:B,0)),MAX(REDOSLIJED!A:A)+1)</f>
        <v>45</v>
      </c>
      <c r="S3393" s="9">
        <f>SUM($M$2:M3393)</f>
        <v>15.45902777777777</v>
      </c>
      <c r="T3393" s="3">
        <f>PlanMasine[[#This Row],[Datum SAS]]-1</f>
        <v>45851</v>
      </c>
      <c r="U3393">
        <f>WEEKDAY(PlanMasine[[#This Row],[ZAVRŠETAK MAŠINSKE]],2)</f>
        <v>7</v>
      </c>
      <c r="V3393" s="3">
        <f>IF(WEEKDAY(PlanMasine[[#This Row],[Datum SAS]]-1,2)=7,PlanMasine[[#This Row],[Datum SAS]]-3,PlanMasine[[#This Row],[Datum SAS]]-1)</f>
        <v>45849</v>
      </c>
      <c r="W3393">
        <f>WEEKNUM(PlanMasine[[#This Row],[Column2]],1)</f>
        <v>28</v>
      </c>
    </row>
    <row r="3394" spans="1:23" x14ac:dyDescent="0.25">
      <c r="A3394">
        <v>1034954</v>
      </c>
      <c r="B3394">
        <v>1</v>
      </c>
      <c r="C3394">
        <v>1034976</v>
      </c>
      <c r="D3394" t="s">
        <v>2585</v>
      </c>
      <c r="E3394">
        <v>5</v>
      </c>
      <c r="F3394">
        <v>1</v>
      </c>
      <c r="G3394">
        <v>0</v>
      </c>
      <c r="H3394">
        <v>0</v>
      </c>
      <c r="I3394" t="s">
        <v>5</v>
      </c>
      <c r="J3394" t="s">
        <v>570</v>
      </c>
      <c r="K3394" t="s">
        <v>2580</v>
      </c>
      <c r="L3394" s="3">
        <v>45869</v>
      </c>
      <c r="M33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94" s="3">
        <v>45852</v>
      </c>
      <c r="O3394" s="5">
        <f>IFERROR((PlanMasine[[#This Row],[Norma]]/PlanMasine[[#This Row],[Q]])*(PlanMasine[[#This Row],[Q]]/SUMIF(C:C,PlanMasine[[#This Row],[RN]],B:B)*PlanMasine[[#This Row],[KPLQ]]),0)</f>
        <v>5</v>
      </c>
      <c r="P3394">
        <v>232787</v>
      </c>
      <c r="Q3394">
        <f>COUNTIF(PROMJENA!A:A,PlanMasine[[#This Row],[KPL]]&amp;"-"&amp;PlanMasine[[#This Row],[RN]])</f>
        <v>0</v>
      </c>
      <c r="R3394">
        <f>IFERROR(INDEX(REDOSLIJED!A:A,MATCH(PlanMasine[[#This Row],[KPL]],REDOSLIJED!B:B,0)),MAX(REDOSLIJED!A:A)+1)</f>
        <v>45</v>
      </c>
      <c r="S3394" s="9">
        <f>SUM($M$2:M3394)</f>
        <v>15.462499999999991</v>
      </c>
      <c r="T3394" s="3">
        <f>PlanMasine[[#This Row],[Datum SAS]]-1</f>
        <v>45851</v>
      </c>
      <c r="U3394">
        <f>WEEKDAY(PlanMasine[[#This Row],[ZAVRŠETAK MAŠINSKE]],2)</f>
        <v>7</v>
      </c>
      <c r="V3394" s="3">
        <f>IF(WEEKDAY(PlanMasine[[#This Row],[Datum SAS]]-1,2)=7,PlanMasine[[#This Row],[Datum SAS]]-3,PlanMasine[[#This Row],[Datum SAS]]-1)</f>
        <v>45849</v>
      </c>
      <c r="W3394">
        <f>WEEKNUM(PlanMasine[[#This Row],[Column2]],1)</f>
        <v>28</v>
      </c>
    </row>
    <row r="3395" spans="1:23" x14ac:dyDescent="0.25">
      <c r="A3395">
        <v>1034954</v>
      </c>
      <c r="B3395">
        <v>1</v>
      </c>
      <c r="C3395">
        <v>1034980</v>
      </c>
      <c r="D3395" t="s">
        <v>2586</v>
      </c>
      <c r="E3395">
        <v>5</v>
      </c>
      <c r="F3395">
        <v>1</v>
      </c>
      <c r="G3395">
        <v>0</v>
      </c>
      <c r="H3395">
        <v>0</v>
      </c>
      <c r="I3395" t="s">
        <v>5</v>
      </c>
      <c r="J3395" t="s">
        <v>570</v>
      </c>
      <c r="K3395" t="s">
        <v>2580</v>
      </c>
      <c r="L3395" s="3">
        <v>45869</v>
      </c>
      <c r="M33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95" s="3">
        <v>45852</v>
      </c>
      <c r="O3395" s="5">
        <f>IFERROR((PlanMasine[[#This Row],[Norma]]/PlanMasine[[#This Row],[Q]])*(PlanMasine[[#This Row],[Q]]/SUMIF(C:C,PlanMasine[[#This Row],[RN]],B:B)*PlanMasine[[#This Row],[KPLQ]]),0)</f>
        <v>5</v>
      </c>
      <c r="P3395">
        <v>232793</v>
      </c>
      <c r="Q3395">
        <f>COUNTIF(PROMJENA!A:A,PlanMasine[[#This Row],[KPL]]&amp;"-"&amp;PlanMasine[[#This Row],[RN]])</f>
        <v>0</v>
      </c>
      <c r="R3395">
        <f>IFERROR(INDEX(REDOSLIJED!A:A,MATCH(PlanMasine[[#This Row],[KPL]],REDOSLIJED!B:B,0)),MAX(REDOSLIJED!A:A)+1)</f>
        <v>45</v>
      </c>
      <c r="S3395" s="9">
        <f>SUM($M$2:M3395)</f>
        <v>15.465972222222213</v>
      </c>
      <c r="T3395" s="3">
        <f>PlanMasine[[#This Row],[Datum SAS]]-1</f>
        <v>45851</v>
      </c>
      <c r="U3395">
        <f>WEEKDAY(PlanMasine[[#This Row],[ZAVRŠETAK MAŠINSKE]],2)</f>
        <v>7</v>
      </c>
      <c r="V3395" s="3">
        <f>IF(WEEKDAY(PlanMasine[[#This Row],[Datum SAS]]-1,2)=7,PlanMasine[[#This Row],[Datum SAS]]-3,PlanMasine[[#This Row],[Datum SAS]]-1)</f>
        <v>45849</v>
      </c>
      <c r="W3395">
        <f>WEEKNUM(PlanMasine[[#This Row],[Column2]],1)</f>
        <v>28</v>
      </c>
    </row>
    <row r="3396" spans="1:23" x14ac:dyDescent="0.25">
      <c r="A3396">
        <v>1034954</v>
      </c>
      <c r="B3396">
        <v>1</v>
      </c>
      <c r="C3396">
        <v>1034961</v>
      </c>
      <c r="D3396" t="s">
        <v>2587</v>
      </c>
      <c r="E3396">
        <v>3</v>
      </c>
      <c r="F3396">
        <v>1</v>
      </c>
      <c r="G3396">
        <v>0</v>
      </c>
      <c r="H3396">
        <v>0</v>
      </c>
      <c r="I3396" t="s">
        <v>5</v>
      </c>
      <c r="J3396" t="s">
        <v>570</v>
      </c>
      <c r="K3396" t="s">
        <v>2580</v>
      </c>
      <c r="L3396" s="3">
        <v>45869</v>
      </c>
      <c r="M33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96" s="3">
        <v>45852</v>
      </c>
      <c r="O3396" s="5">
        <f>IFERROR((PlanMasine[[#This Row],[Norma]]/PlanMasine[[#This Row],[Q]])*(PlanMasine[[#This Row],[Q]]/SUMIF(C:C,PlanMasine[[#This Row],[RN]],B:B)*PlanMasine[[#This Row],[KPLQ]]),0)</f>
        <v>3</v>
      </c>
      <c r="P3396">
        <v>232770</v>
      </c>
      <c r="Q3396">
        <f>COUNTIF(PROMJENA!A:A,PlanMasine[[#This Row],[KPL]]&amp;"-"&amp;PlanMasine[[#This Row],[RN]])</f>
        <v>0</v>
      </c>
      <c r="R3396">
        <f>IFERROR(INDEX(REDOSLIJED!A:A,MATCH(PlanMasine[[#This Row],[KPL]],REDOSLIJED!B:B,0)),MAX(REDOSLIJED!A:A)+1)</f>
        <v>45</v>
      </c>
      <c r="S3396" s="9">
        <f>SUM($M$2:M3396)</f>
        <v>15.468055555555546</v>
      </c>
      <c r="T3396" s="3">
        <f>PlanMasine[[#This Row],[Datum SAS]]-1</f>
        <v>45851</v>
      </c>
      <c r="U3396">
        <f>WEEKDAY(PlanMasine[[#This Row],[ZAVRŠETAK MAŠINSKE]],2)</f>
        <v>7</v>
      </c>
      <c r="V3396" s="3">
        <f>IF(WEEKDAY(PlanMasine[[#This Row],[Datum SAS]]-1,2)=7,PlanMasine[[#This Row],[Datum SAS]]-3,PlanMasine[[#This Row],[Datum SAS]]-1)</f>
        <v>45849</v>
      </c>
      <c r="W3396">
        <f>WEEKNUM(PlanMasine[[#This Row],[Column2]],1)</f>
        <v>28</v>
      </c>
    </row>
    <row r="3397" spans="1:23" x14ac:dyDescent="0.25">
      <c r="A3397">
        <v>1034954</v>
      </c>
      <c r="B3397">
        <v>1</v>
      </c>
      <c r="C3397">
        <v>1034987</v>
      </c>
      <c r="D3397" t="s">
        <v>2588</v>
      </c>
      <c r="E3397">
        <v>5</v>
      </c>
      <c r="F3397">
        <v>1</v>
      </c>
      <c r="G3397">
        <v>0</v>
      </c>
      <c r="H3397">
        <v>0</v>
      </c>
      <c r="I3397" t="s">
        <v>5</v>
      </c>
      <c r="J3397" t="s">
        <v>570</v>
      </c>
      <c r="K3397" t="s">
        <v>2580</v>
      </c>
      <c r="L3397" s="3">
        <v>45869</v>
      </c>
      <c r="M33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397" s="3">
        <v>45852</v>
      </c>
      <c r="O3397" s="5">
        <f>IFERROR((PlanMasine[[#This Row],[Norma]]/PlanMasine[[#This Row],[Q]])*(PlanMasine[[#This Row],[Q]]/SUMIF(C:C,PlanMasine[[#This Row],[RN]],B:B)*PlanMasine[[#This Row],[KPLQ]]),0)</f>
        <v>5</v>
      </c>
      <c r="P3397">
        <v>232800</v>
      </c>
      <c r="Q3397">
        <f>COUNTIF(PROMJENA!A:A,PlanMasine[[#This Row],[KPL]]&amp;"-"&amp;PlanMasine[[#This Row],[RN]])</f>
        <v>0</v>
      </c>
      <c r="R3397">
        <f>IFERROR(INDEX(REDOSLIJED!A:A,MATCH(PlanMasine[[#This Row],[KPL]],REDOSLIJED!B:B,0)),MAX(REDOSLIJED!A:A)+1)</f>
        <v>45</v>
      </c>
      <c r="S3397" s="9">
        <f>SUM($M$2:M3397)</f>
        <v>15.471527777777768</v>
      </c>
      <c r="T3397" s="3">
        <f>PlanMasine[[#This Row],[Datum SAS]]-1</f>
        <v>45851</v>
      </c>
      <c r="U3397">
        <f>WEEKDAY(PlanMasine[[#This Row],[ZAVRŠETAK MAŠINSKE]],2)</f>
        <v>7</v>
      </c>
      <c r="V3397" s="3">
        <f>IF(WEEKDAY(PlanMasine[[#This Row],[Datum SAS]]-1,2)=7,PlanMasine[[#This Row],[Datum SAS]]-3,PlanMasine[[#This Row],[Datum SAS]]-1)</f>
        <v>45849</v>
      </c>
      <c r="W3397">
        <f>WEEKNUM(PlanMasine[[#This Row],[Column2]],1)</f>
        <v>28</v>
      </c>
    </row>
    <row r="3398" spans="1:23" x14ac:dyDescent="0.25">
      <c r="A3398">
        <v>1034954</v>
      </c>
      <c r="B3398">
        <v>1</v>
      </c>
      <c r="C3398">
        <v>1035006</v>
      </c>
      <c r="D3398" t="s">
        <v>2589</v>
      </c>
      <c r="E3398">
        <v>12</v>
      </c>
      <c r="F3398">
        <v>6</v>
      </c>
      <c r="G3398">
        <v>0</v>
      </c>
      <c r="H3398">
        <v>0</v>
      </c>
      <c r="I3398" t="s">
        <v>5</v>
      </c>
      <c r="J3398" t="s">
        <v>570</v>
      </c>
      <c r="K3398" t="s">
        <v>2580</v>
      </c>
      <c r="L3398" s="3">
        <v>45869</v>
      </c>
      <c r="M33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398" s="3">
        <v>45852</v>
      </c>
      <c r="O3398" s="5">
        <f>IFERROR((PlanMasine[[#This Row],[Norma]]/PlanMasine[[#This Row],[Q]])*(PlanMasine[[#This Row],[Q]]/SUMIF(C:C,PlanMasine[[#This Row],[RN]],B:B)*PlanMasine[[#This Row],[KPLQ]]),0)</f>
        <v>12</v>
      </c>
      <c r="P3398">
        <v>232819</v>
      </c>
      <c r="Q3398">
        <f>COUNTIF(PROMJENA!A:A,PlanMasine[[#This Row],[KPL]]&amp;"-"&amp;PlanMasine[[#This Row],[RN]])</f>
        <v>0</v>
      </c>
      <c r="R3398">
        <f>IFERROR(INDEX(REDOSLIJED!A:A,MATCH(PlanMasine[[#This Row],[KPL]],REDOSLIJED!B:B,0)),MAX(REDOSLIJED!A:A)+1)</f>
        <v>45</v>
      </c>
      <c r="S3398" s="9">
        <f>SUM($M$2:M3398)</f>
        <v>15.4798611111111</v>
      </c>
      <c r="T3398" s="3">
        <f>PlanMasine[[#This Row],[Datum SAS]]-1</f>
        <v>45851</v>
      </c>
      <c r="U3398">
        <f>WEEKDAY(PlanMasine[[#This Row],[ZAVRŠETAK MAŠINSKE]],2)</f>
        <v>7</v>
      </c>
      <c r="V3398" s="3">
        <f>IF(WEEKDAY(PlanMasine[[#This Row],[Datum SAS]]-1,2)=7,PlanMasine[[#This Row],[Datum SAS]]-3,PlanMasine[[#This Row],[Datum SAS]]-1)</f>
        <v>45849</v>
      </c>
      <c r="W3398">
        <f>WEEKNUM(PlanMasine[[#This Row],[Column2]],1)</f>
        <v>28</v>
      </c>
    </row>
    <row r="3399" spans="1:23" x14ac:dyDescent="0.25">
      <c r="A3399">
        <v>1034954</v>
      </c>
      <c r="B3399">
        <v>1</v>
      </c>
      <c r="C3399">
        <v>1035000</v>
      </c>
      <c r="D3399" t="s">
        <v>2590</v>
      </c>
      <c r="E3399">
        <v>3</v>
      </c>
      <c r="F3399">
        <v>1</v>
      </c>
      <c r="G3399">
        <v>0</v>
      </c>
      <c r="H3399">
        <v>0</v>
      </c>
      <c r="I3399" t="s">
        <v>5</v>
      </c>
      <c r="J3399" t="s">
        <v>570</v>
      </c>
      <c r="K3399" t="s">
        <v>2580</v>
      </c>
      <c r="L3399" s="3">
        <v>45869</v>
      </c>
      <c r="M33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399" s="3">
        <v>45852</v>
      </c>
      <c r="O3399" s="5">
        <f>IFERROR((PlanMasine[[#This Row],[Norma]]/PlanMasine[[#This Row],[Q]])*(PlanMasine[[#This Row],[Q]]/SUMIF(C:C,PlanMasine[[#This Row],[RN]],B:B)*PlanMasine[[#This Row],[KPLQ]]),0)</f>
        <v>3</v>
      </c>
      <c r="P3399">
        <v>232813</v>
      </c>
      <c r="Q3399">
        <f>COUNTIF(PROMJENA!A:A,PlanMasine[[#This Row],[KPL]]&amp;"-"&amp;PlanMasine[[#This Row],[RN]])</f>
        <v>0</v>
      </c>
      <c r="R3399">
        <f>IFERROR(INDEX(REDOSLIJED!A:A,MATCH(PlanMasine[[#This Row],[KPL]],REDOSLIJED!B:B,0)),MAX(REDOSLIJED!A:A)+1)</f>
        <v>45</v>
      </c>
      <c r="S3399" s="9">
        <f>SUM($M$2:M3399)</f>
        <v>15.481944444444434</v>
      </c>
      <c r="T3399" s="3">
        <f>PlanMasine[[#This Row],[Datum SAS]]-1</f>
        <v>45851</v>
      </c>
      <c r="U3399">
        <f>WEEKDAY(PlanMasine[[#This Row],[ZAVRŠETAK MAŠINSKE]],2)</f>
        <v>7</v>
      </c>
      <c r="V3399" s="3">
        <f>IF(WEEKDAY(PlanMasine[[#This Row],[Datum SAS]]-1,2)=7,PlanMasine[[#This Row],[Datum SAS]]-3,PlanMasine[[#This Row],[Datum SAS]]-1)</f>
        <v>45849</v>
      </c>
      <c r="W3399">
        <f>WEEKNUM(PlanMasine[[#This Row],[Column2]],1)</f>
        <v>28</v>
      </c>
    </row>
    <row r="3400" spans="1:23" x14ac:dyDescent="0.25">
      <c r="A3400">
        <v>1034954</v>
      </c>
      <c r="B3400">
        <v>1</v>
      </c>
      <c r="C3400">
        <v>1035007</v>
      </c>
      <c r="D3400" t="s">
        <v>2591</v>
      </c>
      <c r="E3400">
        <v>4</v>
      </c>
      <c r="F3400">
        <v>2</v>
      </c>
      <c r="G3400">
        <v>0</v>
      </c>
      <c r="H3400">
        <v>0</v>
      </c>
      <c r="I3400" t="s">
        <v>5</v>
      </c>
      <c r="J3400" t="s">
        <v>570</v>
      </c>
      <c r="K3400" t="s">
        <v>2580</v>
      </c>
      <c r="L3400" s="3">
        <v>45869</v>
      </c>
      <c r="M34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400" s="3">
        <v>45852</v>
      </c>
      <c r="O3400" s="5">
        <f>IFERROR((PlanMasine[[#This Row],[Norma]]/PlanMasine[[#This Row],[Q]])*(PlanMasine[[#This Row],[Q]]/SUMIF(C:C,PlanMasine[[#This Row],[RN]],B:B)*PlanMasine[[#This Row],[KPLQ]]),0)</f>
        <v>4</v>
      </c>
      <c r="P3400">
        <v>232820</v>
      </c>
      <c r="Q3400">
        <f>COUNTIF(PROMJENA!A:A,PlanMasine[[#This Row],[KPL]]&amp;"-"&amp;PlanMasine[[#This Row],[RN]])</f>
        <v>0</v>
      </c>
      <c r="R3400">
        <f>IFERROR(INDEX(REDOSLIJED!A:A,MATCH(PlanMasine[[#This Row],[KPL]],REDOSLIJED!B:B,0)),MAX(REDOSLIJED!A:A)+1)</f>
        <v>45</v>
      </c>
      <c r="S3400" s="9">
        <f>SUM($M$2:M3400)</f>
        <v>15.484722222222212</v>
      </c>
      <c r="T3400" s="3">
        <f>PlanMasine[[#This Row],[Datum SAS]]-1</f>
        <v>45851</v>
      </c>
      <c r="U3400">
        <f>WEEKDAY(PlanMasine[[#This Row],[ZAVRŠETAK MAŠINSKE]],2)</f>
        <v>7</v>
      </c>
      <c r="V3400" s="3">
        <f>IF(WEEKDAY(PlanMasine[[#This Row],[Datum SAS]]-1,2)=7,PlanMasine[[#This Row],[Datum SAS]]-3,PlanMasine[[#This Row],[Datum SAS]]-1)</f>
        <v>45849</v>
      </c>
      <c r="W3400">
        <f>WEEKNUM(PlanMasine[[#This Row],[Column2]],1)</f>
        <v>28</v>
      </c>
    </row>
    <row r="3401" spans="1:23" x14ac:dyDescent="0.25">
      <c r="A3401">
        <v>1034954</v>
      </c>
      <c r="B3401">
        <v>1</v>
      </c>
      <c r="C3401">
        <v>1034999</v>
      </c>
      <c r="D3401" t="s">
        <v>2592</v>
      </c>
      <c r="E3401">
        <v>3</v>
      </c>
      <c r="F3401">
        <v>1</v>
      </c>
      <c r="G3401">
        <v>0</v>
      </c>
      <c r="H3401">
        <v>0</v>
      </c>
      <c r="I3401" t="s">
        <v>5</v>
      </c>
      <c r="J3401" t="s">
        <v>570</v>
      </c>
      <c r="K3401" t="s">
        <v>2580</v>
      </c>
      <c r="L3401" s="3">
        <v>45869</v>
      </c>
      <c r="M34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01" s="3">
        <v>45852</v>
      </c>
      <c r="O3401" s="5">
        <f>IFERROR((PlanMasine[[#This Row],[Norma]]/PlanMasine[[#This Row],[Q]])*(PlanMasine[[#This Row],[Q]]/SUMIF(C:C,PlanMasine[[#This Row],[RN]],B:B)*PlanMasine[[#This Row],[KPLQ]]),0)</f>
        <v>3</v>
      </c>
      <c r="P3401">
        <v>232812</v>
      </c>
      <c r="Q3401">
        <f>COUNTIF(PROMJENA!A:A,PlanMasine[[#This Row],[KPL]]&amp;"-"&amp;PlanMasine[[#This Row],[RN]])</f>
        <v>0</v>
      </c>
      <c r="R3401">
        <f>IFERROR(INDEX(REDOSLIJED!A:A,MATCH(PlanMasine[[#This Row],[KPL]],REDOSLIJED!B:B,0)),MAX(REDOSLIJED!A:A)+1)</f>
        <v>45</v>
      </c>
      <c r="S3401" s="9">
        <f>SUM($M$2:M3401)</f>
        <v>15.486805555555545</v>
      </c>
      <c r="T3401" s="3">
        <f>PlanMasine[[#This Row],[Datum SAS]]-1</f>
        <v>45851</v>
      </c>
      <c r="U3401">
        <f>WEEKDAY(PlanMasine[[#This Row],[ZAVRŠETAK MAŠINSKE]],2)</f>
        <v>7</v>
      </c>
      <c r="V3401" s="3">
        <f>IF(WEEKDAY(PlanMasine[[#This Row],[Datum SAS]]-1,2)=7,PlanMasine[[#This Row],[Datum SAS]]-3,PlanMasine[[#This Row],[Datum SAS]]-1)</f>
        <v>45849</v>
      </c>
      <c r="W3401">
        <f>WEEKNUM(PlanMasine[[#This Row],[Column2]],1)</f>
        <v>28</v>
      </c>
    </row>
    <row r="3402" spans="1:23" x14ac:dyDescent="0.25">
      <c r="A3402">
        <v>1034954</v>
      </c>
      <c r="B3402">
        <v>1</v>
      </c>
      <c r="C3402">
        <v>1034998</v>
      </c>
      <c r="D3402" t="s">
        <v>2593</v>
      </c>
      <c r="E3402">
        <v>3</v>
      </c>
      <c r="F3402">
        <v>1</v>
      </c>
      <c r="G3402">
        <v>0</v>
      </c>
      <c r="H3402">
        <v>0</v>
      </c>
      <c r="I3402" t="s">
        <v>5</v>
      </c>
      <c r="J3402" t="s">
        <v>570</v>
      </c>
      <c r="K3402" t="s">
        <v>2580</v>
      </c>
      <c r="L3402" s="3">
        <v>45869</v>
      </c>
      <c r="M34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02" s="3">
        <v>45852</v>
      </c>
      <c r="O3402" s="5">
        <f>IFERROR((PlanMasine[[#This Row],[Norma]]/PlanMasine[[#This Row],[Q]])*(PlanMasine[[#This Row],[Q]]/SUMIF(C:C,PlanMasine[[#This Row],[RN]],B:B)*PlanMasine[[#This Row],[KPLQ]]),0)</f>
        <v>3</v>
      </c>
      <c r="P3402">
        <v>232811</v>
      </c>
      <c r="Q3402">
        <f>COUNTIF(PROMJENA!A:A,PlanMasine[[#This Row],[KPL]]&amp;"-"&amp;PlanMasine[[#This Row],[RN]])</f>
        <v>0</v>
      </c>
      <c r="R3402">
        <f>IFERROR(INDEX(REDOSLIJED!A:A,MATCH(PlanMasine[[#This Row],[KPL]],REDOSLIJED!B:B,0)),MAX(REDOSLIJED!A:A)+1)</f>
        <v>45</v>
      </c>
      <c r="S3402" s="9">
        <f>SUM($M$2:M3402)</f>
        <v>15.488888888888878</v>
      </c>
      <c r="T3402" s="3">
        <f>PlanMasine[[#This Row],[Datum SAS]]-1</f>
        <v>45851</v>
      </c>
      <c r="U3402">
        <f>WEEKDAY(PlanMasine[[#This Row],[ZAVRŠETAK MAŠINSKE]],2)</f>
        <v>7</v>
      </c>
      <c r="V3402" s="3">
        <f>IF(WEEKDAY(PlanMasine[[#This Row],[Datum SAS]]-1,2)=7,PlanMasine[[#This Row],[Datum SAS]]-3,PlanMasine[[#This Row],[Datum SAS]]-1)</f>
        <v>45849</v>
      </c>
      <c r="W3402">
        <f>WEEKNUM(PlanMasine[[#This Row],[Column2]],1)</f>
        <v>28</v>
      </c>
    </row>
    <row r="3403" spans="1:23" x14ac:dyDescent="0.25">
      <c r="A3403">
        <v>1034954</v>
      </c>
      <c r="B3403">
        <v>1</v>
      </c>
      <c r="C3403">
        <v>1035008</v>
      </c>
      <c r="D3403" t="s">
        <v>2594</v>
      </c>
      <c r="E3403">
        <v>4</v>
      </c>
      <c r="F3403">
        <v>2</v>
      </c>
      <c r="G3403">
        <v>0</v>
      </c>
      <c r="H3403">
        <v>0</v>
      </c>
      <c r="I3403" t="s">
        <v>5</v>
      </c>
      <c r="J3403" t="s">
        <v>570</v>
      </c>
      <c r="K3403" t="s">
        <v>2580</v>
      </c>
      <c r="L3403" s="3">
        <v>45869</v>
      </c>
      <c r="M34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403" s="3">
        <v>45852</v>
      </c>
      <c r="O3403" s="5">
        <f>IFERROR((PlanMasine[[#This Row],[Norma]]/PlanMasine[[#This Row],[Q]])*(PlanMasine[[#This Row],[Q]]/SUMIF(C:C,PlanMasine[[#This Row],[RN]],B:B)*PlanMasine[[#This Row],[KPLQ]]),0)</f>
        <v>4</v>
      </c>
      <c r="P3403">
        <v>232821</v>
      </c>
      <c r="Q3403">
        <f>COUNTIF(PROMJENA!A:A,PlanMasine[[#This Row],[KPL]]&amp;"-"&amp;PlanMasine[[#This Row],[RN]])</f>
        <v>0</v>
      </c>
      <c r="R3403">
        <f>IFERROR(INDEX(REDOSLIJED!A:A,MATCH(PlanMasine[[#This Row],[KPL]],REDOSLIJED!B:B,0)),MAX(REDOSLIJED!A:A)+1)</f>
        <v>45</v>
      </c>
      <c r="S3403" s="9">
        <f>SUM($M$2:M3403)</f>
        <v>15.491666666666656</v>
      </c>
      <c r="T3403" s="3">
        <f>PlanMasine[[#This Row],[Datum SAS]]-1</f>
        <v>45851</v>
      </c>
      <c r="U3403">
        <f>WEEKDAY(PlanMasine[[#This Row],[ZAVRŠETAK MAŠINSKE]],2)</f>
        <v>7</v>
      </c>
      <c r="V3403" s="3">
        <f>IF(WEEKDAY(PlanMasine[[#This Row],[Datum SAS]]-1,2)=7,PlanMasine[[#This Row],[Datum SAS]]-3,PlanMasine[[#This Row],[Datum SAS]]-1)</f>
        <v>45849</v>
      </c>
      <c r="W3403">
        <f>WEEKNUM(PlanMasine[[#This Row],[Column2]],1)</f>
        <v>28</v>
      </c>
    </row>
    <row r="3404" spans="1:23" x14ac:dyDescent="0.25">
      <c r="A3404">
        <v>1034954</v>
      </c>
      <c r="B3404">
        <v>1</v>
      </c>
      <c r="C3404">
        <v>1035009</v>
      </c>
      <c r="D3404" t="s">
        <v>2595</v>
      </c>
      <c r="E3404">
        <v>4</v>
      </c>
      <c r="F3404">
        <v>2</v>
      </c>
      <c r="G3404">
        <v>0</v>
      </c>
      <c r="H3404">
        <v>0</v>
      </c>
      <c r="I3404" t="s">
        <v>5</v>
      </c>
      <c r="J3404" t="s">
        <v>570</v>
      </c>
      <c r="K3404" t="s">
        <v>2580</v>
      </c>
      <c r="L3404" s="3">
        <v>45869</v>
      </c>
      <c r="M34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404" s="3">
        <v>45852</v>
      </c>
      <c r="O3404" s="5">
        <f>IFERROR((PlanMasine[[#This Row],[Norma]]/PlanMasine[[#This Row],[Q]])*(PlanMasine[[#This Row],[Q]]/SUMIF(C:C,PlanMasine[[#This Row],[RN]],B:B)*PlanMasine[[#This Row],[KPLQ]]),0)</f>
        <v>4</v>
      </c>
      <c r="P3404">
        <v>232822</v>
      </c>
      <c r="Q3404">
        <f>COUNTIF(PROMJENA!A:A,PlanMasine[[#This Row],[KPL]]&amp;"-"&amp;PlanMasine[[#This Row],[RN]])</f>
        <v>0</v>
      </c>
      <c r="R3404">
        <f>IFERROR(INDEX(REDOSLIJED!A:A,MATCH(PlanMasine[[#This Row],[KPL]],REDOSLIJED!B:B,0)),MAX(REDOSLIJED!A:A)+1)</f>
        <v>45</v>
      </c>
      <c r="S3404" s="9">
        <f>SUM($M$2:M3404)</f>
        <v>15.494444444444435</v>
      </c>
      <c r="T3404" s="3">
        <f>PlanMasine[[#This Row],[Datum SAS]]-1</f>
        <v>45851</v>
      </c>
      <c r="U3404">
        <f>WEEKDAY(PlanMasine[[#This Row],[ZAVRŠETAK MAŠINSKE]],2)</f>
        <v>7</v>
      </c>
      <c r="V3404" s="3">
        <f>IF(WEEKDAY(PlanMasine[[#This Row],[Datum SAS]]-1,2)=7,PlanMasine[[#This Row],[Datum SAS]]-3,PlanMasine[[#This Row],[Datum SAS]]-1)</f>
        <v>45849</v>
      </c>
      <c r="W3404">
        <f>WEEKNUM(PlanMasine[[#This Row],[Column2]],1)</f>
        <v>28</v>
      </c>
    </row>
    <row r="3405" spans="1:23" x14ac:dyDescent="0.25">
      <c r="A3405">
        <v>1034954</v>
      </c>
      <c r="B3405">
        <v>1</v>
      </c>
      <c r="C3405">
        <v>1034997</v>
      </c>
      <c r="D3405" t="s">
        <v>2596</v>
      </c>
      <c r="E3405">
        <v>6</v>
      </c>
      <c r="F3405">
        <v>2</v>
      </c>
      <c r="G3405">
        <v>0</v>
      </c>
      <c r="H3405">
        <v>0</v>
      </c>
      <c r="I3405" t="s">
        <v>5</v>
      </c>
      <c r="J3405" t="s">
        <v>570</v>
      </c>
      <c r="K3405" t="s">
        <v>2580</v>
      </c>
      <c r="L3405" s="3">
        <v>45869</v>
      </c>
      <c r="M34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05" s="3">
        <v>45852</v>
      </c>
      <c r="O3405" s="5">
        <f>IFERROR((PlanMasine[[#This Row],[Norma]]/PlanMasine[[#This Row],[Q]])*(PlanMasine[[#This Row],[Q]]/SUMIF(C:C,PlanMasine[[#This Row],[RN]],B:B)*PlanMasine[[#This Row],[KPLQ]]),0)</f>
        <v>6</v>
      </c>
      <c r="P3405">
        <v>232810</v>
      </c>
      <c r="Q3405">
        <f>COUNTIF(PROMJENA!A:A,PlanMasine[[#This Row],[KPL]]&amp;"-"&amp;PlanMasine[[#This Row],[RN]])</f>
        <v>0</v>
      </c>
      <c r="R3405">
        <f>IFERROR(INDEX(REDOSLIJED!A:A,MATCH(PlanMasine[[#This Row],[KPL]],REDOSLIJED!B:B,0)),MAX(REDOSLIJED!A:A)+1)</f>
        <v>45</v>
      </c>
      <c r="S3405" s="9">
        <f>SUM($M$2:M3405)</f>
        <v>15.498611111111101</v>
      </c>
      <c r="T3405" s="3">
        <f>PlanMasine[[#This Row],[Datum SAS]]-1</f>
        <v>45851</v>
      </c>
      <c r="U3405">
        <f>WEEKDAY(PlanMasine[[#This Row],[ZAVRŠETAK MAŠINSKE]],2)</f>
        <v>7</v>
      </c>
      <c r="V3405" s="3">
        <f>IF(WEEKDAY(PlanMasine[[#This Row],[Datum SAS]]-1,2)=7,PlanMasine[[#This Row],[Datum SAS]]-3,PlanMasine[[#This Row],[Datum SAS]]-1)</f>
        <v>45849</v>
      </c>
      <c r="W3405">
        <f>WEEKNUM(PlanMasine[[#This Row],[Column2]],1)</f>
        <v>28</v>
      </c>
    </row>
    <row r="3406" spans="1:23" x14ac:dyDescent="0.25">
      <c r="A3406">
        <v>1034954</v>
      </c>
      <c r="B3406">
        <v>1</v>
      </c>
      <c r="C3406">
        <v>1034995</v>
      </c>
      <c r="D3406" t="s">
        <v>2597</v>
      </c>
      <c r="E3406">
        <v>6</v>
      </c>
      <c r="F3406">
        <v>2</v>
      </c>
      <c r="G3406">
        <v>0</v>
      </c>
      <c r="H3406">
        <v>0</v>
      </c>
      <c r="I3406" t="s">
        <v>5</v>
      </c>
      <c r="J3406" t="s">
        <v>570</v>
      </c>
      <c r="K3406" t="s">
        <v>2580</v>
      </c>
      <c r="L3406" s="3">
        <v>45869</v>
      </c>
      <c r="M34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06" s="3">
        <v>45852</v>
      </c>
      <c r="O3406" s="5">
        <f>IFERROR((PlanMasine[[#This Row],[Norma]]/PlanMasine[[#This Row],[Q]])*(PlanMasine[[#This Row],[Q]]/SUMIF(C:C,PlanMasine[[#This Row],[RN]],B:B)*PlanMasine[[#This Row],[KPLQ]]),0)</f>
        <v>6</v>
      </c>
      <c r="P3406">
        <v>232808</v>
      </c>
      <c r="Q3406">
        <f>COUNTIF(PROMJENA!A:A,PlanMasine[[#This Row],[KPL]]&amp;"-"&amp;PlanMasine[[#This Row],[RN]])</f>
        <v>0</v>
      </c>
      <c r="R3406">
        <f>IFERROR(INDEX(REDOSLIJED!A:A,MATCH(PlanMasine[[#This Row],[KPL]],REDOSLIJED!B:B,0)),MAX(REDOSLIJED!A:A)+1)</f>
        <v>45</v>
      </c>
      <c r="S3406" s="9">
        <f>SUM($M$2:M3406)</f>
        <v>15.502777777777768</v>
      </c>
      <c r="T3406" s="3">
        <f>PlanMasine[[#This Row],[Datum SAS]]-1</f>
        <v>45851</v>
      </c>
      <c r="U3406">
        <f>WEEKDAY(PlanMasine[[#This Row],[ZAVRŠETAK MAŠINSKE]],2)</f>
        <v>7</v>
      </c>
      <c r="V3406" s="3">
        <f>IF(WEEKDAY(PlanMasine[[#This Row],[Datum SAS]]-1,2)=7,PlanMasine[[#This Row],[Datum SAS]]-3,PlanMasine[[#This Row],[Datum SAS]]-1)</f>
        <v>45849</v>
      </c>
      <c r="W3406">
        <f>WEEKNUM(PlanMasine[[#This Row],[Column2]],1)</f>
        <v>28</v>
      </c>
    </row>
    <row r="3407" spans="1:23" x14ac:dyDescent="0.25">
      <c r="A3407">
        <v>1034954</v>
      </c>
      <c r="B3407">
        <v>1</v>
      </c>
      <c r="C3407">
        <v>1035010</v>
      </c>
      <c r="D3407" t="s">
        <v>2598</v>
      </c>
      <c r="E3407">
        <v>12</v>
      </c>
      <c r="F3407">
        <v>6</v>
      </c>
      <c r="G3407">
        <v>0</v>
      </c>
      <c r="H3407">
        <v>0</v>
      </c>
      <c r="I3407" t="s">
        <v>5</v>
      </c>
      <c r="J3407" t="s">
        <v>570</v>
      </c>
      <c r="K3407" t="s">
        <v>2580</v>
      </c>
      <c r="L3407" s="3">
        <v>45869</v>
      </c>
      <c r="M34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407" s="3">
        <v>45852</v>
      </c>
      <c r="O3407" s="5">
        <f>IFERROR((PlanMasine[[#This Row],[Norma]]/PlanMasine[[#This Row],[Q]])*(PlanMasine[[#This Row],[Q]]/SUMIF(C:C,PlanMasine[[#This Row],[RN]],B:B)*PlanMasine[[#This Row],[KPLQ]]),0)</f>
        <v>12</v>
      </c>
      <c r="P3407">
        <v>232823</v>
      </c>
      <c r="Q3407">
        <f>COUNTIF(PROMJENA!A:A,PlanMasine[[#This Row],[KPL]]&amp;"-"&amp;PlanMasine[[#This Row],[RN]])</f>
        <v>0</v>
      </c>
      <c r="R3407">
        <f>IFERROR(INDEX(REDOSLIJED!A:A,MATCH(PlanMasine[[#This Row],[KPL]],REDOSLIJED!B:B,0)),MAX(REDOSLIJED!A:A)+1)</f>
        <v>45</v>
      </c>
      <c r="S3407" s="9">
        <f>SUM($M$2:M3407)</f>
        <v>15.5111111111111</v>
      </c>
      <c r="T3407" s="3">
        <f>PlanMasine[[#This Row],[Datum SAS]]-1</f>
        <v>45851</v>
      </c>
      <c r="U3407">
        <f>WEEKDAY(PlanMasine[[#This Row],[ZAVRŠETAK MAŠINSKE]],2)</f>
        <v>7</v>
      </c>
      <c r="V3407" s="3">
        <f>IF(WEEKDAY(PlanMasine[[#This Row],[Datum SAS]]-1,2)=7,PlanMasine[[#This Row],[Datum SAS]]-3,PlanMasine[[#This Row],[Datum SAS]]-1)</f>
        <v>45849</v>
      </c>
      <c r="W3407">
        <f>WEEKNUM(PlanMasine[[#This Row],[Column2]],1)</f>
        <v>28</v>
      </c>
    </row>
    <row r="3408" spans="1:23" x14ac:dyDescent="0.25">
      <c r="A3408">
        <v>1034954</v>
      </c>
      <c r="B3408">
        <v>1</v>
      </c>
      <c r="C3408">
        <v>1034994</v>
      </c>
      <c r="D3408" t="s">
        <v>2599</v>
      </c>
      <c r="E3408">
        <v>6</v>
      </c>
      <c r="F3408">
        <v>2</v>
      </c>
      <c r="G3408">
        <v>0</v>
      </c>
      <c r="H3408">
        <v>0</v>
      </c>
      <c r="I3408" t="s">
        <v>5</v>
      </c>
      <c r="J3408" t="s">
        <v>570</v>
      </c>
      <c r="K3408" t="s">
        <v>2580</v>
      </c>
      <c r="L3408" s="3">
        <v>45869</v>
      </c>
      <c r="M34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08" s="3">
        <v>45852</v>
      </c>
      <c r="O3408" s="5">
        <f>IFERROR((PlanMasine[[#This Row],[Norma]]/PlanMasine[[#This Row],[Q]])*(PlanMasine[[#This Row],[Q]]/SUMIF(C:C,PlanMasine[[#This Row],[RN]],B:B)*PlanMasine[[#This Row],[KPLQ]]),0)</f>
        <v>6</v>
      </c>
      <c r="P3408">
        <v>232807</v>
      </c>
      <c r="Q3408">
        <f>COUNTIF(PROMJENA!A:A,PlanMasine[[#This Row],[KPL]]&amp;"-"&amp;PlanMasine[[#This Row],[RN]])</f>
        <v>0</v>
      </c>
      <c r="R3408">
        <f>IFERROR(INDEX(REDOSLIJED!A:A,MATCH(PlanMasine[[#This Row],[KPL]],REDOSLIJED!B:B,0)),MAX(REDOSLIJED!A:A)+1)</f>
        <v>45</v>
      </c>
      <c r="S3408" s="9">
        <f>SUM($M$2:M3408)</f>
        <v>15.515277777777767</v>
      </c>
      <c r="T3408" s="3">
        <f>PlanMasine[[#This Row],[Datum SAS]]-1</f>
        <v>45851</v>
      </c>
      <c r="U3408">
        <f>WEEKDAY(PlanMasine[[#This Row],[ZAVRŠETAK MAŠINSKE]],2)</f>
        <v>7</v>
      </c>
      <c r="V3408" s="3">
        <f>IF(WEEKDAY(PlanMasine[[#This Row],[Datum SAS]]-1,2)=7,PlanMasine[[#This Row],[Datum SAS]]-3,PlanMasine[[#This Row],[Datum SAS]]-1)</f>
        <v>45849</v>
      </c>
      <c r="W3408">
        <f>WEEKNUM(PlanMasine[[#This Row],[Column2]],1)</f>
        <v>28</v>
      </c>
    </row>
    <row r="3409" spans="1:23" x14ac:dyDescent="0.25">
      <c r="A3409">
        <v>1034954</v>
      </c>
      <c r="B3409">
        <v>1</v>
      </c>
      <c r="C3409">
        <v>1034993</v>
      </c>
      <c r="D3409" t="s">
        <v>2600</v>
      </c>
      <c r="E3409">
        <v>3</v>
      </c>
      <c r="F3409">
        <v>1</v>
      </c>
      <c r="G3409">
        <v>0</v>
      </c>
      <c r="H3409">
        <v>0</v>
      </c>
      <c r="I3409" t="s">
        <v>5</v>
      </c>
      <c r="J3409" t="s">
        <v>570</v>
      </c>
      <c r="K3409" t="s">
        <v>2580</v>
      </c>
      <c r="L3409" s="3">
        <v>45869</v>
      </c>
      <c r="M34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09" s="3">
        <v>45852</v>
      </c>
      <c r="O3409" s="5">
        <f>IFERROR((PlanMasine[[#This Row],[Norma]]/PlanMasine[[#This Row],[Q]])*(PlanMasine[[#This Row],[Q]]/SUMIF(C:C,PlanMasine[[#This Row],[RN]],B:B)*PlanMasine[[#This Row],[KPLQ]]),0)</f>
        <v>3</v>
      </c>
      <c r="P3409">
        <v>232806</v>
      </c>
      <c r="Q3409">
        <f>COUNTIF(PROMJENA!A:A,PlanMasine[[#This Row],[KPL]]&amp;"-"&amp;PlanMasine[[#This Row],[RN]])</f>
        <v>0</v>
      </c>
      <c r="R3409">
        <f>IFERROR(INDEX(REDOSLIJED!A:A,MATCH(PlanMasine[[#This Row],[KPL]],REDOSLIJED!B:B,0)),MAX(REDOSLIJED!A:A)+1)</f>
        <v>45</v>
      </c>
      <c r="S3409" s="9">
        <f>SUM($M$2:M3409)</f>
        <v>15.5173611111111</v>
      </c>
      <c r="T3409" s="3">
        <f>PlanMasine[[#This Row],[Datum SAS]]-1</f>
        <v>45851</v>
      </c>
      <c r="U3409">
        <f>WEEKDAY(PlanMasine[[#This Row],[ZAVRŠETAK MAŠINSKE]],2)</f>
        <v>7</v>
      </c>
      <c r="V3409" s="3">
        <f>IF(WEEKDAY(PlanMasine[[#This Row],[Datum SAS]]-1,2)=7,PlanMasine[[#This Row],[Datum SAS]]-3,PlanMasine[[#This Row],[Datum SAS]]-1)</f>
        <v>45849</v>
      </c>
      <c r="W3409">
        <f>WEEKNUM(PlanMasine[[#This Row],[Column2]],1)</f>
        <v>28</v>
      </c>
    </row>
    <row r="3410" spans="1:23" x14ac:dyDescent="0.25">
      <c r="A3410">
        <v>1034954</v>
      </c>
      <c r="B3410">
        <v>1</v>
      </c>
      <c r="C3410">
        <v>1035011</v>
      </c>
      <c r="D3410" t="s">
        <v>2601</v>
      </c>
      <c r="E3410">
        <v>2</v>
      </c>
      <c r="F3410">
        <v>1</v>
      </c>
      <c r="G3410">
        <v>0</v>
      </c>
      <c r="H3410">
        <v>0</v>
      </c>
      <c r="I3410" t="s">
        <v>5</v>
      </c>
      <c r="J3410" t="s">
        <v>570</v>
      </c>
      <c r="K3410" t="s">
        <v>2580</v>
      </c>
      <c r="L3410" s="3">
        <v>45869</v>
      </c>
      <c r="M34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10" s="3">
        <v>45852</v>
      </c>
      <c r="O3410" s="5">
        <f>IFERROR((PlanMasine[[#This Row],[Norma]]/PlanMasine[[#This Row],[Q]])*(PlanMasine[[#This Row],[Q]]/SUMIF(C:C,PlanMasine[[#This Row],[RN]],B:B)*PlanMasine[[#This Row],[KPLQ]]),0)</f>
        <v>2</v>
      </c>
      <c r="P3410">
        <v>232824</v>
      </c>
      <c r="Q3410">
        <f>COUNTIF(PROMJENA!A:A,PlanMasine[[#This Row],[KPL]]&amp;"-"&amp;PlanMasine[[#This Row],[RN]])</f>
        <v>0</v>
      </c>
      <c r="R3410">
        <f>IFERROR(INDEX(REDOSLIJED!A:A,MATCH(PlanMasine[[#This Row],[KPL]],REDOSLIJED!B:B,0)),MAX(REDOSLIJED!A:A)+1)</f>
        <v>45</v>
      </c>
      <c r="S3410" s="9">
        <f>SUM($M$2:M3410)</f>
        <v>15.518749999999988</v>
      </c>
      <c r="T3410" s="3">
        <f>PlanMasine[[#This Row],[Datum SAS]]-1</f>
        <v>45851</v>
      </c>
      <c r="U3410">
        <f>WEEKDAY(PlanMasine[[#This Row],[ZAVRŠETAK MAŠINSKE]],2)</f>
        <v>7</v>
      </c>
      <c r="V3410" s="3">
        <f>IF(WEEKDAY(PlanMasine[[#This Row],[Datum SAS]]-1,2)=7,PlanMasine[[#This Row],[Datum SAS]]-3,PlanMasine[[#This Row],[Datum SAS]]-1)</f>
        <v>45849</v>
      </c>
      <c r="W3410">
        <f>WEEKNUM(PlanMasine[[#This Row],[Column2]],1)</f>
        <v>28</v>
      </c>
    </row>
    <row r="3411" spans="1:23" x14ac:dyDescent="0.25">
      <c r="A3411">
        <v>1034954</v>
      </c>
      <c r="B3411">
        <v>1</v>
      </c>
      <c r="C3411">
        <v>1035012</v>
      </c>
      <c r="D3411" t="s">
        <v>2602</v>
      </c>
      <c r="E3411">
        <v>8</v>
      </c>
      <c r="F3411">
        <v>4</v>
      </c>
      <c r="G3411">
        <v>0</v>
      </c>
      <c r="H3411">
        <v>0</v>
      </c>
      <c r="I3411" t="s">
        <v>5</v>
      </c>
      <c r="J3411" t="s">
        <v>570</v>
      </c>
      <c r="K3411" t="s">
        <v>2580</v>
      </c>
      <c r="L3411" s="3">
        <v>45869</v>
      </c>
      <c r="M34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411" s="3">
        <v>45852</v>
      </c>
      <c r="O3411" s="5">
        <f>IFERROR((PlanMasine[[#This Row],[Norma]]/PlanMasine[[#This Row],[Q]])*(PlanMasine[[#This Row],[Q]]/SUMIF(C:C,PlanMasine[[#This Row],[RN]],B:B)*PlanMasine[[#This Row],[KPLQ]]),0)</f>
        <v>8</v>
      </c>
      <c r="P3411">
        <v>232825</v>
      </c>
      <c r="Q3411">
        <f>COUNTIF(PROMJENA!A:A,PlanMasine[[#This Row],[KPL]]&amp;"-"&amp;PlanMasine[[#This Row],[RN]])</f>
        <v>0</v>
      </c>
      <c r="R3411">
        <f>IFERROR(INDEX(REDOSLIJED!A:A,MATCH(PlanMasine[[#This Row],[KPL]],REDOSLIJED!B:B,0)),MAX(REDOSLIJED!A:A)+1)</f>
        <v>45</v>
      </c>
      <c r="S3411" s="9">
        <f>SUM($M$2:M3411)</f>
        <v>15.524305555555545</v>
      </c>
      <c r="T3411" s="3">
        <f>PlanMasine[[#This Row],[Datum SAS]]-1</f>
        <v>45851</v>
      </c>
      <c r="U3411">
        <f>WEEKDAY(PlanMasine[[#This Row],[ZAVRŠETAK MAŠINSKE]],2)</f>
        <v>7</v>
      </c>
      <c r="V3411" s="3">
        <f>IF(WEEKDAY(PlanMasine[[#This Row],[Datum SAS]]-1,2)=7,PlanMasine[[#This Row],[Datum SAS]]-3,PlanMasine[[#This Row],[Datum SAS]]-1)</f>
        <v>45849</v>
      </c>
      <c r="W3411">
        <f>WEEKNUM(PlanMasine[[#This Row],[Column2]],1)</f>
        <v>28</v>
      </c>
    </row>
    <row r="3412" spans="1:23" x14ac:dyDescent="0.25">
      <c r="A3412">
        <v>1034954</v>
      </c>
      <c r="B3412">
        <v>1</v>
      </c>
      <c r="C3412">
        <v>1035015</v>
      </c>
      <c r="D3412" t="s">
        <v>2603</v>
      </c>
      <c r="E3412">
        <v>2</v>
      </c>
      <c r="F3412">
        <v>1</v>
      </c>
      <c r="G3412">
        <v>0</v>
      </c>
      <c r="H3412">
        <v>0</v>
      </c>
      <c r="I3412" t="s">
        <v>5</v>
      </c>
      <c r="J3412" t="s">
        <v>570</v>
      </c>
      <c r="K3412" t="s">
        <v>2580</v>
      </c>
      <c r="L3412" s="3">
        <v>45869</v>
      </c>
      <c r="M34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12" s="3">
        <v>45852</v>
      </c>
      <c r="O3412" s="5">
        <f>IFERROR((PlanMasine[[#This Row],[Norma]]/PlanMasine[[#This Row],[Q]])*(PlanMasine[[#This Row],[Q]]/SUMIF(C:C,PlanMasine[[#This Row],[RN]],B:B)*PlanMasine[[#This Row],[KPLQ]]),0)</f>
        <v>2</v>
      </c>
      <c r="P3412">
        <v>232828</v>
      </c>
      <c r="Q3412">
        <f>COUNTIF(PROMJENA!A:A,PlanMasine[[#This Row],[KPL]]&amp;"-"&amp;PlanMasine[[#This Row],[RN]])</f>
        <v>0</v>
      </c>
      <c r="R3412">
        <f>IFERROR(INDEX(REDOSLIJED!A:A,MATCH(PlanMasine[[#This Row],[KPL]],REDOSLIJED!B:B,0)),MAX(REDOSLIJED!A:A)+1)</f>
        <v>45</v>
      </c>
      <c r="S3412" s="9">
        <f>SUM($M$2:M3412)</f>
        <v>15.525694444444433</v>
      </c>
      <c r="T3412" s="3">
        <f>PlanMasine[[#This Row],[Datum SAS]]-1</f>
        <v>45851</v>
      </c>
      <c r="U3412">
        <f>WEEKDAY(PlanMasine[[#This Row],[ZAVRŠETAK MAŠINSKE]],2)</f>
        <v>7</v>
      </c>
      <c r="V3412" s="3">
        <f>IF(WEEKDAY(PlanMasine[[#This Row],[Datum SAS]]-1,2)=7,PlanMasine[[#This Row],[Datum SAS]]-3,PlanMasine[[#This Row],[Datum SAS]]-1)</f>
        <v>45849</v>
      </c>
      <c r="W3412">
        <f>WEEKNUM(PlanMasine[[#This Row],[Column2]],1)</f>
        <v>28</v>
      </c>
    </row>
    <row r="3413" spans="1:23" x14ac:dyDescent="0.25">
      <c r="A3413">
        <v>1034954</v>
      </c>
      <c r="B3413">
        <v>1</v>
      </c>
      <c r="C3413">
        <v>1034992</v>
      </c>
      <c r="D3413" t="s">
        <v>2604</v>
      </c>
      <c r="E3413">
        <v>3</v>
      </c>
      <c r="F3413">
        <v>1</v>
      </c>
      <c r="G3413">
        <v>0</v>
      </c>
      <c r="H3413">
        <v>0</v>
      </c>
      <c r="I3413" t="s">
        <v>5</v>
      </c>
      <c r="J3413" t="s">
        <v>570</v>
      </c>
      <c r="K3413" t="s">
        <v>2580</v>
      </c>
      <c r="L3413" s="3">
        <v>45869</v>
      </c>
      <c r="M34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13" s="3">
        <v>45852</v>
      </c>
      <c r="O3413" s="5">
        <f>IFERROR((PlanMasine[[#This Row],[Norma]]/PlanMasine[[#This Row],[Q]])*(PlanMasine[[#This Row],[Q]]/SUMIF(C:C,PlanMasine[[#This Row],[RN]],B:B)*PlanMasine[[#This Row],[KPLQ]]),0)</f>
        <v>3</v>
      </c>
      <c r="P3413">
        <v>232805</v>
      </c>
      <c r="Q3413">
        <f>COUNTIF(PROMJENA!A:A,PlanMasine[[#This Row],[KPL]]&amp;"-"&amp;PlanMasine[[#This Row],[RN]])</f>
        <v>0</v>
      </c>
      <c r="R3413">
        <f>IFERROR(INDEX(REDOSLIJED!A:A,MATCH(PlanMasine[[#This Row],[KPL]],REDOSLIJED!B:B,0)),MAX(REDOSLIJED!A:A)+1)</f>
        <v>45</v>
      </c>
      <c r="S3413" s="9">
        <f>SUM($M$2:M3413)</f>
        <v>15.527777777777766</v>
      </c>
      <c r="T3413" s="3">
        <f>PlanMasine[[#This Row],[Datum SAS]]-1</f>
        <v>45851</v>
      </c>
      <c r="U3413">
        <f>WEEKDAY(PlanMasine[[#This Row],[ZAVRŠETAK MAŠINSKE]],2)</f>
        <v>7</v>
      </c>
      <c r="V3413" s="3">
        <f>IF(WEEKDAY(PlanMasine[[#This Row],[Datum SAS]]-1,2)=7,PlanMasine[[#This Row],[Datum SAS]]-3,PlanMasine[[#This Row],[Datum SAS]]-1)</f>
        <v>45849</v>
      </c>
      <c r="W3413">
        <f>WEEKNUM(PlanMasine[[#This Row],[Column2]],1)</f>
        <v>28</v>
      </c>
    </row>
    <row r="3414" spans="1:23" x14ac:dyDescent="0.25">
      <c r="A3414">
        <v>1034954</v>
      </c>
      <c r="B3414">
        <v>1</v>
      </c>
      <c r="C3414">
        <v>1034991</v>
      </c>
      <c r="D3414" t="s">
        <v>2605</v>
      </c>
      <c r="E3414">
        <v>5</v>
      </c>
      <c r="F3414">
        <v>1</v>
      </c>
      <c r="G3414">
        <v>0</v>
      </c>
      <c r="H3414">
        <v>0</v>
      </c>
      <c r="I3414" t="s">
        <v>5</v>
      </c>
      <c r="J3414" t="s">
        <v>570</v>
      </c>
      <c r="K3414" t="s">
        <v>2580</v>
      </c>
      <c r="L3414" s="3">
        <v>45869</v>
      </c>
      <c r="M34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14" s="3">
        <v>45852</v>
      </c>
      <c r="O3414" s="5">
        <f>IFERROR((PlanMasine[[#This Row],[Norma]]/PlanMasine[[#This Row],[Q]])*(PlanMasine[[#This Row],[Q]]/SUMIF(C:C,PlanMasine[[#This Row],[RN]],B:B)*PlanMasine[[#This Row],[KPLQ]]),0)</f>
        <v>5</v>
      </c>
      <c r="P3414">
        <v>232804</v>
      </c>
      <c r="Q3414">
        <f>COUNTIF(PROMJENA!A:A,PlanMasine[[#This Row],[KPL]]&amp;"-"&amp;PlanMasine[[#This Row],[RN]])</f>
        <v>0</v>
      </c>
      <c r="R3414">
        <f>IFERROR(INDEX(REDOSLIJED!A:A,MATCH(PlanMasine[[#This Row],[KPL]],REDOSLIJED!B:B,0)),MAX(REDOSLIJED!A:A)+1)</f>
        <v>45</v>
      </c>
      <c r="S3414" s="9">
        <f>SUM($M$2:M3414)</f>
        <v>15.531249999999988</v>
      </c>
      <c r="T3414" s="3">
        <f>PlanMasine[[#This Row],[Datum SAS]]-1</f>
        <v>45851</v>
      </c>
      <c r="U3414">
        <f>WEEKDAY(PlanMasine[[#This Row],[ZAVRŠETAK MAŠINSKE]],2)</f>
        <v>7</v>
      </c>
      <c r="V3414" s="3">
        <f>IF(WEEKDAY(PlanMasine[[#This Row],[Datum SAS]]-1,2)=7,PlanMasine[[#This Row],[Datum SAS]]-3,PlanMasine[[#This Row],[Datum SAS]]-1)</f>
        <v>45849</v>
      </c>
      <c r="W3414">
        <f>WEEKNUM(PlanMasine[[#This Row],[Column2]],1)</f>
        <v>28</v>
      </c>
    </row>
    <row r="3415" spans="1:23" x14ac:dyDescent="0.25">
      <c r="A3415">
        <v>1034954</v>
      </c>
      <c r="B3415">
        <v>1</v>
      </c>
      <c r="C3415">
        <v>1034990</v>
      </c>
      <c r="D3415" t="s">
        <v>2606</v>
      </c>
      <c r="E3415">
        <v>5</v>
      </c>
      <c r="F3415">
        <v>1</v>
      </c>
      <c r="G3415">
        <v>0</v>
      </c>
      <c r="H3415">
        <v>0</v>
      </c>
      <c r="I3415" t="s">
        <v>5</v>
      </c>
      <c r="J3415" t="s">
        <v>570</v>
      </c>
      <c r="K3415" t="s">
        <v>2580</v>
      </c>
      <c r="L3415" s="3">
        <v>45869</v>
      </c>
      <c r="M34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15" s="3">
        <v>45852</v>
      </c>
      <c r="O3415" s="5">
        <f>IFERROR((PlanMasine[[#This Row],[Norma]]/PlanMasine[[#This Row],[Q]])*(PlanMasine[[#This Row],[Q]]/SUMIF(C:C,PlanMasine[[#This Row],[RN]],B:B)*PlanMasine[[#This Row],[KPLQ]]),0)</f>
        <v>5</v>
      </c>
      <c r="P3415">
        <v>232803</v>
      </c>
      <c r="Q3415">
        <f>COUNTIF(PROMJENA!A:A,PlanMasine[[#This Row],[KPL]]&amp;"-"&amp;PlanMasine[[#This Row],[RN]])</f>
        <v>0</v>
      </c>
      <c r="R3415">
        <f>IFERROR(INDEX(REDOSLIJED!A:A,MATCH(PlanMasine[[#This Row],[KPL]],REDOSLIJED!B:B,0)),MAX(REDOSLIJED!A:A)+1)</f>
        <v>45</v>
      </c>
      <c r="S3415" s="9">
        <f>SUM($M$2:M3415)</f>
        <v>15.534722222222209</v>
      </c>
      <c r="T3415" s="3">
        <f>PlanMasine[[#This Row],[Datum SAS]]-1</f>
        <v>45851</v>
      </c>
      <c r="U3415">
        <f>WEEKDAY(PlanMasine[[#This Row],[ZAVRŠETAK MAŠINSKE]],2)</f>
        <v>7</v>
      </c>
      <c r="V3415" s="3">
        <f>IF(WEEKDAY(PlanMasine[[#This Row],[Datum SAS]]-1,2)=7,PlanMasine[[#This Row],[Datum SAS]]-3,PlanMasine[[#This Row],[Datum SAS]]-1)</f>
        <v>45849</v>
      </c>
      <c r="W3415">
        <f>WEEKNUM(PlanMasine[[#This Row],[Column2]],1)</f>
        <v>28</v>
      </c>
    </row>
    <row r="3416" spans="1:23" x14ac:dyDescent="0.25">
      <c r="A3416">
        <v>1034954</v>
      </c>
      <c r="B3416">
        <v>1</v>
      </c>
      <c r="C3416">
        <v>1034989</v>
      </c>
      <c r="D3416" t="s">
        <v>2607</v>
      </c>
      <c r="E3416">
        <v>20</v>
      </c>
      <c r="F3416">
        <v>1</v>
      </c>
      <c r="G3416">
        <v>0</v>
      </c>
      <c r="H3416">
        <v>0</v>
      </c>
      <c r="I3416" t="s">
        <v>5</v>
      </c>
      <c r="J3416" t="s">
        <v>570</v>
      </c>
      <c r="K3416" t="s">
        <v>2580</v>
      </c>
      <c r="L3416" s="3">
        <v>45869</v>
      </c>
      <c r="M34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416" s="3">
        <v>45852</v>
      </c>
      <c r="O3416" s="5">
        <f>IFERROR((PlanMasine[[#This Row],[Norma]]/PlanMasine[[#This Row],[Q]])*(PlanMasine[[#This Row],[Q]]/SUMIF(C:C,PlanMasine[[#This Row],[RN]],B:B)*PlanMasine[[#This Row],[KPLQ]]),0)</f>
        <v>20</v>
      </c>
      <c r="P3416">
        <v>232802</v>
      </c>
      <c r="Q3416">
        <f>COUNTIF(PROMJENA!A:A,PlanMasine[[#This Row],[KPL]]&amp;"-"&amp;PlanMasine[[#This Row],[RN]])</f>
        <v>0</v>
      </c>
      <c r="R3416">
        <f>IFERROR(INDEX(REDOSLIJED!A:A,MATCH(PlanMasine[[#This Row],[KPL]],REDOSLIJED!B:B,0)),MAX(REDOSLIJED!A:A)+1)</f>
        <v>45</v>
      </c>
      <c r="S3416" s="9">
        <f>SUM($M$2:M3416)</f>
        <v>15.548611111111098</v>
      </c>
      <c r="T3416" s="3">
        <f>PlanMasine[[#This Row],[Datum SAS]]-1</f>
        <v>45851</v>
      </c>
      <c r="U3416">
        <f>WEEKDAY(PlanMasine[[#This Row],[ZAVRŠETAK MAŠINSKE]],2)</f>
        <v>7</v>
      </c>
      <c r="V3416" s="3">
        <f>IF(WEEKDAY(PlanMasine[[#This Row],[Datum SAS]]-1,2)=7,PlanMasine[[#This Row],[Datum SAS]]-3,PlanMasine[[#This Row],[Datum SAS]]-1)</f>
        <v>45849</v>
      </c>
      <c r="W3416">
        <f>WEEKNUM(PlanMasine[[#This Row],[Column2]],1)</f>
        <v>28</v>
      </c>
    </row>
    <row r="3417" spans="1:23" x14ac:dyDescent="0.25">
      <c r="A3417">
        <v>1034954</v>
      </c>
      <c r="B3417">
        <v>1</v>
      </c>
      <c r="C3417">
        <v>1034988</v>
      </c>
      <c r="D3417" t="s">
        <v>2608</v>
      </c>
      <c r="E3417">
        <v>20</v>
      </c>
      <c r="F3417">
        <v>1</v>
      </c>
      <c r="G3417">
        <v>0</v>
      </c>
      <c r="H3417">
        <v>0</v>
      </c>
      <c r="I3417" t="s">
        <v>5</v>
      </c>
      <c r="J3417" t="s">
        <v>570</v>
      </c>
      <c r="K3417" t="s">
        <v>2580</v>
      </c>
      <c r="L3417" s="3">
        <v>45869</v>
      </c>
      <c r="M34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417" s="3">
        <v>45852</v>
      </c>
      <c r="O3417" s="5">
        <f>IFERROR((PlanMasine[[#This Row],[Norma]]/PlanMasine[[#This Row],[Q]])*(PlanMasine[[#This Row],[Q]]/SUMIF(C:C,PlanMasine[[#This Row],[RN]],B:B)*PlanMasine[[#This Row],[KPLQ]]),0)</f>
        <v>20</v>
      </c>
      <c r="P3417">
        <v>232801</v>
      </c>
      <c r="Q3417">
        <f>COUNTIF(PROMJENA!A:A,PlanMasine[[#This Row],[KPL]]&amp;"-"&amp;PlanMasine[[#This Row],[RN]])</f>
        <v>0</v>
      </c>
      <c r="R3417">
        <f>IFERROR(INDEX(REDOSLIJED!A:A,MATCH(PlanMasine[[#This Row],[KPL]],REDOSLIJED!B:B,0)),MAX(REDOSLIJED!A:A)+1)</f>
        <v>45</v>
      </c>
      <c r="S3417" s="9">
        <f>SUM($M$2:M3417)</f>
        <v>15.562499999999988</v>
      </c>
      <c r="T3417" s="3">
        <f>PlanMasine[[#This Row],[Datum SAS]]-1</f>
        <v>45851</v>
      </c>
      <c r="U3417">
        <f>WEEKDAY(PlanMasine[[#This Row],[ZAVRŠETAK MAŠINSKE]],2)</f>
        <v>7</v>
      </c>
      <c r="V3417" s="3">
        <f>IF(WEEKDAY(PlanMasine[[#This Row],[Datum SAS]]-1,2)=7,PlanMasine[[#This Row],[Datum SAS]]-3,PlanMasine[[#This Row],[Datum SAS]]-1)</f>
        <v>45849</v>
      </c>
      <c r="W3417">
        <f>WEEKNUM(PlanMasine[[#This Row],[Column2]],1)</f>
        <v>28</v>
      </c>
    </row>
    <row r="3418" spans="1:23" x14ac:dyDescent="0.25">
      <c r="A3418">
        <v>1034954</v>
      </c>
      <c r="B3418">
        <v>1</v>
      </c>
      <c r="C3418">
        <v>1034986</v>
      </c>
      <c r="D3418" t="s">
        <v>2609</v>
      </c>
      <c r="E3418">
        <v>10</v>
      </c>
      <c r="F3418">
        <v>2</v>
      </c>
      <c r="G3418">
        <v>0</v>
      </c>
      <c r="H3418">
        <v>0</v>
      </c>
      <c r="I3418" t="s">
        <v>5</v>
      </c>
      <c r="J3418" t="s">
        <v>570</v>
      </c>
      <c r="K3418" t="s">
        <v>2580</v>
      </c>
      <c r="L3418" s="3">
        <v>45869</v>
      </c>
      <c r="M34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418" s="3">
        <v>45852</v>
      </c>
      <c r="O3418" s="5">
        <f>IFERROR((PlanMasine[[#This Row],[Norma]]/PlanMasine[[#This Row],[Q]])*(PlanMasine[[#This Row],[Q]]/SUMIF(C:C,PlanMasine[[#This Row],[RN]],B:B)*PlanMasine[[#This Row],[KPLQ]]),0)</f>
        <v>10</v>
      </c>
      <c r="P3418">
        <v>232799</v>
      </c>
      <c r="Q3418">
        <f>COUNTIF(PROMJENA!A:A,PlanMasine[[#This Row],[KPL]]&amp;"-"&amp;PlanMasine[[#This Row],[RN]])</f>
        <v>0</v>
      </c>
      <c r="R3418">
        <f>IFERROR(INDEX(REDOSLIJED!A:A,MATCH(PlanMasine[[#This Row],[KPL]],REDOSLIJED!B:B,0)),MAX(REDOSLIJED!A:A)+1)</f>
        <v>45</v>
      </c>
      <c r="S3418" s="9">
        <f>SUM($M$2:M3418)</f>
        <v>15.569444444444432</v>
      </c>
      <c r="T3418" s="3">
        <f>PlanMasine[[#This Row],[Datum SAS]]-1</f>
        <v>45851</v>
      </c>
      <c r="U3418">
        <f>WEEKDAY(PlanMasine[[#This Row],[ZAVRŠETAK MAŠINSKE]],2)</f>
        <v>7</v>
      </c>
      <c r="V3418" s="3">
        <f>IF(WEEKDAY(PlanMasine[[#This Row],[Datum SAS]]-1,2)=7,PlanMasine[[#This Row],[Datum SAS]]-3,PlanMasine[[#This Row],[Datum SAS]]-1)</f>
        <v>45849</v>
      </c>
      <c r="W3418">
        <f>WEEKNUM(PlanMasine[[#This Row],[Column2]],1)</f>
        <v>28</v>
      </c>
    </row>
    <row r="3419" spans="1:23" x14ac:dyDescent="0.25">
      <c r="A3419">
        <v>1034954</v>
      </c>
      <c r="B3419">
        <v>1</v>
      </c>
      <c r="C3419">
        <v>1035005</v>
      </c>
      <c r="D3419" t="s">
        <v>2610</v>
      </c>
      <c r="E3419">
        <v>3</v>
      </c>
      <c r="F3419">
        <v>1</v>
      </c>
      <c r="G3419">
        <v>0</v>
      </c>
      <c r="H3419">
        <v>0</v>
      </c>
      <c r="I3419" t="s">
        <v>5</v>
      </c>
      <c r="J3419" t="s">
        <v>570</v>
      </c>
      <c r="K3419" t="s">
        <v>2580</v>
      </c>
      <c r="L3419" s="3">
        <v>45869</v>
      </c>
      <c r="M34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19" s="3">
        <v>45852</v>
      </c>
      <c r="O3419" s="5">
        <f>IFERROR((PlanMasine[[#This Row],[Norma]]/PlanMasine[[#This Row],[Q]])*(PlanMasine[[#This Row],[Q]]/SUMIF(C:C,PlanMasine[[#This Row],[RN]],B:B)*PlanMasine[[#This Row],[KPLQ]]),0)</f>
        <v>3</v>
      </c>
      <c r="P3419">
        <v>232818</v>
      </c>
      <c r="Q3419">
        <f>COUNTIF(PROMJENA!A:A,PlanMasine[[#This Row],[KPL]]&amp;"-"&amp;PlanMasine[[#This Row],[RN]])</f>
        <v>0</v>
      </c>
      <c r="R3419">
        <f>IFERROR(INDEX(REDOSLIJED!A:A,MATCH(PlanMasine[[#This Row],[KPL]],REDOSLIJED!B:B,0)),MAX(REDOSLIJED!A:A)+1)</f>
        <v>45</v>
      </c>
      <c r="S3419" s="9">
        <f>SUM($M$2:M3419)</f>
        <v>15.571527777777765</v>
      </c>
      <c r="T3419" s="3">
        <f>PlanMasine[[#This Row],[Datum SAS]]-1</f>
        <v>45851</v>
      </c>
      <c r="U3419">
        <f>WEEKDAY(PlanMasine[[#This Row],[ZAVRŠETAK MAŠINSKE]],2)</f>
        <v>7</v>
      </c>
      <c r="V3419" s="3">
        <f>IF(WEEKDAY(PlanMasine[[#This Row],[Datum SAS]]-1,2)=7,PlanMasine[[#This Row],[Datum SAS]]-3,PlanMasine[[#This Row],[Datum SAS]]-1)</f>
        <v>45849</v>
      </c>
      <c r="W3419">
        <f>WEEKNUM(PlanMasine[[#This Row],[Column2]],1)</f>
        <v>28</v>
      </c>
    </row>
    <row r="3420" spans="1:23" x14ac:dyDescent="0.25">
      <c r="A3420">
        <v>1034954</v>
      </c>
      <c r="B3420">
        <v>1</v>
      </c>
      <c r="C3420">
        <v>1035001</v>
      </c>
      <c r="D3420" t="s">
        <v>2611</v>
      </c>
      <c r="E3420">
        <v>3</v>
      </c>
      <c r="F3420">
        <v>1</v>
      </c>
      <c r="G3420">
        <v>0</v>
      </c>
      <c r="H3420">
        <v>0</v>
      </c>
      <c r="I3420" t="s">
        <v>5</v>
      </c>
      <c r="J3420" t="s">
        <v>570</v>
      </c>
      <c r="K3420" t="s">
        <v>2580</v>
      </c>
      <c r="L3420" s="3">
        <v>45869</v>
      </c>
      <c r="M34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20" s="3">
        <v>45852</v>
      </c>
      <c r="O3420" s="5">
        <f>IFERROR((PlanMasine[[#This Row],[Norma]]/PlanMasine[[#This Row],[Q]])*(PlanMasine[[#This Row],[Q]]/SUMIF(C:C,PlanMasine[[#This Row],[RN]],B:B)*PlanMasine[[#This Row],[KPLQ]]),0)</f>
        <v>3</v>
      </c>
      <c r="P3420">
        <v>232814</v>
      </c>
      <c r="Q3420">
        <f>COUNTIF(PROMJENA!A:A,PlanMasine[[#This Row],[KPL]]&amp;"-"&amp;PlanMasine[[#This Row],[RN]])</f>
        <v>0</v>
      </c>
      <c r="R3420">
        <f>IFERROR(INDEX(REDOSLIJED!A:A,MATCH(PlanMasine[[#This Row],[KPL]],REDOSLIJED!B:B,0)),MAX(REDOSLIJED!A:A)+1)</f>
        <v>45</v>
      </c>
      <c r="S3420" s="9">
        <f>SUM($M$2:M3420)</f>
        <v>15.573611111111099</v>
      </c>
      <c r="T3420" s="3">
        <f>PlanMasine[[#This Row],[Datum SAS]]-1</f>
        <v>45851</v>
      </c>
      <c r="U3420">
        <f>WEEKDAY(PlanMasine[[#This Row],[ZAVRŠETAK MAŠINSKE]],2)</f>
        <v>7</v>
      </c>
      <c r="V3420" s="3">
        <f>IF(WEEKDAY(PlanMasine[[#This Row],[Datum SAS]]-1,2)=7,PlanMasine[[#This Row],[Datum SAS]]-3,PlanMasine[[#This Row],[Datum SAS]]-1)</f>
        <v>45849</v>
      </c>
      <c r="W3420">
        <f>WEEKNUM(PlanMasine[[#This Row],[Column2]],1)</f>
        <v>28</v>
      </c>
    </row>
    <row r="3421" spans="1:23" x14ac:dyDescent="0.25">
      <c r="A3421">
        <v>1036320</v>
      </c>
      <c r="B3421">
        <v>20</v>
      </c>
      <c r="C3421">
        <v>1036322</v>
      </c>
      <c r="D3421" t="s">
        <v>2005</v>
      </c>
      <c r="E3421">
        <v>40</v>
      </c>
      <c r="F3421">
        <v>20</v>
      </c>
      <c r="G3421">
        <v>0</v>
      </c>
      <c r="H3421">
        <v>0</v>
      </c>
      <c r="I3421" t="s">
        <v>5</v>
      </c>
      <c r="J3421" t="s">
        <v>570</v>
      </c>
      <c r="K3421" t="s">
        <v>2612</v>
      </c>
      <c r="L3421" s="3">
        <v>45873</v>
      </c>
      <c r="M34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421" s="3">
        <v>45852</v>
      </c>
      <c r="O3421" s="5">
        <f>IFERROR((PlanMasine[[#This Row],[Norma]]/PlanMasine[[#This Row],[Q]])*(PlanMasine[[#This Row],[Q]]/SUMIF(C:C,PlanMasine[[#This Row],[RN]],B:B)*PlanMasine[[#This Row],[KPLQ]]),0)</f>
        <v>40</v>
      </c>
      <c r="P3421">
        <v>194687</v>
      </c>
      <c r="Q3421">
        <f>COUNTIF(PROMJENA!A:A,PlanMasine[[#This Row],[KPL]]&amp;"-"&amp;PlanMasine[[#This Row],[RN]])</f>
        <v>0</v>
      </c>
      <c r="R3421">
        <f>IFERROR(INDEX(REDOSLIJED!A:A,MATCH(PlanMasine[[#This Row],[KPL]],REDOSLIJED!B:B,0)),MAX(REDOSLIJED!A:A)+1)</f>
        <v>45</v>
      </c>
      <c r="S3421" s="9">
        <f>SUM($M$2:M3421)</f>
        <v>15.601388888888877</v>
      </c>
      <c r="T3421" s="3">
        <f>PlanMasine[[#This Row],[Datum SAS]]-1</f>
        <v>45851</v>
      </c>
      <c r="U3421">
        <f>WEEKDAY(PlanMasine[[#This Row],[ZAVRŠETAK MAŠINSKE]],2)</f>
        <v>7</v>
      </c>
      <c r="V3421" s="3">
        <f>IF(WEEKDAY(PlanMasine[[#This Row],[Datum SAS]]-1,2)=7,PlanMasine[[#This Row],[Datum SAS]]-3,PlanMasine[[#This Row],[Datum SAS]]-1)</f>
        <v>45849</v>
      </c>
      <c r="W3421">
        <f>WEEKNUM(PlanMasine[[#This Row],[Column2]],1)</f>
        <v>28</v>
      </c>
    </row>
    <row r="3422" spans="1:23" x14ac:dyDescent="0.25">
      <c r="A3422">
        <v>1036320</v>
      </c>
      <c r="B3422">
        <v>20</v>
      </c>
      <c r="C3422">
        <v>1036326</v>
      </c>
      <c r="D3422" t="s">
        <v>2006</v>
      </c>
      <c r="E3422">
        <v>100</v>
      </c>
      <c r="F3422">
        <v>20</v>
      </c>
      <c r="G3422">
        <v>0</v>
      </c>
      <c r="H3422">
        <v>0</v>
      </c>
      <c r="I3422" t="s">
        <v>5</v>
      </c>
      <c r="J3422" t="s">
        <v>570</v>
      </c>
      <c r="K3422" t="s">
        <v>2612</v>
      </c>
      <c r="L3422" s="3">
        <v>45873</v>
      </c>
      <c r="M34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3422" s="3">
        <v>45852</v>
      </c>
      <c r="O3422" s="5">
        <f>IFERROR((PlanMasine[[#This Row],[Norma]]/PlanMasine[[#This Row],[Q]])*(PlanMasine[[#This Row],[Q]]/SUMIF(C:C,PlanMasine[[#This Row],[RN]],B:B)*PlanMasine[[#This Row],[KPLQ]]),0)</f>
        <v>100</v>
      </c>
      <c r="P3422">
        <v>194691</v>
      </c>
      <c r="Q3422">
        <f>COUNTIF(PROMJENA!A:A,PlanMasine[[#This Row],[KPL]]&amp;"-"&amp;PlanMasine[[#This Row],[RN]])</f>
        <v>0</v>
      </c>
      <c r="R3422">
        <f>IFERROR(INDEX(REDOSLIJED!A:A,MATCH(PlanMasine[[#This Row],[KPL]],REDOSLIJED!B:B,0)),MAX(REDOSLIJED!A:A)+1)</f>
        <v>45</v>
      </c>
      <c r="S3422" s="9">
        <f>SUM($M$2:M3422)</f>
        <v>15.670833333333322</v>
      </c>
      <c r="T3422" s="3">
        <f>PlanMasine[[#This Row],[Datum SAS]]-1</f>
        <v>45851</v>
      </c>
      <c r="U3422">
        <f>WEEKDAY(PlanMasine[[#This Row],[ZAVRŠETAK MAŠINSKE]],2)</f>
        <v>7</v>
      </c>
      <c r="V3422" s="3">
        <f>IF(WEEKDAY(PlanMasine[[#This Row],[Datum SAS]]-1,2)=7,PlanMasine[[#This Row],[Datum SAS]]-3,PlanMasine[[#This Row],[Datum SAS]]-1)</f>
        <v>45849</v>
      </c>
      <c r="W3422">
        <f>WEEKNUM(PlanMasine[[#This Row],[Column2]],1)</f>
        <v>28</v>
      </c>
    </row>
    <row r="3423" spans="1:23" x14ac:dyDescent="0.25">
      <c r="A3423">
        <v>1036320</v>
      </c>
      <c r="B3423">
        <v>20</v>
      </c>
      <c r="C3423">
        <v>1036331</v>
      </c>
      <c r="D3423" t="s">
        <v>2007</v>
      </c>
      <c r="E3423">
        <v>40</v>
      </c>
      <c r="F3423">
        <v>20</v>
      </c>
      <c r="G3423">
        <v>0</v>
      </c>
      <c r="H3423">
        <v>0</v>
      </c>
      <c r="I3423" t="s">
        <v>5</v>
      </c>
      <c r="J3423" t="s">
        <v>570</v>
      </c>
      <c r="K3423" t="s">
        <v>2612</v>
      </c>
      <c r="L3423" s="3">
        <v>45873</v>
      </c>
      <c r="M34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423" s="3">
        <v>45852</v>
      </c>
      <c r="O3423" s="5">
        <f>IFERROR((PlanMasine[[#This Row],[Norma]]/PlanMasine[[#This Row],[Q]])*(PlanMasine[[#This Row],[Q]]/SUMIF(C:C,PlanMasine[[#This Row],[RN]],B:B)*PlanMasine[[#This Row],[KPLQ]]),0)</f>
        <v>40</v>
      </c>
      <c r="P3423">
        <v>194698</v>
      </c>
      <c r="Q3423">
        <f>COUNTIF(PROMJENA!A:A,PlanMasine[[#This Row],[KPL]]&amp;"-"&amp;PlanMasine[[#This Row],[RN]])</f>
        <v>0</v>
      </c>
      <c r="R3423">
        <f>IFERROR(INDEX(REDOSLIJED!A:A,MATCH(PlanMasine[[#This Row],[KPL]],REDOSLIJED!B:B,0)),MAX(REDOSLIJED!A:A)+1)</f>
        <v>45</v>
      </c>
      <c r="S3423" s="9">
        <f>SUM($M$2:M3423)</f>
        <v>15.6986111111111</v>
      </c>
      <c r="T3423" s="3">
        <f>PlanMasine[[#This Row],[Datum SAS]]-1</f>
        <v>45851</v>
      </c>
      <c r="U3423">
        <f>WEEKDAY(PlanMasine[[#This Row],[ZAVRŠETAK MAŠINSKE]],2)</f>
        <v>7</v>
      </c>
      <c r="V3423" s="3">
        <f>IF(WEEKDAY(PlanMasine[[#This Row],[Datum SAS]]-1,2)=7,PlanMasine[[#This Row],[Datum SAS]]-3,PlanMasine[[#This Row],[Datum SAS]]-1)</f>
        <v>45849</v>
      </c>
      <c r="W3423">
        <f>WEEKNUM(PlanMasine[[#This Row],[Column2]],1)</f>
        <v>28</v>
      </c>
    </row>
    <row r="3424" spans="1:23" x14ac:dyDescent="0.25">
      <c r="A3424">
        <v>1036399</v>
      </c>
      <c r="B3424">
        <v>1</v>
      </c>
      <c r="C3424">
        <v>1036403</v>
      </c>
      <c r="D3424" t="s">
        <v>2613</v>
      </c>
      <c r="E3424">
        <v>16</v>
      </c>
      <c r="F3424">
        <v>2</v>
      </c>
      <c r="G3424">
        <v>0</v>
      </c>
      <c r="H3424">
        <v>0</v>
      </c>
      <c r="I3424" t="s">
        <v>5</v>
      </c>
      <c r="J3424" t="s">
        <v>570</v>
      </c>
      <c r="K3424" t="s">
        <v>2614</v>
      </c>
      <c r="L3424" s="3">
        <v>45870</v>
      </c>
      <c r="M34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1.1111111111111112E-2</v>
      </c>
      <c r="N3424" s="3">
        <v>45852</v>
      </c>
      <c r="O3424" s="5">
        <f>IFERROR((PlanMasine[[#This Row],[Norma]]/PlanMasine[[#This Row],[Q]])*(PlanMasine[[#This Row],[Q]]/SUMIF(C:C,PlanMasine[[#This Row],[RN]],B:B)*PlanMasine[[#This Row],[KPLQ]]),0)</f>
        <v>16</v>
      </c>
      <c r="P3424">
        <v>218280</v>
      </c>
      <c r="Q3424">
        <f>COUNTIF(PROMJENA!A:A,PlanMasine[[#This Row],[KPL]]&amp;"-"&amp;PlanMasine[[#This Row],[RN]])</f>
        <v>0</v>
      </c>
      <c r="R3424">
        <f>IFERROR(INDEX(REDOSLIJED!A:A,MATCH(PlanMasine[[#This Row],[KPL]],REDOSLIJED!B:B,0)),MAX(REDOSLIJED!A:A)+1)</f>
        <v>45</v>
      </c>
      <c r="S3424" s="9">
        <f>SUM($M$2:M3424)</f>
        <v>15.709722222222211</v>
      </c>
      <c r="T3424" s="3">
        <f>PlanMasine[[#This Row],[Datum SAS]]-1</f>
        <v>45851</v>
      </c>
      <c r="U3424">
        <f>WEEKDAY(PlanMasine[[#This Row],[ZAVRŠETAK MAŠINSKE]],2)</f>
        <v>7</v>
      </c>
      <c r="V3424" s="3">
        <f>IF(WEEKDAY(PlanMasine[[#This Row],[Datum SAS]]-1,2)=7,PlanMasine[[#This Row],[Datum SAS]]-3,PlanMasine[[#This Row],[Datum SAS]]-1)</f>
        <v>45849</v>
      </c>
      <c r="W3424">
        <f>WEEKNUM(PlanMasine[[#This Row],[Column2]],1)</f>
        <v>28</v>
      </c>
    </row>
    <row r="3425" spans="1:23" x14ac:dyDescent="0.25">
      <c r="A3425">
        <v>1036399</v>
      </c>
      <c r="B3425">
        <v>1</v>
      </c>
      <c r="C3425">
        <v>1036408</v>
      </c>
      <c r="D3425" t="s">
        <v>2615</v>
      </c>
      <c r="E3425">
        <v>12</v>
      </c>
      <c r="F3425">
        <v>4</v>
      </c>
      <c r="G3425">
        <v>0</v>
      </c>
      <c r="H3425">
        <v>0</v>
      </c>
      <c r="I3425" t="s">
        <v>5</v>
      </c>
      <c r="J3425" t="s">
        <v>570</v>
      </c>
      <c r="K3425" t="s">
        <v>2614</v>
      </c>
      <c r="L3425" s="3">
        <v>45870</v>
      </c>
      <c r="M34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425" s="3">
        <v>45852</v>
      </c>
      <c r="O3425" s="5">
        <f>IFERROR((PlanMasine[[#This Row],[Norma]]/PlanMasine[[#This Row],[Q]])*(PlanMasine[[#This Row],[Q]]/SUMIF(C:C,PlanMasine[[#This Row],[RN]],B:B)*PlanMasine[[#This Row],[KPLQ]]),0)</f>
        <v>12</v>
      </c>
      <c r="P3425">
        <v>218285</v>
      </c>
      <c r="Q3425">
        <f>COUNTIF(PROMJENA!A:A,PlanMasine[[#This Row],[KPL]]&amp;"-"&amp;PlanMasine[[#This Row],[RN]])</f>
        <v>0</v>
      </c>
      <c r="R3425">
        <f>IFERROR(INDEX(REDOSLIJED!A:A,MATCH(PlanMasine[[#This Row],[KPL]],REDOSLIJED!B:B,0)),MAX(REDOSLIJED!A:A)+1)</f>
        <v>45</v>
      </c>
      <c r="S3425" s="9">
        <f>SUM($M$2:M3425)</f>
        <v>15.718055555555544</v>
      </c>
      <c r="T3425" s="3">
        <f>PlanMasine[[#This Row],[Datum SAS]]-1</f>
        <v>45851</v>
      </c>
      <c r="U3425">
        <f>WEEKDAY(PlanMasine[[#This Row],[ZAVRŠETAK MAŠINSKE]],2)</f>
        <v>7</v>
      </c>
      <c r="V3425" s="3">
        <f>IF(WEEKDAY(PlanMasine[[#This Row],[Datum SAS]]-1,2)=7,PlanMasine[[#This Row],[Datum SAS]]-3,PlanMasine[[#This Row],[Datum SAS]]-1)</f>
        <v>45849</v>
      </c>
      <c r="W3425">
        <f>WEEKNUM(PlanMasine[[#This Row],[Column2]],1)</f>
        <v>28</v>
      </c>
    </row>
    <row r="3426" spans="1:23" x14ac:dyDescent="0.25">
      <c r="A3426">
        <v>1036419</v>
      </c>
      <c r="B3426">
        <v>1</v>
      </c>
      <c r="C3426">
        <v>1036421</v>
      </c>
      <c r="D3426" t="s">
        <v>2378</v>
      </c>
      <c r="E3426">
        <v>3</v>
      </c>
      <c r="F3426">
        <v>3</v>
      </c>
      <c r="G3426">
        <v>0</v>
      </c>
      <c r="H3426">
        <v>0</v>
      </c>
      <c r="I3426" t="s">
        <v>5</v>
      </c>
      <c r="J3426" t="s">
        <v>570</v>
      </c>
      <c r="K3426" t="s">
        <v>2616</v>
      </c>
      <c r="L3426" s="3">
        <v>45861</v>
      </c>
      <c r="M34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26" s="3">
        <v>45852</v>
      </c>
      <c r="O3426" s="5">
        <f>IFERROR((PlanMasine[[#This Row],[Norma]]/PlanMasine[[#This Row],[Q]])*(PlanMasine[[#This Row],[Q]]/SUMIF(C:C,PlanMasine[[#This Row],[RN]],B:B)*PlanMasine[[#This Row],[KPLQ]]),0)</f>
        <v>3</v>
      </c>
      <c r="P3426">
        <v>133503</v>
      </c>
      <c r="Q3426">
        <f>COUNTIF(PROMJENA!A:A,PlanMasine[[#This Row],[KPL]]&amp;"-"&amp;PlanMasine[[#This Row],[RN]])</f>
        <v>0</v>
      </c>
      <c r="R3426">
        <f>IFERROR(INDEX(REDOSLIJED!A:A,MATCH(PlanMasine[[#This Row],[KPL]],REDOSLIJED!B:B,0)),MAX(REDOSLIJED!A:A)+1)</f>
        <v>45</v>
      </c>
      <c r="S3426" s="9">
        <f>SUM($M$2:M3426)</f>
        <v>15.720138888888878</v>
      </c>
      <c r="T3426" s="3">
        <f>PlanMasine[[#This Row],[Datum SAS]]-1</f>
        <v>45851</v>
      </c>
      <c r="U3426">
        <f>WEEKDAY(PlanMasine[[#This Row],[ZAVRŠETAK MAŠINSKE]],2)</f>
        <v>7</v>
      </c>
      <c r="V3426" s="3">
        <f>IF(WEEKDAY(PlanMasine[[#This Row],[Datum SAS]]-1,2)=7,PlanMasine[[#This Row],[Datum SAS]]-3,PlanMasine[[#This Row],[Datum SAS]]-1)</f>
        <v>45849</v>
      </c>
      <c r="W3426">
        <f>WEEKNUM(PlanMasine[[#This Row],[Column2]],1)</f>
        <v>28</v>
      </c>
    </row>
    <row r="3427" spans="1:23" x14ac:dyDescent="0.25">
      <c r="A3427">
        <v>1036419</v>
      </c>
      <c r="B3427">
        <v>1</v>
      </c>
      <c r="C3427">
        <v>1036449</v>
      </c>
      <c r="D3427" t="s">
        <v>2230</v>
      </c>
      <c r="E3427">
        <v>5</v>
      </c>
      <c r="F3427">
        <v>1</v>
      </c>
      <c r="G3427">
        <v>0</v>
      </c>
      <c r="H3427">
        <v>0</v>
      </c>
      <c r="I3427" t="s">
        <v>5</v>
      </c>
      <c r="J3427" t="s">
        <v>570</v>
      </c>
      <c r="K3427" t="s">
        <v>2616</v>
      </c>
      <c r="L3427" s="3">
        <v>45861</v>
      </c>
      <c r="M34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27" s="3">
        <v>45852</v>
      </c>
      <c r="O3427" s="5">
        <f>IFERROR((PlanMasine[[#This Row],[Norma]]/PlanMasine[[#This Row],[Q]])*(PlanMasine[[#This Row],[Q]]/SUMIF(C:C,PlanMasine[[#This Row],[RN]],B:B)*PlanMasine[[#This Row],[KPLQ]]),0)</f>
        <v>5</v>
      </c>
      <c r="P3427">
        <v>133530</v>
      </c>
      <c r="Q3427">
        <f>COUNTIF(PROMJENA!A:A,PlanMasine[[#This Row],[KPL]]&amp;"-"&amp;PlanMasine[[#This Row],[RN]])</f>
        <v>0</v>
      </c>
      <c r="R3427">
        <f>IFERROR(INDEX(REDOSLIJED!A:A,MATCH(PlanMasine[[#This Row],[KPL]],REDOSLIJED!B:B,0)),MAX(REDOSLIJED!A:A)+1)</f>
        <v>45</v>
      </c>
      <c r="S3427" s="9">
        <f>SUM($M$2:M3427)</f>
        <v>15.723611111111099</v>
      </c>
      <c r="T3427" s="3">
        <f>PlanMasine[[#This Row],[Datum SAS]]-1</f>
        <v>45851</v>
      </c>
      <c r="U3427">
        <f>WEEKDAY(PlanMasine[[#This Row],[ZAVRŠETAK MAŠINSKE]],2)</f>
        <v>7</v>
      </c>
      <c r="V3427" s="3">
        <f>IF(WEEKDAY(PlanMasine[[#This Row],[Datum SAS]]-1,2)=7,PlanMasine[[#This Row],[Datum SAS]]-3,PlanMasine[[#This Row],[Datum SAS]]-1)</f>
        <v>45849</v>
      </c>
      <c r="W3427">
        <f>WEEKNUM(PlanMasine[[#This Row],[Column2]],1)</f>
        <v>28</v>
      </c>
    </row>
    <row r="3428" spans="1:23" x14ac:dyDescent="0.25">
      <c r="A3428">
        <v>1036419</v>
      </c>
      <c r="B3428">
        <v>1</v>
      </c>
      <c r="C3428">
        <v>1036445</v>
      </c>
      <c r="D3428" t="s">
        <v>2231</v>
      </c>
      <c r="E3428">
        <v>2</v>
      </c>
      <c r="F3428">
        <v>1</v>
      </c>
      <c r="G3428">
        <v>0</v>
      </c>
      <c r="H3428">
        <v>0</v>
      </c>
      <c r="I3428" t="s">
        <v>5</v>
      </c>
      <c r="J3428" t="s">
        <v>570</v>
      </c>
      <c r="K3428" t="s">
        <v>2616</v>
      </c>
      <c r="L3428" s="3">
        <v>45861</v>
      </c>
      <c r="M34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28" s="3">
        <v>45852</v>
      </c>
      <c r="O3428" s="5">
        <f>IFERROR((PlanMasine[[#This Row],[Norma]]/PlanMasine[[#This Row],[Q]])*(PlanMasine[[#This Row],[Q]]/SUMIF(C:C,PlanMasine[[#This Row],[RN]],B:B)*PlanMasine[[#This Row],[KPLQ]]),0)</f>
        <v>2</v>
      </c>
      <c r="P3428">
        <v>133526</v>
      </c>
      <c r="Q3428">
        <f>COUNTIF(PROMJENA!A:A,PlanMasine[[#This Row],[KPL]]&amp;"-"&amp;PlanMasine[[#This Row],[RN]])</f>
        <v>0</v>
      </c>
      <c r="R3428">
        <f>IFERROR(INDEX(REDOSLIJED!A:A,MATCH(PlanMasine[[#This Row],[KPL]],REDOSLIJED!B:B,0)),MAX(REDOSLIJED!A:A)+1)</f>
        <v>45</v>
      </c>
      <c r="S3428" s="9">
        <f>SUM($M$2:M3428)</f>
        <v>15.724999999999987</v>
      </c>
      <c r="T3428" s="3">
        <f>PlanMasine[[#This Row],[Datum SAS]]-1</f>
        <v>45851</v>
      </c>
      <c r="U3428">
        <f>WEEKDAY(PlanMasine[[#This Row],[ZAVRŠETAK MAŠINSKE]],2)</f>
        <v>7</v>
      </c>
      <c r="V3428" s="3">
        <f>IF(WEEKDAY(PlanMasine[[#This Row],[Datum SAS]]-1,2)=7,PlanMasine[[#This Row],[Datum SAS]]-3,PlanMasine[[#This Row],[Datum SAS]]-1)</f>
        <v>45849</v>
      </c>
      <c r="W3428">
        <f>WEEKNUM(PlanMasine[[#This Row],[Column2]],1)</f>
        <v>28</v>
      </c>
    </row>
    <row r="3429" spans="1:23" x14ac:dyDescent="0.25">
      <c r="A3429">
        <v>1036419</v>
      </c>
      <c r="B3429">
        <v>1</v>
      </c>
      <c r="C3429">
        <v>1036443</v>
      </c>
      <c r="D3429" t="s">
        <v>2232</v>
      </c>
      <c r="E3429">
        <v>5</v>
      </c>
      <c r="F3429">
        <v>1</v>
      </c>
      <c r="G3429">
        <v>0</v>
      </c>
      <c r="H3429">
        <v>0</v>
      </c>
      <c r="I3429" t="s">
        <v>5</v>
      </c>
      <c r="J3429" t="s">
        <v>570</v>
      </c>
      <c r="K3429" t="s">
        <v>2616</v>
      </c>
      <c r="L3429" s="3">
        <v>45861</v>
      </c>
      <c r="M34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29" s="3">
        <v>45852</v>
      </c>
      <c r="O3429" s="5">
        <f>IFERROR((PlanMasine[[#This Row],[Norma]]/PlanMasine[[#This Row],[Q]])*(PlanMasine[[#This Row],[Q]]/SUMIF(C:C,PlanMasine[[#This Row],[RN]],B:B)*PlanMasine[[#This Row],[KPLQ]]),0)</f>
        <v>5</v>
      </c>
      <c r="P3429">
        <v>133524</v>
      </c>
      <c r="Q3429">
        <f>COUNTIF(PROMJENA!A:A,PlanMasine[[#This Row],[KPL]]&amp;"-"&amp;PlanMasine[[#This Row],[RN]])</f>
        <v>0</v>
      </c>
      <c r="R3429">
        <f>IFERROR(INDEX(REDOSLIJED!A:A,MATCH(PlanMasine[[#This Row],[KPL]],REDOSLIJED!B:B,0)),MAX(REDOSLIJED!A:A)+1)</f>
        <v>45</v>
      </c>
      <c r="S3429" s="9">
        <f>SUM($M$2:M3429)</f>
        <v>15.728472222222209</v>
      </c>
      <c r="T3429" s="3">
        <f>PlanMasine[[#This Row],[Datum SAS]]-1</f>
        <v>45851</v>
      </c>
      <c r="U3429">
        <f>WEEKDAY(PlanMasine[[#This Row],[ZAVRŠETAK MAŠINSKE]],2)</f>
        <v>7</v>
      </c>
      <c r="V3429" s="3">
        <f>IF(WEEKDAY(PlanMasine[[#This Row],[Datum SAS]]-1,2)=7,PlanMasine[[#This Row],[Datum SAS]]-3,PlanMasine[[#This Row],[Datum SAS]]-1)</f>
        <v>45849</v>
      </c>
      <c r="W3429">
        <f>WEEKNUM(PlanMasine[[#This Row],[Column2]],1)</f>
        <v>28</v>
      </c>
    </row>
    <row r="3430" spans="1:23" x14ac:dyDescent="0.25">
      <c r="A3430">
        <v>1036419</v>
      </c>
      <c r="B3430">
        <v>1</v>
      </c>
      <c r="C3430">
        <v>1036420</v>
      </c>
      <c r="D3430" t="s">
        <v>2388</v>
      </c>
      <c r="E3430">
        <v>8</v>
      </c>
      <c r="F3430">
        <v>1</v>
      </c>
      <c r="G3430">
        <v>0</v>
      </c>
      <c r="H3430">
        <v>0</v>
      </c>
      <c r="I3430" t="s">
        <v>5</v>
      </c>
      <c r="J3430" t="s">
        <v>570</v>
      </c>
      <c r="K3430" t="s">
        <v>2616</v>
      </c>
      <c r="L3430" s="3">
        <v>45861</v>
      </c>
      <c r="M34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430" s="3">
        <v>45852</v>
      </c>
      <c r="O3430" s="5">
        <f>IFERROR((PlanMasine[[#This Row],[Norma]]/PlanMasine[[#This Row],[Q]])*(PlanMasine[[#This Row],[Q]]/SUMIF(C:C,PlanMasine[[#This Row],[RN]],B:B)*PlanMasine[[#This Row],[KPLQ]]),0)</f>
        <v>8</v>
      </c>
      <c r="P3430">
        <v>133502</v>
      </c>
      <c r="Q3430">
        <f>COUNTIF(PROMJENA!A:A,PlanMasine[[#This Row],[KPL]]&amp;"-"&amp;PlanMasine[[#This Row],[RN]])</f>
        <v>0</v>
      </c>
      <c r="R3430">
        <f>IFERROR(INDEX(REDOSLIJED!A:A,MATCH(PlanMasine[[#This Row],[KPL]],REDOSLIJED!B:B,0)),MAX(REDOSLIJED!A:A)+1)</f>
        <v>45</v>
      </c>
      <c r="S3430" s="9">
        <f>SUM($M$2:M3430)</f>
        <v>15.734027777777765</v>
      </c>
      <c r="T3430" s="3">
        <f>PlanMasine[[#This Row],[Datum SAS]]-1</f>
        <v>45851</v>
      </c>
      <c r="U3430">
        <f>WEEKDAY(PlanMasine[[#This Row],[ZAVRŠETAK MAŠINSKE]],2)</f>
        <v>7</v>
      </c>
      <c r="V3430" s="3">
        <f>IF(WEEKDAY(PlanMasine[[#This Row],[Datum SAS]]-1,2)=7,PlanMasine[[#This Row],[Datum SAS]]-3,PlanMasine[[#This Row],[Datum SAS]]-1)</f>
        <v>45849</v>
      </c>
      <c r="W3430">
        <f>WEEKNUM(PlanMasine[[#This Row],[Column2]],1)</f>
        <v>28</v>
      </c>
    </row>
    <row r="3431" spans="1:23" x14ac:dyDescent="0.25">
      <c r="A3431">
        <v>1036602</v>
      </c>
      <c r="B3431">
        <v>1</v>
      </c>
      <c r="C3431">
        <v>1036609</v>
      </c>
      <c r="D3431" t="s">
        <v>2617</v>
      </c>
      <c r="E3431">
        <v>5</v>
      </c>
      <c r="F3431">
        <v>1</v>
      </c>
      <c r="G3431">
        <v>0</v>
      </c>
      <c r="H3431">
        <v>0</v>
      </c>
      <c r="I3431" t="s">
        <v>5</v>
      </c>
      <c r="J3431" t="s">
        <v>570</v>
      </c>
      <c r="K3431" t="s">
        <v>2618</v>
      </c>
      <c r="L3431" s="3">
        <v>45873</v>
      </c>
      <c r="M34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31" s="3">
        <v>45852</v>
      </c>
      <c r="O3431" s="5">
        <f>IFERROR((PlanMasine[[#This Row],[Norma]]/PlanMasine[[#This Row],[Q]])*(PlanMasine[[#This Row],[Q]]/SUMIF(C:C,PlanMasine[[#This Row],[RN]],B:B)*PlanMasine[[#This Row],[KPLQ]]),0)</f>
        <v>5</v>
      </c>
      <c r="P3431">
        <v>232255</v>
      </c>
      <c r="Q3431">
        <f>COUNTIF(PROMJENA!A:A,PlanMasine[[#This Row],[KPL]]&amp;"-"&amp;PlanMasine[[#This Row],[RN]])</f>
        <v>0</v>
      </c>
      <c r="R3431">
        <f>IFERROR(INDEX(REDOSLIJED!A:A,MATCH(PlanMasine[[#This Row],[KPL]],REDOSLIJED!B:B,0)),MAX(REDOSLIJED!A:A)+1)</f>
        <v>45</v>
      </c>
      <c r="S3431" s="9">
        <f>SUM($M$2:M3431)</f>
        <v>15.737499999999986</v>
      </c>
      <c r="T3431" s="3">
        <f>PlanMasine[[#This Row],[Datum SAS]]-1</f>
        <v>45851</v>
      </c>
      <c r="U3431">
        <f>WEEKDAY(PlanMasine[[#This Row],[ZAVRŠETAK MAŠINSKE]],2)</f>
        <v>7</v>
      </c>
      <c r="V3431" s="3">
        <f>IF(WEEKDAY(PlanMasine[[#This Row],[Datum SAS]]-1,2)=7,PlanMasine[[#This Row],[Datum SAS]]-3,PlanMasine[[#This Row],[Datum SAS]]-1)</f>
        <v>45849</v>
      </c>
      <c r="W3431">
        <f>WEEKNUM(PlanMasine[[#This Row],[Column2]],1)</f>
        <v>28</v>
      </c>
    </row>
    <row r="3432" spans="1:23" x14ac:dyDescent="0.25">
      <c r="A3432">
        <v>1036602</v>
      </c>
      <c r="B3432">
        <v>1</v>
      </c>
      <c r="C3432">
        <v>1036606</v>
      </c>
      <c r="D3432" t="s">
        <v>2619</v>
      </c>
      <c r="E3432">
        <v>4</v>
      </c>
      <c r="F3432">
        <v>1</v>
      </c>
      <c r="G3432">
        <v>0</v>
      </c>
      <c r="H3432">
        <v>0</v>
      </c>
      <c r="I3432" t="s">
        <v>5</v>
      </c>
      <c r="J3432" t="s">
        <v>570</v>
      </c>
      <c r="K3432" t="s">
        <v>2618</v>
      </c>
      <c r="L3432" s="3">
        <v>45873</v>
      </c>
      <c r="M34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432" s="3">
        <v>45852</v>
      </c>
      <c r="O3432" s="5">
        <f>IFERROR((PlanMasine[[#This Row],[Norma]]/PlanMasine[[#This Row],[Q]])*(PlanMasine[[#This Row],[Q]]/SUMIF(C:C,PlanMasine[[#This Row],[RN]],B:B)*PlanMasine[[#This Row],[KPLQ]]),0)</f>
        <v>4</v>
      </c>
      <c r="P3432">
        <v>232252</v>
      </c>
      <c r="Q3432">
        <f>COUNTIF(PROMJENA!A:A,PlanMasine[[#This Row],[KPL]]&amp;"-"&amp;PlanMasine[[#This Row],[RN]])</f>
        <v>0</v>
      </c>
      <c r="R3432">
        <f>IFERROR(INDEX(REDOSLIJED!A:A,MATCH(PlanMasine[[#This Row],[KPL]],REDOSLIJED!B:B,0)),MAX(REDOSLIJED!A:A)+1)</f>
        <v>45</v>
      </c>
      <c r="S3432" s="9">
        <f>SUM($M$2:M3432)</f>
        <v>15.740277777777765</v>
      </c>
      <c r="T3432" s="3">
        <f>PlanMasine[[#This Row],[Datum SAS]]-1</f>
        <v>45851</v>
      </c>
      <c r="U3432">
        <f>WEEKDAY(PlanMasine[[#This Row],[ZAVRŠETAK MAŠINSKE]],2)</f>
        <v>7</v>
      </c>
      <c r="V3432" s="3">
        <f>IF(WEEKDAY(PlanMasine[[#This Row],[Datum SAS]]-1,2)=7,PlanMasine[[#This Row],[Datum SAS]]-3,PlanMasine[[#This Row],[Datum SAS]]-1)</f>
        <v>45849</v>
      </c>
      <c r="W3432">
        <f>WEEKNUM(PlanMasine[[#This Row],[Column2]],1)</f>
        <v>28</v>
      </c>
    </row>
    <row r="3433" spans="1:23" x14ac:dyDescent="0.25">
      <c r="A3433">
        <v>1037498</v>
      </c>
      <c r="B3433">
        <v>1</v>
      </c>
      <c r="C3433">
        <v>1037556</v>
      </c>
      <c r="D3433" t="s">
        <v>2620</v>
      </c>
      <c r="E3433">
        <v>5</v>
      </c>
      <c r="F3433">
        <v>1</v>
      </c>
      <c r="G3433">
        <v>0</v>
      </c>
      <c r="H3433">
        <v>0</v>
      </c>
      <c r="I3433" t="s">
        <v>5</v>
      </c>
      <c r="J3433" t="s">
        <v>570</v>
      </c>
      <c r="K3433" t="s">
        <v>2621</v>
      </c>
      <c r="L3433" s="3">
        <v>45869</v>
      </c>
      <c r="M34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33" s="3">
        <v>45852</v>
      </c>
      <c r="O3433" s="5">
        <f>IFERROR((PlanMasine[[#This Row],[Norma]]/PlanMasine[[#This Row],[Q]])*(PlanMasine[[#This Row],[Q]]/SUMIF(C:C,PlanMasine[[#This Row],[RN]],B:B)*PlanMasine[[#This Row],[KPLQ]]),0)</f>
        <v>5</v>
      </c>
      <c r="P3433">
        <v>234342</v>
      </c>
      <c r="Q3433">
        <f>COUNTIF(PROMJENA!A:A,PlanMasine[[#This Row],[KPL]]&amp;"-"&amp;PlanMasine[[#This Row],[RN]])</f>
        <v>0</v>
      </c>
      <c r="R3433">
        <f>IFERROR(INDEX(REDOSLIJED!A:A,MATCH(PlanMasine[[#This Row],[KPL]],REDOSLIJED!B:B,0)),MAX(REDOSLIJED!A:A)+1)</f>
        <v>45</v>
      </c>
      <c r="S3433" s="9">
        <f>SUM($M$2:M3433)</f>
        <v>15.743749999999986</v>
      </c>
      <c r="T3433" s="3">
        <f>PlanMasine[[#This Row],[Datum SAS]]-1</f>
        <v>45851</v>
      </c>
      <c r="U3433">
        <f>WEEKDAY(PlanMasine[[#This Row],[ZAVRŠETAK MAŠINSKE]],2)</f>
        <v>7</v>
      </c>
      <c r="V3433" s="3">
        <f>IF(WEEKDAY(PlanMasine[[#This Row],[Datum SAS]]-1,2)=7,PlanMasine[[#This Row],[Datum SAS]]-3,PlanMasine[[#This Row],[Datum SAS]]-1)</f>
        <v>45849</v>
      </c>
      <c r="W3433">
        <f>WEEKNUM(PlanMasine[[#This Row],[Column2]],1)</f>
        <v>28</v>
      </c>
    </row>
    <row r="3434" spans="1:23" x14ac:dyDescent="0.25">
      <c r="A3434">
        <v>1037498</v>
      </c>
      <c r="B3434">
        <v>1</v>
      </c>
      <c r="C3434">
        <v>1037541</v>
      </c>
      <c r="D3434" t="s">
        <v>2622</v>
      </c>
      <c r="E3434">
        <v>8</v>
      </c>
      <c r="F3434">
        <v>2</v>
      </c>
      <c r="G3434">
        <v>0</v>
      </c>
      <c r="H3434">
        <v>0</v>
      </c>
      <c r="I3434" t="s">
        <v>5</v>
      </c>
      <c r="J3434" t="s">
        <v>570</v>
      </c>
      <c r="K3434" t="s">
        <v>2621</v>
      </c>
      <c r="L3434" s="3">
        <v>45869</v>
      </c>
      <c r="M34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434" s="3">
        <v>45852</v>
      </c>
      <c r="O3434" s="5">
        <f>IFERROR((PlanMasine[[#This Row],[Norma]]/PlanMasine[[#This Row],[Q]])*(PlanMasine[[#This Row],[Q]]/SUMIF(C:C,PlanMasine[[#This Row],[RN]],B:B)*PlanMasine[[#This Row],[KPLQ]]),0)</f>
        <v>8</v>
      </c>
      <c r="P3434">
        <v>234327</v>
      </c>
      <c r="Q3434">
        <f>COUNTIF(PROMJENA!A:A,PlanMasine[[#This Row],[KPL]]&amp;"-"&amp;PlanMasine[[#This Row],[RN]])</f>
        <v>0</v>
      </c>
      <c r="R3434">
        <f>IFERROR(INDEX(REDOSLIJED!A:A,MATCH(PlanMasine[[#This Row],[KPL]],REDOSLIJED!B:B,0)),MAX(REDOSLIJED!A:A)+1)</f>
        <v>45</v>
      </c>
      <c r="S3434" s="9">
        <f>SUM($M$2:M3434)</f>
        <v>15.749305555555543</v>
      </c>
      <c r="T3434" s="3">
        <f>PlanMasine[[#This Row],[Datum SAS]]-1</f>
        <v>45851</v>
      </c>
      <c r="U3434">
        <f>WEEKDAY(PlanMasine[[#This Row],[ZAVRŠETAK MAŠINSKE]],2)</f>
        <v>7</v>
      </c>
      <c r="V3434" s="3">
        <f>IF(WEEKDAY(PlanMasine[[#This Row],[Datum SAS]]-1,2)=7,PlanMasine[[#This Row],[Datum SAS]]-3,PlanMasine[[#This Row],[Datum SAS]]-1)</f>
        <v>45849</v>
      </c>
      <c r="W3434">
        <f>WEEKNUM(PlanMasine[[#This Row],[Column2]],1)</f>
        <v>28</v>
      </c>
    </row>
    <row r="3435" spans="1:23" x14ac:dyDescent="0.25">
      <c r="A3435">
        <v>1037498</v>
      </c>
      <c r="B3435">
        <v>1</v>
      </c>
      <c r="C3435">
        <v>1037540</v>
      </c>
      <c r="D3435" t="s">
        <v>2623</v>
      </c>
      <c r="E3435">
        <v>3</v>
      </c>
      <c r="F3435">
        <v>1</v>
      </c>
      <c r="G3435">
        <v>0</v>
      </c>
      <c r="H3435">
        <v>0</v>
      </c>
      <c r="I3435" t="s">
        <v>5</v>
      </c>
      <c r="J3435" t="s">
        <v>570</v>
      </c>
      <c r="K3435" t="s">
        <v>2621</v>
      </c>
      <c r="L3435" s="3">
        <v>45869</v>
      </c>
      <c r="M34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35" s="3">
        <v>45852</v>
      </c>
      <c r="O3435" s="5">
        <f>IFERROR((PlanMasine[[#This Row],[Norma]]/PlanMasine[[#This Row],[Q]])*(PlanMasine[[#This Row],[Q]]/SUMIF(C:C,PlanMasine[[#This Row],[RN]],B:B)*PlanMasine[[#This Row],[KPLQ]]),0)</f>
        <v>3</v>
      </c>
      <c r="P3435">
        <v>234326</v>
      </c>
      <c r="Q3435">
        <f>COUNTIF(PROMJENA!A:A,PlanMasine[[#This Row],[KPL]]&amp;"-"&amp;PlanMasine[[#This Row],[RN]])</f>
        <v>0</v>
      </c>
      <c r="R3435">
        <f>IFERROR(INDEX(REDOSLIJED!A:A,MATCH(PlanMasine[[#This Row],[KPL]],REDOSLIJED!B:B,0)),MAX(REDOSLIJED!A:A)+1)</f>
        <v>45</v>
      </c>
      <c r="S3435" s="9">
        <f>SUM($M$2:M3435)</f>
        <v>15.751388888888876</v>
      </c>
      <c r="T3435" s="3">
        <f>PlanMasine[[#This Row],[Datum SAS]]-1</f>
        <v>45851</v>
      </c>
      <c r="U3435">
        <f>WEEKDAY(PlanMasine[[#This Row],[ZAVRŠETAK MAŠINSKE]],2)</f>
        <v>7</v>
      </c>
      <c r="V3435" s="3">
        <f>IF(WEEKDAY(PlanMasine[[#This Row],[Datum SAS]]-1,2)=7,PlanMasine[[#This Row],[Datum SAS]]-3,PlanMasine[[#This Row],[Datum SAS]]-1)</f>
        <v>45849</v>
      </c>
      <c r="W3435">
        <f>WEEKNUM(PlanMasine[[#This Row],[Column2]],1)</f>
        <v>28</v>
      </c>
    </row>
    <row r="3436" spans="1:23" x14ac:dyDescent="0.25">
      <c r="A3436">
        <v>1037498</v>
      </c>
      <c r="B3436">
        <v>1</v>
      </c>
      <c r="C3436">
        <v>1037513</v>
      </c>
      <c r="D3436" t="s">
        <v>2624</v>
      </c>
      <c r="E3436">
        <v>7</v>
      </c>
      <c r="F3436">
        <v>1</v>
      </c>
      <c r="G3436">
        <v>0</v>
      </c>
      <c r="H3436">
        <v>0</v>
      </c>
      <c r="I3436" t="s">
        <v>5</v>
      </c>
      <c r="J3436" t="s">
        <v>570</v>
      </c>
      <c r="K3436" t="s">
        <v>2621</v>
      </c>
      <c r="L3436" s="3">
        <v>45869</v>
      </c>
      <c r="M34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36" s="3">
        <v>45852</v>
      </c>
      <c r="O3436" s="5">
        <f>IFERROR((PlanMasine[[#This Row],[Norma]]/PlanMasine[[#This Row],[Q]])*(PlanMasine[[#This Row],[Q]]/SUMIF(C:C,PlanMasine[[#This Row],[RN]],B:B)*PlanMasine[[#This Row],[KPLQ]]),0)</f>
        <v>7</v>
      </c>
      <c r="P3436">
        <v>234299</v>
      </c>
      <c r="Q3436">
        <f>COUNTIF(PROMJENA!A:A,PlanMasine[[#This Row],[KPL]]&amp;"-"&amp;PlanMasine[[#This Row],[RN]])</f>
        <v>0</v>
      </c>
      <c r="R3436">
        <f>IFERROR(INDEX(REDOSLIJED!A:A,MATCH(PlanMasine[[#This Row],[KPL]],REDOSLIJED!B:B,0)),MAX(REDOSLIJED!A:A)+1)</f>
        <v>45</v>
      </c>
      <c r="S3436" s="9">
        <f>SUM($M$2:M3436)</f>
        <v>15.756249999999987</v>
      </c>
      <c r="T3436" s="3">
        <f>PlanMasine[[#This Row],[Datum SAS]]-1</f>
        <v>45851</v>
      </c>
      <c r="U3436">
        <f>WEEKDAY(PlanMasine[[#This Row],[ZAVRŠETAK MAŠINSKE]],2)</f>
        <v>7</v>
      </c>
      <c r="V3436" s="3">
        <f>IF(WEEKDAY(PlanMasine[[#This Row],[Datum SAS]]-1,2)=7,PlanMasine[[#This Row],[Datum SAS]]-3,PlanMasine[[#This Row],[Datum SAS]]-1)</f>
        <v>45849</v>
      </c>
      <c r="W3436">
        <f>WEEKNUM(PlanMasine[[#This Row],[Column2]],1)</f>
        <v>28</v>
      </c>
    </row>
    <row r="3437" spans="1:23" x14ac:dyDescent="0.25">
      <c r="A3437">
        <v>1037498</v>
      </c>
      <c r="B3437">
        <v>1</v>
      </c>
      <c r="C3437">
        <v>1037511</v>
      </c>
      <c r="D3437" t="s">
        <v>2625</v>
      </c>
      <c r="E3437">
        <v>7</v>
      </c>
      <c r="F3437">
        <v>1</v>
      </c>
      <c r="G3437">
        <v>0</v>
      </c>
      <c r="H3437">
        <v>0</v>
      </c>
      <c r="I3437" t="s">
        <v>5</v>
      </c>
      <c r="J3437" t="s">
        <v>570</v>
      </c>
      <c r="K3437" t="s">
        <v>2621</v>
      </c>
      <c r="L3437" s="3">
        <v>45869</v>
      </c>
      <c r="M34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37" s="3">
        <v>45852</v>
      </c>
      <c r="O3437" s="5">
        <f>IFERROR((PlanMasine[[#This Row],[Norma]]/PlanMasine[[#This Row],[Q]])*(PlanMasine[[#This Row],[Q]]/SUMIF(C:C,PlanMasine[[#This Row],[RN]],B:B)*PlanMasine[[#This Row],[KPLQ]]),0)</f>
        <v>7</v>
      </c>
      <c r="P3437">
        <v>234297</v>
      </c>
      <c r="Q3437">
        <f>COUNTIF(PROMJENA!A:A,PlanMasine[[#This Row],[KPL]]&amp;"-"&amp;PlanMasine[[#This Row],[RN]])</f>
        <v>0</v>
      </c>
      <c r="R3437">
        <f>IFERROR(INDEX(REDOSLIJED!A:A,MATCH(PlanMasine[[#This Row],[KPL]],REDOSLIJED!B:B,0)),MAX(REDOSLIJED!A:A)+1)</f>
        <v>45</v>
      </c>
      <c r="S3437" s="9">
        <f>SUM($M$2:M3437)</f>
        <v>15.761111111111099</v>
      </c>
      <c r="T3437" s="3">
        <f>PlanMasine[[#This Row],[Datum SAS]]-1</f>
        <v>45851</v>
      </c>
      <c r="U3437">
        <f>WEEKDAY(PlanMasine[[#This Row],[ZAVRŠETAK MAŠINSKE]],2)</f>
        <v>7</v>
      </c>
      <c r="V3437" s="3">
        <f>IF(WEEKDAY(PlanMasine[[#This Row],[Datum SAS]]-1,2)=7,PlanMasine[[#This Row],[Datum SAS]]-3,PlanMasine[[#This Row],[Datum SAS]]-1)</f>
        <v>45849</v>
      </c>
      <c r="W3437">
        <f>WEEKNUM(PlanMasine[[#This Row],[Column2]],1)</f>
        <v>28</v>
      </c>
    </row>
    <row r="3438" spans="1:23" x14ac:dyDescent="0.25">
      <c r="A3438">
        <v>1037498</v>
      </c>
      <c r="B3438">
        <v>1</v>
      </c>
      <c r="C3438">
        <v>1037512</v>
      </c>
      <c r="D3438" t="s">
        <v>2626</v>
      </c>
      <c r="E3438">
        <v>7</v>
      </c>
      <c r="F3438">
        <v>1</v>
      </c>
      <c r="G3438">
        <v>0</v>
      </c>
      <c r="H3438">
        <v>0</v>
      </c>
      <c r="I3438" t="s">
        <v>5</v>
      </c>
      <c r="J3438" t="s">
        <v>570</v>
      </c>
      <c r="K3438" t="s">
        <v>2621</v>
      </c>
      <c r="L3438" s="3">
        <v>45869</v>
      </c>
      <c r="M34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38" s="3">
        <v>45852</v>
      </c>
      <c r="O3438" s="5">
        <f>IFERROR((PlanMasine[[#This Row],[Norma]]/PlanMasine[[#This Row],[Q]])*(PlanMasine[[#This Row],[Q]]/SUMIF(C:C,PlanMasine[[#This Row],[RN]],B:B)*PlanMasine[[#This Row],[KPLQ]]),0)</f>
        <v>7</v>
      </c>
      <c r="P3438">
        <v>234298</v>
      </c>
      <c r="Q3438">
        <f>COUNTIF(PROMJENA!A:A,PlanMasine[[#This Row],[KPL]]&amp;"-"&amp;PlanMasine[[#This Row],[RN]])</f>
        <v>0</v>
      </c>
      <c r="R3438">
        <f>IFERROR(INDEX(REDOSLIJED!A:A,MATCH(PlanMasine[[#This Row],[KPL]],REDOSLIJED!B:B,0)),MAX(REDOSLIJED!A:A)+1)</f>
        <v>45</v>
      </c>
      <c r="S3438" s="9">
        <f>SUM($M$2:M3438)</f>
        <v>15.76597222222221</v>
      </c>
      <c r="T3438" s="3">
        <f>PlanMasine[[#This Row],[Datum SAS]]-1</f>
        <v>45851</v>
      </c>
      <c r="U3438">
        <f>WEEKDAY(PlanMasine[[#This Row],[ZAVRŠETAK MAŠINSKE]],2)</f>
        <v>7</v>
      </c>
      <c r="V3438" s="3">
        <f>IF(WEEKDAY(PlanMasine[[#This Row],[Datum SAS]]-1,2)=7,PlanMasine[[#This Row],[Datum SAS]]-3,PlanMasine[[#This Row],[Datum SAS]]-1)</f>
        <v>45849</v>
      </c>
      <c r="W3438">
        <f>WEEKNUM(PlanMasine[[#This Row],[Column2]],1)</f>
        <v>28</v>
      </c>
    </row>
    <row r="3439" spans="1:23" x14ac:dyDescent="0.25">
      <c r="A3439">
        <v>1037498</v>
      </c>
      <c r="B3439">
        <v>1</v>
      </c>
      <c r="C3439">
        <v>1037535</v>
      </c>
      <c r="D3439" t="s">
        <v>2627</v>
      </c>
      <c r="E3439">
        <v>5</v>
      </c>
      <c r="F3439">
        <v>1</v>
      </c>
      <c r="G3439">
        <v>0</v>
      </c>
      <c r="H3439">
        <v>0</v>
      </c>
      <c r="I3439" t="s">
        <v>5</v>
      </c>
      <c r="J3439" t="s">
        <v>570</v>
      </c>
      <c r="K3439" t="s">
        <v>2621</v>
      </c>
      <c r="L3439" s="3">
        <v>45869</v>
      </c>
      <c r="M34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39" s="3">
        <v>45852</v>
      </c>
      <c r="O3439" s="5">
        <f>IFERROR((PlanMasine[[#This Row],[Norma]]/PlanMasine[[#This Row],[Q]])*(PlanMasine[[#This Row],[Q]]/SUMIF(C:C,PlanMasine[[#This Row],[RN]],B:B)*PlanMasine[[#This Row],[KPLQ]]),0)</f>
        <v>5</v>
      </c>
      <c r="P3439">
        <v>234321</v>
      </c>
      <c r="Q3439">
        <f>COUNTIF(PROMJENA!A:A,PlanMasine[[#This Row],[KPL]]&amp;"-"&amp;PlanMasine[[#This Row],[RN]])</f>
        <v>0</v>
      </c>
      <c r="R3439">
        <f>IFERROR(INDEX(REDOSLIJED!A:A,MATCH(PlanMasine[[#This Row],[KPL]],REDOSLIJED!B:B,0)),MAX(REDOSLIJED!A:A)+1)</f>
        <v>45</v>
      </c>
      <c r="S3439" s="9">
        <f>SUM($M$2:M3439)</f>
        <v>15.769444444444431</v>
      </c>
      <c r="T3439" s="3">
        <f>PlanMasine[[#This Row],[Datum SAS]]-1</f>
        <v>45851</v>
      </c>
      <c r="U3439">
        <f>WEEKDAY(PlanMasine[[#This Row],[ZAVRŠETAK MAŠINSKE]],2)</f>
        <v>7</v>
      </c>
      <c r="V3439" s="3">
        <f>IF(WEEKDAY(PlanMasine[[#This Row],[Datum SAS]]-1,2)=7,PlanMasine[[#This Row],[Datum SAS]]-3,PlanMasine[[#This Row],[Datum SAS]]-1)</f>
        <v>45849</v>
      </c>
      <c r="W3439">
        <f>WEEKNUM(PlanMasine[[#This Row],[Column2]],1)</f>
        <v>28</v>
      </c>
    </row>
    <row r="3440" spans="1:23" x14ac:dyDescent="0.25">
      <c r="A3440">
        <v>1037498</v>
      </c>
      <c r="B3440">
        <v>1</v>
      </c>
      <c r="C3440">
        <v>1037510</v>
      </c>
      <c r="D3440" t="s">
        <v>2628</v>
      </c>
      <c r="E3440">
        <v>7</v>
      </c>
      <c r="F3440">
        <v>1</v>
      </c>
      <c r="G3440">
        <v>0</v>
      </c>
      <c r="H3440">
        <v>0</v>
      </c>
      <c r="I3440" t="s">
        <v>5</v>
      </c>
      <c r="J3440" t="s">
        <v>570</v>
      </c>
      <c r="K3440" t="s">
        <v>2621</v>
      </c>
      <c r="L3440" s="3">
        <v>45869</v>
      </c>
      <c r="M34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40" s="3">
        <v>45852</v>
      </c>
      <c r="O3440" s="5">
        <f>IFERROR((PlanMasine[[#This Row],[Norma]]/PlanMasine[[#This Row],[Q]])*(PlanMasine[[#This Row],[Q]]/SUMIF(C:C,PlanMasine[[#This Row],[RN]],B:B)*PlanMasine[[#This Row],[KPLQ]]),0)</f>
        <v>7</v>
      </c>
      <c r="P3440">
        <v>234296</v>
      </c>
      <c r="Q3440">
        <f>COUNTIF(PROMJENA!A:A,PlanMasine[[#This Row],[KPL]]&amp;"-"&amp;PlanMasine[[#This Row],[RN]])</f>
        <v>0</v>
      </c>
      <c r="R3440">
        <f>IFERROR(INDEX(REDOSLIJED!A:A,MATCH(PlanMasine[[#This Row],[KPL]],REDOSLIJED!B:B,0)),MAX(REDOSLIJED!A:A)+1)</f>
        <v>45</v>
      </c>
      <c r="S3440" s="9">
        <f>SUM($M$2:M3440)</f>
        <v>15.774305555555543</v>
      </c>
      <c r="T3440" s="3">
        <f>PlanMasine[[#This Row],[Datum SAS]]-1</f>
        <v>45851</v>
      </c>
      <c r="U3440">
        <f>WEEKDAY(PlanMasine[[#This Row],[ZAVRŠETAK MAŠINSKE]],2)</f>
        <v>7</v>
      </c>
      <c r="V3440" s="3">
        <f>IF(WEEKDAY(PlanMasine[[#This Row],[Datum SAS]]-1,2)=7,PlanMasine[[#This Row],[Datum SAS]]-3,PlanMasine[[#This Row],[Datum SAS]]-1)</f>
        <v>45849</v>
      </c>
      <c r="W3440">
        <f>WEEKNUM(PlanMasine[[#This Row],[Column2]],1)</f>
        <v>28</v>
      </c>
    </row>
    <row r="3441" spans="1:23" x14ac:dyDescent="0.25">
      <c r="A3441">
        <v>1037498</v>
      </c>
      <c r="B3441">
        <v>1</v>
      </c>
      <c r="C3441">
        <v>1037561</v>
      </c>
      <c r="D3441" t="s">
        <v>2629</v>
      </c>
      <c r="E3441">
        <v>26</v>
      </c>
      <c r="F3441">
        <v>13</v>
      </c>
      <c r="G3441">
        <v>0</v>
      </c>
      <c r="H3441">
        <v>0</v>
      </c>
      <c r="I3441" t="s">
        <v>5</v>
      </c>
      <c r="J3441" t="s">
        <v>570</v>
      </c>
      <c r="K3441" t="s">
        <v>2621</v>
      </c>
      <c r="L3441" s="3">
        <v>45869</v>
      </c>
      <c r="M34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1.8055555555555554E-2</v>
      </c>
      <c r="N3441" s="3">
        <v>45852</v>
      </c>
      <c r="O3441" s="5">
        <f>IFERROR((PlanMasine[[#This Row],[Norma]]/PlanMasine[[#This Row],[Q]])*(PlanMasine[[#This Row],[Q]]/SUMIF(C:C,PlanMasine[[#This Row],[RN]],B:B)*PlanMasine[[#This Row],[KPLQ]]),0)</f>
        <v>26</v>
      </c>
      <c r="P3441">
        <v>234347</v>
      </c>
      <c r="Q3441">
        <f>COUNTIF(PROMJENA!A:A,PlanMasine[[#This Row],[KPL]]&amp;"-"&amp;PlanMasine[[#This Row],[RN]])</f>
        <v>0</v>
      </c>
      <c r="R3441">
        <f>IFERROR(INDEX(REDOSLIJED!A:A,MATCH(PlanMasine[[#This Row],[KPL]],REDOSLIJED!B:B,0)),MAX(REDOSLIJED!A:A)+1)</f>
        <v>45</v>
      </c>
      <c r="S3441" s="9">
        <f>SUM($M$2:M3441)</f>
        <v>15.792361111111099</v>
      </c>
      <c r="T3441" s="3">
        <f>PlanMasine[[#This Row],[Datum SAS]]-1</f>
        <v>45851</v>
      </c>
      <c r="U3441">
        <f>WEEKDAY(PlanMasine[[#This Row],[ZAVRŠETAK MAŠINSKE]],2)</f>
        <v>7</v>
      </c>
      <c r="V3441" s="3">
        <f>IF(WEEKDAY(PlanMasine[[#This Row],[Datum SAS]]-1,2)=7,PlanMasine[[#This Row],[Datum SAS]]-3,PlanMasine[[#This Row],[Datum SAS]]-1)</f>
        <v>45849</v>
      </c>
      <c r="W3441">
        <f>WEEKNUM(PlanMasine[[#This Row],[Column2]],1)</f>
        <v>28</v>
      </c>
    </row>
    <row r="3442" spans="1:23" x14ac:dyDescent="0.25">
      <c r="A3442">
        <v>1037498</v>
      </c>
      <c r="B3442">
        <v>1</v>
      </c>
      <c r="C3442">
        <v>1037569</v>
      </c>
      <c r="D3442" t="s">
        <v>2630</v>
      </c>
      <c r="E3442">
        <v>18</v>
      </c>
      <c r="F3442">
        <v>6</v>
      </c>
      <c r="G3442">
        <v>0</v>
      </c>
      <c r="H3442">
        <v>0</v>
      </c>
      <c r="I3442" t="s">
        <v>5</v>
      </c>
      <c r="J3442" t="s">
        <v>570</v>
      </c>
      <c r="K3442" t="s">
        <v>2621</v>
      </c>
      <c r="L3442" s="3">
        <v>45869</v>
      </c>
      <c r="M34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1.2500000000000001E-2</v>
      </c>
      <c r="N3442" s="3">
        <v>45852</v>
      </c>
      <c r="O3442" s="5">
        <f>IFERROR((PlanMasine[[#This Row],[Norma]]/PlanMasine[[#This Row],[Q]])*(PlanMasine[[#This Row],[Q]]/SUMIF(C:C,PlanMasine[[#This Row],[RN]],B:B)*PlanMasine[[#This Row],[KPLQ]]),0)</f>
        <v>18</v>
      </c>
      <c r="P3442">
        <v>234355</v>
      </c>
      <c r="Q3442">
        <f>COUNTIF(PROMJENA!A:A,PlanMasine[[#This Row],[KPL]]&amp;"-"&amp;PlanMasine[[#This Row],[RN]])</f>
        <v>0</v>
      </c>
      <c r="R3442">
        <f>IFERROR(INDEX(REDOSLIJED!A:A,MATCH(PlanMasine[[#This Row],[KPL]],REDOSLIJED!B:B,0)),MAX(REDOSLIJED!A:A)+1)</f>
        <v>45</v>
      </c>
      <c r="S3442" s="9">
        <f>SUM($M$2:M3442)</f>
        <v>15.804861111111098</v>
      </c>
      <c r="T3442" s="3">
        <f>PlanMasine[[#This Row],[Datum SAS]]-1</f>
        <v>45851</v>
      </c>
      <c r="U3442">
        <f>WEEKDAY(PlanMasine[[#This Row],[ZAVRŠETAK MAŠINSKE]],2)</f>
        <v>7</v>
      </c>
      <c r="V3442" s="3">
        <f>IF(WEEKDAY(PlanMasine[[#This Row],[Datum SAS]]-1,2)=7,PlanMasine[[#This Row],[Datum SAS]]-3,PlanMasine[[#This Row],[Datum SAS]]-1)</f>
        <v>45849</v>
      </c>
      <c r="W3442">
        <f>WEEKNUM(PlanMasine[[#This Row],[Column2]],1)</f>
        <v>28</v>
      </c>
    </row>
    <row r="3443" spans="1:23" x14ac:dyDescent="0.25">
      <c r="A3443">
        <v>1037498</v>
      </c>
      <c r="B3443">
        <v>1</v>
      </c>
      <c r="C3443">
        <v>1037572</v>
      </c>
      <c r="D3443" t="s">
        <v>2631</v>
      </c>
      <c r="E3443">
        <v>3</v>
      </c>
      <c r="F3443">
        <v>1</v>
      </c>
      <c r="G3443">
        <v>0</v>
      </c>
      <c r="H3443">
        <v>0</v>
      </c>
      <c r="I3443" t="s">
        <v>5</v>
      </c>
      <c r="J3443" t="s">
        <v>570</v>
      </c>
      <c r="K3443" t="s">
        <v>2621</v>
      </c>
      <c r="L3443" s="3">
        <v>45869</v>
      </c>
      <c r="M34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43" s="3">
        <v>45852</v>
      </c>
      <c r="O3443" s="5">
        <f>IFERROR((PlanMasine[[#This Row],[Norma]]/PlanMasine[[#This Row],[Q]])*(PlanMasine[[#This Row],[Q]]/SUMIF(C:C,PlanMasine[[#This Row],[RN]],B:B)*PlanMasine[[#This Row],[KPLQ]]),0)</f>
        <v>3</v>
      </c>
      <c r="P3443">
        <v>234358</v>
      </c>
      <c r="Q3443">
        <f>COUNTIF(PROMJENA!A:A,PlanMasine[[#This Row],[KPL]]&amp;"-"&amp;PlanMasine[[#This Row],[RN]])</f>
        <v>0</v>
      </c>
      <c r="R3443">
        <f>IFERROR(INDEX(REDOSLIJED!A:A,MATCH(PlanMasine[[#This Row],[KPL]],REDOSLIJED!B:B,0)),MAX(REDOSLIJED!A:A)+1)</f>
        <v>45</v>
      </c>
      <c r="S3443" s="9">
        <f>SUM($M$2:M3443)</f>
        <v>15.806944444444431</v>
      </c>
      <c r="T3443" s="3">
        <f>PlanMasine[[#This Row],[Datum SAS]]-1</f>
        <v>45851</v>
      </c>
      <c r="U3443">
        <f>WEEKDAY(PlanMasine[[#This Row],[ZAVRŠETAK MAŠINSKE]],2)</f>
        <v>7</v>
      </c>
      <c r="V3443" s="3">
        <f>IF(WEEKDAY(PlanMasine[[#This Row],[Datum SAS]]-1,2)=7,PlanMasine[[#This Row],[Datum SAS]]-3,PlanMasine[[#This Row],[Datum SAS]]-1)</f>
        <v>45849</v>
      </c>
      <c r="W3443">
        <f>WEEKNUM(PlanMasine[[#This Row],[Column2]],1)</f>
        <v>28</v>
      </c>
    </row>
    <row r="3444" spans="1:23" x14ac:dyDescent="0.25">
      <c r="A3444">
        <v>1037498</v>
      </c>
      <c r="B3444">
        <v>1</v>
      </c>
      <c r="C3444">
        <v>1037573</v>
      </c>
      <c r="D3444" t="s">
        <v>2632</v>
      </c>
      <c r="E3444">
        <v>3</v>
      </c>
      <c r="F3444">
        <v>1</v>
      </c>
      <c r="G3444">
        <v>0</v>
      </c>
      <c r="H3444">
        <v>0</v>
      </c>
      <c r="I3444" t="s">
        <v>5</v>
      </c>
      <c r="J3444" t="s">
        <v>570</v>
      </c>
      <c r="K3444" t="s">
        <v>2621</v>
      </c>
      <c r="L3444" s="3">
        <v>45869</v>
      </c>
      <c r="M34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44" s="3">
        <v>45852</v>
      </c>
      <c r="O3444" s="5">
        <f>IFERROR((PlanMasine[[#This Row],[Norma]]/PlanMasine[[#This Row],[Q]])*(PlanMasine[[#This Row],[Q]]/SUMIF(C:C,PlanMasine[[#This Row],[RN]],B:B)*PlanMasine[[#This Row],[KPLQ]]),0)</f>
        <v>3</v>
      </c>
      <c r="P3444">
        <v>234359</v>
      </c>
      <c r="Q3444">
        <f>COUNTIF(PROMJENA!A:A,PlanMasine[[#This Row],[KPL]]&amp;"-"&amp;PlanMasine[[#This Row],[RN]])</f>
        <v>0</v>
      </c>
      <c r="R3444">
        <f>IFERROR(INDEX(REDOSLIJED!A:A,MATCH(PlanMasine[[#This Row],[KPL]],REDOSLIJED!B:B,0)),MAX(REDOSLIJED!A:A)+1)</f>
        <v>45</v>
      </c>
      <c r="S3444" s="9">
        <f>SUM($M$2:M3444)</f>
        <v>15.809027777777764</v>
      </c>
      <c r="T3444" s="3">
        <f>PlanMasine[[#This Row],[Datum SAS]]-1</f>
        <v>45851</v>
      </c>
      <c r="U3444">
        <f>WEEKDAY(PlanMasine[[#This Row],[ZAVRŠETAK MAŠINSKE]],2)</f>
        <v>7</v>
      </c>
      <c r="V3444" s="3">
        <f>IF(WEEKDAY(PlanMasine[[#This Row],[Datum SAS]]-1,2)=7,PlanMasine[[#This Row],[Datum SAS]]-3,PlanMasine[[#This Row],[Datum SAS]]-1)</f>
        <v>45849</v>
      </c>
      <c r="W3444">
        <f>WEEKNUM(PlanMasine[[#This Row],[Column2]],1)</f>
        <v>28</v>
      </c>
    </row>
    <row r="3445" spans="1:23" x14ac:dyDescent="0.25">
      <c r="A3445">
        <v>1037498</v>
      </c>
      <c r="B3445">
        <v>1</v>
      </c>
      <c r="C3445">
        <v>1037521</v>
      </c>
      <c r="D3445" t="s">
        <v>2633</v>
      </c>
      <c r="E3445">
        <v>15</v>
      </c>
      <c r="F3445">
        <v>3</v>
      </c>
      <c r="G3445">
        <v>0</v>
      </c>
      <c r="H3445">
        <v>0</v>
      </c>
      <c r="I3445" t="s">
        <v>5</v>
      </c>
      <c r="J3445" t="s">
        <v>570</v>
      </c>
      <c r="K3445" t="s">
        <v>2621</v>
      </c>
      <c r="L3445" s="3">
        <v>45869</v>
      </c>
      <c r="M34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45" s="3">
        <v>45852</v>
      </c>
      <c r="O3445" s="5">
        <f>IFERROR((PlanMasine[[#This Row],[Norma]]/PlanMasine[[#This Row],[Q]])*(PlanMasine[[#This Row],[Q]]/SUMIF(C:C,PlanMasine[[#This Row],[RN]],B:B)*PlanMasine[[#This Row],[KPLQ]]),0)</f>
        <v>15</v>
      </c>
      <c r="P3445">
        <v>234307</v>
      </c>
      <c r="Q3445">
        <f>COUNTIF(PROMJENA!A:A,PlanMasine[[#This Row],[KPL]]&amp;"-"&amp;PlanMasine[[#This Row],[RN]])</f>
        <v>0</v>
      </c>
      <c r="R3445">
        <f>IFERROR(INDEX(REDOSLIJED!A:A,MATCH(PlanMasine[[#This Row],[KPL]],REDOSLIJED!B:B,0)),MAX(REDOSLIJED!A:A)+1)</f>
        <v>45</v>
      </c>
      <c r="S3445" s="9">
        <f>SUM($M$2:M3445)</f>
        <v>15.81944444444443</v>
      </c>
      <c r="T3445" s="3">
        <f>PlanMasine[[#This Row],[Datum SAS]]-1</f>
        <v>45851</v>
      </c>
      <c r="U3445">
        <f>WEEKDAY(PlanMasine[[#This Row],[ZAVRŠETAK MAŠINSKE]],2)</f>
        <v>7</v>
      </c>
      <c r="V3445" s="3">
        <f>IF(WEEKDAY(PlanMasine[[#This Row],[Datum SAS]]-1,2)=7,PlanMasine[[#This Row],[Datum SAS]]-3,PlanMasine[[#This Row],[Datum SAS]]-1)</f>
        <v>45849</v>
      </c>
      <c r="W3445">
        <f>WEEKNUM(PlanMasine[[#This Row],[Column2]],1)</f>
        <v>28</v>
      </c>
    </row>
    <row r="3446" spans="1:23" x14ac:dyDescent="0.25">
      <c r="A3446">
        <v>1037498</v>
      </c>
      <c r="B3446">
        <v>1</v>
      </c>
      <c r="C3446">
        <v>1037574</v>
      </c>
      <c r="D3446" t="s">
        <v>2634</v>
      </c>
      <c r="E3446">
        <v>3</v>
      </c>
      <c r="F3446">
        <v>1</v>
      </c>
      <c r="G3446">
        <v>0</v>
      </c>
      <c r="H3446">
        <v>0</v>
      </c>
      <c r="I3446" t="s">
        <v>5</v>
      </c>
      <c r="J3446" t="s">
        <v>570</v>
      </c>
      <c r="K3446" t="s">
        <v>2621</v>
      </c>
      <c r="L3446" s="3">
        <v>45869</v>
      </c>
      <c r="M34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46" s="3">
        <v>45852</v>
      </c>
      <c r="O3446" s="5">
        <f>IFERROR((PlanMasine[[#This Row],[Norma]]/PlanMasine[[#This Row],[Q]])*(PlanMasine[[#This Row],[Q]]/SUMIF(C:C,PlanMasine[[#This Row],[RN]],B:B)*PlanMasine[[#This Row],[KPLQ]]),0)</f>
        <v>3</v>
      </c>
      <c r="P3446">
        <v>234360</v>
      </c>
      <c r="Q3446">
        <f>COUNTIF(PROMJENA!A:A,PlanMasine[[#This Row],[KPL]]&amp;"-"&amp;PlanMasine[[#This Row],[RN]])</f>
        <v>0</v>
      </c>
      <c r="R3446">
        <f>IFERROR(INDEX(REDOSLIJED!A:A,MATCH(PlanMasine[[#This Row],[KPL]],REDOSLIJED!B:B,0)),MAX(REDOSLIJED!A:A)+1)</f>
        <v>45</v>
      </c>
      <c r="S3446" s="9">
        <f>SUM($M$2:M3446)</f>
        <v>15.821527777777764</v>
      </c>
      <c r="T3446" s="3">
        <f>PlanMasine[[#This Row],[Datum SAS]]-1</f>
        <v>45851</v>
      </c>
      <c r="U3446">
        <f>WEEKDAY(PlanMasine[[#This Row],[ZAVRŠETAK MAŠINSKE]],2)</f>
        <v>7</v>
      </c>
      <c r="V3446" s="3">
        <f>IF(WEEKDAY(PlanMasine[[#This Row],[Datum SAS]]-1,2)=7,PlanMasine[[#This Row],[Datum SAS]]-3,PlanMasine[[#This Row],[Datum SAS]]-1)</f>
        <v>45849</v>
      </c>
      <c r="W3446">
        <f>WEEKNUM(PlanMasine[[#This Row],[Column2]],1)</f>
        <v>28</v>
      </c>
    </row>
    <row r="3447" spans="1:23" x14ac:dyDescent="0.25">
      <c r="A3447">
        <v>1037498</v>
      </c>
      <c r="B3447">
        <v>1</v>
      </c>
      <c r="C3447">
        <v>1037532</v>
      </c>
      <c r="D3447" t="s">
        <v>2635</v>
      </c>
      <c r="E3447">
        <v>7</v>
      </c>
      <c r="F3447">
        <v>1</v>
      </c>
      <c r="G3447">
        <v>0</v>
      </c>
      <c r="H3447">
        <v>0</v>
      </c>
      <c r="I3447" t="s">
        <v>5</v>
      </c>
      <c r="J3447" t="s">
        <v>570</v>
      </c>
      <c r="K3447" t="s">
        <v>2621</v>
      </c>
      <c r="L3447" s="3">
        <v>45869</v>
      </c>
      <c r="M34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47" s="3">
        <v>45852</v>
      </c>
      <c r="O3447" s="5">
        <f>IFERROR((PlanMasine[[#This Row],[Norma]]/PlanMasine[[#This Row],[Q]])*(PlanMasine[[#This Row],[Q]]/SUMIF(C:C,PlanMasine[[#This Row],[RN]],B:B)*PlanMasine[[#This Row],[KPLQ]]),0)</f>
        <v>7</v>
      </c>
      <c r="P3447">
        <v>234318</v>
      </c>
      <c r="Q3447">
        <f>COUNTIF(PROMJENA!A:A,PlanMasine[[#This Row],[KPL]]&amp;"-"&amp;PlanMasine[[#This Row],[RN]])</f>
        <v>0</v>
      </c>
      <c r="R3447">
        <f>IFERROR(INDEX(REDOSLIJED!A:A,MATCH(PlanMasine[[#This Row],[KPL]],REDOSLIJED!B:B,0)),MAX(REDOSLIJED!A:A)+1)</f>
        <v>45</v>
      </c>
      <c r="S3447" s="9">
        <f>SUM($M$2:M3447)</f>
        <v>15.826388888888875</v>
      </c>
      <c r="T3447" s="3">
        <f>PlanMasine[[#This Row],[Datum SAS]]-1</f>
        <v>45851</v>
      </c>
      <c r="U3447">
        <f>WEEKDAY(PlanMasine[[#This Row],[ZAVRŠETAK MAŠINSKE]],2)</f>
        <v>7</v>
      </c>
      <c r="V3447" s="3">
        <f>IF(WEEKDAY(PlanMasine[[#This Row],[Datum SAS]]-1,2)=7,PlanMasine[[#This Row],[Datum SAS]]-3,PlanMasine[[#This Row],[Datum SAS]]-1)</f>
        <v>45849</v>
      </c>
      <c r="W3447">
        <f>WEEKNUM(PlanMasine[[#This Row],[Column2]],1)</f>
        <v>28</v>
      </c>
    </row>
    <row r="3448" spans="1:23" x14ac:dyDescent="0.25">
      <c r="A3448">
        <v>1037498</v>
      </c>
      <c r="B3448">
        <v>1</v>
      </c>
      <c r="C3448">
        <v>1037534</v>
      </c>
      <c r="D3448" t="s">
        <v>2636</v>
      </c>
      <c r="E3448">
        <v>14</v>
      </c>
      <c r="F3448">
        <v>2</v>
      </c>
      <c r="G3448">
        <v>0</v>
      </c>
      <c r="H3448">
        <v>0</v>
      </c>
      <c r="I3448" t="s">
        <v>5</v>
      </c>
      <c r="J3448" t="s">
        <v>570</v>
      </c>
      <c r="K3448" t="s">
        <v>2621</v>
      </c>
      <c r="L3448" s="3">
        <v>45869</v>
      </c>
      <c r="M34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9.7222222222222224E-3</v>
      </c>
      <c r="N3448" s="3">
        <v>45852</v>
      </c>
      <c r="O3448" s="5">
        <f>IFERROR((PlanMasine[[#This Row],[Norma]]/PlanMasine[[#This Row],[Q]])*(PlanMasine[[#This Row],[Q]]/SUMIF(C:C,PlanMasine[[#This Row],[RN]],B:B)*PlanMasine[[#This Row],[KPLQ]]),0)</f>
        <v>14</v>
      </c>
      <c r="P3448">
        <v>234320</v>
      </c>
      <c r="Q3448">
        <f>COUNTIF(PROMJENA!A:A,PlanMasine[[#This Row],[KPL]]&amp;"-"&amp;PlanMasine[[#This Row],[RN]])</f>
        <v>0</v>
      </c>
      <c r="R3448">
        <f>IFERROR(INDEX(REDOSLIJED!A:A,MATCH(PlanMasine[[#This Row],[KPL]],REDOSLIJED!B:B,0)),MAX(REDOSLIJED!A:A)+1)</f>
        <v>45</v>
      </c>
      <c r="S3448" s="9">
        <f>SUM($M$2:M3448)</f>
        <v>15.836111111111098</v>
      </c>
      <c r="T3448" s="3">
        <f>PlanMasine[[#This Row],[Datum SAS]]-1</f>
        <v>45851</v>
      </c>
      <c r="U3448">
        <f>WEEKDAY(PlanMasine[[#This Row],[ZAVRŠETAK MAŠINSKE]],2)</f>
        <v>7</v>
      </c>
      <c r="V3448" s="3">
        <f>IF(WEEKDAY(PlanMasine[[#This Row],[Datum SAS]]-1,2)=7,PlanMasine[[#This Row],[Datum SAS]]-3,PlanMasine[[#This Row],[Datum SAS]]-1)</f>
        <v>45849</v>
      </c>
      <c r="W3448">
        <f>WEEKNUM(PlanMasine[[#This Row],[Column2]],1)</f>
        <v>28</v>
      </c>
    </row>
    <row r="3449" spans="1:23" x14ac:dyDescent="0.25">
      <c r="A3449">
        <v>1037498</v>
      </c>
      <c r="B3449">
        <v>1</v>
      </c>
      <c r="C3449">
        <v>1037562</v>
      </c>
      <c r="D3449" t="s">
        <v>2637</v>
      </c>
      <c r="E3449">
        <v>26</v>
      </c>
      <c r="F3449">
        <v>13</v>
      </c>
      <c r="G3449">
        <v>0</v>
      </c>
      <c r="H3449">
        <v>0</v>
      </c>
      <c r="I3449" t="s">
        <v>5</v>
      </c>
      <c r="J3449" t="s">
        <v>570</v>
      </c>
      <c r="K3449" t="s">
        <v>2621</v>
      </c>
      <c r="L3449" s="3">
        <v>45869</v>
      </c>
      <c r="M34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1.8055555555555554E-2</v>
      </c>
      <c r="N3449" s="3">
        <v>45852</v>
      </c>
      <c r="O3449" s="5">
        <f>IFERROR((PlanMasine[[#This Row],[Norma]]/PlanMasine[[#This Row],[Q]])*(PlanMasine[[#This Row],[Q]]/SUMIF(C:C,PlanMasine[[#This Row],[RN]],B:B)*PlanMasine[[#This Row],[KPLQ]]),0)</f>
        <v>26</v>
      </c>
      <c r="P3449">
        <v>234348</v>
      </c>
      <c r="Q3449">
        <f>COUNTIF(PROMJENA!A:A,PlanMasine[[#This Row],[KPL]]&amp;"-"&amp;PlanMasine[[#This Row],[RN]])</f>
        <v>0</v>
      </c>
      <c r="R3449">
        <f>IFERROR(INDEX(REDOSLIJED!A:A,MATCH(PlanMasine[[#This Row],[KPL]],REDOSLIJED!B:B,0)),MAX(REDOSLIJED!A:A)+1)</f>
        <v>45</v>
      </c>
      <c r="S3449" s="9">
        <f>SUM($M$2:M3449)</f>
        <v>15.854166666666654</v>
      </c>
      <c r="T3449" s="3">
        <f>PlanMasine[[#This Row],[Datum SAS]]-1</f>
        <v>45851</v>
      </c>
      <c r="U3449">
        <f>WEEKDAY(PlanMasine[[#This Row],[ZAVRŠETAK MAŠINSKE]],2)</f>
        <v>7</v>
      </c>
      <c r="V3449" s="3">
        <f>IF(WEEKDAY(PlanMasine[[#This Row],[Datum SAS]]-1,2)=7,PlanMasine[[#This Row],[Datum SAS]]-3,PlanMasine[[#This Row],[Datum SAS]]-1)</f>
        <v>45849</v>
      </c>
      <c r="W3449">
        <f>WEEKNUM(PlanMasine[[#This Row],[Column2]],1)</f>
        <v>28</v>
      </c>
    </row>
    <row r="3450" spans="1:23" x14ac:dyDescent="0.25">
      <c r="A3450">
        <v>1037498</v>
      </c>
      <c r="B3450">
        <v>1</v>
      </c>
      <c r="C3450">
        <v>1037555</v>
      </c>
      <c r="D3450" t="s">
        <v>2638</v>
      </c>
      <c r="E3450">
        <v>5</v>
      </c>
      <c r="F3450">
        <v>1</v>
      </c>
      <c r="G3450">
        <v>0</v>
      </c>
      <c r="H3450">
        <v>0</v>
      </c>
      <c r="I3450" t="s">
        <v>5</v>
      </c>
      <c r="J3450" t="s">
        <v>570</v>
      </c>
      <c r="K3450" t="s">
        <v>2621</v>
      </c>
      <c r="L3450" s="3">
        <v>45869</v>
      </c>
      <c r="M34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50" s="3">
        <v>45852</v>
      </c>
      <c r="O3450" s="5">
        <f>IFERROR((PlanMasine[[#This Row],[Norma]]/PlanMasine[[#This Row],[Q]])*(PlanMasine[[#This Row],[Q]]/SUMIF(C:C,PlanMasine[[#This Row],[RN]],B:B)*PlanMasine[[#This Row],[KPLQ]]),0)</f>
        <v>5</v>
      </c>
      <c r="P3450">
        <v>234341</v>
      </c>
      <c r="Q3450">
        <f>COUNTIF(PROMJENA!A:A,PlanMasine[[#This Row],[KPL]]&amp;"-"&amp;PlanMasine[[#This Row],[RN]])</f>
        <v>0</v>
      </c>
      <c r="R3450">
        <f>IFERROR(INDEX(REDOSLIJED!A:A,MATCH(PlanMasine[[#This Row],[KPL]],REDOSLIJED!B:B,0)),MAX(REDOSLIJED!A:A)+1)</f>
        <v>45</v>
      </c>
      <c r="S3450" s="9">
        <f>SUM($M$2:M3450)</f>
        <v>15.857638888888875</v>
      </c>
      <c r="T3450" s="3">
        <f>PlanMasine[[#This Row],[Datum SAS]]-1</f>
        <v>45851</v>
      </c>
      <c r="U3450">
        <f>WEEKDAY(PlanMasine[[#This Row],[ZAVRŠETAK MAŠINSKE]],2)</f>
        <v>7</v>
      </c>
      <c r="V3450" s="3">
        <f>IF(WEEKDAY(PlanMasine[[#This Row],[Datum SAS]]-1,2)=7,PlanMasine[[#This Row],[Datum SAS]]-3,PlanMasine[[#This Row],[Datum SAS]]-1)</f>
        <v>45849</v>
      </c>
      <c r="W3450">
        <f>WEEKNUM(PlanMasine[[#This Row],[Column2]],1)</f>
        <v>28</v>
      </c>
    </row>
    <row r="3451" spans="1:23" x14ac:dyDescent="0.25">
      <c r="A3451">
        <v>1037498</v>
      </c>
      <c r="B3451">
        <v>1</v>
      </c>
      <c r="C3451">
        <v>1037564</v>
      </c>
      <c r="D3451" t="s">
        <v>2639</v>
      </c>
      <c r="E3451">
        <v>2</v>
      </c>
      <c r="F3451">
        <v>1</v>
      </c>
      <c r="G3451">
        <v>0</v>
      </c>
      <c r="H3451">
        <v>0</v>
      </c>
      <c r="I3451" t="s">
        <v>5</v>
      </c>
      <c r="J3451" t="s">
        <v>570</v>
      </c>
      <c r="K3451" t="s">
        <v>2621</v>
      </c>
      <c r="L3451" s="3">
        <v>45869</v>
      </c>
      <c r="M34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51" s="3">
        <v>45852</v>
      </c>
      <c r="O3451" s="5">
        <f>IFERROR((PlanMasine[[#This Row],[Norma]]/PlanMasine[[#This Row],[Q]])*(PlanMasine[[#This Row],[Q]]/SUMIF(C:C,PlanMasine[[#This Row],[RN]],B:B)*PlanMasine[[#This Row],[KPLQ]]),0)</f>
        <v>2</v>
      </c>
      <c r="P3451">
        <v>234350</v>
      </c>
      <c r="Q3451">
        <f>COUNTIF(PROMJENA!A:A,PlanMasine[[#This Row],[KPL]]&amp;"-"&amp;PlanMasine[[#This Row],[RN]])</f>
        <v>0</v>
      </c>
      <c r="R3451">
        <f>IFERROR(INDEX(REDOSLIJED!A:A,MATCH(PlanMasine[[#This Row],[KPL]],REDOSLIJED!B:B,0)),MAX(REDOSLIJED!A:A)+1)</f>
        <v>45</v>
      </c>
      <c r="S3451" s="9">
        <f>SUM($M$2:M3451)</f>
        <v>15.859027777777763</v>
      </c>
      <c r="T3451" s="3">
        <f>PlanMasine[[#This Row],[Datum SAS]]-1</f>
        <v>45851</v>
      </c>
      <c r="U3451">
        <f>WEEKDAY(PlanMasine[[#This Row],[ZAVRŠETAK MAŠINSKE]],2)</f>
        <v>7</v>
      </c>
      <c r="V3451" s="3">
        <f>IF(WEEKDAY(PlanMasine[[#This Row],[Datum SAS]]-1,2)=7,PlanMasine[[#This Row],[Datum SAS]]-3,PlanMasine[[#This Row],[Datum SAS]]-1)</f>
        <v>45849</v>
      </c>
      <c r="W3451">
        <f>WEEKNUM(PlanMasine[[#This Row],[Column2]],1)</f>
        <v>28</v>
      </c>
    </row>
    <row r="3452" spans="1:23" x14ac:dyDescent="0.25">
      <c r="A3452">
        <v>1037498</v>
      </c>
      <c r="B3452">
        <v>1</v>
      </c>
      <c r="C3452">
        <v>1037515</v>
      </c>
      <c r="D3452" t="s">
        <v>2640</v>
      </c>
      <c r="E3452">
        <v>5</v>
      </c>
      <c r="F3452">
        <v>1</v>
      </c>
      <c r="G3452">
        <v>0</v>
      </c>
      <c r="H3452">
        <v>0</v>
      </c>
      <c r="I3452" t="s">
        <v>5</v>
      </c>
      <c r="J3452" t="s">
        <v>570</v>
      </c>
      <c r="K3452" t="s">
        <v>2621</v>
      </c>
      <c r="L3452" s="3">
        <v>45869</v>
      </c>
      <c r="M34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52" s="3">
        <v>45852</v>
      </c>
      <c r="O3452" s="5">
        <f>IFERROR((PlanMasine[[#This Row],[Norma]]/PlanMasine[[#This Row],[Q]])*(PlanMasine[[#This Row],[Q]]/SUMIF(C:C,PlanMasine[[#This Row],[RN]],B:B)*PlanMasine[[#This Row],[KPLQ]]),0)</f>
        <v>5</v>
      </c>
      <c r="P3452">
        <v>234301</v>
      </c>
      <c r="Q3452">
        <f>COUNTIF(PROMJENA!A:A,PlanMasine[[#This Row],[KPL]]&amp;"-"&amp;PlanMasine[[#This Row],[RN]])</f>
        <v>0</v>
      </c>
      <c r="R3452">
        <f>IFERROR(INDEX(REDOSLIJED!A:A,MATCH(PlanMasine[[#This Row],[KPL]],REDOSLIJED!B:B,0)),MAX(REDOSLIJED!A:A)+1)</f>
        <v>45</v>
      </c>
      <c r="S3452" s="9">
        <f>SUM($M$2:M3452)</f>
        <v>15.862499999999985</v>
      </c>
      <c r="T3452" s="3">
        <f>PlanMasine[[#This Row],[Datum SAS]]-1</f>
        <v>45851</v>
      </c>
      <c r="U3452">
        <f>WEEKDAY(PlanMasine[[#This Row],[ZAVRŠETAK MAŠINSKE]],2)</f>
        <v>7</v>
      </c>
      <c r="V3452" s="3">
        <f>IF(WEEKDAY(PlanMasine[[#This Row],[Datum SAS]]-1,2)=7,PlanMasine[[#This Row],[Datum SAS]]-3,PlanMasine[[#This Row],[Datum SAS]]-1)</f>
        <v>45849</v>
      </c>
      <c r="W3452">
        <f>WEEKNUM(PlanMasine[[#This Row],[Column2]],1)</f>
        <v>28</v>
      </c>
    </row>
    <row r="3453" spans="1:23" x14ac:dyDescent="0.25">
      <c r="A3453">
        <v>1037498</v>
      </c>
      <c r="B3453">
        <v>1</v>
      </c>
      <c r="C3453">
        <v>1037551</v>
      </c>
      <c r="D3453" t="s">
        <v>2641</v>
      </c>
      <c r="E3453">
        <v>3</v>
      </c>
      <c r="F3453">
        <v>1</v>
      </c>
      <c r="G3453">
        <v>0</v>
      </c>
      <c r="H3453">
        <v>0</v>
      </c>
      <c r="I3453" t="s">
        <v>5</v>
      </c>
      <c r="J3453" t="s">
        <v>570</v>
      </c>
      <c r="K3453" t="s">
        <v>2621</v>
      </c>
      <c r="L3453" s="3">
        <v>45869</v>
      </c>
      <c r="M34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53" s="3">
        <v>45852</v>
      </c>
      <c r="O3453" s="5">
        <f>IFERROR((PlanMasine[[#This Row],[Norma]]/PlanMasine[[#This Row],[Q]])*(PlanMasine[[#This Row],[Q]]/SUMIF(C:C,PlanMasine[[#This Row],[RN]],B:B)*PlanMasine[[#This Row],[KPLQ]]),0)</f>
        <v>3</v>
      </c>
      <c r="P3453">
        <v>234337</v>
      </c>
      <c r="Q3453">
        <f>COUNTIF(PROMJENA!A:A,PlanMasine[[#This Row],[KPL]]&amp;"-"&amp;PlanMasine[[#This Row],[RN]])</f>
        <v>0</v>
      </c>
      <c r="R3453">
        <f>IFERROR(INDEX(REDOSLIJED!A:A,MATCH(PlanMasine[[#This Row],[KPL]],REDOSLIJED!B:B,0)),MAX(REDOSLIJED!A:A)+1)</f>
        <v>45</v>
      </c>
      <c r="S3453" s="9">
        <f>SUM($M$2:M3453)</f>
        <v>15.864583333333318</v>
      </c>
      <c r="T3453" s="3">
        <f>PlanMasine[[#This Row],[Datum SAS]]-1</f>
        <v>45851</v>
      </c>
      <c r="U3453">
        <f>WEEKDAY(PlanMasine[[#This Row],[ZAVRŠETAK MAŠINSKE]],2)</f>
        <v>7</v>
      </c>
      <c r="V3453" s="3">
        <f>IF(WEEKDAY(PlanMasine[[#This Row],[Datum SAS]]-1,2)=7,PlanMasine[[#This Row],[Datum SAS]]-3,PlanMasine[[#This Row],[Datum SAS]]-1)</f>
        <v>45849</v>
      </c>
      <c r="W3453">
        <f>WEEKNUM(PlanMasine[[#This Row],[Column2]],1)</f>
        <v>28</v>
      </c>
    </row>
    <row r="3454" spans="1:23" x14ac:dyDescent="0.25">
      <c r="A3454">
        <v>1037498</v>
      </c>
      <c r="B3454">
        <v>1</v>
      </c>
      <c r="C3454">
        <v>1037475</v>
      </c>
      <c r="D3454" t="s">
        <v>2000</v>
      </c>
      <c r="E3454">
        <v>30</v>
      </c>
      <c r="F3454">
        <v>6</v>
      </c>
      <c r="G3454">
        <v>0</v>
      </c>
      <c r="H3454">
        <v>0</v>
      </c>
      <c r="I3454" t="s">
        <v>5</v>
      </c>
      <c r="J3454" t="s">
        <v>570</v>
      </c>
      <c r="K3454" t="s">
        <v>2621</v>
      </c>
      <c r="L3454" s="3">
        <v>45869</v>
      </c>
      <c r="M34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454" s="3">
        <v>45852</v>
      </c>
      <c r="O3454" s="5">
        <f>IFERROR((PlanMasine[[#This Row],[Norma]]/PlanMasine[[#This Row],[Q]])*(PlanMasine[[#This Row],[Q]]/SUMIF(C:C,PlanMasine[[#This Row],[RN]],B:B)*PlanMasine[[#This Row],[KPLQ]]),0)</f>
        <v>30</v>
      </c>
      <c r="P3454">
        <v>225802</v>
      </c>
      <c r="Q3454">
        <f>COUNTIF(PROMJENA!A:A,PlanMasine[[#This Row],[KPL]]&amp;"-"&amp;PlanMasine[[#This Row],[RN]])</f>
        <v>0</v>
      </c>
      <c r="R3454">
        <f>IFERROR(INDEX(REDOSLIJED!A:A,MATCH(PlanMasine[[#This Row],[KPL]],REDOSLIJED!B:B,0)),MAX(REDOSLIJED!A:A)+1)</f>
        <v>45</v>
      </c>
      <c r="S3454" s="9">
        <f>SUM($M$2:M3454)</f>
        <v>15.885416666666652</v>
      </c>
      <c r="T3454" s="3">
        <f>PlanMasine[[#This Row],[Datum SAS]]-1</f>
        <v>45851</v>
      </c>
      <c r="U3454">
        <f>WEEKDAY(PlanMasine[[#This Row],[ZAVRŠETAK MAŠINSKE]],2)</f>
        <v>7</v>
      </c>
      <c r="V3454" s="3">
        <f>IF(WEEKDAY(PlanMasine[[#This Row],[Datum SAS]]-1,2)=7,PlanMasine[[#This Row],[Datum SAS]]-3,PlanMasine[[#This Row],[Datum SAS]]-1)</f>
        <v>45849</v>
      </c>
      <c r="W3454">
        <f>WEEKNUM(PlanMasine[[#This Row],[Column2]],1)</f>
        <v>28</v>
      </c>
    </row>
    <row r="3455" spans="1:23" x14ac:dyDescent="0.25">
      <c r="A3455">
        <v>1037498</v>
      </c>
      <c r="B3455">
        <v>1</v>
      </c>
      <c r="C3455">
        <v>1037563</v>
      </c>
      <c r="D3455" t="s">
        <v>2642</v>
      </c>
      <c r="E3455">
        <v>4</v>
      </c>
      <c r="F3455">
        <v>2</v>
      </c>
      <c r="G3455">
        <v>0</v>
      </c>
      <c r="H3455">
        <v>0</v>
      </c>
      <c r="I3455" t="s">
        <v>5</v>
      </c>
      <c r="J3455" t="s">
        <v>570</v>
      </c>
      <c r="K3455" t="s">
        <v>2621</v>
      </c>
      <c r="L3455" s="3">
        <v>45869</v>
      </c>
      <c r="M34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455" s="3">
        <v>45852</v>
      </c>
      <c r="O3455" s="5">
        <f>IFERROR((PlanMasine[[#This Row],[Norma]]/PlanMasine[[#This Row],[Q]])*(PlanMasine[[#This Row],[Q]]/SUMIF(C:C,PlanMasine[[#This Row],[RN]],B:B)*PlanMasine[[#This Row],[KPLQ]]),0)</f>
        <v>4</v>
      </c>
      <c r="P3455">
        <v>234349</v>
      </c>
      <c r="Q3455">
        <f>COUNTIF(PROMJENA!A:A,PlanMasine[[#This Row],[KPL]]&amp;"-"&amp;PlanMasine[[#This Row],[RN]])</f>
        <v>0</v>
      </c>
      <c r="R3455">
        <f>IFERROR(INDEX(REDOSLIJED!A:A,MATCH(PlanMasine[[#This Row],[KPL]],REDOSLIJED!B:B,0)),MAX(REDOSLIJED!A:A)+1)</f>
        <v>45</v>
      </c>
      <c r="S3455" s="9">
        <f>SUM($M$2:M3455)</f>
        <v>15.88819444444443</v>
      </c>
      <c r="T3455" s="3">
        <f>PlanMasine[[#This Row],[Datum SAS]]-1</f>
        <v>45851</v>
      </c>
      <c r="U3455">
        <f>WEEKDAY(PlanMasine[[#This Row],[ZAVRŠETAK MAŠINSKE]],2)</f>
        <v>7</v>
      </c>
      <c r="V3455" s="3">
        <f>IF(WEEKDAY(PlanMasine[[#This Row],[Datum SAS]]-1,2)=7,PlanMasine[[#This Row],[Datum SAS]]-3,PlanMasine[[#This Row],[Datum SAS]]-1)</f>
        <v>45849</v>
      </c>
      <c r="W3455">
        <f>WEEKNUM(PlanMasine[[#This Row],[Column2]],1)</f>
        <v>28</v>
      </c>
    </row>
    <row r="3456" spans="1:23" x14ac:dyDescent="0.25">
      <c r="A3456">
        <v>1037498</v>
      </c>
      <c r="B3456">
        <v>1</v>
      </c>
      <c r="C3456">
        <v>1037550</v>
      </c>
      <c r="D3456" t="s">
        <v>2643</v>
      </c>
      <c r="E3456">
        <v>3</v>
      </c>
      <c r="F3456">
        <v>1</v>
      </c>
      <c r="G3456">
        <v>0</v>
      </c>
      <c r="H3456">
        <v>0</v>
      </c>
      <c r="I3456" t="s">
        <v>5</v>
      </c>
      <c r="J3456" t="s">
        <v>570</v>
      </c>
      <c r="K3456" t="s">
        <v>2621</v>
      </c>
      <c r="L3456" s="3">
        <v>45869</v>
      </c>
      <c r="M34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56" s="3">
        <v>45852</v>
      </c>
      <c r="O3456" s="5">
        <f>IFERROR((PlanMasine[[#This Row],[Norma]]/PlanMasine[[#This Row],[Q]])*(PlanMasine[[#This Row],[Q]]/SUMIF(C:C,PlanMasine[[#This Row],[RN]],B:B)*PlanMasine[[#This Row],[KPLQ]]),0)</f>
        <v>3</v>
      </c>
      <c r="P3456">
        <v>234336</v>
      </c>
      <c r="Q3456">
        <f>COUNTIF(PROMJENA!A:A,PlanMasine[[#This Row],[KPL]]&amp;"-"&amp;PlanMasine[[#This Row],[RN]])</f>
        <v>0</v>
      </c>
      <c r="R3456">
        <f>IFERROR(INDEX(REDOSLIJED!A:A,MATCH(PlanMasine[[#This Row],[KPL]],REDOSLIJED!B:B,0)),MAX(REDOSLIJED!A:A)+1)</f>
        <v>45</v>
      </c>
      <c r="S3456" s="9">
        <f>SUM($M$2:M3456)</f>
        <v>15.890277777777763</v>
      </c>
      <c r="T3456" s="3">
        <f>PlanMasine[[#This Row],[Datum SAS]]-1</f>
        <v>45851</v>
      </c>
      <c r="U3456">
        <f>WEEKDAY(PlanMasine[[#This Row],[ZAVRŠETAK MAŠINSKE]],2)</f>
        <v>7</v>
      </c>
      <c r="V3456" s="3">
        <f>IF(WEEKDAY(PlanMasine[[#This Row],[Datum SAS]]-1,2)=7,PlanMasine[[#This Row],[Datum SAS]]-3,PlanMasine[[#This Row],[Datum SAS]]-1)</f>
        <v>45849</v>
      </c>
      <c r="W3456">
        <f>WEEKNUM(PlanMasine[[#This Row],[Column2]],1)</f>
        <v>28</v>
      </c>
    </row>
    <row r="3457" spans="1:23" x14ac:dyDescent="0.25">
      <c r="A3457">
        <v>1037498</v>
      </c>
      <c r="B3457">
        <v>1</v>
      </c>
      <c r="C3457">
        <v>1037474</v>
      </c>
      <c r="D3457" t="s">
        <v>2004</v>
      </c>
      <c r="E3457">
        <v>30</v>
      </c>
      <c r="F3457">
        <v>6</v>
      </c>
      <c r="G3457">
        <v>0</v>
      </c>
      <c r="H3457">
        <v>0</v>
      </c>
      <c r="I3457" t="s">
        <v>5</v>
      </c>
      <c r="J3457" t="s">
        <v>570</v>
      </c>
      <c r="K3457" t="s">
        <v>2621</v>
      </c>
      <c r="L3457" s="3">
        <v>45869</v>
      </c>
      <c r="M34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457" s="3">
        <v>45852</v>
      </c>
      <c r="O3457" s="5">
        <f>IFERROR((PlanMasine[[#This Row],[Norma]]/PlanMasine[[#This Row],[Q]])*(PlanMasine[[#This Row],[Q]]/SUMIF(C:C,PlanMasine[[#This Row],[RN]],B:B)*PlanMasine[[#This Row],[KPLQ]]),0)</f>
        <v>30</v>
      </c>
      <c r="P3457">
        <v>225801</v>
      </c>
      <c r="Q3457">
        <f>COUNTIF(PROMJENA!A:A,PlanMasine[[#This Row],[KPL]]&amp;"-"&amp;PlanMasine[[#This Row],[RN]])</f>
        <v>0</v>
      </c>
      <c r="R3457">
        <f>IFERROR(INDEX(REDOSLIJED!A:A,MATCH(PlanMasine[[#This Row],[KPL]],REDOSLIJED!B:B,0)),MAX(REDOSLIJED!A:A)+1)</f>
        <v>45</v>
      </c>
      <c r="S3457" s="9">
        <f>SUM($M$2:M3457)</f>
        <v>15.911111111111097</v>
      </c>
      <c r="T3457" s="3">
        <f>PlanMasine[[#This Row],[Datum SAS]]-1</f>
        <v>45851</v>
      </c>
      <c r="U3457">
        <f>WEEKDAY(PlanMasine[[#This Row],[ZAVRŠETAK MAŠINSKE]],2)</f>
        <v>7</v>
      </c>
      <c r="V3457" s="3">
        <f>IF(WEEKDAY(PlanMasine[[#This Row],[Datum SAS]]-1,2)=7,PlanMasine[[#This Row],[Datum SAS]]-3,PlanMasine[[#This Row],[Datum SAS]]-1)</f>
        <v>45849</v>
      </c>
      <c r="W3457">
        <f>WEEKNUM(PlanMasine[[#This Row],[Column2]],1)</f>
        <v>28</v>
      </c>
    </row>
    <row r="3458" spans="1:23" x14ac:dyDescent="0.25">
      <c r="A3458">
        <v>1037498</v>
      </c>
      <c r="B3458">
        <v>1</v>
      </c>
      <c r="C3458">
        <v>1037516</v>
      </c>
      <c r="D3458" t="s">
        <v>2644</v>
      </c>
      <c r="E3458">
        <v>5</v>
      </c>
      <c r="F3458">
        <v>1</v>
      </c>
      <c r="G3458">
        <v>0</v>
      </c>
      <c r="H3458">
        <v>0</v>
      </c>
      <c r="I3458" t="s">
        <v>5</v>
      </c>
      <c r="J3458" t="s">
        <v>570</v>
      </c>
      <c r="K3458" t="s">
        <v>2621</v>
      </c>
      <c r="L3458" s="3">
        <v>45869</v>
      </c>
      <c r="M34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58" s="3">
        <v>45852</v>
      </c>
      <c r="O3458" s="5">
        <f>IFERROR((PlanMasine[[#This Row],[Norma]]/PlanMasine[[#This Row],[Q]])*(PlanMasine[[#This Row],[Q]]/SUMIF(C:C,PlanMasine[[#This Row],[RN]],B:B)*PlanMasine[[#This Row],[KPLQ]]),0)</f>
        <v>5</v>
      </c>
      <c r="P3458">
        <v>234302</v>
      </c>
      <c r="Q3458">
        <f>COUNTIF(PROMJENA!A:A,PlanMasine[[#This Row],[KPL]]&amp;"-"&amp;PlanMasine[[#This Row],[RN]])</f>
        <v>0</v>
      </c>
      <c r="R3458">
        <f>IFERROR(INDEX(REDOSLIJED!A:A,MATCH(PlanMasine[[#This Row],[KPL]],REDOSLIJED!B:B,0)),MAX(REDOSLIJED!A:A)+1)</f>
        <v>45</v>
      </c>
      <c r="S3458" s="9">
        <f>SUM($M$2:M3458)</f>
        <v>15.914583333333319</v>
      </c>
      <c r="T3458" s="3">
        <f>PlanMasine[[#This Row],[Datum SAS]]-1</f>
        <v>45851</v>
      </c>
      <c r="U3458">
        <f>WEEKDAY(PlanMasine[[#This Row],[ZAVRŠETAK MAŠINSKE]],2)</f>
        <v>7</v>
      </c>
      <c r="V3458" s="3">
        <f>IF(WEEKDAY(PlanMasine[[#This Row],[Datum SAS]]-1,2)=7,PlanMasine[[#This Row],[Datum SAS]]-3,PlanMasine[[#This Row],[Datum SAS]]-1)</f>
        <v>45849</v>
      </c>
      <c r="W3458">
        <f>WEEKNUM(PlanMasine[[#This Row],[Column2]],1)</f>
        <v>28</v>
      </c>
    </row>
    <row r="3459" spans="1:23" x14ac:dyDescent="0.25">
      <c r="A3459">
        <v>1037498</v>
      </c>
      <c r="B3459">
        <v>1</v>
      </c>
      <c r="C3459">
        <v>1037565</v>
      </c>
      <c r="D3459" t="s">
        <v>2645</v>
      </c>
      <c r="E3459">
        <v>12</v>
      </c>
      <c r="F3459">
        <v>6</v>
      </c>
      <c r="G3459">
        <v>0</v>
      </c>
      <c r="H3459">
        <v>0</v>
      </c>
      <c r="I3459" t="s">
        <v>5</v>
      </c>
      <c r="J3459" t="s">
        <v>570</v>
      </c>
      <c r="K3459" t="s">
        <v>2621</v>
      </c>
      <c r="L3459" s="3">
        <v>45869</v>
      </c>
      <c r="M34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3459" s="3">
        <v>45852</v>
      </c>
      <c r="O3459" s="5">
        <f>IFERROR((PlanMasine[[#This Row],[Norma]]/PlanMasine[[#This Row],[Q]])*(PlanMasine[[#This Row],[Q]]/SUMIF(C:C,PlanMasine[[#This Row],[RN]],B:B)*PlanMasine[[#This Row],[KPLQ]]),0)</f>
        <v>12</v>
      </c>
      <c r="P3459">
        <v>234351</v>
      </c>
      <c r="Q3459">
        <f>COUNTIF(PROMJENA!A:A,PlanMasine[[#This Row],[KPL]]&amp;"-"&amp;PlanMasine[[#This Row],[RN]])</f>
        <v>0</v>
      </c>
      <c r="R3459">
        <f>IFERROR(INDEX(REDOSLIJED!A:A,MATCH(PlanMasine[[#This Row],[KPL]],REDOSLIJED!B:B,0)),MAX(REDOSLIJED!A:A)+1)</f>
        <v>45</v>
      </c>
      <c r="S3459" s="9">
        <f>SUM($M$2:M3459)</f>
        <v>15.922916666666652</v>
      </c>
      <c r="T3459" s="3">
        <f>PlanMasine[[#This Row],[Datum SAS]]-1</f>
        <v>45851</v>
      </c>
      <c r="U3459">
        <f>WEEKDAY(PlanMasine[[#This Row],[ZAVRŠETAK MAŠINSKE]],2)</f>
        <v>7</v>
      </c>
      <c r="V3459" s="3">
        <f>IF(WEEKDAY(PlanMasine[[#This Row],[Datum SAS]]-1,2)=7,PlanMasine[[#This Row],[Datum SAS]]-3,PlanMasine[[#This Row],[Datum SAS]]-1)</f>
        <v>45849</v>
      </c>
      <c r="W3459">
        <f>WEEKNUM(PlanMasine[[#This Row],[Column2]],1)</f>
        <v>28</v>
      </c>
    </row>
    <row r="3460" spans="1:23" x14ac:dyDescent="0.25">
      <c r="A3460">
        <v>1037498</v>
      </c>
      <c r="B3460">
        <v>1</v>
      </c>
      <c r="C3460">
        <v>1037480</v>
      </c>
      <c r="D3460" t="s">
        <v>1884</v>
      </c>
      <c r="E3460">
        <v>30</v>
      </c>
      <c r="F3460">
        <v>6</v>
      </c>
      <c r="G3460">
        <v>0</v>
      </c>
      <c r="H3460">
        <v>0</v>
      </c>
      <c r="I3460" t="s">
        <v>5</v>
      </c>
      <c r="J3460" t="s">
        <v>570</v>
      </c>
      <c r="K3460" t="s">
        <v>2621</v>
      </c>
      <c r="L3460" s="3">
        <v>45869</v>
      </c>
      <c r="M34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460" s="3">
        <v>45852</v>
      </c>
      <c r="O3460" s="5">
        <f>IFERROR((PlanMasine[[#This Row],[Norma]]/PlanMasine[[#This Row],[Q]])*(PlanMasine[[#This Row],[Q]]/SUMIF(C:C,PlanMasine[[#This Row],[RN]],B:B)*PlanMasine[[#This Row],[KPLQ]]),0)</f>
        <v>30</v>
      </c>
      <c r="P3460">
        <v>225812</v>
      </c>
      <c r="Q3460">
        <f>COUNTIF(PROMJENA!A:A,PlanMasine[[#This Row],[KPL]]&amp;"-"&amp;PlanMasine[[#This Row],[RN]])</f>
        <v>0</v>
      </c>
      <c r="R3460">
        <f>IFERROR(INDEX(REDOSLIJED!A:A,MATCH(PlanMasine[[#This Row],[KPL]],REDOSLIJED!B:B,0)),MAX(REDOSLIJED!A:A)+1)</f>
        <v>45</v>
      </c>
      <c r="S3460" s="9">
        <f>SUM($M$2:M3460)</f>
        <v>15.943749999999985</v>
      </c>
      <c r="T3460" s="3">
        <f>PlanMasine[[#This Row],[Datum SAS]]-1</f>
        <v>45851</v>
      </c>
      <c r="U3460">
        <f>WEEKDAY(PlanMasine[[#This Row],[ZAVRŠETAK MAŠINSKE]],2)</f>
        <v>7</v>
      </c>
      <c r="V3460" s="3">
        <f>IF(WEEKDAY(PlanMasine[[#This Row],[Datum SAS]]-1,2)=7,PlanMasine[[#This Row],[Datum SAS]]-3,PlanMasine[[#This Row],[Datum SAS]]-1)</f>
        <v>45849</v>
      </c>
      <c r="W3460">
        <f>WEEKNUM(PlanMasine[[#This Row],[Column2]],1)</f>
        <v>28</v>
      </c>
    </row>
    <row r="3461" spans="1:23" x14ac:dyDescent="0.25">
      <c r="A3461">
        <v>1037498</v>
      </c>
      <c r="B3461">
        <v>1</v>
      </c>
      <c r="C3461">
        <v>1037503</v>
      </c>
      <c r="D3461" t="s">
        <v>2646</v>
      </c>
      <c r="E3461">
        <v>5</v>
      </c>
      <c r="F3461">
        <v>1</v>
      </c>
      <c r="G3461">
        <v>0</v>
      </c>
      <c r="H3461">
        <v>0</v>
      </c>
      <c r="I3461" t="s">
        <v>5</v>
      </c>
      <c r="J3461" t="s">
        <v>570</v>
      </c>
      <c r="K3461" t="s">
        <v>2621</v>
      </c>
      <c r="L3461" s="3">
        <v>45869</v>
      </c>
      <c r="M34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61" s="3">
        <v>45852</v>
      </c>
      <c r="O3461" s="5">
        <f>IFERROR((PlanMasine[[#This Row],[Norma]]/PlanMasine[[#This Row],[Q]])*(PlanMasine[[#This Row],[Q]]/SUMIF(C:C,PlanMasine[[#This Row],[RN]],B:B)*PlanMasine[[#This Row],[KPLQ]]),0)</f>
        <v>5</v>
      </c>
      <c r="P3461">
        <v>234281</v>
      </c>
      <c r="Q3461">
        <f>COUNTIF(PROMJENA!A:A,PlanMasine[[#This Row],[KPL]]&amp;"-"&amp;PlanMasine[[#This Row],[RN]])</f>
        <v>0</v>
      </c>
      <c r="R3461">
        <f>IFERROR(INDEX(REDOSLIJED!A:A,MATCH(PlanMasine[[#This Row],[KPL]],REDOSLIJED!B:B,0)),MAX(REDOSLIJED!A:A)+1)</f>
        <v>45</v>
      </c>
      <c r="S3461" s="9">
        <f>SUM($M$2:M3461)</f>
        <v>15.947222222222207</v>
      </c>
      <c r="T3461" s="3">
        <f>PlanMasine[[#This Row],[Datum SAS]]-1</f>
        <v>45851</v>
      </c>
      <c r="U3461">
        <f>WEEKDAY(PlanMasine[[#This Row],[ZAVRŠETAK MAŠINSKE]],2)</f>
        <v>7</v>
      </c>
      <c r="V3461" s="3">
        <f>IF(WEEKDAY(PlanMasine[[#This Row],[Datum SAS]]-1,2)=7,PlanMasine[[#This Row],[Datum SAS]]-3,PlanMasine[[#This Row],[Datum SAS]]-1)</f>
        <v>45849</v>
      </c>
      <c r="W3461">
        <f>WEEKNUM(PlanMasine[[#This Row],[Column2]],1)</f>
        <v>28</v>
      </c>
    </row>
    <row r="3462" spans="1:23" x14ac:dyDescent="0.25">
      <c r="A3462">
        <v>1037498</v>
      </c>
      <c r="B3462">
        <v>1</v>
      </c>
      <c r="C3462">
        <v>1037520</v>
      </c>
      <c r="D3462" t="s">
        <v>2647</v>
      </c>
      <c r="E3462">
        <v>15</v>
      </c>
      <c r="F3462">
        <v>3</v>
      </c>
      <c r="G3462">
        <v>0</v>
      </c>
      <c r="H3462">
        <v>0</v>
      </c>
      <c r="I3462" t="s">
        <v>5</v>
      </c>
      <c r="J3462" t="s">
        <v>570</v>
      </c>
      <c r="K3462" t="s">
        <v>2621</v>
      </c>
      <c r="L3462" s="3">
        <v>45869</v>
      </c>
      <c r="M34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62" s="3">
        <v>45852</v>
      </c>
      <c r="O3462" s="5">
        <f>IFERROR((PlanMasine[[#This Row],[Norma]]/PlanMasine[[#This Row],[Q]])*(PlanMasine[[#This Row],[Q]]/SUMIF(C:C,PlanMasine[[#This Row],[RN]],B:B)*PlanMasine[[#This Row],[KPLQ]]),0)</f>
        <v>15</v>
      </c>
      <c r="P3462">
        <v>234306</v>
      </c>
      <c r="Q3462">
        <f>COUNTIF(PROMJENA!A:A,PlanMasine[[#This Row],[KPL]]&amp;"-"&amp;PlanMasine[[#This Row],[RN]])</f>
        <v>0</v>
      </c>
      <c r="R3462">
        <f>IFERROR(INDEX(REDOSLIJED!A:A,MATCH(PlanMasine[[#This Row],[KPL]],REDOSLIJED!B:B,0)),MAX(REDOSLIJED!A:A)+1)</f>
        <v>45</v>
      </c>
      <c r="S3462" s="9">
        <f>SUM($M$2:M3462)</f>
        <v>15.957638888888873</v>
      </c>
      <c r="T3462" s="3">
        <f>PlanMasine[[#This Row],[Datum SAS]]-1</f>
        <v>45851</v>
      </c>
      <c r="U3462">
        <f>WEEKDAY(PlanMasine[[#This Row],[ZAVRŠETAK MAŠINSKE]],2)</f>
        <v>7</v>
      </c>
      <c r="V3462" s="3">
        <f>IF(WEEKDAY(PlanMasine[[#This Row],[Datum SAS]]-1,2)=7,PlanMasine[[#This Row],[Datum SAS]]-3,PlanMasine[[#This Row],[Datum SAS]]-1)</f>
        <v>45849</v>
      </c>
      <c r="W3462">
        <f>WEEKNUM(PlanMasine[[#This Row],[Column2]],1)</f>
        <v>28</v>
      </c>
    </row>
    <row r="3463" spans="1:23" x14ac:dyDescent="0.25">
      <c r="A3463">
        <v>1030370</v>
      </c>
      <c r="B3463">
        <v>1</v>
      </c>
      <c r="C3463">
        <v>1030343</v>
      </c>
      <c r="D3463" t="s">
        <v>2221</v>
      </c>
      <c r="E3463">
        <v>10</v>
      </c>
      <c r="F3463">
        <v>1</v>
      </c>
      <c r="G3463">
        <v>0</v>
      </c>
      <c r="H3463">
        <v>0</v>
      </c>
      <c r="I3463" t="s">
        <v>5</v>
      </c>
      <c r="J3463" t="s">
        <v>570</v>
      </c>
      <c r="K3463" t="s">
        <v>1831</v>
      </c>
      <c r="L3463" s="3">
        <v>45862</v>
      </c>
      <c r="M34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463" s="3">
        <v>45854</v>
      </c>
      <c r="O3463" s="5">
        <f>IFERROR((PlanMasine[[#This Row],[Norma]]/PlanMasine[[#This Row],[Q]])*(PlanMasine[[#This Row],[Q]]/SUMIF(C:C,PlanMasine[[#This Row],[RN]],B:B)*PlanMasine[[#This Row],[KPLQ]]),0)</f>
        <v>10</v>
      </c>
      <c r="P3463">
        <v>155367</v>
      </c>
      <c r="Q3463">
        <f>COUNTIF(PROMJENA!A:A,PlanMasine[[#This Row],[KPL]]&amp;"-"&amp;PlanMasine[[#This Row],[RN]])</f>
        <v>0</v>
      </c>
      <c r="R3463">
        <f>IFERROR(INDEX(REDOSLIJED!A:A,MATCH(PlanMasine[[#This Row],[KPL]],REDOSLIJED!B:B,0)),MAX(REDOSLIJED!A:A)+1)</f>
        <v>45</v>
      </c>
      <c r="S3463" s="9">
        <f>SUM($M$2:M3463)</f>
        <v>15.964583333333318</v>
      </c>
      <c r="T3463" s="3">
        <f>PlanMasine[[#This Row],[Datum SAS]]-1</f>
        <v>45853</v>
      </c>
      <c r="U3463">
        <f>WEEKDAY(PlanMasine[[#This Row],[ZAVRŠETAK MAŠINSKE]],2)</f>
        <v>2</v>
      </c>
      <c r="V3463" s="3">
        <f>IF(WEEKDAY(PlanMasine[[#This Row],[Datum SAS]]-1,2)=7,PlanMasine[[#This Row],[Datum SAS]]-3,PlanMasine[[#This Row],[Datum SAS]]-1)</f>
        <v>45853</v>
      </c>
      <c r="W3463">
        <f>WEEKNUM(PlanMasine[[#This Row],[Column2]],1)</f>
        <v>29</v>
      </c>
    </row>
    <row r="3464" spans="1:23" x14ac:dyDescent="0.25">
      <c r="A3464">
        <v>1030482</v>
      </c>
      <c r="B3464">
        <v>1</v>
      </c>
      <c r="C3464">
        <v>1030455</v>
      </c>
      <c r="D3464" t="s">
        <v>2221</v>
      </c>
      <c r="E3464">
        <v>10</v>
      </c>
      <c r="F3464">
        <v>1</v>
      </c>
      <c r="G3464">
        <v>0</v>
      </c>
      <c r="H3464">
        <v>0</v>
      </c>
      <c r="I3464" t="s">
        <v>5</v>
      </c>
      <c r="J3464" t="s">
        <v>570</v>
      </c>
      <c r="K3464" t="s">
        <v>1833</v>
      </c>
      <c r="L3464" s="3">
        <v>45863</v>
      </c>
      <c r="M34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464" s="3">
        <v>45854</v>
      </c>
      <c r="O3464" s="5">
        <f>IFERROR((PlanMasine[[#This Row],[Norma]]/PlanMasine[[#This Row],[Q]])*(PlanMasine[[#This Row],[Q]]/SUMIF(C:C,PlanMasine[[#This Row],[RN]],B:B)*PlanMasine[[#This Row],[KPLQ]]),0)</f>
        <v>10</v>
      </c>
      <c r="P3464">
        <v>155367</v>
      </c>
      <c r="Q3464">
        <f>COUNTIF(PROMJENA!A:A,PlanMasine[[#This Row],[KPL]]&amp;"-"&amp;PlanMasine[[#This Row],[RN]])</f>
        <v>0</v>
      </c>
      <c r="R3464">
        <f>IFERROR(INDEX(REDOSLIJED!A:A,MATCH(PlanMasine[[#This Row],[KPL]],REDOSLIJED!B:B,0)),MAX(REDOSLIJED!A:A)+1)</f>
        <v>45</v>
      </c>
      <c r="S3464" s="9">
        <f>SUM($M$2:M3464)</f>
        <v>15.971527777777762</v>
      </c>
      <c r="T3464" s="3">
        <f>PlanMasine[[#This Row],[Datum SAS]]-1</f>
        <v>45853</v>
      </c>
      <c r="U3464">
        <f>WEEKDAY(PlanMasine[[#This Row],[ZAVRŠETAK MAŠINSKE]],2)</f>
        <v>2</v>
      </c>
      <c r="V3464" s="3">
        <f>IF(WEEKDAY(PlanMasine[[#This Row],[Datum SAS]]-1,2)=7,PlanMasine[[#This Row],[Datum SAS]]-3,PlanMasine[[#This Row],[Datum SAS]]-1)</f>
        <v>45853</v>
      </c>
      <c r="W3464">
        <f>WEEKNUM(PlanMasine[[#This Row],[Column2]],1)</f>
        <v>29</v>
      </c>
    </row>
    <row r="3465" spans="1:23" x14ac:dyDescent="0.25">
      <c r="A3465">
        <v>1030482</v>
      </c>
      <c r="B3465">
        <v>1</v>
      </c>
      <c r="C3465">
        <v>1030461</v>
      </c>
      <c r="D3465" t="s">
        <v>1487</v>
      </c>
      <c r="E3465">
        <v>5</v>
      </c>
      <c r="F3465">
        <v>1</v>
      </c>
      <c r="G3465">
        <v>0</v>
      </c>
      <c r="H3465">
        <v>0</v>
      </c>
      <c r="I3465" t="s">
        <v>5</v>
      </c>
      <c r="J3465" t="s">
        <v>570</v>
      </c>
      <c r="K3465" t="s">
        <v>1833</v>
      </c>
      <c r="L3465" s="3">
        <v>45863</v>
      </c>
      <c r="M34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65" s="3">
        <v>45854</v>
      </c>
      <c r="O3465" s="5">
        <f>IFERROR((PlanMasine[[#This Row],[Norma]]/PlanMasine[[#This Row],[Q]])*(PlanMasine[[#This Row],[Q]]/SUMIF(C:C,PlanMasine[[#This Row],[RN]],B:B)*PlanMasine[[#This Row],[KPLQ]]),0)</f>
        <v>5</v>
      </c>
      <c r="P3465">
        <v>155373</v>
      </c>
      <c r="Q3465">
        <f>COUNTIF(PROMJENA!A:A,PlanMasine[[#This Row],[KPL]]&amp;"-"&amp;PlanMasine[[#This Row],[RN]])</f>
        <v>0</v>
      </c>
      <c r="R3465">
        <f>IFERROR(INDEX(REDOSLIJED!A:A,MATCH(PlanMasine[[#This Row],[KPL]],REDOSLIJED!B:B,0)),MAX(REDOSLIJED!A:A)+1)</f>
        <v>45</v>
      </c>
      <c r="S3465" s="9">
        <f>SUM($M$2:M3465)</f>
        <v>15.974999999999984</v>
      </c>
      <c r="T3465" s="3">
        <f>PlanMasine[[#This Row],[Datum SAS]]-1</f>
        <v>45853</v>
      </c>
      <c r="U3465">
        <f>WEEKDAY(PlanMasine[[#This Row],[ZAVRŠETAK MAŠINSKE]],2)</f>
        <v>2</v>
      </c>
      <c r="V3465" s="3">
        <f>IF(WEEKDAY(PlanMasine[[#This Row],[Datum SAS]]-1,2)=7,PlanMasine[[#This Row],[Datum SAS]]-3,PlanMasine[[#This Row],[Datum SAS]]-1)</f>
        <v>45853</v>
      </c>
      <c r="W3465">
        <f>WEEKNUM(PlanMasine[[#This Row],[Column2]],1)</f>
        <v>29</v>
      </c>
    </row>
    <row r="3466" spans="1:23" x14ac:dyDescent="0.25">
      <c r="A3466">
        <v>1031440</v>
      </c>
      <c r="B3466">
        <v>1</v>
      </c>
      <c r="C3466">
        <v>1031462</v>
      </c>
      <c r="D3466" t="s">
        <v>2185</v>
      </c>
      <c r="E3466">
        <v>18</v>
      </c>
      <c r="F3466">
        <v>6</v>
      </c>
      <c r="G3466">
        <v>0</v>
      </c>
      <c r="H3466">
        <v>0</v>
      </c>
      <c r="I3466" t="s">
        <v>5</v>
      </c>
      <c r="J3466" t="s">
        <v>570</v>
      </c>
      <c r="K3466" t="s">
        <v>2445</v>
      </c>
      <c r="L3466" s="3">
        <v>45861</v>
      </c>
      <c r="M34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66" s="3">
        <v>45854</v>
      </c>
      <c r="O3466" s="5">
        <f>IFERROR((PlanMasine[[#This Row],[Norma]]/PlanMasine[[#This Row],[Q]])*(PlanMasine[[#This Row],[Q]]/SUMIF(C:C,PlanMasine[[#This Row],[RN]],B:B)*PlanMasine[[#This Row],[KPLQ]]),0)</f>
        <v>3</v>
      </c>
      <c r="P3466">
        <v>215832</v>
      </c>
      <c r="Q3466">
        <f>COUNTIF(PROMJENA!A:A,PlanMasine[[#This Row],[KPL]]&amp;"-"&amp;PlanMasine[[#This Row],[RN]])</f>
        <v>0</v>
      </c>
      <c r="R3466">
        <f>IFERROR(INDEX(REDOSLIJED!A:A,MATCH(PlanMasine[[#This Row],[KPL]],REDOSLIJED!B:B,0)),MAX(REDOSLIJED!A:A)+1)</f>
        <v>45</v>
      </c>
      <c r="S3466" s="9">
        <f>SUM($M$2:M3466)</f>
        <v>15.977083333333317</v>
      </c>
      <c r="T3466" s="3">
        <f>PlanMasine[[#This Row],[Datum SAS]]-1</f>
        <v>45853</v>
      </c>
      <c r="U3466">
        <f>WEEKDAY(PlanMasine[[#This Row],[ZAVRŠETAK MAŠINSKE]],2)</f>
        <v>2</v>
      </c>
      <c r="V3466" s="3">
        <f>IF(WEEKDAY(PlanMasine[[#This Row],[Datum SAS]]-1,2)=7,PlanMasine[[#This Row],[Datum SAS]]-3,PlanMasine[[#This Row],[Datum SAS]]-1)</f>
        <v>45853</v>
      </c>
      <c r="W3466">
        <f>WEEKNUM(PlanMasine[[#This Row],[Column2]],1)</f>
        <v>29</v>
      </c>
    </row>
    <row r="3467" spans="1:23" x14ac:dyDescent="0.25">
      <c r="A3467">
        <v>1031440</v>
      </c>
      <c r="B3467">
        <v>1</v>
      </c>
      <c r="C3467">
        <v>1031464</v>
      </c>
      <c r="D3467" t="s">
        <v>2184</v>
      </c>
      <c r="E3467">
        <v>42</v>
      </c>
      <c r="F3467">
        <v>6</v>
      </c>
      <c r="G3467">
        <v>0</v>
      </c>
      <c r="H3467">
        <v>0</v>
      </c>
      <c r="I3467" t="s">
        <v>5</v>
      </c>
      <c r="J3467" t="s">
        <v>570</v>
      </c>
      <c r="K3467" t="s">
        <v>2445</v>
      </c>
      <c r="L3467" s="3">
        <v>45861</v>
      </c>
      <c r="M34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67" s="3">
        <v>45854</v>
      </c>
      <c r="O3467" s="5">
        <f>IFERROR((PlanMasine[[#This Row],[Norma]]/PlanMasine[[#This Row],[Q]])*(PlanMasine[[#This Row],[Q]]/SUMIF(C:C,PlanMasine[[#This Row],[RN]],B:B)*PlanMasine[[#This Row],[KPLQ]]),0)</f>
        <v>7</v>
      </c>
      <c r="P3467">
        <v>215834</v>
      </c>
      <c r="Q3467">
        <f>COUNTIF(PROMJENA!A:A,PlanMasine[[#This Row],[KPL]]&amp;"-"&amp;PlanMasine[[#This Row],[RN]])</f>
        <v>0</v>
      </c>
      <c r="R3467">
        <f>IFERROR(INDEX(REDOSLIJED!A:A,MATCH(PlanMasine[[#This Row],[KPL]],REDOSLIJED!B:B,0)),MAX(REDOSLIJED!A:A)+1)</f>
        <v>45</v>
      </c>
      <c r="S3467" s="9">
        <f>SUM($M$2:M3467)</f>
        <v>15.981944444444428</v>
      </c>
      <c r="T3467" s="3">
        <f>PlanMasine[[#This Row],[Datum SAS]]-1</f>
        <v>45853</v>
      </c>
      <c r="U3467">
        <f>WEEKDAY(PlanMasine[[#This Row],[ZAVRŠETAK MAŠINSKE]],2)</f>
        <v>2</v>
      </c>
      <c r="V3467" s="3">
        <f>IF(WEEKDAY(PlanMasine[[#This Row],[Datum SAS]]-1,2)=7,PlanMasine[[#This Row],[Datum SAS]]-3,PlanMasine[[#This Row],[Datum SAS]]-1)</f>
        <v>45853</v>
      </c>
      <c r="W3467">
        <f>WEEKNUM(PlanMasine[[#This Row],[Column2]],1)</f>
        <v>29</v>
      </c>
    </row>
    <row r="3468" spans="1:23" x14ac:dyDescent="0.25">
      <c r="A3468">
        <v>1031440</v>
      </c>
      <c r="B3468">
        <v>1</v>
      </c>
      <c r="C3468">
        <v>1031461</v>
      </c>
      <c r="D3468" t="s">
        <v>1971</v>
      </c>
      <c r="E3468">
        <v>15</v>
      </c>
      <c r="F3468">
        <v>6</v>
      </c>
      <c r="G3468">
        <v>0</v>
      </c>
      <c r="H3468">
        <v>0</v>
      </c>
      <c r="I3468" t="s">
        <v>5</v>
      </c>
      <c r="J3468" t="s">
        <v>570</v>
      </c>
      <c r="K3468" t="s">
        <v>2445</v>
      </c>
      <c r="L3468" s="3">
        <v>45861</v>
      </c>
      <c r="M34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468" s="3">
        <v>45854</v>
      </c>
      <c r="O3468" s="5">
        <f>IFERROR((PlanMasine[[#This Row],[Norma]]/PlanMasine[[#This Row],[Q]])*(PlanMasine[[#This Row],[Q]]/SUMIF(C:C,PlanMasine[[#This Row],[RN]],B:B)*PlanMasine[[#This Row],[KPLQ]]),0)</f>
        <v>2.5</v>
      </c>
      <c r="P3468">
        <v>215830</v>
      </c>
      <c r="Q3468">
        <f>COUNTIF(PROMJENA!A:A,PlanMasine[[#This Row],[KPL]]&amp;"-"&amp;PlanMasine[[#This Row],[RN]])</f>
        <v>0</v>
      </c>
      <c r="R3468">
        <f>IFERROR(INDEX(REDOSLIJED!A:A,MATCH(PlanMasine[[#This Row],[KPL]],REDOSLIJED!B:B,0)),MAX(REDOSLIJED!A:A)+1)</f>
        <v>45</v>
      </c>
      <c r="S3468" s="9">
        <f>SUM($M$2:M3468)</f>
        <v>15.983680555555539</v>
      </c>
      <c r="T3468" s="3">
        <f>PlanMasine[[#This Row],[Datum SAS]]-1</f>
        <v>45853</v>
      </c>
      <c r="U3468">
        <f>WEEKDAY(PlanMasine[[#This Row],[ZAVRŠETAK MAŠINSKE]],2)</f>
        <v>2</v>
      </c>
      <c r="V3468" s="3">
        <f>IF(WEEKDAY(PlanMasine[[#This Row],[Datum SAS]]-1,2)=7,PlanMasine[[#This Row],[Datum SAS]]-3,PlanMasine[[#This Row],[Datum SAS]]-1)</f>
        <v>45853</v>
      </c>
      <c r="W3468">
        <f>WEEKNUM(PlanMasine[[#This Row],[Column2]],1)</f>
        <v>29</v>
      </c>
    </row>
    <row r="3469" spans="1:23" x14ac:dyDescent="0.25">
      <c r="A3469">
        <v>1031440</v>
      </c>
      <c r="B3469">
        <v>1</v>
      </c>
      <c r="C3469">
        <v>1031453</v>
      </c>
      <c r="D3469" t="s">
        <v>2182</v>
      </c>
      <c r="E3469">
        <v>18</v>
      </c>
      <c r="F3469">
        <v>6</v>
      </c>
      <c r="G3469">
        <v>0</v>
      </c>
      <c r="H3469">
        <v>0</v>
      </c>
      <c r="I3469" t="s">
        <v>5</v>
      </c>
      <c r="J3469" t="s">
        <v>570</v>
      </c>
      <c r="K3469" t="s">
        <v>2445</v>
      </c>
      <c r="L3469" s="3">
        <v>45861</v>
      </c>
      <c r="M34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69" s="3">
        <v>45854</v>
      </c>
      <c r="O3469" s="5">
        <f>IFERROR((PlanMasine[[#This Row],[Norma]]/PlanMasine[[#This Row],[Q]])*(PlanMasine[[#This Row],[Q]]/SUMIF(C:C,PlanMasine[[#This Row],[RN]],B:B)*PlanMasine[[#This Row],[KPLQ]]),0)</f>
        <v>3</v>
      </c>
      <c r="P3469">
        <v>215819</v>
      </c>
      <c r="Q3469">
        <f>COUNTIF(PROMJENA!A:A,PlanMasine[[#This Row],[KPL]]&amp;"-"&amp;PlanMasine[[#This Row],[RN]])</f>
        <v>0</v>
      </c>
      <c r="R3469">
        <f>IFERROR(INDEX(REDOSLIJED!A:A,MATCH(PlanMasine[[#This Row],[KPL]],REDOSLIJED!B:B,0)),MAX(REDOSLIJED!A:A)+1)</f>
        <v>45</v>
      </c>
      <c r="S3469" s="9">
        <f>SUM($M$2:M3469)</f>
        <v>15.985763888888872</v>
      </c>
      <c r="T3469" s="3">
        <f>PlanMasine[[#This Row],[Datum SAS]]-1</f>
        <v>45853</v>
      </c>
      <c r="U3469">
        <f>WEEKDAY(PlanMasine[[#This Row],[ZAVRŠETAK MAŠINSKE]],2)</f>
        <v>2</v>
      </c>
      <c r="V3469" s="3">
        <f>IF(WEEKDAY(PlanMasine[[#This Row],[Datum SAS]]-1,2)=7,PlanMasine[[#This Row],[Datum SAS]]-3,PlanMasine[[#This Row],[Datum SAS]]-1)</f>
        <v>45853</v>
      </c>
      <c r="W3469">
        <f>WEEKNUM(PlanMasine[[#This Row],[Column2]],1)</f>
        <v>29</v>
      </c>
    </row>
    <row r="3470" spans="1:23" x14ac:dyDescent="0.25">
      <c r="A3470">
        <v>1031440</v>
      </c>
      <c r="B3470">
        <v>1</v>
      </c>
      <c r="C3470">
        <v>1031454</v>
      </c>
      <c r="D3470" t="s">
        <v>1974</v>
      </c>
      <c r="E3470">
        <v>30</v>
      </c>
      <c r="F3470">
        <v>6</v>
      </c>
      <c r="G3470">
        <v>0</v>
      </c>
      <c r="H3470">
        <v>0</v>
      </c>
      <c r="I3470" t="s">
        <v>5</v>
      </c>
      <c r="J3470" t="s">
        <v>570</v>
      </c>
      <c r="K3470" t="s">
        <v>2445</v>
      </c>
      <c r="L3470" s="3">
        <v>45861</v>
      </c>
      <c r="M34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70" s="3">
        <v>45854</v>
      </c>
      <c r="O3470" s="5">
        <f>IFERROR((PlanMasine[[#This Row],[Norma]]/PlanMasine[[#This Row],[Q]])*(PlanMasine[[#This Row],[Q]]/SUMIF(C:C,PlanMasine[[#This Row],[RN]],B:B)*PlanMasine[[#This Row],[KPLQ]]),0)</f>
        <v>5</v>
      </c>
      <c r="P3470">
        <v>215820</v>
      </c>
      <c r="Q3470">
        <f>COUNTIF(PROMJENA!A:A,PlanMasine[[#This Row],[KPL]]&amp;"-"&amp;PlanMasine[[#This Row],[RN]])</f>
        <v>0</v>
      </c>
      <c r="R3470">
        <f>IFERROR(INDEX(REDOSLIJED!A:A,MATCH(PlanMasine[[#This Row],[KPL]],REDOSLIJED!B:B,0)),MAX(REDOSLIJED!A:A)+1)</f>
        <v>45</v>
      </c>
      <c r="S3470" s="9">
        <f>SUM($M$2:M3470)</f>
        <v>15.989236111111094</v>
      </c>
      <c r="T3470" s="3">
        <f>PlanMasine[[#This Row],[Datum SAS]]-1</f>
        <v>45853</v>
      </c>
      <c r="U3470">
        <f>WEEKDAY(PlanMasine[[#This Row],[ZAVRŠETAK MAŠINSKE]],2)</f>
        <v>2</v>
      </c>
      <c r="V3470" s="3">
        <f>IF(WEEKDAY(PlanMasine[[#This Row],[Datum SAS]]-1,2)=7,PlanMasine[[#This Row],[Datum SAS]]-3,PlanMasine[[#This Row],[Datum SAS]]-1)</f>
        <v>45853</v>
      </c>
      <c r="W3470">
        <f>WEEKNUM(PlanMasine[[#This Row],[Column2]],1)</f>
        <v>29</v>
      </c>
    </row>
    <row r="3471" spans="1:23" x14ac:dyDescent="0.25">
      <c r="A3471">
        <v>1031440</v>
      </c>
      <c r="B3471">
        <v>1</v>
      </c>
      <c r="C3471">
        <v>1031459</v>
      </c>
      <c r="D3471" t="s">
        <v>2372</v>
      </c>
      <c r="E3471">
        <v>36</v>
      </c>
      <c r="F3471">
        <v>6</v>
      </c>
      <c r="G3471">
        <v>0</v>
      </c>
      <c r="H3471">
        <v>0</v>
      </c>
      <c r="I3471" t="s">
        <v>5</v>
      </c>
      <c r="J3471" t="s">
        <v>570</v>
      </c>
      <c r="K3471" t="s">
        <v>2445</v>
      </c>
      <c r="L3471" s="3">
        <v>45861</v>
      </c>
      <c r="M34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71" s="3">
        <v>45854</v>
      </c>
      <c r="O3471" s="5">
        <f>IFERROR((PlanMasine[[#This Row],[Norma]]/PlanMasine[[#This Row],[Q]])*(PlanMasine[[#This Row],[Q]]/SUMIF(C:C,PlanMasine[[#This Row],[RN]],B:B)*PlanMasine[[#This Row],[KPLQ]]),0)</f>
        <v>6</v>
      </c>
      <c r="P3471">
        <v>215828</v>
      </c>
      <c r="Q3471">
        <f>COUNTIF(PROMJENA!A:A,PlanMasine[[#This Row],[KPL]]&amp;"-"&amp;PlanMasine[[#This Row],[RN]])</f>
        <v>0</v>
      </c>
      <c r="R3471">
        <f>IFERROR(INDEX(REDOSLIJED!A:A,MATCH(PlanMasine[[#This Row],[KPL]],REDOSLIJED!B:B,0)),MAX(REDOSLIJED!A:A)+1)</f>
        <v>45</v>
      </c>
      <c r="S3471" s="9">
        <f>SUM($M$2:M3471)</f>
        <v>15.99340277777776</v>
      </c>
      <c r="T3471" s="3">
        <f>PlanMasine[[#This Row],[Datum SAS]]-1</f>
        <v>45853</v>
      </c>
      <c r="U3471">
        <f>WEEKDAY(PlanMasine[[#This Row],[ZAVRŠETAK MAŠINSKE]],2)</f>
        <v>2</v>
      </c>
      <c r="V3471" s="3">
        <f>IF(WEEKDAY(PlanMasine[[#This Row],[Datum SAS]]-1,2)=7,PlanMasine[[#This Row],[Datum SAS]]-3,PlanMasine[[#This Row],[Datum SAS]]-1)</f>
        <v>45853</v>
      </c>
      <c r="W3471">
        <f>WEEKNUM(PlanMasine[[#This Row],[Column2]],1)</f>
        <v>29</v>
      </c>
    </row>
    <row r="3472" spans="1:23" x14ac:dyDescent="0.25">
      <c r="A3472">
        <v>1031440</v>
      </c>
      <c r="B3472">
        <v>1</v>
      </c>
      <c r="C3472">
        <v>1031460</v>
      </c>
      <c r="D3472" t="s">
        <v>2375</v>
      </c>
      <c r="E3472">
        <v>36</v>
      </c>
      <c r="F3472">
        <v>6</v>
      </c>
      <c r="G3472">
        <v>0</v>
      </c>
      <c r="H3472">
        <v>0</v>
      </c>
      <c r="I3472" t="s">
        <v>5</v>
      </c>
      <c r="J3472" t="s">
        <v>570</v>
      </c>
      <c r="K3472" t="s">
        <v>2445</v>
      </c>
      <c r="L3472" s="3">
        <v>45861</v>
      </c>
      <c r="M34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72" s="3">
        <v>45854</v>
      </c>
      <c r="O3472" s="5">
        <f>IFERROR((PlanMasine[[#This Row],[Norma]]/PlanMasine[[#This Row],[Q]])*(PlanMasine[[#This Row],[Q]]/SUMIF(C:C,PlanMasine[[#This Row],[RN]],B:B)*PlanMasine[[#This Row],[KPLQ]]),0)</f>
        <v>6</v>
      </c>
      <c r="P3472">
        <v>215829</v>
      </c>
      <c r="Q3472">
        <f>COUNTIF(PROMJENA!A:A,PlanMasine[[#This Row],[KPL]]&amp;"-"&amp;PlanMasine[[#This Row],[RN]])</f>
        <v>0</v>
      </c>
      <c r="R3472">
        <f>IFERROR(INDEX(REDOSLIJED!A:A,MATCH(PlanMasine[[#This Row],[KPL]],REDOSLIJED!B:B,0)),MAX(REDOSLIJED!A:A)+1)</f>
        <v>45</v>
      </c>
      <c r="S3472" s="9">
        <f>SUM($M$2:M3472)</f>
        <v>15.997569444444427</v>
      </c>
      <c r="T3472" s="3">
        <f>PlanMasine[[#This Row],[Datum SAS]]-1</f>
        <v>45853</v>
      </c>
      <c r="U3472">
        <f>WEEKDAY(PlanMasine[[#This Row],[ZAVRŠETAK MAŠINSKE]],2)</f>
        <v>2</v>
      </c>
      <c r="V3472" s="3">
        <f>IF(WEEKDAY(PlanMasine[[#This Row],[Datum SAS]]-1,2)=7,PlanMasine[[#This Row],[Datum SAS]]-3,PlanMasine[[#This Row],[Datum SAS]]-1)</f>
        <v>45853</v>
      </c>
      <c r="W3472">
        <f>WEEKNUM(PlanMasine[[#This Row],[Column2]],1)</f>
        <v>29</v>
      </c>
    </row>
    <row r="3473" spans="1:23" x14ac:dyDescent="0.25">
      <c r="A3473">
        <v>1031440</v>
      </c>
      <c r="B3473">
        <v>1</v>
      </c>
      <c r="C3473">
        <v>1031449</v>
      </c>
      <c r="D3473" t="s">
        <v>2186</v>
      </c>
      <c r="E3473">
        <v>12</v>
      </c>
      <c r="F3473">
        <v>6</v>
      </c>
      <c r="G3473">
        <v>0</v>
      </c>
      <c r="H3473">
        <v>0</v>
      </c>
      <c r="I3473" t="s">
        <v>5</v>
      </c>
      <c r="J3473" t="s">
        <v>570</v>
      </c>
      <c r="K3473" t="s">
        <v>2445</v>
      </c>
      <c r="L3473" s="3">
        <v>45861</v>
      </c>
      <c r="M34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73" s="3">
        <v>45854</v>
      </c>
      <c r="O3473" s="5">
        <f>IFERROR((PlanMasine[[#This Row],[Norma]]/PlanMasine[[#This Row],[Q]])*(PlanMasine[[#This Row],[Q]]/SUMIF(C:C,PlanMasine[[#This Row],[RN]],B:B)*PlanMasine[[#This Row],[KPLQ]]),0)</f>
        <v>2</v>
      </c>
      <c r="P3473">
        <v>215811</v>
      </c>
      <c r="Q3473">
        <f>COUNTIF(PROMJENA!A:A,PlanMasine[[#This Row],[KPL]]&amp;"-"&amp;PlanMasine[[#This Row],[RN]])</f>
        <v>0</v>
      </c>
      <c r="R3473">
        <f>IFERROR(INDEX(REDOSLIJED!A:A,MATCH(PlanMasine[[#This Row],[KPL]],REDOSLIJED!B:B,0)),MAX(REDOSLIJED!A:A)+1)</f>
        <v>45</v>
      </c>
      <c r="S3473" s="9">
        <f>SUM($M$2:M3473)</f>
        <v>15.998958333333315</v>
      </c>
      <c r="T3473" s="3">
        <f>PlanMasine[[#This Row],[Datum SAS]]-1</f>
        <v>45853</v>
      </c>
      <c r="U3473">
        <f>WEEKDAY(PlanMasine[[#This Row],[ZAVRŠETAK MAŠINSKE]],2)</f>
        <v>2</v>
      </c>
      <c r="V3473" s="3">
        <f>IF(WEEKDAY(PlanMasine[[#This Row],[Datum SAS]]-1,2)=7,PlanMasine[[#This Row],[Datum SAS]]-3,PlanMasine[[#This Row],[Datum SAS]]-1)</f>
        <v>45853</v>
      </c>
      <c r="W3473">
        <f>WEEKNUM(PlanMasine[[#This Row],[Column2]],1)</f>
        <v>29</v>
      </c>
    </row>
    <row r="3474" spans="1:23" x14ac:dyDescent="0.25">
      <c r="A3474">
        <v>1031440</v>
      </c>
      <c r="B3474">
        <v>1</v>
      </c>
      <c r="C3474">
        <v>1031457</v>
      </c>
      <c r="D3474" t="s">
        <v>2374</v>
      </c>
      <c r="E3474">
        <v>36</v>
      </c>
      <c r="F3474">
        <v>6</v>
      </c>
      <c r="G3474">
        <v>0</v>
      </c>
      <c r="H3474">
        <v>0</v>
      </c>
      <c r="I3474" t="s">
        <v>5</v>
      </c>
      <c r="J3474" t="s">
        <v>570</v>
      </c>
      <c r="K3474" t="s">
        <v>2445</v>
      </c>
      <c r="L3474" s="3">
        <v>45861</v>
      </c>
      <c r="M34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74" s="3">
        <v>45854</v>
      </c>
      <c r="O3474" s="5">
        <f>IFERROR((PlanMasine[[#This Row],[Norma]]/PlanMasine[[#This Row],[Q]])*(PlanMasine[[#This Row],[Q]]/SUMIF(C:C,PlanMasine[[#This Row],[RN]],B:B)*PlanMasine[[#This Row],[KPLQ]]),0)</f>
        <v>6</v>
      </c>
      <c r="P3474">
        <v>215825</v>
      </c>
      <c r="Q3474">
        <f>COUNTIF(PROMJENA!A:A,PlanMasine[[#This Row],[KPL]]&amp;"-"&amp;PlanMasine[[#This Row],[RN]])</f>
        <v>0</v>
      </c>
      <c r="R3474">
        <f>IFERROR(INDEX(REDOSLIJED!A:A,MATCH(PlanMasine[[#This Row],[KPL]],REDOSLIJED!B:B,0)),MAX(REDOSLIJED!A:A)+1)</f>
        <v>45</v>
      </c>
      <c r="S3474" s="9">
        <f>SUM($M$2:M3474)</f>
        <v>16.003124999999983</v>
      </c>
      <c r="T3474" s="3">
        <f>PlanMasine[[#This Row],[Datum SAS]]-1</f>
        <v>45853</v>
      </c>
      <c r="U3474">
        <f>WEEKDAY(PlanMasine[[#This Row],[ZAVRŠETAK MAŠINSKE]],2)</f>
        <v>2</v>
      </c>
      <c r="V3474" s="3">
        <f>IF(WEEKDAY(PlanMasine[[#This Row],[Datum SAS]]-1,2)=7,PlanMasine[[#This Row],[Datum SAS]]-3,PlanMasine[[#This Row],[Datum SAS]]-1)</f>
        <v>45853</v>
      </c>
      <c r="W3474">
        <f>WEEKNUM(PlanMasine[[#This Row],[Column2]],1)</f>
        <v>29</v>
      </c>
    </row>
    <row r="3475" spans="1:23" x14ac:dyDescent="0.25">
      <c r="A3475">
        <v>1031440</v>
      </c>
      <c r="B3475">
        <v>1</v>
      </c>
      <c r="C3475">
        <v>1031458</v>
      </c>
      <c r="D3475" t="s">
        <v>2373</v>
      </c>
      <c r="E3475">
        <v>36</v>
      </c>
      <c r="F3475">
        <v>6</v>
      </c>
      <c r="G3475">
        <v>0</v>
      </c>
      <c r="H3475">
        <v>0</v>
      </c>
      <c r="I3475" t="s">
        <v>5</v>
      </c>
      <c r="J3475" t="s">
        <v>570</v>
      </c>
      <c r="K3475" t="s">
        <v>2445</v>
      </c>
      <c r="L3475" s="3">
        <v>45861</v>
      </c>
      <c r="M34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75" s="3">
        <v>45854</v>
      </c>
      <c r="O3475" s="5">
        <f>IFERROR((PlanMasine[[#This Row],[Norma]]/PlanMasine[[#This Row],[Q]])*(PlanMasine[[#This Row],[Q]]/SUMIF(C:C,PlanMasine[[#This Row],[RN]],B:B)*PlanMasine[[#This Row],[KPLQ]]),0)</f>
        <v>6</v>
      </c>
      <c r="P3475">
        <v>215827</v>
      </c>
      <c r="Q3475">
        <f>COUNTIF(PROMJENA!A:A,PlanMasine[[#This Row],[KPL]]&amp;"-"&amp;PlanMasine[[#This Row],[RN]])</f>
        <v>0</v>
      </c>
      <c r="R3475">
        <f>IFERROR(INDEX(REDOSLIJED!A:A,MATCH(PlanMasine[[#This Row],[KPL]],REDOSLIJED!B:B,0)),MAX(REDOSLIJED!A:A)+1)</f>
        <v>45</v>
      </c>
      <c r="S3475" s="9">
        <f>SUM($M$2:M3475)</f>
        <v>16.007291666666649</v>
      </c>
      <c r="T3475" s="3">
        <f>PlanMasine[[#This Row],[Datum SAS]]-1</f>
        <v>45853</v>
      </c>
      <c r="U3475">
        <f>WEEKDAY(PlanMasine[[#This Row],[ZAVRŠETAK MAŠINSKE]],2)</f>
        <v>2</v>
      </c>
      <c r="V3475" s="3">
        <f>IF(WEEKDAY(PlanMasine[[#This Row],[Datum SAS]]-1,2)=7,PlanMasine[[#This Row],[Datum SAS]]-3,PlanMasine[[#This Row],[Datum SAS]]-1)</f>
        <v>45853</v>
      </c>
      <c r="W3475">
        <f>WEEKNUM(PlanMasine[[#This Row],[Column2]],1)</f>
        <v>29</v>
      </c>
    </row>
    <row r="3476" spans="1:23" x14ac:dyDescent="0.25">
      <c r="A3476">
        <v>1031440</v>
      </c>
      <c r="B3476">
        <v>1</v>
      </c>
      <c r="C3476">
        <v>1031450</v>
      </c>
      <c r="D3476" t="s">
        <v>1975</v>
      </c>
      <c r="E3476">
        <v>9</v>
      </c>
      <c r="F3476">
        <v>6</v>
      </c>
      <c r="G3476">
        <v>0</v>
      </c>
      <c r="H3476">
        <v>0</v>
      </c>
      <c r="I3476" t="s">
        <v>5</v>
      </c>
      <c r="J3476" t="s">
        <v>570</v>
      </c>
      <c r="K3476" t="s">
        <v>2445</v>
      </c>
      <c r="L3476" s="3">
        <v>45861</v>
      </c>
      <c r="M34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476" s="3">
        <v>45854</v>
      </c>
      <c r="O3476" s="5">
        <f>IFERROR((PlanMasine[[#This Row],[Norma]]/PlanMasine[[#This Row],[Q]])*(PlanMasine[[#This Row],[Q]]/SUMIF(C:C,PlanMasine[[#This Row],[RN]],B:B)*PlanMasine[[#This Row],[KPLQ]]),0)</f>
        <v>1.5</v>
      </c>
      <c r="P3476">
        <v>215812</v>
      </c>
      <c r="Q3476">
        <f>COUNTIF(PROMJENA!A:A,PlanMasine[[#This Row],[KPL]]&amp;"-"&amp;PlanMasine[[#This Row],[RN]])</f>
        <v>0</v>
      </c>
      <c r="R3476">
        <f>IFERROR(INDEX(REDOSLIJED!A:A,MATCH(PlanMasine[[#This Row],[KPL]],REDOSLIJED!B:B,0)),MAX(REDOSLIJED!A:A)+1)</f>
        <v>45</v>
      </c>
      <c r="S3476" s="9">
        <f>SUM($M$2:M3476)</f>
        <v>16.008333333333315</v>
      </c>
      <c r="T3476" s="3">
        <f>PlanMasine[[#This Row],[Datum SAS]]-1</f>
        <v>45853</v>
      </c>
      <c r="U3476">
        <f>WEEKDAY(PlanMasine[[#This Row],[ZAVRŠETAK MAŠINSKE]],2)</f>
        <v>2</v>
      </c>
      <c r="V3476" s="3">
        <f>IF(WEEKDAY(PlanMasine[[#This Row],[Datum SAS]]-1,2)=7,PlanMasine[[#This Row],[Datum SAS]]-3,PlanMasine[[#This Row],[Datum SAS]]-1)</f>
        <v>45853</v>
      </c>
      <c r="W3476">
        <f>WEEKNUM(PlanMasine[[#This Row],[Column2]],1)</f>
        <v>29</v>
      </c>
    </row>
    <row r="3477" spans="1:23" x14ac:dyDescent="0.25">
      <c r="A3477">
        <v>1031441</v>
      </c>
      <c r="B3477">
        <v>1</v>
      </c>
      <c r="C3477">
        <v>1031460</v>
      </c>
      <c r="D3477" t="s">
        <v>2375</v>
      </c>
      <c r="E3477">
        <v>36</v>
      </c>
      <c r="F3477">
        <v>6</v>
      </c>
      <c r="G3477">
        <v>0</v>
      </c>
      <c r="H3477">
        <v>0</v>
      </c>
      <c r="I3477" t="s">
        <v>5</v>
      </c>
      <c r="J3477" t="s">
        <v>570</v>
      </c>
      <c r="K3477" t="s">
        <v>2445</v>
      </c>
      <c r="L3477" s="3">
        <v>45861</v>
      </c>
      <c r="M34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77" s="3">
        <v>45854</v>
      </c>
      <c r="O3477" s="5">
        <f>IFERROR((PlanMasine[[#This Row],[Norma]]/PlanMasine[[#This Row],[Q]])*(PlanMasine[[#This Row],[Q]]/SUMIF(C:C,PlanMasine[[#This Row],[RN]],B:B)*PlanMasine[[#This Row],[KPLQ]]),0)</f>
        <v>6</v>
      </c>
      <c r="P3477">
        <v>215829</v>
      </c>
      <c r="Q3477">
        <f>COUNTIF(PROMJENA!A:A,PlanMasine[[#This Row],[KPL]]&amp;"-"&amp;PlanMasine[[#This Row],[RN]])</f>
        <v>0</v>
      </c>
      <c r="R3477">
        <f>IFERROR(INDEX(REDOSLIJED!A:A,MATCH(PlanMasine[[#This Row],[KPL]],REDOSLIJED!B:B,0)),MAX(REDOSLIJED!A:A)+1)</f>
        <v>45</v>
      </c>
      <c r="S3477" s="9">
        <f>SUM($M$2:M3477)</f>
        <v>16.012499999999982</v>
      </c>
      <c r="T3477" s="3">
        <f>PlanMasine[[#This Row],[Datum SAS]]-1</f>
        <v>45853</v>
      </c>
      <c r="U3477">
        <f>WEEKDAY(PlanMasine[[#This Row],[ZAVRŠETAK MAŠINSKE]],2)</f>
        <v>2</v>
      </c>
      <c r="V3477" s="3">
        <f>IF(WEEKDAY(PlanMasine[[#This Row],[Datum SAS]]-1,2)=7,PlanMasine[[#This Row],[Datum SAS]]-3,PlanMasine[[#This Row],[Datum SAS]]-1)</f>
        <v>45853</v>
      </c>
      <c r="W3477">
        <f>WEEKNUM(PlanMasine[[#This Row],[Column2]],1)</f>
        <v>29</v>
      </c>
    </row>
    <row r="3478" spans="1:23" x14ac:dyDescent="0.25">
      <c r="A3478">
        <v>1031441</v>
      </c>
      <c r="B3478">
        <v>1</v>
      </c>
      <c r="C3478">
        <v>1031454</v>
      </c>
      <c r="D3478" t="s">
        <v>1974</v>
      </c>
      <c r="E3478">
        <v>30</v>
      </c>
      <c r="F3478">
        <v>6</v>
      </c>
      <c r="G3478">
        <v>0</v>
      </c>
      <c r="H3478">
        <v>0</v>
      </c>
      <c r="I3478" t="s">
        <v>5</v>
      </c>
      <c r="J3478" t="s">
        <v>570</v>
      </c>
      <c r="K3478" t="s">
        <v>2445</v>
      </c>
      <c r="L3478" s="3">
        <v>45861</v>
      </c>
      <c r="M34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78" s="3">
        <v>45854</v>
      </c>
      <c r="O3478" s="5">
        <f>IFERROR((PlanMasine[[#This Row],[Norma]]/PlanMasine[[#This Row],[Q]])*(PlanMasine[[#This Row],[Q]]/SUMIF(C:C,PlanMasine[[#This Row],[RN]],B:B)*PlanMasine[[#This Row],[KPLQ]]),0)</f>
        <v>5</v>
      </c>
      <c r="P3478">
        <v>215820</v>
      </c>
      <c r="Q3478">
        <f>COUNTIF(PROMJENA!A:A,PlanMasine[[#This Row],[KPL]]&amp;"-"&amp;PlanMasine[[#This Row],[RN]])</f>
        <v>0</v>
      </c>
      <c r="R3478">
        <f>IFERROR(INDEX(REDOSLIJED!A:A,MATCH(PlanMasine[[#This Row],[KPL]],REDOSLIJED!B:B,0)),MAX(REDOSLIJED!A:A)+1)</f>
        <v>45</v>
      </c>
      <c r="S3478" s="9">
        <f>SUM($M$2:M3478)</f>
        <v>16.015972222222203</v>
      </c>
      <c r="T3478" s="3">
        <f>PlanMasine[[#This Row],[Datum SAS]]-1</f>
        <v>45853</v>
      </c>
      <c r="U3478">
        <f>WEEKDAY(PlanMasine[[#This Row],[ZAVRŠETAK MAŠINSKE]],2)</f>
        <v>2</v>
      </c>
      <c r="V3478" s="3">
        <f>IF(WEEKDAY(PlanMasine[[#This Row],[Datum SAS]]-1,2)=7,PlanMasine[[#This Row],[Datum SAS]]-3,PlanMasine[[#This Row],[Datum SAS]]-1)</f>
        <v>45853</v>
      </c>
      <c r="W3478">
        <f>WEEKNUM(PlanMasine[[#This Row],[Column2]],1)</f>
        <v>29</v>
      </c>
    </row>
    <row r="3479" spans="1:23" x14ac:dyDescent="0.25">
      <c r="A3479">
        <v>1031441</v>
      </c>
      <c r="B3479">
        <v>1</v>
      </c>
      <c r="C3479">
        <v>1031459</v>
      </c>
      <c r="D3479" t="s">
        <v>2372</v>
      </c>
      <c r="E3479">
        <v>36</v>
      </c>
      <c r="F3479">
        <v>6</v>
      </c>
      <c r="G3479">
        <v>0</v>
      </c>
      <c r="H3479">
        <v>0</v>
      </c>
      <c r="I3479" t="s">
        <v>5</v>
      </c>
      <c r="J3479" t="s">
        <v>570</v>
      </c>
      <c r="K3479" t="s">
        <v>2445</v>
      </c>
      <c r="L3479" s="3">
        <v>45861</v>
      </c>
      <c r="M34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79" s="3">
        <v>45854</v>
      </c>
      <c r="O3479" s="5">
        <f>IFERROR((PlanMasine[[#This Row],[Norma]]/PlanMasine[[#This Row],[Q]])*(PlanMasine[[#This Row],[Q]]/SUMIF(C:C,PlanMasine[[#This Row],[RN]],B:B)*PlanMasine[[#This Row],[KPLQ]]),0)</f>
        <v>6</v>
      </c>
      <c r="P3479">
        <v>215828</v>
      </c>
      <c r="Q3479">
        <f>COUNTIF(PROMJENA!A:A,PlanMasine[[#This Row],[KPL]]&amp;"-"&amp;PlanMasine[[#This Row],[RN]])</f>
        <v>0</v>
      </c>
      <c r="R3479">
        <f>IFERROR(INDEX(REDOSLIJED!A:A,MATCH(PlanMasine[[#This Row],[KPL]],REDOSLIJED!B:B,0)),MAX(REDOSLIJED!A:A)+1)</f>
        <v>45</v>
      </c>
      <c r="S3479" s="9">
        <f>SUM($M$2:M3479)</f>
        <v>16.020138888888869</v>
      </c>
      <c r="T3479" s="3">
        <f>PlanMasine[[#This Row],[Datum SAS]]-1</f>
        <v>45853</v>
      </c>
      <c r="U3479">
        <f>WEEKDAY(PlanMasine[[#This Row],[ZAVRŠETAK MAŠINSKE]],2)</f>
        <v>2</v>
      </c>
      <c r="V3479" s="3">
        <f>IF(WEEKDAY(PlanMasine[[#This Row],[Datum SAS]]-1,2)=7,PlanMasine[[#This Row],[Datum SAS]]-3,PlanMasine[[#This Row],[Datum SAS]]-1)</f>
        <v>45853</v>
      </c>
      <c r="W3479">
        <f>WEEKNUM(PlanMasine[[#This Row],[Column2]],1)</f>
        <v>29</v>
      </c>
    </row>
    <row r="3480" spans="1:23" x14ac:dyDescent="0.25">
      <c r="A3480">
        <v>1031441</v>
      </c>
      <c r="B3480">
        <v>1</v>
      </c>
      <c r="C3480">
        <v>1031464</v>
      </c>
      <c r="D3480" t="s">
        <v>2184</v>
      </c>
      <c r="E3480">
        <v>42</v>
      </c>
      <c r="F3480">
        <v>6</v>
      </c>
      <c r="G3480">
        <v>0</v>
      </c>
      <c r="H3480">
        <v>0</v>
      </c>
      <c r="I3480" t="s">
        <v>5</v>
      </c>
      <c r="J3480" t="s">
        <v>570</v>
      </c>
      <c r="K3480" t="s">
        <v>2445</v>
      </c>
      <c r="L3480" s="3">
        <v>45861</v>
      </c>
      <c r="M34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80" s="3">
        <v>45854</v>
      </c>
      <c r="O3480" s="5">
        <f>IFERROR((PlanMasine[[#This Row],[Norma]]/PlanMasine[[#This Row],[Q]])*(PlanMasine[[#This Row],[Q]]/SUMIF(C:C,PlanMasine[[#This Row],[RN]],B:B)*PlanMasine[[#This Row],[KPLQ]]),0)</f>
        <v>7</v>
      </c>
      <c r="P3480">
        <v>215834</v>
      </c>
      <c r="Q3480">
        <f>COUNTIF(PROMJENA!A:A,PlanMasine[[#This Row],[KPL]]&amp;"-"&amp;PlanMasine[[#This Row],[RN]])</f>
        <v>0</v>
      </c>
      <c r="R3480">
        <f>IFERROR(INDEX(REDOSLIJED!A:A,MATCH(PlanMasine[[#This Row],[KPL]],REDOSLIJED!B:B,0)),MAX(REDOSLIJED!A:A)+1)</f>
        <v>45</v>
      </c>
      <c r="S3480" s="9">
        <f>SUM($M$2:M3480)</f>
        <v>16.024999999999981</v>
      </c>
      <c r="T3480" s="3">
        <f>PlanMasine[[#This Row],[Datum SAS]]-1</f>
        <v>45853</v>
      </c>
      <c r="U3480">
        <f>WEEKDAY(PlanMasine[[#This Row],[ZAVRŠETAK MAŠINSKE]],2)</f>
        <v>2</v>
      </c>
      <c r="V3480" s="3">
        <f>IF(WEEKDAY(PlanMasine[[#This Row],[Datum SAS]]-1,2)=7,PlanMasine[[#This Row],[Datum SAS]]-3,PlanMasine[[#This Row],[Datum SAS]]-1)</f>
        <v>45853</v>
      </c>
      <c r="W3480">
        <f>WEEKNUM(PlanMasine[[#This Row],[Column2]],1)</f>
        <v>29</v>
      </c>
    </row>
    <row r="3481" spans="1:23" x14ac:dyDescent="0.25">
      <c r="A3481">
        <v>1031441</v>
      </c>
      <c r="B3481">
        <v>1</v>
      </c>
      <c r="C3481">
        <v>1031449</v>
      </c>
      <c r="D3481" t="s">
        <v>2186</v>
      </c>
      <c r="E3481">
        <v>12</v>
      </c>
      <c r="F3481">
        <v>6</v>
      </c>
      <c r="G3481">
        <v>0</v>
      </c>
      <c r="H3481">
        <v>0</v>
      </c>
      <c r="I3481" t="s">
        <v>5</v>
      </c>
      <c r="J3481" t="s">
        <v>570</v>
      </c>
      <c r="K3481" t="s">
        <v>2445</v>
      </c>
      <c r="L3481" s="3">
        <v>45861</v>
      </c>
      <c r="M34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81" s="3">
        <v>45854</v>
      </c>
      <c r="O3481" s="5">
        <f>IFERROR((PlanMasine[[#This Row],[Norma]]/PlanMasine[[#This Row],[Q]])*(PlanMasine[[#This Row],[Q]]/SUMIF(C:C,PlanMasine[[#This Row],[RN]],B:B)*PlanMasine[[#This Row],[KPLQ]]),0)</f>
        <v>2</v>
      </c>
      <c r="P3481">
        <v>215811</v>
      </c>
      <c r="Q3481">
        <f>COUNTIF(PROMJENA!A:A,PlanMasine[[#This Row],[KPL]]&amp;"-"&amp;PlanMasine[[#This Row],[RN]])</f>
        <v>0</v>
      </c>
      <c r="R3481">
        <f>IFERROR(INDEX(REDOSLIJED!A:A,MATCH(PlanMasine[[#This Row],[KPL]],REDOSLIJED!B:B,0)),MAX(REDOSLIJED!A:A)+1)</f>
        <v>45</v>
      </c>
      <c r="S3481" s="9">
        <f>SUM($M$2:M3481)</f>
        <v>16.026388888888871</v>
      </c>
      <c r="T3481" s="3">
        <f>PlanMasine[[#This Row],[Datum SAS]]-1</f>
        <v>45853</v>
      </c>
      <c r="U3481">
        <f>WEEKDAY(PlanMasine[[#This Row],[ZAVRŠETAK MAŠINSKE]],2)</f>
        <v>2</v>
      </c>
      <c r="V3481" s="3">
        <f>IF(WEEKDAY(PlanMasine[[#This Row],[Datum SAS]]-1,2)=7,PlanMasine[[#This Row],[Datum SAS]]-3,PlanMasine[[#This Row],[Datum SAS]]-1)</f>
        <v>45853</v>
      </c>
      <c r="W3481">
        <f>WEEKNUM(PlanMasine[[#This Row],[Column2]],1)</f>
        <v>29</v>
      </c>
    </row>
    <row r="3482" spans="1:23" x14ac:dyDescent="0.25">
      <c r="A3482">
        <v>1031441</v>
      </c>
      <c r="B3482">
        <v>1</v>
      </c>
      <c r="C3482">
        <v>1031461</v>
      </c>
      <c r="D3482" t="s">
        <v>1971</v>
      </c>
      <c r="E3482">
        <v>15</v>
      </c>
      <c r="F3482">
        <v>6</v>
      </c>
      <c r="G3482">
        <v>0</v>
      </c>
      <c r="H3482">
        <v>0</v>
      </c>
      <c r="I3482" t="s">
        <v>5</v>
      </c>
      <c r="J3482" t="s">
        <v>570</v>
      </c>
      <c r="K3482" t="s">
        <v>2445</v>
      </c>
      <c r="L3482" s="3">
        <v>45861</v>
      </c>
      <c r="M34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482" s="3">
        <v>45854</v>
      </c>
      <c r="O3482" s="5">
        <f>IFERROR((PlanMasine[[#This Row],[Norma]]/PlanMasine[[#This Row],[Q]])*(PlanMasine[[#This Row],[Q]]/SUMIF(C:C,PlanMasine[[#This Row],[RN]],B:B)*PlanMasine[[#This Row],[KPLQ]]),0)</f>
        <v>2.5</v>
      </c>
      <c r="P3482">
        <v>215830</v>
      </c>
      <c r="Q3482">
        <f>COUNTIF(PROMJENA!A:A,PlanMasine[[#This Row],[KPL]]&amp;"-"&amp;PlanMasine[[#This Row],[RN]])</f>
        <v>0</v>
      </c>
      <c r="R3482">
        <f>IFERROR(INDEX(REDOSLIJED!A:A,MATCH(PlanMasine[[#This Row],[KPL]],REDOSLIJED!B:B,0)),MAX(REDOSLIJED!A:A)+1)</f>
        <v>45</v>
      </c>
      <c r="S3482" s="9">
        <f>SUM($M$2:M3482)</f>
        <v>16.028124999999982</v>
      </c>
      <c r="T3482" s="3">
        <f>PlanMasine[[#This Row],[Datum SAS]]-1</f>
        <v>45853</v>
      </c>
      <c r="U3482">
        <f>WEEKDAY(PlanMasine[[#This Row],[ZAVRŠETAK MAŠINSKE]],2)</f>
        <v>2</v>
      </c>
      <c r="V3482" s="3">
        <f>IF(WEEKDAY(PlanMasine[[#This Row],[Datum SAS]]-1,2)=7,PlanMasine[[#This Row],[Datum SAS]]-3,PlanMasine[[#This Row],[Datum SAS]]-1)</f>
        <v>45853</v>
      </c>
      <c r="W3482">
        <f>WEEKNUM(PlanMasine[[#This Row],[Column2]],1)</f>
        <v>29</v>
      </c>
    </row>
    <row r="3483" spans="1:23" x14ac:dyDescent="0.25">
      <c r="A3483">
        <v>1031441</v>
      </c>
      <c r="B3483">
        <v>1</v>
      </c>
      <c r="C3483">
        <v>1031457</v>
      </c>
      <c r="D3483" t="s">
        <v>2374</v>
      </c>
      <c r="E3483">
        <v>36</v>
      </c>
      <c r="F3483">
        <v>6</v>
      </c>
      <c r="G3483">
        <v>0</v>
      </c>
      <c r="H3483">
        <v>0</v>
      </c>
      <c r="I3483" t="s">
        <v>5</v>
      </c>
      <c r="J3483" t="s">
        <v>570</v>
      </c>
      <c r="K3483" t="s">
        <v>2445</v>
      </c>
      <c r="L3483" s="3">
        <v>45861</v>
      </c>
      <c r="M34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83" s="3">
        <v>45854</v>
      </c>
      <c r="O3483" s="5">
        <f>IFERROR((PlanMasine[[#This Row],[Norma]]/PlanMasine[[#This Row],[Q]])*(PlanMasine[[#This Row],[Q]]/SUMIF(C:C,PlanMasine[[#This Row],[RN]],B:B)*PlanMasine[[#This Row],[KPLQ]]),0)</f>
        <v>6</v>
      </c>
      <c r="P3483">
        <v>215825</v>
      </c>
      <c r="Q3483">
        <f>COUNTIF(PROMJENA!A:A,PlanMasine[[#This Row],[KPL]]&amp;"-"&amp;PlanMasine[[#This Row],[RN]])</f>
        <v>0</v>
      </c>
      <c r="R3483">
        <f>IFERROR(INDEX(REDOSLIJED!A:A,MATCH(PlanMasine[[#This Row],[KPL]],REDOSLIJED!B:B,0)),MAX(REDOSLIJED!A:A)+1)</f>
        <v>45</v>
      </c>
      <c r="S3483" s="9">
        <f>SUM($M$2:M3483)</f>
        <v>16.032291666666648</v>
      </c>
      <c r="T3483" s="3">
        <f>PlanMasine[[#This Row],[Datum SAS]]-1</f>
        <v>45853</v>
      </c>
      <c r="U3483">
        <f>WEEKDAY(PlanMasine[[#This Row],[ZAVRŠETAK MAŠINSKE]],2)</f>
        <v>2</v>
      </c>
      <c r="V3483" s="3">
        <f>IF(WEEKDAY(PlanMasine[[#This Row],[Datum SAS]]-1,2)=7,PlanMasine[[#This Row],[Datum SAS]]-3,PlanMasine[[#This Row],[Datum SAS]]-1)</f>
        <v>45853</v>
      </c>
      <c r="W3483">
        <f>WEEKNUM(PlanMasine[[#This Row],[Column2]],1)</f>
        <v>29</v>
      </c>
    </row>
    <row r="3484" spans="1:23" x14ac:dyDescent="0.25">
      <c r="A3484">
        <v>1031441</v>
      </c>
      <c r="B3484">
        <v>1</v>
      </c>
      <c r="C3484">
        <v>1031453</v>
      </c>
      <c r="D3484" t="s">
        <v>2182</v>
      </c>
      <c r="E3484">
        <v>18</v>
      </c>
      <c r="F3484">
        <v>6</v>
      </c>
      <c r="G3484">
        <v>0</v>
      </c>
      <c r="H3484">
        <v>0</v>
      </c>
      <c r="I3484" t="s">
        <v>5</v>
      </c>
      <c r="J3484" t="s">
        <v>570</v>
      </c>
      <c r="K3484" t="s">
        <v>2445</v>
      </c>
      <c r="L3484" s="3">
        <v>45861</v>
      </c>
      <c r="M34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84" s="3">
        <v>45854</v>
      </c>
      <c r="O3484" s="5">
        <f>IFERROR((PlanMasine[[#This Row],[Norma]]/PlanMasine[[#This Row],[Q]])*(PlanMasine[[#This Row],[Q]]/SUMIF(C:C,PlanMasine[[#This Row],[RN]],B:B)*PlanMasine[[#This Row],[KPLQ]]),0)</f>
        <v>3</v>
      </c>
      <c r="P3484">
        <v>215819</v>
      </c>
      <c r="Q3484">
        <f>COUNTIF(PROMJENA!A:A,PlanMasine[[#This Row],[KPL]]&amp;"-"&amp;PlanMasine[[#This Row],[RN]])</f>
        <v>0</v>
      </c>
      <c r="R3484">
        <f>IFERROR(INDEX(REDOSLIJED!A:A,MATCH(PlanMasine[[#This Row],[KPL]],REDOSLIJED!B:B,0)),MAX(REDOSLIJED!A:A)+1)</f>
        <v>45</v>
      </c>
      <c r="S3484" s="9">
        <f>SUM($M$2:M3484)</f>
        <v>16.034374999999983</v>
      </c>
      <c r="T3484" s="3">
        <f>PlanMasine[[#This Row],[Datum SAS]]-1</f>
        <v>45853</v>
      </c>
      <c r="U3484">
        <f>WEEKDAY(PlanMasine[[#This Row],[ZAVRŠETAK MAŠINSKE]],2)</f>
        <v>2</v>
      </c>
      <c r="V3484" s="3">
        <f>IF(WEEKDAY(PlanMasine[[#This Row],[Datum SAS]]-1,2)=7,PlanMasine[[#This Row],[Datum SAS]]-3,PlanMasine[[#This Row],[Datum SAS]]-1)</f>
        <v>45853</v>
      </c>
      <c r="W3484">
        <f>WEEKNUM(PlanMasine[[#This Row],[Column2]],1)</f>
        <v>29</v>
      </c>
    </row>
    <row r="3485" spans="1:23" x14ac:dyDescent="0.25">
      <c r="A3485">
        <v>1031441</v>
      </c>
      <c r="B3485">
        <v>1</v>
      </c>
      <c r="C3485">
        <v>1031462</v>
      </c>
      <c r="D3485" t="s">
        <v>2185</v>
      </c>
      <c r="E3485">
        <v>18</v>
      </c>
      <c r="F3485">
        <v>6</v>
      </c>
      <c r="G3485">
        <v>0</v>
      </c>
      <c r="H3485">
        <v>0</v>
      </c>
      <c r="I3485" t="s">
        <v>5</v>
      </c>
      <c r="J3485" t="s">
        <v>570</v>
      </c>
      <c r="K3485" t="s">
        <v>2445</v>
      </c>
      <c r="L3485" s="3">
        <v>45861</v>
      </c>
      <c r="M34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85" s="3">
        <v>45854</v>
      </c>
      <c r="O3485" s="5">
        <f>IFERROR((PlanMasine[[#This Row],[Norma]]/PlanMasine[[#This Row],[Q]])*(PlanMasine[[#This Row],[Q]]/SUMIF(C:C,PlanMasine[[#This Row],[RN]],B:B)*PlanMasine[[#This Row],[KPLQ]]),0)</f>
        <v>3</v>
      </c>
      <c r="P3485">
        <v>215832</v>
      </c>
      <c r="Q3485">
        <f>COUNTIF(PROMJENA!A:A,PlanMasine[[#This Row],[KPL]]&amp;"-"&amp;PlanMasine[[#This Row],[RN]])</f>
        <v>0</v>
      </c>
      <c r="R3485">
        <f>IFERROR(INDEX(REDOSLIJED!A:A,MATCH(PlanMasine[[#This Row],[KPL]],REDOSLIJED!B:B,0)),MAX(REDOSLIJED!A:A)+1)</f>
        <v>45</v>
      </c>
      <c r="S3485" s="9">
        <f>SUM($M$2:M3485)</f>
        <v>16.036458333333318</v>
      </c>
      <c r="T3485" s="3">
        <f>PlanMasine[[#This Row],[Datum SAS]]-1</f>
        <v>45853</v>
      </c>
      <c r="U3485">
        <f>WEEKDAY(PlanMasine[[#This Row],[ZAVRŠETAK MAŠINSKE]],2)</f>
        <v>2</v>
      </c>
      <c r="V3485" s="3">
        <f>IF(WEEKDAY(PlanMasine[[#This Row],[Datum SAS]]-1,2)=7,PlanMasine[[#This Row],[Datum SAS]]-3,PlanMasine[[#This Row],[Datum SAS]]-1)</f>
        <v>45853</v>
      </c>
      <c r="W3485">
        <f>WEEKNUM(PlanMasine[[#This Row],[Column2]],1)</f>
        <v>29</v>
      </c>
    </row>
    <row r="3486" spans="1:23" x14ac:dyDescent="0.25">
      <c r="A3486">
        <v>1031441</v>
      </c>
      <c r="B3486">
        <v>1</v>
      </c>
      <c r="C3486">
        <v>1031458</v>
      </c>
      <c r="D3486" t="s">
        <v>2373</v>
      </c>
      <c r="E3486">
        <v>36</v>
      </c>
      <c r="F3486">
        <v>6</v>
      </c>
      <c r="G3486">
        <v>0</v>
      </c>
      <c r="H3486">
        <v>0</v>
      </c>
      <c r="I3486" t="s">
        <v>5</v>
      </c>
      <c r="J3486" t="s">
        <v>570</v>
      </c>
      <c r="K3486" t="s">
        <v>2445</v>
      </c>
      <c r="L3486" s="3">
        <v>45861</v>
      </c>
      <c r="M34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86" s="3">
        <v>45854</v>
      </c>
      <c r="O3486" s="5">
        <f>IFERROR((PlanMasine[[#This Row],[Norma]]/PlanMasine[[#This Row],[Q]])*(PlanMasine[[#This Row],[Q]]/SUMIF(C:C,PlanMasine[[#This Row],[RN]],B:B)*PlanMasine[[#This Row],[KPLQ]]),0)</f>
        <v>6</v>
      </c>
      <c r="P3486">
        <v>215827</v>
      </c>
      <c r="Q3486">
        <f>COUNTIF(PROMJENA!A:A,PlanMasine[[#This Row],[KPL]]&amp;"-"&amp;PlanMasine[[#This Row],[RN]])</f>
        <v>0</v>
      </c>
      <c r="R3486">
        <f>IFERROR(INDEX(REDOSLIJED!A:A,MATCH(PlanMasine[[#This Row],[KPL]],REDOSLIJED!B:B,0)),MAX(REDOSLIJED!A:A)+1)</f>
        <v>45</v>
      </c>
      <c r="S3486" s="9">
        <f>SUM($M$2:M3486)</f>
        <v>16.040624999999984</v>
      </c>
      <c r="T3486" s="3">
        <f>PlanMasine[[#This Row],[Datum SAS]]-1</f>
        <v>45853</v>
      </c>
      <c r="U3486">
        <f>WEEKDAY(PlanMasine[[#This Row],[ZAVRŠETAK MAŠINSKE]],2)</f>
        <v>2</v>
      </c>
      <c r="V3486" s="3">
        <f>IF(WEEKDAY(PlanMasine[[#This Row],[Datum SAS]]-1,2)=7,PlanMasine[[#This Row],[Datum SAS]]-3,PlanMasine[[#This Row],[Datum SAS]]-1)</f>
        <v>45853</v>
      </c>
      <c r="W3486">
        <f>WEEKNUM(PlanMasine[[#This Row],[Column2]],1)</f>
        <v>29</v>
      </c>
    </row>
    <row r="3487" spans="1:23" x14ac:dyDescent="0.25">
      <c r="A3487">
        <v>1031441</v>
      </c>
      <c r="B3487">
        <v>1</v>
      </c>
      <c r="C3487">
        <v>1031450</v>
      </c>
      <c r="D3487" t="s">
        <v>1975</v>
      </c>
      <c r="E3487">
        <v>9</v>
      </c>
      <c r="F3487">
        <v>6</v>
      </c>
      <c r="G3487">
        <v>0</v>
      </c>
      <c r="H3487">
        <v>0</v>
      </c>
      <c r="I3487" t="s">
        <v>5</v>
      </c>
      <c r="J3487" t="s">
        <v>570</v>
      </c>
      <c r="K3487" t="s">
        <v>2445</v>
      </c>
      <c r="L3487" s="3">
        <v>45861</v>
      </c>
      <c r="M34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487" s="3">
        <v>45854</v>
      </c>
      <c r="O3487" s="5">
        <f>IFERROR((PlanMasine[[#This Row],[Norma]]/PlanMasine[[#This Row],[Q]])*(PlanMasine[[#This Row],[Q]]/SUMIF(C:C,PlanMasine[[#This Row],[RN]],B:B)*PlanMasine[[#This Row],[KPLQ]]),0)</f>
        <v>1.5</v>
      </c>
      <c r="P3487">
        <v>215812</v>
      </c>
      <c r="Q3487">
        <f>COUNTIF(PROMJENA!A:A,PlanMasine[[#This Row],[KPL]]&amp;"-"&amp;PlanMasine[[#This Row],[RN]])</f>
        <v>0</v>
      </c>
      <c r="R3487">
        <f>IFERROR(INDEX(REDOSLIJED!A:A,MATCH(PlanMasine[[#This Row],[KPL]],REDOSLIJED!B:B,0)),MAX(REDOSLIJED!A:A)+1)</f>
        <v>45</v>
      </c>
      <c r="S3487" s="9">
        <f>SUM($M$2:M3487)</f>
        <v>16.04166666666665</v>
      </c>
      <c r="T3487" s="3">
        <f>PlanMasine[[#This Row],[Datum SAS]]-1</f>
        <v>45853</v>
      </c>
      <c r="U3487">
        <f>WEEKDAY(PlanMasine[[#This Row],[ZAVRŠETAK MAŠINSKE]],2)</f>
        <v>2</v>
      </c>
      <c r="V3487" s="3">
        <f>IF(WEEKDAY(PlanMasine[[#This Row],[Datum SAS]]-1,2)=7,PlanMasine[[#This Row],[Datum SAS]]-3,PlanMasine[[#This Row],[Datum SAS]]-1)</f>
        <v>45853</v>
      </c>
      <c r="W3487">
        <f>WEEKNUM(PlanMasine[[#This Row],[Column2]],1)</f>
        <v>29</v>
      </c>
    </row>
    <row r="3488" spans="1:23" x14ac:dyDescent="0.25">
      <c r="A3488">
        <v>1031442</v>
      </c>
      <c r="B3488">
        <v>1</v>
      </c>
      <c r="C3488">
        <v>1031462</v>
      </c>
      <c r="D3488" t="s">
        <v>2185</v>
      </c>
      <c r="E3488">
        <v>18</v>
      </c>
      <c r="F3488">
        <v>6</v>
      </c>
      <c r="G3488">
        <v>0</v>
      </c>
      <c r="H3488">
        <v>0</v>
      </c>
      <c r="I3488" t="s">
        <v>5</v>
      </c>
      <c r="J3488" t="s">
        <v>570</v>
      </c>
      <c r="K3488" t="s">
        <v>2445</v>
      </c>
      <c r="L3488" s="3">
        <v>45861</v>
      </c>
      <c r="M34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88" s="3">
        <v>45854</v>
      </c>
      <c r="O3488" s="5">
        <f>IFERROR((PlanMasine[[#This Row],[Norma]]/PlanMasine[[#This Row],[Q]])*(PlanMasine[[#This Row],[Q]]/SUMIF(C:C,PlanMasine[[#This Row],[RN]],B:B)*PlanMasine[[#This Row],[KPLQ]]),0)</f>
        <v>3</v>
      </c>
      <c r="P3488">
        <v>215832</v>
      </c>
      <c r="Q3488">
        <f>COUNTIF(PROMJENA!A:A,PlanMasine[[#This Row],[KPL]]&amp;"-"&amp;PlanMasine[[#This Row],[RN]])</f>
        <v>0</v>
      </c>
      <c r="R3488">
        <f>IFERROR(INDEX(REDOSLIJED!A:A,MATCH(PlanMasine[[#This Row],[KPL]],REDOSLIJED!B:B,0)),MAX(REDOSLIJED!A:A)+1)</f>
        <v>45</v>
      </c>
      <c r="S3488" s="9">
        <f>SUM($M$2:M3488)</f>
        <v>16.043749999999985</v>
      </c>
      <c r="T3488" s="3">
        <f>PlanMasine[[#This Row],[Datum SAS]]-1</f>
        <v>45853</v>
      </c>
      <c r="U3488">
        <f>WEEKDAY(PlanMasine[[#This Row],[ZAVRŠETAK MAŠINSKE]],2)</f>
        <v>2</v>
      </c>
      <c r="V3488" s="3">
        <f>IF(WEEKDAY(PlanMasine[[#This Row],[Datum SAS]]-1,2)=7,PlanMasine[[#This Row],[Datum SAS]]-3,PlanMasine[[#This Row],[Datum SAS]]-1)</f>
        <v>45853</v>
      </c>
      <c r="W3488">
        <f>WEEKNUM(PlanMasine[[#This Row],[Column2]],1)</f>
        <v>29</v>
      </c>
    </row>
    <row r="3489" spans="1:23" x14ac:dyDescent="0.25">
      <c r="A3489">
        <v>1031442</v>
      </c>
      <c r="B3489">
        <v>1</v>
      </c>
      <c r="C3489">
        <v>1031449</v>
      </c>
      <c r="D3489" t="s">
        <v>2186</v>
      </c>
      <c r="E3489">
        <v>12</v>
      </c>
      <c r="F3489">
        <v>6</v>
      </c>
      <c r="G3489">
        <v>0</v>
      </c>
      <c r="H3489">
        <v>0</v>
      </c>
      <c r="I3489" t="s">
        <v>5</v>
      </c>
      <c r="J3489" t="s">
        <v>570</v>
      </c>
      <c r="K3489" t="s">
        <v>2445</v>
      </c>
      <c r="L3489" s="3">
        <v>45861</v>
      </c>
      <c r="M34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89" s="3">
        <v>45854</v>
      </c>
      <c r="O3489" s="5">
        <f>IFERROR((PlanMasine[[#This Row],[Norma]]/PlanMasine[[#This Row],[Q]])*(PlanMasine[[#This Row],[Q]]/SUMIF(C:C,PlanMasine[[#This Row],[RN]],B:B)*PlanMasine[[#This Row],[KPLQ]]),0)</f>
        <v>2</v>
      </c>
      <c r="P3489">
        <v>215811</v>
      </c>
      <c r="Q3489">
        <f>COUNTIF(PROMJENA!A:A,PlanMasine[[#This Row],[KPL]]&amp;"-"&amp;PlanMasine[[#This Row],[RN]])</f>
        <v>0</v>
      </c>
      <c r="R3489">
        <f>IFERROR(INDEX(REDOSLIJED!A:A,MATCH(PlanMasine[[#This Row],[KPL]],REDOSLIJED!B:B,0)),MAX(REDOSLIJED!A:A)+1)</f>
        <v>45</v>
      </c>
      <c r="S3489" s="9">
        <f>SUM($M$2:M3489)</f>
        <v>16.045138888888875</v>
      </c>
      <c r="T3489" s="3">
        <f>PlanMasine[[#This Row],[Datum SAS]]-1</f>
        <v>45853</v>
      </c>
      <c r="U3489">
        <f>WEEKDAY(PlanMasine[[#This Row],[ZAVRŠETAK MAŠINSKE]],2)</f>
        <v>2</v>
      </c>
      <c r="V3489" s="3">
        <f>IF(WEEKDAY(PlanMasine[[#This Row],[Datum SAS]]-1,2)=7,PlanMasine[[#This Row],[Datum SAS]]-3,PlanMasine[[#This Row],[Datum SAS]]-1)</f>
        <v>45853</v>
      </c>
      <c r="W3489">
        <f>WEEKNUM(PlanMasine[[#This Row],[Column2]],1)</f>
        <v>29</v>
      </c>
    </row>
    <row r="3490" spans="1:23" x14ac:dyDescent="0.25">
      <c r="A3490">
        <v>1031442</v>
      </c>
      <c r="B3490">
        <v>1</v>
      </c>
      <c r="C3490">
        <v>1031458</v>
      </c>
      <c r="D3490" t="s">
        <v>2373</v>
      </c>
      <c r="E3490">
        <v>36</v>
      </c>
      <c r="F3490">
        <v>6</v>
      </c>
      <c r="G3490">
        <v>0</v>
      </c>
      <c r="H3490">
        <v>0</v>
      </c>
      <c r="I3490" t="s">
        <v>5</v>
      </c>
      <c r="J3490" t="s">
        <v>570</v>
      </c>
      <c r="K3490" t="s">
        <v>2445</v>
      </c>
      <c r="L3490" s="3">
        <v>45861</v>
      </c>
      <c r="M34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90" s="3">
        <v>45854</v>
      </c>
      <c r="O3490" s="5">
        <f>IFERROR((PlanMasine[[#This Row],[Norma]]/PlanMasine[[#This Row],[Q]])*(PlanMasine[[#This Row],[Q]]/SUMIF(C:C,PlanMasine[[#This Row],[RN]],B:B)*PlanMasine[[#This Row],[KPLQ]]),0)</f>
        <v>6</v>
      </c>
      <c r="P3490">
        <v>215827</v>
      </c>
      <c r="Q3490">
        <f>COUNTIF(PROMJENA!A:A,PlanMasine[[#This Row],[KPL]]&amp;"-"&amp;PlanMasine[[#This Row],[RN]])</f>
        <v>0</v>
      </c>
      <c r="R3490">
        <f>IFERROR(INDEX(REDOSLIJED!A:A,MATCH(PlanMasine[[#This Row],[KPL]],REDOSLIJED!B:B,0)),MAX(REDOSLIJED!A:A)+1)</f>
        <v>45</v>
      </c>
      <c r="S3490" s="9">
        <f>SUM($M$2:M3490)</f>
        <v>16.049305555555542</v>
      </c>
      <c r="T3490" s="3">
        <f>PlanMasine[[#This Row],[Datum SAS]]-1</f>
        <v>45853</v>
      </c>
      <c r="U3490">
        <f>WEEKDAY(PlanMasine[[#This Row],[ZAVRŠETAK MAŠINSKE]],2)</f>
        <v>2</v>
      </c>
      <c r="V3490" s="3">
        <f>IF(WEEKDAY(PlanMasine[[#This Row],[Datum SAS]]-1,2)=7,PlanMasine[[#This Row],[Datum SAS]]-3,PlanMasine[[#This Row],[Datum SAS]]-1)</f>
        <v>45853</v>
      </c>
      <c r="W3490">
        <f>WEEKNUM(PlanMasine[[#This Row],[Column2]],1)</f>
        <v>29</v>
      </c>
    </row>
    <row r="3491" spans="1:23" x14ac:dyDescent="0.25">
      <c r="A3491">
        <v>1031442</v>
      </c>
      <c r="B3491">
        <v>1</v>
      </c>
      <c r="C3491">
        <v>1031450</v>
      </c>
      <c r="D3491" t="s">
        <v>1975</v>
      </c>
      <c r="E3491">
        <v>9</v>
      </c>
      <c r="F3491">
        <v>6</v>
      </c>
      <c r="G3491">
        <v>0</v>
      </c>
      <c r="H3491">
        <v>0</v>
      </c>
      <c r="I3491" t="s">
        <v>5</v>
      </c>
      <c r="J3491" t="s">
        <v>570</v>
      </c>
      <c r="K3491" t="s">
        <v>2445</v>
      </c>
      <c r="L3491" s="3">
        <v>45861</v>
      </c>
      <c r="M34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491" s="3">
        <v>45854</v>
      </c>
      <c r="O3491" s="5">
        <f>IFERROR((PlanMasine[[#This Row],[Norma]]/PlanMasine[[#This Row],[Q]])*(PlanMasine[[#This Row],[Q]]/SUMIF(C:C,PlanMasine[[#This Row],[RN]],B:B)*PlanMasine[[#This Row],[KPLQ]]),0)</f>
        <v>1.5</v>
      </c>
      <c r="P3491">
        <v>215812</v>
      </c>
      <c r="Q3491">
        <f>COUNTIF(PROMJENA!A:A,PlanMasine[[#This Row],[KPL]]&amp;"-"&amp;PlanMasine[[#This Row],[RN]])</f>
        <v>0</v>
      </c>
      <c r="R3491">
        <f>IFERROR(INDEX(REDOSLIJED!A:A,MATCH(PlanMasine[[#This Row],[KPL]],REDOSLIJED!B:B,0)),MAX(REDOSLIJED!A:A)+1)</f>
        <v>45</v>
      </c>
      <c r="S3491" s="9">
        <f>SUM($M$2:M3491)</f>
        <v>16.050347222222207</v>
      </c>
      <c r="T3491" s="3">
        <f>PlanMasine[[#This Row],[Datum SAS]]-1</f>
        <v>45853</v>
      </c>
      <c r="U3491">
        <f>WEEKDAY(PlanMasine[[#This Row],[ZAVRŠETAK MAŠINSKE]],2)</f>
        <v>2</v>
      </c>
      <c r="V3491" s="3">
        <f>IF(WEEKDAY(PlanMasine[[#This Row],[Datum SAS]]-1,2)=7,PlanMasine[[#This Row],[Datum SAS]]-3,PlanMasine[[#This Row],[Datum SAS]]-1)</f>
        <v>45853</v>
      </c>
      <c r="W3491">
        <f>WEEKNUM(PlanMasine[[#This Row],[Column2]],1)</f>
        <v>29</v>
      </c>
    </row>
    <row r="3492" spans="1:23" x14ac:dyDescent="0.25">
      <c r="A3492">
        <v>1031442</v>
      </c>
      <c r="B3492">
        <v>1</v>
      </c>
      <c r="C3492">
        <v>1031460</v>
      </c>
      <c r="D3492" t="s">
        <v>2375</v>
      </c>
      <c r="E3492">
        <v>36</v>
      </c>
      <c r="F3492">
        <v>6</v>
      </c>
      <c r="G3492">
        <v>0</v>
      </c>
      <c r="H3492">
        <v>0</v>
      </c>
      <c r="I3492" t="s">
        <v>5</v>
      </c>
      <c r="J3492" t="s">
        <v>570</v>
      </c>
      <c r="K3492" t="s">
        <v>2445</v>
      </c>
      <c r="L3492" s="3">
        <v>45861</v>
      </c>
      <c r="M34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92" s="3">
        <v>45854</v>
      </c>
      <c r="O3492" s="5">
        <f>IFERROR((PlanMasine[[#This Row],[Norma]]/PlanMasine[[#This Row],[Q]])*(PlanMasine[[#This Row],[Q]]/SUMIF(C:C,PlanMasine[[#This Row],[RN]],B:B)*PlanMasine[[#This Row],[KPLQ]]),0)</f>
        <v>6</v>
      </c>
      <c r="P3492">
        <v>215829</v>
      </c>
      <c r="Q3492">
        <f>COUNTIF(PROMJENA!A:A,PlanMasine[[#This Row],[KPL]]&amp;"-"&amp;PlanMasine[[#This Row],[RN]])</f>
        <v>0</v>
      </c>
      <c r="R3492">
        <f>IFERROR(INDEX(REDOSLIJED!A:A,MATCH(PlanMasine[[#This Row],[KPL]],REDOSLIJED!B:B,0)),MAX(REDOSLIJED!A:A)+1)</f>
        <v>45</v>
      </c>
      <c r="S3492" s="9">
        <f>SUM($M$2:M3492)</f>
        <v>16.054513888888874</v>
      </c>
      <c r="T3492" s="3">
        <f>PlanMasine[[#This Row],[Datum SAS]]-1</f>
        <v>45853</v>
      </c>
      <c r="U3492">
        <f>WEEKDAY(PlanMasine[[#This Row],[ZAVRŠETAK MAŠINSKE]],2)</f>
        <v>2</v>
      </c>
      <c r="V3492" s="3">
        <f>IF(WEEKDAY(PlanMasine[[#This Row],[Datum SAS]]-1,2)=7,PlanMasine[[#This Row],[Datum SAS]]-3,PlanMasine[[#This Row],[Datum SAS]]-1)</f>
        <v>45853</v>
      </c>
      <c r="W3492">
        <f>WEEKNUM(PlanMasine[[#This Row],[Column2]],1)</f>
        <v>29</v>
      </c>
    </row>
    <row r="3493" spans="1:23" x14ac:dyDescent="0.25">
      <c r="A3493">
        <v>1031442</v>
      </c>
      <c r="B3493">
        <v>1</v>
      </c>
      <c r="C3493">
        <v>1031459</v>
      </c>
      <c r="D3493" t="s">
        <v>2372</v>
      </c>
      <c r="E3493">
        <v>36</v>
      </c>
      <c r="F3493">
        <v>6</v>
      </c>
      <c r="G3493">
        <v>0</v>
      </c>
      <c r="H3493">
        <v>0</v>
      </c>
      <c r="I3493" t="s">
        <v>5</v>
      </c>
      <c r="J3493" t="s">
        <v>570</v>
      </c>
      <c r="K3493" t="s">
        <v>2445</v>
      </c>
      <c r="L3493" s="3">
        <v>45861</v>
      </c>
      <c r="M34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93" s="3">
        <v>45854</v>
      </c>
      <c r="O3493" s="5">
        <f>IFERROR((PlanMasine[[#This Row],[Norma]]/PlanMasine[[#This Row],[Q]])*(PlanMasine[[#This Row],[Q]]/SUMIF(C:C,PlanMasine[[#This Row],[RN]],B:B)*PlanMasine[[#This Row],[KPLQ]]),0)</f>
        <v>6</v>
      </c>
      <c r="P3493">
        <v>215828</v>
      </c>
      <c r="Q3493">
        <f>COUNTIF(PROMJENA!A:A,PlanMasine[[#This Row],[KPL]]&amp;"-"&amp;PlanMasine[[#This Row],[RN]])</f>
        <v>0</v>
      </c>
      <c r="R3493">
        <f>IFERROR(INDEX(REDOSLIJED!A:A,MATCH(PlanMasine[[#This Row],[KPL]],REDOSLIJED!B:B,0)),MAX(REDOSLIJED!A:A)+1)</f>
        <v>45</v>
      </c>
      <c r="S3493" s="9">
        <f>SUM($M$2:M3493)</f>
        <v>16.05868055555554</v>
      </c>
      <c r="T3493" s="3">
        <f>PlanMasine[[#This Row],[Datum SAS]]-1</f>
        <v>45853</v>
      </c>
      <c r="U3493">
        <f>WEEKDAY(PlanMasine[[#This Row],[ZAVRŠETAK MAŠINSKE]],2)</f>
        <v>2</v>
      </c>
      <c r="V3493" s="3">
        <f>IF(WEEKDAY(PlanMasine[[#This Row],[Datum SAS]]-1,2)=7,PlanMasine[[#This Row],[Datum SAS]]-3,PlanMasine[[#This Row],[Datum SAS]]-1)</f>
        <v>45853</v>
      </c>
      <c r="W3493">
        <f>WEEKNUM(PlanMasine[[#This Row],[Column2]],1)</f>
        <v>29</v>
      </c>
    </row>
    <row r="3494" spans="1:23" x14ac:dyDescent="0.25">
      <c r="A3494">
        <v>1031442</v>
      </c>
      <c r="B3494">
        <v>1</v>
      </c>
      <c r="C3494">
        <v>1031464</v>
      </c>
      <c r="D3494" t="s">
        <v>2184</v>
      </c>
      <c r="E3494">
        <v>42</v>
      </c>
      <c r="F3494">
        <v>6</v>
      </c>
      <c r="G3494">
        <v>0</v>
      </c>
      <c r="H3494">
        <v>0</v>
      </c>
      <c r="I3494" t="s">
        <v>5</v>
      </c>
      <c r="J3494" t="s">
        <v>570</v>
      </c>
      <c r="K3494" t="s">
        <v>2445</v>
      </c>
      <c r="L3494" s="3">
        <v>45861</v>
      </c>
      <c r="M34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494" s="3">
        <v>45854</v>
      </c>
      <c r="O3494" s="5">
        <f>IFERROR((PlanMasine[[#This Row],[Norma]]/PlanMasine[[#This Row],[Q]])*(PlanMasine[[#This Row],[Q]]/SUMIF(C:C,PlanMasine[[#This Row],[RN]],B:B)*PlanMasine[[#This Row],[KPLQ]]),0)</f>
        <v>7</v>
      </c>
      <c r="P3494">
        <v>215834</v>
      </c>
      <c r="Q3494">
        <f>COUNTIF(PROMJENA!A:A,PlanMasine[[#This Row],[KPL]]&amp;"-"&amp;PlanMasine[[#This Row],[RN]])</f>
        <v>0</v>
      </c>
      <c r="R3494">
        <f>IFERROR(INDEX(REDOSLIJED!A:A,MATCH(PlanMasine[[#This Row],[KPL]],REDOSLIJED!B:B,0)),MAX(REDOSLIJED!A:A)+1)</f>
        <v>45</v>
      </c>
      <c r="S3494" s="9">
        <f>SUM($M$2:M3494)</f>
        <v>16.063541666666652</v>
      </c>
      <c r="T3494" s="3">
        <f>PlanMasine[[#This Row],[Datum SAS]]-1</f>
        <v>45853</v>
      </c>
      <c r="U3494">
        <f>WEEKDAY(PlanMasine[[#This Row],[ZAVRŠETAK MAŠINSKE]],2)</f>
        <v>2</v>
      </c>
      <c r="V3494" s="3">
        <f>IF(WEEKDAY(PlanMasine[[#This Row],[Datum SAS]]-1,2)=7,PlanMasine[[#This Row],[Datum SAS]]-3,PlanMasine[[#This Row],[Datum SAS]]-1)</f>
        <v>45853</v>
      </c>
      <c r="W3494">
        <f>WEEKNUM(PlanMasine[[#This Row],[Column2]],1)</f>
        <v>29</v>
      </c>
    </row>
    <row r="3495" spans="1:23" x14ac:dyDescent="0.25">
      <c r="A3495">
        <v>1031442</v>
      </c>
      <c r="B3495">
        <v>1</v>
      </c>
      <c r="C3495">
        <v>1031453</v>
      </c>
      <c r="D3495" t="s">
        <v>2182</v>
      </c>
      <c r="E3495">
        <v>18</v>
      </c>
      <c r="F3495">
        <v>6</v>
      </c>
      <c r="G3495">
        <v>0</v>
      </c>
      <c r="H3495">
        <v>0</v>
      </c>
      <c r="I3495" t="s">
        <v>5</v>
      </c>
      <c r="J3495" t="s">
        <v>570</v>
      </c>
      <c r="K3495" t="s">
        <v>2445</v>
      </c>
      <c r="L3495" s="3">
        <v>45861</v>
      </c>
      <c r="M34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495" s="3">
        <v>45854</v>
      </c>
      <c r="O3495" s="5">
        <f>IFERROR((PlanMasine[[#This Row],[Norma]]/PlanMasine[[#This Row],[Q]])*(PlanMasine[[#This Row],[Q]]/SUMIF(C:C,PlanMasine[[#This Row],[RN]],B:B)*PlanMasine[[#This Row],[KPLQ]]),0)</f>
        <v>3</v>
      </c>
      <c r="P3495">
        <v>215819</v>
      </c>
      <c r="Q3495">
        <f>COUNTIF(PROMJENA!A:A,PlanMasine[[#This Row],[KPL]]&amp;"-"&amp;PlanMasine[[#This Row],[RN]])</f>
        <v>0</v>
      </c>
      <c r="R3495">
        <f>IFERROR(INDEX(REDOSLIJED!A:A,MATCH(PlanMasine[[#This Row],[KPL]],REDOSLIJED!B:B,0)),MAX(REDOSLIJED!A:A)+1)</f>
        <v>45</v>
      </c>
      <c r="S3495" s="9">
        <f>SUM($M$2:M3495)</f>
        <v>16.065624999999986</v>
      </c>
      <c r="T3495" s="3">
        <f>PlanMasine[[#This Row],[Datum SAS]]-1</f>
        <v>45853</v>
      </c>
      <c r="U3495">
        <f>WEEKDAY(PlanMasine[[#This Row],[ZAVRŠETAK MAŠINSKE]],2)</f>
        <v>2</v>
      </c>
      <c r="V3495" s="3">
        <f>IF(WEEKDAY(PlanMasine[[#This Row],[Datum SAS]]-1,2)=7,PlanMasine[[#This Row],[Datum SAS]]-3,PlanMasine[[#This Row],[Datum SAS]]-1)</f>
        <v>45853</v>
      </c>
      <c r="W3495">
        <f>WEEKNUM(PlanMasine[[#This Row],[Column2]],1)</f>
        <v>29</v>
      </c>
    </row>
    <row r="3496" spans="1:23" x14ac:dyDescent="0.25">
      <c r="A3496">
        <v>1031442</v>
      </c>
      <c r="B3496">
        <v>1</v>
      </c>
      <c r="C3496">
        <v>1031461</v>
      </c>
      <c r="D3496" t="s">
        <v>1971</v>
      </c>
      <c r="E3496">
        <v>15</v>
      </c>
      <c r="F3496">
        <v>6</v>
      </c>
      <c r="G3496">
        <v>0</v>
      </c>
      <c r="H3496">
        <v>0</v>
      </c>
      <c r="I3496" t="s">
        <v>5</v>
      </c>
      <c r="J3496" t="s">
        <v>570</v>
      </c>
      <c r="K3496" t="s">
        <v>2445</v>
      </c>
      <c r="L3496" s="3">
        <v>45861</v>
      </c>
      <c r="M34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496" s="3">
        <v>45854</v>
      </c>
      <c r="O3496" s="5">
        <f>IFERROR((PlanMasine[[#This Row],[Norma]]/PlanMasine[[#This Row],[Q]])*(PlanMasine[[#This Row],[Q]]/SUMIF(C:C,PlanMasine[[#This Row],[RN]],B:B)*PlanMasine[[#This Row],[KPLQ]]),0)</f>
        <v>2.5</v>
      </c>
      <c r="P3496">
        <v>215830</v>
      </c>
      <c r="Q3496">
        <f>COUNTIF(PROMJENA!A:A,PlanMasine[[#This Row],[KPL]]&amp;"-"&amp;PlanMasine[[#This Row],[RN]])</f>
        <v>0</v>
      </c>
      <c r="R3496">
        <f>IFERROR(INDEX(REDOSLIJED!A:A,MATCH(PlanMasine[[#This Row],[KPL]],REDOSLIJED!B:B,0)),MAX(REDOSLIJED!A:A)+1)</f>
        <v>45</v>
      </c>
      <c r="S3496" s="9">
        <f>SUM($M$2:M3496)</f>
        <v>16.067361111111097</v>
      </c>
      <c r="T3496" s="3">
        <f>PlanMasine[[#This Row],[Datum SAS]]-1</f>
        <v>45853</v>
      </c>
      <c r="U3496">
        <f>WEEKDAY(PlanMasine[[#This Row],[ZAVRŠETAK MAŠINSKE]],2)</f>
        <v>2</v>
      </c>
      <c r="V3496" s="3">
        <f>IF(WEEKDAY(PlanMasine[[#This Row],[Datum SAS]]-1,2)=7,PlanMasine[[#This Row],[Datum SAS]]-3,PlanMasine[[#This Row],[Datum SAS]]-1)</f>
        <v>45853</v>
      </c>
      <c r="W3496">
        <f>WEEKNUM(PlanMasine[[#This Row],[Column2]],1)</f>
        <v>29</v>
      </c>
    </row>
    <row r="3497" spans="1:23" x14ac:dyDescent="0.25">
      <c r="A3497">
        <v>1031442</v>
      </c>
      <c r="B3497">
        <v>1</v>
      </c>
      <c r="C3497">
        <v>1031457</v>
      </c>
      <c r="D3497" t="s">
        <v>2374</v>
      </c>
      <c r="E3497">
        <v>36</v>
      </c>
      <c r="F3497">
        <v>6</v>
      </c>
      <c r="G3497">
        <v>0</v>
      </c>
      <c r="H3497">
        <v>0</v>
      </c>
      <c r="I3497" t="s">
        <v>5</v>
      </c>
      <c r="J3497" t="s">
        <v>570</v>
      </c>
      <c r="K3497" t="s">
        <v>2445</v>
      </c>
      <c r="L3497" s="3">
        <v>45861</v>
      </c>
      <c r="M34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497" s="3">
        <v>45854</v>
      </c>
      <c r="O3497" s="5">
        <f>IFERROR((PlanMasine[[#This Row],[Norma]]/PlanMasine[[#This Row],[Q]])*(PlanMasine[[#This Row],[Q]]/SUMIF(C:C,PlanMasine[[#This Row],[RN]],B:B)*PlanMasine[[#This Row],[KPLQ]]),0)</f>
        <v>6</v>
      </c>
      <c r="P3497">
        <v>215825</v>
      </c>
      <c r="Q3497">
        <f>COUNTIF(PROMJENA!A:A,PlanMasine[[#This Row],[KPL]]&amp;"-"&amp;PlanMasine[[#This Row],[RN]])</f>
        <v>0</v>
      </c>
      <c r="R3497">
        <f>IFERROR(INDEX(REDOSLIJED!A:A,MATCH(PlanMasine[[#This Row],[KPL]],REDOSLIJED!B:B,0)),MAX(REDOSLIJED!A:A)+1)</f>
        <v>45</v>
      </c>
      <c r="S3497" s="9">
        <f>SUM($M$2:M3497)</f>
        <v>16.071527777777764</v>
      </c>
      <c r="T3497" s="3">
        <f>PlanMasine[[#This Row],[Datum SAS]]-1</f>
        <v>45853</v>
      </c>
      <c r="U3497">
        <f>WEEKDAY(PlanMasine[[#This Row],[ZAVRŠETAK MAŠINSKE]],2)</f>
        <v>2</v>
      </c>
      <c r="V3497" s="3">
        <f>IF(WEEKDAY(PlanMasine[[#This Row],[Datum SAS]]-1,2)=7,PlanMasine[[#This Row],[Datum SAS]]-3,PlanMasine[[#This Row],[Datum SAS]]-1)</f>
        <v>45853</v>
      </c>
      <c r="W3497">
        <f>WEEKNUM(PlanMasine[[#This Row],[Column2]],1)</f>
        <v>29</v>
      </c>
    </row>
    <row r="3498" spans="1:23" x14ac:dyDescent="0.25">
      <c r="A3498">
        <v>1031442</v>
      </c>
      <c r="B3498">
        <v>1</v>
      </c>
      <c r="C3498">
        <v>1031454</v>
      </c>
      <c r="D3498" t="s">
        <v>1974</v>
      </c>
      <c r="E3498">
        <v>30</v>
      </c>
      <c r="F3498">
        <v>6</v>
      </c>
      <c r="G3498">
        <v>0</v>
      </c>
      <c r="H3498">
        <v>0</v>
      </c>
      <c r="I3498" t="s">
        <v>5</v>
      </c>
      <c r="J3498" t="s">
        <v>570</v>
      </c>
      <c r="K3498" t="s">
        <v>2445</v>
      </c>
      <c r="L3498" s="3">
        <v>45861</v>
      </c>
      <c r="M34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498" s="3">
        <v>45854</v>
      </c>
      <c r="O3498" s="5">
        <f>IFERROR((PlanMasine[[#This Row],[Norma]]/PlanMasine[[#This Row],[Q]])*(PlanMasine[[#This Row],[Q]]/SUMIF(C:C,PlanMasine[[#This Row],[RN]],B:B)*PlanMasine[[#This Row],[KPLQ]]),0)</f>
        <v>5</v>
      </c>
      <c r="P3498">
        <v>215820</v>
      </c>
      <c r="Q3498">
        <f>COUNTIF(PROMJENA!A:A,PlanMasine[[#This Row],[KPL]]&amp;"-"&amp;PlanMasine[[#This Row],[RN]])</f>
        <v>0</v>
      </c>
      <c r="R3498">
        <f>IFERROR(INDEX(REDOSLIJED!A:A,MATCH(PlanMasine[[#This Row],[KPL]],REDOSLIJED!B:B,0)),MAX(REDOSLIJED!A:A)+1)</f>
        <v>45</v>
      </c>
      <c r="S3498" s="9">
        <f>SUM($M$2:M3498)</f>
        <v>16.074999999999985</v>
      </c>
      <c r="T3498" s="3">
        <f>PlanMasine[[#This Row],[Datum SAS]]-1</f>
        <v>45853</v>
      </c>
      <c r="U3498">
        <f>WEEKDAY(PlanMasine[[#This Row],[ZAVRŠETAK MAŠINSKE]],2)</f>
        <v>2</v>
      </c>
      <c r="V3498" s="3">
        <f>IF(WEEKDAY(PlanMasine[[#This Row],[Datum SAS]]-1,2)=7,PlanMasine[[#This Row],[Datum SAS]]-3,PlanMasine[[#This Row],[Datum SAS]]-1)</f>
        <v>45853</v>
      </c>
      <c r="W3498">
        <f>WEEKNUM(PlanMasine[[#This Row],[Column2]],1)</f>
        <v>29</v>
      </c>
    </row>
    <row r="3499" spans="1:23" x14ac:dyDescent="0.25">
      <c r="A3499">
        <v>1031443</v>
      </c>
      <c r="B3499">
        <v>1</v>
      </c>
      <c r="C3499">
        <v>1031449</v>
      </c>
      <c r="D3499" t="s">
        <v>2186</v>
      </c>
      <c r="E3499">
        <v>12</v>
      </c>
      <c r="F3499">
        <v>6</v>
      </c>
      <c r="G3499">
        <v>0</v>
      </c>
      <c r="H3499">
        <v>0</v>
      </c>
      <c r="I3499" t="s">
        <v>5</v>
      </c>
      <c r="J3499" t="s">
        <v>570</v>
      </c>
      <c r="K3499" t="s">
        <v>2445</v>
      </c>
      <c r="L3499" s="3">
        <v>45861</v>
      </c>
      <c r="M34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499" s="3">
        <v>45854</v>
      </c>
      <c r="O3499" s="5">
        <f>IFERROR((PlanMasine[[#This Row],[Norma]]/PlanMasine[[#This Row],[Q]])*(PlanMasine[[#This Row],[Q]]/SUMIF(C:C,PlanMasine[[#This Row],[RN]],B:B)*PlanMasine[[#This Row],[KPLQ]]),0)</f>
        <v>2</v>
      </c>
      <c r="P3499">
        <v>215811</v>
      </c>
      <c r="Q3499">
        <f>COUNTIF(PROMJENA!A:A,PlanMasine[[#This Row],[KPL]]&amp;"-"&amp;PlanMasine[[#This Row],[RN]])</f>
        <v>0</v>
      </c>
      <c r="R3499">
        <f>IFERROR(INDEX(REDOSLIJED!A:A,MATCH(PlanMasine[[#This Row],[KPL]],REDOSLIJED!B:B,0)),MAX(REDOSLIJED!A:A)+1)</f>
        <v>45</v>
      </c>
      <c r="S3499" s="9">
        <f>SUM($M$2:M3499)</f>
        <v>16.076388888888875</v>
      </c>
      <c r="T3499" s="3">
        <f>PlanMasine[[#This Row],[Datum SAS]]-1</f>
        <v>45853</v>
      </c>
      <c r="U3499">
        <f>WEEKDAY(PlanMasine[[#This Row],[ZAVRŠETAK MAŠINSKE]],2)</f>
        <v>2</v>
      </c>
      <c r="V3499" s="3">
        <f>IF(WEEKDAY(PlanMasine[[#This Row],[Datum SAS]]-1,2)=7,PlanMasine[[#This Row],[Datum SAS]]-3,PlanMasine[[#This Row],[Datum SAS]]-1)</f>
        <v>45853</v>
      </c>
      <c r="W3499">
        <f>WEEKNUM(PlanMasine[[#This Row],[Column2]],1)</f>
        <v>29</v>
      </c>
    </row>
    <row r="3500" spans="1:23" x14ac:dyDescent="0.25">
      <c r="A3500">
        <v>1031443</v>
      </c>
      <c r="B3500">
        <v>1</v>
      </c>
      <c r="C3500">
        <v>1031450</v>
      </c>
      <c r="D3500" t="s">
        <v>1975</v>
      </c>
      <c r="E3500">
        <v>9</v>
      </c>
      <c r="F3500">
        <v>6</v>
      </c>
      <c r="G3500">
        <v>0</v>
      </c>
      <c r="H3500">
        <v>0</v>
      </c>
      <c r="I3500" t="s">
        <v>5</v>
      </c>
      <c r="J3500" t="s">
        <v>570</v>
      </c>
      <c r="K3500" t="s">
        <v>2445</v>
      </c>
      <c r="L3500" s="3">
        <v>45861</v>
      </c>
      <c r="M35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500" s="3">
        <v>45854</v>
      </c>
      <c r="O3500" s="5">
        <f>IFERROR((PlanMasine[[#This Row],[Norma]]/PlanMasine[[#This Row],[Q]])*(PlanMasine[[#This Row],[Q]]/SUMIF(C:C,PlanMasine[[#This Row],[RN]],B:B)*PlanMasine[[#This Row],[KPLQ]]),0)</f>
        <v>1.5</v>
      </c>
      <c r="P3500">
        <v>215812</v>
      </c>
      <c r="Q3500">
        <f>COUNTIF(PROMJENA!A:A,PlanMasine[[#This Row],[KPL]]&amp;"-"&amp;PlanMasine[[#This Row],[RN]])</f>
        <v>0</v>
      </c>
      <c r="R3500">
        <f>IFERROR(INDEX(REDOSLIJED!A:A,MATCH(PlanMasine[[#This Row],[KPL]],REDOSLIJED!B:B,0)),MAX(REDOSLIJED!A:A)+1)</f>
        <v>45</v>
      </c>
      <c r="S3500" s="9">
        <f>SUM($M$2:M3500)</f>
        <v>16.077430555555541</v>
      </c>
      <c r="T3500" s="3">
        <f>PlanMasine[[#This Row],[Datum SAS]]-1</f>
        <v>45853</v>
      </c>
      <c r="U3500">
        <f>WEEKDAY(PlanMasine[[#This Row],[ZAVRŠETAK MAŠINSKE]],2)</f>
        <v>2</v>
      </c>
      <c r="V3500" s="3">
        <f>IF(WEEKDAY(PlanMasine[[#This Row],[Datum SAS]]-1,2)=7,PlanMasine[[#This Row],[Datum SAS]]-3,PlanMasine[[#This Row],[Datum SAS]]-1)</f>
        <v>45853</v>
      </c>
      <c r="W3500">
        <f>WEEKNUM(PlanMasine[[#This Row],[Column2]],1)</f>
        <v>29</v>
      </c>
    </row>
    <row r="3501" spans="1:23" x14ac:dyDescent="0.25">
      <c r="A3501">
        <v>1031443</v>
      </c>
      <c r="B3501">
        <v>1</v>
      </c>
      <c r="C3501">
        <v>1031453</v>
      </c>
      <c r="D3501" t="s">
        <v>2182</v>
      </c>
      <c r="E3501">
        <v>18</v>
      </c>
      <c r="F3501">
        <v>6</v>
      </c>
      <c r="G3501">
        <v>0</v>
      </c>
      <c r="H3501">
        <v>0</v>
      </c>
      <c r="I3501" t="s">
        <v>5</v>
      </c>
      <c r="J3501" t="s">
        <v>570</v>
      </c>
      <c r="K3501" t="s">
        <v>2445</v>
      </c>
      <c r="L3501" s="3">
        <v>45861</v>
      </c>
      <c r="M35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01" s="3">
        <v>45854</v>
      </c>
      <c r="O3501" s="5">
        <f>IFERROR((PlanMasine[[#This Row],[Norma]]/PlanMasine[[#This Row],[Q]])*(PlanMasine[[#This Row],[Q]]/SUMIF(C:C,PlanMasine[[#This Row],[RN]],B:B)*PlanMasine[[#This Row],[KPLQ]]),0)</f>
        <v>3</v>
      </c>
      <c r="P3501">
        <v>215819</v>
      </c>
      <c r="Q3501">
        <f>COUNTIF(PROMJENA!A:A,PlanMasine[[#This Row],[KPL]]&amp;"-"&amp;PlanMasine[[#This Row],[RN]])</f>
        <v>0</v>
      </c>
      <c r="R3501">
        <f>IFERROR(INDEX(REDOSLIJED!A:A,MATCH(PlanMasine[[#This Row],[KPL]],REDOSLIJED!B:B,0)),MAX(REDOSLIJED!A:A)+1)</f>
        <v>45</v>
      </c>
      <c r="S3501" s="9">
        <f>SUM($M$2:M3501)</f>
        <v>16.079513888888876</v>
      </c>
      <c r="T3501" s="3">
        <f>PlanMasine[[#This Row],[Datum SAS]]-1</f>
        <v>45853</v>
      </c>
      <c r="U3501">
        <f>WEEKDAY(PlanMasine[[#This Row],[ZAVRŠETAK MAŠINSKE]],2)</f>
        <v>2</v>
      </c>
      <c r="V3501" s="3">
        <f>IF(WEEKDAY(PlanMasine[[#This Row],[Datum SAS]]-1,2)=7,PlanMasine[[#This Row],[Datum SAS]]-3,PlanMasine[[#This Row],[Datum SAS]]-1)</f>
        <v>45853</v>
      </c>
      <c r="W3501">
        <f>WEEKNUM(PlanMasine[[#This Row],[Column2]],1)</f>
        <v>29</v>
      </c>
    </row>
    <row r="3502" spans="1:23" x14ac:dyDescent="0.25">
      <c r="A3502">
        <v>1031443</v>
      </c>
      <c r="B3502">
        <v>1</v>
      </c>
      <c r="C3502">
        <v>1031454</v>
      </c>
      <c r="D3502" t="s">
        <v>1974</v>
      </c>
      <c r="E3502">
        <v>30</v>
      </c>
      <c r="F3502">
        <v>6</v>
      </c>
      <c r="G3502">
        <v>0</v>
      </c>
      <c r="H3502">
        <v>0</v>
      </c>
      <c r="I3502" t="s">
        <v>5</v>
      </c>
      <c r="J3502" t="s">
        <v>570</v>
      </c>
      <c r="K3502" t="s">
        <v>2445</v>
      </c>
      <c r="L3502" s="3">
        <v>45861</v>
      </c>
      <c r="M35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02" s="3">
        <v>45854</v>
      </c>
      <c r="O3502" s="5">
        <f>IFERROR((PlanMasine[[#This Row],[Norma]]/PlanMasine[[#This Row],[Q]])*(PlanMasine[[#This Row],[Q]]/SUMIF(C:C,PlanMasine[[#This Row],[RN]],B:B)*PlanMasine[[#This Row],[KPLQ]]),0)</f>
        <v>5</v>
      </c>
      <c r="P3502">
        <v>215820</v>
      </c>
      <c r="Q3502">
        <f>COUNTIF(PROMJENA!A:A,PlanMasine[[#This Row],[KPL]]&amp;"-"&amp;PlanMasine[[#This Row],[RN]])</f>
        <v>0</v>
      </c>
      <c r="R3502">
        <f>IFERROR(INDEX(REDOSLIJED!A:A,MATCH(PlanMasine[[#This Row],[KPL]],REDOSLIJED!B:B,0)),MAX(REDOSLIJED!A:A)+1)</f>
        <v>45</v>
      </c>
      <c r="S3502" s="9">
        <f>SUM($M$2:M3502)</f>
        <v>16.082986111111097</v>
      </c>
      <c r="T3502" s="3">
        <f>PlanMasine[[#This Row],[Datum SAS]]-1</f>
        <v>45853</v>
      </c>
      <c r="U3502">
        <f>WEEKDAY(PlanMasine[[#This Row],[ZAVRŠETAK MAŠINSKE]],2)</f>
        <v>2</v>
      </c>
      <c r="V3502" s="3">
        <f>IF(WEEKDAY(PlanMasine[[#This Row],[Datum SAS]]-1,2)=7,PlanMasine[[#This Row],[Datum SAS]]-3,PlanMasine[[#This Row],[Datum SAS]]-1)</f>
        <v>45853</v>
      </c>
      <c r="W3502">
        <f>WEEKNUM(PlanMasine[[#This Row],[Column2]],1)</f>
        <v>29</v>
      </c>
    </row>
    <row r="3503" spans="1:23" x14ac:dyDescent="0.25">
      <c r="A3503">
        <v>1031443</v>
      </c>
      <c r="B3503">
        <v>1</v>
      </c>
      <c r="C3503">
        <v>1031459</v>
      </c>
      <c r="D3503" t="s">
        <v>2372</v>
      </c>
      <c r="E3503">
        <v>36</v>
      </c>
      <c r="F3503">
        <v>6</v>
      </c>
      <c r="G3503">
        <v>0</v>
      </c>
      <c r="H3503">
        <v>0</v>
      </c>
      <c r="I3503" t="s">
        <v>5</v>
      </c>
      <c r="J3503" t="s">
        <v>570</v>
      </c>
      <c r="K3503" t="s">
        <v>2445</v>
      </c>
      <c r="L3503" s="3">
        <v>45861</v>
      </c>
      <c r="M35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03" s="3">
        <v>45854</v>
      </c>
      <c r="O3503" s="5">
        <f>IFERROR((PlanMasine[[#This Row],[Norma]]/PlanMasine[[#This Row],[Q]])*(PlanMasine[[#This Row],[Q]]/SUMIF(C:C,PlanMasine[[#This Row],[RN]],B:B)*PlanMasine[[#This Row],[KPLQ]]),0)</f>
        <v>6</v>
      </c>
      <c r="P3503">
        <v>215828</v>
      </c>
      <c r="Q3503">
        <f>COUNTIF(PROMJENA!A:A,PlanMasine[[#This Row],[KPL]]&amp;"-"&amp;PlanMasine[[#This Row],[RN]])</f>
        <v>0</v>
      </c>
      <c r="R3503">
        <f>IFERROR(INDEX(REDOSLIJED!A:A,MATCH(PlanMasine[[#This Row],[KPL]],REDOSLIJED!B:B,0)),MAX(REDOSLIJED!A:A)+1)</f>
        <v>45</v>
      </c>
      <c r="S3503" s="9">
        <f>SUM($M$2:M3503)</f>
        <v>16.087152777777764</v>
      </c>
      <c r="T3503" s="3">
        <f>PlanMasine[[#This Row],[Datum SAS]]-1</f>
        <v>45853</v>
      </c>
      <c r="U3503">
        <f>WEEKDAY(PlanMasine[[#This Row],[ZAVRŠETAK MAŠINSKE]],2)</f>
        <v>2</v>
      </c>
      <c r="V3503" s="3">
        <f>IF(WEEKDAY(PlanMasine[[#This Row],[Datum SAS]]-1,2)=7,PlanMasine[[#This Row],[Datum SAS]]-3,PlanMasine[[#This Row],[Datum SAS]]-1)</f>
        <v>45853</v>
      </c>
      <c r="W3503">
        <f>WEEKNUM(PlanMasine[[#This Row],[Column2]],1)</f>
        <v>29</v>
      </c>
    </row>
    <row r="3504" spans="1:23" x14ac:dyDescent="0.25">
      <c r="A3504">
        <v>1031443</v>
      </c>
      <c r="B3504">
        <v>1</v>
      </c>
      <c r="C3504">
        <v>1031457</v>
      </c>
      <c r="D3504" t="s">
        <v>2374</v>
      </c>
      <c r="E3504">
        <v>36</v>
      </c>
      <c r="F3504">
        <v>6</v>
      </c>
      <c r="G3504">
        <v>0</v>
      </c>
      <c r="H3504">
        <v>0</v>
      </c>
      <c r="I3504" t="s">
        <v>5</v>
      </c>
      <c r="J3504" t="s">
        <v>570</v>
      </c>
      <c r="K3504" t="s">
        <v>2445</v>
      </c>
      <c r="L3504" s="3">
        <v>45861</v>
      </c>
      <c r="M35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04" s="3">
        <v>45854</v>
      </c>
      <c r="O3504" s="5">
        <f>IFERROR((PlanMasine[[#This Row],[Norma]]/PlanMasine[[#This Row],[Q]])*(PlanMasine[[#This Row],[Q]]/SUMIF(C:C,PlanMasine[[#This Row],[RN]],B:B)*PlanMasine[[#This Row],[KPLQ]]),0)</f>
        <v>6</v>
      </c>
      <c r="P3504">
        <v>215825</v>
      </c>
      <c r="Q3504">
        <f>COUNTIF(PROMJENA!A:A,PlanMasine[[#This Row],[KPL]]&amp;"-"&amp;PlanMasine[[#This Row],[RN]])</f>
        <v>0</v>
      </c>
      <c r="R3504">
        <f>IFERROR(INDEX(REDOSLIJED!A:A,MATCH(PlanMasine[[#This Row],[KPL]],REDOSLIJED!B:B,0)),MAX(REDOSLIJED!A:A)+1)</f>
        <v>45</v>
      </c>
      <c r="S3504" s="9">
        <f>SUM($M$2:M3504)</f>
        <v>16.09131944444443</v>
      </c>
      <c r="T3504" s="3">
        <f>PlanMasine[[#This Row],[Datum SAS]]-1</f>
        <v>45853</v>
      </c>
      <c r="U3504">
        <f>WEEKDAY(PlanMasine[[#This Row],[ZAVRŠETAK MAŠINSKE]],2)</f>
        <v>2</v>
      </c>
      <c r="V3504" s="3">
        <f>IF(WEEKDAY(PlanMasine[[#This Row],[Datum SAS]]-1,2)=7,PlanMasine[[#This Row],[Datum SAS]]-3,PlanMasine[[#This Row],[Datum SAS]]-1)</f>
        <v>45853</v>
      </c>
      <c r="W3504">
        <f>WEEKNUM(PlanMasine[[#This Row],[Column2]],1)</f>
        <v>29</v>
      </c>
    </row>
    <row r="3505" spans="1:23" x14ac:dyDescent="0.25">
      <c r="A3505">
        <v>1031443</v>
      </c>
      <c r="B3505">
        <v>1</v>
      </c>
      <c r="C3505">
        <v>1031458</v>
      </c>
      <c r="D3505" t="s">
        <v>2373</v>
      </c>
      <c r="E3505">
        <v>36</v>
      </c>
      <c r="F3505">
        <v>6</v>
      </c>
      <c r="G3505">
        <v>0</v>
      </c>
      <c r="H3505">
        <v>0</v>
      </c>
      <c r="I3505" t="s">
        <v>5</v>
      </c>
      <c r="J3505" t="s">
        <v>570</v>
      </c>
      <c r="K3505" t="s">
        <v>2445</v>
      </c>
      <c r="L3505" s="3">
        <v>45861</v>
      </c>
      <c r="M35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05" s="3">
        <v>45854</v>
      </c>
      <c r="O3505" s="5">
        <f>IFERROR((PlanMasine[[#This Row],[Norma]]/PlanMasine[[#This Row],[Q]])*(PlanMasine[[#This Row],[Q]]/SUMIF(C:C,PlanMasine[[#This Row],[RN]],B:B)*PlanMasine[[#This Row],[KPLQ]]),0)</f>
        <v>6</v>
      </c>
      <c r="P3505">
        <v>215827</v>
      </c>
      <c r="Q3505">
        <f>COUNTIF(PROMJENA!A:A,PlanMasine[[#This Row],[KPL]]&amp;"-"&amp;PlanMasine[[#This Row],[RN]])</f>
        <v>0</v>
      </c>
      <c r="R3505">
        <f>IFERROR(INDEX(REDOSLIJED!A:A,MATCH(PlanMasine[[#This Row],[KPL]],REDOSLIJED!B:B,0)),MAX(REDOSLIJED!A:A)+1)</f>
        <v>45</v>
      </c>
      <c r="S3505" s="9">
        <f>SUM($M$2:M3505)</f>
        <v>16.095486111111097</v>
      </c>
      <c r="T3505" s="3">
        <f>PlanMasine[[#This Row],[Datum SAS]]-1</f>
        <v>45853</v>
      </c>
      <c r="U3505">
        <f>WEEKDAY(PlanMasine[[#This Row],[ZAVRŠETAK MAŠINSKE]],2)</f>
        <v>2</v>
      </c>
      <c r="V3505" s="3">
        <f>IF(WEEKDAY(PlanMasine[[#This Row],[Datum SAS]]-1,2)=7,PlanMasine[[#This Row],[Datum SAS]]-3,PlanMasine[[#This Row],[Datum SAS]]-1)</f>
        <v>45853</v>
      </c>
      <c r="W3505">
        <f>WEEKNUM(PlanMasine[[#This Row],[Column2]],1)</f>
        <v>29</v>
      </c>
    </row>
    <row r="3506" spans="1:23" x14ac:dyDescent="0.25">
      <c r="A3506">
        <v>1031443</v>
      </c>
      <c r="B3506">
        <v>1</v>
      </c>
      <c r="C3506">
        <v>1031460</v>
      </c>
      <c r="D3506" t="s">
        <v>2375</v>
      </c>
      <c r="E3506">
        <v>36</v>
      </c>
      <c r="F3506">
        <v>6</v>
      </c>
      <c r="G3506">
        <v>0</v>
      </c>
      <c r="H3506">
        <v>0</v>
      </c>
      <c r="I3506" t="s">
        <v>5</v>
      </c>
      <c r="J3506" t="s">
        <v>570</v>
      </c>
      <c r="K3506" t="s">
        <v>2445</v>
      </c>
      <c r="L3506" s="3">
        <v>45861</v>
      </c>
      <c r="M35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06" s="3">
        <v>45854</v>
      </c>
      <c r="O3506" s="5">
        <f>IFERROR((PlanMasine[[#This Row],[Norma]]/PlanMasine[[#This Row],[Q]])*(PlanMasine[[#This Row],[Q]]/SUMIF(C:C,PlanMasine[[#This Row],[RN]],B:B)*PlanMasine[[#This Row],[KPLQ]]),0)</f>
        <v>6</v>
      </c>
      <c r="P3506">
        <v>215829</v>
      </c>
      <c r="Q3506">
        <f>COUNTIF(PROMJENA!A:A,PlanMasine[[#This Row],[KPL]]&amp;"-"&amp;PlanMasine[[#This Row],[RN]])</f>
        <v>0</v>
      </c>
      <c r="R3506">
        <f>IFERROR(INDEX(REDOSLIJED!A:A,MATCH(PlanMasine[[#This Row],[KPL]],REDOSLIJED!B:B,0)),MAX(REDOSLIJED!A:A)+1)</f>
        <v>45</v>
      </c>
      <c r="S3506" s="9">
        <f>SUM($M$2:M3506)</f>
        <v>16.099652777777763</v>
      </c>
      <c r="T3506" s="3">
        <f>PlanMasine[[#This Row],[Datum SAS]]-1</f>
        <v>45853</v>
      </c>
      <c r="U3506">
        <f>WEEKDAY(PlanMasine[[#This Row],[ZAVRŠETAK MAŠINSKE]],2)</f>
        <v>2</v>
      </c>
      <c r="V3506" s="3">
        <f>IF(WEEKDAY(PlanMasine[[#This Row],[Datum SAS]]-1,2)=7,PlanMasine[[#This Row],[Datum SAS]]-3,PlanMasine[[#This Row],[Datum SAS]]-1)</f>
        <v>45853</v>
      </c>
      <c r="W3506">
        <f>WEEKNUM(PlanMasine[[#This Row],[Column2]],1)</f>
        <v>29</v>
      </c>
    </row>
    <row r="3507" spans="1:23" x14ac:dyDescent="0.25">
      <c r="A3507">
        <v>1031443</v>
      </c>
      <c r="B3507">
        <v>1</v>
      </c>
      <c r="C3507">
        <v>1031461</v>
      </c>
      <c r="D3507" t="s">
        <v>1971</v>
      </c>
      <c r="E3507">
        <v>15</v>
      </c>
      <c r="F3507">
        <v>6</v>
      </c>
      <c r="G3507">
        <v>0</v>
      </c>
      <c r="H3507">
        <v>0</v>
      </c>
      <c r="I3507" t="s">
        <v>5</v>
      </c>
      <c r="J3507" t="s">
        <v>570</v>
      </c>
      <c r="K3507" t="s">
        <v>2445</v>
      </c>
      <c r="L3507" s="3">
        <v>45861</v>
      </c>
      <c r="M35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507" s="3">
        <v>45854</v>
      </c>
      <c r="O3507" s="5">
        <f>IFERROR((PlanMasine[[#This Row],[Norma]]/PlanMasine[[#This Row],[Q]])*(PlanMasine[[#This Row],[Q]]/SUMIF(C:C,PlanMasine[[#This Row],[RN]],B:B)*PlanMasine[[#This Row],[KPLQ]]),0)</f>
        <v>2.5</v>
      </c>
      <c r="P3507">
        <v>215830</v>
      </c>
      <c r="Q3507">
        <f>COUNTIF(PROMJENA!A:A,PlanMasine[[#This Row],[KPL]]&amp;"-"&amp;PlanMasine[[#This Row],[RN]])</f>
        <v>0</v>
      </c>
      <c r="R3507">
        <f>IFERROR(INDEX(REDOSLIJED!A:A,MATCH(PlanMasine[[#This Row],[KPL]],REDOSLIJED!B:B,0)),MAX(REDOSLIJED!A:A)+1)</f>
        <v>45</v>
      </c>
      <c r="S3507" s="9">
        <f>SUM($M$2:M3507)</f>
        <v>16.101388888888874</v>
      </c>
      <c r="T3507" s="3">
        <f>PlanMasine[[#This Row],[Datum SAS]]-1</f>
        <v>45853</v>
      </c>
      <c r="U3507">
        <f>WEEKDAY(PlanMasine[[#This Row],[ZAVRŠETAK MAŠINSKE]],2)</f>
        <v>2</v>
      </c>
      <c r="V3507" s="3">
        <f>IF(WEEKDAY(PlanMasine[[#This Row],[Datum SAS]]-1,2)=7,PlanMasine[[#This Row],[Datum SAS]]-3,PlanMasine[[#This Row],[Datum SAS]]-1)</f>
        <v>45853</v>
      </c>
      <c r="W3507">
        <f>WEEKNUM(PlanMasine[[#This Row],[Column2]],1)</f>
        <v>29</v>
      </c>
    </row>
    <row r="3508" spans="1:23" x14ac:dyDescent="0.25">
      <c r="A3508">
        <v>1031443</v>
      </c>
      <c r="B3508">
        <v>1</v>
      </c>
      <c r="C3508">
        <v>1031464</v>
      </c>
      <c r="D3508" t="s">
        <v>2184</v>
      </c>
      <c r="E3508">
        <v>42</v>
      </c>
      <c r="F3508">
        <v>6</v>
      </c>
      <c r="G3508">
        <v>0</v>
      </c>
      <c r="H3508">
        <v>0</v>
      </c>
      <c r="I3508" t="s">
        <v>5</v>
      </c>
      <c r="J3508" t="s">
        <v>570</v>
      </c>
      <c r="K3508" t="s">
        <v>2445</v>
      </c>
      <c r="L3508" s="3">
        <v>45861</v>
      </c>
      <c r="M35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08" s="3">
        <v>45854</v>
      </c>
      <c r="O3508" s="5">
        <f>IFERROR((PlanMasine[[#This Row],[Norma]]/PlanMasine[[#This Row],[Q]])*(PlanMasine[[#This Row],[Q]]/SUMIF(C:C,PlanMasine[[#This Row],[RN]],B:B)*PlanMasine[[#This Row],[KPLQ]]),0)</f>
        <v>7</v>
      </c>
      <c r="P3508">
        <v>215834</v>
      </c>
      <c r="Q3508">
        <f>COUNTIF(PROMJENA!A:A,PlanMasine[[#This Row],[KPL]]&amp;"-"&amp;PlanMasine[[#This Row],[RN]])</f>
        <v>0</v>
      </c>
      <c r="R3508">
        <f>IFERROR(INDEX(REDOSLIJED!A:A,MATCH(PlanMasine[[#This Row],[KPL]],REDOSLIJED!B:B,0)),MAX(REDOSLIJED!A:A)+1)</f>
        <v>45</v>
      </c>
      <c r="S3508" s="9">
        <f>SUM($M$2:M3508)</f>
        <v>16.106249999999985</v>
      </c>
      <c r="T3508" s="3">
        <f>PlanMasine[[#This Row],[Datum SAS]]-1</f>
        <v>45853</v>
      </c>
      <c r="U3508">
        <f>WEEKDAY(PlanMasine[[#This Row],[ZAVRŠETAK MAŠINSKE]],2)</f>
        <v>2</v>
      </c>
      <c r="V3508" s="3">
        <f>IF(WEEKDAY(PlanMasine[[#This Row],[Datum SAS]]-1,2)=7,PlanMasine[[#This Row],[Datum SAS]]-3,PlanMasine[[#This Row],[Datum SAS]]-1)</f>
        <v>45853</v>
      </c>
      <c r="W3508">
        <f>WEEKNUM(PlanMasine[[#This Row],[Column2]],1)</f>
        <v>29</v>
      </c>
    </row>
    <row r="3509" spans="1:23" x14ac:dyDescent="0.25">
      <c r="A3509">
        <v>1031443</v>
      </c>
      <c r="B3509">
        <v>1</v>
      </c>
      <c r="C3509">
        <v>1031462</v>
      </c>
      <c r="D3509" t="s">
        <v>2185</v>
      </c>
      <c r="E3509">
        <v>18</v>
      </c>
      <c r="F3509">
        <v>6</v>
      </c>
      <c r="G3509">
        <v>0</v>
      </c>
      <c r="H3509">
        <v>0</v>
      </c>
      <c r="I3509" t="s">
        <v>5</v>
      </c>
      <c r="J3509" t="s">
        <v>570</v>
      </c>
      <c r="K3509" t="s">
        <v>2445</v>
      </c>
      <c r="L3509" s="3">
        <v>45861</v>
      </c>
      <c r="M35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09" s="3">
        <v>45854</v>
      </c>
      <c r="O3509" s="5">
        <f>IFERROR((PlanMasine[[#This Row],[Norma]]/PlanMasine[[#This Row],[Q]])*(PlanMasine[[#This Row],[Q]]/SUMIF(C:C,PlanMasine[[#This Row],[RN]],B:B)*PlanMasine[[#This Row],[KPLQ]]),0)</f>
        <v>3</v>
      </c>
      <c r="P3509">
        <v>215832</v>
      </c>
      <c r="Q3509">
        <f>COUNTIF(PROMJENA!A:A,PlanMasine[[#This Row],[KPL]]&amp;"-"&amp;PlanMasine[[#This Row],[RN]])</f>
        <v>0</v>
      </c>
      <c r="R3509">
        <f>IFERROR(INDEX(REDOSLIJED!A:A,MATCH(PlanMasine[[#This Row],[KPL]],REDOSLIJED!B:B,0)),MAX(REDOSLIJED!A:A)+1)</f>
        <v>45</v>
      </c>
      <c r="S3509" s="9">
        <f>SUM($M$2:M3509)</f>
        <v>16.10833333333332</v>
      </c>
      <c r="T3509" s="3">
        <f>PlanMasine[[#This Row],[Datum SAS]]-1</f>
        <v>45853</v>
      </c>
      <c r="U3509">
        <f>WEEKDAY(PlanMasine[[#This Row],[ZAVRŠETAK MAŠINSKE]],2)</f>
        <v>2</v>
      </c>
      <c r="V3509" s="3">
        <f>IF(WEEKDAY(PlanMasine[[#This Row],[Datum SAS]]-1,2)=7,PlanMasine[[#This Row],[Datum SAS]]-3,PlanMasine[[#This Row],[Datum SAS]]-1)</f>
        <v>45853</v>
      </c>
      <c r="W3509">
        <f>WEEKNUM(PlanMasine[[#This Row],[Column2]],1)</f>
        <v>29</v>
      </c>
    </row>
    <row r="3510" spans="1:23" x14ac:dyDescent="0.25">
      <c r="A3510">
        <v>1031444</v>
      </c>
      <c r="B3510">
        <v>1</v>
      </c>
      <c r="C3510">
        <v>1031453</v>
      </c>
      <c r="D3510" t="s">
        <v>2182</v>
      </c>
      <c r="E3510">
        <v>18</v>
      </c>
      <c r="F3510">
        <v>6</v>
      </c>
      <c r="G3510">
        <v>0</v>
      </c>
      <c r="H3510">
        <v>0</v>
      </c>
      <c r="I3510" t="s">
        <v>5</v>
      </c>
      <c r="J3510" t="s">
        <v>570</v>
      </c>
      <c r="K3510" t="s">
        <v>2445</v>
      </c>
      <c r="L3510" s="3">
        <v>45861</v>
      </c>
      <c r="M35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10" s="3">
        <v>45854</v>
      </c>
      <c r="O3510" s="5">
        <f>IFERROR((PlanMasine[[#This Row],[Norma]]/PlanMasine[[#This Row],[Q]])*(PlanMasine[[#This Row],[Q]]/SUMIF(C:C,PlanMasine[[#This Row],[RN]],B:B)*PlanMasine[[#This Row],[KPLQ]]),0)</f>
        <v>3</v>
      </c>
      <c r="P3510">
        <v>215819</v>
      </c>
      <c r="Q3510">
        <f>COUNTIF(PROMJENA!A:A,PlanMasine[[#This Row],[KPL]]&amp;"-"&amp;PlanMasine[[#This Row],[RN]])</f>
        <v>0</v>
      </c>
      <c r="R3510">
        <f>IFERROR(INDEX(REDOSLIJED!A:A,MATCH(PlanMasine[[#This Row],[KPL]],REDOSLIJED!B:B,0)),MAX(REDOSLIJED!A:A)+1)</f>
        <v>45</v>
      </c>
      <c r="S3510" s="9">
        <f>SUM($M$2:M3510)</f>
        <v>16.110416666666655</v>
      </c>
      <c r="T3510" s="3">
        <f>PlanMasine[[#This Row],[Datum SAS]]-1</f>
        <v>45853</v>
      </c>
      <c r="U3510">
        <f>WEEKDAY(PlanMasine[[#This Row],[ZAVRŠETAK MAŠINSKE]],2)</f>
        <v>2</v>
      </c>
      <c r="V3510" s="3">
        <f>IF(WEEKDAY(PlanMasine[[#This Row],[Datum SAS]]-1,2)=7,PlanMasine[[#This Row],[Datum SAS]]-3,PlanMasine[[#This Row],[Datum SAS]]-1)</f>
        <v>45853</v>
      </c>
      <c r="W3510">
        <f>WEEKNUM(PlanMasine[[#This Row],[Column2]],1)</f>
        <v>29</v>
      </c>
    </row>
    <row r="3511" spans="1:23" x14ac:dyDescent="0.25">
      <c r="A3511">
        <v>1031444</v>
      </c>
      <c r="B3511">
        <v>1</v>
      </c>
      <c r="C3511">
        <v>1031450</v>
      </c>
      <c r="D3511" t="s">
        <v>1975</v>
      </c>
      <c r="E3511">
        <v>9</v>
      </c>
      <c r="F3511">
        <v>6</v>
      </c>
      <c r="G3511">
        <v>0</v>
      </c>
      <c r="H3511">
        <v>0</v>
      </c>
      <c r="I3511" t="s">
        <v>5</v>
      </c>
      <c r="J3511" t="s">
        <v>570</v>
      </c>
      <c r="K3511" t="s">
        <v>2445</v>
      </c>
      <c r="L3511" s="3">
        <v>45861</v>
      </c>
      <c r="M35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511" s="3">
        <v>45854</v>
      </c>
      <c r="O3511" s="5">
        <f>IFERROR((PlanMasine[[#This Row],[Norma]]/PlanMasine[[#This Row],[Q]])*(PlanMasine[[#This Row],[Q]]/SUMIF(C:C,PlanMasine[[#This Row],[RN]],B:B)*PlanMasine[[#This Row],[KPLQ]]),0)</f>
        <v>1.5</v>
      </c>
      <c r="P3511">
        <v>215812</v>
      </c>
      <c r="Q3511">
        <f>COUNTIF(PROMJENA!A:A,PlanMasine[[#This Row],[KPL]]&amp;"-"&amp;PlanMasine[[#This Row],[RN]])</f>
        <v>0</v>
      </c>
      <c r="R3511">
        <f>IFERROR(INDEX(REDOSLIJED!A:A,MATCH(PlanMasine[[#This Row],[KPL]],REDOSLIJED!B:B,0)),MAX(REDOSLIJED!A:A)+1)</f>
        <v>45</v>
      </c>
      <c r="S3511" s="9">
        <f>SUM($M$2:M3511)</f>
        <v>16.111458333333321</v>
      </c>
      <c r="T3511" s="3">
        <f>PlanMasine[[#This Row],[Datum SAS]]-1</f>
        <v>45853</v>
      </c>
      <c r="U3511">
        <f>WEEKDAY(PlanMasine[[#This Row],[ZAVRŠETAK MAŠINSKE]],2)</f>
        <v>2</v>
      </c>
      <c r="V3511" s="3">
        <f>IF(WEEKDAY(PlanMasine[[#This Row],[Datum SAS]]-1,2)=7,PlanMasine[[#This Row],[Datum SAS]]-3,PlanMasine[[#This Row],[Datum SAS]]-1)</f>
        <v>45853</v>
      </c>
      <c r="W3511">
        <f>WEEKNUM(PlanMasine[[#This Row],[Column2]],1)</f>
        <v>29</v>
      </c>
    </row>
    <row r="3512" spans="1:23" x14ac:dyDescent="0.25">
      <c r="A3512">
        <v>1031444</v>
      </c>
      <c r="B3512">
        <v>1</v>
      </c>
      <c r="C3512">
        <v>1031459</v>
      </c>
      <c r="D3512" t="s">
        <v>2372</v>
      </c>
      <c r="E3512">
        <v>36</v>
      </c>
      <c r="F3512">
        <v>6</v>
      </c>
      <c r="G3512">
        <v>0</v>
      </c>
      <c r="H3512">
        <v>0</v>
      </c>
      <c r="I3512" t="s">
        <v>5</v>
      </c>
      <c r="J3512" t="s">
        <v>570</v>
      </c>
      <c r="K3512" t="s">
        <v>2445</v>
      </c>
      <c r="L3512" s="3">
        <v>45861</v>
      </c>
      <c r="M35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12" s="3">
        <v>45854</v>
      </c>
      <c r="O3512" s="5">
        <f>IFERROR((PlanMasine[[#This Row],[Norma]]/PlanMasine[[#This Row],[Q]])*(PlanMasine[[#This Row],[Q]]/SUMIF(C:C,PlanMasine[[#This Row],[RN]],B:B)*PlanMasine[[#This Row],[KPLQ]]),0)</f>
        <v>6</v>
      </c>
      <c r="P3512">
        <v>215828</v>
      </c>
      <c r="Q3512">
        <f>COUNTIF(PROMJENA!A:A,PlanMasine[[#This Row],[KPL]]&amp;"-"&amp;PlanMasine[[#This Row],[RN]])</f>
        <v>0</v>
      </c>
      <c r="R3512">
        <f>IFERROR(INDEX(REDOSLIJED!A:A,MATCH(PlanMasine[[#This Row],[KPL]],REDOSLIJED!B:B,0)),MAX(REDOSLIJED!A:A)+1)</f>
        <v>45</v>
      </c>
      <c r="S3512" s="9">
        <f>SUM($M$2:M3512)</f>
        <v>16.115624999999987</v>
      </c>
      <c r="T3512" s="3">
        <f>PlanMasine[[#This Row],[Datum SAS]]-1</f>
        <v>45853</v>
      </c>
      <c r="U3512">
        <f>WEEKDAY(PlanMasine[[#This Row],[ZAVRŠETAK MAŠINSKE]],2)</f>
        <v>2</v>
      </c>
      <c r="V3512" s="3">
        <f>IF(WEEKDAY(PlanMasine[[#This Row],[Datum SAS]]-1,2)=7,PlanMasine[[#This Row],[Datum SAS]]-3,PlanMasine[[#This Row],[Datum SAS]]-1)</f>
        <v>45853</v>
      </c>
      <c r="W3512">
        <f>WEEKNUM(PlanMasine[[#This Row],[Column2]],1)</f>
        <v>29</v>
      </c>
    </row>
    <row r="3513" spans="1:23" x14ac:dyDescent="0.25">
      <c r="A3513">
        <v>1031444</v>
      </c>
      <c r="B3513">
        <v>1</v>
      </c>
      <c r="C3513">
        <v>1031458</v>
      </c>
      <c r="D3513" t="s">
        <v>2373</v>
      </c>
      <c r="E3513">
        <v>36</v>
      </c>
      <c r="F3513">
        <v>6</v>
      </c>
      <c r="G3513">
        <v>0</v>
      </c>
      <c r="H3513">
        <v>0</v>
      </c>
      <c r="I3513" t="s">
        <v>5</v>
      </c>
      <c r="J3513" t="s">
        <v>570</v>
      </c>
      <c r="K3513" t="s">
        <v>2445</v>
      </c>
      <c r="L3513" s="3">
        <v>45861</v>
      </c>
      <c r="M35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13" s="3">
        <v>45854</v>
      </c>
      <c r="O3513" s="5">
        <f>IFERROR((PlanMasine[[#This Row],[Norma]]/PlanMasine[[#This Row],[Q]])*(PlanMasine[[#This Row],[Q]]/SUMIF(C:C,PlanMasine[[#This Row],[RN]],B:B)*PlanMasine[[#This Row],[KPLQ]]),0)</f>
        <v>6</v>
      </c>
      <c r="P3513">
        <v>215827</v>
      </c>
      <c r="Q3513">
        <f>COUNTIF(PROMJENA!A:A,PlanMasine[[#This Row],[KPL]]&amp;"-"&amp;PlanMasine[[#This Row],[RN]])</f>
        <v>0</v>
      </c>
      <c r="R3513">
        <f>IFERROR(INDEX(REDOSLIJED!A:A,MATCH(PlanMasine[[#This Row],[KPL]],REDOSLIJED!B:B,0)),MAX(REDOSLIJED!A:A)+1)</f>
        <v>45</v>
      </c>
      <c r="S3513" s="9">
        <f>SUM($M$2:M3513)</f>
        <v>16.119791666666654</v>
      </c>
      <c r="T3513" s="3">
        <f>PlanMasine[[#This Row],[Datum SAS]]-1</f>
        <v>45853</v>
      </c>
      <c r="U3513">
        <f>WEEKDAY(PlanMasine[[#This Row],[ZAVRŠETAK MAŠINSKE]],2)</f>
        <v>2</v>
      </c>
      <c r="V3513" s="3">
        <f>IF(WEEKDAY(PlanMasine[[#This Row],[Datum SAS]]-1,2)=7,PlanMasine[[#This Row],[Datum SAS]]-3,PlanMasine[[#This Row],[Datum SAS]]-1)</f>
        <v>45853</v>
      </c>
      <c r="W3513">
        <f>WEEKNUM(PlanMasine[[#This Row],[Column2]],1)</f>
        <v>29</v>
      </c>
    </row>
    <row r="3514" spans="1:23" x14ac:dyDescent="0.25">
      <c r="A3514">
        <v>1031444</v>
      </c>
      <c r="B3514">
        <v>1</v>
      </c>
      <c r="C3514">
        <v>1031449</v>
      </c>
      <c r="D3514" t="s">
        <v>2186</v>
      </c>
      <c r="E3514">
        <v>12</v>
      </c>
      <c r="F3514">
        <v>6</v>
      </c>
      <c r="G3514">
        <v>0</v>
      </c>
      <c r="H3514">
        <v>0</v>
      </c>
      <c r="I3514" t="s">
        <v>5</v>
      </c>
      <c r="J3514" t="s">
        <v>570</v>
      </c>
      <c r="K3514" t="s">
        <v>2445</v>
      </c>
      <c r="L3514" s="3">
        <v>45861</v>
      </c>
      <c r="M35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514" s="3">
        <v>45854</v>
      </c>
      <c r="O3514" s="5">
        <f>IFERROR((PlanMasine[[#This Row],[Norma]]/PlanMasine[[#This Row],[Q]])*(PlanMasine[[#This Row],[Q]]/SUMIF(C:C,PlanMasine[[#This Row],[RN]],B:B)*PlanMasine[[#This Row],[KPLQ]]),0)</f>
        <v>2</v>
      </c>
      <c r="P3514">
        <v>215811</v>
      </c>
      <c r="Q3514">
        <f>COUNTIF(PROMJENA!A:A,PlanMasine[[#This Row],[KPL]]&amp;"-"&amp;PlanMasine[[#This Row],[RN]])</f>
        <v>0</v>
      </c>
      <c r="R3514">
        <f>IFERROR(INDEX(REDOSLIJED!A:A,MATCH(PlanMasine[[#This Row],[KPL]],REDOSLIJED!B:B,0)),MAX(REDOSLIJED!A:A)+1)</f>
        <v>45</v>
      </c>
      <c r="S3514" s="9">
        <f>SUM($M$2:M3514)</f>
        <v>16.121180555555544</v>
      </c>
      <c r="T3514" s="3">
        <f>PlanMasine[[#This Row],[Datum SAS]]-1</f>
        <v>45853</v>
      </c>
      <c r="U3514">
        <f>WEEKDAY(PlanMasine[[#This Row],[ZAVRŠETAK MAŠINSKE]],2)</f>
        <v>2</v>
      </c>
      <c r="V3514" s="3">
        <f>IF(WEEKDAY(PlanMasine[[#This Row],[Datum SAS]]-1,2)=7,PlanMasine[[#This Row],[Datum SAS]]-3,PlanMasine[[#This Row],[Datum SAS]]-1)</f>
        <v>45853</v>
      </c>
      <c r="W3514">
        <f>WEEKNUM(PlanMasine[[#This Row],[Column2]],1)</f>
        <v>29</v>
      </c>
    </row>
    <row r="3515" spans="1:23" x14ac:dyDescent="0.25">
      <c r="A3515">
        <v>1031444</v>
      </c>
      <c r="B3515">
        <v>1</v>
      </c>
      <c r="C3515">
        <v>1031454</v>
      </c>
      <c r="D3515" t="s">
        <v>1974</v>
      </c>
      <c r="E3515">
        <v>30</v>
      </c>
      <c r="F3515">
        <v>6</v>
      </c>
      <c r="G3515">
        <v>0</v>
      </c>
      <c r="H3515">
        <v>0</v>
      </c>
      <c r="I3515" t="s">
        <v>5</v>
      </c>
      <c r="J3515" t="s">
        <v>570</v>
      </c>
      <c r="K3515" t="s">
        <v>2445</v>
      </c>
      <c r="L3515" s="3">
        <v>45861</v>
      </c>
      <c r="M35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15" s="3">
        <v>45854</v>
      </c>
      <c r="O3515" s="5">
        <f>IFERROR((PlanMasine[[#This Row],[Norma]]/PlanMasine[[#This Row],[Q]])*(PlanMasine[[#This Row],[Q]]/SUMIF(C:C,PlanMasine[[#This Row],[RN]],B:B)*PlanMasine[[#This Row],[KPLQ]]),0)</f>
        <v>5</v>
      </c>
      <c r="P3515">
        <v>215820</v>
      </c>
      <c r="Q3515">
        <f>COUNTIF(PROMJENA!A:A,PlanMasine[[#This Row],[KPL]]&amp;"-"&amp;PlanMasine[[#This Row],[RN]])</f>
        <v>0</v>
      </c>
      <c r="R3515">
        <f>IFERROR(INDEX(REDOSLIJED!A:A,MATCH(PlanMasine[[#This Row],[KPL]],REDOSLIJED!B:B,0)),MAX(REDOSLIJED!A:A)+1)</f>
        <v>45</v>
      </c>
      <c r="S3515" s="9">
        <f>SUM($M$2:M3515)</f>
        <v>16.124652777777765</v>
      </c>
      <c r="T3515" s="3">
        <f>PlanMasine[[#This Row],[Datum SAS]]-1</f>
        <v>45853</v>
      </c>
      <c r="U3515">
        <f>WEEKDAY(PlanMasine[[#This Row],[ZAVRŠETAK MAŠINSKE]],2)</f>
        <v>2</v>
      </c>
      <c r="V3515" s="3">
        <f>IF(WEEKDAY(PlanMasine[[#This Row],[Datum SAS]]-1,2)=7,PlanMasine[[#This Row],[Datum SAS]]-3,PlanMasine[[#This Row],[Datum SAS]]-1)</f>
        <v>45853</v>
      </c>
      <c r="W3515">
        <f>WEEKNUM(PlanMasine[[#This Row],[Column2]],1)</f>
        <v>29</v>
      </c>
    </row>
    <row r="3516" spans="1:23" x14ac:dyDescent="0.25">
      <c r="A3516">
        <v>1031444</v>
      </c>
      <c r="B3516">
        <v>1</v>
      </c>
      <c r="C3516">
        <v>1031457</v>
      </c>
      <c r="D3516" t="s">
        <v>2374</v>
      </c>
      <c r="E3516">
        <v>36</v>
      </c>
      <c r="F3516">
        <v>6</v>
      </c>
      <c r="G3516">
        <v>0</v>
      </c>
      <c r="H3516">
        <v>0</v>
      </c>
      <c r="I3516" t="s">
        <v>5</v>
      </c>
      <c r="J3516" t="s">
        <v>570</v>
      </c>
      <c r="K3516" t="s">
        <v>2445</v>
      </c>
      <c r="L3516" s="3">
        <v>45861</v>
      </c>
      <c r="M35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16" s="3">
        <v>45854</v>
      </c>
      <c r="O3516" s="5">
        <f>IFERROR((PlanMasine[[#This Row],[Norma]]/PlanMasine[[#This Row],[Q]])*(PlanMasine[[#This Row],[Q]]/SUMIF(C:C,PlanMasine[[#This Row],[RN]],B:B)*PlanMasine[[#This Row],[KPLQ]]),0)</f>
        <v>6</v>
      </c>
      <c r="P3516">
        <v>215825</v>
      </c>
      <c r="Q3516">
        <f>COUNTIF(PROMJENA!A:A,PlanMasine[[#This Row],[KPL]]&amp;"-"&amp;PlanMasine[[#This Row],[RN]])</f>
        <v>0</v>
      </c>
      <c r="R3516">
        <f>IFERROR(INDEX(REDOSLIJED!A:A,MATCH(PlanMasine[[#This Row],[KPL]],REDOSLIJED!B:B,0)),MAX(REDOSLIJED!A:A)+1)</f>
        <v>45</v>
      </c>
      <c r="S3516" s="9">
        <f>SUM($M$2:M3516)</f>
        <v>16.128819444444431</v>
      </c>
      <c r="T3516" s="3">
        <f>PlanMasine[[#This Row],[Datum SAS]]-1</f>
        <v>45853</v>
      </c>
      <c r="U3516">
        <f>WEEKDAY(PlanMasine[[#This Row],[ZAVRŠETAK MAŠINSKE]],2)</f>
        <v>2</v>
      </c>
      <c r="V3516" s="3">
        <f>IF(WEEKDAY(PlanMasine[[#This Row],[Datum SAS]]-1,2)=7,PlanMasine[[#This Row],[Datum SAS]]-3,PlanMasine[[#This Row],[Datum SAS]]-1)</f>
        <v>45853</v>
      </c>
      <c r="W3516">
        <f>WEEKNUM(PlanMasine[[#This Row],[Column2]],1)</f>
        <v>29</v>
      </c>
    </row>
    <row r="3517" spans="1:23" x14ac:dyDescent="0.25">
      <c r="A3517">
        <v>1031444</v>
      </c>
      <c r="B3517">
        <v>1</v>
      </c>
      <c r="C3517">
        <v>1031462</v>
      </c>
      <c r="D3517" t="s">
        <v>2185</v>
      </c>
      <c r="E3517">
        <v>18</v>
      </c>
      <c r="F3517">
        <v>6</v>
      </c>
      <c r="G3517">
        <v>0</v>
      </c>
      <c r="H3517">
        <v>0</v>
      </c>
      <c r="I3517" t="s">
        <v>5</v>
      </c>
      <c r="J3517" t="s">
        <v>570</v>
      </c>
      <c r="K3517" t="s">
        <v>2445</v>
      </c>
      <c r="L3517" s="3">
        <v>45861</v>
      </c>
      <c r="M35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17" s="3">
        <v>45854</v>
      </c>
      <c r="O3517" s="5">
        <f>IFERROR((PlanMasine[[#This Row],[Norma]]/PlanMasine[[#This Row],[Q]])*(PlanMasine[[#This Row],[Q]]/SUMIF(C:C,PlanMasine[[#This Row],[RN]],B:B)*PlanMasine[[#This Row],[KPLQ]]),0)</f>
        <v>3</v>
      </c>
      <c r="P3517">
        <v>215832</v>
      </c>
      <c r="Q3517">
        <f>COUNTIF(PROMJENA!A:A,PlanMasine[[#This Row],[KPL]]&amp;"-"&amp;PlanMasine[[#This Row],[RN]])</f>
        <v>0</v>
      </c>
      <c r="R3517">
        <f>IFERROR(INDEX(REDOSLIJED!A:A,MATCH(PlanMasine[[#This Row],[KPL]],REDOSLIJED!B:B,0)),MAX(REDOSLIJED!A:A)+1)</f>
        <v>45</v>
      </c>
      <c r="S3517" s="9">
        <f>SUM($M$2:M3517)</f>
        <v>16.130902777777766</v>
      </c>
      <c r="T3517" s="3">
        <f>PlanMasine[[#This Row],[Datum SAS]]-1</f>
        <v>45853</v>
      </c>
      <c r="U3517">
        <f>WEEKDAY(PlanMasine[[#This Row],[ZAVRŠETAK MAŠINSKE]],2)</f>
        <v>2</v>
      </c>
      <c r="V3517" s="3">
        <f>IF(WEEKDAY(PlanMasine[[#This Row],[Datum SAS]]-1,2)=7,PlanMasine[[#This Row],[Datum SAS]]-3,PlanMasine[[#This Row],[Datum SAS]]-1)</f>
        <v>45853</v>
      </c>
      <c r="W3517">
        <f>WEEKNUM(PlanMasine[[#This Row],[Column2]],1)</f>
        <v>29</v>
      </c>
    </row>
    <row r="3518" spans="1:23" x14ac:dyDescent="0.25">
      <c r="A3518">
        <v>1031444</v>
      </c>
      <c r="B3518">
        <v>1</v>
      </c>
      <c r="C3518">
        <v>1031464</v>
      </c>
      <c r="D3518" t="s">
        <v>2184</v>
      </c>
      <c r="E3518">
        <v>42</v>
      </c>
      <c r="F3518">
        <v>6</v>
      </c>
      <c r="G3518">
        <v>0</v>
      </c>
      <c r="H3518">
        <v>0</v>
      </c>
      <c r="I3518" t="s">
        <v>5</v>
      </c>
      <c r="J3518" t="s">
        <v>570</v>
      </c>
      <c r="K3518" t="s">
        <v>2445</v>
      </c>
      <c r="L3518" s="3">
        <v>45861</v>
      </c>
      <c r="M35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18" s="3">
        <v>45854</v>
      </c>
      <c r="O3518" s="5">
        <f>IFERROR((PlanMasine[[#This Row],[Norma]]/PlanMasine[[#This Row],[Q]])*(PlanMasine[[#This Row],[Q]]/SUMIF(C:C,PlanMasine[[#This Row],[RN]],B:B)*PlanMasine[[#This Row],[KPLQ]]),0)</f>
        <v>7</v>
      </c>
      <c r="P3518">
        <v>215834</v>
      </c>
      <c r="Q3518">
        <f>COUNTIF(PROMJENA!A:A,PlanMasine[[#This Row],[KPL]]&amp;"-"&amp;PlanMasine[[#This Row],[RN]])</f>
        <v>0</v>
      </c>
      <c r="R3518">
        <f>IFERROR(INDEX(REDOSLIJED!A:A,MATCH(PlanMasine[[#This Row],[KPL]],REDOSLIJED!B:B,0)),MAX(REDOSLIJED!A:A)+1)</f>
        <v>45</v>
      </c>
      <c r="S3518" s="9">
        <f>SUM($M$2:M3518)</f>
        <v>16.135763888888878</v>
      </c>
      <c r="T3518" s="3">
        <f>PlanMasine[[#This Row],[Datum SAS]]-1</f>
        <v>45853</v>
      </c>
      <c r="U3518">
        <f>WEEKDAY(PlanMasine[[#This Row],[ZAVRŠETAK MAŠINSKE]],2)</f>
        <v>2</v>
      </c>
      <c r="V3518" s="3">
        <f>IF(WEEKDAY(PlanMasine[[#This Row],[Datum SAS]]-1,2)=7,PlanMasine[[#This Row],[Datum SAS]]-3,PlanMasine[[#This Row],[Datum SAS]]-1)</f>
        <v>45853</v>
      </c>
      <c r="W3518">
        <f>WEEKNUM(PlanMasine[[#This Row],[Column2]],1)</f>
        <v>29</v>
      </c>
    </row>
    <row r="3519" spans="1:23" x14ac:dyDescent="0.25">
      <c r="A3519">
        <v>1031444</v>
      </c>
      <c r="B3519">
        <v>1</v>
      </c>
      <c r="C3519">
        <v>1031461</v>
      </c>
      <c r="D3519" t="s">
        <v>1971</v>
      </c>
      <c r="E3519">
        <v>15</v>
      </c>
      <c r="F3519">
        <v>6</v>
      </c>
      <c r="G3519">
        <v>0</v>
      </c>
      <c r="H3519">
        <v>0</v>
      </c>
      <c r="I3519" t="s">
        <v>5</v>
      </c>
      <c r="J3519" t="s">
        <v>570</v>
      </c>
      <c r="K3519" t="s">
        <v>2445</v>
      </c>
      <c r="L3519" s="3">
        <v>45861</v>
      </c>
      <c r="M35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519" s="3">
        <v>45854</v>
      </c>
      <c r="O3519" s="5">
        <f>IFERROR((PlanMasine[[#This Row],[Norma]]/PlanMasine[[#This Row],[Q]])*(PlanMasine[[#This Row],[Q]]/SUMIF(C:C,PlanMasine[[#This Row],[RN]],B:B)*PlanMasine[[#This Row],[KPLQ]]),0)</f>
        <v>2.5</v>
      </c>
      <c r="P3519">
        <v>215830</v>
      </c>
      <c r="Q3519">
        <f>COUNTIF(PROMJENA!A:A,PlanMasine[[#This Row],[KPL]]&amp;"-"&amp;PlanMasine[[#This Row],[RN]])</f>
        <v>0</v>
      </c>
      <c r="R3519">
        <f>IFERROR(INDEX(REDOSLIJED!A:A,MATCH(PlanMasine[[#This Row],[KPL]],REDOSLIJED!B:B,0)),MAX(REDOSLIJED!A:A)+1)</f>
        <v>45</v>
      </c>
      <c r="S3519" s="9">
        <f>SUM($M$2:M3519)</f>
        <v>16.137499999999989</v>
      </c>
      <c r="T3519" s="3">
        <f>PlanMasine[[#This Row],[Datum SAS]]-1</f>
        <v>45853</v>
      </c>
      <c r="U3519">
        <f>WEEKDAY(PlanMasine[[#This Row],[ZAVRŠETAK MAŠINSKE]],2)</f>
        <v>2</v>
      </c>
      <c r="V3519" s="3">
        <f>IF(WEEKDAY(PlanMasine[[#This Row],[Datum SAS]]-1,2)=7,PlanMasine[[#This Row],[Datum SAS]]-3,PlanMasine[[#This Row],[Datum SAS]]-1)</f>
        <v>45853</v>
      </c>
      <c r="W3519">
        <f>WEEKNUM(PlanMasine[[#This Row],[Column2]],1)</f>
        <v>29</v>
      </c>
    </row>
    <row r="3520" spans="1:23" x14ac:dyDescent="0.25">
      <c r="A3520">
        <v>1031444</v>
      </c>
      <c r="B3520">
        <v>1</v>
      </c>
      <c r="C3520">
        <v>1031460</v>
      </c>
      <c r="D3520" t="s">
        <v>2375</v>
      </c>
      <c r="E3520">
        <v>36</v>
      </c>
      <c r="F3520">
        <v>6</v>
      </c>
      <c r="G3520">
        <v>0</v>
      </c>
      <c r="H3520">
        <v>0</v>
      </c>
      <c r="I3520" t="s">
        <v>5</v>
      </c>
      <c r="J3520" t="s">
        <v>570</v>
      </c>
      <c r="K3520" t="s">
        <v>2445</v>
      </c>
      <c r="L3520" s="3">
        <v>45861</v>
      </c>
      <c r="M35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20" s="3">
        <v>45854</v>
      </c>
      <c r="O3520" s="5">
        <f>IFERROR((PlanMasine[[#This Row],[Norma]]/PlanMasine[[#This Row],[Q]])*(PlanMasine[[#This Row],[Q]]/SUMIF(C:C,PlanMasine[[#This Row],[RN]],B:B)*PlanMasine[[#This Row],[KPLQ]]),0)</f>
        <v>6</v>
      </c>
      <c r="P3520">
        <v>215829</v>
      </c>
      <c r="Q3520">
        <f>COUNTIF(PROMJENA!A:A,PlanMasine[[#This Row],[KPL]]&amp;"-"&amp;PlanMasine[[#This Row],[RN]])</f>
        <v>0</v>
      </c>
      <c r="R3520">
        <f>IFERROR(INDEX(REDOSLIJED!A:A,MATCH(PlanMasine[[#This Row],[KPL]],REDOSLIJED!B:B,0)),MAX(REDOSLIJED!A:A)+1)</f>
        <v>45</v>
      </c>
      <c r="S3520" s="9">
        <f>SUM($M$2:M3520)</f>
        <v>16.141666666666655</v>
      </c>
      <c r="T3520" s="3">
        <f>PlanMasine[[#This Row],[Datum SAS]]-1</f>
        <v>45853</v>
      </c>
      <c r="U3520">
        <f>WEEKDAY(PlanMasine[[#This Row],[ZAVRŠETAK MAŠINSKE]],2)</f>
        <v>2</v>
      </c>
      <c r="V3520" s="3">
        <f>IF(WEEKDAY(PlanMasine[[#This Row],[Datum SAS]]-1,2)=7,PlanMasine[[#This Row],[Datum SAS]]-3,PlanMasine[[#This Row],[Datum SAS]]-1)</f>
        <v>45853</v>
      </c>
      <c r="W3520">
        <f>WEEKNUM(PlanMasine[[#This Row],[Column2]],1)</f>
        <v>29</v>
      </c>
    </row>
    <row r="3521" spans="1:23" x14ac:dyDescent="0.25">
      <c r="A3521">
        <v>1031445</v>
      </c>
      <c r="B3521">
        <v>1</v>
      </c>
      <c r="C3521">
        <v>1031449</v>
      </c>
      <c r="D3521" t="s">
        <v>2186</v>
      </c>
      <c r="E3521">
        <v>12</v>
      </c>
      <c r="F3521">
        <v>6</v>
      </c>
      <c r="G3521">
        <v>0</v>
      </c>
      <c r="H3521">
        <v>0</v>
      </c>
      <c r="I3521" t="s">
        <v>5</v>
      </c>
      <c r="J3521" t="s">
        <v>570</v>
      </c>
      <c r="K3521" t="s">
        <v>2445</v>
      </c>
      <c r="L3521" s="3">
        <v>45861</v>
      </c>
      <c r="M35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521" s="3">
        <v>45854</v>
      </c>
      <c r="O3521" s="5">
        <f>IFERROR((PlanMasine[[#This Row],[Norma]]/PlanMasine[[#This Row],[Q]])*(PlanMasine[[#This Row],[Q]]/SUMIF(C:C,PlanMasine[[#This Row],[RN]],B:B)*PlanMasine[[#This Row],[KPLQ]]),0)</f>
        <v>2</v>
      </c>
      <c r="P3521">
        <v>215811</v>
      </c>
      <c r="Q3521">
        <f>COUNTIF(PROMJENA!A:A,PlanMasine[[#This Row],[KPL]]&amp;"-"&amp;PlanMasine[[#This Row],[RN]])</f>
        <v>0</v>
      </c>
      <c r="R3521">
        <f>IFERROR(INDEX(REDOSLIJED!A:A,MATCH(PlanMasine[[#This Row],[KPL]],REDOSLIJED!B:B,0)),MAX(REDOSLIJED!A:A)+1)</f>
        <v>45</v>
      </c>
      <c r="S3521" s="9">
        <f>SUM($M$2:M3521)</f>
        <v>16.143055555555545</v>
      </c>
      <c r="T3521" s="3">
        <f>PlanMasine[[#This Row],[Datum SAS]]-1</f>
        <v>45853</v>
      </c>
      <c r="U3521">
        <f>WEEKDAY(PlanMasine[[#This Row],[ZAVRŠETAK MAŠINSKE]],2)</f>
        <v>2</v>
      </c>
      <c r="V3521" s="3">
        <f>IF(WEEKDAY(PlanMasine[[#This Row],[Datum SAS]]-1,2)=7,PlanMasine[[#This Row],[Datum SAS]]-3,PlanMasine[[#This Row],[Datum SAS]]-1)</f>
        <v>45853</v>
      </c>
      <c r="W3521">
        <f>WEEKNUM(PlanMasine[[#This Row],[Column2]],1)</f>
        <v>29</v>
      </c>
    </row>
    <row r="3522" spans="1:23" x14ac:dyDescent="0.25">
      <c r="A3522">
        <v>1031445</v>
      </c>
      <c r="B3522">
        <v>1</v>
      </c>
      <c r="C3522">
        <v>1031462</v>
      </c>
      <c r="D3522" t="s">
        <v>2185</v>
      </c>
      <c r="E3522">
        <v>18</v>
      </c>
      <c r="F3522">
        <v>6</v>
      </c>
      <c r="G3522">
        <v>0</v>
      </c>
      <c r="H3522">
        <v>0</v>
      </c>
      <c r="I3522" t="s">
        <v>5</v>
      </c>
      <c r="J3522" t="s">
        <v>570</v>
      </c>
      <c r="K3522" t="s">
        <v>2445</v>
      </c>
      <c r="L3522" s="3">
        <v>45861</v>
      </c>
      <c r="M35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22" s="3">
        <v>45854</v>
      </c>
      <c r="O3522" s="5">
        <f>IFERROR((PlanMasine[[#This Row],[Norma]]/PlanMasine[[#This Row],[Q]])*(PlanMasine[[#This Row],[Q]]/SUMIF(C:C,PlanMasine[[#This Row],[RN]],B:B)*PlanMasine[[#This Row],[KPLQ]]),0)</f>
        <v>3</v>
      </c>
      <c r="P3522">
        <v>215832</v>
      </c>
      <c r="Q3522">
        <f>COUNTIF(PROMJENA!A:A,PlanMasine[[#This Row],[KPL]]&amp;"-"&amp;PlanMasine[[#This Row],[RN]])</f>
        <v>0</v>
      </c>
      <c r="R3522">
        <f>IFERROR(INDEX(REDOSLIJED!A:A,MATCH(PlanMasine[[#This Row],[KPL]],REDOSLIJED!B:B,0)),MAX(REDOSLIJED!A:A)+1)</f>
        <v>45</v>
      </c>
      <c r="S3522" s="9">
        <f>SUM($M$2:M3522)</f>
        <v>16.14513888888888</v>
      </c>
      <c r="T3522" s="3">
        <f>PlanMasine[[#This Row],[Datum SAS]]-1</f>
        <v>45853</v>
      </c>
      <c r="U3522">
        <f>WEEKDAY(PlanMasine[[#This Row],[ZAVRŠETAK MAŠINSKE]],2)</f>
        <v>2</v>
      </c>
      <c r="V3522" s="3">
        <f>IF(WEEKDAY(PlanMasine[[#This Row],[Datum SAS]]-1,2)=7,PlanMasine[[#This Row],[Datum SAS]]-3,PlanMasine[[#This Row],[Datum SAS]]-1)</f>
        <v>45853</v>
      </c>
      <c r="W3522">
        <f>WEEKNUM(PlanMasine[[#This Row],[Column2]],1)</f>
        <v>29</v>
      </c>
    </row>
    <row r="3523" spans="1:23" x14ac:dyDescent="0.25">
      <c r="A3523">
        <v>1031445</v>
      </c>
      <c r="B3523">
        <v>1</v>
      </c>
      <c r="C3523">
        <v>1031458</v>
      </c>
      <c r="D3523" t="s">
        <v>2373</v>
      </c>
      <c r="E3523">
        <v>36</v>
      </c>
      <c r="F3523">
        <v>6</v>
      </c>
      <c r="G3523">
        <v>0</v>
      </c>
      <c r="H3523">
        <v>0</v>
      </c>
      <c r="I3523" t="s">
        <v>5</v>
      </c>
      <c r="J3523" t="s">
        <v>570</v>
      </c>
      <c r="K3523" t="s">
        <v>2445</v>
      </c>
      <c r="L3523" s="3">
        <v>45861</v>
      </c>
      <c r="M35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23" s="3">
        <v>45854</v>
      </c>
      <c r="O3523" s="5">
        <f>IFERROR((PlanMasine[[#This Row],[Norma]]/PlanMasine[[#This Row],[Q]])*(PlanMasine[[#This Row],[Q]]/SUMIF(C:C,PlanMasine[[#This Row],[RN]],B:B)*PlanMasine[[#This Row],[KPLQ]]),0)</f>
        <v>6</v>
      </c>
      <c r="P3523">
        <v>215827</v>
      </c>
      <c r="Q3523">
        <f>COUNTIF(PROMJENA!A:A,PlanMasine[[#This Row],[KPL]]&amp;"-"&amp;PlanMasine[[#This Row],[RN]])</f>
        <v>0</v>
      </c>
      <c r="R3523">
        <f>IFERROR(INDEX(REDOSLIJED!A:A,MATCH(PlanMasine[[#This Row],[KPL]],REDOSLIJED!B:B,0)),MAX(REDOSLIJED!A:A)+1)</f>
        <v>45</v>
      </c>
      <c r="S3523" s="9">
        <f>SUM($M$2:M3523)</f>
        <v>16.149305555555546</v>
      </c>
      <c r="T3523" s="3">
        <f>PlanMasine[[#This Row],[Datum SAS]]-1</f>
        <v>45853</v>
      </c>
      <c r="U3523">
        <f>WEEKDAY(PlanMasine[[#This Row],[ZAVRŠETAK MAŠINSKE]],2)</f>
        <v>2</v>
      </c>
      <c r="V3523" s="3">
        <f>IF(WEEKDAY(PlanMasine[[#This Row],[Datum SAS]]-1,2)=7,PlanMasine[[#This Row],[Datum SAS]]-3,PlanMasine[[#This Row],[Datum SAS]]-1)</f>
        <v>45853</v>
      </c>
      <c r="W3523">
        <f>WEEKNUM(PlanMasine[[#This Row],[Column2]],1)</f>
        <v>29</v>
      </c>
    </row>
    <row r="3524" spans="1:23" x14ac:dyDescent="0.25">
      <c r="A3524">
        <v>1031445</v>
      </c>
      <c r="B3524">
        <v>1</v>
      </c>
      <c r="C3524">
        <v>1031459</v>
      </c>
      <c r="D3524" t="s">
        <v>2372</v>
      </c>
      <c r="E3524">
        <v>36</v>
      </c>
      <c r="F3524">
        <v>6</v>
      </c>
      <c r="G3524">
        <v>0</v>
      </c>
      <c r="H3524">
        <v>0</v>
      </c>
      <c r="I3524" t="s">
        <v>5</v>
      </c>
      <c r="J3524" t="s">
        <v>570</v>
      </c>
      <c r="K3524" t="s">
        <v>2445</v>
      </c>
      <c r="L3524" s="3">
        <v>45861</v>
      </c>
      <c r="M35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24" s="3">
        <v>45854</v>
      </c>
      <c r="O3524" s="5">
        <f>IFERROR((PlanMasine[[#This Row],[Norma]]/PlanMasine[[#This Row],[Q]])*(PlanMasine[[#This Row],[Q]]/SUMIF(C:C,PlanMasine[[#This Row],[RN]],B:B)*PlanMasine[[#This Row],[KPLQ]]),0)</f>
        <v>6</v>
      </c>
      <c r="P3524">
        <v>215828</v>
      </c>
      <c r="Q3524">
        <f>COUNTIF(PROMJENA!A:A,PlanMasine[[#This Row],[KPL]]&amp;"-"&amp;PlanMasine[[#This Row],[RN]])</f>
        <v>0</v>
      </c>
      <c r="R3524">
        <f>IFERROR(INDEX(REDOSLIJED!A:A,MATCH(PlanMasine[[#This Row],[KPL]],REDOSLIJED!B:B,0)),MAX(REDOSLIJED!A:A)+1)</f>
        <v>45</v>
      </c>
      <c r="S3524" s="9">
        <f>SUM($M$2:M3524)</f>
        <v>16.153472222222213</v>
      </c>
      <c r="T3524" s="3">
        <f>PlanMasine[[#This Row],[Datum SAS]]-1</f>
        <v>45853</v>
      </c>
      <c r="U3524">
        <f>WEEKDAY(PlanMasine[[#This Row],[ZAVRŠETAK MAŠINSKE]],2)</f>
        <v>2</v>
      </c>
      <c r="V3524" s="3">
        <f>IF(WEEKDAY(PlanMasine[[#This Row],[Datum SAS]]-1,2)=7,PlanMasine[[#This Row],[Datum SAS]]-3,PlanMasine[[#This Row],[Datum SAS]]-1)</f>
        <v>45853</v>
      </c>
      <c r="W3524">
        <f>WEEKNUM(PlanMasine[[#This Row],[Column2]],1)</f>
        <v>29</v>
      </c>
    </row>
    <row r="3525" spans="1:23" x14ac:dyDescent="0.25">
      <c r="A3525">
        <v>1031445</v>
      </c>
      <c r="B3525">
        <v>1</v>
      </c>
      <c r="C3525">
        <v>1031460</v>
      </c>
      <c r="D3525" t="s">
        <v>2375</v>
      </c>
      <c r="E3525">
        <v>36</v>
      </c>
      <c r="F3525">
        <v>6</v>
      </c>
      <c r="G3525">
        <v>0</v>
      </c>
      <c r="H3525">
        <v>0</v>
      </c>
      <c r="I3525" t="s">
        <v>5</v>
      </c>
      <c r="J3525" t="s">
        <v>570</v>
      </c>
      <c r="K3525" t="s">
        <v>2445</v>
      </c>
      <c r="L3525" s="3">
        <v>45861</v>
      </c>
      <c r="M35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25" s="3">
        <v>45854</v>
      </c>
      <c r="O3525" s="5">
        <f>IFERROR((PlanMasine[[#This Row],[Norma]]/PlanMasine[[#This Row],[Q]])*(PlanMasine[[#This Row],[Q]]/SUMIF(C:C,PlanMasine[[#This Row],[RN]],B:B)*PlanMasine[[#This Row],[KPLQ]]),0)</f>
        <v>6</v>
      </c>
      <c r="P3525">
        <v>215829</v>
      </c>
      <c r="Q3525">
        <f>COUNTIF(PROMJENA!A:A,PlanMasine[[#This Row],[KPL]]&amp;"-"&amp;PlanMasine[[#This Row],[RN]])</f>
        <v>0</v>
      </c>
      <c r="R3525">
        <f>IFERROR(INDEX(REDOSLIJED!A:A,MATCH(PlanMasine[[#This Row],[KPL]],REDOSLIJED!B:B,0)),MAX(REDOSLIJED!A:A)+1)</f>
        <v>45</v>
      </c>
      <c r="S3525" s="9">
        <f>SUM($M$2:M3525)</f>
        <v>16.157638888888879</v>
      </c>
      <c r="T3525" s="3">
        <f>PlanMasine[[#This Row],[Datum SAS]]-1</f>
        <v>45853</v>
      </c>
      <c r="U3525">
        <f>WEEKDAY(PlanMasine[[#This Row],[ZAVRŠETAK MAŠINSKE]],2)</f>
        <v>2</v>
      </c>
      <c r="V3525" s="3">
        <f>IF(WEEKDAY(PlanMasine[[#This Row],[Datum SAS]]-1,2)=7,PlanMasine[[#This Row],[Datum SAS]]-3,PlanMasine[[#This Row],[Datum SAS]]-1)</f>
        <v>45853</v>
      </c>
      <c r="W3525">
        <f>WEEKNUM(PlanMasine[[#This Row],[Column2]],1)</f>
        <v>29</v>
      </c>
    </row>
    <row r="3526" spans="1:23" x14ac:dyDescent="0.25">
      <c r="A3526">
        <v>1031445</v>
      </c>
      <c r="B3526">
        <v>1</v>
      </c>
      <c r="C3526">
        <v>1031464</v>
      </c>
      <c r="D3526" t="s">
        <v>2184</v>
      </c>
      <c r="E3526">
        <v>42</v>
      </c>
      <c r="F3526">
        <v>6</v>
      </c>
      <c r="G3526">
        <v>0</v>
      </c>
      <c r="H3526">
        <v>0</v>
      </c>
      <c r="I3526" t="s">
        <v>5</v>
      </c>
      <c r="J3526" t="s">
        <v>570</v>
      </c>
      <c r="K3526" t="s">
        <v>2445</v>
      </c>
      <c r="L3526" s="3">
        <v>45861</v>
      </c>
      <c r="M35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26" s="3">
        <v>45854</v>
      </c>
      <c r="O3526" s="5">
        <f>IFERROR((PlanMasine[[#This Row],[Norma]]/PlanMasine[[#This Row],[Q]])*(PlanMasine[[#This Row],[Q]]/SUMIF(C:C,PlanMasine[[#This Row],[RN]],B:B)*PlanMasine[[#This Row],[KPLQ]]),0)</f>
        <v>7</v>
      </c>
      <c r="P3526">
        <v>215834</v>
      </c>
      <c r="Q3526">
        <f>COUNTIF(PROMJENA!A:A,PlanMasine[[#This Row],[KPL]]&amp;"-"&amp;PlanMasine[[#This Row],[RN]])</f>
        <v>0</v>
      </c>
      <c r="R3526">
        <f>IFERROR(INDEX(REDOSLIJED!A:A,MATCH(PlanMasine[[#This Row],[KPL]],REDOSLIJED!B:B,0)),MAX(REDOSLIJED!A:A)+1)</f>
        <v>45</v>
      </c>
      <c r="S3526" s="9">
        <f>SUM($M$2:M3526)</f>
        <v>16.162499999999991</v>
      </c>
      <c r="T3526" s="3">
        <f>PlanMasine[[#This Row],[Datum SAS]]-1</f>
        <v>45853</v>
      </c>
      <c r="U3526">
        <f>WEEKDAY(PlanMasine[[#This Row],[ZAVRŠETAK MAŠINSKE]],2)</f>
        <v>2</v>
      </c>
      <c r="V3526" s="3">
        <f>IF(WEEKDAY(PlanMasine[[#This Row],[Datum SAS]]-1,2)=7,PlanMasine[[#This Row],[Datum SAS]]-3,PlanMasine[[#This Row],[Datum SAS]]-1)</f>
        <v>45853</v>
      </c>
      <c r="W3526">
        <f>WEEKNUM(PlanMasine[[#This Row],[Column2]],1)</f>
        <v>29</v>
      </c>
    </row>
    <row r="3527" spans="1:23" x14ac:dyDescent="0.25">
      <c r="A3527">
        <v>1031445</v>
      </c>
      <c r="B3527">
        <v>1</v>
      </c>
      <c r="C3527">
        <v>1031457</v>
      </c>
      <c r="D3527" t="s">
        <v>2374</v>
      </c>
      <c r="E3527">
        <v>36</v>
      </c>
      <c r="F3527">
        <v>6</v>
      </c>
      <c r="G3527">
        <v>0</v>
      </c>
      <c r="H3527">
        <v>0</v>
      </c>
      <c r="I3527" t="s">
        <v>5</v>
      </c>
      <c r="J3527" t="s">
        <v>570</v>
      </c>
      <c r="K3527" t="s">
        <v>2445</v>
      </c>
      <c r="L3527" s="3">
        <v>45861</v>
      </c>
      <c r="M35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27" s="3">
        <v>45854</v>
      </c>
      <c r="O3527" s="5">
        <f>IFERROR((PlanMasine[[#This Row],[Norma]]/PlanMasine[[#This Row],[Q]])*(PlanMasine[[#This Row],[Q]]/SUMIF(C:C,PlanMasine[[#This Row],[RN]],B:B)*PlanMasine[[#This Row],[KPLQ]]),0)</f>
        <v>6</v>
      </c>
      <c r="P3527">
        <v>215825</v>
      </c>
      <c r="Q3527">
        <f>COUNTIF(PROMJENA!A:A,PlanMasine[[#This Row],[KPL]]&amp;"-"&amp;PlanMasine[[#This Row],[RN]])</f>
        <v>0</v>
      </c>
      <c r="R3527">
        <f>IFERROR(INDEX(REDOSLIJED!A:A,MATCH(PlanMasine[[#This Row],[KPL]],REDOSLIJED!B:B,0)),MAX(REDOSLIJED!A:A)+1)</f>
        <v>45</v>
      </c>
      <c r="S3527" s="9">
        <f>SUM($M$2:M3527)</f>
        <v>16.166666666666657</v>
      </c>
      <c r="T3527" s="3">
        <f>PlanMasine[[#This Row],[Datum SAS]]-1</f>
        <v>45853</v>
      </c>
      <c r="U3527">
        <f>WEEKDAY(PlanMasine[[#This Row],[ZAVRŠETAK MAŠINSKE]],2)</f>
        <v>2</v>
      </c>
      <c r="V3527" s="3">
        <f>IF(WEEKDAY(PlanMasine[[#This Row],[Datum SAS]]-1,2)=7,PlanMasine[[#This Row],[Datum SAS]]-3,PlanMasine[[#This Row],[Datum SAS]]-1)</f>
        <v>45853</v>
      </c>
      <c r="W3527">
        <f>WEEKNUM(PlanMasine[[#This Row],[Column2]],1)</f>
        <v>29</v>
      </c>
    </row>
    <row r="3528" spans="1:23" x14ac:dyDescent="0.25">
      <c r="A3528">
        <v>1031445</v>
      </c>
      <c r="B3528">
        <v>1</v>
      </c>
      <c r="C3528">
        <v>1031461</v>
      </c>
      <c r="D3528" t="s">
        <v>1971</v>
      </c>
      <c r="E3528">
        <v>15</v>
      </c>
      <c r="F3528">
        <v>6</v>
      </c>
      <c r="G3528">
        <v>0</v>
      </c>
      <c r="H3528">
        <v>0</v>
      </c>
      <c r="I3528" t="s">
        <v>5</v>
      </c>
      <c r="J3528" t="s">
        <v>570</v>
      </c>
      <c r="K3528" t="s">
        <v>2445</v>
      </c>
      <c r="L3528" s="3">
        <v>45861</v>
      </c>
      <c r="M35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1.736111111111111E-3</v>
      </c>
      <c r="N3528" s="3">
        <v>45854</v>
      </c>
      <c r="O3528" s="5">
        <f>IFERROR((PlanMasine[[#This Row],[Norma]]/PlanMasine[[#This Row],[Q]])*(PlanMasine[[#This Row],[Q]]/SUMIF(C:C,PlanMasine[[#This Row],[RN]],B:B)*PlanMasine[[#This Row],[KPLQ]]),0)</f>
        <v>2.5</v>
      </c>
      <c r="P3528">
        <v>215830</v>
      </c>
      <c r="Q3528">
        <f>COUNTIF(PROMJENA!A:A,PlanMasine[[#This Row],[KPL]]&amp;"-"&amp;PlanMasine[[#This Row],[RN]])</f>
        <v>0</v>
      </c>
      <c r="R3528">
        <f>IFERROR(INDEX(REDOSLIJED!A:A,MATCH(PlanMasine[[#This Row],[KPL]],REDOSLIJED!B:B,0)),MAX(REDOSLIJED!A:A)+1)</f>
        <v>45</v>
      </c>
      <c r="S3528" s="9">
        <f>SUM($M$2:M3528)</f>
        <v>16.168402777777768</v>
      </c>
      <c r="T3528" s="3">
        <f>PlanMasine[[#This Row],[Datum SAS]]-1</f>
        <v>45853</v>
      </c>
      <c r="U3528">
        <f>WEEKDAY(PlanMasine[[#This Row],[ZAVRŠETAK MAŠINSKE]],2)</f>
        <v>2</v>
      </c>
      <c r="V3528" s="3">
        <f>IF(WEEKDAY(PlanMasine[[#This Row],[Datum SAS]]-1,2)=7,PlanMasine[[#This Row],[Datum SAS]]-3,PlanMasine[[#This Row],[Datum SAS]]-1)</f>
        <v>45853</v>
      </c>
      <c r="W3528">
        <f>WEEKNUM(PlanMasine[[#This Row],[Column2]],1)</f>
        <v>29</v>
      </c>
    </row>
    <row r="3529" spans="1:23" x14ac:dyDescent="0.25">
      <c r="A3529">
        <v>1031445</v>
      </c>
      <c r="B3529">
        <v>1</v>
      </c>
      <c r="C3529">
        <v>1031454</v>
      </c>
      <c r="D3529" t="s">
        <v>1974</v>
      </c>
      <c r="E3529">
        <v>30</v>
      </c>
      <c r="F3529">
        <v>6</v>
      </c>
      <c r="G3529">
        <v>0</v>
      </c>
      <c r="H3529">
        <v>0</v>
      </c>
      <c r="I3529" t="s">
        <v>5</v>
      </c>
      <c r="J3529" t="s">
        <v>570</v>
      </c>
      <c r="K3529" t="s">
        <v>2445</v>
      </c>
      <c r="L3529" s="3">
        <v>45861</v>
      </c>
      <c r="M35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29" s="3">
        <v>45854</v>
      </c>
      <c r="O3529" s="5">
        <f>IFERROR((PlanMasine[[#This Row],[Norma]]/PlanMasine[[#This Row],[Q]])*(PlanMasine[[#This Row],[Q]]/SUMIF(C:C,PlanMasine[[#This Row],[RN]],B:B)*PlanMasine[[#This Row],[KPLQ]]),0)</f>
        <v>5</v>
      </c>
      <c r="P3529">
        <v>215820</v>
      </c>
      <c r="Q3529">
        <f>COUNTIF(PROMJENA!A:A,PlanMasine[[#This Row],[KPL]]&amp;"-"&amp;PlanMasine[[#This Row],[RN]])</f>
        <v>0</v>
      </c>
      <c r="R3529">
        <f>IFERROR(INDEX(REDOSLIJED!A:A,MATCH(PlanMasine[[#This Row],[KPL]],REDOSLIJED!B:B,0)),MAX(REDOSLIJED!A:A)+1)</f>
        <v>45</v>
      </c>
      <c r="S3529" s="9">
        <f>SUM($M$2:M3529)</f>
        <v>16.171874999999989</v>
      </c>
      <c r="T3529" s="3">
        <f>PlanMasine[[#This Row],[Datum SAS]]-1</f>
        <v>45853</v>
      </c>
      <c r="U3529">
        <f>WEEKDAY(PlanMasine[[#This Row],[ZAVRŠETAK MAŠINSKE]],2)</f>
        <v>2</v>
      </c>
      <c r="V3529" s="3">
        <f>IF(WEEKDAY(PlanMasine[[#This Row],[Datum SAS]]-1,2)=7,PlanMasine[[#This Row],[Datum SAS]]-3,PlanMasine[[#This Row],[Datum SAS]]-1)</f>
        <v>45853</v>
      </c>
      <c r="W3529">
        <f>WEEKNUM(PlanMasine[[#This Row],[Column2]],1)</f>
        <v>29</v>
      </c>
    </row>
    <row r="3530" spans="1:23" x14ac:dyDescent="0.25">
      <c r="A3530">
        <v>1031445</v>
      </c>
      <c r="B3530">
        <v>1</v>
      </c>
      <c r="C3530">
        <v>1031450</v>
      </c>
      <c r="D3530" t="s">
        <v>1975</v>
      </c>
      <c r="E3530">
        <v>9</v>
      </c>
      <c r="F3530">
        <v>6</v>
      </c>
      <c r="G3530">
        <v>0</v>
      </c>
      <c r="H3530">
        <v>0</v>
      </c>
      <c r="I3530" t="s">
        <v>5</v>
      </c>
      <c r="J3530" t="s">
        <v>570</v>
      </c>
      <c r="K3530" t="s">
        <v>2445</v>
      </c>
      <c r="L3530" s="3">
        <v>45861</v>
      </c>
      <c r="M35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1.0416666666666667E-3</v>
      </c>
      <c r="N3530" s="3">
        <v>45854</v>
      </c>
      <c r="O3530" s="5">
        <f>IFERROR((PlanMasine[[#This Row],[Norma]]/PlanMasine[[#This Row],[Q]])*(PlanMasine[[#This Row],[Q]]/SUMIF(C:C,PlanMasine[[#This Row],[RN]],B:B)*PlanMasine[[#This Row],[KPLQ]]),0)</f>
        <v>1.5</v>
      </c>
      <c r="P3530">
        <v>215812</v>
      </c>
      <c r="Q3530">
        <f>COUNTIF(PROMJENA!A:A,PlanMasine[[#This Row],[KPL]]&amp;"-"&amp;PlanMasine[[#This Row],[RN]])</f>
        <v>0</v>
      </c>
      <c r="R3530">
        <f>IFERROR(INDEX(REDOSLIJED!A:A,MATCH(PlanMasine[[#This Row],[KPL]],REDOSLIJED!B:B,0)),MAX(REDOSLIJED!A:A)+1)</f>
        <v>45</v>
      </c>
      <c r="S3530" s="9">
        <f>SUM($M$2:M3530)</f>
        <v>16.172916666666655</v>
      </c>
      <c r="T3530" s="3">
        <f>PlanMasine[[#This Row],[Datum SAS]]-1</f>
        <v>45853</v>
      </c>
      <c r="U3530">
        <f>WEEKDAY(PlanMasine[[#This Row],[ZAVRŠETAK MAŠINSKE]],2)</f>
        <v>2</v>
      </c>
      <c r="V3530" s="3">
        <f>IF(WEEKDAY(PlanMasine[[#This Row],[Datum SAS]]-1,2)=7,PlanMasine[[#This Row],[Datum SAS]]-3,PlanMasine[[#This Row],[Datum SAS]]-1)</f>
        <v>45853</v>
      </c>
      <c r="W3530">
        <f>WEEKNUM(PlanMasine[[#This Row],[Column2]],1)</f>
        <v>29</v>
      </c>
    </row>
    <row r="3531" spans="1:23" x14ac:dyDescent="0.25">
      <c r="A3531">
        <v>1031445</v>
      </c>
      <c r="B3531">
        <v>1</v>
      </c>
      <c r="C3531">
        <v>1031453</v>
      </c>
      <c r="D3531" t="s">
        <v>2182</v>
      </c>
      <c r="E3531">
        <v>18</v>
      </c>
      <c r="F3531">
        <v>6</v>
      </c>
      <c r="G3531">
        <v>0</v>
      </c>
      <c r="H3531">
        <v>0</v>
      </c>
      <c r="I3531" t="s">
        <v>5</v>
      </c>
      <c r="J3531" t="s">
        <v>570</v>
      </c>
      <c r="K3531" t="s">
        <v>2445</v>
      </c>
      <c r="L3531" s="3">
        <v>45861</v>
      </c>
      <c r="M35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31" s="3">
        <v>45854</v>
      </c>
      <c r="O3531" s="5">
        <f>IFERROR((PlanMasine[[#This Row],[Norma]]/PlanMasine[[#This Row],[Q]])*(PlanMasine[[#This Row],[Q]]/SUMIF(C:C,PlanMasine[[#This Row],[RN]],B:B)*PlanMasine[[#This Row],[KPLQ]]),0)</f>
        <v>3</v>
      </c>
      <c r="P3531">
        <v>215819</v>
      </c>
      <c r="Q3531">
        <f>COUNTIF(PROMJENA!A:A,PlanMasine[[#This Row],[KPL]]&amp;"-"&amp;PlanMasine[[#This Row],[RN]])</f>
        <v>0</v>
      </c>
      <c r="R3531">
        <f>IFERROR(INDEX(REDOSLIJED!A:A,MATCH(PlanMasine[[#This Row],[KPL]],REDOSLIJED!B:B,0)),MAX(REDOSLIJED!A:A)+1)</f>
        <v>45</v>
      </c>
      <c r="S3531" s="9">
        <f>SUM($M$2:M3531)</f>
        <v>16.17499999999999</v>
      </c>
      <c r="T3531" s="3">
        <f>PlanMasine[[#This Row],[Datum SAS]]-1</f>
        <v>45853</v>
      </c>
      <c r="U3531">
        <f>WEEKDAY(PlanMasine[[#This Row],[ZAVRŠETAK MAŠINSKE]],2)</f>
        <v>2</v>
      </c>
      <c r="V3531" s="3">
        <f>IF(WEEKDAY(PlanMasine[[#This Row],[Datum SAS]]-1,2)=7,PlanMasine[[#This Row],[Datum SAS]]-3,PlanMasine[[#This Row],[Datum SAS]]-1)</f>
        <v>45853</v>
      </c>
      <c r="W3531">
        <f>WEEKNUM(PlanMasine[[#This Row],[Column2]],1)</f>
        <v>29</v>
      </c>
    </row>
    <row r="3532" spans="1:23" x14ac:dyDescent="0.25">
      <c r="A3532">
        <v>1036079</v>
      </c>
      <c r="B3532">
        <v>5</v>
      </c>
      <c r="C3532">
        <v>1036089</v>
      </c>
      <c r="D3532" t="s">
        <v>2502</v>
      </c>
      <c r="E3532">
        <v>25</v>
      </c>
      <c r="F3532">
        <v>5</v>
      </c>
      <c r="G3532">
        <v>0</v>
      </c>
      <c r="H3532">
        <v>0</v>
      </c>
      <c r="I3532" t="s">
        <v>5</v>
      </c>
      <c r="J3532" t="s">
        <v>570</v>
      </c>
      <c r="K3532" t="s">
        <v>2648</v>
      </c>
      <c r="L3532" s="3">
        <v>45887</v>
      </c>
      <c r="M35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532" s="3">
        <v>45856</v>
      </c>
      <c r="O3532" s="5">
        <f>IFERROR((PlanMasine[[#This Row],[Norma]]/PlanMasine[[#This Row],[Q]])*(PlanMasine[[#This Row],[Q]]/SUMIF(C:C,PlanMasine[[#This Row],[RN]],B:B)*PlanMasine[[#This Row],[KPLQ]]),0)</f>
        <v>25</v>
      </c>
      <c r="P3532">
        <v>202737</v>
      </c>
      <c r="Q3532">
        <f>COUNTIF(PROMJENA!A:A,PlanMasine[[#This Row],[KPL]]&amp;"-"&amp;PlanMasine[[#This Row],[RN]])</f>
        <v>0</v>
      </c>
      <c r="R3532">
        <f>IFERROR(INDEX(REDOSLIJED!A:A,MATCH(PlanMasine[[#This Row],[KPL]],REDOSLIJED!B:B,0)),MAX(REDOSLIJED!A:A)+1)</f>
        <v>45</v>
      </c>
      <c r="S3532" s="9">
        <f>SUM($M$2:M3532)</f>
        <v>16.192361111111101</v>
      </c>
      <c r="T3532" s="3">
        <f>PlanMasine[[#This Row],[Datum SAS]]-1</f>
        <v>45855</v>
      </c>
      <c r="U3532">
        <f>WEEKDAY(PlanMasine[[#This Row],[ZAVRŠETAK MAŠINSKE]],2)</f>
        <v>4</v>
      </c>
      <c r="V3532" s="3">
        <f>IF(WEEKDAY(PlanMasine[[#This Row],[Datum SAS]]-1,2)=7,PlanMasine[[#This Row],[Datum SAS]]-3,PlanMasine[[#This Row],[Datum SAS]]-1)</f>
        <v>45855</v>
      </c>
      <c r="W3532">
        <f>WEEKNUM(PlanMasine[[#This Row],[Column2]],1)</f>
        <v>29</v>
      </c>
    </row>
    <row r="3533" spans="1:23" x14ac:dyDescent="0.25">
      <c r="A3533">
        <v>1023684</v>
      </c>
      <c r="B3533">
        <v>1</v>
      </c>
      <c r="C3533">
        <v>1023515</v>
      </c>
      <c r="D3533" t="s">
        <v>1889</v>
      </c>
      <c r="E3533">
        <v>7</v>
      </c>
      <c r="F3533">
        <v>1</v>
      </c>
      <c r="G3533">
        <v>0</v>
      </c>
      <c r="H3533">
        <v>0</v>
      </c>
      <c r="I3533" t="s">
        <v>5</v>
      </c>
      <c r="J3533" t="s">
        <v>570</v>
      </c>
      <c r="K3533" t="s">
        <v>2406</v>
      </c>
      <c r="L3533" s="3">
        <v>45877</v>
      </c>
      <c r="M35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33" s="3">
        <v>45859</v>
      </c>
      <c r="O3533" s="5">
        <f>IFERROR((PlanMasine[[#This Row],[Norma]]/PlanMasine[[#This Row],[Q]])*(PlanMasine[[#This Row],[Q]]/SUMIF(C:C,PlanMasine[[#This Row],[RN]],B:B)*PlanMasine[[#This Row],[KPLQ]]),0)</f>
        <v>7</v>
      </c>
      <c r="P3533">
        <v>225726</v>
      </c>
      <c r="Q3533">
        <f>COUNTIF(PROMJENA!A:A,PlanMasine[[#This Row],[KPL]]&amp;"-"&amp;PlanMasine[[#This Row],[RN]])</f>
        <v>0</v>
      </c>
      <c r="R3533">
        <f>IFERROR(INDEX(REDOSLIJED!A:A,MATCH(PlanMasine[[#This Row],[KPL]],REDOSLIJED!B:B,0)),MAX(REDOSLIJED!A:A)+1)</f>
        <v>45</v>
      </c>
      <c r="S3533" s="9">
        <f>SUM($M$2:M3533)</f>
        <v>16.197222222222212</v>
      </c>
      <c r="T3533" s="3">
        <f>PlanMasine[[#This Row],[Datum SAS]]-1</f>
        <v>45858</v>
      </c>
      <c r="U3533">
        <f>WEEKDAY(PlanMasine[[#This Row],[ZAVRŠETAK MAŠINSKE]],2)</f>
        <v>7</v>
      </c>
      <c r="V3533" s="3">
        <f>IF(WEEKDAY(PlanMasine[[#This Row],[Datum SAS]]-1,2)=7,PlanMasine[[#This Row],[Datum SAS]]-3,PlanMasine[[#This Row],[Datum SAS]]-1)</f>
        <v>45856</v>
      </c>
      <c r="W3533">
        <f>WEEKNUM(PlanMasine[[#This Row],[Column2]],1)</f>
        <v>29</v>
      </c>
    </row>
    <row r="3534" spans="1:23" x14ac:dyDescent="0.25">
      <c r="A3534">
        <v>1023684</v>
      </c>
      <c r="B3534">
        <v>1</v>
      </c>
      <c r="C3534">
        <v>1023520</v>
      </c>
      <c r="D3534" t="s">
        <v>1883</v>
      </c>
      <c r="E3534">
        <v>3</v>
      </c>
      <c r="F3534">
        <v>1</v>
      </c>
      <c r="G3534">
        <v>0</v>
      </c>
      <c r="H3534">
        <v>0</v>
      </c>
      <c r="I3534" t="s">
        <v>5</v>
      </c>
      <c r="J3534" t="s">
        <v>570</v>
      </c>
      <c r="K3534" t="s">
        <v>2406</v>
      </c>
      <c r="L3534" s="3">
        <v>45877</v>
      </c>
      <c r="M35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34" s="3">
        <v>45859</v>
      </c>
      <c r="O3534" s="5">
        <f>IFERROR((PlanMasine[[#This Row],[Norma]]/PlanMasine[[#This Row],[Q]])*(PlanMasine[[#This Row],[Q]]/SUMIF(C:C,PlanMasine[[#This Row],[RN]],B:B)*PlanMasine[[#This Row],[KPLQ]]),0)</f>
        <v>3</v>
      </c>
      <c r="P3534">
        <v>225731</v>
      </c>
      <c r="Q3534">
        <f>COUNTIF(PROMJENA!A:A,PlanMasine[[#This Row],[KPL]]&amp;"-"&amp;PlanMasine[[#This Row],[RN]])</f>
        <v>0</v>
      </c>
      <c r="R3534">
        <f>IFERROR(INDEX(REDOSLIJED!A:A,MATCH(PlanMasine[[#This Row],[KPL]],REDOSLIJED!B:B,0)),MAX(REDOSLIJED!A:A)+1)</f>
        <v>45</v>
      </c>
      <c r="S3534" s="9">
        <f>SUM($M$2:M3534)</f>
        <v>16.199305555555547</v>
      </c>
      <c r="T3534" s="3">
        <f>PlanMasine[[#This Row],[Datum SAS]]-1</f>
        <v>45858</v>
      </c>
      <c r="U3534">
        <f>WEEKDAY(PlanMasine[[#This Row],[ZAVRŠETAK MAŠINSKE]],2)</f>
        <v>7</v>
      </c>
      <c r="V3534" s="3">
        <f>IF(WEEKDAY(PlanMasine[[#This Row],[Datum SAS]]-1,2)=7,PlanMasine[[#This Row],[Datum SAS]]-3,PlanMasine[[#This Row],[Datum SAS]]-1)</f>
        <v>45856</v>
      </c>
      <c r="W3534">
        <f>WEEKNUM(PlanMasine[[#This Row],[Column2]],1)</f>
        <v>29</v>
      </c>
    </row>
    <row r="3535" spans="1:23" x14ac:dyDescent="0.25">
      <c r="A3535">
        <v>1023684</v>
      </c>
      <c r="B3535">
        <v>1</v>
      </c>
      <c r="C3535">
        <v>1023519</v>
      </c>
      <c r="D3535" t="s">
        <v>1885</v>
      </c>
      <c r="E3535">
        <v>7</v>
      </c>
      <c r="F3535">
        <v>1</v>
      </c>
      <c r="G3535">
        <v>0</v>
      </c>
      <c r="H3535">
        <v>0</v>
      </c>
      <c r="I3535" t="s">
        <v>5</v>
      </c>
      <c r="J3535" t="s">
        <v>570</v>
      </c>
      <c r="K3535" t="s">
        <v>2406</v>
      </c>
      <c r="L3535" s="3">
        <v>45877</v>
      </c>
      <c r="M35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35" s="3">
        <v>45859</v>
      </c>
      <c r="O3535" s="5">
        <f>IFERROR((PlanMasine[[#This Row],[Norma]]/PlanMasine[[#This Row],[Q]])*(PlanMasine[[#This Row],[Q]]/SUMIF(C:C,PlanMasine[[#This Row],[RN]],B:B)*PlanMasine[[#This Row],[KPLQ]]),0)</f>
        <v>7</v>
      </c>
      <c r="P3535">
        <v>225730</v>
      </c>
      <c r="Q3535">
        <f>COUNTIF(PROMJENA!A:A,PlanMasine[[#This Row],[KPL]]&amp;"-"&amp;PlanMasine[[#This Row],[RN]])</f>
        <v>0</v>
      </c>
      <c r="R3535">
        <f>IFERROR(INDEX(REDOSLIJED!A:A,MATCH(PlanMasine[[#This Row],[KPL]],REDOSLIJED!B:B,0)),MAX(REDOSLIJED!A:A)+1)</f>
        <v>45</v>
      </c>
      <c r="S3535" s="9">
        <f>SUM($M$2:M3535)</f>
        <v>16.204166666666659</v>
      </c>
      <c r="T3535" s="3">
        <f>PlanMasine[[#This Row],[Datum SAS]]-1</f>
        <v>45858</v>
      </c>
      <c r="U3535">
        <f>WEEKDAY(PlanMasine[[#This Row],[ZAVRŠETAK MAŠINSKE]],2)</f>
        <v>7</v>
      </c>
      <c r="V3535" s="3">
        <f>IF(WEEKDAY(PlanMasine[[#This Row],[Datum SAS]]-1,2)=7,PlanMasine[[#This Row],[Datum SAS]]-3,PlanMasine[[#This Row],[Datum SAS]]-1)</f>
        <v>45856</v>
      </c>
      <c r="W3535">
        <f>WEEKNUM(PlanMasine[[#This Row],[Column2]],1)</f>
        <v>29</v>
      </c>
    </row>
    <row r="3536" spans="1:23" x14ac:dyDescent="0.25">
      <c r="A3536">
        <v>1023684</v>
      </c>
      <c r="B3536">
        <v>1</v>
      </c>
      <c r="C3536">
        <v>1023518</v>
      </c>
      <c r="D3536" t="s">
        <v>1886</v>
      </c>
      <c r="E3536">
        <v>7</v>
      </c>
      <c r="F3536">
        <v>1</v>
      </c>
      <c r="G3536">
        <v>0</v>
      </c>
      <c r="H3536">
        <v>0</v>
      </c>
      <c r="I3536" t="s">
        <v>5</v>
      </c>
      <c r="J3536" t="s">
        <v>570</v>
      </c>
      <c r="K3536" t="s">
        <v>2406</v>
      </c>
      <c r="L3536" s="3">
        <v>45877</v>
      </c>
      <c r="M35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36" s="3">
        <v>45859</v>
      </c>
      <c r="O3536" s="5">
        <f>IFERROR((PlanMasine[[#This Row],[Norma]]/PlanMasine[[#This Row],[Q]])*(PlanMasine[[#This Row],[Q]]/SUMIF(C:C,PlanMasine[[#This Row],[RN]],B:B)*PlanMasine[[#This Row],[KPLQ]]),0)</f>
        <v>7</v>
      </c>
      <c r="P3536">
        <v>225729</v>
      </c>
      <c r="Q3536">
        <f>COUNTIF(PROMJENA!A:A,PlanMasine[[#This Row],[KPL]]&amp;"-"&amp;PlanMasine[[#This Row],[RN]])</f>
        <v>0</v>
      </c>
      <c r="R3536">
        <f>IFERROR(INDEX(REDOSLIJED!A:A,MATCH(PlanMasine[[#This Row],[KPL]],REDOSLIJED!B:B,0)),MAX(REDOSLIJED!A:A)+1)</f>
        <v>45</v>
      </c>
      <c r="S3536" s="9">
        <f>SUM($M$2:M3536)</f>
        <v>16.20902777777777</v>
      </c>
      <c r="T3536" s="3">
        <f>PlanMasine[[#This Row],[Datum SAS]]-1</f>
        <v>45858</v>
      </c>
      <c r="U3536">
        <f>WEEKDAY(PlanMasine[[#This Row],[ZAVRŠETAK MAŠINSKE]],2)</f>
        <v>7</v>
      </c>
      <c r="V3536" s="3">
        <f>IF(WEEKDAY(PlanMasine[[#This Row],[Datum SAS]]-1,2)=7,PlanMasine[[#This Row],[Datum SAS]]-3,PlanMasine[[#This Row],[Datum SAS]]-1)</f>
        <v>45856</v>
      </c>
      <c r="W3536">
        <f>WEEKNUM(PlanMasine[[#This Row],[Column2]],1)</f>
        <v>29</v>
      </c>
    </row>
    <row r="3537" spans="1:23" x14ac:dyDescent="0.25">
      <c r="A3537">
        <v>1023684</v>
      </c>
      <c r="B3537">
        <v>1</v>
      </c>
      <c r="C3537">
        <v>1023517</v>
      </c>
      <c r="D3537" t="s">
        <v>1887</v>
      </c>
      <c r="E3537">
        <v>7</v>
      </c>
      <c r="F3537">
        <v>1</v>
      </c>
      <c r="G3537">
        <v>0</v>
      </c>
      <c r="H3537">
        <v>0</v>
      </c>
      <c r="I3537" t="s">
        <v>5</v>
      </c>
      <c r="J3537" t="s">
        <v>570</v>
      </c>
      <c r="K3537" t="s">
        <v>2406</v>
      </c>
      <c r="L3537" s="3">
        <v>45877</v>
      </c>
      <c r="M35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37" s="3">
        <v>45859</v>
      </c>
      <c r="O3537" s="5">
        <f>IFERROR((PlanMasine[[#This Row],[Norma]]/PlanMasine[[#This Row],[Q]])*(PlanMasine[[#This Row],[Q]]/SUMIF(C:C,PlanMasine[[#This Row],[RN]],B:B)*PlanMasine[[#This Row],[KPLQ]]),0)</f>
        <v>7</v>
      </c>
      <c r="P3537">
        <v>225728</v>
      </c>
      <c r="Q3537">
        <f>COUNTIF(PROMJENA!A:A,PlanMasine[[#This Row],[KPL]]&amp;"-"&amp;PlanMasine[[#This Row],[RN]])</f>
        <v>0</v>
      </c>
      <c r="R3537">
        <f>IFERROR(INDEX(REDOSLIJED!A:A,MATCH(PlanMasine[[#This Row],[KPL]],REDOSLIJED!B:B,0)),MAX(REDOSLIJED!A:A)+1)</f>
        <v>45</v>
      </c>
      <c r="S3537" s="9">
        <f>SUM($M$2:M3537)</f>
        <v>16.213888888888881</v>
      </c>
      <c r="T3537" s="3">
        <f>PlanMasine[[#This Row],[Datum SAS]]-1</f>
        <v>45858</v>
      </c>
      <c r="U3537">
        <f>WEEKDAY(PlanMasine[[#This Row],[ZAVRŠETAK MAŠINSKE]],2)</f>
        <v>7</v>
      </c>
      <c r="V3537" s="3">
        <f>IF(WEEKDAY(PlanMasine[[#This Row],[Datum SAS]]-1,2)=7,PlanMasine[[#This Row],[Datum SAS]]-3,PlanMasine[[#This Row],[Datum SAS]]-1)</f>
        <v>45856</v>
      </c>
      <c r="W3537">
        <f>WEEKNUM(PlanMasine[[#This Row],[Column2]],1)</f>
        <v>29</v>
      </c>
    </row>
    <row r="3538" spans="1:23" x14ac:dyDescent="0.25">
      <c r="A3538">
        <v>1023684</v>
      </c>
      <c r="B3538">
        <v>1</v>
      </c>
      <c r="C3538">
        <v>1023529</v>
      </c>
      <c r="D3538" t="s">
        <v>1929</v>
      </c>
      <c r="E3538">
        <v>6</v>
      </c>
      <c r="F3538">
        <v>2</v>
      </c>
      <c r="G3538">
        <v>0</v>
      </c>
      <c r="H3538">
        <v>0</v>
      </c>
      <c r="I3538" t="s">
        <v>5</v>
      </c>
      <c r="J3538" t="s">
        <v>570</v>
      </c>
      <c r="K3538" t="s">
        <v>2406</v>
      </c>
      <c r="L3538" s="3">
        <v>45877</v>
      </c>
      <c r="M35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38" s="3">
        <v>45859</v>
      </c>
      <c r="O3538" s="5">
        <f>IFERROR((PlanMasine[[#This Row],[Norma]]/PlanMasine[[#This Row],[Q]])*(PlanMasine[[#This Row],[Q]]/SUMIF(C:C,PlanMasine[[#This Row],[RN]],B:B)*PlanMasine[[#This Row],[KPLQ]]),0)</f>
        <v>6</v>
      </c>
      <c r="P3538">
        <v>225740</v>
      </c>
      <c r="Q3538">
        <f>COUNTIF(PROMJENA!A:A,PlanMasine[[#This Row],[KPL]]&amp;"-"&amp;PlanMasine[[#This Row],[RN]])</f>
        <v>0</v>
      </c>
      <c r="R3538">
        <f>IFERROR(INDEX(REDOSLIJED!A:A,MATCH(PlanMasine[[#This Row],[KPL]],REDOSLIJED!B:B,0)),MAX(REDOSLIJED!A:A)+1)</f>
        <v>45</v>
      </c>
      <c r="S3538" s="9">
        <f>SUM($M$2:M3538)</f>
        <v>16.218055555555548</v>
      </c>
      <c r="T3538" s="3">
        <f>PlanMasine[[#This Row],[Datum SAS]]-1</f>
        <v>45858</v>
      </c>
      <c r="U3538">
        <f>WEEKDAY(PlanMasine[[#This Row],[ZAVRŠETAK MAŠINSKE]],2)</f>
        <v>7</v>
      </c>
      <c r="V3538" s="3">
        <f>IF(WEEKDAY(PlanMasine[[#This Row],[Datum SAS]]-1,2)=7,PlanMasine[[#This Row],[Datum SAS]]-3,PlanMasine[[#This Row],[Datum SAS]]-1)</f>
        <v>45856</v>
      </c>
      <c r="W3538">
        <f>WEEKNUM(PlanMasine[[#This Row],[Column2]],1)</f>
        <v>29</v>
      </c>
    </row>
    <row r="3539" spans="1:23" x14ac:dyDescent="0.25">
      <c r="A3539">
        <v>1023684</v>
      </c>
      <c r="B3539">
        <v>1</v>
      </c>
      <c r="C3539">
        <v>1023543</v>
      </c>
      <c r="D3539" t="s">
        <v>1877</v>
      </c>
      <c r="E3539">
        <v>7</v>
      </c>
      <c r="F3539">
        <v>1</v>
      </c>
      <c r="G3539">
        <v>0</v>
      </c>
      <c r="H3539">
        <v>0</v>
      </c>
      <c r="I3539" t="s">
        <v>5</v>
      </c>
      <c r="J3539" t="s">
        <v>570</v>
      </c>
      <c r="K3539" t="s">
        <v>2406</v>
      </c>
      <c r="L3539" s="3">
        <v>45877</v>
      </c>
      <c r="M35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39" s="3">
        <v>45859</v>
      </c>
      <c r="O3539" s="5">
        <f>IFERROR((PlanMasine[[#This Row],[Norma]]/PlanMasine[[#This Row],[Q]])*(PlanMasine[[#This Row],[Q]]/SUMIF(C:C,PlanMasine[[#This Row],[RN]],B:B)*PlanMasine[[#This Row],[KPLQ]]),0)</f>
        <v>7</v>
      </c>
      <c r="P3539">
        <v>225756</v>
      </c>
      <c r="Q3539">
        <f>COUNTIF(PROMJENA!A:A,PlanMasine[[#This Row],[KPL]]&amp;"-"&amp;PlanMasine[[#This Row],[RN]])</f>
        <v>0</v>
      </c>
      <c r="R3539">
        <f>IFERROR(INDEX(REDOSLIJED!A:A,MATCH(PlanMasine[[#This Row],[KPL]],REDOSLIJED!B:B,0)),MAX(REDOSLIJED!A:A)+1)</f>
        <v>45</v>
      </c>
      <c r="S3539" s="9">
        <f>SUM($M$2:M3539)</f>
        <v>16.222916666666659</v>
      </c>
      <c r="T3539" s="3">
        <f>PlanMasine[[#This Row],[Datum SAS]]-1</f>
        <v>45858</v>
      </c>
      <c r="U3539">
        <f>WEEKDAY(PlanMasine[[#This Row],[ZAVRŠETAK MAŠINSKE]],2)</f>
        <v>7</v>
      </c>
      <c r="V3539" s="3">
        <f>IF(WEEKDAY(PlanMasine[[#This Row],[Datum SAS]]-1,2)=7,PlanMasine[[#This Row],[Datum SAS]]-3,PlanMasine[[#This Row],[Datum SAS]]-1)</f>
        <v>45856</v>
      </c>
      <c r="W3539">
        <f>WEEKNUM(PlanMasine[[#This Row],[Column2]],1)</f>
        <v>29</v>
      </c>
    </row>
    <row r="3540" spans="1:23" x14ac:dyDescent="0.25">
      <c r="A3540">
        <v>1023684</v>
      </c>
      <c r="B3540">
        <v>1</v>
      </c>
      <c r="C3540">
        <v>1023532</v>
      </c>
      <c r="D3540" t="s">
        <v>1882</v>
      </c>
      <c r="E3540">
        <v>10</v>
      </c>
      <c r="F3540">
        <v>2</v>
      </c>
      <c r="G3540">
        <v>0</v>
      </c>
      <c r="H3540">
        <v>0</v>
      </c>
      <c r="I3540" t="s">
        <v>5</v>
      </c>
      <c r="J3540" t="s">
        <v>570</v>
      </c>
      <c r="K3540" t="s">
        <v>2406</v>
      </c>
      <c r="L3540" s="3">
        <v>45877</v>
      </c>
      <c r="M35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40" s="3">
        <v>45859</v>
      </c>
      <c r="O3540" s="5">
        <f>IFERROR((PlanMasine[[#This Row],[Norma]]/PlanMasine[[#This Row],[Q]])*(PlanMasine[[#This Row],[Q]]/SUMIF(C:C,PlanMasine[[#This Row],[RN]],B:B)*PlanMasine[[#This Row],[KPLQ]]),0)</f>
        <v>10</v>
      </c>
      <c r="P3540">
        <v>225743</v>
      </c>
      <c r="Q3540">
        <f>COUNTIF(PROMJENA!A:A,PlanMasine[[#This Row],[KPL]]&amp;"-"&amp;PlanMasine[[#This Row],[RN]])</f>
        <v>0</v>
      </c>
      <c r="R3540">
        <f>IFERROR(INDEX(REDOSLIJED!A:A,MATCH(PlanMasine[[#This Row],[KPL]],REDOSLIJED!B:B,0)),MAX(REDOSLIJED!A:A)+1)</f>
        <v>45</v>
      </c>
      <c r="S3540" s="9">
        <f>SUM($M$2:M3540)</f>
        <v>16.229861111111102</v>
      </c>
      <c r="T3540" s="3">
        <f>PlanMasine[[#This Row],[Datum SAS]]-1</f>
        <v>45858</v>
      </c>
      <c r="U3540">
        <f>WEEKDAY(PlanMasine[[#This Row],[ZAVRŠETAK MAŠINSKE]],2)</f>
        <v>7</v>
      </c>
      <c r="V3540" s="3">
        <f>IF(WEEKDAY(PlanMasine[[#This Row],[Datum SAS]]-1,2)=7,PlanMasine[[#This Row],[Datum SAS]]-3,PlanMasine[[#This Row],[Datum SAS]]-1)</f>
        <v>45856</v>
      </c>
      <c r="W3540">
        <f>WEEKNUM(PlanMasine[[#This Row],[Column2]],1)</f>
        <v>29</v>
      </c>
    </row>
    <row r="3541" spans="1:23" x14ac:dyDescent="0.25">
      <c r="A3541">
        <v>1023684</v>
      </c>
      <c r="B3541">
        <v>1</v>
      </c>
      <c r="C3541">
        <v>1023533</v>
      </c>
      <c r="D3541" t="s">
        <v>1881</v>
      </c>
      <c r="E3541">
        <v>4</v>
      </c>
      <c r="F3541">
        <v>1</v>
      </c>
      <c r="G3541">
        <v>0</v>
      </c>
      <c r="H3541">
        <v>0</v>
      </c>
      <c r="I3541" t="s">
        <v>5</v>
      </c>
      <c r="J3541" t="s">
        <v>570</v>
      </c>
      <c r="K3541" t="s">
        <v>2406</v>
      </c>
      <c r="L3541" s="3">
        <v>45877</v>
      </c>
      <c r="M35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41" s="3">
        <v>45859</v>
      </c>
      <c r="O3541" s="5">
        <f>IFERROR((PlanMasine[[#This Row],[Norma]]/PlanMasine[[#This Row],[Q]])*(PlanMasine[[#This Row],[Q]]/SUMIF(C:C,PlanMasine[[#This Row],[RN]],B:B)*PlanMasine[[#This Row],[KPLQ]]),0)</f>
        <v>4</v>
      </c>
      <c r="P3541">
        <v>225744</v>
      </c>
      <c r="Q3541">
        <f>COUNTIF(PROMJENA!A:A,PlanMasine[[#This Row],[KPL]]&amp;"-"&amp;PlanMasine[[#This Row],[RN]])</f>
        <v>0</v>
      </c>
      <c r="R3541">
        <f>IFERROR(INDEX(REDOSLIJED!A:A,MATCH(PlanMasine[[#This Row],[KPL]],REDOSLIJED!B:B,0)),MAX(REDOSLIJED!A:A)+1)</f>
        <v>45</v>
      </c>
      <c r="S3541" s="9">
        <f>SUM($M$2:M3541)</f>
        <v>16.232638888888879</v>
      </c>
      <c r="T3541" s="3">
        <f>PlanMasine[[#This Row],[Datum SAS]]-1</f>
        <v>45858</v>
      </c>
      <c r="U3541">
        <f>WEEKDAY(PlanMasine[[#This Row],[ZAVRŠETAK MAŠINSKE]],2)</f>
        <v>7</v>
      </c>
      <c r="V3541" s="3">
        <f>IF(WEEKDAY(PlanMasine[[#This Row],[Datum SAS]]-1,2)=7,PlanMasine[[#This Row],[Datum SAS]]-3,PlanMasine[[#This Row],[Datum SAS]]-1)</f>
        <v>45856</v>
      </c>
      <c r="W3541">
        <f>WEEKNUM(PlanMasine[[#This Row],[Column2]],1)</f>
        <v>29</v>
      </c>
    </row>
    <row r="3542" spans="1:23" x14ac:dyDescent="0.25">
      <c r="A3542">
        <v>1023684</v>
      </c>
      <c r="B3542">
        <v>1</v>
      </c>
      <c r="C3542">
        <v>1023698</v>
      </c>
      <c r="D3542" t="s">
        <v>1898</v>
      </c>
      <c r="E3542">
        <v>3</v>
      </c>
      <c r="F3542">
        <v>1</v>
      </c>
      <c r="G3542">
        <v>0</v>
      </c>
      <c r="H3542">
        <v>0</v>
      </c>
      <c r="I3542" t="s">
        <v>5</v>
      </c>
      <c r="J3542" t="s">
        <v>570</v>
      </c>
      <c r="K3542" t="s">
        <v>2406</v>
      </c>
      <c r="L3542" s="3">
        <v>45877</v>
      </c>
      <c r="M35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42" s="3">
        <v>45859</v>
      </c>
      <c r="O3542" s="5">
        <f>IFERROR((PlanMasine[[#This Row],[Norma]]/PlanMasine[[#This Row],[Q]])*(PlanMasine[[#This Row],[Q]]/SUMIF(C:C,PlanMasine[[#This Row],[RN]],B:B)*PlanMasine[[#This Row],[KPLQ]]),0)</f>
        <v>3</v>
      </c>
      <c r="P3542">
        <v>231744</v>
      </c>
      <c r="Q3542">
        <f>COUNTIF(PROMJENA!A:A,PlanMasine[[#This Row],[KPL]]&amp;"-"&amp;PlanMasine[[#This Row],[RN]])</f>
        <v>0</v>
      </c>
      <c r="R3542">
        <f>IFERROR(INDEX(REDOSLIJED!A:A,MATCH(PlanMasine[[#This Row],[KPL]],REDOSLIJED!B:B,0)),MAX(REDOSLIJED!A:A)+1)</f>
        <v>45</v>
      </c>
      <c r="S3542" s="9">
        <f>SUM($M$2:M3542)</f>
        <v>16.234722222222214</v>
      </c>
      <c r="T3542" s="3">
        <f>PlanMasine[[#This Row],[Datum SAS]]-1</f>
        <v>45858</v>
      </c>
      <c r="U3542">
        <f>WEEKDAY(PlanMasine[[#This Row],[ZAVRŠETAK MAŠINSKE]],2)</f>
        <v>7</v>
      </c>
      <c r="V3542" s="3">
        <f>IF(WEEKDAY(PlanMasine[[#This Row],[Datum SAS]]-1,2)=7,PlanMasine[[#This Row],[Datum SAS]]-3,PlanMasine[[#This Row],[Datum SAS]]-1)</f>
        <v>45856</v>
      </c>
      <c r="W3542">
        <f>WEEKNUM(PlanMasine[[#This Row],[Column2]],1)</f>
        <v>29</v>
      </c>
    </row>
    <row r="3543" spans="1:23" x14ac:dyDescent="0.25">
      <c r="A3543">
        <v>1023684</v>
      </c>
      <c r="B3543">
        <v>1</v>
      </c>
      <c r="C3543">
        <v>1023534</v>
      </c>
      <c r="D3543" t="s">
        <v>1880</v>
      </c>
      <c r="E3543">
        <v>4</v>
      </c>
      <c r="F3543">
        <v>1</v>
      </c>
      <c r="G3543">
        <v>0</v>
      </c>
      <c r="H3543">
        <v>0</v>
      </c>
      <c r="I3543" t="s">
        <v>5</v>
      </c>
      <c r="J3543" t="s">
        <v>570</v>
      </c>
      <c r="K3543" t="s">
        <v>2406</v>
      </c>
      <c r="L3543" s="3">
        <v>45877</v>
      </c>
      <c r="M35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43" s="3">
        <v>45859</v>
      </c>
      <c r="O3543" s="5">
        <f>IFERROR((PlanMasine[[#This Row],[Norma]]/PlanMasine[[#This Row],[Q]])*(PlanMasine[[#This Row],[Q]]/SUMIF(C:C,PlanMasine[[#This Row],[RN]],B:B)*PlanMasine[[#This Row],[KPLQ]]),0)</f>
        <v>4</v>
      </c>
      <c r="P3543">
        <v>225745</v>
      </c>
      <c r="Q3543">
        <f>COUNTIF(PROMJENA!A:A,PlanMasine[[#This Row],[KPL]]&amp;"-"&amp;PlanMasine[[#This Row],[RN]])</f>
        <v>0</v>
      </c>
      <c r="R3543">
        <f>IFERROR(INDEX(REDOSLIJED!A:A,MATCH(PlanMasine[[#This Row],[KPL]],REDOSLIJED!B:B,0)),MAX(REDOSLIJED!A:A)+1)</f>
        <v>45</v>
      </c>
      <c r="S3543" s="9">
        <f>SUM($M$2:M3543)</f>
        <v>16.23749999999999</v>
      </c>
      <c r="T3543" s="3">
        <f>PlanMasine[[#This Row],[Datum SAS]]-1</f>
        <v>45858</v>
      </c>
      <c r="U3543">
        <f>WEEKDAY(PlanMasine[[#This Row],[ZAVRŠETAK MAŠINSKE]],2)</f>
        <v>7</v>
      </c>
      <c r="V3543" s="3">
        <f>IF(WEEKDAY(PlanMasine[[#This Row],[Datum SAS]]-1,2)=7,PlanMasine[[#This Row],[Datum SAS]]-3,PlanMasine[[#This Row],[Datum SAS]]-1)</f>
        <v>45856</v>
      </c>
      <c r="W3543">
        <f>WEEKNUM(PlanMasine[[#This Row],[Column2]],1)</f>
        <v>29</v>
      </c>
    </row>
    <row r="3544" spans="1:23" x14ac:dyDescent="0.25">
      <c r="A3544">
        <v>1023684</v>
      </c>
      <c r="B3544">
        <v>1</v>
      </c>
      <c r="C3544">
        <v>1023535</v>
      </c>
      <c r="D3544" t="s">
        <v>1879</v>
      </c>
      <c r="E3544">
        <v>8</v>
      </c>
      <c r="F3544">
        <v>2</v>
      </c>
      <c r="G3544">
        <v>0</v>
      </c>
      <c r="H3544">
        <v>0</v>
      </c>
      <c r="I3544" t="s">
        <v>5</v>
      </c>
      <c r="J3544" t="s">
        <v>570</v>
      </c>
      <c r="K3544" t="s">
        <v>2406</v>
      </c>
      <c r="L3544" s="3">
        <v>45877</v>
      </c>
      <c r="M35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544" s="3">
        <v>45859</v>
      </c>
      <c r="O3544" s="5">
        <f>IFERROR((PlanMasine[[#This Row],[Norma]]/PlanMasine[[#This Row],[Q]])*(PlanMasine[[#This Row],[Q]]/SUMIF(C:C,PlanMasine[[#This Row],[RN]],B:B)*PlanMasine[[#This Row],[KPLQ]]),0)</f>
        <v>8</v>
      </c>
      <c r="P3544">
        <v>225746</v>
      </c>
      <c r="Q3544">
        <f>COUNTIF(PROMJENA!A:A,PlanMasine[[#This Row],[KPL]]&amp;"-"&amp;PlanMasine[[#This Row],[RN]])</f>
        <v>0</v>
      </c>
      <c r="R3544">
        <f>IFERROR(INDEX(REDOSLIJED!A:A,MATCH(PlanMasine[[#This Row],[KPL]],REDOSLIJED!B:B,0)),MAX(REDOSLIJED!A:A)+1)</f>
        <v>45</v>
      </c>
      <c r="S3544" s="9">
        <f>SUM($M$2:M3544)</f>
        <v>16.243055555555546</v>
      </c>
      <c r="T3544" s="3">
        <f>PlanMasine[[#This Row],[Datum SAS]]-1</f>
        <v>45858</v>
      </c>
      <c r="U3544">
        <f>WEEKDAY(PlanMasine[[#This Row],[ZAVRŠETAK MAŠINSKE]],2)</f>
        <v>7</v>
      </c>
      <c r="V3544" s="3">
        <f>IF(WEEKDAY(PlanMasine[[#This Row],[Datum SAS]]-1,2)=7,PlanMasine[[#This Row],[Datum SAS]]-3,PlanMasine[[#This Row],[Datum SAS]]-1)</f>
        <v>45856</v>
      </c>
      <c r="W3544">
        <f>WEEKNUM(PlanMasine[[#This Row],[Column2]],1)</f>
        <v>29</v>
      </c>
    </row>
    <row r="3545" spans="1:23" x14ac:dyDescent="0.25">
      <c r="A3545">
        <v>1023684</v>
      </c>
      <c r="B3545">
        <v>1</v>
      </c>
      <c r="C3545">
        <v>1023505</v>
      </c>
      <c r="D3545" t="s">
        <v>1893</v>
      </c>
      <c r="E3545">
        <v>5</v>
      </c>
      <c r="F3545">
        <v>1</v>
      </c>
      <c r="G3545">
        <v>0</v>
      </c>
      <c r="H3545">
        <v>0</v>
      </c>
      <c r="I3545" t="s">
        <v>5</v>
      </c>
      <c r="J3545" t="s">
        <v>570</v>
      </c>
      <c r="K3545" t="s">
        <v>2406</v>
      </c>
      <c r="L3545" s="3">
        <v>45877</v>
      </c>
      <c r="M35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45" s="3">
        <v>45859</v>
      </c>
      <c r="O3545" s="5">
        <f>IFERROR((PlanMasine[[#This Row],[Norma]]/PlanMasine[[#This Row],[Q]])*(PlanMasine[[#This Row],[Q]]/SUMIF(C:C,PlanMasine[[#This Row],[RN]],B:B)*PlanMasine[[#This Row],[KPLQ]]),0)</f>
        <v>5</v>
      </c>
      <c r="P3545">
        <v>225716</v>
      </c>
      <c r="Q3545">
        <f>COUNTIF(PROMJENA!A:A,PlanMasine[[#This Row],[KPL]]&amp;"-"&amp;PlanMasine[[#This Row],[RN]])</f>
        <v>0</v>
      </c>
      <c r="R3545">
        <f>IFERROR(INDEX(REDOSLIJED!A:A,MATCH(PlanMasine[[#This Row],[KPL]],REDOSLIJED!B:B,0)),MAX(REDOSLIJED!A:A)+1)</f>
        <v>45</v>
      </c>
      <c r="S3545" s="9">
        <f>SUM($M$2:M3545)</f>
        <v>16.246527777777768</v>
      </c>
      <c r="T3545" s="3">
        <f>PlanMasine[[#This Row],[Datum SAS]]-1</f>
        <v>45858</v>
      </c>
      <c r="U3545">
        <f>WEEKDAY(PlanMasine[[#This Row],[ZAVRŠETAK MAŠINSKE]],2)</f>
        <v>7</v>
      </c>
      <c r="V3545" s="3">
        <f>IF(WEEKDAY(PlanMasine[[#This Row],[Datum SAS]]-1,2)=7,PlanMasine[[#This Row],[Datum SAS]]-3,PlanMasine[[#This Row],[Datum SAS]]-1)</f>
        <v>45856</v>
      </c>
      <c r="W3545">
        <f>WEEKNUM(PlanMasine[[#This Row],[Column2]],1)</f>
        <v>29</v>
      </c>
    </row>
    <row r="3546" spans="1:23" x14ac:dyDescent="0.25">
      <c r="A3546">
        <v>1023684</v>
      </c>
      <c r="B3546">
        <v>1</v>
      </c>
      <c r="C3546">
        <v>1023516</v>
      </c>
      <c r="D3546" t="s">
        <v>1888</v>
      </c>
      <c r="E3546">
        <v>7</v>
      </c>
      <c r="F3546">
        <v>1</v>
      </c>
      <c r="G3546">
        <v>0</v>
      </c>
      <c r="H3546">
        <v>0</v>
      </c>
      <c r="I3546" t="s">
        <v>5</v>
      </c>
      <c r="J3546" t="s">
        <v>570</v>
      </c>
      <c r="K3546" t="s">
        <v>2406</v>
      </c>
      <c r="L3546" s="3">
        <v>45877</v>
      </c>
      <c r="M35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46" s="3">
        <v>45859</v>
      </c>
      <c r="O3546" s="5">
        <f>IFERROR((PlanMasine[[#This Row],[Norma]]/PlanMasine[[#This Row],[Q]])*(PlanMasine[[#This Row],[Q]]/SUMIF(C:C,PlanMasine[[#This Row],[RN]],B:B)*PlanMasine[[#This Row],[KPLQ]]),0)</f>
        <v>7</v>
      </c>
      <c r="P3546">
        <v>225727</v>
      </c>
      <c r="Q3546">
        <f>COUNTIF(PROMJENA!A:A,PlanMasine[[#This Row],[KPL]]&amp;"-"&amp;PlanMasine[[#This Row],[RN]])</f>
        <v>0</v>
      </c>
      <c r="R3546">
        <f>IFERROR(INDEX(REDOSLIJED!A:A,MATCH(PlanMasine[[#This Row],[KPL]],REDOSLIJED!B:B,0)),MAX(REDOSLIJED!A:A)+1)</f>
        <v>45</v>
      </c>
      <c r="S3546" s="9">
        <f>SUM($M$2:M3546)</f>
        <v>16.251388888888879</v>
      </c>
      <c r="T3546" s="3">
        <f>PlanMasine[[#This Row],[Datum SAS]]-1</f>
        <v>45858</v>
      </c>
      <c r="U3546">
        <f>WEEKDAY(PlanMasine[[#This Row],[ZAVRŠETAK MAŠINSKE]],2)</f>
        <v>7</v>
      </c>
      <c r="V3546" s="3">
        <f>IF(WEEKDAY(PlanMasine[[#This Row],[Datum SAS]]-1,2)=7,PlanMasine[[#This Row],[Datum SAS]]-3,PlanMasine[[#This Row],[Datum SAS]]-1)</f>
        <v>45856</v>
      </c>
      <c r="W3546">
        <f>WEEKNUM(PlanMasine[[#This Row],[Column2]],1)</f>
        <v>29</v>
      </c>
    </row>
    <row r="3547" spans="1:23" x14ac:dyDescent="0.25">
      <c r="A3547">
        <v>1023684</v>
      </c>
      <c r="B3547">
        <v>1</v>
      </c>
      <c r="C3547">
        <v>1023521</v>
      </c>
      <c r="D3547" t="s">
        <v>1894</v>
      </c>
      <c r="E3547">
        <v>3</v>
      </c>
      <c r="F3547">
        <v>1</v>
      </c>
      <c r="G3547">
        <v>0</v>
      </c>
      <c r="H3547">
        <v>0</v>
      </c>
      <c r="I3547" t="s">
        <v>5</v>
      </c>
      <c r="J3547" t="s">
        <v>570</v>
      </c>
      <c r="K3547" t="s">
        <v>2406</v>
      </c>
      <c r="L3547" s="3">
        <v>45877</v>
      </c>
      <c r="M35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47" s="3">
        <v>45859</v>
      </c>
      <c r="O3547" s="5">
        <f>IFERROR((PlanMasine[[#This Row],[Norma]]/PlanMasine[[#This Row],[Q]])*(PlanMasine[[#This Row],[Q]]/SUMIF(C:C,PlanMasine[[#This Row],[RN]],B:B)*PlanMasine[[#This Row],[KPLQ]]),0)</f>
        <v>3</v>
      </c>
      <c r="P3547">
        <v>225732</v>
      </c>
      <c r="Q3547">
        <f>COUNTIF(PROMJENA!A:A,PlanMasine[[#This Row],[KPL]]&amp;"-"&amp;PlanMasine[[#This Row],[RN]])</f>
        <v>0</v>
      </c>
      <c r="R3547">
        <f>IFERROR(INDEX(REDOSLIJED!A:A,MATCH(PlanMasine[[#This Row],[KPL]],REDOSLIJED!B:B,0)),MAX(REDOSLIJED!A:A)+1)</f>
        <v>45</v>
      </c>
      <c r="S3547" s="9">
        <f>SUM($M$2:M3547)</f>
        <v>16.253472222222214</v>
      </c>
      <c r="T3547" s="3">
        <f>PlanMasine[[#This Row],[Datum SAS]]-1</f>
        <v>45858</v>
      </c>
      <c r="U3547">
        <f>WEEKDAY(PlanMasine[[#This Row],[ZAVRŠETAK MAŠINSKE]],2)</f>
        <v>7</v>
      </c>
      <c r="V3547" s="3">
        <f>IF(WEEKDAY(PlanMasine[[#This Row],[Datum SAS]]-1,2)=7,PlanMasine[[#This Row],[Datum SAS]]-3,PlanMasine[[#This Row],[Datum SAS]]-1)</f>
        <v>45856</v>
      </c>
      <c r="W3547">
        <f>WEEKNUM(PlanMasine[[#This Row],[Column2]],1)</f>
        <v>29</v>
      </c>
    </row>
    <row r="3548" spans="1:23" x14ac:dyDescent="0.25">
      <c r="A3548">
        <v>1023684</v>
      </c>
      <c r="B3548">
        <v>1</v>
      </c>
      <c r="C3548">
        <v>1023513</v>
      </c>
      <c r="D3548" t="s">
        <v>1891</v>
      </c>
      <c r="E3548">
        <v>5</v>
      </c>
      <c r="F3548">
        <v>1</v>
      </c>
      <c r="G3548">
        <v>0</v>
      </c>
      <c r="H3548">
        <v>0</v>
      </c>
      <c r="I3548" t="s">
        <v>5</v>
      </c>
      <c r="J3548" t="s">
        <v>570</v>
      </c>
      <c r="K3548" t="s">
        <v>2406</v>
      </c>
      <c r="L3548" s="3">
        <v>45877</v>
      </c>
      <c r="M35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48" s="3">
        <v>45859</v>
      </c>
      <c r="O3548" s="5">
        <f>IFERROR((PlanMasine[[#This Row],[Norma]]/PlanMasine[[#This Row],[Q]])*(PlanMasine[[#This Row],[Q]]/SUMIF(C:C,PlanMasine[[#This Row],[RN]],B:B)*PlanMasine[[#This Row],[KPLQ]]),0)</f>
        <v>5</v>
      </c>
      <c r="P3548">
        <v>225724</v>
      </c>
      <c r="Q3548">
        <f>COUNTIF(PROMJENA!A:A,PlanMasine[[#This Row],[KPL]]&amp;"-"&amp;PlanMasine[[#This Row],[RN]])</f>
        <v>0</v>
      </c>
      <c r="R3548">
        <f>IFERROR(INDEX(REDOSLIJED!A:A,MATCH(PlanMasine[[#This Row],[KPL]],REDOSLIJED!B:B,0)),MAX(REDOSLIJED!A:A)+1)</f>
        <v>45</v>
      </c>
      <c r="S3548" s="9">
        <f>SUM($M$2:M3548)</f>
        <v>16.256944444444436</v>
      </c>
      <c r="T3548" s="3">
        <f>PlanMasine[[#This Row],[Datum SAS]]-1</f>
        <v>45858</v>
      </c>
      <c r="U3548">
        <f>WEEKDAY(PlanMasine[[#This Row],[ZAVRŠETAK MAŠINSKE]],2)</f>
        <v>7</v>
      </c>
      <c r="V3548" s="3">
        <f>IF(WEEKDAY(PlanMasine[[#This Row],[Datum SAS]]-1,2)=7,PlanMasine[[#This Row],[Datum SAS]]-3,PlanMasine[[#This Row],[Datum SAS]]-1)</f>
        <v>45856</v>
      </c>
      <c r="W3548">
        <f>WEEKNUM(PlanMasine[[#This Row],[Column2]],1)</f>
        <v>29</v>
      </c>
    </row>
    <row r="3549" spans="1:23" x14ac:dyDescent="0.25">
      <c r="A3549">
        <v>1023684</v>
      </c>
      <c r="B3549">
        <v>1</v>
      </c>
      <c r="C3549">
        <v>1023514</v>
      </c>
      <c r="D3549" t="s">
        <v>1890</v>
      </c>
      <c r="E3549">
        <v>7</v>
      </c>
      <c r="F3549">
        <v>1</v>
      </c>
      <c r="G3549">
        <v>0</v>
      </c>
      <c r="H3549">
        <v>0</v>
      </c>
      <c r="I3549" t="s">
        <v>5</v>
      </c>
      <c r="J3549" t="s">
        <v>570</v>
      </c>
      <c r="K3549" t="s">
        <v>2406</v>
      </c>
      <c r="L3549" s="3">
        <v>45877</v>
      </c>
      <c r="M35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49" s="3">
        <v>45859</v>
      </c>
      <c r="O3549" s="5">
        <f>IFERROR((PlanMasine[[#This Row],[Norma]]/PlanMasine[[#This Row],[Q]])*(PlanMasine[[#This Row],[Q]]/SUMIF(C:C,PlanMasine[[#This Row],[RN]],B:B)*PlanMasine[[#This Row],[KPLQ]]),0)</f>
        <v>7</v>
      </c>
      <c r="P3549">
        <v>225725</v>
      </c>
      <c r="Q3549">
        <f>COUNTIF(PROMJENA!A:A,PlanMasine[[#This Row],[KPL]]&amp;"-"&amp;PlanMasine[[#This Row],[RN]])</f>
        <v>0</v>
      </c>
      <c r="R3549">
        <f>IFERROR(INDEX(REDOSLIJED!A:A,MATCH(PlanMasine[[#This Row],[KPL]],REDOSLIJED!B:B,0)),MAX(REDOSLIJED!A:A)+1)</f>
        <v>45</v>
      </c>
      <c r="S3549" s="9">
        <f>SUM($M$2:M3549)</f>
        <v>16.261805555555547</v>
      </c>
      <c r="T3549" s="3">
        <f>PlanMasine[[#This Row],[Datum SAS]]-1</f>
        <v>45858</v>
      </c>
      <c r="U3549">
        <f>WEEKDAY(PlanMasine[[#This Row],[ZAVRŠETAK MAŠINSKE]],2)</f>
        <v>7</v>
      </c>
      <c r="V3549" s="3">
        <f>IF(WEEKDAY(PlanMasine[[#This Row],[Datum SAS]]-1,2)=7,PlanMasine[[#This Row],[Datum SAS]]-3,PlanMasine[[#This Row],[Datum SAS]]-1)</f>
        <v>45856</v>
      </c>
      <c r="W3549">
        <f>WEEKNUM(PlanMasine[[#This Row],[Column2]],1)</f>
        <v>29</v>
      </c>
    </row>
    <row r="3550" spans="1:23" x14ac:dyDescent="0.25">
      <c r="A3550">
        <v>1023684</v>
      </c>
      <c r="B3550">
        <v>1</v>
      </c>
      <c r="C3550">
        <v>1023536</v>
      </c>
      <c r="D3550" t="s">
        <v>1878</v>
      </c>
      <c r="E3550">
        <v>8</v>
      </c>
      <c r="F3550">
        <v>2</v>
      </c>
      <c r="G3550">
        <v>0</v>
      </c>
      <c r="H3550">
        <v>0</v>
      </c>
      <c r="I3550" t="s">
        <v>5</v>
      </c>
      <c r="J3550" t="s">
        <v>570</v>
      </c>
      <c r="K3550" t="s">
        <v>2406</v>
      </c>
      <c r="L3550" s="3">
        <v>45877</v>
      </c>
      <c r="M35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550" s="3">
        <v>45859</v>
      </c>
      <c r="O3550" s="5">
        <f>IFERROR((PlanMasine[[#This Row],[Norma]]/PlanMasine[[#This Row],[Q]])*(PlanMasine[[#This Row],[Q]]/SUMIF(C:C,PlanMasine[[#This Row],[RN]],B:B)*PlanMasine[[#This Row],[KPLQ]]),0)</f>
        <v>8</v>
      </c>
      <c r="P3550">
        <v>225747</v>
      </c>
      <c r="Q3550">
        <f>COUNTIF(PROMJENA!A:A,PlanMasine[[#This Row],[KPL]]&amp;"-"&amp;PlanMasine[[#This Row],[RN]])</f>
        <v>0</v>
      </c>
      <c r="R3550">
        <f>IFERROR(INDEX(REDOSLIJED!A:A,MATCH(PlanMasine[[#This Row],[KPL]],REDOSLIJED!B:B,0)),MAX(REDOSLIJED!A:A)+1)</f>
        <v>45</v>
      </c>
      <c r="S3550" s="9">
        <f>SUM($M$2:M3550)</f>
        <v>16.267361111111104</v>
      </c>
      <c r="T3550" s="3">
        <f>PlanMasine[[#This Row],[Datum SAS]]-1</f>
        <v>45858</v>
      </c>
      <c r="U3550">
        <f>WEEKDAY(PlanMasine[[#This Row],[ZAVRŠETAK MAŠINSKE]],2)</f>
        <v>7</v>
      </c>
      <c r="V3550" s="3">
        <f>IF(WEEKDAY(PlanMasine[[#This Row],[Datum SAS]]-1,2)=7,PlanMasine[[#This Row],[Datum SAS]]-3,PlanMasine[[#This Row],[Datum SAS]]-1)</f>
        <v>45856</v>
      </c>
      <c r="W3550">
        <f>WEEKNUM(PlanMasine[[#This Row],[Column2]],1)</f>
        <v>29</v>
      </c>
    </row>
    <row r="3551" spans="1:23" x14ac:dyDescent="0.25">
      <c r="A3551">
        <v>1023684</v>
      </c>
      <c r="B3551">
        <v>1</v>
      </c>
      <c r="C3551">
        <v>1023511</v>
      </c>
      <c r="D3551" t="s">
        <v>1892</v>
      </c>
      <c r="E3551">
        <v>10</v>
      </c>
      <c r="F3551">
        <v>2</v>
      </c>
      <c r="G3551">
        <v>0</v>
      </c>
      <c r="H3551">
        <v>0</v>
      </c>
      <c r="I3551" t="s">
        <v>5</v>
      </c>
      <c r="J3551" t="s">
        <v>570</v>
      </c>
      <c r="K3551" t="s">
        <v>2406</v>
      </c>
      <c r="L3551" s="3">
        <v>45877</v>
      </c>
      <c r="M35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51" s="3">
        <v>45859</v>
      </c>
      <c r="O3551" s="5">
        <f>IFERROR((PlanMasine[[#This Row],[Norma]]/PlanMasine[[#This Row],[Q]])*(PlanMasine[[#This Row],[Q]]/SUMIF(C:C,PlanMasine[[#This Row],[RN]],B:B)*PlanMasine[[#This Row],[KPLQ]]),0)</f>
        <v>10</v>
      </c>
      <c r="P3551">
        <v>225722</v>
      </c>
      <c r="Q3551">
        <f>COUNTIF(PROMJENA!A:A,PlanMasine[[#This Row],[KPL]]&amp;"-"&amp;PlanMasine[[#This Row],[RN]])</f>
        <v>0</v>
      </c>
      <c r="R3551">
        <f>IFERROR(INDEX(REDOSLIJED!A:A,MATCH(PlanMasine[[#This Row],[KPL]],REDOSLIJED!B:B,0)),MAX(REDOSLIJED!A:A)+1)</f>
        <v>45</v>
      </c>
      <c r="S3551" s="9">
        <f>SUM($M$2:M3551)</f>
        <v>16.274305555555546</v>
      </c>
      <c r="T3551" s="3">
        <f>PlanMasine[[#This Row],[Datum SAS]]-1</f>
        <v>45858</v>
      </c>
      <c r="U3551">
        <f>WEEKDAY(PlanMasine[[#This Row],[ZAVRŠETAK MAŠINSKE]],2)</f>
        <v>7</v>
      </c>
      <c r="V3551" s="3">
        <f>IF(WEEKDAY(PlanMasine[[#This Row],[Datum SAS]]-1,2)=7,PlanMasine[[#This Row],[Datum SAS]]-3,PlanMasine[[#This Row],[Datum SAS]]-1)</f>
        <v>45856</v>
      </c>
      <c r="W3551">
        <f>WEEKNUM(PlanMasine[[#This Row],[Column2]],1)</f>
        <v>29</v>
      </c>
    </row>
    <row r="3552" spans="1:23" x14ac:dyDescent="0.25">
      <c r="A3552">
        <v>1023684</v>
      </c>
      <c r="B3552">
        <v>1</v>
      </c>
      <c r="C3552">
        <v>1023714</v>
      </c>
      <c r="D3552" t="s">
        <v>2003</v>
      </c>
      <c r="E3552">
        <v>7</v>
      </c>
      <c r="F3552">
        <v>1</v>
      </c>
      <c r="G3552">
        <v>0</v>
      </c>
      <c r="H3552">
        <v>0</v>
      </c>
      <c r="I3552" t="s">
        <v>5</v>
      </c>
      <c r="J3552" t="s">
        <v>570</v>
      </c>
      <c r="K3552" t="s">
        <v>2406</v>
      </c>
      <c r="L3552" s="3">
        <v>45877</v>
      </c>
      <c r="M35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52" s="3">
        <v>45859</v>
      </c>
      <c r="O3552" s="5">
        <f>IFERROR((PlanMasine[[#This Row],[Norma]]/PlanMasine[[#This Row],[Q]])*(PlanMasine[[#This Row],[Q]]/SUMIF(C:C,PlanMasine[[#This Row],[RN]],B:B)*PlanMasine[[#This Row],[KPLQ]]),0)</f>
        <v>7</v>
      </c>
      <c r="P3552">
        <v>232002</v>
      </c>
      <c r="Q3552">
        <f>COUNTIF(PROMJENA!A:A,PlanMasine[[#This Row],[KPL]]&amp;"-"&amp;PlanMasine[[#This Row],[RN]])</f>
        <v>0</v>
      </c>
      <c r="R3552">
        <f>IFERROR(INDEX(REDOSLIJED!A:A,MATCH(PlanMasine[[#This Row],[KPL]],REDOSLIJED!B:B,0)),MAX(REDOSLIJED!A:A)+1)</f>
        <v>45</v>
      </c>
      <c r="S3552" s="9">
        <f>SUM($M$2:M3552)</f>
        <v>16.279166666666658</v>
      </c>
      <c r="T3552" s="3">
        <f>PlanMasine[[#This Row],[Datum SAS]]-1</f>
        <v>45858</v>
      </c>
      <c r="U3552">
        <f>WEEKDAY(PlanMasine[[#This Row],[ZAVRŠETAK MAŠINSKE]],2)</f>
        <v>7</v>
      </c>
      <c r="V3552" s="3">
        <f>IF(WEEKDAY(PlanMasine[[#This Row],[Datum SAS]]-1,2)=7,PlanMasine[[#This Row],[Datum SAS]]-3,PlanMasine[[#This Row],[Datum SAS]]-1)</f>
        <v>45856</v>
      </c>
      <c r="W3552">
        <f>WEEKNUM(PlanMasine[[#This Row],[Column2]],1)</f>
        <v>29</v>
      </c>
    </row>
    <row r="3553" spans="1:23" x14ac:dyDescent="0.25">
      <c r="A3553">
        <v>1023684</v>
      </c>
      <c r="B3553">
        <v>1</v>
      </c>
      <c r="C3553">
        <v>1023594</v>
      </c>
      <c r="D3553" t="s">
        <v>1895</v>
      </c>
      <c r="E3553">
        <v>15</v>
      </c>
      <c r="F3553">
        <v>3</v>
      </c>
      <c r="G3553">
        <v>0</v>
      </c>
      <c r="H3553">
        <v>0</v>
      </c>
      <c r="I3553" t="s">
        <v>5</v>
      </c>
      <c r="J3553" t="s">
        <v>570</v>
      </c>
      <c r="K3553" t="s">
        <v>2406</v>
      </c>
      <c r="L3553" s="3">
        <v>45877</v>
      </c>
      <c r="M35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53" s="3">
        <v>45859</v>
      </c>
      <c r="O3553" s="5">
        <f>IFERROR((PlanMasine[[#This Row],[Norma]]/PlanMasine[[#This Row],[Q]])*(PlanMasine[[#This Row],[Q]]/SUMIF(C:C,PlanMasine[[#This Row],[RN]],B:B)*PlanMasine[[#This Row],[KPLQ]]),0)</f>
        <v>15</v>
      </c>
      <c r="P3553">
        <v>225825</v>
      </c>
      <c r="Q3553">
        <f>COUNTIF(PROMJENA!A:A,PlanMasine[[#This Row],[KPL]]&amp;"-"&amp;PlanMasine[[#This Row],[RN]])</f>
        <v>0</v>
      </c>
      <c r="R3553">
        <f>IFERROR(INDEX(REDOSLIJED!A:A,MATCH(PlanMasine[[#This Row],[KPL]],REDOSLIJED!B:B,0)),MAX(REDOSLIJED!A:A)+1)</f>
        <v>45</v>
      </c>
      <c r="S3553" s="9">
        <f>SUM($M$2:M3553)</f>
        <v>16.289583333333326</v>
      </c>
      <c r="T3553" s="3">
        <f>PlanMasine[[#This Row],[Datum SAS]]-1</f>
        <v>45858</v>
      </c>
      <c r="U3553">
        <f>WEEKDAY(PlanMasine[[#This Row],[ZAVRŠETAK MAŠINSKE]],2)</f>
        <v>7</v>
      </c>
      <c r="V3553" s="3">
        <f>IF(WEEKDAY(PlanMasine[[#This Row],[Datum SAS]]-1,2)=7,PlanMasine[[#This Row],[Datum SAS]]-3,PlanMasine[[#This Row],[Datum SAS]]-1)</f>
        <v>45856</v>
      </c>
      <c r="W3553">
        <f>WEEKNUM(PlanMasine[[#This Row],[Column2]],1)</f>
        <v>29</v>
      </c>
    </row>
    <row r="3554" spans="1:23" x14ac:dyDescent="0.25">
      <c r="A3554">
        <v>1023684</v>
      </c>
      <c r="B3554">
        <v>1</v>
      </c>
      <c r="C3554">
        <v>1023565</v>
      </c>
      <c r="D3554" t="s">
        <v>2004</v>
      </c>
      <c r="E3554">
        <v>10</v>
      </c>
      <c r="F3554">
        <v>2</v>
      </c>
      <c r="G3554">
        <v>0</v>
      </c>
      <c r="H3554">
        <v>0</v>
      </c>
      <c r="I3554" t="s">
        <v>5</v>
      </c>
      <c r="J3554" t="s">
        <v>570</v>
      </c>
      <c r="K3554" t="s">
        <v>2406</v>
      </c>
      <c r="L3554" s="3">
        <v>45877</v>
      </c>
      <c r="M35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54" s="3">
        <v>45859</v>
      </c>
      <c r="O3554" s="5">
        <f>IFERROR((PlanMasine[[#This Row],[Norma]]/PlanMasine[[#This Row],[Q]])*(PlanMasine[[#This Row],[Q]]/SUMIF(C:C,PlanMasine[[#This Row],[RN]],B:B)*PlanMasine[[#This Row],[KPLQ]]),0)</f>
        <v>10</v>
      </c>
      <c r="P3554">
        <v>225801</v>
      </c>
      <c r="Q3554">
        <f>COUNTIF(PROMJENA!A:A,PlanMasine[[#This Row],[KPL]]&amp;"-"&amp;PlanMasine[[#This Row],[RN]])</f>
        <v>0</v>
      </c>
      <c r="R3554">
        <f>IFERROR(INDEX(REDOSLIJED!A:A,MATCH(PlanMasine[[#This Row],[KPL]],REDOSLIJED!B:B,0)),MAX(REDOSLIJED!A:A)+1)</f>
        <v>45</v>
      </c>
      <c r="S3554" s="9">
        <f>SUM($M$2:M3554)</f>
        <v>16.296527777777769</v>
      </c>
      <c r="T3554" s="3">
        <f>PlanMasine[[#This Row],[Datum SAS]]-1</f>
        <v>45858</v>
      </c>
      <c r="U3554">
        <f>WEEKDAY(PlanMasine[[#This Row],[ZAVRŠETAK MAŠINSKE]],2)</f>
        <v>7</v>
      </c>
      <c r="V3554" s="3">
        <f>IF(WEEKDAY(PlanMasine[[#This Row],[Datum SAS]]-1,2)=7,PlanMasine[[#This Row],[Datum SAS]]-3,PlanMasine[[#This Row],[Datum SAS]]-1)</f>
        <v>45856</v>
      </c>
      <c r="W3554">
        <f>WEEKNUM(PlanMasine[[#This Row],[Column2]],1)</f>
        <v>29</v>
      </c>
    </row>
    <row r="3555" spans="1:23" x14ac:dyDescent="0.25">
      <c r="A3555">
        <v>1023684</v>
      </c>
      <c r="B3555">
        <v>1</v>
      </c>
      <c r="C3555">
        <v>1023566</v>
      </c>
      <c r="D3555" t="s">
        <v>2000</v>
      </c>
      <c r="E3555">
        <v>50</v>
      </c>
      <c r="F3555">
        <v>10</v>
      </c>
      <c r="G3555">
        <v>0</v>
      </c>
      <c r="H3555">
        <v>0</v>
      </c>
      <c r="I3555" t="s">
        <v>5</v>
      </c>
      <c r="J3555" t="s">
        <v>570</v>
      </c>
      <c r="K3555" t="s">
        <v>2406</v>
      </c>
      <c r="L3555" s="3">
        <v>45877</v>
      </c>
      <c r="M35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3555" s="3">
        <v>45859</v>
      </c>
      <c r="O3555" s="5">
        <f>IFERROR((PlanMasine[[#This Row],[Norma]]/PlanMasine[[#This Row],[Q]])*(PlanMasine[[#This Row],[Q]]/SUMIF(C:C,PlanMasine[[#This Row],[RN]],B:B)*PlanMasine[[#This Row],[KPLQ]]),0)</f>
        <v>50</v>
      </c>
      <c r="P3555">
        <v>225802</v>
      </c>
      <c r="Q3555">
        <f>COUNTIF(PROMJENA!A:A,PlanMasine[[#This Row],[KPL]]&amp;"-"&amp;PlanMasine[[#This Row],[RN]])</f>
        <v>0</v>
      </c>
      <c r="R3555">
        <f>IFERROR(INDEX(REDOSLIJED!A:A,MATCH(PlanMasine[[#This Row],[KPL]],REDOSLIJED!B:B,0)),MAX(REDOSLIJED!A:A)+1)</f>
        <v>45</v>
      </c>
      <c r="S3555" s="9">
        <f>SUM($M$2:M3555)</f>
        <v>16.33124999999999</v>
      </c>
      <c r="T3555" s="3">
        <f>PlanMasine[[#This Row],[Datum SAS]]-1</f>
        <v>45858</v>
      </c>
      <c r="U3555">
        <f>WEEKDAY(PlanMasine[[#This Row],[ZAVRŠETAK MAŠINSKE]],2)</f>
        <v>7</v>
      </c>
      <c r="V3555" s="3">
        <f>IF(WEEKDAY(PlanMasine[[#This Row],[Datum SAS]]-1,2)=7,PlanMasine[[#This Row],[Datum SAS]]-3,PlanMasine[[#This Row],[Datum SAS]]-1)</f>
        <v>45856</v>
      </c>
      <c r="W3555">
        <f>WEEKNUM(PlanMasine[[#This Row],[Column2]],1)</f>
        <v>29</v>
      </c>
    </row>
    <row r="3556" spans="1:23" x14ac:dyDescent="0.25">
      <c r="A3556">
        <v>1023684</v>
      </c>
      <c r="B3556">
        <v>1</v>
      </c>
      <c r="C3556">
        <v>1023567</v>
      </c>
      <c r="D3556" t="s">
        <v>2000</v>
      </c>
      <c r="E3556">
        <v>10</v>
      </c>
      <c r="F3556">
        <v>2</v>
      </c>
      <c r="G3556">
        <v>0</v>
      </c>
      <c r="H3556">
        <v>0</v>
      </c>
      <c r="I3556" t="s">
        <v>5</v>
      </c>
      <c r="J3556" t="s">
        <v>570</v>
      </c>
      <c r="K3556" t="s">
        <v>2406</v>
      </c>
      <c r="L3556" s="3">
        <v>45877</v>
      </c>
      <c r="M35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56" s="3">
        <v>45859</v>
      </c>
      <c r="O3556" s="5">
        <f>IFERROR((PlanMasine[[#This Row],[Norma]]/PlanMasine[[#This Row],[Q]])*(PlanMasine[[#This Row],[Q]]/SUMIF(C:C,PlanMasine[[#This Row],[RN]],B:B)*PlanMasine[[#This Row],[KPLQ]]),0)</f>
        <v>10</v>
      </c>
      <c r="P3556">
        <v>225802</v>
      </c>
      <c r="Q3556">
        <f>COUNTIF(PROMJENA!A:A,PlanMasine[[#This Row],[KPL]]&amp;"-"&amp;PlanMasine[[#This Row],[RN]])</f>
        <v>0</v>
      </c>
      <c r="R3556">
        <f>IFERROR(INDEX(REDOSLIJED!A:A,MATCH(PlanMasine[[#This Row],[KPL]],REDOSLIJED!B:B,0)),MAX(REDOSLIJED!A:A)+1)</f>
        <v>45</v>
      </c>
      <c r="S3556" s="9">
        <f>SUM($M$2:M3556)</f>
        <v>16.338194444444433</v>
      </c>
      <c r="T3556" s="3">
        <f>PlanMasine[[#This Row],[Datum SAS]]-1</f>
        <v>45858</v>
      </c>
      <c r="U3556">
        <f>WEEKDAY(PlanMasine[[#This Row],[ZAVRŠETAK MAŠINSKE]],2)</f>
        <v>7</v>
      </c>
      <c r="V3556" s="3">
        <f>IF(WEEKDAY(PlanMasine[[#This Row],[Datum SAS]]-1,2)=7,PlanMasine[[#This Row],[Datum SAS]]-3,PlanMasine[[#This Row],[Datum SAS]]-1)</f>
        <v>45856</v>
      </c>
      <c r="W3556">
        <f>WEEKNUM(PlanMasine[[#This Row],[Column2]],1)</f>
        <v>29</v>
      </c>
    </row>
    <row r="3557" spans="1:23" x14ac:dyDescent="0.25">
      <c r="A3557">
        <v>1023684</v>
      </c>
      <c r="B3557">
        <v>1</v>
      </c>
      <c r="C3557">
        <v>1023583</v>
      </c>
      <c r="D3557" t="s">
        <v>1884</v>
      </c>
      <c r="E3557">
        <v>40</v>
      </c>
      <c r="F3557">
        <v>8</v>
      </c>
      <c r="G3557">
        <v>0</v>
      </c>
      <c r="H3557">
        <v>0</v>
      </c>
      <c r="I3557" t="s">
        <v>5</v>
      </c>
      <c r="J3557" t="s">
        <v>570</v>
      </c>
      <c r="K3557" t="s">
        <v>2406</v>
      </c>
      <c r="L3557" s="3">
        <v>45877</v>
      </c>
      <c r="M35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557" s="3">
        <v>45859</v>
      </c>
      <c r="O3557" s="5">
        <f>IFERROR((PlanMasine[[#This Row],[Norma]]/PlanMasine[[#This Row],[Q]])*(PlanMasine[[#This Row],[Q]]/SUMIF(C:C,PlanMasine[[#This Row],[RN]],B:B)*PlanMasine[[#This Row],[KPLQ]]),0)</f>
        <v>40</v>
      </c>
      <c r="P3557">
        <v>225812</v>
      </c>
      <c r="Q3557">
        <f>COUNTIF(PROMJENA!A:A,PlanMasine[[#This Row],[KPL]]&amp;"-"&amp;PlanMasine[[#This Row],[RN]])</f>
        <v>0</v>
      </c>
      <c r="R3557">
        <f>IFERROR(INDEX(REDOSLIJED!A:A,MATCH(PlanMasine[[#This Row],[KPL]],REDOSLIJED!B:B,0)),MAX(REDOSLIJED!A:A)+1)</f>
        <v>45</v>
      </c>
      <c r="S3557" s="9">
        <f>SUM($M$2:M3557)</f>
        <v>16.365972222222211</v>
      </c>
      <c r="T3557" s="3">
        <f>PlanMasine[[#This Row],[Datum SAS]]-1</f>
        <v>45858</v>
      </c>
      <c r="U3557">
        <f>WEEKDAY(PlanMasine[[#This Row],[ZAVRŠETAK MAŠINSKE]],2)</f>
        <v>7</v>
      </c>
      <c r="V3557" s="3">
        <f>IF(WEEKDAY(PlanMasine[[#This Row],[Datum SAS]]-1,2)=7,PlanMasine[[#This Row],[Datum SAS]]-3,PlanMasine[[#This Row],[Datum SAS]]-1)</f>
        <v>45856</v>
      </c>
      <c r="W3557">
        <f>WEEKNUM(PlanMasine[[#This Row],[Column2]],1)</f>
        <v>29</v>
      </c>
    </row>
    <row r="3558" spans="1:23" x14ac:dyDescent="0.25">
      <c r="A3558">
        <v>1023684</v>
      </c>
      <c r="B3558">
        <v>1</v>
      </c>
      <c r="C3558">
        <v>1023595</v>
      </c>
      <c r="D3558" t="s">
        <v>1903</v>
      </c>
      <c r="E3558">
        <v>15</v>
      </c>
      <c r="F3558">
        <v>3</v>
      </c>
      <c r="G3558">
        <v>0</v>
      </c>
      <c r="H3558">
        <v>0</v>
      </c>
      <c r="I3558" t="s">
        <v>5</v>
      </c>
      <c r="J3558" t="s">
        <v>570</v>
      </c>
      <c r="K3558" t="s">
        <v>2406</v>
      </c>
      <c r="L3558" s="3">
        <v>45877</v>
      </c>
      <c r="M35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58" s="3">
        <v>45859</v>
      </c>
      <c r="O3558" s="5">
        <f>IFERROR((PlanMasine[[#This Row],[Norma]]/PlanMasine[[#This Row],[Q]])*(PlanMasine[[#This Row],[Q]]/SUMIF(C:C,PlanMasine[[#This Row],[RN]],B:B)*PlanMasine[[#This Row],[KPLQ]]),0)</f>
        <v>15</v>
      </c>
      <c r="P3558">
        <v>225826</v>
      </c>
      <c r="Q3558">
        <f>COUNTIF(PROMJENA!A:A,PlanMasine[[#This Row],[KPL]]&amp;"-"&amp;PlanMasine[[#This Row],[RN]])</f>
        <v>0</v>
      </c>
      <c r="R3558">
        <f>IFERROR(INDEX(REDOSLIJED!A:A,MATCH(PlanMasine[[#This Row],[KPL]],REDOSLIJED!B:B,0)),MAX(REDOSLIJED!A:A)+1)</f>
        <v>45</v>
      </c>
      <c r="S3558" s="9">
        <f>SUM($M$2:M3558)</f>
        <v>16.376388888888879</v>
      </c>
      <c r="T3558" s="3">
        <f>PlanMasine[[#This Row],[Datum SAS]]-1</f>
        <v>45858</v>
      </c>
      <c r="U3558">
        <f>WEEKDAY(PlanMasine[[#This Row],[ZAVRŠETAK MAŠINSKE]],2)</f>
        <v>7</v>
      </c>
      <c r="V3558" s="3">
        <f>IF(WEEKDAY(PlanMasine[[#This Row],[Datum SAS]]-1,2)=7,PlanMasine[[#This Row],[Datum SAS]]-3,PlanMasine[[#This Row],[Datum SAS]]-1)</f>
        <v>45856</v>
      </c>
      <c r="W3558">
        <f>WEEKNUM(PlanMasine[[#This Row],[Column2]],1)</f>
        <v>29</v>
      </c>
    </row>
    <row r="3559" spans="1:23" x14ac:dyDescent="0.25">
      <c r="A3559">
        <v>1023684</v>
      </c>
      <c r="B3559">
        <v>1</v>
      </c>
      <c r="C3559">
        <v>1023596</v>
      </c>
      <c r="D3559" t="s">
        <v>1897</v>
      </c>
      <c r="E3559">
        <v>15</v>
      </c>
      <c r="F3559">
        <v>3</v>
      </c>
      <c r="G3559">
        <v>0</v>
      </c>
      <c r="H3559">
        <v>0</v>
      </c>
      <c r="I3559" t="s">
        <v>5</v>
      </c>
      <c r="J3559" t="s">
        <v>570</v>
      </c>
      <c r="K3559" t="s">
        <v>2406</v>
      </c>
      <c r="L3559" s="3">
        <v>45877</v>
      </c>
      <c r="M35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59" s="3">
        <v>45859</v>
      </c>
      <c r="O3559" s="5">
        <f>IFERROR((PlanMasine[[#This Row],[Norma]]/PlanMasine[[#This Row],[Q]])*(PlanMasine[[#This Row],[Q]]/SUMIF(C:C,PlanMasine[[#This Row],[RN]],B:B)*PlanMasine[[#This Row],[KPLQ]]),0)</f>
        <v>15</v>
      </c>
      <c r="P3559">
        <v>225827</v>
      </c>
      <c r="Q3559">
        <f>COUNTIF(PROMJENA!A:A,PlanMasine[[#This Row],[KPL]]&amp;"-"&amp;PlanMasine[[#This Row],[RN]])</f>
        <v>0</v>
      </c>
      <c r="R3559">
        <f>IFERROR(INDEX(REDOSLIJED!A:A,MATCH(PlanMasine[[#This Row],[KPL]],REDOSLIJED!B:B,0)),MAX(REDOSLIJED!A:A)+1)</f>
        <v>45</v>
      </c>
      <c r="S3559" s="9">
        <f>SUM($M$2:M3559)</f>
        <v>16.386805555555547</v>
      </c>
      <c r="T3559" s="3">
        <f>PlanMasine[[#This Row],[Datum SAS]]-1</f>
        <v>45858</v>
      </c>
      <c r="U3559">
        <f>WEEKDAY(PlanMasine[[#This Row],[ZAVRŠETAK MAŠINSKE]],2)</f>
        <v>7</v>
      </c>
      <c r="V3559" s="3">
        <f>IF(WEEKDAY(PlanMasine[[#This Row],[Datum SAS]]-1,2)=7,PlanMasine[[#This Row],[Datum SAS]]-3,PlanMasine[[#This Row],[Datum SAS]]-1)</f>
        <v>45856</v>
      </c>
      <c r="W3559">
        <f>WEEKNUM(PlanMasine[[#This Row],[Column2]],1)</f>
        <v>29</v>
      </c>
    </row>
    <row r="3560" spans="1:23" x14ac:dyDescent="0.25">
      <c r="A3560">
        <v>1023684</v>
      </c>
      <c r="B3560">
        <v>1</v>
      </c>
      <c r="C3560">
        <v>1023715</v>
      </c>
      <c r="D3560" t="s">
        <v>2002</v>
      </c>
      <c r="E3560">
        <v>7</v>
      </c>
      <c r="F3560">
        <v>1</v>
      </c>
      <c r="G3560">
        <v>0</v>
      </c>
      <c r="H3560">
        <v>0</v>
      </c>
      <c r="I3560" t="s">
        <v>5</v>
      </c>
      <c r="J3560" t="s">
        <v>570</v>
      </c>
      <c r="K3560" t="s">
        <v>2406</v>
      </c>
      <c r="L3560" s="3">
        <v>45877</v>
      </c>
      <c r="M35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60" s="3">
        <v>45859</v>
      </c>
      <c r="O3560" s="5">
        <f>IFERROR((PlanMasine[[#This Row],[Norma]]/PlanMasine[[#This Row],[Q]])*(PlanMasine[[#This Row],[Q]]/SUMIF(C:C,PlanMasine[[#This Row],[RN]],B:B)*PlanMasine[[#This Row],[KPLQ]]),0)</f>
        <v>7</v>
      </c>
      <c r="P3560">
        <v>232003</v>
      </c>
      <c r="Q3560">
        <f>COUNTIF(PROMJENA!A:A,PlanMasine[[#This Row],[KPL]]&amp;"-"&amp;PlanMasine[[#This Row],[RN]])</f>
        <v>0</v>
      </c>
      <c r="R3560">
        <f>IFERROR(INDEX(REDOSLIJED!A:A,MATCH(PlanMasine[[#This Row],[KPL]],REDOSLIJED!B:B,0)),MAX(REDOSLIJED!A:A)+1)</f>
        <v>45</v>
      </c>
      <c r="S3560" s="9">
        <f>SUM($M$2:M3560)</f>
        <v>16.391666666666659</v>
      </c>
      <c r="T3560" s="3">
        <f>PlanMasine[[#This Row],[Datum SAS]]-1</f>
        <v>45858</v>
      </c>
      <c r="U3560">
        <f>WEEKDAY(PlanMasine[[#This Row],[ZAVRŠETAK MAŠINSKE]],2)</f>
        <v>7</v>
      </c>
      <c r="V3560" s="3">
        <f>IF(WEEKDAY(PlanMasine[[#This Row],[Datum SAS]]-1,2)=7,PlanMasine[[#This Row],[Datum SAS]]-3,PlanMasine[[#This Row],[Datum SAS]]-1)</f>
        <v>45856</v>
      </c>
      <c r="W3560">
        <f>WEEKNUM(PlanMasine[[#This Row],[Column2]],1)</f>
        <v>29</v>
      </c>
    </row>
    <row r="3561" spans="1:23" x14ac:dyDescent="0.25">
      <c r="A3561">
        <v>1023684</v>
      </c>
      <c r="B3561">
        <v>1</v>
      </c>
      <c r="C3561">
        <v>1023564</v>
      </c>
      <c r="D3561" t="s">
        <v>2004</v>
      </c>
      <c r="E3561">
        <v>50</v>
      </c>
      <c r="F3561">
        <v>10</v>
      </c>
      <c r="G3561">
        <v>0</v>
      </c>
      <c r="H3561">
        <v>0</v>
      </c>
      <c r="I3561" t="s">
        <v>5</v>
      </c>
      <c r="J3561" t="s">
        <v>570</v>
      </c>
      <c r="K3561" t="s">
        <v>2406</v>
      </c>
      <c r="L3561" s="3">
        <v>45877</v>
      </c>
      <c r="M35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3561" s="3">
        <v>45859</v>
      </c>
      <c r="O3561" s="5">
        <f>IFERROR((PlanMasine[[#This Row],[Norma]]/PlanMasine[[#This Row],[Q]])*(PlanMasine[[#This Row],[Q]]/SUMIF(C:C,PlanMasine[[#This Row],[RN]],B:B)*PlanMasine[[#This Row],[KPLQ]]),0)</f>
        <v>50</v>
      </c>
      <c r="P3561">
        <v>225801</v>
      </c>
      <c r="Q3561">
        <f>COUNTIF(PROMJENA!A:A,PlanMasine[[#This Row],[KPL]]&amp;"-"&amp;PlanMasine[[#This Row],[RN]])</f>
        <v>0</v>
      </c>
      <c r="R3561">
        <f>IFERROR(INDEX(REDOSLIJED!A:A,MATCH(PlanMasine[[#This Row],[KPL]],REDOSLIJED!B:B,0)),MAX(REDOSLIJED!A:A)+1)</f>
        <v>45</v>
      </c>
      <c r="S3561" s="9">
        <f>SUM($M$2:M3561)</f>
        <v>16.42638888888888</v>
      </c>
      <c r="T3561" s="3">
        <f>PlanMasine[[#This Row],[Datum SAS]]-1</f>
        <v>45858</v>
      </c>
      <c r="U3561">
        <f>WEEKDAY(PlanMasine[[#This Row],[ZAVRŠETAK MAŠINSKE]],2)</f>
        <v>7</v>
      </c>
      <c r="V3561" s="3">
        <f>IF(WEEKDAY(PlanMasine[[#This Row],[Datum SAS]]-1,2)=7,PlanMasine[[#This Row],[Datum SAS]]-3,PlanMasine[[#This Row],[Datum SAS]]-1)</f>
        <v>45856</v>
      </c>
      <c r="W3561">
        <f>WEEKNUM(PlanMasine[[#This Row],[Column2]],1)</f>
        <v>29</v>
      </c>
    </row>
    <row r="3562" spans="1:23" x14ac:dyDescent="0.25">
      <c r="A3562">
        <v>1023684</v>
      </c>
      <c r="B3562">
        <v>1</v>
      </c>
      <c r="C3562">
        <v>1023597</v>
      </c>
      <c r="D3562" t="s">
        <v>1908</v>
      </c>
      <c r="E3562">
        <v>15</v>
      </c>
      <c r="F3562">
        <v>3</v>
      </c>
      <c r="G3562">
        <v>0</v>
      </c>
      <c r="H3562">
        <v>0</v>
      </c>
      <c r="I3562" t="s">
        <v>5</v>
      </c>
      <c r="J3562" t="s">
        <v>570</v>
      </c>
      <c r="K3562" t="s">
        <v>2406</v>
      </c>
      <c r="L3562" s="3">
        <v>45877</v>
      </c>
      <c r="M35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62" s="3">
        <v>45859</v>
      </c>
      <c r="O3562" s="5">
        <f>IFERROR((PlanMasine[[#This Row],[Norma]]/PlanMasine[[#This Row],[Q]])*(PlanMasine[[#This Row],[Q]]/SUMIF(C:C,PlanMasine[[#This Row],[RN]],B:B)*PlanMasine[[#This Row],[KPLQ]]),0)</f>
        <v>15</v>
      </c>
      <c r="P3562">
        <v>225829</v>
      </c>
      <c r="Q3562">
        <f>COUNTIF(PROMJENA!A:A,PlanMasine[[#This Row],[KPL]]&amp;"-"&amp;PlanMasine[[#This Row],[RN]])</f>
        <v>0</v>
      </c>
      <c r="R3562">
        <f>IFERROR(INDEX(REDOSLIJED!A:A,MATCH(PlanMasine[[#This Row],[KPL]],REDOSLIJED!B:B,0)),MAX(REDOSLIJED!A:A)+1)</f>
        <v>45</v>
      </c>
      <c r="S3562" s="9">
        <f>SUM($M$2:M3562)</f>
        <v>16.436805555555548</v>
      </c>
      <c r="T3562" s="3">
        <f>PlanMasine[[#This Row],[Datum SAS]]-1</f>
        <v>45858</v>
      </c>
      <c r="U3562">
        <f>WEEKDAY(PlanMasine[[#This Row],[ZAVRŠETAK MAŠINSKE]],2)</f>
        <v>7</v>
      </c>
      <c r="V3562" s="3">
        <f>IF(WEEKDAY(PlanMasine[[#This Row],[Datum SAS]]-1,2)=7,PlanMasine[[#This Row],[Datum SAS]]-3,PlanMasine[[#This Row],[Datum SAS]]-1)</f>
        <v>45856</v>
      </c>
      <c r="W3562">
        <f>WEEKNUM(PlanMasine[[#This Row],[Column2]],1)</f>
        <v>29</v>
      </c>
    </row>
    <row r="3563" spans="1:23" x14ac:dyDescent="0.25">
      <c r="A3563">
        <v>1023684</v>
      </c>
      <c r="B3563">
        <v>1</v>
      </c>
      <c r="C3563">
        <v>1023599</v>
      </c>
      <c r="D3563" t="s">
        <v>1907</v>
      </c>
      <c r="E3563">
        <v>6</v>
      </c>
      <c r="F3563">
        <v>2</v>
      </c>
      <c r="G3563">
        <v>0</v>
      </c>
      <c r="H3563">
        <v>0</v>
      </c>
      <c r="I3563" t="s">
        <v>5</v>
      </c>
      <c r="J3563" t="s">
        <v>570</v>
      </c>
      <c r="K3563" t="s">
        <v>2406</v>
      </c>
      <c r="L3563" s="3">
        <v>45877</v>
      </c>
      <c r="M35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563" s="3">
        <v>45859</v>
      </c>
      <c r="O3563" s="5">
        <f>IFERROR((PlanMasine[[#This Row],[Norma]]/PlanMasine[[#This Row],[Q]])*(PlanMasine[[#This Row],[Q]]/SUMIF(C:C,PlanMasine[[#This Row],[RN]],B:B)*PlanMasine[[#This Row],[KPLQ]]),0)</f>
        <v>6</v>
      </c>
      <c r="P3563">
        <v>225831</v>
      </c>
      <c r="Q3563">
        <f>COUNTIF(PROMJENA!A:A,PlanMasine[[#This Row],[KPL]]&amp;"-"&amp;PlanMasine[[#This Row],[RN]])</f>
        <v>0</v>
      </c>
      <c r="R3563">
        <f>IFERROR(INDEX(REDOSLIJED!A:A,MATCH(PlanMasine[[#This Row],[KPL]],REDOSLIJED!B:B,0)),MAX(REDOSLIJED!A:A)+1)</f>
        <v>45</v>
      </c>
      <c r="S3563" s="9">
        <f>SUM($M$2:M3563)</f>
        <v>16.440972222222214</v>
      </c>
      <c r="T3563" s="3">
        <f>PlanMasine[[#This Row],[Datum SAS]]-1</f>
        <v>45858</v>
      </c>
      <c r="U3563">
        <f>WEEKDAY(PlanMasine[[#This Row],[ZAVRŠETAK MAŠINSKE]],2)</f>
        <v>7</v>
      </c>
      <c r="V3563" s="3">
        <f>IF(WEEKDAY(PlanMasine[[#This Row],[Datum SAS]]-1,2)=7,PlanMasine[[#This Row],[Datum SAS]]-3,PlanMasine[[#This Row],[Datum SAS]]-1)</f>
        <v>45856</v>
      </c>
      <c r="W3563">
        <f>WEEKNUM(PlanMasine[[#This Row],[Column2]],1)</f>
        <v>29</v>
      </c>
    </row>
    <row r="3564" spans="1:23" x14ac:dyDescent="0.25">
      <c r="A3564">
        <v>1023684</v>
      </c>
      <c r="B3564">
        <v>1</v>
      </c>
      <c r="C3564">
        <v>1023603</v>
      </c>
      <c r="D3564" t="s">
        <v>1906</v>
      </c>
      <c r="E3564">
        <v>5</v>
      </c>
      <c r="F3564">
        <v>1</v>
      </c>
      <c r="G3564">
        <v>0</v>
      </c>
      <c r="H3564">
        <v>0</v>
      </c>
      <c r="I3564" t="s">
        <v>5</v>
      </c>
      <c r="J3564" t="s">
        <v>570</v>
      </c>
      <c r="K3564" t="s">
        <v>2406</v>
      </c>
      <c r="L3564" s="3">
        <v>45877</v>
      </c>
      <c r="M35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64" s="3">
        <v>45859</v>
      </c>
      <c r="O3564" s="5">
        <f>IFERROR((PlanMasine[[#This Row],[Norma]]/PlanMasine[[#This Row],[Q]])*(PlanMasine[[#This Row],[Q]]/SUMIF(C:C,PlanMasine[[#This Row],[RN]],B:B)*PlanMasine[[#This Row],[KPLQ]]),0)</f>
        <v>5</v>
      </c>
      <c r="P3564">
        <v>225836</v>
      </c>
      <c r="Q3564">
        <f>COUNTIF(PROMJENA!A:A,PlanMasine[[#This Row],[KPL]]&amp;"-"&amp;PlanMasine[[#This Row],[RN]])</f>
        <v>0</v>
      </c>
      <c r="R3564">
        <f>IFERROR(INDEX(REDOSLIJED!A:A,MATCH(PlanMasine[[#This Row],[KPL]],REDOSLIJED!B:B,0)),MAX(REDOSLIJED!A:A)+1)</f>
        <v>45</v>
      </c>
      <c r="S3564" s="9">
        <f>SUM($M$2:M3564)</f>
        <v>16.444444444444436</v>
      </c>
      <c r="T3564" s="3">
        <f>PlanMasine[[#This Row],[Datum SAS]]-1</f>
        <v>45858</v>
      </c>
      <c r="U3564">
        <f>WEEKDAY(PlanMasine[[#This Row],[ZAVRŠETAK MAŠINSKE]],2)</f>
        <v>7</v>
      </c>
      <c r="V3564" s="3">
        <f>IF(WEEKDAY(PlanMasine[[#This Row],[Datum SAS]]-1,2)=7,PlanMasine[[#This Row],[Datum SAS]]-3,PlanMasine[[#This Row],[Datum SAS]]-1)</f>
        <v>45856</v>
      </c>
      <c r="W3564">
        <f>WEEKNUM(PlanMasine[[#This Row],[Column2]],1)</f>
        <v>29</v>
      </c>
    </row>
    <row r="3565" spans="1:23" x14ac:dyDescent="0.25">
      <c r="A3565">
        <v>1023684</v>
      </c>
      <c r="B3565">
        <v>1</v>
      </c>
      <c r="C3565">
        <v>1023696</v>
      </c>
      <c r="D3565" t="s">
        <v>1896</v>
      </c>
      <c r="E3565">
        <v>3</v>
      </c>
      <c r="F3565">
        <v>1</v>
      </c>
      <c r="G3565">
        <v>0</v>
      </c>
      <c r="H3565">
        <v>0</v>
      </c>
      <c r="I3565" t="s">
        <v>5</v>
      </c>
      <c r="J3565" t="s">
        <v>570</v>
      </c>
      <c r="K3565" t="s">
        <v>2406</v>
      </c>
      <c r="L3565" s="3">
        <v>45877</v>
      </c>
      <c r="M35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65" s="3">
        <v>45859</v>
      </c>
      <c r="O3565" s="5">
        <f>IFERROR((PlanMasine[[#This Row],[Norma]]/PlanMasine[[#This Row],[Q]])*(PlanMasine[[#This Row],[Q]]/SUMIF(C:C,PlanMasine[[#This Row],[RN]],B:B)*PlanMasine[[#This Row],[KPLQ]]),0)</f>
        <v>3</v>
      </c>
      <c r="P3565">
        <v>231741</v>
      </c>
      <c r="Q3565">
        <f>COUNTIF(PROMJENA!A:A,PlanMasine[[#This Row],[KPL]]&amp;"-"&amp;PlanMasine[[#This Row],[RN]])</f>
        <v>0</v>
      </c>
      <c r="R3565">
        <f>IFERROR(INDEX(REDOSLIJED!A:A,MATCH(PlanMasine[[#This Row],[KPL]],REDOSLIJED!B:B,0)),MAX(REDOSLIJED!A:A)+1)</f>
        <v>45</v>
      </c>
      <c r="S3565" s="9">
        <f>SUM($M$2:M3565)</f>
        <v>16.446527777777771</v>
      </c>
      <c r="T3565" s="3">
        <f>PlanMasine[[#This Row],[Datum SAS]]-1</f>
        <v>45858</v>
      </c>
      <c r="U3565">
        <f>WEEKDAY(PlanMasine[[#This Row],[ZAVRŠETAK MAŠINSKE]],2)</f>
        <v>7</v>
      </c>
      <c r="V3565" s="3">
        <f>IF(WEEKDAY(PlanMasine[[#This Row],[Datum SAS]]-1,2)=7,PlanMasine[[#This Row],[Datum SAS]]-3,PlanMasine[[#This Row],[Datum SAS]]-1)</f>
        <v>45856</v>
      </c>
      <c r="W3565">
        <f>WEEKNUM(PlanMasine[[#This Row],[Column2]],1)</f>
        <v>29</v>
      </c>
    </row>
    <row r="3566" spans="1:23" x14ac:dyDescent="0.25">
      <c r="A3566">
        <v>1023684</v>
      </c>
      <c r="B3566">
        <v>1</v>
      </c>
      <c r="C3566">
        <v>1023695</v>
      </c>
      <c r="D3566" t="s">
        <v>1902</v>
      </c>
      <c r="E3566">
        <v>10</v>
      </c>
      <c r="F3566">
        <v>1</v>
      </c>
      <c r="G3566">
        <v>0</v>
      </c>
      <c r="H3566">
        <v>0</v>
      </c>
      <c r="I3566" t="s">
        <v>5</v>
      </c>
      <c r="J3566" t="s">
        <v>570</v>
      </c>
      <c r="K3566" t="s">
        <v>2406</v>
      </c>
      <c r="L3566" s="3">
        <v>45877</v>
      </c>
      <c r="M35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66" s="3">
        <v>45859</v>
      </c>
      <c r="O3566" s="5">
        <f>IFERROR((PlanMasine[[#This Row],[Norma]]/PlanMasine[[#This Row],[Q]])*(PlanMasine[[#This Row],[Q]]/SUMIF(C:C,PlanMasine[[#This Row],[RN]],B:B)*PlanMasine[[#This Row],[KPLQ]]),0)</f>
        <v>10</v>
      </c>
      <c r="P3566">
        <v>231738</v>
      </c>
      <c r="Q3566">
        <f>COUNTIF(PROMJENA!A:A,PlanMasine[[#This Row],[KPL]]&amp;"-"&amp;PlanMasine[[#This Row],[RN]])</f>
        <v>0</v>
      </c>
      <c r="R3566">
        <f>IFERROR(INDEX(REDOSLIJED!A:A,MATCH(PlanMasine[[#This Row],[KPL]],REDOSLIJED!B:B,0)),MAX(REDOSLIJED!A:A)+1)</f>
        <v>45</v>
      </c>
      <c r="S3566" s="9">
        <f>SUM($M$2:M3566)</f>
        <v>16.453472222222214</v>
      </c>
      <c r="T3566" s="3">
        <f>PlanMasine[[#This Row],[Datum SAS]]-1</f>
        <v>45858</v>
      </c>
      <c r="U3566">
        <f>WEEKDAY(PlanMasine[[#This Row],[ZAVRŠETAK MAŠINSKE]],2)</f>
        <v>7</v>
      </c>
      <c r="V3566" s="3">
        <f>IF(WEEKDAY(PlanMasine[[#This Row],[Datum SAS]]-1,2)=7,PlanMasine[[#This Row],[Datum SAS]]-3,PlanMasine[[#This Row],[Datum SAS]]-1)</f>
        <v>45856</v>
      </c>
      <c r="W3566">
        <f>WEEKNUM(PlanMasine[[#This Row],[Column2]],1)</f>
        <v>29</v>
      </c>
    </row>
    <row r="3567" spans="1:23" x14ac:dyDescent="0.25">
      <c r="A3567">
        <v>1023684</v>
      </c>
      <c r="B3567">
        <v>1</v>
      </c>
      <c r="C3567">
        <v>1023694</v>
      </c>
      <c r="D3567" t="s">
        <v>1909</v>
      </c>
      <c r="E3567">
        <v>10</v>
      </c>
      <c r="F3567">
        <v>1</v>
      </c>
      <c r="G3567">
        <v>0</v>
      </c>
      <c r="H3567">
        <v>0</v>
      </c>
      <c r="I3567" t="s">
        <v>5</v>
      </c>
      <c r="J3567" t="s">
        <v>570</v>
      </c>
      <c r="K3567" t="s">
        <v>2406</v>
      </c>
      <c r="L3567" s="3">
        <v>45877</v>
      </c>
      <c r="M35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67" s="3">
        <v>45859</v>
      </c>
      <c r="O3567" s="5">
        <f>IFERROR((PlanMasine[[#This Row],[Norma]]/PlanMasine[[#This Row],[Q]])*(PlanMasine[[#This Row],[Q]]/SUMIF(C:C,PlanMasine[[#This Row],[RN]],B:B)*PlanMasine[[#This Row],[KPLQ]]),0)</f>
        <v>10</v>
      </c>
      <c r="P3567">
        <v>231737</v>
      </c>
      <c r="Q3567">
        <f>COUNTIF(PROMJENA!A:A,PlanMasine[[#This Row],[KPL]]&amp;"-"&amp;PlanMasine[[#This Row],[RN]])</f>
        <v>0</v>
      </c>
      <c r="R3567">
        <f>IFERROR(INDEX(REDOSLIJED!A:A,MATCH(PlanMasine[[#This Row],[KPL]],REDOSLIJED!B:B,0)),MAX(REDOSLIJED!A:A)+1)</f>
        <v>45</v>
      </c>
      <c r="S3567" s="9">
        <f>SUM($M$2:M3567)</f>
        <v>16.460416666666656</v>
      </c>
      <c r="T3567" s="3">
        <f>PlanMasine[[#This Row],[Datum SAS]]-1</f>
        <v>45858</v>
      </c>
      <c r="U3567">
        <f>WEEKDAY(PlanMasine[[#This Row],[ZAVRŠETAK MAŠINSKE]],2)</f>
        <v>7</v>
      </c>
      <c r="V3567" s="3">
        <f>IF(WEEKDAY(PlanMasine[[#This Row],[Datum SAS]]-1,2)=7,PlanMasine[[#This Row],[Datum SAS]]-3,PlanMasine[[#This Row],[Datum SAS]]-1)</f>
        <v>45856</v>
      </c>
      <c r="W3567">
        <f>WEEKNUM(PlanMasine[[#This Row],[Column2]],1)</f>
        <v>29</v>
      </c>
    </row>
    <row r="3568" spans="1:23" x14ac:dyDescent="0.25">
      <c r="A3568">
        <v>1023684</v>
      </c>
      <c r="B3568">
        <v>1</v>
      </c>
      <c r="C3568">
        <v>1023690</v>
      </c>
      <c r="D3568" t="s">
        <v>1931</v>
      </c>
      <c r="E3568">
        <v>20</v>
      </c>
      <c r="F3568">
        <v>1</v>
      </c>
      <c r="G3568">
        <v>0</v>
      </c>
      <c r="H3568">
        <v>0</v>
      </c>
      <c r="I3568" t="s">
        <v>5</v>
      </c>
      <c r="J3568" t="s">
        <v>570</v>
      </c>
      <c r="K3568" t="s">
        <v>2406</v>
      </c>
      <c r="L3568" s="3">
        <v>45877</v>
      </c>
      <c r="M35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568" s="3">
        <v>45859</v>
      </c>
      <c r="O3568" s="5">
        <f>IFERROR((PlanMasine[[#This Row],[Norma]]/PlanMasine[[#This Row],[Q]])*(PlanMasine[[#This Row],[Q]]/SUMIF(C:C,PlanMasine[[#This Row],[RN]],B:B)*PlanMasine[[#This Row],[KPLQ]]),0)</f>
        <v>20</v>
      </c>
      <c r="P3568">
        <v>231733</v>
      </c>
      <c r="Q3568">
        <f>COUNTIF(PROMJENA!A:A,PlanMasine[[#This Row],[KPL]]&amp;"-"&amp;PlanMasine[[#This Row],[RN]])</f>
        <v>0</v>
      </c>
      <c r="R3568">
        <f>IFERROR(INDEX(REDOSLIJED!A:A,MATCH(PlanMasine[[#This Row],[KPL]],REDOSLIJED!B:B,0)),MAX(REDOSLIJED!A:A)+1)</f>
        <v>45</v>
      </c>
      <c r="S3568" s="9">
        <f>SUM($M$2:M3568)</f>
        <v>16.474305555555546</v>
      </c>
      <c r="T3568" s="3">
        <f>PlanMasine[[#This Row],[Datum SAS]]-1</f>
        <v>45858</v>
      </c>
      <c r="U3568">
        <f>WEEKDAY(PlanMasine[[#This Row],[ZAVRŠETAK MAŠINSKE]],2)</f>
        <v>7</v>
      </c>
      <c r="V3568" s="3">
        <f>IF(WEEKDAY(PlanMasine[[#This Row],[Datum SAS]]-1,2)=7,PlanMasine[[#This Row],[Datum SAS]]-3,PlanMasine[[#This Row],[Datum SAS]]-1)</f>
        <v>45856</v>
      </c>
      <c r="W3568">
        <f>WEEKNUM(PlanMasine[[#This Row],[Column2]],1)</f>
        <v>29</v>
      </c>
    </row>
    <row r="3569" spans="1:23" x14ac:dyDescent="0.25">
      <c r="A3569">
        <v>1023684</v>
      </c>
      <c r="B3569">
        <v>1</v>
      </c>
      <c r="C3569">
        <v>1023693</v>
      </c>
      <c r="D3569" t="s">
        <v>1904</v>
      </c>
      <c r="E3569">
        <v>7</v>
      </c>
      <c r="F3569">
        <v>1</v>
      </c>
      <c r="G3569">
        <v>0</v>
      </c>
      <c r="H3569">
        <v>0</v>
      </c>
      <c r="I3569" t="s">
        <v>5</v>
      </c>
      <c r="J3569" t="s">
        <v>570</v>
      </c>
      <c r="K3569" t="s">
        <v>2406</v>
      </c>
      <c r="L3569" s="3">
        <v>45877</v>
      </c>
      <c r="M35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69" s="3">
        <v>45859</v>
      </c>
      <c r="O3569" s="5">
        <f>IFERROR((PlanMasine[[#This Row],[Norma]]/PlanMasine[[#This Row],[Q]])*(PlanMasine[[#This Row],[Q]]/SUMIF(C:C,PlanMasine[[#This Row],[RN]],B:B)*PlanMasine[[#This Row],[KPLQ]]),0)</f>
        <v>7</v>
      </c>
      <c r="P3569">
        <v>231736</v>
      </c>
      <c r="Q3569">
        <f>COUNTIF(PROMJENA!A:A,PlanMasine[[#This Row],[KPL]]&amp;"-"&amp;PlanMasine[[#This Row],[RN]])</f>
        <v>0</v>
      </c>
      <c r="R3569">
        <f>IFERROR(INDEX(REDOSLIJED!A:A,MATCH(PlanMasine[[#This Row],[KPL]],REDOSLIJED!B:B,0)),MAX(REDOSLIJED!A:A)+1)</f>
        <v>45</v>
      </c>
      <c r="S3569" s="9">
        <f>SUM($M$2:M3569)</f>
        <v>16.479166666666657</v>
      </c>
      <c r="T3569" s="3">
        <f>PlanMasine[[#This Row],[Datum SAS]]-1</f>
        <v>45858</v>
      </c>
      <c r="U3569">
        <f>WEEKDAY(PlanMasine[[#This Row],[ZAVRŠETAK MAŠINSKE]],2)</f>
        <v>7</v>
      </c>
      <c r="V3569" s="3">
        <f>IF(WEEKDAY(PlanMasine[[#This Row],[Datum SAS]]-1,2)=7,PlanMasine[[#This Row],[Datum SAS]]-3,PlanMasine[[#This Row],[Datum SAS]]-1)</f>
        <v>45856</v>
      </c>
      <c r="W3569">
        <f>WEEKNUM(PlanMasine[[#This Row],[Column2]],1)</f>
        <v>29</v>
      </c>
    </row>
    <row r="3570" spans="1:23" x14ac:dyDescent="0.25">
      <c r="A3570">
        <v>1023684</v>
      </c>
      <c r="B3570">
        <v>1</v>
      </c>
      <c r="C3570">
        <v>1023697</v>
      </c>
      <c r="D3570" t="s">
        <v>1899</v>
      </c>
      <c r="E3570">
        <v>3</v>
      </c>
      <c r="F3570">
        <v>1</v>
      </c>
      <c r="G3570">
        <v>0</v>
      </c>
      <c r="H3570">
        <v>0</v>
      </c>
      <c r="I3570" t="s">
        <v>5</v>
      </c>
      <c r="J3570" t="s">
        <v>570</v>
      </c>
      <c r="K3570" t="s">
        <v>2406</v>
      </c>
      <c r="L3570" s="3">
        <v>45877</v>
      </c>
      <c r="M35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570" s="3">
        <v>45859</v>
      </c>
      <c r="O3570" s="5">
        <f>IFERROR((PlanMasine[[#This Row],[Norma]]/PlanMasine[[#This Row],[Q]])*(PlanMasine[[#This Row],[Q]]/SUMIF(C:C,PlanMasine[[#This Row],[RN]],B:B)*PlanMasine[[#This Row],[KPLQ]]),0)</f>
        <v>3</v>
      </c>
      <c r="P3570">
        <v>231743</v>
      </c>
      <c r="Q3570">
        <f>COUNTIF(PROMJENA!A:A,PlanMasine[[#This Row],[KPL]]&amp;"-"&amp;PlanMasine[[#This Row],[RN]])</f>
        <v>0</v>
      </c>
      <c r="R3570">
        <f>IFERROR(INDEX(REDOSLIJED!A:A,MATCH(PlanMasine[[#This Row],[KPL]],REDOSLIJED!B:B,0)),MAX(REDOSLIJED!A:A)+1)</f>
        <v>45</v>
      </c>
      <c r="S3570" s="9">
        <f>SUM($M$2:M3570)</f>
        <v>16.481249999999992</v>
      </c>
      <c r="T3570" s="3">
        <f>PlanMasine[[#This Row],[Datum SAS]]-1</f>
        <v>45858</v>
      </c>
      <c r="U3570">
        <f>WEEKDAY(PlanMasine[[#This Row],[ZAVRŠETAK MAŠINSKE]],2)</f>
        <v>7</v>
      </c>
      <c r="V3570" s="3">
        <f>IF(WEEKDAY(PlanMasine[[#This Row],[Datum SAS]]-1,2)=7,PlanMasine[[#This Row],[Datum SAS]]-3,PlanMasine[[#This Row],[Datum SAS]]-1)</f>
        <v>45856</v>
      </c>
      <c r="W3570">
        <f>WEEKNUM(PlanMasine[[#This Row],[Column2]],1)</f>
        <v>29</v>
      </c>
    </row>
    <row r="3571" spans="1:23" x14ac:dyDescent="0.25">
      <c r="A3571">
        <v>1023684</v>
      </c>
      <c r="B3571">
        <v>1</v>
      </c>
      <c r="C3571">
        <v>1023555</v>
      </c>
      <c r="D3571" t="s">
        <v>1873</v>
      </c>
      <c r="E3571">
        <v>10</v>
      </c>
      <c r="F3571">
        <v>1</v>
      </c>
      <c r="G3571">
        <v>0</v>
      </c>
      <c r="H3571">
        <v>0</v>
      </c>
      <c r="I3571" t="s">
        <v>5</v>
      </c>
      <c r="J3571" t="s">
        <v>570</v>
      </c>
      <c r="K3571" t="s">
        <v>2406</v>
      </c>
      <c r="L3571" s="3">
        <v>45877</v>
      </c>
      <c r="M35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71" s="3">
        <v>45859</v>
      </c>
      <c r="O3571" s="5">
        <f>IFERROR((PlanMasine[[#This Row],[Norma]]/PlanMasine[[#This Row],[Q]])*(PlanMasine[[#This Row],[Q]]/SUMIF(C:C,PlanMasine[[#This Row],[RN]],B:B)*PlanMasine[[#This Row],[KPLQ]]),0)</f>
        <v>10</v>
      </c>
      <c r="P3571">
        <v>225778</v>
      </c>
      <c r="Q3571">
        <f>COUNTIF(PROMJENA!A:A,PlanMasine[[#This Row],[KPL]]&amp;"-"&amp;PlanMasine[[#This Row],[RN]])</f>
        <v>0</v>
      </c>
      <c r="R3571">
        <f>IFERROR(INDEX(REDOSLIJED!A:A,MATCH(PlanMasine[[#This Row],[KPL]],REDOSLIJED!B:B,0)),MAX(REDOSLIJED!A:A)+1)</f>
        <v>45</v>
      </c>
      <c r="S3571" s="9">
        <f>SUM($M$2:M3571)</f>
        <v>16.488194444444435</v>
      </c>
      <c r="T3571" s="3">
        <f>PlanMasine[[#This Row],[Datum SAS]]-1</f>
        <v>45858</v>
      </c>
      <c r="U3571">
        <f>WEEKDAY(PlanMasine[[#This Row],[ZAVRŠETAK MAŠINSKE]],2)</f>
        <v>7</v>
      </c>
      <c r="V3571" s="3">
        <f>IF(WEEKDAY(PlanMasine[[#This Row],[Datum SAS]]-1,2)=7,PlanMasine[[#This Row],[Datum SAS]]-3,PlanMasine[[#This Row],[Datum SAS]]-1)</f>
        <v>45856</v>
      </c>
      <c r="W3571">
        <f>WEEKNUM(PlanMasine[[#This Row],[Column2]],1)</f>
        <v>29</v>
      </c>
    </row>
    <row r="3572" spans="1:23" x14ac:dyDescent="0.25">
      <c r="A3572">
        <v>1023684</v>
      </c>
      <c r="B3572">
        <v>1</v>
      </c>
      <c r="C3572">
        <v>1023692</v>
      </c>
      <c r="D3572" t="s">
        <v>1905</v>
      </c>
      <c r="E3572">
        <v>7</v>
      </c>
      <c r="F3572">
        <v>1</v>
      </c>
      <c r="G3572">
        <v>0</v>
      </c>
      <c r="H3572">
        <v>0</v>
      </c>
      <c r="I3572" t="s">
        <v>5</v>
      </c>
      <c r="J3572" t="s">
        <v>570</v>
      </c>
      <c r="K3572" t="s">
        <v>2406</v>
      </c>
      <c r="L3572" s="3">
        <v>45877</v>
      </c>
      <c r="M35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72" s="3">
        <v>45859</v>
      </c>
      <c r="O3572" s="5">
        <f>IFERROR((PlanMasine[[#This Row],[Norma]]/PlanMasine[[#This Row],[Q]])*(PlanMasine[[#This Row],[Q]]/SUMIF(C:C,PlanMasine[[#This Row],[RN]],B:B)*PlanMasine[[#This Row],[KPLQ]]),0)</f>
        <v>7</v>
      </c>
      <c r="P3572">
        <v>231735</v>
      </c>
      <c r="Q3572">
        <f>COUNTIF(PROMJENA!A:A,PlanMasine[[#This Row],[KPL]]&amp;"-"&amp;PlanMasine[[#This Row],[RN]])</f>
        <v>0</v>
      </c>
      <c r="R3572">
        <f>IFERROR(INDEX(REDOSLIJED!A:A,MATCH(PlanMasine[[#This Row],[KPL]],REDOSLIJED!B:B,0)),MAX(REDOSLIJED!A:A)+1)</f>
        <v>45</v>
      </c>
      <c r="S3572" s="9">
        <f>SUM($M$2:M3572)</f>
        <v>16.493055555555546</v>
      </c>
      <c r="T3572" s="3">
        <f>PlanMasine[[#This Row],[Datum SAS]]-1</f>
        <v>45858</v>
      </c>
      <c r="U3572">
        <f>WEEKDAY(PlanMasine[[#This Row],[ZAVRŠETAK MAŠINSKE]],2)</f>
        <v>7</v>
      </c>
      <c r="V3572" s="3">
        <f>IF(WEEKDAY(PlanMasine[[#This Row],[Datum SAS]]-1,2)=7,PlanMasine[[#This Row],[Datum SAS]]-3,PlanMasine[[#This Row],[Datum SAS]]-1)</f>
        <v>45856</v>
      </c>
      <c r="W3572">
        <f>WEEKNUM(PlanMasine[[#This Row],[Column2]],1)</f>
        <v>29</v>
      </c>
    </row>
    <row r="3573" spans="1:23" x14ac:dyDescent="0.25">
      <c r="A3573">
        <v>1023684</v>
      </c>
      <c r="B3573">
        <v>1</v>
      </c>
      <c r="C3573">
        <v>1023554</v>
      </c>
      <c r="D3573" t="s">
        <v>1874</v>
      </c>
      <c r="E3573">
        <v>10</v>
      </c>
      <c r="F3573">
        <v>1</v>
      </c>
      <c r="G3573">
        <v>0</v>
      </c>
      <c r="H3573">
        <v>0</v>
      </c>
      <c r="I3573" t="s">
        <v>5</v>
      </c>
      <c r="J3573" t="s">
        <v>570</v>
      </c>
      <c r="K3573" t="s">
        <v>2406</v>
      </c>
      <c r="L3573" s="3">
        <v>45877</v>
      </c>
      <c r="M35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73" s="3">
        <v>45859</v>
      </c>
      <c r="O3573" s="5">
        <f>IFERROR((PlanMasine[[#This Row],[Norma]]/PlanMasine[[#This Row],[Q]])*(PlanMasine[[#This Row],[Q]]/SUMIF(C:C,PlanMasine[[#This Row],[RN]],B:B)*PlanMasine[[#This Row],[KPLQ]]),0)</f>
        <v>10</v>
      </c>
      <c r="P3573">
        <v>225777</v>
      </c>
      <c r="Q3573">
        <f>COUNTIF(PROMJENA!A:A,PlanMasine[[#This Row],[KPL]]&amp;"-"&amp;PlanMasine[[#This Row],[RN]])</f>
        <v>0</v>
      </c>
      <c r="R3573">
        <f>IFERROR(INDEX(REDOSLIJED!A:A,MATCH(PlanMasine[[#This Row],[KPL]],REDOSLIJED!B:B,0)),MAX(REDOSLIJED!A:A)+1)</f>
        <v>45</v>
      </c>
      <c r="S3573" s="9">
        <f>SUM($M$2:M3573)</f>
        <v>16.499999999999989</v>
      </c>
      <c r="T3573" s="3">
        <f>PlanMasine[[#This Row],[Datum SAS]]-1</f>
        <v>45858</v>
      </c>
      <c r="U3573">
        <f>WEEKDAY(PlanMasine[[#This Row],[ZAVRŠETAK MAŠINSKE]],2)</f>
        <v>7</v>
      </c>
      <c r="V3573" s="3">
        <f>IF(WEEKDAY(PlanMasine[[#This Row],[Datum SAS]]-1,2)=7,PlanMasine[[#This Row],[Datum SAS]]-3,PlanMasine[[#This Row],[Datum SAS]]-1)</f>
        <v>45856</v>
      </c>
      <c r="W3573">
        <f>WEEKNUM(PlanMasine[[#This Row],[Column2]],1)</f>
        <v>29</v>
      </c>
    </row>
    <row r="3574" spans="1:23" x14ac:dyDescent="0.25">
      <c r="A3574">
        <v>1023684</v>
      </c>
      <c r="B3574">
        <v>1</v>
      </c>
      <c r="C3574">
        <v>1023550</v>
      </c>
      <c r="D3574" t="s">
        <v>1875</v>
      </c>
      <c r="E3574">
        <v>5</v>
      </c>
      <c r="F3574">
        <v>1</v>
      </c>
      <c r="G3574">
        <v>0</v>
      </c>
      <c r="H3574">
        <v>0</v>
      </c>
      <c r="I3574" t="s">
        <v>5</v>
      </c>
      <c r="J3574" t="s">
        <v>570</v>
      </c>
      <c r="K3574" t="s">
        <v>2406</v>
      </c>
      <c r="L3574" s="3">
        <v>45877</v>
      </c>
      <c r="M35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74" s="3">
        <v>45859</v>
      </c>
      <c r="O3574" s="5">
        <f>IFERROR((PlanMasine[[#This Row],[Norma]]/PlanMasine[[#This Row],[Q]])*(PlanMasine[[#This Row],[Q]]/SUMIF(C:C,PlanMasine[[#This Row],[RN]],B:B)*PlanMasine[[#This Row],[KPLQ]]),0)</f>
        <v>5</v>
      </c>
      <c r="P3574">
        <v>225773</v>
      </c>
      <c r="Q3574">
        <f>COUNTIF(PROMJENA!A:A,PlanMasine[[#This Row],[KPL]]&amp;"-"&amp;PlanMasine[[#This Row],[RN]])</f>
        <v>0</v>
      </c>
      <c r="R3574">
        <f>IFERROR(INDEX(REDOSLIJED!A:A,MATCH(PlanMasine[[#This Row],[KPL]],REDOSLIJED!B:B,0)),MAX(REDOSLIJED!A:A)+1)</f>
        <v>45</v>
      </c>
      <c r="S3574" s="9">
        <f>SUM($M$2:M3574)</f>
        <v>16.503472222222211</v>
      </c>
      <c r="T3574" s="3">
        <f>PlanMasine[[#This Row],[Datum SAS]]-1</f>
        <v>45858</v>
      </c>
      <c r="U3574">
        <f>WEEKDAY(PlanMasine[[#This Row],[ZAVRŠETAK MAŠINSKE]],2)</f>
        <v>7</v>
      </c>
      <c r="V3574" s="3">
        <f>IF(WEEKDAY(PlanMasine[[#This Row],[Datum SAS]]-1,2)=7,PlanMasine[[#This Row],[Datum SAS]]-3,PlanMasine[[#This Row],[Datum SAS]]-1)</f>
        <v>45856</v>
      </c>
      <c r="W3574">
        <f>WEEKNUM(PlanMasine[[#This Row],[Column2]],1)</f>
        <v>29</v>
      </c>
    </row>
    <row r="3575" spans="1:23" x14ac:dyDescent="0.25">
      <c r="A3575">
        <v>1023684</v>
      </c>
      <c r="B3575">
        <v>1</v>
      </c>
      <c r="C3575">
        <v>1023549</v>
      </c>
      <c r="D3575" t="s">
        <v>1876</v>
      </c>
      <c r="E3575">
        <v>5</v>
      </c>
      <c r="F3575">
        <v>1</v>
      </c>
      <c r="G3575">
        <v>0</v>
      </c>
      <c r="H3575">
        <v>0</v>
      </c>
      <c r="I3575" t="s">
        <v>5</v>
      </c>
      <c r="J3575" t="s">
        <v>570</v>
      </c>
      <c r="K3575" t="s">
        <v>2406</v>
      </c>
      <c r="L3575" s="3">
        <v>45877</v>
      </c>
      <c r="M35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75" s="3">
        <v>45859</v>
      </c>
      <c r="O3575" s="5">
        <f>IFERROR((PlanMasine[[#This Row],[Norma]]/PlanMasine[[#This Row],[Q]])*(PlanMasine[[#This Row],[Q]]/SUMIF(C:C,PlanMasine[[#This Row],[RN]],B:B)*PlanMasine[[#This Row],[KPLQ]]),0)</f>
        <v>5</v>
      </c>
      <c r="P3575">
        <v>225772</v>
      </c>
      <c r="Q3575">
        <f>COUNTIF(PROMJENA!A:A,PlanMasine[[#This Row],[KPL]]&amp;"-"&amp;PlanMasine[[#This Row],[RN]])</f>
        <v>0</v>
      </c>
      <c r="R3575">
        <f>IFERROR(INDEX(REDOSLIJED!A:A,MATCH(PlanMasine[[#This Row],[KPL]],REDOSLIJED!B:B,0)),MAX(REDOSLIJED!A:A)+1)</f>
        <v>45</v>
      </c>
      <c r="S3575" s="9">
        <f>SUM($M$2:M3575)</f>
        <v>16.506944444444432</v>
      </c>
      <c r="T3575" s="3">
        <f>PlanMasine[[#This Row],[Datum SAS]]-1</f>
        <v>45858</v>
      </c>
      <c r="U3575">
        <f>WEEKDAY(PlanMasine[[#This Row],[ZAVRŠETAK MAŠINSKE]],2)</f>
        <v>7</v>
      </c>
      <c r="V3575" s="3">
        <f>IF(WEEKDAY(PlanMasine[[#This Row],[Datum SAS]]-1,2)=7,PlanMasine[[#This Row],[Datum SAS]]-3,PlanMasine[[#This Row],[Datum SAS]]-1)</f>
        <v>45856</v>
      </c>
      <c r="W3575">
        <f>WEEKNUM(PlanMasine[[#This Row],[Column2]],1)</f>
        <v>29</v>
      </c>
    </row>
    <row r="3576" spans="1:23" x14ac:dyDescent="0.25">
      <c r="A3576">
        <v>1023684</v>
      </c>
      <c r="B3576">
        <v>1</v>
      </c>
      <c r="C3576">
        <v>1023544</v>
      </c>
      <c r="D3576" t="s">
        <v>1872</v>
      </c>
      <c r="E3576">
        <v>7</v>
      </c>
      <c r="F3576">
        <v>1</v>
      </c>
      <c r="G3576">
        <v>0</v>
      </c>
      <c r="H3576">
        <v>0</v>
      </c>
      <c r="I3576" t="s">
        <v>5</v>
      </c>
      <c r="J3576" t="s">
        <v>570</v>
      </c>
      <c r="K3576" t="s">
        <v>2406</v>
      </c>
      <c r="L3576" s="3">
        <v>45877</v>
      </c>
      <c r="M35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576" s="3">
        <v>45859</v>
      </c>
      <c r="O3576" s="5">
        <f>IFERROR((PlanMasine[[#This Row],[Norma]]/PlanMasine[[#This Row],[Q]])*(PlanMasine[[#This Row],[Q]]/SUMIF(C:C,PlanMasine[[#This Row],[RN]],B:B)*PlanMasine[[#This Row],[KPLQ]]),0)</f>
        <v>7</v>
      </c>
      <c r="P3576">
        <v>225758</v>
      </c>
      <c r="Q3576">
        <f>COUNTIF(PROMJENA!A:A,PlanMasine[[#This Row],[KPL]]&amp;"-"&amp;PlanMasine[[#This Row],[RN]])</f>
        <v>0</v>
      </c>
      <c r="R3576">
        <f>IFERROR(INDEX(REDOSLIJED!A:A,MATCH(PlanMasine[[#This Row],[KPL]],REDOSLIJED!B:B,0)),MAX(REDOSLIJED!A:A)+1)</f>
        <v>45</v>
      </c>
      <c r="S3576" s="9">
        <f>SUM($M$2:M3576)</f>
        <v>16.511805555555544</v>
      </c>
      <c r="T3576" s="3">
        <f>PlanMasine[[#This Row],[Datum SAS]]-1</f>
        <v>45858</v>
      </c>
      <c r="U3576">
        <f>WEEKDAY(PlanMasine[[#This Row],[ZAVRŠETAK MAŠINSKE]],2)</f>
        <v>7</v>
      </c>
      <c r="V3576" s="3">
        <f>IF(WEEKDAY(PlanMasine[[#This Row],[Datum SAS]]-1,2)=7,PlanMasine[[#This Row],[Datum SAS]]-3,PlanMasine[[#This Row],[Datum SAS]]-1)</f>
        <v>45856</v>
      </c>
      <c r="W3576">
        <f>WEEKNUM(PlanMasine[[#This Row],[Column2]],1)</f>
        <v>29</v>
      </c>
    </row>
    <row r="3577" spans="1:23" x14ac:dyDescent="0.25">
      <c r="A3577">
        <v>1023890</v>
      </c>
      <c r="B3577">
        <v>1</v>
      </c>
      <c r="C3577">
        <v>1023914</v>
      </c>
      <c r="D3577" t="s">
        <v>2302</v>
      </c>
      <c r="E3577">
        <v>48</v>
      </c>
      <c r="F3577">
        <v>12</v>
      </c>
      <c r="G3577">
        <v>0</v>
      </c>
      <c r="H3577">
        <v>0</v>
      </c>
      <c r="I3577" t="s">
        <v>5</v>
      </c>
      <c r="J3577" t="s">
        <v>570</v>
      </c>
      <c r="K3577" t="s">
        <v>2447</v>
      </c>
      <c r="L3577" s="3">
        <v>45904</v>
      </c>
      <c r="M35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77" s="3">
        <v>45859</v>
      </c>
      <c r="O3577" s="5">
        <f>IFERROR((PlanMasine[[#This Row],[Norma]]/PlanMasine[[#This Row],[Q]])*(PlanMasine[[#This Row],[Q]]/SUMIF(C:C,PlanMasine[[#This Row],[RN]],B:B)*PlanMasine[[#This Row],[KPLQ]]),0)</f>
        <v>4</v>
      </c>
      <c r="P3577">
        <v>215949</v>
      </c>
      <c r="Q3577">
        <f>COUNTIF(PROMJENA!A:A,PlanMasine[[#This Row],[KPL]]&amp;"-"&amp;PlanMasine[[#This Row],[RN]])</f>
        <v>0</v>
      </c>
      <c r="R3577">
        <f>IFERROR(INDEX(REDOSLIJED!A:A,MATCH(PlanMasine[[#This Row],[KPL]],REDOSLIJED!B:B,0)),MAX(REDOSLIJED!A:A)+1)</f>
        <v>45</v>
      </c>
      <c r="S3577" s="9">
        <f>SUM($M$2:M3577)</f>
        <v>16.51458333333332</v>
      </c>
      <c r="T3577" s="3">
        <f>PlanMasine[[#This Row],[Datum SAS]]-1</f>
        <v>45858</v>
      </c>
      <c r="U3577">
        <f>WEEKDAY(PlanMasine[[#This Row],[ZAVRŠETAK MAŠINSKE]],2)</f>
        <v>7</v>
      </c>
      <c r="V3577" s="3">
        <f>IF(WEEKDAY(PlanMasine[[#This Row],[Datum SAS]]-1,2)=7,PlanMasine[[#This Row],[Datum SAS]]-3,PlanMasine[[#This Row],[Datum SAS]]-1)</f>
        <v>45856</v>
      </c>
      <c r="W3577">
        <f>WEEKNUM(PlanMasine[[#This Row],[Column2]],1)</f>
        <v>29</v>
      </c>
    </row>
    <row r="3578" spans="1:23" x14ac:dyDescent="0.25">
      <c r="A3578">
        <v>1023890</v>
      </c>
      <c r="B3578">
        <v>1</v>
      </c>
      <c r="C3578">
        <v>1023902</v>
      </c>
      <c r="D3578" t="s">
        <v>2304</v>
      </c>
      <c r="E3578">
        <v>60</v>
      </c>
      <c r="F3578">
        <v>12</v>
      </c>
      <c r="G3578">
        <v>0</v>
      </c>
      <c r="H3578">
        <v>0</v>
      </c>
      <c r="I3578" t="s">
        <v>5</v>
      </c>
      <c r="J3578" t="s">
        <v>570</v>
      </c>
      <c r="K3578" t="s">
        <v>2447</v>
      </c>
      <c r="L3578" s="3">
        <v>45904</v>
      </c>
      <c r="M35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78" s="3">
        <v>45859</v>
      </c>
      <c r="O3578" s="5">
        <f>IFERROR((PlanMasine[[#This Row],[Norma]]/PlanMasine[[#This Row],[Q]])*(PlanMasine[[#This Row],[Q]]/SUMIF(C:C,PlanMasine[[#This Row],[RN]],B:B)*PlanMasine[[#This Row],[KPLQ]]),0)</f>
        <v>5</v>
      </c>
      <c r="P3578">
        <v>215936</v>
      </c>
      <c r="Q3578">
        <f>COUNTIF(PROMJENA!A:A,PlanMasine[[#This Row],[KPL]]&amp;"-"&amp;PlanMasine[[#This Row],[RN]])</f>
        <v>0</v>
      </c>
      <c r="R3578">
        <f>IFERROR(INDEX(REDOSLIJED!A:A,MATCH(PlanMasine[[#This Row],[KPL]],REDOSLIJED!B:B,0)),MAX(REDOSLIJED!A:A)+1)</f>
        <v>45</v>
      </c>
      <c r="S3578" s="9">
        <f>SUM($M$2:M3578)</f>
        <v>16.518055555555542</v>
      </c>
      <c r="T3578" s="3">
        <f>PlanMasine[[#This Row],[Datum SAS]]-1</f>
        <v>45858</v>
      </c>
      <c r="U3578">
        <f>WEEKDAY(PlanMasine[[#This Row],[ZAVRŠETAK MAŠINSKE]],2)</f>
        <v>7</v>
      </c>
      <c r="V3578" s="3">
        <f>IF(WEEKDAY(PlanMasine[[#This Row],[Datum SAS]]-1,2)=7,PlanMasine[[#This Row],[Datum SAS]]-3,PlanMasine[[#This Row],[Datum SAS]]-1)</f>
        <v>45856</v>
      </c>
      <c r="W3578">
        <f>WEEKNUM(PlanMasine[[#This Row],[Column2]],1)</f>
        <v>29</v>
      </c>
    </row>
    <row r="3579" spans="1:23" x14ac:dyDescent="0.25">
      <c r="A3579">
        <v>1023890</v>
      </c>
      <c r="B3579">
        <v>1</v>
      </c>
      <c r="C3579">
        <v>1023908</v>
      </c>
      <c r="D3579" t="s">
        <v>2306</v>
      </c>
      <c r="E3579">
        <v>48</v>
      </c>
      <c r="F3579">
        <v>12</v>
      </c>
      <c r="G3579">
        <v>0</v>
      </c>
      <c r="H3579">
        <v>0</v>
      </c>
      <c r="I3579" t="s">
        <v>5</v>
      </c>
      <c r="J3579" t="s">
        <v>570</v>
      </c>
      <c r="K3579" t="s">
        <v>2447</v>
      </c>
      <c r="L3579" s="3">
        <v>45904</v>
      </c>
      <c r="M35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79" s="3">
        <v>45859</v>
      </c>
      <c r="O3579" s="5">
        <f>IFERROR((PlanMasine[[#This Row],[Norma]]/PlanMasine[[#This Row],[Q]])*(PlanMasine[[#This Row],[Q]]/SUMIF(C:C,PlanMasine[[#This Row],[RN]],B:B)*PlanMasine[[#This Row],[KPLQ]]),0)</f>
        <v>4</v>
      </c>
      <c r="P3579">
        <v>215942</v>
      </c>
      <c r="Q3579">
        <f>COUNTIF(PROMJENA!A:A,PlanMasine[[#This Row],[KPL]]&amp;"-"&amp;PlanMasine[[#This Row],[RN]])</f>
        <v>0</v>
      </c>
      <c r="R3579">
        <f>IFERROR(INDEX(REDOSLIJED!A:A,MATCH(PlanMasine[[#This Row],[KPL]],REDOSLIJED!B:B,0)),MAX(REDOSLIJED!A:A)+1)</f>
        <v>45</v>
      </c>
      <c r="S3579" s="9">
        <f>SUM($M$2:M3579)</f>
        <v>16.520833333333318</v>
      </c>
      <c r="T3579" s="3">
        <f>PlanMasine[[#This Row],[Datum SAS]]-1</f>
        <v>45858</v>
      </c>
      <c r="U3579">
        <f>WEEKDAY(PlanMasine[[#This Row],[ZAVRŠETAK MAŠINSKE]],2)</f>
        <v>7</v>
      </c>
      <c r="V3579" s="3">
        <f>IF(WEEKDAY(PlanMasine[[#This Row],[Datum SAS]]-1,2)=7,PlanMasine[[#This Row],[Datum SAS]]-3,PlanMasine[[#This Row],[Datum SAS]]-1)</f>
        <v>45856</v>
      </c>
      <c r="W3579">
        <f>WEEKNUM(PlanMasine[[#This Row],[Column2]],1)</f>
        <v>29</v>
      </c>
    </row>
    <row r="3580" spans="1:23" x14ac:dyDescent="0.25">
      <c r="A3580">
        <v>1023890</v>
      </c>
      <c r="B3580">
        <v>1</v>
      </c>
      <c r="C3580">
        <v>1023903</v>
      </c>
      <c r="D3580" t="s">
        <v>2308</v>
      </c>
      <c r="E3580">
        <v>60</v>
      </c>
      <c r="F3580">
        <v>12</v>
      </c>
      <c r="G3580">
        <v>0</v>
      </c>
      <c r="H3580">
        <v>0</v>
      </c>
      <c r="I3580" t="s">
        <v>5</v>
      </c>
      <c r="J3580" t="s">
        <v>570</v>
      </c>
      <c r="K3580" t="s">
        <v>2447</v>
      </c>
      <c r="L3580" s="3">
        <v>45904</v>
      </c>
      <c r="M35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80" s="3">
        <v>45859</v>
      </c>
      <c r="O3580" s="5">
        <f>IFERROR((PlanMasine[[#This Row],[Norma]]/PlanMasine[[#This Row],[Q]])*(PlanMasine[[#This Row],[Q]]/SUMIF(C:C,PlanMasine[[#This Row],[RN]],B:B)*PlanMasine[[#This Row],[KPLQ]]),0)</f>
        <v>5</v>
      </c>
      <c r="P3580">
        <v>215937</v>
      </c>
      <c r="Q3580">
        <f>COUNTIF(PROMJENA!A:A,PlanMasine[[#This Row],[KPL]]&amp;"-"&amp;PlanMasine[[#This Row],[RN]])</f>
        <v>0</v>
      </c>
      <c r="R3580">
        <f>IFERROR(INDEX(REDOSLIJED!A:A,MATCH(PlanMasine[[#This Row],[KPL]],REDOSLIJED!B:B,0)),MAX(REDOSLIJED!A:A)+1)</f>
        <v>45</v>
      </c>
      <c r="S3580" s="9">
        <f>SUM($M$2:M3580)</f>
        <v>16.524305555555539</v>
      </c>
      <c r="T3580" s="3">
        <f>PlanMasine[[#This Row],[Datum SAS]]-1</f>
        <v>45858</v>
      </c>
      <c r="U3580">
        <f>WEEKDAY(PlanMasine[[#This Row],[ZAVRŠETAK MAŠINSKE]],2)</f>
        <v>7</v>
      </c>
      <c r="V3580" s="3">
        <f>IF(WEEKDAY(PlanMasine[[#This Row],[Datum SAS]]-1,2)=7,PlanMasine[[#This Row],[Datum SAS]]-3,PlanMasine[[#This Row],[Datum SAS]]-1)</f>
        <v>45856</v>
      </c>
      <c r="W3580">
        <f>WEEKNUM(PlanMasine[[#This Row],[Column2]],1)</f>
        <v>29</v>
      </c>
    </row>
    <row r="3581" spans="1:23" x14ac:dyDescent="0.25">
      <c r="A3581">
        <v>1023890</v>
      </c>
      <c r="B3581">
        <v>1</v>
      </c>
      <c r="C3581">
        <v>1023906</v>
      </c>
      <c r="D3581" t="s">
        <v>2307</v>
      </c>
      <c r="E3581">
        <v>120</v>
      </c>
      <c r="F3581">
        <v>12</v>
      </c>
      <c r="G3581">
        <v>0</v>
      </c>
      <c r="H3581">
        <v>0</v>
      </c>
      <c r="I3581" t="s">
        <v>5</v>
      </c>
      <c r="J3581" t="s">
        <v>570</v>
      </c>
      <c r="K3581" t="s">
        <v>2447</v>
      </c>
      <c r="L3581" s="3">
        <v>45904</v>
      </c>
      <c r="M35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81" s="3">
        <v>45859</v>
      </c>
      <c r="O3581" s="5">
        <f>IFERROR((PlanMasine[[#This Row],[Norma]]/PlanMasine[[#This Row],[Q]])*(PlanMasine[[#This Row],[Q]]/SUMIF(C:C,PlanMasine[[#This Row],[RN]],B:B)*PlanMasine[[#This Row],[KPLQ]]),0)</f>
        <v>10</v>
      </c>
      <c r="P3581">
        <v>215940</v>
      </c>
      <c r="Q3581">
        <f>COUNTIF(PROMJENA!A:A,PlanMasine[[#This Row],[KPL]]&amp;"-"&amp;PlanMasine[[#This Row],[RN]])</f>
        <v>0</v>
      </c>
      <c r="R3581">
        <f>IFERROR(INDEX(REDOSLIJED!A:A,MATCH(PlanMasine[[#This Row],[KPL]],REDOSLIJED!B:B,0)),MAX(REDOSLIJED!A:A)+1)</f>
        <v>45</v>
      </c>
      <c r="S3581" s="9">
        <f>SUM($M$2:M3581)</f>
        <v>16.531249999999982</v>
      </c>
      <c r="T3581" s="3">
        <f>PlanMasine[[#This Row],[Datum SAS]]-1</f>
        <v>45858</v>
      </c>
      <c r="U3581">
        <f>WEEKDAY(PlanMasine[[#This Row],[ZAVRŠETAK MAŠINSKE]],2)</f>
        <v>7</v>
      </c>
      <c r="V3581" s="3">
        <f>IF(WEEKDAY(PlanMasine[[#This Row],[Datum SAS]]-1,2)=7,PlanMasine[[#This Row],[Datum SAS]]-3,PlanMasine[[#This Row],[Datum SAS]]-1)</f>
        <v>45856</v>
      </c>
      <c r="W3581">
        <f>WEEKNUM(PlanMasine[[#This Row],[Column2]],1)</f>
        <v>29</v>
      </c>
    </row>
    <row r="3582" spans="1:23" x14ac:dyDescent="0.25">
      <c r="A3582">
        <v>1023890</v>
      </c>
      <c r="B3582">
        <v>1</v>
      </c>
      <c r="C3582">
        <v>1023920</v>
      </c>
      <c r="D3582" t="s">
        <v>2296</v>
      </c>
      <c r="E3582">
        <v>12</v>
      </c>
      <c r="F3582">
        <v>12</v>
      </c>
      <c r="G3582">
        <v>0</v>
      </c>
      <c r="H3582">
        <v>0</v>
      </c>
      <c r="I3582" t="s">
        <v>5</v>
      </c>
      <c r="J3582" t="s">
        <v>570</v>
      </c>
      <c r="K3582" t="s">
        <v>2447</v>
      </c>
      <c r="L3582" s="3">
        <v>45904</v>
      </c>
      <c r="M35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582" s="3">
        <v>45859</v>
      </c>
      <c r="O3582" s="5">
        <f>IFERROR((PlanMasine[[#This Row],[Norma]]/PlanMasine[[#This Row],[Q]])*(PlanMasine[[#This Row],[Q]]/SUMIF(C:C,PlanMasine[[#This Row],[RN]],B:B)*PlanMasine[[#This Row],[KPLQ]]),0)</f>
        <v>1</v>
      </c>
      <c r="P3582">
        <v>215955</v>
      </c>
      <c r="Q3582">
        <f>COUNTIF(PROMJENA!A:A,PlanMasine[[#This Row],[KPL]]&amp;"-"&amp;PlanMasine[[#This Row],[RN]])</f>
        <v>0</v>
      </c>
      <c r="R3582">
        <f>IFERROR(INDEX(REDOSLIJED!A:A,MATCH(PlanMasine[[#This Row],[KPL]],REDOSLIJED!B:B,0)),MAX(REDOSLIJED!A:A)+1)</f>
        <v>45</v>
      </c>
      <c r="S3582" s="9">
        <f>SUM($M$2:M3582)</f>
        <v>16.531944444444427</v>
      </c>
      <c r="T3582" s="3">
        <f>PlanMasine[[#This Row],[Datum SAS]]-1</f>
        <v>45858</v>
      </c>
      <c r="U3582">
        <f>WEEKDAY(PlanMasine[[#This Row],[ZAVRŠETAK MAŠINSKE]],2)</f>
        <v>7</v>
      </c>
      <c r="V3582" s="3">
        <f>IF(WEEKDAY(PlanMasine[[#This Row],[Datum SAS]]-1,2)=7,PlanMasine[[#This Row],[Datum SAS]]-3,PlanMasine[[#This Row],[Datum SAS]]-1)</f>
        <v>45856</v>
      </c>
      <c r="W3582">
        <f>WEEKNUM(PlanMasine[[#This Row],[Column2]],1)</f>
        <v>29</v>
      </c>
    </row>
    <row r="3583" spans="1:23" x14ac:dyDescent="0.25">
      <c r="A3583">
        <v>1023890</v>
      </c>
      <c r="B3583">
        <v>1</v>
      </c>
      <c r="C3583">
        <v>1023934</v>
      </c>
      <c r="D3583" t="s">
        <v>2299</v>
      </c>
      <c r="E3583">
        <v>12</v>
      </c>
      <c r="F3583">
        <v>12</v>
      </c>
      <c r="G3583">
        <v>0</v>
      </c>
      <c r="H3583">
        <v>0</v>
      </c>
      <c r="I3583" t="s">
        <v>5</v>
      </c>
      <c r="J3583" t="s">
        <v>570</v>
      </c>
      <c r="K3583" t="s">
        <v>2447</v>
      </c>
      <c r="L3583" s="3">
        <v>45904</v>
      </c>
      <c r="M35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583" s="3">
        <v>45859</v>
      </c>
      <c r="O3583" s="5">
        <f>IFERROR((PlanMasine[[#This Row],[Norma]]/PlanMasine[[#This Row],[Q]])*(PlanMasine[[#This Row],[Q]]/SUMIF(C:C,PlanMasine[[#This Row],[RN]],B:B)*PlanMasine[[#This Row],[KPLQ]]),0)</f>
        <v>1</v>
      </c>
      <c r="P3583">
        <v>215969</v>
      </c>
      <c r="Q3583">
        <f>COUNTIF(PROMJENA!A:A,PlanMasine[[#This Row],[KPL]]&amp;"-"&amp;PlanMasine[[#This Row],[RN]])</f>
        <v>0</v>
      </c>
      <c r="R3583">
        <f>IFERROR(INDEX(REDOSLIJED!A:A,MATCH(PlanMasine[[#This Row],[KPL]],REDOSLIJED!B:B,0)),MAX(REDOSLIJED!A:A)+1)</f>
        <v>45</v>
      </c>
      <c r="S3583" s="9">
        <f>SUM($M$2:M3583)</f>
        <v>16.532638888888872</v>
      </c>
      <c r="T3583" s="3">
        <f>PlanMasine[[#This Row],[Datum SAS]]-1</f>
        <v>45858</v>
      </c>
      <c r="U3583">
        <f>WEEKDAY(PlanMasine[[#This Row],[ZAVRŠETAK MAŠINSKE]],2)</f>
        <v>7</v>
      </c>
      <c r="V3583" s="3">
        <f>IF(WEEKDAY(PlanMasine[[#This Row],[Datum SAS]]-1,2)=7,PlanMasine[[#This Row],[Datum SAS]]-3,PlanMasine[[#This Row],[Datum SAS]]-1)</f>
        <v>45856</v>
      </c>
      <c r="W3583">
        <f>WEEKNUM(PlanMasine[[#This Row],[Column2]],1)</f>
        <v>29</v>
      </c>
    </row>
    <row r="3584" spans="1:23" x14ac:dyDescent="0.25">
      <c r="A3584">
        <v>1023890</v>
      </c>
      <c r="B3584">
        <v>1</v>
      </c>
      <c r="C3584">
        <v>1023913</v>
      </c>
      <c r="D3584" t="s">
        <v>2301</v>
      </c>
      <c r="E3584">
        <v>96</v>
      </c>
      <c r="F3584">
        <v>12</v>
      </c>
      <c r="G3584">
        <v>0</v>
      </c>
      <c r="H3584">
        <v>0</v>
      </c>
      <c r="I3584" t="s">
        <v>5</v>
      </c>
      <c r="J3584" t="s">
        <v>570</v>
      </c>
      <c r="K3584" t="s">
        <v>2447</v>
      </c>
      <c r="L3584" s="3">
        <v>45904</v>
      </c>
      <c r="M35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584" s="3">
        <v>45859</v>
      </c>
      <c r="O3584" s="5">
        <f>IFERROR((PlanMasine[[#This Row],[Norma]]/PlanMasine[[#This Row],[Q]])*(PlanMasine[[#This Row],[Q]]/SUMIF(C:C,PlanMasine[[#This Row],[RN]],B:B)*PlanMasine[[#This Row],[KPLQ]]),0)</f>
        <v>8</v>
      </c>
      <c r="P3584">
        <v>215948</v>
      </c>
      <c r="Q3584">
        <f>COUNTIF(PROMJENA!A:A,PlanMasine[[#This Row],[KPL]]&amp;"-"&amp;PlanMasine[[#This Row],[RN]])</f>
        <v>0</v>
      </c>
      <c r="R3584">
        <f>IFERROR(INDEX(REDOSLIJED!A:A,MATCH(PlanMasine[[#This Row],[KPL]],REDOSLIJED!B:B,0)),MAX(REDOSLIJED!A:A)+1)</f>
        <v>45</v>
      </c>
      <c r="S3584" s="9">
        <f>SUM($M$2:M3584)</f>
        <v>16.538194444444429</v>
      </c>
      <c r="T3584" s="3">
        <f>PlanMasine[[#This Row],[Datum SAS]]-1</f>
        <v>45858</v>
      </c>
      <c r="U3584">
        <f>WEEKDAY(PlanMasine[[#This Row],[ZAVRŠETAK MAŠINSKE]],2)</f>
        <v>7</v>
      </c>
      <c r="V3584" s="3">
        <f>IF(WEEKDAY(PlanMasine[[#This Row],[Datum SAS]]-1,2)=7,PlanMasine[[#This Row],[Datum SAS]]-3,PlanMasine[[#This Row],[Datum SAS]]-1)</f>
        <v>45856</v>
      </c>
      <c r="W3584">
        <f>WEEKNUM(PlanMasine[[#This Row],[Column2]],1)</f>
        <v>29</v>
      </c>
    </row>
    <row r="3585" spans="1:23" x14ac:dyDescent="0.25">
      <c r="A3585">
        <v>1023890</v>
      </c>
      <c r="B3585">
        <v>1</v>
      </c>
      <c r="C3585">
        <v>1023925</v>
      </c>
      <c r="D3585" t="s">
        <v>2446</v>
      </c>
      <c r="E3585">
        <v>12</v>
      </c>
      <c r="F3585">
        <v>12</v>
      </c>
      <c r="G3585">
        <v>0</v>
      </c>
      <c r="H3585">
        <v>0</v>
      </c>
      <c r="I3585" t="s">
        <v>5</v>
      </c>
      <c r="J3585" t="s">
        <v>570</v>
      </c>
      <c r="K3585" t="s">
        <v>2447</v>
      </c>
      <c r="L3585" s="3">
        <v>45904</v>
      </c>
      <c r="M35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585" s="3">
        <v>45859</v>
      </c>
      <c r="O3585" s="5">
        <f>IFERROR((PlanMasine[[#This Row],[Norma]]/PlanMasine[[#This Row],[Q]])*(PlanMasine[[#This Row],[Q]]/SUMIF(C:C,PlanMasine[[#This Row],[RN]],B:B)*PlanMasine[[#This Row],[KPLQ]]),0)</f>
        <v>1</v>
      </c>
      <c r="P3585">
        <v>215960</v>
      </c>
      <c r="Q3585">
        <f>COUNTIF(PROMJENA!A:A,PlanMasine[[#This Row],[KPL]]&amp;"-"&amp;PlanMasine[[#This Row],[RN]])</f>
        <v>0</v>
      </c>
      <c r="R3585">
        <f>IFERROR(INDEX(REDOSLIJED!A:A,MATCH(PlanMasine[[#This Row],[KPL]],REDOSLIJED!B:B,0)),MAX(REDOSLIJED!A:A)+1)</f>
        <v>45</v>
      </c>
      <c r="S3585" s="9">
        <f>SUM($M$2:M3585)</f>
        <v>16.538888888888874</v>
      </c>
      <c r="T3585" s="3">
        <f>PlanMasine[[#This Row],[Datum SAS]]-1</f>
        <v>45858</v>
      </c>
      <c r="U3585">
        <f>WEEKDAY(PlanMasine[[#This Row],[ZAVRŠETAK MAŠINSKE]],2)</f>
        <v>7</v>
      </c>
      <c r="V3585" s="3">
        <f>IF(WEEKDAY(PlanMasine[[#This Row],[Datum SAS]]-1,2)=7,PlanMasine[[#This Row],[Datum SAS]]-3,PlanMasine[[#This Row],[Datum SAS]]-1)</f>
        <v>45856</v>
      </c>
      <c r="W3585">
        <f>WEEKNUM(PlanMasine[[#This Row],[Column2]],1)</f>
        <v>29</v>
      </c>
    </row>
    <row r="3586" spans="1:23" x14ac:dyDescent="0.25">
      <c r="A3586">
        <v>1023890</v>
      </c>
      <c r="B3586">
        <v>1</v>
      </c>
      <c r="C3586">
        <v>1023919</v>
      </c>
      <c r="D3586" t="s">
        <v>2303</v>
      </c>
      <c r="E3586">
        <v>24</v>
      </c>
      <c r="F3586">
        <v>24</v>
      </c>
      <c r="G3586">
        <v>0</v>
      </c>
      <c r="H3586">
        <v>0</v>
      </c>
      <c r="I3586" t="s">
        <v>5</v>
      </c>
      <c r="J3586" t="s">
        <v>570</v>
      </c>
      <c r="K3586" t="s">
        <v>2447</v>
      </c>
      <c r="L3586" s="3">
        <v>45904</v>
      </c>
      <c r="M35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586" s="3">
        <v>45859</v>
      </c>
      <c r="O3586" s="5">
        <f>IFERROR((PlanMasine[[#This Row],[Norma]]/PlanMasine[[#This Row],[Q]])*(PlanMasine[[#This Row],[Q]]/SUMIF(C:C,PlanMasine[[#This Row],[RN]],B:B)*PlanMasine[[#This Row],[KPLQ]]),0)</f>
        <v>2</v>
      </c>
      <c r="P3586">
        <v>215954</v>
      </c>
      <c r="Q3586">
        <f>COUNTIF(PROMJENA!A:A,PlanMasine[[#This Row],[KPL]]&amp;"-"&amp;PlanMasine[[#This Row],[RN]])</f>
        <v>0</v>
      </c>
      <c r="R3586">
        <f>IFERROR(INDEX(REDOSLIJED!A:A,MATCH(PlanMasine[[#This Row],[KPL]],REDOSLIJED!B:B,0)),MAX(REDOSLIJED!A:A)+1)</f>
        <v>45</v>
      </c>
      <c r="S3586" s="9">
        <f>SUM($M$2:M3586)</f>
        <v>16.540277777777764</v>
      </c>
      <c r="T3586" s="3">
        <f>PlanMasine[[#This Row],[Datum SAS]]-1</f>
        <v>45858</v>
      </c>
      <c r="U3586">
        <f>WEEKDAY(PlanMasine[[#This Row],[ZAVRŠETAK MAŠINSKE]],2)</f>
        <v>7</v>
      </c>
      <c r="V3586" s="3">
        <f>IF(WEEKDAY(PlanMasine[[#This Row],[Datum SAS]]-1,2)=7,PlanMasine[[#This Row],[Datum SAS]]-3,PlanMasine[[#This Row],[Datum SAS]]-1)</f>
        <v>45856</v>
      </c>
      <c r="W3586">
        <f>WEEKNUM(PlanMasine[[#This Row],[Column2]],1)</f>
        <v>29</v>
      </c>
    </row>
    <row r="3587" spans="1:23" x14ac:dyDescent="0.25">
      <c r="A3587">
        <v>1023890</v>
      </c>
      <c r="B3587">
        <v>1</v>
      </c>
      <c r="C3587">
        <v>1023931</v>
      </c>
      <c r="D3587" t="s">
        <v>1863</v>
      </c>
      <c r="E3587">
        <v>24</v>
      </c>
      <c r="F3587">
        <v>12</v>
      </c>
      <c r="G3587">
        <v>0</v>
      </c>
      <c r="H3587">
        <v>0</v>
      </c>
      <c r="I3587" t="s">
        <v>5</v>
      </c>
      <c r="J3587" t="s">
        <v>570</v>
      </c>
      <c r="K3587" t="s">
        <v>2447</v>
      </c>
      <c r="L3587" s="3">
        <v>45904</v>
      </c>
      <c r="M35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587" s="3">
        <v>45859</v>
      </c>
      <c r="O3587" s="5">
        <f>IFERROR((PlanMasine[[#This Row],[Norma]]/PlanMasine[[#This Row],[Q]])*(PlanMasine[[#This Row],[Q]]/SUMIF(C:C,PlanMasine[[#This Row],[RN]],B:B)*PlanMasine[[#This Row],[KPLQ]]),0)</f>
        <v>2</v>
      </c>
      <c r="P3587">
        <v>215966</v>
      </c>
      <c r="Q3587">
        <f>COUNTIF(PROMJENA!A:A,PlanMasine[[#This Row],[KPL]]&amp;"-"&amp;PlanMasine[[#This Row],[RN]])</f>
        <v>0</v>
      </c>
      <c r="R3587">
        <f>IFERROR(INDEX(REDOSLIJED!A:A,MATCH(PlanMasine[[#This Row],[KPL]],REDOSLIJED!B:B,0)),MAX(REDOSLIJED!A:A)+1)</f>
        <v>45</v>
      </c>
      <c r="S3587" s="9">
        <f>SUM($M$2:M3587)</f>
        <v>16.541666666666654</v>
      </c>
      <c r="T3587" s="3">
        <f>PlanMasine[[#This Row],[Datum SAS]]-1</f>
        <v>45858</v>
      </c>
      <c r="U3587">
        <f>WEEKDAY(PlanMasine[[#This Row],[ZAVRŠETAK MAŠINSKE]],2)</f>
        <v>7</v>
      </c>
      <c r="V3587" s="3">
        <f>IF(WEEKDAY(PlanMasine[[#This Row],[Datum SAS]]-1,2)=7,PlanMasine[[#This Row],[Datum SAS]]-3,PlanMasine[[#This Row],[Datum SAS]]-1)</f>
        <v>45856</v>
      </c>
      <c r="W3587">
        <f>WEEKNUM(PlanMasine[[#This Row],[Column2]],1)</f>
        <v>29</v>
      </c>
    </row>
    <row r="3588" spans="1:23" x14ac:dyDescent="0.25">
      <c r="A3588">
        <v>1023890</v>
      </c>
      <c r="B3588">
        <v>1</v>
      </c>
      <c r="C3588">
        <v>1023943</v>
      </c>
      <c r="D3588" t="s">
        <v>1866</v>
      </c>
      <c r="E3588">
        <v>24</v>
      </c>
      <c r="F3588">
        <v>12</v>
      </c>
      <c r="G3588">
        <v>0</v>
      </c>
      <c r="H3588">
        <v>0</v>
      </c>
      <c r="I3588" t="s">
        <v>5</v>
      </c>
      <c r="J3588" t="s">
        <v>570</v>
      </c>
      <c r="K3588" t="s">
        <v>2447</v>
      </c>
      <c r="L3588" s="3">
        <v>45904</v>
      </c>
      <c r="M35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588" s="3">
        <v>45859</v>
      </c>
      <c r="O3588" s="5">
        <f>IFERROR((PlanMasine[[#This Row],[Norma]]/PlanMasine[[#This Row],[Q]])*(PlanMasine[[#This Row],[Q]]/SUMIF(C:C,PlanMasine[[#This Row],[RN]],B:B)*PlanMasine[[#This Row],[KPLQ]]),0)</f>
        <v>2</v>
      </c>
      <c r="P3588">
        <v>215978</v>
      </c>
      <c r="Q3588">
        <f>COUNTIF(PROMJENA!A:A,PlanMasine[[#This Row],[KPL]]&amp;"-"&amp;PlanMasine[[#This Row],[RN]])</f>
        <v>0</v>
      </c>
      <c r="R3588">
        <f>IFERROR(INDEX(REDOSLIJED!A:A,MATCH(PlanMasine[[#This Row],[KPL]],REDOSLIJED!B:B,0)),MAX(REDOSLIJED!A:A)+1)</f>
        <v>45</v>
      </c>
      <c r="S3588" s="9">
        <f>SUM($M$2:M3588)</f>
        <v>16.543055555555544</v>
      </c>
      <c r="T3588" s="3">
        <f>PlanMasine[[#This Row],[Datum SAS]]-1</f>
        <v>45858</v>
      </c>
      <c r="U3588">
        <f>WEEKDAY(PlanMasine[[#This Row],[ZAVRŠETAK MAŠINSKE]],2)</f>
        <v>7</v>
      </c>
      <c r="V3588" s="3">
        <f>IF(WEEKDAY(PlanMasine[[#This Row],[Datum SAS]]-1,2)=7,PlanMasine[[#This Row],[Datum SAS]]-3,PlanMasine[[#This Row],[Datum SAS]]-1)</f>
        <v>45856</v>
      </c>
      <c r="W3588">
        <f>WEEKNUM(PlanMasine[[#This Row],[Column2]],1)</f>
        <v>29</v>
      </c>
    </row>
    <row r="3589" spans="1:23" x14ac:dyDescent="0.25">
      <c r="A3589">
        <v>1023890</v>
      </c>
      <c r="B3589">
        <v>1</v>
      </c>
      <c r="C3589">
        <v>1023921</v>
      </c>
      <c r="D3589" t="s">
        <v>2309</v>
      </c>
      <c r="E3589">
        <v>48</v>
      </c>
      <c r="F3589">
        <v>12</v>
      </c>
      <c r="G3589">
        <v>0</v>
      </c>
      <c r="H3589">
        <v>0</v>
      </c>
      <c r="I3589" t="s">
        <v>5</v>
      </c>
      <c r="J3589" t="s">
        <v>570</v>
      </c>
      <c r="K3589" t="s">
        <v>2447</v>
      </c>
      <c r="L3589" s="3">
        <v>45904</v>
      </c>
      <c r="M35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89" s="3">
        <v>45859</v>
      </c>
      <c r="O3589" s="5">
        <f>IFERROR((PlanMasine[[#This Row],[Norma]]/PlanMasine[[#This Row],[Q]])*(PlanMasine[[#This Row],[Q]]/SUMIF(C:C,PlanMasine[[#This Row],[RN]],B:B)*PlanMasine[[#This Row],[KPLQ]]),0)</f>
        <v>4</v>
      </c>
      <c r="P3589">
        <v>215956</v>
      </c>
      <c r="Q3589">
        <f>COUNTIF(PROMJENA!A:A,PlanMasine[[#This Row],[KPL]]&amp;"-"&amp;PlanMasine[[#This Row],[RN]])</f>
        <v>0</v>
      </c>
      <c r="R3589">
        <f>IFERROR(INDEX(REDOSLIJED!A:A,MATCH(PlanMasine[[#This Row],[KPL]],REDOSLIJED!B:B,0)),MAX(REDOSLIJED!A:A)+1)</f>
        <v>45</v>
      </c>
      <c r="S3589" s="9">
        <f>SUM($M$2:M3589)</f>
        <v>16.54583333333332</v>
      </c>
      <c r="T3589" s="3">
        <f>PlanMasine[[#This Row],[Datum SAS]]-1</f>
        <v>45858</v>
      </c>
      <c r="U3589">
        <f>WEEKDAY(PlanMasine[[#This Row],[ZAVRŠETAK MAŠINSKE]],2)</f>
        <v>7</v>
      </c>
      <c r="V3589" s="3">
        <f>IF(WEEKDAY(PlanMasine[[#This Row],[Datum SAS]]-1,2)=7,PlanMasine[[#This Row],[Datum SAS]]-3,PlanMasine[[#This Row],[Datum SAS]]-1)</f>
        <v>45856</v>
      </c>
      <c r="W3589">
        <f>WEEKNUM(PlanMasine[[#This Row],[Column2]],1)</f>
        <v>29</v>
      </c>
    </row>
    <row r="3590" spans="1:23" x14ac:dyDescent="0.25">
      <c r="A3590">
        <v>1023890</v>
      </c>
      <c r="B3590">
        <v>1</v>
      </c>
      <c r="C3590">
        <v>1023911</v>
      </c>
      <c r="D3590" t="s">
        <v>2300</v>
      </c>
      <c r="E3590">
        <v>48</v>
      </c>
      <c r="F3590">
        <v>12</v>
      </c>
      <c r="G3590">
        <v>0</v>
      </c>
      <c r="H3590">
        <v>0</v>
      </c>
      <c r="I3590" t="s">
        <v>5</v>
      </c>
      <c r="J3590" t="s">
        <v>570</v>
      </c>
      <c r="K3590" t="s">
        <v>2447</v>
      </c>
      <c r="L3590" s="3">
        <v>45904</v>
      </c>
      <c r="M35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90" s="3">
        <v>45859</v>
      </c>
      <c r="O3590" s="5">
        <f>IFERROR((PlanMasine[[#This Row],[Norma]]/PlanMasine[[#This Row],[Q]])*(PlanMasine[[#This Row],[Q]]/SUMIF(C:C,PlanMasine[[#This Row],[RN]],B:B)*PlanMasine[[#This Row],[KPLQ]]),0)</f>
        <v>4</v>
      </c>
      <c r="P3590">
        <v>215946</v>
      </c>
      <c r="Q3590">
        <f>COUNTIF(PROMJENA!A:A,PlanMasine[[#This Row],[KPL]]&amp;"-"&amp;PlanMasine[[#This Row],[RN]])</f>
        <v>0</v>
      </c>
      <c r="R3590">
        <f>IFERROR(INDEX(REDOSLIJED!A:A,MATCH(PlanMasine[[#This Row],[KPL]],REDOSLIJED!B:B,0)),MAX(REDOSLIJED!A:A)+1)</f>
        <v>45</v>
      </c>
      <c r="S3590" s="9">
        <f>SUM($M$2:M3590)</f>
        <v>16.548611111111097</v>
      </c>
      <c r="T3590" s="3">
        <f>PlanMasine[[#This Row],[Datum SAS]]-1</f>
        <v>45858</v>
      </c>
      <c r="U3590">
        <f>WEEKDAY(PlanMasine[[#This Row],[ZAVRŠETAK MAŠINSKE]],2)</f>
        <v>7</v>
      </c>
      <c r="V3590" s="3">
        <f>IF(WEEKDAY(PlanMasine[[#This Row],[Datum SAS]]-1,2)=7,PlanMasine[[#This Row],[Datum SAS]]-3,PlanMasine[[#This Row],[Datum SAS]]-1)</f>
        <v>45856</v>
      </c>
      <c r="W3590">
        <f>WEEKNUM(PlanMasine[[#This Row],[Column2]],1)</f>
        <v>29</v>
      </c>
    </row>
    <row r="3591" spans="1:23" x14ac:dyDescent="0.25">
      <c r="A3591">
        <v>1023890</v>
      </c>
      <c r="B3591">
        <v>1</v>
      </c>
      <c r="C3591">
        <v>1023915</v>
      </c>
      <c r="D3591" t="s">
        <v>2305</v>
      </c>
      <c r="E3591">
        <v>48</v>
      </c>
      <c r="F3591">
        <v>12</v>
      </c>
      <c r="G3591">
        <v>0</v>
      </c>
      <c r="H3591">
        <v>0</v>
      </c>
      <c r="I3591" t="s">
        <v>5</v>
      </c>
      <c r="J3591" t="s">
        <v>570</v>
      </c>
      <c r="K3591" t="s">
        <v>2447</v>
      </c>
      <c r="L3591" s="3">
        <v>45904</v>
      </c>
      <c r="M35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91" s="3">
        <v>45859</v>
      </c>
      <c r="O3591" s="5">
        <f>IFERROR((PlanMasine[[#This Row],[Norma]]/PlanMasine[[#This Row],[Q]])*(PlanMasine[[#This Row],[Q]]/SUMIF(C:C,PlanMasine[[#This Row],[RN]],B:B)*PlanMasine[[#This Row],[KPLQ]]),0)</f>
        <v>4</v>
      </c>
      <c r="P3591">
        <v>215950</v>
      </c>
      <c r="Q3591">
        <f>COUNTIF(PROMJENA!A:A,PlanMasine[[#This Row],[KPL]]&amp;"-"&amp;PlanMasine[[#This Row],[RN]])</f>
        <v>0</v>
      </c>
      <c r="R3591">
        <f>IFERROR(INDEX(REDOSLIJED!A:A,MATCH(PlanMasine[[#This Row],[KPL]],REDOSLIJED!B:B,0)),MAX(REDOSLIJED!A:A)+1)</f>
        <v>45</v>
      </c>
      <c r="S3591" s="9">
        <f>SUM($M$2:M3591)</f>
        <v>16.551388888888873</v>
      </c>
      <c r="T3591" s="3">
        <f>PlanMasine[[#This Row],[Datum SAS]]-1</f>
        <v>45858</v>
      </c>
      <c r="U3591">
        <f>WEEKDAY(PlanMasine[[#This Row],[ZAVRŠETAK MAŠINSKE]],2)</f>
        <v>7</v>
      </c>
      <c r="V3591" s="3">
        <f>IF(WEEKDAY(PlanMasine[[#This Row],[Datum SAS]]-1,2)=7,PlanMasine[[#This Row],[Datum SAS]]-3,PlanMasine[[#This Row],[Datum SAS]]-1)</f>
        <v>45856</v>
      </c>
      <c r="W3591">
        <f>WEEKNUM(PlanMasine[[#This Row],[Column2]],1)</f>
        <v>29</v>
      </c>
    </row>
    <row r="3592" spans="1:23" x14ac:dyDescent="0.25">
      <c r="A3592">
        <v>1023890</v>
      </c>
      <c r="B3592">
        <v>1</v>
      </c>
      <c r="C3592">
        <v>1023907</v>
      </c>
      <c r="D3592" t="s">
        <v>2298</v>
      </c>
      <c r="E3592">
        <v>120</v>
      </c>
      <c r="F3592">
        <v>12</v>
      </c>
      <c r="G3592">
        <v>0</v>
      </c>
      <c r="H3592">
        <v>0</v>
      </c>
      <c r="I3592" t="s">
        <v>5</v>
      </c>
      <c r="J3592" t="s">
        <v>570</v>
      </c>
      <c r="K3592" t="s">
        <v>2447</v>
      </c>
      <c r="L3592" s="3">
        <v>45904</v>
      </c>
      <c r="M35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92" s="3">
        <v>45859</v>
      </c>
      <c r="O3592" s="5">
        <f>IFERROR((PlanMasine[[#This Row],[Norma]]/PlanMasine[[#This Row],[Q]])*(PlanMasine[[#This Row],[Q]]/SUMIF(C:C,PlanMasine[[#This Row],[RN]],B:B)*PlanMasine[[#This Row],[KPLQ]]),0)</f>
        <v>10</v>
      </c>
      <c r="P3592">
        <v>215941</v>
      </c>
      <c r="Q3592">
        <f>COUNTIF(PROMJENA!A:A,PlanMasine[[#This Row],[KPL]]&amp;"-"&amp;PlanMasine[[#This Row],[RN]])</f>
        <v>0</v>
      </c>
      <c r="R3592">
        <f>IFERROR(INDEX(REDOSLIJED!A:A,MATCH(PlanMasine[[#This Row],[KPL]],REDOSLIJED!B:B,0)),MAX(REDOSLIJED!A:A)+1)</f>
        <v>45</v>
      </c>
      <c r="S3592" s="9">
        <f>SUM($M$2:M3592)</f>
        <v>16.558333333333316</v>
      </c>
      <c r="T3592" s="3">
        <f>PlanMasine[[#This Row],[Datum SAS]]-1</f>
        <v>45858</v>
      </c>
      <c r="U3592">
        <f>WEEKDAY(PlanMasine[[#This Row],[ZAVRŠETAK MAŠINSKE]],2)</f>
        <v>7</v>
      </c>
      <c r="V3592" s="3">
        <f>IF(WEEKDAY(PlanMasine[[#This Row],[Datum SAS]]-1,2)=7,PlanMasine[[#This Row],[Datum SAS]]-3,PlanMasine[[#This Row],[Datum SAS]]-1)</f>
        <v>45856</v>
      </c>
      <c r="W3592">
        <f>WEEKNUM(PlanMasine[[#This Row],[Column2]],1)</f>
        <v>29</v>
      </c>
    </row>
    <row r="3593" spans="1:23" x14ac:dyDescent="0.25">
      <c r="A3593">
        <v>1023891</v>
      </c>
      <c r="B3593">
        <v>1</v>
      </c>
      <c r="C3593">
        <v>1023902</v>
      </c>
      <c r="D3593" t="s">
        <v>2304</v>
      </c>
      <c r="E3593">
        <v>60</v>
      </c>
      <c r="F3593">
        <v>12</v>
      </c>
      <c r="G3593">
        <v>0</v>
      </c>
      <c r="H3593">
        <v>0</v>
      </c>
      <c r="I3593" t="s">
        <v>5</v>
      </c>
      <c r="J3593" t="s">
        <v>570</v>
      </c>
      <c r="K3593" t="s">
        <v>2447</v>
      </c>
      <c r="L3593" s="3">
        <v>45904</v>
      </c>
      <c r="M35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593" s="3">
        <v>45859</v>
      </c>
      <c r="O3593" s="5">
        <f>IFERROR((PlanMasine[[#This Row],[Norma]]/PlanMasine[[#This Row],[Q]])*(PlanMasine[[#This Row],[Q]]/SUMIF(C:C,PlanMasine[[#This Row],[RN]],B:B)*PlanMasine[[#This Row],[KPLQ]]),0)</f>
        <v>5</v>
      </c>
      <c r="P3593">
        <v>215936</v>
      </c>
      <c r="Q3593">
        <f>COUNTIF(PROMJENA!A:A,PlanMasine[[#This Row],[KPL]]&amp;"-"&amp;PlanMasine[[#This Row],[RN]])</f>
        <v>0</v>
      </c>
      <c r="R3593">
        <f>IFERROR(INDEX(REDOSLIJED!A:A,MATCH(PlanMasine[[#This Row],[KPL]],REDOSLIJED!B:B,0)),MAX(REDOSLIJED!A:A)+1)</f>
        <v>45</v>
      </c>
      <c r="S3593" s="9">
        <f>SUM($M$2:M3593)</f>
        <v>16.561805555555537</v>
      </c>
      <c r="T3593" s="3">
        <f>PlanMasine[[#This Row],[Datum SAS]]-1</f>
        <v>45858</v>
      </c>
      <c r="U3593">
        <f>WEEKDAY(PlanMasine[[#This Row],[ZAVRŠETAK MAŠINSKE]],2)</f>
        <v>7</v>
      </c>
      <c r="V3593" s="3">
        <f>IF(WEEKDAY(PlanMasine[[#This Row],[Datum SAS]]-1,2)=7,PlanMasine[[#This Row],[Datum SAS]]-3,PlanMasine[[#This Row],[Datum SAS]]-1)</f>
        <v>45856</v>
      </c>
      <c r="W3593">
        <f>WEEKNUM(PlanMasine[[#This Row],[Column2]],1)</f>
        <v>29</v>
      </c>
    </row>
    <row r="3594" spans="1:23" x14ac:dyDescent="0.25">
      <c r="A3594">
        <v>1023891</v>
      </c>
      <c r="B3594">
        <v>1</v>
      </c>
      <c r="C3594">
        <v>1023907</v>
      </c>
      <c r="D3594" t="s">
        <v>2298</v>
      </c>
      <c r="E3594">
        <v>120</v>
      </c>
      <c r="F3594">
        <v>12</v>
      </c>
      <c r="G3594">
        <v>0</v>
      </c>
      <c r="H3594">
        <v>0</v>
      </c>
      <c r="I3594" t="s">
        <v>5</v>
      </c>
      <c r="J3594" t="s">
        <v>570</v>
      </c>
      <c r="K3594" t="s">
        <v>2447</v>
      </c>
      <c r="L3594" s="3">
        <v>45904</v>
      </c>
      <c r="M35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594" s="3">
        <v>45859</v>
      </c>
      <c r="O3594" s="5">
        <f>IFERROR((PlanMasine[[#This Row],[Norma]]/PlanMasine[[#This Row],[Q]])*(PlanMasine[[#This Row],[Q]]/SUMIF(C:C,PlanMasine[[#This Row],[RN]],B:B)*PlanMasine[[#This Row],[KPLQ]]),0)</f>
        <v>10</v>
      </c>
      <c r="P3594">
        <v>215941</v>
      </c>
      <c r="Q3594">
        <f>COUNTIF(PROMJENA!A:A,PlanMasine[[#This Row],[KPL]]&amp;"-"&amp;PlanMasine[[#This Row],[RN]])</f>
        <v>0</v>
      </c>
      <c r="R3594">
        <f>IFERROR(INDEX(REDOSLIJED!A:A,MATCH(PlanMasine[[#This Row],[KPL]],REDOSLIJED!B:B,0)),MAX(REDOSLIJED!A:A)+1)</f>
        <v>45</v>
      </c>
      <c r="S3594" s="9">
        <f>SUM($M$2:M3594)</f>
        <v>16.56874999999998</v>
      </c>
      <c r="T3594" s="3">
        <f>PlanMasine[[#This Row],[Datum SAS]]-1</f>
        <v>45858</v>
      </c>
      <c r="U3594">
        <f>WEEKDAY(PlanMasine[[#This Row],[ZAVRŠETAK MAŠINSKE]],2)</f>
        <v>7</v>
      </c>
      <c r="V3594" s="3">
        <f>IF(WEEKDAY(PlanMasine[[#This Row],[Datum SAS]]-1,2)=7,PlanMasine[[#This Row],[Datum SAS]]-3,PlanMasine[[#This Row],[Datum SAS]]-1)</f>
        <v>45856</v>
      </c>
      <c r="W3594">
        <f>WEEKNUM(PlanMasine[[#This Row],[Column2]],1)</f>
        <v>29</v>
      </c>
    </row>
    <row r="3595" spans="1:23" x14ac:dyDescent="0.25">
      <c r="A3595">
        <v>1023891</v>
      </c>
      <c r="B3595">
        <v>1</v>
      </c>
      <c r="C3595">
        <v>1023908</v>
      </c>
      <c r="D3595" t="s">
        <v>2306</v>
      </c>
      <c r="E3595">
        <v>48</v>
      </c>
      <c r="F3595">
        <v>12</v>
      </c>
      <c r="G3595">
        <v>0</v>
      </c>
      <c r="H3595">
        <v>0</v>
      </c>
      <c r="I3595" t="s">
        <v>5</v>
      </c>
      <c r="J3595" t="s">
        <v>570</v>
      </c>
      <c r="K3595" t="s">
        <v>2447</v>
      </c>
      <c r="L3595" s="3">
        <v>45904</v>
      </c>
      <c r="M35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95" s="3">
        <v>45859</v>
      </c>
      <c r="O3595" s="5">
        <f>IFERROR((PlanMasine[[#This Row],[Norma]]/PlanMasine[[#This Row],[Q]])*(PlanMasine[[#This Row],[Q]]/SUMIF(C:C,PlanMasine[[#This Row],[RN]],B:B)*PlanMasine[[#This Row],[KPLQ]]),0)</f>
        <v>4</v>
      </c>
      <c r="P3595">
        <v>215942</v>
      </c>
      <c r="Q3595">
        <f>COUNTIF(PROMJENA!A:A,PlanMasine[[#This Row],[KPL]]&amp;"-"&amp;PlanMasine[[#This Row],[RN]])</f>
        <v>0</v>
      </c>
      <c r="R3595">
        <f>IFERROR(INDEX(REDOSLIJED!A:A,MATCH(PlanMasine[[#This Row],[KPL]],REDOSLIJED!B:B,0)),MAX(REDOSLIJED!A:A)+1)</f>
        <v>45</v>
      </c>
      <c r="S3595" s="9">
        <f>SUM($M$2:M3595)</f>
        <v>16.571527777777757</v>
      </c>
      <c r="T3595" s="3">
        <f>PlanMasine[[#This Row],[Datum SAS]]-1</f>
        <v>45858</v>
      </c>
      <c r="U3595">
        <f>WEEKDAY(PlanMasine[[#This Row],[ZAVRŠETAK MAŠINSKE]],2)</f>
        <v>7</v>
      </c>
      <c r="V3595" s="3">
        <f>IF(WEEKDAY(PlanMasine[[#This Row],[Datum SAS]]-1,2)=7,PlanMasine[[#This Row],[Datum SAS]]-3,PlanMasine[[#This Row],[Datum SAS]]-1)</f>
        <v>45856</v>
      </c>
      <c r="W3595">
        <f>WEEKNUM(PlanMasine[[#This Row],[Column2]],1)</f>
        <v>29</v>
      </c>
    </row>
    <row r="3596" spans="1:23" x14ac:dyDescent="0.25">
      <c r="A3596">
        <v>1023891</v>
      </c>
      <c r="B3596">
        <v>1</v>
      </c>
      <c r="C3596">
        <v>1023921</v>
      </c>
      <c r="D3596" t="s">
        <v>2309</v>
      </c>
      <c r="E3596">
        <v>48</v>
      </c>
      <c r="F3596">
        <v>12</v>
      </c>
      <c r="G3596">
        <v>0</v>
      </c>
      <c r="H3596">
        <v>0</v>
      </c>
      <c r="I3596" t="s">
        <v>5</v>
      </c>
      <c r="J3596" t="s">
        <v>570</v>
      </c>
      <c r="K3596" t="s">
        <v>2447</v>
      </c>
      <c r="L3596" s="3">
        <v>45904</v>
      </c>
      <c r="M35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96" s="3">
        <v>45859</v>
      </c>
      <c r="O3596" s="5">
        <f>IFERROR((PlanMasine[[#This Row],[Norma]]/PlanMasine[[#This Row],[Q]])*(PlanMasine[[#This Row],[Q]]/SUMIF(C:C,PlanMasine[[#This Row],[RN]],B:B)*PlanMasine[[#This Row],[KPLQ]]),0)</f>
        <v>4</v>
      </c>
      <c r="P3596">
        <v>215956</v>
      </c>
      <c r="Q3596">
        <f>COUNTIF(PROMJENA!A:A,PlanMasine[[#This Row],[KPL]]&amp;"-"&amp;PlanMasine[[#This Row],[RN]])</f>
        <v>0</v>
      </c>
      <c r="R3596">
        <f>IFERROR(INDEX(REDOSLIJED!A:A,MATCH(PlanMasine[[#This Row],[KPL]],REDOSLIJED!B:B,0)),MAX(REDOSLIJED!A:A)+1)</f>
        <v>45</v>
      </c>
      <c r="S3596" s="9">
        <f>SUM($M$2:M3596)</f>
        <v>16.574305555555533</v>
      </c>
      <c r="T3596" s="3">
        <f>PlanMasine[[#This Row],[Datum SAS]]-1</f>
        <v>45858</v>
      </c>
      <c r="U3596">
        <f>WEEKDAY(PlanMasine[[#This Row],[ZAVRŠETAK MAŠINSKE]],2)</f>
        <v>7</v>
      </c>
      <c r="V3596" s="3">
        <f>IF(WEEKDAY(PlanMasine[[#This Row],[Datum SAS]]-1,2)=7,PlanMasine[[#This Row],[Datum SAS]]-3,PlanMasine[[#This Row],[Datum SAS]]-1)</f>
        <v>45856</v>
      </c>
      <c r="W3596">
        <f>WEEKNUM(PlanMasine[[#This Row],[Column2]],1)</f>
        <v>29</v>
      </c>
    </row>
    <row r="3597" spans="1:23" x14ac:dyDescent="0.25">
      <c r="A3597">
        <v>1023891</v>
      </c>
      <c r="B3597">
        <v>1</v>
      </c>
      <c r="C3597">
        <v>1023913</v>
      </c>
      <c r="D3597" t="s">
        <v>2301</v>
      </c>
      <c r="E3597">
        <v>96</v>
      </c>
      <c r="F3597">
        <v>12</v>
      </c>
      <c r="G3597">
        <v>0</v>
      </c>
      <c r="H3597">
        <v>0</v>
      </c>
      <c r="I3597" t="s">
        <v>5</v>
      </c>
      <c r="J3597" t="s">
        <v>570</v>
      </c>
      <c r="K3597" t="s">
        <v>2447</v>
      </c>
      <c r="L3597" s="3">
        <v>45904</v>
      </c>
      <c r="M35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597" s="3">
        <v>45859</v>
      </c>
      <c r="O3597" s="5">
        <f>IFERROR((PlanMasine[[#This Row],[Norma]]/PlanMasine[[#This Row],[Q]])*(PlanMasine[[#This Row],[Q]]/SUMIF(C:C,PlanMasine[[#This Row],[RN]],B:B)*PlanMasine[[#This Row],[KPLQ]]),0)</f>
        <v>8</v>
      </c>
      <c r="P3597">
        <v>215948</v>
      </c>
      <c r="Q3597">
        <f>COUNTIF(PROMJENA!A:A,PlanMasine[[#This Row],[KPL]]&amp;"-"&amp;PlanMasine[[#This Row],[RN]])</f>
        <v>0</v>
      </c>
      <c r="R3597">
        <f>IFERROR(INDEX(REDOSLIJED!A:A,MATCH(PlanMasine[[#This Row],[KPL]],REDOSLIJED!B:B,0)),MAX(REDOSLIJED!A:A)+1)</f>
        <v>45</v>
      </c>
      <c r="S3597" s="9">
        <f>SUM($M$2:M3597)</f>
        <v>16.579861111111089</v>
      </c>
      <c r="T3597" s="3">
        <f>PlanMasine[[#This Row],[Datum SAS]]-1</f>
        <v>45858</v>
      </c>
      <c r="U3597">
        <f>WEEKDAY(PlanMasine[[#This Row],[ZAVRŠETAK MAŠINSKE]],2)</f>
        <v>7</v>
      </c>
      <c r="V3597" s="3">
        <f>IF(WEEKDAY(PlanMasine[[#This Row],[Datum SAS]]-1,2)=7,PlanMasine[[#This Row],[Datum SAS]]-3,PlanMasine[[#This Row],[Datum SAS]]-1)</f>
        <v>45856</v>
      </c>
      <c r="W3597">
        <f>WEEKNUM(PlanMasine[[#This Row],[Column2]],1)</f>
        <v>29</v>
      </c>
    </row>
    <row r="3598" spans="1:23" x14ac:dyDescent="0.25">
      <c r="A3598">
        <v>1023891</v>
      </c>
      <c r="B3598">
        <v>1</v>
      </c>
      <c r="C3598">
        <v>1023914</v>
      </c>
      <c r="D3598" t="s">
        <v>2302</v>
      </c>
      <c r="E3598">
        <v>48</v>
      </c>
      <c r="F3598">
        <v>12</v>
      </c>
      <c r="G3598">
        <v>0</v>
      </c>
      <c r="H3598">
        <v>0</v>
      </c>
      <c r="I3598" t="s">
        <v>5</v>
      </c>
      <c r="J3598" t="s">
        <v>570</v>
      </c>
      <c r="K3598" t="s">
        <v>2447</v>
      </c>
      <c r="L3598" s="3">
        <v>45904</v>
      </c>
      <c r="M35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598" s="3">
        <v>45859</v>
      </c>
      <c r="O3598" s="5">
        <f>IFERROR((PlanMasine[[#This Row],[Norma]]/PlanMasine[[#This Row],[Q]])*(PlanMasine[[#This Row],[Q]]/SUMIF(C:C,PlanMasine[[#This Row],[RN]],B:B)*PlanMasine[[#This Row],[KPLQ]]),0)</f>
        <v>4</v>
      </c>
      <c r="P3598">
        <v>215949</v>
      </c>
      <c r="Q3598">
        <f>COUNTIF(PROMJENA!A:A,PlanMasine[[#This Row],[KPL]]&amp;"-"&amp;PlanMasine[[#This Row],[RN]])</f>
        <v>0</v>
      </c>
      <c r="R3598">
        <f>IFERROR(INDEX(REDOSLIJED!A:A,MATCH(PlanMasine[[#This Row],[KPL]],REDOSLIJED!B:B,0)),MAX(REDOSLIJED!A:A)+1)</f>
        <v>45</v>
      </c>
      <c r="S3598" s="9">
        <f>SUM($M$2:M3598)</f>
        <v>16.582638888888866</v>
      </c>
      <c r="T3598" s="3">
        <f>PlanMasine[[#This Row],[Datum SAS]]-1</f>
        <v>45858</v>
      </c>
      <c r="U3598">
        <f>WEEKDAY(PlanMasine[[#This Row],[ZAVRŠETAK MAŠINSKE]],2)</f>
        <v>7</v>
      </c>
      <c r="V3598" s="3">
        <f>IF(WEEKDAY(PlanMasine[[#This Row],[Datum SAS]]-1,2)=7,PlanMasine[[#This Row],[Datum SAS]]-3,PlanMasine[[#This Row],[Datum SAS]]-1)</f>
        <v>45856</v>
      </c>
      <c r="W3598">
        <f>WEEKNUM(PlanMasine[[#This Row],[Column2]],1)</f>
        <v>29</v>
      </c>
    </row>
    <row r="3599" spans="1:23" x14ac:dyDescent="0.25">
      <c r="A3599">
        <v>1023891</v>
      </c>
      <c r="B3599">
        <v>1</v>
      </c>
      <c r="C3599">
        <v>1023920</v>
      </c>
      <c r="D3599" t="s">
        <v>2296</v>
      </c>
      <c r="E3599">
        <v>12</v>
      </c>
      <c r="F3599">
        <v>12</v>
      </c>
      <c r="G3599">
        <v>0</v>
      </c>
      <c r="H3599">
        <v>0</v>
      </c>
      <c r="I3599" t="s">
        <v>5</v>
      </c>
      <c r="J3599" t="s">
        <v>570</v>
      </c>
      <c r="K3599" t="s">
        <v>2447</v>
      </c>
      <c r="L3599" s="3">
        <v>45904</v>
      </c>
      <c r="M35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599" s="3">
        <v>45859</v>
      </c>
      <c r="O3599" s="5">
        <f>IFERROR((PlanMasine[[#This Row],[Norma]]/PlanMasine[[#This Row],[Q]])*(PlanMasine[[#This Row],[Q]]/SUMIF(C:C,PlanMasine[[#This Row],[RN]],B:B)*PlanMasine[[#This Row],[KPLQ]]),0)</f>
        <v>1</v>
      </c>
      <c r="P3599">
        <v>215955</v>
      </c>
      <c r="Q3599">
        <f>COUNTIF(PROMJENA!A:A,PlanMasine[[#This Row],[KPL]]&amp;"-"&amp;PlanMasine[[#This Row],[RN]])</f>
        <v>0</v>
      </c>
      <c r="R3599">
        <f>IFERROR(INDEX(REDOSLIJED!A:A,MATCH(PlanMasine[[#This Row],[KPL]],REDOSLIJED!B:B,0)),MAX(REDOSLIJED!A:A)+1)</f>
        <v>45</v>
      </c>
      <c r="S3599" s="9">
        <f>SUM($M$2:M3599)</f>
        <v>16.583333333333311</v>
      </c>
      <c r="T3599" s="3">
        <f>PlanMasine[[#This Row],[Datum SAS]]-1</f>
        <v>45858</v>
      </c>
      <c r="U3599">
        <f>WEEKDAY(PlanMasine[[#This Row],[ZAVRŠETAK MAŠINSKE]],2)</f>
        <v>7</v>
      </c>
      <c r="V3599" s="3">
        <f>IF(WEEKDAY(PlanMasine[[#This Row],[Datum SAS]]-1,2)=7,PlanMasine[[#This Row],[Datum SAS]]-3,PlanMasine[[#This Row],[Datum SAS]]-1)</f>
        <v>45856</v>
      </c>
      <c r="W3599">
        <f>WEEKNUM(PlanMasine[[#This Row],[Column2]],1)</f>
        <v>29</v>
      </c>
    </row>
    <row r="3600" spans="1:23" x14ac:dyDescent="0.25">
      <c r="A3600">
        <v>1023891</v>
      </c>
      <c r="B3600">
        <v>1</v>
      </c>
      <c r="C3600">
        <v>1023925</v>
      </c>
      <c r="D3600" t="s">
        <v>2446</v>
      </c>
      <c r="E3600">
        <v>12</v>
      </c>
      <c r="F3600">
        <v>12</v>
      </c>
      <c r="G3600">
        <v>0</v>
      </c>
      <c r="H3600">
        <v>0</v>
      </c>
      <c r="I3600" t="s">
        <v>5</v>
      </c>
      <c r="J3600" t="s">
        <v>570</v>
      </c>
      <c r="K3600" t="s">
        <v>2447</v>
      </c>
      <c r="L3600" s="3">
        <v>45904</v>
      </c>
      <c r="M36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00" s="3">
        <v>45859</v>
      </c>
      <c r="O3600" s="5">
        <f>IFERROR((PlanMasine[[#This Row],[Norma]]/PlanMasine[[#This Row],[Q]])*(PlanMasine[[#This Row],[Q]]/SUMIF(C:C,PlanMasine[[#This Row],[RN]],B:B)*PlanMasine[[#This Row],[KPLQ]]),0)</f>
        <v>1</v>
      </c>
      <c r="P3600">
        <v>215960</v>
      </c>
      <c r="Q3600">
        <f>COUNTIF(PROMJENA!A:A,PlanMasine[[#This Row],[KPL]]&amp;"-"&amp;PlanMasine[[#This Row],[RN]])</f>
        <v>0</v>
      </c>
      <c r="R3600">
        <f>IFERROR(INDEX(REDOSLIJED!A:A,MATCH(PlanMasine[[#This Row],[KPL]],REDOSLIJED!B:B,0)),MAX(REDOSLIJED!A:A)+1)</f>
        <v>45</v>
      </c>
      <c r="S3600" s="9">
        <f>SUM($M$2:M3600)</f>
        <v>16.584027777777756</v>
      </c>
      <c r="T3600" s="3">
        <f>PlanMasine[[#This Row],[Datum SAS]]-1</f>
        <v>45858</v>
      </c>
      <c r="U3600">
        <f>WEEKDAY(PlanMasine[[#This Row],[ZAVRŠETAK MAŠINSKE]],2)</f>
        <v>7</v>
      </c>
      <c r="V3600" s="3">
        <f>IF(WEEKDAY(PlanMasine[[#This Row],[Datum SAS]]-1,2)=7,PlanMasine[[#This Row],[Datum SAS]]-3,PlanMasine[[#This Row],[Datum SAS]]-1)</f>
        <v>45856</v>
      </c>
      <c r="W3600">
        <f>WEEKNUM(PlanMasine[[#This Row],[Column2]],1)</f>
        <v>29</v>
      </c>
    </row>
    <row r="3601" spans="1:23" x14ac:dyDescent="0.25">
      <c r="A3601">
        <v>1023891</v>
      </c>
      <c r="B3601">
        <v>1</v>
      </c>
      <c r="C3601">
        <v>1023943</v>
      </c>
      <c r="D3601" t="s">
        <v>1866</v>
      </c>
      <c r="E3601">
        <v>24</v>
      </c>
      <c r="F3601">
        <v>12</v>
      </c>
      <c r="G3601">
        <v>0</v>
      </c>
      <c r="H3601">
        <v>0</v>
      </c>
      <c r="I3601" t="s">
        <v>5</v>
      </c>
      <c r="J3601" t="s">
        <v>570</v>
      </c>
      <c r="K3601" t="s">
        <v>2447</v>
      </c>
      <c r="L3601" s="3">
        <v>45904</v>
      </c>
      <c r="M36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01" s="3">
        <v>45859</v>
      </c>
      <c r="O3601" s="5">
        <f>IFERROR((PlanMasine[[#This Row],[Norma]]/PlanMasine[[#This Row],[Q]])*(PlanMasine[[#This Row],[Q]]/SUMIF(C:C,PlanMasine[[#This Row],[RN]],B:B)*PlanMasine[[#This Row],[KPLQ]]),0)</f>
        <v>2</v>
      </c>
      <c r="P3601">
        <v>215978</v>
      </c>
      <c r="Q3601">
        <f>COUNTIF(PROMJENA!A:A,PlanMasine[[#This Row],[KPL]]&amp;"-"&amp;PlanMasine[[#This Row],[RN]])</f>
        <v>0</v>
      </c>
      <c r="R3601">
        <f>IFERROR(INDEX(REDOSLIJED!A:A,MATCH(PlanMasine[[#This Row],[KPL]],REDOSLIJED!B:B,0)),MAX(REDOSLIJED!A:A)+1)</f>
        <v>45</v>
      </c>
      <c r="S3601" s="9">
        <f>SUM($M$2:M3601)</f>
        <v>16.585416666666646</v>
      </c>
      <c r="T3601" s="3">
        <f>PlanMasine[[#This Row],[Datum SAS]]-1</f>
        <v>45858</v>
      </c>
      <c r="U3601">
        <f>WEEKDAY(PlanMasine[[#This Row],[ZAVRŠETAK MAŠINSKE]],2)</f>
        <v>7</v>
      </c>
      <c r="V3601" s="3">
        <f>IF(WEEKDAY(PlanMasine[[#This Row],[Datum SAS]]-1,2)=7,PlanMasine[[#This Row],[Datum SAS]]-3,PlanMasine[[#This Row],[Datum SAS]]-1)</f>
        <v>45856</v>
      </c>
      <c r="W3601">
        <f>WEEKNUM(PlanMasine[[#This Row],[Column2]],1)</f>
        <v>29</v>
      </c>
    </row>
    <row r="3602" spans="1:23" x14ac:dyDescent="0.25">
      <c r="A3602">
        <v>1023891</v>
      </c>
      <c r="B3602">
        <v>1</v>
      </c>
      <c r="C3602">
        <v>1023906</v>
      </c>
      <c r="D3602" t="s">
        <v>2307</v>
      </c>
      <c r="E3602">
        <v>120</v>
      </c>
      <c r="F3602">
        <v>12</v>
      </c>
      <c r="G3602">
        <v>0</v>
      </c>
      <c r="H3602">
        <v>0</v>
      </c>
      <c r="I3602" t="s">
        <v>5</v>
      </c>
      <c r="J3602" t="s">
        <v>570</v>
      </c>
      <c r="K3602" t="s">
        <v>2447</v>
      </c>
      <c r="L3602" s="3">
        <v>45904</v>
      </c>
      <c r="M36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02" s="3">
        <v>45859</v>
      </c>
      <c r="O3602" s="5">
        <f>IFERROR((PlanMasine[[#This Row],[Norma]]/PlanMasine[[#This Row],[Q]])*(PlanMasine[[#This Row],[Q]]/SUMIF(C:C,PlanMasine[[#This Row],[RN]],B:B)*PlanMasine[[#This Row],[KPLQ]]),0)</f>
        <v>10</v>
      </c>
      <c r="P3602">
        <v>215940</v>
      </c>
      <c r="Q3602">
        <f>COUNTIF(PROMJENA!A:A,PlanMasine[[#This Row],[KPL]]&amp;"-"&amp;PlanMasine[[#This Row],[RN]])</f>
        <v>0</v>
      </c>
      <c r="R3602">
        <f>IFERROR(INDEX(REDOSLIJED!A:A,MATCH(PlanMasine[[#This Row],[KPL]],REDOSLIJED!B:B,0)),MAX(REDOSLIJED!A:A)+1)</f>
        <v>45</v>
      </c>
      <c r="S3602" s="9">
        <f>SUM($M$2:M3602)</f>
        <v>16.592361111111089</v>
      </c>
      <c r="T3602" s="3">
        <f>PlanMasine[[#This Row],[Datum SAS]]-1</f>
        <v>45858</v>
      </c>
      <c r="U3602">
        <f>WEEKDAY(PlanMasine[[#This Row],[ZAVRŠETAK MAŠINSKE]],2)</f>
        <v>7</v>
      </c>
      <c r="V3602" s="3">
        <f>IF(WEEKDAY(PlanMasine[[#This Row],[Datum SAS]]-1,2)=7,PlanMasine[[#This Row],[Datum SAS]]-3,PlanMasine[[#This Row],[Datum SAS]]-1)</f>
        <v>45856</v>
      </c>
      <c r="W3602">
        <f>WEEKNUM(PlanMasine[[#This Row],[Column2]],1)</f>
        <v>29</v>
      </c>
    </row>
    <row r="3603" spans="1:23" x14ac:dyDescent="0.25">
      <c r="A3603">
        <v>1023891</v>
      </c>
      <c r="B3603">
        <v>1</v>
      </c>
      <c r="C3603">
        <v>1023934</v>
      </c>
      <c r="D3603" t="s">
        <v>2299</v>
      </c>
      <c r="E3603">
        <v>12</v>
      </c>
      <c r="F3603">
        <v>12</v>
      </c>
      <c r="G3603">
        <v>0</v>
      </c>
      <c r="H3603">
        <v>0</v>
      </c>
      <c r="I3603" t="s">
        <v>5</v>
      </c>
      <c r="J3603" t="s">
        <v>570</v>
      </c>
      <c r="K3603" t="s">
        <v>2447</v>
      </c>
      <c r="L3603" s="3">
        <v>45904</v>
      </c>
      <c r="M36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03" s="3">
        <v>45859</v>
      </c>
      <c r="O3603" s="5">
        <f>IFERROR((PlanMasine[[#This Row],[Norma]]/PlanMasine[[#This Row],[Q]])*(PlanMasine[[#This Row],[Q]]/SUMIF(C:C,PlanMasine[[#This Row],[RN]],B:B)*PlanMasine[[#This Row],[KPLQ]]),0)</f>
        <v>1</v>
      </c>
      <c r="P3603">
        <v>215969</v>
      </c>
      <c r="Q3603">
        <f>COUNTIF(PROMJENA!A:A,PlanMasine[[#This Row],[KPL]]&amp;"-"&amp;PlanMasine[[#This Row],[RN]])</f>
        <v>0</v>
      </c>
      <c r="R3603">
        <f>IFERROR(INDEX(REDOSLIJED!A:A,MATCH(PlanMasine[[#This Row],[KPL]],REDOSLIJED!B:B,0)),MAX(REDOSLIJED!A:A)+1)</f>
        <v>45</v>
      </c>
      <c r="S3603" s="9">
        <f>SUM($M$2:M3603)</f>
        <v>16.593055555555534</v>
      </c>
      <c r="T3603" s="3">
        <f>PlanMasine[[#This Row],[Datum SAS]]-1</f>
        <v>45858</v>
      </c>
      <c r="U3603">
        <f>WEEKDAY(PlanMasine[[#This Row],[ZAVRŠETAK MAŠINSKE]],2)</f>
        <v>7</v>
      </c>
      <c r="V3603" s="3">
        <f>IF(WEEKDAY(PlanMasine[[#This Row],[Datum SAS]]-1,2)=7,PlanMasine[[#This Row],[Datum SAS]]-3,PlanMasine[[#This Row],[Datum SAS]]-1)</f>
        <v>45856</v>
      </c>
      <c r="W3603">
        <f>WEEKNUM(PlanMasine[[#This Row],[Column2]],1)</f>
        <v>29</v>
      </c>
    </row>
    <row r="3604" spans="1:23" x14ac:dyDescent="0.25">
      <c r="A3604">
        <v>1023891</v>
      </c>
      <c r="B3604">
        <v>1</v>
      </c>
      <c r="C3604">
        <v>1023903</v>
      </c>
      <c r="D3604" t="s">
        <v>2308</v>
      </c>
      <c r="E3604">
        <v>60</v>
      </c>
      <c r="F3604">
        <v>12</v>
      </c>
      <c r="G3604">
        <v>0</v>
      </c>
      <c r="H3604">
        <v>0</v>
      </c>
      <c r="I3604" t="s">
        <v>5</v>
      </c>
      <c r="J3604" t="s">
        <v>570</v>
      </c>
      <c r="K3604" t="s">
        <v>2447</v>
      </c>
      <c r="L3604" s="3">
        <v>45904</v>
      </c>
      <c r="M36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04" s="3">
        <v>45859</v>
      </c>
      <c r="O3604" s="5">
        <f>IFERROR((PlanMasine[[#This Row],[Norma]]/PlanMasine[[#This Row],[Q]])*(PlanMasine[[#This Row],[Q]]/SUMIF(C:C,PlanMasine[[#This Row],[RN]],B:B)*PlanMasine[[#This Row],[KPLQ]]),0)</f>
        <v>5</v>
      </c>
      <c r="P3604">
        <v>215937</v>
      </c>
      <c r="Q3604">
        <f>COUNTIF(PROMJENA!A:A,PlanMasine[[#This Row],[KPL]]&amp;"-"&amp;PlanMasine[[#This Row],[RN]])</f>
        <v>0</v>
      </c>
      <c r="R3604">
        <f>IFERROR(INDEX(REDOSLIJED!A:A,MATCH(PlanMasine[[#This Row],[KPL]],REDOSLIJED!B:B,0)),MAX(REDOSLIJED!A:A)+1)</f>
        <v>45</v>
      </c>
      <c r="S3604" s="9">
        <f>SUM($M$2:M3604)</f>
        <v>16.596527777777755</v>
      </c>
      <c r="T3604" s="3">
        <f>PlanMasine[[#This Row],[Datum SAS]]-1</f>
        <v>45858</v>
      </c>
      <c r="U3604">
        <f>WEEKDAY(PlanMasine[[#This Row],[ZAVRŠETAK MAŠINSKE]],2)</f>
        <v>7</v>
      </c>
      <c r="V3604" s="3">
        <f>IF(WEEKDAY(PlanMasine[[#This Row],[Datum SAS]]-1,2)=7,PlanMasine[[#This Row],[Datum SAS]]-3,PlanMasine[[#This Row],[Datum SAS]]-1)</f>
        <v>45856</v>
      </c>
      <c r="W3604">
        <f>WEEKNUM(PlanMasine[[#This Row],[Column2]],1)</f>
        <v>29</v>
      </c>
    </row>
    <row r="3605" spans="1:23" x14ac:dyDescent="0.25">
      <c r="A3605">
        <v>1023891</v>
      </c>
      <c r="B3605">
        <v>1</v>
      </c>
      <c r="C3605">
        <v>1023919</v>
      </c>
      <c r="D3605" t="s">
        <v>2303</v>
      </c>
      <c r="E3605">
        <v>24</v>
      </c>
      <c r="F3605">
        <v>24</v>
      </c>
      <c r="G3605">
        <v>0</v>
      </c>
      <c r="H3605">
        <v>0</v>
      </c>
      <c r="I3605" t="s">
        <v>5</v>
      </c>
      <c r="J3605" t="s">
        <v>570</v>
      </c>
      <c r="K3605" t="s">
        <v>2447</v>
      </c>
      <c r="L3605" s="3">
        <v>45904</v>
      </c>
      <c r="M36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05" s="3">
        <v>45859</v>
      </c>
      <c r="O3605" s="5">
        <f>IFERROR((PlanMasine[[#This Row],[Norma]]/PlanMasine[[#This Row],[Q]])*(PlanMasine[[#This Row],[Q]]/SUMIF(C:C,PlanMasine[[#This Row],[RN]],B:B)*PlanMasine[[#This Row],[KPLQ]]),0)</f>
        <v>2</v>
      </c>
      <c r="P3605">
        <v>215954</v>
      </c>
      <c r="Q3605">
        <f>COUNTIF(PROMJENA!A:A,PlanMasine[[#This Row],[KPL]]&amp;"-"&amp;PlanMasine[[#This Row],[RN]])</f>
        <v>0</v>
      </c>
      <c r="R3605">
        <f>IFERROR(INDEX(REDOSLIJED!A:A,MATCH(PlanMasine[[#This Row],[KPL]],REDOSLIJED!B:B,0)),MAX(REDOSLIJED!A:A)+1)</f>
        <v>45</v>
      </c>
      <c r="S3605" s="9">
        <f>SUM($M$2:M3605)</f>
        <v>16.597916666666645</v>
      </c>
      <c r="T3605" s="3">
        <f>PlanMasine[[#This Row],[Datum SAS]]-1</f>
        <v>45858</v>
      </c>
      <c r="U3605">
        <f>WEEKDAY(PlanMasine[[#This Row],[ZAVRŠETAK MAŠINSKE]],2)</f>
        <v>7</v>
      </c>
      <c r="V3605" s="3">
        <f>IF(WEEKDAY(PlanMasine[[#This Row],[Datum SAS]]-1,2)=7,PlanMasine[[#This Row],[Datum SAS]]-3,PlanMasine[[#This Row],[Datum SAS]]-1)</f>
        <v>45856</v>
      </c>
      <c r="W3605">
        <f>WEEKNUM(PlanMasine[[#This Row],[Column2]],1)</f>
        <v>29</v>
      </c>
    </row>
    <row r="3606" spans="1:23" x14ac:dyDescent="0.25">
      <c r="A3606">
        <v>1023891</v>
      </c>
      <c r="B3606">
        <v>1</v>
      </c>
      <c r="C3606">
        <v>1023911</v>
      </c>
      <c r="D3606" t="s">
        <v>2300</v>
      </c>
      <c r="E3606">
        <v>48</v>
      </c>
      <c r="F3606">
        <v>12</v>
      </c>
      <c r="G3606">
        <v>0</v>
      </c>
      <c r="H3606">
        <v>0</v>
      </c>
      <c r="I3606" t="s">
        <v>5</v>
      </c>
      <c r="J3606" t="s">
        <v>570</v>
      </c>
      <c r="K3606" t="s">
        <v>2447</v>
      </c>
      <c r="L3606" s="3">
        <v>45904</v>
      </c>
      <c r="M36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06" s="3">
        <v>45859</v>
      </c>
      <c r="O3606" s="5">
        <f>IFERROR((PlanMasine[[#This Row],[Norma]]/PlanMasine[[#This Row],[Q]])*(PlanMasine[[#This Row],[Q]]/SUMIF(C:C,PlanMasine[[#This Row],[RN]],B:B)*PlanMasine[[#This Row],[KPLQ]]),0)</f>
        <v>4</v>
      </c>
      <c r="P3606">
        <v>215946</v>
      </c>
      <c r="Q3606">
        <f>COUNTIF(PROMJENA!A:A,PlanMasine[[#This Row],[KPL]]&amp;"-"&amp;PlanMasine[[#This Row],[RN]])</f>
        <v>0</v>
      </c>
      <c r="R3606">
        <f>IFERROR(INDEX(REDOSLIJED!A:A,MATCH(PlanMasine[[#This Row],[KPL]],REDOSLIJED!B:B,0)),MAX(REDOSLIJED!A:A)+1)</f>
        <v>45</v>
      </c>
      <c r="S3606" s="9">
        <f>SUM($M$2:M3606)</f>
        <v>16.600694444444422</v>
      </c>
      <c r="T3606" s="3">
        <f>PlanMasine[[#This Row],[Datum SAS]]-1</f>
        <v>45858</v>
      </c>
      <c r="U3606">
        <f>WEEKDAY(PlanMasine[[#This Row],[ZAVRŠETAK MAŠINSKE]],2)</f>
        <v>7</v>
      </c>
      <c r="V3606" s="3">
        <f>IF(WEEKDAY(PlanMasine[[#This Row],[Datum SAS]]-1,2)=7,PlanMasine[[#This Row],[Datum SAS]]-3,PlanMasine[[#This Row],[Datum SAS]]-1)</f>
        <v>45856</v>
      </c>
      <c r="W3606">
        <f>WEEKNUM(PlanMasine[[#This Row],[Column2]],1)</f>
        <v>29</v>
      </c>
    </row>
    <row r="3607" spans="1:23" x14ac:dyDescent="0.25">
      <c r="A3607">
        <v>1023891</v>
      </c>
      <c r="B3607">
        <v>1</v>
      </c>
      <c r="C3607">
        <v>1023915</v>
      </c>
      <c r="D3607" t="s">
        <v>2305</v>
      </c>
      <c r="E3607">
        <v>48</v>
      </c>
      <c r="F3607">
        <v>12</v>
      </c>
      <c r="G3607">
        <v>0</v>
      </c>
      <c r="H3607">
        <v>0</v>
      </c>
      <c r="I3607" t="s">
        <v>5</v>
      </c>
      <c r="J3607" t="s">
        <v>570</v>
      </c>
      <c r="K3607" t="s">
        <v>2447</v>
      </c>
      <c r="L3607" s="3">
        <v>45904</v>
      </c>
      <c r="M36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07" s="3">
        <v>45859</v>
      </c>
      <c r="O3607" s="5">
        <f>IFERROR((PlanMasine[[#This Row],[Norma]]/PlanMasine[[#This Row],[Q]])*(PlanMasine[[#This Row],[Q]]/SUMIF(C:C,PlanMasine[[#This Row],[RN]],B:B)*PlanMasine[[#This Row],[KPLQ]]),0)</f>
        <v>4</v>
      </c>
      <c r="P3607">
        <v>215950</v>
      </c>
      <c r="Q3607">
        <f>COUNTIF(PROMJENA!A:A,PlanMasine[[#This Row],[KPL]]&amp;"-"&amp;PlanMasine[[#This Row],[RN]])</f>
        <v>0</v>
      </c>
      <c r="R3607">
        <f>IFERROR(INDEX(REDOSLIJED!A:A,MATCH(PlanMasine[[#This Row],[KPL]],REDOSLIJED!B:B,0)),MAX(REDOSLIJED!A:A)+1)</f>
        <v>45</v>
      </c>
      <c r="S3607" s="9">
        <f>SUM($M$2:M3607)</f>
        <v>16.603472222222198</v>
      </c>
      <c r="T3607" s="3">
        <f>PlanMasine[[#This Row],[Datum SAS]]-1</f>
        <v>45858</v>
      </c>
      <c r="U3607">
        <f>WEEKDAY(PlanMasine[[#This Row],[ZAVRŠETAK MAŠINSKE]],2)</f>
        <v>7</v>
      </c>
      <c r="V3607" s="3">
        <f>IF(WEEKDAY(PlanMasine[[#This Row],[Datum SAS]]-1,2)=7,PlanMasine[[#This Row],[Datum SAS]]-3,PlanMasine[[#This Row],[Datum SAS]]-1)</f>
        <v>45856</v>
      </c>
      <c r="W3607">
        <f>WEEKNUM(PlanMasine[[#This Row],[Column2]],1)</f>
        <v>29</v>
      </c>
    </row>
    <row r="3608" spans="1:23" x14ac:dyDescent="0.25">
      <c r="A3608">
        <v>1023891</v>
      </c>
      <c r="B3608">
        <v>1</v>
      </c>
      <c r="C3608">
        <v>1023931</v>
      </c>
      <c r="D3608" t="s">
        <v>1863</v>
      </c>
      <c r="E3608">
        <v>24</v>
      </c>
      <c r="F3608">
        <v>12</v>
      </c>
      <c r="G3608">
        <v>0</v>
      </c>
      <c r="H3608">
        <v>0</v>
      </c>
      <c r="I3608" t="s">
        <v>5</v>
      </c>
      <c r="J3608" t="s">
        <v>570</v>
      </c>
      <c r="K3608" t="s">
        <v>2447</v>
      </c>
      <c r="L3608" s="3">
        <v>45904</v>
      </c>
      <c r="M36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08" s="3">
        <v>45859</v>
      </c>
      <c r="O3608" s="5">
        <f>IFERROR((PlanMasine[[#This Row],[Norma]]/PlanMasine[[#This Row],[Q]])*(PlanMasine[[#This Row],[Q]]/SUMIF(C:C,PlanMasine[[#This Row],[RN]],B:B)*PlanMasine[[#This Row],[KPLQ]]),0)</f>
        <v>2</v>
      </c>
      <c r="P3608">
        <v>215966</v>
      </c>
      <c r="Q3608">
        <f>COUNTIF(PROMJENA!A:A,PlanMasine[[#This Row],[KPL]]&amp;"-"&amp;PlanMasine[[#This Row],[RN]])</f>
        <v>0</v>
      </c>
      <c r="R3608">
        <f>IFERROR(INDEX(REDOSLIJED!A:A,MATCH(PlanMasine[[#This Row],[KPL]],REDOSLIJED!B:B,0)),MAX(REDOSLIJED!A:A)+1)</f>
        <v>45</v>
      </c>
      <c r="S3608" s="9">
        <f>SUM($M$2:M3608)</f>
        <v>16.604861111111088</v>
      </c>
      <c r="T3608" s="3">
        <f>PlanMasine[[#This Row],[Datum SAS]]-1</f>
        <v>45858</v>
      </c>
      <c r="U3608">
        <f>WEEKDAY(PlanMasine[[#This Row],[ZAVRŠETAK MAŠINSKE]],2)</f>
        <v>7</v>
      </c>
      <c r="V3608" s="3">
        <f>IF(WEEKDAY(PlanMasine[[#This Row],[Datum SAS]]-1,2)=7,PlanMasine[[#This Row],[Datum SAS]]-3,PlanMasine[[#This Row],[Datum SAS]]-1)</f>
        <v>45856</v>
      </c>
      <c r="W3608">
        <f>WEEKNUM(PlanMasine[[#This Row],[Column2]],1)</f>
        <v>29</v>
      </c>
    </row>
    <row r="3609" spans="1:23" x14ac:dyDescent="0.25">
      <c r="A3609">
        <v>1023892</v>
      </c>
      <c r="B3609">
        <v>1</v>
      </c>
      <c r="C3609">
        <v>1023906</v>
      </c>
      <c r="D3609" t="s">
        <v>2307</v>
      </c>
      <c r="E3609">
        <v>120</v>
      </c>
      <c r="F3609">
        <v>12</v>
      </c>
      <c r="G3609">
        <v>0</v>
      </c>
      <c r="H3609">
        <v>0</v>
      </c>
      <c r="I3609" t="s">
        <v>5</v>
      </c>
      <c r="J3609" t="s">
        <v>570</v>
      </c>
      <c r="K3609" t="s">
        <v>2447</v>
      </c>
      <c r="L3609" s="3">
        <v>45904</v>
      </c>
      <c r="M36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09" s="3">
        <v>45859</v>
      </c>
      <c r="O3609" s="5">
        <f>IFERROR((PlanMasine[[#This Row],[Norma]]/PlanMasine[[#This Row],[Q]])*(PlanMasine[[#This Row],[Q]]/SUMIF(C:C,PlanMasine[[#This Row],[RN]],B:B)*PlanMasine[[#This Row],[KPLQ]]),0)</f>
        <v>10</v>
      </c>
      <c r="P3609">
        <v>215940</v>
      </c>
      <c r="Q3609">
        <f>COUNTIF(PROMJENA!A:A,PlanMasine[[#This Row],[KPL]]&amp;"-"&amp;PlanMasine[[#This Row],[RN]])</f>
        <v>0</v>
      </c>
      <c r="R3609">
        <f>IFERROR(INDEX(REDOSLIJED!A:A,MATCH(PlanMasine[[#This Row],[KPL]],REDOSLIJED!B:B,0)),MAX(REDOSLIJED!A:A)+1)</f>
        <v>45</v>
      </c>
      <c r="S3609" s="9">
        <f>SUM($M$2:M3609)</f>
        <v>16.611805555555531</v>
      </c>
      <c r="T3609" s="3">
        <f>PlanMasine[[#This Row],[Datum SAS]]-1</f>
        <v>45858</v>
      </c>
      <c r="U3609">
        <f>WEEKDAY(PlanMasine[[#This Row],[ZAVRŠETAK MAŠINSKE]],2)</f>
        <v>7</v>
      </c>
      <c r="V3609" s="3">
        <f>IF(WEEKDAY(PlanMasine[[#This Row],[Datum SAS]]-1,2)=7,PlanMasine[[#This Row],[Datum SAS]]-3,PlanMasine[[#This Row],[Datum SAS]]-1)</f>
        <v>45856</v>
      </c>
      <c r="W3609">
        <f>WEEKNUM(PlanMasine[[#This Row],[Column2]],1)</f>
        <v>29</v>
      </c>
    </row>
    <row r="3610" spans="1:23" x14ac:dyDescent="0.25">
      <c r="A3610">
        <v>1023892</v>
      </c>
      <c r="B3610">
        <v>1</v>
      </c>
      <c r="C3610">
        <v>1023921</v>
      </c>
      <c r="D3610" t="s">
        <v>2309</v>
      </c>
      <c r="E3610">
        <v>48</v>
      </c>
      <c r="F3610">
        <v>12</v>
      </c>
      <c r="G3610">
        <v>0</v>
      </c>
      <c r="H3610">
        <v>0</v>
      </c>
      <c r="I3610" t="s">
        <v>5</v>
      </c>
      <c r="J3610" t="s">
        <v>570</v>
      </c>
      <c r="K3610" t="s">
        <v>2447</v>
      </c>
      <c r="L3610" s="3">
        <v>45904</v>
      </c>
      <c r="M36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10" s="3">
        <v>45859</v>
      </c>
      <c r="O3610" s="5">
        <f>IFERROR((PlanMasine[[#This Row],[Norma]]/PlanMasine[[#This Row],[Q]])*(PlanMasine[[#This Row],[Q]]/SUMIF(C:C,PlanMasine[[#This Row],[RN]],B:B)*PlanMasine[[#This Row],[KPLQ]]),0)</f>
        <v>4</v>
      </c>
      <c r="P3610">
        <v>215956</v>
      </c>
      <c r="Q3610">
        <f>COUNTIF(PROMJENA!A:A,PlanMasine[[#This Row],[KPL]]&amp;"-"&amp;PlanMasine[[#This Row],[RN]])</f>
        <v>0</v>
      </c>
      <c r="R3610">
        <f>IFERROR(INDEX(REDOSLIJED!A:A,MATCH(PlanMasine[[#This Row],[KPL]],REDOSLIJED!B:B,0)),MAX(REDOSLIJED!A:A)+1)</f>
        <v>45</v>
      </c>
      <c r="S3610" s="9">
        <f>SUM($M$2:M3610)</f>
        <v>16.614583333333307</v>
      </c>
      <c r="T3610" s="3">
        <f>PlanMasine[[#This Row],[Datum SAS]]-1</f>
        <v>45858</v>
      </c>
      <c r="U3610">
        <f>WEEKDAY(PlanMasine[[#This Row],[ZAVRŠETAK MAŠINSKE]],2)</f>
        <v>7</v>
      </c>
      <c r="V3610" s="3">
        <f>IF(WEEKDAY(PlanMasine[[#This Row],[Datum SAS]]-1,2)=7,PlanMasine[[#This Row],[Datum SAS]]-3,PlanMasine[[#This Row],[Datum SAS]]-1)</f>
        <v>45856</v>
      </c>
      <c r="W3610">
        <f>WEEKNUM(PlanMasine[[#This Row],[Column2]],1)</f>
        <v>29</v>
      </c>
    </row>
    <row r="3611" spans="1:23" x14ac:dyDescent="0.25">
      <c r="A3611">
        <v>1023892</v>
      </c>
      <c r="B3611">
        <v>1</v>
      </c>
      <c r="C3611">
        <v>1023908</v>
      </c>
      <c r="D3611" t="s">
        <v>2306</v>
      </c>
      <c r="E3611">
        <v>48</v>
      </c>
      <c r="F3611">
        <v>12</v>
      </c>
      <c r="G3611">
        <v>0</v>
      </c>
      <c r="H3611">
        <v>0</v>
      </c>
      <c r="I3611" t="s">
        <v>5</v>
      </c>
      <c r="J3611" t="s">
        <v>570</v>
      </c>
      <c r="K3611" t="s">
        <v>2447</v>
      </c>
      <c r="L3611" s="3">
        <v>45904</v>
      </c>
      <c r="M36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11" s="3">
        <v>45859</v>
      </c>
      <c r="O3611" s="5">
        <f>IFERROR((PlanMasine[[#This Row],[Norma]]/PlanMasine[[#This Row],[Q]])*(PlanMasine[[#This Row],[Q]]/SUMIF(C:C,PlanMasine[[#This Row],[RN]],B:B)*PlanMasine[[#This Row],[KPLQ]]),0)</f>
        <v>4</v>
      </c>
      <c r="P3611">
        <v>215942</v>
      </c>
      <c r="Q3611">
        <f>COUNTIF(PROMJENA!A:A,PlanMasine[[#This Row],[KPL]]&amp;"-"&amp;PlanMasine[[#This Row],[RN]])</f>
        <v>0</v>
      </c>
      <c r="R3611">
        <f>IFERROR(INDEX(REDOSLIJED!A:A,MATCH(PlanMasine[[#This Row],[KPL]],REDOSLIJED!B:B,0)),MAX(REDOSLIJED!A:A)+1)</f>
        <v>45</v>
      </c>
      <c r="S3611" s="9">
        <f>SUM($M$2:M3611)</f>
        <v>16.617361111111084</v>
      </c>
      <c r="T3611" s="3">
        <f>PlanMasine[[#This Row],[Datum SAS]]-1</f>
        <v>45858</v>
      </c>
      <c r="U3611">
        <f>WEEKDAY(PlanMasine[[#This Row],[ZAVRŠETAK MAŠINSKE]],2)</f>
        <v>7</v>
      </c>
      <c r="V3611" s="3">
        <f>IF(WEEKDAY(PlanMasine[[#This Row],[Datum SAS]]-1,2)=7,PlanMasine[[#This Row],[Datum SAS]]-3,PlanMasine[[#This Row],[Datum SAS]]-1)</f>
        <v>45856</v>
      </c>
      <c r="W3611">
        <f>WEEKNUM(PlanMasine[[#This Row],[Column2]],1)</f>
        <v>29</v>
      </c>
    </row>
    <row r="3612" spans="1:23" x14ac:dyDescent="0.25">
      <c r="A3612">
        <v>1023892</v>
      </c>
      <c r="B3612">
        <v>1</v>
      </c>
      <c r="C3612">
        <v>1023925</v>
      </c>
      <c r="D3612" t="s">
        <v>2446</v>
      </c>
      <c r="E3612">
        <v>12</v>
      </c>
      <c r="F3612">
        <v>12</v>
      </c>
      <c r="G3612">
        <v>0</v>
      </c>
      <c r="H3612">
        <v>0</v>
      </c>
      <c r="I3612" t="s">
        <v>5</v>
      </c>
      <c r="J3612" t="s">
        <v>570</v>
      </c>
      <c r="K3612" t="s">
        <v>2447</v>
      </c>
      <c r="L3612" s="3">
        <v>45904</v>
      </c>
      <c r="M36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12" s="3">
        <v>45859</v>
      </c>
      <c r="O3612" s="5">
        <f>IFERROR((PlanMasine[[#This Row],[Norma]]/PlanMasine[[#This Row],[Q]])*(PlanMasine[[#This Row],[Q]]/SUMIF(C:C,PlanMasine[[#This Row],[RN]],B:B)*PlanMasine[[#This Row],[KPLQ]]),0)</f>
        <v>1</v>
      </c>
      <c r="P3612">
        <v>215960</v>
      </c>
      <c r="Q3612">
        <f>COUNTIF(PROMJENA!A:A,PlanMasine[[#This Row],[KPL]]&amp;"-"&amp;PlanMasine[[#This Row],[RN]])</f>
        <v>0</v>
      </c>
      <c r="R3612">
        <f>IFERROR(INDEX(REDOSLIJED!A:A,MATCH(PlanMasine[[#This Row],[KPL]],REDOSLIJED!B:B,0)),MAX(REDOSLIJED!A:A)+1)</f>
        <v>45</v>
      </c>
      <c r="S3612" s="9">
        <f>SUM($M$2:M3612)</f>
        <v>16.618055555555529</v>
      </c>
      <c r="T3612" s="3">
        <f>PlanMasine[[#This Row],[Datum SAS]]-1</f>
        <v>45858</v>
      </c>
      <c r="U3612">
        <f>WEEKDAY(PlanMasine[[#This Row],[ZAVRŠETAK MAŠINSKE]],2)</f>
        <v>7</v>
      </c>
      <c r="V3612" s="3">
        <f>IF(WEEKDAY(PlanMasine[[#This Row],[Datum SAS]]-1,2)=7,PlanMasine[[#This Row],[Datum SAS]]-3,PlanMasine[[#This Row],[Datum SAS]]-1)</f>
        <v>45856</v>
      </c>
      <c r="W3612">
        <f>WEEKNUM(PlanMasine[[#This Row],[Column2]],1)</f>
        <v>29</v>
      </c>
    </row>
    <row r="3613" spans="1:23" x14ac:dyDescent="0.25">
      <c r="A3613">
        <v>1023892</v>
      </c>
      <c r="B3613">
        <v>1</v>
      </c>
      <c r="C3613">
        <v>1023931</v>
      </c>
      <c r="D3613" t="s">
        <v>1863</v>
      </c>
      <c r="E3613">
        <v>24</v>
      </c>
      <c r="F3613">
        <v>12</v>
      </c>
      <c r="G3613">
        <v>0</v>
      </c>
      <c r="H3613">
        <v>0</v>
      </c>
      <c r="I3613" t="s">
        <v>5</v>
      </c>
      <c r="J3613" t="s">
        <v>570</v>
      </c>
      <c r="K3613" t="s">
        <v>2447</v>
      </c>
      <c r="L3613" s="3">
        <v>45904</v>
      </c>
      <c r="M36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13" s="3">
        <v>45859</v>
      </c>
      <c r="O3613" s="5">
        <f>IFERROR((PlanMasine[[#This Row],[Norma]]/PlanMasine[[#This Row],[Q]])*(PlanMasine[[#This Row],[Q]]/SUMIF(C:C,PlanMasine[[#This Row],[RN]],B:B)*PlanMasine[[#This Row],[KPLQ]]),0)</f>
        <v>2</v>
      </c>
      <c r="P3613">
        <v>215966</v>
      </c>
      <c r="Q3613">
        <f>COUNTIF(PROMJENA!A:A,PlanMasine[[#This Row],[KPL]]&amp;"-"&amp;PlanMasine[[#This Row],[RN]])</f>
        <v>0</v>
      </c>
      <c r="R3613">
        <f>IFERROR(INDEX(REDOSLIJED!A:A,MATCH(PlanMasine[[#This Row],[KPL]],REDOSLIJED!B:B,0)),MAX(REDOSLIJED!A:A)+1)</f>
        <v>45</v>
      </c>
      <c r="S3613" s="9">
        <f>SUM($M$2:M3613)</f>
        <v>16.619444444444419</v>
      </c>
      <c r="T3613" s="3">
        <f>PlanMasine[[#This Row],[Datum SAS]]-1</f>
        <v>45858</v>
      </c>
      <c r="U3613">
        <f>WEEKDAY(PlanMasine[[#This Row],[ZAVRŠETAK MAŠINSKE]],2)</f>
        <v>7</v>
      </c>
      <c r="V3613" s="3">
        <f>IF(WEEKDAY(PlanMasine[[#This Row],[Datum SAS]]-1,2)=7,PlanMasine[[#This Row],[Datum SAS]]-3,PlanMasine[[#This Row],[Datum SAS]]-1)</f>
        <v>45856</v>
      </c>
      <c r="W3613">
        <f>WEEKNUM(PlanMasine[[#This Row],[Column2]],1)</f>
        <v>29</v>
      </c>
    </row>
    <row r="3614" spans="1:23" x14ac:dyDescent="0.25">
      <c r="A3614">
        <v>1023892</v>
      </c>
      <c r="B3614">
        <v>1</v>
      </c>
      <c r="C3614">
        <v>1023943</v>
      </c>
      <c r="D3614" t="s">
        <v>1866</v>
      </c>
      <c r="E3614">
        <v>24</v>
      </c>
      <c r="F3614">
        <v>12</v>
      </c>
      <c r="G3614">
        <v>0</v>
      </c>
      <c r="H3614">
        <v>0</v>
      </c>
      <c r="I3614" t="s">
        <v>5</v>
      </c>
      <c r="J3614" t="s">
        <v>570</v>
      </c>
      <c r="K3614" t="s">
        <v>2447</v>
      </c>
      <c r="L3614" s="3">
        <v>45904</v>
      </c>
      <c r="M36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14" s="3">
        <v>45859</v>
      </c>
      <c r="O3614" s="5">
        <f>IFERROR((PlanMasine[[#This Row],[Norma]]/PlanMasine[[#This Row],[Q]])*(PlanMasine[[#This Row],[Q]]/SUMIF(C:C,PlanMasine[[#This Row],[RN]],B:B)*PlanMasine[[#This Row],[KPLQ]]),0)</f>
        <v>2</v>
      </c>
      <c r="P3614">
        <v>215978</v>
      </c>
      <c r="Q3614">
        <f>COUNTIF(PROMJENA!A:A,PlanMasine[[#This Row],[KPL]]&amp;"-"&amp;PlanMasine[[#This Row],[RN]])</f>
        <v>0</v>
      </c>
      <c r="R3614">
        <f>IFERROR(INDEX(REDOSLIJED!A:A,MATCH(PlanMasine[[#This Row],[KPL]],REDOSLIJED!B:B,0)),MAX(REDOSLIJED!A:A)+1)</f>
        <v>45</v>
      </c>
      <c r="S3614" s="9">
        <f>SUM($M$2:M3614)</f>
        <v>16.620833333333309</v>
      </c>
      <c r="T3614" s="3">
        <f>PlanMasine[[#This Row],[Datum SAS]]-1</f>
        <v>45858</v>
      </c>
      <c r="U3614">
        <f>WEEKDAY(PlanMasine[[#This Row],[ZAVRŠETAK MAŠINSKE]],2)</f>
        <v>7</v>
      </c>
      <c r="V3614" s="3">
        <f>IF(WEEKDAY(PlanMasine[[#This Row],[Datum SAS]]-1,2)=7,PlanMasine[[#This Row],[Datum SAS]]-3,PlanMasine[[#This Row],[Datum SAS]]-1)</f>
        <v>45856</v>
      </c>
      <c r="W3614">
        <f>WEEKNUM(PlanMasine[[#This Row],[Column2]],1)</f>
        <v>29</v>
      </c>
    </row>
    <row r="3615" spans="1:23" x14ac:dyDescent="0.25">
      <c r="A3615">
        <v>1023892</v>
      </c>
      <c r="B3615">
        <v>1</v>
      </c>
      <c r="C3615">
        <v>1023902</v>
      </c>
      <c r="D3615" t="s">
        <v>2304</v>
      </c>
      <c r="E3615">
        <v>60</v>
      </c>
      <c r="F3615">
        <v>12</v>
      </c>
      <c r="G3615">
        <v>0</v>
      </c>
      <c r="H3615">
        <v>0</v>
      </c>
      <c r="I3615" t="s">
        <v>5</v>
      </c>
      <c r="J3615" t="s">
        <v>570</v>
      </c>
      <c r="K3615" t="s">
        <v>2447</v>
      </c>
      <c r="L3615" s="3">
        <v>45904</v>
      </c>
      <c r="M36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15" s="3">
        <v>45859</v>
      </c>
      <c r="O3615" s="5">
        <f>IFERROR((PlanMasine[[#This Row],[Norma]]/PlanMasine[[#This Row],[Q]])*(PlanMasine[[#This Row],[Q]]/SUMIF(C:C,PlanMasine[[#This Row],[RN]],B:B)*PlanMasine[[#This Row],[KPLQ]]),0)</f>
        <v>5</v>
      </c>
      <c r="P3615">
        <v>215936</v>
      </c>
      <c r="Q3615">
        <f>COUNTIF(PROMJENA!A:A,PlanMasine[[#This Row],[KPL]]&amp;"-"&amp;PlanMasine[[#This Row],[RN]])</f>
        <v>0</v>
      </c>
      <c r="R3615">
        <f>IFERROR(INDEX(REDOSLIJED!A:A,MATCH(PlanMasine[[#This Row],[KPL]],REDOSLIJED!B:B,0)),MAX(REDOSLIJED!A:A)+1)</f>
        <v>45</v>
      </c>
      <c r="S3615" s="9">
        <f>SUM($M$2:M3615)</f>
        <v>16.62430555555553</v>
      </c>
      <c r="T3615" s="3">
        <f>PlanMasine[[#This Row],[Datum SAS]]-1</f>
        <v>45858</v>
      </c>
      <c r="U3615">
        <f>WEEKDAY(PlanMasine[[#This Row],[ZAVRŠETAK MAŠINSKE]],2)</f>
        <v>7</v>
      </c>
      <c r="V3615" s="3">
        <f>IF(WEEKDAY(PlanMasine[[#This Row],[Datum SAS]]-1,2)=7,PlanMasine[[#This Row],[Datum SAS]]-3,PlanMasine[[#This Row],[Datum SAS]]-1)</f>
        <v>45856</v>
      </c>
      <c r="W3615">
        <f>WEEKNUM(PlanMasine[[#This Row],[Column2]],1)</f>
        <v>29</v>
      </c>
    </row>
    <row r="3616" spans="1:23" x14ac:dyDescent="0.25">
      <c r="A3616">
        <v>1023892</v>
      </c>
      <c r="B3616">
        <v>1</v>
      </c>
      <c r="C3616">
        <v>1023920</v>
      </c>
      <c r="D3616" t="s">
        <v>2296</v>
      </c>
      <c r="E3616">
        <v>12</v>
      </c>
      <c r="F3616">
        <v>12</v>
      </c>
      <c r="G3616">
        <v>0</v>
      </c>
      <c r="H3616">
        <v>0</v>
      </c>
      <c r="I3616" t="s">
        <v>5</v>
      </c>
      <c r="J3616" t="s">
        <v>570</v>
      </c>
      <c r="K3616" t="s">
        <v>2447</v>
      </c>
      <c r="L3616" s="3">
        <v>45904</v>
      </c>
      <c r="M36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16" s="3">
        <v>45859</v>
      </c>
      <c r="O3616" s="5">
        <f>IFERROR((PlanMasine[[#This Row],[Norma]]/PlanMasine[[#This Row],[Q]])*(PlanMasine[[#This Row],[Q]]/SUMIF(C:C,PlanMasine[[#This Row],[RN]],B:B)*PlanMasine[[#This Row],[KPLQ]]),0)</f>
        <v>1</v>
      </c>
      <c r="P3616">
        <v>215955</v>
      </c>
      <c r="Q3616">
        <f>COUNTIF(PROMJENA!A:A,PlanMasine[[#This Row],[KPL]]&amp;"-"&amp;PlanMasine[[#This Row],[RN]])</f>
        <v>0</v>
      </c>
      <c r="R3616">
        <f>IFERROR(INDEX(REDOSLIJED!A:A,MATCH(PlanMasine[[#This Row],[KPL]],REDOSLIJED!B:B,0)),MAX(REDOSLIJED!A:A)+1)</f>
        <v>45</v>
      </c>
      <c r="S3616" s="9">
        <f>SUM($M$2:M3616)</f>
        <v>16.624999999999975</v>
      </c>
      <c r="T3616" s="3">
        <f>PlanMasine[[#This Row],[Datum SAS]]-1</f>
        <v>45858</v>
      </c>
      <c r="U3616">
        <f>WEEKDAY(PlanMasine[[#This Row],[ZAVRŠETAK MAŠINSKE]],2)</f>
        <v>7</v>
      </c>
      <c r="V3616" s="3">
        <f>IF(WEEKDAY(PlanMasine[[#This Row],[Datum SAS]]-1,2)=7,PlanMasine[[#This Row],[Datum SAS]]-3,PlanMasine[[#This Row],[Datum SAS]]-1)</f>
        <v>45856</v>
      </c>
      <c r="W3616">
        <f>WEEKNUM(PlanMasine[[#This Row],[Column2]],1)</f>
        <v>29</v>
      </c>
    </row>
    <row r="3617" spans="1:23" x14ac:dyDescent="0.25">
      <c r="A3617">
        <v>1023892</v>
      </c>
      <c r="B3617">
        <v>1</v>
      </c>
      <c r="C3617">
        <v>1023934</v>
      </c>
      <c r="D3617" t="s">
        <v>2299</v>
      </c>
      <c r="E3617">
        <v>12</v>
      </c>
      <c r="F3617">
        <v>12</v>
      </c>
      <c r="G3617">
        <v>0</v>
      </c>
      <c r="H3617">
        <v>0</v>
      </c>
      <c r="I3617" t="s">
        <v>5</v>
      </c>
      <c r="J3617" t="s">
        <v>570</v>
      </c>
      <c r="K3617" t="s">
        <v>2447</v>
      </c>
      <c r="L3617" s="3">
        <v>45904</v>
      </c>
      <c r="M36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17" s="3">
        <v>45859</v>
      </c>
      <c r="O3617" s="5">
        <f>IFERROR((PlanMasine[[#This Row],[Norma]]/PlanMasine[[#This Row],[Q]])*(PlanMasine[[#This Row],[Q]]/SUMIF(C:C,PlanMasine[[#This Row],[RN]],B:B)*PlanMasine[[#This Row],[KPLQ]]),0)</f>
        <v>1</v>
      </c>
      <c r="P3617">
        <v>215969</v>
      </c>
      <c r="Q3617">
        <f>COUNTIF(PROMJENA!A:A,PlanMasine[[#This Row],[KPL]]&amp;"-"&amp;PlanMasine[[#This Row],[RN]])</f>
        <v>0</v>
      </c>
      <c r="R3617">
        <f>IFERROR(INDEX(REDOSLIJED!A:A,MATCH(PlanMasine[[#This Row],[KPL]],REDOSLIJED!B:B,0)),MAX(REDOSLIJED!A:A)+1)</f>
        <v>45</v>
      </c>
      <c r="S3617" s="9">
        <f>SUM($M$2:M3617)</f>
        <v>16.62569444444442</v>
      </c>
      <c r="T3617" s="3">
        <f>PlanMasine[[#This Row],[Datum SAS]]-1</f>
        <v>45858</v>
      </c>
      <c r="U3617">
        <f>WEEKDAY(PlanMasine[[#This Row],[ZAVRŠETAK MAŠINSKE]],2)</f>
        <v>7</v>
      </c>
      <c r="V3617" s="3">
        <f>IF(WEEKDAY(PlanMasine[[#This Row],[Datum SAS]]-1,2)=7,PlanMasine[[#This Row],[Datum SAS]]-3,PlanMasine[[#This Row],[Datum SAS]]-1)</f>
        <v>45856</v>
      </c>
      <c r="W3617">
        <f>WEEKNUM(PlanMasine[[#This Row],[Column2]],1)</f>
        <v>29</v>
      </c>
    </row>
    <row r="3618" spans="1:23" x14ac:dyDescent="0.25">
      <c r="A3618">
        <v>1023892</v>
      </c>
      <c r="B3618">
        <v>1</v>
      </c>
      <c r="C3618">
        <v>1023913</v>
      </c>
      <c r="D3618" t="s">
        <v>2301</v>
      </c>
      <c r="E3618">
        <v>96</v>
      </c>
      <c r="F3618">
        <v>12</v>
      </c>
      <c r="G3618">
        <v>0</v>
      </c>
      <c r="H3618">
        <v>0</v>
      </c>
      <c r="I3618" t="s">
        <v>5</v>
      </c>
      <c r="J3618" t="s">
        <v>570</v>
      </c>
      <c r="K3618" t="s">
        <v>2447</v>
      </c>
      <c r="L3618" s="3">
        <v>45904</v>
      </c>
      <c r="M36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618" s="3">
        <v>45859</v>
      </c>
      <c r="O3618" s="5">
        <f>IFERROR((PlanMasine[[#This Row],[Norma]]/PlanMasine[[#This Row],[Q]])*(PlanMasine[[#This Row],[Q]]/SUMIF(C:C,PlanMasine[[#This Row],[RN]],B:B)*PlanMasine[[#This Row],[KPLQ]]),0)</f>
        <v>8</v>
      </c>
      <c r="P3618">
        <v>215948</v>
      </c>
      <c r="Q3618">
        <f>COUNTIF(PROMJENA!A:A,PlanMasine[[#This Row],[KPL]]&amp;"-"&amp;PlanMasine[[#This Row],[RN]])</f>
        <v>0</v>
      </c>
      <c r="R3618">
        <f>IFERROR(INDEX(REDOSLIJED!A:A,MATCH(PlanMasine[[#This Row],[KPL]],REDOSLIJED!B:B,0)),MAX(REDOSLIJED!A:A)+1)</f>
        <v>45</v>
      </c>
      <c r="S3618" s="9">
        <f>SUM($M$2:M3618)</f>
        <v>16.631249999999977</v>
      </c>
      <c r="T3618" s="3">
        <f>PlanMasine[[#This Row],[Datum SAS]]-1</f>
        <v>45858</v>
      </c>
      <c r="U3618">
        <f>WEEKDAY(PlanMasine[[#This Row],[ZAVRŠETAK MAŠINSKE]],2)</f>
        <v>7</v>
      </c>
      <c r="V3618" s="3">
        <f>IF(WEEKDAY(PlanMasine[[#This Row],[Datum SAS]]-1,2)=7,PlanMasine[[#This Row],[Datum SAS]]-3,PlanMasine[[#This Row],[Datum SAS]]-1)</f>
        <v>45856</v>
      </c>
      <c r="W3618">
        <f>WEEKNUM(PlanMasine[[#This Row],[Column2]],1)</f>
        <v>29</v>
      </c>
    </row>
    <row r="3619" spans="1:23" x14ac:dyDescent="0.25">
      <c r="A3619">
        <v>1023892</v>
      </c>
      <c r="B3619">
        <v>1</v>
      </c>
      <c r="C3619">
        <v>1023907</v>
      </c>
      <c r="D3619" t="s">
        <v>2298</v>
      </c>
      <c r="E3619">
        <v>120</v>
      </c>
      <c r="F3619">
        <v>12</v>
      </c>
      <c r="G3619">
        <v>0</v>
      </c>
      <c r="H3619">
        <v>0</v>
      </c>
      <c r="I3619" t="s">
        <v>5</v>
      </c>
      <c r="J3619" t="s">
        <v>570</v>
      </c>
      <c r="K3619" t="s">
        <v>2447</v>
      </c>
      <c r="L3619" s="3">
        <v>45904</v>
      </c>
      <c r="M36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19" s="3">
        <v>45859</v>
      </c>
      <c r="O3619" s="5">
        <f>IFERROR((PlanMasine[[#This Row],[Norma]]/PlanMasine[[#This Row],[Q]])*(PlanMasine[[#This Row],[Q]]/SUMIF(C:C,PlanMasine[[#This Row],[RN]],B:B)*PlanMasine[[#This Row],[KPLQ]]),0)</f>
        <v>10</v>
      </c>
      <c r="P3619">
        <v>215941</v>
      </c>
      <c r="Q3619">
        <f>COUNTIF(PROMJENA!A:A,PlanMasine[[#This Row],[KPL]]&amp;"-"&amp;PlanMasine[[#This Row],[RN]])</f>
        <v>0</v>
      </c>
      <c r="R3619">
        <f>IFERROR(INDEX(REDOSLIJED!A:A,MATCH(PlanMasine[[#This Row],[KPL]],REDOSLIJED!B:B,0)),MAX(REDOSLIJED!A:A)+1)</f>
        <v>45</v>
      </c>
      <c r="S3619" s="9">
        <f>SUM($M$2:M3619)</f>
        <v>16.638194444444419</v>
      </c>
      <c r="T3619" s="3">
        <f>PlanMasine[[#This Row],[Datum SAS]]-1</f>
        <v>45858</v>
      </c>
      <c r="U3619">
        <f>WEEKDAY(PlanMasine[[#This Row],[ZAVRŠETAK MAŠINSKE]],2)</f>
        <v>7</v>
      </c>
      <c r="V3619" s="3">
        <f>IF(WEEKDAY(PlanMasine[[#This Row],[Datum SAS]]-1,2)=7,PlanMasine[[#This Row],[Datum SAS]]-3,PlanMasine[[#This Row],[Datum SAS]]-1)</f>
        <v>45856</v>
      </c>
      <c r="W3619">
        <f>WEEKNUM(PlanMasine[[#This Row],[Column2]],1)</f>
        <v>29</v>
      </c>
    </row>
    <row r="3620" spans="1:23" x14ac:dyDescent="0.25">
      <c r="A3620">
        <v>1023892</v>
      </c>
      <c r="B3620">
        <v>1</v>
      </c>
      <c r="C3620">
        <v>1023911</v>
      </c>
      <c r="D3620" t="s">
        <v>2300</v>
      </c>
      <c r="E3620">
        <v>48</v>
      </c>
      <c r="F3620">
        <v>12</v>
      </c>
      <c r="G3620">
        <v>0</v>
      </c>
      <c r="H3620">
        <v>0</v>
      </c>
      <c r="I3620" t="s">
        <v>5</v>
      </c>
      <c r="J3620" t="s">
        <v>570</v>
      </c>
      <c r="K3620" t="s">
        <v>2447</v>
      </c>
      <c r="L3620" s="3">
        <v>45904</v>
      </c>
      <c r="M36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20" s="3">
        <v>45859</v>
      </c>
      <c r="O3620" s="5">
        <f>IFERROR((PlanMasine[[#This Row],[Norma]]/PlanMasine[[#This Row],[Q]])*(PlanMasine[[#This Row],[Q]]/SUMIF(C:C,PlanMasine[[#This Row],[RN]],B:B)*PlanMasine[[#This Row],[KPLQ]]),0)</f>
        <v>4</v>
      </c>
      <c r="P3620">
        <v>215946</v>
      </c>
      <c r="Q3620">
        <f>COUNTIF(PROMJENA!A:A,PlanMasine[[#This Row],[KPL]]&amp;"-"&amp;PlanMasine[[#This Row],[RN]])</f>
        <v>0</v>
      </c>
      <c r="R3620">
        <f>IFERROR(INDEX(REDOSLIJED!A:A,MATCH(PlanMasine[[#This Row],[KPL]],REDOSLIJED!B:B,0)),MAX(REDOSLIJED!A:A)+1)</f>
        <v>45</v>
      </c>
      <c r="S3620" s="9">
        <f>SUM($M$2:M3620)</f>
        <v>16.640972222222196</v>
      </c>
      <c r="T3620" s="3">
        <f>PlanMasine[[#This Row],[Datum SAS]]-1</f>
        <v>45858</v>
      </c>
      <c r="U3620">
        <f>WEEKDAY(PlanMasine[[#This Row],[ZAVRŠETAK MAŠINSKE]],2)</f>
        <v>7</v>
      </c>
      <c r="V3620" s="3">
        <f>IF(WEEKDAY(PlanMasine[[#This Row],[Datum SAS]]-1,2)=7,PlanMasine[[#This Row],[Datum SAS]]-3,PlanMasine[[#This Row],[Datum SAS]]-1)</f>
        <v>45856</v>
      </c>
      <c r="W3620">
        <f>WEEKNUM(PlanMasine[[#This Row],[Column2]],1)</f>
        <v>29</v>
      </c>
    </row>
    <row r="3621" spans="1:23" x14ac:dyDescent="0.25">
      <c r="A3621">
        <v>1023892</v>
      </c>
      <c r="B3621">
        <v>1</v>
      </c>
      <c r="C3621">
        <v>1023914</v>
      </c>
      <c r="D3621" t="s">
        <v>2302</v>
      </c>
      <c r="E3621">
        <v>48</v>
      </c>
      <c r="F3621">
        <v>12</v>
      </c>
      <c r="G3621">
        <v>0</v>
      </c>
      <c r="H3621">
        <v>0</v>
      </c>
      <c r="I3621" t="s">
        <v>5</v>
      </c>
      <c r="J3621" t="s">
        <v>570</v>
      </c>
      <c r="K3621" t="s">
        <v>2447</v>
      </c>
      <c r="L3621" s="3">
        <v>45904</v>
      </c>
      <c r="M36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21" s="3">
        <v>45859</v>
      </c>
      <c r="O3621" s="5">
        <f>IFERROR((PlanMasine[[#This Row],[Norma]]/PlanMasine[[#This Row],[Q]])*(PlanMasine[[#This Row],[Q]]/SUMIF(C:C,PlanMasine[[#This Row],[RN]],B:B)*PlanMasine[[#This Row],[KPLQ]]),0)</f>
        <v>4</v>
      </c>
      <c r="P3621">
        <v>215949</v>
      </c>
      <c r="Q3621">
        <f>COUNTIF(PROMJENA!A:A,PlanMasine[[#This Row],[KPL]]&amp;"-"&amp;PlanMasine[[#This Row],[RN]])</f>
        <v>0</v>
      </c>
      <c r="R3621">
        <f>IFERROR(INDEX(REDOSLIJED!A:A,MATCH(PlanMasine[[#This Row],[KPL]],REDOSLIJED!B:B,0)),MAX(REDOSLIJED!A:A)+1)</f>
        <v>45</v>
      </c>
      <c r="S3621" s="9">
        <f>SUM($M$2:M3621)</f>
        <v>16.643749999999972</v>
      </c>
      <c r="T3621" s="3">
        <f>PlanMasine[[#This Row],[Datum SAS]]-1</f>
        <v>45858</v>
      </c>
      <c r="U3621">
        <f>WEEKDAY(PlanMasine[[#This Row],[ZAVRŠETAK MAŠINSKE]],2)</f>
        <v>7</v>
      </c>
      <c r="V3621" s="3">
        <f>IF(WEEKDAY(PlanMasine[[#This Row],[Datum SAS]]-1,2)=7,PlanMasine[[#This Row],[Datum SAS]]-3,PlanMasine[[#This Row],[Datum SAS]]-1)</f>
        <v>45856</v>
      </c>
      <c r="W3621">
        <f>WEEKNUM(PlanMasine[[#This Row],[Column2]],1)</f>
        <v>29</v>
      </c>
    </row>
    <row r="3622" spans="1:23" x14ac:dyDescent="0.25">
      <c r="A3622">
        <v>1023892</v>
      </c>
      <c r="B3622">
        <v>1</v>
      </c>
      <c r="C3622">
        <v>1023915</v>
      </c>
      <c r="D3622" t="s">
        <v>2305</v>
      </c>
      <c r="E3622">
        <v>48</v>
      </c>
      <c r="F3622">
        <v>12</v>
      </c>
      <c r="G3622">
        <v>0</v>
      </c>
      <c r="H3622">
        <v>0</v>
      </c>
      <c r="I3622" t="s">
        <v>5</v>
      </c>
      <c r="J3622" t="s">
        <v>570</v>
      </c>
      <c r="K3622" t="s">
        <v>2447</v>
      </c>
      <c r="L3622" s="3">
        <v>45904</v>
      </c>
      <c r="M36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22" s="3">
        <v>45859</v>
      </c>
      <c r="O3622" s="5">
        <f>IFERROR((PlanMasine[[#This Row],[Norma]]/PlanMasine[[#This Row],[Q]])*(PlanMasine[[#This Row],[Q]]/SUMIF(C:C,PlanMasine[[#This Row],[RN]],B:B)*PlanMasine[[#This Row],[KPLQ]]),0)</f>
        <v>4</v>
      </c>
      <c r="P3622">
        <v>215950</v>
      </c>
      <c r="Q3622">
        <f>COUNTIF(PROMJENA!A:A,PlanMasine[[#This Row],[KPL]]&amp;"-"&amp;PlanMasine[[#This Row],[RN]])</f>
        <v>0</v>
      </c>
      <c r="R3622">
        <f>IFERROR(INDEX(REDOSLIJED!A:A,MATCH(PlanMasine[[#This Row],[KPL]],REDOSLIJED!B:B,0)),MAX(REDOSLIJED!A:A)+1)</f>
        <v>45</v>
      </c>
      <c r="S3622" s="9">
        <f>SUM($M$2:M3622)</f>
        <v>16.646527777777749</v>
      </c>
      <c r="T3622" s="3">
        <f>PlanMasine[[#This Row],[Datum SAS]]-1</f>
        <v>45858</v>
      </c>
      <c r="U3622">
        <f>WEEKDAY(PlanMasine[[#This Row],[ZAVRŠETAK MAŠINSKE]],2)</f>
        <v>7</v>
      </c>
      <c r="V3622" s="3">
        <f>IF(WEEKDAY(PlanMasine[[#This Row],[Datum SAS]]-1,2)=7,PlanMasine[[#This Row],[Datum SAS]]-3,PlanMasine[[#This Row],[Datum SAS]]-1)</f>
        <v>45856</v>
      </c>
      <c r="W3622">
        <f>WEEKNUM(PlanMasine[[#This Row],[Column2]],1)</f>
        <v>29</v>
      </c>
    </row>
    <row r="3623" spans="1:23" x14ac:dyDescent="0.25">
      <c r="A3623">
        <v>1023892</v>
      </c>
      <c r="B3623">
        <v>1</v>
      </c>
      <c r="C3623">
        <v>1023919</v>
      </c>
      <c r="D3623" t="s">
        <v>2303</v>
      </c>
      <c r="E3623">
        <v>24</v>
      </c>
      <c r="F3623">
        <v>24</v>
      </c>
      <c r="G3623">
        <v>0</v>
      </c>
      <c r="H3623">
        <v>0</v>
      </c>
      <c r="I3623" t="s">
        <v>5</v>
      </c>
      <c r="J3623" t="s">
        <v>570</v>
      </c>
      <c r="K3623" t="s">
        <v>2447</v>
      </c>
      <c r="L3623" s="3">
        <v>45904</v>
      </c>
      <c r="M36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23" s="3">
        <v>45859</v>
      </c>
      <c r="O3623" s="5">
        <f>IFERROR((PlanMasine[[#This Row],[Norma]]/PlanMasine[[#This Row],[Q]])*(PlanMasine[[#This Row],[Q]]/SUMIF(C:C,PlanMasine[[#This Row],[RN]],B:B)*PlanMasine[[#This Row],[KPLQ]]),0)</f>
        <v>2</v>
      </c>
      <c r="P3623">
        <v>215954</v>
      </c>
      <c r="Q3623">
        <f>COUNTIF(PROMJENA!A:A,PlanMasine[[#This Row],[KPL]]&amp;"-"&amp;PlanMasine[[#This Row],[RN]])</f>
        <v>0</v>
      </c>
      <c r="R3623">
        <f>IFERROR(INDEX(REDOSLIJED!A:A,MATCH(PlanMasine[[#This Row],[KPL]],REDOSLIJED!B:B,0)),MAX(REDOSLIJED!A:A)+1)</f>
        <v>45</v>
      </c>
      <c r="S3623" s="9">
        <f>SUM($M$2:M3623)</f>
        <v>16.647916666666639</v>
      </c>
      <c r="T3623" s="3">
        <f>PlanMasine[[#This Row],[Datum SAS]]-1</f>
        <v>45858</v>
      </c>
      <c r="U3623">
        <f>WEEKDAY(PlanMasine[[#This Row],[ZAVRŠETAK MAŠINSKE]],2)</f>
        <v>7</v>
      </c>
      <c r="V3623" s="3">
        <f>IF(WEEKDAY(PlanMasine[[#This Row],[Datum SAS]]-1,2)=7,PlanMasine[[#This Row],[Datum SAS]]-3,PlanMasine[[#This Row],[Datum SAS]]-1)</f>
        <v>45856</v>
      </c>
      <c r="W3623">
        <f>WEEKNUM(PlanMasine[[#This Row],[Column2]],1)</f>
        <v>29</v>
      </c>
    </row>
    <row r="3624" spans="1:23" x14ac:dyDescent="0.25">
      <c r="A3624">
        <v>1023892</v>
      </c>
      <c r="B3624">
        <v>1</v>
      </c>
      <c r="C3624">
        <v>1023903</v>
      </c>
      <c r="D3624" t="s">
        <v>2308</v>
      </c>
      <c r="E3624">
        <v>60</v>
      </c>
      <c r="F3624">
        <v>12</v>
      </c>
      <c r="G3624">
        <v>0</v>
      </c>
      <c r="H3624">
        <v>0</v>
      </c>
      <c r="I3624" t="s">
        <v>5</v>
      </c>
      <c r="J3624" t="s">
        <v>570</v>
      </c>
      <c r="K3624" t="s">
        <v>2447</v>
      </c>
      <c r="L3624" s="3">
        <v>45904</v>
      </c>
      <c r="M36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24" s="3">
        <v>45859</v>
      </c>
      <c r="O3624" s="5">
        <f>IFERROR((PlanMasine[[#This Row],[Norma]]/PlanMasine[[#This Row],[Q]])*(PlanMasine[[#This Row],[Q]]/SUMIF(C:C,PlanMasine[[#This Row],[RN]],B:B)*PlanMasine[[#This Row],[KPLQ]]),0)</f>
        <v>5</v>
      </c>
      <c r="P3624">
        <v>215937</v>
      </c>
      <c r="Q3624">
        <f>COUNTIF(PROMJENA!A:A,PlanMasine[[#This Row],[KPL]]&amp;"-"&amp;PlanMasine[[#This Row],[RN]])</f>
        <v>0</v>
      </c>
      <c r="R3624">
        <f>IFERROR(INDEX(REDOSLIJED!A:A,MATCH(PlanMasine[[#This Row],[KPL]],REDOSLIJED!B:B,0)),MAX(REDOSLIJED!A:A)+1)</f>
        <v>45</v>
      </c>
      <c r="S3624" s="9">
        <f>SUM($M$2:M3624)</f>
        <v>16.65138888888886</v>
      </c>
      <c r="T3624" s="3">
        <f>PlanMasine[[#This Row],[Datum SAS]]-1</f>
        <v>45858</v>
      </c>
      <c r="U3624">
        <f>WEEKDAY(PlanMasine[[#This Row],[ZAVRŠETAK MAŠINSKE]],2)</f>
        <v>7</v>
      </c>
      <c r="V3624" s="3">
        <f>IF(WEEKDAY(PlanMasine[[#This Row],[Datum SAS]]-1,2)=7,PlanMasine[[#This Row],[Datum SAS]]-3,PlanMasine[[#This Row],[Datum SAS]]-1)</f>
        <v>45856</v>
      </c>
      <c r="W3624">
        <f>WEEKNUM(PlanMasine[[#This Row],[Column2]],1)</f>
        <v>29</v>
      </c>
    </row>
    <row r="3625" spans="1:23" x14ac:dyDescent="0.25">
      <c r="A3625">
        <v>1023893</v>
      </c>
      <c r="B3625">
        <v>1</v>
      </c>
      <c r="C3625">
        <v>1023914</v>
      </c>
      <c r="D3625" t="s">
        <v>2302</v>
      </c>
      <c r="E3625">
        <v>48</v>
      </c>
      <c r="F3625">
        <v>12</v>
      </c>
      <c r="G3625">
        <v>0</v>
      </c>
      <c r="H3625">
        <v>0</v>
      </c>
      <c r="I3625" t="s">
        <v>5</v>
      </c>
      <c r="J3625" t="s">
        <v>570</v>
      </c>
      <c r="K3625" t="s">
        <v>2447</v>
      </c>
      <c r="L3625" s="3">
        <v>45904</v>
      </c>
      <c r="M36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25" s="3">
        <v>45859</v>
      </c>
      <c r="O3625" s="5">
        <f>IFERROR((PlanMasine[[#This Row],[Norma]]/PlanMasine[[#This Row],[Q]])*(PlanMasine[[#This Row],[Q]]/SUMIF(C:C,PlanMasine[[#This Row],[RN]],B:B)*PlanMasine[[#This Row],[KPLQ]]),0)</f>
        <v>4</v>
      </c>
      <c r="P3625">
        <v>215949</v>
      </c>
      <c r="Q3625">
        <f>COUNTIF(PROMJENA!A:A,PlanMasine[[#This Row],[KPL]]&amp;"-"&amp;PlanMasine[[#This Row],[RN]])</f>
        <v>0</v>
      </c>
      <c r="R3625">
        <f>IFERROR(INDEX(REDOSLIJED!A:A,MATCH(PlanMasine[[#This Row],[KPL]],REDOSLIJED!B:B,0)),MAX(REDOSLIJED!A:A)+1)</f>
        <v>45</v>
      </c>
      <c r="S3625" s="9">
        <f>SUM($M$2:M3625)</f>
        <v>16.654166666666637</v>
      </c>
      <c r="T3625" s="3">
        <f>PlanMasine[[#This Row],[Datum SAS]]-1</f>
        <v>45858</v>
      </c>
      <c r="U3625">
        <f>WEEKDAY(PlanMasine[[#This Row],[ZAVRŠETAK MAŠINSKE]],2)</f>
        <v>7</v>
      </c>
      <c r="V3625" s="3">
        <f>IF(WEEKDAY(PlanMasine[[#This Row],[Datum SAS]]-1,2)=7,PlanMasine[[#This Row],[Datum SAS]]-3,PlanMasine[[#This Row],[Datum SAS]]-1)</f>
        <v>45856</v>
      </c>
      <c r="W3625">
        <f>WEEKNUM(PlanMasine[[#This Row],[Column2]],1)</f>
        <v>29</v>
      </c>
    </row>
    <row r="3626" spans="1:23" x14ac:dyDescent="0.25">
      <c r="A3626">
        <v>1023893</v>
      </c>
      <c r="B3626">
        <v>1</v>
      </c>
      <c r="C3626">
        <v>1023908</v>
      </c>
      <c r="D3626" t="s">
        <v>2306</v>
      </c>
      <c r="E3626">
        <v>48</v>
      </c>
      <c r="F3626">
        <v>12</v>
      </c>
      <c r="G3626">
        <v>0</v>
      </c>
      <c r="H3626">
        <v>0</v>
      </c>
      <c r="I3626" t="s">
        <v>5</v>
      </c>
      <c r="J3626" t="s">
        <v>570</v>
      </c>
      <c r="K3626" t="s">
        <v>2447</v>
      </c>
      <c r="L3626" s="3">
        <v>45904</v>
      </c>
      <c r="M36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26" s="3">
        <v>45859</v>
      </c>
      <c r="O3626" s="5">
        <f>IFERROR((PlanMasine[[#This Row],[Norma]]/PlanMasine[[#This Row],[Q]])*(PlanMasine[[#This Row],[Q]]/SUMIF(C:C,PlanMasine[[#This Row],[RN]],B:B)*PlanMasine[[#This Row],[KPLQ]]),0)</f>
        <v>4</v>
      </c>
      <c r="P3626">
        <v>215942</v>
      </c>
      <c r="Q3626">
        <f>COUNTIF(PROMJENA!A:A,PlanMasine[[#This Row],[KPL]]&amp;"-"&amp;PlanMasine[[#This Row],[RN]])</f>
        <v>0</v>
      </c>
      <c r="R3626">
        <f>IFERROR(INDEX(REDOSLIJED!A:A,MATCH(PlanMasine[[#This Row],[KPL]],REDOSLIJED!B:B,0)),MAX(REDOSLIJED!A:A)+1)</f>
        <v>45</v>
      </c>
      <c r="S3626" s="9">
        <f>SUM($M$2:M3626)</f>
        <v>16.656944444444413</v>
      </c>
      <c r="T3626" s="3">
        <f>PlanMasine[[#This Row],[Datum SAS]]-1</f>
        <v>45858</v>
      </c>
      <c r="U3626">
        <f>WEEKDAY(PlanMasine[[#This Row],[ZAVRŠETAK MAŠINSKE]],2)</f>
        <v>7</v>
      </c>
      <c r="V3626" s="3">
        <f>IF(WEEKDAY(PlanMasine[[#This Row],[Datum SAS]]-1,2)=7,PlanMasine[[#This Row],[Datum SAS]]-3,PlanMasine[[#This Row],[Datum SAS]]-1)</f>
        <v>45856</v>
      </c>
      <c r="W3626">
        <f>WEEKNUM(PlanMasine[[#This Row],[Column2]],1)</f>
        <v>29</v>
      </c>
    </row>
    <row r="3627" spans="1:23" x14ac:dyDescent="0.25">
      <c r="A3627">
        <v>1023893</v>
      </c>
      <c r="B3627">
        <v>1</v>
      </c>
      <c r="C3627">
        <v>1023925</v>
      </c>
      <c r="D3627" t="s">
        <v>2446</v>
      </c>
      <c r="E3627">
        <v>12</v>
      </c>
      <c r="F3627">
        <v>12</v>
      </c>
      <c r="G3627">
        <v>0</v>
      </c>
      <c r="H3627">
        <v>0</v>
      </c>
      <c r="I3627" t="s">
        <v>5</v>
      </c>
      <c r="J3627" t="s">
        <v>570</v>
      </c>
      <c r="K3627" t="s">
        <v>2447</v>
      </c>
      <c r="L3627" s="3">
        <v>45904</v>
      </c>
      <c r="M36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27" s="3">
        <v>45859</v>
      </c>
      <c r="O3627" s="5">
        <f>IFERROR((PlanMasine[[#This Row],[Norma]]/PlanMasine[[#This Row],[Q]])*(PlanMasine[[#This Row],[Q]]/SUMIF(C:C,PlanMasine[[#This Row],[RN]],B:B)*PlanMasine[[#This Row],[KPLQ]]),0)</f>
        <v>1</v>
      </c>
      <c r="P3627">
        <v>215960</v>
      </c>
      <c r="Q3627">
        <f>COUNTIF(PROMJENA!A:A,PlanMasine[[#This Row],[KPL]]&amp;"-"&amp;PlanMasine[[#This Row],[RN]])</f>
        <v>0</v>
      </c>
      <c r="R3627">
        <f>IFERROR(INDEX(REDOSLIJED!A:A,MATCH(PlanMasine[[#This Row],[KPL]],REDOSLIJED!B:B,0)),MAX(REDOSLIJED!A:A)+1)</f>
        <v>45</v>
      </c>
      <c r="S3627" s="9">
        <f>SUM($M$2:M3627)</f>
        <v>16.657638888888858</v>
      </c>
      <c r="T3627" s="3">
        <f>PlanMasine[[#This Row],[Datum SAS]]-1</f>
        <v>45858</v>
      </c>
      <c r="U3627">
        <f>WEEKDAY(PlanMasine[[#This Row],[ZAVRŠETAK MAŠINSKE]],2)</f>
        <v>7</v>
      </c>
      <c r="V3627" s="3">
        <f>IF(WEEKDAY(PlanMasine[[#This Row],[Datum SAS]]-1,2)=7,PlanMasine[[#This Row],[Datum SAS]]-3,PlanMasine[[#This Row],[Datum SAS]]-1)</f>
        <v>45856</v>
      </c>
      <c r="W3627">
        <f>WEEKNUM(PlanMasine[[#This Row],[Column2]],1)</f>
        <v>29</v>
      </c>
    </row>
    <row r="3628" spans="1:23" x14ac:dyDescent="0.25">
      <c r="A3628">
        <v>1023893</v>
      </c>
      <c r="B3628">
        <v>1</v>
      </c>
      <c r="C3628">
        <v>1023911</v>
      </c>
      <c r="D3628" t="s">
        <v>2300</v>
      </c>
      <c r="E3628">
        <v>48</v>
      </c>
      <c r="F3628">
        <v>12</v>
      </c>
      <c r="G3628">
        <v>0</v>
      </c>
      <c r="H3628">
        <v>0</v>
      </c>
      <c r="I3628" t="s">
        <v>5</v>
      </c>
      <c r="J3628" t="s">
        <v>570</v>
      </c>
      <c r="K3628" t="s">
        <v>2447</v>
      </c>
      <c r="L3628" s="3">
        <v>45904</v>
      </c>
      <c r="M36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28" s="3">
        <v>45859</v>
      </c>
      <c r="O3628" s="5">
        <f>IFERROR((PlanMasine[[#This Row],[Norma]]/PlanMasine[[#This Row],[Q]])*(PlanMasine[[#This Row],[Q]]/SUMIF(C:C,PlanMasine[[#This Row],[RN]],B:B)*PlanMasine[[#This Row],[KPLQ]]),0)</f>
        <v>4</v>
      </c>
      <c r="P3628">
        <v>215946</v>
      </c>
      <c r="Q3628">
        <f>COUNTIF(PROMJENA!A:A,PlanMasine[[#This Row],[KPL]]&amp;"-"&amp;PlanMasine[[#This Row],[RN]])</f>
        <v>0</v>
      </c>
      <c r="R3628">
        <f>IFERROR(INDEX(REDOSLIJED!A:A,MATCH(PlanMasine[[#This Row],[KPL]],REDOSLIJED!B:B,0)),MAX(REDOSLIJED!A:A)+1)</f>
        <v>45</v>
      </c>
      <c r="S3628" s="9">
        <f>SUM($M$2:M3628)</f>
        <v>16.660416666666634</v>
      </c>
      <c r="T3628" s="3">
        <f>PlanMasine[[#This Row],[Datum SAS]]-1</f>
        <v>45858</v>
      </c>
      <c r="U3628">
        <f>WEEKDAY(PlanMasine[[#This Row],[ZAVRŠETAK MAŠINSKE]],2)</f>
        <v>7</v>
      </c>
      <c r="V3628" s="3">
        <f>IF(WEEKDAY(PlanMasine[[#This Row],[Datum SAS]]-1,2)=7,PlanMasine[[#This Row],[Datum SAS]]-3,PlanMasine[[#This Row],[Datum SAS]]-1)</f>
        <v>45856</v>
      </c>
      <c r="W3628">
        <f>WEEKNUM(PlanMasine[[#This Row],[Column2]],1)</f>
        <v>29</v>
      </c>
    </row>
    <row r="3629" spans="1:23" x14ac:dyDescent="0.25">
      <c r="A3629">
        <v>1023893</v>
      </c>
      <c r="B3629">
        <v>1</v>
      </c>
      <c r="C3629">
        <v>1023915</v>
      </c>
      <c r="D3629" t="s">
        <v>2305</v>
      </c>
      <c r="E3629">
        <v>48</v>
      </c>
      <c r="F3629">
        <v>12</v>
      </c>
      <c r="G3629">
        <v>0</v>
      </c>
      <c r="H3629">
        <v>0</v>
      </c>
      <c r="I3629" t="s">
        <v>5</v>
      </c>
      <c r="J3629" t="s">
        <v>570</v>
      </c>
      <c r="K3629" t="s">
        <v>2447</v>
      </c>
      <c r="L3629" s="3">
        <v>45904</v>
      </c>
      <c r="M36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29" s="3">
        <v>45859</v>
      </c>
      <c r="O3629" s="5">
        <f>IFERROR((PlanMasine[[#This Row],[Norma]]/PlanMasine[[#This Row],[Q]])*(PlanMasine[[#This Row],[Q]]/SUMIF(C:C,PlanMasine[[#This Row],[RN]],B:B)*PlanMasine[[#This Row],[KPLQ]]),0)</f>
        <v>4</v>
      </c>
      <c r="P3629">
        <v>215950</v>
      </c>
      <c r="Q3629">
        <f>COUNTIF(PROMJENA!A:A,PlanMasine[[#This Row],[KPL]]&amp;"-"&amp;PlanMasine[[#This Row],[RN]])</f>
        <v>0</v>
      </c>
      <c r="R3629">
        <f>IFERROR(INDEX(REDOSLIJED!A:A,MATCH(PlanMasine[[#This Row],[KPL]],REDOSLIJED!B:B,0)),MAX(REDOSLIJED!A:A)+1)</f>
        <v>45</v>
      </c>
      <c r="S3629" s="9">
        <f>SUM($M$2:M3629)</f>
        <v>16.663194444444411</v>
      </c>
      <c r="T3629" s="3">
        <f>PlanMasine[[#This Row],[Datum SAS]]-1</f>
        <v>45858</v>
      </c>
      <c r="U3629">
        <f>WEEKDAY(PlanMasine[[#This Row],[ZAVRŠETAK MAŠINSKE]],2)</f>
        <v>7</v>
      </c>
      <c r="V3629" s="3">
        <f>IF(WEEKDAY(PlanMasine[[#This Row],[Datum SAS]]-1,2)=7,PlanMasine[[#This Row],[Datum SAS]]-3,PlanMasine[[#This Row],[Datum SAS]]-1)</f>
        <v>45856</v>
      </c>
      <c r="W3629">
        <f>WEEKNUM(PlanMasine[[#This Row],[Column2]],1)</f>
        <v>29</v>
      </c>
    </row>
    <row r="3630" spans="1:23" x14ac:dyDescent="0.25">
      <c r="A3630">
        <v>1023893</v>
      </c>
      <c r="B3630">
        <v>1</v>
      </c>
      <c r="C3630">
        <v>1023931</v>
      </c>
      <c r="D3630" t="s">
        <v>1863</v>
      </c>
      <c r="E3630">
        <v>24</v>
      </c>
      <c r="F3630">
        <v>12</v>
      </c>
      <c r="G3630">
        <v>0</v>
      </c>
      <c r="H3630">
        <v>0</v>
      </c>
      <c r="I3630" t="s">
        <v>5</v>
      </c>
      <c r="J3630" t="s">
        <v>570</v>
      </c>
      <c r="K3630" t="s">
        <v>2447</v>
      </c>
      <c r="L3630" s="3">
        <v>45904</v>
      </c>
      <c r="M36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30" s="3">
        <v>45859</v>
      </c>
      <c r="O3630" s="5">
        <f>IFERROR((PlanMasine[[#This Row],[Norma]]/PlanMasine[[#This Row],[Q]])*(PlanMasine[[#This Row],[Q]]/SUMIF(C:C,PlanMasine[[#This Row],[RN]],B:B)*PlanMasine[[#This Row],[KPLQ]]),0)</f>
        <v>2</v>
      </c>
      <c r="P3630">
        <v>215966</v>
      </c>
      <c r="Q3630">
        <f>COUNTIF(PROMJENA!A:A,PlanMasine[[#This Row],[KPL]]&amp;"-"&amp;PlanMasine[[#This Row],[RN]])</f>
        <v>0</v>
      </c>
      <c r="R3630">
        <f>IFERROR(INDEX(REDOSLIJED!A:A,MATCH(PlanMasine[[#This Row],[KPL]],REDOSLIJED!B:B,0)),MAX(REDOSLIJED!A:A)+1)</f>
        <v>45</v>
      </c>
      <c r="S3630" s="9">
        <f>SUM($M$2:M3630)</f>
        <v>16.664583333333301</v>
      </c>
      <c r="T3630" s="3">
        <f>PlanMasine[[#This Row],[Datum SAS]]-1</f>
        <v>45858</v>
      </c>
      <c r="U3630">
        <f>WEEKDAY(PlanMasine[[#This Row],[ZAVRŠETAK MAŠINSKE]],2)</f>
        <v>7</v>
      </c>
      <c r="V3630" s="3">
        <f>IF(WEEKDAY(PlanMasine[[#This Row],[Datum SAS]]-1,2)=7,PlanMasine[[#This Row],[Datum SAS]]-3,PlanMasine[[#This Row],[Datum SAS]]-1)</f>
        <v>45856</v>
      </c>
      <c r="W3630">
        <f>WEEKNUM(PlanMasine[[#This Row],[Column2]],1)</f>
        <v>29</v>
      </c>
    </row>
    <row r="3631" spans="1:23" x14ac:dyDescent="0.25">
      <c r="A3631">
        <v>1023893</v>
      </c>
      <c r="B3631">
        <v>1</v>
      </c>
      <c r="C3631">
        <v>1023943</v>
      </c>
      <c r="D3631" t="s">
        <v>1866</v>
      </c>
      <c r="E3631">
        <v>24</v>
      </c>
      <c r="F3631">
        <v>12</v>
      </c>
      <c r="G3631">
        <v>0</v>
      </c>
      <c r="H3631">
        <v>0</v>
      </c>
      <c r="I3631" t="s">
        <v>5</v>
      </c>
      <c r="J3631" t="s">
        <v>570</v>
      </c>
      <c r="K3631" t="s">
        <v>2447</v>
      </c>
      <c r="L3631" s="3">
        <v>45904</v>
      </c>
      <c r="M36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31" s="3">
        <v>45859</v>
      </c>
      <c r="O3631" s="5">
        <f>IFERROR((PlanMasine[[#This Row],[Norma]]/PlanMasine[[#This Row],[Q]])*(PlanMasine[[#This Row],[Q]]/SUMIF(C:C,PlanMasine[[#This Row],[RN]],B:B)*PlanMasine[[#This Row],[KPLQ]]),0)</f>
        <v>2</v>
      </c>
      <c r="P3631">
        <v>215978</v>
      </c>
      <c r="Q3631">
        <f>COUNTIF(PROMJENA!A:A,PlanMasine[[#This Row],[KPL]]&amp;"-"&amp;PlanMasine[[#This Row],[RN]])</f>
        <v>0</v>
      </c>
      <c r="R3631">
        <f>IFERROR(INDEX(REDOSLIJED!A:A,MATCH(PlanMasine[[#This Row],[KPL]],REDOSLIJED!B:B,0)),MAX(REDOSLIJED!A:A)+1)</f>
        <v>45</v>
      </c>
      <c r="S3631" s="9">
        <f>SUM($M$2:M3631)</f>
        <v>16.665972222222191</v>
      </c>
      <c r="T3631" s="3">
        <f>PlanMasine[[#This Row],[Datum SAS]]-1</f>
        <v>45858</v>
      </c>
      <c r="U3631">
        <f>WEEKDAY(PlanMasine[[#This Row],[ZAVRŠETAK MAŠINSKE]],2)</f>
        <v>7</v>
      </c>
      <c r="V3631" s="3">
        <f>IF(WEEKDAY(PlanMasine[[#This Row],[Datum SAS]]-1,2)=7,PlanMasine[[#This Row],[Datum SAS]]-3,PlanMasine[[#This Row],[Datum SAS]]-1)</f>
        <v>45856</v>
      </c>
      <c r="W3631">
        <f>WEEKNUM(PlanMasine[[#This Row],[Column2]],1)</f>
        <v>29</v>
      </c>
    </row>
    <row r="3632" spans="1:23" x14ac:dyDescent="0.25">
      <c r="A3632">
        <v>1023893</v>
      </c>
      <c r="B3632">
        <v>1</v>
      </c>
      <c r="C3632">
        <v>1023919</v>
      </c>
      <c r="D3632" t="s">
        <v>2303</v>
      </c>
      <c r="E3632">
        <v>24</v>
      </c>
      <c r="F3632">
        <v>24</v>
      </c>
      <c r="G3632">
        <v>0</v>
      </c>
      <c r="H3632">
        <v>0</v>
      </c>
      <c r="I3632" t="s">
        <v>5</v>
      </c>
      <c r="J3632" t="s">
        <v>570</v>
      </c>
      <c r="K3632" t="s">
        <v>2447</v>
      </c>
      <c r="L3632" s="3">
        <v>45904</v>
      </c>
      <c r="M36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32" s="3">
        <v>45859</v>
      </c>
      <c r="O3632" s="5">
        <f>IFERROR((PlanMasine[[#This Row],[Norma]]/PlanMasine[[#This Row],[Q]])*(PlanMasine[[#This Row],[Q]]/SUMIF(C:C,PlanMasine[[#This Row],[RN]],B:B)*PlanMasine[[#This Row],[KPLQ]]),0)</f>
        <v>2</v>
      </c>
      <c r="P3632">
        <v>215954</v>
      </c>
      <c r="Q3632">
        <f>COUNTIF(PROMJENA!A:A,PlanMasine[[#This Row],[KPL]]&amp;"-"&amp;PlanMasine[[#This Row],[RN]])</f>
        <v>0</v>
      </c>
      <c r="R3632">
        <f>IFERROR(INDEX(REDOSLIJED!A:A,MATCH(PlanMasine[[#This Row],[KPL]],REDOSLIJED!B:B,0)),MAX(REDOSLIJED!A:A)+1)</f>
        <v>45</v>
      </c>
      <c r="S3632" s="9">
        <f>SUM($M$2:M3632)</f>
        <v>16.667361111111081</v>
      </c>
      <c r="T3632" s="3">
        <f>PlanMasine[[#This Row],[Datum SAS]]-1</f>
        <v>45858</v>
      </c>
      <c r="U3632">
        <f>WEEKDAY(PlanMasine[[#This Row],[ZAVRŠETAK MAŠINSKE]],2)</f>
        <v>7</v>
      </c>
      <c r="V3632" s="3">
        <f>IF(WEEKDAY(PlanMasine[[#This Row],[Datum SAS]]-1,2)=7,PlanMasine[[#This Row],[Datum SAS]]-3,PlanMasine[[#This Row],[Datum SAS]]-1)</f>
        <v>45856</v>
      </c>
      <c r="W3632">
        <f>WEEKNUM(PlanMasine[[#This Row],[Column2]],1)</f>
        <v>29</v>
      </c>
    </row>
    <row r="3633" spans="1:23" x14ac:dyDescent="0.25">
      <c r="A3633">
        <v>1023893</v>
      </c>
      <c r="B3633">
        <v>1</v>
      </c>
      <c r="C3633">
        <v>1023903</v>
      </c>
      <c r="D3633" t="s">
        <v>2308</v>
      </c>
      <c r="E3633">
        <v>60</v>
      </c>
      <c r="F3633">
        <v>12</v>
      </c>
      <c r="G3633">
        <v>0</v>
      </c>
      <c r="H3633">
        <v>0</v>
      </c>
      <c r="I3633" t="s">
        <v>5</v>
      </c>
      <c r="J3633" t="s">
        <v>570</v>
      </c>
      <c r="K3633" t="s">
        <v>2447</v>
      </c>
      <c r="L3633" s="3">
        <v>45904</v>
      </c>
      <c r="M36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33" s="3">
        <v>45859</v>
      </c>
      <c r="O3633" s="5">
        <f>IFERROR((PlanMasine[[#This Row],[Norma]]/PlanMasine[[#This Row],[Q]])*(PlanMasine[[#This Row],[Q]]/SUMIF(C:C,PlanMasine[[#This Row],[RN]],B:B)*PlanMasine[[#This Row],[KPLQ]]),0)</f>
        <v>5</v>
      </c>
      <c r="P3633">
        <v>215937</v>
      </c>
      <c r="Q3633">
        <f>COUNTIF(PROMJENA!A:A,PlanMasine[[#This Row],[KPL]]&amp;"-"&amp;PlanMasine[[#This Row],[RN]])</f>
        <v>0</v>
      </c>
      <c r="R3633">
        <f>IFERROR(INDEX(REDOSLIJED!A:A,MATCH(PlanMasine[[#This Row],[KPL]],REDOSLIJED!B:B,0)),MAX(REDOSLIJED!A:A)+1)</f>
        <v>45</v>
      </c>
      <c r="S3633" s="9">
        <f>SUM($M$2:M3633)</f>
        <v>16.670833333333302</v>
      </c>
      <c r="T3633" s="3">
        <f>PlanMasine[[#This Row],[Datum SAS]]-1</f>
        <v>45858</v>
      </c>
      <c r="U3633">
        <f>WEEKDAY(PlanMasine[[#This Row],[ZAVRŠETAK MAŠINSKE]],2)</f>
        <v>7</v>
      </c>
      <c r="V3633" s="3">
        <f>IF(WEEKDAY(PlanMasine[[#This Row],[Datum SAS]]-1,2)=7,PlanMasine[[#This Row],[Datum SAS]]-3,PlanMasine[[#This Row],[Datum SAS]]-1)</f>
        <v>45856</v>
      </c>
      <c r="W3633">
        <f>WEEKNUM(PlanMasine[[#This Row],[Column2]],1)</f>
        <v>29</v>
      </c>
    </row>
    <row r="3634" spans="1:23" x14ac:dyDescent="0.25">
      <c r="A3634">
        <v>1023893</v>
      </c>
      <c r="B3634">
        <v>1</v>
      </c>
      <c r="C3634">
        <v>1023902</v>
      </c>
      <c r="D3634" t="s">
        <v>2304</v>
      </c>
      <c r="E3634">
        <v>60</v>
      </c>
      <c r="F3634">
        <v>12</v>
      </c>
      <c r="G3634">
        <v>0</v>
      </c>
      <c r="H3634">
        <v>0</v>
      </c>
      <c r="I3634" t="s">
        <v>5</v>
      </c>
      <c r="J3634" t="s">
        <v>570</v>
      </c>
      <c r="K3634" t="s">
        <v>2447</v>
      </c>
      <c r="L3634" s="3">
        <v>45904</v>
      </c>
      <c r="M36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34" s="3">
        <v>45859</v>
      </c>
      <c r="O3634" s="5">
        <f>IFERROR((PlanMasine[[#This Row],[Norma]]/PlanMasine[[#This Row],[Q]])*(PlanMasine[[#This Row],[Q]]/SUMIF(C:C,PlanMasine[[#This Row],[RN]],B:B)*PlanMasine[[#This Row],[KPLQ]]),0)</f>
        <v>5</v>
      </c>
      <c r="P3634">
        <v>215936</v>
      </c>
      <c r="Q3634">
        <f>COUNTIF(PROMJENA!A:A,PlanMasine[[#This Row],[KPL]]&amp;"-"&amp;PlanMasine[[#This Row],[RN]])</f>
        <v>0</v>
      </c>
      <c r="R3634">
        <f>IFERROR(INDEX(REDOSLIJED!A:A,MATCH(PlanMasine[[#This Row],[KPL]],REDOSLIJED!B:B,0)),MAX(REDOSLIJED!A:A)+1)</f>
        <v>45</v>
      </c>
      <c r="S3634" s="9">
        <f>SUM($M$2:M3634)</f>
        <v>16.674305555555524</v>
      </c>
      <c r="T3634" s="3">
        <f>PlanMasine[[#This Row],[Datum SAS]]-1</f>
        <v>45858</v>
      </c>
      <c r="U3634">
        <f>WEEKDAY(PlanMasine[[#This Row],[ZAVRŠETAK MAŠINSKE]],2)</f>
        <v>7</v>
      </c>
      <c r="V3634" s="3">
        <f>IF(WEEKDAY(PlanMasine[[#This Row],[Datum SAS]]-1,2)=7,PlanMasine[[#This Row],[Datum SAS]]-3,PlanMasine[[#This Row],[Datum SAS]]-1)</f>
        <v>45856</v>
      </c>
      <c r="W3634">
        <f>WEEKNUM(PlanMasine[[#This Row],[Column2]],1)</f>
        <v>29</v>
      </c>
    </row>
    <row r="3635" spans="1:23" x14ac:dyDescent="0.25">
      <c r="A3635">
        <v>1023893</v>
      </c>
      <c r="B3635">
        <v>1</v>
      </c>
      <c r="C3635">
        <v>1023920</v>
      </c>
      <c r="D3635" t="s">
        <v>2296</v>
      </c>
      <c r="E3635">
        <v>12</v>
      </c>
      <c r="F3635">
        <v>12</v>
      </c>
      <c r="G3635">
        <v>0</v>
      </c>
      <c r="H3635">
        <v>0</v>
      </c>
      <c r="I3635" t="s">
        <v>5</v>
      </c>
      <c r="J3635" t="s">
        <v>570</v>
      </c>
      <c r="K3635" t="s">
        <v>2447</v>
      </c>
      <c r="L3635" s="3">
        <v>45904</v>
      </c>
      <c r="M36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35" s="3">
        <v>45859</v>
      </c>
      <c r="O3635" s="5">
        <f>IFERROR((PlanMasine[[#This Row],[Norma]]/PlanMasine[[#This Row],[Q]])*(PlanMasine[[#This Row],[Q]]/SUMIF(C:C,PlanMasine[[#This Row],[RN]],B:B)*PlanMasine[[#This Row],[KPLQ]]),0)</f>
        <v>1</v>
      </c>
      <c r="P3635">
        <v>215955</v>
      </c>
      <c r="Q3635">
        <f>COUNTIF(PROMJENA!A:A,PlanMasine[[#This Row],[KPL]]&amp;"-"&amp;PlanMasine[[#This Row],[RN]])</f>
        <v>0</v>
      </c>
      <c r="R3635">
        <f>IFERROR(INDEX(REDOSLIJED!A:A,MATCH(PlanMasine[[#This Row],[KPL]],REDOSLIJED!B:B,0)),MAX(REDOSLIJED!A:A)+1)</f>
        <v>45</v>
      </c>
      <c r="S3635" s="9">
        <f>SUM($M$2:M3635)</f>
        <v>16.674999999999969</v>
      </c>
      <c r="T3635" s="3">
        <f>PlanMasine[[#This Row],[Datum SAS]]-1</f>
        <v>45858</v>
      </c>
      <c r="U3635">
        <f>WEEKDAY(PlanMasine[[#This Row],[ZAVRŠETAK MAŠINSKE]],2)</f>
        <v>7</v>
      </c>
      <c r="V3635" s="3">
        <f>IF(WEEKDAY(PlanMasine[[#This Row],[Datum SAS]]-1,2)=7,PlanMasine[[#This Row],[Datum SAS]]-3,PlanMasine[[#This Row],[Datum SAS]]-1)</f>
        <v>45856</v>
      </c>
      <c r="W3635">
        <f>WEEKNUM(PlanMasine[[#This Row],[Column2]],1)</f>
        <v>29</v>
      </c>
    </row>
    <row r="3636" spans="1:23" x14ac:dyDescent="0.25">
      <c r="A3636">
        <v>1023893</v>
      </c>
      <c r="B3636">
        <v>1</v>
      </c>
      <c r="C3636">
        <v>1023913</v>
      </c>
      <c r="D3636" t="s">
        <v>2301</v>
      </c>
      <c r="E3636">
        <v>96</v>
      </c>
      <c r="F3636">
        <v>12</v>
      </c>
      <c r="G3636">
        <v>0</v>
      </c>
      <c r="H3636">
        <v>0</v>
      </c>
      <c r="I3636" t="s">
        <v>5</v>
      </c>
      <c r="J3636" t="s">
        <v>570</v>
      </c>
      <c r="K3636" t="s">
        <v>2447</v>
      </c>
      <c r="L3636" s="3">
        <v>45904</v>
      </c>
      <c r="M36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636" s="3">
        <v>45859</v>
      </c>
      <c r="O3636" s="5">
        <f>IFERROR((PlanMasine[[#This Row],[Norma]]/PlanMasine[[#This Row],[Q]])*(PlanMasine[[#This Row],[Q]]/SUMIF(C:C,PlanMasine[[#This Row],[RN]],B:B)*PlanMasine[[#This Row],[KPLQ]]),0)</f>
        <v>8</v>
      </c>
      <c r="P3636">
        <v>215948</v>
      </c>
      <c r="Q3636">
        <f>COUNTIF(PROMJENA!A:A,PlanMasine[[#This Row],[KPL]]&amp;"-"&amp;PlanMasine[[#This Row],[RN]])</f>
        <v>0</v>
      </c>
      <c r="R3636">
        <f>IFERROR(INDEX(REDOSLIJED!A:A,MATCH(PlanMasine[[#This Row],[KPL]],REDOSLIJED!B:B,0)),MAX(REDOSLIJED!A:A)+1)</f>
        <v>45</v>
      </c>
      <c r="S3636" s="9">
        <f>SUM($M$2:M3636)</f>
        <v>16.680555555555525</v>
      </c>
      <c r="T3636" s="3">
        <f>PlanMasine[[#This Row],[Datum SAS]]-1</f>
        <v>45858</v>
      </c>
      <c r="U3636">
        <f>WEEKDAY(PlanMasine[[#This Row],[ZAVRŠETAK MAŠINSKE]],2)</f>
        <v>7</v>
      </c>
      <c r="V3636" s="3">
        <f>IF(WEEKDAY(PlanMasine[[#This Row],[Datum SAS]]-1,2)=7,PlanMasine[[#This Row],[Datum SAS]]-3,PlanMasine[[#This Row],[Datum SAS]]-1)</f>
        <v>45856</v>
      </c>
      <c r="W3636">
        <f>WEEKNUM(PlanMasine[[#This Row],[Column2]],1)</f>
        <v>29</v>
      </c>
    </row>
    <row r="3637" spans="1:23" x14ac:dyDescent="0.25">
      <c r="A3637">
        <v>1023893</v>
      </c>
      <c r="B3637">
        <v>1</v>
      </c>
      <c r="C3637">
        <v>1023906</v>
      </c>
      <c r="D3637" t="s">
        <v>2307</v>
      </c>
      <c r="E3637">
        <v>120</v>
      </c>
      <c r="F3637">
        <v>12</v>
      </c>
      <c r="G3637">
        <v>0</v>
      </c>
      <c r="H3637">
        <v>0</v>
      </c>
      <c r="I3637" t="s">
        <v>5</v>
      </c>
      <c r="J3637" t="s">
        <v>570</v>
      </c>
      <c r="K3637" t="s">
        <v>2447</v>
      </c>
      <c r="L3637" s="3">
        <v>45904</v>
      </c>
      <c r="M36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37" s="3">
        <v>45859</v>
      </c>
      <c r="O3637" s="5">
        <f>IFERROR((PlanMasine[[#This Row],[Norma]]/PlanMasine[[#This Row],[Q]])*(PlanMasine[[#This Row],[Q]]/SUMIF(C:C,PlanMasine[[#This Row],[RN]],B:B)*PlanMasine[[#This Row],[KPLQ]]),0)</f>
        <v>10</v>
      </c>
      <c r="P3637">
        <v>215940</v>
      </c>
      <c r="Q3637">
        <f>COUNTIF(PROMJENA!A:A,PlanMasine[[#This Row],[KPL]]&amp;"-"&amp;PlanMasine[[#This Row],[RN]])</f>
        <v>0</v>
      </c>
      <c r="R3637">
        <f>IFERROR(INDEX(REDOSLIJED!A:A,MATCH(PlanMasine[[#This Row],[KPL]],REDOSLIJED!B:B,0)),MAX(REDOSLIJED!A:A)+1)</f>
        <v>45</v>
      </c>
      <c r="S3637" s="9">
        <f>SUM($M$2:M3637)</f>
        <v>16.687499999999968</v>
      </c>
      <c r="T3637" s="3">
        <f>PlanMasine[[#This Row],[Datum SAS]]-1</f>
        <v>45858</v>
      </c>
      <c r="U3637">
        <f>WEEKDAY(PlanMasine[[#This Row],[ZAVRŠETAK MAŠINSKE]],2)</f>
        <v>7</v>
      </c>
      <c r="V3637" s="3">
        <f>IF(WEEKDAY(PlanMasine[[#This Row],[Datum SAS]]-1,2)=7,PlanMasine[[#This Row],[Datum SAS]]-3,PlanMasine[[#This Row],[Datum SAS]]-1)</f>
        <v>45856</v>
      </c>
      <c r="W3637">
        <f>WEEKNUM(PlanMasine[[#This Row],[Column2]],1)</f>
        <v>29</v>
      </c>
    </row>
    <row r="3638" spans="1:23" x14ac:dyDescent="0.25">
      <c r="A3638">
        <v>1023893</v>
      </c>
      <c r="B3638">
        <v>1</v>
      </c>
      <c r="C3638">
        <v>1023907</v>
      </c>
      <c r="D3638" t="s">
        <v>2298</v>
      </c>
      <c r="E3638">
        <v>120</v>
      </c>
      <c r="F3638">
        <v>12</v>
      </c>
      <c r="G3638">
        <v>0</v>
      </c>
      <c r="H3638">
        <v>0</v>
      </c>
      <c r="I3638" t="s">
        <v>5</v>
      </c>
      <c r="J3638" t="s">
        <v>570</v>
      </c>
      <c r="K3638" t="s">
        <v>2447</v>
      </c>
      <c r="L3638" s="3">
        <v>45904</v>
      </c>
      <c r="M36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38" s="3">
        <v>45859</v>
      </c>
      <c r="O3638" s="5">
        <f>IFERROR((PlanMasine[[#This Row],[Norma]]/PlanMasine[[#This Row],[Q]])*(PlanMasine[[#This Row],[Q]]/SUMIF(C:C,PlanMasine[[#This Row],[RN]],B:B)*PlanMasine[[#This Row],[KPLQ]]),0)</f>
        <v>10</v>
      </c>
      <c r="P3638">
        <v>215941</v>
      </c>
      <c r="Q3638">
        <f>COUNTIF(PROMJENA!A:A,PlanMasine[[#This Row],[KPL]]&amp;"-"&amp;PlanMasine[[#This Row],[RN]])</f>
        <v>0</v>
      </c>
      <c r="R3638">
        <f>IFERROR(INDEX(REDOSLIJED!A:A,MATCH(PlanMasine[[#This Row],[KPL]],REDOSLIJED!B:B,0)),MAX(REDOSLIJED!A:A)+1)</f>
        <v>45</v>
      </c>
      <c r="S3638" s="9">
        <f>SUM($M$2:M3638)</f>
        <v>16.694444444444411</v>
      </c>
      <c r="T3638" s="3">
        <f>PlanMasine[[#This Row],[Datum SAS]]-1</f>
        <v>45858</v>
      </c>
      <c r="U3638">
        <f>WEEKDAY(PlanMasine[[#This Row],[ZAVRŠETAK MAŠINSKE]],2)</f>
        <v>7</v>
      </c>
      <c r="V3638" s="3">
        <f>IF(WEEKDAY(PlanMasine[[#This Row],[Datum SAS]]-1,2)=7,PlanMasine[[#This Row],[Datum SAS]]-3,PlanMasine[[#This Row],[Datum SAS]]-1)</f>
        <v>45856</v>
      </c>
      <c r="W3638">
        <f>WEEKNUM(PlanMasine[[#This Row],[Column2]],1)</f>
        <v>29</v>
      </c>
    </row>
    <row r="3639" spans="1:23" x14ac:dyDescent="0.25">
      <c r="A3639">
        <v>1023893</v>
      </c>
      <c r="B3639">
        <v>1</v>
      </c>
      <c r="C3639">
        <v>1023934</v>
      </c>
      <c r="D3639" t="s">
        <v>2299</v>
      </c>
      <c r="E3639">
        <v>12</v>
      </c>
      <c r="F3639">
        <v>12</v>
      </c>
      <c r="G3639">
        <v>0</v>
      </c>
      <c r="H3639">
        <v>0</v>
      </c>
      <c r="I3639" t="s">
        <v>5</v>
      </c>
      <c r="J3639" t="s">
        <v>570</v>
      </c>
      <c r="K3639" t="s">
        <v>2447</v>
      </c>
      <c r="L3639" s="3">
        <v>45904</v>
      </c>
      <c r="M36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39" s="3">
        <v>45859</v>
      </c>
      <c r="O3639" s="5">
        <f>IFERROR((PlanMasine[[#This Row],[Norma]]/PlanMasine[[#This Row],[Q]])*(PlanMasine[[#This Row],[Q]]/SUMIF(C:C,PlanMasine[[#This Row],[RN]],B:B)*PlanMasine[[#This Row],[KPLQ]]),0)</f>
        <v>1</v>
      </c>
      <c r="P3639">
        <v>215969</v>
      </c>
      <c r="Q3639">
        <f>COUNTIF(PROMJENA!A:A,PlanMasine[[#This Row],[KPL]]&amp;"-"&amp;PlanMasine[[#This Row],[RN]])</f>
        <v>0</v>
      </c>
      <c r="R3639">
        <f>IFERROR(INDEX(REDOSLIJED!A:A,MATCH(PlanMasine[[#This Row],[KPL]],REDOSLIJED!B:B,0)),MAX(REDOSLIJED!A:A)+1)</f>
        <v>45</v>
      </c>
      <c r="S3639" s="9">
        <f>SUM($M$2:M3639)</f>
        <v>16.695138888888856</v>
      </c>
      <c r="T3639" s="3">
        <f>PlanMasine[[#This Row],[Datum SAS]]-1</f>
        <v>45858</v>
      </c>
      <c r="U3639">
        <f>WEEKDAY(PlanMasine[[#This Row],[ZAVRŠETAK MAŠINSKE]],2)</f>
        <v>7</v>
      </c>
      <c r="V3639" s="3">
        <f>IF(WEEKDAY(PlanMasine[[#This Row],[Datum SAS]]-1,2)=7,PlanMasine[[#This Row],[Datum SAS]]-3,PlanMasine[[#This Row],[Datum SAS]]-1)</f>
        <v>45856</v>
      </c>
      <c r="W3639">
        <f>WEEKNUM(PlanMasine[[#This Row],[Column2]],1)</f>
        <v>29</v>
      </c>
    </row>
    <row r="3640" spans="1:23" x14ac:dyDescent="0.25">
      <c r="A3640">
        <v>1023893</v>
      </c>
      <c r="B3640">
        <v>1</v>
      </c>
      <c r="C3640">
        <v>1023921</v>
      </c>
      <c r="D3640" t="s">
        <v>2309</v>
      </c>
      <c r="E3640">
        <v>48</v>
      </c>
      <c r="F3640">
        <v>12</v>
      </c>
      <c r="G3640">
        <v>0</v>
      </c>
      <c r="H3640">
        <v>0</v>
      </c>
      <c r="I3640" t="s">
        <v>5</v>
      </c>
      <c r="J3640" t="s">
        <v>570</v>
      </c>
      <c r="K3640" t="s">
        <v>2447</v>
      </c>
      <c r="L3640" s="3">
        <v>45904</v>
      </c>
      <c r="M36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40" s="3">
        <v>45859</v>
      </c>
      <c r="O3640" s="5">
        <f>IFERROR((PlanMasine[[#This Row],[Norma]]/PlanMasine[[#This Row],[Q]])*(PlanMasine[[#This Row],[Q]]/SUMIF(C:C,PlanMasine[[#This Row],[RN]],B:B)*PlanMasine[[#This Row],[KPLQ]]),0)</f>
        <v>4</v>
      </c>
      <c r="P3640">
        <v>215956</v>
      </c>
      <c r="Q3640">
        <f>COUNTIF(PROMJENA!A:A,PlanMasine[[#This Row],[KPL]]&amp;"-"&amp;PlanMasine[[#This Row],[RN]])</f>
        <v>0</v>
      </c>
      <c r="R3640">
        <f>IFERROR(INDEX(REDOSLIJED!A:A,MATCH(PlanMasine[[#This Row],[KPL]],REDOSLIJED!B:B,0)),MAX(REDOSLIJED!A:A)+1)</f>
        <v>45</v>
      </c>
      <c r="S3640" s="9">
        <f>SUM($M$2:M3640)</f>
        <v>16.697916666666632</v>
      </c>
      <c r="T3640" s="3">
        <f>PlanMasine[[#This Row],[Datum SAS]]-1</f>
        <v>45858</v>
      </c>
      <c r="U3640">
        <f>WEEKDAY(PlanMasine[[#This Row],[ZAVRŠETAK MAŠINSKE]],2)</f>
        <v>7</v>
      </c>
      <c r="V3640" s="3">
        <f>IF(WEEKDAY(PlanMasine[[#This Row],[Datum SAS]]-1,2)=7,PlanMasine[[#This Row],[Datum SAS]]-3,PlanMasine[[#This Row],[Datum SAS]]-1)</f>
        <v>45856</v>
      </c>
      <c r="W3640">
        <f>WEEKNUM(PlanMasine[[#This Row],[Column2]],1)</f>
        <v>29</v>
      </c>
    </row>
    <row r="3641" spans="1:23" x14ac:dyDescent="0.25">
      <c r="A3641">
        <v>1023894</v>
      </c>
      <c r="B3641">
        <v>1</v>
      </c>
      <c r="C3641">
        <v>1023925</v>
      </c>
      <c r="D3641" t="s">
        <v>2446</v>
      </c>
      <c r="E3641">
        <v>12</v>
      </c>
      <c r="F3641">
        <v>12</v>
      </c>
      <c r="G3641">
        <v>0</v>
      </c>
      <c r="H3641">
        <v>0</v>
      </c>
      <c r="I3641" t="s">
        <v>5</v>
      </c>
      <c r="J3641" t="s">
        <v>570</v>
      </c>
      <c r="K3641" t="s">
        <v>2447</v>
      </c>
      <c r="L3641" s="3">
        <v>45904</v>
      </c>
      <c r="M36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41" s="3">
        <v>45859</v>
      </c>
      <c r="O3641" s="5">
        <f>IFERROR((PlanMasine[[#This Row],[Norma]]/PlanMasine[[#This Row],[Q]])*(PlanMasine[[#This Row],[Q]]/SUMIF(C:C,PlanMasine[[#This Row],[RN]],B:B)*PlanMasine[[#This Row],[KPLQ]]),0)</f>
        <v>1</v>
      </c>
      <c r="P3641">
        <v>215960</v>
      </c>
      <c r="Q3641">
        <f>COUNTIF(PROMJENA!A:A,PlanMasine[[#This Row],[KPL]]&amp;"-"&amp;PlanMasine[[#This Row],[RN]])</f>
        <v>0</v>
      </c>
      <c r="R3641">
        <f>IFERROR(INDEX(REDOSLIJED!A:A,MATCH(PlanMasine[[#This Row],[KPL]],REDOSLIJED!B:B,0)),MAX(REDOSLIJED!A:A)+1)</f>
        <v>45</v>
      </c>
      <c r="S3641" s="9">
        <f>SUM($M$2:M3641)</f>
        <v>16.698611111111077</v>
      </c>
      <c r="T3641" s="3">
        <f>PlanMasine[[#This Row],[Datum SAS]]-1</f>
        <v>45858</v>
      </c>
      <c r="U3641">
        <f>WEEKDAY(PlanMasine[[#This Row],[ZAVRŠETAK MAŠINSKE]],2)</f>
        <v>7</v>
      </c>
      <c r="V3641" s="3">
        <f>IF(WEEKDAY(PlanMasine[[#This Row],[Datum SAS]]-1,2)=7,PlanMasine[[#This Row],[Datum SAS]]-3,PlanMasine[[#This Row],[Datum SAS]]-1)</f>
        <v>45856</v>
      </c>
      <c r="W3641">
        <f>WEEKNUM(PlanMasine[[#This Row],[Column2]],1)</f>
        <v>29</v>
      </c>
    </row>
    <row r="3642" spans="1:23" x14ac:dyDescent="0.25">
      <c r="A3642">
        <v>1023894</v>
      </c>
      <c r="B3642">
        <v>1</v>
      </c>
      <c r="C3642">
        <v>1023934</v>
      </c>
      <c r="D3642" t="s">
        <v>2299</v>
      </c>
      <c r="E3642">
        <v>12</v>
      </c>
      <c r="F3642">
        <v>12</v>
      </c>
      <c r="G3642">
        <v>0</v>
      </c>
      <c r="H3642">
        <v>0</v>
      </c>
      <c r="I3642" t="s">
        <v>5</v>
      </c>
      <c r="J3642" t="s">
        <v>570</v>
      </c>
      <c r="K3642" t="s">
        <v>2447</v>
      </c>
      <c r="L3642" s="3">
        <v>45904</v>
      </c>
      <c r="M36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42" s="3">
        <v>45859</v>
      </c>
      <c r="O3642" s="5">
        <f>IFERROR((PlanMasine[[#This Row],[Norma]]/PlanMasine[[#This Row],[Q]])*(PlanMasine[[#This Row],[Q]]/SUMIF(C:C,PlanMasine[[#This Row],[RN]],B:B)*PlanMasine[[#This Row],[KPLQ]]),0)</f>
        <v>1</v>
      </c>
      <c r="P3642">
        <v>215969</v>
      </c>
      <c r="Q3642">
        <f>COUNTIF(PROMJENA!A:A,PlanMasine[[#This Row],[KPL]]&amp;"-"&amp;PlanMasine[[#This Row],[RN]])</f>
        <v>0</v>
      </c>
      <c r="R3642">
        <f>IFERROR(INDEX(REDOSLIJED!A:A,MATCH(PlanMasine[[#This Row],[KPL]],REDOSLIJED!B:B,0)),MAX(REDOSLIJED!A:A)+1)</f>
        <v>45</v>
      </c>
      <c r="S3642" s="9">
        <f>SUM($M$2:M3642)</f>
        <v>16.699305555555522</v>
      </c>
      <c r="T3642" s="3">
        <f>PlanMasine[[#This Row],[Datum SAS]]-1</f>
        <v>45858</v>
      </c>
      <c r="U3642">
        <f>WEEKDAY(PlanMasine[[#This Row],[ZAVRŠETAK MAŠINSKE]],2)</f>
        <v>7</v>
      </c>
      <c r="V3642" s="3">
        <f>IF(WEEKDAY(PlanMasine[[#This Row],[Datum SAS]]-1,2)=7,PlanMasine[[#This Row],[Datum SAS]]-3,PlanMasine[[#This Row],[Datum SAS]]-1)</f>
        <v>45856</v>
      </c>
      <c r="W3642">
        <f>WEEKNUM(PlanMasine[[#This Row],[Column2]],1)</f>
        <v>29</v>
      </c>
    </row>
    <row r="3643" spans="1:23" x14ac:dyDescent="0.25">
      <c r="A3643">
        <v>1023894</v>
      </c>
      <c r="B3643">
        <v>1</v>
      </c>
      <c r="C3643">
        <v>1023943</v>
      </c>
      <c r="D3643" t="s">
        <v>1866</v>
      </c>
      <c r="E3643">
        <v>24</v>
      </c>
      <c r="F3643">
        <v>12</v>
      </c>
      <c r="G3643">
        <v>0</v>
      </c>
      <c r="H3643">
        <v>0</v>
      </c>
      <c r="I3643" t="s">
        <v>5</v>
      </c>
      <c r="J3643" t="s">
        <v>570</v>
      </c>
      <c r="K3643" t="s">
        <v>2447</v>
      </c>
      <c r="L3643" s="3">
        <v>45904</v>
      </c>
      <c r="M36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43" s="3">
        <v>45859</v>
      </c>
      <c r="O3643" s="5">
        <f>IFERROR((PlanMasine[[#This Row],[Norma]]/PlanMasine[[#This Row],[Q]])*(PlanMasine[[#This Row],[Q]]/SUMIF(C:C,PlanMasine[[#This Row],[RN]],B:B)*PlanMasine[[#This Row],[KPLQ]]),0)</f>
        <v>2</v>
      </c>
      <c r="P3643">
        <v>215978</v>
      </c>
      <c r="Q3643">
        <f>COUNTIF(PROMJENA!A:A,PlanMasine[[#This Row],[KPL]]&amp;"-"&amp;PlanMasine[[#This Row],[RN]])</f>
        <v>0</v>
      </c>
      <c r="R3643">
        <f>IFERROR(INDEX(REDOSLIJED!A:A,MATCH(PlanMasine[[#This Row],[KPL]],REDOSLIJED!B:B,0)),MAX(REDOSLIJED!A:A)+1)</f>
        <v>45</v>
      </c>
      <c r="S3643" s="9">
        <f>SUM($M$2:M3643)</f>
        <v>16.700694444444412</v>
      </c>
      <c r="T3643" s="3">
        <f>PlanMasine[[#This Row],[Datum SAS]]-1</f>
        <v>45858</v>
      </c>
      <c r="U3643">
        <f>WEEKDAY(PlanMasine[[#This Row],[ZAVRŠETAK MAŠINSKE]],2)</f>
        <v>7</v>
      </c>
      <c r="V3643" s="3">
        <f>IF(WEEKDAY(PlanMasine[[#This Row],[Datum SAS]]-1,2)=7,PlanMasine[[#This Row],[Datum SAS]]-3,PlanMasine[[#This Row],[Datum SAS]]-1)</f>
        <v>45856</v>
      </c>
      <c r="W3643">
        <f>WEEKNUM(PlanMasine[[#This Row],[Column2]],1)</f>
        <v>29</v>
      </c>
    </row>
    <row r="3644" spans="1:23" x14ac:dyDescent="0.25">
      <c r="A3644">
        <v>1023894</v>
      </c>
      <c r="B3644">
        <v>1</v>
      </c>
      <c r="C3644">
        <v>1023931</v>
      </c>
      <c r="D3644" t="s">
        <v>1863</v>
      </c>
      <c r="E3644">
        <v>24</v>
      </c>
      <c r="F3644">
        <v>12</v>
      </c>
      <c r="G3644">
        <v>0</v>
      </c>
      <c r="H3644">
        <v>0</v>
      </c>
      <c r="I3644" t="s">
        <v>5</v>
      </c>
      <c r="J3644" t="s">
        <v>570</v>
      </c>
      <c r="K3644" t="s">
        <v>2447</v>
      </c>
      <c r="L3644" s="3">
        <v>45904</v>
      </c>
      <c r="M36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44" s="3">
        <v>45859</v>
      </c>
      <c r="O3644" s="5">
        <f>IFERROR((PlanMasine[[#This Row],[Norma]]/PlanMasine[[#This Row],[Q]])*(PlanMasine[[#This Row],[Q]]/SUMIF(C:C,PlanMasine[[#This Row],[RN]],B:B)*PlanMasine[[#This Row],[KPLQ]]),0)</f>
        <v>2</v>
      </c>
      <c r="P3644">
        <v>215966</v>
      </c>
      <c r="Q3644">
        <f>COUNTIF(PROMJENA!A:A,PlanMasine[[#This Row],[KPL]]&amp;"-"&amp;PlanMasine[[#This Row],[RN]])</f>
        <v>0</v>
      </c>
      <c r="R3644">
        <f>IFERROR(INDEX(REDOSLIJED!A:A,MATCH(PlanMasine[[#This Row],[KPL]],REDOSLIJED!B:B,0)),MAX(REDOSLIJED!A:A)+1)</f>
        <v>45</v>
      </c>
      <c r="S3644" s="9">
        <f>SUM($M$2:M3644)</f>
        <v>16.702083333333302</v>
      </c>
      <c r="T3644" s="3">
        <f>PlanMasine[[#This Row],[Datum SAS]]-1</f>
        <v>45858</v>
      </c>
      <c r="U3644">
        <f>WEEKDAY(PlanMasine[[#This Row],[ZAVRŠETAK MAŠINSKE]],2)</f>
        <v>7</v>
      </c>
      <c r="V3644" s="3">
        <f>IF(WEEKDAY(PlanMasine[[#This Row],[Datum SAS]]-1,2)=7,PlanMasine[[#This Row],[Datum SAS]]-3,PlanMasine[[#This Row],[Datum SAS]]-1)</f>
        <v>45856</v>
      </c>
      <c r="W3644">
        <f>WEEKNUM(PlanMasine[[#This Row],[Column2]],1)</f>
        <v>29</v>
      </c>
    </row>
    <row r="3645" spans="1:23" x14ac:dyDescent="0.25">
      <c r="A3645">
        <v>1023894</v>
      </c>
      <c r="B3645">
        <v>1</v>
      </c>
      <c r="C3645">
        <v>1023907</v>
      </c>
      <c r="D3645" t="s">
        <v>2298</v>
      </c>
      <c r="E3645">
        <v>120</v>
      </c>
      <c r="F3645">
        <v>12</v>
      </c>
      <c r="G3645">
        <v>0</v>
      </c>
      <c r="H3645">
        <v>0</v>
      </c>
      <c r="I3645" t="s">
        <v>5</v>
      </c>
      <c r="J3645" t="s">
        <v>570</v>
      </c>
      <c r="K3645" t="s">
        <v>2447</v>
      </c>
      <c r="L3645" s="3">
        <v>45904</v>
      </c>
      <c r="M36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45" s="3">
        <v>45859</v>
      </c>
      <c r="O3645" s="5">
        <f>IFERROR((PlanMasine[[#This Row],[Norma]]/PlanMasine[[#This Row],[Q]])*(PlanMasine[[#This Row],[Q]]/SUMIF(C:C,PlanMasine[[#This Row],[RN]],B:B)*PlanMasine[[#This Row],[KPLQ]]),0)</f>
        <v>10</v>
      </c>
      <c r="P3645">
        <v>215941</v>
      </c>
      <c r="Q3645">
        <f>COUNTIF(PROMJENA!A:A,PlanMasine[[#This Row],[KPL]]&amp;"-"&amp;PlanMasine[[#This Row],[RN]])</f>
        <v>0</v>
      </c>
      <c r="R3645">
        <f>IFERROR(INDEX(REDOSLIJED!A:A,MATCH(PlanMasine[[#This Row],[KPL]],REDOSLIJED!B:B,0)),MAX(REDOSLIJED!A:A)+1)</f>
        <v>45</v>
      </c>
      <c r="S3645" s="9">
        <f>SUM($M$2:M3645)</f>
        <v>16.709027777777745</v>
      </c>
      <c r="T3645" s="3">
        <f>PlanMasine[[#This Row],[Datum SAS]]-1</f>
        <v>45858</v>
      </c>
      <c r="U3645">
        <f>WEEKDAY(PlanMasine[[#This Row],[ZAVRŠETAK MAŠINSKE]],2)</f>
        <v>7</v>
      </c>
      <c r="V3645" s="3">
        <f>IF(WEEKDAY(PlanMasine[[#This Row],[Datum SAS]]-1,2)=7,PlanMasine[[#This Row],[Datum SAS]]-3,PlanMasine[[#This Row],[Datum SAS]]-1)</f>
        <v>45856</v>
      </c>
      <c r="W3645">
        <f>WEEKNUM(PlanMasine[[#This Row],[Column2]],1)</f>
        <v>29</v>
      </c>
    </row>
    <row r="3646" spans="1:23" x14ac:dyDescent="0.25">
      <c r="A3646">
        <v>1023894</v>
      </c>
      <c r="B3646">
        <v>1</v>
      </c>
      <c r="C3646">
        <v>1023921</v>
      </c>
      <c r="D3646" t="s">
        <v>2309</v>
      </c>
      <c r="E3646">
        <v>48</v>
      </c>
      <c r="F3646">
        <v>12</v>
      </c>
      <c r="G3646">
        <v>0</v>
      </c>
      <c r="H3646">
        <v>0</v>
      </c>
      <c r="I3646" t="s">
        <v>5</v>
      </c>
      <c r="J3646" t="s">
        <v>570</v>
      </c>
      <c r="K3646" t="s">
        <v>2447</v>
      </c>
      <c r="L3646" s="3">
        <v>45904</v>
      </c>
      <c r="M36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46" s="3">
        <v>45859</v>
      </c>
      <c r="O3646" s="5">
        <f>IFERROR((PlanMasine[[#This Row],[Norma]]/PlanMasine[[#This Row],[Q]])*(PlanMasine[[#This Row],[Q]]/SUMIF(C:C,PlanMasine[[#This Row],[RN]],B:B)*PlanMasine[[#This Row],[KPLQ]]),0)</f>
        <v>4</v>
      </c>
      <c r="P3646">
        <v>215956</v>
      </c>
      <c r="Q3646">
        <f>COUNTIF(PROMJENA!A:A,PlanMasine[[#This Row],[KPL]]&amp;"-"&amp;PlanMasine[[#This Row],[RN]])</f>
        <v>0</v>
      </c>
      <c r="R3646">
        <f>IFERROR(INDEX(REDOSLIJED!A:A,MATCH(PlanMasine[[#This Row],[KPL]],REDOSLIJED!B:B,0)),MAX(REDOSLIJED!A:A)+1)</f>
        <v>45</v>
      </c>
      <c r="S3646" s="9">
        <f>SUM($M$2:M3646)</f>
        <v>16.711805555555522</v>
      </c>
      <c r="T3646" s="3">
        <f>PlanMasine[[#This Row],[Datum SAS]]-1</f>
        <v>45858</v>
      </c>
      <c r="U3646">
        <f>WEEKDAY(PlanMasine[[#This Row],[ZAVRŠETAK MAŠINSKE]],2)</f>
        <v>7</v>
      </c>
      <c r="V3646" s="3">
        <f>IF(WEEKDAY(PlanMasine[[#This Row],[Datum SAS]]-1,2)=7,PlanMasine[[#This Row],[Datum SAS]]-3,PlanMasine[[#This Row],[Datum SAS]]-1)</f>
        <v>45856</v>
      </c>
      <c r="W3646">
        <f>WEEKNUM(PlanMasine[[#This Row],[Column2]],1)</f>
        <v>29</v>
      </c>
    </row>
    <row r="3647" spans="1:23" x14ac:dyDescent="0.25">
      <c r="A3647">
        <v>1023894</v>
      </c>
      <c r="B3647">
        <v>1</v>
      </c>
      <c r="C3647">
        <v>1023920</v>
      </c>
      <c r="D3647" t="s">
        <v>2296</v>
      </c>
      <c r="E3647">
        <v>12</v>
      </c>
      <c r="F3647">
        <v>12</v>
      </c>
      <c r="G3647">
        <v>0</v>
      </c>
      <c r="H3647">
        <v>0</v>
      </c>
      <c r="I3647" t="s">
        <v>5</v>
      </c>
      <c r="J3647" t="s">
        <v>570</v>
      </c>
      <c r="K3647" t="s">
        <v>2447</v>
      </c>
      <c r="L3647" s="3">
        <v>45904</v>
      </c>
      <c r="M36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47" s="3">
        <v>45859</v>
      </c>
      <c r="O3647" s="5">
        <f>IFERROR((PlanMasine[[#This Row],[Norma]]/PlanMasine[[#This Row],[Q]])*(PlanMasine[[#This Row],[Q]]/SUMIF(C:C,PlanMasine[[#This Row],[RN]],B:B)*PlanMasine[[#This Row],[KPLQ]]),0)</f>
        <v>1</v>
      </c>
      <c r="P3647">
        <v>215955</v>
      </c>
      <c r="Q3647">
        <f>COUNTIF(PROMJENA!A:A,PlanMasine[[#This Row],[KPL]]&amp;"-"&amp;PlanMasine[[#This Row],[RN]])</f>
        <v>0</v>
      </c>
      <c r="R3647">
        <f>IFERROR(INDEX(REDOSLIJED!A:A,MATCH(PlanMasine[[#This Row],[KPL]],REDOSLIJED!B:B,0)),MAX(REDOSLIJED!A:A)+1)</f>
        <v>45</v>
      </c>
      <c r="S3647" s="9">
        <f>SUM($M$2:M3647)</f>
        <v>16.712499999999967</v>
      </c>
      <c r="T3647" s="3">
        <f>PlanMasine[[#This Row],[Datum SAS]]-1</f>
        <v>45858</v>
      </c>
      <c r="U3647">
        <f>WEEKDAY(PlanMasine[[#This Row],[ZAVRŠETAK MAŠINSKE]],2)</f>
        <v>7</v>
      </c>
      <c r="V3647" s="3">
        <f>IF(WEEKDAY(PlanMasine[[#This Row],[Datum SAS]]-1,2)=7,PlanMasine[[#This Row],[Datum SAS]]-3,PlanMasine[[#This Row],[Datum SAS]]-1)</f>
        <v>45856</v>
      </c>
      <c r="W3647">
        <f>WEEKNUM(PlanMasine[[#This Row],[Column2]],1)</f>
        <v>29</v>
      </c>
    </row>
    <row r="3648" spans="1:23" x14ac:dyDescent="0.25">
      <c r="A3648">
        <v>1023894</v>
      </c>
      <c r="B3648">
        <v>1</v>
      </c>
      <c r="C3648">
        <v>1023906</v>
      </c>
      <c r="D3648" t="s">
        <v>2307</v>
      </c>
      <c r="E3648">
        <v>120</v>
      </c>
      <c r="F3648">
        <v>12</v>
      </c>
      <c r="G3648">
        <v>0</v>
      </c>
      <c r="H3648">
        <v>0</v>
      </c>
      <c r="I3648" t="s">
        <v>5</v>
      </c>
      <c r="J3648" t="s">
        <v>570</v>
      </c>
      <c r="K3648" t="s">
        <v>2447</v>
      </c>
      <c r="L3648" s="3">
        <v>45904</v>
      </c>
      <c r="M36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48" s="3">
        <v>45859</v>
      </c>
      <c r="O3648" s="5">
        <f>IFERROR((PlanMasine[[#This Row],[Norma]]/PlanMasine[[#This Row],[Q]])*(PlanMasine[[#This Row],[Q]]/SUMIF(C:C,PlanMasine[[#This Row],[RN]],B:B)*PlanMasine[[#This Row],[KPLQ]]),0)</f>
        <v>10</v>
      </c>
      <c r="P3648">
        <v>215940</v>
      </c>
      <c r="Q3648">
        <f>COUNTIF(PROMJENA!A:A,PlanMasine[[#This Row],[KPL]]&amp;"-"&amp;PlanMasine[[#This Row],[RN]])</f>
        <v>0</v>
      </c>
      <c r="R3648">
        <f>IFERROR(INDEX(REDOSLIJED!A:A,MATCH(PlanMasine[[#This Row],[KPL]],REDOSLIJED!B:B,0)),MAX(REDOSLIJED!A:A)+1)</f>
        <v>45</v>
      </c>
      <c r="S3648" s="9">
        <f>SUM($M$2:M3648)</f>
        <v>16.719444444444409</v>
      </c>
      <c r="T3648" s="3">
        <f>PlanMasine[[#This Row],[Datum SAS]]-1</f>
        <v>45858</v>
      </c>
      <c r="U3648">
        <f>WEEKDAY(PlanMasine[[#This Row],[ZAVRŠETAK MAŠINSKE]],2)</f>
        <v>7</v>
      </c>
      <c r="V3648" s="3">
        <f>IF(WEEKDAY(PlanMasine[[#This Row],[Datum SAS]]-1,2)=7,PlanMasine[[#This Row],[Datum SAS]]-3,PlanMasine[[#This Row],[Datum SAS]]-1)</f>
        <v>45856</v>
      </c>
      <c r="W3648">
        <f>WEEKNUM(PlanMasine[[#This Row],[Column2]],1)</f>
        <v>29</v>
      </c>
    </row>
    <row r="3649" spans="1:23" x14ac:dyDescent="0.25">
      <c r="A3649">
        <v>1023894</v>
      </c>
      <c r="B3649">
        <v>1</v>
      </c>
      <c r="C3649">
        <v>1023911</v>
      </c>
      <c r="D3649" t="s">
        <v>2300</v>
      </c>
      <c r="E3649">
        <v>48</v>
      </c>
      <c r="F3649">
        <v>12</v>
      </c>
      <c r="G3649">
        <v>0</v>
      </c>
      <c r="H3649">
        <v>0</v>
      </c>
      <c r="I3649" t="s">
        <v>5</v>
      </c>
      <c r="J3649" t="s">
        <v>570</v>
      </c>
      <c r="K3649" t="s">
        <v>2447</v>
      </c>
      <c r="L3649" s="3">
        <v>45904</v>
      </c>
      <c r="M36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49" s="3">
        <v>45859</v>
      </c>
      <c r="O3649" s="5">
        <f>IFERROR((PlanMasine[[#This Row],[Norma]]/PlanMasine[[#This Row],[Q]])*(PlanMasine[[#This Row],[Q]]/SUMIF(C:C,PlanMasine[[#This Row],[RN]],B:B)*PlanMasine[[#This Row],[KPLQ]]),0)</f>
        <v>4</v>
      </c>
      <c r="P3649">
        <v>215946</v>
      </c>
      <c r="Q3649">
        <f>COUNTIF(PROMJENA!A:A,PlanMasine[[#This Row],[KPL]]&amp;"-"&amp;PlanMasine[[#This Row],[RN]])</f>
        <v>0</v>
      </c>
      <c r="R3649">
        <f>IFERROR(INDEX(REDOSLIJED!A:A,MATCH(PlanMasine[[#This Row],[KPL]],REDOSLIJED!B:B,0)),MAX(REDOSLIJED!A:A)+1)</f>
        <v>45</v>
      </c>
      <c r="S3649" s="9">
        <f>SUM($M$2:M3649)</f>
        <v>16.722222222222186</v>
      </c>
      <c r="T3649" s="3">
        <f>PlanMasine[[#This Row],[Datum SAS]]-1</f>
        <v>45858</v>
      </c>
      <c r="U3649">
        <f>WEEKDAY(PlanMasine[[#This Row],[ZAVRŠETAK MAŠINSKE]],2)</f>
        <v>7</v>
      </c>
      <c r="V3649" s="3">
        <f>IF(WEEKDAY(PlanMasine[[#This Row],[Datum SAS]]-1,2)=7,PlanMasine[[#This Row],[Datum SAS]]-3,PlanMasine[[#This Row],[Datum SAS]]-1)</f>
        <v>45856</v>
      </c>
      <c r="W3649">
        <f>WEEKNUM(PlanMasine[[#This Row],[Column2]],1)</f>
        <v>29</v>
      </c>
    </row>
    <row r="3650" spans="1:23" x14ac:dyDescent="0.25">
      <c r="A3650">
        <v>1023894</v>
      </c>
      <c r="B3650">
        <v>1</v>
      </c>
      <c r="C3650">
        <v>1023903</v>
      </c>
      <c r="D3650" t="s">
        <v>2308</v>
      </c>
      <c r="E3650">
        <v>60</v>
      </c>
      <c r="F3650">
        <v>12</v>
      </c>
      <c r="G3650">
        <v>0</v>
      </c>
      <c r="H3650">
        <v>0</v>
      </c>
      <c r="I3650" t="s">
        <v>5</v>
      </c>
      <c r="J3650" t="s">
        <v>570</v>
      </c>
      <c r="K3650" t="s">
        <v>2447</v>
      </c>
      <c r="L3650" s="3">
        <v>45904</v>
      </c>
      <c r="M36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50" s="3">
        <v>45859</v>
      </c>
      <c r="O3650" s="5">
        <f>IFERROR((PlanMasine[[#This Row],[Norma]]/PlanMasine[[#This Row],[Q]])*(PlanMasine[[#This Row],[Q]]/SUMIF(C:C,PlanMasine[[#This Row],[RN]],B:B)*PlanMasine[[#This Row],[KPLQ]]),0)</f>
        <v>5</v>
      </c>
      <c r="P3650">
        <v>215937</v>
      </c>
      <c r="Q3650">
        <f>COUNTIF(PROMJENA!A:A,PlanMasine[[#This Row],[KPL]]&amp;"-"&amp;PlanMasine[[#This Row],[RN]])</f>
        <v>0</v>
      </c>
      <c r="R3650">
        <f>IFERROR(INDEX(REDOSLIJED!A:A,MATCH(PlanMasine[[#This Row],[KPL]],REDOSLIJED!B:B,0)),MAX(REDOSLIJED!A:A)+1)</f>
        <v>45</v>
      </c>
      <c r="S3650" s="9">
        <f>SUM($M$2:M3650)</f>
        <v>16.725694444444407</v>
      </c>
      <c r="T3650" s="3">
        <f>PlanMasine[[#This Row],[Datum SAS]]-1</f>
        <v>45858</v>
      </c>
      <c r="U3650">
        <f>WEEKDAY(PlanMasine[[#This Row],[ZAVRŠETAK MAŠINSKE]],2)</f>
        <v>7</v>
      </c>
      <c r="V3650" s="3">
        <f>IF(WEEKDAY(PlanMasine[[#This Row],[Datum SAS]]-1,2)=7,PlanMasine[[#This Row],[Datum SAS]]-3,PlanMasine[[#This Row],[Datum SAS]]-1)</f>
        <v>45856</v>
      </c>
      <c r="W3650">
        <f>WEEKNUM(PlanMasine[[#This Row],[Column2]],1)</f>
        <v>29</v>
      </c>
    </row>
    <row r="3651" spans="1:23" x14ac:dyDescent="0.25">
      <c r="A3651">
        <v>1023894</v>
      </c>
      <c r="B3651">
        <v>1</v>
      </c>
      <c r="C3651">
        <v>1023914</v>
      </c>
      <c r="D3651" t="s">
        <v>2302</v>
      </c>
      <c r="E3651">
        <v>48</v>
      </c>
      <c r="F3651">
        <v>12</v>
      </c>
      <c r="G3651">
        <v>0</v>
      </c>
      <c r="H3651">
        <v>0</v>
      </c>
      <c r="I3651" t="s">
        <v>5</v>
      </c>
      <c r="J3651" t="s">
        <v>570</v>
      </c>
      <c r="K3651" t="s">
        <v>2447</v>
      </c>
      <c r="L3651" s="3">
        <v>45904</v>
      </c>
      <c r="M36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51" s="3">
        <v>45859</v>
      </c>
      <c r="O3651" s="5">
        <f>IFERROR((PlanMasine[[#This Row],[Norma]]/PlanMasine[[#This Row],[Q]])*(PlanMasine[[#This Row],[Q]]/SUMIF(C:C,PlanMasine[[#This Row],[RN]],B:B)*PlanMasine[[#This Row],[KPLQ]]),0)</f>
        <v>4</v>
      </c>
      <c r="P3651">
        <v>215949</v>
      </c>
      <c r="Q3651">
        <f>COUNTIF(PROMJENA!A:A,PlanMasine[[#This Row],[KPL]]&amp;"-"&amp;PlanMasine[[#This Row],[RN]])</f>
        <v>0</v>
      </c>
      <c r="R3651">
        <f>IFERROR(INDEX(REDOSLIJED!A:A,MATCH(PlanMasine[[#This Row],[KPL]],REDOSLIJED!B:B,0)),MAX(REDOSLIJED!A:A)+1)</f>
        <v>45</v>
      </c>
      <c r="S3651" s="9">
        <f>SUM($M$2:M3651)</f>
        <v>16.728472222222184</v>
      </c>
      <c r="T3651" s="3">
        <f>PlanMasine[[#This Row],[Datum SAS]]-1</f>
        <v>45858</v>
      </c>
      <c r="U3651">
        <f>WEEKDAY(PlanMasine[[#This Row],[ZAVRŠETAK MAŠINSKE]],2)</f>
        <v>7</v>
      </c>
      <c r="V3651" s="3">
        <f>IF(WEEKDAY(PlanMasine[[#This Row],[Datum SAS]]-1,2)=7,PlanMasine[[#This Row],[Datum SAS]]-3,PlanMasine[[#This Row],[Datum SAS]]-1)</f>
        <v>45856</v>
      </c>
      <c r="W3651">
        <f>WEEKNUM(PlanMasine[[#This Row],[Column2]],1)</f>
        <v>29</v>
      </c>
    </row>
    <row r="3652" spans="1:23" x14ac:dyDescent="0.25">
      <c r="A3652">
        <v>1023894</v>
      </c>
      <c r="B3652">
        <v>1</v>
      </c>
      <c r="C3652">
        <v>1023908</v>
      </c>
      <c r="D3652" t="s">
        <v>2306</v>
      </c>
      <c r="E3652">
        <v>48</v>
      </c>
      <c r="F3652">
        <v>12</v>
      </c>
      <c r="G3652">
        <v>0</v>
      </c>
      <c r="H3652">
        <v>0</v>
      </c>
      <c r="I3652" t="s">
        <v>5</v>
      </c>
      <c r="J3652" t="s">
        <v>570</v>
      </c>
      <c r="K3652" t="s">
        <v>2447</v>
      </c>
      <c r="L3652" s="3">
        <v>45904</v>
      </c>
      <c r="M36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52" s="3">
        <v>45859</v>
      </c>
      <c r="O3652" s="5">
        <f>IFERROR((PlanMasine[[#This Row],[Norma]]/PlanMasine[[#This Row],[Q]])*(PlanMasine[[#This Row],[Q]]/SUMIF(C:C,PlanMasine[[#This Row],[RN]],B:B)*PlanMasine[[#This Row],[KPLQ]]),0)</f>
        <v>4</v>
      </c>
      <c r="P3652">
        <v>215942</v>
      </c>
      <c r="Q3652">
        <f>COUNTIF(PROMJENA!A:A,PlanMasine[[#This Row],[KPL]]&amp;"-"&amp;PlanMasine[[#This Row],[RN]])</f>
        <v>0</v>
      </c>
      <c r="R3652">
        <f>IFERROR(INDEX(REDOSLIJED!A:A,MATCH(PlanMasine[[#This Row],[KPL]],REDOSLIJED!B:B,0)),MAX(REDOSLIJED!A:A)+1)</f>
        <v>45</v>
      </c>
      <c r="S3652" s="9">
        <f>SUM($M$2:M3652)</f>
        <v>16.73124999999996</v>
      </c>
      <c r="T3652" s="3">
        <f>PlanMasine[[#This Row],[Datum SAS]]-1</f>
        <v>45858</v>
      </c>
      <c r="U3652">
        <f>WEEKDAY(PlanMasine[[#This Row],[ZAVRŠETAK MAŠINSKE]],2)</f>
        <v>7</v>
      </c>
      <c r="V3652" s="3">
        <f>IF(WEEKDAY(PlanMasine[[#This Row],[Datum SAS]]-1,2)=7,PlanMasine[[#This Row],[Datum SAS]]-3,PlanMasine[[#This Row],[Datum SAS]]-1)</f>
        <v>45856</v>
      </c>
      <c r="W3652">
        <f>WEEKNUM(PlanMasine[[#This Row],[Column2]],1)</f>
        <v>29</v>
      </c>
    </row>
    <row r="3653" spans="1:23" x14ac:dyDescent="0.25">
      <c r="A3653">
        <v>1023894</v>
      </c>
      <c r="B3653">
        <v>1</v>
      </c>
      <c r="C3653">
        <v>1023919</v>
      </c>
      <c r="D3653" t="s">
        <v>2303</v>
      </c>
      <c r="E3653">
        <v>24</v>
      </c>
      <c r="F3653">
        <v>24</v>
      </c>
      <c r="G3653">
        <v>0</v>
      </c>
      <c r="H3653">
        <v>0</v>
      </c>
      <c r="I3653" t="s">
        <v>5</v>
      </c>
      <c r="J3653" t="s">
        <v>570</v>
      </c>
      <c r="K3653" t="s">
        <v>2447</v>
      </c>
      <c r="L3653" s="3">
        <v>45904</v>
      </c>
      <c r="M36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53" s="3">
        <v>45859</v>
      </c>
      <c r="O3653" s="5">
        <f>IFERROR((PlanMasine[[#This Row],[Norma]]/PlanMasine[[#This Row],[Q]])*(PlanMasine[[#This Row],[Q]]/SUMIF(C:C,PlanMasine[[#This Row],[RN]],B:B)*PlanMasine[[#This Row],[KPLQ]]),0)</f>
        <v>2</v>
      </c>
      <c r="P3653">
        <v>215954</v>
      </c>
      <c r="Q3653">
        <f>COUNTIF(PROMJENA!A:A,PlanMasine[[#This Row],[KPL]]&amp;"-"&amp;PlanMasine[[#This Row],[RN]])</f>
        <v>0</v>
      </c>
      <c r="R3653">
        <f>IFERROR(INDEX(REDOSLIJED!A:A,MATCH(PlanMasine[[#This Row],[KPL]],REDOSLIJED!B:B,0)),MAX(REDOSLIJED!A:A)+1)</f>
        <v>45</v>
      </c>
      <c r="S3653" s="9">
        <f>SUM($M$2:M3653)</f>
        <v>16.73263888888885</v>
      </c>
      <c r="T3653" s="3">
        <f>PlanMasine[[#This Row],[Datum SAS]]-1</f>
        <v>45858</v>
      </c>
      <c r="U3653">
        <f>WEEKDAY(PlanMasine[[#This Row],[ZAVRŠETAK MAŠINSKE]],2)</f>
        <v>7</v>
      </c>
      <c r="V3653" s="3">
        <f>IF(WEEKDAY(PlanMasine[[#This Row],[Datum SAS]]-1,2)=7,PlanMasine[[#This Row],[Datum SAS]]-3,PlanMasine[[#This Row],[Datum SAS]]-1)</f>
        <v>45856</v>
      </c>
      <c r="W3653">
        <f>WEEKNUM(PlanMasine[[#This Row],[Column2]],1)</f>
        <v>29</v>
      </c>
    </row>
    <row r="3654" spans="1:23" x14ac:dyDescent="0.25">
      <c r="A3654">
        <v>1023894</v>
      </c>
      <c r="B3654">
        <v>1</v>
      </c>
      <c r="C3654">
        <v>1023902</v>
      </c>
      <c r="D3654" t="s">
        <v>2304</v>
      </c>
      <c r="E3654">
        <v>60</v>
      </c>
      <c r="F3654">
        <v>12</v>
      </c>
      <c r="G3654">
        <v>0</v>
      </c>
      <c r="H3654">
        <v>0</v>
      </c>
      <c r="I3654" t="s">
        <v>5</v>
      </c>
      <c r="J3654" t="s">
        <v>570</v>
      </c>
      <c r="K3654" t="s">
        <v>2447</v>
      </c>
      <c r="L3654" s="3">
        <v>45904</v>
      </c>
      <c r="M36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54" s="3">
        <v>45859</v>
      </c>
      <c r="O3654" s="5">
        <f>IFERROR((PlanMasine[[#This Row],[Norma]]/PlanMasine[[#This Row],[Q]])*(PlanMasine[[#This Row],[Q]]/SUMIF(C:C,PlanMasine[[#This Row],[RN]],B:B)*PlanMasine[[#This Row],[KPLQ]]),0)</f>
        <v>5</v>
      </c>
      <c r="P3654">
        <v>215936</v>
      </c>
      <c r="Q3654">
        <f>COUNTIF(PROMJENA!A:A,PlanMasine[[#This Row],[KPL]]&amp;"-"&amp;PlanMasine[[#This Row],[RN]])</f>
        <v>0</v>
      </c>
      <c r="R3654">
        <f>IFERROR(INDEX(REDOSLIJED!A:A,MATCH(PlanMasine[[#This Row],[KPL]],REDOSLIJED!B:B,0)),MAX(REDOSLIJED!A:A)+1)</f>
        <v>45</v>
      </c>
      <c r="S3654" s="9">
        <f>SUM($M$2:M3654)</f>
        <v>16.736111111111072</v>
      </c>
      <c r="T3654" s="3">
        <f>PlanMasine[[#This Row],[Datum SAS]]-1</f>
        <v>45858</v>
      </c>
      <c r="U3654">
        <f>WEEKDAY(PlanMasine[[#This Row],[ZAVRŠETAK MAŠINSKE]],2)</f>
        <v>7</v>
      </c>
      <c r="V3654" s="3">
        <f>IF(WEEKDAY(PlanMasine[[#This Row],[Datum SAS]]-1,2)=7,PlanMasine[[#This Row],[Datum SAS]]-3,PlanMasine[[#This Row],[Datum SAS]]-1)</f>
        <v>45856</v>
      </c>
      <c r="W3654">
        <f>WEEKNUM(PlanMasine[[#This Row],[Column2]],1)</f>
        <v>29</v>
      </c>
    </row>
    <row r="3655" spans="1:23" x14ac:dyDescent="0.25">
      <c r="A3655">
        <v>1023894</v>
      </c>
      <c r="B3655">
        <v>1</v>
      </c>
      <c r="C3655">
        <v>1023913</v>
      </c>
      <c r="D3655" t="s">
        <v>2301</v>
      </c>
      <c r="E3655">
        <v>96</v>
      </c>
      <c r="F3655">
        <v>12</v>
      </c>
      <c r="G3655">
        <v>0</v>
      </c>
      <c r="H3655">
        <v>0</v>
      </c>
      <c r="I3655" t="s">
        <v>5</v>
      </c>
      <c r="J3655" t="s">
        <v>570</v>
      </c>
      <c r="K3655" t="s">
        <v>2447</v>
      </c>
      <c r="L3655" s="3">
        <v>45904</v>
      </c>
      <c r="M36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655" s="3">
        <v>45859</v>
      </c>
      <c r="O3655" s="5">
        <f>IFERROR((PlanMasine[[#This Row],[Norma]]/PlanMasine[[#This Row],[Q]])*(PlanMasine[[#This Row],[Q]]/SUMIF(C:C,PlanMasine[[#This Row],[RN]],B:B)*PlanMasine[[#This Row],[KPLQ]]),0)</f>
        <v>8</v>
      </c>
      <c r="P3655">
        <v>215948</v>
      </c>
      <c r="Q3655">
        <f>COUNTIF(PROMJENA!A:A,PlanMasine[[#This Row],[KPL]]&amp;"-"&amp;PlanMasine[[#This Row],[RN]])</f>
        <v>0</v>
      </c>
      <c r="R3655">
        <f>IFERROR(INDEX(REDOSLIJED!A:A,MATCH(PlanMasine[[#This Row],[KPL]],REDOSLIJED!B:B,0)),MAX(REDOSLIJED!A:A)+1)</f>
        <v>45</v>
      </c>
      <c r="S3655" s="9">
        <f>SUM($M$2:M3655)</f>
        <v>16.741666666666628</v>
      </c>
      <c r="T3655" s="3">
        <f>PlanMasine[[#This Row],[Datum SAS]]-1</f>
        <v>45858</v>
      </c>
      <c r="U3655">
        <f>WEEKDAY(PlanMasine[[#This Row],[ZAVRŠETAK MAŠINSKE]],2)</f>
        <v>7</v>
      </c>
      <c r="V3655" s="3">
        <f>IF(WEEKDAY(PlanMasine[[#This Row],[Datum SAS]]-1,2)=7,PlanMasine[[#This Row],[Datum SAS]]-3,PlanMasine[[#This Row],[Datum SAS]]-1)</f>
        <v>45856</v>
      </c>
      <c r="W3655">
        <f>WEEKNUM(PlanMasine[[#This Row],[Column2]],1)</f>
        <v>29</v>
      </c>
    </row>
    <row r="3656" spans="1:23" x14ac:dyDescent="0.25">
      <c r="A3656">
        <v>1023894</v>
      </c>
      <c r="B3656">
        <v>1</v>
      </c>
      <c r="C3656">
        <v>1023915</v>
      </c>
      <c r="D3656" t="s">
        <v>2305</v>
      </c>
      <c r="E3656">
        <v>48</v>
      </c>
      <c r="F3656">
        <v>12</v>
      </c>
      <c r="G3656">
        <v>0</v>
      </c>
      <c r="H3656">
        <v>0</v>
      </c>
      <c r="I3656" t="s">
        <v>5</v>
      </c>
      <c r="J3656" t="s">
        <v>570</v>
      </c>
      <c r="K3656" t="s">
        <v>2447</v>
      </c>
      <c r="L3656" s="3">
        <v>45904</v>
      </c>
      <c r="M36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56" s="3">
        <v>45859</v>
      </c>
      <c r="O3656" s="5">
        <f>IFERROR((PlanMasine[[#This Row],[Norma]]/PlanMasine[[#This Row],[Q]])*(PlanMasine[[#This Row],[Q]]/SUMIF(C:C,PlanMasine[[#This Row],[RN]],B:B)*PlanMasine[[#This Row],[KPLQ]]),0)</f>
        <v>4</v>
      </c>
      <c r="P3656">
        <v>215950</v>
      </c>
      <c r="Q3656">
        <f>COUNTIF(PROMJENA!A:A,PlanMasine[[#This Row],[KPL]]&amp;"-"&amp;PlanMasine[[#This Row],[RN]])</f>
        <v>0</v>
      </c>
      <c r="R3656">
        <f>IFERROR(INDEX(REDOSLIJED!A:A,MATCH(PlanMasine[[#This Row],[KPL]],REDOSLIJED!B:B,0)),MAX(REDOSLIJED!A:A)+1)</f>
        <v>45</v>
      </c>
      <c r="S3656" s="9">
        <f>SUM($M$2:M3656)</f>
        <v>16.744444444444404</v>
      </c>
      <c r="T3656" s="3">
        <f>PlanMasine[[#This Row],[Datum SAS]]-1</f>
        <v>45858</v>
      </c>
      <c r="U3656">
        <f>WEEKDAY(PlanMasine[[#This Row],[ZAVRŠETAK MAŠINSKE]],2)</f>
        <v>7</v>
      </c>
      <c r="V3656" s="3">
        <f>IF(WEEKDAY(PlanMasine[[#This Row],[Datum SAS]]-1,2)=7,PlanMasine[[#This Row],[Datum SAS]]-3,PlanMasine[[#This Row],[Datum SAS]]-1)</f>
        <v>45856</v>
      </c>
      <c r="W3656">
        <f>WEEKNUM(PlanMasine[[#This Row],[Column2]],1)</f>
        <v>29</v>
      </c>
    </row>
    <row r="3657" spans="1:23" x14ac:dyDescent="0.25">
      <c r="A3657">
        <v>1023895</v>
      </c>
      <c r="B3657">
        <v>1</v>
      </c>
      <c r="C3657">
        <v>1023919</v>
      </c>
      <c r="D3657" t="s">
        <v>2303</v>
      </c>
      <c r="E3657">
        <v>24</v>
      </c>
      <c r="F3657">
        <v>24</v>
      </c>
      <c r="G3657">
        <v>0</v>
      </c>
      <c r="H3657">
        <v>0</v>
      </c>
      <c r="I3657" t="s">
        <v>5</v>
      </c>
      <c r="J3657" t="s">
        <v>570</v>
      </c>
      <c r="K3657" t="s">
        <v>2447</v>
      </c>
      <c r="L3657" s="3">
        <v>45904</v>
      </c>
      <c r="M36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57" s="3">
        <v>45859</v>
      </c>
      <c r="O3657" s="5">
        <f>IFERROR((PlanMasine[[#This Row],[Norma]]/PlanMasine[[#This Row],[Q]])*(PlanMasine[[#This Row],[Q]]/SUMIF(C:C,PlanMasine[[#This Row],[RN]],B:B)*PlanMasine[[#This Row],[KPLQ]]),0)</f>
        <v>2</v>
      </c>
      <c r="P3657">
        <v>215954</v>
      </c>
      <c r="Q3657">
        <f>COUNTIF(PROMJENA!A:A,PlanMasine[[#This Row],[KPL]]&amp;"-"&amp;PlanMasine[[#This Row],[RN]])</f>
        <v>0</v>
      </c>
      <c r="R3657">
        <f>IFERROR(INDEX(REDOSLIJED!A:A,MATCH(PlanMasine[[#This Row],[KPL]],REDOSLIJED!B:B,0)),MAX(REDOSLIJED!A:A)+1)</f>
        <v>45</v>
      </c>
      <c r="S3657" s="9">
        <f>SUM($M$2:M3657)</f>
        <v>16.745833333333294</v>
      </c>
      <c r="T3657" s="3">
        <f>PlanMasine[[#This Row],[Datum SAS]]-1</f>
        <v>45858</v>
      </c>
      <c r="U3657">
        <f>WEEKDAY(PlanMasine[[#This Row],[ZAVRŠETAK MAŠINSKE]],2)</f>
        <v>7</v>
      </c>
      <c r="V3657" s="3">
        <f>IF(WEEKDAY(PlanMasine[[#This Row],[Datum SAS]]-1,2)=7,PlanMasine[[#This Row],[Datum SAS]]-3,PlanMasine[[#This Row],[Datum SAS]]-1)</f>
        <v>45856</v>
      </c>
      <c r="W3657">
        <f>WEEKNUM(PlanMasine[[#This Row],[Column2]],1)</f>
        <v>29</v>
      </c>
    </row>
    <row r="3658" spans="1:23" x14ac:dyDescent="0.25">
      <c r="A3658">
        <v>1023895</v>
      </c>
      <c r="B3658">
        <v>1</v>
      </c>
      <c r="C3658">
        <v>1023934</v>
      </c>
      <c r="D3658" t="s">
        <v>2299</v>
      </c>
      <c r="E3658">
        <v>12</v>
      </c>
      <c r="F3658">
        <v>12</v>
      </c>
      <c r="G3658">
        <v>0</v>
      </c>
      <c r="H3658">
        <v>0</v>
      </c>
      <c r="I3658" t="s">
        <v>5</v>
      </c>
      <c r="J3658" t="s">
        <v>570</v>
      </c>
      <c r="K3658" t="s">
        <v>2447</v>
      </c>
      <c r="L3658" s="3">
        <v>45904</v>
      </c>
      <c r="M36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58" s="3">
        <v>45859</v>
      </c>
      <c r="O3658" s="5">
        <f>IFERROR((PlanMasine[[#This Row],[Norma]]/PlanMasine[[#This Row],[Q]])*(PlanMasine[[#This Row],[Q]]/SUMIF(C:C,PlanMasine[[#This Row],[RN]],B:B)*PlanMasine[[#This Row],[KPLQ]]),0)</f>
        <v>1</v>
      </c>
      <c r="P3658">
        <v>215969</v>
      </c>
      <c r="Q3658">
        <f>COUNTIF(PROMJENA!A:A,PlanMasine[[#This Row],[KPL]]&amp;"-"&amp;PlanMasine[[#This Row],[RN]])</f>
        <v>0</v>
      </c>
      <c r="R3658">
        <f>IFERROR(INDEX(REDOSLIJED!A:A,MATCH(PlanMasine[[#This Row],[KPL]],REDOSLIJED!B:B,0)),MAX(REDOSLIJED!A:A)+1)</f>
        <v>45</v>
      </c>
      <c r="S3658" s="9">
        <f>SUM($M$2:M3658)</f>
        <v>16.746527777777739</v>
      </c>
      <c r="T3658" s="3">
        <f>PlanMasine[[#This Row],[Datum SAS]]-1</f>
        <v>45858</v>
      </c>
      <c r="U3658">
        <f>WEEKDAY(PlanMasine[[#This Row],[ZAVRŠETAK MAŠINSKE]],2)</f>
        <v>7</v>
      </c>
      <c r="V3658" s="3">
        <f>IF(WEEKDAY(PlanMasine[[#This Row],[Datum SAS]]-1,2)=7,PlanMasine[[#This Row],[Datum SAS]]-3,PlanMasine[[#This Row],[Datum SAS]]-1)</f>
        <v>45856</v>
      </c>
      <c r="W3658">
        <f>WEEKNUM(PlanMasine[[#This Row],[Column2]],1)</f>
        <v>29</v>
      </c>
    </row>
    <row r="3659" spans="1:23" x14ac:dyDescent="0.25">
      <c r="A3659">
        <v>1023895</v>
      </c>
      <c r="B3659">
        <v>1</v>
      </c>
      <c r="C3659">
        <v>1023911</v>
      </c>
      <c r="D3659" t="s">
        <v>2300</v>
      </c>
      <c r="E3659">
        <v>48</v>
      </c>
      <c r="F3659">
        <v>12</v>
      </c>
      <c r="G3659">
        <v>0</v>
      </c>
      <c r="H3659">
        <v>0</v>
      </c>
      <c r="I3659" t="s">
        <v>5</v>
      </c>
      <c r="J3659" t="s">
        <v>570</v>
      </c>
      <c r="K3659" t="s">
        <v>2447</v>
      </c>
      <c r="L3659" s="3">
        <v>45904</v>
      </c>
      <c r="M36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59" s="3">
        <v>45859</v>
      </c>
      <c r="O3659" s="5">
        <f>IFERROR((PlanMasine[[#This Row],[Norma]]/PlanMasine[[#This Row],[Q]])*(PlanMasine[[#This Row],[Q]]/SUMIF(C:C,PlanMasine[[#This Row],[RN]],B:B)*PlanMasine[[#This Row],[KPLQ]]),0)</f>
        <v>4</v>
      </c>
      <c r="P3659">
        <v>215946</v>
      </c>
      <c r="Q3659">
        <f>COUNTIF(PROMJENA!A:A,PlanMasine[[#This Row],[KPL]]&amp;"-"&amp;PlanMasine[[#This Row],[RN]])</f>
        <v>0</v>
      </c>
      <c r="R3659">
        <f>IFERROR(INDEX(REDOSLIJED!A:A,MATCH(PlanMasine[[#This Row],[KPL]],REDOSLIJED!B:B,0)),MAX(REDOSLIJED!A:A)+1)</f>
        <v>45</v>
      </c>
      <c r="S3659" s="9">
        <f>SUM($M$2:M3659)</f>
        <v>16.749305555555516</v>
      </c>
      <c r="T3659" s="3">
        <f>PlanMasine[[#This Row],[Datum SAS]]-1</f>
        <v>45858</v>
      </c>
      <c r="U3659">
        <f>WEEKDAY(PlanMasine[[#This Row],[ZAVRŠETAK MAŠINSKE]],2)</f>
        <v>7</v>
      </c>
      <c r="V3659" s="3">
        <f>IF(WEEKDAY(PlanMasine[[#This Row],[Datum SAS]]-1,2)=7,PlanMasine[[#This Row],[Datum SAS]]-3,PlanMasine[[#This Row],[Datum SAS]]-1)</f>
        <v>45856</v>
      </c>
      <c r="W3659">
        <f>WEEKNUM(PlanMasine[[#This Row],[Column2]],1)</f>
        <v>29</v>
      </c>
    </row>
    <row r="3660" spans="1:23" x14ac:dyDescent="0.25">
      <c r="A3660">
        <v>1023895</v>
      </c>
      <c r="B3660">
        <v>1</v>
      </c>
      <c r="C3660">
        <v>1023913</v>
      </c>
      <c r="D3660" t="s">
        <v>2301</v>
      </c>
      <c r="E3660">
        <v>96</v>
      </c>
      <c r="F3660">
        <v>12</v>
      </c>
      <c r="G3660">
        <v>0</v>
      </c>
      <c r="H3660">
        <v>0</v>
      </c>
      <c r="I3660" t="s">
        <v>5</v>
      </c>
      <c r="J3660" t="s">
        <v>570</v>
      </c>
      <c r="K3660" t="s">
        <v>2447</v>
      </c>
      <c r="L3660" s="3">
        <v>45904</v>
      </c>
      <c r="M36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660" s="3">
        <v>45859</v>
      </c>
      <c r="O3660" s="5">
        <f>IFERROR((PlanMasine[[#This Row],[Norma]]/PlanMasine[[#This Row],[Q]])*(PlanMasine[[#This Row],[Q]]/SUMIF(C:C,PlanMasine[[#This Row],[RN]],B:B)*PlanMasine[[#This Row],[KPLQ]]),0)</f>
        <v>8</v>
      </c>
      <c r="P3660">
        <v>215948</v>
      </c>
      <c r="Q3660">
        <f>COUNTIF(PROMJENA!A:A,PlanMasine[[#This Row],[KPL]]&amp;"-"&amp;PlanMasine[[#This Row],[RN]])</f>
        <v>0</v>
      </c>
      <c r="R3660">
        <f>IFERROR(INDEX(REDOSLIJED!A:A,MATCH(PlanMasine[[#This Row],[KPL]],REDOSLIJED!B:B,0)),MAX(REDOSLIJED!A:A)+1)</f>
        <v>45</v>
      </c>
      <c r="S3660" s="9">
        <f>SUM($M$2:M3660)</f>
        <v>16.754861111111072</v>
      </c>
      <c r="T3660" s="3">
        <f>PlanMasine[[#This Row],[Datum SAS]]-1</f>
        <v>45858</v>
      </c>
      <c r="U3660">
        <f>WEEKDAY(PlanMasine[[#This Row],[ZAVRŠETAK MAŠINSKE]],2)</f>
        <v>7</v>
      </c>
      <c r="V3660" s="3">
        <f>IF(WEEKDAY(PlanMasine[[#This Row],[Datum SAS]]-1,2)=7,PlanMasine[[#This Row],[Datum SAS]]-3,PlanMasine[[#This Row],[Datum SAS]]-1)</f>
        <v>45856</v>
      </c>
      <c r="W3660">
        <f>WEEKNUM(PlanMasine[[#This Row],[Column2]],1)</f>
        <v>29</v>
      </c>
    </row>
    <row r="3661" spans="1:23" x14ac:dyDescent="0.25">
      <c r="A3661">
        <v>1023895</v>
      </c>
      <c r="B3661">
        <v>1</v>
      </c>
      <c r="C3661">
        <v>1023920</v>
      </c>
      <c r="D3661" t="s">
        <v>2296</v>
      </c>
      <c r="E3661">
        <v>12</v>
      </c>
      <c r="F3661">
        <v>12</v>
      </c>
      <c r="G3661">
        <v>0</v>
      </c>
      <c r="H3661">
        <v>0</v>
      </c>
      <c r="I3661" t="s">
        <v>5</v>
      </c>
      <c r="J3661" t="s">
        <v>570</v>
      </c>
      <c r="K3661" t="s">
        <v>2447</v>
      </c>
      <c r="L3661" s="3">
        <v>45904</v>
      </c>
      <c r="M36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61" s="3">
        <v>45859</v>
      </c>
      <c r="O3661" s="5">
        <f>IFERROR((PlanMasine[[#This Row],[Norma]]/PlanMasine[[#This Row],[Q]])*(PlanMasine[[#This Row],[Q]]/SUMIF(C:C,PlanMasine[[#This Row],[RN]],B:B)*PlanMasine[[#This Row],[KPLQ]]),0)</f>
        <v>1</v>
      </c>
      <c r="P3661">
        <v>215955</v>
      </c>
      <c r="Q3661">
        <f>COUNTIF(PROMJENA!A:A,PlanMasine[[#This Row],[KPL]]&amp;"-"&amp;PlanMasine[[#This Row],[RN]])</f>
        <v>0</v>
      </c>
      <c r="R3661">
        <f>IFERROR(INDEX(REDOSLIJED!A:A,MATCH(PlanMasine[[#This Row],[KPL]],REDOSLIJED!B:B,0)),MAX(REDOSLIJED!A:A)+1)</f>
        <v>45</v>
      </c>
      <c r="S3661" s="9">
        <f>SUM($M$2:M3661)</f>
        <v>16.755555555555517</v>
      </c>
      <c r="T3661" s="3">
        <f>PlanMasine[[#This Row],[Datum SAS]]-1</f>
        <v>45858</v>
      </c>
      <c r="U3661">
        <f>WEEKDAY(PlanMasine[[#This Row],[ZAVRŠETAK MAŠINSKE]],2)</f>
        <v>7</v>
      </c>
      <c r="V3661" s="3">
        <f>IF(WEEKDAY(PlanMasine[[#This Row],[Datum SAS]]-1,2)=7,PlanMasine[[#This Row],[Datum SAS]]-3,PlanMasine[[#This Row],[Datum SAS]]-1)</f>
        <v>45856</v>
      </c>
      <c r="W3661">
        <f>WEEKNUM(PlanMasine[[#This Row],[Column2]],1)</f>
        <v>29</v>
      </c>
    </row>
    <row r="3662" spans="1:23" x14ac:dyDescent="0.25">
      <c r="A3662">
        <v>1023895</v>
      </c>
      <c r="B3662">
        <v>1</v>
      </c>
      <c r="C3662">
        <v>1023906</v>
      </c>
      <c r="D3662" t="s">
        <v>2307</v>
      </c>
      <c r="E3662">
        <v>120</v>
      </c>
      <c r="F3662">
        <v>12</v>
      </c>
      <c r="G3662">
        <v>0</v>
      </c>
      <c r="H3662">
        <v>0</v>
      </c>
      <c r="I3662" t="s">
        <v>5</v>
      </c>
      <c r="J3662" t="s">
        <v>570</v>
      </c>
      <c r="K3662" t="s">
        <v>2447</v>
      </c>
      <c r="L3662" s="3">
        <v>45904</v>
      </c>
      <c r="M36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62" s="3">
        <v>45859</v>
      </c>
      <c r="O3662" s="5">
        <f>IFERROR((PlanMasine[[#This Row],[Norma]]/PlanMasine[[#This Row],[Q]])*(PlanMasine[[#This Row],[Q]]/SUMIF(C:C,PlanMasine[[#This Row],[RN]],B:B)*PlanMasine[[#This Row],[KPLQ]]),0)</f>
        <v>10</v>
      </c>
      <c r="P3662">
        <v>215940</v>
      </c>
      <c r="Q3662">
        <f>COUNTIF(PROMJENA!A:A,PlanMasine[[#This Row],[KPL]]&amp;"-"&amp;PlanMasine[[#This Row],[RN]])</f>
        <v>0</v>
      </c>
      <c r="R3662">
        <f>IFERROR(INDEX(REDOSLIJED!A:A,MATCH(PlanMasine[[#This Row],[KPL]],REDOSLIJED!B:B,0)),MAX(REDOSLIJED!A:A)+1)</f>
        <v>45</v>
      </c>
      <c r="S3662" s="9">
        <f>SUM($M$2:M3662)</f>
        <v>16.76249999999996</v>
      </c>
      <c r="T3662" s="3">
        <f>PlanMasine[[#This Row],[Datum SAS]]-1</f>
        <v>45858</v>
      </c>
      <c r="U3662">
        <f>WEEKDAY(PlanMasine[[#This Row],[ZAVRŠETAK MAŠINSKE]],2)</f>
        <v>7</v>
      </c>
      <c r="V3662" s="3">
        <f>IF(WEEKDAY(PlanMasine[[#This Row],[Datum SAS]]-1,2)=7,PlanMasine[[#This Row],[Datum SAS]]-3,PlanMasine[[#This Row],[Datum SAS]]-1)</f>
        <v>45856</v>
      </c>
      <c r="W3662">
        <f>WEEKNUM(PlanMasine[[#This Row],[Column2]],1)</f>
        <v>29</v>
      </c>
    </row>
    <row r="3663" spans="1:23" x14ac:dyDescent="0.25">
      <c r="A3663">
        <v>1023895</v>
      </c>
      <c r="B3663">
        <v>1</v>
      </c>
      <c r="C3663">
        <v>1023931</v>
      </c>
      <c r="D3663" t="s">
        <v>1863</v>
      </c>
      <c r="E3663">
        <v>24</v>
      </c>
      <c r="F3663">
        <v>12</v>
      </c>
      <c r="G3663">
        <v>0</v>
      </c>
      <c r="H3663">
        <v>0</v>
      </c>
      <c r="I3663" t="s">
        <v>5</v>
      </c>
      <c r="J3663" t="s">
        <v>570</v>
      </c>
      <c r="K3663" t="s">
        <v>2447</v>
      </c>
      <c r="L3663" s="3">
        <v>45904</v>
      </c>
      <c r="M36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63" s="3">
        <v>45859</v>
      </c>
      <c r="O3663" s="5">
        <f>IFERROR((PlanMasine[[#This Row],[Norma]]/PlanMasine[[#This Row],[Q]])*(PlanMasine[[#This Row],[Q]]/SUMIF(C:C,PlanMasine[[#This Row],[RN]],B:B)*PlanMasine[[#This Row],[KPLQ]]),0)</f>
        <v>2</v>
      </c>
      <c r="P3663">
        <v>215966</v>
      </c>
      <c r="Q3663">
        <f>COUNTIF(PROMJENA!A:A,PlanMasine[[#This Row],[KPL]]&amp;"-"&amp;PlanMasine[[#This Row],[RN]])</f>
        <v>0</v>
      </c>
      <c r="R3663">
        <f>IFERROR(INDEX(REDOSLIJED!A:A,MATCH(PlanMasine[[#This Row],[KPL]],REDOSLIJED!B:B,0)),MAX(REDOSLIJED!A:A)+1)</f>
        <v>45</v>
      </c>
      <c r="S3663" s="9">
        <f>SUM($M$2:M3663)</f>
        <v>16.76388888888885</v>
      </c>
      <c r="T3663" s="3">
        <f>PlanMasine[[#This Row],[Datum SAS]]-1</f>
        <v>45858</v>
      </c>
      <c r="U3663">
        <f>WEEKDAY(PlanMasine[[#This Row],[ZAVRŠETAK MAŠINSKE]],2)</f>
        <v>7</v>
      </c>
      <c r="V3663" s="3">
        <f>IF(WEEKDAY(PlanMasine[[#This Row],[Datum SAS]]-1,2)=7,PlanMasine[[#This Row],[Datum SAS]]-3,PlanMasine[[#This Row],[Datum SAS]]-1)</f>
        <v>45856</v>
      </c>
      <c r="W3663">
        <f>WEEKNUM(PlanMasine[[#This Row],[Column2]],1)</f>
        <v>29</v>
      </c>
    </row>
    <row r="3664" spans="1:23" x14ac:dyDescent="0.25">
      <c r="A3664">
        <v>1023895</v>
      </c>
      <c r="B3664">
        <v>1</v>
      </c>
      <c r="C3664">
        <v>1023907</v>
      </c>
      <c r="D3664" t="s">
        <v>2298</v>
      </c>
      <c r="E3664">
        <v>120</v>
      </c>
      <c r="F3664">
        <v>12</v>
      </c>
      <c r="G3664">
        <v>0</v>
      </c>
      <c r="H3664">
        <v>0</v>
      </c>
      <c r="I3664" t="s">
        <v>5</v>
      </c>
      <c r="J3664" t="s">
        <v>570</v>
      </c>
      <c r="K3664" t="s">
        <v>2447</v>
      </c>
      <c r="L3664" s="3">
        <v>45904</v>
      </c>
      <c r="M36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64" s="3">
        <v>45859</v>
      </c>
      <c r="O3664" s="5">
        <f>IFERROR((PlanMasine[[#This Row],[Norma]]/PlanMasine[[#This Row],[Q]])*(PlanMasine[[#This Row],[Q]]/SUMIF(C:C,PlanMasine[[#This Row],[RN]],B:B)*PlanMasine[[#This Row],[KPLQ]]),0)</f>
        <v>10</v>
      </c>
      <c r="P3664">
        <v>215941</v>
      </c>
      <c r="Q3664">
        <f>COUNTIF(PROMJENA!A:A,PlanMasine[[#This Row],[KPL]]&amp;"-"&amp;PlanMasine[[#This Row],[RN]])</f>
        <v>0</v>
      </c>
      <c r="R3664">
        <f>IFERROR(INDEX(REDOSLIJED!A:A,MATCH(PlanMasine[[#This Row],[KPL]],REDOSLIJED!B:B,0)),MAX(REDOSLIJED!A:A)+1)</f>
        <v>45</v>
      </c>
      <c r="S3664" s="9">
        <f>SUM($M$2:M3664)</f>
        <v>16.770833333333293</v>
      </c>
      <c r="T3664" s="3">
        <f>PlanMasine[[#This Row],[Datum SAS]]-1</f>
        <v>45858</v>
      </c>
      <c r="U3664">
        <f>WEEKDAY(PlanMasine[[#This Row],[ZAVRŠETAK MAŠINSKE]],2)</f>
        <v>7</v>
      </c>
      <c r="V3664" s="3">
        <f>IF(WEEKDAY(PlanMasine[[#This Row],[Datum SAS]]-1,2)=7,PlanMasine[[#This Row],[Datum SAS]]-3,PlanMasine[[#This Row],[Datum SAS]]-1)</f>
        <v>45856</v>
      </c>
      <c r="W3664">
        <f>WEEKNUM(PlanMasine[[#This Row],[Column2]],1)</f>
        <v>29</v>
      </c>
    </row>
    <row r="3665" spans="1:23" x14ac:dyDescent="0.25">
      <c r="A3665">
        <v>1023895</v>
      </c>
      <c r="B3665">
        <v>1</v>
      </c>
      <c r="C3665">
        <v>1023903</v>
      </c>
      <c r="D3665" t="s">
        <v>2308</v>
      </c>
      <c r="E3665">
        <v>60</v>
      </c>
      <c r="F3665">
        <v>12</v>
      </c>
      <c r="G3665">
        <v>0</v>
      </c>
      <c r="H3665">
        <v>0</v>
      </c>
      <c r="I3665" t="s">
        <v>5</v>
      </c>
      <c r="J3665" t="s">
        <v>570</v>
      </c>
      <c r="K3665" t="s">
        <v>2447</v>
      </c>
      <c r="L3665" s="3">
        <v>45904</v>
      </c>
      <c r="M36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65" s="3">
        <v>45859</v>
      </c>
      <c r="O3665" s="5">
        <f>IFERROR((PlanMasine[[#This Row],[Norma]]/PlanMasine[[#This Row],[Q]])*(PlanMasine[[#This Row],[Q]]/SUMIF(C:C,PlanMasine[[#This Row],[RN]],B:B)*PlanMasine[[#This Row],[KPLQ]]),0)</f>
        <v>5</v>
      </c>
      <c r="P3665">
        <v>215937</v>
      </c>
      <c r="Q3665">
        <f>COUNTIF(PROMJENA!A:A,PlanMasine[[#This Row],[KPL]]&amp;"-"&amp;PlanMasine[[#This Row],[RN]])</f>
        <v>0</v>
      </c>
      <c r="R3665">
        <f>IFERROR(INDEX(REDOSLIJED!A:A,MATCH(PlanMasine[[#This Row],[KPL]],REDOSLIJED!B:B,0)),MAX(REDOSLIJED!A:A)+1)</f>
        <v>45</v>
      </c>
      <c r="S3665" s="9">
        <f>SUM($M$2:M3665)</f>
        <v>16.774305555555515</v>
      </c>
      <c r="T3665" s="3">
        <f>PlanMasine[[#This Row],[Datum SAS]]-1</f>
        <v>45858</v>
      </c>
      <c r="U3665">
        <f>WEEKDAY(PlanMasine[[#This Row],[ZAVRŠETAK MAŠINSKE]],2)</f>
        <v>7</v>
      </c>
      <c r="V3665" s="3">
        <f>IF(WEEKDAY(PlanMasine[[#This Row],[Datum SAS]]-1,2)=7,PlanMasine[[#This Row],[Datum SAS]]-3,PlanMasine[[#This Row],[Datum SAS]]-1)</f>
        <v>45856</v>
      </c>
      <c r="W3665">
        <f>WEEKNUM(PlanMasine[[#This Row],[Column2]],1)</f>
        <v>29</v>
      </c>
    </row>
    <row r="3666" spans="1:23" x14ac:dyDescent="0.25">
      <c r="A3666">
        <v>1023895</v>
      </c>
      <c r="B3666">
        <v>1</v>
      </c>
      <c r="C3666">
        <v>1023943</v>
      </c>
      <c r="D3666" t="s">
        <v>1866</v>
      </c>
      <c r="E3666">
        <v>24</v>
      </c>
      <c r="F3666">
        <v>12</v>
      </c>
      <c r="G3666">
        <v>0</v>
      </c>
      <c r="H3666">
        <v>0</v>
      </c>
      <c r="I3666" t="s">
        <v>5</v>
      </c>
      <c r="J3666" t="s">
        <v>570</v>
      </c>
      <c r="K3666" t="s">
        <v>2447</v>
      </c>
      <c r="L3666" s="3">
        <v>45904</v>
      </c>
      <c r="M36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66" s="3">
        <v>45859</v>
      </c>
      <c r="O3666" s="5">
        <f>IFERROR((PlanMasine[[#This Row],[Norma]]/PlanMasine[[#This Row],[Q]])*(PlanMasine[[#This Row],[Q]]/SUMIF(C:C,PlanMasine[[#This Row],[RN]],B:B)*PlanMasine[[#This Row],[KPLQ]]),0)</f>
        <v>2</v>
      </c>
      <c r="P3666">
        <v>215978</v>
      </c>
      <c r="Q3666">
        <f>COUNTIF(PROMJENA!A:A,PlanMasine[[#This Row],[KPL]]&amp;"-"&amp;PlanMasine[[#This Row],[RN]])</f>
        <v>0</v>
      </c>
      <c r="R3666">
        <f>IFERROR(INDEX(REDOSLIJED!A:A,MATCH(PlanMasine[[#This Row],[KPL]],REDOSLIJED!B:B,0)),MAX(REDOSLIJED!A:A)+1)</f>
        <v>45</v>
      </c>
      <c r="S3666" s="9">
        <f>SUM($M$2:M3666)</f>
        <v>16.775694444444404</v>
      </c>
      <c r="T3666" s="3">
        <f>PlanMasine[[#This Row],[Datum SAS]]-1</f>
        <v>45858</v>
      </c>
      <c r="U3666">
        <f>WEEKDAY(PlanMasine[[#This Row],[ZAVRŠETAK MAŠINSKE]],2)</f>
        <v>7</v>
      </c>
      <c r="V3666" s="3">
        <f>IF(WEEKDAY(PlanMasine[[#This Row],[Datum SAS]]-1,2)=7,PlanMasine[[#This Row],[Datum SAS]]-3,PlanMasine[[#This Row],[Datum SAS]]-1)</f>
        <v>45856</v>
      </c>
      <c r="W3666">
        <f>WEEKNUM(PlanMasine[[#This Row],[Column2]],1)</f>
        <v>29</v>
      </c>
    </row>
    <row r="3667" spans="1:23" x14ac:dyDescent="0.25">
      <c r="A3667">
        <v>1023895</v>
      </c>
      <c r="B3667">
        <v>1</v>
      </c>
      <c r="C3667">
        <v>1023908</v>
      </c>
      <c r="D3667" t="s">
        <v>2306</v>
      </c>
      <c r="E3667">
        <v>48</v>
      </c>
      <c r="F3667">
        <v>12</v>
      </c>
      <c r="G3667">
        <v>0</v>
      </c>
      <c r="H3667">
        <v>0</v>
      </c>
      <c r="I3667" t="s">
        <v>5</v>
      </c>
      <c r="J3667" t="s">
        <v>570</v>
      </c>
      <c r="K3667" t="s">
        <v>2447</v>
      </c>
      <c r="L3667" s="3">
        <v>45904</v>
      </c>
      <c r="M36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67" s="3">
        <v>45859</v>
      </c>
      <c r="O3667" s="5">
        <f>IFERROR((PlanMasine[[#This Row],[Norma]]/PlanMasine[[#This Row],[Q]])*(PlanMasine[[#This Row],[Q]]/SUMIF(C:C,PlanMasine[[#This Row],[RN]],B:B)*PlanMasine[[#This Row],[KPLQ]]),0)</f>
        <v>4</v>
      </c>
      <c r="P3667">
        <v>215942</v>
      </c>
      <c r="Q3667">
        <f>COUNTIF(PROMJENA!A:A,PlanMasine[[#This Row],[KPL]]&amp;"-"&amp;PlanMasine[[#This Row],[RN]])</f>
        <v>0</v>
      </c>
      <c r="R3667">
        <f>IFERROR(INDEX(REDOSLIJED!A:A,MATCH(PlanMasine[[#This Row],[KPL]],REDOSLIJED!B:B,0)),MAX(REDOSLIJED!A:A)+1)</f>
        <v>45</v>
      </c>
      <c r="S3667" s="9">
        <f>SUM($M$2:M3667)</f>
        <v>16.778472222222181</v>
      </c>
      <c r="T3667" s="3">
        <f>PlanMasine[[#This Row],[Datum SAS]]-1</f>
        <v>45858</v>
      </c>
      <c r="U3667">
        <f>WEEKDAY(PlanMasine[[#This Row],[ZAVRŠETAK MAŠINSKE]],2)</f>
        <v>7</v>
      </c>
      <c r="V3667" s="3">
        <f>IF(WEEKDAY(PlanMasine[[#This Row],[Datum SAS]]-1,2)=7,PlanMasine[[#This Row],[Datum SAS]]-3,PlanMasine[[#This Row],[Datum SAS]]-1)</f>
        <v>45856</v>
      </c>
      <c r="W3667">
        <f>WEEKNUM(PlanMasine[[#This Row],[Column2]],1)</f>
        <v>29</v>
      </c>
    </row>
    <row r="3668" spans="1:23" x14ac:dyDescent="0.25">
      <c r="A3668">
        <v>1023895</v>
      </c>
      <c r="B3668">
        <v>1</v>
      </c>
      <c r="C3668">
        <v>1023914</v>
      </c>
      <c r="D3668" t="s">
        <v>2302</v>
      </c>
      <c r="E3668">
        <v>48</v>
      </c>
      <c r="F3668">
        <v>12</v>
      </c>
      <c r="G3668">
        <v>0</v>
      </c>
      <c r="H3668">
        <v>0</v>
      </c>
      <c r="I3668" t="s">
        <v>5</v>
      </c>
      <c r="J3668" t="s">
        <v>570</v>
      </c>
      <c r="K3668" t="s">
        <v>2447</v>
      </c>
      <c r="L3668" s="3">
        <v>45904</v>
      </c>
      <c r="M36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68" s="3">
        <v>45859</v>
      </c>
      <c r="O3668" s="5">
        <f>IFERROR((PlanMasine[[#This Row],[Norma]]/PlanMasine[[#This Row],[Q]])*(PlanMasine[[#This Row],[Q]]/SUMIF(C:C,PlanMasine[[#This Row],[RN]],B:B)*PlanMasine[[#This Row],[KPLQ]]),0)</f>
        <v>4</v>
      </c>
      <c r="P3668">
        <v>215949</v>
      </c>
      <c r="Q3668">
        <f>COUNTIF(PROMJENA!A:A,PlanMasine[[#This Row],[KPL]]&amp;"-"&amp;PlanMasine[[#This Row],[RN]])</f>
        <v>0</v>
      </c>
      <c r="R3668">
        <f>IFERROR(INDEX(REDOSLIJED!A:A,MATCH(PlanMasine[[#This Row],[KPL]],REDOSLIJED!B:B,0)),MAX(REDOSLIJED!A:A)+1)</f>
        <v>45</v>
      </c>
      <c r="S3668" s="9">
        <f>SUM($M$2:M3668)</f>
        <v>16.781249999999957</v>
      </c>
      <c r="T3668" s="3">
        <f>PlanMasine[[#This Row],[Datum SAS]]-1</f>
        <v>45858</v>
      </c>
      <c r="U3668">
        <f>WEEKDAY(PlanMasine[[#This Row],[ZAVRŠETAK MAŠINSKE]],2)</f>
        <v>7</v>
      </c>
      <c r="V3668" s="3">
        <f>IF(WEEKDAY(PlanMasine[[#This Row],[Datum SAS]]-1,2)=7,PlanMasine[[#This Row],[Datum SAS]]-3,PlanMasine[[#This Row],[Datum SAS]]-1)</f>
        <v>45856</v>
      </c>
      <c r="W3668">
        <f>WEEKNUM(PlanMasine[[#This Row],[Column2]],1)</f>
        <v>29</v>
      </c>
    </row>
    <row r="3669" spans="1:23" x14ac:dyDescent="0.25">
      <c r="A3669">
        <v>1023895</v>
      </c>
      <c r="B3669">
        <v>1</v>
      </c>
      <c r="C3669">
        <v>1023915</v>
      </c>
      <c r="D3669" t="s">
        <v>2305</v>
      </c>
      <c r="E3669">
        <v>48</v>
      </c>
      <c r="F3669">
        <v>12</v>
      </c>
      <c r="G3669">
        <v>0</v>
      </c>
      <c r="H3669">
        <v>0</v>
      </c>
      <c r="I3669" t="s">
        <v>5</v>
      </c>
      <c r="J3669" t="s">
        <v>570</v>
      </c>
      <c r="K3669" t="s">
        <v>2447</v>
      </c>
      <c r="L3669" s="3">
        <v>45904</v>
      </c>
      <c r="M36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69" s="3">
        <v>45859</v>
      </c>
      <c r="O3669" s="5">
        <f>IFERROR((PlanMasine[[#This Row],[Norma]]/PlanMasine[[#This Row],[Q]])*(PlanMasine[[#This Row],[Q]]/SUMIF(C:C,PlanMasine[[#This Row],[RN]],B:B)*PlanMasine[[#This Row],[KPLQ]]),0)</f>
        <v>4</v>
      </c>
      <c r="P3669">
        <v>215950</v>
      </c>
      <c r="Q3669">
        <f>COUNTIF(PROMJENA!A:A,PlanMasine[[#This Row],[KPL]]&amp;"-"&amp;PlanMasine[[#This Row],[RN]])</f>
        <v>0</v>
      </c>
      <c r="R3669">
        <f>IFERROR(INDEX(REDOSLIJED!A:A,MATCH(PlanMasine[[#This Row],[KPL]],REDOSLIJED!B:B,0)),MAX(REDOSLIJED!A:A)+1)</f>
        <v>45</v>
      </c>
      <c r="S3669" s="9">
        <f>SUM($M$2:M3669)</f>
        <v>16.784027777777734</v>
      </c>
      <c r="T3669" s="3">
        <f>PlanMasine[[#This Row],[Datum SAS]]-1</f>
        <v>45858</v>
      </c>
      <c r="U3669">
        <f>WEEKDAY(PlanMasine[[#This Row],[ZAVRŠETAK MAŠINSKE]],2)</f>
        <v>7</v>
      </c>
      <c r="V3669" s="3">
        <f>IF(WEEKDAY(PlanMasine[[#This Row],[Datum SAS]]-1,2)=7,PlanMasine[[#This Row],[Datum SAS]]-3,PlanMasine[[#This Row],[Datum SAS]]-1)</f>
        <v>45856</v>
      </c>
      <c r="W3669">
        <f>WEEKNUM(PlanMasine[[#This Row],[Column2]],1)</f>
        <v>29</v>
      </c>
    </row>
    <row r="3670" spans="1:23" x14ac:dyDescent="0.25">
      <c r="A3670">
        <v>1023895</v>
      </c>
      <c r="B3670">
        <v>1</v>
      </c>
      <c r="C3670">
        <v>1023921</v>
      </c>
      <c r="D3670" t="s">
        <v>2309</v>
      </c>
      <c r="E3670">
        <v>48</v>
      </c>
      <c r="F3670">
        <v>12</v>
      </c>
      <c r="G3670">
        <v>0</v>
      </c>
      <c r="H3670">
        <v>0</v>
      </c>
      <c r="I3670" t="s">
        <v>5</v>
      </c>
      <c r="J3670" t="s">
        <v>570</v>
      </c>
      <c r="K3670" t="s">
        <v>2447</v>
      </c>
      <c r="L3670" s="3">
        <v>45904</v>
      </c>
      <c r="M36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70" s="3">
        <v>45859</v>
      </c>
      <c r="O3670" s="5">
        <f>IFERROR((PlanMasine[[#This Row],[Norma]]/PlanMasine[[#This Row],[Q]])*(PlanMasine[[#This Row],[Q]]/SUMIF(C:C,PlanMasine[[#This Row],[RN]],B:B)*PlanMasine[[#This Row],[KPLQ]]),0)</f>
        <v>4</v>
      </c>
      <c r="P3670">
        <v>215956</v>
      </c>
      <c r="Q3670">
        <f>COUNTIF(PROMJENA!A:A,PlanMasine[[#This Row],[KPL]]&amp;"-"&amp;PlanMasine[[#This Row],[RN]])</f>
        <v>0</v>
      </c>
      <c r="R3670">
        <f>IFERROR(INDEX(REDOSLIJED!A:A,MATCH(PlanMasine[[#This Row],[KPL]],REDOSLIJED!B:B,0)),MAX(REDOSLIJED!A:A)+1)</f>
        <v>45</v>
      </c>
      <c r="S3670" s="9">
        <f>SUM($M$2:M3670)</f>
        <v>16.78680555555551</v>
      </c>
      <c r="T3670" s="3">
        <f>PlanMasine[[#This Row],[Datum SAS]]-1</f>
        <v>45858</v>
      </c>
      <c r="U3670">
        <f>WEEKDAY(PlanMasine[[#This Row],[ZAVRŠETAK MAŠINSKE]],2)</f>
        <v>7</v>
      </c>
      <c r="V3670" s="3">
        <f>IF(WEEKDAY(PlanMasine[[#This Row],[Datum SAS]]-1,2)=7,PlanMasine[[#This Row],[Datum SAS]]-3,PlanMasine[[#This Row],[Datum SAS]]-1)</f>
        <v>45856</v>
      </c>
      <c r="W3670">
        <f>WEEKNUM(PlanMasine[[#This Row],[Column2]],1)</f>
        <v>29</v>
      </c>
    </row>
    <row r="3671" spans="1:23" x14ac:dyDescent="0.25">
      <c r="A3671">
        <v>1023895</v>
      </c>
      <c r="B3671">
        <v>1</v>
      </c>
      <c r="C3671">
        <v>1023902</v>
      </c>
      <c r="D3671" t="s">
        <v>2304</v>
      </c>
      <c r="E3671">
        <v>60</v>
      </c>
      <c r="F3671">
        <v>12</v>
      </c>
      <c r="G3671">
        <v>0</v>
      </c>
      <c r="H3671">
        <v>0</v>
      </c>
      <c r="I3671" t="s">
        <v>5</v>
      </c>
      <c r="J3671" t="s">
        <v>570</v>
      </c>
      <c r="K3671" t="s">
        <v>2447</v>
      </c>
      <c r="L3671" s="3">
        <v>45904</v>
      </c>
      <c r="M36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71" s="3">
        <v>45859</v>
      </c>
      <c r="O3671" s="5">
        <f>IFERROR((PlanMasine[[#This Row],[Norma]]/PlanMasine[[#This Row],[Q]])*(PlanMasine[[#This Row],[Q]]/SUMIF(C:C,PlanMasine[[#This Row],[RN]],B:B)*PlanMasine[[#This Row],[KPLQ]]),0)</f>
        <v>5</v>
      </c>
      <c r="P3671">
        <v>215936</v>
      </c>
      <c r="Q3671">
        <f>COUNTIF(PROMJENA!A:A,PlanMasine[[#This Row],[KPL]]&amp;"-"&amp;PlanMasine[[#This Row],[RN]])</f>
        <v>0</v>
      </c>
      <c r="R3671">
        <f>IFERROR(INDEX(REDOSLIJED!A:A,MATCH(PlanMasine[[#This Row],[KPL]],REDOSLIJED!B:B,0)),MAX(REDOSLIJED!A:A)+1)</f>
        <v>45</v>
      </c>
      <c r="S3671" s="9">
        <f>SUM($M$2:M3671)</f>
        <v>16.790277777777732</v>
      </c>
      <c r="T3671" s="3">
        <f>PlanMasine[[#This Row],[Datum SAS]]-1</f>
        <v>45858</v>
      </c>
      <c r="U3671">
        <f>WEEKDAY(PlanMasine[[#This Row],[ZAVRŠETAK MAŠINSKE]],2)</f>
        <v>7</v>
      </c>
      <c r="V3671" s="3">
        <f>IF(WEEKDAY(PlanMasine[[#This Row],[Datum SAS]]-1,2)=7,PlanMasine[[#This Row],[Datum SAS]]-3,PlanMasine[[#This Row],[Datum SAS]]-1)</f>
        <v>45856</v>
      </c>
      <c r="W3671">
        <f>WEEKNUM(PlanMasine[[#This Row],[Column2]],1)</f>
        <v>29</v>
      </c>
    </row>
    <row r="3672" spans="1:23" x14ac:dyDescent="0.25">
      <c r="A3672">
        <v>1023895</v>
      </c>
      <c r="B3672">
        <v>1</v>
      </c>
      <c r="C3672">
        <v>1023925</v>
      </c>
      <c r="D3672" t="s">
        <v>2446</v>
      </c>
      <c r="E3672">
        <v>12</v>
      </c>
      <c r="F3672">
        <v>12</v>
      </c>
      <c r="G3672">
        <v>0</v>
      </c>
      <c r="H3672">
        <v>0</v>
      </c>
      <c r="I3672" t="s">
        <v>5</v>
      </c>
      <c r="J3672" t="s">
        <v>570</v>
      </c>
      <c r="K3672" t="s">
        <v>2447</v>
      </c>
      <c r="L3672" s="3">
        <v>45904</v>
      </c>
      <c r="M36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72" s="3">
        <v>45859</v>
      </c>
      <c r="O3672" s="5">
        <f>IFERROR((PlanMasine[[#This Row],[Norma]]/PlanMasine[[#This Row],[Q]])*(PlanMasine[[#This Row],[Q]]/SUMIF(C:C,PlanMasine[[#This Row],[RN]],B:B)*PlanMasine[[#This Row],[KPLQ]]),0)</f>
        <v>1</v>
      </c>
      <c r="P3672">
        <v>215960</v>
      </c>
      <c r="Q3672">
        <f>COUNTIF(PROMJENA!A:A,PlanMasine[[#This Row],[KPL]]&amp;"-"&amp;PlanMasine[[#This Row],[RN]])</f>
        <v>0</v>
      </c>
      <c r="R3672">
        <f>IFERROR(INDEX(REDOSLIJED!A:A,MATCH(PlanMasine[[#This Row],[KPL]],REDOSLIJED!B:B,0)),MAX(REDOSLIJED!A:A)+1)</f>
        <v>45</v>
      </c>
      <c r="S3672" s="9">
        <f>SUM($M$2:M3672)</f>
        <v>16.790972222222177</v>
      </c>
      <c r="T3672" s="3">
        <f>PlanMasine[[#This Row],[Datum SAS]]-1</f>
        <v>45858</v>
      </c>
      <c r="U3672">
        <f>WEEKDAY(PlanMasine[[#This Row],[ZAVRŠETAK MAŠINSKE]],2)</f>
        <v>7</v>
      </c>
      <c r="V3672" s="3">
        <f>IF(WEEKDAY(PlanMasine[[#This Row],[Datum SAS]]-1,2)=7,PlanMasine[[#This Row],[Datum SAS]]-3,PlanMasine[[#This Row],[Datum SAS]]-1)</f>
        <v>45856</v>
      </c>
      <c r="W3672">
        <f>WEEKNUM(PlanMasine[[#This Row],[Column2]],1)</f>
        <v>29</v>
      </c>
    </row>
    <row r="3673" spans="1:23" x14ac:dyDescent="0.25">
      <c r="A3673">
        <v>1023896</v>
      </c>
      <c r="B3673">
        <v>1</v>
      </c>
      <c r="C3673">
        <v>1023907</v>
      </c>
      <c r="D3673" t="s">
        <v>2298</v>
      </c>
      <c r="E3673">
        <v>120</v>
      </c>
      <c r="F3673">
        <v>12</v>
      </c>
      <c r="G3673">
        <v>0</v>
      </c>
      <c r="H3673">
        <v>0</v>
      </c>
      <c r="I3673" t="s">
        <v>5</v>
      </c>
      <c r="J3673" t="s">
        <v>570</v>
      </c>
      <c r="K3673" t="s">
        <v>2447</v>
      </c>
      <c r="L3673" s="3">
        <v>45904</v>
      </c>
      <c r="M36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73" s="3">
        <v>45859</v>
      </c>
      <c r="O3673" s="5">
        <f>IFERROR((PlanMasine[[#This Row],[Norma]]/PlanMasine[[#This Row],[Q]])*(PlanMasine[[#This Row],[Q]]/SUMIF(C:C,PlanMasine[[#This Row],[RN]],B:B)*PlanMasine[[#This Row],[KPLQ]]),0)</f>
        <v>10</v>
      </c>
      <c r="P3673">
        <v>215941</v>
      </c>
      <c r="Q3673">
        <f>COUNTIF(PROMJENA!A:A,PlanMasine[[#This Row],[KPL]]&amp;"-"&amp;PlanMasine[[#This Row],[RN]])</f>
        <v>0</v>
      </c>
      <c r="R3673">
        <f>IFERROR(INDEX(REDOSLIJED!A:A,MATCH(PlanMasine[[#This Row],[KPL]],REDOSLIJED!B:B,0)),MAX(REDOSLIJED!A:A)+1)</f>
        <v>45</v>
      </c>
      <c r="S3673" s="9">
        <f>SUM($M$2:M3673)</f>
        <v>16.79791666666662</v>
      </c>
      <c r="T3673" s="3">
        <f>PlanMasine[[#This Row],[Datum SAS]]-1</f>
        <v>45858</v>
      </c>
      <c r="U3673">
        <f>WEEKDAY(PlanMasine[[#This Row],[ZAVRŠETAK MAŠINSKE]],2)</f>
        <v>7</v>
      </c>
      <c r="V3673" s="3">
        <f>IF(WEEKDAY(PlanMasine[[#This Row],[Datum SAS]]-1,2)=7,PlanMasine[[#This Row],[Datum SAS]]-3,PlanMasine[[#This Row],[Datum SAS]]-1)</f>
        <v>45856</v>
      </c>
      <c r="W3673">
        <f>WEEKNUM(PlanMasine[[#This Row],[Column2]],1)</f>
        <v>29</v>
      </c>
    </row>
    <row r="3674" spans="1:23" x14ac:dyDescent="0.25">
      <c r="A3674">
        <v>1023896</v>
      </c>
      <c r="B3674">
        <v>1</v>
      </c>
      <c r="C3674">
        <v>1023931</v>
      </c>
      <c r="D3674" t="s">
        <v>1863</v>
      </c>
      <c r="E3674">
        <v>24</v>
      </c>
      <c r="F3674">
        <v>12</v>
      </c>
      <c r="G3674">
        <v>0</v>
      </c>
      <c r="H3674">
        <v>0</v>
      </c>
      <c r="I3674" t="s">
        <v>5</v>
      </c>
      <c r="J3674" t="s">
        <v>570</v>
      </c>
      <c r="K3674" t="s">
        <v>2447</v>
      </c>
      <c r="L3674" s="3">
        <v>45904</v>
      </c>
      <c r="M36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74" s="3">
        <v>45859</v>
      </c>
      <c r="O3674" s="5">
        <f>IFERROR((PlanMasine[[#This Row],[Norma]]/PlanMasine[[#This Row],[Q]])*(PlanMasine[[#This Row],[Q]]/SUMIF(C:C,PlanMasine[[#This Row],[RN]],B:B)*PlanMasine[[#This Row],[KPLQ]]),0)</f>
        <v>2</v>
      </c>
      <c r="P3674">
        <v>215966</v>
      </c>
      <c r="Q3674">
        <f>COUNTIF(PROMJENA!A:A,PlanMasine[[#This Row],[KPL]]&amp;"-"&amp;PlanMasine[[#This Row],[RN]])</f>
        <v>0</v>
      </c>
      <c r="R3674">
        <f>IFERROR(INDEX(REDOSLIJED!A:A,MATCH(PlanMasine[[#This Row],[KPL]],REDOSLIJED!B:B,0)),MAX(REDOSLIJED!A:A)+1)</f>
        <v>45</v>
      </c>
      <c r="S3674" s="9">
        <f>SUM($M$2:M3674)</f>
        <v>16.79930555555551</v>
      </c>
      <c r="T3674" s="3">
        <f>PlanMasine[[#This Row],[Datum SAS]]-1</f>
        <v>45858</v>
      </c>
      <c r="U3674">
        <f>WEEKDAY(PlanMasine[[#This Row],[ZAVRŠETAK MAŠINSKE]],2)</f>
        <v>7</v>
      </c>
      <c r="V3674" s="3">
        <f>IF(WEEKDAY(PlanMasine[[#This Row],[Datum SAS]]-1,2)=7,PlanMasine[[#This Row],[Datum SAS]]-3,PlanMasine[[#This Row],[Datum SAS]]-1)</f>
        <v>45856</v>
      </c>
      <c r="W3674">
        <f>WEEKNUM(PlanMasine[[#This Row],[Column2]],1)</f>
        <v>29</v>
      </c>
    </row>
    <row r="3675" spans="1:23" x14ac:dyDescent="0.25">
      <c r="A3675">
        <v>1023896</v>
      </c>
      <c r="B3675">
        <v>1</v>
      </c>
      <c r="C3675">
        <v>1023906</v>
      </c>
      <c r="D3675" t="s">
        <v>2307</v>
      </c>
      <c r="E3675">
        <v>120</v>
      </c>
      <c r="F3675">
        <v>12</v>
      </c>
      <c r="G3675">
        <v>0</v>
      </c>
      <c r="H3675">
        <v>0</v>
      </c>
      <c r="I3675" t="s">
        <v>5</v>
      </c>
      <c r="J3675" t="s">
        <v>570</v>
      </c>
      <c r="K3675" t="s">
        <v>2447</v>
      </c>
      <c r="L3675" s="3">
        <v>45904</v>
      </c>
      <c r="M36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75" s="3">
        <v>45859</v>
      </c>
      <c r="O3675" s="5">
        <f>IFERROR((PlanMasine[[#This Row],[Norma]]/PlanMasine[[#This Row],[Q]])*(PlanMasine[[#This Row],[Q]]/SUMIF(C:C,PlanMasine[[#This Row],[RN]],B:B)*PlanMasine[[#This Row],[KPLQ]]),0)</f>
        <v>10</v>
      </c>
      <c r="P3675">
        <v>215940</v>
      </c>
      <c r="Q3675">
        <f>COUNTIF(PROMJENA!A:A,PlanMasine[[#This Row],[KPL]]&amp;"-"&amp;PlanMasine[[#This Row],[RN]])</f>
        <v>0</v>
      </c>
      <c r="R3675">
        <f>IFERROR(INDEX(REDOSLIJED!A:A,MATCH(PlanMasine[[#This Row],[KPL]],REDOSLIJED!B:B,0)),MAX(REDOSLIJED!A:A)+1)</f>
        <v>45</v>
      </c>
      <c r="S3675" s="9">
        <f>SUM($M$2:M3675)</f>
        <v>16.806249999999952</v>
      </c>
      <c r="T3675" s="3">
        <f>PlanMasine[[#This Row],[Datum SAS]]-1</f>
        <v>45858</v>
      </c>
      <c r="U3675">
        <f>WEEKDAY(PlanMasine[[#This Row],[ZAVRŠETAK MAŠINSKE]],2)</f>
        <v>7</v>
      </c>
      <c r="V3675" s="3">
        <f>IF(WEEKDAY(PlanMasine[[#This Row],[Datum SAS]]-1,2)=7,PlanMasine[[#This Row],[Datum SAS]]-3,PlanMasine[[#This Row],[Datum SAS]]-1)</f>
        <v>45856</v>
      </c>
      <c r="W3675">
        <f>WEEKNUM(PlanMasine[[#This Row],[Column2]],1)</f>
        <v>29</v>
      </c>
    </row>
    <row r="3676" spans="1:23" x14ac:dyDescent="0.25">
      <c r="A3676">
        <v>1023896</v>
      </c>
      <c r="B3676">
        <v>1</v>
      </c>
      <c r="C3676">
        <v>1023919</v>
      </c>
      <c r="D3676" t="s">
        <v>2303</v>
      </c>
      <c r="E3676">
        <v>24</v>
      </c>
      <c r="F3676">
        <v>24</v>
      </c>
      <c r="G3676">
        <v>0</v>
      </c>
      <c r="H3676">
        <v>0</v>
      </c>
      <c r="I3676" t="s">
        <v>5</v>
      </c>
      <c r="J3676" t="s">
        <v>570</v>
      </c>
      <c r="K3676" t="s">
        <v>2447</v>
      </c>
      <c r="L3676" s="3">
        <v>45904</v>
      </c>
      <c r="M36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76" s="3">
        <v>45859</v>
      </c>
      <c r="O3676" s="5">
        <f>IFERROR((PlanMasine[[#This Row],[Norma]]/PlanMasine[[#This Row],[Q]])*(PlanMasine[[#This Row],[Q]]/SUMIF(C:C,PlanMasine[[#This Row],[RN]],B:B)*PlanMasine[[#This Row],[KPLQ]]),0)</f>
        <v>2</v>
      </c>
      <c r="P3676">
        <v>215954</v>
      </c>
      <c r="Q3676">
        <f>COUNTIF(PROMJENA!A:A,PlanMasine[[#This Row],[KPL]]&amp;"-"&amp;PlanMasine[[#This Row],[RN]])</f>
        <v>0</v>
      </c>
      <c r="R3676">
        <f>IFERROR(INDEX(REDOSLIJED!A:A,MATCH(PlanMasine[[#This Row],[KPL]],REDOSLIJED!B:B,0)),MAX(REDOSLIJED!A:A)+1)</f>
        <v>45</v>
      </c>
      <c r="S3676" s="9">
        <f>SUM($M$2:M3676)</f>
        <v>16.807638888888842</v>
      </c>
      <c r="T3676" s="3">
        <f>PlanMasine[[#This Row],[Datum SAS]]-1</f>
        <v>45858</v>
      </c>
      <c r="U3676">
        <f>WEEKDAY(PlanMasine[[#This Row],[ZAVRŠETAK MAŠINSKE]],2)</f>
        <v>7</v>
      </c>
      <c r="V3676" s="3">
        <f>IF(WEEKDAY(PlanMasine[[#This Row],[Datum SAS]]-1,2)=7,PlanMasine[[#This Row],[Datum SAS]]-3,PlanMasine[[#This Row],[Datum SAS]]-1)</f>
        <v>45856</v>
      </c>
      <c r="W3676">
        <f>WEEKNUM(PlanMasine[[#This Row],[Column2]],1)</f>
        <v>29</v>
      </c>
    </row>
    <row r="3677" spans="1:23" x14ac:dyDescent="0.25">
      <c r="A3677">
        <v>1023896</v>
      </c>
      <c r="B3677">
        <v>1</v>
      </c>
      <c r="C3677">
        <v>1023914</v>
      </c>
      <c r="D3677" t="s">
        <v>2302</v>
      </c>
      <c r="E3677">
        <v>48</v>
      </c>
      <c r="F3677">
        <v>12</v>
      </c>
      <c r="G3677">
        <v>0</v>
      </c>
      <c r="H3677">
        <v>0</v>
      </c>
      <c r="I3677" t="s">
        <v>5</v>
      </c>
      <c r="J3677" t="s">
        <v>570</v>
      </c>
      <c r="K3677" t="s">
        <v>2447</v>
      </c>
      <c r="L3677" s="3">
        <v>45904</v>
      </c>
      <c r="M36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77" s="3">
        <v>45859</v>
      </c>
      <c r="O3677" s="5">
        <f>IFERROR((PlanMasine[[#This Row],[Norma]]/PlanMasine[[#This Row],[Q]])*(PlanMasine[[#This Row],[Q]]/SUMIF(C:C,PlanMasine[[#This Row],[RN]],B:B)*PlanMasine[[#This Row],[KPLQ]]),0)</f>
        <v>4</v>
      </c>
      <c r="P3677">
        <v>215949</v>
      </c>
      <c r="Q3677">
        <f>COUNTIF(PROMJENA!A:A,PlanMasine[[#This Row],[KPL]]&amp;"-"&amp;PlanMasine[[#This Row],[RN]])</f>
        <v>0</v>
      </c>
      <c r="R3677">
        <f>IFERROR(INDEX(REDOSLIJED!A:A,MATCH(PlanMasine[[#This Row],[KPL]],REDOSLIJED!B:B,0)),MAX(REDOSLIJED!A:A)+1)</f>
        <v>45</v>
      </c>
      <c r="S3677" s="9">
        <f>SUM($M$2:M3677)</f>
        <v>16.810416666666619</v>
      </c>
      <c r="T3677" s="3">
        <f>PlanMasine[[#This Row],[Datum SAS]]-1</f>
        <v>45858</v>
      </c>
      <c r="U3677">
        <f>WEEKDAY(PlanMasine[[#This Row],[ZAVRŠETAK MAŠINSKE]],2)</f>
        <v>7</v>
      </c>
      <c r="V3677" s="3">
        <f>IF(WEEKDAY(PlanMasine[[#This Row],[Datum SAS]]-1,2)=7,PlanMasine[[#This Row],[Datum SAS]]-3,PlanMasine[[#This Row],[Datum SAS]]-1)</f>
        <v>45856</v>
      </c>
      <c r="W3677">
        <f>WEEKNUM(PlanMasine[[#This Row],[Column2]],1)</f>
        <v>29</v>
      </c>
    </row>
    <row r="3678" spans="1:23" x14ac:dyDescent="0.25">
      <c r="A3678">
        <v>1023896</v>
      </c>
      <c r="B3678">
        <v>1</v>
      </c>
      <c r="C3678">
        <v>1023915</v>
      </c>
      <c r="D3678" t="s">
        <v>2305</v>
      </c>
      <c r="E3678">
        <v>48</v>
      </c>
      <c r="F3678">
        <v>12</v>
      </c>
      <c r="G3678">
        <v>0</v>
      </c>
      <c r="H3678">
        <v>0</v>
      </c>
      <c r="I3678" t="s">
        <v>5</v>
      </c>
      <c r="J3678" t="s">
        <v>570</v>
      </c>
      <c r="K3678" t="s">
        <v>2447</v>
      </c>
      <c r="L3678" s="3">
        <v>45904</v>
      </c>
      <c r="M36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78" s="3">
        <v>45859</v>
      </c>
      <c r="O3678" s="5">
        <f>IFERROR((PlanMasine[[#This Row],[Norma]]/PlanMasine[[#This Row],[Q]])*(PlanMasine[[#This Row],[Q]]/SUMIF(C:C,PlanMasine[[#This Row],[RN]],B:B)*PlanMasine[[#This Row],[KPLQ]]),0)</f>
        <v>4</v>
      </c>
      <c r="P3678">
        <v>215950</v>
      </c>
      <c r="Q3678">
        <f>COUNTIF(PROMJENA!A:A,PlanMasine[[#This Row],[KPL]]&amp;"-"&amp;PlanMasine[[#This Row],[RN]])</f>
        <v>0</v>
      </c>
      <c r="R3678">
        <f>IFERROR(INDEX(REDOSLIJED!A:A,MATCH(PlanMasine[[#This Row],[KPL]],REDOSLIJED!B:B,0)),MAX(REDOSLIJED!A:A)+1)</f>
        <v>45</v>
      </c>
      <c r="S3678" s="9">
        <f>SUM($M$2:M3678)</f>
        <v>16.813194444444395</v>
      </c>
      <c r="T3678" s="3">
        <f>PlanMasine[[#This Row],[Datum SAS]]-1</f>
        <v>45858</v>
      </c>
      <c r="U3678">
        <f>WEEKDAY(PlanMasine[[#This Row],[ZAVRŠETAK MAŠINSKE]],2)</f>
        <v>7</v>
      </c>
      <c r="V3678" s="3">
        <f>IF(WEEKDAY(PlanMasine[[#This Row],[Datum SAS]]-1,2)=7,PlanMasine[[#This Row],[Datum SAS]]-3,PlanMasine[[#This Row],[Datum SAS]]-1)</f>
        <v>45856</v>
      </c>
      <c r="W3678">
        <f>WEEKNUM(PlanMasine[[#This Row],[Column2]],1)</f>
        <v>29</v>
      </c>
    </row>
    <row r="3679" spans="1:23" x14ac:dyDescent="0.25">
      <c r="A3679">
        <v>1023896</v>
      </c>
      <c r="B3679">
        <v>1</v>
      </c>
      <c r="C3679">
        <v>1023911</v>
      </c>
      <c r="D3679" t="s">
        <v>2300</v>
      </c>
      <c r="E3679">
        <v>48</v>
      </c>
      <c r="F3679">
        <v>12</v>
      </c>
      <c r="G3679">
        <v>0</v>
      </c>
      <c r="H3679">
        <v>0</v>
      </c>
      <c r="I3679" t="s">
        <v>5</v>
      </c>
      <c r="J3679" t="s">
        <v>570</v>
      </c>
      <c r="K3679" t="s">
        <v>2447</v>
      </c>
      <c r="L3679" s="3">
        <v>45904</v>
      </c>
      <c r="M36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79" s="3">
        <v>45859</v>
      </c>
      <c r="O3679" s="5">
        <f>IFERROR((PlanMasine[[#This Row],[Norma]]/PlanMasine[[#This Row],[Q]])*(PlanMasine[[#This Row],[Q]]/SUMIF(C:C,PlanMasine[[#This Row],[RN]],B:B)*PlanMasine[[#This Row],[KPLQ]]),0)</f>
        <v>4</v>
      </c>
      <c r="P3679">
        <v>215946</v>
      </c>
      <c r="Q3679">
        <f>COUNTIF(PROMJENA!A:A,PlanMasine[[#This Row],[KPL]]&amp;"-"&amp;PlanMasine[[#This Row],[RN]])</f>
        <v>0</v>
      </c>
      <c r="R3679">
        <f>IFERROR(INDEX(REDOSLIJED!A:A,MATCH(PlanMasine[[#This Row],[KPL]],REDOSLIJED!B:B,0)),MAX(REDOSLIJED!A:A)+1)</f>
        <v>45</v>
      </c>
      <c r="S3679" s="9">
        <f>SUM($M$2:M3679)</f>
        <v>16.815972222222172</v>
      </c>
      <c r="T3679" s="3">
        <f>PlanMasine[[#This Row],[Datum SAS]]-1</f>
        <v>45858</v>
      </c>
      <c r="U3679">
        <f>WEEKDAY(PlanMasine[[#This Row],[ZAVRŠETAK MAŠINSKE]],2)</f>
        <v>7</v>
      </c>
      <c r="V3679" s="3">
        <f>IF(WEEKDAY(PlanMasine[[#This Row],[Datum SAS]]-1,2)=7,PlanMasine[[#This Row],[Datum SAS]]-3,PlanMasine[[#This Row],[Datum SAS]]-1)</f>
        <v>45856</v>
      </c>
      <c r="W3679">
        <f>WEEKNUM(PlanMasine[[#This Row],[Column2]],1)</f>
        <v>29</v>
      </c>
    </row>
    <row r="3680" spans="1:23" x14ac:dyDescent="0.25">
      <c r="A3680">
        <v>1023896</v>
      </c>
      <c r="B3680">
        <v>1</v>
      </c>
      <c r="C3680">
        <v>1023920</v>
      </c>
      <c r="D3680" t="s">
        <v>2296</v>
      </c>
      <c r="E3680">
        <v>12</v>
      </c>
      <c r="F3680">
        <v>12</v>
      </c>
      <c r="G3680">
        <v>0</v>
      </c>
      <c r="H3680">
        <v>0</v>
      </c>
      <c r="I3680" t="s">
        <v>5</v>
      </c>
      <c r="J3680" t="s">
        <v>570</v>
      </c>
      <c r="K3680" t="s">
        <v>2447</v>
      </c>
      <c r="L3680" s="3">
        <v>45904</v>
      </c>
      <c r="M36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80" s="3">
        <v>45859</v>
      </c>
      <c r="O3680" s="5">
        <f>IFERROR((PlanMasine[[#This Row],[Norma]]/PlanMasine[[#This Row],[Q]])*(PlanMasine[[#This Row],[Q]]/SUMIF(C:C,PlanMasine[[#This Row],[RN]],B:B)*PlanMasine[[#This Row],[KPLQ]]),0)</f>
        <v>1</v>
      </c>
      <c r="P3680">
        <v>215955</v>
      </c>
      <c r="Q3680">
        <f>COUNTIF(PROMJENA!A:A,PlanMasine[[#This Row],[KPL]]&amp;"-"&amp;PlanMasine[[#This Row],[RN]])</f>
        <v>0</v>
      </c>
      <c r="R3680">
        <f>IFERROR(INDEX(REDOSLIJED!A:A,MATCH(PlanMasine[[#This Row],[KPL]],REDOSLIJED!B:B,0)),MAX(REDOSLIJED!A:A)+1)</f>
        <v>45</v>
      </c>
      <c r="S3680" s="9">
        <f>SUM($M$2:M3680)</f>
        <v>16.816666666666617</v>
      </c>
      <c r="T3680" s="3">
        <f>PlanMasine[[#This Row],[Datum SAS]]-1</f>
        <v>45858</v>
      </c>
      <c r="U3680">
        <f>WEEKDAY(PlanMasine[[#This Row],[ZAVRŠETAK MAŠINSKE]],2)</f>
        <v>7</v>
      </c>
      <c r="V3680" s="3">
        <f>IF(WEEKDAY(PlanMasine[[#This Row],[Datum SAS]]-1,2)=7,PlanMasine[[#This Row],[Datum SAS]]-3,PlanMasine[[#This Row],[Datum SAS]]-1)</f>
        <v>45856</v>
      </c>
      <c r="W3680">
        <f>WEEKNUM(PlanMasine[[#This Row],[Column2]],1)</f>
        <v>29</v>
      </c>
    </row>
    <row r="3681" spans="1:23" x14ac:dyDescent="0.25">
      <c r="A3681">
        <v>1023896</v>
      </c>
      <c r="B3681">
        <v>1</v>
      </c>
      <c r="C3681">
        <v>1023934</v>
      </c>
      <c r="D3681" t="s">
        <v>2299</v>
      </c>
      <c r="E3681">
        <v>12</v>
      </c>
      <c r="F3681">
        <v>12</v>
      </c>
      <c r="G3681">
        <v>0</v>
      </c>
      <c r="H3681">
        <v>0</v>
      </c>
      <c r="I3681" t="s">
        <v>5</v>
      </c>
      <c r="J3681" t="s">
        <v>570</v>
      </c>
      <c r="K3681" t="s">
        <v>2447</v>
      </c>
      <c r="L3681" s="3">
        <v>45904</v>
      </c>
      <c r="M36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81" s="3">
        <v>45859</v>
      </c>
      <c r="O3681" s="5">
        <f>IFERROR((PlanMasine[[#This Row],[Norma]]/PlanMasine[[#This Row],[Q]])*(PlanMasine[[#This Row],[Q]]/SUMIF(C:C,PlanMasine[[#This Row],[RN]],B:B)*PlanMasine[[#This Row],[KPLQ]]),0)</f>
        <v>1</v>
      </c>
      <c r="P3681">
        <v>215969</v>
      </c>
      <c r="Q3681">
        <f>COUNTIF(PROMJENA!A:A,PlanMasine[[#This Row],[KPL]]&amp;"-"&amp;PlanMasine[[#This Row],[RN]])</f>
        <v>0</v>
      </c>
      <c r="R3681">
        <f>IFERROR(INDEX(REDOSLIJED!A:A,MATCH(PlanMasine[[#This Row],[KPL]],REDOSLIJED!B:B,0)),MAX(REDOSLIJED!A:A)+1)</f>
        <v>45</v>
      </c>
      <c r="S3681" s="9">
        <f>SUM($M$2:M3681)</f>
        <v>16.817361111111062</v>
      </c>
      <c r="T3681" s="3">
        <f>PlanMasine[[#This Row],[Datum SAS]]-1</f>
        <v>45858</v>
      </c>
      <c r="U3681">
        <f>WEEKDAY(PlanMasine[[#This Row],[ZAVRŠETAK MAŠINSKE]],2)</f>
        <v>7</v>
      </c>
      <c r="V3681" s="3">
        <f>IF(WEEKDAY(PlanMasine[[#This Row],[Datum SAS]]-1,2)=7,PlanMasine[[#This Row],[Datum SAS]]-3,PlanMasine[[#This Row],[Datum SAS]]-1)</f>
        <v>45856</v>
      </c>
      <c r="W3681">
        <f>WEEKNUM(PlanMasine[[#This Row],[Column2]],1)</f>
        <v>29</v>
      </c>
    </row>
    <row r="3682" spans="1:23" x14ac:dyDescent="0.25">
      <c r="A3682">
        <v>1023896</v>
      </c>
      <c r="B3682">
        <v>1</v>
      </c>
      <c r="C3682">
        <v>1023903</v>
      </c>
      <c r="D3682" t="s">
        <v>2308</v>
      </c>
      <c r="E3682">
        <v>60</v>
      </c>
      <c r="F3682">
        <v>12</v>
      </c>
      <c r="G3682">
        <v>0</v>
      </c>
      <c r="H3682">
        <v>0</v>
      </c>
      <c r="I3682" t="s">
        <v>5</v>
      </c>
      <c r="J3682" t="s">
        <v>570</v>
      </c>
      <c r="K3682" t="s">
        <v>2447</v>
      </c>
      <c r="L3682" s="3">
        <v>45904</v>
      </c>
      <c r="M36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82" s="3">
        <v>45859</v>
      </c>
      <c r="O3682" s="5">
        <f>IFERROR((PlanMasine[[#This Row],[Norma]]/PlanMasine[[#This Row],[Q]])*(PlanMasine[[#This Row],[Q]]/SUMIF(C:C,PlanMasine[[#This Row],[RN]],B:B)*PlanMasine[[#This Row],[KPLQ]]),0)</f>
        <v>5</v>
      </c>
      <c r="P3682">
        <v>215937</v>
      </c>
      <c r="Q3682">
        <f>COUNTIF(PROMJENA!A:A,PlanMasine[[#This Row],[KPL]]&amp;"-"&amp;PlanMasine[[#This Row],[RN]])</f>
        <v>0</v>
      </c>
      <c r="R3682">
        <f>IFERROR(INDEX(REDOSLIJED!A:A,MATCH(PlanMasine[[#This Row],[KPL]],REDOSLIJED!B:B,0)),MAX(REDOSLIJED!A:A)+1)</f>
        <v>45</v>
      </c>
      <c r="S3682" s="9">
        <f>SUM($M$2:M3682)</f>
        <v>16.820833333333283</v>
      </c>
      <c r="T3682" s="3">
        <f>PlanMasine[[#This Row],[Datum SAS]]-1</f>
        <v>45858</v>
      </c>
      <c r="U3682">
        <f>WEEKDAY(PlanMasine[[#This Row],[ZAVRŠETAK MAŠINSKE]],2)</f>
        <v>7</v>
      </c>
      <c r="V3682" s="3">
        <f>IF(WEEKDAY(PlanMasine[[#This Row],[Datum SAS]]-1,2)=7,PlanMasine[[#This Row],[Datum SAS]]-3,PlanMasine[[#This Row],[Datum SAS]]-1)</f>
        <v>45856</v>
      </c>
      <c r="W3682">
        <f>WEEKNUM(PlanMasine[[#This Row],[Column2]],1)</f>
        <v>29</v>
      </c>
    </row>
    <row r="3683" spans="1:23" x14ac:dyDescent="0.25">
      <c r="A3683">
        <v>1023896</v>
      </c>
      <c r="B3683">
        <v>1</v>
      </c>
      <c r="C3683">
        <v>1023925</v>
      </c>
      <c r="D3683" t="s">
        <v>2446</v>
      </c>
      <c r="E3683">
        <v>12</v>
      </c>
      <c r="F3683">
        <v>12</v>
      </c>
      <c r="G3683">
        <v>0</v>
      </c>
      <c r="H3683">
        <v>0</v>
      </c>
      <c r="I3683" t="s">
        <v>5</v>
      </c>
      <c r="J3683" t="s">
        <v>570</v>
      </c>
      <c r="K3683" t="s">
        <v>2447</v>
      </c>
      <c r="L3683" s="3">
        <v>45904</v>
      </c>
      <c r="M36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83" s="3">
        <v>45859</v>
      </c>
      <c r="O3683" s="5">
        <f>IFERROR((PlanMasine[[#This Row],[Norma]]/PlanMasine[[#This Row],[Q]])*(PlanMasine[[#This Row],[Q]]/SUMIF(C:C,PlanMasine[[#This Row],[RN]],B:B)*PlanMasine[[#This Row],[KPLQ]]),0)</f>
        <v>1</v>
      </c>
      <c r="P3683">
        <v>215960</v>
      </c>
      <c r="Q3683">
        <f>COUNTIF(PROMJENA!A:A,PlanMasine[[#This Row],[KPL]]&amp;"-"&amp;PlanMasine[[#This Row],[RN]])</f>
        <v>0</v>
      </c>
      <c r="R3683">
        <f>IFERROR(INDEX(REDOSLIJED!A:A,MATCH(PlanMasine[[#This Row],[KPL]],REDOSLIJED!B:B,0)),MAX(REDOSLIJED!A:A)+1)</f>
        <v>45</v>
      </c>
      <c r="S3683" s="9">
        <f>SUM($M$2:M3683)</f>
        <v>16.821527777777728</v>
      </c>
      <c r="T3683" s="3">
        <f>PlanMasine[[#This Row],[Datum SAS]]-1</f>
        <v>45858</v>
      </c>
      <c r="U3683">
        <f>WEEKDAY(PlanMasine[[#This Row],[ZAVRŠETAK MAŠINSKE]],2)</f>
        <v>7</v>
      </c>
      <c r="V3683" s="3">
        <f>IF(WEEKDAY(PlanMasine[[#This Row],[Datum SAS]]-1,2)=7,PlanMasine[[#This Row],[Datum SAS]]-3,PlanMasine[[#This Row],[Datum SAS]]-1)</f>
        <v>45856</v>
      </c>
      <c r="W3683">
        <f>WEEKNUM(PlanMasine[[#This Row],[Column2]],1)</f>
        <v>29</v>
      </c>
    </row>
    <row r="3684" spans="1:23" x14ac:dyDescent="0.25">
      <c r="A3684">
        <v>1023896</v>
      </c>
      <c r="B3684">
        <v>1</v>
      </c>
      <c r="C3684">
        <v>1023943</v>
      </c>
      <c r="D3684" t="s">
        <v>1866</v>
      </c>
      <c r="E3684">
        <v>24</v>
      </c>
      <c r="F3684">
        <v>12</v>
      </c>
      <c r="G3684">
        <v>0</v>
      </c>
      <c r="H3684">
        <v>0</v>
      </c>
      <c r="I3684" t="s">
        <v>5</v>
      </c>
      <c r="J3684" t="s">
        <v>570</v>
      </c>
      <c r="K3684" t="s">
        <v>2447</v>
      </c>
      <c r="L3684" s="3">
        <v>45904</v>
      </c>
      <c r="M36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84" s="3">
        <v>45859</v>
      </c>
      <c r="O3684" s="5">
        <f>IFERROR((PlanMasine[[#This Row],[Norma]]/PlanMasine[[#This Row],[Q]])*(PlanMasine[[#This Row],[Q]]/SUMIF(C:C,PlanMasine[[#This Row],[RN]],B:B)*PlanMasine[[#This Row],[KPLQ]]),0)</f>
        <v>2</v>
      </c>
      <c r="P3684">
        <v>215978</v>
      </c>
      <c r="Q3684">
        <f>COUNTIF(PROMJENA!A:A,PlanMasine[[#This Row],[KPL]]&amp;"-"&amp;PlanMasine[[#This Row],[RN]])</f>
        <v>0</v>
      </c>
      <c r="R3684">
        <f>IFERROR(INDEX(REDOSLIJED!A:A,MATCH(PlanMasine[[#This Row],[KPL]],REDOSLIJED!B:B,0)),MAX(REDOSLIJED!A:A)+1)</f>
        <v>45</v>
      </c>
      <c r="S3684" s="9">
        <f>SUM($M$2:M3684)</f>
        <v>16.822916666666618</v>
      </c>
      <c r="T3684" s="3">
        <f>PlanMasine[[#This Row],[Datum SAS]]-1</f>
        <v>45858</v>
      </c>
      <c r="U3684">
        <f>WEEKDAY(PlanMasine[[#This Row],[ZAVRŠETAK MAŠINSKE]],2)</f>
        <v>7</v>
      </c>
      <c r="V3684" s="3">
        <f>IF(WEEKDAY(PlanMasine[[#This Row],[Datum SAS]]-1,2)=7,PlanMasine[[#This Row],[Datum SAS]]-3,PlanMasine[[#This Row],[Datum SAS]]-1)</f>
        <v>45856</v>
      </c>
      <c r="W3684">
        <f>WEEKNUM(PlanMasine[[#This Row],[Column2]],1)</f>
        <v>29</v>
      </c>
    </row>
    <row r="3685" spans="1:23" x14ac:dyDescent="0.25">
      <c r="A3685">
        <v>1023896</v>
      </c>
      <c r="B3685">
        <v>1</v>
      </c>
      <c r="C3685">
        <v>1023921</v>
      </c>
      <c r="D3685" t="s">
        <v>2309</v>
      </c>
      <c r="E3685">
        <v>48</v>
      </c>
      <c r="F3685">
        <v>12</v>
      </c>
      <c r="G3685">
        <v>0</v>
      </c>
      <c r="H3685">
        <v>0</v>
      </c>
      <c r="I3685" t="s">
        <v>5</v>
      </c>
      <c r="J3685" t="s">
        <v>570</v>
      </c>
      <c r="K3685" t="s">
        <v>2447</v>
      </c>
      <c r="L3685" s="3">
        <v>45904</v>
      </c>
      <c r="M36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85" s="3">
        <v>45859</v>
      </c>
      <c r="O3685" s="5">
        <f>IFERROR((PlanMasine[[#This Row],[Norma]]/PlanMasine[[#This Row],[Q]])*(PlanMasine[[#This Row],[Q]]/SUMIF(C:C,PlanMasine[[#This Row],[RN]],B:B)*PlanMasine[[#This Row],[KPLQ]]),0)</f>
        <v>4</v>
      </c>
      <c r="P3685">
        <v>215956</v>
      </c>
      <c r="Q3685">
        <f>COUNTIF(PROMJENA!A:A,PlanMasine[[#This Row],[KPL]]&amp;"-"&amp;PlanMasine[[#This Row],[RN]])</f>
        <v>0</v>
      </c>
      <c r="R3685">
        <f>IFERROR(INDEX(REDOSLIJED!A:A,MATCH(PlanMasine[[#This Row],[KPL]],REDOSLIJED!B:B,0)),MAX(REDOSLIJED!A:A)+1)</f>
        <v>45</v>
      </c>
      <c r="S3685" s="9">
        <f>SUM($M$2:M3685)</f>
        <v>16.825694444444395</v>
      </c>
      <c r="T3685" s="3">
        <f>PlanMasine[[#This Row],[Datum SAS]]-1</f>
        <v>45858</v>
      </c>
      <c r="U3685">
        <f>WEEKDAY(PlanMasine[[#This Row],[ZAVRŠETAK MAŠINSKE]],2)</f>
        <v>7</v>
      </c>
      <c r="V3685" s="3">
        <f>IF(WEEKDAY(PlanMasine[[#This Row],[Datum SAS]]-1,2)=7,PlanMasine[[#This Row],[Datum SAS]]-3,PlanMasine[[#This Row],[Datum SAS]]-1)</f>
        <v>45856</v>
      </c>
      <c r="W3685">
        <f>WEEKNUM(PlanMasine[[#This Row],[Column2]],1)</f>
        <v>29</v>
      </c>
    </row>
    <row r="3686" spans="1:23" x14ac:dyDescent="0.25">
      <c r="A3686">
        <v>1023896</v>
      </c>
      <c r="B3686">
        <v>1</v>
      </c>
      <c r="C3686">
        <v>1023908</v>
      </c>
      <c r="D3686" t="s">
        <v>2306</v>
      </c>
      <c r="E3686">
        <v>48</v>
      </c>
      <c r="F3686">
        <v>12</v>
      </c>
      <c r="G3686">
        <v>0</v>
      </c>
      <c r="H3686">
        <v>0</v>
      </c>
      <c r="I3686" t="s">
        <v>5</v>
      </c>
      <c r="J3686" t="s">
        <v>570</v>
      </c>
      <c r="K3686" t="s">
        <v>2447</v>
      </c>
      <c r="L3686" s="3">
        <v>45904</v>
      </c>
      <c r="M36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86" s="3">
        <v>45859</v>
      </c>
      <c r="O3686" s="5">
        <f>IFERROR((PlanMasine[[#This Row],[Norma]]/PlanMasine[[#This Row],[Q]])*(PlanMasine[[#This Row],[Q]]/SUMIF(C:C,PlanMasine[[#This Row],[RN]],B:B)*PlanMasine[[#This Row],[KPLQ]]),0)</f>
        <v>4</v>
      </c>
      <c r="P3686">
        <v>215942</v>
      </c>
      <c r="Q3686">
        <f>COUNTIF(PROMJENA!A:A,PlanMasine[[#This Row],[KPL]]&amp;"-"&amp;PlanMasine[[#This Row],[RN]])</f>
        <v>0</v>
      </c>
      <c r="R3686">
        <f>IFERROR(INDEX(REDOSLIJED!A:A,MATCH(PlanMasine[[#This Row],[KPL]],REDOSLIJED!B:B,0)),MAX(REDOSLIJED!A:A)+1)</f>
        <v>45</v>
      </c>
      <c r="S3686" s="9">
        <f>SUM($M$2:M3686)</f>
        <v>16.828472222222171</v>
      </c>
      <c r="T3686" s="3">
        <f>PlanMasine[[#This Row],[Datum SAS]]-1</f>
        <v>45858</v>
      </c>
      <c r="U3686">
        <f>WEEKDAY(PlanMasine[[#This Row],[ZAVRŠETAK MAŠINSKE]],2)</f>
        <v>7</v>
      </c>
      <c r="V3686" s="3">
        <f>IF(WEEKDAY(PlanMasine[[#This Row],[Datum SAS]]-1,2)=7,PlanMasine[[#This Row],[Datum SAS]]-3,PlanMasine[[#This Row],[Datum SAS]]-1)</f>
        <v>45856</v>
      </c>
      <c r="W3686">
        <f>WEEKNUM(PlanMasine[[#This Row],[Column2]],1)</f>
        <v>29</v>
      </c>
    </row>
    <row r="3687" spans="1:23" x14ac:dyDescent="0.25">
      <c r="A3687">
        <v>1023896</v>
      </c>
      <c r="B3687">
        <v>1</v>
      </c>
      <c r="C3687">
        <v>1023902</v>
      </c>
      <c r="D3687" t="s">
        <v>2304</v>
      </c>
      <c r="E3687">
        <v>60</v>
      </c>
      <c r="F3687">
        <v>12</v>
      </c>
      <c r="G3687">
        <v>0</v>
      </c>
      <c r="H3687">
        <v>0</v>
      </c>
      <c r="I3687" t="s">
        <v>5</v>
      </c>
      <c r="J3687" t="s">
        <v>570</v>
      </c>
      <c r="K3687" t="s">
        <v>2447</v>
      </c>
      <c r="L3687" s="3">
        <v>45904</v>
      </c>
      <c r="M36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87" s="3">
        <v>45859</v>
      </c>
      <c r="O3687" s="5">
        <f>IFERROR((PlanMasine[[#This Row],[Norma]]/PlanMasine[[#This Row],[Q]])*(PlanMasine[[#This Row],[Q]]/SUMIF(C:C,PlanMasine[[#This Row],[RN]],B:B)*PlanMasine[[#This Row],[KPLQ]]),0)</f>
        <v>5</v>
      </c>
      <c r="P3687">
        <v>215936</v>
      </c>
      <c r="Q3687">
        <f>COUNTIF(PROMJENA!A:A,PlanMasine[[#This Row],[KPL]]&amp;"-"&amp;PlanMasine[[#This Row],[RN]])</f>
        <v>0</v>
      </c>
      <c r="R3687">
        <f>IFERROR(INDEX(REDOSLIJED!A:A,MATCH(PlanMasine[[#This Row],[KPL]],REDOSLIJED!B:B,0)),MAX(REDOSLIJED!A:A)+1)</f>
        <v>45</v>
      </c>
      <c r="S3687" s="9">
        <f>SUM($M$2:M3687)</f>
        <v>16.831944444444392</v>
      </c>
      <c r="T3687" s="3">
        <f>PlanMasine[[#This Row],[Datum SAS]]-1</f>
        <v>45858</v>
      </c>
      <c r="U3687">
        <f>WEEKDAY(PlanMasine[[#This Row],[ZAVRŠETAK MAŠINSKE]],2)</f>
        <v>7</v>
      </c>
      <c r="V3687" s="3">
        <f>IF(WEEKDAY(PlanMasine[[#This Row],[Datum SAS]]-1,2)=7,PlanMasine[[#This Row],[Datum SAS]]-3,PlanMasine[[#This Row],[Datum SAS]]-1)</f>
        <v>45856</v>
      </c>
      <c r="W3687">
        <f>WEEKNUM(PlanMasine[[#This Row],[Column2]],1)</f>
        <v>29</v>
      </c>
    </row>
    <row r="3688" spans="1:23" x14ac:dyDescent="0.25">
      <c r="A3688">
        <v>1023896</v>
      </c>
      <c r="B3688">
        <v>1</v>
      </c>
      <c r="C3688">
        <v>1023913</v>
      </c>
      <c r="D3688" t="s">
        <v>2301</v>
      </c>
      <c r="E3688">
        <v>96</v>
      </c>
      <c r="F3688">
        <v>12</v>
      </c>
      <c r="G3688">
        <v>0</v>
      </c>
      <c r="H3688">
        <v>0</v>
      </c>
      <c r="I3688" t="s">
        <v>5</v>
      </c>
      <c r="J3688" t="s">
        <v>570</v>
      </c>
      <c r="K3688" t="s">
        <v>2447</v>
      </c>
      <c r="L3688" s="3">
        <v>45904</v>
      </c>
      <c r="M36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688" s="3">
        <v>45859</v>
      </c>
      <c r="O3688" s="5">
        <f>IFERROR((PlanMasine[[#This Row],[Norma]]/PlanMasine[[#This Row],[Q]])*(PlanMasine[[#This Row],[Q]]/SUMIF(C:C,PlanMasine[[#This Row],[RN]],B:B)*PlanMasine[[#This Row],[KPLQ]]),0)</f>
        <v>8</v>
      </c>
      <c r="P3688">
        <v>215948</v>
      </c>
      <c r="Q3688">
        <f>COUNTIF(PROMJENA!A:A,PlanMasine[[#This Row],[KPL]]&amp;"-"&amp;PlanMasine[[#This Row],[RN]])</f>
        <v>0</v>
      </c>
      <c r="R3688">
        <f>IFERROR(INDEX(REDOSLIJED!A:A,MATCH(PlanMasine[[#This Row],[KPL]],REDOSLIJED!B:B,0)),MAX(REDOSLIJED!A:A)+1)</f>
        <v>45</v>
      </c>
      <c r="S3688" s="9">
        <f>SUM($M$2:M3688)</f>
        <v>16.837499999999949</v>
      </c>
      <c r="T3688" s="3">
        <f>PlanMasine[[#This Row],[Datum SAS]]-1</f>
        <v>45858</v>
      </c>
      <c r="U3688">
        <f>WEEKDAY(PlanMasine[[#This Row],[ZAVRŠETAK MAŠINSKE]],2)</f>
        <v>7</v>
      </c>
      <c r="V3688" s="3">
        <f>IF(WEEKDAY(PlanMasine[[#This Row],[Datum SAS]]-1,2)=7,PlanMasine[[#This Row],[Datum SAS]]-3,PlanMasine[[#This Row],[Datum SAS]]-1)</f>
        <v>45856</v>
      </c>
      <c r="W3688">
        <f>WEEKNUM(PlanMasine[[#This Row],[Column2]],1)</f>
        <v>29</v>
      </c>
    </row>
    <row r="3689" spans="1:23" x14ac:dyDescent="0.25">
      <c r="A3689">
        <v>1023897</v>
      </c>
      <c r="B3689">
        <v>1</v>
      </c>
      <c r="C3689">
        <v>1023913</v>
      </c>
      <c r="D3689" t="s">
        <v>2301</v>
      </c>
      <c r="E3689">
        <v>96</v>
      </c>
      <c r="F3689">
        <v>12</v>
      </c>
      <c r="G3689">
        <v>0</v>
      </c>
      <c r="H3689">
        <v>0</v>
      </c>
      <c r="I3689" t="s">
        <v>5</v>
      </c>
      <c r="J3689" t="s">
        <v>570</v>
      </c>
      <c r="K3689" t="s">
        <v>2447</v>
      </c>
      <c r="L3689" s="3">
        <v>45904</v>
      </c>
      <c r="M36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689" s="3">
        <v>45859</v>
      </c>
      <c r="O3689" s="5">
        <f>IFERROR((PlanMasine[[#This Row],[Norma]]/PlanMasine[[#This Row],[Q]])*(PlanMasine[[#This Row],[Q]]/SUMIF(C:C,PlanMasine[[#This Row],[RN]],B:B)*PlanMasine[[#This Row],[KPLQ]]),0)</f>
        <v>8</v>
      </c>
      <c r="P3689">
        <v>215948</v>
      </c>
      <c r="Q3689">
        <f>COUNTIF(PROMJENA!A:A,PlanMasine[[#This Row],[KPL]]&amp;"-"&amp;PlanMasine[[#This Row],[RN]])</f>
        <v>0</v>
      </c>
      <c r="R3689">
        <f>IFERROR(INDEX(REDOSLIJED!A:A,MATCH(PlanMasine[[#This Row],[KPL]],REDOSLIJED!B:B,0)),MAX(REDOSLIJED!A:A)+1)</f>
        <v>45</v>
      </c>
      <c r="S3689" s="9">
        <f>SUM($M$2:M3689)</f>
        <v>16.843055555555505</v>
      </c>
      <c r="T3689" s="3">
        <f>PlanMasine[[#This Row],[Datum SAS]]-1</f>
        <v>45858</v>
      </c>
      <c r="U3689">
        <f>WEEKDAY(PlanMasine[[#This Row],[ZAVRŠETAK MAŠINSKE]],2)</f>
        <v>7</v>
      </c>
      <c r="V3689" s="3">
        <f>IF(WEEKDAY(PlanMasine[[#This Row],[Datum SAS]]-1,2)=7,PlanMasine[[#This Row],[Datum SAS]]-3,PlanMasine[[#This Row],[Datum SAS]]-1)</f>
        <v>45856</v>
      </c>
      <c r="W3689">
        <f>WEEKNUM(PlanMasine[[#This Row],[Column2]],1)</f>
        <v>29</v>
      </c>
    </row>
    <row r="3690" spans="1:23" x14ac:dyDescent="0.25">
      <c r="A3690">
        <v>1023897</v>
      </c>
      <c r="B3690">
        <v>1</v>
      </c>
      <c r="C3690">
        <v>1023914</v>
      </c>
      <c r="D3690" t="s">
        <v>2302</v>
      </c>
      <c r="E3690">
        <v>48</v>
      </c>
      <c r="F3690">
        <v>12</v>
      </c>
      <c r="G3690">
        <v>0</v>
      </c>
      <c r="H3690">
        <v>0</v>
      </c>
      <c r="I3690" t="s">
        <v>5</v>
      </c>
      <c r="J3690" t="s">
        <v>570</v>
      </c>
      <c r="K3690" t="s">
        <v>2447</v>
      </c>
      <c r="L3690" s="3">
        <v>45904</v>
      </c>
      <c r="M36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90" s="3">
        <v>45859</v>
      </c>
      <c r="O3690" s="5">
        <f>IFERROR((PlanMasine[[#This Row],[Norma]]/PlanMasine[[#This Row],[Q]])*(PlanMasine[[#This Row],[Q]]/SUMIF(C:C,PlanMasine[[#This Row],[RN]],B:B)*PlanMasine[[#This Row],[KPLQ]]),0)</f>
        <v>4</v>
      </c>
      <c r="P3690">
        <v>215949</v>
      </c>
      <c r="Q3690">
        <f>COUNTIF(PROMJENA!A:A,PlanMasine[[#This Row],[KPL]]&amp;"-"&amp;PlanMasine[[#This Row],[RN]])</f>
        <v>0</v>
      </c>
      <c r="R3690">
        <f>IFERROR(INDEX(REDOSLIJED!A:A,MATCH(PlanMasine[[#This Row],[KPL]],REDOSLIJED!B:B,0)),MAX(REDOSLIJED!A:A)+1)</f>
        <v>45</v>
      </c>
      <c r="S3690" s="9">
        <f>SUM($M$2:M3690)</f>
        <v>16.845833333333282</v>
      </c>
      <c r="T3690" s="3">
        <f>PlanMasine[[#This Row],[Datum SAS]]-1</f>
        <v>45858</v>
      </c>
      <c r="U3690">
        <f>WEEKDAY(PlanMasine[[#This Row],[ZAVRŠETAK MAŠINSKE]],2)</f>
        <v>7</v>
      </c>
      <c r="V3690" s="3">
        <f>IF(WEEKDAY(PlanMasine[[#This Row],[Datum SAS]]-1,2)=7,PlanMasine[[#This Row],[Datum SAS]]-3,PlanMasine[[#This Row],[Datum SAS]]-1)</f>
        <v>45856</v>
      </c>
      <c r="W3690">
        <f>WEEKNUM(PlanMasine[[#This Row],[Column2]],1)</f>
        <v>29</v>
      </c>
    </row>
    <row r="3691" spans="1:23" x14ac:dyDescent="0.25">
      <c r="A3691">
        <v>1023897</v>
      </c>
      <c r="B3691">
        <v>1</v>
      </c>
      <c r="C3691">
        <v>1023934</v>
      </c>
      <c r="D3691" t="s">
        <v>2299</v>
      </c>
      <c r="E3691">
        <v>12</v>
      </c>
      <c r="F3691">
        <v>12</v>
      </c>
      <c r="G3691">
        <v>0</v>
      </c>
      <c r="H3691">
        <v>0</v>
      </c>
      <c r="I3691" t="s">
        <v>5</v>
      </c>
      <c r="J3691" t="s">
        <v>570</v>
      </c>
      <c r="K3691" t="s">
        <v>2447</v>
      </c>
      <c r="L3691" s="3">
        <v>45904</v>
      </c>
      <c r="M36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691" s="3">
        <v>45859</v>
      </c>
      <c r="O3691" s="5">
        <f>IFERROR((PlanMasine[[#This Row],[Norma]]/PlanMasine[[#This Row],[Q]])*(PlanMasine[[#This Row],[Q]]/SUMIF(C:C,PlanMasine[[#This Row],[RN]],B:B)*PlanMasine[[#This Row],[KPLQ]]),0)</f>
        <v>1</v>
      </c>
      <c r="P3691">
        <v>215969</v>
      </c>
      <c r="Q3691">
        <f>COUNTIF(PROMJENA!A:A,PlanMasine[[#This Row],[KPL]]&amp;"-"&amp;PlanMasine[[#This Row],[RN]])</f>
        <v>0</v>
      </c>
      <c r="R3691">
        <f>IFERROR(INDEX(REDOSLIJED!A:A,MATCH(PlanMasine[[#This Row],[KPL]],REDOSLIJED!B:B,0)),MAX(REDOSLIJED!A:A)+1)</f>
        <v>45</v>
      </c>
      <c r="S3691" s="9">
        <f>SUM($M$2:M3691)</f>
        <v>16.846527777777727</v>
      </c>
      <c r="T3691" s="3">
        <f>PlanMasine[[#This Row],[Datum SAS]]-1</f>
        <v>45858</v>
      </c>
      <c r="U3691">
        <f>WEEKDAY(PlanMasine[[#This Row],[ZAVRŠETAK MAŠINSKE]],2)</f>
        <v>7</v>
      </c>
      <c r="V3691" s="3">
        <f>IF(WEEKDAY(PlanMasine[[#This Row],[Datum SAS]]-1,2)=7,PlanMasine[[#This Row],[Datum SAS]]-3,PlanMasine[[#This Row],[Datum SAS]]-1)</f>
        <v>45856</v>
      </c>
      <c r="W3691">
        <f>WEEKNUM(PlanMasine[[#This Row],[Column2]],1)</f>
        <v>29</v>
      </c>
    </row>
    <row r="3692" spans="1:23" x14ac:dyDescent="0.25">
      <c r="A3692">
        <v>1023897</v>
      </c>
      <c r="B3692">
        <v>1</v>
      </c>
      <c r="C3692">
        <v>1023903</v>
      </c>
      <c r="D3692" t="s">
        <v>2308</v>
      </c>
      <c r="E3692">
        <v>60</v>
      </c>
      <c r="F3692">
        <v>12</v>
      </c>
      <c r="G3692">
        <v>0</v>
      </c>
      <c r="H3692">
        <v>0</v>
      </c>
      <c r="I3692" t="s">
        <v>5</v>
      </c>
      <c r="J3692" t="s">
        <v>570</v>
      </c>
      <c r="K3692" t="s">
        <v>2447</v>
      </c>
      <c r="L3692" s="3">
        <v>45904</v>
      </c>
      <c r="M36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92" s="3">
        <v>45859</v>
      </c>
      <c r="O3692" s="5">
        <f>IFERROR((PlanMasine[[#This Row],[Norma]]/PlanMasine[[#This Row],[Q]])*(PlanMasine[[#This Row],[Q]]/SUMIF(C:C,PlanMasine[[#This Row],[RN]],B:B)*PlanMasine[[#This Row],[KPLQ]]),0)</f>
        <v>5</v>
      </c>
      <c r="P3692">
        <v>215937</v>
      </c>
      <c r="Q3692">
        <f>COUNTIF(PROMJENA!A:A,PlanMasine[[#This Row],[KPL]]&amp;"-"&amp;PlanMasine[[#This Row],[RN]])</f>
        <v>0</v>
      </c>
      <c r="R3692">
        <f>IFERROR(INDEX(REDOSLIJED!A:A,MATCH(PlanMasine[[#This Row],[KPL]],REDOSLIJED!B:B,0)),MAX(REDOSLIJED!A:A)+1)</f>
        <v>45</v>
      </c>
      <c r="S3692" s="9">
        <f>SUM($M$2:M3692)</f>
        <v>16.849999999999948</v>
      </c>
      <c r="T3692" s="3">
        <f>PlanMasine[[#This Row],[Datum SAS]]-1</f>
        <v>45858</v>
      </c>
      <c r="U3692">
        <f>WEEKDAY(PlanMasine[[#This Row],[ZAVRŠETAK MAŠINSKE]],2)</f>
        <v>7</v>
      </c>
      <c r="V3692" s="3">
        <f>IF(WEEKDAY(PlanMasine[[#This Row],[Datum SAS]]-1,2)=7,PlanMasine[[#This Row],[Datum SAS]]-3,PlanMasine[[#This Row],[Datum SAS]]-1)</f>
        <v>45856</v>
      </c>
      <c r="W3692">
        <f>WEEKNUM(PlanMasine[[#This Row],[Column2]],1)</f>
        <v>29</v>
      </c>
    </row>
    <row r="3693" spans="1:23" x14ac:dyDescent="0.25">
      <c r="A3693">
        <v>1023897</v>
      </c>
      <c r="B3693">
        <v>1</v>
      </c>
      <c r="C3693">
        <v>1023943</v>
      </c>
      <c r="D3693" t="s">
        <v>1866</v>
      </c>
      <c r="E3693">
        <v>24</v>
      </c>
      <c r="F3693">
        <v>12</v>
      </c>
      <c r="G3693">
        <v>0</v>
      </c>
      <c r="H3693">
        <v>0</v>
      </c>
      <c r="I3693" t="s">
        <v>5</v>
      </c>
      <c r="J3693" t="s">
        <v>570</v>
      </c>
      <c r="K3693" t="s">
        <v>2447</v>
      </c>
      <c r="L3693" s="3">
        <v>45904</v>
      </c>
      <c r="M36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93" s="3">
        <v>45859</v>
      </c>
      <c r="O3693" s="5">
        <f>IFERROR((PlanMasine[[#This Row],[Norma]]/PlanMasine[[#This Row],[Q]])*(PlanMasine[[#This Row],[Q]]/SUMIF(C:C,PlanMasine[[#This Row],[RN]],B:B)*PlanMasine[[#This Row],[KPLQ]]),0)</f>
        <v>2</v>
      </c>
      <c r="P3693">
        <v>215978</v>
      </c>
      <c r="Q3693">
        <f>COUNTIF(PROMJENA!A:A,PlanMasine[[#This Row],[KPL]]&amp;"-"&amp;PlanMasine[[#This Row],[RN]])</f>
        <v>0</v>
      </c>
      <c r="R3693">
        <f>IFERROR(INDEX(REDOSLIJED!A:A,MATCH(PlanMasine[[#This Row],[KPL]],REDOSLIJED!B:B,0)),MAX(REDOSLIJED!A:A)+1)</f>
        <v>45</v>
      </c>
      <c r="S3693" s="9">
        <f>SUM($M$2:M3693)</f>
        <v>16.851388888888838</v>
      </c>
      <c r="T3693" s="3">
        <f>PlanMasine[[#This Row],[Datum SAS]]-1</f>
        <v>45858</v>
      </c>
      <c r="U3693">
        <f>WEEKDAY(PlanMasine[[#This Row],[ZAVRŠETAK MAŠINSKE]],2)</f>
        <v>7</v>
      </c>
      <c r="V3693" s="3">
        <f>IF(WEEKDAY(PlanMasine[[#This Row],[Datum SAS]]-1,2)=7,PlanMasine[[#This Row],[Datum SAS]]-3,PlanMasine[[#This Row],[Datum SAS]]-1)</f>
        <v>45856</v>
      </c>
      <c r="W3693">
        <f>WEEKNUM(PlanMasine[[#This Row],[Column2]],1)</f>
        <v>29</v>
      </c>
    </row>
    <row r="3694" spans="1:23" x14ac:dyDescent="0.25">
      <c r="A3694">
        <v>1023897</v>
      </c>
      <c r="B3694">
        <v>1</v>
      </c>
      <c r="C3694">
        <v>1023902</v>
      </c>
      <c r="D3694" t="s">
        <v>2304</v>
      </c>
      <c r="E3694">
        <v>60</v>
      </c>
      <c r="F3694">
        <v>12</v>
      </c>
      <c r="G3694">
        <v>0</v>
      </c>
      <c r="H3694">
        <v>0</v>
      </c>
      <c r="I3694" t="s">
        <v>5</v>
      </c>
      <c r="J3694" t="s">
        <v>570</v>
      </c>
      <c r="K3694" t="s">
        <v>2447</v>
      </c>
      <c r="L3694" s="3">
        <v>45904</v>
      </c>
      <c r="M36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694" s="3">
        <v>45859</v>
      </c>
      <c r="O3694" s="5">
        <f>IFERROR((PlanMasine[[#This Row],[Norma]]/PlanMasine[[#This Row],[Q]])*(PlanMasine[[#This Row],[Q]]/SUMIF(C:C,PlanMasine[[#This Row],[RN]],B:B)*PlanMasine[[#This Row],[KPLQ]]),0)</f>
        <v>5</v>
      </c>
      <c r="P3694">
        <v>215936</v>
      </c>
      <c r="Q3694">
        <f>COUNTIF(PROMJENA!A:A,PlanMasine[[#This Row],[KPL]]&amp;"-"&amp;PlanMasine[[#This Row],[RN]])</f>
        <v>0</v>
      </c>
      <c r="R3694">
        <f>IFERROR(INDEX(REDOSLIJED!A:A,MATCH(PlanMasine[[#This Row],[KPL]],REDOSLIJED!B:B,0)),MAX(REDOSLIJED!A:A)+1)</f>
        <v>45</v>
      </c>
      <c r="S3694" s="9">
        <f>SUM($M$2:M3694)</f>
        <v>16.85486111111106</v>
      </c>
      <c r="T3694" s="3">
        <f>PlanMasine[[#This Row],[Datum SAS]]-1</f>
        <v>45858</v>
      </c>
      <c r="U3694">
        <f>WEEKDAY(PlanMasine[[#This Row],[ZAVRŠETAK MAŠINSKE]],2)</f>
        <v>7</v>
      </c>
      <c r="V3694" s="3">
        <f>IF(WEEKDAY(PlanMasine[[#This Row],[Datum SAS]]-1,2)=7,PlanMasine[[#This Row],[Datum SAS]]-3,PlanMasine[[#This Row],[Datum SAS]]-1)</f>
        <v>45856</v>
      </c>
      <c r="W3694">
        <f>WEEKNUM(PlanMasine[[#This Row],[Column2]],1)</f>
        <v>29</v>
      </c>
    </row>
    <row r="3695" spans="1:23" x14ac:dyDescent="0.25">
      <c r="A3695">
        <v>1023897</v>
      </c>
      <c r="B3695">
        <v>1</v>
      </c>
      <c r="C3695">
        <v>1023915</v>
      </c>
      <c r="D3695" t="s">
        <v>2305</v>
      </c>
      <c r="E3695">
        <v>48</v>
      </c>
      <c r="F3695">
        <v>12</v>
      </c>
      <c r="G3695">
        <v>0</v>
      </c>
      <c r="H3695">
        <v>0</v>
      </c>
      <c r="I3695" t="s">
        <v>5</v>
      </c>
      <c r="J3695" t="s">
        <v>570</v>
      </c>
      <c r="K3695" t="s">
        <v>2447</v>
      </c>
      <c r="L3695" s="3">
        <v>45904</v>
      </c>
      <c r="M36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95" s="3">
        <v>45859</v>
      </c>
      <c r="O3695" s="5">
        <f>IFERROR((PlanMasine[[#This Row],[Norma]]/PlanMasine[[#This Row],[Q]])*(PlanMasine[[#This Row],[Q]]/SUMIF(C:C,PlanMasine[[#This Row],[RN]],B:B)*PlanMasine[[#This Row],[KPLQ]]),0)</f>
        <v>4</v>
      </c>
      <c r="P3695">
        <v>215950</v>
      </c>
      <c r="Q3695">
        <f>COUNTIF(PROMJENA!A:A,PlanMasine[[#This Row],[KPL]]&amp;"-"&amp;PlanMasine[[#This Row],[RN]])</f>
        <v>0</v>
      </c>
      <c r="R3695">
        <f>IFERROR(INDEX(REDOSLIJED!A:A,MATCH(PlanMasine[[#This Row],[KPL]],REDOSLIJED!B:B,0)),MAX(REDOSLIJED!A:A)+1)</f>
        <v>45</v>
      </c>
      <c r="S3695" s="9">
        <f>SUM($M$2:M3695)</f>
        <v>16.857638888888836</v>
      </c>
      <c r="T3695" s="3">
        <f>PlanMasine[[#This Row],[Datum SAS]]-1</f>
        <v>45858</v>
      </c>
      <c r="U3695">
        <f>WEEKDAY(PlanMasine[[#This Row],[ZAVRŠETAK MAŠINSKE]],2)</f>
        <v>7</v>
      </c>
      <c r="V3695" s="3">
        <f>IF(WEEKDAY(PlanMasine[[#This Row],[Datum SAS]]-1,2)=7,PlanMasine[[#This Row],[Datum SAS]]-3,PlanMasine[[#This Row],[Datum SAS]]-1)</f>
        <v>45856</v>
      </c>
      <c r="W3695">
        <f>WEEKNUM(PlanMasine[[#This Row],[Column2]],1)</f>
        <v>29</v>
      </c>
    </row>
    <row r="3696" spans="1:23" x14ac:dyDescent="0.25">
      <c r="A3696">
        <v>1023897</v>
      </c>
      <c r="B3696">
        <v>1</v>
      </c>
      <c r="C3696">
        <v>1023908</v>
      </c>
      <c r="D3696" t="s">
        <v>2306</v>
      </c>
      <c r="E3696">
        <v>48</v>
      </c>
      <c r="F3696">
        <v>12</v>
      </c>
      <c r="G3696">
        <v>0</v>
      </c>
      <c r="H3696">
        <v>0</v>
      </c>
      <c r="I3696" t="s">
        <v>5</v>
      </c>
      <c r="J3696" t="s">
        <v>570</v>
      </c>
      <c r="K3696" t="s">
        <v>2447</v>
      </c>
      <c r="L3696" s="3">
        <v>45904</v>
      </c>
      <c r="M36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96" s="3">
        <v>45859</v>
      </c>
      <c r="O3696" s="5">
        <f>IFERROR((PlanMasine[[#This Row],[Norma]]/PlanMasine[[#This Row],[Q]])*(PlanMasine[[#This Row],[Q]]/SUMIF(C:C,PlanMasine[[#This Row],[RN]],B:B)*PlanMasine[[#This Row],[KPLQ]]),0)</f>
        <v>4</v>
      </c>
      <c r="P3696">
        <v>215942</v>
      </c>
      <c r="Q3696">
        <f>COUNTIF(PROMJENA!A:A,PlanMasine[[#This Row],[KPL]]&amp;"-"&amp;PlanMasine[[#This Row],[RN]])</f>
        <v>0</v>
      </c>
      <c r="R3696">
        <f>IFERROR(INDEX(REDOSLIJED!A:A,MATCH(PlanMasine[[#This Row],[KPL]],REDOSLIJED!B:B,0)),MAX(REDOSLIJED!A:A)+1)</f>
        <v>45</v>
      </c>
      <c r="S3696" s="9">
        <f>SUM($M$2:M3696)</f>
        <v>16.860416666666612</v>
      </c>
      <c r="T3696" s="3">
        <f>PlanMasine[[#This Row],[Datum SAS]]-1</f>
        <v>45858</v>
      </c>
      <c r="U3696">
        <f>WEEKDAY(PlanMasine[[#This Row],[ZAVRŠETAK MAŠINSKE]],2)</f>
        <v>7</v>
      </c>
      <c r="V3696" s="3">
        <f>IF(WEEKDAY(PlanMasine[[#This Row],[Datum SAS]]-1,2)=7,PlanMasine[[#This Row],[Datum SAS]]-3,PlanMasine[[#This Row],[Datum SAS]]-1)</f>
        <v>45856</v>
      </c>
      <c r="W3696">
        <f>WEEKNUM(PlanMasine[[#This Row],[Column2]],1)</f>
        <v>29</v>
      </c>
    </row>
    <row r="3697" spans="1:23" x14ac:dyDescent="0.25">
      <c r="A3697">
        <v>1023897</v>
      </c>
      <c r="B3697">
        <v>1</v>
      </c>
      <c r="C3697">
        <v>1023921</v>
      </c>
      <c r="D3697" t="s">
        <v>2309</v>
      </c>
      <c r="E3697">
        <v>48</v>
      </c>
      <c r="F3697">
        <v>12</v>
      </c>
      <c r="G3697">
        <v>0</v>
      </c>
      <c r="H3697">
        <v>0</v>
      </c>
      <c r="I3697" t="s">
        <v>5</v>
      </c>
      <c r="J3697" t="s">
        <v>570</v>
      </c>
      <c r="K3697" t="s">
        <v>2447</v>
      </c>
      <c r="L3697" s="3">
        <v>45904</v>
      </c>
      <c r="M36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697" s="3">
        <v>45859</v>
      </c>
      <c r="O3697" s="5">
        <f>IFERROR((PlanMasine[[#This Row],[Norma]]/PlanMasine[[#This Row],[Q]])*(PlanMasine[[#This Row],[Q]]/SUMIF(C:C,PlanMasine[[#This Row],[RN]],B:B)*PlanMasine[[#This Row],[KPLQ]]),0)</f>
        <v>4</v>
      </c>
      <c r="P3697">
        <v>215956</v>
      </c>
      <c r="Q3697">
        <f>COUNTIF(PROMJENA!A:A,PlanMasine[[#This Row],[KPL]]&amp;"-"&amp;PlanMasine[[#This Row],[RN]])</f>
        <v>0</v>
      </c>
      <c r="R3697">
        <f>IFERROR(INDEX(REDOSLIJED!A:A,MATCH(PlanMasine[[#This Row],[KPL]],REDOSLIJED!B:B,0)),MAX(REDOSLIJED!A:A)+1)</f>
        <v>45</v>
      </c>
      <c r="S3697" s="9">
        <f>SUM($M$2:M3697)</f>
        <v>16.863194444444389</v>
      </c>
      <c r="T3697" s="3">
        <f>PlanMasine[[#This Row],[Datum SAS]]-1</f>
        <v>45858</v>
      </c>
      <c r="U3697">
        <f>WEEKDAY(PlanMasine[[#This Row],[ZAVRŠETAK MAŠINSKE]],2)</f>
        <v>7</v>
      </c>
      <c r="V3697" s="3">
        <f>IF(WEEKDAY(PlanMasine[[#This Row],[Datum SAS]]-1,2)=7,PlanMasine[[#This Row],[Datum SAS]]-3,PlanMasine[[#This Row],[Datum SAS]]-1)</f>
        <v>45856</v>
      </c>
      <c r="W3697">
        <f>WEEKNUM(PlanMasine[[#This Row],[Column2]],1)</f>
        <v>29</v>
      </c>
    </row>
    <row r="3698" spans="1:23" x14ac:dyDescent="0.25">
      <c r="A3698">
        <v>1023897</v>
      </c>
      <c r="B3698">
        <v>1</v>
      </c>
      <c r="C3698">
        <v>1023907</v>
      </c>
      <c r="D3698" t="s">
        <v>2298</v>
      </c>
      <c r="E3698">
        <v>120</v>
      </c>
      <c r="F3698">
        <v>12</v>
      </c>
      <c r="G3698">
        <v>0</v>
      </c>
      <c r="H3698">
        <v>0</v>
      </c>
      <c r="I3698" t="s">
        <v>5</v>
      </c>
      <c r="J3698" t="s">
        <v>570</v>
      </c>
      <c r="K3698" t="s">
        <v>2447</v>
      </c>
      <c r="L3698" s="3">
        <v>45904</v>
      </c>
      <c r="M36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98" s="3">
        <v>45859</v>
      </c>
      <c r="O3698" s="5">
        <f>IFERROR((PlanMasine[[#This Row],[Norma]]/PlanMasine[[#This Row],[Q]])*(PlanMasine[[#This Row],[Q]]/SUMIF(C:C,PlanMasine[[#This Row],[RN]],B:B)*PlanMasine[[#This Row],[KPLQ]]),0)</f>
        <v>10</v>
      </c>
      <c r="P3698">
        <v>215941</v>
      </c>
      <c r="Q3698">
        <f>COUNTIF(PROMJENA!A:A,PlanMasine[[#This Row],[KPL]]&amp;"-"&amp;PlanMasine[[#This Row],[RN]])</f>
        <v>0</v>
      </c>
      <c r="R3698">
        <f>IFERROR(INDEX(REDOSLIJED!A:A,MATCH(PlanMasine[[#This Row],[KPL]],REDOSLIJED!B:B,0)),MAX(REDOSLIJED!A:A)+1)</f>
        <v>45</v>
      </c>
      <c r="S3698" s="9">
        <f>SUM($M$2:M3698)</f>
        <v>16.870138888888832</v>
      </c>
      <c r="T3698" s="3">
        <f>PlanMasine[[#This Row],[Datum SAS]]-1</f>
        <v>45858</v>
      </c>
      <c r="U3698">
        <f>WEEKDAY(PlanMasine[[#This Row],[ZAVRŠETAK MAŠINSKE]],2)</f>
        <v>7</v>
      </c>
      <c r="V3698" s="3">
        <f>IF(WEEKDAY(PlanMasine[[#This Row],[Datum SAS]]-1,2)=7,PlanMasine[[#This Row],[Datum SAS]]-3,PlanMasine[[#This Row],[Datum SAS]]-1)</f>
        <v>45856</v>
      </c>
      <c r="W3698">
        <f>WEEKNUM(PlanMasine[[#This Row],[Column2]],1)</f>
        <v>29</v>
      </c>
    </row>
    <row r="3699" spans="1:23" x14ac:dyDescent="0.25">
      <c r="A3699">
        <v>1023897</v>
      </c>
      <c r="B3699">
        <v>1</v>
      </c>
      <c r="C3699">
        <v>1023919</v>
      </c>
      <c r="D3699" t="s">
        <v>2303</v>
      </c>
      <c r="E3699">
        <v>24</v>
      </c>
      <c r="F3699">
        <v>24</v>
      </c>
      <c r="G3699">
        <v>0</v>
      </c>
      <c r="H3699">
        <v>0</v>
      </c>
      <c r="I3699" t="s">
        <v>5</v>
      </c>
      <c r="J3699" t="s">
        <v>570</v>
      </c>
      <c r="K3699" t="s">
        <v>2447</v>
      </c>
      <c r="L3699" s="3">
        <v>45904</v>
      </c>
      <c r="M36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699" s="3">
        <v>45859</v>
      </c>
      <c r="O3699" s="5">
        <f>IFERROR((PlanMasine[[#This Row],[Norma]]/PlanMasine[[#This Row],[Q]])*(PlanMasine[[#This Row],[Q]]/SUMIF(C:C,PlanMasine[[#This Row],[RN]],B:B)*PlanMasine[[#This Row],[KPLQ]]),0)</f>
        <v>2</v>
      </c>
      <c r="P3699">
        <v>215954</v>
      </c>
      <c r="Q3699">
        <f>COUNTIF(PROMJENA!A:A,PlanMasine[[#This Row],[KPL]]&amp;"-"&amp;PlanMasine[[#This Row],[RN]])</f>
        <v>0</v>
      </c>
      <c r="R3699">
        <f>IFERROR(INDEX(REDOSLIJED!A:A,MATCH(PlanMasine[[#This Row],[KPL]],REDOSLIJED!B:B,0)),MAX(REDOSLIJED!A:A)+1)</f>
        <v>45</v>
      </c>
      <c r="S3699" s="9">
        <f>SUM($M$2:M3699)</f>
        <v>16.871527777777722</v>
      </c>
      <c r="T3699" s="3">
        <f>PlanMasine[[#This Row],[Datum SAS]]-1</f>
        <v>45858</v>
      </c>
      <c r="U3699">
        <f>WEEKDAY(PlanMasine[[#This Row],[ZAVRŠETAK MAŠINSKE]],2)</f>
        <v>7</v>
      </c>
      <c r="V3699" s="3">
        <f>IF(WEEKDAY(PlanMasine[[#This Row],[Datum SAS]]-1,2)=7,PlanMasine[[#This Row],[Datum SAS]]-3,PlanMasine[[#This Row],[Datum SAS]]-1)</f>
        <v>45856</v>
      </c>
      <c r="W3699">
        <f>WEEKNUM(PlanMasine[[#This Row],[Column2]],1)</f>
        <v>29</v>
      </c>
    </row>
    <row r="3700" spans="1:23" x14ac:dyDescent="0.25">
      <c r="A3700">
        <v>1023897</v>
      </c>
      <c r="B3700">
        <v>1</v>
      </c>
      <c r="C3700">
        <v>1023931</v>
      </c>
      <c r="D3700" t="s">
        <v>1863</v>
      </c>
      <c r="E3700">
        <v>24</v>
      </c>
      <c r="F3700">
        <v>12</v>
      </c>
      <c r="G3700">
        <v>0</v>
      </c>
      <c r="H3700">
        <v>0</v>
      </c>
      <c r="I3700" t="s">
        <v>5</v>
      </c>
      <c r="J3700" t="s">
        <v>570</v>
      </c>
      <c r="K3700" t="s">
        <v>2447</v>
      </c>
      <c r="L3700" s="3">
        <v>45904</v>
      </c>
      <c r="M37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00" s="3">
        <v>45859</v>
      </c>
      <c r="O3700" s="5">
        <f>IFERROR((PlanMasine[[#This Row],[Norma]]/PlanMasine[[#This Row],[Q]])*(PlanMasine[[#This Row],[Q]]/SUMIF(C:C,PlanMasine[[#This Row],[RN]],B:B)*PlanMasine[[#This Row],[KPLQ]]),0)</f>
        <v>2</v>
      </c>
      <c r="P3700">
        <v>215966</v>
      </c>
      <c r="Q3700">
        <f>COUNTIF(PROMJENA!A:A,PlanMasine[[#This Row],[KPL]]&amp;"-"&amp;PlanMasine[[#This Row],[RN]])</f>
        <v>0</v>
      </c>
      <c r="R3700">
        <f>IFERROR(INDEX(REDOSLIJED!A:A,MATCH(PlanMasine[[#This Row],[KPL]],REDOSLIJED!B:B,0)),MAX(REDOSLIJED!A:A)+1)</f>
        <v>45</v>
      </c>
      <c r="S3700" s="9">
        <f>SUM($M$2:M3700)</f>
        <v>16.872916666666612</v>
      </c>
      <c r="T3700" s="3">
        <f>PlanMasine[[#This Row],[Datum SAS]]-1</f>
        <v>45858</v>
      </c>
      <c r="U3700">
        <f>WEEKDAY(PlanMasine[[#This Row],[ZAVRŠETAK MAŠINSKE]],2)</f>
        <v>7</v>
      </c>
      <c r="V3700" s="3">
        <f>IF(WEEKDAY(PlanMasine[[#This Row],[Datum SAS]]-1,2)=7,PlanMasine[[#This Row],[Datum SAS]]-3,PlanMasine[[#This Row],[Datum SAS]]-1)</f>
        <v>45856</v>
      </c>
      <c r="W3700">
        <f>WEEKNUM(PlanMasine[[#This Row],[Column2]],1)</f>
        <v>29</v>
      </c>
    </row>
    <row r="3701" spans="1:23" x14ac:dyDescent="0.25">
      <c r="A3701">
        <v>1023897</v>
      </c>
      <c r="B3701">
        <v>1</v>
      </c>
      <c r="C3701">
        <v>1023911</v>
      </c>
      <c r="D3701" t="s">
        <v>2300</v>
      </c>
      <c r="E3701">
        <v>48</v>
      </c>
      <c r="F3701">
        <v>12</v>
      </c>
      <c r="G3701">
        <v>0</v>
      </c>
      <c r="H3701">
        <v>0</v>
      </c>
      <c r="I3701" t="s">
        <v>5</v>
      </c>
      <c r="J3701" t="s">
        <v>570</v>
      </c>
      <c r="K3701" t="s">
        <v>2447</v>
      </c>
      <c r="L3701" s="3">
        <v>45904</v>
      </c>
      <c r="M37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01" s="3">
        <v>45859</v>
      </c>
      <c r="O3701" s="5">
        <f>IFERROR((PlanMasine[[#This Row],[Norma]]/PlanMasine[[#This Row],[Q]])*(PlanMasine[[#This Row],[Q]]/SUMIF(C:C,PlanMasine[[#This Row],[RN]],B:B)*PlanMasine[[#This Row],[KPLQ]]),0)</f>
        <v>4</v>
      </c>
      <c r="P3701">
        <v>215946</v>
      </c>
      <c r="Q3701">
        <f>COUNTIF(PROMJENA!A:A,PlanMasine[[#This Row],[KPL]]&amp;"-"&amp;PlanMasine[[#This Row],[RN]])</f>
        <v>0</v>
      </c>
      <c r="R3701">
        <f>IFERROR(INDEX(REDOSLIJED!A:A,MATCH(PlanMasine[[#This Row],[KPL]],REDOSLIJED!B:B,0)),MAX(REDOSLIJED!A:A)+1)</f>
        <v>45</v>
      </c>
      <c r="S3701" s="9">
        <f>SUM($M$2:M3701)</f>
        <v>16.875694444444388</v>
      </c>
      <c r="T3701" s="3">
        <f>PlanMasine[[#This Row],[Datum SAS]]-1</f>
        <v>45858</v>
      </c>
      <c r="U3701">
        <f>WEEKDAY(PlanMasine[[#This Row],[ZAVRŠETAK MAŠINSKE]],2)</f>
        <v>7</v>
      </c>
      <c r="V3701" s="3">
        <f>IF(WEEKDAY(PlanMasine[[#This Row],[Datum SAS]]-1,2)=7,PlanMasine[[#This Row],[Datum SAS]]-3,PlanMasine[[#This Row],[Datum SAS]]-1)</f>
        <v>45856</v>
      </c>
      <c r="W3701">
        <f>WEEKNUM(PlanMasine[[#This Row],[Column2]],1)</f>
        <v>29</v>
      </c>
    </row>
    <row r="3702" spans="1:23" x14ac:dyDescent="0.25">
      <c r="A3702">
        <v>1023897</v>
      </c>
      <c r="B3702">
        <v>1</v>
      </c>
      <c r="C3702">
        <v>1023920</v>
      </c>
      <c r="D3702" t="s">
        <v>2296</v>
      </c>
      <c r="E3702">
        <v>12</v>
      </c>
      <c r="F3702">
        <v>12</v>
      </c>
      <c r="G3702">
        <v>0</v>
      </c>
      <c r="H3702">
        <v>0</v>
      </c>
      <c r="I3702" t="s">
        <v>5</v>
      </c>
      <c r="J3702" t="s">
        <v>570</v>
      </c>
      <c r="K3702" t="s">
        <v>2447</v>
      </c>
      <c r="L3702" s="3">
        <v>45904</v>
      </c>
      <c r="M37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02" s="3">
        <v>45859</v>
      </c>
      <c r="O3702" s="5">
        <f>IFERROR((PlanMasine[[#This Row],[Norma]]/PlanMasine[[#This Row],[Q]])*(PlanMasine[[#This Row],[Q]]/SUMIF(C:C,PlanMasine[[#This Row],[RN]],B:B)*PlanMasine[[#This Row],[KPLQ]]),0)</f>
        <v>1</v>
      </c>
      <c r="P3702">
        <v>215955</v>
      </c>
      <c r="Q3702">
        <f>COUNTIF(PROMJENA!A:A,PlanMasine[[#This Row],[KPL]]&amp;"-"&amp;PlanMasine[[#This Row],[RN]])</f>
        <v>0</v>
      </c>
      <c r="R3702">
        <f>IFERROR(INDEX(REDOSLIJED!A:A,MATCH(PlanMasine[[#This Row],[KPL]],REDOSLIJED!B:B,0)),MAX(REDOSLIJED!A:A)+1)</f>
        <v>45</v>
      </c>
      <c r="S3702" s="9">
        <f>SUM($M$2:M3702)</f>
        <v>16.876388888888833</v>
      </c>
      <c r="T3702" s="3">
        <f>PlanMasine[[#This Row],[Datum SAS]]-1</f>
        <v>45858</v>
      </c>
      <c r="U3702">
        <f>WEEKDAY(PlanMasine[[#This Row],[ZAVRŠETAK MAŠINSKE]],2)</f>
        <v>7</v>
      </c>
      <c r="V3702" s="3">
        <f>IF(WEEKDAY(PlanMasine[[#This Row],[Datum SAS]]-1,2)=7,PlanMasine[[#This Row],[Datum SAS]]-3,PlanMasine[[#This Row],[Datum SAS]]-1)</f>
        <v>45856</v>
      </c>
      <c r="W3702">
        <f>WEEKNUM(PlanMasine[[#This Row],[Column2]],1)</f>
        <v>29</v>
      </c>
    </row>
    <row r="3703" spans="1:23" x14ac:dyDescent="0.25">
      <c r="A3703">
        <v>1023897</v>
      </c>
      <c r="B3703">
        <v>1</v>
      </c>
      <c r="C3703">
        <v>1023906</v>
      </c>
      <c r="D3703" t="s">
        <v>2307</v>
      </c>
      <c r="E3703">
        <v>120</v>
      </c>
      <c r="F3703">
        <v>12</v>
      </c>
      <c r="G3703">
        <v>0</v>
      </c>
      <c r="H3703">
        <v>0</v>
      </c>
      <c r="I3703" t="s">
        <v>5</v>
      </c>
      <c r="J3703" t="s">
        <v>570</v>
      </c>
      <c r="K3703" t="s">
        <v>2447</v>
      </c>
      <c r="L3703" s="3">
        <v>45904</v>
      </c>
      <c r="M37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03" s="3">
        <v>45859</v>
      </c>
      <c r="O3703" s="5">
        <f>IFERROR((PlanMasine[[#This Row],[Norma]]/PlanMasine[[#This Row],[Q]])*(PlanMasine[[#This Row],[Q]]/SUMIF(C:C,PlanMasine[[#This Row],[RN]],B:B)*PlanMasine[[#This Row],[KPLQ]]),0)</f>
        <v>10</v>
      </c>
      <c r="P3703">
        <v>215940</v>
      </c>
      <c r="Q3703">
        <f>COUNTIF(PROMJENA!A:A,PlanMasine[[#This Row],[KPL]]&amp;"-"&amp;PlanMasine[[#This Row],[RN]])</f>
        <v>0</v>
      </c>
      <c r="R3703">
        <f>IFERROR(INDEX(REDOSLIJED!A:A,MATCH(PlanMasine[[#This Row],[KPL]],REDOSLIJED!B:B,0)),MAX(REDOSLIJED!A:A)+1)</f>
        <v>45</v>
      </c>
      <c r="S3703" s="9">
        <f>SUM($M$2:M3703)</f>
        <v>16.883333333333276</v>
      </c>
      <c r="T3703" s="3">
        <f>PlanMasine[[#This Row],[Datum SAS]]-1</f>
        <v>45858</v>
      </c>
      <c r="U3703">
        <f>WEEKDAY(PlanMasine[[#This Row],[ZAVRŠETAK MAŠINSKE]],2)</f>
        <v>7</v>
      </c>
      <c r="V3703" s="3">
        <f>IF(WEEKDAY(PlanMasine[[#This Row],[Datum SAS]]-1,2)=7,PlanMasine[[#This Row],[Datum SAS]]-3,PlanMasine[[#This Row],[Datum SAS]]-1)</f>
        <v>45856</v>
      </c>
      <c r="W3703">
        <f>WEEKNUM(PlanMasine[[#This Row],[Column2]],1)</f>
        <v>29</v>
      </c>
    </row>
    <row r="3704" spans="1:23" x14ac:dyDescent="0.25">
      <c r="A3704">
        <v>1023897</v>
      </c>
      <c r="B3704">
        <v>1</v>
      </c>
      <c r="C3704">
        <v>1023925</v>
      </c>
      <c r="D3704" t="s">
        <v>2446</v>
      </c>
      <c r="E3704">
        <v>12</v>
      </c>
      <c r="F3704">
        <v>12</v>
      </c>
      <c r="G3704">
        <v>0</v>
      </c>
      <c r="H3704">
        <v>0</v>
      </c>
      <c r="I3704" t="s">
        <v>5</v>
      </c>
      <c r="J3704" t="s">
        <v>570</v>
      </c>
      <c r="K3704" t="s">
        <v>2447</v>
      </c>
      <c r="L3704" s="3">
        <v>45904</v>
      </c>
      <c r="M37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04" s="3">
        <v>45859</v>
      </c>
      <c r="O3704" s="5">
        <f>IFERROR((PlanMasine[[#This Row],[Norma]]/PlanMasine[[#This Row],[Q]])*(PlanMasine[[#This Row],[Q]]/SUMIF(C:C,PlanMasine[[#This Row],[RN]],B:B)*PlanMasine[[#This Row],[KPLQ]]),0)</f>
        <v>1</v>
      </c>
      <c r="P3704">
        <v>215960</v>
      </c>
      <c r="Q3704">
        <f>COUNTIF(PROMJENA!A:A,PlanMasine[[#This Row],[KPL]]&amp;"-"&amp;PlanMasine[[#This Row],[RN]])</f>
        <v>0</v>
      </c>
      <c r="R3704">
        <f>IFERROR(INDEX(REDOSLIJED!A:A,MATCH(PlanMasine[[#This Row],[KPL]],REDOSLIJED!B:B,0)),MAX(REDOSLIJED!A:A)+1)</f>
        <v>45</v>
      </c>
      <c r="S3704" s="9">
        <f>SUM($M$2:M3704)</f>
        <v>16.884027777777721</v>
      </c>
      <c r="T3704" s="3">
        <f>PlanMasine[[#This Row],[Datum SAS]]-1</f>
        <v>45858</v>
      </c>
      <c r="U3704">
        <f>WEEKDAY(PlanMasine[[#This Row],[ZAVRŠETAK MAŠINSKE]],2)</f>
        <v>7</v>
      </c>
      <c r="V3704" s="3">
        <f>IF(WEEKDAY(PlanMasine[[#This Row],[Datum SAS]]-1,2)=7,PlanMasine[[#This Row],[Datum SAS]]-3,PlanMasine[[#This Row],[Datum SAS]]-1)</f>
        <v>45856</v>
      </c>
      <c r="W3704">
        <f>WEEKNUM(PlanMasine[[#This Row],[Column2]],1)</f>
        <v>29</v>
      </c>
    </row>
    <row r="3705" spans="1:23" x14ac:dyDescent="0.25">
      <c r="A3705">
        <v>1023898</v>
      </c>
      <c r="B3705">
        <v>1</v>
      </c>
      <c r="C3705">
        <v>1023915</v>
      </c>
      <c r="D3705" t="s">
        <v>2305</v>
      </c>
      <c r="E3705">
        <v>48</v>
      </c>
      <c r="F3705">
        <v>12</v>
      </c>
      <c r="G3705">
        <v>0</v>
      </c>
      <c r="H3705">
        <v>0</v>
      </c>
      <c r="I3705" t="s">
        <v>5</v>
      </c>
      <c r="J3705" t="s">
        <v>570</v>
      </c>
      <c r="K3705" t="s">
        <v>2447</v>
      </c>
      <c r="L3705" s="3">
        <v>45904</v>
      </c>
      <c r="M37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05" s="3">
        <v>45859</v>
      </c>
      <c r="O3705" s="5">
        <f>IFERROR((PlanMasine[[#This Row],[Norma]]/PlanMasine[[#This Row],[Q]])*(PlanMasine[[#This Row],[Q]]/SUMIF(C:C,PlanMasine[[#This Row],[RN]],B:B)*PlanMasine[[#This Row],[KPLQ]]),0)</f>
        <v>4</v>
      </c>
      <c r="P3705">
        <v>215950</v>
      </c>
      <c r="Q3705">
        <f>COUNTIF(PROMJENA!A:A,PlanMasine[[#This Row],[KPL]]&amp;"-"&amp;PlanMasine[[#This Row],[RN]])</f>
        <v>0</v>
      </c>
      <c r="R3705">
        <f>IFERROR(INDEX(REDOSLIJED!A:A,MATCH(PlanMasine[[#This Row],[KPL]],REDOSLIJED!B:B,0)),MAX(REDOSLIJED!A:A)+1)</f>
        <v>45</v>
      </c>
      <c r="S3705" s="9">
        <f>SUM($M$2:M3705)</f>
        <v>16.886805555555497</v>
      </c>
      <c r="T3705" s="3">
        <f>PlanMasine[[#This Row],[Datum SAS]]-1</f>
        <v>45858</v>
      </c>
      <c r="U3705">
        <f>WEEKDAY(PlanMasine[[#This Row],[ZAVRŠETAK MAŠINSKE]],2)</f>
        <v>7</v>
      </c>
      <c r="V3705" s="3">
        <f>IF(WEEKDAY(PlanMasine[[#This Row],[Datum SAS]]-1,2)=7,PlanMasine[[#This Row],[Datum SAS]]-3,PlanMasine[[#This Row],[Datum SAS]]-1)</f>
        <v>45856</v>
      </c>
      <c r="W3705">
        <f>WEEKNUM(PlanMasine[[#This Row],[Column2]],1)</f>
        <v>29</v>
      </c>
    </row>
    <row r="3706" spans="1:23" x14ac:dyDescent="0.25">
      <c r="A3706">
        <v>1023898</v>
      </c>
      <c r="B3706">
        <v>1</v>
      </c>
      <c r="C3706">
        <v>1023913</v>
      </c>
      <c r="D3706" t="s">
        <v>2301</v>
      </c>
      <c r="E3706">
        <v>96</v>
      </c>
      <c r="F3706">
        <v>12</v>
      </c>
      <c r="G3706">
        <v>0</v>
      </c>
      <c r="H3706">
        <v>0</v>
      </c>
      <c r="I3706" t="s">
        <v>5</v>
      </c>
      <c r="J3706" t="s">
        <v>570</v>
      </c>
      <c r="K3706" t="s">
        <v>2447</v>
      </c>
      <c r="L3706" s="3">
        <v>45904</v>
      </c>
      <c r="M37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06" s="3">
        <v>45859</v>
      </c>
      <c r="O3706" s="5">
        <f>IFERROR((PlanMasine[[#This Row],[Norma]]/PlanMasine[[#This Row],[Q]])*(PlanMasine[[#This Row],[Q]]/SUMIF(C:C,PlanMasine[[#This Row],[RN]],B:B)*PlanMasine[[#This Row],[KPLQ]]),0)</f>
        <v>8</v>
      </c>
      <c r="P3706">
        <v>215948</v>
      </c>
      <c r="Q3706">
        <f>COUNTIF(PROMJENA!A:A,PlanMasine[[#This Row],[KPL]]&amp;"-"&amp;PlanMasine[[#This Row],[RN]])</f>
        <v>0</v>
      </c>
      <c r="R3706">
        <f>IFERROR(INDEX(REDOSLIJED!A:A,MATCH(PlanMasine[[#This Row],[KPL]],REDOSLIJED!B:B,0)),MAX(REDOSLIJED!A:A)+1)</f>
        <v>45</v>
      </c>
      <c r="S3706" s="9">
        <f>SUM($M$2:M3706)</f>
        <v>16.892361111111054</v>
      </c>
      <c r="T3706" s="3">
        <f>PlanMasine[[#This Row],[Datum SAS]]-1</f>
        <v>45858</v>
      </c>
      <c r="U3706">
        <f>WEEKDAY(PlanMasine[[#This Row],[ZAVRŠETAK MAŠINSKE]],2)</f>
        <v>7</v>
      </c>
      <c r="V3706" s="3">
        <f>IF(WEEKDAY(PlanMasine[[#This Row],[Datum SAS]]-1,2)=7,PlanMasine[[#This Row],[Datum SAS]]-3,PlanMasine[[#This Row],[Datum SAS]]-1)</f>
        <v>45856</v>
      </c>
      <c r="W3706">
        <f>WEEKNUM(PlanMasine[[#This Row],[Column2]],1)</f>
        <v>29</v>
      </c>
    </row>
    <row r="3707" spans="1:23" x14ac:dyDescent="0.25">
      <c r="A3707">
        <v>1023898</v>
      </c>
      <c r="B3707">
        <v>1</v>
      </c>
      <c r="C3707">
        <v>1023911</v>
      </c>
      <c r="D3707" t="s">
        <v>2300</v>
      </c>
      <c r="E3707">
        <v>48</v>
      </c>
      <c r="F3707">
        <v>12</v>
      </c>
      <c r="G3707">
        <v>0</v>
      </c>
      <c r="H3707">
        <v>0</v>
      </c>
      <c r="I3707" t="s">
        <v>5</v>
      </c>
      <c r="J3707" t="s">
        <v>570</v>
      </c>
      <c r="K3707" t="s">
        <v>2447</v>
      </c>
      <c r="L3707" s="3">
        <v>45904</v>
      </c>
      <c r="M37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07" s="3">
        <v>45859</v>
      </c>
      <c r="O3707" s="5">
        <f>IFERROR((PlanMasine[[#This Row],[Norma]]/PlanMasine[[#This Row],[Q]])*(PlanMasine[[#This Row],[Q]]/SUMIF(C:C,PlanMasine[[#This Row],[RN]],B:B)*PlanMasine[[#This Row],[KPLQ]]),0)</f>
        <v>4</v>
      </c>
      <c r="P3707">
        <v>215946</v>
      </c>
      <c r="Q3707">
        <f>COUNTIF(PROMJENA!A:A,PlanMasine[[#This Row],[KPL]]&amp;"-"&amp;PlanMasine[[#This Row],[RN]])</f>
        <v>0</v>
      </c>
      <c r="R3707">
        <f>IFERROR(INDEX(REDOSLIJED!A:A,MATCH(PlanMasine[[#This Row],[KPL]],REDOSLIJED!B:B,0)),MAX(REDOSLIJED!A:A)+1)</f>
        <v>45</v>
      </c>
      <c r="S3707" s="9">
        <f>SUM($M$2:M3707)</f>
        <v>16.89513888888883</v>
      </c>
      <c r="T3707" s="3">
        <f>PlanMasine[[#This Row],[Datum SAS]]-1</f>
        <v>45858</v>
      </c>
      <c r="U3707">
        <f>WEEKDAY(PlanMasine[[#This Row],[ZAVRŠETAK MAŠINSKE]],2)</f>
        <v>7</v>
      </c>
      <c r="V3707" s="3">
        <f>IF(WEEKDAY(PlanMasine[[#This Row],[Datum SAS]]-1,2)=7,PlanMasine[[#This Row],[Datum SAS]]-3,PlanMasine[[#This Row],[Datum SAS]]-1)</f>
        <v>45856</v>
      </c>
      <c r="W3707">
        <f>WEEKNUM(PlanMasine[[#This Row],[Column2]],1)</f>
        <v>29</v>
      </c>
    </row>
    <row r="3708" spans="1:23" x14ac:dyDescent="0.25">
      <c r="A3708">
        <v>1023898</v>
      </c>
      <c r="B3708">
        <v>1</v>
      </c>
      <c r="C3708">
        <v>1023934</v>
      </c>
      <c r="D3708" t="s">
        <v>2299</v>
      </c>
      <c r="E3708">
        <v>12</v>
      </c>
      <c r="F3708">
        <v>12</v>
      </c>
      <c r="G3708">
        <v>0</v>
      </c>
      <c r="H3708">
        <v>0</v>
      </c>
      <c r="I3708" t="s">
        <v>5</v>
      </c>
      <c r="J3708" t="s">
        <v>570</v>
      </c>
      <c r="K3708" t="s">
        <v>2447</v>
      </c>
      <c r="L3708" s="3">
        <v>45904</v>
      </c>
      <c r="M37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08" s="3">
        <v>45859</v>
      </c>
      <c r="O3708" s="5">
        <f>IFERROR((PlanMasine[[#This Row],[Norma]]/PlanMasine[[#This Row],[Q]])*(PlanMasine[[#This Row],[Q]]/SUMIF(C:C,PlanMasine[[#This Row],[RN]],B:B)*PlanMasine[[#This Row],[KPLQ]]),0)</f>
        <v>1</v>
      </c>
      <c r="P3708">
        <v>215969</v>
      </c>
      <c r="Q3708">
        <f>COUNTIF(PROMJENA!A:A,PlanMasine[[#This Row],[KPL]]&amp;"-"&amp;PlanMasine[[#This Row],[RN]])</f>
        <v>0</v>
      </c>
      <c r="R3708">
        <f>IFERROR(INDEX(REDOSLIJED!A:A,MATCH(PlanMasine[[#This Row],[KPL]],REDOSLIJED!B:B,0)),MAX(REDOSLIJED!A:A)+1)</f>
        <v>45</v>
      </c>
      <c r="S3708" s="9">
        <f>SUM($M$2:M3708)</f>
        <v>16.895833333333275</v>
      </c>
      <c r="T3708" s="3">
        <f>PlanMasine[[#This Row],[Datum SAS]]-1</f>
        <v>45858</v>
      </c>
      <c r="U3708">
        <f>WEEKDAY(PlanMasine[[#This Row],[ZAVRŠETAK MAŠINSKE]],2)</f>
        <v>7</v>
      </c>
      <c r="V3708" s="3">
        <f>IF(WEEKDAY(PlanMasine[[#This Row],[Datum SAS]]-1,2)=7,PlanMasine[[#This Row],[Datum SAS]]-3,PlanMasine[[#This Row],[Datum SAS]]-1)</f>
        <v>45856</v>
      </c>
      <c r="W3708">
        <f>WEEKNUM(PlanMasine[[#This Row],[Column2]],1)</f>
        <v>29</v>
      </c>
    </row>
    <row r="3709" spans="1:23" x14ac:dyDescent="0.25">
      <c r="A3709">
        <v>1023898</v>
      </c>
      <c r="B3709">
        <v>1</v>
      </c>
      <c r="C3709">
        <v>1023903</v>
      </c>
      <c r="D3709" t="s">
        <v>2308</v>
      </c>
      <c r="E3709">
        <v>60</v>
      </c>
      <c r="F3709">
        <v>12</v>
      </c>
      <c r="G3709">
        <v>0</v>
      </c>
      <c r="H3709">
        <v>0</v>
      </c>
      <c r="I3709" t="s">
        <v>5</v>
      </c>
      <c r="J3709" t="s">
        <v>570</v>
      </c>
      <c r="K3709" t="s">
        <v>2447</v>
      </c>
      <c r="L3709" s="3">
        <v>45904</v>
      </c>
      <c r="M37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09" s="3">
        <v>45859</v>
      </c>
      <c r="O3709" s="5">
        <f>IFERROR((PlanMasine[[#This Row],[Norma]]/PlanMasine[[#This Row],[Q]])*(PlanMasine[[#This Row],[Q]]/SUMIF(C:C,PlanMasine[[#This Row],[RN]],B:B)*PlanMasine[[#This Row],[KPLQ]]),0)</f>
        <v>5</v>
      </c>
      <c r="P3709">
        <v>215937</v>
      </c>
      <c r="Q3709">
        <f>COUNTIF(PROMJENA!A:A,PlanMasine[[#This Row],[KPL]]&amp;"-"&amp;PlanMasine[[#This Row],[RN]])</f>
        <v>0</v>
      </c>
      <c r="R3709">
        <f>IFERROR(INDEX(REDOSLIJED!A:A,MATCH(PlanMasine[[#This Row],[KPL]],REDOSLIJED!B:B,0)),MAX(REDOSLIJED!A:A)+1)</f>
        <v>45</v>
      </c>
      <c r="S3709" s="9">
        <f>SUM($M$2:M3709)</f>
        <v>16.899305555555497</v>
      </c>
      <c r="T3709" s="3">
        <f>PlanMasine[[#This Row],[Datum SAS]]-1</f>
        <v>45858</v>
      </c>
      <c r="U3709">
        <f>WEEKDAY(PlanMasine[[#This Row],[ZAVRŠETAK MAŠINSKE]],2)</f>
        <v>7</v>
      </c>
      <c r="V3709" s="3">
        <f>IF(WEEKDAY(PlanMasine[[#This Row],[Datum SAS]]-1,2)=7,PlanMasine[[#This Row],[Datum SAS]]-3,PlanMasine[[#This Row],[Datum SAS]]-1)</f>
        <v>45856</v>
      </c>
      <c r="W3709">
        <f>WEEKNUM(PlanMasine[[#This Row],[Column2]],1)</f>
        <v>29</v>
      </c>
    </row>
    <row r="3710" spans="1:23" x14ac:dyDescent="0.25">
      <c r="A3710">
        <v>1023898</v>
      </c>
      <c r="B3710">
        <v>1</v>
      </c>
      <c r="C3710">
        <v>1023943</v>
      </c>
      <c r="D3710" t="s">
        <v>1866</v>
      </c>
      <c r="E3710">
        <v>24</v>
      </c>
      <c r="F3710">
        <v>12</v>
      </c>
      <c r="G3710">
        <v>0</v>
      </c>
      <c r="H3710">
        <v>0</v>
      </c>
      <c r="I3710" t="s">
        <v>5</v>
      </c>
      <c r="J3710" t="s">
        <v>570</v>
      </c>
      <c r="K3710" t="s">
        <v>2447</v>
      </c>
      <c r="L3710" s="3">
        <v>45904</v>
      </c>
      <c r="M37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10" s="3">
        <v>45859</v>
      </c>
      <c r="O3710" s="5">
        <f>IFERROR((PlanMasine[[#This Row],[Norma]]/PlanMasine[[#This Row],[Q]])*(PlanMasine[[#This Row],[Q]]/SUMIF(C:C,PlanMasine[[#This Row],[RN]],B:B)*PlanMasine[[#This Row],[KPLQ]]),0)</f>
        <v>2</v>
      </c>
      <c r="P3710">
        <v>215978</v>
      </c>
      <c r="Q3710">
        <f>COUNTIF(PROMJENA!A:A,PlanMasine[[#This Row],[KPL]]&amp;"-"&amp;PlanMasine[[#This Row],[RN]])</f>
        <v>0</v>
      </c>
      <c r="R3710">
        <f>IFERROR(INDEX(REDOSLIJED!A:A,MATCH(PlanMasine[[#This Row],[KPL]],REDOSLIJED!B:B,0)),MAX(REDOSLIJED!A:A)+1)</f>
        <v>45</v>
      </c>
      <c r="S3710" s="9">
        <f>SUM($M$2:M3710)</f>
        <v>16.900694444444387</v>
      </c>
      <c r="T3710" s="3">
        <f>PlanMasine[[#This Row],[Datum SAS]]-1</f>
        <v>45858</v>
      </c>
      <c r="U3710">
        <f>WEEKDAY(PlanMasine[[#This Row],[ZAVRŠETAK MAŠINSKE]],2)</f>
        <v>7</v>
      </c>
      <c r="V3710" s="3">
        <f>IF(WEEKDAY(PlanMasine[[#This Row],[Datum SAS]]-1,2)=7,PlanMasine[[#This Row],[Datum SAS]]-3,PlanMasine[[#This Row],[Datum SAS]]-1)</f>
        <v>45856</v>
      </c>
      <c r="W3710">
        <f>WEEKNUM(PlanMasine[[#This Row],[Column2]],1)</f>
        <v>29</v>
      </c>
    </row>
    <row r="3711" spans="1:23" x14ac:dyDescent="0.25">
      <c r="A3711">
        <v>1023898</v>
      </c>
      <c r="B3711">
        <v>1</v>
      </c>
      <c r="C3711">
        <v>1023902</v>
      </c>
      <c r="D3711" t="s">
        <v>2304</v>
      </c>
      <c r="E3711">
        <v>60</v>
      </c>
      <c r="F3711">
        <v>12</v>
      </c>
      <c r="G3711">
        <v>0</v>
      </c>
      <c r="H3711">
        <v>0</v>
      </c>
      <c r="I3711" t="s">
        <v>5</v>
      </c>
      <c r="J3711" t="s">
        <v>570</v>
      </c>
      <c r="K3711" t="s">
        <v>2447</v>
      </c>
      <c r="L3711" s="3">
        <v>45904</v>
      </c>
      <c r="M37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11" s="3">
        <v>45859</v>
      </c>
      <c r="O3711" s="5">
        <f>IFERROR((PlanMasine[[#This Row],[Norma]]/PlanMasine[[#This Row],[Q]])*(PlanMasine[[#This Row],[Q]]/SUMIF(C:C,PlanMasine[[#This Row],[RN]],B:B)*PlanMasine[[#This Row],[KPLQ]]),0)</f>
        <v>5</v>
      </c>
      <c r="P3711">
        <v>215936</v>
      </c>
      <c r="Q3711">
        <f>COUNTIF(PROMJENA!A:A,PlanMasine[[#This Row],[KPL]]&amp;"-"&amp;PlanMasine[[#This Row],[RN]])</f>
        <v>0</v>
      </c>
      <c r="R3711">
        <f>IFERROR(INDEX(REDOSLIJED!A:A,MATCH(PlanMasine[[#This Row],[KPL]],REDOSLIJED!B:B,0)),MAX(REDOSLIJED!A:A)+1)</f>
        <v>45</v>
      </c>
      <c r="S3711" s="9">
        <f>SUM($M$2:M3711)</f>
        <v>16.904166666666608</v>
      </c>
      <c r="T3711" s="3">
        <f>PlanMasine[[#This Row],[Datum SAS]]-1</f>
        <v>45858</v>
      </c>
      <c r="U3711">
        <f>WEEKDAY(PlanMasine[[#This Row],[ZAVRŠETAK MAŠINSKE]],2)</f>
        <v>7</v>
      </c>
      <c r="V3711" s="3">
        <f>IF(WEEKDAY(PlanMasine[[#This Row],[Datum SAS]]-1,2)=7,PlanMasine[[#This Row],[Datum SAS]]-3,PlanMasine[[#This Row],[Datum SAS]]-1)</f>
        <v>45856</v>
      </c>
      <c r="W3711">
        <f>WEEKNUM(PlanMasine[[#This Row],[Column2]],1)</f>
        <v>29</v>
      </c>
    </row>
    <row r="3712" spans="1:23" x14ac:dyDescent="0.25">
      <c r="A3712">
        <v>1023898</v>
      </c>
      <c r="B3712">
        <v>1</v>
      </c>
      <c r="C3712">
        <v>1023908</v>
      </c>
      <c r="D3712" t="s">
        <v>2306</v>
      </c>
      <c r="E3712">
        <v>48</v>
      </c>
      <c r="F3712">
        <v>12</v>
      </c>
      <c r="G3712">
        <v>0</v>
      </c>
      <c r="H3712">
        <v>0</v>
      </c>
      <c r="I3712" t="s">
        <v>5</v>
      </c>
      <c r="J3712" t="s">
        <v>570</v>
      </c>
      <c r="K3712" t="s">
        <v>2447</v>
      </c>
      <c r="L3712" s="3">
        <v>45904</v>
      </c>
      <c r="M37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12" s="3">
        <v>45859</v>
      </c>
      <c r="O3712" s="5">
        <f>IFERROR((PlanMasine[[#This Row],[Norma]]/PlanMasine[[#This Row],[Q]])*(PlanMasine[[#This Row],[Q]]/SUMIF(C:C,PlanMasine[[#This Row],[RN]],B:B)*PlanMasine[[#This Row],[KPLQ]]),0)</f>
        <v>4</v>
      </c>
      <c r="P3712">
        <v>215942</v>
      </c>
      <c r="Q3712">
        <f>COUNTIF(PROMJENA!A:A,PlanMasine[[#This Row],[KPL]]&amp;"-"&amp;PlanMasine[[#This Row],[RN]])</f>
        <v>0</v>
      </c>
      <c r="R3712">
        <f>IFERROR(INDEX(REDOSLIJED!A:A,MATCH(PlanMasine[[#This Row],[KPL]],REDOSLIJED!B:B,0)),MAX(REDOSLIJED!A:A)+1)</f>
        <v>45</v>
      </c>
      <c r="S3712" s="9">
        <f>SUM($M$2:M3712)</f>
        <v>16.906944444444385</v>
      </c>
      <c r="T3712" s="3">
        <f>PlanMasine[[#This Row],[Datum SAS]]-1</f>
        <v>45858</v>
      </c>
      <c r="U3712">
        <f>WEEKDAY(PlanMasine[[#This Row],[ZAVRŠETAK MAŠINSKE]],2)</f>
        <v>7</v>
      </c>
      <c r="V3712" s="3">
        <f>IF(WEEKDAY(PlanMasine[[#This Row],[Datum SAS]]-1,2)=7,PlanMasine[[#This Row],[Datum SAS]]-3,PlanMasine[[#This Row],[Datum SAS]]-1)</f>
        <v>45856</v>
      </c>
      <c r="W3712">
        <f>WEEKNUM(PlanMasine[[#This Row],[Column2]],1)</f>
        <v>29</v>
      </c>
    </row>
    <row r="3713" spans="1:23" x14ac:dyDescent="0.25">
      <c r="A3713">
        <v>1023898</v>
      </c>
      <c r="B3713">
        <v>1</v>
      </c>
      <c r="C3713">
        <v>1023925</v>
      </c>
      <c r="D3713" t="s">
        <v>2446</v>
      </c>
      <c r="E3713">
        <v>12</v>
      </c>
      <c r="F3713">
        <v>12</v>
      </c>
      <c r="G3713">
        <v>0</v>
      </c>
      <c r="H3713">
        <v>0</v>
      </c>
      <c r="I3713" t="s">
        <v>5</v>
      </c>
      <c r="J3713" t="s">
        <v>570</v>
      </c>
      <c r="K3713" t="s">
        <v>2447</v>
      </c>
      <c r="L3713" s="3">
        <v>45904</v>
      </c>
      <c r="M37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13" s="3">
        <v>45859</v>
      </c>
      <c r="O3713" s="5">
        <f>IFERROR((PlanMasine[[#This Row],[Norma]]/PlanMasine[[#This Row],[Q]])*(PlanMasine[[#This Row],[Q]]/SUMIF(C:C,PlanMasine[[#This Row],[RN]],B:B)*PlanMasine[[#This Row],[KPLQ]]),0)</f>
        <v>1</v>
      </c>
      <c r="P3713">
        <v>215960</v>
      </c>
      <c r="Q3713">
        <f>COUNTIF(PROMJENA!A:A,PlanMasine[[#This Row],[KPL]]&amp;"-"&amp;PlanMasine[[#This Row],[RN]])</f>
        <v>0</v>
      </c>
      <c r="R3713">
        <f>IFERROR(INDEX(REDOSLIJED!A:A,MATCH(PlanMasine[[#This Row],[KPL]],REDOSLIJED!B:B,0)),MAX(REDOSLIJED!A:A)+1)</f>
        <v>45</v>
      </c>
      <c r="S3713" s="9">
        <f>SUM($M$2:M3713)</f>
        <v>16.90763888888883</v>
      </c>
      <c r="T3713" s="3">
        <f>PlanMasine[[#This Row],[Datum SAS]]-1</f>
        <v>45858</v>
      </c>
      <c r="U3713">
        <f>WEEKDAY(PlanMasine[[#This Row],[ZAVRŠETAK MAŠINSKE]],2)</f>
        <v>7</v>
      </c>
      <c r="V3713" s="3">
        <f>IF(WEEKDAY(PlanMasine[[#This Row],[Datum SAS]]-1,2)=7,PlanMasine[[#This Row],[Datum SAS]]-3,PlanMasine[[#This Row],[Datum SAS]]-1)</f>
        <v>45856</v>
      </c>
      <c r="W3713">
        <f>WEEKNUM(PlanMasine[[#This Row],[Column2]],1)</f>
        <v>29</v>
      </c>
    </row>
    <row r="3714" spans="1:23" x14ac:dyDescent="0.25">
      <c r="A3714">
        <v>1023898</v>
      </c>
      <c r="B3714">
        <v>1</v>
      </c>
      <c r="C3714">
        <v>1023920</v>
      </c>
      <c r="D3714" t="s">
        <v>2296</v>
      </c>
      <c r="E3714">
        <v>12</v>
      </c>
      <c r="F3714">
        <v>12</v>
      </c>
      <c r="G3714">
        <v>0</v>
      </c>
      <c r="H3714">
        <v>0</v>
      </c>
      <c r="I3714" t="s">
        <v>5</v>
      </c>
      <c r="J3714" t="s">
        <v>570</v>
      </c>
      <c r="K3714" t="s">
        <v>2447</v>
      </c>
      <c r="L3714" s="3">
        <v>45904</v>
      </c>
      <c r="M37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14" s="3">
        <v>45859</v>
      </c>
      <c r="O3714" s="5">
        <f>IFERROR((PlanMasine[[#This Row],[Norma]]/PlanMasine[[#This Row],[Q]])*(PlanMasine[[#This Row],[Q]]/SUMIF(C:C,PlanMasine[[#This Row],[RN]],B:B)*PlanMasine[[#This Row],[KPLQ]]),0)</f>
        <v>1</v>
      </c>
      <c r="P3714">
        <v>215955</v>
      </c>
      <c r="Q3714">
        <f>COUNTIF(PROMJENA!A:A,PlanMasine[[#This Row],[KPL]]&amp;"-"&amp;PlanMasine[[#This Row],[RN]])</f>
        <v>0</v>
      </c>
      <c r="R3714">
        <f>IFERROR(INDEX(REDOSLIJED!A:A,MATCH(PlanMasine[[#This Row],[KPL]],REDOSLIJED!B:B,0)),MAX(REDOSLIJED!A:A)+1)</f>
        <v>45</v>
      </c>
      <c r="S3714" s="9">
        <f>SUM($M$2:M3714)</f>
        <v>16.908333333333275</v>
      </c>
      <c r="T3714" s="3">
        <f>PlanMasine[[#This Row],[Datum SAS]]-1</f>
        <v>45858</v>
      </c>
      <c r="U3714">
        <f>WEEKDAY(PlanMasine[[#This Row],[ZAVRŠETAK MAŠINSKE]],2)</f>
        <v>7</v>
      </c>
      <c r="V3714" s="3">
        <f>IF(WEEKDAY(PlanMasine[[#This Row],[Datum SAS]]-1,2)=7,PlanMasine[[#This Row],[Datum SAS]]-3,PlanMasine[[#This Row],[Datum SAS]]-1)</f>
        <v>45856</v>
      </c>
      <c r="W3714">
        <f>WEEKNUM(PlanMasine[[#This Row],[Column2]],1)</f>
        <v>29</v>
      </c>
    </row>
    <row r="3715" spans="1:23" x14ac:dyDescent="0.25">
      <c r="A3715">
        <v>1023898</v>
      </c>
      <c r="B3715">
        <v>1</v>
      </c>
      <c r="C3715">
        <v>1023907</v>
      </c>
      <c r="D3715" t="s">
        <v>2298</v>
      </c>
      <c r="E3715">
        <v>120</v>
      </c>
      <c r="F3715">
        <v>12</v>
      </c>
      <c r="G3715">
        <v>0</v>
      </c>
      <c r="H3715">
        <v>0</v>
      </c>
      <c r="I3715" t="s">
        <v>5</v>
      </c>
      <c r="J3715" t="s">
        <v>570</v>
      </c>
      <c r="K3715" t="s">
        <v>2447</v>
      </c>
      <c r="L3715" s="3">
        <v>45904</v>
      </c>
      <c r="M37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15" s="3">
        <v>45859</v>
      </c>
      <c r="O3715" s="5">
        <f>IFERROR((PlanMasine[[#This Row],[Norma]]/PlanMasine[[#This Row],[Q]])*(PlanMasine[[#This Row],[Q]]/SUMIF(C:C,PlanMasine[[#This Row],[RN]],B:B)*PlanMasine[[#This Row],[KPLQ]]),0)</f>
        <v>10</v>
      </c>
      <c r="P3715">
        <v>215941</v>
      </c>
      <c r="Q3715">
        <f>COUNTIF(PROMJENA!A:A,PlanMasine[[#This Row],[KPL]]&amp;"-"&amp;PlanMasine[[#This Row],[RN]])</f>
        <v>0</v>
      </c>
      <c r="R3715">
        <f>IFERROR(INDEX(REDOSLIJED!A:A,MATCH(PlanMasine[[#This Row],[KPL]],REDOSLIJED!B:B,0)),MAX(REDOSLIJED!A:A)+1)</f>
        <v>45</v>
      </c>
      <c r="S3715" s="9">
        <f>SUM($M$2:M3715)</f>
        <v>16.915277777777717</v>
      </c>
      <c r="T3715" s="3">
        <f>PlanMasine[[#This Row],[Datum SAS]]-1</f>
        <v>45858</v>
      </c>
      <c r="U3715">
        <f>WEEKDAY(PlanMasine[[#This Row],[ZAVRŠETAK MAŠINSKE]],2)</f>
        <v>7</v>
      </c>
      <c r="V3715" s="3">
        <f>IF(WEEKDAY(PlanMasine[[#This Row],[Datum SAS]]-1,2)=7,PlanMasine[[#This Row],[Datum SAS]]-3,PlanMasine[[#This Row],[Datum SAS]]-1)</f>
        <v>45856</v>
      </c>
      <c r="W3715">
        <f>WEEKNUM(PlanMasine[[#This Row],[Column2]],1)</f>
        <v>29</v>
      </c>
    </row>
    <row r="3716" spans="1:23" x14ac:dyDescent="0.25">
      <c r="A3716">
        <v>1023898</v>
      </c>
      <c r="B3716">
        <v>1</v>
      </c>
      <c r="C3716">
        <v>1023906</v>
      </c>
      <c r="D3716" t="s">
        <v>2307</v>
      </c>
      <c r="E3716">
        <v>120</v>
      </c>
      <c r="F3716">
        <v>12</v>
      </c>
      <c r="G3716">
        <v>0</v>
      </c>
      <c r="H3716">
        <v>0</v>
      </c>
      <c r="I3716" t="s">
        <v>5</v>
      </c>
      <c r="J3716" t="s">
        <v>570</v>
      </c>
      <c r="K3716" t="s">
        <v>2447</v>
      </c>
      <c r="L3716" s="3">
        <v>45904</v>
      </c>
      <c r="M37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16" s="3">
        <v>45859</v>
      </c>
      <c r="O3716" s="5">
        <f>IFERROR((PlanMasine[[#This Row],[Norma]]/PlanMasine[[#This Row],[Q]])*(PlanMasine[[#This Row],[Q]]/SUMIF(C:C,PlanMasine[[#This Row],[RN]],B:B)*PlanMasine[[#This Row],[KPLQ]]),0)</f>
        <v>10</v>
      </c>
      <c r="P3716">
        <v>215940</v>
      </c>
      <c r="Q3716">
        <f>COUNTIF(PROMJENA!A:A,PlanMasine[[#This Row],[KPL]]&amp;"-"&amp;PlanMasine[[#This Row],[RN]])</f>
        <v>0</v>
      </c>
      <c r="R3716">
        <f>IFERROR(INDEX(REDOSLIJED!A:A,MATCH(PlanMasine[[#This Row],[KPL]],REDOSLIJED!B:B,0)),MAX(REDOSLIJED!A:A)+1)</f>
        <v>45</v>
      </c>
      <c r="S3716" s="9">
        <f>SUM($M$2:M3716)</f>
        <v>16.92222222222216</v>
      </c>
      <c r="T3716" s="3">
        <f>PlanMasine[[#This Row],[Datum SAS]]-1</f>
        <v>45858</v>
      </c>
      <c r="U3716">
        <f>WEEKDAY(PlanMasine[[#This Row],[ZAVRŠETAK MAŠINSKE]],2)</f>
        <v>7</v>
      </c>
      <c r="V3716" s="3">
        <f>IF(WEEKDAY(PlanMasine[[#This Row],[Datum SAS]]-1,2)=7,PlanMasine[[#This Row],[Datum SAS]]-3,PlanMasine[[#This Row],[Datum SAS]]-1)</f>
        <v>45856</v>
      </c>
      <c r="W3716">
        <f>WEEKNUM(PlanMasine[[#This Row],[Column2]],1)</f>
        <v>29</v>
      </c>
    </row>
    <row r="3717" spans="1:23" x14ac:dyDescent="0.25">
      <c r="A3717">
        <v>1023898</v>
      </c>
      <c r="B3717">
        <v>1</v>
      </c>
      <c r="C3717">
        <v>1023921</v>
      </c>
      <c r="D3717" t="s">
        <v>2309</v>
      </c>
      <c r="E3717">
        <v>48</v>
      </c>
      <c r="F3717">
        <v>12</v>
      </c>
      <c r="G3717">
        <v>0</v>
      </c>
      <c r="H3717">
        <v>0</v>
      </c>
      <c r="I3717" t="s">
        <v>5</v>
      </c>
      <c r="J3717" t="s">
        <v>570</v>
      </c>
      <c r="K3717" t="s">
        <v>2447</v>
      </c>
      <c r="L3717" s="3">
        <v>45904</v>
      </c>
      <c r="M37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17" s="3">
        <v>45859</v>
      </c>
      <c r="O3717" s="5">
        <f>IFERROR((PlanMasine[[#This Row],[Norma]]/PlanMasine[[#This Row],[Q]])*(PlanMasine[[#This Row],[Q]]/SUMIF(C:C,PlanMasine[[#This Row],[RN]],B:B)*PlanMasine[[#This Row],[KPLQ]]),0)</f>
        <v>4</v>
      </c>
      <c r="P3717">
        <v>215956</v>
      </c>
      <c r="Q3717">
        <f>COUNTIF(PROMJENA!A:A,PlanMasine[[#This Row],[KPL]]&amp;"-"&amp;PlanMasine[[#This Row],[RN]])</f>
        <v>0</v>
      </c>
      <c r="R3717">
        <f>IFERROR(INDEX(REDOSLIJED!A:A,MATCH(PlanMasine[[#This Row],[KPL]],REDOSLIJED!B:B,0)),MAX(REDOSLIJED!A:A)+1)</f>
        <v>45</v>
      </c>
      <c r="S3717" s="9">
        <f>SUM($M$2:M3717)</f>
        <v>16.924999999999937</v>
      </c>
      <c r="T3717" s="3">
        <f>PlanMasine[[#This Row],[Datum SAS]]-1</f>
        <v>45858</v>
      </c>
      <c r="U3717">
        <f>WEEKDAY(PlanMasine[[#This Row],[ZAVRŠETAK MAŠINSKE]],2)</f>
        <v>7</v>
      </c>
      <c r="V3717" s="3">
        <f>IF(WEEKDAY(PlanMasine[[#This Row],[Datum SAS]]-1,2)=7,PlanMasine[[#This Row],[Datum SAS]]-3,PlanMasine[[#This Row],[Datum SAS]]-1)</f>
        <v>45856</v>
      </c>
      <c r="W3717">
        <f>WEEKNUM(PlanMasine[[#This Row],[Column2]],1)</f>
        <v>29</v>
      </c>
    </row>
    <row r="3718" spans="1:23" x14ac:dyDescent="0.25">
      <c r="A3718">
        <v>1023898</v>
      </c>
      <c r="B3718">
        <v>1</v>
      </c>
      <c r="C3718">
        <v>1023919</v>
      </c>
      <c r="D3718" t="s">
        <v>2303</v>
      </c>
      <c r="E3718">
        <v>24</v>
      </c>
      <c r="F3718">
        <v>24</v>
      </c>
      <c r="G3718">
        <v>0</v>
      </c>
      <c r="H3718">
        <v>0</v>
      </c>
      <c r="I3718" t="s">
        <v>5</v>
      </c>
      <c r="J3718" t="s">
        <v>570</v>
      </c>
      <c r="K3718" t="s">
        <v>2447</v>
      </c>
      <c r="L3718" s="3">
        <v>45904</v>
      </c>
      <c r="M37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18" s="3">
        <v>45859</v>
      </c>
      <c r="O3718" s="5">
        <f>IFERROR((PlanMasine[[#This Row],[Norma]]/PlanMasine[[#This Row],[Q]])*(PlanMasine[[#This Row],[Q]]/SUMIF(C:C,PlanMasine[[#This Row],[RN]],B:B)*PlanMasine[[#This Row],[KPLQ]]),0)</f>
        <v>2</v>
      </c>
      <c r="P3718">
        <v>215954</v>
      </c>
      <c r="Q3718">
        <f>COUNTIF(PROMJENA!A:A,PlanMasine[[#This Row],[KPL]]&amp;"-"&amp;PlanMasine[[#This Row],[RN]])</f>
        <v>0</v>
      </c>
      <c r="R3718">
        <f>IFERROR(INDEX(REDOSLIJED!A:A,MATCH(PlanMasine[[#This Row],[KPL]],REDOSLIJED!B:B,0)),MAX(REDOSLIJED!A:A)+1)</f>
        <v>45</v>
      </c>
      <c r="S3718" s="9">
        <f>SUM($M$2:M3718)</f>
        <v>16.926388888888827</v>
      </c>
      <c r="T3718" s="3">
        <f>PlanMasine[[#This Row],[Datum SAS]]-1</f>
        <v>45858</v>
      </c>
      <c r="U3718">
        <f>WEEKDAY(PlanMasine[[#This Row],[ZAVRŠETAK MAŠINSKE]],2)</f>
        <v>7</v>
      </c>
      <c r="V3718" s="3">
        <f>IF(WEEKDAY(PlanMasine[[#This Row],[Datum SAS]]-1,2)=7,PlanMasine[[#This Row],[Datum SAS]]-3,PlanMasine[[#This Row],[Datum SAS]]-1)</f>
        <v>45856</v>
      </c>
      <c r="W3718">
        <f>WEEKNUM(PlanMasine[[#This Row],[Column2]],1)</f>
        <v>29</v>
      </c>
    </row>
    <row r="3719" spans="1:23" x14ac:dyDescent="0.25">
      <c r="A3719">
        <v>1023898</v>
      </c>
      <c r="B3719">
        <v>1</v>
      </c>
      <c r="C3719">
        <v>1023914</v>
      </c>
      <c r="D3719" t="s">
        <v>2302</v>
      </c>
      <c r="E3719">
        <v>48</v>
      </c>
      <c r="F3719">
        <v>12</v>
      </c>
      <c r="G3719">
        <v>0</v>
      </c>
      <c r="H3719">
        <v>0</v>
      </c>
      <c r="I3719" t="s">
        <v>5</v>
      </c>
      <c r="J3719" t="s">
        <v>570</v>
      </c>
      <c r="K3719" t="s">
        <v>2447</v>
      </c>
      <c r="L3719" s="3">
        <v>45904</v>
      </c>
      <c r="M37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19" s="3">
        <v>45859</v>
      </c>
      <c r="O3719" s="5">
        <f>IFERROR((PlanMasine[[#This Row],[Norma]]/PlanMasine[[#This Row],[Q]])*(PlanMasine[[#This Row],[Q]]/SUMIF(C:C,PlanMasine[[#This Row],[RN]],B:B)*PlanMasine[[#This Row],[KPLQ]]),0)</f>
        <v>4</v>
      </c>
      <c r="P3719">
        <v>215949</v>
      </c>
      <c r="Q3719">
        <f>COUNTIF(PROMJENA!A:A,PlanMasine[[#This Row],[KPL]]&amp;"-"&amp;PlanMasine[[#This Row],[RN]])</f>
        <v>0</v>
      </c>
      <c r="R3719">
        <f>IFERROR(INDEX(REDOSLIJED!A:A,MATCH(PlanMasine[[#This Row],[KPL]],REDOSLIJED!B:B,0)),MAX(REDOSLIJED!A:A)+1)</f>
        <v>45</v>
      </c>
      <c r="S3719" s="9">
        <f>SUM($M$2:M3719)</f>
        <v>16.929166666666603</v>
      </c>
      <c r="T3719" s="3">
        <f>PlanMasine[[#This Row],[Datum SAS]]-1</f>
        <v>45858</v>
      </c>
      <c r="U3719">
        <f>WEEKDAY(PlanMasine[[#This Row],[ZAVRŠETAK MAŠINSKE]],2)</f>
        <v>7</v>
      </c>
      <c r="V3719" s="3">
        <f>IF(WEEKDAY(PlanMasine[[#This Row],[Datum SAS]]-1,2)=7,PlanMasine[[#This Row],[Datum SAS]]-3,PlanMasine[[#This Row],[Datum SAS]]-1)</f>
        <v>45856</v>
      </c>
      <c r="W3719">
        <f>WEEKNUM(PlanMasine[[#This Row],[Column2]],1)</f>
        <v>29</v>
      </c>
    </row>
    <row r="3720" spans="1:23" x14ac:dyDescent="0.25">
      <c r="A3720">
        <v>1023898</v>
      </c>
      <c r="B3720">
        <v>1</v>
      </c>
      <c r="C3720">
        <v>1023931</v>
      </c>
      <c r="D3720" t="s">
        <v>1863</v>
      </c>
      <c r="E3720">
        <v>24</v>
      </c>
      <c r="F3720">
        <v>12</v>
      </c>
      <c r="G3720">
        <v>0</v>
      </c>
      <c r="H3720">
        <v>0</v>
      </c>
      <c r="I3720" t="s">
        <v>5</v>
      </c>
      <c r="J3720" t="s">
        <v>570</v>
      </c>
      <c r="K3720" t="s">
        <v>2447</v>
      </c>
      <c r="L3720" s="3">
        <v>45904</v>
      </c>
      <c r="M37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20" s="3">
        <v>45859</v>
      </c>
      <c r="O3720" s="5">
        <f>IFERROR((PlanMasine[[#This Row],[Norma]]/PlanMasine[[#This Row],[Q]])*(PlanMasine[[#This Row],[Q]]/SUMIF(C:C,PlanMasine[[#This Row],[RN]],B:B)*PlanMasine[[#This Row],[KPLQ]]),0)</f>
        <v>2</v>
      </c>
      <c r="P3720">
        <v>215966</v>
      </c>
      <c r="Q3720">
        <f>COUNTIF(PROMJENA!A:A,PlanMasine[[#This Row],[KPL]]&amp;"-"&amp;PlanMasine[[#This Row],[RN]])</f>
        <v>0</v>
      </c>
      <c r="R3720">
        <f>IFERROR(INDEX(REDOSLIJED!A:A,MATCH(PlanMasine[[#This Row],[KPL]],REDOSLIJED!B:B,0)),MAX(REDOSLIJED!A:A)+1)</f>
        <v>45</v>
      </c>
      <c r="S3720" s="9">
        <f>SUM($M$2:M3720)</f>
        <v>16.930555555555493</v>
      </c>
      <c r="T3720" s="3">
        <f>PlanMasine[[#This Row],[Datum SAS]]-1</f>
        <v>45858</v>
      </c>
      <c r="U3720">
        <f>WEEKDAY(PlanMasine[[#This Row],[ZAVRŠETAK MAŠINSKE]],2)</f>
        <v>7</v>
      </c>
      <c r="V3720" s="3">
        <f>IF(WEEKDAY(PlanMasine[[#This Row],[Datum SAS]]-1,2)=7,PlanMasine[[#This Row],[Datum SAS]]-3,PlanMasine[[#This Row],[Datum SAS]]-1)</f>
        <v>45856</v>
      </c>
      <c r="W3720">
        <f>WEEKNUM(PlanMasine[[#This Row],[Column2]],1)</f>
        <v>29</v>
      </c>
    </row>
    <row r="3721" spans="1:23" x14ac:dyDescent="0.25">
      <c r="A3721">
        <v>1023899</v>
      </c>
      <c r="B3721">
        <v>1</v>
      </c>
      <c r="C3721">
        <v>1023943</v>
      </c>
      <c r="D3721" t="s">
        <v>1866</v>
      </c>
      <c r="E3721">
        <v>24</v>
      </c>
      <c r="F3721">
        <v>12</v>
      </c>
      <c r="G3721">
        <v>0</v>
      </c>
      <c r="H3721">
        <v>0</v>
      </c>
      <c r="I3721" t="s">
        <v>5</v>
      </c>
      <c r="J3721" t="s">
        <v>570</v>
      </c>
      <c r="K3721" t="s">
        <v>2447</v>
      </c>
      <c r="L3721" s="3">
        <v>45904</v>
      </c>
      <c r="M37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21" s="3">
        <v>45859</v>
      </c>
      <c r="O3721" s="5">
        <f>IFERROR((PlanMasine[[#This Row],[Norma]]/PlanMasine[[#This Row],[Q]])*(PlanMasine[[#This Row],[Q]]/SUMIF(C:C,PlanMasine[[#This Row],[RN]],B:B)*PlanMasine[[#This Row],[KPLQ]]),0)</f>
        <v>2</v>
      </c>
      <c r="P3721">
        <v>215978</v>
      </c>
      <c r="Q3721">
        <f>COUNTIF(PROMJENA!A:A,PlanMasine[[#This Row],[KPL]]&amp;"-"&amp;PlanMasine[[#This Row],[RN]])</f>
        <v>0</v>
      </c>
      <c r="R3721">
        <f>IFERROR(INDEX(REDOSLIJED!A:A,MATCH(PlanMasine[[#This Row],[KPL]],REDOSLIJED!B:B,0)),MAX(REDOSLIJED!A:A)+1)</f>
        <v>45</v>
      </c>
      <c r="S3721" s="9">
        <f>SUM($M$2:M3721)</f>
        <v>16.931944444444383</v>
      </c>
      <c r="T3721" s="3">
        <f>PlanMasine[[#This Row],[Datum SAS]]-1</f>
        <v>45858</v>
      </c>
      <c r="U3721">
        <f>WEEKDAY(PlanMasine[[#This Row],[ZAVRŠETAK MAŠINSKE]],2)</f>
        <v>7</v>
      </c>
      <c r="V3721" s="3">
        <f>IF(WEEKDAY(PlanMasine[[#This Row],[Datum SAS]]-1,2)=7,PlanMasine[[#This Row],[Datum SAS]]-3,PlanMasine[[#This Row],[Datum SAS]]-1)</f>
        <v>45856</v>
      </c>
      <c r="W3721">
        <f>WEEKNUM(PlanMasine[[#This Row],[Column2]],1)</f>
        <v>29</v>
      </c>
    </row>
    <row r="3722" spans="1:23" x14ac:dyDescent="0.25">
      <c r="A3722">
        <v>1023899</v>
      </c>
      <c r="B3722">
        <v>1</v>
      </c>
      <c r="C3722">
        <v>1023908</v>
      </c>
      <c r="D3722" t="s">
        <v>2306</v>
      </c>
      <c r="E3722">
        <v>48</v>
      </c>
      <c r="F3722">
        <v>12</v>
      </c>
      <c r="G3722">
        <v>0</v>
      </c>
      <c r="H3722">
        <v>0</v>
      </c>
      <c r="I3722" t="s">
        <v>5</v>
      </c>
      <c r="J3722" t="s">
        <v>570</v>
      </c>
      <c r="K3722" t="s">
        <v>2447</v>
      </c>
      <c r="L3722" s="3">
        <v>45904</v>
      </c>
      <c r="M37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22" s="3">
        <v>45859</v>
      </c>
      <c r="O3722" s="5">
        <f>IFERROR((PlanMasine[[#This Row],[Norma]]/PlanMasine[[#This Row],[Q]])*(PlanMasine[[#This Row],[Q]]/SUMIF(C:C,PlanMasine[[#This Row],[RN]],B:B)*PlanMasine[[#This Row],[KPLQ]]),0)</f>
        <v>4</v>
      </c>
      <c r="P3722">
        <v>215942</v>
      </c>
      <c r="Q3722">
        <f>COUNTIF(PROMJENA!A:A,PlanMasine[[#This Row],[KPL]]&amp;"-"&amp;PlanMasine[[#This Row],[RN]])</f>
        <v>0</v>
      </c>
      <c r="R3722">
        <f>IFERROR(INDEX(REDOSLIJED!A:A,MATCH(PlanMasine[[#This Row],[KPL]],REDOSLIJED!B:B,0)),MAX(REDOSLIJED!A:A)+1)</f>
        <v>45</v>
      </c>
      <c r="S3722" s="9">
        <f>SUM($M$2:M3722)</f>
        <v>16.93472222222216</v>
      </c>
      <c r="T3722" s="3">
        <f>PlanMasine[[#This Row],[Datum SAS]]-1</f>
        <v>45858</v>
      </c>
      <c r="U3722">
        <f>WEEKDAY(PlanMasine[[#This Row],[ZAVRŠETAK MAŠINSKE]],2)</f>
        <v>7</v>
      </c>
      <c r="V3722" s="3">
        <f>IF(WEEKDAY(PlanMasine[[#This Row],[Datum SAS]]-1,2)=7,PlanMasine[[#This Row],[Datum SAS]]-3,PlanMasine[[#This Row],[Datum SAS]]-1)</f>
        <v>45856</v>
      </c>
      <c r="W3722">
        <f>WEEKNUM(PlanMasine[[#This Row],[Column2]],1)</f>
        <v>29</v>
      </c>
    </row>
    <row r="3723" spans="1:23" x14ac:dyDescent="0.25">
      <c r="A3723">
        <v>1023899</v>
      </c>
      <c r="B3723">
        <v>1</v>
      </c>
      <c r="C3723">
        <v>1023919</v>
      </c>
      <c r="D3723" t="s">
        <v>2303</v>
      </c>
      <c r="E3723">
        <v>24</v>
      </c>
      <c r="F3723">
        <v>24</v>
      </c>
      <c r="G3723">
        <v>0</v>
      </c>
      <c r="H3723">
        <v>0</v>
      </c>
      <c r="I3723" t="s">
        <v>5</v>
      </c>
      <c r="J3723" t="s">
        <v>570</v>
      </c>
      <c r="K3723" t="s">
        <v>2447</v>
      </c>
      <c r="L3723" s="3">
        <v>45904</v>
      </c>
      <c r="M37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23" s="3">
        <v>45859</v>
      </c>
      <c r="O3723" s="5">
        <f>IFERROR((PlanMasine[[#This Row],[Norma]]/PlanMasine[[#This Row],[Q]])*(PlanMasine[[#This Row],[Q]]/SUMIF(C:C,PlanMasine[[#This Row],[RN]],B:B)*PlanMasine[[#This Row],[KPLQ]]),0)</f>
        <v>2</v>
      </c>
      <c r="P3723">
        <v>215954</v>
      </c>
      <c r="Q3723">
        <f>COUNTIF(PROMJENA!A:A,PlanMasine[[#This Row],[KPL]]&amp;"-"&amp;PlanMasine[[#This Row],[RN]])</f>
        <v>0</v>
      </c>
      <c r="R3723">
        <f>IFERROR(INDEX(REDOSLIJED!A:A,MATCH(PlanMasine[[#This Row],[KPL]],REDOSLIJED!B:B,0)),MAX(REDOSLIJED!A:A)+1)</f>
        <v>45</v>
      </c>
      <c r="S3723" s="9">
        <f>SUM($M$2:M3723)</f>
        <v>16.93611111111105</v>
      </c>
      <c r="T3723" s="3">
        <f>PlanMasine[[#This Row],[Datum SAS]]-1</f>
        <v>45858</v>
      </c>
      <c r="U3723">
        <f>WEEKDAY(PlanMasine[[#This Row],[ZAVRŠETAK MAŠINSKE]],2)</f>
        <v>7</v>
      </c>
      <c r="V3723" s="3">
        <f>IF(WEEKDAY(PlanMasine[[#This Row],[Datum SAS]]-1,2)=7,PlanMasine[[#This Row],[Datum SAS]]-3,PlanMasine[[#This Row],[Datum SAS]]-1)</f>
        <v>45856</v>
      </c>
      <c r="W3723">
        <f>WEEKNUM(PlanMasine[[#This Row],[Column2]],1)</f>
        <v>29</v>
      </c>
    </row>
    <row r="3724" spans="1:23" x14ac:dyDescent="0.25">
      <c r="A3724">
        <v>1023899</v>
      </c>
      <c r="B3724">
        <v>1</v>
      </c>
      <c r="C3724">
        <v>1023902</v>
      </c>
      <c r="D3724" t="s">
        <v>2304</v>
      </c>
      <c r="E3724">
        <v>60</v>
      </c>
      <c r="F3724">
        <v>12</v>
      </c>
      <c r="G3724">
        <v>0</v>
      </c>
      <c r="H3724">
        <v>0</v>
      </c>
      <c r="I3724" t="s">
        <v>5</v>
      </c>
      <c r="J3724" t="s">
        <v>570</v>
      </c>
      <c r="K3724" t="s">
        <v>2447</v>
      </c>
      <c r="L3724" s="3">
        <v>45904</v>
      </c>
      <c r="M37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24" s="3">
        <v>45859</v>
      </c>
      <c r="O3724" s="5">
        <f>IFERROR((PlanMasine[[#This Row],[Norma]]/PlanMasine[[#This Row],[Q]])*(PlanMasine[[#This Row],[Q]]/SUMIF(C:C,PlanMasine[[#This Row],[RN]],B:B)*PlanMasine[[#This Row],[KPLQ]]),0)</f>
        <v>5</v>
      </c>
      <c r="P3724">
        <v>215936</v>
      </c>
      <c r="Q3724">
        <f>COUNTIF(PROMJENA!A:A,PlanMasine[[#This Row],[KPL]]&amp;"-"&amp;PlanMasine[[#This Row],[RN]])</f>
        <v>0</v>
      </c>
      <c r="R3724">
        <f>IFERROR(INDEX(REDOSLIJED!A:A,MATCH(PlanMasine[[#This Row],[KPL]],REDOSLIJED!B:B,0)),MAX(REDOSLIJED!A:A)+1)</f>
        <v>45</v>
      </c>
      <c r="S3724" s="9">
        <f>SUM($M$2:M3724)</f>
        <v>16.939583333333271</v>
      </c>
      <c r="T3724" s="3">
        <f>PlanMasine[[#This Row],[Datum SAS]]-1</f>
        <v>45858</v>
      </c>
      <c r="U3724">
        <f>WEEKDAY(PlanMasine[[#This Row],[ZAVRŠETAK MAŠINSKE]],2)</f>
        <v>7</v>
      </c>
      <c r="V3724" s="3">
        <f>IF(WEEKDAY(PlanMasine[[#This Row],[Datum SAS]]-1,2)=7,PlanMasine[[#This Row],[Datum SAS]]-3,PlanMasine[[#This Row],[Datum SAS]]-1)</f>
        <v>45856</v>
      </c>
      <c r="W3724">
        <f>WEEKNUM(PlanMasine[[#This Row],[Column2]],1)</f>
        <v>29</v>
      </c>
    </row>
    <row r="3725" spans="1:23" x14ac:dyDescent="0.25">
      <c r="A3725">
        <v>1023899</v>
      </c>
      <c r="B3725">
        <v>1</v>
      </c>
      <c r="C3725">
        <v>1023903</v>
      </c>
      <c r="D3725" t="s">
        <v>2308</v>
      </c>
      <c r="E3725">
        <v>60</v>
      </c>
      <c r="F3725">
        <v>12</v>
      </c>
      <c r="G3725">
        <v>0</v>
      </c>
      <c r="H3725">
        <v>0</v>
      </c>
      <c r="I3725" t="s">
        <v>5</v>
      </c>
      <c r="J3725" t="s">
        <v>570</v>
      </c>
      <c r="K3725" t="s">
        <v>2447</v>
      </c>
      <c r="L3725" s="3">
        <v>45904</v>
      </c>
      <c r="M37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25" s="3">
        <v>45859</v>
      </c>
      <c r="O3725" s="5">
        <f>IFERROR((PlanMasine[[#This Row],[Norma]]/PlanMasine[[#This Row],[Q]])*(PlanMasine[[#This Row],[Q]]/SUMIF(C:C,PlanMasine[[#This Row],[RN]],B:B)*PlanMasine[[#This Row],[KPLQ]]),0)</f>
        <v>5</v>
      </c>
      <c r="P3725">
        <v>215937</v>
      </c>
      <c r="Q3725">
        <f>COUNTIF(PROMJENA!A:A,PlanMasine[[#This Row],[KPL]]&amp;"-"&amp;PlanMasine[[#This Row],[RN]])</f>
        <v>0</v>
      </c>
      <c r="R3725">
        <f>IFERROR(INDEX(REDOSLIJED!A:A,MATCH(PlanMasine[[#This Row],[KPL]],REDOSLIJED!B:B,0)),MAX(REDOSLIJED!A:A)+1)</f>
        <v>45</v>
      </c>
      <c r="S3725" s="9">
        <f>SUM($M$2:M3725)</f>
        <v>16.943055555555492</v>
      </c>
      <c r="T3725" s="3">
        <f>PlanMasine[[#This Row],[Datum SAS]]-1</f>
        <v>45858</v>
      </c>
      <c r="U3725">
        <f>WEEKDAY(PlanMasine[[#This Row],[ZAVRŠETAK MAŠINSKE]],2)</f>
        <v>7</v>
      </c>
      <c r="V3725" s="3">
        <f>IF(WEEKDAY(PlanMasine[[#This Row],[Datum SAS]]-1,2)=7,PlanMasine[[#This Row],[Datum SAS]]-3,PlanMasine[[#This Row],[Datum SAS]]-1)</f>
        <v>45856</v>
      </c>
      <c r="W3725">
        <f>WEEKNUM(PlanMasine[[#This Row],[Column2]],1)</f>
        <v>29</v>
      </c>
    </row>
    <row r="3726" spans="1:23" x14ac:dyDescent="0.25">
      <c r="A3726">
        <v>1023899</v>
      </c>
      <c r="B3726">
        <v>1</v>
      </c>
      <c r="C3726">
        <v>1023925</v>
      </c>
      <c r="D3726" t="s">
        <v>2446</v>
      </c>
      <c r="E3726">
        <v>12</v>
      </c>
      <c r="F3726">
        <v>12</v>
      </c>
      <c r="G3726">
        <v>0</v>
      </c>
      <c r="H3726">
        <v>0</v>
      </c>
      <c r="I3726" t="s">
        <v>5</v>
      </c>
      <c r="J3726" t="s">
        <v>570</v>
      </c>
      <c r="K3726" t="s">
        <v>2447</v>
      </c>
      <c r="L3726" s="3">
        <v>45904</v>
      </c>
      <c r="M37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26" s="3">
        <v>45859</v>
      </c>
      <c r="O3726" s="5">
        <f>IFERROR((PlanMasine[[#This Row],[Norma]]/PlanMasine[[#This Row],[Q]])*(PlanMasine[[#This Row],[Q]]/SUMIF(C:C,PlanMasine[[#This Row],[RN]],B:B)*PlanMasine[[#This Row],[KPLQ]]),0)</f>
        <v>1</v>
      </c>
      <c r="P3726">
        <v>215960</v>
      </c>
      <c r="Q3726">
        <f>COUNTIF(PROMJENA!A:A,PlanMasine[[#This Row],[KPL]]&amp;"-"&amp;PlanMasine[[#This Row],[RN]])</f>
        <v>0</v>
      </c>
      <c r="R3726">
        <f>IFERROR(INDEX(REDOSLIJED!A:A,MATCH(PlanMasine[[#This Row],[KPL]],REDOSLIJED!B:B,0)),MAX(REDOSLIJED!A:A)+1)</f>
        <v>45</v>
      </c>
      <c r="S3726" s="9">
        <f>SUM($M$2:M3726)</f>
        <v>16.943749999999937</v>
      </c>
      <c r="T3726" s="3">
        <f>PlanMasine[[#This Row],[Datum SAS]]-1</f>
        <v>45858</v>
      </c>
      <c r="U3726">
        <f>WEEKDAY(PlanMasine[[#This Row],[ZAVRŠETAK MAŠINSKE]],2)</f>
        <v>7</v>
      </c>
      <c r="V3726" s="3">
        <f>IF(WEEKDAY(PlanMasine[[#This Row],[Datum SAS]]-1,2)=7,PlanMasine[[#This Row],[Datum SAS]]-3,PlanMasine[[#This Row],[Datum SAS]]-1)</f>
        <v>45856</v>
      </c>
      <c r="W3726">
        <f>WEEKNUM(PlanMasine[[#This Row],[Column2]],1)</f>
        <v>29</v>
      </c>
    </row>
    <row r="3727" spans="1:23" x14ac:dyDescent="0.25">
      <c r="A3727">
        <v>1023899</v>
      </c>
      <c r="B3727">
        <v>1</v>
      </c>
      <c r="C3727">
        <v>1023931</v>
      </c>
      <c r="D3727" t="s">
        <v>1863</v>
      </c>
      <c r="E3727">
        <v>24</v>
      </c>
      <c r="F3727">
        <v>12</v>
      </c>
      <c r="G3727">
        <v>0</v>
      </c>
      <c r="H3727">
        <v>0</v>
      </c>
      <c r="I3727" t="s">
        <v>5</v>
      </c>
      <c r="J3727" t="s">
        <v>570</v>
      </c>
      <c r="K3727" t="s">
        <v>2447</v>
      </c>
      <c r="L3727" s="3">
        <v>45904</v>
      </c>
      <c r="M37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27" s="3">
        <v>45859</v>
      </c>
      <c r="O3727" s="5">
        <f>IFERROR((PlanMasine[[#This Row],[Norma]]/PlanMasine[[#This Row],[Q]])*(PlanMasine[[#This Row],[Q]]/SUMIF(C:C,PlanMasine[[#This Row],[RN]],B:B)*PlanMasine[[#This Row],[KPLQ]]),0)</f>
        <v>2</v>
      </c>
      <c r="P3727">
        <v>215966</v>
      </c>
      <c r="Q3727">
        <f>COUNTIF(PROMJENA!A:A,PlanMasine[[#This Row],[KPL]]&amp;"-"&amp;PlanMasine[[#This Row],[RN]])</f>
        <v>0</v>
      </c>
      <c r="R3727">
        <f>IFERROR(INDEX(REDOSLIJED!A:A,MATCH(PlanMasine[[#This Row],[KPL]],REDOSLIJED!B:B,0)),MAX(REDOSLIJED!A:A)+1)</f>
        <v>45</v>
      </c>
      <c r="S3727" s="9">
        <f>SUM($M$2:M3727)</f>
        <v>16.945138888888827</v>
      </c>
      <c r="T3727" s="3">
        <f>PlanMasine[[#This Row],[Datum SAS]]-1</f>
        <v>45858</v>
      </c>
      <c r="U3727">
        <f>WEEKDAY(PlanMasine[[#This Row],[ZAVRŠETAK MAŠINSKE]],2)</f>
        <v>7</v>
      </c>
      <c r="V3727" s="3">
        <f>IF(WEEKDAY(PlanMasine[[#This Row],[Datum SAS]]-1,2)=7,PlanMasine[[#This Row],[Datum SAS]]-3,PlanMasine[[#This Row],[Datum SAS]]-1)</f>
        <v>45856</v>
      </c>
      <c r="W3727">
        <f>WEEKNUM(PlanMasine[[#This Row],[Column2]],1)</f>
        <v>29</v>
      </c>
    </row>
    <row r="3728" spans="1:23" x14ac:dyDescent="0.25">
      <c r="A3728">
        <v>1023899</v>
      </c>
      <c r="B3728">
        <v>1</v>
      </c>
      <c r="C3728">
        <v>1023914</v>
      </c>
      <c r="D3728" t="s">
        <v>2302</v>
      </c>
      <c r="E3728">
        <v>48</v>
      </c>
      <c r="F3728">
        <v>12</v>
      </c>
      <c r="G3728">
        <v>0</v>
      </c>
      <c r="H3728">
        <v>0</v>
      </c>
      <c r="I3728" t="s">
        <v>5</v>
      </c>
      <c r="J3728" t="s">
        <v>570</v>
      </c>
      <c r="K3728" t="s">
        <v>2447</v>
      </c>
      <c r="L3728" s="3">
        <v>45904</v>
      </c>
      <c r="M37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28" s="3">
        <v>45859</v>
      </c>
      <c r="O3728" s="5">
        <f>IFERROR((PlanMasine[[#This Row],[Norma]]/PlanMasine[[#This Row],[Q]])*(PlanMasine[[#This Row],[Q]]/SUMIF(C:C,PlanMasine[[#This Row],[RN]],B:B)*PlanMasine[[#This Row],[KPLQ]]),0)</f>
        <v>4</v>
      </c>
      <c r="P3728">
        <v>215949</v>
      </c>
      <c r="Q3728">
        <f>COUNTIF(PROMJENA!A:A,PlanMasine[[#This Row],[KPL]]&amp;"-"&amp;PlanMasine[[#This Row],[RN]])</f>
        <v>0</v>
      </c>
      <c r="R3728">
        <f>IFERROR(INDEX(REDOSLIJED!A:A,MATCH(PlanMasine[[#This Row],[KPL]],REDOSLIJED!B:B,0)),MAX(REDOSLIJED!A:A)+1)</f>
        <v>45</v>
      </c>
      <c r="S3728" s="9">
        <f>SUM($M$2:M3728)</f>
        <v>16.947916666666604</v>
      </c>
      <c r="T3728" s="3">
        <f>PlanMasine[[#This Row],[Datum SAS]]-1</f>
        <v>45858</v>
      </c>
      <c r="U3728">
        <f>WEEKDAY(PlanMasine[[#This Row],[ZAVRŠETAK MAŠINSKE]],2)</f>
        <v>7</v>
      </c>
      <c r="V3728" s="3">
        <f>IF(WEEKDAY(PlanMasine[[#This Row],[Datum SAS]]-1,2)=7,PlanMasine[[#This Row],[Datum SAS]]-3,PlanMasine[[#This Row],[Datum SAS]]-1)</f>
        <v>45856</v>
      </c>
      <c r="W3728">
        <f>WEEKNUM(PlanMasine[[#This Row],[Column2]],1)</f>
        <v>29</v>
      </c>
    </row>
    <row r="3729" spans="1:23" x14ac:dyDescent="0.25">
      <c r="A3729">
        <v>1023899</v>
      </c>
      <c r="B3729">
        <v>1</v>
      </c>
      <c r="C3729">
        <v>1023906</v>
      </c>
      <c r="D3729" t="s">
        <v>2307</v>
      </c>
      <c r="E3729">
        <v>120</v>
      </c>
      <c r="F3729">
        <v>12</v>
      </c>
      <c r="G3729">
        <v>0</v>
      </c>
      <c r="H3729">
        <v>0</v>
      </c>
      <c r="I3729" t="s">
        <v>5</v>
      </c>
      <c r="J3729" t="s">
        <v>570</v>
      </c>
      <c r="K3729" t="s">
        <v>2447</v>
      </c>
      <c r="L3729" s="3">
        <v>45904</v>
      </c>
      <c r="M37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29" s="3">
        <v>45859</v>
      </c>
      <c r="O3729" s="5">
        <f>IFERROR((PlanMasine[[#This Row],[Norma]]/PlanMasine[[#This Row],[Q]])*(PlanMasine[[#This Row],[Q]]/SUMIF(C:C,PlanMasine[[#This Row],[RN]],B:B)*PlanMasine[[#This Row],[KPLQ]]),0)</f>
        <v>10</v>
      </c>
      <c r="P3729">
        <v>215940</v>
      </c>
      <c r="Q3729">
        <f>COUNTIF(PROMJENA!A:A,PlanMasine[[#This Row],[KPL]]&amp;"-"&amp;PlanMasine[[#This Row],[RN]])</f>
        <v>0</v>
      </c>
      <c r="R3729">
        <f>IFERROR(INDEX(REDOSLIJED!A:A,MATCH(PlanMasine[[#This Row],[KPL]],REDOSLIJED!B:B,0)),MAX(REDOSLIJED!A:A)+1)</f>
        <v>45</v>
      </c>
      <c r="S3729" s="9">
        <f>SUM($M$2:M3729)</f>
        <v>16.954861111111047</v>
      </c>
      <c r="T3729" s="3">
        <f>PlanMasine[[#This Row],[Datum SAS]]-1</f>
        <v>45858</v>
      </c>
      <c r="U3729">
        <f>WEEKDAY(PlanMasine[[#This Row],[ZAVRŠETAK MAŠINSKE]],2)</f>
        <v>7</v>
      </c>
      <c r="V3729" s="3">
        <f>IF(WEEKDAY(PlanMasine[[#This Row],[Datum SAS]]-1,2)=7,PlanMasine[[#This Row],[Datum SAS]]-3,PlanMasine[[#This Row],[Datum SAS]]-1)</f>
        <v>45856</v>
      </c>
      <c r="W3729">
        <f>WEEKNUM(PlanMasine[[#This Row],[Column2]],1)</f>
        <v>29</v>
      </c>
    </row>
    <row r="3730" spans="1:23" x14ac:dyDescent="0.25">
      <c r="A3730">
        <v>1023899</v>
      </c>
      <c r="B3730">
        <v>1</v>
      </c>
      <c r="C3730">
        <v>1023934</v>
      </c>
      <c r="D3730" t="s">
        <v>2299</v>
      </c>
      <c r="E3730">
        <v>12</v>
      </c>
      <c r="F3730">
        <v>12</v>
      </c>
      <c r="G3730">
        <v>0</v>
      </c>
      <c r="H3730">
        <v>0</v>
      </c>
      <c r="I3730" t="s">
        <v>5</v>
      </c>
      <c r="J3730" t="s">
        <v>570</v>
      </c>
      <c r="K3730" t="s">
        <v>2447</v>
      </c>
      <c r="L3730" s="3">
        <v>45904</v>
      </c>
      <c r="M37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30" s="3">
        <v>45859</v>
      </c>
      <c r="O3730" s="5">
        <f>IFERROR((PlanMasine[[#This Row],[Norma]]/PlanMasine[[#This Row],[Q]])*(PlanMasine[[#This Row],[Q]]/SUMIF(C:C,PlanMasine[[#This Row],[RN]],B:B)*PlanMasine[[#This Row],[KPLQ]]),0)</f>
        <v>1</v>
      </c>
      <c r="P3730">
        <v>215969</v>
      </c>
      <c r="Q3730">
        <f>COUNTIF(PROMJENA!A:A,PlanMasine[[#This Row],[KPL]]&amp;"-"&amp;PlanMasine[[#This Row],[RN]])</f>
        <v>0</v>
      </c>
      <c r="R3730">
        <f>IFERROR(INDEX(REDOSLIJED!A:A,MATCH(PlanMasine[[#This Row],[KPL]],REDOSLIJED!B:B,0)),MAX(REDOSLIJED!A:A)+1)</f>
        <v>45</v>
      </c>
      <c r="S3730" s="9">
        <f>SUM($M$2:M3730)</f>
        <v>16.955555555555492</v>
      </c>
      <c r="T3730" s="3">
        <f>PlanMasine[[#This Row],[Datum SAS]]-1</f>
        <v>45858</v>
      </c>
      <c r="U3730">
        <f>WEEKDAY(PlanMasine[[#This Row],[ZAVRŠETAK MAŠINSKE]],2)</f>
        <v>7</v>
      </c>
      <c r="V3730" s="3">
        <f>IF(WEEKDAY(PlanMasine[[#This Row],[Datum SAS]]-1,2)=7,PlanMasine[[#This Row],[Datum SAS]]-3,PlanMasine[[#This Row],[Datum SAS]]-1)</f>
        <v>45856</v>
      </c>
      <c r="W3730">
        <f>WEEKNUM(PlanMasine[[#This Row],[Column2]],1)</f>
        <v>29</v>
      </c>
    </row>
    <row r="3731" spans="1:23" x14ac:dyDescent="0.25">
      <c r="A3731">
        <v>1023899</v>
      </c>
      <c r="B3731">
        <v>1</v>
      </c>
      <c r="C3731">
        <v>1023913</v>
      </c>
      <c r="D3731" t="s">
        <v>2301</v>
      </c>
      <c r="E3731">
        <v>96</v>
      </c>
      <c r="F3731">
        <v>12</v>
      </c>
      <c r="G3731">
        <v>0</v>
      </c>
      <c r="H3731">
        <v>0</v>
      </c>
      <c r="I3731" t="s">
        <v>5</v>
      </c>
      <c r="J3731" t="s">
        <v>570</v>
      </c>
      <c r="K3731" t="s">
        <v>2447</v>
      </c>
      <c r="L3731" s="3">
        <v>45904</v>
      </c>
      <c r="M37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31" s="3">
        <v>45859</v>
      </c>
      <c r="O3731" s="5">
        <f>IFERROR((PlanMasine[[#This Row],[Norma]]/PlanMasine[[#This Row],[Q]])*(PlanMasine[[#This Row],[Q]]/SUMIF(C:C,PlanMasine[[#This Row],[RN]],B:B)*PlanMasine[[#This Row],[KPLQ]]),0)</f>
        <v>8</v>
      </c>
      <c r="P3731">
        <v>215948</v>
      </c>
      <c r="Q3731">
        <f>COUNTIF(PROMJENA!A:A,PlanMasine[[#This Row],[KPL]]&amp;"-"&amp;PlanMasine[[#This Row],[RN]])</f>
        <v>0</v>
      </c>
      <c r="R3731">
        <f>IFERROR(INDEX(REDOSLIJED!A:A,MATCH(PlanMasine[[#This Row],[KPL]],REDOSLIJED!B:B,0)),MAX(REDOSLIJED!A:A)+1)</f>
        <v>45</v>
      </c>
      <c r="S3731" s="9">
        <f>SUM($M$2:M3731)</f>
        <v>16.961111111111048</v>
      </c>
      <c r="T3731" s="3">
        <f>PlanMasine[[#This Row],[Datum SAS]]-1</f>
        <v>45858</v>
      </c>
      <c r="U3731">
        <f>WEEKDAY(PlanMasine[[#This Row],[ZAVRŠETAK MAŠINSKE]],2)</f>
        <v>7</v>
      </c>
      <c r="V3731" s="3">
        <f>IF(WEEKDAY(PlanMasine[[#This Row],[Datum SAS]]-1,2)=7,PlanMasine[[#This Row],[Datum SAS]]-3,PlanMasine[[#This Row],[Datum SAS]]-1)</f>
        <v>45856</v>
      </c>
      <c r="W3731">
        <f>WEEKNUM(PlanMasine[[#This Row],[Column2]],1)</f>
        <v>29</v>
      </c>
    </row>
    <row r="3732" spans="1:23" x14ac:dyDescent="0.25">
      <c r="A3732">
        <v>1023899</v>
      </c>
      <c r="B3732">
        <v>1</v>
      </c>
      <c r="C3732">
        <v>1023911</v>
      </c>
      <c r="D3732" t="s">
        <v>2300</v>
      </c>
      <c r="E3732">
        <v>48</v>
      </c>
      <c r="F3732">
        <v>12</v>
      </c>
      <c r="G3732">
        <v>0</v>
      </c>
      <c r="H3732">
        <v>0</v>
      </c>
      <c r="I3732" t="s">
        <v>5</v>
      </c>
      <c r="J3732" t="s">
        <v>570</v>
      </c>
      <c r="K3732" t="s">
        <v>2447</v>
      </c>
      <c r="L3732" s="3">
        <v>45904</v>
      </c>
      <c r="M37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32" s="3">
        <v>45859</v>
      </c>
      <c r="O3732" s="5">
        <f>IFERROR((PlanMasine[[#This Row],[Norma]]/PlanMasine[[#This Row],[Q]])*(PlanMasine[[#This Row],[Q]]/SUMIF(C:C,PlanMasine[[#This Row],[RN]],B:B)*PlanMasine[[#This Row],[KPLQ]]),0)</f>
        <v>4</v>
      </c>
      <c r="P3732">
        <v>215946</v>
      </c>
      <c r="Q3732">
        <f>COUNTIF(PROMJENA!A:A,PlanMasine[[#This Row],[KPL]]&amp;"-"&amp;PlanMasine[[#This Row],[RN]])</f>
        <v>0</v>
      </c>
      <c r="R3732">
        <f>IFERROR(INDEX(REDOSLIJED!A:A,MATCH(PlanMasine[[#This Row],[KPL]],REDOSLIJED!B:B,0)),MAX(REDOSLIJED!A:A)+1)</f>
        <v>45</v>
      </c>
      <c r="S3732" s="9">
        <f>SUM($M$2:M3732)</f>
        <v>16.963888888888825</v>
      </c>
      <c r="T3732" s="3">
        <f>PlanMasine[[#This Row],[Datum SAS]]-1</f>
        <v>45858</v>
      </c>
      <c r="U3732">
        <f>WEEKDAY(PlanMasine[[#This Row],[ZAVRŠETAK MAŠINSKE]],2)</f>
        <v>7</v>
      </c>
      <c r="V3732" s="3">
        <f>IF(WEEKDAY(PlanMasine[[#This Row],[Datum SAS]]-1,2)=7,PlanMasine[[#This Row],[Datum SAS]]-3,PlanMasine[[#This Row],[Datum SAS]]-1)</f>
        <v>45856</v>
      </c>
      <c r="W3732">
        <f>WEEKNUM(PlanMasine[[#This Row],[Column2]],1)</f>
        <v>29</v>
      </c>
    </row>
    <row r="3733" spans="1:23" x14ac:dyDescent="0.25">
      <c r="A3733">
        <v>1023899</v>
      </c>
      <c r="B3733">
        <v>1</v>
      </c>
      <c r="C3733">
        <v>1023915</v>
      </c>
      <c r="D3733" t="s">
        <v>2305</v>
      </c>
      <c r="E3733">
        <v>48</v>
      </c>
      <c r="F3733">
        <v>12</v>
      </c>
      <c r="G3733">
        <v>0</v>
      </c>
      <c r="H3733">
        <v>0</v>
      </c>
      <c r="I3733" t="s">
        <v>5</v>
      </c>
      <c r="J3733" t="s">
        <v>570</v>
      </c>
      <c r="K3733" t="s">
        <v>2447</v>
      </c>
      <c r="L3733" s="3">
        <v>45904</v>
      </c>
      <c r="M37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33" s="3">
        <v>45859</v>
      </c>
      <c r="O3733" s="5">
        <f>IFERROR((PlanMasine[[#This Row],[Norma]]/PlanMasine[[#This Row],[Q]])*(PlanMasine[[#This Row],[Q]]/SUMIF(C:C,PlanMasine[[#This Row],[RN]],B:B)*PlanMasine[[#This Row],[KPLQ]]),0)</f>
        <v>4</v>
      </c>
      <c r="P3733">
        <v>215950</v>
      </c>
      <c r="Q3733">
        <f>COUNTIF(PROMJENA!A:A,PlanMasine[[#This Row],[KPL]]&amp;"-"&amp;PlanMasine[[#This Row],[RN]])</f>
        <v>0</v>
      </c>
      <c r="R3733">
        <f>IFERROR(INDEX(REDOSLIJED!A:A,MATCH(PlanMasine[[#This Row],[KPL]],REDOSLIJED!B:B,0)),MAX(REDOSLIJED!A:A)+1)</f>
        <v>45</v>
      </c>
      <c r="S3733" s="9">
        <f>SUM($M$2:M3733)</f>
        <v>16.966666666666601</v>
      </c>
      <c r="T3733" s="3">
        <f>PlanMasine[[#This Row],[Datum SAS]]-1</f>
        <v>45858</v>
      </c>
      <c r="U3733">
        <f>WEEKDAY(PlanMasine[[#This Row],[ZAVRŠETAK MAŠINSKE]],2)</f>
        <v>7</v>
      </c>
      <c r="V3733" s="3">
        <f>IF(WEEKDAY(PlanMasine[[#This Row],[Datum SAS]]-1,2)=7,PlanMasine[[#This Row],[Datum SAS]]-3,PlanMasine[[#This Row],[Datum SAS]]-1)</f>
        <v>45856</v>
      </c>
      <c r="W3733">
        <f>WEEKNUM(PlanMasine[[#This Row],[Column2]],1)</f>
        <v>29</v>
      </c>
    </row>
    <row r="3734" spans="1:23" x14ac:dyDescent="0.25">
      <c r="A3734">
        <v>1023899</v>
      </c>
      <c r="B3734">
        <v>1</v>
      </c>
      <c r="C3734">
        <v>1023907</v>
      </c>
      <c r="D3734" t="s">
        <v>2298</v>
      </c>
      <c r="E3734">
        <v>120</v>
      </c>
      <c r="F3734">
        <v>12</v>
      </c>
      <c r="G3734">
        <v>0</v>
      </c>
      <c r="H3734">
        <v>0</v>
      </c>
      <c r="I3734" t="s">
        <v>5</v>
      </c>
      <c r="J3734" t="s">
        <v>570</v>
      </c>
      <c r="K3734" t="s">
        <v>2447</v>
      </c>
      <c r="L3734" s="3">
        <v>45904</v>
      </c>
      <c r="M37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34" s="3">
        <v>45859</v>
      </c>
      <c r="O3734" s="5">
        <f>IFERROR((PlanMasine[[#This Row],[Norma]]/PlanMasine[[#This Row],[Q]])*(PlanMasine[[#This Row],[Q]]/SUMIF(C:C,PlanMasine[[#This Row],[RN]],B:B)*PlanMasine[[#This Row],[KPLQ]]),0)</f>
        <v>10</v>
      </c>
      <c r="P3734">
        <v>215941</v>
      </c>
      <c r="Q3734">
        <f>COUNTIF(PROMJENA!A:A,PlanMasine[[#This Row],[KPL]]&amp;"-"&amp;PlanMasine[[#This Row],[RN]])</f>
        <v>0</v>
      </c>
      <c r="R3734">
        <f>IFERROR(INDEX(REDOSLIJED!A:A,MATCH(PlanMasine[[#This Row],[KPL]],REDOSLIJED!B:B,0)),MAX(REDOSLIJED!A:A)+1)</f>
        <v>45</v>
      </c>
      <c r="S3734" s="9">
        <f>SUM($M$2:M3734)</f>
        <v>16.973611111111044</v>
      </c>
      <c r="T3734" s="3">
        <f>PlanMasine[[#This Row],[Datum SAS]]-1</f>
        <v>45858</v>
      </c>
      <c r="U3734">
        <f>WEEKDAY(PlanMasine[[#This Row],[ZAVRŠETAK MAŠINSKE]],2)</f>
        <v>7</v>
      </c>
      <c r="V3734" s="3">
        <f>IF(WEEKDAY(PlanMasine[[#This Row],[Datum SAS]]-1,2)=7,PlanMasine[[#This Row],[Datum SAS]]-3,PlanMasine[[#This Row],[Datum SAS]]-1)</f>
        <v>45856</v>
      </c>
      <c r="W3734">
        <f>WEEKNUM(PlanMasine[[#This Row],[Column2]],1)</f>
        <v>29</v>
      </c>
    </row>
    <row r="3735" spans="1:23" x14ac:dyDescent="0.25">
      <c r="A3735">
        <v>1023899</v>
      </c>
      <c r="B3735">
        <v>1</v>
      </c>
      <c r="C3735">
        <v>1023920</v>
      </c>
      <c r="D3735" t="s">
        <v>2296</v>
      </c>
      <c r="E3735">
        <v>12</v>
      </c>
      <c r="F3735">
        <v>12</v>
      </c>
      <c r="G3735">
        <v>0</v>
      </c>
      <c r="H3735">
        <v>0</v>
      </c>
      <c r="I3735" t="s">
        <v>5</v>
      </c>
      <c r="J3735" t="s">
        <v>570</v>
      </c>
      <c r="K3735" t="s">
        <v>2447</v>
      </c>
      <c r="L3735" s="3">
        <v>45904</v>
      </c>
      <c r="M37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35" s="3">
        <v>45859</v>
      </c>
      <c r="O3735" s="5">
        <f>IFERROR((PlanMasine[[#This Row],[Norma]]/PlanMasine[[#This Row],[Q]])*(PlanMasine[[#This Row],[Q]]/SUMIF(C:C,PlanMasine[[#This Row],[RN]],B:B)*PlanMasine[[#This Row],[KPLQ]]),0)</f>
        <v>1</v>
      </c>
      <c r="P3735">
        <v>215955</v>
      </c>
      <c r="Q3735">
        <f>COUNTIF(PROMJENA!A:A,PlanMasine[[#This Row],[KPL]]&amp;"-"&amp;PlanMasine[[#This Row],[RN]])</f>
        <v>0</v>
      </c>
      <c r="R3735">
        <f>IFERROR(INDEX(REDOSLIJED!A:A,MATCH(PlanMasine[[#This Row],[KPL]],REDOSLIJED!B:B,0)),MAX(REDOSLIJED!A:A)+1)</f>
        <v>45</v>
      </c>
      <c r="S3735" s="9">
        <f>SUM($M$2:M3735)</f>
        <v>16.974305555555489</v>
      </c>
      <c r="T3735" s="3">
        <f>PlanMasine[[#This Row],[Datum SAS]]-1</f>
        <v>45858</v>
      </c>
      <c r="U3735">
        <f>WEEKDAY(PlanMasine[[#This Row],[ZAVRŠETAK MAŠINSKE]],2)</f>
        <v>7</v>
      </c>
      <c r="V3735" s="3">
        <f>IF(WEEKDAY(PlanMasine[[#This Row],[Datum SAS]]-1,2)=7,PlanMasine[[#This Row],[Datum SAS]]-3,PlanMasine[[#This Row],[Datum SAS]]-1)</f>
        <v>45856</v>
      </c>
      <c r="W3735">
        <f>WEEKNUM(PlanMasine[[#This Row],[Column2]],1)</f>
        <v>29</v>
      </c>
    </row>
    <row r="3736" spans="1:23" x14ac:dyDescent="0.25">
      <c r="A3736">
        <v>1023899</v>
      </c>
      <c r="B3736">
        <v>1</v>
      </c>
      <c r="C3736">
        <v>1023921</v>
      </c>
      <c r="D3736" t="s">
        <v>2309</v>
      </c>
      <c r="E3736">
        <v>48</v>
      </c>
      <c r="F3736">
        <v>12</v>
      </c>
      <c r="G3736">
        <v>0</v>
      </c>
      <c r="H3736">
        <v>0</v>
      </c>
      <c r="I3736" t="s">
        <v>5</v>
      </c>
      <c r="J3736" t="s">
        <v>570</v>
      </c>
      <c r="K3736" t="s">
        <v>2447</v>
      </c>
      <c r="L3736" s="3">
        <v>45904</v>
      </c>
      <c r="M37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36" s="3">
        <v>45859</v>
      </c>
      <c r="O3736" s="5">
        <f>IFERROR((PlanMasine[[#This Row],[Norma]]/PlanMasine[[#This Row],[Q]])*(PlanMasine[[#This Row],[Q]]/SUMIF(C:C,PlanMasine[[#This Row],[RN]],B:B)*PlanMasine[[#This Row],[KPLQ]]),0)</f>
        <v>4</v>
      </c>
      <c r="P3736">
        <v>215956</v>
      </c>
      <c r="Q3736">
        <f>COUNTIF(PROMJENA!A:A,PlanMasine[[#This Row],[KPL]]&amp;"-"&amp;PlanMasine[[#This Row],[RN]])</f>
        <v>0</v>
      </c>
      <c r="R3736">
        <f>IFERROR(INDEX(REDOSLIJED!A:A,MATCH(PlanMasine[[#This Row],[KPL]],REDOSLIJED!B:B,0)),MAX(REDOSLIJED!A:A)+1)</f>
        <v>45</v>
      </c>
      <c r="S3736" s="9">
        <f>SUM($M$2:M3736)</f>
        <v>16.977083333333265</v>
      </c>
      <c r="T3736" s="3">
        <f>PlanMasine[[#This Row],[Datum SAS]]-1</f>
        <v>45858</v>
      </c>
      <c r="U3736">
        <f>WEEKDAY(PlanMasine[[#This Row],[ZAVRŠETAK MAŠINSKE]],2)</f>
        <v>7</v>
      </c>
      <c r="V3736" s="3">
        <f>IF(WEEKDAY(PlanMasine[[#This Row],[Datum SAS]]-1,2)=7,PlanMasine[[#This Row],[Datum SAS]]-3,PlanMasine[[#This Row],[Datum SAS]]-1)</f>
        <v>45856</v>
      </c>
      <c r="W3736">
        <f>WEEKNUM(PlanMasine[[#This Row],[Column2]],1)</f>
        <v>29</v>
      </c>
    </row>
    <row r="3737" spans="1:23" x14ac:dyDescent="0.25">
      <c r="A3737">
        <v>1023900</v>
      </c>
      <c r="B3737">
        <v>1</v>
      </c>
      <c r="C3737">
        <v>1023911</v>
      </c>
      <c r="D3737" t="s">
        <v>2300</v>
      </c>
      <c r="E3737">
        <v>48</v>
      </c>
      <c r="F3737">
        <v>12</v>
      </c>
      <c r="G3737">
        <v>0</v>
      </c>
      <c r="H3737">
        <v>0</v>
      </c>
      <c r="I3737" t="s">
        <v>5</v>
      </c>
      <c r="J3737" t="s">
        <v>570</v>
      </c>
      <c r="K3737" t="s">
        <v>2447</v>
      </c>
      <c r="L3737" s="3">
        <v>45904</v>
      </c>
      <c r="M37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37" s="3">
        <v>45859</v>
      </c>
      <c r="O3737" s="5">
        <f>IFERROR((PlanMasine[[#This Row],[Norma]]/PlanMasine[[#This Row],[Q]])*(PlanMasine[[#This Row],[Q]]/SUMIF(C:C,PlanMasine[[#This Row],[RN]],B:B)*PlanMasine[[#This Row],[KPLQ]]),0)</f>
        <v>4</v>
      </c>
      <c r="P3737">
        <v>215946</v>
      </c>
      <c r="Q3737">
        <f>COUNTIF(PROMJENA!A:A,PlanMasine[[#This Row],[KPL]]&amp;"-"&amp;PlanMasine[[#This Row],[RN]])</f>
        <v>0</v>
      </c>
      <c r="R3737">
        <f>IFERROR(INDEX(REDOSLIJED!A:A,MATCH(PlanMasine[[#This Row],[KPL]],REDOSLIJED!B:B,0)),MAX(REDOSLIJED!A:A)+1)</f>
        <v>45</v>
      </c>
      <c r="S3737" s="9">
        <f>SUM($M$2:M3737)</f>
        <v>16.979861111111042</v>
      </c>
      <c r="T3737" s="3">
        <f>PlanMasine[[#This Row],[Datum SAS]]-1</f>
        <v>45858</v>
      </c>
      <c r="U3737">
        <f>WEEKDAY(PlanMasine[[#This Row],[ZAVRŠETAK MAŠINSKE]],2)</f>
        <v>7</v>
      </c>
      <c r="V3737" s="3">
        <f>IF(WEEKDAY(PlanMasine[[#This Row],[Datum SAS]]-1,2)=7,PlanMasine[[#This Row],[Datum SAS]]-3,PlanMasine[[#This Row],[Datum SAS]]-1)</f>
        <v>45856</v>
      </c>
      <c r="W3737">
        <f>WEEKNUM(PlanMasine[[#This Row],[Column2]],1)</f>
        <v>29</v>
      </c>
    </row>
    <row r="3738" spans="1:23" x14ac:dyDescent="0.25">
      <c r="A3738">
        <v>1023900</v>
      </c>
      <c r="B3738">
        <v>1</v>
      </c>
      <c r="C3738">
        <v>1023921</v>
      </c>
      <c r="D3738" t="s">
        <v>2309</v>
      </c>
      <c r="E3738">
        <v>48</v>
      </c>
      <c r="F3738">
        <v>12</v>
      </c>
      <c r="G3738">
        <v>0</v>
      </c>
      <c r="H3738">
        <v>0</v>
      </c>
      <c r="I3738" t="s">
        <v>5</v>
      </c>
      <c r="J3738" t="s">
        <v>570</v>
      </c>
      <c r="K3738" t="s">
        <v>2447</v>
      </c>
      <c r="L3738" s="3">
        <v>45904</v>
      </c>
      <c r="M37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38" s="3">
        <v>45859</v>
      </c>
      <c r="O3738" s="5">
        <f>IFERROR((PlanMasine[[#This Row],[Norma]]/PlanMasine[[#This Row],[Q]])*(PlanMasine[[#This Row],[Q]]/SUMIF(C:C,PlanMasine[[#This Row],[RN]],B:B)*PlanMasine[[#This Row],[KPLQ]]),0)</f>
        <v>4</v>
      </c>
      <c r="P3738">
        <v>215956</v>
      </c>
      <c r="Q3738">
        <f>COUNTIF(PROMJENA!A:A,PlanMasine[[#This Row],[KPL]]&amp;"-"&amp;PlanMasine[[#This Row],[RN]])</f>
        <v>0</v>
      </c>
      <c r="R3738">
        <f>IFERROR(INDEX(REDOSLIJED!A:A,MATCH(PlanMasine[[#This Row],[KPL]],REDOSLIJED!B:B,0)),MAX(REDOSLIJED!A:A)+1)</f>
        <v>45</v>
      </c>
      <c r="S3738" s="9">
        <f>SUM($M$2:M3738)</f>
        <v>16.982638888888818</v>
      </c>
      <c r="T3738" s="3">
        <f>PlanMasine[[#This Row],[Datum SAS]]-1</f>
        <v>45858</v>
      </c>
      <c r="U3738">
        <f>WEEKDAY(PlanMasine[[#This Row],[ZAVRŠETAK MAŠINSKE]],2)</f>
        <v>7</v>
      </c>
      <c r="V3738" s="3">
        <f>IF(WEEKDAY(PlanMasine[[#This Row],[Datum SAS]]-1,2)=7,PlanMasine[[#This Row],[Datum SAS]]-3,PlanMasine[[#This Row],[Datum SAS]]-1)</f>
        <v>45856</v>
      </c>
      <c r="W3738">
        <f>WEEKNUM(PlanMasine[[#This Row],[Column2]],1)</f>
        <v>29</v>
      </c>
    </row>
    <row r="3739" spans="1:23" x14ac:dyDescent="0.25">
      <c r="A3739">
        <v>1023900</v>
      </c>
      <c r="B3739">
        <v>1</v>
      </c>
      <c r="C3739">
        <v>1023919</v>
      </c>
      <c r="D3739" t="s">
        <v>2303</v>
      </c>
      <c r="E3739">
        <v>24</v>
      </c>
      <c r="F3739">
        <v>24</v>
      </c>
      <c r="G3739">
        <v>0</v>
      </c>
      <c r="H3739">
        <v>0</v>
      </c>
      <c r="I3739" t="s">
        <v>5</v>
      </c>
      <c r="J3739" t="s">
        <v>570</v>
      </c>
      <c r="K3739" t="s">
        <v>2447</v>
      </c>
      <c r="L3739" s="3">
        <v>45904</v>
      </c>
      <c r="M37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39" s="3">
        <v>45859</v>
      </c>
      <c r="O3739" s="5">
        <f>IFERROR((PlanMasine[[#This Row],[Norma]]/PlanMasine[[#This Row],[Q]])*(PlanMasine[[#This Row],[Q]]/SUMIF(C:C,PlanMasine[[#This Row],[RN]],B:B)*PlanMasine[[#This Row],[KPLQ]]),0)</f>
        <v>2</v>
      </c>
      <c r="P3739">
        <v>215954</v>
      </c>
      <c r="Q3739">
        <f>COUNTIF(PROMJENA!A:A,PlanMasine[[#This Row],[KPL]]&amp;"-"&amp;PlanMasine[[#This Row],[RN]])</f>
        <v>0</v>
      </c>
      <c r="R3739">
        <f>IFERROR(INDEX(REDOSLIJED!A:A,MATCH(PlanMasine[[#This Row],[KPL]],REDOSLIJED!B:B,0)),MAX(REDOSLIJED!A:A)+1)</f>
        <v>45</v>
      </c>
      <c r="S3739" s="9">
        <f>SUM($M$2:M3739)</f>
        <v>16.984027777777708</v>
      </c>
      <c r="T3739" s="3">
        <f>PlanMasine[[#This Row],[Datum SAS]]-1</f>
        <v>45858</v>
      </c>
      <c r="U3739">
        <f>WEEKDAY(PlanMasine[[#This Row],[ZAVRŠETAK MAŠINSKE]],2)</f>
        <v>7</v>
      </c>
      <c r="V3739" s="3">
        <f>IF(WEEKDAY(PlanMasine[[#This Row],[Datum SAS]]-1,2)=7,PlanMasine[[#This Row],[Datum SAS]]-3,PlanMasine[[#This Row],[Datum SAS]]-1)</f>
        <v>45856</v>
      </c>
      <c r="W3739">
        <f>WEEKNUM(PlanMasine[[#This Row],[Column2]],1)</f>
        <v>29</v>
      </c>
    </row>
    <row r="3740" spans="1:23" x14ac:dyDescent="0.25">
      <c r="A3740">
        <v>1023900</v>
      </c>
      <c r="B3740">
        <v>1</v>
      </c>
      <c r="C3740">
        <v>1023906</v>
      </c>
      <c r="D3740" t="s">
        <v>2307</v>
      </c>
      <c r="E3740">
        <v>120</v>
      </c>
      <c r="F3740">
        <v>12</v>
      </c>
      <c r="G3740">
        <v>0</v>
      </c>
      <c r="H3740">
        <v>0</v>
      </c>
      <c r="I3740" t="s">
        <v>5</v>
      </c>
      <c r="J3740" t="s">
        <v>570</v>
      </c>
      <c r="K3740" t="s">
        <v>2447</v>
      </c>
      <c r="L3740" s="3">
        <v>45904</v>
      </c>
      <c r="M37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40" s="3">
        <v>45859</v>
      </c>
      <c r="O3740" s="5">
        <f>IFERROR((PlanMasine[[#This Row],[Norma]]/PlanMasine[[#This Row],[Q]])*(PlanMasine[[#This Row],[Q]]/SUMIF(C:C,PlanMasine[[#This Row],[RN]],B:B)*PlanMasine[[#This Row],[KPLQ]]),0)</f>
        <v>10</v>
      </c>
      <c r="P3740">
        <v>215940</v>
      </c>
      <c r="Q3740">
        <f>COUNTIF(PROMJENA!A:A,PlanMasine[[#This Row],[KPL]]&amp;"-"&amp;PlanMasine[[#This Row],[RN]])</f>
        <v>0</v>
      </c>
      <c r="R3740">
        <f>IFERROR(INDEX(REDOSLIJED!A:A,MATCH(PlanMasine[[#This Row],[KPL]],REDOSLIJED!B:B,0)),MAX(REDOSLIJED!A:A)+1)</f>
        <v>45</v>
      </c>
      <c r="S3740" s="9">
        <f>SUM($M$2:M3740)</f>
        <v>16.990972222222151</v>
      </c>
      <c r="T3740" s="3">
        <f>PlanMasine[[#This Row],[Datum SAS]]-1</f>
        <v>45858</v>
      </c>
      <c r="U3740">
        <f>WEEKDAY(PlanMasine[[#This Row],[ZAVRŠETAK MAŠINSKE]],2)</f>
        <v>7</v>
      </c>
      <c r="V3740" s="3">
        <f>IF(WEEKDAY(PlanMasine[[#This Row],[Datum SAS]]-1,2)=7,PlanMasine[[#This Row],[Datum SAS]]-3,PlanMasine[[#This Row],[Datum SAS]]-1)</f>
        <v>45856</v>
      </c>
      <c r="W3740">
        <f>WEEKNUM(PlanMasine[[#This Row],[Column2]],1)</f>
        <v>29</v>
      </c>
    </row>
    <row r="3741" spans="1:23" x14ac:dyDescent="0.25">
      <c r="A3741">
        <v>1023900</v>
      </c>
      <c r="B3741">
        <v>1</v>
      </c>
      <c r="C3741">
        <v>1023915</v>
      </c>
      <c r="D3741" t="s">
        <v>2305</v>
      </c>
      <c r="E3741">
        <v>48</v>
      </c>
      <c r="F3741">
        <v>12</v>
      </c>
      <c r="G3741">
        <v>0</v>
      </c>
      <c r="H3741">
        <v>0</v>
      </c>
      <c r="I3741" t="s">
        <v>5</v>
      </c>
      <c r="J3741" t="s">
        <v>570</v>
      </c>
      <c r="K3741" t="s">
        <v>2447</v>
      </c>
      <c r="L3741" s="3">
        <v>45904</v>
      </c>
      <c r="M37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41" s="3">
        <v>45859</v>
      </c>
      <c r="O3741" s="5">
        <f>IFERROR((PlanMasine[[#This Row],[Norma]]/PlanMasine[[#This Row],[Q]])*(PlanMasine[[#This Row],[Q]]/SUMIF(C:C,PlanMasine[[#This Row],[RN]],B:B)*PlanMasine[[#This Row],[KPLQ]]),0)</f>
        <v>4</v>
      </c>
      <c r="P3741">
        <v>215950</v>
      </c>
      <c r="Q3741">
        <f>COUNTIF(PROMJENA!A:A,PlanMasine[[#This Row],[KPL]]&amp;"-"&amp;PlanMasine[[#This Row],[RN]])</f>
        <v>0</v>
      </c>
      <c r="R3741">
        <f>IFERROR(INDEX(REDOSLIJED!A:A,MATCH(PlanMasine[[#This Row],[KPL]],REDOSLIJED!B:B,0)),MAX(REDOSLIJED!A:A)+1)</f>
        <v>45</v>
      </c>
      <c r="S3741" s="9">
        <f>SUM($M$2:M3741)</f>
        <v>16.993749999999928</v>
      </c>
      <c r="T3741" s="3">
        <f>PlanMasine[[#This Row],[Datum SAS]]-1</f>
        <v>45858</v>
      </c>
      <c r="U3741">
        <f>WEEKDAY(PlanMasine[[#This Row],[ZAVRŠETAK MAŠINSKE]],2)</f>
        <v>7</v>
      </c>
      <c r="V3741" s="3">
        <f>IF(WEEKDAY(PlanMasine[[#This Row],[Datum SAS]]-1,2)=7,PlanMasine[[#This Row],[Datum SAS]]-3,PlanMasine[[#This Row],[Datum SAS]]-1)</f>
        <v>45856</v>
      </c>
      <c r="W3741">
        <f>WEEKNUM(PlanMasine[[#This Row],[Column2]],1)</f>
        <v>29</v>
      </c>
    </row>
    <row r="3742" spans="1:23" x14ac:dyDescent="0.25">
      <c r="A3742">
        <v>1023900</v>
      </c>
      <c r="B3742">
        <v>1</v>
      </c>
      <c r="C3742">
        <v>1023902</v>
      </c>
      <c r="D3742" t="s">
        <v>2304</v>
      </c>
      <c r="E3742">
        <v>60</v>
      </c>
      <c r="F3742">
        <v>12</v>
      </c>
      <c r="G3742">
        <v>0</v>
      </c>
      <c r="H3742">
        <v>0</v>
      </c>
      <c r="I3742" t="s">
        <v>5</v>
      </c>
      <c r="J3742" t="s">
        <v>570</v>
      </c>
      <c r="K3742" t="s">
        <v>2447</v>
      </c>
      <c r="L3742" s="3">
        <v>45904</v>
      </c>
      <c r="M37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42" s="3">
        <v>45859</v>
      </c>
      <c r="O3742" s="5">
        <f>IFERROR((PlanMasine[[#This Row],[Norma]]/PlanMasine[[#This Row],[Q]])*(PlanMasine[[#This Row],[Q]]/SUMIF(C:C,PlanMasine[[#This Row],[RN]],B:B)*PlanMasine[[#This Row],[KPLQ]]),0)</f>
        <v>5</v>
      </c>
      <c r="P3742">
        <v>215936</v>
      </c>
      <c r="Q3742">
        <f>COUNTIF(PROMJENA!A:A,PlanMasine[[#This Row],[KPL]]&amp;"-"&amp;PlanMasine[[#This Row],[RN]])</f>
        <v>0</v>
      </c>
      <c r="R3742">
        <f>IFERROR(INDEX(REDOSLIJED!A:A,MATCH(PlanMasine[[#This Row],[KPL]],REDOSLIJED!B:B,0)),MAX(REDOSLIJED!A:A)+1)</f>
        <v>45</v>
      </c>
      <c r="S3742" s="9">
        <f>SUM($M$2:M3742)</f>
        <v>16.997222222222149</v>
      </c>
      <c r="T3742" s="3">
        <f>PlanMasine[[#This Row],[Datum SAS]]-1</f>
        <v>45858</v>
      </c>
      <c r="U3742">
        <f>WEEKDAY(PlanMasine[[#This Row],[ZAVRŠETAK MAŠINSKE]],2)</f>
        <v>7</v>
      </c>
      <c r="V3742" s="3">
        <f>IF(WEEKDAY(PlanMasine[[#This Row],[Datum SAS]]-1,2)=7,PlanMasine[[#This Row],[Datum SAS]]-3,PlanMasine[[#This Row],[Datum SAS]]-1)</f>
        <v>45856</v>
      </c>
      <c r="W3742">
        <f>WEEKNUM(PlanMasine[[#This Row],[Column2]],1)</f>
        <v>29</v>
      </c>
    </row>
    <row r="3743" spans="1:23" x14ac:dyDescent="0.25">
      <c r="A3743">
        <v>1023900</v>
      </c>
      <c r="B3743">
        <v>1</v>
      </c>
      <c r="C3743">
        <v>1023903</v>
      </c>
      <c r="D3743" t="s">
        <v>2308</v>
      </c>
      <c r="E3743">
        <v>60</v>
      </c>
      <c r="F3743">
        <v>12</v>
      </c>
      <c r="G3743">
        <v>0</v>
      </c>
      <c r="H3743">
        <v>0</v>
      </c>
      <c r="I3743" t="s">
        <v>5</v>
      </c>
      <c r="J3743" t="s">
        <v>570</v>
      </c>
      <c r="K3743" t="s">
        <v>2447</v>
      </c>
      <c r="L3743" s="3">
        <v>45904</v>
      </c>
      <c r="M37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43" s="3">
        <v>45859</v>
      </c>
      <c r="O3743" s="5">
        <f>IFERROR((PlanMasine[[#This Row],[Norma]]/PlanMasine[[#This Row],[Q]])*(PlanMasine[[#This Row],[Q]]/SUMIF(C:C,PlanMasine[[#This Row],[RN]],B:B)*PlanMasine[[#This Row],[KPLQ]]),0)</f>
        <v>5</v>
      </c>
      <c r="P3743">
        <v>215937</v>
      </c>
      <c r="Q3743">
        <f>COUNTIF(PROMJENA!A:A,PlanMasine[[#This Row],[KPL]]&amp;"-"&amp;PlanMasine[[#This Row],[RN]])</f>
        <v>0</v>
      </c>
      <c r="R3743">
        <f>IFERROR(INDEX(REDOSLIJED!A:A,MATCH(PlanMasine[[#This Row],[KPL]],REDOSLIJED!B:B,0)),MAX(REDOSLIJED!A:A)+1)</f>
        <v>45</v>
      </c>
      <c r="S3743" s="9">
        <f>SUM($M$2:M3743)</f>
        <v>17.00069444444437</v>
      </c>
      <c r="T3743" s="3">
        <f>PlanMasine[[#This Row],[Datum SAS]]-1</f>
        <v>45858</v>
      </c>
      <c r="U3743">
        <f>WEEKDAY(PlanMasine[[#This Row],[ZAVRŠETAK MAŠINSKE]],2)</f>
        <v>7</v>
      </c>
      <c r="V3743" s="3">
        <f>IF(WEEKDAY(PlanMasine[[#This Row],[Datum SAS]]-1,2)=7,PlanMasine[[#This Row],[Datum SAS]]-3,PlanMasine[[#This Row],[Datum SAS]]-1)</f>
        <v>45856</v>
      </c>
      <c r="W3743">
        <f>WEEKNUM(PlanMasine[[#This Row],[Column2]],1)</f>
        <v>29</v>
      </c>
    </row>
    <row r="3744" spans="1:23" x14ac:dyDescent="0.25">
      <c r="A3744">
        <v>1023900</v>
      </c>
      <c r="B3744">
        <v>1</v>
      </c>
      <c r="C3744">
        <v>1023907</v>
      </c>
      <c r="D3744" t="s">
        <v>2298</v>
      </c>
      <c r="E3744">
        <v>120</v>
      </c>
      <c r="F3744">
        <v>12</v>
      </c>
      <c r="G3744">
        <v>0</v>
      </c>
      <c r="H3744">
        <v>0</v>
      </c>
      <c r="I3744" t="s">
        <v>5</v>
      </c>
      <c r="J3744" t="s">
        <v>570</v>
      </c>
      <c r="K3744" t="s">
        <v>2447</v>
      </c>
      <c r="L3744" s="3">
        <v>45904</v>
      </c>
      <c r="M37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44" s="3">
        <v>45859</v>
      </c>
      <c r="O3744" s="5">
        <f>IFERROR((PlanMasine[[#This Row],[Norma]]/PlanMasine[[#This Row],[Q]])*(PlanMasine[[#This Row],[Q]]/SUMIF(C:C,PlanMasine[[#This Row],[RN]],B:B)*PlanMasine[[#This Row],[KPLQ]]),0)</f>
        <v>10</v>
      </c>
      <c r="P3744">
        <v>215941</v>
      </c>
      <c r="Q3744">
        <f>COUNTIF(PROMJENA!A:A,PlanMasine[[#This Row],[KPL]]&amp;"-"&amp;PlanMasine[[#This Row],[RN]])</f>
        <v>0</v>
      </c>
      <c r="R3744">
        <f>IFERROR(INDEX(REDOSLIJED!A:A,MATCH(PlanMasine[[#This Row],[KPL]],REDOSLIJED!B:B,0)),MAX(REDOSLIJED!A:A)+1)</f>
        <v>45</v>
      </c>
      <c r="S3744" s="9">
        <f>SUM($M$2:M3744)</f>
        <v>17.007638888888813</v>
      </c>
      <c r="T3744" s="3">
        <f>PlanMasine[[#This Row],[Datum SAS]]-1</f>
        <v>45858</v>
      </c>
      <c r="U3744">
        <f>WEEKDAY(PlanMasine[[#This Row],[ZAVRŠETAK MAŠINSKE]],2)</f>
        <v>7</v>
      </c>
      <c r="V3744" s="3">
        <f>IF(WEEKDAY(PlanMasine[[#This Row],[Datum SAS]]-1,2)=7,PlanMasine[[#This Row],[Datum SAS]]-3,PlanMasine[[#This Row],[Datum SAS]]-1)</f>
        <v>45856</v>
      </c>
      <c r="W3744">
        <f>WEEKNUM(PlanMasine[[#This Row],[Column2]],1)</f>
        <v>29</v>
      </c>
    </row>
    <row r="3745" spans="1:23" x14ac:dyDescent="0.25">
      <c r="A3745">
        <v>1023900</v>
      </c>
      <c r="B3745">
        <v>1</v>
      </c>
      <c r="C3745">
        <v>1023908</v>
      </c>
      <c r="D3745" t="s">
        <v>2306</v>
      </c>
      <c r="E3745">
        <v>48</v>
      </c>
      <c r="F3745">
        <v>12</v>
      </c>
      <c r="G3745">
        <v>0</v>
      </c>
      <c r="H3745">
        <v>0</v>
      </c>
      <c r="I3745" t="s">
        <v>5</v>
      </c>
      <c r="J3745" t="s">
        <v>570</v>
      </c>
      <c r="K3745" t="s">
        <v>2447</v>
      </c>
      <c r="L3745" s="3">
        <v>45904</v>
      </c>
      <c r="M37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45" s="3">
        <v>45859</v>
      </c>
      <c r="O3745" s="5">
        <f>IFERROR((PlanMasine[[#This Row],[Norma]]/PlanMasine[[#This Row],[Q]])*(PlanMasine[[#This Row],[Q]]/SUMIF(C:C,PlanMasine[[#This Row],[RN]],B:B)*PlanMasine[[#This Row],[KPLQ]]),0)</f>
        <v>4</v>
      </c>
      <c r="P3745">
        <v>215942</v>
      </c>
      <c r="Q3745">
        <f>COUNTIF(PROMJENA!A:A,PlanMasine[[#This Row],[KPL]]&amp;"-"&amp;PlanMasine[[#This Row],[RN]])</f>
        <v>0</v>
      </c>
      <c r="R3745">
        <f>IFERROR(INDEX(REDOSLIJED!A:A,MATCH(PlanMasine[[#This Row],[KPL]],REDOSLIJED!B:B,0)),MAX(REDOSLIJED!A:A)+1)</f>
        <v>45</v>
      </c>
      <c r="S3745" s="9">
        <f>SUM($M$2:M3745)</f>
        <v>17.01041666666659</v>
      </c>
      <c r="T3745" s="3">
        <f>PlanMasine[[#This Row],[Datum SAS]]-1</f>
        <v>45858</v>
      </c>
      <c r="U3745">
        <f>WEEKDAY(PlanMasine[[#This Row],[ZAVRŠETAK MAŠINSKE]],2)</f>
        <v>7</v>
      </c>
      <c r="V3745" s="3">
        <f>IF(WEEKDAY(PlanMasine[[#This Row],[Datum SAS]]-1,2)=7,PlanMasine[[#This Row],[Datum SAS]]-3,PlanMasine[[#This Row],[Datum SAS]]-1)</f>
        <v>45856</v>
      </c>
      <c r="W3745">
        <f>WEEKNUM(PlanMasine[[#This Row],[Column2]],1)</f>
        <v>29</v>
      </c>
    </row>
    <row r="3746" spans="1:23" x14ac:dyDescent="0.25">
      <c r="A3746">
        <v>1023900</v>
      </c>
      <c r="B3746">
        <v>1</v>
      </c>
      <c r="C3746">
        <v>1023931</v>
      </c>
      <c r="D3746" t="s">
        <v>1863</v>
      </c>
      <c r="E3746">
        <v>24</v>
      </c>
      <c r="F3746">
        <v>12</v>
      </c>
      <c r="G3746">
        <v>0</v>
      </c>
      <c r="H3746">
        <v>0</v>
      </c>
      <c r="I3746" t="s">
        <v>5</v>
      </c>
      <c r="J3746" t="s">
        <v>570</v>
      </c>
      <c r="K3746" t="s">
        <v>2447</v>
      </c>
      <c r="L3746" s="3">
        <v>45904</v>
      </c>
      <c r="M37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46" s="3">
        <v>45859</v>
      </c>
      <c r="O3746" s="5">
        <f>IFERROR((PlanMasine[[#This Row],[Norma]]/PlanMasine[[#This Row],[Q]])*(PlanMasine[[#This Row],[Q]]/SUMIF(C:C,PlanMasine[[#This Row],[RN]],B:B)*PlanMasine[[#This Row],[KPLQ]]),0)</f>
        <v>2</v>
      </c>
      <c r="P3746">
        <v>215966</v>
      </c>
      <c r="Q3746">
        <f>COUNTIF(PROMJENA!A:A,PlanMasine[[#This Row],[KPL]]&amp;"-"&amp;PlanMasine[[#This Row],[RN]])</f>
        <v>0</v>
      </c>
      <c r="R3746">
        <f>IFERROR(INDEX(REDOSLIJED!A:A,MATCH(PlanMasine[[#This Row],[KPL]],REDOSLIJED!B:B,0)),MAX(REDOSLIJED!A:A)+1)</f>
        <v>45</v>
      </c>
      <c r="S3746" s="9">
        <f>SUM($M$2:M3746)</f>
        <v>17.01180555555548</v>
      </c>
      <c r="T3746" s="3">
        <f>PlanMasine[[#This Row],[Datum SAS]]-1</f>
        <v>45858</v>
      </c>
      <c r="U3746">
        <f>WEEKDAY(PlanMasine[[#This Row],[ZAVRŠETAK MAŠINSKE]],2)</f>
        <v>7</v>
      </c>
      <c r="V3746" s="3">
        <f>IF(WEEKDAY(PlanMasine[[#This Row],[Datum SAS]]-1,2)=7,PlanMasine[[#This Row],[Datum SAS]]-3,PlanMasine[[#This Row],[Datum SAS]]-1)</f>
        <v>45856</v>
      </c>
      <c r="W3746">
        <f>WEEKNUM(PlanMasine[[#This Row],[Column2]],1)</f>
        <v>29</v>
      </c>
    </row>
    <row r="3747" spans="1:23" x14ac:dyDescent="0.25">
      <c r="A3747">
        <v>1023900</v>
      </c>
      <c r="B3747">
        <v>1</v>
      </c>
      <c r="C3747">
        <v>1023934</v>
      </c>
      <c r="D3747" t="s">
        <v>2299</v>
      </c>
      <c r="E3747">
        <v>12</v>
      </c>
      <c r="F3747">
        <v>12</v>
      </c>
      <c r="G3747">
        <v>0</v>
      </c>
      <c r="H3747">
        <v>0</v>
      </c>
      <c r="I3747" t="s">
        <v>5</v>
      </c>
      <c r="J3747" t="s">
        <v>570</v>
      </c>
      <c r="K3747" t="s">
        <v>2447</v>
      </c>
      <c r="L3747" s="3">
        <v>45904</v>
      </c>
      <c r="M37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47" s="3">
        <v>45859</v>
      </c>
      <c r="O3747" s="5">
        <f>IFERROR((PlanMasine[[#This Row],[Norma]]/PlanMasine[[#This Row],[Q]])*(PlanMasine[[#This Row],[Q]]/SUMIF(C:C,PlanMasine[[#This Row],[RN]],B:B)*PlanMasine[[#This Row],[KPLQ]]),0)</f>
        <v>1</v>
      </c>
      <c r="P3747">
        <v>215969</v>
      </c>
      <c r="Q3747">
        <f>COUNTIF(PROMJENA!A:A,PlanMasine[[#This Row],[KPL]]&amp;"-"&amp;PlanMasine[[#This Row],[RN]])</f>
        <v>0</v>
      </c>
      <c r="R3747">
        <f>IFERROR(INDEX(REDOSLIJED!A:A,MATCH(PlanMasine[[#This Row],[KPL]],REDOSLIJED!B:B,0)),MAX(REDOSLIJED!A:A)+1)</f>
        <v>45</v>
      </c>
      <c r="S3747" s="9">
        <f>SUM($M$2:M3747)</f>
        <v>17.012499999999925</v>
      </c>
      <c r="T3747" s="3">
        <f>PlanMasine[[#This Row],[Datum SAS]]-1</f>
        <v>45858</v>
      </c>
      <c r="U3747">
        <f>WEEKDAY(PlanMasine[[#This Row],[ZAVRŠETAK MAŠINSKE]],2)</f>
        <v>7</v>
      </c>
      <c r="V3747" s="3">
        <f>IF(WEEKDAY(PlanMasine[[#This Row],[Datum SAS]]-1,2)=7,PlanMasine[[#This Row],[Datum SAS]]-3,PlanMasine[[#This Row],[Datum SAS]]-1)</f>
        <v>45856</v>
      </c>
      <c r="W3747">
        <f>WEEKNUM(PlanMasine[[#This Row],[Column2]],1)</f>
        <v>29</v>
      </c>
    </row>
    <row r="3748" spans="1:23" x14ac:dyDescent="0.25">
      <c r="A3748">
        <v>1023900</v>
      </c>
      <c r="B3748">
        <v>1</v>
      </c>
      <c r="C3748">
        <v>1023913</v>
      </c>
      <c r="D3748" t="s">
        <v>2301</v>
      </c>
      <c r="E3748">
        <v>96</v>
      </c>
      <c r="F3748">
        <v>12</v>
      </c>
      <c r="G3748">
        <v>0</v>
      </c>
      <c r="H3748">
        <v>0</v>
      </c>
      <c r="I3748" t="s">
        <v>5</v>
      </c>
      <c r="J3748" t="s">
        <v>570</v>
      </c>
      <c r="K3748" t="s">
        <v>2447</v>
      </c>
      <c r="L3748" s="3">
        <v>45904</v>
      </c>
      <c r="M37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48" s="3">
        <v>45859</v>
      </c>
      <c r="O3748" s="5">
        <f>IFERROR((PlanMasine[[#This Row],[Norma]]/PlanMasine[[#This Row],[Q]])*(PlanMasine[[#This Row],[Q]]/SUMIF(C:C,PlanMasine[[#This Row],[RN]],B:B)*PlanMasine[[#This Row],[KPLQ]]),0)</f>
        <v>8</v>
      </c>
      <c r="P3748">
        <v>215948</v>
      </c>
      <c r="Q3748">
        <f>COUNTIF(PROMJENA!A:A,PlanMasine[[#This Row],[KPL]]&amp;"-"&amp;PlanMasine[[#This Row],[RN]])</f>
        <v>0</v>
      </c>
      <c r="R3748">
        <f>IFERROR(INDEX(REDOSLIJED!A:A,MATCH(PlanMasine[[#This Row],[KPL]],REDOSLIJED!B:B,0)),MAX(REDOSLIJED!A:A)+1)</f>
        <v>45</v>
      </c>
      <c r="S3748" s="9">
        <f>SUM($M$2:M3748)</f>
        <v>17.018055555555481</v>
      </c>
      <c r="T3748" s="3">
        <f>PlanMasine[[#This Row],[Datum SAS]]-1</f>
        <v>45858</v>
      </c>
      <c r="U3748">
        <f>WEEKDAY(PlanMasine[[#This Row],[ZAVRŠETAK MAŠINSKE]],2)</f>
        <v>7</v>
      </c>
      <c r="V3748" s="3">
        <f>IF(WEEKDAY(PlanMasine[[#This Row],[Datum SAS]]-1,2)=7,PlanMasine[[#This Row],[Datum SAS]]-3,PlanMasine[[#This Row],[Datum SAS]]-1)</f>
        <v>45856</v>
      </c>
      <c r="W3748">
        <f>WEEKNUM(PlanMasine[[#This Row],[Column2]],1)</f>
        <v>29</v>
      </c>
    </row>
    <row r="3749" spans="1:23" x14ac:dyDescent="0.25">
      <c r="A3749">
        <v>1023900</v>
      </c>
      <c r="B3749">
        <v>1</v>
      </c>
      <c r="C3749">
        <v>1023914</v>
      </c>
      <c r="D3749" t="s">
        <v>2302</v>
      </c>
      <c r="E3749">
        <v>48</v>
      </c>
      <c r="F3749">
        <v>12</v>
      </c>
      <c r="G3749">
        <v>0</v>
      </c>
      <c r="H3749">
        <v>0</v>
      </c>
      <c r="I3749" t="s">
        <v>5</v>
      </c>
      <c r="J3749" t="s">
        <v>570</v>
      </c>
      <c r="K3749" t="s">
        <v>2447</v>
      </c>
      <c r="L3749" s="3">
        <v>45904</v>
      </c>
      <c r="M37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49" s="3">
        <v>45859</v>
      </c>
      <c r="O3749" s="5">
        <f>IFERROR((PlanMasine[[#This Row],[Norma]]/PlanMasine[[#This Row],[Q]])*(PlanMasine[[#This Row],[Q]]/SUMIF(C:C,PlanMasine[[#This Row],[RN]],B:B)*PlanMasine[[#This Row],[KPLQ]]),0)</f>
        <v>4</v>
      </c>
      <c r="P3749">
        <v>215949</v>
      </c>
      <c r="Q3749">
        <f>COUNTIF(PROMJENA!A:A,PlanMasine[[#This Row],[KPL]]&amp;"-"&amp;PlanMasine[[#This Row],[RN]])</f>
        <v>0</v>
      </c>
      <c r="R3749">
        <f>IFERROR(INDEX(REDOSLIJED!A:A,MATCH(PlanMasine[[#This Row],[KPL]],REDOSLIJED!B:B,0)),MAX(REDOSLIJED!A:A)+1)</f>
        <v>45</v>
      </c>
      <c r="S3749" s="9">
        <f>SUM($M$2:M3749)</f>
        <v>17.020833333333258</v>
      </c>
      <c r="T3749" s="3">
        <f>PlanMasine[[#This Row],[Datum SAS]]-1</f>
        <v>45858</v>
      </c>
      <c r="U3749">
        <f>WEEKDAY(PlanMasine[[#This Row],[ZAVRŠETAK MAŠINSKE]],2)</f>
        <v>7</v>
      </c>
      <c r="V3749" s="3">
        <f>IF(WEEKDAY(PlanMasine[[#This Row],[Datum SAS]]-1,2)=7,PlanMasine[[#This Row],[Datum SAS]]-3,PlanMasine[[#This Row],[Datum SAS]]-1)</f>
        <v>45856</v>
      </c>
      <c r="W3749">
        <f>WEEKNUM(PlanMasine[[#This Row],[Column2]],1)</f>
        <v>29</v>
      </c>
    </row>
    <row r="3750" spans="1:23" x14ac:dyDescent="0.25">
      <c r="A3750">
        <v>1023900</v>
      </c>
      <c r="B3750">
        <v>1</v>
      </c>
      <c r="C3750">
        <v>1023925</v>
      </c>
      <c r="D3750" t="s">
        <v>2446</v>
      </c>
      <c r="E3750">
        <v>12</v>
      </c>
      <c r="F3750">
        <v>12</v>
      </c>
      <c r="G3750">
        <v>0</v>
      </c>
      <c r="H3750">
        <v>0</v>
      </c>
      <c r="I3750" t="s">
        <v>5</v>
      </c>
      <c r="J3750" t="s">
        <v>570</v>
      </c>
      <c r="K3750" t="s">
        <v>2447</v>
      </c>
      <c r="L3750" s="3">
        <v>45904</v>
      </c>
      <c r="M37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50" s="3">
        <v>45859</v>
      </c>
      <c r="O3750" s="5">
        <f>IFERROR((PlanMasine[[#This Row],[Norma]]/PlanMasine[[#This Row],[Q]])*(PlanMasine[[#This Row],[Q]]/SUMIF(C:C,PlanMasine[[#This Row],[RN]],B:B)*PlanMasine[[#This Row],[KPLQ]]),0)</f>
        <v>1</v>
      </c>
      <c r="P3750">
        <v>215960</v>
      </c>
      <c r="Q3750">
        <f>COUNTIF(PROMJENA!A:A,PlanMasine[[#This Row],[KPL]]&amp;"-"&amp;PlanMasine[[#This Row],[RN]])</f>
        <v>0</v>
      </c>
      <c r="R3750">
        <f>IFERROR(INDEX(REDOSLIJED!A:A,MATCH(PlanMasine[[#This Row],[KPL]],REDOSLIJED!B:B,0)),MAX(REDOSLIJED!A:A)+1)</f>
        <v>45</v>
      </c>
      <c r="S3750" s="9">
        <f>SUM($M$2:M3750)</f>
        <v>17.021527777777703</v>
      </c>
      <c r="T3750" s="3">
        <f>PlanMasine[[#This Row],[Datum SAS]]-1</f>
        <v>45858</v>
      </c>
      <c r="U3750">
        <f>WEEKDAY(PlanMasine[[#This Row],[ZAVRŠETAK MAŠINSKE]],2)</f>
        <v>7</v>
      </c>
      <c r="V3750" s="3">
        <f>IF(WEEKDAY(PlanMasine[[#This Row],[Datum SAS]]-1,2)=7,PlanMasine[[#This Row],[Datum SAS]]-3,PlanMasine[[#This Row],[Datum SAS]]-1)</f>
        <v>45856</v>
      </c>
      <c r="W3750">
        <f>WEEKNUM(PlanMasine[[#This Row],[Column2]],1)</f>
        <v>29</v>
      </c>
    </row>
    <row r="3751" spans="1:23" x14ac:dyDescent="0.25">
      <c r="A3751">
        <v>1023900</v>
      </c>
      <c r="B3751">
        <v>1</v>
      </c>
      <c r="C3751">
        <v>1023943</v>
      </c>
      <c r="D3751" t="s">
        <v>1866</v>
      </c>
      <c r="E3751">
        <v>24</v>
      </c>
      <c r="F3751">
        <v>12</v>
      </c>
      <c r="G3751">
        <v>0</v>
      </c>
      <c r="H3751">
        <v>0</v>
      </c>
      <c r="I3751" t="s">
        <v>5</v>
      </c>
      <c r="J3751" t="s">
        <v>570</v>
      </c>
      <c r="K3751" t="s">
        <v>2447</v>
      </c>
      <c r="L3751" s="3">
        <v>45904</v>
      </c>
      <c r="M37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51" s="3">
        <v>45859</v>
      </c>
      <c r="O3751" s="5">
        <f>IFERROR((PlanMasine[[#This Row],[Norma]]/PlanMasine[[#This Row],[Q]])*(PlanMasine[[#This Row],[Q]]/SUMIF(C:C,PlanMasine[[#This Row],[RN]],B:B)*PlanMasine[[#This Row],[KPLQ]]),0)</f>
        <v>2</v>
      </c>
      <c r="P3751">
        <v>215978</v>
      </c>
      <c r="Q3751">
        <f>COUNTIF(PROMJENA!A:A,PlanMasine[[#This Row],[KPL]]&amp;"-"&amp;PlanMasine[[#This Row],[RN]])</f>
        <v>0</v>
      </c>
      <c r="R3751">
        <f>IFERROR(INDEX(REDOSLIJED!A:A,MATCH(PlanMasine[[#This Row],[KPL]],REDOSLIJED!B:B,0)),MAX(REDOSLIJED!A:A)+1)</f>
        <v>45</v>
      </c>
      <c r="S3751" s="9">
        <f>SUM($M$2:M3751)</f>
        <v>17.022916666666593</v>
      </c>
      <c r="T3751" s="3">
        <f>PlanMasine[[#This Row],[Datum SAS]]-1</f>
        <v>45858</v>
      </c>
      <c r="U3751">
        <f>WEEKDAY(PlanMasine[[#This Row],[ZAVRŠETAK MAŠINSKE]],2)</f>
        <v>7</v>
      </c>
      <c r="V3751" s="3">
        <f>IF(WEEKDAY(PlanMasine[[#This Row],[Datum SAS]]-1,2)=7,PlanMasine[[#This Row],[Datum SAS]]-3,PlanMasine[[#This Row],[Datum SAS]]-1)</f>
        <v>45856</v>
      </c>
      <c r="W3751">
        <f>WEEKNUM(PlanMasine[[#This Row],[Column2]],1)</f>
        <v>29</v>
      </c>
    </row>
    <row r="3752" spans="1:23" x14ac:dyDescent="0.25">
      <c r="A3752">
        <v>1023900</v>
      </c>
      <c r="B3752">
        <v>1</v>
      </c>
      <c r="C3752">
        <v>1023920</v>
      </c>
      <c r="D3752" t="s">
        <v>2296</v>
      </c>
      <c r="E3752">
        <v>12</v>
      </c>
      <c r="F3752">
        <v>12</v>
      </c>
      <c r="G3752">
        <v>0</v>
      </c>
      <c r="H3752">
        <v>0</v>
      </c>
      <c r="I3752" t="s">
        <v>5</v>
      </c>
      <c r="J3752" t="s">
        <v>570</v>
      </c>
      <c r="K3752" t="s">
        <v>2447</v>
      </c>
      <c r="L3752" s="3">
        <v>45904</v>
      </c>
      <c r="M37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52" s="3">
        <v>45859</v>
      </c>
      <c r="O3752" s="5">
        <f>IFERROR((PlanMasine[[#This Row],[Norma]]/PlanMasine[[#This Row],[Q]])*(PlanMasine[[#This Row],[Q]]/SUMIF(C:C,PlanMasine[[#This Row],[RN]],B:B)*PlanMasine[[#This Row],[KPLQ]]),0)</f>
        <v>1</v>
      </c>
      <c r="P3752">
        <v>215955</v>
      </c>
      <c r="Q3752">
        <f>COUNTIF(PROMJENA!A:A,PlanMasine[[#This Row],[KPL]]&amp;"-"&amp;PlanMasine[[#This Row],[RN]])</f>
        <v>0</v>
      </c>
      <c r="R3752">
        <f>IFERROR(INDEX(REDOSLIJED!A:A,MATCH(PlanMasine[[#This Row],[KPL]],REDOSLIJED!B:B,0)),MAX(REDOSLIJED!A:A)+1)</f>
        <v>45</v>
      </c>
      <c r="S3752" s="9">
        <f>SUM($M$2:M3752)</f>
        <v>17.023611111111038</v>
      </c>
      <c r="T3752" s="3">
        <f>PlanMasine[[#This Row],[Datum SAS]]-1</f>
        <v>45858</v>
      </c>
      <c r="U3752">
        <f>WEEKDAY(PlanMasine[[#This Row],[ZAVRŠETAK MAŠINSKE]],2)</f>
        <v>7</v>
      </c>
      <c r="V3752" s="3">
        <f>IF(WEEKDAY(PlanMasine[[#This Row],[Datum SAS]]-1,2)=7,PlanMasine[[#This Row],[Datum SAS]]-3,PlanMasine[[#This Row],[Datum SAS]]-1)</f>
        <v>45856</v>
      </c>
      <c r="W3752">
        <f>WEEKNUM(PlanMasine[[#This Row],[Column2]],1)</f>
        <v>29</v>
      </c>
    </row>
    <row r="3753" spans="1:23" x14ac:dyDescent="0.25">
      <c r="A3753">
        <v>1023901</v>
      </c>
      <c r="B3753">
        <v>1</v>
      </c>
      <c r="C3753">
        <v>1023934</v>
      </c>
      <c r="D3753" t="s">
        <v>2299</v>
      </c>
      <c r="E3753">
        <v>12</v>
      </c>
      <c r="F3753">
        <v>12</v>
      </c>
      <c r="G3753">
        <v>0</v>
      </c>
      <c r="H3753">
        <v>0</v>
      </c>
      <c r="I3753" t="s">
        <v>5</v>
      </c>
      <c r="J3753" t="s">
        <v>570</v>
      </c>
      <c r="K3753" t="s">
        <v>2447</v>
      </c>
      <c r="L3753" s="3">
        <v>45904</v>
      </c>
      <c r="M37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53" s="3">
        <v>45859</v>
      </c>
      <c r="O3753" s="5">
        <f>IFERROR((PlanMasine[[#This Row],[Norma]]/PlanMasine[[#This Row],[Q]])*(PlanMasine[[#This Row],[Q]]/SUMIF(C:C,PlanMasine[[#This Row],[RN]],B:B)*PlanMasine[[#This Row],[KPLQ]]),0)</f>
        <v>1</v>
      </c>
      <c r="P3753">
        <v>215969</v>
      </c>
      <c r="Q3753">
        <f>COUNTIF(PROMJENA!A:A,PlanMasine[[#This Row],[KPL]]&amp;"-"&amp;PlanMasine[[#This Row],[RN]])</f>
        <v>0</v>
      </c>
      <c r="R3753">
        <f>IFERROR(INDEX(REDOSLIJED!A:A,MATCH(PlanMasine[[#This Row],[KPL]],REDOSLIJED!B:B,0)),MAX(REDOSLIJED!A:A)+1)</f>
        <v>45</v>
      </c>
      <c r="S3753" s="9">
        <f>SUM($M$2:M3753)</f>
        <v>17.024305555555483</v>
      </c>
      <c r="T3753" s="3">
        <f>PlanMasine[[#This Row],[Datum SAS]]-1</f>
        <v>45858</v>
      </c>
      <c r="U3753">
        <f>WEEKDAY(PlanMasine[[#This Row],[ZAVRŠETAK MAŠINSKE]],2)</f>
        <v>7</v>
      </c>
      <c r="V3753" s="3">
        <f>IF(WEEKDAY(PlanMasine[[#This Row],[Datum SAS]]-1,2)=7,PlanMasine[[#This Row],[Datum SAS]]-3,PlanMasine[[#This Row],[Datum SAS]]-1)</f>
        <v>45856</v>
      </c>
      <c r="W3753">
        <f>WEEKNUM(PlanMasine[[#This Row],[Column2]],1)</f>
        <v>29</v>
      </c>
    </row>
    <row r="3754" spans="1:23" x14ac:dyDescent="0.25">
      <c r="A3754">
        <v>1023901</v>
      </c>
      <c r="B3754">
        <v>1</v>
      </c>
      <c r="C3754">
        <v>1023907</v>
      </c>
      <c r="D3754" t="s">
        <v>2298</v>
      </c>
      <c r="E3754">
        <v>120</v>
      </c>
      <c r="F3754">
        <v>12</v>
      </c>
      <c r="G3754">
        <v>0</v>
      </c>
      <c r="H3754">
        <v>0</v>
      </c>
      <c r="I3754" t="s">
        <v>5</v>
      </c>
      <c r="J3754" t="s">
        <v>570</v>
      </c>
      <c r="K3754" t="s">
        <v>2447</v>
      </c>
      <c r="L3754" s="3">
        <v>45904</v>
      </c>
      <c r="M37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54" s="3">
        <v>45859</v>
      </c>
      <c r="O3754" s="5">
        <f>IFERROR((PlanMasine[[#This Row],[Norma]]/PlanMasine[[#This Row],[Q]])*(PlanMasine[[#This Row],[Q]]/SUMIF(C:C,PlanMasine[[#This Row],[RN]],B:B)*PlanMasine[[#This Row],[KPLQ]]),0)</f>
        <v>10</v>
      </c>
      <c r="P3754">
        <v>215941</v>
      </c>
      <c r="Q3754">
        <f>COUNTIF(PROMJENA!A:A,PlanMasine[[#This Row],[KPL]]&amp;"-"&amp;PlanMasine[[#This Row],[RN]])</f>
        <v>0</v>
      </c>
      <c r="R3754">
        <f>IFERROR(INDEX(REDOSLIJED!A:A,MATCH(PlanMasine[[#This Row],[KPL]],REDOSLIJED!B:B,0)),MAX(REDOSLIJED!A:A)+1)</f>
        <v>45</v>
      </c>
      <c r="S3754" s="9">
        <f>SUM($M$2:M3754)</f>
        <v>17.031249999999925</v>
      </c>
      <c r="T3754" s="3">
        <f>PlanMasine[[#This Row],[Datum SAS]]-1</f>
        <v>45858</v>
      </c>
      <c r="U3754">
        <f>WEEKDAY(PlanMasine[[#This Row],[ZAVRŠETAK MAŠINSKE]],2)</f>
        <v>7</v>
      </c>
      <c r="V3754" s="3">
        <f>IF(WEEKDAY(PlanMasine[[#This Row],[Datum SAS]]-1,2)=7,PlanMasine[[#This Row],[Datum SAS]]-3,PlanMasine[[#This Row],[Datum SAS]]-1)</f>
        <v>45856</v>
      </c>
      <c r="W3754">
        <f>WEEKNUM(PlanMasine[[#This Row],[Column2]],1)</f>
        <v>29</v>
      </c>
    </row>
    <row r="3755" spans="1:23" x14ac:dyDescent="0.25">
      <c r="A3755">
        <v>1023901</v>
      </c>
      <c r="B3755">
        <v>1</v>
      </c>
      <c r="C3755">
        <v>1023921</v>
      </c>
      <c r="D3755" t="s">
        <v>2309</v>
      </c>
      <c r="E3755">
        <v>48</v>
      </c>
      <c r="F3755">
        <v>12</v>
      </c>
      <c r="G3755">
        <v>0</v>
      </c>
      <c r="H3755">
        <v>0</v>
      </c>
      <c r="I3755" t="s">
        <v>5</v>
      </c>
      <c r="J3755" t="s">
        <v>570</v>
      </c>
      <c r="K3755" t="s">
        <v>2447</v>
      </c>
      <c r="L3755" s="3">
        <v>45904</v>
      </c>
      <c r="M37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55" s="3">
        <v>45859</v>
      </c>
      <c r="O3755" s="5">
        <f>IFERROR((PlanMasine[[#This Row],[Norma]]/PlanMasine[[#This Row],[Q]])*(PlanMasine[[#This Row],[Q]]/SUMIF(C:C,PlanMasine[[#This Row],[RN]],B:B)*PlanMasine[[#This Row],[KPLQ]]),0)</f>
        <v>4</v>
      </c>
      <c r="P3755">
        <v>215956</v>
      </c>
      <c r="Q3755">
        <f>COUNTIF(PROMJENA!A:A,PlanMasine[[#This Row],[KPL]]&amp;"-"&amp;PlanMasine[[#This Row],[RN]])</f>
        <v>0</v>
      </c>
      <c r="R3755">
        <f>IFERROR(INDEX(REDOSLIJED!A:A,MATCH(PlanMasine[[#This Row],[KPL]],REDOSLIJED!B:B,0)),MAX(REDOSLIJED!A:A)+1)</f>
        <v>45</v>
      </c>
      <c r="S3755" s="9">
        <f>SUM($M$2:M3755)</f>
        <v>17.034027777777702</v>
      </c>
      <c r="T3755" s="3">
        <f>PlanMasine[[#This Row],[Datum SAS]]-1</f>
        <v>45858</v>
      </c>
      <c r="U3755">
        <f>WEEKDAY(PlanMasine[[#This Row],[ZAVRŠETAK MAŠINSKE]],2)</f>
        <v>7</v>
      </c>
      <c r="V3755" s="3">
        <f>IF(WEEKDAY(PlanMasine[[#This Row],[Datum SAS]]-1,2)=7,PlanMasine[[#This Row],[Datum SAS]]-3,PlanMasine[[#This Row],[Datum SAS]]-1)</f>
        <v>45856</v>
      </c>
      <c r="W3755">
        <f>WEEKNUM(PlanMasine[[#This Row],[Column2]],1)</f>
        <v>29</v>
      </c>
    </row>
    <row r="3756" spans="1:23" x14ac:dyDescent="0.25">
      <c r="A3756">
        <v>1023901</v>
      </c>
      <c r="B3756">
        <v>1</v>
      </c>
      <c r="C3756">
        <v>1023925</v>
      </c>
      <c r="D3756" t="s">
        <v>2446</v>
      </c>
      <c r="E3756">
        <v>12</v>
      </c>
      <c r="F3756">
        <v>12</v>
      </c>
      <c r="G3756">
        <v>0</v>
      </c>
      <c r="H3756">
        <v>0</v>
      </c>
      <c r="I3756" t="s">
        <v>5</v>
      </c>
      <c r="J3756" t="s">
        <v>570</v>
      </c>
      <c r="K3756" t="s">
        <v>2447</v>
      </c>
      <c r="L3756" s="3">
        <v>45904</v>
      </c>
      <c r="M37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56" s="3">
        <v>45859</v>
      </c>
      <c r="O3756" s="5">
        <f>IFERROR((PlanMasine[[#This Row],[Norma]]/PlanMasine[[#This Row],[Q]])*(PlanMasine[[#This Row],[Q]]/SUMIF(C:C,PlanMasine[[#This Row],[RN]],B:B)*PlanMasine[[#This Row],[KPLQ]]),0)</f>
        <v>1</v>
      </c>
      <c r="P3756">
        <v>215960</v>
      </c>
      <c r="Q3756">
        <f>COUNTIF(PROMJENA!A:A,PlanMasine[[#This Row],[KPL]]&amp;"-"&amp;PlanMasine[[#This Row],[RN]])</f>
        <v>0</v>
      </c>
      <c r="R3756">
        <f>IFERROR(INDEX(REDOSLIJED!A:A,MATCH(PlanMasine[[#This Row],[KPL]],REDOSLIJED!B:B,0)),MAX(REDOSLIJED!A:A)+1)</f>
        <v>45</v>
      </c>
      <c r="S3756" s="9">
        <f>SUM($M$2:M3756)</f>
        <v>17.034722222222147</v>
      </c>
      <c r="T3756" s="3">
        <f>PlanMasine[[#This Row],[Datum SAS]]-1</f>
        <v>45858</v>
      </c>
      <c r="U3756">
        <f>WEEKDAY(PlanMasine[[#This Row],[ZAVRŠETAK MAŠINSKE]],2)</f>
        <v>7</v>
      </c>
      <c r="V3756" s="3">
        <f>IF(WEEKDAY(PlanMasine[[#This Row],[Datum SAS]]-1,2)=7,PlanMasine[[#This Row],[Datum SAS]]-3,PlanMasine[[#This Row],[Datum SAS]]-1)</f>
        <v>45856</v>
      </c>
      <c r="W3756">
        <f>WEEKNUM(PlanMasine[[#This Row],[Column2]],1)</f>
        <v>29</v>
      </c>
    </row>
    <row r="3757" spans="1:23" x14ac:dyDescent="0.25">
      <c r="A3757">
        <v>1023901</v>
      </c>
      <c r="B3757">
        <v>1</v>
      </c>
      <c r="C3757">
        <v>1023931</v>
      </c>
      <c r="D3757" t="s">
        <v>1863</v>
      </c>
      <c r="E3757">
        <v>24</v>
      </c>
      <c r="F3757">
        <v>12</v>
      </c>
      <c r="G3757">
        <v>0</v>
      </c>
      <c r="H3757">
        <v>0</v>
      </c>
      <c r="I3757" t="s">
        <v>5</v>
      </c>
      <c r="J3757" t="s">
        <v>570</v>
      </c>
      <c r="K3757" t="s">
        <v>2447</v>
      </c>
      <c r="L3757" s="3">
        <v>45904</v>
      </c>
      <c r="M37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57" s="3">
        <v>45859</v>
      </c>
      <c r="O3757" s="5">
        <f>IFERROR((PlanMasine[[#This Row],[Norma]]/PlanMasine[[#This Row],[Q]])*(PlanMasine[[#This Row],[Q]]/SUMIF(C:C,PlanMasine[[#This Row],[RN]],B:B)*PlanMasine[[#This Row],[KPLQ]]),0)</f>
        <v>2</v>
      </c>
      <c r="P3757">
        <v>215966</v>
      </c>
      <c r="Q3757">
        <f>COUNTIF(PROMJENA!A:A,PlanMasine[[#This Row],[KPL]]&amp;"-"&amp;PlanMasine[[#This Row],[RN]])</f>
        <v>0</v>
      </c>
      <c r="R3757">
        <f>IFERROR(INDEX(REDOSLIJED!A:A,MATCH(PlanMasine[[#This Row],[KPL]],REDOSLIJED!B:B,0)),MAX(REDOSLIJED!A:A)+1)</f>
        <v>45</v>
      </c>
      <c r="S3757" s="9">
        <f>SUM($M$2:M3757)</f>
        <v>17.036111111111037</v>
      </c>
      <c r="T3757" s="3">
        <f>PlanMasine[[#This Row],[Datum SAS]]-1</f>
        <v>45858</v>
      </c>
      <c r="U3757">
        <f>WEEKDAY(PlanMasine[[#This Row],[ZAVRŠETAK MAŠINSKE]],2)</f>
        <v>7</v>
      </c>
      <c r="V3757" s="3">
        <f>IF(WEEKDAY(PlanMasine[[#This Row],[Datum SAS]]-1,2)=7,PlanMasine[[#This Row],[Datum SAS]]-3,PlanMasine[[#This Row],[Datum SAS]]-1)</f>
        <v>45856</v>
      </c>
      <c r="W3757">
        <f>WEEKNUM(PlanMasine[[#This Row],[Column2]],1)</f>
        <v>29</v>
      </c>
    </row>
    <row r="3758" spans="1:23" x14ac:dyDescent="0.25">
      <c r="A3758">
        <v>1023901</v>
      </c>
      <c r="B3758">
        <v>1</v>
      </c>
      <c r="C3758">
        <v>1023943</v>
      </c>
      <c r="D3758" t="s">
        <v>1866</v>
      </c>
      <c r="E3758">
        <v>24</v>
      </c>
      <c r="F3758">
        <v>12</v>
      </c>
      <c r="G3758">
        <v>0</v>
      </c>
      <c r="H3758">
        <v>0</v>
      </c>
      <c r="I3758" t="s">
        <v>5</v>
      </c>
      <c r="J3758" t="s">
        <v>570</v>
      </c>
      <c r="K3758" t="s">
        <v>2447</v>
      </c>
      <c r="L3758" s="3">
        <v>45904</v>
      </c>
      <c r="M37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58" s="3">
        <v>45859</v>
      </c>
      <c r="O3758" s="5">
        <f>IFERROR((PlanMasine[[#This Row],[Norma]]/PlanMasine[[#This Row],[Q]])*(PlanMasine[[#This Row],[Q]]/SUMIF(C:C,PlanMasine[[#This Row],[RN]],B:B)*PlanMasine[[#This Row],[KPLQ]]),0)</f>
        <v>2</v>
      </c>
      <c r="P3758">
        <v>215978</v>
      </c>
      <c r="Q3758">
        <f>COUNTIF(PROMJENA!A:A,PlanMasine[[#This Row],[KPL]]&amp;"-"&amp;PlanMasine[[#This Row],[RN]])</f>
        <v>0</v>
      </c>
      <c r="R3758">
        <f>IFERROR(INDEX(REDOSLIJED!A:A,MATCH(PlanMasine[[#This Row],[KPL]],REDOSLIJED!B:B,0)),MAX(REDOSLIJED!A:A)+1)</f>
        <v>45</v>
      </c>
      <c r="S3758" s="9">
        <f>SUM($M$2:M3758)</f>
        <v>17.037499999999927</v>
      </c>
      <c r="T3758" s="3">
        <f>PlanMasine[[#This Row],[Datum SAS]]-1</f>
        <v>45858</v>
      </c>
      <c r="U3758">
        <f>WEEKDAY(PlanMasine[[#This Row],[ZAVRŠETAK MAŠINSKE]],2)</f>
        <v>7</v>
      </c>
      <c r="V3758" s="3">
        <f>IF(WEEKDAY(PlanMasine[[#This Row],[Datum SAS]]-1,2)=7,PlanMasine[[#This Row],[Datum SAS]]-3,PlanMasine[[#This Row],[Datum SAS]]-1)</f>
        <v>45856</v>
      </c>
      <c r="W3758">
        <f>WEEKNUM(PlanMasine[[#This Row],[Column2]],1)</f>
        <v>29</v>
      </c>
    </row>
    <row r="3759" spans="1:23" x14ac:dyDescent="0.25">
      <c r="A3759">
        <v>1023901</v>
      </c>
      <c r="B3759">
        <v>1</v>
      </c>
      <c r="C3759">
        <v>1023915</v>
      </c>
      <c r="D3759" t="s">
        <v>2305</v>
      </c>
      <c r="E3759">
        <v>48</v>
      </c>
      <c r="F3759">
        <v>12</v>
      </c>
      <c r="G3759">
        <v>0</v>
      </c>
      <c r="H3759">
        <v>0</v>
      </c>
      <c r="I3759" t="s">
        <v>5</v>
      </c>
      <c r="J3759" t="s">
        <v>570</v>
      </c>
      <c r="K3759" t="s">
        <v>2447</v>
      </c>
      <c r="L3759" s="3">
        <v>45904</v>
      </c>
      <c r="M37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59" s="3">
        <v>45859</v>
      </c>
      <c r="O3759" s="5">
        <f>IFERROR((PlanMasine[[#This Row],[Norma]]/PlanMasine[[#This Row],[Q]])*(PlanMasine[[#This Row],[Q]]/SUMIF(C:C,PlanMasine[[#This Row],[RN]],B:B)*PlanMasine[[#This Row],[KPLQ]]),0)</f>
        <v>4</v>
      </c>
      <c r="P3759">
        <v>215950</v>
      </c>
      <c r="Q3759">
        <f>COUNTIF(PROMJENA!A:A,PlanMasine[[#This Row],[KPL]]&amp;"-"&amp;PlanMasine[[#This Row],[RN]])</f>
        <v>0</v>
      </c>
      <c r="R3759">
        <f>IFERROR(INDEX(REDOSLIJED!A:A,MATCH(PlanMasine[[#This Row],[KPL]],REDOSLIJED!B:B,0)),MAX(REDOSLIJED!A:A)+1)</f>
        <v>45</v>
      </c>
      <c r="S3759" s="9">
        <f>SUM($M$2:M3759)</f>
        <v>17.040277777777703</v>
      </c>
      <c r="T3759" s="3">
        <f>PlanMasine[[#This Row],[Datum SAS]]-1</f>
        <v>45858</v>
      </c>
      <c r="U3759">
        <f>WEEKDAY(PlanMasine[[#This Row],[ZAVRŠETAK MAŠINSKE]],2)</f>
        <v>7</v>
      </c>
      <c r="V3759" s="3">
        <f>IF(WEEKDAY(PlanMasine[[#This Row],[Datum SAS]]-1,2)=7,PlanMasine[[#This Row],[Datum SAS]]-3,PlanMasine[[#This Row],[Datum SAS]]-1)</f>
        <v>45856</v>
      </c>
      <c r="W3759">
        <f>WEEKNUM(PlanMasine[[#This Row],[Column2]],1)</f>
        <v>29</v>
      </c>
    </row>
    <row r="3760" spans="1:23" x14ac:dyDescent="0.25">
      <c r="A3760">
        <v>1023901</v>
      </c>
      <c r="B3760">
        <v>1</v>
      </c>
      <c r="C3760">
        <v>1023914</v>
      </c>
      <c r="D3760" t="s">
        <v>2302</v>
      </c>
      <c r="E3760">
        <v>48</v>
      </c>
      <c r="F3760">
        <v>12</v>
      </c>
      <c r="G3760">
        <v>0</v>
      </c>
      <c r="H3760">
        <v>0</v>
      </c>
      <c r="I3760" t="s">
        <v>5</v>
      </c>
      <c r="J3760" t="s">
        <v>570</v>
      </c>
      <c r="K3760" t="s">
        <v>2447</v>
      </c>
      <c r="L3760" s="3">
        <v>45904</v>
      </c>
      <c r="M37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60" s="3">
        <v>45859</v>
      </c>
      <c r="O3760" s="5">
        <f>IFERROR((PlanMasine[[#This Row],[Norma]]/PlanMasine[[#This Row],[Q]])*(PlanMasine[[#This Row],[Q]]/SUMIF(C:C,PlanMasine[[#This Row],[RN]],B:B)*PlanMasine[[#This Row],[KPLQ]]),0)</f>
        <v>4</v>
      </c>
      <c r="P3760">
        <v>215949</v>
      </c>
      <c r="Q3760">
        <f>COUNTIF(PROMJENA!A:A,PlanMasine[[#This Row],[KPL]]&amp;"-"&amp;PlanMasine[[#This Row],[RN]])</f>
        <v>0</v>
      </c>
      <c r="R3760">
        <f>IFERROR(INDEX(REDOSLIJED!A:A,MATCH(PlanMasine[[#This Row],[KPL]],REDOSLIJED!B:B,0)),MAX(REDOSLIJED!A:A)+1)</f>
        <v>45</v>
      </c>
      <c r="S3760" s="9">
        <f>SUM($M$2:M3760)</f>
        <v>17.04305555555548</v>
      </c>
      <c r="T3760" s="3">
        <f>PlanMasine[[#This Row],[Datum SAS]]-1</f>
        <v>45858</v>
      </c>
      <c r="U3760">
        <f>WEEKDAY(PlanMasine[[#This Row],[ZAVRŠETAK MAŠINSKE]],2)</f>
        <v>7</v>
      </c>
      <c r="V3760" s="3">
        <f>IF(WEEKDAY(PlanMasine[[#This Row],[Datum SAS]]-1,2)=7,PlanMasine[[#This Row],[Datum SAS]]-3,PlanMasine[[#This Row],[Datum SAS]]-1)</f>
        <v>45856</v>
      </c>
      <c r="W3760">
        <f>WEEKNUM(PlanMasine[[#This Row],[Column2]],1)</f>
        <v>29</v>
      </c>
    </row>
    <row r="3761" spans="1:23" x14ac:dyDescent="0.25">
      <c r="A3761">
        <v>1023901</v>
      </c>
      <c r="B3761">
        <v>1</v>
      </c>
      <c r="C3761">
        <v>1023913</v>
      </c>
      <c r="D3761" t="s">
        <v>2301</v>
      </c>
      <c r="E3761">
        <v>96</v>
      </c>
      <c r="F3761">
        <v>12</v>
      </c>
      <c r="G3761">
        <v>0</v>
      </c>
      <c r="H3761">
        <v>0</v>
      </c>
      <c r="I3761" t="s">
        <v>5</v>
      </c>
      <c r="J3761" t="s">
        <v>570</v>
      </c>
      <c r="K3761" t="s">
        <v>2447</v>
      </c>
      <c r="L3761" s="3">
        <v>45904</v>
      </c>
      <c r="M37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61" s="3">
        <v>45859</v>
      </c>
      <c r="O3761" s="5">
        <f>IFERROR((PlanMasine[[#This Row],[Norma]]/PlanMasine[[#This Row],[Q]])*(PlanMasine[[#This Row],[Q]]/SUMIF(C:C,PlanMasine[[#This Row],[RN]],B:B)*PlanMasine[[#This Row],[KPLQ]]),0)</f>
        <v>8</v>
      </c>
      <c r="P3761">
        <v>215948</v>
      </c>
      <c r="Q3761">
        <f>COUNTIF(PROMJENA!A:A,PlanMasine[[#This Row],[KPL]]&amp;"-"&amp;PlanMasine[[#This Row],[RN]])</f>
        <v>0</v>
      </c>
      <c r="R3761">
        <f>IFERROR(INDEX(REDOSLIJED!A:A,MATCH(PlanMasine[[#This Row],[KPL]],REDOSLIJED!B:B,0)),MAX(REDOSLIJED!A:A)+1)</f>
        <v>45</v>
      </c>
      <c r="S3761" s="9">
        <f>SUM($M$2:M3761)</f>
        <v>17.048611111111036</v>
      </c>
      <c r="T3761" s="3">
        <f>PlanMasine[[#This Row],[Datum SAS]]-1</f>
        <v>45858</v>
      </c>
      <c r="U3761">
        <f>WEEKDAY(PlanMasine[[#This Row],[ZAVRŠETAK MAŠINSKE]],2)</f>
        <v>7</v>
      </c>
      <c r="V3761" s="3">
        <f>IF(WEEKDAY(PlanMasine[[#This Row],[Datum SAS]]-1,2)=7,PlanMasine[[#This Row],[Datum SAS]]-3,PlanMasine[[#This Row],[Datum SAS]]-1)</f>
        <v>45856</v>
      </c>
      <c r="W3761">
        <f>WEEKNUM(PlanMasine[[#This Row],[Column2]],1)</f>
        <v>29</v>
      </c>
    </row>
    <row r="3762" spans="1:23" x14ac:dyDescent="0.25">
      <c r="A3762">
        <v>1023901</v>
      </c>
      <c r="B3762">
        <v>1</v>
      </c>
      <c r="C3762">
        <v>1023911</v>
      </c>
      <c r="D3762" t="s">
        <v>2300</v>
      </c>
      <c r="E3762">
        <v>48</v>
      </c>
      <c r="F3762">
        <v>12</v>
      </c>
      <c r="G3762">
        <v>0</v>
      </c>
      <c r="H3762">
        <v>0</v>
      </c>
      <c r="I3762" t="s">
        <v>5</v>
      </c>
      <c r="J3762" t="s">
        <v>570</v>
      </c>
      <c r="K3762" t="s">
        <v>2447</v>
      </c>
      <c r="L3762" s="3">
        <v>45904</v>
      </c>
      <c r="M37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62" s="3">
        <v>45859</v>
      </c>
      <c r="O3762" s="5">
        <f>IFERROR((PlanMasine[[#This Row],[Norma]]/PlanMasine[[#This Row],[Q]])*(PlanMasine[[#This Row],[Q]]/SUMIF(C:C,PlanMasine[[#This Row],[RN]],B:B)*PlanMasine[[#This Row],[KPLQ]]),0)</f>
        <v>4</v>
      </c>
      <c r="P3762">
        <v>215946</v>
      </c>
      <c r="Q3762">
        <f>COUNTIF(PROMJENA!A:A,PlanMasine[[#This Row],[KPL]]&amp;"-"&amp;PlanMasine[[#This Row],[RN]])</f>
        <v>0</v>
      </c>
      <c r="R3762">
        <f>IFERROR(INDEX(REDOSLIJED!A:A,MATCH(PlanMasine[[#This Row],[KPL]],REDOSLIJED!B:B,0)),MAX(REDOSLIJED!A:A)+1)</f>
        <v>45</v>
      </c>
      <c r="S3762" s="9">
        <f>SUM($M$2:M3762)</f>
        <v>17.051388888888813</v>
      </c>
      <c r="T3762" s="3">
        <f>PlanMasine[[#This Row],[Datum SAS]]-1</f>
        <v>45858</v>
      </c>
      <c r="U3762">
        <f>WEEKDAY(PlanMasine[[#This Row],[ZAVRŠETAK MAŠINSKE]],2)</f>
        <v>7</v>
      </c>
      <c r="V3762" s="3">
        <f>IF(WEEKDAY(PlanMasine[[#This Row],[Datum SAS]]-1,2)=7,PlanMasine[[#This Row],[Datum SAS]]-3,PlanMasine[[#This Row],[Datum SAS]]-1)</f>
        <v>45856</v>
      </c>
      <c r="W3762">
        <f>WEEKNUM(PlanMasine[[#This Row],[Column2]],1)</f>
        <v>29</v>
      </c>
    </row>
    <row r="3763" spans="1:23" x14ac:dyDescent="0.25">
      <c r="A3763">
        <v>1023901</v>
      </c>
      <c r="B3763">
        <v>1</v>
      </c>
      <c r="C3763">
        <v>1023908</v>
      </c>
      <c r="D3763" t="s">
        <v>2306</v>
      </c>
      <c r="E3763">
        <v>48</v>
      </c>
      <c r="F3763">
        <v>12</v>
      </c>
      <c r="G3763">
        <v>0</v>
      </c>
      <c r="H3763">
        <v>0</v>
      </c>
      <c r="I3763" t="s">
        <v>5</v>
      </c>
      <c r="J3763" t="s">
        <v>570</v>
      </c>
      <c r="K3763" t="s">
        <v>2447</v>
      </c>
      <c r="L3763" s="3">
        <v>45904</v>
      </c>
      <c r="M37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763" s="3">
        <v>45859</v>
      </c>
      <c r="O3763" s="5">
        <f>IFERROR((PlanMasine[[#This Row],[Norma]]/PlanMasine[[#This Row],[Q]])*(PlanMasine[[#This Row],[Q]]/SUMIF(C:C,PlanMasine[[#This Row],[RN]],B:B)*PlanMasine[[#This Row],[KPLQ]]),0)</f>
        <v>4</v>
      </c>
      <c r="P3763">
        <v>215942</v>
      </c>
      <c r="Q3763">
        <f>COUNTIF(PROMJENA!A:A,PlanMasine[[#This Row],[KPL]]&amp;"-"&amp;PlanMasine[[#This Row],[RN]])</f>
        <v>0</v>
      </c>
      <c r="R3763">
        <f>IFERROR(INDEX(REDOSLIJED!A:A,MATCH(PlanMasine[[#This Row],[KPL]],REDOSLIJED!B:B,0)),MAX(REDOSLIJED!A:A)+1)</f>
        <v>45</v>
      </c>
      <c r="S3763" s="9">
        <f>SUM($M$2:M3763)</f>
        <v>17.054166666666589</v>
      </c>
      <c r="T3763" s="3">
        <f>PlanMasine[[#This Row],[Datum SAS]]-1</f>
        <v>45858</v>
      </c>
      <c r="U3763">
        <f>WEEKDAY(PlanMasine[[#This Row],[ZAVRŠETAK MAŠINSKE]],2)</f>
        <v>7</v>
      </c>
      <c r="V3763" s="3">
        <f>IF(WEEKDAY(PlanMasine[[#This Row],[Datum SAS]]-1,2)=7,PlanMasine[[#This Row],[Datum SAS]]-3,PlanMasine[[#This Row],[Datum SAS]]-1)</f>
        <v>45856</v>
      </c>
      <c r="W3763">
        <f>WEEKNUM(PlanMasine[[#This Row],[Column2]],1)</f>
        <v>29</v>
      </c>
    </row>
    <row r="3764" spans="1:23" x14ac:dyDescent="0.25">
      <c r="A3764">
        <v>1023901</v>
      </c>
      <c r="B3764">
        <v>1</v>
      </c>
      <c r="C3764">
        <v>1023920</v>
      </c>
      <c r="D3764" t="s">
        <v>2296</v>
      </c>
      <c r="E3764">
        <v>12</v>
      </c>
      <c r="F3764">
        <v>12</v>
      </c>
      <c r="G3764">
        <v>0</v>
      </c>
      <c r="H3764">
        <v>0</v>
      </c>
      <c r="I3764" t="s">
        <v>5</v>
      </c>
      <c r="J3764" t="s">
        <v>570</v>
      </c>
      <c r="K3764" t="s">
        <v>2447</v>
      </c>
      <c r="L3764" s="3">
        <v>45904</v>
      </c>
      <c r="M37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6.9444444444444447E-4</v>
      </c>
      <c r="N3764" s="3">
        <v>45859</v>
      </c>
      <c r="O3764" s="5">
        <f>IFERROR((PlanMasine[[#This Row],[Norma]]/PlanMasine[[#This Row],[Q]])*(PlanMasine[[#This Row],[Q]]/SUMIF(C:C,PlanMasine[[#This Row],[RN]],B:B)*PlanMasine[[#This Row],[KPLQ]]),0)</f>
        <v>1</v>
      </c>
      <c r="P3764">
        <v>215955</v>
      </c>
      <c r="Q3764">
        <f>COUNTIF(PROMJENA!A:A,PlanMasine[[#This Row],[KPL]]&amp;"-"&amp;PlanMasine[[#This Row],[RN]])</f>
        <v>0</v>
      </c>
      <c r="R3764">
        <f>IFERROR(INDEX(REDOSLIJED!A:A,MATCH(PlanMasine[[#This Row],[KPL]],REDOSLIJED!B:B,0)),MAX(REDOSLIJED!A:A)+1)</f>
        <v>45</v>
      </c>
      <c r="S3764" s="9">
        <f>SUM($M$2:M3764)</f>
        <v>17.054861111111034</v>
      </c>
      <c r="T3764" s="3">
        <f>PlanMasine[[#This Row],[Datum SAS]]-1</f>
        <v>45858</v>
      </c>
      <c r="U3764">
        <f>WEEKDAY(PlanMasine[[#This Row],[ZAVRŠETAK MAŠINSKE]],2)</f>
        <v>7</v>
      </c>
      <c r="V3764" s="3">
        <f>IF(WEEKDAY(PlanMasine[[#This Row],[Datum SAS]]-1,2)=7,PlanMasine[[#This Row],[Datum SAS]]-3,PlanMasine[[#This Row],[Datum SAS]]-1)</f>
        <v>45856</v>
      </c>
      <c r="W3764">
        <f>WEEKNUM(PlanMasine[[#This Row],[Column2]],1)</f>
        <v>29</v>
      </c>
    </row>
    <row r="3765" spans="1:23" x14ac:dyDescent="0.25">
      <c r="A3765">
        <v>1023901</v>
      </c>
      <c r="B3765">
        <v>1</v>
      </c>
      <c r="C3765">
        <v>1023906</v>
      </c>
      <c r="D3765" t="s">
        <v>2307</v>
      </c>
      <c r="E3765">
        <v>120</v>
      </c>
      <c r="F3765">
        <v>12</v>
      </c>
      <c r="G3765">
        <v>0</v>
      </c>
      <c r="H3765">
        <v>0</v>
      </c>
      <c r="I3765" t="s">
        <v>5</v>
      </c>
      <c r="J3765" t="s">
        <v>570</v>
      </c>
      <c r="K3765" t="s">
        <v>2447</v>
      </c>
      <c r="L3765" s="3">
        <v>45904</v>
      </c>
      <c r="M37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65" s="3">
        <v>45859</v>
      </c>
      <c r="O3765" s="5">
        <f>IFERROR((PlanMasine[[#This Row],[Norma]]/PlanMasine[[#This Row],[Q]])*(PlanMasine[[#This Row],[Q]]/SUMIF(C:C,PlanMasine[[#This Row],[RN]],B:B)*PlanMasine[[#This Row],[KPLQ]]),0)</f>
        <v>10</v>
      </c>
      <c r="P3765">
        <v>215940</v>
      </c>
      <c r="Q3765">
        <f>COUNTIF(PROMJENA!A:A,PlanMasine[[#This Row],[KPL]]&amp;"-"&amp;PlanMasine[[#This Row],[RN]])</f>
        <v>0</v>
      </c>
      <c r="R3765">
        <f>IFERROR(INDEX(REDOSLIJED!A:A,MATCH(PlanMasine[[#This Row],[KPL]],REDOSLIJED!B:B,0)),MAX(REDOSLIJED!A:A)+1)</f>
        <v>45</v>
      </c>
      <c r="S3765" s="9">
        <f>SUM($M$2:M3765)</f>
        <v>17.061805555555477</v>
      </c>
      <c r="T3765" s="3">
        <f>PlanMasine[[#This Row],[Datum SAS]]-1</f>
        <v>45858</v>
      </c>
      <c r="U3765">
        <f>WEEKDAY(PlanMasine[[#This Row],[ZAVRŠETAK MAŠINSKE]],2)</f>
        <v>7</v>
      </c>
      <c r="V3765" s="3">
        <f>IF(WEEKDAY(PlanMasine[[#This Row],[Datum SAS]]-1,2)=7,PlanMasine[[#This Row],[Datum SAS]]-3,PlanMasine[[#This Row],[Datum SAS]]-1)</f>
        <v>45856</v>
      </c>
      <c r="W3765">
        <f>WEEKNUM(PlanMasine[[#This Row],[Column2]],1)</f>
        <v>29</v>
      </c>
    </row>
    <row r="3766" spans="1:23" x14ac:dyDescent="0.25">
      <c r="A3766">
        <v>1023901</v>
      </c>
      <c r="B3766">
        <v>1</v>
      </c>
      <c r="C3766">
        <v>1023903</v>
      </c>
      <c r="D3766" t="s">
        <v>2308</v>
      </c>
      <c r="E3766">
        <v>60</v>
      </c>
      <c r="F3766">
        <v>12</v>
      </c>
      <c r="G3766">
        <v>0</v>
      </c>
      <c r="H3766">
        <v>0</v>
      </c>
      <c r="I3766" t="s">
        <v>5</v>
      </c>
      <c r="J3766" t="s">
        <v>570</v>
      </c>
      <c r="K3766" t="s">
        <v>2447</v>
      </c>
      <c r="L3766" s="3">
        <v>45904</v>
      </c>
      <c r="M37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66" s="3">
        <v>45859</v>
      </c>
      <c r="O3766" s="5">
        <f>IFERROR((PlanMasine[[#This Row],[Norma]]/PlanMasine[[#This Row],[Q]])*(PlanMasine[[#This Row],[Q]]/SUMIF(C:C,PlanMasine[[#This Row],[RN]],B:B)*PlanMasine[[#This Row],[KPLQ]]),0)</f>
        <v>5</v>
      </c>
      <c r="P3766">
        <v>215937</v>
      </c>
      <c r="Q3766">
        <f>COUNTIF(PROMJENA!A:A,PlanMasine[[#This Row],[KPL]]&amp;"-"&amp;PlanMasine[[#This Row],[RN]])</f>
        <v>0</v>
      </c>
      <c r="R3766">
        <f>IFERROR(INDEX(REDOSLIJED!A:A,MATCH(PlanMasine[[#This Row],[KPL]],REDOSLIJED!B:B,0)),MAX(REDOSLIJED!A:A)+1)</f>
        <v>45</v>
      </c>
      <c r="S3766" s="9">
        <f>SUM($M$2:M3766)</f>
        <v>17.065277777777698</v>
      </c>
      <c r="T3766" s="3">
        <f>PlanMasine[[#This Row],[Datum SAS]]-1</f>
        <v>45858</v>
      </c>
      <c r="U3766">
        <f>WEEKDAY(PlanMasine[[#This Row],[ZAVRŠETAK MAŠINSKE]],2)</f>
        <v>7</v>
      </c>
      <c r="V3766" s="3">
        <f>IF(WEEKDAY(PlanMasine[[#This Row],[Datum SAS]]-1,2)=7,PlanMasine[[#This Row],[Datum SAS]]-3,PlanMasine[[#This Row],[Datum SAS]]-1)</f>
        <v>45856</v>
      </c>
      <c r="W3766">
        <f>WEEKNUM(PlanMasine[[#This Row],[Column2]],1)</f>
        <v>29</v>
      </c>
    </row>
    <row r="3767" spans="1:23" x14ac:dyDescent="0.25">
      <c r="A3767">
        <v>1023901</v>
      </c>
      <c r="B3767">
        <v>1</v>
      </c>
      <c r="C3767">
        <v>1023902</v>
      </c>
      <c r="D3767" t="s">
        <v>2304</v>
      </c>
      <c r="E3767">
        <v>60</v>
      </c>
      <c r="F3767">
        <v>12</v>
      </c>
      <c r="G3767">
        <v>0</v>
      </c>
      <c r="H3767">
        <v>0</v>
      </c>
      <c r="I3767" t="s">
        <v>5</v>
      </c>
      <c r="J3767" t="s">
        <v>570</v>
      </c>
      <c r="K3767" t="s">
        <v>2447</v>
      </c>
      <c r="L3767" s="3">
        <v>45904</v>
      </c>
      <c r="M37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67" s="3">
        <v>45859</v>
      </c>
      <c r="O3767" s="5">
        <f>IFERROR((PlanMasine[[#This Row],[Norma]]/PlanMasine[[#This Row],[Q]])*(PlanMasine[[#This Row],[Q]]/SUMIF(C:C,PlanMasine[[#This Row],[RN]],B:B)*PlanMasine[[#This Row],[KPLQ]]),0)</f>
        <v>5</v>
      </c>
      <c r="P3767">
        <v>215936</v>
      </c>
      <c r="Q3767">
        <f>COUNTIF(PROMJENA!A:A,PlanMasine[[#This Row],[KPL]]&amp;"-"&amp;PlanMasine[[#This Row],[RN]])</f>
        <v>0</v>
      </c>
      <c r="R3767">
        <f>IFERROR(INDEX(REDOSLIJED!A:A,MATCH(PlanMasine[[#This Row],[KPL]],REDOSLIJED!B:B,0)),MAX(REDOSLIJED!A:A)+1)</f>
        <v>45</v>
      </c>
      <c r="S3767" s="9">
        <f>SUM($M$2:M3767)</f>
        <v>17.06874999999992</v>
      </c>
      <c r="T3767" s="3">
        <f>PlanMasine[[#This Row],[Datum SAS]]-1</f>
        <v>45858</v>
      </c>
      <c r="U3767">
        <f>WEEKDAY(PlanMasine[[#This Row],[ZAVRŠETAK MAŠINSKE]],2)</f>
        <v>7</v>
      </c>
      <c r="V3767" s="3">
        <f>IF(WEEKDAY(PlanMasine[[#This Row],[Datum SAS]]-1,2)=7,PlanMasine[[#This Row],[Datum SAS]]-3,PlanMasine[[#This Row],[Datum SAS]]-1)</f>
        <v>45856</v>
      </c>
      <c r="W3767">
        <f>WEEKNUM(PlanMasine[[#This Row],[Column2]],1)</f>
        <v>29</v>
      </c>
    </row>
    <row r="3768" spans="1:23" x14ac:dyDescent="0.25">
      <c r="A3768">
        <v>1023901</v>
      </c>
      <c r="B3768">
        <v>1</v>
      </c>
      <c r="C3768">
        <v>1023919</v>
      </c>
      <c r="D3768" t="s">
        <v>2303</v>
      </c>
      <c r="E3768">
        <v>24</v>
      </c>
      <c r="F3768">
        <v>24</v>
      </c>
      <c r="G3768">
        <v>0</v>
      </c>
      <c r="H3768">
        <v>0</v>
      </c>
      <c r="I3768" t="s">
        <v>5</v>
      </c>
      <c r="J3768" t="s">
        <v>570</v>
      </c>
      <c r="K3768" t="s">
        <v>2447</v>
      </c>
      <c r="L3768" s="3">
        <v>45904</v>
      </c>
      <c r="M37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68" s="3">
        <v>45859</v>
      </c>
      <c r="O3768" s="5">
        <f>IFERROR((PlanMasine[[#This Row],[Norma]]/PlanMasine[[#This Row],[Q]])*(PlanMasine[[#This Row],[Q]]/SUMIF(C:C,PlanMasine[[#This Row],[RN]],B:B)*PlanMasine[[#This Row],[KPLQ]]),0)</f>
        <v>2</v>
      </c>
      <c r="P3768">
        <v>215954</v>
      </c>
      <c r="Q3768">
        <f>COUNTIF(PROMJENA!A:A,PlanMasine[[#This Row],[KPL]]&amp;"-"&amp;PlanMasine[[#This Row],[RN]])</f>
        <v>0</v>
      </c>
      <c r="R3768">
        <f>IFERROR(INDEX(REDOSLIJED!A:A,MATCH(PlanMasine[[#This Row],[KPL]],REDOSLIJED!B:B,0)),MAX(REDOSLIJED!A:A)+1)</f>
        <v>45</v>
      </c>
      <c r="S3768" s="9">
        <f>SUM($M$2:M3768)</f>
        <v>17.07013888888881</v>
      </c>
      <c r="T3768" s="3">
        <f>PlanMasine[[#This Row],[Datum SAS]]-1</f>
        <v>45858</v>
      </c>
      <c r="U3768">
        <f>WEEKDAY(PlanMasine[[#This Row],[ZAVRŠETAK MAŠINSKE]],2)</f>
        <v>7</v>
      </c>
      <c r="V3768" s="3">
        <f>IF(WEEKDAY(PlanMasine[[#This Row],[Datum SAS]]-1,2)=7,PlanMasine[[#This Row],[Datum SAS]]-3,PlanMasine[[#This Row],[Datum SAS]]-1)</f>
        <v>45856</v>
      </c>
      <c r="W3768">
        <f>WEEKNUM(PlanMasine[[#This Row],[Column2]],1)</f>
        <v>29</v>
      </c>
    </row>
    <row r="3769" spans="1:23" x14ac:dyDescent="0.25">
      <c r="A3769">
        <v>1028938</v>
      </c>
      <c r="B3769">
        <v>1</v>
      </c>
      <c r="C3769">
        <v>1028928</v>
      </c>
      <c r="D3769" t="s">
        <v>2202</v>
      </c>
      <c r="E3769">
        <v>2</v>
      </c>
      <c r="F3769">
        <v>1</v>
      </c>
      <c r="G3769">
        <v>0</v>
      </c>
      <c r="H3769">
        <v>0</v>
      </c>
      <c r="I3769" t="s">
        <v>5</v>
      </c>
      <c r="J3769" t="s">
        <v>570</v>
      </c>
      <c r="K3769" t="s">
        <v>2407</v>
      </c>
      <c r="L3769" s="3">
        <v>45877</v>
      </c>
      <c r="M37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769" s="3">
        <v>45859</v>
      </c>
      <c r="O3769" s="5">
        <f>IFERROR((PlanMasine[[#This Row],[Norma]]/PlanMasine[[#This Row],[Q]])*(PlanMasine[[#This Row],[Q]]/SUMIF(C:C,PlanMasine[[#This Row],[RN]],B:B)*PlanMasine[[#This Row],[KPLQ]]),0)</f>
        <v>2</v>
      </c>
      <c r="P3769">
        <v>224072</v>
      </c>
      <c r="Q3769">
        <f>COUNTIF(PROMJENA!A:A,PlanMasine[[#This Row],[KPL]]&amp;"-"&amp;PlanMasine[[#This Row],[RN]])</f>
        <v>0</v>
      </c>
      <c r="R3769">
        <f>IFERROR(INDEX(REDOSLIJED!A:A,MATCH(PlanMasine[[#This Row],[KPL]],REDOSLIJED!B:B,0)),MAX(REDOSLIJED!A:A)+1)</f>
        <v>45</v>
      </c>
      <c r="S3769" s="9">
        <f>SUM($M$2:M3769)</f>
        <v>17.0715277777777</v>
      </c>
      <c r="T3769" s="3">
        <f>PlanMasine[[#This Row],[Datum SAS]]-1</f>
        <v>45858</v>
      </c>
      <c r="U3769">
        <f>WEEKDAY(PlanMasine[[#This Row],[ZAVRŠETAK MAŠINSKE]],2)</f>
        <v>7</v>
      </c>
      <c r="V3769" s="3">
        <f>IF(WEEKDAY(PlanMasine[[#This Row],[Datum SAS]]-1,2)=7,PlanMasine[[#This Row],[Datum SAS]]-3,PlanMasine[[#This Row],[Datum SAS]]-1)</f>
        <v>45856</v>
      </c>
      <c r="W3769">
        <f>WEEKNUM(PlanMasine[[#This Row],[Column2]],1)</f>
        <v>29</v>
      </c>
    </row>
    <row r="3770" spans="1:23" x14ac:dyDescent="0.25">
      <c r="A3770">
        <v>1028938</v>
      </c>
      <c r="B3770">
        <v>1</v>
      </c>
      <c r="C3770">
        <v>1028918</v>
      </c>
      <c r="D3770" t="s">
        <v>1912</v>
      </c>
      <c r="E3770">
        <v>10</v>
      </c>
      <c r="F3770">
        <v>1</v>
      </c>
      <c r="G3770">
        <v>0</v>
      </c>
      <c r="H3770">
        <v>0</v>
      </c>
      <c r="I3770" t="s">
        <v>5</v>
      </c>
      <c r="J3770" t="s">
        <v>570</v>
      </c>
      <c r="K3770" t="s">
        <v>2407</v>
      </c>
      <c r="L3770" s="3">
        <v>45877</v>
      </c>
      <c r="M37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70" s="3">
        <v>45859</v>
      </c>
      <c r="O3770" s="5">
        <f>IFERROR((PlanMasine[[#This Row],[Norma]]/PlanMasine[[#This Row],[Q]])*(PlanMasine[[#This Row],[Q]]/SUMIF(C:C,PlanMasine[[#This Row],[RN]],B:B)*PlanMasine[[#This Row],[KPLQ]]),0)</f>
        <v>10</v>
      </c>
      <c r="P3770">
        <v>224061</v>
      </c>
      <c r="Q3770">
        <f>COUNTIF(PROMJENA!A:A,PlanMasine[[#This Row],[KPL]]&amp;"-"&amp;PlanMasine[[#This Row],[RN]])</f>
        <v>0</v>
      </c>
      <c r="R3770">
        <f>IFERROR(INDEX(REDOSLIJED!A:A,MATCH(PlanMasine[[#This Row],[KPL]],REDOSLIJED!B:B,0)),MAX(REDOSLIJED!A:A)+1)</f>
        <v>45</v>
      </c>
      <c r="S3770" s="9">
        <f>SUM($M$2:M3770)</f>
        <v>17.078472222222143</v>
      </c>
      <c r="T3770" s="3">
        <f>PlanMasine[[#This Row],[Datum SAS]]-1</f>
        <v>45858</v>
      </c>
      <c r="U3770">
        <f>WEEKDAY(PlanMasine[[#This Row],[ZAVRŠETAK MAŠINSKE]],2)</f>
        <v>7</v>
      </c>
      <c r="V3770" s="3">
        <f>IF(WEEKDAY(PlanMasine[[#This Row],[Datum SAS]]-1,2)=7,PlanMasine[[#This Row],[Datum SAS]]-3,PlanMasine[[#This Row],[Datum SAS]]-1)</f>
        <v>45856</v>
      </c>
      <c r="W3770">
        <f>WEEKNUM(PlanMasine[[#This Row],[Column2]],1)</f>
        <v>29</v>
      </c>
    </row>
    <row r="3771" spans="1:23" x14ac:dyDescent="0.25">
      <c r="A3771">
        <v>1028938</v>
      </c>
      <c r="B3771">
        <v>1</v>
      </c>
      <c r="C3771">
        <v>1028919</v>
      </c>
      <c r="D3771" t="s">
        <v>1913</v>
      </c>
      <c r="E3771">
        <v>10</v>
      </c>
      <c r="F3771">
        <v>1</v>
      </c>
      <c r="G3771">
        <v>0</v>
      </c>
      <c r="H3771">
        <v>0</v>
      </c>
      <c r="I3771" t="s">
        <v>5</v>
      </c>
      <c r="J3771" t="s">
        <v>570</v>
      </c>
      <c r="K3771" t="s">
        <v>2407</v>
      </c>
      <c r="L3771" s="3">
        <v>45877</v>
      </c>
      <c r="M37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71" s="3">
        <v>45859</v>
      </c>
      <c r="O3771" s="5">
        <f>IFERROR((PlanMasine[[#This Row],[Norma]]/PlanMasine[[#This Row],[Q]])*(PlanMasine[[#This Row],[Q]]/SUMIF(C:C,PlanMasine[[#This Row],[RN]],B:B)*PlanMasine[[#This Row],[KPLQ]]),0)</f>
        <v>10</v>
      </c>
      <c r="P3771">
        <v>224062</v>
      </c>
      <c r="Q3771">
        <f>COUNTIF(PROMJENA!A:A,PlanMasine[[#This Row],[KPL]]&amp;"-"&amp;PlanMasine[[#This Row],[RN]])</f>
        <v>0</v>
      </c>
      <c r="R3771">
        <f>IFERROR(INDEX(REDOSLIJED!A:A,MATCH(PlanMasine[[#This Row],[KPL]],REDOSLIJED!B:B,0)),MAX(REDOSLIJED!A:A)+1)</f>
        <v>45</v>
      </c>
      <c r="S3771" s="9">
        <f>SUM($M$2:M3771)</f>
        <v>17.085416666666585</v>
      </c>
      <c r="T3771" s="3">
        <f>PlanMasine[[#This Row],[Datum SAS]]-1</f>
        <v>45858</v>
      </c>
      <c r="U3771">
        <f>WEEKDAY(PlanMasine[[#This Row],[ZAVRŠETAK MAŠINSKE]],2)</f>
        <v>7</v>
      </c>
      <c r="V3771" s="3">
        <f>IF(WEEKDAY(PlanMasine[[#This Row],[Datum SAS]]-1,2)=7,PlanMasine[[#This Row],[Datum SAS]]-3,PlanMasine[[#This Row],[Datum SAS]]-1)</f>
        <v>45856</v>
      </c>
      <c r="W3771">
        <f>WEEKNUM(PlanMasine[[#This Row],[Column2]],1)</f>
        <v>29</v>
      </c>
    </row>
    <row r="3772" spans="1:23" x14ac:dyDescent="0.25">
      <c r="A3772">
        <v>1028938</v>
      </c>
      <c r="B3772">
        <v>1</v>
      </c>
      <c r="C3772">
        <v>1028920</v>
      </c>
      <c r="D3772" t="s">
        <v>1914</v>
      </c>
      <c r="E3772">
        <v>10</v>
      </c>
      <c r="F3772">
        <v>1</v>
      </c>
      <c r="G3772">
        <v>0</v>
      </c>
      <c r="H3772">
        <v>0</v>
      </c>
      <c r="I3772" t="s">
        <v>5</v>
      </c>
      <c r="J3772" t="s">
        <v>570</v>
      </c>
      <c r="K3772" t="s">
        <v>2407</v>
      </c>
      <c r="L3772" s="3">
        <v>45877</v>
      </c>
      <c r="M37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72" s="3">
        <v>45859</v>
      </c>
      <c r="O3772" s="5">
        <f>IFERROR((PlanMasine[[#This Row],[Norma]]/PlanMasine[[#This Row],[Q]])*(PlanMasine[[#This Row],[Q]]/SUMIF(C:C,PlanMasine[[#This Row],[RN]],B:B)*PlanMasine[[#This Row],[KPLQ]]),0)</f>
        <v>10</v>
      </c>
      <c r="P3772">
        <v>224063</v>
      </c>
      <c r="Q3772">
        <f>COUNTIF(PROMJENA!A:A,PlanMasine[[#This Row],[KPL]]&amp;"-"&amp;PlanMasine[[#This Row],[RN]])</f>
        <v>0</v>
      </c>
      <c r="R3772">
        <f>IFERROR(INDEX(REDOSLIJED!A:A,MATCH(PlanMasine[[#This Row],[KPL]],REDOSLIJED!B:B,0)),MAX(REDOSLIJED!A:A)+1)</f>
        <v>45</v>
      </c>
      <c r="S3772" s="9">
        <f>SUM($M$2:M3772)</f>
        <v>17.092361111111028</v>
      </c>
      <c r="T3772" s="3">
        <f>PlanMasine[[#This Row],[Datum SAS]]-1</f>
        <v>45858</v>
      </c>
      <c r="U3772">
        <f>WEEKDAY(PlanMasine[[#This Row],[ZAVRŠETAK MAŠINSKE]],2)</f>
        <v>7</v>
      </c>
      <c r="V3772" s="3">
        <f>IF(WEEKDAY(PlanMasine[[#This Row],[Datum SAS]]-1,2)=7,PlanMasine[[#This Row],[Datum SAS]]-3,PlanMasine[[#This Row],[Datum SAS]]-1)</f>
        <v>45856</v>
      </c>
      <c r="W3772">
        <f>WEEKNUM(PlanMasine[[#This Row],[Column2]],1)</f>
        <v>29</v>
      </c>
    </row>
    <row r="3773" spans="1:23" x14ac:dyDescent="0.25">
      <c r="A3773">
        <v>1028938</v>
      </c>
      <c r="B3773">
        <v>1</v>
      </c>
      <c r="C3773">
        <v>1028921</v>
      </c>
      <c r="D3773" t="s">
        <v>1915</v>
      </c>
      <c r="E3773">
        <v>5</v>
      </c>
      <c r="F3773">
        <v>1</v>
      </c>
      <c r="G3773">
        <v>0</v>
      </c>
      <c r="H3773">
        <v>0</v>
      </c>
      <c r="I3773" t="s">
        <v>5</v>
      </c>
      <c r="J3773" t="s">
        <v>570</v>
      </c>
      <c r="K3773" t="s">
        <v>2407</v>
      </c>
      <c r="L3773" s="3">
        <v>45877</v>
      </c>
      <c r="M37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73" s="3">
        <v>45859</v>
      </c>
      <c r="O3773" s="5">
        <f>IFERROR((PlanMasine[[#This Row],[Norma]]/PlanMasine[[#This Row],[Q]])*(PlanMasine[[#This Row],[Q]]/SUMIF(C:C,PlanMasine[[#This Row],[RN]],B:B)*PlanMasine[[#This Row],[KPLQ]]),0)</f>
        <v>5</v>
      </c>
      <c r="P3773">
        <v>224064</v>
      </c>
      <c r="Q3773">
        <f>COUNTIF(PROMJENA!A:A,PlanMasine[[#This Row],[KPL]]&amp;"-"&amp;PlanMasine[[#This Row],[RN]])</f>
        <v>0</v>
      </c>
      <c r="R3773">
        <f>IFERROR(INDEX(REDOSLIJED!A:A,MATCH(PlanMasine[[#This Row],[KPL]],REDOSLIJED!B:B,0)),MAX(REDOSLIJED!A:A)+1)</f>
        <v>45</v>
      </c>
      <c r="S3773" s="9">
        <f>SUM($M$2:M3773)</f>
        <v>17.09583333333325</v>
      </c>
      <c r="T3773" s="3">
        <f>PlanMasine[[#This Row],[Datum SAS]]-1</f>
        <v>45858</v>
      </c>
      <c r="U3773">
        <f>WEEKDAY(PlanMasine[[#This Row],[ZAVRŠETAK MAŠINSKE]],2)</f>
        <v>7</v>
      </c>
      <c r="V3773" s="3">
        <f>IF(WEEKDAY(PlanMasine[[#This Row],[Datum SAS]]-1,2)=7,PlanMasine[[#This Row],[Datum SAS]]-3,PlanMasine[[#This Row],[Datum SAS]]-1)</f>
        <v>45856</v>
      </c>
      <c r="W3773">
        <f>WEEKNUM(PlanMasine[[#This Row],[Column2]],1)</f>
        <v>29</v>
      </c>
    </row>
    <row r="3774" spans="1:23" x14ac:dyDescent="0.25">
      <c r="A3774">
        <v>1028938</v>
      </c>
      <c r="B3774">
        <v>1</v>
      </c>
      <c r="C3774">
        <v>1028922</v>
      </c>
      <c r="D3774" t="s">
        <v>1916</v>
      </c>
      <c r="E3774">
        <v>5</v>
      </c>
      <c r="F3774">
        <v>1</v>
      </c>
      <c r="G3774">
        <v>0</v>
      </c>
      <c r="H3774">
        <v>0</v>
      </c>
      <c r="I3774" t="s">
        <v>5</v>
      </c>
      <c r="J3774" t="s">
        <v>570</v>
      </c>
      <c r="K3774" t="s">
        <v>2407</v>
      </c>
      <c r="L3774" s="3">
        <v>45877</v>
      </c>
      <c r="M37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74" s="3">
        <v>45859</v>
      </c>
      <c r="O3774" s="5">
        <f>IFERROR((PlanMasine[[#This Row],[Norma]]/PlanMasine[[#This Row],[Q]])*(PlanMasine[[#This Row],[Q]]/SUMIF(C:C,PlanMasine[[#This Row],[RN]],B:B)*PlanMasine[[#This Row],[KPLQ]]),0)</f>
        <v>5</v>
      </c>
      <c r="P3774">
        <v>224066</v>
      </c>
      <c r="Q3774">
        <f>COUNTIF(PROMJENA!A:A,PlanMasine[[#This Row],[KPL]]&amp;"-"&amp;PlanMasine[[#This Row],[RN]])</f>
        <v>0</v>
      </c>
      <c r="R3774">
        <f>IFERROR(INDEX(REDOSLIJED!A:A,MATCH(PlanMasine[[#This Row],[KPL]],REDOSLIJED!B:B,0)),MAX(REDOSLIJED!A:A)+1)</f>
        <v>45</v>
      </c>
      <c r="S3774" s="9">
        <f>SUM($M$2:M3774)</f>
        <v>17.099305555555471</v>
      </c>
      <c r="T3774" s="3">
        <f>PlanMasine[[#This Row],[Datum SAS]]-1</f>
        <v>45858</v>
      </c>
      <c r="U3774">
        <f>WEEKDAY(PlanMasine[[#This Row],[ZAVRŠETAK MAŠINSKE]],2)</f>
        <v>7</v>
      </c>
      <c r="V3774" s="3">
        <f>IF(WEEKDAY(PlanMasine[[#This Row],[Datum SAS]]-1,2)=7,PlanMasine[[#This Row],[Datum SAS]]-3,PlanMasine[[#This Row],[Datum SAS]]-1)</f>
        <v>45856</v>
      </c>
      <c r="W3774">
        <f>WEEKNUM(PlanMasine[[#This Row],[Column2]],1)</f>
        <v>29</v>
      </c>
    </row>
    <row r="3775" spans="1:23" x14ac:dyDescent="0.25">
      <c r="A3775">
        <v>1028938</v>
      </c>
      <c r="B3775">
        <v>1</v>
      </c>
      <c r="C3775">
        <v>1028923</v>
      </c>
      <c r="D3775" t="s">
        <v>1917</v>
      </c>
      <c r="E3775">
        <v>5</v>
      </c>
      <c r="F3775">
        <v>1</v>
      </c>
      <c r="G3775">
        <v>0</v>
      </c>
      <c r="H3775">
        <v>0</v>
      </c>
      <c r="I3775" t="s">
        <v>5</v>
      </c>
      <c r="J3775" t="s">
        <v>570</v>
      </c>
      <c r="K3775" t="s">
        <v>2407</v>
      </c>
      <c r="L3775" s="3">
        <v>45877</v>
      </c>
      <c r="M37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75" s="3">
        <v>45859</v>
      </c>
      <c r="O3775" s="5">
        <f>IFERROR((PlanMasine[[#This Row],[Norma]]/PlanMasine[[#This Row],[Q]])*(PlanMasine[[#This Row],[Q]]/SUMIF(C:C,PlanMasine[[#This Row],[RN]],B:B)*PlanMasine[[#This Row],[KPLQ]]),0)</f>
        <v>5</v>
      </c>
      <c r="P3775">
        <v>224067</v>
      </c>
      <c r="Q3775">
        <f>COUNTIF(PROMJENA!A:A,PlanMasine[[#This Row],[KPL]]&amp;"-"&amp;PlanMasine[[#This Row],[RN]])</f>
        <v>0</v>
      </c>
      <c r="R3775">
        <f>IFERROR(INDEX(REDOSLIJED!A:A,MATCH(PlanMasine[[#This Row],[KPL]],REDOSLIJED!B:B,0)),MAX(REDOSLIJED!A:A)+1)</f>
        <v>45</v>
      </c>
      <c r="S3775" s="9">
        <f>SUM($M$2:M3775)</f>
        <v>17.102777777777693</v>
      </c>
      <c r="T3775" s="3">
        <f>PlanMasine[[#This Row],[Datum SAS]]-1</f>
        <v>45858</v>
      </c>
      <c r="U3775">
        <f>WEEKDAY(PlanMasine[[#This Row],[ZAVRŠETAK MAŠINSKE]],2)</f>
        <v>7</v>
      </c>
      <c r="V3775" s="3">
        <f>IF(WEEKDAY(PlanMasine[[#This Row],[Datum SAS]]-1,2)=7,PlanMasine[[#This Row],[Datum SAS]]-3,PlanMasine[[#This Row],[Datum SAS]]-1)</f>
        <v>45856</v>
      </c>
      <c r="W3775">
        <f>WEEKNUM(PlanMasine[[#This Row],[Column2]],1)</f>
        <v>29</v>
      </c>
    </row>
    <row r="3776" spans="1:23" x14ac:dyDescent="0.25">
      <c r="A3776">
        <v>1028938</v>
      </c>
      <c r="B3776">
        <v>1</v>
      </c>
      <c r="C3776">
        <v>1028924</v>
      </c>
      <c r="D3776" t="s">
        <v>1988</v>
      </c>
      <c r="E3776">
        <v>8</v>
      </c>
      <c r="F3776">
        <v>4</v>
      </c>
      <c r="G3776">
        <v>0</v>
      </c>
      <c r="H3776">
        <v>0</v>
      </c>
      <c r="I3776" t="s">
        <v>5</v>
      </c>
      <c r="J3776" t="s">
        <v>570</v>
      </c>
      <c r="K3776" t="s">
        <v>2407</v>
      </c>
      <c r="L3776" s="3">
        <v>45877</v>
      </c>
      <c r="M37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76" s="3">
        <v>45859</v>
      </c>
      <c r="O3776" s="5">
        <f>IFERROR((PlanMasine[[#This Row],[Norma]]/PlanMasine[[#This Row],[Q]])*(PlanMasine[[#This Row],[Q]]/SUMIF(C:C,PlanMasine[[#This Row],[RN]],B:B)*PlanMasine[[#This Row],[KPLQ]]),0)</f>
        <v>8</v>
      </c>
      <c r="P3776">
        <v>224068</v>
      </c>
      <c r="Q3776">
        <f>COUNTIF(PROMJENA!A:A,PlanMasine[[#This Row],[KPL]]&amp;"-"&amp;PlanMasine[[#This Row],[RN]])</f>
        <v>0</v>
      </c>
      <c r="R3776">
        <f>IFERROR(INDEX(REDOSLIJED!A:A,MATCH(PlanMasine[[#This Row],[KPL]],REDOSLIJED!B:B,0)),MAX(REDOSLIJED!A:A)+1)</f>
        <v>45</v>
      </c>
      <c r="S3776" s="9">
        <f>SUM($M$2:M3776)</f>
        <v>17.108333333333249</v>
      </c>
      <c r="T3776" s="3">
        <f>PlanMasine[[#This Row],[Datum SAS]]-1</f>
        <v>45858</v>
      </c>
      <c r="U3776">
        <f>WEEKDAY(PlanMasine[[#This Row],[ZAVRŠETAK MAŠINSKE]],2)</f>
        <v>7</v>
      </c>
      <c r="V3776" s="3">
        <f>IF(WEEKDAY(PlanMasine[[#This Row],[Datum SAS]]-1,2)=7,PlanMasine[[#This Row],[Datum SAS]]-3,PlanMasine[[#This Row],[Datum SAS]]-1)</f>
        <v>45856</v>
      </c>
      <c r="W3776">
        <f>WEEKNUM(PlanMasine[[#This Row],[Column2]],1)</f>
        <v>29</v>
      </c>
    </row>
    <row r="3777" spans="1:23" x14ac:dyDescent="0.25">
      <c r="A3777">
        <v>1028938</v>
      </c>
      <c r="B3777">
        <v>1</v>
      </c>
      <c r="C3777">
        <v>1028927</v>
      </c>
      <c r="D3777" t="s">
        <v>2201</v>
      </c>
      <c r="E3777">
        <v>8</v>
      </c>
      <c r="F3777">
        <v>4</v>
      </c>
      <c r="G3777">
        <v>0</v>
      </c>
      <c r="H3777">
        <v>0</v>
      </c>
      <c r="I3777" t="s">
        <v>5</v>
      </c>
      <c r="J3777" t="s">
        <v>570</v>
      </c>
      <c r="K3777" t="s">
        <v>2407</v>
      </c>
      <c r="L3777" s="3">
        <v>45877</v>
      </c>
      <c r="M37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77" s="3">
        <v>45859</v>
      </c>
      <c r="O3777" s="5">
        <f>IFERROR((PlanMasine[[#This Row],[Norma]]/PlanMasine[[#This Row],[Q]])*(PlanMasine[[#This Row],[Q]]/SUMIF(C:C,PlanMasine[[#This Row],[RN]],B:B)*PlanMasine[[#This Row],[KPLQ]]),0)</f>
        <v>8</v>
      </c>
      <c r="P3777">
        <v>224071</v>
      </c>
      <c r="Q3777">
        <f>COUNTIF(PROMJENA!A:A,PlanMasine[[#This Row],[KPL]]&amp;"-"&amp;PlanMasine[[#This Row],[RN]])</f>
        <v>0</v>
      </c>
      <c r="R3777">
        <f>IFERROR(INDEX(REDOSLIJED!A:A,MATCH(PlanMasine[[#This Row],[KPL]],REDOSLIJED!B:B,0)),MAX(REDOSLIJED!A:A)+1)</f>
        <v>45</v>
      </c>
      <c r="S3777" s="9">
        <f>SUM($M$2:M3777)</f>
        <v>17.113888888888805</v>
      </c>
      <c r="T3777" s="3">
        <f>PlanMasine[[#This Row],[Datum SAS]]-1</f>
        <v>45858</v>
      </c>
      <c r="U3777">
        <f>WEEKDAY(PlanMasine[[#This Row],[ZAVRŠETAK MAŠINSKE]],2)</f>
        <v>7</v>
      </c>
      <c r="V3777" s="3">
        <f>IF(WEEKDAY(PlanMasine[[#This Row],[Datum SAS]]-1,2)=7,PlanMasine[[#This Row],[Datum SAS]]-3,PlanMasine[[#This Row],[Datum SAS]]-1)</f>
        <v>45856</v>
      </c>
      <c r="W3777">
        <f>WEEKNUM(PlanMasine[[#This Row],[Column2]],1)</f>
        <v>29</v>
      </c>
    </row>
    <row r="3778" spans="1:23" x14ac:dyDescent="0.25">
      <c r="A3778">
        <v>1028938</v>
      </c>
      <c r="B3778">
        <v>1</v>
      </c>
      <c r="C3778">
        <v>1028932</v>
      </c>
      <c r="D3778" t="s">
        <v>1910</v>
      </c>
      <c r="E3778">
        <v>3</v>
      </c>
      <c r="F3778">
        <v>1</v>
      </c>
      <c r="G3778">
        <v>0</v>
      </c>
      <c r="H3778">
        <v>0</v>
      </c>
      <c r="I3778" t="s">
        <v>5</v>
      </c>
      <c r="J3778" t="s">
        <v>570</v>
      </c>
      <c r="K3778" t="s">
        <v>2407</v>
      </c>
      <c r="L3778" s="3">
        <v>45877</v>
      </c>
      <c r="M37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778" s="3">
        <v>45859</v>
      </c>
      <c r="O3778" s="5">
        <f>IFERROR((PlanMasine[[#This Row],[Norma]]/PlanMasine[[#This Row],[Q]])*(PlanMasine[[#This Row],[Q]]/SUMIF(C:C,PlanMasine[[#This Row],[RN]],B:B)*PlanMasine[[#This Row],[KPLQ]]),0)</f>
        <v>3</v>
      </c>
      <c r="P3778">
        <v>224076</v>
      </c>
      <c r="Q3778">
        <f>COUNTIF(PROMJENA!A:A,PlanMasine[[#This Row],[KPL]]&amp;"-"&amp;PlanMasine[[#This Row],[RN]])</f>
        <v>0</v>
      </c>
      <c r="R3778">
        <f>IFERROR(INDEX(REDOSLIJED!A:A,MATCH(PlanMasine[[#This Row],[KPL]],REDOSLIJED!B:B,0)),MAX(REDOSLIJED!A:A)+1)</f>
        <v>45</v>
      </c>
      <c r="S3778" s="9">
        <f>SUM($M$2:M3778)</f>
        <v>17.11597222222214</v>
      </c>
      <c r="T3778" s="3">
        <f>PlanMasine[[#This Row],[Datum SAS]]-1</f>
        <v>45858</v>
      </c>
      <c r="U3778">
        <f>WEEKDAY(PlanMasine[[#This Row],[ZAVRŠETAK MAŠINSKE]],2)</f>
        <v>7</v>
      </c>
      <c r="V3778" s="3">
        <f>IF(WEEKDAY(PlanMasine[[#This Row],[Datum SAS]]-1,2)=7,PlanMasine[[#This Row],[Datum SAS]]-3,PlanMasine[[#This Row],[Datum SAS]]-1)</f>
        <v>45856</v>
      </c>
      <c r="W3778">
        <f>WEEKNUM(PlanMasine[[#This Row],[Column2]],1)</f>
        <v>29</v>
      </c>
    </row>
    <row r="3779" spans="1:23" x14ac:dyDescent="0.25">
      <c r="A3779">
        <v>1030512</v>
      </c>
      <c r="B3779">
        <v>1</v>
      </c>
      <c r="C3779">
        <v>1030490</v>
      </c>
      <c r="D3779" t="s">
        <v>2405</v>
      </c>
      <c r="E3779">
        <v>5</v>
      </c>
      <c r="F3779">
        <v>1</v>
      </c>
      <c r="G3779">
        <v>0</v>
      </c>
      <c r="H3779">
        <v>0</v>
      </c>
      <c r="I3779" t="s">
        <v>5</v>
      </c>
      <c r="J3779" t="s">
        <v>570</v>
      </c>
      <c r="K3779" t="s">
        <v>2448</v>
      </c>
      <c r="L3779" s="3">
        <v>45866</v>
      </c>
      <c r="M37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79" s="3">
        <v>45859</v>
      </c>
      <c r="O3779" s="5">
        <f>IFERROR((PlanMasine[[#This Row],[Norma]]/PlanMasine[[#This Row],[Q]])*(PlanMasine[[#This Row],[Q]]/SUMIF(C:C,PlanMasine[[#This Row],[RN]],B:B)*PlanMasine[[#This Row],[KPLQ]]),0)</f>
        <v>5</v>
      </c>
      <c r="P3779">
        <v>145046</v>
      </c>
      <c r="Q3779">
        <f>COUNTIF(PROMJENA!A:A,PlanMasine[[#This Row],[KPL]]&amp;"-"&amp;PlanMasine[[#This Row],[RN]])</f>
        <v>0</v>
      </c>
      <c r="R3779">
        <f>IFERROR(INDEX(REDOSLIJED!A:A,MATCH(PlanMasine[[#This Row],[KPL]],REDOSLIJED!B:B,0)),MAX(REDOSLIJED!A:A)+1)</f>
        <v>45</v>
      </c>
      <c r="S3779" s="9">
        <f>SUM($M$2:M3779)</f>
        <v>17.119444444444362</v>
      </c>
      <c r="T3779" s="3">
        <f>PlanMasine[[#This Row],[Datum SAS]]-1</f>
        <v>45858</v>
      </c>
      <c r="U3779">
        <f>WEEKDAY(PlanMasine[[#This Row],[ZAVRŠETAK MAŠINSKE]],2)</f>
        <v>7</v>
      </c>
      <c r="V3779" s="3">
        <f>IF(WEEKDAY(PlanMasine[[#This Row],[Datum SAS]]-1,2)=7,PlanMasine[[#This Row],[Datum SAS]]-3,PlanMasine[[#This Row],[Datum SAS]]-1)</f>
        <v>45856</v>
      </c>
      <c r="W3779">
        <f>WEEKNUM(PlanMasine[[#This Row],[Column2]],1)</f>
        <v>29</v>
      </c>
    </row>
    <row r="3780" spans="1:23" x14ac:dyDescent="0.25">
      <c r="A3780">
        <v>1030512</v>
      </c>
      <c r="B3780">
        <v>1</v>
      </c>
      <c r="C3780">
        <v>1030489</v>
      </c>
      <c r="D3780" t="s">
        <v>2354</v>
      </c>
      <c r="E3780">
        <v>5</v>
      </c>
      <c r="F3780">
        <v>1</v>
      </c>
      <c r="G3780">
        <v>0</v>
      </c>
      <c r="H3780">
        <v>0</v>
      </c>
      <c r="I3780" t="s">
        <v>5</v>
      </c>
      <c r="J3780" t="s">
        <v>570</v>
      </c>
      <c r="K3780" t="s">
        <v>2448</v>
      </c>
      <c r="L3780" s="3">
        <v>45866</v>
      </c>
      <c r="M37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80" s="3">
        <v>45859</v>
      </c>
      <c r="O3780" s="5">
        <f>IFERROR((PlanMasine[[#This Row],[Norma]]/PlanMasine[[#This Row],[Q]])*(PlanMasine[[#This Row],[Q]]/SUMIF(C:C,PlanMasine[[#This Row],[RN]],B:B)*PlanMasine[[#This Row],[KPLQ]]),0)</f>
        <v>5</v>
      </c>
      <c r="P3780">
        <v>145045</v>
      </c>
      <c r="Q3780">
        <f>COUNTIF(PROMJENA!A:A,PlanMasine[[#This Row],[KPL]]&amp;"-"&amp;PlanMasine[[#This Row],[RN]])</f>
        <v>0</v>
      </c>
      <c r="R3780">
        <f>IFERROR(INDEX(REDOSLIJED!A:A,MATCH(PlanMasine[[#This Row],[KPL]],REDOSLIJED!B:B,0)),MAX(REDOSLIJED!A:A)+1)</f>
        <v>45</v>
      </c>
      <c r="S3780" s="9">
        <f>SUM($M$2:M3780)</f>
        <v>17.122916666666583</v>
      </c>
      <c r="T3780" s="3">
        <f>PlanMasine[[#This Row],[Datum SAS]]-1</f>
        <v>45858</v>
      </c>
      <c r="U3780">
        <f>WEEKDAY(PlanMasine[[#This Row],[ZAVRŠETAK MAŠINSKE]],2)</f>
        <v>7</v>
      </c>
      <c r="V3780" s="3">
        <f>IF(WEEKDAY(PlanMasine[[#This Row],[Datum SAS]]-1,2)=7,PlanMasine[[#This Row],[Datum SAS]]-3,PlanMasine[[#This Row],[Datum SAS]]-1)</f>
        <v>45856</v>
      </c>
      <c r="W3780">
        <f>WEEKNUM(PlanMasine[[#This Row],[Column2]],1)</f>
        <v>29</v>
      </c>
    </row>
    <row r="3781" spans="1:23" x14ac:dyDescent="0.25">
      <c r="A3781">
        <v>1030512</v>
      </c>
      <c r="B3781">
        <v>1</v>
      </c>
      <c r="C3781">
        <v>1030486</v>
      </c>
      <c r="D3781" t="s">
        <v>2197</v>
      </c>
      <c r="E3781">
        <v>10</v>
      </c>
      <c r="F3781">
        <v>1</v>
      </c>
      <c r="G3781">
        <v>0</v>
      </c>
      <c r="H3781">
        <v>0</v>
      </c>
      <c r="I3781" t="s">
        <v>5</v>
      </c>
      <c r="J3781" t="s">
        <v>570</v>
      </c>
      <c r="K3781" t="s">
        <v>2448</v>
      </c>
      <c r="L3781" s="3">
        <v>45866</v>
      </c>
      <c r="M37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81" s="3">
        <v>45859</v>
      </c>
      <c r="O3781" s="5">
        <f>IFERROR((PlanMasine[[#This Row],[Norma]]/PlanMasine[[#This Row],[Q]])*(PlanMasine[[#This Row],[Q]]/SUMIF(C:C,PlanMasine[[#This Row],[RN]],B:B)*PlanMasine[[#This Row],[KPLQ]]),0)</f>
        <v>10</v>
      </c>
      <c r="P3781">
        <v>145042</v>
      </c>
      <c r="Q3781">
        <f>COUNTIF(PROMJENA!A:A,PlanMasine[[#This Row],[KPL]]&amp;"-"&amp;PlanMasine[[#This Row],[RN]])</f>
        <v>0</v>
      </c>
      <c r="R3781">
        <f>IFERROR(INDEX(REDOSLIJED!A:A,MATCH(PlanMasine[[#This Row],[KPL]],REDOSLIJED!B:B,0)),MAX(REDOSLIJED!A:A)+1)</f>
        <v>45</v>
      </c>
      <c r="S3781" s="9">
        <f>SUM($M$2:M3781)</f>
        <v>17.129861111111026</v>
      </c>
      <c r="T3781" s="3">
        <f>PlanMasine[[#This Row],[Datum SAS]]-1</f>
        <v>45858</v>
      </c>
      <c r="U3781">
        <f>WEEKDAY(PlanMasine[[#This Row],[ZAVRŠETAK MAŠINSKE]],2)</f>
        <v>7</v>
      </c>
      <c r="V3781" s="3">
        <f>IF(WEEKDAY(PlanMasine[[#This Row],[Datum SAS]]-1,2)=7,PlanMasine[[#This Row],[Datum SAS]]-3,PlanMasine[[#This Row],[Datum SAS]]-1)</f>
        <v>45856</v>
      </c>
      <c r="W3781">
        <f>WEEKNUM(PlanMasine[[#This Row],[Column2]],1)</f>
        <v>29</v>
      </c>
    </row>
    <row r="3782" spans="1:23" x14ac:dyDescent="0.25">
      <c r="A3782">
        <v>1030512</v>
      </c>
      <c r="B3782">
        <v>1</v>
      </c>
      <c r="C3782">
        <v>1030483</v>
      </c>
      <c r="D3782" t="s">
        <v>2355</v>
      </c>
      <c r="E3782">
        <v>15</v>
      </c>
      <c r="F3782">
        <v>1</v>
      </c>
      <c r="G3782">
        <v>0</v>
      </c>
      <c r="H3782">
        <v>0</v>
      </c>
      <c r="I3782" t="s">
        <v>5</v>
      </c>
      <c r="J3782" t="s">
        <v>570</v>
      </c>
      <c r="K3782" t="s">
        <v>2448</v>
      </c>
      <c r="L3782" s="3">
        <v>45866</v>
      </c>
      <c r="M37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82" s="3">
        <v>45859</v>
      </c>
      <c r="O3782" s="5">
        <f>IFERROR((PlanMasine[[#This Row],[Norma]]/PlanMasine[[#This Row],[Q]])*(PlanMasine[[#This Row],[Q]]/SUMIF(C:C,PlanMasine[[#This Row],[RN]],B:B)*PlanMasine[[#This Row],[KPLQ]]),0)</f>
        <v>15</v>
      </c>
      <c r="P3782">
        <v>145039</v>
      </c>
      <c r="Q3782">
        <f>COUNTIF(PROMJENA!A:A,PlanMasine[[#This Row],[KPL]]&amp;"-"&amp;PlanMasine[[#This Row],[RN]])</f>
        <v>0</v>
      </c>
      <c r="R3782">
        <f>IFERROR(INDEX(REDOSLIJED!A:A,MATCH(PlanMasine[[#This Row],[KPL]],REDOSLIJED!B:B,0)),MAX(REDOSLIJED!A:A)+1)</f>
        <v>45</v>
      </c>
      <c r="S3782" s="9">
        <f>SUM($M$2:M3782)</f>
        <v>17.140277777777694</v>
      </c>
      <c r="T3782" s="3">
        <f>PlanMasine[[#This Row],[Datum SAS]]-1</f>
        <v>45858</v>
      </c>
      <c r="U3782">
        <f>WEEKDAY(PlanMasine[[#This Row],[ZAVRŠETAK MAŠINSKE]],2)</f>
        <v>7</v>
      </c>
      <c r="V3782" s="3">
        <f>IF(WEEKDAY(PlanMasine[[#This Row],[Datum SAS]]-1,2)=7,PlanMasine[[#This Row],[Datum SAS]]-3,PlanMasine[[#This Row],[Datum SAS]]-1)</f>
        <v>45856</v>
      </c>
      <c r="W3782">
        <f>WEEKNUM(PlanMasine[[#This Row],[Column2]],1)</f>
        <v>29</v>
      </c>
    </row>
    <row r="3783" spans="1:23" x14ac:dyDescent="0.25">
      <c r="A3783">
        <v>1033649</v>
      </c>
      <c r="B3783">
        <v>1</v>
      </c>
      <c r="C3783">
        <v>1033667</v>
      </c>
      <c r="D3783" t="s">
        <v>2449</v>
      </c>
      <c r="E3783">
        <v>10</v>
      </c>
      <c r="F3783">
        <v>1</v>
      </c>
      <c r="G3783">
        <v>0</v>
      </c>
      <c r="H3783">
        <v>0</v>
      </c>
      <c r="I3783" t="s">
        <v>5</v>
      </c>
      <c r="J3783" t="s">
        <v>570</v>
      </c>
      <c r="K3783" t="s">
        <v>1860</v>
      </c>
      <c r="L3783" s="3">
        <v>45870</v>
      </c>
      <c r="M37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83" s="3">
        <v>45859</v>
      </c>
      <c r="O3783" s="5">
        <f>IFERROR((PlanMasine[[#This Row],[Norma]]/PlanMasine[[#This Row],[Q]])*(PlanMasine[[#This Row],[Q]]/SUMIF(C:C,PlanMasine[[#This Row],[RN]],B:B)*PlanMasine[[#This Row],[KPLQ]]),0)</f>
        <v>10</v>
      </c>
      <c r="P3783">
        <v>204273</v>
      </c>
      <c r="Q3783">
        <f>COUNTIF(PROMJENA!A:A,PlanMasine[[#This Row],[KPL]]&amp;"-"&amp;PlanMasine[[#This Row],[RN]])</f>
        <v>0</v>
      </c>
      <c r="R3783">
        <f>IFERROR(INDEX(REDOSLIJED!A:A,MATCH(PlanMasine[[#This Row],[KPL]],REDOSLIJED!B:B,0)),MAX(REDOSLIJED!A:A)+1)</f>
        <v>45</v>
      </c>
      <c r="S3783" s="9">
        <f>SUM($M$2:M3783)</f>
        <v>17.147222222222137</v>
      </c>
      <c r="T3783" s="3">
        <f>PlanMasine[[#This Row],[Datum SAS]]-1</f>
        <v>45858</v>
      </c>
      <c r="U3783">
        <f>WEEKDAY(PlanMasine[[#This Row],[ZAVRŠETAK MAŠINSKE]],2)</f>
        <v>7</v>
      </c>
      <c r="V3783" s="3">
        <f>IF(WEEKDAY(PlanMasine[[#This Row],[Datum SAS]]-1,2)=7,PlanMasine[[#This Row],[Datum SAS]]-3,PlanMasine[[#This Row],[Datum SAS]]-1)</f>
        <v>45856</v>
      </c>
      <c r="W3783">
        <f>WEEKNUM(PlanMasine[[#This Row],[Column2]],1)</f>
        <v>29</v>
      </c>
    </row>
    <row r="3784" spans="1:23" x14ac:dyDescent="0.25">
      <c r="A3784">
        <v>1033718</v>
      </c>
      <c r="B3784">
        <v>1</v>
      </c>
      <c r="C3784">
        <v>1033729</v>
      </c>
      <c r="D3784" t="s">
        <v>1099</v>
      </c>
      <c r="E3784">
        <v>10</v>
      </c>
      <c r="F3784">
        <v>1</v>
      </c>
      <c r="G3784">
        <v>0</v>
      </c>
      <c r="H3784">
        <v>0</v>
      </c>
      <c r="I3784" t="s">
        <v>5</v>
      </c>
      <c r="J3784" t="s">
        <v>570</v>
      </c>
      <c r="K3784" t="s">
        <v>1861</v>
      </c>
      <c r="L3784" s="3">
        <v>45875</v>
      </c>
      <c r="M37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84" s="3">
        <v>45859</v>
      </c>
      <c r="O3784" s="5">
        <f>IFERROR((PlanMasine[[#This Row],[Norma]]/PlanMasine[[#This Row],[Q]])*(PlanMasine[[#This Row],[Q]]/SUMIF(C:C,PlanMasine[[#This Row],[RN]],B:B)*PlanMasine[[#This Row],[KPLQ]]),0)</f>
        <v>10</v>
      </c>
      <c r="P3784">
        <v>204168</v>
      </c>
      <c r="Q3784">
        <f>COUNTIF(PROMJENA!A:A,PlanMasine[[#This Row],[KPL]]&amp;"-"&amp;PlanMasine[[#This Row],[RN]])</f>
        <v>0</v>
      </c>
      <c r="R3784">
        <f>IFERROR(INDEX(REDOSLIJED!A:A,MATCH(PlanMasine[[#This Row],[KPL]],REDOSLIJED!B:B,0)),MAX(REDOSLIJED!A:A)+1)</f>
        <v>45</v>
      </c>
      <c r="S3784" s="9">
        <f>SUM($M$2:M3784)</f>
        <v>17.15416666666658</v>
      </c>
      <c r="T3784" s="3">
        <f>PlanMasine[[#This Row],[Datum SAS]]-1</f>
        <v>45858</v>
      </c>
      <c r="U3784">
        <f>WEEKDAY(PlanMasine[[#This Row],[ZAVRŠETAK MAŠINSKE]],2)</f>
        <v>7</v>
      </c>
      <c r="V3784" s="3">
        <f>IF(WEEKDAY(PlanMasine[[#This Row],[Datum SAS]]-1,2)=7,PlanMasine[[#This Row],[Datum SAS]]-3,PlanMasine[[#This Row],[Datum SAS]]-1)</f>
        <v>45856</v>
      </c>
      <c r="W3784">
        <f>WEEKNUM(PlanMasine[[#This Row],[Column2]],1)</f>
        <v>29</v>
      </c>
    </row>
    <row r="3785" spans="1:23" x14ac:dyDescent="0.25">
      <c r="A3785">
        <v>1033792</v>
      </c>
      <c r="B3785">
        <v>1</v>
      </c>
      <c r="C3785">
        <v>1033830</v>
      </c>
      <c r="D3785" t="s">
        <v>1986</v>
      </c>
      <c r="E3785">
        <v>3</v>
      </c>
      <c r="F3785">
        <v>1</v>
      </c>
      <c r="G3785">
        <v>0</v>
      </c>
      <c r="H3785">
        <v>0</v>
      </c>
      <c r="I3785" t="s">
        <v>5</v>
      </c>
      <c r="J3785" t="s">
        <v>570</v>
      </c>
      <c r="K3785" t="s">
        <v>1862</v>
      </c>
      <c r="L3785" s="3">
        <v>45877</v>
      </c>
      <c r="M37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785" s="3">
        <v>45859</v>
      </c>
      <c r="O3785" s="5">
        <f>IFERROR((PlanMasine[[#This Row],[Norma]]/PlanMasine[[#This Row],[Q]])*(PlanMasine[[#This Row],[Q]]/SUMIF(C:C,PlanMasine[[#This Row],[RN]],B:B)*PlanMasine[[#This Row],[KPLQ]]),0)</f>
        <v>3</v>
      </c>
      <c r="P3785">
        <v>179953</v>
      </c>
      <c r="Q3785">
        <f>COUNTIF(PROMJENA!A:A,PlanMasine[[#This Row],[KPL]]&amp;"-"&amp;PlanMasine[[#This Row],[RN]])</f>
        <v>0</v>
      </c>
      <c r="R3785">
        <f>IFERROR(INDEX(REDOSLIJED!A:A,MATCH(PlanMasine[[#This Row],[KPL]],REDOSLIJED!B:B,0)),MAX(REDOSLIJED!A:A)+1)</f>
        <v>45</v>
      </c>
      <c r="S3785" s="9">
        <f>SUM($M$2:M3785)</f>
        <v>17.156249999999915</v>
      </c>
      <c r="T3785" s="3">
        <f>PlanMasine[[#This Row],[Datum SAS]]-1</f>
        <v>45858</v>
      </c>
      <c r="U3785">
        <f>WEEKDAY(PlanMasine[[#This Row],[ZAVRŠETAK MAŠINSKE]],2)</f>
        <v>7</v>
      </c>
      <c r="V3785" s="3">
        <f>IF(WEEKDAY(PlanMasine[[#This Row],[Datum SAS]]-1,2)=7,PlanMasine[[#This Row],[Datum SAS]]-3,PlanMasine[[#This Row],[Datum SAS]]-1)</f>
        <v>45856</v>
      </c>
      <c r="W3785">
        <f>WEEKNUM(PlanMasine[[#This Row],[Column2]],1)</f>
        <v>29</v>
      </c>
    </row>
    <row r="3786" spans="1:23" x14ac:dyDescent="0.25">
      <c r="A3786">
        <v>1033792</v>
      </c>
      <c r="B3786">
        <v>1</v>
      </c>
      <c r="C3786">
        <v>1033794</v>
      </c>
      <c r="D3786" t="s">
        <v>1924</v>
      </c>
      <c r="E3786">
        <v>8</v>
      </c>
      <c r="F3786">
        <v>1</v>
      </c>
      <c r="G3786">
        <v>0</v>
      </c>
      <c r="H3786">
        <v>0</v>
      </c>
      <c r="I3786" t="s">
        <v>5</v>
      </c>
      <c r="J3786" t="s">
        <v>570</v>
      </c>
      <c r="K3786" t="s">
        <v>1862</v>
      </c>
      <c r="L3786" s="3">
        <v>45877</v>
      </c>
      <c r="M37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86" s="3">
        <v>45859</v>
      </c>
      <c r="O3786" s="5">
        <f>IFERROR((PlanMasine[[#This Row],[Norma]]/PlanMasine[[#This Row],[Q]])*(PlanMasine[[#This Row],[Q]]/SUMIF(C:C,PlanMasine[[#This Row],[RN]],B:B)*PlanMasine[[#This Row],[KPLQ]]),0)</f>
        <v>8</v>
      </c>
      <c r="P3786">
        <v>179917</v>
      </c>
      <c r="Q3786">
        <f>COUNTIF(PROMJENA!A:A,PlanMasine[[#This Row],[KPL]]&amp;"-"&amp;PlanMasine[[#This Row],[RN]])</f>
        <v>0</v>
      </c>
      <c r="R3786">
        <f>IFERROR(INDEX(REDOSLIJED!A:A,MATCH(PlanMasine[[#This Row],[KPL]],REDOSLIJED!B:B,0)),MAX(REDOSLIJED!A:A)+1)</f>
        <v>45</v>
      </c>
      <c r="S3786" s="9">
        <f>SUM($M$2:M3786)</f>
        <v>17.161805555555471</v>
      </c>
      <c r="T3786" s="3">
        <f>PlanMasine[[#This Row],[Datum SAS]]-1</f>
        <v>45858</v>
      </c>
      <c r="U3786">
        <f>WEEKDAY(PlanMasine[[#This Row],[ZAVRŠETAK MAŠINSKE]],2)</f>
        <v>7</v>
      </c>
      <c r="V3786" s="3">
        <f>IF(WEEKDAY(PlanMasine[[#This Row],[Datum SAS]]-1,2)=7,PlanMasine[[#This Row],[Datum SAS]]-3,PlanMasine[[#This Row],[Datum SAS]]-1)</f>
        <v>45856</v>
      </c>
      <c r="W3786">
        <f>WEEKNUM(PlanMasine[[#This Row],[Column2]],1)</f>
        <v>29</v>
      </c>
    </row>
    <row r="3787" spans="1:23" x14ac:dyDescent="0.25">
      <c r="A3787">
        <v>1033792</v>
      </c>
      <c r="B3787">
        <v>1</v>
      </c>
      <c r="C3787">
        <v>1033796</v>
      </c>
      <c r="D3787" t="s">
        <v>1925</v>
      </c>
      <c r="E3787">
        <v>8</v>
      </c>
      <c r="F3787">
        <v>1</v>
      </c>
      <c r="G3787">
        <v>0</v>
      </c>
      <c r="H3787">
        <v>0</v>
      </c>
      <c r="I3787" t="s">
        <v>5</v>
      </c>
      <c r="J3787" t="s">
        <v>570</v>
      </c>
      <c r="K3787" t="s">
        <v>1862</v>
      </c>
      <c r="L3787" s="3">
        <v>45877</v>
      </c>
      <c r="M37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787" s="3">
        <v>45859</v>
      </c>
      <c r="O3787" s="5">
        <f>IFERROR((PlanMasine[[#This Row],[Norma]]/PlanMasine[[#This Row],[Q]])*(PlanMasine[[#This Row],[Q]]/SUMIF(C:C,PlanMasine[[#This Row],[RN]],B:B)*PlanMasine[[#This Row],[KPLQ]]),0)</f>
        <v>8</v>
      </c>
      <c r="P3787">
        <v>179919</v>
      </c>
      <c r="Q3787">
        <f>COUNTIF(PROMJENA!A:A,PlanMasine[[#This Row],[KPL]]&amp;"-"&amp;PlanMasine[[#This Row],[RN]])</f>
        <v>0</v>
      </c>
      <c r="R3787">
        <f>IFERROR(INDEX(REDOSLIJED!A:A,MATCH(PlanMasine[[#This Row],[KPL]],REDOSLIJED!B:B,0)),MAX(REDOSLIJED!A:A)+1)</f>
        <v>45</v>
      </c>
      <c r="S3787" s="9">
        <f>SUM($M$2:M3787)</f>
        <v>17.167361111111028</v>
      </c>
      <c r="T3787" s="3">
        <f>PlanMasine[[#This Row],[Datum SAS]]-1</f>
        <v>45858</v>
      </c>
      <c r="U3787">
        <f>WEEKDAY(PlanMasine[[#This Row],[ZAVRŠETAK MAŠINSKE]],2)</f>
        <v>7</v>
      </c>
      <c r="V3787" s="3">
        <f>IF(WEEKDAY(PlanMasine[[#This Row],[Datum SAS]]-1,2)=7,PlanMasine[[#This Row],[Datum SAS]]-3,PlanMasine[[#This Row],[Datum SAS]]-1)</f>
        <v>45856</v>
      </c>
      <c r="W3787">
        <f>WEEKNUM(PlanMasine[[#This Row],[Column2]],1)</f>
        <v>29</v>
      </c>
    </row>
    <row r="3788" spans="1:23" x14ac:dyDescent="0.25">
      <c r="A3788">
        <v>1033792</v>
      </c>
      <c r="B3788">
        <v>1</v>
      </c>
      <c r="C3788">
        <v>1033832</v>
      </c>
      <c r="D3788" t="s">
        <v>2450</v>
      </c>
      <c r="E3788">
        <v>5</v>
      </c>
      <c r="F3788">
        <v>1</v>
      </c>
      <c r="G3788">
        <v>0</v>
      </c>
      <c r="H3788">
        <v>0</v>
      </c>
      <c r="I3788" t="s">
        <v>5</v>
      </c>
      <c r="J3788" t="s">
        <v>570</v>
      </c>
      <c r="K3788" t="s">
        <v>1862</v>
      </c>
      <c r="L3788" s="3">
        <v>45877</v>
      </c>
      <c r="M37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88" s="3">
        <v>45859</v>
      </c>
      <c r="O3788" s="5">
        <f>IFERROR((PlanMasine[[#This Row],[Norma]]/PlanMasine[[#This Row],[Q]])*(PlanMasine[[#This Row],[Q]]/SUMIF(C:C,PlanMasine[[#This Row],[RN]],B:B)*PlanMasine[[#This Row],[KPLQ]]),0)</f>
        <v>5</v>
      </c>
      <c r="P3788">
        <v>179955</v>
      </c>
      <c r="Q3788">
        <f>COUNTIF(PROMJENA!A:A,PlanMasine[[#This Row],[KPL]]&amp;"-"&amp;PlanMasine[[#This Row],[RN]])</f>
        <v>0</v>
      </c>
      <c r="R3788">
        <f>IFERROR(INDEX(REDOSLIJED!A:A,MATCH(PlanMasine[[#This Row],[KPL]],REDOSLIJED!B:B,0)),MAX(REDOSLIJED!A:A)+1)</f>
        <v>45</v>
      </c>
      <c r="S3788" s="9">
        <f>SUM($M$2:M3788)</f>
        <v>17.170833333333249</v>
      </c>
      <c r="T3788" s="3">
        <f>PlanMasine[[#This Row],[Datum SAS]]-1</f>
        <v>45858</v>
      </c>
      <c r="U3788">
        <f>WEEKDAY(PlanMasine[[#This Row],[ZAVRŠETAK MAŠINSKE]],2)</f>
        <v>7</v>
      </c>
      <c r="V3788" s="3">
        <f>IF(WEEKDAY(PlanMasine[[#This Row],[Datum SAS]]-1,2)=7,PlanMasine[[#This Row],[Datum SAS]]-3,PlanMasine[[#This Row],[Datum SAS]]-1)</f>
        <v>45856</v>
      </c>
      <c r="W3788">
        <f>WEEKNUM(PlanMasine[[#This Row],[Column2]],1)</f>
        <v>29</v>
      </c>
    </row>
    <row r="3789" spans="1:23" x14ac:dyDescent="0.25">
      <c r="A3789">
        <v>1033792</v>
      </c>
      <c r="B3789">
        <v>1</v>
      </c>
      <c r="C3789">
        <v>1033829</v>
      </c>
      <c r="D3789" t="s">
        <v>1926</v>
      </c>
      <c r="E3789">
        <v>5</v>
      </c>
      <c r="F3789">
        <v>1</v>
      </c>
      <c r="G3789">
        <v>0</v>
      </c>
      <c r="H3789">
        <v>0</v>
      </c>
      <c r="I3789" t="s">
        <v>5</v>
      </c>
      <c r="J3789" t="s">
        <v>570</v>
      </c>
      <c r="K3789" t="s">
        <v>1862</v>
      </c>
      <c r="L3789" s="3">
        <v>45877</v>
      </c>
      <c r="M37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89" s="3">
        <v>45859</v>
      </c>
      <c r="O3789" s="5">
        <f>IFERROR((PlanMasine[[#This Row],[Norma]]/PlanMasine[[#This Row],[Q]])*(PlanMasine[[#This Row],[Q]]/SUMIF(C:C,PlanMasine[[#This Row],[RN]],B:B)*PlanMasine[[#This Row],[KPLQ]]),0)</f>
        <v>5</v>
      </c>
      <c r="P3789">
        <v>179952</v>
      </c>
      <c r="Q3789">
        <f>COUNTIF(PROMJENA!A:A,PlanMasine[[#This Row],[KPL]]&amp;"-"&amp;PlanMasine[[#This Row],[RN]])</f>
        <v>0</v>
      </c>
      <c r="R3789">
        <f>IFERROR(INDEX(REDOSLIJED!A:A,MATCH(PlanMasine[[#This Row],[KPL]],REDOSLIJED!B:B,0)),MAX(REDOSLIJED!A:A)+1)</f>
        <v>45</v>
      </c>
      <c r="S3789" s="9">
        <f>SUM($M$2:M3789)</f>
        <v>17.17430555555547</v>
      </c>
      <c r="T3789" s="3">
        <f>PlanMasine[[#This Row],[Datum SAS]]-1</f>
        <v>45858</v>
      </c>
      <c r="U3789">
        <f>WEEKDAY(PlanMasine[[#This Row],[ZAVRŠETAK MAŠINSKE]],2)</f>
        <v>7</v>
      </c>
      <c r="V3789" s="3">
        <f>IF(WEEKDAY(PlanMasine[[#This Row],[Datum SAS]]-1,2)=7,PlanMasine[[#This Row],[Datum SAS]]-3,PlanMasine[[#This Row],[Datum SAS]]-1)</f>
        <v>45856</v>
      </c>
      <c r="W3789">
        <f>WEEKNUM(PlanMasine[[#This Row],[Column2]],1)</f>
        <v>29</v>
      </c>
    </row>
    <row r="3790" spans="1:23" x14ac:dyDescent="0.25">
      <c r="A3790">
        <v>1017659</v>
      </c>
      <c r="B3790">
        <v>1</v>
      </c>
      <c r="C3790">
        <v>1017666</v>
      </c>
      <c r="D3790" t="s">
        <v>1982</v>
      </c>
      <c r="E3790">
        <v>10</v>
      </c>
      <c r="F3790">
        <v>1</v>
      </c>
      <c r="G3790">
        <v>0</v>
      </c>
      <c r="H3790">
        <v>0</v>
      </c>
      <c r="I3790" t="s">
        <v>5</v>
      </c>
      <c r="J3790" t="s">
        <v>570</v>
      </c>
      <c r="K3790" t="s">
        <v>1814</v>
      </c>
      <c r="L3790" s="3">
        <v>45883</v>
      </c>
      <c r="M37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90" s="3">
        <v>45866</v>
      </c>
      <c r="O3790" s="5">
        <f>IFERROR((PlanMasine[[#This Row],[Norma]]/PlanMasine[[#This Row],[Q]])*(PlanMasine[[#This Row],[Q]]/SUMIF(C:C,PlanMasine[[#This Row],[RN]],B:B)*PlanMasine[[#This Row],[KPLQ]]),0)</f>
        <v>10</v>
      </c>
      <c r="P3790">
        <v>180132</v>
      </c>
      <c r="Q3790">
        <f>COUNTIF(PROMJENA!A:A,PlanMasine[[#This Row],[KPL]]&amp;"-"&amp;PlanMasine[[#This Row],[RN]])</f>
        <v>0</v>
      </c>
      <c r="R3790">
        <f>IFERROR(INDEX(REDOSLIJED!A:A,MATCH(PlanMasine[[#This Row],[KPL]],REDOSLIJED!B:B,0)),MAX(REDOSLIJED!A:A)+1)</f>
        <v>45</v>
      </c>
      <c r="S3790" s="9">
        <f>SUM($M$2:M3790)</f>
        <v>17.181249999999913</v>
      </c>
      <c r="T3790" s="3">
        <f>PlanMasine[[#This Row],[Datum SAS]]-1</f>
        <v>45865</v>
      </c>
      <c r="U3790">
        <f>WEEKDAY(PlanMasine[[#This Row],[ZAVRŠETAK MAŠINSKE]],2)</f>
        <v>7</v>
      </c>
      <c r="V3790" s="3">
        <f>IF(WEEKDAY(PlanMasine[[#This Row],[Datum SAS]]-1,2)=7,PlanMasine[[#This Row],[Datum SAS]]-3,PlanMasine[[#This Row],[Datum SAS]]-1)</f>
        <v>45863</v>
      </c>
      <c r="W3790">
        <f>WEEKNUM(PlanMasine[[#This Row],[Column2]],1)</f>
        <v>30</v>
      </c>
    </row>
    <row r="3791" spans="1:23" x14ac:dyDescent="0.25">
      <c r="A3791">
        <v>1017659</v>
      </c>
      <c r="B3791">
        <v>1</v>
      </c>
      <c r="C3791">
        <v>1017720</v>
      </c>
      <c r="D3791" t="s">
        <v>2453</v>
      </c>
      <c r="E3791">
        <v>5</v>
      </c>
      <c r="F3791">
        <v>1</v>
      </c>
      <c r="G3791">
        <v>0</v>
      </c>
      <c r="H3791">
        <v>0</v>
      </c>
      <c r="I3791" t="s">
        <v>5</v>
      </c>
      <c r="J3791" t="s">
        <v>570</v>
      </c>
      <c r="K3791" t="s">
        <v>1814</v>
      </c>
      <c r="L3791" s="3">
        <v>45883</v>
      </c>
      <c r="M37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91" s="3">
        <v>45866</v>
      </c>
      <c r="O3791" s="5">
        <f>IFERROR((PlanMasine[[#This Row],[Norma]]/PlanMasine[[#This Row],[Q]])*(PlanMasine[[#This Row],[Q]]/SUMIF(C:C,PlanMasine[[#This Row],[RN]],B:B)*PlanMasine[[#This Row],[KPLQ]]),0)</f>
        <v>5</v>
      </c>
      <c r="P3791">
        <v>180186</v>
      </c>
      <c r="Q3791">
        <f>COUNTIF(PROMJENA!A:A,PlanMasine[[#This Row],[KPL]]&amp;"-"&amp;PlanMasine[[#This Row],[RN]])</f>
        <v>0</v>
      </c>
      <c r="R3791">
        <f>IFERROR(INDEX(REDOSLIJED!A:A,MATCH(PlanMasine[[#This Row],[KPL]],REDOSLIJED!B:B,0)),MAX(REDOSLIJED!A:A)+1)</f>
        <v>45</v>
      </c>
      <c r="S3791" s="9">
        <f>SUM($M$2:M3791)</f>
        <v>17.184722222222135</v>
      </c>
      <c r="T3791" s="3">
        <f>PlanMasine[[#This Row],[Datum SAS]]-1</f>
        <v>45865</v>
      </c>
      <c r="U3791">
        <f>WEEKDAY(PlanMasine[[#This Row],[ZAVRŠETAK MAŠINSKE]],2)</f>
        <v>7</v>
      </c>
      <c r="V3791" s="3">
        <f>IF(WEEKDAY(PlanMasine[[#This Row],[Datum SAS]]-1,2)=7,PlanMasine[[#This Row],[Datum SAS]]-3,PlanMasine[[#This Row],[Datum SAS]]-1)</f>
        <v>45863</v>
      </c>
      <c r="W3791">
        <f>WEEKNUM(PlanMasine[[#This Row],[Column2]],1)</f>
        <v>30</v>
      </c>
    </row>
    <row r="3792" spans="1:23" x14ac:dyDescent="0.25">
      <c r="A3792">
        <v>1017659</v>
      </c>
      <c r="B3792">
        <v>1</v>
      </c>
      <c r="C3792">
        <v>1017746</v>
      </c>
      <c r="D3792" t="s">
        <v>2452</v>
      </c>
      <c r="E3792">
        <v>5</v>
      </c>
      <c r="F3792">
        <v>1</v>
      </c>
      <c r="G3792">
        <v>0</v>
      </c>
      <c r="H3792">
        <v>0</v>
      </c>
      <c r="I3792" t="s">
        <v>5</v>
      </c>
      <c r="J3792" t="s">
        <v>570</v>
      </c>
      <c r="K3792" t="s">
        <v>1814</v>
      </c>
      <c r="L3792" s="3">
        <v>45883</v>
      </c>
      <c r="M37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92" s="3">
        <v>45866</v>
      </c>
      <c r="O3792" s="5">
        <f>IFERROR((PlanMasine[[#This Row],[Norma]]/PlanMasine[[#This Row],[Q]])*(PlanMasine[[#This Row],[Q]]/SUMIF(C:C,PlanMasine[[#This Row],[RN]],B:B)*PlanMasine[[#This Row],[KPLQ]]),0)</f>
        <v>5</v>
      </c>
      <c r="P3792">
        <v>180212</v>
      </c>
      <c r="Q3792">
        <f>COUNTIF(PROMJENA!A:A,PlanMasine[[#This Row],[KPL]]&amp;"-"&amp;PlanMasine[[#This Row],[RN]])</f>
        <v>0</v>
      </c>
      <c r="R3792">
        <f>IFERROR(INDEX(REDOSLIJED!A:A,MATCH(PlanMasine[[#This Row],[KPL]],REDOSLIJED!B:B,0)),MAX(REDOSLIJED!A:A)+1)</f>
        <v>45</v>
      </c>
      <c r="S3792" s="9">
        <f>SUM($M$2:M3792)</f>
        <v>17.188194444444356</v>
      </c>
      <c r="T3792" s="3">
        <f>PlanMasine[[#This Row],[Datum SAS]]-1</f>
        <v>45865</v>
      </c>
      <c r="U3792">
        <f>WEEKDAY(PlanMasine[[#This Row],[ZAVRŠETAK MAŠINSKE]],2)</f>
        <v>7</v>
      </c>
      <c r="V3792" s="3">
        <f>IF(WEEKDAY(PlanMasine[[#This Row],[Datum SAS]]-1,2)=7,PlanMasine[[#This Row],[Datum SAS]]-3,PlanMasine[[#This Row],[Datum SAS]]-1)</f>
        <v>45863</v>
      </c>
      <c r="W3792">
        <f>WEEKNUM(PlanMasine[[#This Row],[Column2]],1)</f>
        <v>30</v>
      </c>
    </row>
    <row r="3793" spans="1:23" x14ac:dyDescent="0.25">
      <c r="A3793">
        <v>1017659</v>
      </c>
      <c r="B3793">
        <v>1</v>
      </c>
      <c r="C3793">
        <v>1017753</v>
      </c>
      <c r="D3793" t="s">
        <v>2451</v>
      </c>
      <c r="E3793">
        <v>7</v>
      </c>
      <c r="F3793">
        <v>1</v>
      </c>
      <c r="G3793">
        <v>0</v>
      </c>
      <c r="H3793">
        <v>0</v>
      </c>
      <c r="I3793" t="s">
        <v>5</v>
      </c>
      <c r="J3793" t="s">
        <v>570</v>
      </c>
      <c r="K3793" t="s">
        <v>1814</v>
      </c>
      <c r="L3793" s="3">
        <v>45883</v>
      </c>
      <c r="M37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3793" s="3">
        <v>45866</v>
      </c>
      <c r="O3793" s="5">
        <f>IFERROR((PlanMasine[[#This Row],[Norma]]/PlanMasine[[#This Row],[Q]])*(PlanMasine[[#This Row],[Q]]/SUMIF(C:C,PlanMasine[[#This Row],[RN]],B:B)*PlanMasine[[#This Row],[KPLQ]]),0)</f>
        <v>7</v>
      </c>
      <c r="P3793">
        <v>180219</v>
      </c>
      <c r="Q3793">
        <f>COUNTIF(PROMJENA!A:A,PlanMasine[[#This Row],[KPL]]&amp;"-"&amp;PlanMasine[[#This Row],[RN]])</f>
        <v>0</v>
      </c>
      <c r="R3793">
        <f>IFERROR(INDEX(REDOSLIJED!A:A,MATCH(PlanMasine[[#This Row],[KPL]],REDOSLIJED!B:B,0)),MAX(REDOSLIJED!A:A)+1)</f>
        <v>45</v>
      </c>
      <c r="S3793" s="9">
        <f>SUM($M$2:M3793)</f>
        <v>17.193055555555468</v>
      </c>
      <c r="T3793" s="3">
        <f>PlanMasine[[#This Row],[Datum SAS]]-1</f>
        <v>45865</v>
      </c>
      <c r="U3793">
        <f>WEEKDAY(PlanMasine[[#This Row],[ZAVRŠETAK MAŠINSKE]],2)</f>
        <v>7</v>
      </c>
      <c r="V3793" s="3">
        <f>IF(WEEKDAY(PlanMasine[[#This Row],[Datum SAS]]-1,2)=7,PlanMasine[[#This Row],[Datum SAS]]-3,PlanMasine[[#This Row],[Datum SAS]]-1)</f>
        <v>45863</v>
      </c>
      <c r="W3793">
        <f>WEEKNUM(PlanMasine[[#This Row],[Column2]],1)</f>
        <v>30</v>
      </c>
    </row>
    <row r="3794" spans="1:23" x14ac:dyDescent="0.25">
      <c r="A3794">
        <v>1017659</v>
      </c>
      <c r="B3794">
        <v>1</v>
      </c>
      <c r="C3794">
        <v>1017754</v>
      </c>
      <c r="D3794" t="s">
        <v>2454</v>
      </c>
      <c r="E3794">
        <v>5</v>
      </c>
      <c r="F3794">
        <v>1</v>
      </c>
      <c r="G3794">
        <v>0</v>
      </c>
      <c r="H3794">
        <v>0</v>
      </c>
      <c r="I3794" t="s">
        <v>5</v>
      </c>
      <c r="J3794" t="s">
        <v>570</v>
      </c>
      <c r="K3794" t="s">
        <v>1814</v>
      </c>
      <c r="L3794" s="3">
        <v>45883</v>
      </c>
      <c r="M37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94" s="3">
        <v>45866</v>
      </c>
      <c r="O3794" s="5">
        <f>IFERROR((PlanMasine[[#This Row],[Norma]]/PlanMasine[[#This Row],[Q]])*(PlanMasine[[#This Row],[Q]]/SUMIF(C:C,PlanMasine[[#This Row],[RN]],B:B)*PlanMasine[[#This Row],[KPLQ]]),0)</f>
        <v>5</v>
      </c>
      <c r="P3794">
        <v>180220</v>
      </c>
      <c r="Q3794">
        <f>COUNTIF(PROMJENA!A:A,PlanMasine[[#This Row],[KPL]]&amp;"-"&amp;PlanMasine[[#This Row],[RN]])</f>
        <v>0</v>
      </c>
      <c r="R3794">
        <f>IFERROR(INDEX(REDOSLIJED!A:A,MATCH(PlanMasine[[#This Row],[KPL]],REDOSLIJED!B:B,0)),MAX(REDOSLIJED!A:A)+1)</f>
        <v>45</v>
      </c>
      <c r="S3794" s="9">
        <f>SUM($M$2:M3794)</f>
        <v>17.196527777777689</v>
      </c>
      <c r="T3794" s="3">
        <f>PlanMasine[[#This Row],[Datum SAS]]-1</f>
        <v>45865</v>
      </c>
      <c r="U3794">
        <f>WEEKDAY(PlanMasine[[#This Row],[ZAVRŠETAK MAŠINSKE]],2)</f>
        <v>7</v>
      </c>
      <c r="V3794" s="3">
        <f>IF(WEEKDAY(PlanMasine[[#This Row],[Datum SAS]]-1,2)=7,PlanMasine[[#This Row],[Datum SAS]]-3,PlanMasine[[#This Row],[Datum SAS]]-1)</f>
        <v>45863</v>
      </c>
      <c r="W3794">
        <f>WEEKNUM(PlanMasine[[#This Row],[Column2]],1)</f>
        <v>30</v>
      </c>
    </row>
    <row r="3795" spans="1:23" x14ac:dyDescent="0.25">
      <c r="A3795">
        <v>1017659</v>
      </c>
      <c r="B3795">
        <v>1</v>
      </c>
      <c r="C3795">
        <v>1017664</v>
      </c>
      <c r="D3795" t="s">
        <v>1979</v>
      </c>
      <c r="E3795">
        <v>5</v>
      </c>
      <c r="F3795">
        <v>1</v>
      </c>
      <c r="G3795">
        <v>0</v>
      </c>
      <c r="H3795">
        <v>0</v>
      </c>
      <c r="I3795" t="s">
        <v>5</v>
      </c>
      <c r="J3795" t="s">
        <v>570</v>
      </c>
      <c r="K3795" t="s">
        <v>1814</v>
      </c>
      <c r="L3795" s="3">
        <v>45883</v>
      </c>
      <c r="M37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95" s="3">
        <v>45866</v>
      </c>
      <c r="O3795" s="5">
        <f>IFERROR((PlanMasine[[#This Row],[Norma]]/PlanMasine[[#This Row],[Q]])*(PlanMasine[[#This Row],[Q]]/SUMIF(C:C,PlanMasine[[#This Row],[RN]],B:B)*PlanMasine[[#This Row],[KPLQ]]),0)</f>
        <v>5</v>
      </c>
      <c r="P3795">
        <v>180130</v>
      </c>
      <c r="Q3795">
        <f>COUNTIF(PROMJENA!A:A,PlanMasine[[#This Row],[KPL]]&amp;"-"&amp;PlanMasine[[#This Row],[RN]])</f>
        <v>0</v>
      </c>
      <c r="R3795">
        <f>IFERROR(INDEX(REDOSLIJED!A:A,MATCH(PlanMasine[[#This Row],[KPL]],REDOSLIJED!B:B,0)),MAX(REDOSLIJED!A:A)+1)</f>
        <v>45</v>
      </c>
      <c r="S3795" s="9">
        <f>SUM($M$2:M3795)</f>
        <v>17.19999999999991</v>
      </c>
      <c r="T3795" s="3">
        <f>PlanMasine[[#This Row],[Datum SAS]]-1</f>
        <v>45865</v>
      </c>
      <c r="U3795">
        <f>WEEKDAY(PlanMasine[[#This Row],[ZAVRŠETAK MAŠINSKE]],2)</f>
        <v>7</v>
      </c>
      <c r="V3795" s="3">
        <f>IF(WEEKDAY(PlanMasine[[#This Row],[Datum SAS]]-1,2)=7,PlanMasine[[#This Row],[Datum SAS]]-3,PlanMasine[[#This Row],[Datum SAS]]-1)</f>
        <v>45863</v>
      </c>
      <c r="W3795">
        <f>WEEKNUM(PlanMasine[[#This Row],[Column2]],1)</f>
        <v>30</v>
      </c>
    </row>
    <row r="3796" spans="1:23" x14ac:dyDescent="0.25">
      <c r="A3796">
        <v>1017659</v>
      </c>
      <c r="B3796">
        <v>1</v>
      </c>
      <c r="C3796">
        <v>1017758</v>
      </c>
      <c r="D3796" t="s">
        <v>2223</v>
      </c>
      <c r="E3796">
        <v>10</v>
      </c>
      <c r="F3796">
        <v>1</v>
      </c>
      <c r="G3796">
        <v>0</v>
      </c>
      <c r="H3796">
        <v>0</v>
      </c>
      <c r="I3796" t="s">
        <v>5</v>
      </c>
      <c r="J3796" t="s">
        <v>570</v>
      </c>
      <c r="K3796" t="s">
        <v>1814</v>
      </c>
      <c r="L3796" s="3">
        <v>45883</v>
      </c>
      <c r="M37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96" s="3">
        <v>45866</v>
      </c>
      <c r="O3796" s="5">
        <f>IFERROR((PlanMasine[[#This Row],[Norma]]/PlanMasine[[#This Row],[Q]])*(PlanMasine[[#This Row],[Q]]/SUMIF(C:C,PlanMasine[[#This Row],[RN]],B:B)*PlanMasine[[#This Row],[KPLQ]]),0)</f>
        <v>10</v>
      </c>
      <c r="P3796">
        <v>180224</v>
      </c>
      <c r="Q3796">
        <f>COUNTIF(PROMJENA!A:A,PlanMasine[[#This Row],[KPL]]&amp;"-"&amp;PlanMasine[[#This Row],[RN]])</f>
        <v>0</v>
      </c>
      <c r="R3796">
        <f>IFERROR(INDEX(REDOSLIJED!A:A,MATCH(PlanMasine[[#This Row],[KPL]],REDOSLIJED!B:B,0)),MAX(REDOSLIJED!A:A)+1)</f>
        <v>45</v>
      </c>
      <c r="S3796" s="9">
        <f>SUM($M$2:M3796)</f>
        <v>17.206944444444353</v>
      </c>
      <c r="T3796" s="3">
        <f>PlanMasine[[#This Row],[Datum SAS]]-1</f>
        <v>45865</v>
      </c>
      <c r="U3796">
        <f>WEEKDAY(PlanMasine[[#This Row],[ZAVRŠETAK MAŠINSKE]],2)</f>
        <v>7</v>
      </c>
      <c r="V3796" s="3">
        <f>IF(WEEKDAY(PlanMasine[[#This Row],[Datum SAS]]-1,2)=7,PlanMasine[[#This Row],[Datum SAS]]-3,PlanMasine[[#This Row],[Datum SAS]]-1)</f>
        <v>45863</v>
      </c>
      <c r="W3796">
        <f>WEEKNUM(PlanMasine[[#This Row],[Column2]],1)</f>
        <v>30</v>
      </c>
    </row>
    <row r="3797" spans="1:23" x14ac:dyDescent="0.25">
      <c r="A3797">
        <v>1017659</v>
      </c>
      <c r="B3797">
        <v>1</v>
      </c>
      <c r="C3797">
        <v>1017773</v>
      </c>
      <c r="D3797" t="s">
        <v>2225</v>
      </c>
      <c r="E3797">
        <v>10</v>
      </c>
      <c r="F3797">
        <v>1</v>
      </c>
      <c r="G3797">
        <v>0</v>
      </c>
      <c r="H3797">
        <v>0</v>
      </c>
      <c r="I3797" t="s">
        <v>5</v>
      </c>
      <c r="J3797" t="s">
        <v>570</v>
      </c>
      <c r="K3797" t="s">
        <v>1814</v>
      </c>
      <c r="L3797" s="3">
        <v>45883</v>
      </c>
      <c r="M37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97" s="3">
        <v>45866</v>
      </c>
      <c r="O3797" s="5">
        <f>IFERROR((PlanMasine[[#This Row],[Norma]]/PlanMasine[[#This Row],[Q]])*(PlanMasine[[#This Row],[Q]]/SUMIF(C:C,PlanMasine[[#This Row],[RN]],B:B)*PlanMasine[[#This Row],[KPLQ]]),0)</f>
        <v>10</v>
      </c>
      <c r="P3797">
        <v>180239</v>
      </c>
      <c r="Q3797">
        <f>COUNTIF(PROMJENA!A:A,PlanMasine[[#This Row],[KPL]]&amp;"-"&amp;PlanMasine[[#This Row],[RN]])</f>
        <v>0</v>
      </c>
      <c r="R3797">
        <f>IFERROR(INDEX(REDOSLIJED!A:A,MATCH(PlanMasine[[#This Row],[KPL]],REDOSLIJED!B:B,0)),MAX(REDOSLIJED!A:A)+1)</f>
        <v>45</v>
      </c>
      <c r="S3797" s="9">
        <f>SUM($M$2:M3797)</f>
        <v>17.213888888888796</v>
      </c>
      <c r="T3797" s="3">
        <f>PlanMasine[[#This Row],[Datum SAS]]-1</f>
        <v>45865</v>
      </c>
      <c r="U3797">
        <f>WEEKDAY(PlanMasine[[#This Row],[ZAVRŠETAK MAŠINSKE]],2)</f>
        <v>7</v>
      </c>
      <c r="V3797" s="3">
        <f>IF(WEEKDAY(PlanMasine[[#This Row],[Datum SAS]]-1,2)=7,PlanMasine[[#This Row],[Datum SAS]]-3,PlanMasine[[#This Row],[Datum SAS]]-1)</f>
        <v>45863</v>
      </c>
      <c r="W3797">
        <f>WEEKNUM(PlanMasine[[#This Row],[Column2]],1)</f>
        <v>30</v>
      </c>
    </row>
    <row r="3798" spans="1:23" x14ac:dyDescent="0.25">
      <c r="A3798">
        <v>1017659</v>
      </c>
      <c r="B3798">
        <v>1</v>
      </c>
      <c r="C3798">
        <v>1017774</v>
      </c>
      <c r="D3798" t="s">
        <v>1981</v>
      </c>
      <c r="E3798">
        <v>5</v>
      </c>
      <c r="F3798">
        <v>1</v>
      </c>
      <c r="G3798">
        <v>0</v>
      </c>
      <c r="H3798">
        <v>0</v>
      </c>
      <c r="I3798" t="s">
        <v>5</v>
      </c>
      <c r="J3798" t="s">
        <v>570</v>
      </c>
      <c r="K3798" t="s">
        <v>1814</v>
      </c>
      <c r="L3798" s="3">
        <v>45883</v>
      </c>
      <c r="M37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98" s="3">
        <v>45866</v>
      </c>
      <c r="O3798" s="5">
        <f>IFERROR((PlanMasine[[#This Row],[Norma]]/PlanMasine[[#This Row],[Q]])*(PlanMasine[[#This Row],[Q]]/SUMIF(C:C,PlanMasine[[#This Row],[RN]],B:B)*PlanMasine[[#This Row],[KPLQ]]),0)</f>
        <v>5</v>
      </c>
      <c r="P3798">
        <v>180240</v>
      </c>
      <c r="Q3798">
        <f>COUNTIF(PROMJENA!A:A,PlanMasine[[#This Row],[KPL]]&amp;"-"&amp;PlanMasine[[#This Row],[RN]])</f>
        <v>0</v>
      </c>
      <c r="R3798">
        <f>IFERROR(INDEX(REDOSLIJED!A:A,MATCH(PlanMasine[[#This Row],[KPL]],REDOSLIJED!B:B,0)),MAX(REDOSLIJED!A:A)+1)</f>
        <v>45</v>
      </c>
      <c r="S3798" s="9">
        <f>SUM($M$2:M3798)</f>
        <v>17.217361111111018</v>
      </c>
      <c r="T3798" s="3">
        <f>PlanMasine[[#This Row],[Datum SAS]]-1</f>
        <v>45865</v>
      </c>
      <c r="U3798">
        <f>WEEKDAY(PlanMasine[[#This Row],[ZAVRŠETAK MAŠINSKE]],2)</f>
        <v>7</v>
      </c>
      <c r="V3798" s="3">
        <f>IF(WEEKDAY(PlanMasine[[#This Row],[Datum SAS]]-1,2)=7,PlanMasine[[#This Row],[Datum SAS]]-3,PlanMasine[[#This Row],[Datum SAS]]-1)</f>
        <v>45863</v>
      </c>
      <c r="W3798">
        <f>WEEKNUM(PlanMasine[[#This Row],[Column2]],1)</f>
        <v>30</v>
      </c>
    </row>
    <row r="3799" spans="1:23" x14ac:dyDescent="0.25">
      <c r="A3799">
        <v>1017659</v>
      </c>
      <c r="B3799">
        <v>1</v>
      </c>
      <c r="C3799">
        <v>1017755</v>
      </c>
      <c r="D3799" t="s">
        <v>2224</v>
      </c>
      <c r="E3799">
        <v>5</v>
      </c>
      <c r="F3799">
        <v>1</v>
      </c>
      <c r="G3799">
        <v>0</v>
      </c>
      <c r="H3799">
        <v>0</v>
      </c>
      <c r="I3799" t="s">
        <v>5</v>
      </c>
      <c r="J3799" t="s">
        <v>570</v>
      </c>
      <c r="K3799" t="s">
        <v>1814</v>
      </c>
      <c r="L3799" s="3">
        <v>45883</v>
      </c>
      <c r="M37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799" s="3">
        <v>45866</v>
      </c>
      <c r="O3799" s="5">
        <f>IFERROR((PlanMasine[[#This Row],[Norma]]/PlanMasine[[#This Row],[Q]])*(PlanMasine[[#This Row],[Q]]/SUMIF(C:C,PlanMasine[[#This Row],[RN]],B:B)*PlanMasine[[#This Row],[KPLQ]]),0)</f>
        <v>5</v>
      </c>
      <c r="P3799">
        <v>180221</v>
      </c>
      <c r="Q3799">
        <f>COUNTIF(PROMJENA!A:A,PlanMasine[[#This Row],[KPL]]&amp;"-"&amp;PlanMasine[[#This Row],[RN]])</f>
        <v>0</v>
      </c>
      <c r="R3799">
        <f>IFERROR(INDEX(REDOSLIJED!A:A,MATCH(PlanMasine[[#This Row],[KPL]],REDOSLIJED!B:B,0)),MAX(REDOSLIJED!A:A)+1)</f>
        <v>45</v>
      </c>
      <c r="S3799" s="9">
        <f>SUM($M$2:M3799)</f>
        <v>17.220833333333239</v>
      </c>
      <c r="T3799" s="3">
        <f>PlanMasine[[#This Row],[Datum SAS]]-1</f>
        <v>45865</v>
      </c>
      <c r="U3799">
        <f>WEEKDAY(PlanMasine[[#This Row],[ZAVRŠETAK MAŠINSKE]],2)</f>
        <v>7</v>
      </c>
      <c r="V3799" s="3">
        <f>IF(WEEKDAY(PlanMasine[[#This Row],[Datum SAS]]-1,2)=7,PlanMasine[[#This Row],[Datum SAS]]-3,PlanMasine[[#This Row],[Datum SAS]]-1)</f>
        <v>45863</v>
      </c>
      <c r="W3799">
        <f>WEEKNUM(PlanMasine[[#This Row],[Column2]],1)</f>
        <v>30</v>
      </c>
    </row>
    <row r="3800" spans="1:23" x14ac:dyDescent="0.25">
      <c r="A3800">
        <v>1017659</v>
      </c>
      <c r="B3800">
        <v>1</v>
      </c>
      <c r="C3800">
        <v>1017797</v>
      </c>
      <c r="D3800" t="s">
        <v>1983</v>
      </c>
      <c r="E3800">
        <v>5</v>
      </c>
      <c r="F3800">
        <v>1</v>
      </c>
      <c r="G3800">
        <v>0</v>
      </c>
      <c r="H3800">
        <v>0</v>
      </c>
      <c r="I3800" t="s">
        <v>5</v>
      </c>
      <c r="J3800" t="s">
        <v>570</v>
      </c>
      <c r="K3800" t="s">
        <v>1814</v>
      </c>
      <c r="L3800" s="3">
        <v>45883</v>
      </c>
      <c r="M38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00" s="3">
        <v>45866</v>
      </c>
      <c r="O3800" s="5">
        <f>IFERROR((PlanMasine[[#This Row],[Norma]]/PlanMasine[[#This Row],[Q]])*(PlanMasine[[#This Row],[Q]]/SUMIF(C:C,PlanMasine[[#This Row],[RN]],B:B)*PlanMasine[[#This Row],[KPLQ]]),0)</f>
        <v>5</v>
      </c>
      <c r="P3800">
        <v>180262</v>
      </c>
      <c r="Q3800">
        <f>COUNTIF(PROMJENA!A:A,PlanMasine[[#This Row],[KPL]]&amp;"-"&amp;PlanMasine[[#This Row],[RN]])</f>
        <v>0</v>
      </c>
      <c r="R3800">
        <f>IFERROR(INDEX(REDOSLIJED!A:A,MATCH(PlanMasine[[#This Row],[KPL]],REDOSLIJED!B:B,0)),MAX(REDOSLIJED!A:A)+1)</f>
        <v>45</v>
      </c>
      <c r="S3800" s="9">
        <f>SUM($M$2:M3800)</f>
        <v>17.224305555555461</v>
      </c>
      <c r="T3800" s="3">
        <f>PlanMasine[[#This Row],[Datum SAS]]-1</f>
        <v>45865</v>
      </c>
      <c r="U3800">
        <f>WEEKDAY(PlanMasine[[#This Row],[ZAVRŠETAK MAŠINSKE]],2)</f>
        <v>7</v>
      </c>
      <c r="V3800" s="3">
        <f>IF(WEEKDAY(PlanMasine[[#This Row],[Datum SAS]]-1,2)=7,PlanMasine[[#This Row],[Datum SAS]]-3,PlanMasine[[#This Row],[Datum SAS]]-1)</f>
        <v>45863</v>
      </c>
      <c r="W3800">
        <f>WEEKNUM(PlanMasine[[#This Row],[Column2]],1)</f>
        <v>30</v>
      </c>
    </row>
    <row r="3801" spans="1:23" x14ac:dyDescent="0.25">
      <c r="A3801">
        <v>1017659</v>
      </c>
      <c r="B3801">
        <v>1</v>
      </c>
      <c r="C3801">
        <v>1017662</v>
      </c>
      <c r="D3801" t="s">
        <v>1980</v>
      </c>
      <c r="E3801">
        <v>10</v>
      </c>
      <c r="F3801">
        <v>1</v>
      </c>
      <c r="G3801">
        <v>0</v>
      </c>
      <c r="H3801">
        <v>0</v>
      </c>
      <c r="I3801" t="s">
        <v>5</v>
      </c>
      <c r="J3801" t="s">
        <v>570</v>
      </c>
      <c r="K3801" t="s">
        <v>1814</v>
      </c>
      <c r="L3801" s="3">
        <v>45883</v>
      </c>
      <c r="M38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01" s="3">
        <v>45866</v>
      </c>
      <c r="O3801" s="5">
        <f>IFERROR((PlanMasine[[#This Row],[Norma]]/PlanMasine[[#This Row],[Q]])*(PlanMasine[[#This Row],[Q]]/SUMIF(C:C,PlanMasine[[#This Row],[RN]],B:B)*PlanMasine[[#This Row],[KPLQ]]),0)</f>
        <v>10</v>
      </c>
      <c r="P3801">
        <v>180128</v>
      </c>
      <c r="Q3801">
        <f>COUNTIF(PROMJENA!A:A,PlanMasine[[#This Row],[KPL]]&amp;"-"&amp;PlanMasine[[#This Row],[RN]])</f>
        <v>0</v>
      </c>
      <c r="R3801">
        <f>IFERROR(INDEX(REDOSLIJED!A:A,MATCH(PlanMasine[[#This Row],[KPL]],REDOSLIJED!B:B,0)),MAX(REDOSLIJED!A:A)+1)</f>
        <v>45</v>
      </c>
      <c r="S3801" s="9">
        <f>SUM($M$2:M3801)</f>
        <v>17.231249999999903</v>
      </c>
      <c r="T3801" s="3">
        <f>PlanMasine[[#This Row],[Datum SAS]]-1</f>
        <v>45865</v>
      </c>
      <c r="U3801">
        <f>WEEKDAY(PlanMasine[[#This Row],[ZAVRŠETAK MAŠINSKE]],2)</f>
        <v>7</v>
      </c>
      <c r="V3801" s="3">
        <f>IF(WEEKDAY(PlanMasine[[#This Row],[Datum SAS]]-1,2)=7,PlanMasine[[#This Row],[Datum SAS]]-3,PlanMasine[[#This Row],[Datum SAS]]-1)</f>
        <v>45863</v>
      </c>
      <c r="W3801">
        <f>WEEKNUM(PlanMasine[[#This Row],[Column2]],1)</f>
        <v>30</v>
      </c>
    </row>
    <row r="3802" spans="1:23" x14ac:dyDescent="0.25">
      <c r="A3802">
        <v>1017659</v>
      </c>
      <c r="B3802">
        <v>1</v>
      </c>
      <c r="C3802">
        <v>1017710</v>
      </c>
      <c r="D3802" t="s">
        <v>2222</v>
      </c>
      <c r="E3802">
        <v>3</v>
      </c>
      <c r="F3802">
        <v>1</v>
      </c>
      <c r="G3802">
        <v>0</v>
      </c>
      <c r="H3802">
        <v>0</v>
      </c>
      <c r="I3802" t="s">
        <v>5</v>
      </c>
      <c r="J3802" t="s">
        <v>570</v>
      </c>
      <c r="K3802" t="s">
        <v>1814</v>
      </c>
      <c r="L3802" s="3">
        <v>45883</v>
      </c>
      <c r="M38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02" s="3">
        <v>45866</v>
      </c>
      <c r="O3802" s="5">
        <f>IFERROR((PlanMasine[[#This Row],[Norma]]/PlanMasine[[#This Row],[Q]])*(PlanMasine[[#This Row],[Q]]/SUMIF(C:C,PlanMasine[[#This Row],[RN]],B:B)*PlanMasine[[#This Row],[KPLQ]]),0)</f>
        <v>3</v>
      </c>
      <c r="P3802">
        <v>180176</v>
      </c>
      <c r="Q3802">
        <f>COUNTIF(PROMJENA!A:A,PlanMasine[[#This Row],[KPL]]&amp;"-"&amp;PlanMasine[[#This Row],[RN]])</f>
        <v>0</v>
      </c>
      <c r="R3802">
        <f>IFERROR(INDEX(REDOSLIJED!A:A,MATCH(PlanMasine[[#This Row],[KPL]],REDOSLIJED!B:B,0)),MAX(REDOSLIJED!A:A)+1)</f>
        <v>45</v>
      </c>
      <c r="S3802" s="9">
        <f>SUM($M$2:M3802)</f>
        <v>17.233333333333238</v>
      </c>
      <c r="T3802" s="3">
        <f>PlanMasine[[#This Row],[Datum SAS]]-1</f>
        <v>45865</v>
      </c>
      <c r="U3802">
        <f>WEEKDAY(PlanMasine[[#This Row],[ZAVRŠETAK MAŠINSKE]],2)</f>
        <v>7</v>
      </c>
      <c r="V3802" s="3">
        <f>IF(WEEKDAY(PlanMasine[[#This Row],[Datum SAS]]-1,2)=7,PlanMasine[[#This Row],[Datum SAS]]-3,PlanMasine[[#This Row],[Datum SAS]]-1)</f>
        <v>45863</v>
      </c>
      <c r="W3802">
        <f>WEEKNUM(PlanMasine[[#This Row],[Column2]],1)</f>
        <v>30</v>
      </c>
    </row>
    <row r="3803" spans="1:23" x14ac:dyDescent="0.25">
      <c r="A3803">
        <v>1036881</v>
      </c>
      <c r="B3803">
        <v>1</v>
      </c>
      <c r="C3803">
        <v>1036891</v>
      </c>
      <c r="D3803" t="s">
        <v>2649</v>
      </c>
      <c r="E3803">
        <v>8</v>
      </c>
      <c r="F3803">
        <v>1</v>
      </c>
      <c r="G3803">
        <v>0</v>
      </c>
      <c r="H3803">
        <v>0</v>
      </c>
      <c r="I3803" t="s">
        <v>5</v>
      </c>
      <c r="J3803" t="s">
        <v>570</v>
      </c>
      <c r="K3803" t="s">
        <v>2650</v>
      </c>
      <c r="L3803" s="3">
        <v>45883</v>
      </c>
      <c r="M38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803" s="3">
        <v>45866</v>
      </c>
      <c r="O3803" s="5">
        <f>IFERROR((PlanMasine[[#This Row],[Norma]]/PlanMasine[[#This Row],[Q]])*(PlanMasine[[#This Row],[Q]]/SUMIF(C:C,PlanMasine[[#This Row],[RN]],B:B)*PlanMasine[[#This Row],[KPLQ]]),0)</f>
        <v>8</v>
      </c>
      <c r="P3803">
        <v>177490</v>
      </c>
      <c r="Q3803">
        <f>COUNTIF(PROMJENA!A:A,PlanMasine[[#This Row],[KPL]]&amp;"-"&amp;PlanMasine[[#This Row],[RN]])</f>
        <v>0</v>
      </c>
      <c r="R3803">
        <f>IFERROR(INDEX(REDOSLIJED!A:A,MATCH(PlanMasine[[#This Row],[KPL]],REDOSLIJED!B:B,0)),MAX(REDOSLIJED!A:A)+1)</f>
        <v>45</v>
      </c>
      <c r="S3803" s="9">
        <f>SUM($M$2:M3803)</f>
        <v>17.238888888888795</v>
      </c>
      <c r="T3803" s="3">
        <f>PlanMasine[[#This Row],[Datum SAS]]-1</f>
        <v>45865</v>
      </c>
      <c r="U3803">
        <f>WEEKDAY(PlanMasine[[#This Row],[ZAVRŠETAK MAŠINSKE]],2)</f>
        <v>7</v>
      </c>
      <c r="V3803" s="3">
        <f>IF(WEEKDAY(PlanMasine[[#This Row],[Datum SAS]]-1,2)=7,PlanMasine[[#This Row],[Datum SAS]]-3,PlanMasine[[#This Row],[Datum SAS]]-1)</f>
        <v>45863</v>
      </c>
      <c r="W3803">
        <f>WEEKNUM(PlanMasine[[#This Row],[Column2]],1)</f>
        <v>30</v>
      </c>
    </row>
    <row r="3804" spans="1:23" x14ac:dyDescent="0.25">
      <c r="A3804">
        <v>1036881</v>
      </c>
      <c r="B3804">
        <v>1</v>
      </c>
      <c r="C3804">
        <v>1036890</v>
      </c>
      <c r="D3804" t="s">
        <v>2651</v>
      </c>
      <c r="E3804">
        <v>10</v>
      </c>
      <c r="F3804">
        <v>2</v>
      </c>
      <c r="G3804">
        <v>0</v>
      </c>
      <c r="H3804">
        <v>0</v>
      </c>
      <c r="I3804" t="s">
        <v>5</v>
      </c>
      <c r="J3804" t="s">
        <v>570</v>
      </c>
      <c r="K3804" t="s">
        <v>2650</v>
      </c>
      <c r="L3804" s="3">
        <v>45883</v>
      </c>
      <c r="M38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04" s="3">
        <v>45866</v>
      </c>
      <c r="O3804" s="5">
        <f>IFERROR((PlanMasine[[#This Row],[Norma]]/PlanMasine[[#This Row],[Q]])*(PlanMasine[[#This Row],[Q]]/SUMIF(C:C,PlanMasine[[#This Row],[RN]],B:B)*PlanMasine[[#This Row],[KPLQ]]),0)</f>
        <v>10</v>
      </c>
      <c r="P3804">
        <v>177489</v>
      </c>
      <c r="Q3804">
        <f>COUNTIF(PROMJENA!A:A,PlanMasine[[#This Row],[KPL]]&amp;"-"&amp;PlanMasine[[#This Row],[RN]])</f>
        <v>0</v>
      </c>
      <c r="R3804">
        <f>IFERROR(INDEX(REDOSLIJED!A:A,MATCH(PlanMasine[[#This Row],[KPL]],REDOSLIJED!B:B,0)),MAX(REDOSLIJED!A:A)+1)</f>
        <v>45</v>
      </c>
      <c r="S3804" s="9">
        <f>SUM($M$2:M3804)</f>
        <v>17.245833333333238</v>
      </c>
      <c r="T3804" s="3">
        <f>PlanMasine[[#This Row],[Datum SAS]]-1</f>
        <v>45865</v>
      </c>
      <c r="U3804">
        <f>WEEKDAY(PlanMasine[[#This Row],[ZAVRŠETAK MAŠINSKE]],2)</f>
        <v>7</v>
      </c>
      <c r="V3804" s="3">
        <f>IF(WEEKDAY(PlanMasine[[#This Row],[Datum SAS]]-1,2)=7,PlanMasine[[#This Row],[Datum SAS]]-3,PlanMasine[[#This Row],[Datum SAS]]-1)</f>
        <v>45863</v>
      </c>
      <c r="W3804">
        <f>WEEKNUM(PlanMasine[[#This Row],[Column2]],1)</f>
        <v>30</v>
      </c>
    </row>
    <row r="3805" spans="1:23" x14ac:dyDescent="0.25">
      <c r="A3805">
        <v>1036881</v>
      </c>
      <c r="B3805">
        <v>1</v>
      </c>
      <c r="C3805">
        <v>1036940</v>
      </c>
      <c r="D3805" t="s">
        <v>2652</v>
      </c>
      <c r="E3805">
        <v>8</v>
      </c>
      <c r="F3805">
        <v>1</v>
      </c>
      <c r="G3805">
        <v>0</v>
      </c>
      <c r="H3805">
        <v>0</v>
      </c>
      <c r="I3805" t="s">
        <v>5</v>
      </c>
      <c r="J3805" t="s">
        <v>570</v>
      </c>
      <c r="K3805" t="s">
        <v>2650</v>
      </c>
      <c r="L3805" s="3">
        <v>45883</v>
      </c>
      <c r="M38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805" s="3">
        <v>45866</v>
      </c>
      <c r="O3805" s="5">
        <f>IFERROR((PlanMasine[[#This Row],[Norma]]/PlanMasine[[#This Row],[Q]])*(PlanMasine[[#This Row],[Q]]/SUMIF(C:C,PlanMasine[[#This Row],[RN]],B:B)*PlanMasine[[#This Row],[KPLQ]]),0)</f>
        <v>8</v>
      </c>
      <c r="P3805">
        <v>177547</v>
      </c>
      <c r="Q3805">
        <f>COUNTIF(PROMJENA!A:A,PlanMasine[[#This Row],[KPL]]&amp;"-"&amp;PlanMasine[[#This Row],[RN]])</f>
        <v>0</v>
      </c>
      <c r="R3805">
        <f>IFERROR(INDEX(REDOSLIJED!A:A,MATCH(PlanMasine[[#This Row],[KPL]],REDOSLIJED!B:B,0)),MAX(REDOSLIJED!A:A)+1)</f>
        <v>45</v>
      </c>
      <c r="S3805" s="9">
        <f>SUM($M$2:M3805)</f>
        <v>17.251388888888794</v>
      </c>
      <c r="T3805" s="3">
        <f>PlanMasine[[#This Row],[Datum SAS]]-1</f>
        <v>45865</v>
      </c>
      <c r="U3805">
        <f>WEEKDAY(PlanMasine[[#This Row],[ZAVRŠETAK MAŠINSKE]],2)</f>
        <v>7</v>
      </c>
      <c r="V3805" s="3">
        <f>IF(WEEKDAY(PlanMasine[[#This Row],[Datum SAS]]-1,2)=7,PlanMasine[[#This Row],[Datum SAS]]-3,PlanMasine[[#This Row],[Datum SAS]]-1)</f>
        <v>45863</v>
      </c>
      <c r="W3805">
        <f>WEEKNUM(PlanMasine[[#This Row],[Column2]],1)</f>
        <v>30</v>
      </c>
    </row>
    <row r="3806" spans="1:23" x14ac:dyDescent="0.25">
      <c r="A3806">
        <v>1036881</v>
      </c>
      <c r="B3806">
        <v>1</v>
      </c>
      <c r="C3806">
        <v>1036889</v>
      </c>
      <c r="D3806" t="s">
        <v>2653</v>
      </c>
      <c r="E3806">
        <v>10</v>
      </c>
      <c r="F3806">
        <v>2</v>
      </c>
      <c r="G3806">
        <v>0</v>
      </c>
      <c r="H3806">
        <v>0</v>
      </c>
      <c r="I3806" t="s">
        <v>5</v>
      </c>
      <c r="J3806" t="s">
        <v>570</v>
      </c>
      <c r="K3806" t="s">
        <v>2650</v>
      </c>
      <c r="L3806" s="3">
        <v>45883</v>
      </c>
      <c r="M38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06" s="3">
        <v>45866</v>
      </c>
      <c r="O3806" s="5">
        <f>IFERROR((PlanMasine[[#This Row],[Norma]]/PlanMasine[[#This Row],[Q]])*(PlanMasine[[#This Row],[Q]]/SUMIF(C:C,PlanMasine[[#This Row],[RN]],B:B)*PlanMasine[[#This Row],[KPLQ]]),0)</f>
        <v>10</v>
      </c>
      <c r="P3806">
        <v>177488</v>
      </c>
      <c r="Q3806">
        <f>COUNTIF(PROMJENA!A:A,PlanMasine[[#This Row],[KPL]]&amp;"-"&amp;PlanMasine[[#This Row],[RN]])</f>
        <v>0</v>
      </c>
      <c r="R3806">
        <f>IFERROR(INDEX(REDOSLIJED!A:A,MATCH(PlanMasine[[#This Row],[KPL]],REDOSLIJED!B:B,0)),MAX(REDOSLIJED!A:A)+1)</f>
        <v>45</v>
      </c>
      <c r="S3806" s="9">
        <f>SUM($M$2:M3806)</f>
        <v>17.258333333333237</v>
      </c>
      <c r="T3806" s="3">
        <f>PlanMasine[[#This Row],[Datum SAS]]-1</f>
        <v>45865</v>
      </c>
      <c r="U3806">
        <f>WEEKDAY(PlanMasine[[#This Row],[ZAVRŠETAK MAŠINSKE]],2)</f>
        <v>7</v>
      </c>
      <c r="V3806" s="3">
        <f>IF(WEEKDAY(PlanMasine[[#This Row],[Datum SAS]]-1,2)=7,PlanMasine[[#This Row],[Datum SAS]]-3,PlanMasine[[#This Row],[Datum SAS]]-1)</f>
        <v>45863</v>
      </c>
      <c r="W3806">
        <f>WEEKNUM(PlanMasine[[#This Row],[Column2]],1)</f>
        <v>30</v>
      </c>
    </row>
    <row r="3807" spans="1:23" x14ac:dyDescent="0.25">
      <c r="A3807">
        <v>1036881</v>
      </c>
      <c r="B3807">
        <v>1</v>
      </c>
      <c r="C3807">
        <v>1036918</v>
      </c>
      <c r="D3807" t="s">
        <v>2654</v>
      </c>
      <c r="E3807">
        <v>4</v>
      </c>
      <c r="F3807">
        <v>1</v>
      </c>
      <c r="G3807">
        <v>0</v>
      </c>
      <c r="H3807">
        <v>0</v>
      </c>
      <c r="I3807" t="s">
        <v>5</v>
      </c>
      <c r="J3807" t="s">
        <v>570</v>
      </c>
      <c r="K3807" t="s">
        <v>2650</v>
      </c>
      <c r="L3807" s="3">
        <v>45883</v>
      </c>
      <c r="M38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807" s="3">
        <v>45866</v>
      </c>
      <c r="O3807" s="5">
        <f>IFERROR((PlanMasine[[#This Row],[Norma]]/PlanMasine[[#This Row],[Q]])*(PlanMasine[[#This Row],[Q]]/SUMIF(C:C,PlanMasine[[#This Row],[RN]],B:B)*PlanMasine[[#This Row],[KPLQ]]),0)</f>
        <v>4</v>
      </c>
      <c r="P3807">
        <v>177520</v>
      </c>
      <c r="Q3807">
        <f>COUNTIF(PROMJENA!A:A,PlanMasine[[#This Row],[KPL]]&amp;"-"&amp;PlanMasine[[#This Row],[RN]])</f>
        <v>0</v>
      </c>
      <c r="R3807">
        <f>IFERROR(INDEX(REDOSLIJED!A:A,MATCH(PlanMasine[[#This Row],[KPL]],REDOSLIJED!B:B,0)),MAX(REDOSLIJED!A:A)+1)</f>
        <v>45</v>
      </c>
      <c r="S3807" s="9">
        <f>SUM($M$2:M3807)</f>
        <v>17.261111111111013</v>
      </c>
      <c r="T3807" s="3">
        <f>PlanMasine[[#This Row],[Datum SAS]]-1</f>
        <v>45865</v>
      </c>
      <c r="U3807">
        <f>WEEKDAY(PlanMasine[[#This Row],[ZAVRŠETAK MAŠINSKE]],2)</f>
        <v>7</v>
      </c>
      <c r="V3807" s="3">
        <f>IF(WEEKDAY(PlanMasine[[#This Row],[Datum SAS]]-1,2)=7,PlanMasine[[#This Row],[Datum SAS]]-3,PlanMasine[[#This Row],[Datum SAS]]-1)</f>
        <v>45863</v>
      </c>
      <c r="W3807">
        <f>WEEKNUM(PlanMasine[[#This Row],[Column2]],1)</f>
        <v>30</v>
      </c>
    </row>
    <row r="3808" spans="1:23" x14ac:dyDescent="0.25">
      <c r="A3808">
        <v>1036946</v>
      </c>
      <c r="B3808">
        <v>1</v>
      </c>
      <c r="C3808">
        <v>1036983</v>
      </c>
      <c r="D3808" t="s">
        <v>2654</v>
      </c>
      <c r="E3808">
        <v>4</v>
      </c>
      <c r="F3808">
        <v>1</v>
      </c>
      <c r="G3808">
        <v>0</v>
      </c>
      <c r="H3808">
        <v>0</v>
      </c>
      <c r="I3808" t="s">
        <v>5</v>
      </c>
      <c r="J3808" t="s">
        <v>570</v>
      </c>
      <c r="K3808" t="s">
        <v>2655</v>
      </c>
      <c r="L3808" s="3">
        <v>45890</v>
      </c>
      <c r="M38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808" s="3">
        <v>45866</v>
      </c>
      <c r="O3808" s="5">
        <f>IFERROR((PlanMasine[[#This Row],[Norma]]/PlanMasine[[#This Row],[Q]])*(PlanMasine[[#This Row],[Q]]/SUMIF(C:C,PlanMasine[[#This Row],[RN]],B:B)*PlanMasine[[#This Row],[KPLQ]]),0)</f>
        <v>4</v>
      </c>
      <c r="P3808">
        <v>177520</v>
      </c>
      <c r="Q3808">
        <f>COUNTIF(PROMJENA!A:A,PlanMasine[[#This Row],[KPL]]&amp;"-"&amp;PlanMasine[[#This Row],[RN]])</f>
        <v>0</v>
      </c>
      <c r="R3808">
        <f>IFERROR(INDEX(REDOSLIJED!A:A,MATCH(PlanMasine[[#This Row],[KPL]],REDOSLIJED!B:B,0)),MAX(REDOSLIJED!A:A)+1)</f>
        <v>45</v>
      </c>
      <c r="S3808" s="9">
        <f>SUM($M$2:M3808)</f>
        <v>17.26388888888879</v>
      </c>
      <c r="T3808" s="3">
        <f>PlanMasine[[#This Row],[Datum SAS]]-1</f>
        <v>45865</v>
      </c>
      <c r="U3808">
        <f>WEEKDAY(PlanMasine[[#This Row],[ZAVRŠETAK MAŠINSKE]],2)</f>
        <v>7</v>
      </c>
      <c r="V3808" s="3">
        <f>IF(WEEKDAY(PlanMasine[[#This Row],[Datum SAS]]-1,2)=7,PlanMasine[[#This Row],[Datum SAS]]-3,PlanMasine[[#This Row],[Datum SAS]]-1)</f>
        <v>45863</v>
      </c>
      <c r="W3808">
        <f>WEEKNUM(PlanMasine[[#This Row],[Column2]],1)</f>
        <v>30</v>
      </c>
    </row>
    <row r="3809" spans="1:23" x14ac:dyDescent="0.25">
      <c r="A3809">
        <v>1036946</v>
      </c>
      <c r="B3809">
        <v>1</v>
      </c>
      <c r="C3809">
        <v>1036956</v>
      </c>
      <c r="D3809" t="s">
        <v>2649</v>
      </c>
      <c r="E3809">
        <v>8</v>
      </c>
      <c r="F3809">
        <v>1</v>
      </c>
      <c r="G3809">
        <v>0</v>
      </c>
      <c r="H3809">
        <v>0</v>
      </c>
      <c r="I3809" t="s">
        <v>5</v>
      </c>
      <c r="J3809" t="s">
        <v>570</v>
      </c>
      <c r="K3809" t="s">
        <v>2655</v>
      </c>
      <c r="L3809" s="3">
        <v>45890</v>
      </c>
      <c r="M38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809" s="3">
        <v>45866</v>
      </c>
      <c r="O3809" s="5">
        <f>IFERROR((PlanMasine[[#This Row],[Norma]]/PlanMasine[[#This Row],[Q]])*(PlanMasine[[#This Row],[Q]]/SUMIF(C:C,PlanMasine[[#This Row],[RN]],B:B)*PlanMasine[[#This Row],[KPLQ]]),0)</f>
        <v>8</v>
      </c>
      <c r="P3809">
        <v>177490</v>
      </c>
      <c r="Q3809">
        <f>COUNTIF(PROMJENA!A:A,PlanMasine[[#This Row],[KPL]]&amp;"-"&amp;PlanMasine[[#This Row],[RN]])</f>
        <v>0</v>
      </c>
      <c r="R3809">
        <f>IFERROR(INDEX(REDOSLIJED!A:A,MATCH(PlanMasine[[#This Row],[KPL]],REDOSLIJED!B:B,0)),MAX(REDOSLIJED!A:A)+1)</f>
        <v>45</v>
      </c>
      <c r="S3809" s="9">
        <f>SUM($M$2:M3809)</f>
        <v>17.269444444444346</v>
      </c>
      <c r="T3809" s="3">
        <f>PlanMasine[[#This Row],[Datum SAS]]-1</f>
        <v>45865</v>
      </c>
      <c r="U3809">
        <f>WEEKDAY(PlanMasine[[#This Row],[ZAVRŠETAK MAŠINSKE]],2)</f>
        <v>7</v>
      </c>
      <c r="V3809" s="3">
        <f>IF(WEEKDAY(PlanMasine[[#This Row],[Datum SAS]]-1,2)=7,PlanMasine[[#This Row],[Datum SAS]]-3,PlanMasine[[#This Row],[Datum SAS]]-1)</f>
        <v>45863</v>
      </c>
      <c r="W3809">
        <f>WEEKNUM(PlanMasine[[#This Row],[Column2]],1)</f>
        <v>30</v>
      </c>
    </row>
    <row r="3810" spans="1:23" x14ac:dyDescent="0.25">
      <c r="A3810">
        <v>1036946</v>
      </c>
      <c r="B3810">
        <v>1</v>
      </c>
      <c r="C3810">
        <v>1036955</v>
      </c>
      <c r="D3810" t="s">
        <v>2651</v>
      </c>
      <c r="E3810">
        <v>10</v>
      </c>
      <c r="F3810">
        <v>2</v>
      </c>
      <c r="G3810">
        <v>0</v>
      </c>
      <c r="H3810">
        <v>0</v>
      </c>
      <c r="I3810" t="s">
        <v>5</v>
      </c>
      <c r="J3810" t="s">
        <v>570</v>
      </c>
      <c r="K3810" t="s">
        <v>2655</v>
      </c>
      <c r="L3810" s="3">
        <v>45890</v>
      </c>
      <c r="M38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10" s="3">
        <v>45866</v>
      </c>
      <c r="O3810" s="5">
        <f>IFERROR((PlanMasine[[#This Row],[Norma]]/PlanMasine[[#This Row],[Q]])*(PlanMasine[[#This Row],[Q]]/SUMIF(C:C,PlanMasine[[#This Row],[RN]],B:B)*PlanMasine[[#This Row],[KPLQ]]),0)</f>
        <v>10</v>
      </c>
      <c r="P3810">
        <v>177489</v>
      </c>
      <c r="Q3810">
        <f>COUNTIF(PROMJENA!A:A,PlanMasine[[#This Row],[KPL]]&amp;"-"&amp;PlanMasine[[#This Row],[RN]])</f>
        <v>0</v>
      </c>
      <c r="R3810">
        <f>IFERROR(INDEX(REDOSLIJED!A:A,MATCH(PlanMasine[[#This Row],[KPL]],REDOSLIJED!B:B,0)),MAX(REDOSLIJED!A:A)+1)</f>
        <v>45</v>
      </c>
      <c r="S3810" s="9">
        <f>SUM($M$2:M3810)</f>
        <v>17.276388888888789</v>
      </c>
      <c r="T3810" s="3">
        <f>PlanMasine[[#This Row],[Datum SAS]]-1</f>
        <v>45865</v>
      </c>
      <c r="U3810">
        <f>WEEKDAY(PlanMasine[[#This Row],[ZAVRŠETAK MAŠINSKE]],2)</f>
        <v>7</v>
      </c>
      <c r="V3810" s="3">
        <f>IF(WEEKDAY(PlanMasine[[#This Row],[Datum SAS]]-1,2)=7,PlanMasine[[#This Row],[Datum SAS]]-3,PlanMasine[[#This Row],[Datum SAS]]-1)</f>
        <v>45863</v>
      </c>
      <c r="W3810">
        <f>WEEKNUM(PlanMasine[[#This Row],[Column2]],1)</f>
        <v>30</v>
      </c>
    </row>
    <row r="3811" spans="1:23" x14ac:dyDescent="0.25">
      <c r="A3811">
        <v>1036946</v>
      </c>
      <c r="B3811">
        <v>1</v>
      </c>
      <c r="C3811">
        <v>1036954</v>
      </c>
      <c r="D3811" t="s">
        <v>2653</v>
      </c>
      <c r="E3811">
        <v>10</v>
      </c>
      <c r="F3811">
        <v>2</v>
      </c>
      <c r="G3811">
        <v>0</v>
      </c>
      <c r="H3811">
        <v>0</v>
      </c>
      <c r="I3811" t="s">
        <v>5</v>
      </c>
      <c r="J3811" t="s">
        <v>570</v>
      </c>
      <c r="K3811" t="s">
        <v>2655</v>
      </c>
      <c r="L3811" s="3">
        <v>45890</v>
      </c>
      <c r="M38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11" s="3">
        <v>45866</v>
      </c>
      <c r="O3811" s="5">
        <f>IFERROR((PlanMasine[[#This Row],[Norma]]/PlanMasine[[#This Row],[Q]])*(PlanMasine[[#This Row],[Q]]/SUMIF(C:C,PlanMasine[[#This Row],[RN]],B:B)*PlanMasine[[#This Row],[KPLQ]]),0)</f>
        <v>10</v>
      </c>
      <c r="P3811">
        <v>177488</v>
      </c>
      <c r="Q3811">
        <f>COUNTIF(PROMJENA!A:A,PlanMasine[[#This Row],[KPL]]&amp;"-"&amp;PlanMasine[[#This Row],[RN]])</f>
        <v>0</v>
      </c>
      <c r="R3811">
        <f>IFERROR(INDEX(REDOSLIJED!A:A,MATCH(PlanMasine[[#This Row],[KPL]],REDOSLIJED!B:B,0)),MAX(REDOSLIJED!A:A)+1)</f>
        <v>45</v>
      </c>
      <c r="S3811" s="9">
        <f>SUM($M$2:M3811)</f>
        <v>17.283333333333232</v>
      </c>
      <c r="T3811" s="3">
        <f>PlanMasine[[#This Row],[Datum SAS]]-1</f>
        <v>45865</v>
      </c>
      <c r="U3811">
        <f>WEEKDAY(PlanMasine[[#This Row],[ZAVRŠETAK MAŠINSKE]],2)</f>
        <v>7</v>
      </c>
      <c r="V3811" s="3">
        <f>IF(WEEKDAY(PlanMasine[[#This Row],[Datum SAS]]-1,2)=7,PlanMasine[[#This Row],[Datum SAS]]-3,PlanMasine[[#This Row],[Datum SAS]]-1)</f>
        <v>45863</v>
      </c>
      <c r="W3811">
        <f>WEEKNUM(PlanMasine[[#This Row],[Column2]],1)</f>
        <v>30</v>
      </c>
    </row>
    <row r="3812" spans="1:23" x14ac:dyDescent="0.25">
      <c r="A3812">
        <v>1036946</v>
      </c>
      <c r="B3812">
        <v>1</v>
      </c>
      <c r="C3812">
        <v>1037005</v>
      </c>
      <c r="D3812" t="s">
        <v>2652</v>
      </c>
      <c r="E3812">
        <v>8</v>
      </c>
      <c r="F3812">
        <v>1</v>
      </c>
      <c r="G3812">
        <v>0</v>
      </c>
      <c r="H3812">
        <v>0</v>
      </c>
      <c r="I3812" t="s">
        <v>5</v>
      </c>
      <c r="J3812" t="s">
        <v>570</v>
      </c>
      <c r="K3812" t="s">
        <v>2655</v>
      </c>
      <c r="L3812" s="3">
        <v>45890</v>
      </c>
      <c r="M38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812" s="3">
        <v>45866</v>
      </c>
      <c r="O3812" s="5">
        <f>IFERROR((PlanMasine[[#This Row],[Norma]]/PlanMasine[[#This Row],[Q]])*(PlanMasine[[#This Row],[Q]]/SUMIF(C:C,PlanMasine[[#This Row],[RN]],B:B)*PlanMasine[[#This Row],[KPLQ]]),0)</f>
        <v>8</v>
      </c>
      <c r="P3812">
        <v>177547</v>
      </c>
      <c r="Q3812">
        <f>COUNTIF(PROMJENA!A:A,PlanMasine[[#This Row],[KPL]]&amp;"-"&amp;PlanMasine[[#This Row],[RN]])</f>
        <v>0</v>
      </c>
      <c r="R3812">
        <f>IFERROR(INDEX(REDOSLIJED!A:A,MATCH(PlanMasine[[#This Row],[KPL]],REDOSLIJED!B:B,0)),MAX(REDOSLIJED!A:A)+1)</f>
        <v>45</v>
      </c>
      <c r="S3812" s="9">
        <f>SUM($M$2:M3812)</f>
        <v>17.288888888888788</v>
      </c>
      <c r="T3812" s="3">
        <f>PlanMasine[[#This Row],[Datum SAS]]-1</f>
        <v>45865</v>
      </c>
      <c r="U3812">
        <f>WEEKDAY(PlanMasine[[#This Row],[ZAVRŠETAK MAŠINSKE]],2)</f>
        <v>7</v>
      </c>
      <c r="V3812" s="3">
        <f>IF(WEEKDAY(PlanMasine[[#This Row],[Datum SAS]]-1,2)=7,PlanMasine[[#This Row],[Datum SAS]]-3,PlanMasine[[#This Row],[Datum SAS]]-1)</f>
        <v>45863</v>
      </c>
      <c r="W3812">
        <f>WEEKNUM(PlanMasine[[#This Row],[Column2]],1)</f>
        <v>30</v>
      </c>
    </row>
    <row r="3813" spans="1:23" x14ac:dyDescent="0.25">
      <c r="A3813">
        <v>885487</v>
      </c>
      <c r="B3813">
        <v>1</v>
      </c>
      <c r="C3813">
        <v>885630</v>
      </c>
      <c r="D3813" t="s">
        <v>628</v>
      </c>
      <c r="E3813">
        <v>4</v>
      </c>
      <c r="F3813">
        <v>1</v>
      </c>
      <c r="G3813">
        <v>0</v>
      </c>
      <c r="H3813">
        <v>0</v>
      </c>
      <c r="I3813" t="s">
        <v>5</v>
      </c>
      <c r="J3813" t="s">
        <v>570</v>
      </c>
      <c r="K3813" t="s">
        <v>1577</v>
      </c>
      <c r="L3813" s="3">
        <v>45897</v>
      </c>
      <c r="M38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813" s="3">
        <v>45873</v>
      </c>
      <c r="O3813" s="5">
        <f>IFERROR((PlanMasine[[#This Row],[Norma]]/PlanMasine[[#This Row],[Q]])*(PlanMasine[[#This Row],[Q]]/SUMIF(C:C,PlanMasine[[#This Row],[RN]],B:B)*PlanMasine[[#This Row],[KPLQ]]),0)</f>
        <v>4</v>
      </c>
      <c r="P3813">
        <v>187294</v>
      </c>
      <c r="Q3813">
        <f>COUNTIF(PROMJENA!A:A,PlanMasine[[#This Row],[KPL]]&amp;"-"&amp;PlanMasine[[#This Row],[RN]])</f>
        <v>0</v>
      </c>
      <c r="R3813">
        <f>IFERROR(INDEX(REDOSLIJED!A:A,MATCH(PlanMasine[[#This Row],[KPL]],REDOSLIJED!B:B,0)),MAX(REDOSLIJED!A:A)+1)</f>
        <v>45</v>
      </c>
      <c r="S3813" s="9">
        <f>SUM($M$2:M3813)</f>
        <v>17.291666666666565</v>
      </c>
      <c r="T3813" s="3">
        <f>PlanMasine[[#This Row],[Datum SAS]]-1</f>
        <v>45872</v>
      </c>
      <c r="U3813">
        <f>WEEKDAY(PlanMasine[[#This Row],[ZAVRŠETAK MAŠINSKE]],2)</f>
        <v>7</v>
      </c>
      <c r="V3813" s="3">
        <f>IF(WEEKDAY(PlanMasine[[#This Row],[Datum SAS]]-1,2)=7,PlanMasine[[#This Row],[Datum SAS]]-3,PlanMasine[[#This Row],[Datum SAS]]-1)</f>
        <v>45870</v>
      </c>
      <c r="W3813">
        <f>WEEKNUM(PlanMasine[[#This Row],[Column2]],1)</f>
        <v>31</v>
      </c>
    </row>
    <row r="3814" spans="1:23" x14ac:dyDescent="0.25">
      <c r="A3814">
        <v>885487</v>
      </c>
      <c r="B3814">
        <v>1</v>
      </c>
      <c r="C3814">
        <v>885620</v>
      </c>
      <c r="D3814" t="s">
        <v>627</v>
      </c>
      <c r="E3814">
        <v>10</v>
      </c>
      <c r="F3814">
        <v>1</v>
      </c>
      <c r="G3814">
        <v>0</v>
      </c>
      <c r="H3814">
        <v>0</v>
      </c>
      <c r="I3814" t="s">
        <v>5</v>
      </c>
      <c r="J3814" t="s">
        <v>570</v>
      </c>
      <c r="K3814" t="s">
        <v>1577</v>
      </c>
      <c r="L3814" s="3">
        <v>45897</v>
      </c>
      <c r="M38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14" s="3">
        <v>45873</v>
      </c>
      <c r="O3814" s="5">
        <f>IFERROR((PlanMasine[[#This Row],[Norma]]/PlanMasine[[#This Row],[Q]])*(PlanMasine[[#This Row],[Q]]/SUMIF(C:C,PlanMasine[[#This Row],[RN]],B:B)*PlanMasine[[#This Row],[KPLQ]]),0)</f>
        <v>10</v>
      </c>
      <c r="P3814">
        <v>187284</v>
      </c>
      <c r="Q3814">
        <f>COUNTIF(PROMJENA!A:A,PlanMasine[[#This Row],[KPL]]&amp;"-"&amp;PlanMasine[[#This Row],[RN]])</f>
        <v>0</v>
      </c>
      <c r="R3814">
        <f>IFERROR(INDEX(REDOSLIJED!A:A,MATCH(PlanMasine[[#This Row],[KPL]],REDOSLIJED!B:B,0)),MAX(REDOSLIJED!A:A)+1)</f>
        <v>45</v>
      </c>
      <c r="S3814" s="9">
        <f>SUM($M$2:M3814)</f>
        <v>17.298611111111008</v>
      </c>
      <c r="T3814" s="3">
        <f>PlanMasine[[#This Row],[Datum SAS]]-1</f>
        <v>45872</v>
      </c>
      <c r="U3814">
        <f>WEEKDAY(PlanMasine[[#This Row],[ZAVRŠETAK MAŠINSKE]],2)</f>
        <v>7</v>
      </c>
      <c r="V3814" s="3">
        <f>IF(WEEKDAY(PlanMasine[[#This Row],[Datum SAS]]-1,2)=7,PlanMasine[[#This Row],[Datum SAS]]-3,PlanMasine[[#This Row],[Datum SAS]]-1)</f>
        <v>45870</v>
      </c>
      <c r="W3814">
        <f>WEEKNUM(PlanMasine[[#This Row],[Column2]],1)</f>
        <v>31</v>
      </c>
    </row>
    <row r="3815" spans="1:23" x14ac:dyDescent="0.25">
      <c r="A3815">
        <v>885487</v>
      </c>
      <c r="B3815">
        <v>1</v>
      </c>
      <c r="C3815">
        <v>885619</v>
      </c>
      <c r="D3815" t="s">
        <v>2455</v>
      </c>
      <c r="E3815">
        <v>4</v>
      </c>
      <c r="F3815">
        <v>1</v>
      </c>
      <c r="G3815">
        <v>0</v>
      </c>
      <c r="H3815">
        <v>0</v>
      </c>
      <c r="I3815" t="s">
        <v>5</v>
      </c>
      <c r="J3815" t="s">
        <v>570</v>
      </c>
      <c r="K3815" t="s">
        <v>1577</v>
      </c>
      <c r="L3815" s="3">
        <v>45897</v>
      </c>
      <c r="M38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815" s="3">
        <v>45873</v>
      </c>
      <c r="O3815" s="5">
        <f>IFERROR((PlanMasine[[#This Row],[Norma]]/PlanMasine[[#This Row],[Q]])*(PlanMasine[[#This Row],[Q]]/SUMIF(C:C,PlanMasine[[#This Row],[RN]],B:B)*PlanMasine[[#This Row],[KPLQ]]),0)</f>
        <v>4</v>
      </c>
      <c r="P3815">
        <v>187283</v>
      </c>
      <c r="Q3815">
        <f>COUNTIF(PROMJENA!A:A,PlanMasine[[#This Row],[KPL]]&amp;"-"&amp;PlanMasine[[#This Row],[RN]])</f>
        <v>0</v>
      </c>
      <c r="R3815">
        <f>IFERROR(INDEX(REDOSLIJED!A:A,MATCH(PlanMasine[[#This Row],[KPL]],REDOSLIJED!B:B,0)),MAX(REDOSLIJED!A:A)+1)</f>
        <v>45</v>
      </c>
      <c r="S3815" s="9">
        <f>SUM($M$2:M3815)</f>
        <v>17.301388888888784</v>
      </c>
      <c r="T3815" s="3">
        <f>PlanMasine[[#This Row],[Datum SAS]]-1</f>
        <v>45872</v>
      </c>
      <c r="U3815">
        <f>WEEKDAY(PlanMasine[[#This Row],[ZAVRŠETAK MAŠINSKE]],2)</f>
        <v>7</v>
      </c>
      <c r="V3815" s="3">
        <f>IF(WEEKDAY(PlanMasine[[#This Row],[Datum SAS]]-1,2)=7,PlanMasine[[#This Row],[Datum SAS]]-3,PlanMasine[[#This Row],[Datum SAS]]-1)</f>
        <v>45870</v>
      </c>
      <c r="W3815">
        <f>WEEKNUM(PlanMasine[[#This Row],[Column2]],1)</f>
        <v>31</v>
      </c>
    </row>
    <row r="3816" spans="1:23" x14ac:dyDescent="0.25">
      <c r="A3816">
        <v>885487</v>
      </c>
      <c r="B3816">
        <v>1</v>
      </c>
      <c r="C3816">
        <v>885541</v>
      </c>
      <c r="D3816" t="s">
        <v>2456</v>
      </c>
      <c r="E3816">
        <v>8</v>
      </c>
      <c r="F3816">
        <v>1</v>
      </c>
      <c r="G3816">
        <v>0</v>
      </c>
      <c r="H3816">
        <v>0</v>
      </c>
      <c r="I3816" t="s">
        <v>5</v>
      </c>
      <c r="J3816" t="s">
        <v>570</v>
      </c>
      <c r="K3816" t="s">
        <v>1577</v>
      </c>
      <c r="L3816" s="3">
        <v>45897</v>
      </c>
      <c r="M38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816" s="3">
        <v>45873</v>
      </c>
      <c r="O3816" s="5">
        <f>IFERROR((PlanMasine[[#This Row],[Norma]]/PlanMasine[[#This Row],[Q]])*(PlanMasine[[#This Row],[Q]]/SUMIF(C:C,PlanMasine[[#This Row],[RN]],B:B)*PlanMasine[[#This Row],[KPLQ]]),0)</f>
        <v>8</v>
      </c>
      <c r="P3816">
        <v>187207</v>
      </c>
      <c r="Q3816">
        <f>COUNTIF(PROMJENA!A:A,PlanMasine[[#This Row],[KPL]]&amp;"-"&amp;PlanMasine[[#This Row],[RN]])</f>
        <v>0</v>
      </c>
      <c r="R3816">
        <f>IFERROR(INDEX(REDOSLIJED!A:A,MATCH(PlanMasine[[#This Row],[KPL]],REDOSLIJED!B:B,0)),MAX(REDOSLIJED!A:A)+1)</f>
        <v>45</v>
      </c>
      <c r="S3816" s="9">
        <f>SUM($M$2:M3816)</f>
        <v>17.306944444444341</v>
      </c>
      <c r="T3816" s="3">
        <f>PlanMasine[[#This Row],[Datum SAS]]-1</f>
        <v>45872</v>
      </c>
      <c r="U3816">
        <f>WEEKDAY(PlanMasine[[#This Row],[ZAVRŠETAK MAŠINSKE]],2)</f>
        <v>7</v>
      </c>
      <c r="V3816" s="3">
        <f>IF(WEEKDAY(PlanMasine[[#This Row],[Datum SAS]]-1,2)=7,PlanMasine[[#This Row],[Datum SAS]]-3,PlanMasine[[#This Row],[Datum SAS]]-1)</f>
        <v>45870</v>
      </c>
      <c r="W3816">
        <f>WEEKNUM(PlanMasine[[#This Row],[Column2]],1)</f>
        <v>31</v>
      </c>
    </row>
    <row r="3817" spans="1:23" x14ac:dyDescent="0.25">
      <c r="A3817">
        <v>885487</v>
      </c>
      <c r="B3817">
        <v>1</v>
      </c>
      <c r="C3817">
        <v>885538</v>
      </c>
      <c r="D3817" t="s">
        <v>2457</v>
      </c>
      <c r="E3817">
        <v>5</v>
      </c>
      <c r="F3817">
        <v>1</v>
      </c>
      <c r="G3817">
        <v>0</v>
      </c>
      <c r="H3817">
        <v>0</v>
      </c>
      <c r="I3817" t="s">
        <v>5</v>
      </c>
      <c r="J3817" t="s">
        <v>570</v>
      </c>
      <c r="K3817" t="s">
        <v>1577</v>
      </c>
      <c r="L3817" s="3">
        <v>45897</v>
      </c>
      <c r="M38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17" s="3">
        <v>45873</v>
      </c>
      <c r="O3817" s="5">
        <f>IFERROR((PlanMasine[[#This Row],[Norma]]/PlanMasine[[#This Row],[Q]])*(PlanMasine[[#This Row],[Q]]/SUMIF(C:C,PlanMasine[[#This Row],[RN]],B:B)*PlanMasine[[#This Row],[KPLQ]]),0)</f>
        <v>5</v>
      </c>
      <c r="P3817">
        <v>187204</v>
      </c>
      <c r="Q3817">
        <f>COUNTIF(PROMJENA!A:A,PlanMasine[[#This Row],[KPL]]&amp;"-"&amp;PlanMasine[[#This Row],[RN]])</f>
        <v>0</v>
      </c>
      <c r="R3817">
        <f>IFERROR(INDEX(REDOSLIJED!A:A,MATCH(PlanMasine[[#This Row],[KPL]],REDOSLIJED!B:B,0)),MAX(REDOSLIJED!A:A)+1)</f>
        <v>45</v>
      </c>
      <c r="S3817" s="9">
        <f>SUM($M$2:M3817)</f>
        <v>17.310416666666562</v>
      </c>
      <c r="T3817" s="3">
        <f>PlanMasine[[#This Row],[Datum SAS]]-1</f>
        <v>45872</v>
      </c>
      <c r="U3817">
        <f>WEEKDAY(PlanMasine[[#This Row],[ZAVRŠETAK MAŠINSKE]],2)</f>
        <v>7</v>
      </c>
      <c r="V3817" s="3">
        <f>IF(WEEKDAY(PlanMasine[[#This Row],[Datum SAS]]-1,2)=7,PlanMasine[[#This Row],[Datum SAS]]-3,PlanMasine[[#This Row],[Datum SAS]]-1)</f>
        <v>45870</v>
      </c>
      <c r="W3817">
        <f>WEEKNUM(PlanMasine[[#This Row],[Column2]],1)</f>
        <v>31</v>
      </c>
    </row>
    <row r="3818" spans="1:23" x14ac:dyDescent="0.25">
      <c r="A3818">
        <v>1036275</v>
      </c>
      <c r="B3818">
        <v>5</v>
      </c>
      <c r="C3818">
        <v>1036285</v>
      </c>
      <c r="D3818" t="s">
        <v>2656</v>
      </c>
      <c r="E3818">
        <v>25</v>
      </c>
      <c r="F3818">
        <v>5</v>
      </c>
      <c r="G3818">
        <v>0</v>
      </c>
      <c r="H3818">
        <v>0</v>
      </c>
      <c r="I3818" t="s">
        <v>5</v>
      </c>
      <c r="J3818" t="s">
        <v>570</v>
      </c>
      <c r="K3818" t="s">
        <v>2657</v>
      </c>
      <c r="L3818" s="3">
        <v>45888</v>
      </c>
      <c r="M38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818" s="3">
        <v>45873</v>
      </c>
      <c r="O3818" s="5">
        <f>IFERROR((PlanMasine[[#This Row],[Norma]]/PlanMasine[[#This Row],[Q]])*(PlanMasine[[#This Row],[Q]]/SUMIF(C:C,PlanMasine[[#This Row],[RN]],B:B)*PlanMasine[[#This Row],[KPLQ]]),0)</f>
        <v>25</v>
      </c>
      <c r="P3818">
        <v>203685</v>
      </c>
      <c r="Q3818">
        <f>COUNTIF(PROMJENA!A:A,PlanMasine[[#This Row],[KPL]]&amp;"-"&amp;PlanMasine[[#This Row],[RN]])</f>
        <v>0</v>
      </c>
      <c r="R3818">
        <f>IFERROR(INDEX(REDOSLIJED!A:A,MATCH(PlanMasine[[#This Row],[KPL]],REDOSLIJED!B:B,0)),MAX(REDOSLIJED!A:A)+1)</f>
        <v>45</v>
      </c>
      <c r="S3818" s="9">
        <f>SUM($M$2:M3818)</f>
        <v>17.327777777777673</v>
      </c>
      <c r="T3818" s="3">
        <f>PlanMasine[[#This Row],[Datum SAS]]-1</f>
        <v>45872</v>
      </c>
      <c r="U3818">
        <f>WEEKDAY(PlanMasine[[#This Row],[ZAVRŠETAK MAŠINSKE]],2)</f>
        <v>7</v>
      </c>
      <c r="V3818" s="3">
        <f>IF(WEEKDAY(PlanMasine[[#This Row],[Datum SAS]]-1,2)=7,PlanMasine[[#This Row],[Datum SAS]]-3,PlanMasine[[#This Row],[Datum SAS]]-1)</f>
        <v>45870</v>
      </c>
      <c r="W3818">
        <f>WEEKNUM(PlanMasine[[#This Row],[Column2]],1)</f>
        <v>31</v>
      </c>
    </row>
    <row r="3819" spans="1:23" x14ac:dyDescent="0.25">
      <c r="A3819">
        <v>1036746</v>
      </c>
      <c r="B3819">
        <v>1</v>
      </c>
      <c r="C3819">
        <v>1036876</v>
      </c>
      <c r="D3819" t="s">
        <v>2390</v>
      </c>
      <c r="E3819">
        <v>2</v>
      </c>
      <c r="F3819">
        <v>1</v>
      </c>
      <c r="G3819">
        <v>0</v>
      </c>
      <c r="H3819">
        <v>0</v>
      </c>
      <c r="I3819" t="s">
        <v>5</v>
      </c>
      <c r="J3819" t="s">
        <v>570</v>
      </c>
      <c r="K3819" t="s">
        <v>2658</v>
      </c>
      <c r="L3819" s="3">
        <v>45883</v>
      </c>
      <c r="M38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819" s="3">
        <v>45873</v>
      </c>
      <c r="O3819" s="5">
        <f>IFERROR((PlanMasine[[#This Row],[Norma]]/PlanMasine[[#This Row],[Q]])*(PlanMasine[[#This Row],[Q]]/SUMIF(C:C,PlanMasine[[#This Row],[RN]],B:B)*PlanMasine[[#This Row],[KPLQ]]),0)</f>
        <v>2</v>
      </c>
      <c r="P3819">
        <v>175938</v>
      </c>
      <c r="Q3819">
        <f>COUNTIF(PROMJENA!A:A,PlanMasine[[#This Row],[KPL]]&amp;"-"&amp;PlanMasine[[#This Row],[RN]])</f>
        <v>0</v>
      </c>
      <c r="R3819">
        <f>IFERROR(INDEX(REDOSLIJED!A:A,MATCH(PlanMasine[[#This Row],[KPL]],REDOSLIJED!B:B,0)),MAX(REDOSLIJED!A:A)+1)</f>
        <v>45</v>
      </c>
      <c r="S3819" s="9">
        <f>SUM($M$2:M3819)</f>
        <v>17.329166666666563</v>
      </c>
      <c r="T3819" s="3">
        <f>PlanMasine[[#This Row],[Datum SAS]]-1</f>
        <v>45872</v>
      </c>
      <c r="U3819">
        <f>WEEKDAY(PlanMasine[[#This Row],[ZAVRŠETAK MAŠINSKE]],2)</f>
        <v>7</v>
      </c>
      <c r="V3819" s="3">
        <f>IF(WEEKDAY(PlanMasine[[#This Row],[Datum SAS]]-1,2)=7,PlanMasine[[#This Row],[Datum SAS]]-3,PlanMasine[[#This Row],[Datum SAS]]-1)</f>
        <v>45870</v>
      </c>
      <c r="W3819">
        <f>WEEKNUM(PlanMasine[[#This Row],[Column2]],1)</f>
        <v>31</v>
      </c>
    </row>
    <row r="3820" spans="1:23" x14ac:dyDescent="0.25">
      <c r="A3820">
        <v>1036746</v>
      </c>
      <c r="B3820">
        <v>1</v>
      </c>
      <c r="C3820">
        <v>1036826</v>
      </c>
      <c r="D3820" t="s">
        <v>2177</v>
      </c>
      <c r="E3820">
        <v>3</v>
      </c>
      <c r="F3820">
        <v>1</v>
      </c>
      <c r="G3820">
        <v>0</v>
      </c>
      <c r="H3820">
        <v>0</v>
      </c>
      <c r="I3820" t="s">
        <v>5</v>
      </c>
      <c r="J3820" t="s">
        <v>570</v>
      </c>
      <c r="K3820" t="s">
        <v>2658</v>
      </c>
      <c r="L3820" s="3">
        <v>45883</v>
      </c>
      <c r="M38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20" s="3">
        <v>45873</v>
      </c>
      <c r="O3820" s="5">
        <f>IFERROR((PlanMasine[[#This Row],[Norma]]/PlanMasine[[#This Row],[Q]])*(PlanMasine[[#This Row],[Q]]/SUMIF(C:C,PlanMasine[[#This Row],[RN]],B:B)*PlanMasine[[#This Row],[KPLQ]]),0)</f>
        <v>3</v>
      </c>
      <c r="P3820">
        <v>175888</v>
      </c>
      <c r="Q3820">
        <f>COUNTIF(PROMJENA!A:A,PlanMasine[[#This Row],[KPL]]&amp;"-"&amp;PlanMasine[[#This Row],[RN]])</f>
        <v>0</v>
      </c>
      <c r="R3820">
        <f>IFERROR(INDEX(REDOSLIJED!A:A,MATCH(PlanMasine[[#This Row],[KPL]],REDOSLIJED!B:B,0)),MAX(REDOSLIJED!A:A)+1)</f>
        <v>45</v>
      </c>
      <c r="S3820" s="9">
        <f>SUM($M$2:M3820)</f>
        <v>17.331249999999898</v>
      </c>
      <c r="T3820" s="3">
        <f>PlanMasine[[#This Row],[Datum SAS]]-1</f>
        <v>45872</v>
      </c>
      <c r="U3820">
        <f>WEEKDAY(PlanMasine[[#This Row],[ZAVRŠETAK MAŠINSKE]],2)</f>
        <v>7</v>
      </c>
      <c r="V3820" s="3">
        <f>IF(WEEKDAY(PlanMasine[[#This Row],[Datum SAS]]-1,2)=7,PlanMasine[[#This Row],[Datum SAS]]-3,PlanMasine[[#This Row],[Datum SAS]]-1)</f>
        <v>45870</v>
      </c>
      <c r="W3820">
        <f>WEEKNUM(PlanMasine[[#This Row],[Column2]],1)</f>
        <v>31</v>
      </c>
    </row>
    <row r="3821" spans="1:23" x14ac:dyDescent="0.25">
      <c r="A3821">
        <v>1036746</v>
      </c>
      <c r="B3821">
        <v>1</v>
      </c>
      <c r="C3821">
        <v>1036802</v>
      </c>
      <c r="D3821" t="s">
        <v>2077</v>
      </c>
      <c r="E3821">
        <v>6</v>
      </c>
      <c r="F3821">
        <v>2</v>
      </c>
      <c r="G3821">
        <v>0</v>
      </c>
      <c r="H3821">
        <v>0</v>
      </c>
      <c r="I3821" t="s">
        <v>5</v>
      </c>
      <c r="J3821" t="s">
        <v>570</v>
      </c>
      <c r="K3821" t="s">
        <v>2658</v>
      </c>
      <c r="L3821" s="3">
        <v>45883</v>
      </c>
      <c r="M38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821" s="3">
        <v>45873</v>
      </c>
      <c r="O3821" s="5">
        <f>IFERROR((PlanMasine[[#This Row],[Norma]]/PlanMasine[[#This Row],[Q]])*(PlanMasine[[#This Row],[Q]]/SUMIF(C:C,PlanMasine[[#This Row],[RN]],B:B)*PlanMasine[[#This Row],[KPLQ]]),0)</f>
        <v>6</v>
      </c>
      <c r="P3821">
        <v>175865</v>
      </c>
      <c r="Q3821">
        <f>COUNTIF(PROMJENA!A:A,PlanMasine[[#This Row],[KPL]]&amp;"-"&amp;PlanMasine[[#This Row],[RN]])</f>
        <v>0</v>
      </c>
      <c r="R3821">
        <f>IFERROR(INDEX(REDOSLIJED!A:A,MATCH(PlanMasine[[#This Row],[KPL]],REDOSLIJED!B:B,0)),MAX(REDOSLIJED!A:A)+1)</f>
        <v>45</v>
      </c>
      <c r="S3821" s="9">
        <f>SUM($M$2:M3821)</f>
        <v>17.335416666666564</v>
      </c>
      <c r="T3821" s="3">
        <f>PlanMasine[[#This Row],[Datum SAS]]-1</f>
        <v>45872</v>
      </c>
      <c r="U3821">
        <f>WEEKDAY(PlanMasine[[#This Row],[ZAVRŠETAK MAŠINSKE]],2)</f>
        <v>7</v>
      </c>
      <c r="V3821" s="3">
        <f>IF(WEEKDAY(PlanMasine[[#This Row],[Datum SAS]]-1,2)=7,PlanMasine[[#This Row],[Datum SAS]]-3,PlanMasine[[#This Row],[Datum SAS]]-1)</f>
        <v>45870</v>
      </c>
      <c r="W3821">
        <f>WEEKNUM(PlanMasine[[#This Row],[Column2]],1)</f>
        <v>31</v>
      </c>
    </row>
    <row r="3822" spans="1:23" x14ac:dyDescent="0.25">
      <c r="A3822">
        <v>1036746</v>
      </c>
      <c r="B3822">
        <v>1</v>
      </c>
      <c r="C3822">
        <v>1036798</v>
      </c>
      <c r="D3822" t="s">
        <v>2078</v>
      </c>
      <c r="E3822">
        <v>10</v>
      </c>
      <c r="F3822">
        <v>1</v>
      </c>
      <c r="G3822">
        <v>0</v>
      </c>
      <c r="H3822">
        <v>0</v>
      </c>
      <c r="I3822" t="s">
        <v>5</v>
      </c>
      <c r="J3822" t="s">
        <v>570</v>
      </c>
      <c r="K3822" t="s">
        <v>2658</v>
      </c>
      <c r="L3822" s="3">
        <v>45883</v>
      </c>
      <c r="M38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22" s="3">
        <v>45873</v>
      </c>
      <c r="O3822" s="5">
        <f>IFERROR((PlanMasine[[#This Row],[Norma]]/PlanMasine[[#This Row],[Q]])*(PlanMasine[[#This Row],[Q]]/SUMIF(C:C,PlanMasine[[#This Row],[RN]],B:B)*PlanMasine[[#This Row],[KPLQ]]),0)</f>
        <v>10</v>
      </c>
      <c r="P3822">
        <v>175861</v>
      </c>
      <c r="Q3822">
        <f>COUNTIF(PROMJENA!A:A,PlanMasine[[#This Row],[KPL]]&amp;"-"&amp;PlanMasine[[#This Row],[RN]])</f>
        <v>0</v>
      </c>
      <c r="R3822">
        <f>IFERROR(INDEX(REDOSLIJED!A:A,MATCH(PlanMasine[[#This Row],[KPL]],REDOSLIJED!B:B,0)),MAX(REDOSLIJED!A:A)+1)</f>
        <v>45</v>
      </c>
      <c r="S3822" s="9">
        <f>SUM($M$2:M3822)</f>
        <v>17.342361111111007</v>
      </c>
      <c r="T3822" s="3">
        <f>PlanMasine[[#This Row],[Datum SAS]]-1</f>
        <v>45872</v>
      </c>
      <c r="U3822">
        <f>WEEKDAY(PlanMasine[[#This Row],[ZAVRŠETAK MAŠINSKE]],2)</f>
        <v>7</v>
      </c>
      <c r="V3822" s="3">
        <f>IF(WEEKDAY(PlanMasine[[#This Row],[Datum SAS]]-1,2)=7,PlanMasine[[#This Row],[Datum SAS]]-3,PlanMasine[[#This Row],[Datum SAS]]-1)</f>
        <v>45870</v>
      </c>
      <c r="W3822">
        <f>WEEKNUM(PlanMasine[[#This Row],[Column2]],1)</f>
        <v>31</v>
      </c>
    </row>
    <row r="3823" spans="1:23" x14ac:dyDescent="0.25">
      <c r="A3823">
        <v>1036746</v>
      </c>
      <c r="B3823">
        <v>1</v>
      </c>
      <c r="C3823">
        <v>1036795</v>
      </c>
      <c r="D3823" t="s">
        <v>2178</v>
      </c>
      <c r="E3823">
        <v>4</v>
      </c>
      <c r="F3823">
        <v>1</v>
      </c>
      <c r="G3823">
        <v>0</v>
      </c>
      <c r="H3823">
        <v>0</v>
      </c>
      <c r="I3823" t="s">
        <v>5</v>
      </c>
      <c r="J3823" t="s">
        <v>570</v>
      </c>
      <c r="K3823" t="s">
        <v>2658</v>
      </c>
      <c r="L3823" s="3">
        <v>45883</v>
      </c>
      <c r="M38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823" s="3">
        <v>45873</v>
      </c>
      <c r="O3823" s="5">
        <f>IFERROR((PlanMasine[[#This Row],[Norma]]/PlanMasine[[#This Row],[Q]])*(PlanMasine[[#This Row],[Q]]/SUMIF(C:C,PlanMasine[[#This Row],[RN]],B:B)*PlanMasine[[#This Row],[KPLQ]]),0)</f>
        <v>4</v>
      </c>
      <c r="P3823">
        <v>175858</v>
      </c>
      <c r="Q3823">
        <f>COUNTIF(PROMJENA!A:A,PlanMasine[[#This Row],[KPL]]&amp;"-"&amp;PlanMasine[[#This Row],[RN]])</f>
        <v>0</v>
      </c>
      <c r="R3823">
        <f>IFERROR(INDEX(REDOSLIJED!A:A,MATCH(PlanMasine[[#This Row],[KPL]],REDOSLIJED!B:B,0)),MAX(REDOSLIJED!A:A)+1)</f>
        <v>45</v>
      </c>
      <c r="S3823" s="9">
        <f>SUM($M$2:M3823)</f>
        <v>17.345138888888783</v>
      </c>
      <c r="T3823" s="3">
        <f>PlanMasine[[#This Row],[Datum SAS]]-1</f>
        <v>45872</v>
      </c>
      <c r="U3823">
        <f>WEEKDAY(PlanMasine[[#This Row],[ZAVRŠETAK MAŠINSKE]],2)</f>
        <v>7</v>
      </c>
      <c r="V3823" s="3">
        <f>IF(WEEKDAY(PlanMasine[[#This Row],[Datum SAS]]-1,2)=7,PlanMasine[[#This Row],[Datum SAS]]-3,PlanMasine[[#This Row],[Datum SAS]]-1)</f>
        <v>45870</v>
      </c>
      <c r="W3823">
        <f>WEEKNUM(PlanMasine[[#This Row],[Column2]],1)</f>
        <v>31</v>
      </c>
    </row>
    <row r="3824" spans="1:23" x14ac:dyDescent="0.25">
      <c r="A3824">
        <v>1036746</v>
      </c>
      <c r="B3824">
        <v>1</v>
      </c>
      <c r="C3824">
        <v>1036788</v>
      </c>
      <c r="D3824" t="s">
        <v>2175</v>
      </c>
      <c r="E3824">
        <v>3</v>
      </c>
      <c r="F3824">
        <v>1</v>
      </c>
      <c r="G3824">
        <v>0</v>
      </c>
      <c r="H3824">
        <v>0</v>
      </c>
      <c r="I3824" t="s">
        <v>5</v>
      </c>
      <c r="J3824" t="s">
        <v>570</v>
      </c>
      <c r="K3824" t="s">
        <v>2658</v>
      </c>
      <c r="L3824" s="3">
        <v>45883</v>
      </c>
      <c r="M38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24" s="3">
        <v>45873</v>
      </c>
      <c r="O3824" s="5">
        <f>IFERROR((PlanMasine[[#This Row],[Norma]]/PlanMasine[[#This Row],[Q]])*(PlanMasine[[#This Row],[Q]]/SUMIF(C:C,PlanMasine[[#This Row],[RN]],B:B)*PlanMasine[[#This Row],[KPLQ]]),0)</f>
        <v>3</v>
      </c>
      <c r="P3824">
        <v>175850</v>
      </c>
      <c r="Q3824">
        <f>COUNTIF(PROMJENA!A:A,PlanMasine[[#This Row],[KPL]]&amp;"-"&amp;PlanMasine[[#This Row],[RN]])</f>
        <v>0</v>
      </c>
      <c r="R3824">
        <f>IFERROR(INDEX(REDOSLIJED!A:A,MATCH(PlanMasine[[#This Row],[KPL]],REDOSLIJED!B:B,0)),MAX(REDOSLIJED!A:A)+1)</f>
        <v>45</v>
      </c>
      <c r="S3824" s="9">
        <f>SUM($M$2:M3824)</f>
        <v>17.347222222222118</v>
      </c>
      <c r="T3824" s="3">
        <f>PlanMasine[[#This Row],[Datum SAS]]-1</f>
        <v>45872</v>
      </c>
      <c r="U3824">
        <f>WEEKDAY(PlanMasine[[#This Row],[ZAVRŠETAK MAŠINSKE]],2)</f>
        <v>7</v>
      </c>
      <c r="V3824" s="3">
        <f>IF(WEEKDAY(PlanMasine[[#This Row],[Datum SAS]]-1,2)=7,PlanMasine[[#This Row],[Datum SAS]]-3,PlanMasine[[#This Row],[Datum SAS]]-1)</f>
        <v>45870</v>
      </c>
      <c r="W3824">
        <f>WEEKNUM(PlanMasine[[#This Row],[Column2]],1)</f>
        <v>31</v>
      </c>
    </row>
    <row r="3825" spans="1:23" x14ac:dyDescent="0.25">
      <c r="A3825">
        <v>1036746</v>
      </c>
      <c r="B3825">
        <v>1</v>
      </c>
      <c r="C3825">
        <v>1036752</v>
      </c>
      <c r="D3825" t="s">
        <v>2391</v>
      </c>
      <c r="E3825">
        <v>3</v>
      </c>
      <c r="F3825">
        <v>1</v>
      </c>
      <c r="G3825">
        <v>0</v>
      </c>
      <c r="H3825">
        <v>0</v>
      </c>
      <c r="I3825" t="s">
        <v>5</v>
      </c>
      <c r="J3825" t="s">
        <v>570</v>
      </c>
      <c r="K3825" t="s">
        <v>2658</v>
      </c>
      <c r="L3825" s="3">
        <v>45883</v>
      </c>
      <c r="M38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25" s="3">
        <v>45873</v>
      </c>
      <c r="O3825" s="5">
        <f>IFERROR((PlanMasine[[#This Row],[Norma]]/PlanMasine[[#This Row],[Q]])*(PlanMasine[[#This Row],[Q]]/SUMIF(C:C,PlanMasine[[#This Row],[RN]],B:B)*PlanMasine[[#This Row],[KPLQ]]),0)</f>
        <v>3</v>
      </c>
      <c r="P3825">
        <v>175803</v>
      </c>
      <c r="Q3825">
        <f>COUNTIF(PROMJENA!A:A,PlanMasine[[#This Row],[KPL]]&amp;"-"&amp;PlanMasine[[#This Row],[RN]])</f>
        <v>0</v>
      </c>
      <c r="R3825">
        <f>IFERROR(INDEX(REDOSLIJED!A:A,MATCH(PlanMasine[[#This Row],[KPL]],REDOSLIJED!B:B,0)),MAX(REDOSLIJED!A:A)+1)</f>
        <v>45</v>
      </c>
      <c r="S3825" s="9">
        <f>SUM($M$2:M3825)</f>
        <v>17.349305555555453</v>
      </c>
      <c r="T3825" s="3">
        <f>PlanMasine[[#This Row],[Datum SAS]]-1</f>
        <v>45872</v>
      </c>
      <c r="U3825">
        <f>WEEKDAY(PlanMasine[[#This Row],[ZAVRŠETAK MAŠINSKE]],2)</f>
        <v>7</v>
      </c>
      <c r="V3825" s="3">
        <f>IF(WEEKDAY(PlanMasine[[#This Row],[Datum SAS]]-1,2)=7,PlanMasine[[#This Row],[Datum SAS]]-3,PlanMasine[[#This Row],[Datum SAS]]-1)</f>
        <v>45870</v>
      </c>
      <c r="W3825">
        <f>WEEKNUM(PlanMasine[[#This Row],[Column2]],1)</f>
        <v>31</v>
      </c>
    </row>
    <row r="3826" spans="1:23" x14ac:dyDescent="0.25">
      <c r="A3826">
        <v>1036746</v>
      </c>
      <c r="B3826">
        <v>1</v>
      </c>
      <c r="C3826">
        <v>1036801</v>
      </c>
      <c r="D3826" t="s">
        <v>2176</v>
      </c>
      <c r="E3826">
        <v>3</v>
      </c>
      <c r="F3826">
        <v>1</v>
      </c>
      <c r="G3826">
        <v>0</v>
      </c>
      <c r="H3826">
        <v>0</v>
      </c>
      <c r="I3826" t="s">
        <v>5</v>
      </c>
      <c r="J3826" t="s">
        <v>570</v>
      </c>
      <c r="K3826" t="s">
        <v>2658</v>
      </c>
      <c r="L3826" s="3">
        <v>45883</v>
      </c>
      <c r="M38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26" s="3">
        <v>45873</v>
      </c>
      <c r="O3826" s="5">
        <f>IFERROR((PlanMasine[[#This Row],[Norma]]/PlanMasine[[#This Row],[Q]])*(PlanMasine[[#This Row],[Q]]/SUMIF(C:C,PlanMasine[[#This Row],[RN]],B:B)*PlanMasine[[#This Row],[KPLQ]]),0)</f>
        <v>3</v>
      </c>
      <c r="P3826">
        <v>175864</v>
      </c>
      <c r="Q3826">
        <f>COUNTIF(PROMJENA!A:A,PlanMasine[[#This Row],[KPL]]&amp;"-"&amp;PlanMasine[[#This Row],[RN]])</f>
        <v>0</v>
      </c>
      <c r="R3826">
        <f>IFERROR(INDEX(REDOSLIJED!A:A,MATCH(PlanMasine[[#This Row],[KPL]],REDOSLIJED!B:B,0)),MAX(REDOSLIJED!A:A)+1)</f>
        <v>45</v>
      </c>
      <c r="S3826" s="9">
        <f>SUM($M$2:M3826)</f>
        <v>17.351388888888788</v>
      </c>
      <c r="T3826" s="3">
        <f>PlanMasine[[#This Row],[Datum SAS]]-1</f>
        <v>45872</v>
      </c>
      <c r="U3826">
        <f>WEEKDAY(PlanMasine[[#This Row],[ZAVRŠETAK MAŠINSKE]],2)</f>
        <v>7</v>
      </c>
      <c r="V3826" s="3">
        <f>IF(WEEKDAY(PlanMasine[[#This Row],[Datum SAS]]-1,2)=7,PlanMasine[[#This Row],[Datum SAS]]-3,PlanMasine[[#This Row],[Datum SAS]]-1)</f>
        <v>45870</v>
      </c>
      <c r="W3826">
        <f>WEEKNUM(PlanMasine[[#This Row],[Column2]],1)</f>
        <v>31</v>
      </c>
    </row>
    <row r="3827" spans="1:23" x14ac:dyDescent="0.25">
      <c r="A3827">
        <v>1036611</v>
      </c>
      <c r="B3827">
        <v>1</v>
      </c>
      <c r="C3827">
        <v>1036691</v>
      </c>
      <c r="D3827" t="s">
        <v>2177</v>
      </c>
      <c r="E3827">
        <v>3</v>
      </c>
      <c r="F3827">
        <v>1</v>
      </c>
      <c r="G3827">
        <v>0</v>
      </c>
      <c r="H3827">
        <v>0</v>
      </c>
      <c r="I3827" t="s">
        <v>5</v>
      </c>
      <c r="J3827" t="s">
        <v>570</v>
      </c>
      <c r="K3827" t="s">
        <v>2659</v>
      </c>
      <c r="L3827" s="3">
        <v>45895</v>
      </c>
      <c r="M38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27" s="3">
        <v>45880</v>
      </c>
      <c r="O3827" s="5">
        <f>IFERROR((PlanMasine[[#This Row],[Norma]]/PlanMasine[[#This Row],[Q]])*(PlanMasine[[#This Row],[Q]]/SUMIF(C:C,PlanMasine[[#This Row],[RN]],B:B)*PlanMasine[[#This Row],[KPLQ]]),0)</f>
        <v>3</v>
      </c>
      <c r="P3827">
        <v>175888</v>
      </c>
      <c r="Q3827">
        <f>COUNTIF(PROMJENA!A:A,PlanMasine[[#This Row],[KPL]]&amp;"-"&amp;PlanMasine[[#This Row],[RN]])</f>
        <v>0</v>
      </c>
      <c r="R3827">
        <f>IFERROR(INDEX(REDOSLIJED!A:A,MATCH(PlanMasine[[#This Row],[KPL]],REDOSLIJED!B:B,0)),MAX(REDOSLIJED!A:A)+1)</f>
        <v>45</v>
      </c>
      <c r="S3827" s="9">
        <f>SUM($M$2:M3827)</f>
        <v>17.353472222222123</v>
      </c>
      <c r="T3827" s="3">
        <f>PlanMasine[[#This Row],[Datum SAS]]-1</f>
        <v>45879</v>
      </c>
      <c r="U3827">
        <f>WEEKDAY(PlanMasine[[#This Row],[ZAVRŠETAK MAŠINSKE]],2)</f>
        <v>7</v>
      </c>
      <c r="V3827" s="3">
        <f>IF(WEEKDAY(PlanMasine[[#This Row],[Datum SAS]]-1,2)=7,PlanMasine[[#This Row],[Datum SAS]]-3,PlanMasine[[#This Row],[Datum SAS]]-1)</f>
        <v>45877</v>
      </c>
      <c r="W3827">
        <f>WEEKNUM(PlanMasine[[#This Row],[Column2]],1)</f>
        <v>32</v>
      </c>
    </row>
    <row r="3828" spans="1:23" x14ac:dyDescent="0.25">
      <c r="A3828">
        <v>1036611</v>
      </c>
      <c r="B3828">
        <v>1</v>
      </c>
      <c r="C3828">
        <v>1036667</v>
      </c>
      <c r="D3828" t="s">
        <v>2077</v>
      </c>
      <c r="E3828">
        <v>6</v>
      </c>
      <c r="F3828">
        <v>2</v>
      </c>
      <c r="G3828">
        <v>0</v>
      </c>
      <c r="H3828">
        <v>0</v>
      </c>
      <c r="I3828" t="s">
        <v>5</v>
      </c>
      <c r="J3828" t="s">
        <v>570</v>
      </c>
      <c r="K3828" t="s">
        <v>2659</v>
      </c>
      <c r="L3828" s="3">
        <v>45895</v>
      </c>
      <c r="M38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3828" s="3">
        <v>45880</v>
      </c>
      <c r="O3828" s="5">
        <f>IFERROR((PlanMasine[[#This Row],[Norma]]/PlanMasine[[#This Row],[Q]])*(PlanMasine[[#This Row],[Q]]/SUMIF(C:C,PlanMasine[[#This Row],[RN]],B:B)*PlanMasine[[#This Row],[KPLQ]]),0)</f>
        <v>6</v>
      </c>
      <c r="P3828">
        <v>175865</v>
      </c>
      <c r="Q3828">
        <f>COUNTIF(PROMJENA!A:A,PlanMasine[[#This Row],[KPL]]&amp;"-"&amp;PlanMasine[[#This Row],[RN]])</f>
        <v>0</v>
      </c>
      <c r="R3828">
        <f>IFERROR(INDEX(REDOSLIJED!A:A,MATCH(PlanMasine[[#This Row],[KPL]],REDOSLIJED!B:B,0)),MAX(REDOSLIJED!A:A)+1)</f>
        <v>45</v>
      </c>
      <c r="S3828" s="9">
        <f>SUM($M$2:M3828)</f>
        <v>17.35763888888879</v>
      </c>
      <c r="T3828" s="3">
        <f>PlanMasine[[#This Row],[Datum SAS]]-1</f>
        <v>45879</v>
      </c>
      <c r="U3828">
        <f>WEEKDAY(PlanMasine[[#This Row],[ZAVRŠETAK MAŠINSKE]],2)</f>
        <v>7</v>
      </c>
      <c r="V3828" s="3">
        <f>IF(WEEKDAY(PlanMasine[[#This Row],[Datum SAS]]-1,2)=7,PlanMasine[[#This Row],[Datum SAS]]-3,PlanMasine[[#This Row],[Datum SAS]]-1)</f>
        <v>45877</v>
      </c>
      <c r="W3828">
        <f>WEEKNUM(PlanMasine[[#This Row],[Column2]],1)</f>
        <v>32</v>
      </c>
    </row>
    <row r="3829" spans="1:23" x14ac:dyDescent="0.25">
      <c r="A3829">
        <v>1036611</v>
      </c>
      <c r="B3829">
        <v>1</v>
      </c>
      <c r="C3829">
        <v>1036666</v>
      </c>
      <c r="D3829" t="s">
        <v>2176</v>
      </c>
      <c r="E3829">
        <v>3</v>
      </c>
      <c r="F3829">
        <v>1</v>
      </c>
      <c r="G3829">
        <v>0</v>
      </c>
      <c r="H3829">
        <v>0</v>
      </c>
      <c r="I3829" t="s">
        <v>5</v>
      </c>
      <c r="J3829" t="s">
        <v>570</v>
      </c>
      <c r="K3829" t="s">
        <v>2659</v>
      </c>
      <c r="L3829" s="3">
        <v>45895</v>
      </c>
      <c r="M38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29" s="3">
        <v>45880</v>
      </c>
      <c r="O3829" s="5">
        <f>IFERROR((PlanMasine[[#This Row],[Norma]]/PlanMasine[[#This Row],[Q]])*(PlanMasine[[#This Row],[Q]]/SUMIF(C:C,PlanMasine[[#This Row],[RN]],B:B)*PlanMasine[[#This Row],[KPLQ]]),0)</f>
        <v>3</v>
      </c>
      <c r="P3829">
        <v>175864</v>
      </c>
      <c r="Q3829">
        <f>COUNTIF(PROMJENA!A:A,PlanMasine[[#This Row],[KPL]]&amp;"-"&amp;PlanMasine[[#This Row],[RN]])</f>
        <v>0</v>
      </c>
      <c r="R3829">
        <f>IFERROR(INDEX(REDOSLIJED!A:A,MATCH(PlanMasine[[#This Row],[KPL]],REDOSLIJED!B:B,0)),MAX(REDOSLIJED!A:A)+1)</f>
        <v>45</v>
      </c>
      <c r="S3829" s="9">
        <f>SUM($M$2:M3829)</f>
        <v>17.359722222222125</v>
      </c>
      <c r="T3829" s="3">
        <f>PlanMasine[[#This Row],[Datum SAS]]-1</f>
        <v>45879</v>
      </c>
      <c r="U3829">
        <f>WEEKDAY(PlanMasine[[#This Row],[ZAVRŠETAK MAŠINSKE]],2)</f>
        <v>7</v>
      </c>
      <c r="V3829" s="3">
        <f>IF(WEEKDAY(PlanMasine[[#This Row],[Datum SAS]]-1,2)=7,PlanMasine[[#This Row],[Datum SAS]]-3,PlanMasine[[#This Row],[Datum SAS]]-1)</f>
        <v>45877</v>
      </c>
      <c r="W3829">
        <f>WEEKNUM(PlanMasine[[#This Row],[Column2]],1)</f>
        <v>32</v>
      </c>
    </row>
    <row r="3830" spans="1:23" x14ac:dyDescent="0.25">
      <c r="A3830">
        <v>1036611</v>
      </c>
      <c r="B3830">
        <v>1</v>
      </c>
      <c r="C3830">
        <v>1036663</v>
      </c>
      <c r="D3830" t="s">
        <v>2078</v>
      </c>
      <c r="E3830">
        <v>10</v>
      </c>
      <c r="F3830">
        <v>1</v>
      </c>
      <c r="G3830">
        <v>0</v>
      </c>
      <c r="H3830">
        <v>0</v>
      </c>
      <c r="I3830" t="s">
        <v>5</v>
      </c>
      <c r="J3830" t="s">
        <v>570</v>
      </c>
      <c r="K3830" t="s">
        <v>2659</v>
      </c>
      <c r="L3830" s="3">
        <v>45895</v>
      </c>
      <c r="M38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30" s="3">
        <v>45880</v>
      </c>
      <c r="O3830" s="5">
        <f>IFERROR((PlanMasine[[#This Row],[Norma]]/PlanMasine[[#This Row],[Q]])*(PlanMasine[[#This Row],[Q]]/SUMIF(C:C,PlanMasine[[#This Row],[RN]],B:B)*PlanMasine[[#This Row],[KPLQ]]),0)</f>
        <v>10</v>
      </c>
      <c r="P3830">
        <v>175861</v>
      </c>
      <c r="Q3830">
        <f>COUNTIF(PROMJENA!A:A,PlanMasine[[#This Row],[KPL]]&amp;"-"&amp;PlanMasine[[#This Row],[RN]])</f>
        <v>0</v>
      </c>
      <c r="R3830">
        <f>IFERROR(INDEX(REDOSLIJED!A:A,MATCH(PlanMasine[[#This Row],[KPL]],REDOSLIJED!B:B,0)),MAX(REDOSLIJED!A:A)+1)</f>
        <v>45</v>
      </c>
      <c r="S3830" s="9">
        <f>SUM($M$2:M3830)</f>
        <v>17.366666666666568</v>
      </c>
      <c r="T3830" s="3">
        <f>PlanMasine[[#This Row],[Datum SAS]]-1</f>
        <v>45879</v>
      </c>
      <c r="U3830">
        <f>WEEKDAY(PlanMasine[[#This Row],[ZAVRŠETAK MAŠINSKE]],2)</f>
        <v>7</v>
      </c>
      <c r="V3830" s="3">
        <f>IF(WEEKDAY(PlanMasine[[#This Row],[Datum SAS]]-1,2)=7,PlanMasine[[#This Row],[Datum SAS]]-3,PlanMasine[[#This Row],[Datum SAS]]-1)</f>
        <v>45877</v>
      </c>
      <c r="W3830">
        <f>WEEKNUM(PlanMasine[[#This Row],[Column2]],1)</f>
        <v>32</v>
      </c>
    </row>
    <row r="3831" spans="1:23" x14ac:dyDescent="0.25">
      <c r="A3831">
        <v>1036611</v>
      </c>
      <c r="B3831">
        <v>1</v>
      </c>
      <c r="C3831">
        <v>1036660</v>
      </c>
      <c r="D3831" t="s">
        <v>2178</v>
      </c>
      <c r="E3831">
        <v>4</v>
      </c>
      <c r="F3831">
        <v>1</v>
      </c>
      <c r="G3831">
        <v>0</v>
      </c>
      <c r="H3831">
        <v>0</v>
      </c>
      <c r="I3831" t="s">
        <v>5</v>
      </c>
      <c r="J3831" t="s">
        <v>570</v>
      </c>
      <c r="K3831" t="s">
        <v>2659</v>
      </c>
      <c r="L3831" s="3">
        <v>45895</v>
      </c>
      <c r="M38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2.7777777777777779E-3</v>
      </c>
      <c r="N3831" s="3">
        <v>45880</v>
      </c>
      <c r="O3831" s="5">
        <f>IFERROR((PlanMasine[[#This Row],[Norma]]/PlanMasine[[#This Row],[Q]])*(PlanMasine[[#This Row],[Q]]/SUMIF(C:C,PlanMasine[[#This Row],[RN]],B:B)*PlanMasine[[#This Row],[KPLQ]]),0)</f>
        <v>4</v>
      </c>
      <c r="P3831">
        <v>175858</v>
      </c>
      <c r="Q3831">
        <f>COUNTIF(PROMJENA!A:A,PlanMasine[[#This Row],[KPL]]&amp;"-"&amp;PlanMasine[[#This Row],[RN]])</f>
        <v>0</v>
      </c>
      <c r="R3831">
        <f>IFERROR(INDEX(REDOSLIJED!A:A,MATCH(PlanMasine[[#This Row],[KPL]],REDOSLIJED!B:B,0)),MAX(REDOSLIJED!A:A)+1)</f>
        <v>45</v>
      </c>
      <c r="S3831" s="9">
        <f>SUM($M$2:M3831)</f>
        <v>17.369444444444344</v>
      </c>
      <c r="T3831" s="3">
        <f>PlanMasine[[#This Row],[Datum SAS]]-1</f>
        <v>45879</v>
      </c>
      <c r="U3831">
        <f>WEEKDAY(PlanMasine[[#This Row],[ZAVRŠETAK MAŠINSKE]],2)</f>
        <v>7</v>
      </c>
      <c r="V3831" s="3">
        <f>IF(WEEKDAY(PlanMasine[[#This Row],[Datum SAS]]-1,2)=7,PlanMasine[[#This Row],[Datum SAS]]-3,PlanMasine[[#This Row],[Datum SAS]]-1)</f>
        <v>45877</v>
      </c>
      <c r="W3831">
        <f>WEEKNUM(PlanMasine[[#This Row],[Column2]],1)</f>
        <v>32</v>
      </c>
    </row>
    <row r="3832" spans="1:23" x14ac:dyDescent="0.25">
      <c r="A3832">
        <v>1036611</v>
      </c>
      <c r="B3832">
        <v>1</v>
      </c>
      <c r="C3832">
        <v>1036653</v>
      </c>
      <c r="D3832" t="s">
        <v>2175</v>
      </c>
      <c r="E3832">
        <v>3</v>
      </c>
      <c r="F3832">
        <v>1</v>
      </c>
      <c r="G3832">
        <v>0</v>
      </c>
      <c r="H3832">
        <v>0</v>
      </c>
      <c r="I3832" t="s">
        <v>5</v>
      </c>
      <c r="J3832" t="s">
        <v>570</v>
      </c>
      <c r="K3832" t="s">
        <v>2659</v>
      </c>
      <c r="L3832" s="3">
        <v>45895</v>
      </c>
      <c r="M38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32" s="3">
        <v>45880</v>
      </c>
      <c r="O3832" s="5">
        <f>IFERROR((PlanMasine[[#This Row],[Norma]]/PlanMasine[[#This Row],[Q]])*(PlanMasine[[#This Row],[Q]]/SUMIF(C:C,PlanMasine[[#This Row],[RN]],B:B)*PlanMasine[[#This Row],[KPLQ]]),0)</f>
        <v>3</v>
      </c>
      <c r="P3832">
        <v>175850</v>
      </c>
      <c r="Q3832">
        <f>COUNTIF(PROMJENA!A:A,PlanMasine[[#This Row],[KPL]]&amp;"-"&amp;PlanMasine[[#This Row],[RN]])</f>
        <v>0</v>
      </c>
      <c r="R3832">
        <f>IFERROR(INDEX(REDOSLIJED!A:A,MATCH(PlanMasine[[#This Row],[KPL]],REDOSLIJED!B:B,0)),MAX(REDOSLIJED!A:A)+1)</f>
        <v>45</v>
      </c>
      <c r="S3832" s="9">
        <f>SUM($M$2:M3832)</f>
        <v>17.371527777777679</v>
      </c>
      <c r="T3832" s="3">
        <f>PlanMasine[[#This Row],[Datum SAS]]-1</f>
        <v>45879</v>
      </c>
      <c r="U3832">
        <f>WEEKDAY(PlanMasine[[#This Row],[ZAVRŠETAK MAŠINSKE]],2)</f>
        <v>7</v>
      </c>
      <c r="V3832" s="3">
        <f>IF(WEEKDAY(PlanMasine[[#This Row],[Datum SAS]]-1,2)=7,PlanMasine[[#This Row],[Datum SAS]]-3,PlanMasine[[#This Row],[Datum SAS]]-1)</f>
        <v>45877</v>
      </c>
      <c r="W3832">
        <f>WEEKNUM(PlanMasine[[#This Row],[Column2]],1)</f>
        <v>32</v>
      </c>
    </row>
    <row r="3833" spans="1:23" x14ac:dyDescent="0.25">
      <c r="A3833">
        <v>1036611</v>
      </c>
      <c r="B3833">
        <v>1</v>
      </c>
      <c r="C3833">
        <v>1036617</v>
      </c>
      <c r="D3833" t="s">
        <v>2391</v>
      </c>
      <c r="E3833">
        <v>3</v>
      </c>
      <c r="F3833">
        <v>1</v>
      </c>
      <c r="G3833">
        <v>0</v>
      </c>
      <c r="H3833">
        <v>0</v>
      </c>
      <c r="I3833" t="s">
        <v>5</v>
      </c>
      <c r="J3833" t="s">
        <v>570</v>
      </c>
      <c r="K3833" t="s">
        <v>2659</v>
      </c>
      <c r="L3833" s="3">
        <v>45895</v>
      </c>
      <c r="M38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33" s="3">
        <v>45880</v>
      </c>
      <c r="O3833" s="5">
        <f>IFERROR((PlanMasine[[#This Row],[Norma]]/PlanMasine[[#This Row],[Q]])*(PlanMasine[[#This Row],[Q]]/SUMIF(C:C,PlanMasine[[#This Row],[RN]],B:B)*PlanMasine[[#This Row],[KPLQ]]),0)</f>
        <v>3</v>
      </c>
      <c r="P3833">
        <v>175803</v>
      </c>
      <c r="Q3833">
        <f>COUNTIF(PROMJENA!A:A,PlanMasine[[#This Row],[KPL]]&amp;"-"&amp;PlanMasine[[#This Row],[RN]])</f>
        <v>0</v>
      </c>
      <c r="R3833">
        <f>IFERROR(INDEX(REDOSLIJED!A:A,MATCH(PlanMasine[[#This Row],[KPL]],REDOSLIJED!B:B,0)),MAX(REDOSLIJED!A:A)+1)</f>
        <v>45</v>
      </c>
      <c r="S3833" s="9">
        <f>SUM($M$2:M3833)</f>
        <v>17.373611111111014</v>
      </c>
      <c r="T3833" s="3">
        <f>PlanMasine[[#This Row],[Datum SAS]]-1</f>
        <v>45879</v>
      </c>
      <c r="U3833">
        <f>WEEKDAY(PlanMasine[[#This Row],[ZAVRŠETAK MAŠINSKE]],2)</f>
        <v>7</v>
      </c>
      <c r="V3833" s="3">
        <f>IF(WEEKDAY(PlanMasine[[#This Row],[Datum SAS]]-1,2)=7,PlanMasine[[#This Row],[Datum SAS]]-3,PlanMasine[[#This Row],[Datum SAS]]-1)</f>
        <v>45877</v>
      </c>
      <c r="W3833">
        <f>WEEKNUM(PlanMasine[[#This Row],[Column2]],1)</f>
        <v>32</v>
      </c>
    </row>
    <row r="3834" spans="1:23" x14ac:dyDescent="0.25">
      <c r="A3834">
        <v>1036611</v>
      </c>
      <c r="B3834">
        <v>1</v>
      </c>
      <c r="C3834">
        <v>1036741</v>
      </c>
      <c r="D3834" t="s">
        <v>2390</v>
      </c>
      <c r="E3834">
        <v>2</v>
      </c>
      <c r="F3834">
        <v>1</v>
      </c>
      <c r="G3834">
        <v>0</v>
      </c>
      <c r="H3834">
        <v>0</v>
      </c>
      <c r="I3834" t="s">
        <v>5</v>
      </c>
      <c r="J3834" t="s">
        <v>570</v>
      </c>
      <c r="K3834" t="s">
        <v>2659</v>
      </c>
      <c r="L3834" s="3">
        <v>45895</v>
      </c>
      <c r="M38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834" s="3">
        <v>45880</v>
      </c>
      <c r="O3834" s="5">
        <f>IFERROR((PlanMasine[[#This Row],[Norma]]/PlanMasine[[#This Row],[Q]])*(PlanMasine[[#This Row],[Q]]/SUMIF(C:C,PlanMasine[[#This Row],[RN]],B:B)*PlanMasine[[#This Row],[KPLQ]]),0)</f>
        <v>2</v>
      </c>
      <c r="P3834">
        <v>175938</v>
      </c>
      <c r="Q3834">
        <f>COUNTIF(PROMJENA!A:A,PlanMasine[[#This Row],[KPL]]&amp;"-"&amp;PlanMasine[[#This Row],[RN]])</f>
        <v>0</v>
      </c>
      <c r="R3834">
        <f>IFERROR(INDEX(REDOSLIJED!A:A,MATCH(PlanMasine[[#This Row],[KPL]],REDOSLIJED!B:B,0)),MAX(REDOSLIJED!A:A)+1)</f>
        <v>45</v>
      </c>
      <c r="S3834" s="9">
        <f>SUM($M$2:M3834)</f>
        <v>17.374999999999904</v>
      </c>
      <c r="T3834" s="3">
        <f>PlanMasine[[#This Row],[Datum SAS]]-1</f>
        <v>45879</v>
      </c>
      <c r="U3834">
        <f>WEEKDAY(PlanMasine[[#This Row],[ZAVRŠETAK MAŠINSKE]],2)</f>
        <v>7</v>
      </c>
      <c r="V3834" s="3">
        <f>IF(WEEKDAY(PlanMasine[[#This Row],[Datum SAS]]-1,2)=7,PlanMasine[[#This Row],[Datum SAS]]-3,PlanMasine[[#This Row],[Datum SAS]]-1)</f>
        <v>45877</v>
      </c>
      <c r="W3834">
        <f>WEEKNUM(PlanMasine[[#This Row],[Column2]],1)</f>
        <v>32</v>
      </c>
    </row>
    <row r="3835" spans="1:23" x14ac:dyDescent="0.25">
      <c r="A3835">
        <v>1037011</v>
      </c>
      <c r="B3835">
        <v>1</v>
      </c>
      <c r="C3835">
        <v>1037037</v>
      </c>
      <c r="D3835" t="s">
        <v>2231</v>
      </c>
      <c r="E3835">
        <v>2</v>
      </c>
      <c r="F3835">
        <v>1</v>
      </c>
      <c r="G3835">
        <v>0</v>
      </c>
      <c r="H3835">
        <v>0</v>
      </c>
      <c r="I3835" t="s">
        <v>5</v>
      </c>
      <c r="J3835" t="s">
        <v>570</v>
      </c>
      <c r="K3835" t="s">
        <v>2660</v>
      </c>
      <c r="L3835" s="3">
        <v>45891</v>
      </c>
      <c r="M38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835" s="3">
        <v>45880</v>
      </c>
      <c r="O3835" s="5">
        <f>IFERROR((PlanMasine[[#This Row],[Norma]]/PlanMasine[[#This Row],[Q]])*(PlanMasine[[#This Row],[Q]]/SUMIF(C:C,PlanMasine[[#This Row],[RN]],B:B)*PlanMasine[[#This Row],[KPLQ]]),0)</f>
        <v>2</v>
      </c>
      <c r="P3835">
        <v>133526</v>
      </c>
      <c r="Q3835">
        <f>COUNTIF(PROMJENA!A:A,PlanMasine[[#This Row],[KPL]]&amp;"-"&amp;PlanMasine[[#This Row],[RN]])</f>
        <v>0</v>
      </c>
      <c r="R3835">
        <f>IFERROR(INDEX(REDOSLIJED!A:A,MATCH(PlanMasine[[#This Row],[KPL]],REDOSLIJED!B:B,0)),MAX(REDOSLIJED!A:A)+1)</f>
        <v>45</v>
      </c>
      <c r="S3835" s="9">
        <f>SUM($M$2:M3835)</f>
        <v>17.376388888888794</v>
      </c>
      <c r="T3835" s="3">
        <f>PlanMasine[[#This Row],[Datum SAS]]-1</f>
        <v>45879</v>
      </c>
      <c r="U3835">
        <f>WEEKDAY(PlanMasine[[#This Row],[ZAVRŠETAK MAŠINSKE]],2)</f>
        <v>7</v>
      </c>
      <c r="V3835" s="3">
        <f>IF(WEEKDAY(PlanMasine[[#This Row],[Datum SAS]]-1,2)=7,PlanMasine[[#This Row],[Datum SAS]]-3,PlanMasine[[#This Row],[Datum SAS]]-1)</f>
        <v>45877</v>
      </c>
      <c r="W3835">
        <f>WEEKNUM(PlanMasine[[#This Row],[Column2]],1)</f>
        <v>32</v>
      </c>
    </row>
    <row r="3836" spans="1:23" x14ac:dyDescent="0.25">
      <c r="A3836">
        <v>1037011</v>
      </c>
      <c r="B3836">
        <v>1</v>
      </c>
      <c r="C3836">
        <v>1037035</v>
      </c>
      <c r="D3836" t="s">
        <v>2232</v>
      </c>
      <c r="E3836">
        <v>5</v>
      </c>
      <c r="F3836">
        <v>1</v>
      </c>
      <c r="G3836">
        <v>0</v>
      </c>
      <c r="H3836">
        <v>0</v>
      </c>
      <c r="I3836" t="s">
        <v>5</v>
      </c>
      <c r="J3836" t="s">
        <v>570</v>
      </c>
      <c r="K3836" t="s">
        <v>2660</v>
      </c>
      <c r="L3836" s="3">
        <v>45891</v>
      </c>
      <c r="M38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36" s="3">
        <v>45880</v>
      </c>
      <c r="O3836" s="5">
        <f>IFERROR((PlanMasine[[#This Row],[Norma]]/PlanMasine[[#This Row],[Q]])*(PlanMasine[[#This Row],[Q]]/SUMIF(C:C,PlanMasine[[#This Row],[RN]],B:B)*PlanMasine[[#This Row],[KPLQ]]),0)</f>
        <v>5</v>
      </c>
      <c r="P3836">
        <v>133524</v>
      </c>
      <c r="Q3836">
        <f>COUNTIF(PROMJENA!A:A,PlanMasine[[#This Row],[KPL]]&amp;"-"&amp;PlanMasine[[#This Row],[RN]])</f>
        <v>0</v>
      </c>
      <c r="R3836">
        <f>IFERROR(INDEX(REDOSLIJED!A:A,MATCH(PlanMasine[[#This Row],[KPL]],REDOSLIJED!B:B,0)),MAX(REDOSLIJED!A:A)+1)</f>
        <v>45</v>
      </c>
      <c r="S3836" s="9">
        <f>SUM($M$2:M3836)</f>
        <v>17.379861111111016</v>
      </c>
      <c r="T3836" s="3">
        <f>PlanMasine[[#This Row],[Datum SAS]]-1</f>
        <v>45879</v>
      </c>
      <c r="U3836">
        <f>WEEKDAY(PlanMasine[[#This Row],[ZAVRŠETAK MAŠINSKE]],2)</f>
        <v>7</v>
      </c>
      <c r="V3836" s="3">
        <f>IF(WEEKDAY(PlanMasine[[#This Row],[Datum SAS]]-1,2)=7,PlanMasine[[#This Row],[Datum SAS]]-3,PlanMasine[[#This Row],[Datum SAS]]-1)</f>
        <v>45877</v>
      </c>
      <c r="W3836">
        <f>WEEKNUM(PlanMasine[[#This Row],[Column2]],1)</f>
        <v>32</v>
      </c>
    </row>
    <row r="3837" spans="1:23" x14ac:dyDescent="0.25">
      <c r="A3837">
        <v>1037011</v>
      </c>
      <c r="B3837">
        <v>1</v>
      </c>
      <c r="C3837">
        <v>1037012</v>
      </c>
      <c r="D3837" t="s">
        <v>2388</v>
      </c>
      <c r="E3837">
        <v>8</v>
      </c>
      <c r="F3837">
        <v>1</v>
      </c>
      <c r="G3837">
        <v>0</v>
      </c>
      <c r="H3837">
        <v>0</v>
      </c>
      <c r="I3837" t="s">
        <v>5</v>
      </c>
      <c r="J3837" t="s">
        <v>570</v>
      </c>
      <c r="K3837" t="s">
        <v>2660</v>
      </c>
      <c r="L3837" s="3">
        <v>45891</v>
      </c>
      <c r="M38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837" s="3">
        <v>45880</v>
      </c>
      <c r="O3837" s="5">
        <f>IFERROR((PlanMasine[[#This Row],[Norma]]/PlanMasine[[#This Row],[Q]])*(PlanMasine[[#This Row],[Q]]/SUMIF(C:C,PlanMasine[[#This Row],[RN]],B:B)*PlanMasine[[#This Row],[KPLQ]]),0)</f>
        <v>8</v>
      </c>
      <c r="P3837">
        <v>133502</v>
      </c>
      <c r="Q3837">
        <f>COUNTIF(PROMJENA!A:A,PlanMasine[[#This Row],[KPL]]&amp;"-"&amp;PlanMasine[[#This Row],[RN]])</f>
        <v>0</v>
      </c>
      <c r="R3837">
        <f>IFERROR(INDEX(REDOSLIJED!A:A,MATCH(PlanMasine[[#This Row],[KPL]],REDOSLIJED!B:B,0)),MAX(REDOSLIJED!A:A)+1)</f>
        <v>45</v>
      </c>
      <c r="S3837" s="9">
        <f>SUM($M$2:M3837)</f>
        <v>17.385416666666572</v>
      </c>
      <c r="T3837" s="3">
        <f>PlanMasine[[#This Row],[Datum SAS]]-1</f>
        <v>45879</v>
      </c>
      <c r="U3837">
        <f>WEEKDAY(PlanMasine[[#This Row],[ZAVRŠETAK MAŠINSKE]],2)</f>
        <v>7</v>
      </c>
      <c r="V3837" s="3">
        <f>IF(WEEKDAY(PlanMasine[[#This Row],[Datum SAS]]-1,2)=7,PlanMasine[[#This Row],[Datum SAS]]-3,PlanMasine[[#This Row],[Datum SAS]]-1)</f>
        <v>45877</v>
      </c>
      <c r="W3837">
        <f>WEEKNUM(PlanMasine[[#This Row],[Column2]],1)</f>
        <v>32</v>
      </c>
    </row>
    <row r="3838" spans="1:23" x14ac:dyDescent="0.25">
      <c r="A3838">
        <v>1037011</v>
      </c>
      <c r="B3838">
        <v>1</v>
      </c>
      <c r="C3838">
        <v>1037041</v>
      </c>
      <c r="D3838" t="s">
        <v>2230</v>
      </c>
      <c r="E3838">
        <v>5</v>
      </c>
      <c r="F3838">
        <v>1</v>
      </c>
      <c r="G3838">
        <v>0</v>
      </c>
      <c r="H3838">
        <v>0</v>
      </c>
      <c r="I3838" t="s">
        <v>5</v>
      </c>
      <c r="J3838" t="s">
        <v>570</v>
      </c>
      <c r="K3838" t="s">
        <v>2660</v>
      </c>
      <c r="L3838" s="3">
        <v>45891</v>
      </c>
      <c r="M38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38" s="3">
        <v>45880</v>
      </c>
      <c r="O3838" s="5">
        <f>IFERROR((PlanMasine[[#This Row],[Norma]]/PlanMasine[[#This Row],[Q]])*(PlanMasine[[#This Row],[Q]]/SUMIF(C:C,PlanMasine[[#This Row],[RN]],B:B)*PlanMasine[[#This Row],[KPLQ]]),0)</f>
        <v>5</v>
      </c>
      <c r="P3838">
        <v>133530</v>
      </c>
      <c r="Q3838">
        <f>COUNTIF(PROMJENA!A:A,PlanMasine[[#This Row],[KPL]]&amp;"-"&amp;PlanMasine[[#This Row],[RN]])</f>
        <v>0</v>
      </c>
      <c r="R3838">
        <f>IFERROR(INDEX(REDOSLIJED!A:A,MATCH(PlanMasine[[#This Row],[KPL]],REDOSLIJED!B:B,0)),MAX(REDOSLIJED!A:A)+1)</f>
        <v>45</v>
      </c>
      <c r="S3838" s="9">
        <f>SUM($M$2:M3838)</f>
        <v>17.388888888888793</v>
      </c>
      <c r="T3838" s="3">
        <f>PlanMasine[[#This Row],[Datum SAS]]-1</f>
        <v>45879</v>
      </c>
      <c r="U3838">
        <f>WEEKDAY(PlanMasine[[#This Row],[ZAVRŠETAK MAŠINSKE]],2)</f>
        <v>7</v>
      </c>
      <c r="V3838" s="3">
        <f>IF(WEEKDAY(PlanMasine[[#This Row],[Datum SAS]]-1,2)=7,PlanMasine[[#This Row],[Datum SAS]]-3,PlanMasine[[#This Row],[Datum SAS]]-1)</f>
        <v>45877</v>
      </c>
      <c r="W3838">
        <f>WEEKNUM(PlanMasine[[#This Row],[Column2]],1)</f>
        <v>32</v>
      </c>
    </row>
    <row r="3839" spans="1:23" x14ac:dyDescent="0.25">
      <c r="A3839">
        <v>1037011</v>
      </c>
      <c r="B3839">
        <v>1</v>
      </c>
      <c r="C3839">
        <v>1037013</v>
      </c>
      <c r="D3839" t="s">
        <v>2378</v>
      </c>
      <c r="E3839">
        <v>3</v>
      </c>
      <c r="F3839">
        <v>3</v>
      </c>
      <c r="G3839">
        <v>0</v>
      </c>
      <c r="H3839">
        <v>0</v>
      </c>
      <c r="I3839" t="s">
        <v>5</v>
      </c>
      <c r="J3839" t="s">
        <v>570</v>
      </c>
      <c r="K3839" t="s">
        <v>2660</v>
      </c>
      <c r="L3839" s="3">
        <v>45891</v>
      </c>
      <c r="M38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39" s="3">
        <v>45880</v>
      </c>
      <c r="O3839" s="5">
        <f>IFERROR((PlanMasine[[#This Row],[Norma]]/PlanMasine[[#This Row],[Q]])*(PlanMasine[[#This Row],[Q]]/SUMIF(C:C,PlanMasine[[#This Row],[RN]],B:B)*PlanMasine[[#This Row],[KPLQ]]),0)</f>
        <v>3</v>
      </c>
      <c r="P3839">
        <v>133503</v>
      </c>
      <c r="Q3839">
        <f>COUNTIF(PROMJENA!A:A,PlanMasine[[#This Row],[KPL]]&amp;"-"&amp;PlanMasine[[#This Row],[RN]])</f>
        <v>0</v>
      </c>
      <c r="R3839">
        <f>IFERROR(INDEX(REDOSLIJED!A:A,MATCH(PlanMasine[[#This Row],[KPL]],REDOSLIJED!B:B,0)),MAX(REDOSLIJED!A:A)+1)</f>
        <v>45</v>
      </c>
      <c r="S3839" s="9">
        <f>SUM($M$2:M3839)</f>
        <v>17.390972222222128</v>
      </c>
      <c r="T3839" s="3">
        <f>PlanMasine[[#This Row],[Datum SAS]]-1</f>
        <v>45879</v>
      </c>
      <c r="U3839">
        <f>WEEKDAY(PlanMasine[[#This Row],[ZAVRŠETAK MAŠINSKE]],2)</f>
        <v>7</v>
      </c>
      <c r="V3839" s="3">
        <f>IF(WEEKDAY(PlanMasine[[#This Row],[Datum SAS]]-1,2)=7,PlanMasine[[#This Row],[Datum SAS]]-3,PlanMasine[[#This Row],[Datum SAS]]-1)</f>
        <v>45877</v>
      </c>
      <c r="W3839">
        <f>WEEKNUM(PlanMasine[[#This Row],[Column2]],1)</f>
        <v>32</v>
      </c>
    </row>
    <row r="3840" spans="1:23" x14ac:dyDescent="0.25">
      <c r="A3840">
        <v>1037170</v>
      </c>
      <c r="B3840">
        <v>1</v>
      </c>
      <c r="C3840">
        <v>1037200</v>
      </c>
      <c r="D3840" t="s">
        <v>2230</v>
      </c>
      <c r="E3840">
        <v>5</v>
      </c>
      <c r="F3840">
        <v>1</v>
      </c>
      <c r="G3840">
        <v>0</v>
      </c>
      <c r="H3840">
        <v>0</v>
      </c>
      <c r="I3840" t="s">
        <v>5</v>
      </c>
      <c r="J3840" t="s">
        <v>570</v>
      </c>
      <c r="K3840" t="s">
        <v>2661</v>
      </c>
      <c r="L3840" s="3">
        <v>45891</v>
      </c>
      <c r="M38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40" s="3">
        <v>45880</v>
      </c>
      <c r="O3840" s="5">
        <f>IFERROR((PlanMasine[[#This Row],[Norma]]/PlanMasine[[#This Row],[Q]])*(PlanMasine[[#This Row],[Q]]/SUMIF(C:C,PlanMasine[[#This Row],[RN]],B:B)*PlanMasine[[#This Row],[KPLQ]]),0)</f>
        <v>5</v>
      </c>
      <c r="P3840">
        <v>133530</v>
      </c>
      <c r="Q3840">
        <f>COUNTIF(PROMJENA!A:A,PlanMasine[[#This Row],[KPL]]&amp;"-"&amp;PlanMasine[[#This Row],[RN]])</f>
        <v>0</v>
      </c>
      <c r="R3840">
        <f>IFERROR(INDEX(REDOSLIJED!A:A,MATCH(PlanMasine[[#This Row],[KPL]],REDOSLIJED!B:B,0)),MAX(REDOSLIJED!A:A)+1)</f>
        <v>45</v>
      </c>
      <c r="S3840" s="9">
        <f>SUM($M$2:M3840)</f>
        <v>17.39444444444435</v>
      </c>
      <c r="T3840" s="3">
        <f>PlanMasine[[#This Row],[Datum SAS]]-1</f>
        <v>45879</v>
      </c>
      <c r="U3840">
        <f>WEEKDAY(PlanMasine[[#This Row],[ZAVRŠETAK MAŠINSKE]],2)</f>
        <v>7</v>
      </c>
      <c r="V3840" s="3">
        <f>IF(WEEKDAY(PlanMasine[[#This Row],[Datum SAS]]-1,2)=7,PlanMasine[[#This Row],[Datum SAS]]-3,PlanMasine[[#This Row],[Datum SAS]]-1)</f>
        <v>45877</v>
      </c>
      <c r="W3840">
        <f>WEEKNUM(PlanMasine[[#This Row],[Column2]],1)</f>
        <v>32</v>
      </c>
    </row>
    <row r="3841" spans="1:23" x14ac:dyDescent="0.25">
      <c r="A3841">
        <v>1037170</v>
      </c>
      <c r="B3841">
        <v>1</v>
      </c>
      <c r="C3841">
        <v>1037196</v>
      </c>
      <c r="D3841" t="s">
        <v>2231</v>
      </c>
      <c r="E3841">
        <v>2</v>
      </c>
      <c r="F3841">
        <v>1</v>
      </c>
      <c r="G3841">
        <v>0</v>
      </c>
      <c r="H3841">
        <v>0</v>
      </c>
      <c r="I3841" t="s">
        <v>5</v>
      </c>
      <c r="J3841" t="s">
        <v>570</v>
      </c>
      <c r="K3841" t="s">
        <v>2661</v>
      </c>
      <c r="L3841" s="3">
        <v>45891</v>
      </c>
      <c r="M38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1.3888888888888889E-3</v>
      </c>
      <c r="N3841" s="3">
        <v>45880</v>
      </c>
      <c r="O3841" s="5">
        <f>IFERROR((PlanMasine[[#This Row],[Norma]]/PlanMasine[[#This Row],[Q]])*(PlanMasine[[#This Row],[Q]]/SUMIF(C:C,PlanMasine[[#This Row],[RN]],B:B)*PlanMasine[[#This Row],[KPLQ]]),0)</f>
        <v>2</v>
      </c>
      <c r="P3841">
        <v>133526</v>
      </c>
      <c r="Q3841">
        <f>COUNTIF(PROMJENA!A:A,PlanMasine[[#This Row],[KPL]]&amp;"-"&amp;PlanMasine[[#This Row],[RN]])</f>
        <v>0</v>
      </c>
      <c r="R3841">
        <f>IFERROR(INDEX(REDOSLIJED!A:A,MATCH(PlanMasine[[#This Row],[KPL]],REDOSLIJED!B:B,0)),MAX(REDOSLIJED!A:A)+1)</f>
        <v>45</v>
      </c>
      <c r="S3841" s="9">
        <f>SUM($M$2:M3841)</f>
        <v>17.39583333333324</v>
      </c>
      <c r="T3841" s="3">
        <f>PlanMasine[[#This Row],[Datum SAS]]-1</f>
        <v>45879</v>
      </c>
      <c r="U3841">
        <f>WEEKDAY(PlanMasine[[#This Row],[ZAVRŠETAK MAŠINSKE]],2)</f>
        <v>7</v>
      </c>
      <c r="V3841" s="3">
        <f>IF(WEEKDAY(PlanMasine[[#This Row],[Datum SAS]]-1,2)=7,PlanMasine[[#This Row],[Datum SAS]]-3,PlanMasine[[#This Row],[Datum SAS]]-1)</f>
        <v>45877</v>
      </c>
      <c r="W3841">
        <f>WEEKNUM(PlanMasine[[#This Row],[Column2]],1)</f>
        <v>32</v>
      </c>
    </row>
    <row r="3842" spans="1:23" x14ac:dyDescent="0.25">
      <c r="A3842">
        <v>1037170</v>
      </c>
      <c r="B3842">
        <v>1</v>
      </c>
      <c r="C3842">
        <v>1037194</v>
      </c>
      <c r="D3842" t="s">
        <v>2232</v>
      </c>
      <c r="E3842">
        <v>5</v>
      </c>
      <c r="F3842">
        <v>1</v>
      </c>
      <c r="G3842">
        <v>0</v>
      </c>
      <c r="H3842">
        <v>0</v>
      </c>
      <c r="I3842" t="s">
        <v>5</v>
      </c>
      <c r="J3842" t="s">
        <v>570</v>
      </c>
      <c r="K3842" t="s">
        <v>2661</v>
      </c>
      <c r="L3842" s="3">
        <v>45891</v>
      </c>
      <c r="M38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3842" s="3">
        <v>45880</v>
      </c>
      <c r="O3842" s="5">
        <f>IFERROR((PlanMasine[[#This Row],[Norma]]/PlanMasine[[#This Row],[Q]])*(PlanMasine[[#This Row],[Q]]/SUMIF(C:C,PlanMasine[[#This Row],[RN]],B:B)*PlanMasine[[#This Row],[KPLQ]]),0)</f>
        <v>5</v>
      </c>
      <c r="P3842">
        <v>133524</v>
      </c>
      <c r="Q3842">
        <f>COUNTIF(PROMJENA!A:A,PlanMasine[[#This Row],[KPL]]&amp;"-"&amp;PlanMasine[[#This Row],[RN]])</f>
        <v>0</v>
      </c>
      <c r="R3842">
        <f>IFERROR(INDEX(REDOSLIJED!A:A,MATCH(PlanMasine[[#This Row],[KPL]],REDOSLIJED!B:B,0)),MAX(REDOSLIJED!A:A)+1)</f>
        <v>45</v>
      </c>
      <c r="S3842" s="9">
        <f>SUM($M$2:M3842)</f>
        <v>17.399305555555461</v>
      </c>
      <c r="T3842" s="3">
        <f>PlanMasine[[#This Row],[Datum SAS]]-1</f>
        <v>45879</v>
      </c>
      <c r="U3842">
        <f>WEEKDAY(PlanMasine[[#This Row],[ZAVRŠETAK MAŠINSKE]],2)</f>
        <v>7</v>
      </c>
      <c r="V3842" s="3">
        <f>IF(WEEKDAY(PlanMasine[[#This Row],[Datum SAS]]-1,2)=7,PlanMasine[[#This Row],[Datum SAS]]-3,PlanMasine[[#This Row],[Datum SAS]]-1)</f>
        <v>45877</v>
      </c>
      <c r="W3842">
        <f>WEEKNUM(PlanMasine[[#This Row],[Column2]],1)</f>
        <v>32</v>
      </c>
    </row>
    <row r="3843" spans="1:23" x14ac:dyDescent="0.25">
      <c r="A3843">
        <v>1037170</v>
      </c>
      <c r="B3843">
        <v>1</v>
      </c>
      <c r="C3843">
        <v>1037172</v>
      </c>
      <c r="D3843" t="s">
        <v>2378</v>
      </c>
      <c r="E3843">
        <v>3</v>
      </c>
      <c r="F3843">
        <v>3</v>
      </c>
      <c r="G3843">
        <v>0</v>
      </c>
      <c r="H3843">
        <v>0</v>
      </c>
      <c r="I3843" t="s">
        <v>5</v>
      </c>
      <c r="J3843" t="s">
        <v>570</v>
      </c>
      <c r="K3843" t="s">
        <v>2661</v>
      </c>
      <c r="L3843" s="3">
        <v>45891</v>
      </c>
      <c r="M38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2.0833333333333333E-3</v>
      </c>
      <c r="N3843" s="3">
        <v>45880</v>
      </c>
      <c r="O3843" s="5">
        <f>IFERROR((PlanMasine[[#This Row],[Norma]]/PlanMasine[[#This Row],[Q]])*(PlanMasine[[#This Row],[Q]]/SUMIF(C:C,PlanMasine[[#This Row],[RN]],B:B)*PlanMasine[[#This Row],[KPLQ]]),0)</f>
        <v>3</v>
      </c>
      <c r="P3843">
        <v>133503</v>
      </c>
      <c r="Q3843">
        <f>COUNTIF(PROMJENA!A:A,PlanMasine[[#This Row],[KPL]]&amp;"-"&amp;PlanMasine[[#This Row],[RN]])</f>
        <v>0</v>
      </c>
      <c r="R3843">
        <f>IFERROR(INDEX(REDOSLIJED!A:A,MATCH(PlanMasine[[#This Row],[KPL]],REDOSLIJED!B:B,0)),MAX(REDOSLIJED!A:A)+1)</f>
        <v>45</v>
      </c>
      <c r="S3843" s="9">
        <f>SUM($M$2:M3843)</f>
        <v>17.401388888888796</v>
      </c>
      <c r="T3843" s="3">
        <f>PlanMasine[[#This Row],[Datum SAS]]-1</f>
        <v>45879</v>
      </c>
      <c r="U3843">
        <f>WEEKDAY(PlanMasine[[#This Row],[ZAVRŠETAK MAŠINSKE]],2)</f>
        <v>7</v>
      </c>
      <c r="V3843" s="3">
        <f>IF(WEEKDAY(PlanMasine[[#This Row],[Datum SAS]]-1,2)=7,PlanMasine[[#This Row],[Datum SAS]]-3,PlanMasine[[#This Row],[Datum SAS]]-1)</f>
        <v>45877</v>
      </c>
      <c r="W3843">
        <f>WEEKNUM(PlanMasine[[#This Row],[Column2]],1)</f>
        <v>32</v>
      </c>
    </row>
    <row r="3844" spans="1:23" x14ac:dyDescent="0.25">
      <c r="A3844">
        <v>1037170</v>
      </c>
      <c r="B3844">
        <v>1</v>
      </c>
      <c r="C3844">
        <v>1037171</v>
      </c>
      <c r="D3844" t="s">
        <v>2388</v>
      </c>
      <c r="E3844">
        <v>8</v>
      </c>
      <c r="F3844">
        <v>1</v>
      </c>
      <c r="G3844">
        <v>0</v>
      </c>
      <c r="H3844">
        <v>0</v>
      </c>
      <c r="I3844" t="s">
        <v>5</v>
      </c>
      <c r="J3844" t="s">
        <v>570</v>
      </c>
      <c r="K3844" t="s">
        <v>2661</v>
      </c>
      <c r="L3844" s="3">
        <v>45891</v>
      </c>
      <c r="M38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844" s="3">
        <v>45880</v>
      </c>
      <c r="O3844" s="5">
        <f>IFERROR((PlanMasine[[#This Row],[Norma]]/PlanMasine[[#This Row],[Q]])*(PlanMasine[[#This Row],[Q]]/SUMIF(C:C,PlanMasine[[#This Row],[RN]],B:B)*PlanMasine[[#This Row],[KPLQ]]),0)</f>
        <v>8</v>
      </c>
      <c r="P3844">
        <v>133502</v>
      </c>
      <c r="Q3844">
        <f>COUNTIF(PROMJENA!A:A,PlanMasine[[#This Row],[KPL]]&amp;"-"&amp;PlanMasine[[#This Row],[RN]])</f>
        <v>0</v>
      </c>
      <c r="R3844">
        <f>IFERROR(INDEX(REDOSLIJED!A:A,MATCH(PlanMasine[[#This Row],[KPL]],REDOSLIJED!B:B,0)),MAX(REDOSLIJED!A:A)+1)</f>
        <v>45</v>
      </c>
      <c r="S3844" s="9">
        <f>SUM($M$2:M3844)</f>
        <v>17.406944444444353</v>
      </c>
      <c r="T3844" s="3">
        <f>PlanMasine[[#This Row],[Datum SAS]]-1</f>
        <v>45879</v>
      </c>
      <c r="U3844">
        <f>WEEKDAY(PlanMasine[[#This Row],[ZAVRŠETAK MAŠINSKE]],2)</f>
        <v>7</v>
      </c>
      <c r="V3844" s="3">
        <f>IF(WEEKDAY(PlanMasine[[#This Row],[Datum SAS]]-1,2)=7,PlanMasine[[#This Row],[Datum SAS]]-3,PlanMasine[[#This Row],[Datum SAS]]-1)</f>
        <v>45877</v>
      </c>
      <c r="W3844">
        <f>WEEKNUM(PlanMasine[[#This Row],[Column2]],1)</f>
        <v>32</v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T3844"/>
  <sheetViews>
    <sheetView zoomScale="112" zoomScaleNormal="112" workbookViewId="0">
      <selection activeCell="Q2" sqref="Q2:Q422"/>
    </sheetView>
  </sheetViews>
  <sheetFormatPr defaultColWidth="9.140625" defaultRowHeight="15" zeroHeight="1" x14ac:dyDescent="0.25"/>
  <cols>
    <col min="1" max="1" width="8" style="23" bestFit="1" customWidth="1"/>
    <col min="2" max="2" width="5.5703125" style="23" bestFit="1" customWidth="1"/>
    <col min="3" max="3" width="8" style="23" bestFit="1" customWidth="1"/>
    <col min="4" max="4" width="50.7109375" style="23" bestFit="1" customWidth="1"/>
    <col min="5" max="5" width="12.85546875" style="5" bestFit="1" customWidth="1"/>
    <col min="6" max="6" width="3" style="23" bestFit="1" customWidth="1"/>
    <col min="7" max="7" width="3.42578125" style="23" bestFit="1" customWidth="1"/>
    <col min="8" max="8" width="3.5703125" style="23" bestFit="1" customWidth="1"/>
    <col min="9" max="9" width="7.5703125" style="23" bestFit="1" customWidth="1"/>
    <col min="10" max="10" width="20.140625" style="23" bestFit="1" customWidth="1"/>
    <col min="11" max="11" width="20.5703125" style="23" bestFit="1" customWidth="1"/>
    <col min="12" max="12" width="9.140625" style="24" bestFit="1" customWidth="1"/>
    <col min="13" max="13" width="5.28515625" style="28" bestFit="1" customWidth="1"/>
    <col min="14" max="14" width="10.5703125" style="3" bestFit="1" customWidth="1"/>
    <col min="15" max="15" width="8.42578125" bestFit="1" customWidth="1"/>
    <col min="16" max="16" width="9.7109375" bestFit="1" customWidth="1"/>
    <col min="17" max="17" width="14.7109375" style="23" customWidth="1"/>
    <col min="18" max="20" width="9.140625" style="23"/>
  </cols>
  <sheetData>
    <row r="1" spans="1:17" x14ac:dyDescent="0.25">
      <c r="A1" s="23" t="s">
        <v>182</v>
      </c>
      <c r="B1" s="23" t="s">
        <v>183</v>
      </c>
      <c r="C1" s="23" t="s">
        <v>0</v>
      </c>
      <c r="D1" s="23" t="s">
        <v>184</v>
      </c>
      <c r="E1" s="5" t="s">
        <v>201</v>
      </c>
      <c r="F1" s="23" t="s">
        <v>186</v>
      </c>
      <c r="G1" s="23" t="s">
        <v>187</v>
      </c>
      <c r="H1" s="23" t="s">
        <v>188</v>
      </c>
      <c r="I1" s="23" t="s">
        <v>189</v>
      </c>
      <c r="J1" s="23" t="s">
        <v>190</v>
      </c>
      <c r="K1" s="23" t="s">
        <v>191</v>
      </c>
      <c r="L1" s="24" t="s">
        <v>192</v>
      </c>
      <c r="M1" s="28" t="s">
        <v>193</v>
      </c>
      <c r="N1" s="3" t="s">
        <v>194</v>
      </c>
      <c r="O1" t="s">
        <v>338</v>
      </c>
      <c r="P1" t="s">
        <v>215</v>
      </c>
    </row>
    <row r="2" spans="1:17" x14ac:dyDescent="0.25">
      <c r="A2" s="23">
        <v>1008153</v>
      </c>
      <c r="B2" s="23">
        <v>1</v>
      </c>
      <c r="C2" s="23">
        <v>1008174</v>
      </c>
      <c r="D2" s="23" t="s">
        <v>1865</v>
      </c>
      <c r="E2" s="5">
        <f>IFERROR((PlanMasine[[#This Row],[Norma]]/PlanMasine[[#This Row],[Q]])*(PlanMasine[[#This Row],[Q]]/SUMIF(#REF!,PlanMasine[[#This Row],[RN]],#REF!)*PlanMasine[[#This Row],[KPLQ]]),0)</f>
        <v>0</v>
      </c>
      <c r="F2" s="23">
        <v>12</v>
      </c>
      <c r="G2" s="23">
        <v>0</v>
      </c>
      <c r="H2" s="23">
        <v>0</v>
      </c>
      <c r="I2" s="23" t="s">
        <v>5</v>
      </c>
      <c r="J2" s="23" t="s">
        <v>570</v>
      </c>
      <c r="K2" s="23" t="s">
        <v>1864</v>
      </c>
      <c r="L2" s="24">
        <v>45813</v>
      </c>
      <c r="M2" s="28">
        <v>5.5555555555555558E-3</v>
      </c>
      <c r="N2" s="3">
        <v>45763</v>
      </c>
      <c r="O2">
        <v>215947</v>
      </c>
      <c r="P2" t="e">
        <f>IFERROR(INDEX(REDOSLIJED!#REF!,MATCH(PlanMasine[[#This Row],[KPL]],REDOSLIJED!#REF!,0)),MAX(REDOSLIJED!#REF!)+1)</f>
        <v>#REF!</v>
      </c>
      <c r="Q2" s="23" t="s">
        <v>2459</v>
      </c>
    </row>
    <row r="3" spans="1:17" x14ac:dyDescent="0.25">
      <c r="A3" s="23">
        <v>1008153</v>
      </c>
      <c r="B3" s="23">
        <v>1</v>
      </c>
      <c r="C3" s="23">
        <v>1008193</v>
      </c>
      <c r="D3" s="23" t="s">
        <v>1863</v>
      </c>
      <c r="E3" s="5">
        <f>IFERROR((PlanMasine[[#This Row],[Norma]]/PlanMasine[[#This Row],[Q]])*(PlanMasine[[#This Row],[Q]]/SUMIF(#REF!,PlanMasine[[#This Row],[RN]],#REF!)*PlanMasine[[#This Row],[KPLQ]]),0)</f>
        <v>0</v>
      </c>
      <c r="F3" s="23">
        <v>12</v>
      </c>
      <c r="G3" s="23">
        <v>0</v>
      </c>
      <c r="H3" s="23">
        <v>0</v>
      </c>
      <c r="I3" s="23" t="s">
        <v>5</v>
      </c>
      <c r="J3" s="23" t="s">
        <v>570</v>
      </c>
      <c r="K3" s="23" t="s">
        <v>1864</v>
      </c>
      <c r="L3" s="24">
        <v>45813</v>
      </c>
      <c r="M3" s="28">
        <v>5.5555555555555558E-3</v>
      </c>
      <c r="N3" s="3">
        <v>45763</v>
      </c>
      <c r="O3">
        <v>215966</v>
      </c>
      <c r="P3" t="e">
        <f>IFERROR(INDEX(REDOSLIJED!#REF!,MATCH(PlanMasine[[#This Row],[KPL]],REDOSLIJED!#REF!,0)),MAX(REDOSLIJED!#REF!)+1)</f>
        <v>#REF!</v>
      </c>
      <c r="Q3" s="23" t="s">
        <v>2458</v>
      </c>
    </row>
    <row r="4" spans="1:17" x14ac:dyDescent="0.25">
      <c r="A4" s="23">
        <v>1008153</v>
      </c>
      <c r="B4" s="23">
        <v>1</v>
      </c>
      <c r="C4" s="23">
        <v>1028248</v>
      </c>
      <c r="D4" s="23" t="s">
        <v>1866</v>
      </c>
      <c r="E4" s="5">
        <f>IFERROR((PlanMasine[[#This Row],[Norma]]/PlanMasine[[#This Row],[Q]])*(PlanMasine[[#This Row],[Q]]/SUMIF(#REF!,PlanMasine[[#This Row],[RN]],#REF!)*PlanMasine[[#This Row],[KPLQ]]),0)</f>
        <v>0</v>
      </c>
      <c r="F4" s="23">
        <v>2</v>
      </c>
      <c r="G4" s="23">
        <v>0</v>
      </c>
      <c r="H4" s="23">
        <v>0</v>
      </c>
      <c r="I4" s="23" t="s">
        <v>5</v>
      </c>
      <c r="J4" s="23" t="s">
        <v>570</v>
      </c>
      <c r="K4" s="23" t="s">
        <v>1864</v>
      </c>
      <c r="L4" s="24">
        <v>45813</v>
      </c>
      <c r="M4" s="28">
        <v>9.2592592592592596E-4</v>
      </c>
      <c r="N4" s="3">
        <v>45763</v>
      </c>
      <c r="O4">
        <v>215978</v>
      </c>
      <c r="P4" t="e">
        <f>IFERROR(INDEX(REDOSLIJED!#REF!,MATCH(PlanMasine[[#This Row],[KPL]],REDOSLIJED!#REF!,0)),MAX(REDOSLIJED!#REF!)+1)</f>
        <v>#REF!</v>
      </c>
      <c r="Q4" s="23" t="s">
        <v>2460</v>
      </c>
    </row>
    <row r="5" spans="1:17" x14ac:dyDescent="0.25">
      <c r="A5" s="23">
        <v>1008158</v>
      </c>
      <c r="B5" s="23">
        <v>1</v>
      </c>
      <c r="C5" s="23">
        <v>1008193</v>
      </c>
      <c r="D5" s="23" t="s">
        <v>1863</v>
      </c>
      <c r="E5" s="5">
        <f>IFERROR((PlanMasine[[#This Row],[Norma]]/PlanMasine[[#This Row],[Q]])*(PlanMasine[[#This Row],[Q]]/SUMIF(#REF!,PlanMasine[[#This Row],[RN]],#REF!)*PlanMasine[[#This Row],[KPLQ]]),0)</f>
        <v>0</v>
      </c>
      <c r="F5" s="23">
        <v>12</v>
      </c>
      <c r="G5" s="23">
        <v>0</v>
      </c>
      <c r="H5" s="23">
        <v>0</v>
      </c>
      <c r="I5" s="23" t="s">
        <v>5</v>
      </c>
      <c r="J5" s="23" t="s">
        <v>570</v>
      </c>
      <c r="K5" s="23" t="s">
        <v>1864</v>
      </c>
      <c r="L5" s="23">
        <v>45813</v>
      </c>
      <c r="M5" s="28">
        <v>5.5555555555555558E-3</v>
      </c>
      <c r="N5" s="3">
        <v>45763</v>
      </c>
      <c r="O5">
        <v>215966</v>
      </c>
      <c r="P5" t="e">
        <f>IFERROR(INDEX(REDOSLIJED!#REF!,MATCH(PlanMasine[[#This Row],[KPL]],REDOSLIJED!#REF!,0)),MAX(REDOSLIJED!#REF!)+1)</f>
        <v>#REF!</v>
      </c>
      <c r="Q5" s="23" t="s">
        <v>2463</v>
      </c>
    </row>
    <row r="6" spans="1:17" x14ac:dyDescent="0.25">
      <c r="A6" s="23">
        <v>1008158</v>
      </c>
      <c r="B6" s="23">
        <v>1</v>
      </c>
      <c r="C6" s="23">
        <v>1008174</v>
      </c>
      <c r="D6" s="23" t="s">
        <v>1865</v>
      </c>
      <c r="E6" s="5">
        <f>IFERROR((PlanMasine[[#This Row],[Norma]]/PlanMasine[[#This Row],[Q]])*(PlanMasine[[#This Row],[Q]]/SUMIF(#REF!,PlanMasine[[#This Row],[RN]],#REF!)*PlanMasine[[#This Row],[KPLQ]]),0)</f>
        <v>0</v>
      </c>
      <c r="F6" s="23">
        <v>12</v>
      </c>
      <c r="G6" s="23">
        <v>0</v>
      </c>
      <c r="H6" s="23">
        <v>0</v>
      </c>
      <c r="I6" s="23" t="s">
        <v>5</v>
      </c>
      <c r="J6" s="23" t="s">
        <v>570</v>
      </c>
      <c r="K6" s="23" t="s">
        <v>1864</v>
      </c>
      <c r="L6" s="24">
        <v>45813</v>
      </c>
      <c r="M6" s="28">
        <v>5.5555555555555558E-3</v>
      </c>
      <c r="N6" s="3">
        <v>45763</v>
      </c>
      <c r="O6">
        <v>215947</v>
      </c>
      <c r="P6" t="e">
        <f>IFERROR(INDEX(REDOSLIJED!#REF!,MATCH(PlanMasine[[#This Row],[KPL]],REDOSLIJED!#REF!,0)),MAX(REDOSLIJED!#REF!)+1)</f>
        <v>#REF!</v>
      </c>
      <c r="Q6" s="23" t="s">
        <v>2461</v>
      </c>
    </row>
    <row r="7" spans="1:17" x14ac:dyDescent="0.25">
      <c r="A7" s="23">
        <v>1008158</v>
      </c>
      <c r="B7" s="23">
        <v>1</v>
      </c>
      <c r="C7" s="23">
        <v>1028248</v>
      </c>
      <c r="D7" s="23" t="s">
        <v>1866</v>
      </c>
      <c r="E7" s="5">
        <f>IFERROR((PlanMasine[[#This Row],[Norma]]/PlanMasine[[#This Row],[Q]])*(PlanMasine[[#This Row],[Q]]/SUMIF(#REF!,PlanMasine[[#This Row],[RN]],#REF!)*PlanMasine[[#This Row],[KPLQ]]),0)</f>
        <v>0</v>
      </c>
      <c r="F7" s="23">
        <v>2</v>
      </c>
      <c r="G7" s="23">
        <v>0</v>
      </c>
      <c r="H7" s="23">
        <v>0</v>
      </c>
      <c r="I7" s="23" t="s">
        <v>5</v>
      </c>
      <c r="J7" s="23" t="s">
        <v>570</v>
      </c>
      <c r="K7" s="23" t="s">
        <v>1864</v>
      </c>
      <c r="L7" s="23">
        <v>45813</v>
      </c>
      <c r="M7" s="28">
        <v>9.2592592592592596E-4</v>
      </c>
      <c r="N7" s="3">
        <v>45763</v>
      </c>
      <c r="O7">
        <v>215978</v>
      </c>
      <c r="P7" t="e">
        <f>IFERROR(INDEX(REDOSLIJED!#REF!,MATCH(PlanMasine[[#This Row],[KPL]],REDOSLIJED!#REF!,0)),MAX(REDOSLIJED!#REF!)+1)</f>
        <v>#REF!</v>
      </c>
      <c r="Q7" s="23" t="s">
        <v>2462</v>
      </c>
    </row>
    <row r="8" spans="1:17" x14ac:dyDescent="0.25">
      <c r="A8" s="23">
        <v>1025304</v>
      </c>
      <c r="B8" s="23">
        <v>1</v>
      </c>
      <c r="C8" s="23">
        <v>1025307</v>
      </c>
      <c r="D8" s="23" t="s">
        <v>1944</v>
      </c>
      <c r="E8" s="5">
        <f>IFERROR((PlanMasine[[#This Row],[Norma]]/PlanMasine[[#This Row],[Q]])*(PlanMasine[[#This Row],[Q]]/SUMIF(#REF!,PlanMasine[[#This Row],[RN]],#REF!)*PlanMasine[[#This Row],[KPLQ]]),0)</f>
        <v>0</v>
      </c>
      <c r="F8" s="23">
        <v>1</v>
      </c>
      <c r="G8" s="23">
        <v>0</v>
      </c>
      <c r="H8" s="23">
        <v>0</v>
      </c>
      <c r="I8" s="23" t="s">
        <v>5</v>
      </c>
      <c r="J8" s="23" t="s">
        <v>570</v>
      </c>
      <c r="K8" s="23" t="s">
        <v>2040</v>
      </c>
      <c r="L8" s="24">
        <v>45817</v>
      </c>
      <c r="M8" s="28">
        <v>6.9444444444444441E-3</v>
      </c>
      <c r="N8" s="3">
        <v>45797</v>
      </c>
      <c r="O8">
        <v>204305</v>
      </c>
      <c r="P8" t="e">
        <f>IFERROR(INDEX(REDOSLIJED!#REF!,MATCH(PlanMasine[[#This Row],[KPL]],REDOSLIJED!#REF!,0)),MAX(REDOSLIJED!#REF!)+1)</f>
        <v>#REF!</v>
      </c>
      <c r="Q8" s="23" t="s">
        <v>2662</v>
      </c>
    </row>
    <row r="9" spans="1:17" x14ac:dyDescent="0.25">
      <c r="A9" s="23">
        <v>1025304</v>
      </c>
      <c r="B9" s="23">
        <v>1</v>
      </c>
      <c r="C9" s="23">
        <v>1025306</v>
      </c>
      <c r="D9" s="23" t="s">
        <v>1940</v>
      </c>
      <c r="E9" s="5">
        <f>IFERROR((PlanMasine[[#This Row],[Norma]]/PlanMasine[[#This Row],[Q]])*(PlanMasine[[#This Row],[Q]]/SUMIF(#REF!,PlanMasine[[#This Row],[RN]],#REF!)*PlanMasine[[#This Row],[KPLQ]]),0)</f>
        <v>0</v>
      </c>
      <c r="F9" s="23">
        <v>1</v>
      </c>
      <c r="G9" s="23">
        <v>0</v>
      </c>
      <c r="H9" s="23">
        <v>0</v>
      </c>
      <c r="I9" s="23" t="s">
        <v>5</v>
      </c>
      <c r="J9" s="23" t="s">
        <v>570</v>
      </c>
      <c r="K9" s="23" t="s">
        <v>2040</v>
      </c>
      <c r="L9" s="23">
        <v>45817</v>
      </c>
      <c r="M9" s="28">
        <v>1.0416666666666666E-2</v>
      </c>
      <c r="N9" s="3">
        <v>45797</v>
      </c>
      <c r="O9">
        <v>204304</v>
      </c>
      <c r="P9" t="e">
        <f>IFERROR(INDEX(REDOSLIJED!#REF!,MATCH(PlanMasine[[#This Row],[KPL]],REDOSLIJED!#REF!,0)),MAX(REDOSLIJED!#REF!)+1)</f>
        <v>#REF!</v>
      </c>
      <c r="Q9" s="23" t="s">
        <v>2663</v>
      </c>
    </row>
    <row r="10" spans="1:17" x14ac:dyDescent="0.25">
      <c r="A10" s="23">
        <v>1025304</v>
      </c>
      <c r="B10" s="23">
        <v>1</v>
      </c>
      <c r="C10" s="23">
        <v>1025305</v>
      </c>
      <c r="D10" s="23" t="s">
        <v>1941</v>
      </c>
      <c r="E10" s="5">
        <f>IFERROR((PlanMasine[[#This Row],[Norma]]/PlanMasine[[#This Row],[Q]])*(PlanMasine[[#This Row],[Q]]/SUMIF(#REF!,PlanMasine[[#This Row],[RN]],#REF!)*PlanMasine[[#This Row],[KPLQ]]),0)</f>
        <v>0</v>
      </c>
      <c r="F10" s="23">
        <v>1</v>
      </c>
      <c r="G10" s="23">
        <v>0</v>
      </c>
      <c r="H10" s="23">
        <v>0</v>
      </c>
      <c r="I10" s="23" t="s">
        <v>5</v>
      </c>
      <c r="J10" s="23" t="s">
        <v>570</v>
      </c>
      <c r="K10" s="23" t="s">
        <v>2040</v>
      </c>
      <c r="L10" s="24">
        <v>45817</v>
      </c>
      <c r="M10" s="28">
        <v>1.0416666666666666E-2</v>
      </c>
      <c r="N10" s="3">
        <v>45797</v>
      </c>
      <c r="O10">
        <v>204303</v>
      </c>
      <c r="P10" t="e">
        <f>IFERROR(INDEX(REDOSLIJED!#REF!,MATCH(PlanMasine[[#This Row],[KPL]],REDOSLIJED!#REF!,0)),MAX(REDOSLIJED!#REF!)+1)</f>
        <v>#REF!</v>
      </c>
      <c r="Q10" s="23" t="s">
        <v>2664</v>
      </c>
    </row>
    <row r="11" spans="1:17" x14ac:dyDescent="0.25">
      <c r="A11" s="23">
        <v>1025304</v>
      </c>
      <c r="B11" s="23">
        <v>1</v>
      </c>
      <c r="C11" s="23">
        <v>1025316</v>
      </c>
      <c r="D11" s="23" t="s">
        <v>1938</v>
      </c>
      <c r="E11" s="5">
        <f>IFERROR((PlanMasine[[#This Row],[Norma]]/PlanMasine[[#This Row],[Q]])*(PlanMasine[[#This Row],[Q]]/SUMIF(#REF!,PlanMasine[[#This Row],[RN]],#REF!)*PlanMasine[[#This Row],[KPLQ]]),0)</f>
        <v>0</v>
      </c>
      <c r="F11" s="23">
        <v>2</v>
      </c>
      <c r="G11" s="23">
        <v>0</v>
      </c>
      <c r="H11" s="23">
        <v>0</v>
      </c>
      <c r="I11" s="23" t="s">
        <v>5</v>
      </c>
      <c r="J11" s="23" t="s">
        <v>570</v>
      </c>
      <c r="K11" s="23" t="s">
        <v>2040</v>
      </c>
      <c r="L11" s="23">
        <v>45817</v>
      </c>
      <c r="M11" s="28">
        <v>1.1111111111111112E-2</v>
      </c>
      <c r="N11" s="3">
        <v>45797</v>
      </c>
      <c r="O11">
        <v>204314</v>
      </c>
      <c r="P11" t="e">
        <f>IFERROR(INDEX(REDOSLIJED!#REF!,MATCH(PlanMasine[[#This Row],[KPL]],REDOSLIJED!#REF!,0)),MAX(REDOSLIJED!#REF!)+1)</f>
        <v>#REF!</v>
      </c>
      <c r="Q11" s="23" t="s">
        <v>2665</v>
      </c>
    </row>
    <row r="12" spans="1:17" x14ac:dyDescent="0.25">
      <c r="A12" s="23">
        <v>1025304</v>
      </c>
      <c r="B12" s="23">
        <v>1</v>
      </c>
      <c r="C12" s="23">
        <v>1025315</v>
      </c>
      <c r="D12" s="23" t="s">
        <v>1937</v>
      </c>
      <c r="E12" s="5">
        <f>IFERROR((PlanMasine[[#This Row],[Norma]]/PlanMasine[[#This Row],[Q]])*(PlanMasine[[#This Row],[Q]]/SUMIF(#REF!,PlanMasine[[#This Row],[RN]],#REF!)*PlanMasine[[#This Row],[KPLQ]]),0)</f>
        <v>0</v>
      </c>
      <c r="F12" s="23">
        <v>1</v>
      </c>
      <c r="G12" s="23">
        <v>0</v>
      </c>
      <c r="H12" s="23">
        <v>0</v>
      </c>
      <c r="I12" s="23" t="s">
        <v>5</v>
      </c>
      <c r="J12" s="23" t="s">
        <v>570</v>
      </c>
      <c r="K12" s="23" t="s">
        <v>2040</v>
      </c>
      <c r="L12" s="24">
        <v>45817</v>
      </c>
      <c r="M12" s="28">
        <v>5.5555555555555558E-3</v>
      </c>
      <c r="N12" s="3">
        <v>45797</v>
      </c>
      <c r="O12">
        <v>204313</v>
      </c>
      <c r="P12" t="e">
        <f>IFERROR(INDEX(REDOSLIJED!#REF!,MATCH(PlanMasine[[#This Row],[KPL]],REDOSLIJED!#REF!,0)),MAX(REDOSLIJED!#REF!)+1)</f>
        <v>#REF!</v>
      </c>
      <c r="Q12" s="23" t="s">
        <v>2666</v>
      </c>
    </row>
    <row r="13" spans="1:17" x14ac:dyDescent="0.25">
      <c r="A13" s="23">
        <v>1025304</v>
      </c>
      <c r="B13" s="23">
        <v>1</v>
      </c>
      <c r="C13" s="23">
        <v>1025314</v>
      </c>
      <c r="D13" s="23" t="s">
        <v>1936</v>
      </c>
      <c r="E13" s="5">
        <f>IFERROR((PlanMasine[[#This Row],[Norma]]/PlanMasine[[#This Row],[Q]])*(PlanMasine[[#This Row],[Q]]/SUMIF(#REF!,PlanMasine[[#This Row],[RN]],#REF!)*PlanMasine[[#This Row],[KPLQ]]),0)</f>
        <v>0</v>
      </c>
      <c r="F13" s="23">
        <v>1</v>
      </c>
      <c r="G13" s="23">
        <v>0</v>
      </c>
      <c r="H13" s="23">
        <v>0</v>
      </c>
      <c r="I13" s="23" t="s">
        <v>5</v>
      </c>
      <c r="J13" s="23" t="s">
        <v>570</v>
      </c>
      <c r="K13" s="23" t="s">
        <v>2040</v>
      </c>
      <c r="L13" s="23">
        <v>45817</v>
      </c>
      <c r="M13" s="28">
        <v>3.472222222222222E-3</v>
      </c>
      <c r="N13" s="3">
        <v>45797</v>
      </c>
      <c r="O13">
        <v>204312</v>
      </c>
      <c r="P13" t="e">
        <f>IFERROR(INDEX(REDOSLIJED!#REF!,MATCH(PlanMasine[[#This Row],[KPL]],REDOSLIJED!#REF!,0)),MAX(REDOSLIJED!#REF!)+1)</f>
        <v>#REF!</v>
      </c>
      <c r="Q13" s="23" t="s">
        <v>2667</v>
      </c>
    </row>
    <row r="14" spans="1:17" x14ac:dyDescent="0.25">
      <c r="A14" s="23">
        <v>1025304</v>
      </c>
      <c r="B14" s="23">
        <v>1</v>
      </c>
      <c r="C14" s="23">
        <v>1025317</v>
      </c>
      <c r="D14" s="23" t="s">
        <v>1942</v>
      </c>
      <c r="E14" s="5">
        <f>IFERROR((PlanMasine[[#This Row],[Norma]]/PlanMasine[[#This Row],[Q]])*(PlanMasine[[#This Row],[Q]]/SUMIF(#REF!,PlanMasine[[#This Row],[RN]],#REF!)*PlanMasine[[#This Row],[KPLQ]]),0)</f>
        <v>0</v>
      </c>
      <c r="F14" s="23">
        <v>1</v>
      </c>
      <c r="G14" s="23">
        <v>0</v>
      </c>
      <c r="H14" s="23">
        <v>0</v>
      </c>
      <c r="I14" s="23" t="s">
        <v>5</v>
      </c>
      <c r="J14" s="23" t="s">
        <v>570</v>
      </c>
      <c r="K14" s="23" t="s">
        <v>2040</v>
      </c>
      <c r="L14" s="23">
        <v>45817</v>
      </c>
      <c r="M14" s="28">
        <v>4.1666666666666666E-3</v>
      </c>
      <c r="N14" s="3">
        <v>45797</v>
      </c>
      <c r="O14">
        <v>204315</v>
      </c>
      <c r="P14" t="e">
        <f>IFERROR(INDEX(REDOSLIJED!#REF!,MATCH(PlanMasine[[#This Row],[KPL]],REDOSLIJED!#REF!,0)),MAX(REDOSLIJED!#REF!)+1)</f>
        <v>#REF!</v>
      </c>
      <c r="Q14" s="23" t="s">
        <v>2668</v>
      </c>
    </row>
    <row r="15" spans="1:17" x14ac:dyDescent="0.25">
      <c r="A15" s="23">
        <v>1025304</v>
      </c>
      <c r="B15" s="23">
        <v>1</v>
      </c>
      <c r="C15" s="23">
        <v>1025312</v>
      </c>
      <c r="D15" s="23" t="s">
        <v>1943</v>
      </c>
      <c r="E15" s="5">
        <f>IFERROR((PlanMasine[[#This Row],[Norma]]/PlanMasine[[#This Row],[Q]])*(PlanMasine[[#This Row],[Q]]/SUMIF(#REF!,PlanMasine[[#This Row],[RN]],#REF!)*PlanMasine[[#This Row],[KPLQ]]),0)</f>
        <v>0</v>
      </c>
      <c r="F15" s="23">
        <v>1</v>
      </c>
      <c r="G15" s="23">
        <v>0</v>
      </c>
      <c r="H15" s="23">
        <v>0</v>
      </c>
      <c r="I15" s="23" t="s">
        <v>5</v>
      </c>
      <c r="J15" s="23" t="s">
        <v>570</v>
      </c>
      <c r="K15" s="23" t="s">
        <v>2040</v>
      </c>
      <c r="L15" s="24">
        <v>45817</v>
      </c>
      <c r="M15" s="28">
        <v>4.1666666666666666E-3</v>
      </c>
      <c r="N15" s="3">
        <v>45797</v>
      </c>
      <c r="O15">
        <v>204310</v>
      </c>
      <c r="P15" t="e">
        <f>IFERROR(INDEX(REDOSLIJED!#REF!,MATCH(PlanMasine[[#This Row],[KPL]],REDOSLIJED!#REF!,0)),MAX(REDOSLIJED!#REF!)+1)</f>
        <v>#REF!</v>
      </c>
      <c r="Q15" s="23" t="s">
        <v>2669</v>
      </c>
    </row>
    <row r="16" spans="1:17" x14ac:dyDescent="0.25">
      <c r="A16" s="23">
        <v>1025304</v>
      </c>
      <c r="B16" s="23">
        <v>1</v>
      </c>
      <c r="C16" s="23">
        <v>1025311</v>
      </c>
      <c r="D16" s="23" t="s">
        <v>1934</v>
      </c>
      <c r="E16" s="5">
        <f>IFERROR((PlanMasine[[#This Row],[Norma]]/PlanMasine[[#This Row],[Q]])*(PlanMasine[[#This Row],[Q]]/SUMIF(#REF!,PlanMasine[[#This Row],[RN]],#REF!)*PlanMasine[[#This Row],[KPLQ]]),0)</f>
        <v>0</v>
      </c>
      <c r="F16" s="23">
        <v>1</v>
      </c>
      <c r="G16" s="23">
        <v>0</v>
      </c>
      <c r="H16" s="23">
        <v>0</v>
      </c>
      <c r="I16" s="23" t="s">
        <v>5</v>
      </c>
      <c r="J16" s="23" t="s">
        <v>570</v>
      </c>
      <c r="K16" s="23" t="s">
        <v>2040</v>
      </c>
      <c r="L16" s="24">
        <v>45817</v>
      </c>
      <c r="M16" s="28">
        <v>5.5555555555555558E-3</v>
      </c>
      <c r="N16" s="3">
        <v>45797</v>
      </c>
      <c r="O16">
        <v>204309</v>
      </c>
      <c r="P16" t="e">
        <f>IFERROR(INDEX(REDOSLIJED!#REF!,MATCH(PlanMasine[[#This Row],[KPL]],REDOSLIJED!#REF!,0)),MAX(REDOSLIJED!#REF!)+1)</f>
        <v>#REF!</v>
      </c>
      <c r="Q16" s="23" t="s">
        <v>2670</v>
      </c>
    </row>
    <row r="17" spans="1:17" x14ac:dyDescent="0.25">
      <c r="A17" s="23">
        <v>1025304</v>
      </c>
      <c r="B17" s="23">
        <v>1</v>
      </c>
      <c r="C17" s="23">
        <v>1025310</v>
      </c>
      <c r="D17" s="23" t="s">
        <v>1933</v>
      </c>
      <c r="E17" s="5">
        <f>IFERROR((PlanMasine[[#This Row],[Norma]]/PlanMasine[[#This Row],[Q]])*(PlanMasine[[#This Row],[Q]]/SUMIF(#REF!,PlanMasine[[#This Row],[RN]],#REF!)*PlanMasine[[#This Row],[KPLQ]]),0)</f>
        <v>0</v>
      </c>
      <c r="F17" s="23">
        <v>1</v>
      </c>
      <c r="G17" s="23">
        <v>0</v>
      </c>
      <c r="H17" s="23">
        <v>0</v>
      </c>
      <c r="I17" s="23" t="s">
        <v>5</v>
      </c>
      <c r="J17" s="23" t="s">
        <v>570</v>
      </c>
      <c r="K17" s="23" t="s">
        <v>2040</v>
      </c>
      <c r="L17" s="24">
        <v>45817</v>
      </c>
      <c r="M17" s="28">
        <v>6.9444444444444441E-3</v>
      </c>
      <c r="N17" s="3">
        <v>45797</v>
      </c>
      <c r="O17">
        <v>204308</v>
      </c>
      <c r="P17" t="e">
        <f>IFERROR(INDEX(REDOSLIJED!#REF!,MATCH(PlanMasine[[#This Row],[KPL]],REDOSLIJED!#REF!,0)),MAX(REDOSLIJED!#REF!)+1)</f>
        <v>#REF!</v>
      </c>
      <c r="Q17" s="23" t="s">
        <v>2671</v>
      </c>
    </row>
    <row r="18" spans="1:17" x14ac:dyDescent="0.25">
      <c r="A18" s="23">
        <v>1025304</v>
      </c>
      <c r="B18" s="23">
        <v>1</v>
      </c>
      <c r="C18" s="23">
        <v>1025308</v>
      </c>
      <c r="D18" s="23" t="s">
        <v>1939</v>
      </c>
      <c r="E18" s="5">
        <f>IFERROR((PlanMasine[[#This Row],[Norma]]/PlanMasine[[#This Row],[Q]])*(PlanMasine[[#This Row],[Q]]/SUMIF(#REF!,PlanMasine[[#This Row],[RN]],#REF!)*PlanMasine[[#This Row],[KPLQ]]),0)</f>
        <v>0</v>
      </c>
      <c r="F18" s="23">
        <v>1</v>
      </c>
      <c r="G18" s="23">
        <v>0</v>
      </c>
      <c r="H18" s="23">
        <v>0</v>
      </c>
      <c r="I18" s="23" t="s">
        <v>5</v>
      </c>
      <c r="J18" s="23" t="s">
        <v>570</v>
      </c>
      <c r="K18" s="23" t="s">
        <v>2040</v>
      </c>
      <c r="L18" s="23">
        <v>45817</v>
      </c>
      <c r="M18" s="28">
        <v>8.3333333333333332E-3</v>
      </c>
      <c r="N18" s="3">
        <v>45797</v>
      </c>
      <c r="O18">
        <v>204306</v>
      </c>
      <c r="P18" t="e">
        <f>IFERROR(INDEX(REDOSLIJED!#REF!,MATCH(PlanMasine[[#This Row],[KPL]],REDOSLIJED!#REF!,0)),MAX(REDOSLIJED!#REF!)+1)</f>
        <v>#REF!</v>
      </c>
      <c r="Q18" s="23" t="s">
        <v>2672</v>
      </c>
    </row>
    <row r="19" spans="1:17" x14ac:dyDescent="0.25">
      <c r="A19" s="23">
        <v>1025304</v>
      </c>
      <c r="B19" s="23">
        <v>1</v>
      </c>
      <c r="C19" s="23">
        <v>1025309</v>
      </c>
      <c r="D19" s="23" t="s">
        <v>1932</v>
      </c>
      <c r="E19" s="5">
        <f>IFERROR((PlanMasine[[#This Row],[Norma]]/PlanMasine[[#This Row],[Q]])*(PlanMasine[[#This Row],[Q]]/SUMIF(#REF!,PlanMasine[[#This Row],[RN]],#REF!)*PlanMasine[[#This Row],[KPLQ]]),0)</f>
        <v>0</v>
      </c>
      <c r="F19" s="23">
        <v>1</v>
      </c>
      <c r="G19" s="23">
        <v>0</v>
      </c>
      <c r="H19" s="23">
        <v>0</v>
      </c>
      <c r="I19" s="23" t="s">
        <v>5</v>
      </c>
      <c r="J19" s="23" t="s">
        <v>570</v>
      </c>
      <c r="K19" s="23" t="s">
        <v>2040</v>
      </c>
      <c r="L19" s="23">
        <v>45817</v>
      </c>
      <c r="M19" s="28">
        <v>6.9444444444444441E-3</v>
      </c>
      <c r="N19" s="3">
        <v>45797</v>
      </c>
      <c r="O19">
        <v>204307</v>
      </c>
      <c r="P19" t="e">
        <f>IFERROR(INDEX(REDOSLIJED!#REF!,MATCH(PlanMasine[[#This Row],[KPL]],REDOSLIJED!#REF!,0)),MAX(REDOSLIJED!#REF!)+1)</f>
        <v>#REF!</v>
      </c>
      <c r="Q19" s="23" t="s">
        <v>2673</v>
      </c>
    </row>
    <row r="20" spans="1:17" x14ac:dyDescent="0.25">
      <c r="A20" s="23">
        <v>1025304</v>
      </c>
      <c r="B20" s="23">
        <v>1</v>
      </c>
      <c r="C20" s="23">
        <v>1025313</v>
      </c>
      <c r="D20" s="23" t="s">
        <v>1935</v>
      </c>
      <c r="E20" s="5">
        <f>IFERROR((PlanMasine[[#This Row],[Norma]]/PlanMasine[[#This Row],[Q]])*(PlanMasine[[#This Row],[Q]]/SUMIF(#REF!,PlanMasine[[#This Row],[RN]],#REF!)*PlanMasine[[#This Row],[KPLQ]]),0)</f>
        <v>0</v>
      </c>
      <c r="F20" s="23">
        <v>2</v>
      </c>
      <c r="G20" s="23">
        <v>0</v>
      </c>
      <c r="H20" s="23">
        <v>0</v>
      </c>
      <c r="I20" s="23" t="s">
        <v>5</v>
      </c>
      <c r="J20" s="23" t="s">
        <v>570</v>
      </c>
      <c r="K20" s="23" t="s">
        <v>2040</v>
      </c>
      <c r="L20" s="24">
        <v>45817</v>
      </c>
      <c r="M20" s="28">
        <v>8.3333333333333332E-3</v>
      </c>
      <c r="N20" s="3">
        <v>45797</v>
      </c>
      <c r="O20">
        <v>204311</v>
      </c>
      <c r="P20" t="e">
        <f>IFERROR(INDEX(REDOSLIJED!#REF!,MATCH(PlanMasine[[#This Row],[KPL]],REDOSLIJED!#REF!,0)),MAX(REDOSLIJED!#REF!)+1)</f>
        <v>#REF!</v>
      </c>
      <c r="Q20" s="23" t="s">
        <v>2674</v>
      </c>
    </row>
    <row r="21" spans="1:17" x14ac:dyDescent="0.25">
      <c r="A21" s="23">
        <v>1003767</v>
      </c>
      <c r="B21" s="23">
        <v>1</v>
      </c>
      <c r="C21" s="23">
        <v>1003799</v>
      </c>
      <c r="D21" s="23" t="s">
        <v>1964</v>
      </c>
      <c r="E21" s="5">
        <f>IFERROR((PlanMasine[[#This Row],[Norma]]/PlanMasine[[#This Row],[Q]])*(PlanMasine[[#This Row],[Q]]/SUMIF(#REF!,PlanMasine[[#This Row],[RN]],#REF!)*PlanMasine[[#This Row],[KPLQ]]),0)</f>
        <v>0</v>
      </c>
      <c r="F21" s="23">
        <v>12</v>
      </c>
      <c r="G21" s="23">
        <v>0</v>
      </c>
      <c r="H21" s="23">
        <v>0</v>
      </c>
      <c r="I21" s="23" t="s">
        <v>5</v>
      </c>
      <c r="J21" s="23" t="s">
        <v>570</v>
      </c>
      <c r="K21" s="23" t="s">
        <v>1769</v>
      </c>
      <c r="L21" s="23">
        <v>45820</v>
      </c>
      <c r="M21" s="28">
        <v>3.3333333333333333E-2</v>
      </c>
      <c r="N21" s="3">
        <v>45810</v>
      </c>
      <c r="O21">
        <v>227561</v>
      </c>
      <c r="P21" t="e">
        <f>IFERROR(INDEX(REDOSLIJED!#REF!,MATCH(PlanMasine[[#This Row],[KPL]],REDOSLIJED!#REF!,0)),MAX(REDOSLIJED!#REF!)+1)</f>
        <v>#REF!</v>
      </c>
      <c r="Q21" s="23" t="s">
        <v>2467</v>
      </c>
    </row>
    <row r="22" spans="1:17" x14ac:dyDescent="0.25">
      <c r="A22" s="23">
        <v>1003767</v>
      </c>
      <c r="B22" s="23">
        <v>1</v>
      </c>
      <c r="C22" s="23">
        <v>1003797</v>
      </c>
      <c r="D22" s="23" t="s">
        <v>1963</v>
      </c>
      <c r="E22" s="5">
        <f>IFERROR((PlanMasine[[#This Row],[Norma]]/PlanMasine[[#This Row],[Q]])*(PlanMasine[[#This Row],[Q]]/SUMIF(#REF!,PlanMasine[[#This Row],[RN]],#REF!)*PlanMasine[[#This Row],[KPLQ]]),0)</f>
        <v>0</v>
      </c>
      <c r="F22" s="23">
        <v>12</v>
      </c>
      <c r="G22" s="23">
        <v>0</v>
      </c>
      <c r="H22" s="23">
        <v>0</v>
      </c>
      <c r="I22" s="23" t="s">
        <v>5</v>
      </c>
      <c r="J22" s="23" t="s">
        <v>570</v>
      </c>
      <c r="K22" s="23" t="s">
        <v>1769</v>
      </c>
      <c r="L22" s="24">
        <v>45820</v>
      </c>
      <c r="M22" s="28">
        <v>3.3333333333333333E-2</v>
      </c>
      <c r="N22" s="3">
        <v>45810</v>
      </c>
      <c r="O22">
        <v>227559</v>
      </c>
      <c r="P22" t="e">
        <f>IFERROR(INDEX(REDOSLIJED!#REF!,MATCH(PlanMasine[[#This Row],[KPL]],REDOSLIJED!#REF!,0)),MAX(REDOSLIJED!#REF!)+1)</f>
        <v>#REF!</v>
      </c>
      <c r="Q22" s="23" t="s">
        <v>2468</v>
      </c>
    </row>
    <row r="23" spans="1:17" x14ac:dyDescent="0.25">
      <c r="A23" s="23">
        <v>1016578</v>
      </c>
      <c r="B23" s="23">
        <v>1</v>
      </c>
      <c r="C23" s="23">
        <v>1016575</v>
      </c>
      <c r="D23" s="23" t="s">
        <v>1976</v>
      </c>
      <c r="E23" s="5">
        <f>IFERROR((PlanMasine[[#This Row],[Norma]]/PlanMasine[[#This Row],[Q]])*(PlanMasine[[#This Row],[Q]]/SUMIF(#REF!,PlanMasine[[#This Row],[RN]],#REF!)*PlanMasine[[#This Row],[KPLQ]]),0)</f>
        <v>0</v>
      </c>
      <c r="F23" s="23">
        <v>4</v>
      </c>
      <c r="G23" s="23">
        <v>0</v>
      </c>
      <c r="H23" s="23">
        <v>0</v>
      </c>
      <c r="I23" s="23" t="s">
        <v>5</v>
      </c>
      <c r="J23" s="23" t="s">
        <v>570</v>
      </c>
      <c r="K23" s="23" t="s">
        <v>1977</v>
      </c>
      <c r="L23" s="23">
        <v>45824</v>
      </c>
      <c r="M23" s="28">
        <v>6.9444444444444447E-4</v>
      </c>
      <c r="N23" s="3">
        <v>45810</v>
      </c>
      <c r="O23">
        <v>120880</v>
      </c>
      <c r="P23" t="e">
        <f>IFERROR(INDEX(REDOSLIJED!#REF!,MATCH(PlanMasine[[#This Row],[KPL]],REDOSLIJED!#REF!,0)),MAX(REDOSLIJED!#REF!)+1)</f>
        <v>#REF!</v>
      </c>
      <c r="Q23" s="23" t="s">
        <v>2675</v>
      </c>
    </row>
    <row r="24" spans="1:17" x14ac:dyDescent="0.25">
      <c r="A24" s="23">
        <v>1019282</v>
      </c>
      <c r="B24" s="23">
        <v>2</v>
      </c>
      <c r="C24" s="23">
        <v>1019283</v>
      </c>
      <c r="D24" s="23" t="s">
        <v>1984</v>
      </c>
      <c r="E24" s="5">
        <f>IFERROR((PlanMasine[[#This Row],[Norma]]/PlanMasine[[#This Row],[Q]])*(PlanMasine[[#This Row],[Q]]/SUMIF(#REF!,PlanMasine[[#This Row],[RN]],#REF!)*PlanMasine[[#This Row],[KPLQ]]),0)</f>
        <v>0</v>
      </c>
      <c r="F24" s="23">
        <v>20</v>
      </c>
      <c r="G24" s="23">
        <v>0</v>
      </c>
      <c r="H24" s="23">
        <v>0</v>
      </c>
      <c r="I24" s="23" t="s">
        <v>5</v>
      </c>
      <c r="J24" s="23" t="s">
        <v>570</v>
      </c>
      <c r="K24" s="23" t="s">
        <v>1985</v>
      </c>
      <c r="L24" s="23">
        <v>45791</v>
      </c>
      <c r="M24" s="28">
        <v>6.9444444444444448E-2</v>
      </c>
      <c r="N24" s="3">
        <v>45810</v>
      </c>
      <c r="O24">
        <v>228021</v>
      </c>
      <c r="P24" t="e">
        <f>IFERROR(INDEX(REDOSLIJED!#REF!,MATCH(PlanMasine[[#This Row],[KPL]],REDOSLIJED!#REF!,0)),MAX(REDOSLIJED!#REF!)+1)</f>
        <v>#REF!</v>
      </c>
      <c r="Q24" s="23" t="s">
        <v>2676</v>
      </c>
    </row>
    <row r="25" spans="1:17" x14ac:dyDescent="0.25">
      <c r="A25" s="23">
        <v>1021655</v>
      </c>
      <c r="B25" s="23">
        <v>1</v>
      </c>
      <c r="C25" s="23">
        <v>1021693</v>
      </c>
      <c r="D25" s="23" t="s">
        <v>1986</v>
      </c>
      <c r="E25" s="5">
        <f>IFERROR((PlanMasine[[#This Row],[Norma]]/PlanMasine[[#This Row],[Q]])*(PlanMasine[[#This Row],[Q]]/SUMIF(#REF!,PlanMasine[[#This Row],[RN]],#REF!)*PlanMasine[[#This Row],[KPLQ]]),0)</f>
        <v>0</v>
      </c>
      <c r="F25" s="23">
        <v>1</v>
      </c>
      <c r="G25" s="23">
        <v>0</v>
      </c>
      <c r="H25" s="23">
        <v>0</v>
      </c>
      <c r="I25" s="23" t="s">
        <v>5</v>
      </c>
      <c r="J25" s="23" t="s">
        <v>570</v>
      </c>
      <c r="K25" s="23" t="s">
        <v>1774</v>
      </c>
      <c r="L25" s="24">
        <v>45825</v>
      </c>
      <c r="M25" s="28">
        <v>2.0833333333333333E-3</v>
      </c>
      <c r="N25" s="3">
        <v>45810</v>
      </c>
      <c r="O25">
        <v>179953</v>
      </c>
      <c r="P25" t="e">
        <f>IFERROR(INDEX(REDOSLIJED!#REF!,MATCH(PlanMasine[[#This Row],[KPL]],REDOSLIJED!#REF!,0)),MAX(REDOSLIJED!#REF!)+1)</f>
        <v>#REF!</v>
      </c>
      <c r="Q25" s="23" t="s">
        <v>2677</v>
      </c>
    </row>
    <row r="26" spans="1:17" x14ac:dyDescent="0.25">
      <c r="A26" s="23">
        <v>1028203</v>
      </c>
      <c r="B26" s="23">
        <v>1</v>
      </c>
      <c r="C26" s="23">
        <v>1028205</v>
      </c>
      <c r="D26" s="23" t="s">
        <v>1778</v>
      </c>
      <c r="E26" s="5">
        <f>IFERROR((PlanMasine[[#This Row],[Norma]]/PlanMasine[[#This Row],[Q]])*(PlanMasine[[#This Row],[Q]]/SUMIF(#REF!,PlanMasine[[#This Row],[RN]],#REF!)*PlanMasine[[#This Row],[KPLQ]]),0)</f>
        <v>0</v>
      </c>
      <c r="F26" s="23">
        <v>1</v>
      </c>
      <c r="G26" s="23">
        <v>0</v>
      </c>
      <c r="H26" s="23">
        <v>0</v>
      </c>
      <c r="I26" s="23" t="s">
        <v>5</v>
      </c>
      <c r="J26" s="23" t="s">
        <v>570</v>
      </c>
      <c r="K26" s="23" t="s">
        <v>1777</v>
      </c>
      <c r="L26" s="23">
        <v>45834</v>
      </c>
      <c r="M26" s="28">
        <v>3.472222222222222E-3</v>
      </c>
      <c r="N26" s="3">
        <v>45810</v>
      </c>
      <c r="O26">
        <v>226149</v>
      </c>
      <c r="P26" t="e">
        <f>IFERROR(INDEX(REDOSLIJED!#REF!,MATCH(PlanMasine[[#This Row],[KPL]],REDOSLIJED!#REF!,0)),MAX(REDOSLIJED!#REF!)+1)</f>
        <v>#REF!</v>
      </c>
      <c r="Q26" s="23" t="s">
        <v>2678</v>
      </c>
    </row>
    <row r="27" spans="1:17" x14ac:dyDescent="0.25">
      <c r="A27" s="23">
        <v>1028203</v>
      </c>
      <c r="B27" s="23">
        <v>1</v>
      </c>
      <c r="C27" s="23">
        <v>1028204</v>
      </c>
      <c r="D27" s="23" t="s">
        <v>1779</v>
      </c>
      <c r="E27" s="5">
        <f>IFERROR((PlanMasine[[#This Row],[Norma]]/PlanMasine[[#This Row],[Q]])*(PlanMasine[[#This Row],[Q]]/SUMIF(#REF!,PlanMasine[[#This Row],[RN]],#REF!)*PlanMasine[[#This Row],[KPLQ]]),0)</f>
        <v>0</v>
      </c>
      <c r="F27" s="23">
        <v>1</v>
      </c>
      <c r="G27" s="23">
        <v>0</v>
      </c>
      <c r="H27" s="23">
        <v>0</v>
      </c>
      <c r="I27" s="23" t="s">
        <v>5</v>
      </c>
      <c r="J27" s="23" t="s">
        <v>570</v>
      </c>
      <c r="K27" s="23" t="s">
        <v>1777</v>
      </c>
      <c r="L27" s="24">
        <v>45834</v>
      </c>
      <c r="M27" s="28">
        <v>6.9444444444444441E-3</v>
      </c>
      <c r="N27" s="3">
        <v>45810</v>
      </c>
      <c r="O27">
        <v>226148</v>
      </c>
      <c r="P27" t="e">
        <f>IFERROR(INDEX(REDOSLIJED!#REF!,MATCH(PlanMasine[[#This Row],[KPL]],REDOSLIJED!#REF!,0)),MAX(REDOSLIJED!#REF!)+1)</f>
        <v>#REF!</v>
      </c>
      <c r="Q27" s="23" t="s">
        <v>2679</v>
      </c>
    </row>
    <row r="28" spans="1:17" x14ac:dyDescent="0.25">
      <c r="A28" s="23">
        <v>1028203</v>
      </c>
      <c r="B28" s="23">
        <v>1</v>
      </c>
      <c r="C28" s="23">
        <v>1028231</v>
      </c>
      <c r="D28" s="23" t="s">
        <v>1776</v>
      </c>
      <c r="E28" s="5">
        <f>IFERROR((PlanMasine[[#This Row],[Norma]]/PlanMasine[[#This Row],[Q]])*(PlanMasine[[#This Row],[Q]]/SUMIF(#REF!,PlanMasine[[#This Row],[RN]],#REF!)*PlanMasine[[#This Row],[KPLQ]]),0)</f>
        <v>0</v>
      </c>
      <c r="F28" s="23">
        <v>1</v>
      </c>
      <c r="G28" s="23">
        <v>0</v>
      </c>
      <c r="H28" s="23">
        <v>0</v>
      </c>
      <c r="I28" s="23" t="s">
        <v>5</v>
      </c>
      <c r="J28" s="23" t="s">
        <v>570</v>
      </c>
      <c r="K28" s="23" t="s">
        <v>1777</v>
      </c>
      <c r="L28" s="24">
        <v>45834</v>
      </c>
      <c r="M28" s="28">
        <v>6.9444444444444441E-3</v>
      </c>
      <c r="N28" s="3">
        <v>45810</v>
      </c>
      <c r="O28">
        <v>226174</v>
      </c>
      <c r="P28" t="e">
        <f>IFERROR(INDEX(REDOSLIJED!#REF!,MATCH(PlanMasine[[#This Row],[KPL]],REDOSLIJED!#REF!,0)),MAX(REDOSLIJED!#REF!)+1)</f>
        <v>#REF!</v>
      </c>
      <c r="Q28" s="23" t="s">
        <v>2680</v>
      </c>
    </row>
    <row r="29" spans="1:17" x14ac:dyDescent="0.25">
      <c r="A29" s="23">
        <v>1028669</v>
      </c>
      <c r="B29" s="23">
        <v>6</v>
      </c>
      <c r="C29" s="23">
        <v>1028679</v>
      </c>
      <c r="D29" s="23" t="s">
        <v>2009</v>
      </c>
      <c r="E29" s="5">
        <f>IFERROR((PlanMasine[[#This Row],[Norma]]/PlanMasine[[#This Row],[Q]])*(PlanMasine[[#This Row],[Q]]/SUMIF(#REF!,PlanMasine[[#This Row],[RN]],#REF!)*PlanMasine[[#This Row],[KPLQ]]),0)</f>
        <v>0</v>
      </c>
      <c r="F29" s="23">
        <v>6</v>
      </c>
      <c r="G29" s="23">
        <v>0</v>
      </c>
      <c r="H29" s="23">
        <v>0</v>
      </c>
      <c r="I29" s="23" t="s">
        <v>5</v>
      </c>
      <c r="J29" s="23" t="s">
        <v>570</v>
      </c>
      <c r="K29" s="23" t="s">
        <v>1780</v>
      </c>
      <c r="L29" s="24">
        <v>45838</v>
      </c>
      <c r="M29" s="28">
        <v>8.3333333333333332E-3</v>
      </c>
      <c r="N29" s="3">
        <v>45810</v>
      </c>
      <c r="O29">
        <v>216460</v>
      </c>
      <c r="P29" t="e">
        <f>IFERROR(INDEX(REDOSLIJED!#REF!,MATCH(PlanMasine[[#This Row],[KPL]],REDOSLIJED!#REF!,0)),MAX(REDOSLIJED!#REF!)+1)</f>
        <v>#REF!</v>
      </c>
      <c r="Q29" s="23" t="s">
        <v>2681</v>
      </c>
    </row>
    <row r="30" spans="1:17" x14ac:dyDescent="0.25">
      <c r="A30" s="23">
        <v>1003849</v>
      </c>
      <c r="B30" s="23">
        <v>1</v>
      </c>
      <c r="C30" s="23">
        <v>1034952</v>
      </c>
      <c r="D30" s="23" t="s">
        <v>2100</v>
      </c>
      <c r="E30" s="5">
        <f>IFERROR((PlanMasine[[#This Row],[Norma]]/PlanMasine[[#This Row],[Q]])*(PlanMasine[[#This Row],[Q]]/SUMIF(#REF!,PlanMasine[[#This Row],[RN]],#REF!)*PlanMasine[[#This Row],[KPLQ]]),0)</f>
        <v>0</v>
      </c>
      <c r="F30" s="23">
        <v>2</v>
      </c>
      <c r="G30" s="23">
        <v>0</v>
      </c>
      <c r="H30" s="23">
        <v>0</v>
      </c>
      <c r="I30" s="23" t="s">
        <v>5</v>
      </c>
      <c r="J30" s="23" t="s">
        <v>570</v>
      </c>
      <c r="K30" s="23" t="s">
        <v>1781</v>
      </c>
      <c r="L30" s="24">
        <v>45826</v>
      </c>
      <c r="M30" s="28">
        <v>3.0864197530864197E-4</v>
      </c>
      <c r="N30" s="3">
        <v>45811</v>
      </c>
      <c r="O30">
        <v>227590</v>
      </c>
      <c r="P30" t="e">
        <f>IFERROR(INDEX(REDOSLIJED!#REF!,MATCH(PlanMasine[[#This Row],[KPL]],REDOSLIJED!#REF!,0)),MAX(REDOSLIJED!#REF!)+1)</f>
        <v>#REF!</v>
      </c>
      <c r="Q30" s="23" t="s">
        <v>2682</v>
      </c>
    </row>
    <row r="31" spans="1:17" x14ac:dyDescent="0.25">
      <c r="A31" s="23">
        <v>1003849</v>
      </c>
      <c r="B31" s="23">
        <v>1</v>
      </c>
      <c r="C31" s="23">
        <v>1003884</v>
      </c>
      <c r="D31" s="23" t="s">
        <v>1922</v>
      </c>
      <c r="E31" s="5">
        <f>IFERROR((PlanMasine[[#This Row],[Norma]]/PlanMasine[[#This Row],[Q]])*(PlanMasine[[#This Row],[Q]]/SUMIF(#REF!,PlanMasine[[#This Row],[RN]],#REF!)*PlanMasine[[#This Row],[KPLQ]]),0)</f>
        <v>0</v>
      </c>
      <c r="F31" s="23">
        <v>12</v>
      </c>
      <c r="G31" s="23">
        <v>0</v>
      </c>
      <c r="H31" s="23">
        <v>0</v>
      </c>
      <c r="I31" s="23" t="s">
        <v>5</v>
      </c>
      <c r="J31" s="23" t="s">
        <v>570</v>
      </c>
      <c r="K31" s="23" t="s">
        <v>1781</v>
      </c>
      <c r="L31" s="24">
        <v>45826</v>
      </c>
      <c r="M31" s="28">
        <v>3.7037037037037038E-3</v>
      </c>
      <c r="N31" s="3">
        <v>45811</v>
      </c>
      <c r="O31">
        <v>227553</v>
      </c>
      <c r="P31" t="e">
        <f>IFERROR(INDEX(REDOSLIJED!#REF!,MATCH(PlanMasine[[#This Row],[KPL]],REDOSLIJED!#REF!,0)),MAX(REDOSLIJED!#REF!)+1)</f>
        <v>#REF!</v>
      </c>
      <c r="Q31" s="23" t="s">
        <v>2683</v>
      </c>
    </row>
    <row r="32" spans="1:17" x14ac:dyDescent="0.25">
      <c r="A32" s="23">
        <v>1003849</v>
      </c>
      <c r="B32" s="23">
        <v>1</v>
      </c>
      <c r="C32" s="23">
        <v>1003919</v>
      </c>
      <c r="D32" s="23" t="s">
        <v>1920</v>
      </c>
      <c r="E32" s="5">
        <f>IFERROR((PlanMasine[[#This Row],[Norma]]/PlanMasine[[#This Row],[Q]])*(PlanMasine[[#This Row],[Q]]/SUMIF(#REF!,PlanMasine[[#This Row],[RN]],#REF!)*PlanMasine[[#This Row],[KPLQ]]),0)</f>
        <v>0</v>
      </c>
      <c r="F32" s="23">
        <v>12</v>
      </c>
      <c r="G32" s="23">
        <v>0</v>
      </c>
      <c r="H32" s="23">
        <v>0</v>
      </c>
      <c r="I32" s="23" t="s">
        <v>5</v>
      </c>
      <c r="J32" s="23" t="s">
        <v>570</v>
      </c>
      <c r="K32" s="23" t="s">
        <v>1781</v>
      </c>
      <c r="L32" s="24">
        <v>45826</v>
      </c>
      <c r="M32" s="28">
        <v>9.2592592592592596E-4</v>
      </c>
      <c r="N32" s="3">
        <v>45811</v>
      </c>
      <c r="O32">
        <v>227588</v>
      </c>
      <c r="P32" t="e">
        <f>IFERROR(INDEX(REDOSLIJED!#REF!,MATCH(PlanMasine[[#This Row],[KPL]],REDOSLIJED!#REF!,0)),MAX(REDOSLIJED!#REF!)+1)</f>
        <v>#REF!</v>
      </c>
      <c r="Q32" s="23" t="s">
        <v>2684</v>
      </c>
    </row>
    <row r="33" spans="1:17" x14ac:dyDescent="0.25">
      <c r="A33" s="23">
        <v>1003849</v>
      </c>
      <c r="B33" s="23">
        <v>1</v>
      </c>
      <c r="C33" s="23">
        <v>1003905</v>
      </c>
      <c r="D33" s="23" t="s">
        <v>1921</v>
      </c>
      <c r="E33" s="5">
        <f>IFERROR((PlanMasine[[#This Row],[Norma]]/PlanMasine[[#This Row],[Q]])*(PlanMasine[[#This Row],[Q]]/SUMIF(#REF!,PlanMasine[[#This Row],[RN]],#REF!)*PlanMasine[[#This Row],[KPLQ]]),0)</f>
        <v>0</v>
      </c>
      <c r="F33" s="23">
        <v>12</v>
      </c>
      <c r="G33" s="23">
        <v>0</v>
      </c>
      <c r="H33" s="23">
        <v>0</v>
      </c>
      <c r="I33" s="23" t="s">
        <v>5</v>
      </c>
      <c r="J33" s="23" t="s">
        <v>570</v>
      </c>
      <c r="K33" s="23" t="s">
        <v>1781</v>
      </c>
      <c r="L33" s="24">
        <v>45826</v>
      </c>
      <c r="M33" s="28">
        <v>1.3888888888888887E-3</v>
      </c>
      <c r="N33" s="3">
        <v>45811</v>
      </c>
      <c r="O33">
        <v>227574</v>
      </c>
      <c r="P33" t="e">
        <f>IFERROR(INDEX(REDOSLIJED!#REF!,MATCH(PlanMasine[[#This Row],[KPL]],REDOSLIJED!#REF!,0)),MAX(REDOSLIJED!#REF!)+1)</f>
        <v>#REF!</v>
      </c>
      <c r="Q33" s="23" t="s">
        <v>2685</v>
      </c>
    </row>
    <row r="34" spans="1:17" x14ac:dyDescent="0.25">
      <c r="A34" s="23">
        <v>1003849</v>
      </c>
      <c r="B34" s="23">
        <v>1</v>
      </c>
      <c r="C34" s="23">
        <v>1003879</v>
      </c>
      <c r="D34" s="23" t="s">
        <v>1923</v>
      </c>
      <c r="E34" s="5">
        <f>IFERROR((PlanMasine[[#This Row],[Norma]]/PlanMasine[[#This Row],[Q]])*(PlanMasine[[#This Row],[Q]]/SUMIF(#REF!,PlanMasine[[#This Row],[RN]],#REF!)*PlanMasine[[#This Row],[KPLQ]]),0)</f>
        <v>0</v>
      </c>
      <c r="F34" s="23">
        <v>12</v>
      </c>
      <c r="G34" s="23">
        <v>0</v>
      </c>
      <c r="H34" s="23">
        <v>0</v>
      </c>
      <c r="I34" s="23" t="s">
        <v>5</v>
      </c>
      <c r="J34" s="23" t="s">
        <v>570</v>
      </c>
      <c r="K34" s="23" t="s">
        <v>1781</v>
      </c>
      <c r="L34" s="24">
        <v>45826</v>
      </c>
      <c r="M34" s="28">
        <v>2.7777777777777775E-3</v>
      </c>
      <c r="N34" s="3">
        <v>45811</v>
      </c>
      <c r="O34">
        <v>227547</v>
      </c>
      <c r="P34" t="e">
        <f>IFERROR(INDEX(REDOSLIJED!#REF!,MATCH(PlanMasine[[#This Row],[KPL]],REDOSLIJED!#REF!,0)),MAX(REDOSLIJED!#REF!)+1)</f>
        <v>#REF!</v>
      </c>
      <c r="Q34" s="23" t="s">
        <v>2686</v>
      </c>
    </row>
    <row r="35" spans="1:17" x14ac:dyDescent="0.25">
      <c r="A35" s="23">
        <v>1003853</v>
      </c>
      <c r="B35" s="23">
        <v>1</v>
      </c>
      <c r="C35" s="23">
        <v>1034952</v>
      </c>
      <c r="D35" s="23" t="s">
        <v>2100</v>
      </c>
      <c r="E35" s="5">
        <f>IFERROR((PlanMasine[[#This Row],[Norma]]/PlanMasine[[#This Row],[Q]])*(PlanMasine[[#This Row],[Q]]/SUMIF(#REF!,PlanMasine[[#This Row],[RN]],#REF!)*PlanMasine[[#This Row],[KPLQ]]),0)</f>
        <v>0</v>
      </c>
      <c r="F35" s="23">
        <v>2</v>
      </c>
      <c r="G35" s="23">
        <v>0</v>
      </c>
      <c r="H35" s="23">
        <v>0</v>
      </c>
      <c r="I35" s="23" t="s">
        <v>5</v>
      </c>
      <c r="J35" s="23" t="s">
        <v>570</v>
      </c>
      <c r="K35" s="23" t="s">
        <v>1781</v>
      </c>
      <c r="L35" s="24">
        <v>45826</v>
      </c>
      <c r="M35" s="28">
        <v>3.0864197530864197E-4</v>
      </c>
      <c r="N35" s="3">
        <v>45811</v>
      </c>
      <c r="O35">
        <v>227590</v>
      </c>
      <c r="P35" t="e">
        <f>IFERROR(INDEX(REDOSLIJED!#REF!,MATCH(PlanMasine[[#This Row],[KPL]],REDOSLIJED!#REF!,0)),MAX(REDOSLIJED!#REF!)+1)</f>
        <v>#REF!</v>
      </c>
      <c r="Q35" s="23" t="s">
        <v>2687</v>
      </c>
    </row>
    <row r="36" spans="1:17" x14ac:dyDescent="0.25">
      <c r="A36" s="23">
        <v>1003853</v>
      </c>
      <c r="B36" s="23">
        <v>1</v>
      </c>
      <c r="C36" s="23">
        <v>1003879</v>
      </c>
      <c r="D36" s="23" t="s">
        <v>1923</v>
      </c>
      <c r="E36" s="5">
        <f>IFERROR((PlanMasine[[#This Row],[Norma]]/PlanMasine[[#This Row],[Q]])*(PlanMasine[[#This Row],[Q]]/SUMIF(#REF!,PlanMasine[[#This Row],[RN]],#REF!)*PlanMasine[[#This Row],[KPLQ]]),0)</f>
        <v>0</v>
      </c>
      <c r="F36" s="23">
        <v>12</v>
      </c>
      <c r="G36" s="23">
        <v>0</v>
      </c>
      <c r="H36" s="23">
        <v>0</v>
      </c>
      <c r="I36" s="23" t="s">
        <v>5</v>
      </c>
      <c r="J36" s="23" t="s">
        <v>570</v>
      </c>
      <c r="K36" s="23" t="s">
        <v>1781</v>
      </c>
      <c r="L36" s="23">
        <v>45826</v>
      </c>
      <c r="M36" s="28">
        <v>2.7777777777777775E-3</v>
      </c>
      <c r="N36" s="3">
        <v>45811</v>
      </c>
      <c r="O36">
        <v>227547</v>
      </c>
      <c r="P36" t="e">
        <f>IFERROR(INDEX(REDOSLIJED!#REF!,MATCH(PlanMasine[[#This Row],[KPL]],REDOSLIJED!#REF!,0)),MAX(REDOSLIJED!#REF!)+1)</f>
        <v>#REF!</v>
      </c>
      <c r="Q36" s="23" t="s">
        <v>2688</v>
      </c>
    </row>
    <row r="37" spans="1:17" x14ac:dyDescent="0.25">
      <c r="A37" s="23">
        <v>1003853</v>
      </c>
      <c r="B37" s="23">
        <v>1</v>
      </c>
      <c r="C37" s="23">
        <v>1003884</v>
      </c>
      <c r="D37" s="23" t="s">
        <v>1922</v>
      </c>
      <c r="E37" s="5">
        <f>IFERROR((PlanMasine[[#This Row],[Norma]]/PlanMasine[[#This Row],[Q]])*(PlanMasine[[#This Row],[Q]]/SUMIF(#REF!,PlanMasine[[#This Row],[RN]],#REF!)*PlanMasine[[#This Row],[KPLQ]]),0)</f>
        <v>0</v>
      </c>
      <c r="F37" s="23">
        <v>12</v>
      </c>
      <c r="G37" s="23">
        <v>0</v>
      </c>
      <c r="H37" s="23">
        <v>0</v>
      </c>
      <c r="I37" s="23" t="s">
        <v>5</v>
      </c>
      <c r="J37" s="23" t="s">
        <v>570</v>
      </c>
      <c r="K37" s="23" t="s">
        <v>1781</v>
      </c>
      <c r="L37" s="24">
        <v>45826</v>
      </c>
      <c r="M37" s="28">
        <v>3.7037037037037038E-3</v>
      </c>
      <c r="N37" s="3">
        <v>45811</v>
      </c>
      <c r="O37">
        <v>227553</v>
      </c>
      <c r="P37" t="e">
        <f>IFERROR(INDEX(REDOSLIJED!#REF!,MATCH(PlanMasine[[#This Row],[KPL]],REDOSLIJED!#REF!,0)),MAX(REDOSLIJED!#REF!)+1)</f>
        <v>#REF!</v>
      </c>
      <c r="Q37" s="23" t="s">
        <v>2689</v>
      </c>
    </row>
    <row r="38" spans="1:17" x14ac:dyDescent="0.25">
      <c r="A38" s="23">
        <v>1003853</v>
      </c>
      <c r="B38" s="23">
        <v>1</v>
      </c>
      <c r="C38" s="23">
        <v>1003905</v>
      </c>
      <c r="D38" s="23" t="s">
        <v>1921</v>
      </c>
      <c r="E38" s="5">
        <f>IFERROR((PlanMasine[[#This Row],[Norma]]/PlanMasine[[#This Row],[Q]])*(PlanMasine[[#This Row],[Q]]/SUMIF(#REF!,PlanMasine[[#This Row],[RN]],#REF!)*PlanMasine[[#This Row],[KPLQ]]),0)</f>
        <v>0</v>
      </c>
      <c r="F38" s="23">
        <v>12</v>
      </c>
      <c r="G38" s="23">
        <v>0</v>
      </c>
      <c r="H38" s="23">
        <v>0</v>
      </c>
      <c r="I38" s="23" t="s">
        <v>5</v>
      </c>
      <c r="J38" s="23" t="s">
        <v>570</v>
      </c>
      <c r="K38" s="23" t="s">
        <v>1781</v>
      </c>
      <c r="L38" s="24">
        <v>45826</v>
      </c>
      <c r="M38" s="28">
        <v>1.3888888888888887E-3</v>
      </c>
      <c r="N38" s="3">
        <v>45811</v>
      </c>
      <c r="O38">
        <v>227574</v>
      </c>
      <c r="P38" t="e">
        <f>IFERROR(INDEX(REDOSLIJED!#REF!,MATCH(PlanMasine[[#This Row],[KPL]],REDOSLIJED!#REF!,0)),MAX(REDOSLIJED!#REF!)+1)</f>
        <v>#REF!</v>
      </c>
      <c r="Q38" s="23" t="s">
        <v>2690</v>
      </c>
    </row>
    <row r="39" spans="1:17" x14ac:dyDescent="0.25">
      <c r="A39" s="23">
        <v>1003853</v>
      </c>
      <c r="B39" s="23">
        <v>1</v>
      </c>
      <c r="C39" s="23">
        <v>1003919</v>
      </c>
      <c r="D39" s="23" t="s">
        <v>1920</v>
      </c>
      <c r="E39" s="5">
        <f>IFERROR((PlanMasine[[#This Row],[Norma]]/PlanMasine[[#This Row],[Q]])*(PlanMasine[[#This Row],[Q]]/SUMIF(#REF!,PlanMasine[[#This Row],[RN]],#REF!)*PlanMasine[[#This Row],[KPLQ]]),0)</f>
        <v>0</v>
      </c>
      <c r="F39" s="23">
        <v>12</v>
      </c>
      <c r="G39" s="23">
        <v>0</v>
      </c>
      <c r="H39" s="23">
        <v>0</v>
      </c>
      <c r="I39" s="23" t="s">
        <v>5</v>
      </c>
      <c r="J39" s="23" t="s">
        <v>570</v>
      </c>
      <c r="K39" s="23" t="s">
        <v>1781</v>
      </c>
      <c r="L39" s="23">
        <v>45826</v>
      </c>
      <c r="M39" s="28">
        <v>9.2592592592592596E-4</v>
      </c>
      <c r="N39" s="3">
        <v>45811</v>
      </c>
      <c r="O39">
        <v>227588</v>
      </c>
      <c r="P39" t="e">
        <f>IFERROR(INDEX(REDOSLIJED!#REF!,MATCH(PlanMasine[[#This Row],[KPL]],REDOSLIJED!#REF!,0)),MAX(REDOSLIJED!#REF!)+1)</f>
        <v>#REF!</v>
      </c>
      <c r="Q39" s="23" t="s">
        <v>2691</v>
      </c>
    </row>
    <row r="40" spans="1:17" x14ac:dyDescent="0.25">
      <c r="A40" s="23">
        <v>1003854</v>
      </c>
      <c r="B40" s="23">
        <v>1</v>
      </c>
      <c r="C40" s="23">
        <v>1003879</v>
      </c>
      <c r="D40" s="23" t="s">
        <v>1923</v>
      </c>
      <c r="E40" s="5">
        <f>IFERROR((PlanMasine[[#This Row],[Norma]]/PlanMasine[[#This Row],[Q]])*(PlanMasine[[#This Row],[Q]]/SUMIF(#REF!,PlanMasine[[#This Row],[RN]],#REF!)*PlanMasine[[#This Row],[KPLQ]]),0)</f>
        <v>0</v>
      </c>
      <c r="F40" s="23">
        <v>12</v>
      </c>
      <c r="G40" s="23">
        <v>0</v>
      </c>
      <c r="H40" s="23">
        <v>0</v>
      </c>
      <c r="I40" s="23" t="s">
        <v>5</v>
      </c>
      <c r="J40" s="23" t="s">
        <v>570</v>
      </c>
      <c r="K40" s="23" t="s">
        <v>1781</v>
      </c>
      <c r="L40" s="24">
        <v>45826</v>
      </c>
      <c r="M40" s="28">
        <v>2.7777777777777775E-3</v>
      </c>
      <c r="N40" s="3">
        <v>45811</v>
      </c>
      <c r="O40">
        <v>227547</v>
      </c>
      <c r="P40" t="e">
        <f>IFERROR(INDEX(REDOSLIJED!#REF!,MATCH(PlanMasine[[#This Row],[KPL]],REDOSLIJED!#REF!,0)),MAX(REDOSLIJED!#REF!)+1)</f>
        <v>#REF!</v>
      </c>
      <c r="Q40" s="23" t="s">
        <v>2692</v>
      </c>
    </row>
    <row r="41" spans="1:17" x14ac:dyDescent="0.25">
      <c r="A41" s="23">
        <v>1003854</v>
      </c>
      <c r="B41" s="23">
        <v>1</v>
      </c>
      <c r="C41" s="23">
        <v>1003884</v>
      </c>
      <c r="D41" s="23" t="s">
        <v>1922</v>
      </c>
      <c r="E41" s="5">
        <f>IFERROR((PlanMasine[[#This Row],[Norma]]/PlanMasine[[#This Row],[Q]])*(PlanMasine[[#This Row],[Q]]/SUMIF(#REF!,PlanMasine[[#This Row],[RN]],#REF!)*PlanMasine[[#This Row],[KPLQ]]),0)</f>
        <v>0</v>
      </c>
      <c r="F41" s="23">
        <v>12</v>
      </c>
      <c r="G41" s="23">
        <v>0</v>
      </c>
      <c r="H41" s="23">
        <v>0</v>
      </c>
      <c r="I41" s="23" t="s">
        <v>5</v>
      </c>
      <c r="J41" s="23" t="s">
        <v>570</v>
      </c>
      <c r="K41" s="23" t="s">
        <v>1781</v>
      </c>
      <c r="L41" s="23">
        <v>45826</v>
      </c>
      <c r="M41" s="28">
        <v>3.7037037037037038E-3</v>
      </c>
      <c r="N41" s="3">
        <v>45811</v>
      </c>
      <c r="O41">
        <v>227553</v>
      </c>
      <c r="P41" t="e">
        <f>IFERROR(INDEX(REDOSLIJED!#REF!,MATCH(PlanMasine[[#This Row],[KPL]],REDOSLIJED!#REF!,0)),MAX(REDOSLIJED!#REF!)+1)</f>
        <v>#REF!</v>
      </c>
      <c r="Q41" s="23" t="s">
        <v>2693</v>
      </c>
    </row>
    <row r="42" spans="1:17" x14ac:dyDescent="0.25">
      <c r="A42" s="23">
        <v>1003854</v>
      </c>
      <c r="B42" s="23">
        <v>1</v>
      </c>
      <c r="C42" s="23">
        <v>1003905</v>
      </c>
      <c r="D42" s="23" t="s">
        <v>1921</v>
      </c>
      <c r="E42" s="5">
        <f>IFERROR((PlanMasine[[#This Row],[Norma]]/PlanMasine[[#This Row],[Q]])*(PlanMasine[[#This Row],[Q]]/SUMIF(#REF!,PlanMasine[[#This Row],[RN]],#REF!)*PlanMasine[[#This Row],[KPLQ]]),0)</f>
        <v>0</v>
      </c>
      <c r="F42" s="23">
        <v>12</v>
      </c>
      <c r="G42" s="23">
        <v>0</v>
      </c>
      <c r="H42" s="23">
        <v>0</v>
      </c>
      <c r="I42" s="23" t="s">
        <v>5</v>
      </c>
      <c r="J42" s="23" t="s">
        <v>570</v>
      </c>
      <c r="K42" s="23" t="s">
        <v>1781</v>
      </c>
      <c r="L42" s="24">
        <v>45826</v>
      </c>
      <c r="M42" s="28">
        <v>1.3888888888888887E-3</v>
      </c>
      <c r="N42" s="3">
        <v>45811</v>
      </c>
      <c r="O42">
        <v>227574</v>
      </c>
      <c r="P42" t="e">
        <f>IFERROR(INDEX(REDOSLIJED!#REF!,MATCH(PlanMasine[[#This Row],[KPL]],REDOSLIJED!#REF!,0)),MAX(REDOSLIJED!#REF!)+1)</f>
        <v>#REF!</v>
      </c>
      <c r="Q42" s="23" t="s">
        <v>2694</v>
      </c>
    </row>
    <row r="43" spans="1:17" x14ac:dyDescent="0.25">
      <c r="A43" s="23">
        <v>1003854</v>
      </c>
      <c r="B43" s="23">
        <v>1</v>
      </c>
      <c r="C43" s="23">
        <v>1003919</v>
      </c>
      <c r="D43" s="23" t="s">
        <v>1920</v>
      </c>
      <c r="E43" s="5">
        <f>IFERROR((PlanMasine[[#This Row],[Norma]]/PlanMasine[[#This Row],[Q]])*(PlanMasine[[#This Row],[Q]]/SUMIF(#REF!,PlanMasine[[#This Row],[RN]],#REF!)*PlanMasine[[#This Row],[KPLQ]]),0)</f>
        <v>0</v>
      </c>
      <c r="F43" s="23">
        <v>12</v>
      </c>
      <c r="G43" s="23">
        <v>0</v>
      </c>
      <c r="H43" s="23">
        <v>0</v>
      </c>
      <c r="I43" s="23" t="s">
        <v>5</v>
      </c>
      <c r="J43" s="23" t="s">
        <v>570</v>
      </c>
      <c r="K43" s="23" t="s">
        <v>1781</v>
      </c>
      <c r="L43" s="24">
        <v>45826</v>
      </c>
      <c r="M43" s="28">
        <v>9.2592592592592596E-4</v>
      </c>
      <c r="N43" s="3">
        <v>45811</v>
      </c>
      <c r="O43">
        <v>227588</v>
      </c>
      <c r="P43" t="e">
        <f>IFERROR(INDEX(REDOSLIJED!#REF!,MATCH(PlanMasine[[#This Row],[KPL]],REDOSLIJED!#REF!,0)),MAX(REDOSLIJED!#REF!)+1)</f>
        <v>#REF!</v>
      </c>
      <c r="Q43" s="23" t="s">
        <v>2695</v>
      </c>
    </row>
    <row r="44" spans="1:17" x14ac:dyDescent="0.25">
      <c r="A44" s="23">
        <v>1003854</v>
      </c>
      <c r="B44" s="23">
        <v>1</v>
      </c>
      <c r="C44" s="23">
        <v>1034952</v>
      </c>
      <c r="D44" s="23" t="s">
        <v>2100</v>
      </c>
      <c r="E44" s="5">
        <f>IFERROR((PlanMasine[[#This Row],[Norma]]/PlanMasine[[#This Row],[Q]])*(PlanMasine[[#This Row],[Q]]/SUMIF(#REF!,PlanMasine[[#This Row],[RN]],#REF!)*PlanMasine[[#This Row],[KPLQ]]),0)</f>
        <v>0</v>
      </c>
      <c r="F44" s="23">
        <v>2</v>
      </c>
      <c r="G44" s="23">
        <v>0</v>
      </c>
      <c r="H44" s="23">
        <v>0</v>
      </c>
      <c r="I44" s="23" t="s">
        <v>5</v>
      </c>
      <c r="J44" s="23" t="s">
        <v>570</v>
      </c>
      <c r="K44" s="23" t="s">
        <v>1781</v>
      </c>
      <c r="L44" s="23">
        <v>45826</v>
      </c>
      <c r="M44" s="28">
        <v>3.0864197530864197E-4</v>
      </c>
      <c r="N44" s="3">
        <v>45811</v>
      </c>
      <c r="O44">
        <v>227590</v>
      </c>
      <c r="P44" t="e">
        <f>IFERROR(INDEX(REDOSLIJED!#REF!,MATCH(PlanMasine[[#This Row],[KPL]],REDOSLIJED!#REF!,0)),MAX(REDOSLIJED!#REF!)+1)</f>
        <v>#REF!</v>
      </c>
      <c r="Q44" s="23" t="s">
        <v>2696</v>
      </c>
    </row>
    <row r="45" spans="1:17" x14ac:dyDescent="0.25">
      <c r="A45" s="23">
        <v>1003855</v>
      </c>
      <c r="B45" s="23">
        <v>1</v>
      </c>
      <c r="C45" s="23">
        <v>1003905</v>
      </c>
      <c r="D45" s="23" t="s">
        <v>1921</v>
      </c>
      <c r="E45" s="5">
        <f>IFERROR((PlanMasine[[#This Row],[Norma]]/PlanMasine[[#This Row],[Q]])*(PlanMasine[[#This Row],[Q]]/SUMIF(#REF!,PlanMasine[[#This Row],[RN]],#REF!)*PlanMasine[[#This Row],[KPLQ]]),0)</f>
        <v>0</v>
      </c>
      <c r="F45" s="23">
        <v>12</v>
      </c>
      <c r="G45" s="23">
        <v>0</v>
      </c>
      <c r="H45" s="23">
        <v>0</v>
      </c>
      <c r="I45" s="23" t="s">
        <v>5</v>
      </c>
      <c r="J45" s="23" t="s">
        <v>570</v>
      </c>
      <c r="K45" s="23" t="s">
        <v>1781</v>
      </c>
      <c r="L45" s="24">
        <v>45826</v>
      </c>
      <c r="M45" s="28">
        <v>1.3888888888888887E-3</v>
      </c>
      <c r="N45" s="3">
        <v>45811</v>
      </c>
      <c r="O45">
        <v>227574</v>
      </c>
      <c r="P45" t="e">
        <f>IFERROR(INDEX(REDOSLIJED!#REF!,MATCH(PlanMasine[[#This Row],[KPL]],REDOSLIJED!#REF!,0)),MAX(REDOSLIJED!#REF!)+1)</f>
        <v>#REF!</v>
      </c>
      <c r="Q45" s="23" t="s">
        <v>2697</v>
      </c>
    </row>
    <row r="46" spans="1:17" x14ac:dyDescent="0.25">
      <c r="A46" s="23">
        <v>1003855</v>
      </c>
      <c r="B46" s="23">
        <v>1</v>
      </c>
      <c r="C46" s="23">
        <v>1003884</v>
      </c>
      <c r="D46" s="23" t="s">
        <v>1922</v>
      </c>
      <c r="E46" s="5">
        <f>IFERROR((PlanMasine[[#This Row],[Norma]]/PlanMasine[[#This Row],[Q]])*(PlanMasine[[#This Row],[Q]]/SUMIF(#REF!,PlanMasine[[#This Row],[RN]],#REF!)*PlanMasine[[#This Row],[KPLQ]]),0)</f>
        <v>0</v>
      </c>
      <c r="F46" s="23">
        <v>12</v>
      </c>
      <c r="G46" s="23">
        <v>0</v>
      </c>
      <c r="H46" s="23">
        <v>0</v>
      </c>
      <c r="I46" s="23" t="s">
        <v>5</v>
      </c>
      <c r="J46" s="23" t="s">
        <v>570</v>
      </c>
      <c r="K46" s="23" t="s">
        <v>1781</v>
      </c>
      <c r="L46" s="24">
        <v>45826</v>
      </c>
      <c r="M46" s="28">
        <v>3.7037037037037038E-3</v>
      </c>
      <c r="N46" s="3">
        <v>45811</v>
      </c>
      <c r="O46">
        <v>227553</v>
      </c>
      <c r="P46" t="e">
        <f>IFERROR(INDEX(REDOSLIJED!#REF!,MATCH(PlanMasine[[#This Row],[KPL]],REDOSLIJED!#REF!,0)),MAX(REDOSLIJED!#REF!)+1)</f>
        <v>#REF!</v>
      </c>
      <c r="Q46" s="23" t="s">
        <v>2698</v>
      </c>
    </row>
    <row r="47" spans="1:17" x14ac:dyDescent="0.25">
      <c r="A47" s="23">
        <v>1003855</v>
      </c>
      <c r="B47" s="23">
        <v>1</v>
      </c>
      <c r="C47" s="23">
        <v>1003879</v>
      </c>
      <c r="D47" s="23" t="s">
        <v>1923</v>
      </c>
      <c r="E47" s="5">
        <f>IFERROR((PlanMasine[[#This Row],[Norma]]/PlanMasine[[#This Row],[Q]])*(PlanMasine[[#This Row],[Q]]/SUMIF(#REF!,PlanMasine[[#This Row],[RN]],#REF!)*PlanMasine[[#This Row],[KPLQ]]),0)</f>
        <v>0</v>
      </c>
      <c r="F47" s="23">
        <v>12</v>
      </c>
      <c r="G47" s="23">
        <v>0</v>
      </c>
      <c r="H47" s="23">
        <v>0</v>
      </c>
      <c r="I47" s="23" t="s">
        <v>5</v>
      </c>
      <c r="J47" s="23" t="s">
        <v>570</v>
      </c>
      <c r="K47" s="23" t="s">
        <v>1781</v>
      </c>
      <c r="L47" s="24">
        <v>45826</v>
      </c>
      <c r="M47" s="28">
        <v>2.7777777777777775E-3</v>
      </c>
      <c r="N47" s="3">
        <v>45811</v>
      </c>
      <c r="O47">
        <v>227547</v>
      </c>
      <c r="P47" t="e">
        <f>IFERROR(INDEX(REDOSLIJED!#REF!,MATCH(PlanMasine[[#This Row],[KPL]],REDOSLIJED!#REF!,0)),MAX(REDOSLIJED!#REF!)+1)</f>
        <v>#REF!</v>
      </c>
      <c r="Q47" s="23" t="s">
        <v>2699</v>
      </c>
    </row>
    <row r="48" spans="1:17" x14ac:dyDescent="0.25">
      <c r="A48" s="23">
        <v>1003855</v>
      </c>
      <c r="B48" s="23">
        <v>1</v>
      </c>
      <c r="C48" s="23">
        <v>1034952</v>
      </c>
      <c r="D48" s="23" t="s">
        <v>2100</v>
      </c>
      <c r="E48" s="5">
        <f>IFERROR((PlanMasine[[#This Row],[Norma]]/PlanMasine[[#This Row],[Q]])*(PlanMasine[[#This Row],[Q]]/SUMIF(#REF!,PlanMasine[[#This Row],[RN]],#REF!)*PlanMasine[[#This Row],[KPLQ]]),0)</f>
        <v>0</v>
      </c>
      <c r="F48" s="23">
        <v>2</v>
      </c>
      <c r="G48" s="23">
        <v>0</v>
      </c>
      <c r="H48" s="23">
        <v>0</v>
      </c>
      <c r="I48" s="23" t="s">
        <v>5</v>
      </c>
      <c r="J48" s="23" t="s">
        <v>570</v>
      </c>
      <c r="K48" s="23" t="s">
        <v>1781</v>
      </c>
      <c r="L48" s="24">
        <v>45826</v>
      </c>
      <c r="M48" s="28">
        <v>3.0864197530864197E-4</v>
      </c>
      <c r="N48" s="3">
        <v>45811</v>
      </c>
      <c r="O48">
        <v>227590</v>
      </c>
      <c r="P48" t="e">
        <f>IFERROR(INDEX(REDOSLIJED!#REF!,MATCH(PlanMasine[[#This Row],[KPL]],REDOSLIJED!#REF!,0)),MAX(REDOSLIJED!#REF!)+1)</f>
        <v>#REF!</v>
      </c>
      <c r="Q48" s="23" t="s">
        <v>2700</v>
      </c>
    </row>
    <row r="49" spans="1:17" x14ac:dyDescent="0.25">
      <c r="A49" s="23">
        <v>1003855</v>
      </c>
      <c r="B49" s="23">
        <v>1</v>
      </c>
      <c r="C49" s="23">
        <v>1003919</v>
      </c>
      <c r="D49" s="23" t="s">
        <v>1920</v>
      </c>
      <c r="E49" s="5">
        <f>IFERROR((PlanMasine[[#This Row],[Norma]]/PlanMasine[[#This Row],[Q]])*(PlanMasine[[#This Row],[Q]]/SUMIF(#REF!,PlanMasine[[#This Row],[RN]],#REF!)*PlanMasine[[#This Row],[KPLQ]]),0)</f>
        <v>0</v>
      </c>
      <c r="F49" s="23">
        <v>12</v>
      </c>
      <c r="G49" s="23">
        <v>0</v>
      </c>
      <c r="H49" s="23">
        <v>0</v>
      </c>
      <c r="I49" s="23" t="s">
        <v>5</v>
      </c>
      <c r="J49" s="23" t="s">
        <v>570</v>
      </c>
      <c r="K49" s="23" t="s">
        <v>1781</v>
      </c>
      <c r="L49" s="24">
        <v>45826</v>
      </c>
      <c r="M49" s="28">
        <v>9.2592592592592596E-4</v>
      </c>
      <c r="N49" s="3">
        <v>45811</v>
      </c>
      <c r="O49">
        <v>227588</v>
      </c>
      <c r="P49" t="e">
        <f>IFERROR(INDEX(REDOSLIJED!#REF!,MATCH(PlanMasine[[#This Row],[KPL]],REDOSLIJED!#REF!,0)),MAX(REDOSLIJED!#REF!)+1)</f>
        <v>#REF!</v>
      </c>
      <c r="Q49" s="23" t="s">
        <v>2701</v>
      </c>
    </row>
    <row r="50" spans="1:17" x14ac:dyDescent="0.25">
      <c r="A50" s="23">
        <v>1003856</v>
      </c>
      <c r="B50" s="23">
        <v>1</v>
      </c>
      <c r="C50" s="23">
        <v>1003919</v>
      </c>
      <c r="D50" s="23" t="s">
        <v>1920</v>
      </c>
      <c r="E50" s="5">
        <f>IFERROR((PlanMasine[[#This Row],[Norma]]/PlanMasine[[#This Row],[Q]])*(PlanMasine[[#This Row],[Q]]/SUMIF(#REF!,PlanMasine[[#This Row],[RN]],#REF!)*PlanMasine[[#This Row],[KPLQ]]),0)</f>
        <v>0</v>
      </c>
      <c r="F50" s="23">
        <v>12</v>
      </c>
      <c r="G50" s="23">
        <v>0</v>
      </c>
      <c r="H50" s="23">
        <v>0</v>
      </c>
      <c r="I50" s="23" t="s">
        <v>5</v>
      </c>
      <c r="J50" s="23" t="s">
        <v>570</v>
      </c>
      <c r="K50" s="23" t="s">
        <v>1781</v>
      </c>
      <c r="L50" s="24">
        <v>45826</v>
      </c>
      <c r="M50" s="28">
        <v>9.2592592592592596E-4</v>
      </c>
      <c r="N50" s="3">
        <v>45811</v>
      </c>
      <c r="O50">
        <v>227588</v>
      </c>
      <c r="P50" t="e">
        <f>IFERROR(INDEX(REDOSLIJED!#REF!,MATCH(PlanMasine[[#This Row],[KPL]],REDOSLIJED!#REF!,0)),MAX(REDOSLIJED!#REF!)+1)</f>
        <v>#REF!</v>
      </c>
      <c r="Q50" s="23" t="s">
        <v>2702</v>
      </c>
    </row>
    <row r="51" spans="1:17" x14ac:dyDescent="0.25">
      <c r="A51" s="23">
        <v>1003856</v>
      </c>
      <c r="B51" s="23">
        <v>1</v>
      </c>
      <c r="C51" s="23">
        <v>1003879</v>
      </c>
      <c r="D51" s="23" t="s">
        <v>1923</v>
      </c>
      <c r="E51" s="5">
        <f>IFERROR((PlanMasine[[#This Row],[Norma]]/PlanMasine[[#This Row],[Q]])*(PlanMasine[[#This Row],[Q]]/SUMIF(#REF!,PlanMasine[[#This Row],[RN]],#REF!)*PlanMasine[[#This Row],[KPLQ]]),0)</f>
        <v>0</v>
      </c>
      <c r="F51" s="23">
        <v>12</v>
      </c>
      <c r="G51" s="23">
        <v>0</v>
      </c>
      <c r="H51" s="23">
        <v>0</v>
      </c>
      <c r="I51" s="23" t="s">
        <v>5</v>
      </c>
      <c r="J51" s="23" t="s">
        <v>570</v>
      </c>
      <c r="K51" s="23" t="s">
        <v>1781</v>
      </c>
      <c r="L51" s="23">
        <v>45826</v>
      </c>
      <c r="M51" s="28">
        <v>2.7777777777777775E-3</v>
      </c>
      <c r="N51" s="3">
        <v>45811</v>
      </c>
      <c r="O51">
        <v>227547</v>
      </c>
      <c r="P51" t="e">
        <f>IFERROR(INDEX(REDOSLIJED!#REF!,MATCH(PlanMasine[[#This Row],[KPL]],REDOSLIJED!#REF!,0)),MAX(REDOSLIJED!#REF!)+1)</f>
        <v>#REF!</v>
      </c>
      <c r="Q51" s="23" t="s">
        <v>2703</v>
      </c>
    </row>
    <row r="52" spans="1:17" x14ac:dyDescent="0.25">
      <c r="A52" s="23">
        <v>1003856</v>
      </c>
      <c r="B52" s="23">
        <v>1</v>
      </c>
      <c r="C52" s="23">
        <v>1003884</v>
      </c>
      <c r="D52" s="23" t="s">
        <v>1922</v>
      </c>
      <c r="E52" s="5">
        <f>IFERROR((PlanMasine[[#This Row],[Norma]]/PlanMasine[[#This Row],[Q]])*(PlanMasine[[#This Row],[Q]]/SUMIF(#REF!,PlanMasine[[#This Row],[RN]],#REF!)*PlanMasine[[#This Row],[KPLQ]]),0)</f>
        <v>0</v>
      </c>
      <c r="F52" s="23">
        <v>12</v>
      </c>
      <c r="G52" s="23">
        <v>0</v>
      </c>
      <c r="H52" s="23">
        <v>0</v>
      </c>
      <c r="I52" s="23" t="s">
        <v>5</v>
      </c>
      <c r="J52" s="23" t="s">
        <v>570</v>
      </c>
      <c r="K52" s="23" t="s">
        <v>1781</v>
      </c>
      <c r="L52" s="24">
        <v>45826</v>
      </c>
      <c r="M52" s="28">
        <v>3.7037037037037038E-3</v>
      </c>
      <c r="N52" s="3">
        <v>45811</v>
      </c>
      <c r="O52">
        <v>227553</v>
      </c>
      <c r="P52" t="e">
        <f>IFERROR(INDEX(REDOSLIJED!#REF!,MATCH(PlanMasine[[#This Row],[KPL]],REDOSLIJED!#REF!,0)),MAX(REDOSLIJED!#REF!)+1)</f>
        <v>#REF!</v>
      </c>
      <c r="Q52" s="23" t="s">
        <v>2704</v>
      </c>
    </row>
    <row r="53" spans="1:17" x14ac:dyDescent="0.25">
      <c r="A53" s="23">
        <v>1003856</v>
      </c>
      <c r="B53" s="23">
        <v>1</v>
      </c>
      <c r="C53" s="23">
        <v>1003905</v>
      </c>
      <c r="D53" s="23" t="s">
        <v>1921</v>
      </c>
      <c r="E53" s="5">
        <f>IFERROR((PlanMasine[[#This Row],[Norma]]/PlanMasine[[#This Row],[Q]])*(PlanMasine[[#This Row],[Q]]/SUMIF(#REF!,PlanMasine[[#This Row],[RN]],#REF!)*PlanMasine[[#This Row],[KPLQ]]),0)</f>
        <v>0</v>
      </c>
      <c r="F53" s="23">
        <v>12</v>
      </c>
      <c r="G53" s="23">
        <v>0</v>
      </c>
      <c r="H53" s="23">
        <v>0</v>
      </c>
      <c r="I53" s="23" t="s">
        <v>5</v>
      </c>
      <c r="J53" s="23" t="s">
        <v>570</v>
      </c>
      <c r="K53" s="23" t="s">
        <v>1781</v>
      </c>
      <c r="L53" s="23">
        <v>45826</v>
      </c>
      <c r="M53" s="28">
        <v>1.3888888888888887E-3</v>
      </c>
      <c r="N53" s="3">
        <v>45811</v>
      </c>
      <c r="O53">
        <v>227574</v>
      </c>
      <c r="P53" t="e">
        <f>IFERROR(INDEX(REDOSLIJED!#REF!,MATCH(PlanMasine[[#This Row],[KPL]],REDOSLIJED!#REF!,0)),MAX(REDOSLIJED!#REF!)+1)</f>
        <v>#REF!</v>
      </c>
      <c r="Q53" s="23" t="s">
        <v>2705</v>
      </c>
    </row>
    <row r="54" spans="1:17" x14ac:dyDescent="0.25">
      <c r="A54" s="23">
        <v>1003856</v>
      </c>
      <c r="B54" s="23">
        <v>1</v>
      </c>
      <c r="C54" s="23">
        <v>1034952</v>
      </c>
      <c r="D54" s="23" t="s">
        <v>2100</v>
      </c>
      <c r="E54" s="5">
        <f>IFERROR((PlanMasine[[#This Row],[Norma]]/PlanMasine[[#This Row],[Q]])*(PlanMasine[[#This Row],[Q]]/SUMIF(#REF!,PlanMasine[[#This Row],[RN]],#REF!)*PlanMasine[[#This Row],[KPLQ]]),0)</f>
        <v>0</v>
      </c>
      <c r="F54" s="23">
        <v>2</v>
      </c>
      <c r="G54" s="23">
        <v>0</v>
      </c>
      <c r="H54" s="23">
        <v>0</v>
      </c>
      <c r="I54" s="23" t="s">
        <v>5</v>
      </c>
      <c r="J54" s="23" t="s">
        <v>570</v>
      </c>
      <c r="K54" s="23" t="s">
        <v>1781</v>
      </c>
      <c r="L54" s="24">
        <v>45826</v>
      </c>
      <c r="M54" s="28">
        <v>3.0864197530864197E-4</v>
      </c>
      <c r="N54" s="3">
        <v>45811</v>
      </c>
      <c r="O54">
        <v>227590</v>
      </c>
      <c r="P54" t="e">
        <f>IFERROR(INDEX(REDOSLIJED!#REF!,MATCH(PlanMasine[[#This Row],[KPL]],REDOSLIJED!#REF!,0)),MAX(REDOSLIJED!#REF!)+1)</f>
        <v>#REF!</v>
      </c>
      <c r="Q54" s="23" t="s">
        <v>2706</v>
      </c>
    </row>
    <row r="55" spans="1:17" x14ac:dyDescent="0.25">
      <c r="A55" s="23">
        <v>1003857</v>
      </c>
      <c r="B55" s="23">
        <v>1</v>
      </c>
      <c r="C55" s="23">
        <v>1034952</v>
      </c>
      <c r="D55" s="23" t="s">
        <v>2100</v>
      </c>
      <c r="E55" s="5">
        <f>IFERROR((PlanMasine[[#This Row],[Norma]]/PlanMasine[[#This Row],[Q]])*(PlanMasine[[#This Row],[Q]]/SUMIF(#REF!,PlanMasine[[#This Row],[RN]],#REF!)*PlanMasine[[#This Row],[KPLQ]]),0)</f>
        <v>0</v>
      </c>
      <c r="F55" s="23">
        <v>2</v>
      </c>
      <c r="G55" s="23">
        <v>0</v>
      </c>
      <c r="H55" s="23">
        <v>0</v>
      </c>
      <c r="I55" s="23" t="s">
        <v>5</v>
      </c>
      <c r="J55" s="23" t="s">
        <v>570</v>
      </c>
      <c r="K55" s="23" t="s">
        <v>1781</v>
      </c>
      <c r="L55" s="24">
        <v>45826</v>
      </c>
      <c r="M55" s="28">
        <v>3.0864197530864197E-4</v>
      </c>
      <c r="N55" s="3">
        <v>45811</v>
      </c>
      <c r="O55">
        <v>227590</v>
      </c>
      <c r="P55" t="e">
        <f>IFERROR(INDEX(REDOSLIJED!#REF!,MATCH(PlanMasine[[#This Row],[KPL]],REDOSLIJED!#REF!,0)),MAX(REDOSLIJED!#REF!)+1)</f>
        <v>#REF!</v>
      </c>
      <c r="Q55" s="23" t="s">
        <v>2707</v>
      </c>
    </row>
    <row r="56" spans="1:17" x14ac:dyDescent="0.25">
      <c r="A56" s="23">
        <v>1003857</v>
      </c>
      <c r="B56" s="23">
        <v>1</v>
      </c>
      <c r="C56" s="23">
        <v>1003884</v>
      </c>
      <c r="D56" s="23" t="s">
        <v>1922</v>
      </c>
      <c r="E56" s="5">
        <f>IFERROR((PlanMasine[[#This Row],[Norma]]/PlanMasine[[#This Row],[Q]])*(PlanMasine[[#This Row],[Q]]/SUMIF(#REF!,PlanMasine[[#This Row],[RN]],#REF!)*PlanMasine[[#This Row],[KPLQ]]),0)</f>
        <v>0</v>
      </c>
      <c r="F56" s="23">
        <v>12</v>
      </c>
      <c r="G56" s="23">
        <v>0</v>
      </c>
      <c r="H56" s="23">
        <v>0</v>
      </c>
      <c r="I56" s="23" t="s">
        <v>5</v>
      </c>
      <c r="J56" s="23" t="s">
        <v>570</v>
      </c>
      <c r="K56" s="23" t="s">
        <v>1781</v>
      </c>
      <c r="L56" s="23">
        <v>45826</v>
      </c>
      <c r="M56" s="28">
        <v>3.7037037037037038E-3</v>
      </c>
      <c r="N56" s="3">
        <v>45811</v>
      </c>
      <c r="O56">
        <v>227553</v>
      </c>
      <c r="P56" t="e">
        <f>IFERROR(INDEX(REDOSLIJED!#REF!,MATCH(PlanMasine[[#This Row],[KPL]],REDOSLIJED!#REF!,0)),MAX(REDOSLIJED!#REF!)+1)</f>
        <v>#REF!</v>
      </c>
      <c r="Q56" s="23" t="s">
        <v>2708</v>
      </c>
    </row>
    <row r="57" spans="1:17" x14ac:dyDescent="0.25">
      <c r="A57" s="23">
        <v>1003857</v>
      </c>
      <c r="B57" s="23">
        <v>1</v>
      </c>
      <c r="C57" s="23">
        <v>1003905</v>
      </c>
      <c r="D57" s="23" t="s">
        <v>1921</v>
      </c>
      <c r="E57" s="5">
        <f>IFERROR((PlanMasine[[#This Row],[Norma]]/PlanMasine[[#This Row],[Q]])*(PlanMasine[[#This Row],[Q]]/SUMIF(#REF!,PlanMasine[[#This Row],[RN]],#REF!)*PlanMasine[[#This Row],[KPLQ]]),0)</f>
        <v>0</v>
      </c>
      <c r="F57" s="23">
        <v>12</v>
      </c>
      <c r="G57" s="23">
        <v>0</v>
      </c>
      <c r="H57" s="23">
        <v>0</v>
      </c>
      <c r="I57" s="23" t="s">
        <v>5</v>
      </c>
      <c r="J57" s="23" t="s">
        <v>570</v>
      </c>
      <c r="K57" s="23" t="s">
        <v>1781</v>
      </c>
      <c r="L57" s="24">
        <v>45826</v>
      </c>
      <c r="M57" s="28">
        <v>1.3888888888888887E-3</v>
      </c>
      <c r="N57" s="3">
        <v>45811</v>
      </c>
      <c r="O57">
        <v>227574</v>
      </c>
      <c r="P57" t="e">
        <f>IFERROR(INDEX(REDOSLIJED!#REF!,MATCH(PlanMasine[[#This Row],[KPL]],REDOSLIJED!#REF!,0)),MAX(REDOSLIJED!#REF!)+1)</f>
        <v>#REF!</v>
      </c>
      <c r="Q57" s="23" t="s">
        <v>2709</v>
      </c>
    </row>
    <row r="58" spans="1:17" x14ac:dyDescent="0.25">
      <c r="A58" s="23">
        <v>1003857</v>
      </c>
      <c r="B58" s="23">
        <v>1</v>
      </c>
      <c r="C58" s="23">
        <v>1003879</v>
      </c>
      <c r="D58" s="23" t="s">
        <v>1923</v>
      </c>
      <c r="E58" s="5">
        <f>IFERROR((PlanMasine[[#This Row],[Norma]]/PlanMasine[[#This Row],[Q]])*(PlanMasine[[#This Row],[Q]]/SUMIF(#REF!,PlanMasine[[#This Row],[RN]],#REF!)*PlanMasine[[#This Row],[KPLQ]]),0)</f>
        <v>0</v>
      </c>
      <c r="F58" s="23">
        <v>12</v>
      </c>
      <c r="G58" s="23">
        <v>0</v>
      </c>
      <c r="H58" s="23">
        <v>0</v>
      </c>
      <c r="I58" s="23" t="s">
        <v>5</v>
      </c>
      <c r="J58" s="23" t="s">
        <v>570</v>
      </c>
      <c r="K58" s="23" t="s">
        <v>1781</v>
      </c>
      <c r="L58" s="24">
        <v>45826</v>
      </c>
      <c r="M58" s="28">
        <v>2.7777777777777775E-3</v>
      </c>
      <c r="N58" s="3">
        <v>45811</v>
      </c>
      <c r="O58">
        <v>227547</v>
      </c>
      <c r="P58" t="e">
        <f>IFERROR(INDEX(REDOSLIJED!#REF!,MATCH(PlanMasine[[#This Row],[KPL]],REDOSLIJED!#REF!,0)),MAX(REDOSLIJED!#REF!)+1)</f>
        <v>#REF!</v>
      </c>
      <c r="Q58" s="23" t="s">
        <v>2710</v>
      </c>
    </row>
    <row r="59" spans="1:17" x14ac:dyDescent="0.25">
      <c r="A59" s="23">
        <v>1003857</v>
      </c>
      <c r="B59" s="23">
        <v>1</v>
      </c>
      <c r="C59" s="23">
        <v>1003919</v>
      </c>
      <c r="D59" s="23" t="s">
        <v>1920</v>
      </c>
      <c r="E59" s="5">
        <f>IFERROR((PlanMasine[[#This Row],[Norma]]/PlanMasine[[#This Row],[Q]])*(PlanMasine[[#This Row],[Q]]/SUMIF(#REF!,PlanMasine[[#This Row],[RN]],#REF!)*PlanMasine[[#This Row],[KPLQ]]),0)</f>
        <v>0</v>
      </c>
      <c r="F59" s="23">
        <v>12</v>
      </c>
      <c r="G59" s="23">
        <v>0</v>
      </c>
      <c r="H59" s="23">
        <v>0</v>
      </c>
      <c r="I59" s="23" t="s">
        <v>5</v>
      </c>
      <c r="J59" s="23" t="s">
        <v>570</v>
      </c>
      <c r="K59" s="23" t="s">
        <v>1781</v>
      </c>
      <c r="L59" s="24">
        <v>45826</v>
      </c>
      <c r="M59" s="28">
        <v>9.2592592592592596E-4</v>
      </c>
      <c r="N59" s="3">
        <v>45811</v>
      </c>
      <c r="O59">
        <v>227588</v>
      </c>
      <c r="P59" t="e">
        <f>IFERROR(INDEX(REDOSLIJED!#REF!,MATCH(PlanMasine[[#This Row],[KPL]],REDOSLIJED!#REF!,0)),MAX(REDOSLIJED!#REF!)+1)</f>
        <v>#REF!</v>
      </c>
      <c r="Q59" s="23" t="s">
        <v>2711</v>
      </c>
    </row>
    <row r="60" spans="1:17" x14ac:dyDescent="0.25">
      <c r="A60" s="23">
        <v>1003858</v>
      </c>
      <c r="B60" s="23">
        <v>1</v>
      </c>
      <c r="C60" s="23">
        <v>1003879</v>
      </c>
      <c r="D60" s="23" t="s">
        <v>1923</v>
      </c>
      <c r="E60" s="5">
        <f>IFERROR((PlanMasine[[#This Row],[Norma]]/PlanMasine[[#This Row],[Q]])*(PlanMasine[[#This Row],[Q]]/SUMIF(#REF!,PlanMasine[[#This Row],[RN]],#REF!)*PlanMasine[[#This Row],[KPLQ]]),0)</f>
        <v>0</v>
      </c>
      <c r="F60" s="23">
        <v>12</v>
      </c>
      <c r="G60" s="23">
        <v>0</v>
      </c>
      <c r="H60" s="23">
        <v>0</v>
      </c>
      <c r="I60" s="23" t="s">
        <v>5</v>
      </c>
      <c r="J60" s="23" t="s">
        <v>570</v>
      </c>
      <c r="K60" s="23" t="s">
        <v>1781</v>
      </c>
      <c r="L60" s="24">
        <v>45826</v>
      </c>
      <c r="M60" s="28">
        <v>2.7777777777777775E-3</v>
      </c>
      <c r="N60" s="3">
        <v>45811</v>
      </c>
      <c r="O60">
        <v>227547</v>
      </c>
      <c r="P60" t="e">
        <f>IFERROR(INDEX(REDOSLIJED!#REF!,MATCH(PlanMasine[[#This Row],[KPL]],REDOSLIJED!#REF!,0)),MAX(REDOSLIJED!#REF!)+1)</f>
        <v>#REF!</v>
      </c>
      <c r="Q60" s="23" t="s">
        <v>2712</v>
      </c>
    </row>
    <row r="61" spans="1:17" x14ac:dyDescent="0.25">
      <c r="A61" s="23">
        <v>1003858</v>
      </c>
      <c r="B61" s="23">
        <v>1</v>
      </c>
      <c r="C61" s="23">
        <v>1003884</v>
      </c>
      <c r="D61" s="23" t="s">
        <v>1922</v>
      </c>
      <c r="E61" s="5">
        <f>IFERROR((PlanMasine[[#This Row],[Norma]]/PlanMasine[[#This Row],[Q]])*(PlanMasine[[#This Row],[Q]]/SUMIF(#REF!,PlanMasine[[#This Row],[RN]],#REF!)*PlanMasine[[#This Row],[KPLQ]]),0)</f>
        <v>0</v>
      </c>
      <c r="F61" s="23">
        <v>12</v>
      </c>
      <c r="G61" s="23">
        <v>0</v>
      </c>
      <c r="H61" s="23">
        <v>0</v>
      </c>
      <c r="I61" s="23" t="s">
        <v>5</v>
      </c>
      <c r="J61" s="23" t="s">
        <v>570</v>
      </c>
      <c r="K61" s="23" t="s">
        <v>1781</v>
      </c>
      <c r="L61" s="24">
        <v>45826</v>
      </c>
      <c r="M61" s="28">
        <v>3.7037037037037038E-3</v>
      </c>
      <c r="N61" s="3">
        <v>45811</v>
      </c>
      <c r="O61">
        <v>227553</v>
      </c>
      <c r="P61" t="e">
        <f>IFERROR(INDEX(REDOSLIJED!#REF!,MATCH(PlanMasine[[#This Row],[KPL]],REDOSLIJED!#REF!,0)),MAX(REDOSLIJED!#REF!)+1)</f>
        <v>#REF!</v>
      </c>
      <c r="Q61" s="23" t="s">
        <v>2713</v>
      </c>
    </row>
    <row r="62" spans="1:17" x14ac:dyDescent="0.25">
      <c r="A62" s="23">
        <v>1003858</v>
      </c>
      <c r="B62" s="23">
        <v>1</v>
      </c>
      <c r="C62" s="23">
        <v>1003905</v>
      </c>
      <c r="D62" s="23" t="s">
        <v>1921</v>
      </c>
      <c r="E62" s="5">
        <f>IFERROR((PlanMasine[[#This Row],[Norma]]/PlanMasine[[#This Row],[Q]])*(PlanMasine[[#This Row],[Q]]/SUMIF(#REF!,PlanMasine[[#This Row],[RN]],#REF!)*PlanMasine[[#This Row],[KPLQ]]),0)</f>
        <v>0</v>
      </c>
      <c r="F62" s="23">
        <v>12</v>
      </c>
      <c r="G62" s="23">
        <v>0</v>
      </c>
      <c r="H62" s="23">
        <v>0</v>
      </c>
      <c r="I62" s="23" t="s">
        <v>5</v>
      </c>
      <c r="J62" s="23" t="s">
        <v>570</v>
      </c>
      <c r="K62" s="23" t="s">
        <v>1781</v>
      </c>
      <c r="L62" s="24">
        <v>45826</v>
      </c>
      <c r="M62" s="28">
        <v>1.3888888888888887E-3</v>
      </c>
      <c r="N62" s="3">
        <v>45811</v>
      </c>
      <c r="O62">
        <v>227574</v>
      </c>
      <c r="P62" t="e">
        <f>IFERROR(INDEX(REDOSLIJED!#REF!,MATCH(PlanMasine[[#This Row],[KPL]],REDOSLIJED!#REF!,0)),MAX(REDOSLIJED!#REF!)+1)</f>
        <v>#REF!</v>
      </c>
      <c r="Q62" s="23" t="s">
        <v>2714</v>
      </c>
    </row>
    <row r="63" spans="1:17" x14ac:dyDescent="0.25">
      <c r="A63" s="23">
        <v>1003858</v>
      </c>
      <c r="B63" s="23">
        <v>1</v>
      </c>
      <c r="C63" s="23">
        <v>1003919</v>
      </c>
      <c r="D63" s="23" t="s">
        <v>1920</v>
      </c>
      <c r="E63" s="5">
        <f>IFERROR((PlanMasine[[#This Row],[Norma]]/PlanMasine[[#This Row],[Q]])*(PlanMasine[[#This Row],[Q]]/SUMIF(#REF!,PlanMasine[[#This Row],[RN]],#REF!)*PlanMasine[[#This Row],[KPLQ]]),0)</f>
        <v>0</v>
      </c>
      <c r="F63" s="23">
        <v>12</v>
      </c>
      <c r="G63" s="23">
        <v>0</v>
      </c>
      <c r="H63" s="23">
        <v>0</v>
      </c>
      <c r="I63" s="23" t="s">
        <v>5</v>
      </c>
      <c r="J63" s="23" t="s">
        <v>570</v>
      </c>
      <c r="K63" s="23" t="s">
        <v>1781</v>
      </c>
      <c r="L63" s="23">
        <v>45826</v>
      </c>
      <c r="M63" s="28">
        <v>9.2592592592592596E-4</v>
      </c>
      <c r="N63" s="3">
        <v>45811</v>
      </c>
      <c r="O63">
        <v>227588</v>
      </c>
      <c r="P63" t="e">
        <f>IFERROR(INDEX(REDOSLIJED!#REF!,MATCH(PlanMasine[[#This Row],[KPL]],REDOSLIJED!#REF!,0)),MAX(REDOSLIJED!#REF!)+1)</f>
        <v>#REF!</v>
      </c>
      <c r="Q63" s="23" t="s">
        <v>2715</v>
      </c>
    </row>
    <row r="64" spans="1:17" x14ac:dyDescent="0.25">
      <c r="A64" s="23">
        <v>1003858</v>
      </c>
      <c r="B64" s="23">
        <v>1</v>
      </c>
      <c r="C64" s="23">
        <v>1034952</v>
      </c>
      <c r="D64" s="23" t="s">
        <v>2100</v>
      </c>
      <c r="E64" s="5">
        <f>IFERROR((PlanMasine[[#This Row],[Norma]]/PlanMasine[[#This Row],[Q]])*(PlanMasine[[#This Row],[Q]]/SUMIF(#REF!,PlanMasine[[#This Row],[RN]],#REF!)*PlanMasine[[#This Row],[KPLQ]]),0)</f>
        <v>0</v>
      </c>
      <c r="F64" s="23">
        <v>2</v>
      </c>
      <c r="G64" s="23">
        <v>0</v>
      </c>
      <c r="H64" s="23">
        <v>0</v>
      </c>
      <c r="I64" s="23" t="s">
        <v>5</v>
      </c>
      <c r="J64" s="23" t="s">
        <v>570</v>
      </c>
      <c r="K64" s="23" t="s">
        <v>1781</v>
      </c>
      <c r="L64" s="24">
        <v>45826</v>
      </c>
      <c r="M64" s="28">
        <v>3.0864197530864197E-4</v>
      </c>
      <c r="N64" s="3">
        <v>45811</v>
      </c>
      <c r="O64">
        <v>227590</v>
      </c>
      <c r="P64" t="e">
        <f>IFERROR(INDEX(REDOSLIJED!#REF!,MATCH(PlanMasine[[#This Row],[KPL]],REDOSLIJED!#REF!,0)),MAX(REDOSLIJED!#REF!)+1)</f>
        <v>#REF!</v>
      </c>
      <c r="Q64" s="23" t="s">
        <v>2716</v>
      </c>
    </row>
    <row r="65" spans="1:17" x14ac:dyDescent="0.25">
      <c r="A65" s="23">
        <v>1003859</v>
      </c>
      <c r="B65" s="23">
        <v>1</v>
      </c>
      <c r="C65" s="23">
        <v>1003879</v>
      </c>
      <c r="D65" s="23" t="s">
        <v>1923</v>
      </c>
      <c r="E65" s="5">
        <f>IFERROR((PlanMasine[[#This Row],[Norma]]/PlanMasine[[#This Row],[Q]])*(PlanMasine[[#This Row],[Q]]/SUMIF(#REF!,PlanMasine[[#This Row],[RN]],#REF!)*PlanMasine[[#This Row],[KPLQ]]),0)</f>
        <v>0</v>
      </c>
      <c r="F65" s="23">
        <v>12</v>
      </c>
      <c r="G65" s="23">
        <v>0</v>
      </c>
      <c r="H65" s="23">
        <v>0</v>
      </c>
      <c r="I65" s="23" t="s">
        <v>5</v>
      </c>
      <c r="J65" s="23" t="s">
        <v>570</v>
      </c>
      <c r="K65" s="23" t="s">
        <v>1781</v>
      </c>
      <c r="L65" s="24">
        <v>45826</v>
      </c>
      <c r="M65" s="28">
        <v>2.7777777777777775E-3</v>
      </c>
      <c r="N65" s="3">
        <v>45811</v>
      </c>
      <c r="O65">
        <v>227547</v>
      </c>
      <c r="P65" t="e">
        <f>IFERROR(INDEX(REDOSLIJED!#REF!,MATCH(PlanMasine[[#This Row],[KPL]],REDOSLIJED!#REF!,0)),MAX(REDOSLIJED!#REF!)+1)</f>
        <v>#REF!</v>
      </c>
      <c r="Q65" s="23" t="s">
        <v>2717</v>
      </c>
    </row>
    <row r="66" spans="1:17" x14ac:dyDescent="0.25">
      <c r="A66" s="23">
        <v>1003859</v>
      </c>
      <c r="B66" s="23">
        <v>1</v>
      </c>
      <c r="C66" s="23">
        <v>1003919</v>
      </c>
      <c r="D66" s="23" t="s">
        <v>1920</v>
      </c>
      <c r="E66" s="5">
        <f>IFERROR((PlanMasine[[#This Row],[Norma]]/PlanMasine[[#This Row],[Q]])*(PlanMasine[[#This Row],[Q]]/SUMIF(#REF!,PlanMasine[[#This Row],[RN]],#REF!)*PlanMasine[[#This Row],[KPLQ]]),0)</f>
        <v>0</v>
      </c>
      <c r="F66" s="23">
        <v>12</v>
      </c>
      <c r="G66" s="23">
        <v>0</v>
      </c>
      <c r="H66" s="23">
        <v>0</v>
      </c>
      <c r="I66" s="23" t="s">
        <v>5</v>
      </c>
      <c r="J66" s="23" t="s">
        <v>570</v>
      </c>
      <c r="K66" s="23" t="s">
        <v>1781</v>
      </c>
      <c r="L66" s="24">
        <v>45826</v>
      </c>
      <c r="M66" s="28">
        <v>9.2592592592592596E-4</v>
      </c>
      <c r="N66" s="3">
        <v>45811</v>
      </c>
      <c r="O66">
        <v>227588</v>
      </c>
      <c r="P66" t="e">
        <f>IFERROR(INDEX(REDOSLIJED!#REF!,MATCH(PlanMasine[[#This Row],[KPL]],REDOSLIJED!#REF!,0)),MAX(REDOSLIJED!#REF!)+1)</f>
        <v>#REF!</v>
      </c>
      <c r="Q66" s="23" t="s">
        <v>2718</v>
      </c>
    </row>
    <row r="67" spans="1:17" x14ac:dyDescent="0.25">
      <c r="A67" s="23">
        <v>1003859</v>
      </c>
      <c r="B67" s="23">
        <v>1</v>
      </c>
      <c r="C67" s="23">
        <v>1034952</v>
      </c>
      <c r="D67" s="23" t="s">
        <v>2100</v>
      </c>
      <c r="E67" s="5">
        <f>IFERROR((PlanMasine[[#This Row],[Norma]]/PlanMasine[[#This Row],[Q]])*(PlanMasine[[#This Row],[Q]]/SUMIF(#REF!,PlanMasine[[#This Row],[RN]],#REF!)*PlanMasine[[#This Row],[KPLQ]]),0)</f>
        <v>0</v>
      </c>
      <c r="F67" s="23">
        <v>2</v>
      </c>
      <c r="G67" s="23">
        <v>0</v>
      </c>
      <c r="H67" s="23">
        <v>0</v>
      </c>
      <c r="I67" s="23" t="s">
        <v>5</v>
      </c>
      <c r="J67" s="23" t="s">
        <v>570</v>
      </c>
      <c r="K67" s="23" t="s">
        <v>1781</v>
      </c>
      <c r="L67" s="24">
        <v>45826</v>
      </c>
      <c r="M67" s="28">
        <v>3.0864197530864197E-4</v>
      </c>
      <c r="N67" s="3">
        <v>45811</v>
      </c>
      <c r="O67">
        <v>227590</v>
      </c>
      <c r="P67" t="e">
        <f>IFERROR(INDEX(REDOSLIJED!#REF!,MATCH(PlanMasine[[#This Row],[KPL]],REDOSLIJED!#REF!,0)),MAX(REDOSLIJED!#REF!)+1)</f>
        <v>#REF!</v>
      </c>
      <c r="Q67" s="23" t="s">
        <v>2719</v>
      </c>
    </row>
    <row r="68" spans="1:17" x14ac:dyDescent="0.25">
      <c r="A68" s="23">
        <v>1003859</v>
      </c>
      <c r="B68" s="23">
        <v>1</v>
      </c>
      <c r="C68" s="23">
        <v>1003884</v>
      </c>
      <c r="D68" s="23" t="s">
        <v>1922</v>
      </c>
      <c r="E68" s="5">
        <f>IFERROR((PlanMasine[[#This Row],[Norma]]/PlanMasine[[#This Row],[Q]])*(PlanMasine[[#This Row],[Q]]/SUMIF(#REF!,PlanMasine[[#This Row],[RN]],#REF!)*PlanMasine[[#This Row],[KPLQ]]),0)</f>
        <v>0</v>
      </c>
      <c r="F68" s="23">
        <v>12</v>
      </c>
      <c r="G68" s="23">
        <v>0</v>
      </c>
      <c r="H68" s="23">
        <v>0</v>
      </c>
      <c r="I68" s="23" t="s">
        <v>5</v>
      </c>
      <c r="J68" s="23" t="s">
        <v>570</v>
      </c>
      <c r="K68" s="23" t="s">
        <v>1781</v>
      </c>
      <c r="L68" s="24">
        <v>45826</v>
      </c>
      <c r="M68" s="28">
        <v>3.7037037037037038E-3</v>
      </c>
      <c r="N68" s="3">
        <v>45811</v>
      </c>
      <c r="O68">
        <v>227553</v>
      </c>
      <c r="P68" t="e">
        <f>IFERROR(INDEX(REDOSLIJED!#REF!,MATCH(PlanMasine[[#This Row],[KPL]],REDOSLIJED!#REF!,0)),MAX(REDOSLIJED!#REF!)+1)</f>
        <v>#REF!</v>
      </c>
      <c r="Q68" s="23" t="s">
        <v>2720</v>
      </c>
    </row>
    <row r="69" spans="1:17" x14ac:dyDescent="0.25">
      <c r="A69" s="23">
        <v>1003859</v>
      </c>
      <c r="B69" s="23">
        <v>1</v>
      </c>
      <c r="C69" s="23">
        <v>1003905</v>
      </c>
      <c r="D69" s="23" t="s">
        <v>1921</v>
      </c>
      <c r="E69" s="5">
        <f>IFERROR((PlanMasine[[#This Row],[Norma]]/PlanMasine[[#This Row],[Q]])*(PlanMasine[[#This Row],[Q]]/SUMIF(#REF!,PlanMasine[[#This Row],[RN]],#REF!)*PlanMasine[[#This Row],[KPLQ]]),0)</f>
        <v>0</v>
      </c>
      <c r="F69" s="23">
        <v>12</v>
      </c>
      <c r="G69" s="23">
        <v>0</v>
      </c>
      <c r="H69" s="23">
        <v>0</v>
      </c>
      <c r="I69" s="23" t="s">
        <v>5</v>
      </c>
      <c r="J69" s="23" t="s">
        <v>570</v>
      </c>
      <c r="K69" s="23" t="s">
        <v>1781</v>
      </c>
      <c r="L69" s="24">
        <v>45826</v>
      </c>
      <c r="M69" s="28">
        <v>1.3888888888888887E-3</v>
      </c>
      <c r="N69" s="3">
        <v>45811</v>
      </c>
      <c r="O69">
        <v>227574</v>
      </c>
      <c r="P69" t="e">
        <f>IFERROR(INDEX(REDOSLIJED!#REF!,MATCH(PlanMasine[[#This Row],[KPL]],REDOSLIJED!#REF!,0)),MAX(REDOSLIJED!#REF!)+1)</f>
        <v>#REF!</v>
      </c>
      <c r="Q69" s="23" t="s">
        <v>2721</v>
      </c>
    </row>
    <row r="70" spans="1:17" x14ac:dyDescent="0.25">
      <c r="A70" s="23">
        <v>1003860</v>
      </c>
      <c r="B70" s="23">
        <v>1</v>
      </c>
      <c r="C70" s="23">
        <v>1003879</v>
      </c>
      <c r="D70" s="23" t="s">
        <v>1923</v>
      </c>
      <c r="E70" s="5">
        <f>IFERROR((PlanMasine[[#This Row],[Norma]]/PlanMasine[[#This Row],[Q]])*(PlanMasine[[#This Row],[Q]]/SUMIF(#REF!,PlanMasine[[#This Row],[RN]],#REF!)*PlanMasine[[#This Row],[KPLQ]]),0)</f>
        <v>0</v>
      </c>
      <c r="F70" s="23">
        <v>12</v>
      </c>
      <c r="G70" s="23">
        <v>0</v>
      </c>
      <c r="H70" s="23">
        <v>0</v>
      </c>
      <c r="I70" s="23" t="s">
        <v>5</v>
      </c>
      <c r="J70" s="23" t="s">
        <v>570</v>
      </c>
      <c r="K70" s="23" t="s">
        <v>1781</v>
      </c>
      <c r="L70" s="24">
        <v>45826</v>
      </c>
      <c r="M70" s="28">
        <v>2.7777777777777775E-3</v>
      </c>
      <c r="N70" s="3">
        <v>45811</v>
      </c>
      <c r="O70">
        <v>227547</v>
      </c>
      <c r="P70" t="e">
        <f>IFERROR(INDEX(REDOSLIJED!#REF!,MATCH(PlanMasine[[#This Row],[KPL]],REDOSLIJED!#REF!,0)),MAX(REDOSLIJED!#REF!)+1)</f>
        <v>#REF!</v>
      </c>
      <c r="Q70" s="23" t="s">
        <v>2722</v>
      </c>
    </row>
    <row r="71" spans="1:17" x14ac:dyDescent="0.25">
      <c r="A71" s="23">
        <v>1003860</v>
      </c>
      <c r="B71" s="23">
        <v>1</v>
      </c>
      <c r="C71" s="23">
        <v>1003905</v>
      </c>
      <c r="D71" s="23" t="s">
        <v>1921</v>
      </c>
      <c r="E71" s="5">
        <f>IFERROR((PlanMasine[[#This Row],[Norma]]/PlanMasine[[#This Row],[Q]])*(PlanMasine[[#This Row],[Q]]/SUMIF(#REF!,PlanMasine[[#This Row],[RN]],#REF!)*PlanMasine[[#This Row],[KPLQ]]),0)</f>
        <v>0</v>
      </c>
      <c r="F71" s="23">
        <v>12</v>
      </c>
      <c r="G71" s="23">
        <v>0</v>
      </c>
      <c r="H71" s="23">
        <v>0</v>
      </c>
      <c r="I71" s="23" t="s">
        <v>5</v>
      </c>
      <c r="J71" s="23" t="s">
        <v>570</v>
      </c>
      <c r="K71" s="23" t="s">
        <v>1781</v>
      </c>
      <c r="L71" s="24">
        <v>45826</v>
      </c>
      <c r="M71" s="28">
        <v>1.3888888888888887E-3</v>
      </c>
      <c r="N71" s="3">
        <v>45811</v>
      </c>
      <c r="O71">
        <v>227574</v>
      </c>
      <c r="P71" t="e">
        <f>IFERROR(INDEX(REDOSLIJED!#REF!,MATCH(PlanMasine[[#This Row],[KPL]],REDOSLIJED!#REF!,0)),MAX(REDOSLIJED!#REF!)+1)</f>
        <v>#REF!</v>
      </c>
      <c r="Q71" s="23" t="s">
        <v>2723</v>
      </c>
    </row>
    <row r="72" spans="1:17" x14ac:dyDescent="0.25">
      <c r="A72" s="23">
        <v>1003860</v>
      </c>
      <c r="B72" s="23">
        <v>1</v>
      </c>
      <c r="C72" s="23">
        <v>1003919</v>
      </c>
      <c r="D72" s="23" t="s">
        <v>1920</v>
      </c>
      <c r="E72" s="5">
        <f>IFERROR((PlanMasine[[#This Row],[Norma]]/PlanMasine[[#This Row],[Q]])*(PlanMasine[[#This Row],[Q]]/SUMIF(#REF!,PlanMasine[[#This Row],[RN]],#REF!)*PlanMasine[[#This Row],[KPLQ]]),0)</f>
        <v>0</v>
      </c>
      <c r="F72" s="23">
        <v>12</v>
      </c>
      <c r="G72" s="23">
        <v>0</v>
      </c>
      <c r="H72" s="23">
        <v>0</v>
      </c>
      <c r="I72" s="23" t="s">
        <v>5</v>
      </c>
      <c r="J72" s="23" t="s">
        <v>570</v>
      </c>
      <c r="K72" s="23" t="s">
        <v>1781</v>
      </c>
      <c r="L72" s="24">
        <v>45826</v>
      </c>
      <c r="M72" s="28">
        <v>9.2592592592592596E-4</v>
      </c>
      <c r="N72" s="3">
        <v>45811</v>
      </c>
      <c r="O72">
        <v>227588</v>
      </c>
      <c r="P72" t="e">
        <f>IFERROR(INDEX(REDOSLIJED!#REF!,MATCH(PlanMasine[[#This Row],[KPL]],REDOSLIJED!#REF!,0)),MAX(REDOSLIJED!#REF!)+1)</f>
        <v>#REF!</v>
      </c>
      <c r="Q72" s="23" t="s">
        <v>2724</v>
      </c>
    </row>
    <row r="73" spans="1:17" x14ac:dyDescent="0.25">
      <c r="A73" s="23">
        <v>1003860</v>
      </c>
      <c r="B73" s="23">
        <v>1</v>
      </c>
      <c r="C73" s="23">
        <v>1034952</v>
      </c>
      <c r="D73" s="23" t="s">
        <v>2100</v>
      </c>
      <c r="E73" s="5">
        <f>IFERROR((PlanMasine[[#This Row],[Norma]]/PlanMasine[[#This Row],[Q]])*(PlanMasine[[#This Row],[Q]]/SUMIF(#REF!,PlanMasine[[#This Row],[RN]],#REF!)*PlanMasine[[#This Row],[KPLQ]]),0)</f>
        <v>0</v>
      </c>
      <c r="F73" s="23">
        <v>2</v>
      </c>
      <c r="G73" s="23">
        <v>0</v>
      </c>
      <c r="H73" s="23">
        <v>0</v>
      </c>
      <c r="I73" s="23" t="s">
        <v>5</v>
      </c>
      <c r="J73" s="23" t="s">
        <v>570</v>
      </c>
      <c r="K73" s="23" t="s">
        <v>1781</v>
      </c>
      <c r="L73" s="24">
        <v>45826</v>
      </c>
      <c r="M73" s="28">
        <v>3.0864197530864197E-4</v>
      </c>
      <c r="N73" s="3">
        <v>45811</v>
      </c>
      <c r="O73">
        <v>227590</v>
      </c>
      <c r="P73" t="e">
        <f>IFERROR(INDEX(REDOSLIJED!#REF!,MATCH(PlanMasine[[#This Row],[KPL]],REDOSLIJED!#REF!,0)),MAX(REDOSLIJED!#REF!)+1)</f>
        <v>#REF!</v>
      </c>
      <c r="Q73" s="23" t="s">
        <v>2725</v>
      </c>
    </row>
    <row r="74" spans="1:17" x14ac:dyDescent="0.25">
      <c r="A74" s="23">
        <v>1003860</v>
      </c>
      <c r="B74" s="23">
        <v>1</v>
      </c>
      <c r="C74" s="23">
        <v>1003884</v>
      </c>
      <c r="D74" s="23" t="s">
        <v>1922</v>
      </c>
      <c r="E74" s="5">
        <f>IFERROR((PlanMasine[[#This Row],[Norma]]/PlanMasine[[#This Row],[Q]])*(PlanMasine[[#This Row],[Q]]/SUMIF(#REF!,PlanMasine[[#This Row],[RN]],#REF!)*PlanMasine[[#This Row],[KPLQ]]),0)</f>
        <v>0</v>
      </c>
      <c r="F74" s="23">
        <v>12</v>
      </c>
      <c r="G74" s="23">
        <v>0</v>
      </c>
      <c r="H74" s="23">
        <v>0</v>
      </c>
      <c r="I74" s="23" t="s">
        <v>5</v>
      </c>
      <c r="J74" s="23" t="s">
        <v>570</v>
      </c>
      <c r="K74" s="23" t="s">
        <v>1781</v>
      </c>
      <c r="L74" s="24">
        <v>45826</v>
      </c>
      <c r="M74" s="28">
        <v>3.7037037037037038E-3</v>
      </c>
      <c r="N74" s="3">
        <v>45811</v>
      </c>
      <c r="O74">
        <v>227553</v>
      </c>
      <c r="P74" t="e">
        <f>IFERROR(INDEX(REDOSLIJED!#REF!,MATCH(PlanMasine[[#This Row],[KPL]],REDOSLIJED!#REF!,0)),MAX(REDOSLIJED!#REF!)+1)</f>
        <v>#REF!</v>
      </c>
      <c r="Q74" s="23" t="s">
        <v>2726</v>
      </c>
    </row>
    <row r="75" spans="1:17" x14ac:dyDescent="0.25">
      <c r="A75" s="23">
        <v>1004035</v>
      </c>
      <c r="B75" s="23">
        <v>1</v>
      </c>
      <c r="C75" s="23">
        <v>1004050</v>
      </c>
      <c r="D75" s="23" t="s">
        <v>2018</v>
      </c>
      <c r="E75" s="5">
        <f>IFERROR((PlanMasine[[#This Row],[Norma]]/PlanMasine[[#This Row],[Q]])*(PlanMasine[[#This Row],[Q]]/SUMIF(#REF!,PlanMasine[[#This Row],[RN]],#REF!)*PlanMasine[[#This Row],[KPLQ]]),0)</f>
        <v>0</v>
      </c>
      <c r="F75" s="23">
        <v>6</v>
      </c>
      <c r="G75" s="23">
        <v>0</v>
      </c>
      <c r="H75" s="23">
        <v>0</v>
      </c>
      <c r="I75" s="23" t="s">
        <v>5</v>
      </c>
      <c r="J75" s="23" t="s">
        <v>570</v>
      </c>
      <c r="K75" s="23" t="s">
        <v>2012</v>
      </c>
      <c r="L75" s="24">
        <v>45826</v>
      </c>
      <c r="M75" s="28">
        <v>3.472222222222222E-3</v>
      </c>
      <c r="N75" s="3">
        <v>45811</v>
      </c>
      <c r="O75">
        <v>215463</v>
      </c>
      <c r="P75" t="e">
        <f>IFERROR(INDEX(REDOSLIJED!#REF!,MATCH(PlanMasine[[#This Row],[KPL]],REDOSLIJED!#REF!,0)),MAX(REDOSLIJED!#REF!)+1)</f>
        <v>#REF!</v>
      </c>
      <c r="Q75" s="23" t="s">
        <v>2727</v>
      </c>
    </row>
    <row r="76" spans="1:17" x14ac:dyDescent="0.25">
      <c r="A76" s="23">
        <v>1004035</v>
      </c>
      <c r="B76" s="23">
        <v>1</v>
      </c>
      <c r="C76" s="23">
        <v>1004054</v>
      </c>
      <c r="D76" s="23" t="s">
        <v>2011</v>
      </c>
      <c r="E76" s="5">
        <f>IFERROR((PlanMasine[[#This Row],[Norma]]/PlanMasine[[#This Row],[Q]])*(PlanMasine[[#This Row],[Q]]/SUMIF(#REF!,PlanMasine[[#This Row],[RN]],#REF!)*PlanMasine[[#This Row],[KPLQ]]),0)</f>
        <v>0</v>
      </c>
      <c r="F76" s="23">
        <v>6</v>
      </c>
      <c r="G76" s="23">
        <v>0</v>
      </c>
      <c r="H76" s="23">
        <v>0</v>
      </c>
      <c r="I76" s="23" t="s">
        <v>5</v>
      </c>
      <c r="J76" s="23" t="s">
        <v>570</v>
      </c>
      <c r="K76" s="23" t="s">
        <v>2012</v>
      </c>
      <c r="L76" s="24">
        <v>45826</v>
      </c>
      <c r="M76" s="28">
        <v>1.0416666666666667E-3</v>
      </c>
      <c r="N76" s="3">
        <v>45811</v>
      </c>
      <c r="O76">
        <v>215467</v>
      </c>
      <c r="P76" t="e">
        <f>IFERROR(INDEX(REDOSLIJED!#REF!,MATCH(PlanMasine[[#This Row],[KPL]],REDOSLIJED!#REF!,0)),MAX(REDOSLIJED!#REF!)+1)</f>
        <v>#REF!</v>
      </c>
      <c r="Q76" s="23" t="s">
        <v>2728</v>
      </c>
    </row>
    <row r="77" spans="1:17" x14ac:dyDescent="0.25">
      <c r="A77" s="23">
        <v>1004035</v>
      </c>
      <c r="B77" s="23">
        <v>1</v>
      </c>
      <c r="C77" s="23">
        <v>1004056</v>
      </c>
      <c r="D77" s="23" t="s">
        <v>2013</v>
      </c>
      <c r="E77" s="5">
        <f>IFERROR((PlanMasine[[#This Row],[Norma]]/PlanMasine[[#This Row],[Q]])*(PlanMasine[[#This Row],[Q]]/SUMIF(#REF!,PlanMasine[[#This Row],[RN]],#REF!)*PlanMasine[[#This Row],[KPLQ]]),0)</f>
        <v>0</v>
      </c>
      <c r="F77" s="23">
        <v>6</v>
      </c>
      <c r="G77" s="23">
        <v>0</v>
      </c>
      <c r="H77" s="23">
        <v>0</v>
      </c>
      <c r="I77" s="23" t="s">
        <v>5</v>
      </c>
      <c r="J77" s="23" t="s">
        <v>570</v>
      </c>
      <c r="K77" s="23" t="s">
        <v>2012</v>
      </c>
      <c r="L77" s="24">
        <v>45826</v>
      </c>
      <c r="M77" s="28">
        <v>3.472222222222222E-3</v>
      </c>
      <c r="N77" s="3">
        <v>45811</v>
      </c>
      <c r="O77">
        <v>215469</v>
      </c>
      <c r="P77" t="e">
        <f>IFERROR(INDEX(REDOSLIJED!#REF!,MATCH(PlanMasine[[#This Row],[KPL]],REDOSLIJED!#REF!,0)),MAX(REDOSLIJED!#REF!)+1)</f>
        <v>#REF!</v>
      </c>
      <c r="Q77" s="23" t="s">
        <v>2729</v>
      </c>
    </row>
    <row r="78" spans="1:17" x14ac:dyDescent="0.25">
      <c r="A78" s="23">
        <v>1004035</v>
      </c>
      <c r="B78" s="23">
        <v>1</v>
      </c>
      <c r="C78" s="23">
        <v>1004069</v>
      </c>
      <c r="D78" s="23" t="s">
        <v>2014</v>
      </c>
      <c r="E78" s="5">
        <f>IFERROR((PlanMasine[[#This Row],[Norma]]/PlanMasine[[#This Row],[Q]])*(PlanMasine[[#This Row],[Q]]/SUMIF(#REF!,PlanMasine[[#This Row],[RN]],#REF!)*PlanMasine[[#This Row],[KPLQ]]),0)</f>
        <v>0</v>
      </c>
      <c r="F78" s="23">
        <v>6</v>
      </c>
      <c r="G78" s="23">
        <v>0</v>
      </c>
      <c r="H78" s="23">
        <v>0</v>
      </c>
      <c r="I78" s="23" t="s">
        <v>5</v>
      </c>
      <c r="J78" s="23" t="s">
        <v>570</v>
      </c>
      <c r="K78" s="23" t="s">
        <v>2012</v>
      </c>
      <c r="L78" s="23">
        <v>45826</v>
      </c>
      <c r="M78" s="28">
        <v>1.0416666666666667E-3</v>
      </c>
      <c r="N78" s="3">
        <v>45811</v>
      </c>
      <c r="O78">
        <v>215484</v>
      </c>
      <c r="P78" t="e">
        <f>IFERROR(INDEX(REDOSLIJED!#REF!,MATCH(PlanMasine[[#This Row],[KPL]],REDOSLIJED!#REF!,0)),MAX(REDOSLIJED!#REF!)+1)</f>
        <v>#REF!</v>
      </c>
      <c r="Q78" s="23" t="s">
        <v>2730</v>
      </c>
    </row>
    <row r="79" spans="1:17" x14ac:dyDescent="0.25">
      <c r="A79" s="23">
        <v>1004035</v>
      </c>
      <c r="B79" s="23">
        <v>1</v>
      </c>
      <c r="C79" s="23">
        <v>1034412</v>
      </c>
      <c r="D79" s="23" t="s">
        <v>2015</v>
      </c>
      <c r="E79" s="5">
        <f>IFERROR((PlanMasine[[#This Row],[Norma]]/PlanMasine[[#This Row],[Q]])*(PlanMasine[[#This Row],[Q]]/SUMIF(#REF!,PlanMasine[[#This Row],[RN]],#REF!)*PlanMasine[[#This Row],[KPLQ]]),0)</f>
        <v>0</v>
      </c>
      <c r="F79" s="23">
        <v>6</v>
      </c>
      <c r="G79" s="23">
        <v>0</v>
      </c>
      <c r="H79" s="23">
        <v>0</v>
      </c>
      <c r="I79" s="23" t="s">
        <v>5</v>
      </c>
      <c r="J79" s="23" t="s">
        <v>570</v>
      </c>
      <c r="K79" s="23" t="s">
        <v>2012</v>
      </c>
      <c r="L79" s="24">
        <v>45826</v>
      </c>
      <c r="M79" s="28">
        <v>1.0416666666666667E-3</v>
      </c>
      <c r="N79" s="3">
        <v>45811</v>
      </c>
      <c r="O79">
        <v>215503</v>
      </c>
      <c r="P79" t="e">
        <f>IFERROR(INDEX(REDOSLIJED!#REF!,MATCH(PlanMasine[[#This Row],[KPL]],REDOSLIJED!#REF!,0)),MAX(REDOSLIJED!#REF!)+1)</f>
        <v>#REF!</v>
      </c>
      <c r="Q79" s="23" t="s">
        <v>2731</v>
      </c>
    </row>
    <row r="80" spans="1:17" x14ac:dyDescent="0.25">
      <c r="A80" s="23">
        <v>1004035</v>
      </c>
      <c r="B80" s="23">
        <v>1</v>
      </c>
      <c r="C80" s="23">
        <v>1004045</v>
      </c>
      <c r="D80" s="23" t="s">
        <v>2017</v>
      </c>
      <c r="E80" s="5">
        <f>IFERROR((PlanMasine[[#This Row],[Norma]]/PlanMasine[[#This Row],[Q]])*(PlanMasine[[#This Row],[Q]]/SUMIF(#REF!,PlanMasine[[#This Row],[RN]],#REF!)*PlanMasine[[#This Row],[KPLQ]]),0)</f>
        <v>0</v>
      </c>
      <c r="F80" s="23">
        <v>6</v>
      </c>
      <c r="G80" s="23">
        <v>0</v>
      </c>
      <c r="H80" s="23">
        <v>0</v>
      </c>
      <c r="I80" s="23" t="s">
        <v>5</v>
      </c>
      <c r="J80" s="23" t="s">
        <v>570</v>
      </c>
      <c r="K80" s="23" t="s">
        <v>2012</v>
      </c>
      <c r="L80" s="24">
        <v>45826</v>
      </c>
      <c r="M80" s="28">
        <v>2.0833333333333333E-3</v>
      </c>
      <c r="N80" s="3">
        <v>45811</v>
      </c>
      <c r="O80">
        <v>215458</v>
      </c>
      <c r="P80" t="e">
        <f>IFERROR(INDEX(REDOSLIJED!#REF!,MATCH(PlanMasine[[#This Row],[KPL]],REDOSLIJED!#REF!,0)),MAX(REDOSLIJED!#REF!)+1)</f>
        <v>#REF!</v>
      </c>
      <c r="Q80" s="23" t="s">
        <v>2732</v>
      </c>
    </row>
    <row r="81" spans="1:17" x14ac:dyDescent="0.25">
      <c r="A81" s="23">
        <v>1004035</v>
      </c>
      <c r="B81" s="23">
        <v>1</v>
      </c>
      <c r="C81" s="23">
        <v>1034428</v>
      </c>
      <c r="D81" s="23" t="s">
        <v>1688</v>
      </c>
      <c r="E81" s="5">
        <f>IFERROR((PlanMasine[[#This Row],[Norma]]/PlanMasine[[#This Row],[Q]])*(PlanMasine[[#This Row],[Q]]/SUMIF(#REF!,PlanMasine[[#This Row],[RN]],#REF!)*PlanMasine[[#This Row],[KPLQ]]),0)</f>
        <v>0</v>
      </c>
      <c r="F81" s="23">
        <v>1</v>
      </c>
      <c r="G81" s="23">
        <v>0</v>
      </c>
      <c r="H81" s="23">
        <v>0</v>
      </c>
      <c r="I81" s="23" t="s">
        <v>5</v>
      </c>
      <c r="J81" s="23" t="s">
        <v>570</v>
      </c>
      <c r="K81" s="23" t="s">
        <v>2012</v>
      </c>
      <c r="L81" s="24">
        <v>45826</v>
      </c>
      <c r="M81" s="28">
        <v>1.1574074074074073E-3</v>
      </c>
      <c r="N81" s="3">
        <v>45811</v>
      </c>
      <c r="O81">
        <v>215507</v>
      </c>
      <c r="P81" t="e">
        <f>IFERROR(INDEX(REDOSLIJED!#REF!,MATCH(PlanMasine[[#This Row],[KPL]],REDOSLIJED!#REF!,0)),MAX(REDOSLIJED!#REF!)+1)</f>
        <v>#REF!</v>
      </c>
      <c r="Q81" s="23" t="s">
        <v>2733</v>
      </c>
    </row>
    <row r="82" spans="1:17" x14ac:dyDescent="0.25">
      <c r="A82" s="23">
        <v>1004035</v>
      </c>
      <c r="B82" s="23">
        <v>1</v>
      </c>
      <c r="C82" s="23">
        <v>1034424</v>
      </c>
      <c r="D82" s="23" t="s">
        <v>2016</v>
      </c>
      <c r="E82" s="5">
        <f>IFERROR((PlanMasine[[#This Row],[Norma]]/PlanMasine[[#This Row],[Q]])*(PlanMasine[[#This Row],[Q]]/SUMIF(#REF!,PlanMasine[[#This Row],[RN]],#REF!)*PlanMasine[[#This Row],[KPLQ]]),0)</f>
        <v>0</v>
      </c>
      <c r="F82" s="23">
        <v>2</v>
      </c>
      <c r="G82" s="23">
        <v>0</v>
      </c>
      <c r="H82" s="23">
        <v>0</v>
      </c>
      <c r="I82" s="23" t="s">
        <v>5</v>
      </c>
      <c r="J82" s="23" t="s">
        <v>570</v>
      </c>
      <c r="K82" s="23" t="s">
        <v>2012</v>
      </c>
      <c r="L82" s="24">
        <v>45826</v>
      </c>
      <c r="M82" s="28">
        <v>5.7870370370370367E-4</v>
      </c>
      <c r="N82" s="3">
        <v>45811</v>
      </c>
      <c r="O82">
        <v>215504</v>
      </c>
      <c r="P82" t="e">
        <f>IFERROR(INDEX(REDOSLIJED!#REF!,MATCH(PlanMasine[[#This Row],[KPL]],REDOSLIJED!#REF!,0)),MAX(REDOSLIJED!#REF!)+1)</f>
        <v>#REF!</v>
      </c>
      <c r="Q82" s="23" t="s">
        <v>2734</v>
      </c>
    </row>
    <row r="83" spans="1:17" x14ac:dyDescent="0.25">
      <c r="A83" s="23">
        <v>1004035</v>
      </c>
      <c r="B83" s="23">
        <v>1</v>
      </c>
      <c r="C83" s="23">
        <v>1034422</v>
      </c>
      <c r="D83" s="23" t="s">
        <v>2015</v>
      </c>
      <c r="E83" s="5">
        <f>IFERROR((PlanMasine[[#This Row],[Norma]]/PlanMasine[[#This Row],[Q]])*(PlanMasine[[#This Row],[Q]]/SUMIF(#REF!,PlanMasine[[#This Row],[RN]],#REF!)*PlanMasine[[#This Row],[KPLQ]]),0)</f>
        <v>0</v>
      </c>
      <c r="F83" s="23">
        <v>2</v>
      </c>
      <c r="G83" s="23">
        <v>0</v>
      </c>
      <c r="H83" s="23">
        <v>0</v>
      </c>
      <c r="I83" s="23" t="s">
        <v>5</v>
      </c>
      <c r="J83" s="23" t="s">
        <v>570</v>
      </c>
      <c r="K83" s="23" t="s">
        <v>2012</v>
      </c>
      <c r="L83" s="23">
        <v>45826</v>
      </c>
      <c r="M83" s="28">
        <v>3.4722222222222218E-4</v>
      </c>
      <c r="N83" s="3">
        <v>45811</v>
      </c>
      <c r="O83">
        <v>215503</v>
      </c>
      <c r="P83" t="e">
        <f>IFERROR(INDEX(REDOSLIJED!#REF!,MATCH(PlanMasine[[#This Row],[KPL]],REDOSLIJED!#REF!,0)),MAX(REDOSLIJED!#REF!)+1)</f>
        <v>#REF!</v>
      </c>
      <c r="Q83" s="23" t="s">
        <v>2735</v>
      </c>
    </row>
    <row r="84" spans="1:17" x14ac:dyDescent="0.25">
      <c r="A84" s="23">
        <v>1004035</v>
      </c>
      <c r="B84" s="23">
        <v>1</v>
      </c>
      <c r="C84" s="23">
        <v>1034418</v>
      </c>
      <c r="D84" s="23" t="s">
        <v>1688</v>
      </c>
      <c r="E84" s="5">
        <f>IFERROR((PlanMasine[[#This Row],[Norma]]/PlanMasine[[#This Row],[Q]])*(PlanMasine[[#This Row],[Q]]/SUMIF(#REF!,PlanMasine[[#This Row],[RN]],#REF!)*PlanMasine[[#This Row],[KPLQ]]),0)</f>
        <v>0</v>
      </c>
      <c r="F84" s="23">
        <v>3</v>
      </c>
      <c r="G84" s="23">
        <v>0</v>
      </c>
      <c r="H84" s="23">
        <v>0</v>
      </c>
      <c r="I84" s="23" t="s">
        <v>5</v>
      </c>
      <c r="J84" s="23" t="s">
        <v>570</v>
      </c>
      <c r="K84" s="23" t="s">
        <v>2012</v>
      </c>
      <c r="L84" s="24">
        <v>45826</v>
      </c>
      <c r="M84" s="28">
        <v>3.472222222222222E-3</v>
      </c>
      <c r="N84" s="3">
        <v>45811</v>
      </c>
      <c r="O84">
        <v>215507</v>
      </c>
      <c r="P84" t="e">
        <f>IFERROR(INDEX(REDOSLIJED!#REF!,MATCH(PlanMasine[[#This Row],[KPL]],REDOSLIJED!#REF!,0)),MAX(REDOSLIJED!#REF!)+1)</f>
        <v>#REF!</v>
      </c>
      <c r="Q84" s="23" t="s">
        <v>2736</v>
      </c>
    </row>
    <row r="85" spans="1:17" x14ac:dyDescent="0.25">
      <c r="A85" s="23">
        <v>1004035</v>
      </c>
      <c r="B85" s="23">
        <v>1</v>
      </c>
      <c r="C85" s="23">
        <v>1034414</v>
      </c>
      <c r="D85" s="23" t="s">
        <v>2016</v>
      </c>
      <c r="E85" s="5">
        <f>IFERROR((PlanMasine[[#This Row],[Norma]]/PlanMasine[[#This Row],[Q]])*(PlanMasine[[#This Row],[Q]]/SUMIF(#REF!,PlanMasine[[#This Row],[RN]],#REF!)*PlanMasine[[#This Row],[KPLQ]]),0)</f>
        <v>0</v>
      </c>
      <c r="F85" s="23">
        <v>6</v>
      </c>
      <c r="G85" s="23">
        <v>0</v>
      </c>
      <c r="H85" s="23">
        <v>0</v>
      </c>
      <c r="I85" s="23" t="s">
        <v>5</v>
      </c>
      <c r="J85" s="23" t="s">
        <v>570</v>
      </c>
      <c r="K85" s="23" t="s">
        <v>2012</v>
      </c>
      <c r="L85" s="24">
        <v>45826</v>
      </c>
      <c r="M85" s="28">
        <v>1.736111111111111E-3</v>
      </c>
      <c r="N85" s="3">
        <v>45811</v>
      </c>
      <c r="O85">
        <v>215504</v>
      </c>
      <c r="P85" t="e">
        <f>IFERROR(INDEX(REDOSLIJED!#REF!,MATCH(PlanMasine[[#This Row],[KPL]],REDOSLIJED!#REF!,0)),MAX(REDOSLIJED!#REF!)+1)</f>
        <v>#REF!</v>
      </c>
      <c r="Q85" s="23" t="s">
        <v>2737</v>
      </c>
    </row>
    <row r="86" spans="1:17" x14ac:dyDescent="0.25">
      <c r="A86" s="23">
        <v>1004036</v>
      </c>
      <c r="B86" s="23">
        <v>1</v>
      </c>
      <c r="C86" s="23">
        <v>1004054</v>
      </c>
      <c r="D86" s="23" t="s">
        <v>2011</v>
      </c>
      <c r="E86" s="5">
        <f>IFERROR((PlanMasine[[#This Row],[Norma]]/PlanMasine[[#This Row],[Q]])*(PlanMasine[[#This Row],[Q]]/SUMIF(#REF!,PlanMasine[[#This Row],[RN]],#REF!)*PlanMasine[[#This Row],[KPLQ]]),0)</f>
        <v>0</v>
      </c>
      <c r="F86" s="23">
        <v>6</v>
      </c>
      <c r="G86" s="23">
        <v>0</v>
      </c>
      <c r="H86" s="23">
        <v>0</v>
      </c>
      <c r="I86" s="23" t="s">
        <v>5</v>
      </c>
      <c r="J86" s="23" t="s">
        <v>570</v>
      </c>
      <c r="K86" s="23" t="s">
        <v>2012</v>
      </c>
      <c r="L86" s="24">
        <v>45826</v>
      </c>
      <c r="M86" s="28">
        <v>1.0416666666666667E-3</v>
      </c>
      <c r="N86" s="3">
        <v>45811</v>
      </c>
      <c r="O86">
        <v>215467</v>
      </c>
      <c r="P86" t="e">
        <f>IFERROR(INDEX(REDOSLIJED!#REF!,MATCH(PlanMasine[[#This Row],[KPL]],REDOSLIJED!#REF!,0)),MAX(REDOSLIJED!#REF!)+1)</f>
        <v>#REF!</v>
      </c>
      <c r="Q86" s="23" t="s">
        <v>2738</v>
      </c>
    </row>
    <row r="87" spans="1:17" x14ac:dyDescent="0.25">
      <c r="A87" s="23">
        <v>1004036</v>
      </c>
      <c r="B87" s="23">
        <v>1</v>
      </c>
      <c r="C87" s="23">
        <v>1034422</v>
      </c>
      <c r="D87" s="23" t="s">
        <v>2015</v>
      </c>
      <c r="E87" s="5">
        <f>IFERROR((PlanMasine[[#This Row],[Norma]]/PlanMasine[[#This Row],[Q]])*(PlanMasine[[#This Row],[Q]]/SUMIF(#REF!,PlanMasine[[#This Row],[RN]],#REF!)*PlanMasine[[#This Row],[KPLQ]]),0)</f>
        <v>0</v>
      </c>
      <c r="F87" s="23">
        <v>2</v>
      </c>
      <c r="G87" s="23">
        <v>0</v>
      </c>
      <c r="H87" s="23">
        <v>0</v>
      </c>
      <c r="I87" s="23" t="s">
        <v>5</v>
      </c>
      <c r="J87" s="23" t="s">
        <v>570</v>
      </c>
      <c r="K87" s="23" t="s">
        <v>2012</v>
      </c>
      <c r="L87" s="23">
        <v>45826</v>
      </c>
      <c r="M87" s="28">
        <v>3.4722222222222218E-4</v>
      </c>
      <c r="N87" s="3">
        <v>45811</v>
      </c>
      <c r="O87">
        <v>215503</v>
      </c>
      <c r="P87" t="e">
        <f>IFERROR(INDEX(REDOSLIJED!#REF!,MATCH(PlanMasine[[#This Row],[KPL]],REDOSLIJED!#REF!,0)),MAX(REDOSLIJED!#REF!)+1)</f>
        <v>#REF!</v>
      </c>
      <c r="Q87" s="23" t="s">
        <v>2739</v>
      </c>
    </row>
    <row r="88" spans="1:17" x14ac:dyDescent="0.25">
      <c r="A88" s="23">
        <v>1004036</v>
      </c>
      <c r="B88" s="23">
        <v>1</v>
      </c>
      <c r="C88" s="23">
        <v>1004050</v>
      </c>
      <c r="D88" s="23" t="s">
        <v>2018</v>
      </c>
      <c r="E88" s="5">
        <f>IFERROR((PlanMasine[[#This Row],[Norma]]/PlanMasine[[#This Row],[Q]])*(PlanMasine[[#This Row],[Q]]/SUMIF(#REF!,PlanMasine[[#This Row],[RN]],#REF!)*PlanMasine[[#This Row],[KPLQ]]),0)</f>
        <v>0</v>
      </c>
      <c r="F88" s="23">
        <v>6</v>
      </c>
      <c r="G88" s="23">
        <v>0</v>
      </c>
      <c r="H88" s="23">
        <v>0</v>
      </c>
      <c r="I88" s="23" t="s">
        <v>5</v>
      </c>
      <c r="J88" s="23" t="s">
        <v>570</v>
      </c>
      <c r="K88" s="23" t="s">
        <v>2012</v>
      </c>
      <c r="L88" s="24">
        <v>45826</v>
      </c>
      <c r="M88" s="28">
        <v>3.472222222222222E-3</v>
      </c>
      <c r="N88" s="3">
        <v>45811</v>
      </c>
      <c r="O88">
        <v>215463</v>
      </c>
      <c r="P88" t="e">
        <f>IFERROR(INDEX(REDOSLIJED!#REF!,MATCH(PlanMasine[[#This Row],[KPL]],REDOSLIJED!#REF!,0)),MAX(REDOSLIJED!#REF!)+1)</f>
        <v>#REF!</v>
      </c>
      <c r="Q88" s="23" t="s">
        <v>2740</v>
      </c>
    </row>
    <row r="89" spans="1:17" x14ac:dyDescent="0.25">
      <c r="A89" s="23">
        <v>1004036</v>
      </c>
      <c r="B89" s="23">
        <v>1</v>
      </c>
      <c r="C89" s="23">
        <v>1034418</v>
      </c>
      <c r="D89" s="23" t="s">
        <v>1688</v>
      </c>
      <c r="E89" s="5">
        <f>IFERROR((PlanMasine[[#This Row],[Norma]]/PlanMasine[[#This Row],[Q]])*(PlanMasine[[#This Row],[Q]]/SUMIF(#REF!,PlanMasine[[#This Row],[RN]],#REF!)*PlanMasine[[#This Row],[KPLQ]]),0)</f>
        <v>0</v>
      </c>
      <c r="F89" s="23">
        <v>3</v>
      </c>
      <c r="G89" s="23">
        <v>0</v>
      </c>
      <c r="H89" s="23">
        <v>0</v>
      </c>
      <c r="I89" s="23" t="s">
        <v>5</v>
      </c>
      <c r="J89" s="23" t="s">
        <v>570</v>
      </c>
      <c r="K89" s="23" t="s">
        <v>2012</v>
      </c>
      <c r="L89" s="24">
        <v>45826</v>
      </c>
      <c r="M89" s="28">
        <v>3.472222222222222E-3</v>
      </c>
      <c r="N89" s="3">
        <v>45811</v>
      </c>
      <c r="O89">
        <v>215507</v>
      </c>
      <c r="P89" t="e">
        <f>IFERROR(INDEX(REDOSLIJED!#REF!,MATCH(PlanMasine[[#This Row],[KPL]],REDOSLIJED!#REF!,0)),MAX(REDOSLIJED!#REF!)+1)</f>
        <v>#REF!</v>
      </c>
      <c r="Q89" s="23" t="s">
        <v>2741</v>
      </c>
    </row>
    <row r="90" spans="1:17" x14ac:dyDescent="0.25">
      <c r="A90" s="23">
        <v>1004036</v>
      </c>
      <c r="B90" s="23">
        <v>1</v>
      </c>
      <c r="C90" s="23">
        <v>1034414</v>
      </c>
      <c r="D90" s="23" t="s">
        <v>2016</v>
      </c>
      <c r="E90" s="5">
        <f>IFERROR((PlanMasine[[#This Row],[Norma]]/PlanMasine[[#This Row],[Q]])*(PlanMasine[[#This Row],[Q]]/SUMIF(#REF!,PlanMasine[[#This Row],[RN]],#REF!)*PlanMasine[[#This Row],[KPLQ]]),0)</f>
        <v>0</v>
      </c>
      <c r="F90" s="23">
        <v>6</v>
      </c>
      <c r="G90" s="23">
        <v>0</v>
      </c>
      <c r="H90" s="23">
        <v>0</v>
      </c>
      <c r="I90" s="23" t="s">
        <v>5</v>
      </c>
      <c r="J90" s="23" t="s">
        <v>570</v>
      </c>
      <c r="K90" s="23" t="s">
        <v>2012</v>
      </c>
      <c r="L90" s="24">
        <v>45826</v>
      </c>
      <c r="M90" s="28">
        <v>1.736111111111111E-3</v>
      </c>
      <c r="N90" s="3">
        <v>45811</v>
      </c>
      <c r="O90">
        <v>215504</v>
      </c>
      <c r="P90" t="e">
        <f>IFERROR(INDEX(REDOSLIJED!#REF!,MATCH(PlanMasine[[#This Row],[KPL]],REDOSLIJED!#REF!,0)),MAX(REDOSLIJED!#REF!)+1)</f>
        <v>#REF!</v>
      </c>
      <c r="Q90" s="23" t="s">
        <v>2742</v>
      </c>
    </row>
    <row r="91" spans="1:17" x14ac:dyDescent="0.25">
      <c r="A91" s="23">
        <v>1004036</v>
      </c>
      <c r="B91" s="23">
        <v>1</v>
      </c>
      <c r="C91" s="23">
        <v>1004056</v>
      </c>
      <c r="D91" s="23" t="s">
        <v>2013</v>
      </c>
      <c r="E91" s="5">
        <f>IFERROR((PlanMasine[[#This Row],[Norma]]/PlanMasine[[#This Row],[Q]])*(PlanMasine[[#This Row],[Q]]/SUMIF(#REF!,PlanMasine[[#This Row],[RN]],#REF!)*PlanMasine[[#This Row],[KPLQ]]),0)</f>
        <v>0</v>
      </c>
      <c r="F91" s="23">
        <v>6</v>
      </c>
      <c r="G91" s="23">
        <v>0</v>
      </c>
      <c r="H91" s="23">
        <v>0</v>
      </c>
      <c r="I91" s="23" t="s">
        <v>5</v>
      </c>
      <c r="J91" s="23" t="s">
        <v>570</v>
      </c>
      <c r="K91" s="23" t="s">
        <v>2012</v>
      </c>
      <c r="L91" s="24">
        <v>45826</v>
      </c>
      <c r="M91" s="28">
        <v>3.472222222222222E-3</v>
      </c>
      <c r="N91" s="3">
        <v>45811</v>
      </c>
      <c r="O91">
        <v>215469</v>
      </c>
      <c r="P91" t="e">
        <f>IFERROR(INDEX(REDOSLIJED!#REF!,MATCH(PlanMasine[[#This Row],[KPL]],REDOSLIJED!#REF!,0)),MAX(REDOSLIJED!#REF!)+1)</f>
        <v>#REF!</v>
      </c>
      <c r="Q91" s="23" t="s">
        <v>2743</v>
      </c>
    </row>
    <row r="92" spans="1:17" x14ac:dyDescent="0.25">
      <c r="A92" s="23">
        <v>1004036</v>
      </c>
      <c r="B92" s="23">
        <v>1</v>
      </c>
      <c r="C92" s="23">
        <v>1004069</v>
      </c>
      <c r="D92" s="23" t="s">
        <v>2014</v>
      </c>
      <c r="E92" s="5">
        <f>IFERROR((PlanMasine[[#This Row],[Norma]]/PlanMasine[[#This Row],[Q]])*(PlanMasine[[#This Row],[Q]]/SUMIF(#REF!,PlanMasine[[#This Row],[RN]],#REF!)*PlanMasine[[#This Row],[KPLQ]]),0)</f>
        <v>0</v>
      </c>
      <c r="F92" s="23">
        <v>6</v>
      </c>
      <c r="G92" s="23">
        <v>0</v>
      </c>
      <c r="H92" s="23">
        <v>0</v>
      </c>
      <c r="I92" s="23" t="s">
        <v>5</v>
      </c>
      <c r="J92" s="23" t="s">
        <v>570</v>
      </c>
      <c r="K92" s="23" t="s">
        <v>2012</v>
      </c>
      <c r="L92" s="24">
        <v>45826</v>
      </c>
      <c r="M92" s="28">
        <v>1.0416666666666667E-3</v>
      </c>
      <c r="N92" s="3">
        <v>45811</v>
      </c>
      <c r="O92">
        <v>215484</v>
      </c>
      <c r="P92" t="e">
        <f>IFERROR(INDEX(REDOSLIJED!#REF!,MATCH(PlanMasine[[#This Row],[KPL]],REDOSLIJED!#REF!,0)),MAX(REDOSLIJED!#REF!)+1)</f>
        <v>#REF!</v>
      </c>
      <c r="Q92" s="23" t="s">
        <v>2744</v>
      </c>
    </row>
    <row r="93" spans="1:17" x14ac:dyDescent="0.25">
      <c r="A93" s="23">
        <v>1004036</v>
      </c>
      <c r="B93" s="23">
        <v>1</v>
      </c>
      <c r="C93" s="23">
        <v>1034424</v>
      </c>
      <c r="D93" s="23" t="s">
        <v>2016</v>
      </c>
      <c r="E93" s="5">
        <f>IFERROR((PlanMasine[[#This Row],[Norma]]/PlanMasine[[#This Row],[Q]])*(PlanMasine[[#This Row],[Q]]/SUMIF(#REF!,PlanMasine[[#This Row],[RN]],#REF!)*PlanMasine[[#This Row],[KPLQ]]),0)</f>
        <v>0</v>
      </c>
      <c r="F93" s="23">
        <v>2</v>
      </c>
      <c r="G93" s="23">
        <v>0</v>
      </c>
      <c r="H93" s="23">
        <v>0</v>
      </c>
      <c r="I93" s="23" t="s">
        <v>5</v>
      </c>
      <c r="J93" s="23" t="s">
        <v>570</v>
      </c>
      <c r="K93" s="23" t="s">
        <v>2012</v>
      </c>
      <c r="L93" s="24">
        <v>45826</v>
      </c>
      <c r="M93" s="28">
        <v>5.7870370370370367E-4</v>
      </c>
      <c r="N93" s="3">
        <v>45811</v>
      </c>
      <c r="O93">
        <v>215504</v>
      </c>
      <c r="P93" t="e">
        <f>IFERROR(INDEX(REDOSLIJED!#REF!,MATCH(PlanMasine[[#This Row],[KPL]],REDOSLIJED!#REF!,0)),MAX(REDOSLIJED!#REF!)+1)</f>
        <v>#REF!</v>
      </c>
      <c r="Q93" s="23" t="s">
        <v>2745</v>
      </c>
    </row>
    <row r="94" spans="1:17" x14ac:dyDescent="0.25">
      <c r="A94" s="23">
        <v>1004036</v>
      </c>
      <c r="B94" s="23">
        <v>1</v>
      </c>
      <c r="C94" s="23">
        <v>1004045</v>
      </c>
      <c r="D94" s="23" t="s">
        <v>2017</v>
      </c>
      <c r="E94" s="5">
        <f>IFERROR((PlanMasine[[#This Row],[Norma]]/PlanMasine[[#This Row],[Q]])*(PlanMasine[[#This Row],[Q]]/SUMIF(#REF!,PlanMasine[[#This Row],[RN]],#REF!)*PlanMasine[[#This Row],[KPLQ]]),0)</f>
        <v>0</v>
      </c>
      <c r="F94" s="23">
        <v>6</v>
      </c>
      <c r="G94" s="23">
        <v>0</v>
      </c>
      <c r="H94" s="23">
        <v>0</v>
      </c>
      <c r="I94" s="23" t="s">
        <v>5</v>
      </c>
      <c r="J94" s="23" t="s">
        <v>570</v>
      </c>
      <c r="K94" s="23" t="s">
        <v>2012</v>
      </c>
      <c r="L94" s="24">
        <v>45826</v>
      </c>
      <c r="M94" s="28">
        <v>2.0833333333333333E-3</v>
      </c>
      <c r="N94" s="3">
        <v>45811</v>
      </c>
      <c r="O94">
        <v>215458</v>
      </c>
      <c r="P94" t="e">
        <f>IFERROR(INDEX(REDOSLIJED!#REF!,MATCH(PlanMasine[[#This Row],[KPL]],REDOSLIJED!#REF!,0)),MAX(REDOSLIJED!#REF!)+1)</f>
        <v>#REF!</v>
      </c>
      <c r="Q94" s="23" t="s">
        <v>2746</v>
      </c>
    </row>
    <row r="95" spans="1:17" x14ac:dyDescent="0.25">
      <c r="A95" s="23">
        <v>1004036</v>
      </c>
      <c r="B95" s="23">
        <v>1</v>
      </c>
      <c r="C95" s="23">
        <v>1034412</v>
      </c>
      <c r="D95" s="23" t="s">
        <v>2015</v>
      </c>
      <c r="E95" s="5">
        <f>IFERROR((PlanMasine[[#This Row],[Norma]]/PlanMasine[[#This Row],[Q]])*(PlanMasine[[#This Row],[Q]]/SUMIF(#REF!,PlanMasine[[#This Row],[RN]],#REF!)*PlanMasine[[#This Row],[KPLQ]]),0)</f>
        <v>0</v>
      </c>
      <c r="F95" s="23">
        <v>6</v>
      </c>
      <c r="G95" s="23">
        <v>0</v>
      </c>
      <c r="H95" s="23">
        <v>0</v>
      </c>
      <c r="I95" s="23" t="s">
        <v>5</v>
      </c>
      <c r="J95" s="23" t="s">
        <v>570</v>
      </c>
      <c r="K95" s="23" t="s">
        <v>2012</v>
      </c>
      <c r="L95" s="24">
        <v>45826</v>
      </c>
      <c r="M95" s="28">
        <v>1.0416666666666667E-3</v>
      </c>
      <c r="N95" s="3">
        <v>45811</v>
      </c>
      <c r="O95">
        <v>215503</v>
      </c>
      <c r="P95" t="e">
        <f>IFERROR(INDEX(REDOSLIJED!#REF!,MATCH(PlanMasine[[#This Row],[KPL]],REDOSLIJED!#REF!,0)),MAX(REDOSLIJED!#REF!)+1)</f>
        <v>#REF!</v>
      </c>
      <c r="Q95" s="23" t="s">
        <v>2747</v>
      </c>
    </row>
    <row r="96" spans="1:17" x14ac:dyDescent="0.25">
      <c r="A96" s="23">
        <v>1004036</v>
      </c>
      <c r="B96" s="23">
        <v>1</v>
      </c>
      <c r="C96" s="23">
        <v>1034428</v>
      </c>
      <c r="D96" s="23" t="s">
        <v>1688</v>
      </c>
      <c r="E96" s="5">
        <f>IFERROR((PlanMasine[[#This Row],[Norma]]/PlanMasine[[#This Row],[Q]])*(PlanMasine[[#This Row],[Q]]/SUMIF(#REF!,PlanMasine[[#This Row],[RN]],#REF!)*PlanMasine[[#This Row],[KPLQ]]),0)</f>
        <v>0</v>
      </c>
      <c r="F96" s="23">
        <v>1</v>
      </c>
      <c r="G96" s="23">
        <v>0</v>
      </c>
      <c r="H96" s="23">
        <v>0</v>
      </c>
      <c r="I96" s="23" t="s">
        <v>5</v>
      </c>
      <c r="J96" s="23" t="s">
        <v>570</v>
      </c>
      <c r="K96" s="23" t="s">
        <v>2012</v>
      </c>
      <c r="L96" s="24">
        <v>45826</v>
      </c>
      <c r="M96" s="28">
        <v>1.1574074074074073E-3</v>
      </c>
      <c r="N96" s="3">
        <v>45811</v>
      </c>
      <c r="O96">
        <v>215507</v>
      </c>
      <c r="P96" t="e">
        <f>IFERROR(INDEX(REDOSLIJED!#REF!,MATCH(PlanMasine[[#This Row],[KPL]],REDOSLIJED!#REF!,0)),MAX(REDOSLIJED!#REF!)+1)</f>
        <v>#REF!</v>
      </c>
      <c r="Q96" s="23" t="s">
        <v>2748</v>
      </c>
    </row>
    <row r="97" spans="1:17" x14ac:dyDescent="0.25">
      <c r="A97" s="23">
        <v>1004037</v>
      </c>
      <c r="B97" s="23">
        <v>1</v>
      </c>
      <c r="C97" s="23">
        <v>1034428</v>
      </c>
      <c r="D97" s="23" t="s">
        <v>1688</v>
      </c>
      <c r="E97" s="5">
        <f>IFERROR((PlanMasine[[#This Row],[Norma]]/PlanMasine[[#This Row],[Q]])*(PlanMasine[[#This Row],[Q]]/SUMIF(#REF!,PlanMasine[[#This Row],[RN]],#REF!)*PlanMasine[[#This Row],[KPLQ]]),0)</f>
        <v>0</v>
      </c>
      <c r="F97" s="23">
        <v>1</v>
      </c>
      <c r="G97" s="23">
        <v>0</v>
      </c>
      <c r="H97" s="23">
        <v>0</v>
      </c>
      <c r="I97" s="23" t="s">
        <v>5</v>
      </c>
      <c r="J97" s="23" t="s">
        <v>570</v>
      </c>
      <c r="K97" s="23" t="s">
        <v>2012</v>
      </c>
      <c r="L97" s="24">
        <v>45826</v>
      </c>
      <c r="M97" s="28">
        <v>1.1574074074074073E-3</v>
      </c>
      <c r="N97" s="3">
        <v>45811</v>
      </c>
      <c r="O97">
        <v>215507</v>
      </c>
      <c r="P97" t="e">
        <f>IFERROR(INDEX(REDOSLIJED!#REF!,MATCH(PlanMasine[[#This Row],[KPL]],REDOSLIJED!#REF!,0)),MAX(REDOSLIJED!#REF!)+1)</f>
        <v>#REF!</v>
      </c>
      <c r="Q97" s="23" t="s">
        <v>2749</v>
      </c>
    </row>
    <row r="98" spans="1:17" x14ac:dyDescent="0.25">
      <c r="A98" s="23">
        <v>1004037</v>
      </c>
      <c r="B98" s="23">
        <v>1</v>
      </c>
      <c r="C98" s="23">
        <v>1034418</v>
      </c>
      <c r="D98" s="23" t="s">
        <v>1688</v>
      </c>
      <c r="E98" s="5">
        <f>IFERROR((PlanMasine[[#This Row],[Norma]]/PlanMasine[[#This Row],[Q]])*(PlanMasine[[#This Row],[Q]]/SUMIF(#REF!,PlanMasine[[#This Row],[RN]],#REF!)*PlanMasine[[#This Row],[KPLQ]]),0)</f>
        <v>0</v>
      </c>
      <c r="F98" s="23">
        <v>3</v>
      </c>
      <c r="G98" s="23">
        <v>0</v>
      </c>
      <c r="H98" s="23">
        <v>0</v>
      </c>
      <c r="I98" s="23" t="s">
        <v>5</v>
      </c>
      <c r="J98" s="23" t="s">
        <v>570</v>
      </c>
      <c r="K98" s="23" t="s">
        <v>2012</v>
      </c>
      <c r="L98" s="24">
        <v>45826</v>
      </c>
      <c r="M98" s="28">
        <v>3.472222222222222E-3</v>
      </c>
      <c r="N98" s="3">
        <v>45811</v>
      </c>
      <c r="O98">
        <v>215507</v>
      </c>
      <c r="P98" t="e">
        <f>IFERROR(INDEX(REDOSLIJED!#REF!,MATCH(PlanMasine[[#This Row],[KPL]],REDOSLIJED!#REF!,0)),MAX(REDOSLIJED!#REF!)+1)</f>
        <v>#REF!</v>
      </c>
      <c r="Q98" s="23" t="s">
        <v>2750</v>
      </c>
    </row>
    <row r="99" spans="1:17" x14ac:dyDescent="0.25">
      <c r="A99" s="23">
        <v>1004037</v>
      </c>
      <c r="B99" s="23">
        <v>1</v>
      </c>
      <c r="C99" s="23">
        <v>1034422</v>
      </c>
      <c r="D99" s="23" t="s">
        <v>2015</v>
      </c>
      <c r="E99" s="5">
        <f>IFERROR((PlanMasine[[#This Row],[Norma]]/PlanMasine[[#This Row],[Q]])*(PlanMasine[[#This Row],[Q]]/SUMIF(#REF!,PlanMasine[[#This Row],[RN]],#REF!)*PlanMasine[[#This Row],[KPLQ]]),0)</f>
        <v>0</v>
      </c>
      <c r="F99" s="23">
        <v>2</v>
      </c>
      <c r="G99" s="23">
        <v>0</v>
      </c>
      <c r="H99" s="23">
        <v>0</v>
      </c>
      <c r="I99" s="23" t="s">
        <v>5</v>
      </c>
      <c r="J99" s="23" t="s">
        <v>570</v>
      </c>
      <c r="K99" s="23" t="s">
        <v>2012</v>
      </c>
      <c r="L99" s="23">
        <v>45826</v>
      </c>
      <c r="M99" s="28">
        <v>3.4722222222222218E-4</v>
      </c>
      <c r="N99" s="3">
        <v>45811</v>
      </c>
      <c r="O99">
        <v>215503</v>
      </c>
      <c r="P99" t="e">
        <f>IFERROR(INDEX(REDOSLIJED!#REF!,MATCH(PlanMasine[[#This Row],[KPL]],REDOSLIJED!#REF!,0)),MAX(REDOSLIJED!#REF!)+1)</f>
        <v>#REF!</v>
      </c>
      <c r="Q99" s="23" t="s">
        <v>2751</v>
      </c>
    </row>
    <row r="100" spans="1:17" x14ac:dyDescent="0.25">
      <c r="A100" s="23">
        <v>1004037</v>
      </c>
      <c r="B100" s="23">
        <v>1</v>
      </c>
      <c r="C100" s="23">
        <v>1034414</v>
      </c>
      <c r="D100" s="23" t="s">
        <v>2016</v>
      </c>
      <c r="E100" s="5">
        <f>IFERROR((PlanMasine[[#This Row],[Norma]]/PlanMasine[[#This Row],[Q]])*(PlanMasine[[#This Row],[Q]]/SUMIF(#REF!,PlanMasine[[#This Row],[RN]],#REF!)*PlanMasine[[#This Row],[KPLQ]]),0)</f>
        <v>0</v>
      </c>
      <c r="F100" s="23">
        <v>6</v>
      </c>
      <c r="G100" s="23">
        <v>0</v>
      </c>
      <c r="H100" s="23">
        <v>0</v>
      </c>
      <c r="I100" s="23" t="s">
        <v>5</v>
      </c>
      <c r="J100" s="23" t="s">
        <v>570</v>
      </c>
      <c r="K100" s="23" t="s">
        <v>2012</v>
      </c>
      <c r="L100" s="24">
        <v>45826</v>
      </c>
      <c r="M100" s="28">
        <v>1.736111111111111E-3</v>
      </c>
      <c r="N100" s="3">
        <v>45811</v>
      </c>
      <c r="O100">
        <v>215504</v>
      </c>
      <c r="P100" t="e">
        <f>IFERROR(INDEX(REDOSLIJED!#REF!,MATCH(PlanMasine[[#This Row],[KPL]],REDOSLIJED!#REF!,0)),MAX(REDOSLIJED!#REF!)+1)</f>
        <v>#REF!</v>
      </c>
      <c r="Q100" s="23" t="s">
        <v>2752</v>
      </c>
    </row>
    <row r="101" spans="1:17" x14ac:dyDescent="0.25">
      <c r="A101" s="23">
        <v>1004037</v>
      </c>
      <c r="B101" s="23">
        <v>1</v>
      </c>
      <c r="C101" s="23">
        <v>1034412</v>
      </c>
      <c r="D101" s="23" t="s">
        <v>2015</v>
      </c>
      <c r="E101" s="5">
        <f>IFERROR((PlanMasine[[#This Row],[Norma]]/PlanMasine[[#This Row],[Q]])*(PlanMasine[[#This Row],[Q]]/SUMIF(#REF!,PlanMasine[[#This Row],[RN]],#REF!)*PlanMasine[[#This Row],[KPLQ]]),0)</f>
        <v>0</v>
      </c>
      <c r="F101" s="23">
        <v>6</v>
      </c>
      <c r="G101" s="23">
        <v>0</v>
      </c>
      <c r="H101" s="23">
        <v>0</v>
      </c>
      <c r="I101" s="23" t="s">
        <v>5</v>
      </c>
      <c r="J101" s="23" t="s">
        <v>570</v>
      </c>
      <c r="K101" s="23" t="s">
        <v>2012</v>
      </c>
      <c r="L101" s="23">
        <v>45826</v>
      </c>
      <c r="M101" s="28">
        <v>1.0416666666666667E-3</v>
      </c>
      <c r="N101" s="3">
        <v>45811</v>
      </c>
      <c r="O101">
        <v>215503</v>
      </c>
      <c r="P101" t="e">
        <f>IFERROR(INDEX(REDOSLIJED!#REF!,MATCH(PlanMasine[[#This Row],[KPL]],REDOSLIJED!#REF!,0)),MAX(REDOSLIJED!#REF!)+1)</f>
        <v>#REF!</v>
      </c>
      <c r="Q101" s="23" t="s">
        <v>2753</v>
      </c>
    </row>
    <row r="102" spans="1:17" x14ac:dyDescent="0.25">
      <c r="A102" s="23">
        <v>1004037</v>
      </c>
      <c r="B102" s="23">
        <v>1</v>
      </c>
      <c r="C102" s="23">
        <v>1004069</v>
      </c>
      <c r="D102" s="23" t="s">
        <v>2014</v>
      </c>
      <c r="E102" s="5">
        <f>IFERROR((PlanMasine[[#This Row],[Norma]]/PlanMasine[[#This Row],[Q]])*(PlanMasine[[#This Row],[Q]]/SUMIF(#REF!,PlanMasine[[#This Row],[RN]],#REF!)*PlanMasine[[#This Row],[KPLQ]]),0)</f>
        <v>0</v>
      </c>
      <c r="F102" s="23">
        <v>6</v>
      </c>
      <c r="G102" s="23">
        <v>0</v>
      </c>
      <c r="H102" s="23">
        <v>0</v>
      </c>
      <c r="I102" s="23" t="s">
        <v>5</v>
      </c>
      <c r="J102" s="23" t="s">
        <v>570</v>
      </c>
      <c r="K102" s="23" t="s">
        <v>2012</v>
      </c>
      <c r="L102" s="23">
        <v>45826</v>
      </c>
      <c r="M102" s="28">
        <v>1.0416666666666667E-3</v>
      </c>
      <c r="N102" s="3">
        <v>45811</v>
      </c>
      <c r="O102">
        <v>215484</v>
      </c>
      <c r="P102" t="e">
        <f>IFERROR(INDEX(REDOSLIJED!#REF!,MATCH(PlanMasine[[#This Row],[KPL]],REDOSLIJED!#REF!,0)),MAX(REDOSLIJED!#REF!)+1)</f>
        <v>#REF!</v>
      </c>
      <c r="Q102" s="23" t="s">
        <v>2754</v>
      </c>
    </row>
    <row r="103" spans="1:17" x14ac:dyDescent="0.25">
      <c r="A103" s="23">
        <v>1004037</v>
      </c>
      <c r="B103" s="23">
        <v>1</v>
      </c>
      <c r="C103" s="23">
        <v>1004056</v>
      </c>
      <c r="D103" s="23" t="s">
        <v>2013</v>
      </c>
      <c r="E103" s="5">
        <f>IFERROR((PlanMasine[[#This Row],[Norma]]/PlanMasine[[#This Row],[Q]])*(PlanMasine[[#This Row],[Q]]/SUMIF(#REF!,PlanMasine[[#This Row],[RN]],#REF!)*PlanMasine[[#This Row],[KPLQ]]),0)</f>
        <v>0</v>
      </c>
      <c r="F103" s="23">
        <v>6</v>
      </c>
      <c r="G103" s="23">
        <v>0</v>
      </c>
      <c r="H103" s="23">
        <v>0</v>
      </c>
      <c r="I103" s="23" t="s">
        <v>5</v>
      </c>
      <c r="J103" s="23" t="s">
        <v>570</v>
      </c>
      <c r="K103" s="23" t="s">
        <v>2012</v>
      </c>
      <c r="L103" s="24">
        <v>45826</v>
      </c>
      <c r="M103" s="28">
        <v>3.472222222222222E-3</v>
      </c>
      <c r="N103" s="3">
        <v>45811</v>
      </c>
      <c r="O103">
        <v>215469</v>
      </c>
      <c r="P103" t="e">
        <f>IFERROR(INDEX(REDOSLIJED!#REF!,MATCH(PlanMasine[[#This Row],[KPL]],REDOSLIJED!#REF!,0)),MAX(REDOSLIJED!#REF!)+1)</f>
        <v>#REF!</v>
      </c>
      <c r="Q103" s="23" t="s">
        <v>2755</v>
      </c>
    </row>
    <row r="104" spans="1:17" x14ac:dyDescent="0.25">
      <c r="A104" s="23">
        <v>1004037</v>
      </c>
      <c r="B104" s="23">
        <v>1</v>
      </c>
      <c r="C104" s="23">
        <v>1004054</v>
      </c>
      <c r="D104" s="23" t="s">
        <v>2011</v>
      </c>
      <c r="E104" s="5">
        <f>IFERROR((PlanMasine[[#This Row],[Norma]]/PlanMasine[[#This Row],[Q]])*(PlanMasine[[#This Row],[Q]]/SUMIF(#REF!,PlanMasine[[#This Row],[RN]],#REF!)*PlanMasine[[#This Row],[KPLQ]]),0)</f>
        <v>0</v>
      </c>
      <c r="F104" s="23">
        <v>6</v>
      </c>
      <c r="G104" s="23">
        <v>0</v>
      </c>
      <c r="H104" s="23">
        <v>0</v>
      </c>
      <c r="I104" s="23" t="s">
        <v>5</v>
      </c>
      <c r="J104" s="23" t="s">
        <v>570</v>
      </c>
      <c r="K104" s="23" t="s">
        <v>2012</v>
      </c>
      <c r="L104" s="24">
        <v>45826</v>
      </c>
      <c r="M104" s="28">
        <v>1.0416666666666667E-3</v>
      </c>
      <c r="N104" s="3">
        <v>45811</v>
      </c>
      <c r="O104">
        <v>215467</v>
      </c>
      <c r="P104" t="e">
        <f>IFERROR(INDEX(REDOSLIJED!#REF!,MATCH(PlanMasine[[#This Row],[KPL]],REDOSLIJED!#REF!,0)),MAX(REDOSLIJED!#REF!)+1)</f>
        <v>#REF!</v>
      </c>
      <c r="Q104" s="23" t="s">
        <v>2756</v>
      </c>
    </row>
    <row r="105" spans="1:17" x14ac:dyDescent="0.25">
      <c r="A105" s="23">
        <v>1004037</v>
      </c>
      <c r="B105" s="23">
        <v>1</v>
      </c>
      <c r="C105" s="23">
        <v>1004050</v>
      </c>
      <c r="D105" s="23" t="s">
        <v>2018</v>
      </c>
      <c r="E105" s="5">
        <f>IFERROR((PlanMasine[[#This Row],[Norma]]/PlanMasine[[#This Row],[Q]])*(PlanMasine[[#This Row],[Q]]/SUMIF(#REF!,PlanMasine[[#This Row],[RN]],#REF!)*PlanMasine[[#This Row],[KPLQ]]),0)</f>
        <v>0</v>
      </c>
      <c r="F105" s="23">
        <v>6</v>
      </c>
      <c r="G105" s="23">
        <v>0</v>
      </c>
      <c r="H105" s="23">
        <v>0</v>
      </c>
      <c r="I105" s="23" t="s">
        <v>5</v>
      </c>
      <c r="J105" s="23" t="s">
        <v>570</v>
      </c>
      <c r="K105" s="23" t="s">
        <v>2012</v>
      </c>
      <c r="L105" s="24">
        <v>45826</v>
      </c>
      <c r="M105" s="28">
        <v>3.472222222222222E-3</v>
      </c>
      <c r="N105" s="3">
        <v>45811</v>
      </c>
      <c r="O105">
        <v>215463</v>
      </c>
      <c r="P105" t="e">
        <f>IFERROR(INDEX(REDOSLIJED!#REF!,MATCH(PlanMasine[[#This Row],[KPL]],REDOSLIJED!#REF!,0)),MAX(REDOSLIJED!#REF!)+1)</f>
        <v>#REF!</v>
      </c>
      <c r="Q105" s="23" t="s">
        <v>2757</v>
      </c>
    </row>
    <row r="106" spans="1:17" x14ac:dyDescent="0.25">
      <c r="A106" s="23">
        <v>1004037</v>
      </c>
      <c r="B106" s="23">
        <v>1</v>
      </c>
      <c r="C106" s="23">
        <v>1004045</v>
      </c>
      <c r="D106" s="23" t="s">
        <v>2017</v>
      </c>
      <c r="E106" s="5">
        <f>IFERROR((PlanMasine[[#This Row],[Norma]]/PlanMasine[[#This Row],[Q]])*(PlanMasine[[#This Row],[Q]]/SUMIF(#REF!,PlanMasine[[#This Row],[RN]],#REF!)*PlanMasine[[#This Row],[KPLQ]]),0)</f>
        <v>0</v>
      </c>
      <c r="F106" s="23">
        <v>6</v>
      </c>
      <c r="G106" s="23">
        <v>0</v>
      </c>
      <c r="H106" s="23">
        <v>0</v>
      </c>
      <c r="I106" s="23" t="s">
        <v>5</v>
      </c>
      <c r="J106" s="23" t="s">
        <v>570</v>
      </c>
      <c r="K106" s="23" t="s">
        <v>2012</v>
      </c>
      <c r="L106" s="24">
        <v>45826</v>
      </c>
      <c r="M106" s="28">
        <v>2.0833333333333333E-3</v>
      </c>
      <c r="N106" s="3">
        <v>45811</v>
      </c>
      <c r="O106">
        <v>215458</v>
      </c>
      <c r="P106" t="e">
        <f>IFERROR(INDEX(REDOSLIJED!#REF!,MATCH(PlanMasine[[#This Row],[KPL]],REDOSLIJED!#REF!,0)),MAX(REDOSLIJED!#REF!)+1)</f>
        <v>#REF!</v>
      </c>
      <c r="Q106" s="23" t="s">
        <v>2758</v>
      </c>
    </row>
    <row r="107" spans="1:17" x14ac:dyDescent="0.25">
      <c r="A107" s="23">
        <v>1004037</v>
      </c>
      <c r="B107" s="23">
        <v>1</v>
      </c>
      <c r="C107" s="23">
        <v>1034424</v>
      </c>
      <c r="D107" s="23" t="s">
        <v>2016</v>
      </c>
      <c r="E107" s="5">
        <f>IFERROR((PlanMasine[[#This Row],[Norma]]/PlanMasine[[#This Row],[Q]])*(PlanMasine[[#This Row],[Q]]/SUMIF(#REF!,PlanMasine[[#This Row],[RN]],#REF!)*PlanMasine[[#This Row],[KPLQ]]),0)</f>
        <v>0</v>
      </c>
      <c r="F107" s="23">
        <v>2</v>
      </c>
      <c r="G107" s="23">
        <v>0</v>
      </c>
      <c r="H107" s="23">
        <v>0</v>
      </c>
      <c r="I107" s="23" t="s">
        <v>5</v>
      </c>
      <c r="J107" s="23" t="s">
        <v>570</v>
      </c>
      <c r="K107" s="23" t="s">
        <v>2012</v>
      </c>
      <c r="L107" s="24">
        <v>45826</v>
      </c>
      <c r="M107" s="28">
        <v>5.7870370370370367E-4</v>
      </c>
      <c r="N107" s="3">
        <v>45811</v>
      </c>
      <c r="O107">
        <v>215504</v>
      </c>
      <c r="P107" t="e">
        <f>IFERROR(INDEX(REDOSLIJED!#REF!,MATCH(PlanMasine[[#This Row],[KPL]],REDOSLIJED!#REF!,0)),MAX(REDOSLIJED!#REF!)+1)</f>
        <v>#REF!</v>
      </c>
      <c r="Q107" s="23" t="s">
        <v>2759</v>
      </c>
    </row>
    <row r="108" spans="1:17" x14ac:dyDescent="0.25">
      <c r="A108" s="23">
        <v>1004038</v>
      </c>
      <c r="B108" s="23">
        <v>1</v>
      </c>
      <c r="C108" s="23">
        <v>1034418</v>
      </c>
      <c r="D108" s="23" t="s">
        <v>1688</v>
      </c>
      <c r="E108" s="5">
        <f>IFERROR((PlanMasine[[#This Row],[Norma]]/PlanMasine[[#This Row],[Q]])*(PlanMasine[[#This Row],[Q]]/SUMIF(#REF!,PlanMasine[[#This Row],[RN]],#REF!)*PlanMasine[[#This Row],[KPLQ]]),0)</f>
        <v>0</v>
      </c>
      <c r="F108" s="23">
        <v>3</v>
      </c>
      <c r="G108" s="23">
        <v>0</v>
      </c>
      <c r="H108" s="23">
        <v>0</v>
      </c>
      <c r="I108" s="23" t="s">
        <v>5</v>
      </c>
      <c r="J108" s="23" t="s">
        <v>570</v>
      </c>
      <c r="K108" s="23" t="s">
        <v>2012</v>
      </c>
      <c r="L108" s="23">
        <v>45826</v>
      </c>
      <c r="M108" s="28">
        <v>3.472222222222222E-3</v>
      </c>
      <c r="N108" s="3">
        <v>45811</v>
      </c>
      <c r="O108">
        <v>215507</v>
      </c>
      <c r="P108" t="e">
        <f>IFERROR(INDEX(REDOSLIJED!#REF!,MATCH(PlanMasine[[#This Row],[KPL]],REDOSLIJED!#REF!,0)),MAX(REDOSLIJED!#REF!)+1)</f>
        <v>#REF!</v>
      </c>
      <c r="Q108" s="23" t="s">
        <v>2760</v>
      </c>
    </row>
    <row r="109" spans="1:17" x14ac:dyDescent="0.25">
      <c r="A109" s="23">
        <v>1004038</v>
      </c>
      <c r="B109" s="23">
        <v>1</v>
      </c>
      <c r="C109" s="23">
        <v>1034412</v>
      </c>
      <c r="D109" s="23" t="s">
        <v>2015</v>
      </c>
      <c r="E109" s="5">
        <f>IFERROR((PlanMasine[[#This Row],[Norma]]/PlanMasine[[#This Row],[Q]])*(PlanMasine[[#This Row],[Q]]/SUMIF(#REF!,PlanMasine[[#This Row],[RN]],#REF!)*PlanMasine[[#This Row],[KPLQ]]),0)</f>
        <v>0</v>
      </c>
      <c r="F109" s="23">
        <v>6</v>
      </c>
      <c r="G109" s="23">
        <v>0</v>
      </c>
      <c r="H109" s="23">
        <v>0</v>
      </c>
      <c r="I109" s="23" t="s">
        <v>5</v>
      </c>
      <c r="J109" s="23" t="s">
        <v>570</v>
      </c>
      <c r="K109" s="23" t="s">
        <v>2012</v>
      </c>
      <c r="L109" s="24">
        <v>45826</v>
      </c>
      <c r="M109" s="28">
        <v>1.0416666666666667E-3</v>
      </c>
      <c r="N109" s="3">
        <v>45811</v>
      </c>
      <c r="O109">
        <v>215503</v>
      </c>
      <c r="P109" t="e">
        <f>IFERROR(INDEX(REDOSLIJED!#REF!,MATCH(PlanMasine[[#This Row],[KPL]],REDOSLIJED!#REF!,0)),MAX(REDOSLIJED!#REF!)+1)</f>
        <v>#REF!</v>
      </c>
      <c r="Q109" s="23" t="s">
        <v>2761</v>
      </c>
    </row>
    <row r="110" spans="1:17" x14ac:dyDescent="0.25">
      <c r="A110" s="23">
        <v>1004038</v>
      </c>
      <c r="B110" s="23">
        <v>1</v>
      </c>
      <c r="C110" s="23">
        <v>1034424</v>
      </c>
      <c r="D110" s="23" t="s">
        <v>2016</v>
      </c>
      <c r="E110" s="5">
        <f>IFERROR((PlanMasine[[#This Row],[Norma]]/PlanMasine[[#This Row],[Q]])*(PlanMasine[[#This Row],[Q]]/SUMIF(#REF!,PlanMasine[[#This Row],[RN]],#REF!)*PlanMasine[[#This Row],[KPLQ]]),0)</f>
        <v>0</v>
      </c>
      <c r="F110" s="23">
        <v>2</v>
      </c>
      <c r="G110" s="23">
        <v>0</v>
      </c>
      <c r="H110" s="23">
        <v>0</v>
      </c>
      <c r="I110" s="23" t="s">
        <v>5</v>
      </c>
      <c r="J110" s="23" t="s">
        <v>570</v>
      </c>
      <c r="K110" s="23" t="s">
        <v>2012</v>
      </c>
      <c r="L110" s="24">
        <v>45826</v>
      </c>
      <c r="M110" s="28">
        <v>5.7870370370370367E-4</v>
      </c>
      <c r="N110" s="3">
        <v>45811</v>
      </c>
      <c r="O110">
        <v>215504</v>
      </c>
      <c r="P110" t="e">
        <f>IFERROR(INDEX(REDOSLIJED!#REF!,MATCH(PlanMasine[[#This Row],[KPL]],REDOSLIJED!#REF!,0)),MAX(REDOSLIJED!#REF!)+1)</f>
        <v>#REF!</v>
      </c>
      <c r="Q110" s="23" t="s">
        <v>2762</v>
      </c>
    </row>
    <row r="111" spans="1:17" x14ac:dyDescent="0.25">
      <c r="A111" s="23">
        <v>1004038</v>
      </c>
      <c r="B111" s="23">
        <v>1</v>
      </c>
      <c r="C111" s="23">
        <v>1004045</v>
      </c>
      <c r="D111" s="23" t="s">
        <v>2017</v>
      </c>
      <c r="E111" s="5">
        <f>IFERROR((PlanMasine[[#This Row],[Norma]]/PlanMasine[[#This Row],[Q]])*(PlanMasine[[#This Row],[Q]]/SUMIF(#REF!,PlanMasine[[#This Row],[RN]],#REF!)*PlanMasine[[#This Row],[KPLQ]]),0)</f>
        <v>0</v>
      </c>
      <c r="F111" s="23">
        <v>6</v>
      </c>
      <c r="G111" s="23">
        <v>0</v>
      </c>
      <c r="H111" s="23">
        <v>0</v>
      </c>
      <c r="I111" s="23" t="s">
        <v>5</v>
      </c>
      <c r="J111" s="23" t="s">
        <v>570</v>
      </c>
      <c r="K111" s="23" t="s">
        <v>2012</v>
      </c>
      <c r="L111" s="24">
        <v>45826</v>
      </c>
      <c r="M111" s="28">
        <v>2.0833333333333333E-3</v>
      </c>
      <c r="N111" s="3">
        <v>45811</v>
      </c>
      <c r="O111">
        <v>215458</v>
      </c>
      <c r="P111" t="e">
        <f>IFERROR(INDEX(REDOSLIJED!#REF!,MATCH(PlanMasine[[#This Row],[KPL]],REDOSLIJED!#REF!,0)),MAX(REDOSLIJED!#REF!)+1)</f>
        <v>#REF!</v>
      </c>
      <c r="Q111" s="23" t="s">
        <v>2763</v>
      </c>
    </row>
    <row r="112" spans="1:17" x14ac:dyDescent="0.25">
      <c r="A112" s="23">
        <v>1004038</v>
      </c>
      <c r="B112" s="23">
        <v>1</v>
      </c>
      <c r="C112" s="23">
        <v>1004050</v>
      </c>
      <c r="D112" s="23" t="s">
        <v>2018</v>
      </c>
      <c r="E112" s="5">
        <f>IFERROR((PlanMasine[[#This Row],[Norma]]/PlanMasine[[#This Row],[Q]])*(PlanMasine[[#This Row],[Q]]/SUMIF(#REF!,PlanMasine[[#This Row],[RN]],#REF!)*PlanMasine[[#This Row],[KPLQ]]),0)</f>
        <v>0</v>
      </c>
      <c r="F112" s="23">
        <v>6</v>
      </c>
      <c r="G112" s="23">
        <v>0</v>
      </c>
      <c r="H112" s="23">
        <v>0</v>
      </c>
      <c r="I112" s="23" t="s">
        <v>5</v>
      </c>
      <c r="J112" s="23" t="s">
        <v>570</v>
      </c>
      <c r="K112" s="23" t="s">
        <v>2012</v>
      </c>
      <c r="L112" s="24">
        <v>45826</v>
      </c>
      <c r="M112" s="28">
        <v>3.472222222222222E-3</v>
      </c>
      <c r="N112" s="3">
        <v>45811</v>
      </c>
      <c r="O112">
        <v>215463</v>
      </c>
      <c r="P112" t="e">
        <f>IFERROR(INDEX(REDOSLIJED!#REF!,MATCH(PlanMasine[[#This Row],[KPL]],REDOSLIJED!#REF!,0)),MAX(REDOSLIJED!#REF!)+1)</f>
        <v>#REF!</v>
      </c>
      <c r="Q112" s="23" t="s">
        <v>2764</v>
      </c>
    </row>
    <row r="113" spans="1:17" x14ac:dyDescent="0.25">
      <c r="A113" s="23">
        <v>1004038</v>
      </c>
      <c r="B113" s="23">
        <v>1</v>
      </c>
      <c r="C113" s="23">
        <v>1004054</v>
      </c>
      <c r="D113" s="23" t="s">
        <v>2011</v>
      </c>
      <c r="E113" s="5">
        <f>IFERROR((PlanMasine[[#This Row],[Norma]]/PlanMasine[[#This Row],[Q]])*(PlanMasine[[#This Row],[Q]]/SUMIF(#REF!,PlanMasine[[#This Row],[RN]],#REF!)*PlanMasine[[#This Row],[KPLQ]]),0)</f>
        <v>0</v>
      </c>
      <c r="F113" s="23">
        <v>6</v>
      </c>
      <c r="G113" s="23">
        <v>0</v>
      </c>
      <c r="H113" s="23">
        <v>0</v>
      </c>
      <c r="I113" s="23" t="s">
        <v>5</v>
      </c>
      <c r="J113" s="23" t="s">
        <v>570</v>
      </c>
      <c r="K113" s="23" t="s">
        <v>2012</v>
      </c>
      <c r="L113" s="24">
        <v>45826</v>
      </c>
      <c r="M113" s="28">
        <v>1.0416666666666667E-3</v>
      </c>
      <c r="N113" s="3">
        <v>45811</v>
      </c>
      <c r="O113">
        <v>215467</v>
      </c>
      <c r="P113" t="e">
        <f>IFERROR(INDEX(REDOSLIJED!#REF!,MATCH(PlanMasine[[#This Row],[KPL]],REDOSLIJED!#REF!,0)),MAX(REDOSLIJED!#REF!)+1)</f>
        <v>#REF!</v>
      </c>
      <c r="Q113" s="23" t="s">
        <v>2765</v>
      </c>
    </row>
    <row r="114" spans="1:17" x14ac:dyDescent="0.25">
      <c r="A114" s="23">
        <v>1004038</v>
      </c>
      <c r="B114" s="23">
        <v>1</v>
      </c>
      <c r="C114" s="23">
        <v>1034428</v>
      </c>
      <c r="D114" s="23" t="s">
        <v>1688</v>
      </c>
      <c r="E114" s="5">
        <f>IFERROR((PlanMasine[[#This Row],[Norma]]/PlanMasine[[#This Row],[Q]])*(PlanMasine[[#This Row],[Q]]/SUMIF(#REF!,PlanMasine[[#This Row],[RN]],#REF!)*PlanMasine[[#This Row],[KPLQ]]),0)</f>
        <v>0</v>
      </c>
      <c r="F114" s="23">
        <v>1</v>
      </c>
      <c r="G114" s="23">
        <v>0</v>
      </c>
      <c r="H114" s="23">
        <v>0</v>
      </c>
      <c r="I114" s="23" t="s">
        <v>5</v>
      </c>
      <c r="J114" s="23" t="s">
        <v>570</v>
      </c>
      <c r="K114" s="23" t="s">
        <v>2012</v>
      </c>
      <c r="L114" s="23">
        <v>45826</v>
      </c>
      <c r="M114" s="28">
        <v>1.1574074074074073E-3</v>
      </c>
      <c r="N114" s="3">
        <v>45811</v>
      </c>
      <c r="O114">
        <v>215507</v>
      </c>
      <c r="P114" t="e">
        <f>IFERROR(INDEX(REDOSLIJED!#REF!,MATCH(PlanMasine[[#This Row],[KPL]],REDOSLIJED!#REF!,0)),MAX(REDOSLIJED!#REF!)+1)</f>
        <v>#REF!</v>
      </c>
      <c r="Q114" s="23" t="s">
        <v>2766</v>
      </c>
    </row>
    <row r="115" spans="1:17" x14ac:dyDescent="0.25">
      <c r="A115" s="23">
        <v>1004038</v>
      </c>
      <c r="B115" s="23">
        <v>1</v>
      </c>
      <c r="C115" s="23">
        <v>1004069</v>
      </c>
      <c r="D115" s="23" t="s">
        <v>2014</v>
      </c>
      <c r="E115" s="5">
        <f>IFERROR((PlanMasine[[#This Row],[Norma]]/PlanMasine[[#This Row],[Q]])*(PlanMasine[[#This Row],[Q]]/SUMIF(#REF!,PlanMasine[[#This Row],[RN]],#REF!)*PlanMasine[[#This Row],[KPLQ]]),0)</f>
        <v>0</v>
      </c>
      <c r="F115" s="23">
        <v>6</v>
      </c>
      <c r="G115" s="23">
        <v>0</v>
      </c>
      <c r="H115" s="23">
        <v>0</v>
      </c>
      <c r="I115" s="23" t="s">
        <v>5</v>
      </c>
      <c r="J115" s="23" t="s">
        <v>570</v>
      </c>
      <c r="K115" s="23" t="s">
        <v>2012</v>
      </c>
      <c r="L115" s="24">
        <v>45826</v>
      </c>
      <c r="M115" s="28">
        <v>1.0416666666666667E-3</v>
      </c>
      <c r="N115" s="3">
        <v>45811</v>
      </c>
      <c r="O115">
        <v>215484</v>
      </c>
      <c r="P115" t="e">
        <f>IFERROR(INDEX(REDOSLIJED!#REF!,MATCH(PlanMasine[[#This Row],[KPL]],REDOSLIJED!#REF!,0)),MAX(REDOSLIJED!#REF!)+1)</f>
        <v>#REF!</v>
      </c>
      <c r="Q115" s="23" t="s">
        <v>2767</v>
      </c>
    </row>
    <row r="116" spans="1:17" x14ac:dyDescent="0.25">
      <c r="A116" s="23">
        <v>1004038</v>
      </c>
      <c r="B116" s="23">
        <v>1</v>
      </c>
      <c r="C116" s="23">
        <v>1004056</v>
      </c>
      <c r="D116" s="23" t="s">
        <v>2013</v>
      </c>
      <c r="E116" s="5">
        <f>IFERROR((PlanMasine[[#This Row],[Norma]]/PlanMasine[[#This Row],[Q]])*(PlanMasine[[#This Row],[Q]]/SUMIF(#REF!,PlanMasine[[#This Row],[RN]],#REF!)*PlanMasine[[#This Row],[KPLQ]]),0)</f>
        <v>0</v>
      </c>
      <c r="F116" s="23">
        <v>6</v>
      </c>
      <c r="G116" s="23">
        <v>0</v>
      </c>
      <c r="H116" s="23">
        <v>0</v>
      </c>
      <c r="I116" s="23" t="s">
        <v>5</v>
      </c>
      <c r="J116" s="23" t="s">
        <v>570</v>
      </c>
      <c r="K116" s="23" t="s">
        <v>2012</v>
      </c>
      <c r="L116" s="24">
        <v>45826</v>
      </c>
      <c r="M116" s="28">
        <v>3.472222222222222E-3</v>
      </c>
      <c r="N116" s="3">
        <v>45811</v>
      </c>
      <c r="O116">
        <v>215469</v>
      </c>
      <c r="P116" t="e">
        <f>IFERROR(INDEX(REDOSLIJED!#REF!,MATCH(PlanMasine[[#This Row],[KPL]],REDOSLIJED!#REF!,0)),MAX(REDOSLIJED!#REF!)+1)</f>
        <v>#REF!</v>
      </c>
      <c r="Q116" s="23" t="s">
        <v>2768</v>
      </c>
    </row>
    <row r="117" spans="1:17" x14ac:dyDescent="0.25">
      <c r="A117" s="23">
        <v>1004038</v>
      </c>
      <c r="B117" s="23">
        <v>1</v>
      </c>
      <c r="C117" s="23">
        <v>1034422</v>
      </c>
      <c r="D117" s="23" t="s">
        <v>2015</v>
      </c>
      <c r="E117" s="5">
        <f>IFERROR((PlanMasine[[#This Row],[Norma]]/PlanMasine[[#This Row],[Q]])*(PlanMasine[[#This Row],[Q]]/SUMIF(#REF!,PlanMasine[[#This Row],[RN]],#REF!)*PlanMasine[[#This Row],[KPLQ]]),0)</f>
        <v>0</v>
      </c>
      <c r="F117" s="23">
        <v>2</v>
      </c>
      <c r="G117" s="23">
        <v>0</v>
      </c>
      <c r="H117" s="23">
        <v>0</v>
      </c>
      <c r="I117" s="23" t="s">
        <v>5</v>
      </c>
      <c r="J117" s="23" t="s">
        <v>570</v>
      </c>
      <c r="K117" s="23" t="s">
        <v>2012</v>
      </c>
      <c r="L117" s="24">
        <v>45826</v>
      </c>
      <c r="M117" s="28">
        <v>3.4722222222222218E-4</v>
      </c>
      <c r="N117" s="3">
        <v>45811</v>
      </c>
      <c r="O117">
        <v>215503</v>
      </c>
      <c r="P117" t="e">
        <f>IFERROR(INDEX(REDOSLIJED!#REF!,MATCH(PlanMasine[[#This Row],[KPL]],REDOSLIJED!#REF!,0)),MAX(REDOSLIJED!#REF!)+1)</f>
        <v>#REF!</v>
      </c>
      <c r="Q117" s="23" t="s">
        <v>2769</v>
      </c>
    </row>
    <row r="118" spans="1:17" x14ac:dyDescent="0.25">
      <c r="A118" s="23">
        <v>1004038</v>
      </c>
      <c r="B118" s="23">
        <v>1</v>
      </c>
      <c r="C118" s="23">
        <v>1034414</v>
      </c>
      <c r="D118" s="23" t="s">
        <v>2016</v>
      </c>
      <c r="E118" s="5">
        <f>IFERROR((PlanMasine[[#This Row],[Norma]]/PlanMasine[[#This Row],[Q]])*(PlanMasine[[#This Row],[Q]]/SUMIF(#REF!,PlanMasine[[#This Row],[RN]],#REF!)*PlanMasine[[#This Row],[KPLQ]]),0)</f>
        <v>0</v>
      </c>
      <c r="F118" s="23">
        <v>6</v>
      </c>
      <c r="G118" s="23">
        <v>0</v>
      </c>
      <c r="H118" s="23">
        <v>0</v>
      </c>
      <c r="I118" s="23" t="s">
        <v>5</v>
      </c>
      <c r="J118" s="23" t="s">
        <v>570</v>
      </c>
      <c r="K118" s="23" t="s">
        <v>2012</v>
      </c>
      <c r="L118" s="23">
        <v>45826</v>
      </c>
      <c r="M118" s="28">
        <v>1.736111111111111E-3</v>
      </c>
      <c r="N118" s="3">
        <v>45811</v>
      </c>
      <c r="O118">
        <v>215504</v>
      </c>
      <c r="P118" t="e">
        <f>IFERROR(INDEX(REDOSLIJED!#REF!,MATCH(PlanMasine[[#This Row],[KPL]],REDOSLIJED!#REF!,0)),MAX(REDOSLIJED!#REF!)+1)</f>
        <v>#REF!</v>
      </c>
      <c r="Q118" s="23" t="s">
        <v>2770</v>
      </c>
    </row>
    <row r="119" spans="1:17" x14ac:dyDescent="0.25">
      <c r="A119" s="23">
        <v>1004039</v>
      </c>
      <c r="B119" s="23">
        <v>1</v>
      </c>
      <c r="C119" s="23">
        <v>1004056</v>
      </c>
      <c r="D119" s="23" t="s">
        <v>2013</v>
      </c>
      <c r="E119" s="5">
        <f>IFERROR((PlanMasine[[#This Row],[Norma]]/PlanMasine[[#This Row],[Q]])*(PlanMasine[[#This Row],[Q]]/SUMIF(#REF!,PlanMasine[[#This Row],[RN]],#REF!)*PlanMasine[[#This Row],[KPLQ]]),0)</f>
        <v>0</v>
      </c>
      <c r="F119" s="23">
        <v>6</v>
      </c>
      <c r="G119" s="23">
        <v>0</v>
      </c>
      <c r="H119" s="23">
        <v>0</v>
      </c>
      <c r="I119" s="23" t="s">
        <v>5</v>
      </c>
      <c r="J119" s="23" t="s">
        <v>570</v>
      </c>
      <c r="K119" s="23" t="s">
        <v>2012</v>
      </c>
      <c r="L119" s="24">
        <v>45826</v>
      </c>
      <c r="M119" s="28">
        <v>3.472222222222222E-3</v>
      </c>
      <c r="N119" s="3">
        <v>45811</v>
      </c>
      <c r="O119">
        <v>215469</v>
      </c>
      <c r="P119" t="e">
        <f>IFERROR(INDEX(REDOSLIJED!#REF!,MATCH(PlanMasine[[#This Row],[KPL]],REDOSLIJED!#REF!,0)),MAX(REDOSLIJED!#REF!)+1)</f>
        <v>#REF!</v>
      </c>
      <c r="Q119" s="23" t="s">
        <v>2771</v>
      </c>
    </row>
    <row r="120" spans="1:17" x14ac:dyDescent="0.25">
      <c r="A120" s="23">
        <v>1004039</v>
      </c>
      <c r="B120" s="23">
        <v>1</v>
      </c>
      <c r="C120" s="23">
        <v>1004054</v>
      </c>
      <c r="D120" s="23" t="s">
        <v>2011</v>
      </c>
      <c r="E120" s="5">
        <f>IFERROR((PlanMasine[[#This Row],[Norma]]/PlanMasine[[#This Row],[Q]])*(PlanMasine[[#This Row],[Q]]/SUMIF(#REF!,PlanMasine[[#This Row],[RN]],#REF!)*PlanMasine[[#This Row],[KPLQ]]),0)</f>
        <v>0</v>
      </c>
      <c r="F120" s="23">
        <v>6</v>
      </c>
      <c r="G120" s="23">
        <v>0</v>
      </c>
      <c r="H120" s="23">
        <v>0</v>
      </c>
      <c r="I120" s="23" t="s">
        <v>5</v>
      </c>
      <c r="J120" s="23" t="s">
        <v>570</v>
      </c>
      <c r="K120" s="23" t="s">
        <v>2012</v>
      </c>
      <c r="L120" s="24">
        <v>45826</v>
      </c>
      <c r="M120" s="28">
        <v>1.0416666666666667E-3</v>
      </c>
      <c r="N120" s="3">
        <v>45811</v>
      </c>
      <c r="O120">
        <v>215467</v>
      </c>
      <c r="P120" t="e">
        <f>IFERROR(INDEX(REDOSLIJED!#REF!,MATCH(PlanMasine[[#This Row],[KPL]],REDOSLIJED!#REF!,0)),MAX(REDOSLIJED!#REF!)+1)</f>
        <v>#REF!</v>
      </c>
      <c r="Q120" s="23" t="s">
        <v>2772</v>
      </c>
    </row>
    <row r="121" spans="1:17" x14ac:dyDescent="0.25">
      <c r="A121" s="23">
        <v>1004039</v>
      </c>
      <c r="B121" s="23">
        <v>1</v>
      </c>
      <c r="C121" s="23">
        <v>1004050</v>
      </c>
      <c r="D121" s="23" t="s">
        <v>2018</v>
      </c>
      <c r="E121" s="5">
        <f>IFERROR((PlanMasine[[#This Row],[Norma]]/PlanMasine[[#This Row],[Q]])*(PlanMasine[[#This Row],[Q]]/SUMIF(#REF!,PlanMasine[[#This Row],[RN]],#REF!)*PlanMasine[[#This Row],[KPLQ]]),0)</f>
        <v>0</v>
      </c>
      <c r="F121" s="23">
        <v>6</v>
      </c>
      <c r="G121" s="23">
        <v>0</v>
      </c>
      <c r="H121" s="23">
        <v>0</v>
      </c>
      <c r="I121" s="23" t="s">
        <v>5</v>
      </c>
      <c r="J121" s="23" t="s">
        <v>570</v>
      </c>
      <c r="K121" s="23" t="s">
        <v>2012</v>
      </c>
      <c r="L121" s="24">
        <v>45826</v>
      </c>
      <c r="M121" s="28">
        <v>3.472222222222222E-3</v>
      </c>
      <c r="N121" s="3">
        <v>45811</v>
      </c>
      <c r="O121">
        <v>215463</v>
      </c>
      <c r="P121" t="e">
        <f>IFERROR(INDEX(REDOSLIJED!#REF!,MATCH(PlanMasine[[#This Row],[KPL]],REDOSLIJED!#REF!,0)),MAX(REDOSLIJED!#REF!)+1)</f>
        <v>#REF!</v>
      </c>
      <c r="Q121" s="23" t="s">
        <v>2773</v>
      </c>
    </row>
    <row r="122" spans="1:17" x14ac:dyDescent="0.25">
      <c r="A122" s="23">
        <v>1004039</v>
      </c>
      <c r="B122" s="23">
        <v>1</v>
      </c>
      <c r="C122" s="23">
        <v>1004045</v>
      </c>
      <c r="D122" s="23" t="s">
        <v>2017</v>
      </c>
      <c r="E122" s="5">
        <f>IFERROR((PlanMasine[[#This Row],[Norma]]/PlanMasine[[#This Row],[Q]])*(PlanMasine[[#This Row],[Q]]/SUMIF(#REF!,PlanMasine[[#This Row],[RN]],#REF!)*PlanMasine[[#This Row],[KPLQ]]),0)</f>
        <v>0</v>
      </c>
      <c r="F122" s="23">
        <v>6</v>
      </c>
      <c r="G122" s="23">
        <v>0</v>
      </c>
      <c r="H122" s="23">
        <v>0</v>
      </c>
      <c r="I122" s="23" t="s">
        <v>5</v>
      </c>
      <c r="J122" s="23" t="s">
        <v>570</v>
      </c>
      <c r="K122" s="23" t="s">
        <v>2012</v>
      </c>
      <c r="L122" s="24">
        <v>45826</v>
      </c>
      <c r="M122" s="28">
        <v>2.0833333333333333E-3</v>
      </c>
      <c r="N122" s="3">
        <v>45811</v>
      </c>
      <c r="O122">
        <v>215458</v>
      </c>
      <c r="P122" t="e">
        <f>IFERROR(INDEX(REDOSLIJED!#REF!,MATCH(PlanMasine[[#This Row],[KPL]],REDOSLIJED!#REF!,0)),MAX(REDOSLIJED!#REF!)+1)</f>
        <v>#REF!</v>
      </c>
      <c r="Q122" s="23" t="s">
        <v>2774</v>
      </c>
    </row>
    <row r="123" spans="1:17" x14ac:dyDescent="0.25">
      <c r="A123" s="23">
        <v>1004039</v>
      </c>
      <c r="B123" s="23">
        <v>1</v>
      </c>
      <c r="C123" s="23">
        <v>1004069</v>
      </c>
      <c r="D123" s="23" t="s">
        <v>2014</v>
      </c>
      <c r="E123" s="5">
        <f>IFERROR((PlanMasine[[#This Row],[Norma]]/PlanMasine[[#This Row],[Q]])*(PlanMasine[[#This Row],[Q]]/SUMIF(#REF!,PlanMasine[[#This Row],[RN]],#REF!)*PlanMasine[[#This Row],[KPLQ]]),0)</f>
        <v>0</v>
      </c>
      <c r="F123" s="23">
        <v>6</v>
      </c>
      <c r="G123" s="23">
        <v>0</v>
      </c>
      <c r="H123" s="23">
        <v>0</v>
      </c>
      <c r="I123" s="23" t="s">
        <v>5</v>
      </c>
      <c r="J123" s="23" t="s">
        <v>570</v>
      </c>
      <c r="K123" s="23" t="s">
        <v>2012</v>
      </c>
      <c r="L123" s="24">
        <v>45826</v>
      </c>
      <c r="M123" s="28">
        <v>1.0416666666666667E-3</v>
      </c>
      <c r="N123" s="3">
        <v>45811</v>
      </c>
      <c r="O123">
        <v>215484</v>
      </c>
      <c r="P123" t="e">
        <f>IFERROR(INDEX(REDOSLIJED!#REF!,MATCH(PlanMasine[[#This Row],[KPL]],REDOSLIJED!#REF!,0)),MAX(REDOSLIJED!#REF!)+1)</f>
        <v>#REF!</v>
      </c>
      <c r="Q123" s="23" t="s">
        <v>2775</v>
      </c>
    </row>
    <row r="124" spans="1:17" x14ac:dyDescent="0.25">
      <c r="A124" s="23">
        <v>1004039</v>
      </c>
      <c r="B124" s="23">
        <v>1</v>
      </c>
      <c r="C124" s="23">
        <v>1034428</v>
      </c>
      <c r="D124" s="23" t="s">
        <v>1688</v>
      </c>
      <c r="E124" s="5">
        <f>IFERROR((PlanMasine[[#This Row],[Norma]]/PlanMasine[[#This Row],[Q]])*(PlanMasine[[#This Row],[Q]]/SUMIF(#REF!,PlanMasine[[#This Row],[RN]],#REF!)*PlanMasine[[#This Row],[KPLQ]]),0)</f>
        <v>0</v>
      </c>
      <c r="F124" s="23">
        <v>1</v>
      </c>
      <c r="G124" s="23">
        <v>0</v>
      </c>
      <c r="H124" s="23">
        <v>0</v>
      </c>
      <c r="I124" s="23" t="s">
        <v>5</v>
      </c>
      <c r="J124" s="23" t="s">
        <v>570</v>
      </c>
      <c r="K124" s="23" t="s">
        <v>2012</v>
      </c>
      <c r="L124" s="24">
        <v>45826</v>
      </c>
      <c r="M124" s="28">
        <v>1.1574074074074073E-3</v>
      </c>
      <c r="N124" s="3">
        <v>45811</v>
      </c>
      <c r="O124">
        <v>215507</v>
      </c>
      <c r="P124" t="e">
        <f>IFERROR(INDEX(REDOSLIJED!#REF!,MATCH(PlanMasine[[#This Row],[KPL]],REDOSLIJED!#REF!,0)),MAX(REDOSLIJED!#REF!)+1)</f>
        <v>#REF!</v>
      </c>
      <c r="Q124" s="23" t="s">
        <v>2776</v>
      </c>
    </row>
    <row r="125" spans="1:17" x14ac:dyDescent="0.25">
      <c r="A125" s="23">
        <v>1004039</v>
      </c>
      <c r="B125" s="23">
        <v>1</v>
      </c>
      <c r="C125" s="23">
        <v>1034424</v>
      </c>
      <c r="D125" s="23" t="s">
        <v>2016</v>
      </c>
      <c r="E125" s="5">
        <f>IFERROR((PlanMasine[[#This Row],[Norma]]/PlanMasine[[#This Row],[Q]])*(PlanMasine[[#This Row],[Q]]/SUMIF(#REF!,PlanMasine[[#This Row],[RN]],#REF!)*PlanMasine[[#This Row],[KPLQ]]),0)</f>
        <v>0</v>
      </c>
      <c r="F125" s="23">
        <v>2</v>
      </c>
      <c r="G125" s="23">
        <v>0</v>
      </c>
      <c r="H125" s="23">
        <v>0</v>
      </c>
      <c r="I125" s="23" t="s">
        <v>5</v>
      </c>
      <c r="J125" s="23" t="s">
        <v>570</v>
      </c>
      <c r="K125" s="23" t="s">
        <v>2012</v>
      </c>
      <c r="L125" s="24">
        <v>45826</v>
      </c>
      <c r="M125" s="28">
        <v>5.7870370370370367E-4</v>
      </c>
      <c r="N125" s="3">
        <v>45811</v>
      </c>
      <c r="O125">
        <v>215504</v>
      </c>
      <c r="P125" t="e">
        <f>IFERROR(INDEX(REDOSLIJED!#REF!,MATCH(PlanMasine[[#This Row],[KPL]],REDOSLIJED!#REF!,0)),MAX(REDOSLIJED!#REF!)+1)</f>
        <v>#REF!</v>
      </c>
      <c r="Q125" s="23" t="s">
        <v>2777</v>
      </c>
    </row>
    <row r="126" spans="1:17" x14ac:dyDescent="0.25">
      <c r="A126" s="23">
        <v>1004039</v>
      </c>
      <c r="B126" s="23">
        <v>1</v>
      </c>
      <c r="C126" s="23">
        <v>1034422</v>
      </c>
      <c r="D126" s="23" t="s">
        <v>2015</v>
      </c>
      <c r="E126" s="5">
        <f>IFERROR((PlanMasine[[#This Row],[Norma]]/PlanMasine[[#This Row],[Q]])*(PlanMasine[[#This Row],[Q]]/SUMIF(#REF!,PlanMasine[[#This Row],[RN]],#REF!)*PlanMasine[[#This Row],[KPLQ]]),0)</f>
        <v>0</v>
      </c>
      <c r="F126" s="23">
        <v>2</v>
      </c>
      <c r="G126" s="23">
        <v>0</v>
      </c>
      <c r="H126" s="23">
        <v>0</v>
      </c>
      <c r="I126" s="23" t="s">
        <v>5</v>
      </c>
      <c r="J126" s="23" t="s">
        <v>570</v>
      </c>
      <c r="K126" s="23" t="s">
        <v>2012</v>
      </c>
      <c r="L126" s="24">
        <v>45826</v>
      </c>
      <c r="M126" s="28">
        <v>3.4722222222222218E-4</v>
      </c>
      <c r="N126" s="3">
        <v>45811</v>
      </c>
      <c r="O126">
        <v>215503</v>
      </c>
      <c r="P126" t="e">
        <f>IFERROR(INDEX(REDOSLIJED!#REF!,MATCH(PlanMasine[[#This Row],[KPL]],REDOSLIJED!#REF!,0)),MAX(REDOSLIJED!#REF!)+1)</f>
        <v>#REF!</v>
      </c>
      <c r="Q126" s="23" t="s">
        <v>2778</v>
      </c>
    </row>
    <row r="127" spans="1:17" x14ac:dyDescent="0.25">
      <c r="A127" s="23">
        <v>1004039</v>
      </c>
      <c r="B127" s="23">
        <v>1</v>
      </c>
      <c r="C127" s="23">
        <v>1034418</v>
      </c>
      <c r="D127" s="23" t="s">
        <v>1688</v>
      </c>
      <c r="E127" s="5">
        <f>IFERROR((PlanMasine[[#This Row],[Norma]]/PlanMasine[[#This Row],[Q]])*(PlanMasine[[#This Row],[Q]]/SUMIF(#REF!,PlanMasine[[#This Row],[RN]],#REF!)*PlanMasine[[#This Row],[KPLQ]]),0)</f>
        <v>0</v>
      </c>
      <c r="F127" s="23">
        <v>3</v>
      </c>
      <c r="G127" s="23">
        <v>0</v>
      </c>
      <c r="H127" s="23">
        <v>0</v>
      </c>
      <c r="I127" s="23" t="s">
        <v>5</v>
      </c>
      <c r="J127" s="23" t="s">
        <v>570</v>
      </c>
      <c r="K127" s="23" t="s">
        <v>2012</v>
      </c>
      <c r="L127" s="24">
        <v>45826</v>
      </c>
      <c r="M127" s="28">
        <v>3.472222222222222E-3</v>
      </c>
      <c r="N127" s="3">
        <v>45811</v>
      </c>
      <c r="O127">
        <v>215507</v>
      </c>
      <c r="P127" t="e">
        <f>IFERROR(INDEX(REDOSLIJED!#REF!,MATCH(PlanMasine[[#This Row],[KPL]],REDOSLIJED!#REF!,0)),MAX(REDOSLIJED!#REF!)+1)</f>
        <v>#REF!</v>
      </c>
      <c r="Q127" s="23" t="s">
        <v>2779</v>
      </c>
    </row>
    <row r="128" spans="1:17" x14ac:dyDescent="0.25">
      <c r="A128" s="23">
        <v>1004039</v>
      </c>
      <c r="B128" s="23">
        <v>1</v>
      </c>
      <c r="C128" s="23">
        <v>1034414</v>
      </c>
      <c r="D128" s="23" t="s">
        <v>2016</v>
      </c>
      <c r="E128" s="5">
        <f>IFERROR((PlanMasine[[#This Row],[Norma]]/PlanMasine[[#This Row],[Q]])*(PlanMasine[[#This Row],[Q]]/SUMIF(#REF!,PlanMasine[[#This Row],[RN]],#REF!)*PlanMasine[[#This Row],[KPLQ]]),0)</f>
        <v>0</v>
      </c>
      <c r="F128" s="23">
        <v>6</v>
      </c>
      <c r="G128" s="23">
        <v>0</v>
      </c>
      <c r="H128" s="23">
        <v>0</v>
      </c>
      <c r="I128" s="23" t="s">
        <v>5</v>
      </c>
      <c r="J128" s="23" t="s">
        <v>570</v>
      </c>
      <c r="K128" s="23" t="s">
        <v>2012</v>
      </c>
      <c r="L128" s="24">
        <v>45826</v>
      </c>
      <c r="M128" s="28">
        <v>1.736111111111111E-3</v>
      </c>
      <c r="N128" s="3">
        <v>45811</v>
      </c>
      <c r="O128">
        <v>215504</v>
      </c>
      <c r="P128" t="e">
        <f>IFERROR(INDEX(REDOSLIJED!#REF!,MATCH(PlanMasine[[#This Row],[KPL]],REDOSLIJED!#REF!,0)),MAX(REDOSLIJED!#REF!)+1)</f>
        <v>#REF!</v>
      </c>
      <c r="Q128" s="23" t="s">
        <v>2780</v>
      </c>
    </row>
    <row r="129" spans="1:17" x14ac:dyDescent="0.25">
      <c r="A129" s="23">
        <v>1004039</v>
      </c>
      <c r="B129" s="23">
        <v>1</v>
      </c>
      <c r="C129" s="23">
        <v>1034412</v>
      </c>
      <c r="D129" s="23" t="s">
        <v>2015</v>
      </c>
      <c r="E129" s="5">
        <f>IFERROR((PlanMasine[[#This Row],[Norma]]/PlanMasine[[#This Row],[Q]])*(PlanMasine[[#This Row],[Q]]/SUMIF(#REF!,PlanMasine[[#This Row],[RN]],#REF!)*PlanMasine[[#This Row],[KPLQ]]),0)</f>
        <v>0</v>
      </c>
      <c r="F129" s="23">
        <v>6</v>
      </c>
      <c r="G129" s="23">
        <v>0</v>
      </c>
      <c r="H129" s="23">
        <v>0</v>
      </c>
      <c r="I129" s="23" t="s">
        <v>5</v>
      </c>
      <c r="J129" s="23" t="s">
        <v>570</v>
      </c>
      <c r="K129" s="23" t="s">
        <v>2012</v>
      </c>
      <c r="L129" s="24">
        <v>45826</v>
      </c>
      <c r="M129" s="28">
        <v>1.0416666666666667E-3</v>
      </c>
      <c r="N129" s="3">
        <v>45811</v>
      </c>
      <c r="O129">
        <v>215503</v>
      </c>
      <c r="P129" t="e">
        <f>IFERROR(INDEX(REDOSLIJED!#REF!,MATCH(PlanMasine[[#This Row],[KPL]],REDOSLIJED!#REF!,0)),MAX(REDOSLIJED!#REF!)+1)</f>
        <v>#REF!</v>
      </c>
      <c r="Q129" s="23" t="s">
        <v>2781</v>
      </c>
    </row>
    <row r="130" spans="1:17" x14ac:dyDescent="0.25">
      <c r="A130" s="23">
        <v>1004040</v>
      </c>
      <c r="B130" s="23">
        <v>1</v>
      </c>
      <c r="C130" s="23">
        <v>1004054</v>
      </c>
      <c r="D130" s="23" t="s">
        <v>2011</v>
      </c>
      <c r="E130" s="5">
        <f>IFERROR((PlanMasine[[#This Row],[Norma]]/PlanMasine[[#This Row],[Q]])*(PlanMasine[[#This Row],[Q]]/SUMIF(#REF!,PlanMasine[[#This Row],[RN]],#REF!)*PlanMasine[[#This Row],[KPLQ]]),0)</f>
        <v>0</v>
      </c>
      <c r="F130" s="23">
        <v>6</v>
      </c>
      <c r="G130" s="23">
        <v>0</v>
      </c>
      <c r="H130" s="23">
        <v>0</v>
      </c>
      <c r="I130" s="23" t="s">
        <v>5</v>
      </c>
      <c r="J130" s="23" t="s">
        <v>570</v>
      </c>
      <c r="K130" s="23" t="s">
        <v>2012</v>
      </c>
      <c r="L130" s="24">
        <v>45826</v>
      </c>
      <c r="M130" s="28">
        <v>1.0416666666666667E-3</v>
      </c>
      <c r="N130" s="3">
        <v>45811</v>
      </c>
      <c r="O130">
        <v>215467</v>
      </c>
      <c r="P130" t="e">
        <f>IFERROR(INDEX(REDOSLIJED!#REF!,MATCH(PlanMasine[[#This Row],[KPL]],REDOSLIJED!#REF!,0)),MAX(REDOSLIJED!#REF!)+1)</f>
        <v>#REF!</v>
      </c>
      <c r="Q130" s="23" t="s">
        <v>2782</v>
      </c>
    </row>
    <row r="131" spans="1:17" x14ac:dyDescent="0.25">
      <c r="A131" s="23">
        <v>1004040</v>
      </c>
      <c r="B131" s="23">
        <v>1</v>
      </c>
      <c r="C131" s="23">
        <v>1004050</v>
      </c>
      <c r="D131" s="23" t="s">
        <v>2018</v>
      </c>
      <c r="E131" s="5">
        <f>IFERROR((PlanMasine[[#This Row],[Norma]]/PlanMasine[[#This Row],[Q]])*(PlanMasine[[#This Row],[Q]]/SUMIF(#REF!,PlanMasine[[#This Row],[RN]],#REF!)*PlanMasine[[#This Row],[KPLQ]]),0)</f>
        <v>0</v>
      </c>
      <c r="F131" s="23">
        <v>6</v>
      </c>
      <c r="G131" s="23">
        <v>0</v>
      </c>
      <c r="H131" s="23">
        <v>0</v>
      </c>
      <c r="I131" s="23" t="s">
        <v>5</v>
      </c>
      <c r="J131" s="23" t="s">
        <v>570</v>
      </c>
      <c r="K131" s="23" t="s">
        <v>2012</v>
      </c>
      <c r="L131" s="23">
        <v>45826</v>
      </c>
      <c r="M131" s="28">
        <v>3.472222222222222E-3</v>
      </c>
      <c r="N131" s="3">
        <v>45811</v>
      </c>
      <c r="O131">
        <v>215463</v>
      </c>
      <c r="P131" t="e">
        <f>IFERROR(INDEX(REDOSLIJED!#REF!,MATCH(PlanMasine[[#This Row],[KPL]],REDOSLIJED!#REF!,0)),MAX(REDOSLIJED!#REF!)+1)</f>
        <v>#REF!</v>
      </c>
      <c r="Q131" s="23" t="s">
        <v>2783</v>
      </c>
    </row>
    <row r="132" spans="1:17" x14ac:dyDescent="0.25">
      <c r="A132" s="23">
        <v>1004040</v>
      </c>
      <c r="B132" s="23">
        <v>1</v>
      </c>
      <c r="C132" s="23">
        <v>1004056</v>
      </c>
      <c r="D132" s="23" t="s">
        <v>2013</v>
      </c>
      <c r="E132" s="5">
        <f>IFERROR((PlanMasine[[#This Row],[Norma]]/PlanMasine[[#This Row],[Q]])*(PlanMasine[[#This Row],[Q]]/SUMIF(#REF!,PlanMasine[[#This Row],[RN]],#REF!)*PlanMasine[[#This Row],[KPLQ]]),0)</f>
        <v>0</v>
      </c>
      <c r="F132" s="23">
        <v>6</v>
      </c>
      <c r="G132" s="23">
        <v>0</v>
      </c>
      <c r="H132" s="23">
        <v>0</v>
      </c>
      <c r="I132" s="23" t="s">
        <v>5</v>
      </c>
      <c r="J132" s="23" t="s">
        <v>570</v>
      </c>
      <c r="K132" s="23" t="s">
        <v>2012</v>
      </c>
      <c r="L132" s="24">
        <v>45826</v>
      </c>
      <c r="M132" s="28">
        <v>3.472222222222222E-3</v>
      </c>
      <c r="N132" s="3">
        <v>45811</v>
      </c>
      <c r="O132">
        <v>215469</v>
      </c>
      <c r="P132" t="e">
        <f>IFERROR(INDEX(REDOSLIJED!#REF!,MATCH(PlanMasine[[#This Row],[KPL]],REDOSLIJED!#REF!,0)),MAX(REDOSLIJED!#REF!)+1)</f>
        <v>#REF!</v>
      </c>
      <c r="Q132" s="23" t="s">
        <v>2784</v>
      </c>
    </row>
    <row r="133" spans="1:17" x14ac:dyDescent="0.25">
      <c r="A133" s="23">
        <v>1004040</v>
      </c>
      <c r="B133" s="23">
        <v>1</v>
      </c>
      <c r="C133" s="23">
        <v>1004069</v>
      </c>
      <c r="D133" s="23" t="s">
        <v>2014</v>
      </c>
      <c r="E133" s="5">
        <f>IFERROR((PlanMasine[[#This Row],[Norma]]/PlanMasine[[#This Row],[Q]])*(PlanMasine[[#This Row],[Q]]/SUMIF(#REF!,PlanMasine[[#This Row],[RN]],#REF!)*PlanMasine[[#This Row],[KPLQ]]),0)</f>
        <v>0</v>
      </c>
      <c r="F133" s="23">
        <v>6</v>
      </c>
      <c r="G133" s="23">
        <v>0</v>
      </c>
      <c r="H133" s="23">
        <v>0</v>
      </c>
      <c r="I133" s="23" t="s">
        <v>5</v>
      </c>
      <c r="J133" s="23" t="s">
        <v>570</v>
      </c>
      <c r="K133" s="23" t="s">
        <v>2012</v>
      </c>
      <c r="L133" s="24">
        <v>45826</v>
      </c>
      <c r="M133" s="28">
        <v>1.0416666666666667E-3</v>
      </c>
      <c r="N133" s="3">
        <v>45811</v>
      </c>
      <c r="O133">
        <v>215484</v>
      </c>
      <c r="P133" t="e">
        <f>IFERROR(INDEX(REDOSLIJED!#REF!,MATCH(PlanMasine[[#This Row],[KPL]],REDOSLIJED!#REF!,0)),MAX(REDOSLIJED!#REF!)+1)</f>
        <v>#REF!</v>
      </c>
      <c r="Q133" s="23" t="s">
        <v>2785</v>
      </c>
    </row>
    <row r="134" spans="1:17" x14ac:dyDescent="0.25">
      <c r="A134" s="23">
        <v>1004040</v>
      </c>
      <c r="B134" s="23">
        <v>1</v>
      </c>
      <c r="C134" s="23">
        <v>1034412</v>
      </c>
      <c r="D134" s="23" t="s">
        <v>2015</v>
      </c>
      <c r="E134" s="5">
        <f>IFERROR((PlanMasine[[#This Row],[Norma]]/PlanMasine[[#This Row],[Q]])*(PlanMasine[[#This Row],[Q]]/SUMIF(#REF!,PlanMasine[[#This Row],[RN]],#REF!)*PlanMasine[[#This Row],[KPLQ]]),0)</f>
        <v>0</v>
      </c>
      <c r="F134" s="23">
        <v>6</v>
      </c>
      <c r="G134" s="23">
        <v>0</v>
      </c>
      <c r="H134" s="23">
        <v>0</v>
      </c>
      <c r="I134" s="23" t="s">
        <v>5</v>
      </c>
      <c r="J134" s="23" t="s">
        <v>570</v>
      </c>
      <c r="K134" s="23" t="s">
        <v>2012</v>
      </c>
      <c r="L134" s="24">
        <v>45826</v>
      </c>
      <c r="M134" s="28">
        <v>1.0416666666666667E-3</v>
      </c>
      <c r="N134" s="3">
        <v>45811</v>
      </c>
      <c r="O134">
        <v>215503</v>
      </c>
      <c r="P134" t="e">
        <f>IFERROR(INDEX(REDOSLIJED!#REF!,MATCH(PlanMasine[[#This Row],[KPL]],REDOSLIJED!#REF!,0)),MAX(REDOSLIJED!#REF!)+1)</f>
        <v>#REF!</v>
      </c>
      <c r="Q134" s="23" t="s">
        <v>2786</v>
      </c>
    </row>
    <row r="135" spans="1:17" x14ac:dyDescent="0.25">
      <c r="A135" s="23">
        <v>1004040</v>
      </c>
      <c r="B135" s="23">
        <v>1</v>
      </c>
      <c r="C135" s="23">
        <v>1034414</v>
      </c>
      <c r="D135" s="23" t="s">
        <v>2016</v>
      </c>
      <c r="E135" s="5">
        <f>IFERROR((PlanMasine[[#This Row],[Norma]]/PlanMasine[[#This Row],[Q]])*(PlanMasine[[#This Row],[Q]]/SUMIF(#REF!,PlanMasine[[#This Row],[RN]],#REF!)*PlanMasine[[#This Row],[KPLQ]]),0)</f>
        <v>0</v>
      </c>
      <c r="F135" s="23">
        <v>6</v>
      </c>
      <c r="G135" s="23">
        <v>0</v>
      </c>
      <c r="H135" s="23">
        <v>0</v>
      </c>
      <c r="I135" s="23" t="s">
        <v>5</v>
      </c>
      <c r="J135" s="23" t="s">
        <v>570</v>
      </c>
      <c r="K135" s="23" t="s">
        <v>2012</v>
      </c>
      <c r="L135" s="24">
        <v>45826</v>
      </c>
      <c r="M135" s="28">
        <v>1.736111111111111E-3</v>
      </c>
      <c r="N135" s="3">
        <v>45811</v>
      </c>
      <c r="O135">
        <v>215504</v>
      </c>
      <c r="P135" t="e">
        <f>IFERROR(INDEX(REDOSLIJED!#REF!,MATCH(PlanMasine[[#This Row],[KPL]],REDOSLIJED!#REF!,0)),MAX(REDOSLIJED!#REF!)+1)</f>
        <v>#REF!</v>
      </c>
      <c r="Q135" s="23" t="s">
        <v>2787</v>
      </c>
    </row>
    <row r="136" spans="1:17" x14ac:dyDescent="0.25">
      <c r="A136" s="23">
        <v>1004040</v>
      </c>
      <c r="B136" s="23">
        <v>1</v>
      </c>
      <c r="C136" s="23">
        <v>1034418</v>
      </c>
      <c r="D136" s="23" t="s">
        <v>1688</v>
      </c>
      <c r="E136" s="5">
        <f>IFERROR((PlanMasine[[#This Row],[Norma]]/PlanMasine[[#This Row],[Q]])*(PlanMasine[[#This Row],[Q]]/SUMIF(#REF!,PlanMasine[[#This Row],[RN]],#REF!)*PlanMasine[[#This Row],[KPLQ]]),0)</f>
        <v>0</v>
      </c>
      <c r="F136" s="23">
        <v>3</v>
      </c>
      <c r="G136" s="23">
        <v>0</v>
      </c>
      <c r="H136" s="23">
        <v>0</v>
      </c>
      <c r="I136" s="23" t="s">
        <v>5</v>
      </c>
      <c r="J136" s="23" t="s">
        <v>570</v>
      </c>
      <c r="K136" s="23" t="s">
        <v>2012</v>
      </c>
      <c r="L136" s="24">
        <v>45826</v>
      </c>
      <c r="M136" s="28">
        <v>3.472222222222222E-3</v>
      </c>
      <c r="N136" s="3">
        <v>45811</v>
      </c>
      <c r="O136">
        <v>215507</v>
      </c>
      <c r="P136" t="e">
        <f>IFERROR(INDEX(REDOSLIJED!#REF!,MATCH(PlanMasine[[#This Row],[KPL]],REDOSLIJED!#REF!,0)),MAX(REDOSLIJED!#REF!)+1)</f>
        <v>#REF!</v>
      </c>
      <c r="Q136" s="23" t="s">
        <v>2788</v>
      </c>
    </row>
    <row r="137" spans="1:17" x14ac:dyDescent="0.25">
      <c r="A137" s="23">
        <v>1004040</v>
      </c>
      <c r="B137" s="23">
        <v>1</v>
      </c>
      <c r="C137" s="23">
        <v>1034422</v>
      </c>
      <c r="D137" s="23" t="s">
        <v>2015</v>
      </c>
      <c r="E137" s="5">
        <f>IFERROR((PlanMasine[[#This Row],[Norma]]/PlanMasine[[#This Row],[Q]])*(PlanMasine[[#This Row],[Q]]/SUMIF(#REF!,PlanMasine[[#This Row],[RN]],#REF!)*PlanMasine[[#This Row],[KPLQ]]),0)</f>
        <v>0</v>
      </c>
      <c r="F137" s="23">
        <v>2</v>
      </c>
      <c r="G137" s="23">
        <v>0</v>
      </c>
      <c r="H137" s="23">
        <v>0</v>
      </c>
      <c r="I137" s="23" t="s">
        <v>5</v>
      </c>
      <c r="J137" s="23" t="s">
        <v>570</v>
      </c>
      <c r="K137" s="23" t="s">
        <v>2012</v>
      </c>
      <c r="L137" s="24">
        <v>45826</v>
      </c>
      <c r="M137" s="28">
        <v>3.4722222222222218E-4</v>
      </c>
      <c r="N137" s="3">
        <v>45811</v>
      </c>
      <c r="O137">
        <v>215503</v>
      </c>
      <c r="P137" t="e">
        <f>IFERROR(INDEX(REDOSLIJED!#REF!,MATCH(PlanMasine[[#This Row],[KPL]],REDOSLIJED!#REF!,0)),MAX(REDOSLIJED!#REF!)+1)</f>
        <v>#REF!</v>
      </c>
      <c r="Q137" s="23" t="s">
        <v>2789</v>
      </c>
    </row>
    <row r="138" spans="1:17" x14ac:dyDescent="0.25">
      <c r="A138" s="23">
        <v>1004040</v>
      </c>
      <c r="B138" s="23">
        <v>1</v>
      </c>
      <c r="C138" s="23">
        <v>1034424</v>
      </c>
      <c r="D138" s="23" t="s">
        <v>2016</v>
      </c>
      <c r="E138" s="5">
        <f>IFERROR((PlanMasine[[#This Row],[Norma]]/PlanMasine[[#This Row],[Q]])*(PlanMasine[[#This Row],[Q]]/SUMIF(#REF!,PlanMasine[[#This Row],[RN]],#REF!)*PlanMasine[[#This Row],[KPLQ]]),0)</f>
        <v>0</v>
      </c>
      <c r="F138" s="23">
        <v>2</v>
      </c>
      <c r="G138" s="23">
        <v>0</v>
      </c>
      <c r="H138" s="23">
        <v>0</v>
      </c>
      <c r="I138" s="23" t="s">
        <v>5</v>
      </c>
      <c r="J138" s="23" t="s">
        <v>570</v>
      </c>
      <c r="K138" s="23" t="s">
        <v>2012</v>
      </c>
      <c r="L138" s="24">
        <v>45826</v>
      </c>
      <c r="M138" s="28">
        <v>5.7870370370370367E-4</v>
      </c>
      <c r="N138" s="3">
        <v>45811</v>
      </c>
      <c r="O138">
        <v>215504</v>
      </c>
      <c r="P138" t="e">
        <f>IFERROR(INDEX(REDOSLIJED!#REF!,MATCH(PlanMasine[[#This Row],[KPL]],REDOSLIJED!#REF!,0)),MAX(REDOSLIJED!#REF!)+1)</f>
        <v>#REF!</v>
      </c>
      <c r="Q138" s="23" t="s">
        <v>2790</v>
      </c>
    </row>
    <row r="139" spans="1:17" x14ac:dyDescent="0.25">
      <c r="A139" s="23">
        <v>1004040</v>
      </c>
      <c r="B139" s="23">
        <v>1</v>
      </c>
      <c r="C139" s="23">
        <v>1034428</v>
      </c>
      <c r="D139" s="23" t="s">
        <v>1688</v>
      </c>
      <c r="E139" s="5">
        <f>IFERROR((PlanMasine[[#This Row],[Norma]]/PlanMasine[[#This Row],[Q]])*(PlanMasine[[#This Row],[Q]]/SUMIF(#REF!,PlanMasine[[#This Row],[RN]],#REF!)*PlanMasine[[#This Row],[KPLQ]]),0)</f>
        <v>0</v>
      </c>
      <c r="F139" s="23">
        <v>1</v>
      </c>
      <c r="G139" s="23">
        <v>0</v>
      </c>
      <c r="H139" s="23">
        <v>0</v>
      </c>
      <c r="I139" s="23" t="s">
        <v>5</v>
      </c>
      <c r="J139" s="23" t="s">
        <v>570</v>
      </c>
      <c r="K139" s="23" t="s">
        <v>2012</v>
      </c>
      <c r="L139" s="24">
        <v>45826</v>
      </c>
      <c r="M139" s="28">
        <v>1.1574074074074073E-3</v>
      </c>
      <c r="N139" s="3">
        <v>45811</v>
      </c>
      <c r="O139">
        <v>215507</v>
      </c>
      <c r="P139" t="e">
        <f>IFERROR(INDEX(REDOSLIJED!#REF!,MATCH(PlanMasine[[#This Row],[KPL]],REDOSLIJED!#REF!,0)),MAX(REDOSLIJED!#REF!)+1)</f>
        <v>#REF!</v>
      </c>
      <c r="Q139" s="23" t="s">
        <v>2791</v>
      </c>
    </row>
    <row r="140" spans="1:17" x14ac:dyDescent="0.25">
      <c r="A140" s="23">
        <v>1004040</v>
      </c>
      <c r="B140" s="23">
        <v>1</v>
      </c>
      <c r="C140" s="23">
        <v>1004045</v>
      </c>
      <c r="D140" s="23" t="s">
        <v>2017</v>
      </c>
      <c r="E140" s="5">
        <f>IFERROR((PlanMasine[[#This Row],[Norma]]/PlanMasine[[#This Row],[Q]])*(PlanMasine[[#This Row],[Q]]/SUMIF(#REF!,PlanMasine[[#This Row],[RN]],#REF!)*PlanMasine[[#This Row],[KPLQ]]),0)</f>
        <v>0</v>
      </c>
      <c r="F140" s="23">
        <v>6</v>
      </c>
      <c r="G140" s="23">
        <v>0</v>
      </c>
      <c r="H140" s="23">
        <v>0</v>
      </c>
      <c r="I140" s="23" t="s">
        <v>5</v>
      </c>
      <c r="J140" s="23" t="s">
        <v>570</v>
      </c>
      <c r="K140" s="23" t="s">
        <v>2012</v>
      </c>
      <c r="L140" s="24">
        <v>45826</v>
      </c>
      <c r="M140" s="28">
        <v>2.0833333333333333E-3</v>
      </c>
      <c r="N140" s="3">
        <v>45811</v>
      </c>
      <c r="O140">
        <v>215458</v>
      </c>
      <c r="P140" t="e">
        <f>IFERROR(INDEX(REDOSLIJED!#REF!,MATCH(PlanMasine[[#This Row],[KPL]],REDOSLIJED!#REF!,0)),MAX(REDOSLIJED!#REF!)+1)</f>
        <v>#REF!</v>
      </c>
      <c r="Q140" s="23" t="s">
        <v>2792</v>
      </c>
    </row>
    <row r="141" spans="1:17" x14ac:dyDescent="0.25">
      <c r="A141" s="23">
        <v>1016382</v>
      </c>
      <c r="B141" s="23">
        <v>1</v>
      </c>
      <c r="C141" s="23">
        <v>1016387</v>
      </c>
      <c r="D141" s="23" t="s">
        <v>2023</v>
      </c>
      <c r="E141" s="5">
        <f>IFERROR((PlanMasine[[#This Row],[Norma]]/PlanMasine[[#This Row],[Q]])*(PlanMasine[[#This Row],[Q]]/SUMIF(#REF!,PlanMasine[[#This Row],[RN]],#REF!)*PlanMasine[[#This Row],[KPLQ]]),0)</f>
        <v>0</v>
      </c>
      <c r="F141" s="23">
        <v>3</v>
      </c>
      <c r="G141" s="23">
        <v>0</v>
      </c>
      <c r="H141" s="23">
        <v>0</v>
      </c>
      <c r="I141" s="23" t="s">
        <v>5</v>
      </c>
      <c r="J141" s="23" t="s">
        <v>570</v>
      </c>
      <c r="K141" s="23" t="s">
        <v>2020</v>
      </c>
      <c r="L141" s="24">
        <v>45814</v>
      </c>
      <c r="M141" s="28">
        <v>1.3888888888888888E-2</v>
      </c>
      <c r="N141" s="3">
        <v>45811</v>
      </c>
      <c r="O141">
        <v>199533</v>
      </c>
      <c r="P141" t="e">
        <f>IFERROR(INDEX(REDOSLIJED!#REF!,MATCH(PlanMasine[[#This Row],[KPL]],REDOSLIJED!#REF!,0)),MAX(REDOSLIJED!#REF!)+1)</f>
        <v>#REF!</v>
      </c>
      <c r="Q141" s="23" t="s">
        <v>2793</v>
      </c>
    </row>
    <row r="142" spans="1:17" x14ac:dyDescent="0.25">
      <c r="A142" s="23">
        <v>1016382</v>
      </c>
      <c r="B142" s="23">
        <v>1</v>
      </c>
      <c r="C142" s="23">
        <v>1016388</v>
      </c>
      <c r="D142" s="23" t="s">
        <v>2019</v>
      </c>
      <c r="E142" s="5">
        <f>IFERROR((PlanMasine[[#This Row],[Norma]]/PlanMasine[[#This Row],[Q]])*(PlanMasine[[#This Row],[Q]]/SUMIF(#REF!,PlanMasine[[#This Row],[RN]],#REF!)*PlanMasine[[#This Row],[KPLQ]]),0)</f>
        <v>0</v>
      </c>
      <c r="F142" s="23">
        <v>3</v>
      </c>
      <c r="G142" s="23">
        <v>0</v>
      </c>
      <c r="H142" s="23">
        <v>0</v>
      </c>
      <c r="I142" s="23" t="s">
        <v>5</v>
      </c>
      <c r="J142" s="23" t="s">
        <v>570</v>
      </c>
      <c r="K142" s="23" t="s">
        <v>2020</v>
      </c>
      <c r="L142" s="24">
        <v>45814</v>
      </c>
      <c r="M142" s="28">
        <v>5.5555555555555558E-3</v>
      </c>
      <c r="N142" s="3">
        <v>45811</v>
      </c>
      <c r="O142">
        <v>199534</v>
      </c>
      <c r="P142" t="e">
        <f>IFERROR(INDEX(REDOSLIJED!#REF!,MATCH(PlanMasine[[#This Row],[KPL]],REDOSLIJED!#REF!,0)),MAX(REDOSLIJED!#REF!)+1)</f>
        <v>#REF!</v>
      </c>
      <c r="Q142" s="23" t="s">
        <v>2794</v>
      </c>
    </row>
    <row r="143" spans="1:17" x14ac:dyDescent="0.25">
      <c r="A143" s="23">
        <v>1016382</v>
      </c>
      <c r="B143" s="23">
        <v>1</v>
      </c>
      <c r="C143" s="23">
        <v>1016389</v>
      </c>
      <c r="D143" s="23" t="s">
        <v>2030</v>
      </c>
      <c r="E143" s="5">
        <f>IFERROR((PlanMasine[[#This Row],[Norma]]/PlanMasine[[#This Row],[Q]])*(PlanMasine[[#This Row],[Q]]/SUMIF(#REF!,PlanMasine[[#This Row],[RN]],#REF!)*PlanMasine[[#This Row],[KPLQ]]),0)</f>
        <v>0</v>
      </c>
      <c r="F143" s="23">
        <v>3</v>
      </c>
      <c r="G143" s="23">
        <v>0</v>
      </c>
      <c r="H143" s="23">
        <v>0</v>
      </c>
      <c r="I143" s="23" t="s">
        <v>5</v>
      </c>
      <c r="J143" s="23" t="s">
        <v>570</v>
      </c>
      <c r="K143" s="23" t="s">
        <v>2020</v>
      </c>
      <c r="L143" s="24">
        <v>45814</v>
      </c>
      <c r="M143" s="28">
        <v>6.9444444444444441E-3</v>
      </c>
      <c r="N143" s="3">
        <v>45811</v>
      </c>
      <c r="O143">
        <v>199535</v>
      </c>
      <c r="P143" t="e">
        <f>IFERROR(INDEX(REDOSLIJED!#REF!,MATCH(PlanMasine[[#This Row],[KPL]],REDOSLIJED!#REF!,0)),MAX(REDOSLIJED!#REF!)+1)</f>
        <v>#REF!</v>
      </c>
      <c r="Q143" s="23" t="s">
        <v>2795</v>
      </c>
    </row>
    <row r="144" spans="1:17" x14ac:dyDescent="0.25">
      <c r="A144" s="23">
        <v>1016382</v>
      </c>
      <c r="B144" s="23">
        <v>1</v>
      </c>
      <c r="C144" s="23">
        <v>1016390</v>
      </c>
      <c r="D144" s="23" t="s">
        <v>2024</v>
      </c>
      <c r="E144" s="5">
        <f>IFERROR((PlanMasine[[#This Row],[Norma]]/PlanMasine[[#This Row],[Q]])*(PlanMasine[[#This Row],[Q]]/SUMIF(#REF!,PlanMasine[[#This Row],[RN]],#REF!)*PlanMasine[[#This Row],[KPLQ]]),0)</f>
        <v>0</v>
      </c>
      <c r="F144" s="23">
        <v>12</v>
      </c>
      <c r="G144" s="23">
        <v>0</v>
      </c>
      <c r="H144" s="23">
        <v>0</v>
      </c>
      <c r="I144" s="23" t="s">
        <v>5</v>
      </c>
      <c r="J144" s="23" t="s">
        <v>570</v>
      </c>
      <c r="K144" s="23" t="s">
        <v>2020</v>
      </c>
      <c r="L144" s="24">
        <v>45814</v>
      </c>
      <c r="M144" s="28">
        <v>1.1111111111111112E-2</v>
      </c>
      <c r="N144" s="3">
        <v>45811</v>
      </c>
      <c r="O144">
        <v>199536</v>
      </c>
      <c r="P144" t="e">
        <f>IFERROR(INDEX(REDOSLIJED!#REF!,MATCH(PlanMasine[[#This Row],[KPL]],REDOSLIJED!#REF!,0)),MAX(REDOSLIJED!#REF!)+1)</f>
        <v>#REF!</v>
      </c>
      <c r="Q144" s="23" t="s">
        <v>2796</v>
      </c>
    </row>
    <row r="145" spans="1:17" x14ac:dyDescent="0.25">
      <c r="A145" s="23">
        <v>1016382</v>
      </c>
      <c r="B145" s="23">
        <v>1</v>
      </c>
      <c r="C145" s="23">
        <v>1016403</v>
      </c>
      <c r="D145" s="23" t="s">
        <v>2027</v>
      </c>
      <c r="E145" s="5">
        <f>IFERROR((PlanMasine[[#This Row],[Norma]]/PlanMasine[[#This Row],[Q]])*(PlanMasine[[#This Row],[Q]]/SUMIF(#REF!,PlanMasine[[#This Row],[RN]],#REF!)*PlanMasine[[#This Row],[KPLQ]]),0)</f>
        <v>0</v>
      </c>
      <c r="F145" s="23">
        <v>12</v>
      </c>
      <c r="G145" s="23">
        <v>0</v>
      </c>
      <c r="H145" s="23">
        <v>0</v>
      </c>
      <c r="I145" s="23" t="s">
        <v>5</v>
      </c>
      <c r="J145" s="23" t="s">
        <v>570</v>
      </c>
      <c r="K145" s="23" t="s">
        <v>2020</v>
      </c>
      <c r="L145" s="24">
        <v>45814</v>
      </c>
      <c r="M145" s="28">
        <v>1.6666666666666666E-2</v>
      </c>
      <c r="N145" s="3">
        <v>45811</v>
      </c>
      <c r="O145">
        <v>199549</v>
      </c>
      <c r="P145" t="e">
        <f>IFERROR(INDEX(REDOSLIJED!#REF!,MATCH(PlanMasine[[#This Row],[KPL]],REDOSLIJED!#REF!,0)),MAX(REDOSLIJED!#REF!)+1)</f>
        <v>#REF!</v>
      </c>
      <c r="Q145" s="23" t="s">
        <v>2797</v>
      </c>
    </row>
    <row r="146" spans="1:17" x14ac:dyDescent="0.25">
      <c r="A146" s="23">
        <v>1016382</v>
      </c>
      <c r="B146" s="23">
        <v>1</v>
      </c>
      <c r="C146" s="23">
        <v>1016395</v>
      </c>
      <c r="D146" s="23" t="s">
        <v>2026</v>
      </c>
      <c r="E146" s="5">
        <f>IFERROR((PlanMasine[[#This Row],[Norma]]/PlanMasine[[#This Row],[Q]])*(PlanMasine[[#This Row],[Q]]/SUMIF(#REF!,PlanMasine[[#This Row],[RN]],#REF!)*PlanMasine[[#This Row],[KPLQ]]),0)</f>
        <v>0</v>
      </c>
      <c r="F146" s="23">
        <v>3</v>
      </c>
      <c r="G146" s="23">
        <v>0</v>
      </c>
      <c r="H146" s="23">
        <v>0</v>
      </c>
      <c r="I146" s="23" t="s">
        <v>5</v>
      </c>
      <c r="J146" s="23" t="s">
        <v>570</v>
      </c>
      <c r="K146" s="23" t="s">
        <v>2020</v>
      </c>
      <c r="L146" s="24">
        <v>45814</v>
      </c>
      <c r="M146" s="28">
        <v>4.1666666666666666E-3</v>
      </c>
      <c r="N146" s="3">
        <v>45811</v>
      </c>
      <c r="O146">
        <v>199541</v>
      </c>
      <c r="P146" t="e">
        <f>IFERROR(INDEX(REDOSLIJED!#REF!,MATCH(PlanMasine[[#This Row],[KPL]],REDOSLIJED!#REF!,0)),MAX(REDOSLIJED!#REF!)+1)</f>
        <v>#REF!</v>
      </c>
      <c r="Q146" s="23" t="s">
        <v>2798</v>
      </c>
    </row>
    <row r="147" spans="1:17" x14ac:dyDescent="0.25">
      <c r="A147" s="23">
        <v>1016382</v>
      </c>
      <c r="B147" s="23">
        <v>1</v>
      </c>
      <c r="C147" s="23">
        <v>1016396</v>
      </c>
      <c r="D147" s="23" t="s">
        <v>2029</v>
      </c>
      <c r="E147" s="5">
        <f>IFERROR((PlanMasine[[#This Row],[Norma]]/PlanMasine[[#This Row],[Q]])*(PlanMasine[[#This Row],[Q]]/SUMIF(#REF!,PlanMasine[[#This Row],[RN]],#REF!)*PlanMasine[[#This Row],[KPLQ]]),0)</f>
        <v>0</v>
      </c>
      <c r="F147" s="23">
        <v>3</v>
      </c>
      <c r="G147" s="23">
        <v>0</v>
      </c>
      <c r="H147" s="23">
        <v>0</v>
      </c>
      <c r="I147" s="23" t="s">
        <v>5</v>
      </c>
      <c r="J147" s="23" t="s">
        <v>570</v>
      </c>
      <c r="K147" s="23" t="s">
        <v>2020</v>
      </c>
      <c r="L147" s="24">
        <v>45814</v>
      </c>
      <c r="M147" s="28">
        <v>6.9444444444444441E-3</v>
      </c>
      <c r="N147" s="3">
        <v>45811</v>
      </c>
      <c r="O147">
        <v>199542</v>
      </c>
      <c r="P147" t="e">
        <f>IFERROR(INDEX(REDOSLIJED!#REF!,MATCH(PlanMasine[[#This Row],[KPL]],REDOSLIJED!#REF!,0)),MAX(REDOSLIJED!#REF!)+1)</f>
        <v>#REF!</v>
      </c>
      <c r="Q147" s="23" t="s">
        <v>2799</v>
      </c>
    </row>
    <row r="148" spans="1:17" x14ac:dyDescent="0.25">
      <c r="A148" s="23">
        <v>1016382</v>
      </c>
      <c r="B148" s="23">
        <v>1</v>
      </c>
      <c r="C148" s="23">
        <v>1016400</v>
      </c>
      <c r="D148" s="23" t="s">
        <v>2028</v>
      </c>
      <c r="E148" s="5">
        <f>IFERROR((PlanMasine[[#This Row],[Norma]]/PlanMasine[[#This Row],[Q]])*(PlanMasine[[#This Row],[Q]]/SUMIF(#REF!,PlanMasine[[#This Row],[RN]],#REF!)*PlanMasine[[#This Row],[KPLQ]]),0)</f>
        <v>0</v>
      </c>
      <c r="F148" s="23">
        <v>6</v>
      </c>
      <c r="G148" s="23">
        <v>0</v>
      </c>
      <c r="H148" s="23">
        <v>0</v>
      </c>
      <c r="I148" s="23" t="s">
        <v>5</v>
      </c>
      <c r="J148" s="23" t="s">
        <v>570</v>
      </c>
      <c r="K148" s="23" t="s">
        <v>2020</v>
      </c>
      <c r="L148" s="24">
        <v>45814</v>
      </c>
      <c r="M148" s="28">
        <v>9.7222222222222224E-3</v>
      </c>
      <c r="N148" s="3">
        <v>45811</v>
      </c>
      <c r="O148">
        <v>199546</v>
      </c>
      <c r="P148" t="e">
        <f>IFERROR(INDEX(REDOSLIJED!#REF!,MATCH(PlanMasine[[#This Row],[KPL]],REDOSLIJED!#REF!,0)),MAX(REDOSLIJED!#REF!)+1)</f>
        <v>#REF!</v>
      </c>
      <c r="Q148" s="23" t="s">
        <v>2800</v>
      </c>
    </row>
    <row r="149" spans="1:17" x14ac:dyDescent="0.25">
      <c r="A149" s="23">
        <v>1016382</v>
      </c>
      <c r="B149" s="23">
        <v>1</v>
      </c>
      <c r="C149" s="23">
        <v>1016391</v>
      </c>
      <c r="D149" s="23" t="s">
        <v>2025</v>
      </c>
      <c r="E149" s="5">
        <f>IFERROR((PlanMasine[[#This Row],[Norma]]/PlanMasine[[#This Row],[Q]])*(PlanMasine[[#This Row],[Q]]/SUMIF(#REF!,PlanMasine[[#This Row],[RN]],#REF!)*PlanMasine[[#This Row],[KPLQ]]),0)</f>
        <v>0</v>
      </c>
      <c r="F149" s="23">
        <v>6</v>
      </c>
      <c r="G149" s="23">
        <v>0</v>
      </c>
      <c r="H149" s="23">
        <v>0</v>
      </c>
      <c r="I149" s="23" t="s">
        <v>5</v>
      </c>
      <c r="J149" s="23" t="s">
        <v>570</v>
      </c>
      <c r="K149" s="23" t="s">
        <v>2020</v>
      </c>
      <c r="L149" s="24">
        <v>45814</v>
      </c>
      <c r="M149" s="28">
        <v>6.9444444444444441E-3</v>
      </c>
      <c r="N149" s="3">
        <v>45811</v>
      </c>
      <c r="O149">
        <v>199537</v>
      </c>
      <c r="P149" t="e">
        <f>IFERROR(INDEX(REDOSLIJED!#REF!,MATCH(PlanMasine[[#This Row],[KPL]],REDOSLIJED!#REF!,0)),MAX(REDOSLIJED!#REF!)+1)</f>
        <v>#REF!</v>
      </c>
      <c r="Q149" s="23" t="s">
        <v>2801</v>
      </c>
    </row>
    <row r="150" spans="1:17" x14ac:dyDescent="0.25">
      <c r="A150" s="23">
        <v>1016382</v>
      </c>
      <c r="B150" s="23">
        <v>1</v>
      </c>
      <c r="C150" s="23">
        <v>1016386</v>
      </c>
      <c r="D150" s="23" t="s">
        <v>2021</v>
      </c>
      <c r="E150" s="5">
        <f>IFERROR((PlanMasine[[#This Row],[Norma]]/PlanMasine[[#This Row],[Q]])*(PlanMasine[[#This Row],[Q]]/SUMIF(#REF!,PlanMasine[[#This Row],[RN]],#REF!)*PlanMasine[[#This Row],[KPLQ]]),0)</f>
        <v>0</v>
      </c>
      <c r="F150" s="23">
        <v>3</v>
      </c>
      <c r="G150" s="23">
        <v>0</v>
      </c>
      <c r="H150" s="23">
        <v>0</v>
      </c>
      <c r="I150" s="23" t="s">
        <v>5</v>
      </c>
      <c r="J150" s="23" t="s">
        <v>570</v>
      </c>
      <c r="K150" s="23" t="s">
        <v>2020</v>
      </c>
      <c r="L150" s="24">
        <v>45814</v>
      </c>
      <c r="M150" s="28">
        <v>8.3333333333333332E-3</v>
      </c>
      <c r="N150" s="3">
        <v>45811</v>
      </c>
      <c r="O150">
        <v>199532</v>
      </c>
      <c r="P150" t="e">
        <f>IFERROR(INDEX(REDOSLIJED!#REF!,MATCH(PlanMasine[[#This Row],[KPL]],REDOSLIJED!#REF!,0)),MAX(REDOSLIJED!#REF!)+1)</f>
        <v>#REF!</v>
      </c>
      <c r="Q150" s="23" t="s">
        <v>2802</v>
      </c>
    </row>
    <row r="151" spans="1:17" x14ac:dyDescent="0.25">
      <c r="A151" s="23">
        <v>1016382</v>
      </c>
      <c r="B151" s="23">
        <v>1</v>
      </c>
      <c r="C151" s="23">
        <v>1016385</v>
      </c>
      <c r="D151" s="23" t="s">
        <v>2022</v>
      </c>
      <c r="E151" s="5">
        <f>IFERROR((PlanMasine[[#This Row],[Norma]]/PlanMasine[[#This Row],[Q]])*(PlanMasine[[#This Row],[Q]]/SUMIF(#REF!,PlanMasine[[#This Row],[RN]],#REF!)*PlanMasine[[#This Row],[KPLQ]]),0)</f>
        <v>0</v>
      </c>
      <c r="F151" s="23">
        <v>3</v>
      </c>
      <c r="G151" s="23">
        <v>0</v>
      </c>
      <c r="H151" s="23">
        <v>0</v>
      </c>
      <c r="I151" s="23" t="s">
        <v>5</v>
      </c>
      <c r="J151" s="23" t="s">
        <v>570</v>
      </c>
      <c r="K151" s="23" t="s">
        <v>2020</v>
      </c>
      <c r="L151" s="24">
        <v>45814</v>
      </c>
      <c r="M151" s="28">
        <v>8.3333333333333332E-3</v>
      </c>
      <c r="N151" s="3">
        <v>45811</v>
      </c>
      <c r="O151">
        <v>199531</v>
      </c>
      <c r="P151" t="e">
        <f>IFERROR(INDEX(REDOSLIJED!#REF!,MATCH(PlanMasine[[#This Row],[KPL]],REDOSLIJED!#REF!,0)),MAX(REDOSLIJED!#REF!)+1)</f>
        <v>#REF!</v>
      </c>
      <c r="Q151" s="23" t="s">
        <v>2803</v>
      </c>
    </row>
    <row r="152" spans="1:17" x14ac:dyDescent="0.25">
      <c r="A152" s="23">
        <v>1016383</v>
      </c>
      <c r="B152" s="23">
        <v>1</v>
      </c>
      <c r="C152" s="23">
        <v>1016385</v>
      </c>
      <c r="D152" s="23" t="s">
        <v>2022</v>
      </c>
      <c r="E152" s="5">
        <f>IFERROR((PlanMasine[[#This Row],[Norma]]/PlanMasine[[#This Row],[Q]])*(PlanMasine[[#This Row],[Q]]/SUMIF(#REF!,PlanMasine[[#This Row],[RN]],#REF!)*PlanMasine[[#This Row],[KPLQ]]),0)</f>
        <v>0</v>
      </c>
      <c r="F152" s="23">
        <v>3</v>
      </c>
      <c r="G152" s="23">
        <v>0</v>
      </c>
      <c r="H152" s="23">
        <v>0</v>
      </c>
      <c r="I152" s="23" t="s">
        <v>5</v>
      </c>
      <c r="J152" s="23" t="s">
        <v>570</v>
      </c>
      <c r="K152" s="23" t="s">
        <v>2020</v>
      </c>
      <c r="L152" s="24">
        <v>45824</v>
      </c>
      <c r="M152" s="28">
        <v>8.3333333333333332E-3</v>
      </c>
      <c r="N152" s="3">
        <v>45811</v>
      </c>
      <c r="O152">
        <v>199531</v>
      </c>
      <c r="P152" t="e">
        <f>IFERROR(INDEX(REDOSLIJED!#REF!,MATCH(PlanMasine[[#This Row],[KPL]],REDOSLIJED!#REF!,0)),MAX(REDOSLIJED!#REF!)+1)</f>
        <v>#REF!</v>
      </c>
      <c r="Q152" s="23" t="s">
        <v>2804</v>
      </c>
    </row>
    <row r="153" spans="1:17" x14ac:dyDescent="0.25">
      <c r="A153" s="23">
        <v>1016383</v>
      </c>
      <c r="B153" s="23">
        <v>1</v>
      </c>
      <c r="C153" s="23">
        <v>1016386</v>
      </c>
      <c r="D153" s="23" t="s">
        <v>2021</v>
      </c>
      <c r="E153" s="5">
        <f>IFERROR((PlanMasine[[#This Row],[Norma]]/PlanMasine[[#This Row],[Q]])*(PlanMasine[[#This Row],[Q]]/SUMIF(#REF!,PlanMasine[[#This Row],[RN]],#REF!)*PlanMasine[[#This Row],[KPLQ]]),0)</f>
        <v>0</v>
      </c>
      <c r="F153" s="23">
        <v>3</v>
      </c>
      <c r="G153" s="23">
        <v>0</v>
      </c>
      <c r="H153" s="23">
        <v>0</v>
      </c>
      <c r="I153" s="23" t="s">
        <v>5</v>
      </c>
      <c r="J153" s="23" t="s">
        <v>570</v>
      </c>
      <c r="K153" s="23" t="s">
        <v>2020</v>
      </c>
      <c r="L153" s="24">
        <v>45824</v>
      </c>
      <c r="M153" s="28">
        <v>8.3333333333333332E-3</v>
      </c>
      <c r="N153" s="3">
        <v>45811</v>
      </c>
      <c r="O153">
        <v>199532</v>
      </c>
      <c r="P153" t="e">
        <f>IFERROR(INDEX(REDOSLIJED!#REF!,MATCH(PlanMasine[[#This Row],[KPL]],REDOSLIJED!#REF!,0)),MAX(REDOSLIJED!#REF!)+1)</f>
        <v>#REF!</v>
      </c>
      <c r="Q153" s="23" t="s">
        <v>2805</v>
      </c>
    </row>
    <row r="154" spans="1:17" x14ac:dyDescent="0.25">
      <c r="A154" s="23">
        <v>1016383</v>
      </c>
      <c r="B154" s="23">
        <v>1</v>
      </c>
      <c r="C154" s="23">
        <v>1016387</v>
      </c>
      <c r="D154" s="23" t="s">
        <v>2023</v>
      </c>
      <c r="E154" s="5">
        <f>IFERROR((PlanMasine[[#This Row],[Norma]]/PlanMasine[[#This Row],[Q]])*(PlanMasine[[#This Row],[Q]]/SUMIF(#REF!,PlanMasine[[#This Row],[RN]],#REF!)*PlanMasine[[#This Row],[KPLQ]]),0)</f>
        <v>0</v>
      </c>
      <c r="F154" s="23">
        <v>3</v>
      </c>
      <c r="G154" s="23">
        <v>0</v>
      </c>
      <c r="H154" s="23">
        <v>0</v>
      </c>
      <c r="I154" s="23" t="s">
        <v>5</v>
      </c>
      <c r="J154" s="23" t="s">
        <v>570</v>
      </c>
      <c r="K154" s="23" t="s">
        <v>2020</v>
      </c>
      <c r="L154" s="24">
        <v>45824</v>
      </c>
      <c r="M154" s="28">
        <v>1.3888888888888888E-2</v>
      </c>
      <c r="N154" s="3">
        <v>45811</v>
      </c>
      <c r="O154">
        <v>199533</v>
      </c>
      <c r="P154" t="e">
        <f>IFERROR(INDEX(REDOSLIJED!#REF!,MATCH(PlanMasine[[#This Row],[KPL]],REDOSLIJED!#REF!,0)),MAX(REDOSLIJED!#REF!)+1)</f>
        <v>#REF!</v>
      </c>
      <c r="Q154" s="23" t="s">
        <v>2806</v>
      </c>
    </row>
    <row r="155" spans="1:17" x14ac:dyDescent="0.25">
      <c r="A155" s="23">
        <v>1016383</v>
      </c>
      <c r="B155" s="23">
        <v>1</v>
      </c>
      <c r="C155" s="23">
        <v>1016388</v>
      </c>
      <c r="D155" s="23" t="s">
        <v>2019</v>
      </c>
      <c r="E155" s="5">
        <f>IFERROR((PlanMasine[[#This Row],[Norma]]/PlanMasine[[#This Row],[Q]])*(PlanMasine[[#This Row],[Q]]/SUMIF(#REF!,PlanMasine[[#This Row],[RN]],#REF!)*PlanMasine[[#This Row],[KPLQ]]),0)</f>
        <v>0</v>
      </c>
      <c r="F155" s="23">
        <v>3</v>
      </c>
      <c r="G155" s="23">
        <v>0</v>
      </c>
      <c r="H155" s="23">
        <v>0</v>
      </c>
      <c r="I155" s="23" t="s">
        <v>5</v>
      </c>
      <c r="J155" s="23" t="s">
        <v>570</v>
      </c>
      <c r="K155" s="23" t="s">
        <v>2020</v>
      </c>
      <c r="L155" s="24">
        <v>45824</v>
      </c>
      <c r="M155" s="28">
        <v>5.5555555555555558E-3</v>
      </c>
      <c r="N155" s="3">
        <v>45811</v>
      </c>
      <c r="O155">
        <v>199534</v>
      </c>
      <c r="P155" t="e">
        <f>IFERROR(INDEX(REDOSLIJED!#REF!,MATCH(PlanMasine[[#This Row],[KPL]],REDOSLIJED!#REF!,0)),MAX(REDOSLIJED!#REF!)+1)</f>
        <v>#REF!</v>
      </c>
      <c r="Q155" s="23" t="s">
        <v>2807</v>
      </c>
    </row>
    <row r="156" spans="1:17" x14ac:dyDescent="0.25">
      <c r="A156" s="23">
        <v>1016383</v>
      </c>
      <c r="B156" s="23">
        <v>1</v>
      </c>
      <c r="C156" s="23">
        <v>1016389</v>
      </c>
      <c r="D156" s="23" t="s">
        <v>2030</v>
      </c>
      <c r="E156" s="5">
        <f>IFERROR((PlanMasine[[#This Row],[Norma]]/PlanMasine[[#This Row],[Q]])*(PlanMasine[[#This Row],[Q]]/SUMIF(#REF!,PlanMasine[[#This Row],[RN]],#REF!)*PlanMasine[[#This Row],[KPLQ]]),0)</f>
        <v>0</v>
      </c>
      <c r="F156" s="23">
        <v>3</v>
      </c>
      <c r="G156" s="23">
        <v>0</v>
      </c>
      <c r="H156" s="23">
        <v>0</v>
      </c>
      <c r="I156" s="23" t="s">
        <v>5</v>
      </c>
      <c r="J156" s="23" t="s">
        <v>570</v>
      </c>
      <c r="K156" s="23" t="s">
        <v>2020</v>
      </c>
      <c r="L156" s="24">
        <v>45824</v>
      </c>
      <c r="M156" s="28">
        <v>6.9444444444444441E-3</v>
      </c>
      <c r="N156" s="3">
        <v>45811</v>
      </c>
      <c r="O156">
        <v>199535</v>
      </c>
      <c r="P156" t="e">
        <f>IFERROR(INDEX(REDOSLIJED!#REF!,MATCH(PlanMasine[[#This Row],[KPL]],REDOSLIJED!#REF!,0)),MAX(REDOSLIJED!#REF!)+1)</f>
        <v>#REF!</v>
      </c>
      <c r="Q156" s="23" t="s">
        <v>2808</v>
      </c>
    </row>
    <row r="157" spans="1:17" x14ac:dyDescent="0.25">
      <c r="A157" s="23">
        <v>1016383</v>
      </c>
      <c r="B157" s="23">
        <v>1</v>
      </c>
      <c r="C157" s="23">
        <v>1016390</v>
      </c>
      <c r="D157" s="23" t="s">
        <v>2024</v>
      </c>
      <c r="E157" s="5">
        <f>IFERROR((PlanMasine[[#This Row],[Norma]]/PlanMasine[[#This Row],[Q]])*(PlanMasine[[#This Row],[Q]]/SUMIF(#REF!,PlanMasine[[#This Row],[RN]],#REF!)*PlanMasine[[#This Row],[KPLQ]]),0)</f>
        <v>0</v>
      </c>
      <c r="F157" s="23">
        <v>12</v>
      </c>
      <c r="G157" s="23">
        <v>0</v>
      </c>
      <c r="H157" s="23">
        <v>0</v>
      </c>
      <c r="I157" s="23" t="s">
        <v>5</v>
      </c>
      <c r="J157" s="23" t="s">
        <v>570</v>
      </c>
      <c r="K157" s="23" t="s">
        <v>2020</v>
      </c>
      <c r="L157" s="24">
        <v>45824</v>
      </c>
      <c r="M157" s="28">
        <v>1.1111111111111112E-2</v>
      </c>
      <c r="N157" s="3">
        <v>45811</v>
      </c>
      <c r="O157">
        <v>199536</v>
      </c>
      <c r="P157" t="e">
        <f>IFERROR(INDEX(REDOSLIJED!#REF!,MATCH(PlanMasine[[#This Row],[KPL]],REDOSLIJED!#REF!,0)),MAX(REDOSLIJED!#REF!)+1)</f>
        <v>#REF!</v>
      </c>
      <c r="Q157" s="23" t="s">
        <v>2809</v>
      </c>
    </row>
    <row r="158" spans="1:17" x14ac:dyDescent="0.25">
      <c r="A158" s="23">
        <v>1016383</v>
      </c>
      <c r="B158" s="23">
        <v>1</v>
      </c>
      <c r="C158" s="23">
        <v>1016391</v>
      </c>
      <c r="D158" s="23" t="s">
        <v>2025</v>
      </c>
      <c r="E158" s="5">
        <f>IFERROR((PlanMasine[[#This Row],[Norma]]/PlanMasine[[#This Row],[Q]])*(PlanMasine[[#This Row],[Q]]/SUMIF(#REF!,PlanMasine[[#This Row],[RN]],#REF!)*PlanMasine[[#This Row],[KPLQ]]),0)</f>
        <v>0</v>
      </c>
      <c r="F158" s="23">
        <v>6</v>
      </c>
      <c r="G158" s="23">
        <v>0</v>
      </c>
      <c r="H158" s="23">
        <v>0</v>
      </c>
      <c r="I158" s="23" t="s">
        <v>5</v>
      </c>
      <c r="J158" s="23" t="s">
        <v>570</v>
      </c>
      <c r="K158" s="23" t="s">
        <v>2020</v>
      </c>
      <c r="L158" s="24">
        <v>45824</v>
      </c>
      <c r="M158" s="28">
        <v>6.9444444444444441E-3</v>
      </c>
      <c r="N158" s="3">
        <v>45811</v>
      </c>
      <c r="O158">
        <v>199537</v>
      </c>
      <c r="P158" t="e">
        <f>IFERROR(INDEX(REDOSLIJED!#REF!,MATCH(PlanMasine[[#This Row],[KPL]],REDOSLIJED!#REF!,0)),MAX(REDOSLIJED!#REF!)+1)</f>
        <v>#REF!</v>
      </c>
      <c r="Q158" s="23" t="s">
        <v>2810</v>
      </c>
    </row>
    <row r="159" spans="1:17" x14ac:dyDescent="0.25">
      <c r="A159" s="23">
        <v>1016383</v>
      </c>
      <c r="B159" s="23">
        <v>1</v>
      </c>
      <c r="C159" s="23">
        <v>1016395</v>
      </c>
      <c r="D159" s="23" t="s">
        <v>2026</v>
      </c>
      <c r="E159" s="5">
        <f>IFERROR((PlanMasine[[#This Row],[Norma]]/PlanMasine[[#This Row],[Q]])*(PlanMasine[[#This Row],[Q]]/SUMIF(#REF!,PlanMasine[[#This Row],[RN]],#REF!)*PlanMasine[[#This Row],[KPLQ]]),0)</f>
        <v>0</v>
      </c>
      <c r="F159" s="23">
        <v>3</v>
      </c>
      <c r="G159" s="23">
        <v>0</v>
      </c>
      <c r="H159" s="23">
        <v>0</v>
      </c>
      <c r="I159" s="23" t="s">
        <v>5</v>
      </c>
      <c r="J159" s="23" t="s">
        <v>570</v>
      </c>
      <c r="K159" s="23" t="s">
        <v>2020</v>
      </c>
      <c r="L159" s="24">
        <v>45824</v>
      </c>
      <c r="M159" s="28">
        <v>4.1666666666666666E-3</v>
      </c>
      <c r="N159" s="3">
        <v>45811</v>
      </c>
      <c r="O159">
        <v>199541</v>
      </c>
      <c r="P159" t="e">
        <f>IFERROR(INDEX(REDOSLIJED!#REF!,MATCH(PlanMasine[[#This Row],[KPL]],REDOSLIJED!#REF!,0)),MAX(REDOSLIJED!#REF!)+1)</f>
        <v>#REF!</v>
      </c>
      <c r="Q159" s="23" t="s">
        <v>2811</v>
      </c>
    </row>
    <row r="160" spans="1:17" x14ac:dyDescent="0.25">
      <c r="A160" s="23">
        <v>1016383</v>
      </c>
      <c r="B160" s="23">
        <v>1</v>
      </c>
      <c r="C160" s="23">
        <v>1016396</v>
      </c>
      <c r="D160" s="23" t="s">
        <v>2029</v>
      </c>
      <c r="E160" s="5">
        <f>IFERROR((PlanMasine[[#This Row],[Norma]]/PlanMasine[[#This Row],[Q]])*(PlanMasine[[#This Row],[Q]]/SUMIF(#REF!,PlanMasine[[#This Row],[RN]],#REF!)*PlanMasine[[#This Row],[KPLQ]]),0)</f>
        <v>0</v>
      </c>
      <c r="F160" s="23">
        <v>3</v>
      </c>
      <c r="G160" s="23">
        <v>0</v>
      </c>
      <c r="H160" s="23">
        <v>0</v>
      </c>
      <c r="I160" s="23" t="s">
        <v>5</v>
      </c>
      <c r="J160" s="23" t="s">
        <v>570</v>
      </c>
      <c r="K160" s="23" t="s">
        <v>2020</v>
      </c>
      <c r="L160" s="24">
        <v>45824</v>
      </c>
      <c r="M160" s="28">
        <v>6.9444444444444441E-3</v>
      </c>
      <c r="N160" s="3">
        <v>45811</v>
      </c>
      <c r="O160">
        <v>199542</v>
      </c>
      <c r="P160" t="e">
        <f>IFERROR(INDEX(REDOSLIJED!#REF!,MATCH(PlanMasine[[#This Row],[KPL]],REDOSLIJED!#REF!,0)),MAX(REDOSLIJED!#REF!)+1)</f>
        <v>#REF!</v>
      </c>
      <c r="Q160" s="23" t="s">
        <v>2812</v>
      </c>
    </row>
    <row r="161" spans="1:17" x14ac:dyDescent="0.25">
      <c r="A161" s="23">
        <v>1016383</v>
      </c>
      <c r="B161" s="23">
        <v>1</v>
      </c>
      <c r="C161" s="23">
        <v>1016400</v>
      </c>
      <c r="D161" s="23" t="s">
        <v>2028</v>
      </c>
      <c r="E161" s="5">
        <f>IFERROR((PlanMasine[[#This Row],[Norma]]/PlanMasine[[#This Row],[Q]])*(PlanMasine[[#This Row],[Q]]/SUMIF(#REF!,PlanMasine[[#This Row],[RN]],#REF!)*PlanMasine[[#This Row],[KPLQ]]),0)</f>
        <v>0</v>
      </c>
      <c r="F161" s="23">
        <v>6</v>
      </c>
      <c r="G161" s="23">
        <v>0</v>
      </c>
      <c r="H161" s="23">
        <v>0</v>
      </c>
      <c r="I161" s="23" t="s">
        <v>5</v>
      </c>
      <c r="J161" s="23" t="s">
        <v>570</v>
      </c>
      <c r="K161" s="23" t="s">
        <v>2020</v>
      </c>
      <c r="L161" s="24">
        <v>45824</v>
      </c>
      <c r="M161" s="28">
        <v>9.7222222222222224E-3</v>
      </c>
      <c r="N161" s="3">
        <v>45811</v>
      </c>
      <c r="O161">
        <v>199546</v>
      </c>
      <c r="P161" t="e">
        <f>IFERROR(INDEX(REDOSLIJED!#REF!,MATCH(PlanMasine[[#This Row],[KPL]],REDOSLIJED!#REF!,0)),MAX(REDOSLIJED!#REF!)+1)</f>
        <v>#REF!</v>
      </c>
      <c r="Q161" s="23" t="s">
        <v>2813</v>
      </c>
    </row>
    <row r="162" spans="1:17" x14ac:dyDescent="0.25">
      <c r="A162" s="23">
        <v>1016383</v>
      </c>
      <c r="B162" s="23">
        <v>1</v>
      </c>
      <c r="C162" s="23">
        <v>1016403</v>
      </c>
      <c r="D162" s="23" t="s">
        <v>2027</v>
      </c>
      <c r="E162" s="5">
        <f>IFERROR((PlanMasine[[#This Row],[Norma]]/PlanMasine[[#This Row],[Q]])*(PlanMasine[[#This Row],[Q]]/SUMIF(#REF!,PlanMasine[[#This Row],[RN]],#REF!)*PlanMasine[[#This Row],[KPLQ]]),0)</f>
        <v>0</v>
      </c>
      <c r="F162" s="23">
        <v>12</v>
      </c>
      <c r="G162" s="23">
        <v>0</v>
      </c>
      <c r="H162" s="23">
        <v>0</v>
      </c>
      <c r="I162" s="23" t="s">
        <v>5</v>
      </c>
      <c r="J162" s="23" t="s">
        <v>570</v>
      </c>
      <c r="K162" s="23" t="s">
        <v>2020</v>
      </c>
      <c r="L162" s="23">
        <v>45824</v>
      </c>
      <c r="M162" s="28">
        <v>1.6666666666666666E-2</v>
      </c>
      <c r="N162" s="3">
        <v>45811</v>
      </c>
      <c r="O162">
        <v>199549</v>
      </c>
      <c r="P162" t="e">
        <f>IFERROR(INDEX(REDOSLIJED!#REF!,MATCH(PlanMasine[[#This Row],[KPL]],REDOSLIJED!#REF!,0)),MAX(REDOSLIJED!#REF!)+1)</f>
        <v>#REF!</v>
      </c>
      <c r="Q162" s="23" t="s">
        <v>2814</v>
      </c>
    </row>
    <row r="163" spans="1:17" x14ac:dyDescent="0.25">
      <c r="A163" s="23">
        <v>1025566</v>
      </c>
      <c r="B163" s="23">
        <v>1</v>
      </c>
      <c r="C163" s="23">
        <v>1025582</v>
      </c>
      <c r="D163" s="23" t="s">
        <v>2031</v>
      </c>
      <c r="E163" s="5">
        <f>IFERROR((PlanMasine[[#This Row],[Norma]]/PlanMasine[[#This Row],[Q]])*(PlanMasine[[#This Row],[Q]]/SUMIF(#REF!,PlanMasine[[#This Row],[RN]],#REF!)*PlanMasine[[#This Row],[KPLQ]]),0)</f>
        <v>0</v>
      </c>
      <c r="F163" s="23">
        <v>1</v>
      </c>
      <c r="G163" s="23">
        <v>0</v>
      </c>
      <c r="H163" s="23">
        <v>0</v>
      </c>
      <c r="I163" s="23" t="s">
        <v>5</v>
      </c>
      <c r="J163" s="23" t="s">
        <v>570</v>
      </c>
      <c r="K163" s="23" t="s">
        <v>2032</v>
      </c>
      <c r="L163" s="23">
        <v>45835</v>
      </c>
      <c r="M163" s="28">
        <v>6.9444444444444441E-3</v>
      </c>
      <c r="N163" s="3">
        <v>45811</v>
      </c>
      <c r="O163">
        <v>199681</v>
      </c>
      <c r="P163" t="e">
        <f>IFERROR(INDEX(REDOSLIJED!#REF!,MATCH(PlanMasine[[#This Row],[KPL]],REDOSLIJED!#REF!,0)),MAX(REDOSLIJED!#REF!)+1)</f>
        <v>#REF!</v>
      </c>
      <c r="Q163" s="23" t="s">
        <v>2815</v>
      </c>
    </row>
    <row r="164" spans="1:17" x14ac:dyDescent="0.25">
      <c r="A164" s="23">
        <v>1028961</v>
      </c>
      <c r="B164" s="23">
        <v>1</v>
      </c>
      <c r="C164" s="23">
        <v>1028978</v>
      </c>
      <c r="D164" s="23" t="s">
        <v>2036</v>
      </c>
      <c r="E164" s="5">
        <f>IFERROR((PlanMasine[[#This Row],[Norma]]/PlanMasine[[#This Row],[Q]])*(PlanMasine[[#This Row],[Q]]/SUMIF(#REF!,PlanMasine[[#This Row],[RN]],#REF!)*PlanMasine[[#This Row],[KPLQ]]),0)</f>
        <v>0</v>
      </c>
      <c r="F164" s="23">
        <v>1</v>
      </c>
      <c r="G164" s="23">
        <v>0</v>
      </c>
      <c r="H164" s="23">
        <v>0</v>
      </c>
      <c r="I164" s="23" t="s">
        <v>5</v>
      </c>
      <c r="J164" s="23" t="s">
        <v>570</v>
      </c>
      <c r="K164" s="23" t="s">
        <v>2037</v>
      </c>
      <c r="L164" s="24">
        <v>45835</v>
      </c>
      <c r="M164" s="28">
        <v>6.9444444444444441E-3</v>
      </c>
      <c r="N164" s="3">
        <v>45811</v>
      </c>
      <c r="O164">
        <v>207374</v>
      </c>
      <c r="P164" t="e">
        <f>IFERROR(INDEX(REDOSLIJED!#REF!,MATCH(PlanMasine[[#This Row],[KPL]],REDOSLIJED!#REF!,0)),MAX(REDOSLIJED!#REF!)+1)</f>
        <v>#REF!</v>
      </c>
      <c r="Q164" s="23" t="s">
        <v>2816</v>
      </c>
    </row>
    <row r="165" spans="1:17" x14ac:dyDescent="0.25">
      <c r="A165" s="23">
        <v>1028961</v>
      </c>
      <c r="B165" s="23">
        <v>1</v>
      </c>
      <c r="C165" s="23">
        <v>1028979</v>
      </c>
      <c r="D165" s="23" t="s">
        <v>2038</v>
      </c>
      <c r="E165" s="5">
        <f>IFERROR((PlanMasine[[#This Row],[Norma]]/PlanMasine[[#This Row],[Q]])*(PlanMasine[[#This Row],[Q]]/SUMIF(#REF!,PlanMasine[[#This Row],[RN]],#REF!)*PlanMasine[[#This Row],[KPLQ]]),0)</f>
        <v>0</v>
      </c>
      <c r="F165" s="23">
        <v>1</v>
      </c>
      <c r="G165" s="23">
        <v>0</v>
      </c>
      <c r="H165" s="23">
        <v>0</v>
      </c>
      <c r="I165" s="23" t="s">
        <v>5</v>
      </c>
      <c r="J165" s="23" t="s">
        <v>570</v>
      </c>
      <c r="K165" s="23" t="s">
        <v>2037</v>
      </c>
      <c r="L165" s="23">
        <v>45835</v>
      </c>
      <c r="M165" s="28">
        <v>6.9444444444444441E-3</v>
      </c>
      <c r="N165" s="3">
        <v>45811</v>
      </c>
      <c r="O165">
        <v>207375</v>
      </c>
      <c r="P165" t="e">
        <f>IFERROR(INDEX(REDOSLIJED!#REF!,MATCH(PlanMasine[[#This Row],[KPL]],REDOSLIJED!#REF!,0)),MAX(REDOSLIJED!#REF!)+1)</f>
        <v>#REF!</v>
      </c>
      <c r="Q165" s="23" t="s">
        <v>2817</v>
      </c>
    </row>
    <row r="166" spans="1:17" x14ac:dyDescent="0.25">
      <c r="A166" s="23">
        <v>1008162</v>
      </c>
      <c r="B166" s="23">
        <v>1</v>
      </c>
      <c r="C166" s="23">
        <v>1008193</v>
      </c>
      <c r="D166" s="23" t="s">
        <v>1863</v>
      </c>
      <c r="E166" s="5">
        <f>IFERROR((PlanMasine[[#This Row],[Norma]]/PlanMasine[[#This Row],[Q]])*(PlanMasine[[#This Row],[Q]]/SUMIF(#REF!,PlanMasine[[#This Row],[RN]],#REF!)*PlanMasine[[#This Row],[KPLQ]]),0)</f>
        <v>0</v>
      </c>
      <c r="F166" s="23">
        <v>12</v>
      </c>
      <c r="G166" s="23">
        <v>0</v>
      </c>
      <c r="H166" s="23">
        <v>0</v>
      </c>
      <c r="I166" s="23" t="s">
        <v>5</v>
      </c>
      <c r="J166" s="23" t="s">
        <v>570</v>
      </c>
      <c r="K166" s="23" t="s">
        <v>1864</v>
      </c>
      <c r="L166" s="23">
        <v>45813</v>
      </c>
      <c r="M166" s="28">
        <v>5.5555555555555558E-3</v>
      </c>
      <c r="N166" s="3">
        <v>45813</v>
      </c>
      <c r="O166">
        <v>215966</v>
      </c>
      <c r="P166" t="e">
        <f>IFERROR(INDEX(REDOSLIJED!#REF!,MATCH(PlanMasine[[#This Row],[KPL]],REDOSLIJED!#REF!,0)),MAX(REDOSLIJED!#REF!)+1)</f>
        <v>#REF!</v>
      </c>
      <c r="Q166" s="23" t="s">
        <v>2464</v>
      </c>
    </row>
    <row r="167" spans="1:17" x14ac:dyDescent="0.25">
      <c r="A167" s="23">
        <v>1008162</v>
      </c>
      <c r="B167" s="23">
        <v>1</v>
      </c>
      <c r="C167" s="23">
        <v>1008174</v>
      </c>
      <c r="D167" s="23" t="s">
        <v>1865</v>
      </c>
      <c r="E167" s="5">
        <f>IFERROR((PlanMasine[[#This Row],[Norma]]/PlanMasine[[#This Row],[Q]])*(PlanMasine[[#This Row],[Q]]/SUMIF(#REF!,PlanMasine[[#This Row],[RN]],#REF!)*PlanMasine[[#This Row],[KPLQ]]),0)</f>
        <v>0</v>
      </c>
      <c r="F167" s="23">
        <v>12</v>
      </c>
      <c r="G167" s="23">
        <v>0</v>
      </c>
      <c r="H167" s="23">
        <v>0</v>
      </c>
      <c r="I167" s="23" t="s">
        <v>5</v>
      </c>
      <c r="J167" s="23" t="s">
        <v>570</v>
      </c>
      <c r="K167" s="23" t="s">
        <v>1864</v>
      </c>
      <c r="L167" s="23">
        <v>45813</v>
      </c>
      <c r="M167" s="28">
        <v>5.5555555555555558E-3</v>
      </c>
      <c r="N167" s="3">
        <v>45813</v>
      </c>
      <c r="O167">
        <v>215947</v>
      </c>
      <c r="P167" t="e">
        <f>IFERROR(INDEX(REDOSLIJED!#REF!,MATCH(PlanMasine[[#This Row],[KPL]],REDOSLIJED!#REF!,0)),MAX(REDOSLIJED!#REF!)+1)</f>
        <v>#REF!</v>
      </c>
      <c r="Q167" s="23" t="s">
        <v>2466</v>
      </c>
    </row>
    <row r="168" spans="1:17" x14ac:dyDescent="0.25">
      <c r="A168" s="23">
        <v>1008162</v>
      </c>
      <c r="B168" s="23">
        <v>1</v>
      </c>
      <c r="C168" s="23">
        <v>1028248</v>
      </c>
      <c r="D168" s="23" t="s">
        <v>1866</v>
      </c>
      <c r="E168" s="5">
        <f>IFERROR((PlanMasine[[#This Row],[Norma]]/PlanMasine[[#This Row],[Q]])*(PlanMasine[[#This Row],[Q]]/SUMIF(#REF!,PlanMasine[[#This Row],[RN]],#REF!)*PlanMasine[[#This Row],[KPLQ]]),0)</f>
        <v>0</v>
      </c>
      <c r="F168" s="23">
        <v>2</v>
      </c>
      <c r="G168" s="23">
        <v>0</v>
      </c>
      <c r="H168" s="23">
        <v>0</v>
      </c>
      <c r="I168" s="23" t="s">
        <v>5</v>
      </c>
      <c r="J168" s="23" t="s">
        <v>570</v>
      </c>
      <c r="K168" s="23" t="s">
        <v>1864</v>
      </c>
      <c r="L168" s="24">
        <v>45813</v>
      </c>
      <c r="M168" s="28">
        <v>9.2592592592592596E-4</v>
      </c>
      <c r="N168" s="3">
        <v>45813</v>
      </c>
      <c r="O168">
        <v>215978</v>
      </c>
      <c r="P168" t="e">
        <f>IFERROR(INDEX(REDOSLIJED!#REF!,MATCH(PlanMasine[[#This Row],[KPL]],REDOSLIJED!#REF!,0)),MAX(REDOSLIJED!#REF!)+1)</f>
        <v>#REF!</v>
      </c>
      <c r="Q168" s="23" t="s">
        <v>2465</v>
      </c>
    </row>
    <row r="169" spans="1:17" x14ac:dyDescent="0.25">
      <c r="A169" s="23">
        <v>1029577</v>
      </c>
      <c r="B169" s="23">
        <v>12</v>
      </c>
      <c r="C169" s="23">
        <v>1029579</v>
      </c>
      <c r="D169" s="23" t="s">
        <v>1871</v>
      </c>
      <c r="E169" s="5">
        <f>IFERROR((PlanMasine[[#This Row],[Norma]]/PlanMasine[[#This Row],[Q]])*(PlanMasine[[#This Row],[Q]]/SUMIF(#REF!,PlanMasine[[#This Row],[RN]],#REF!)*PlanMasine[[#This Row],[KPLQ]]),0)</f>
        <v>0</v>
      </c>
      <c r="F169" s="23">
        <v>12</v>
      </c>
      <c r="G169" s="23">
        <v>0</v>
      </c>
      <c r="H169" s="23">
        <v>0</v>
      </c>
      <c r="I169" s="23" t="s">
        <v>5</v>
      </c>
      <c r="J169" s="23" t="s">
        <v>570</v>
      </c>
      <c r="K169" s="23" t="s">
        <v>2051</v>
      </c>
      <c r="L169" s="24">
        <v>45839</v>
      </c>
      <c r="M169" s="28">
        <v>1.6666666666666666E-2</v>
      </c>
      <c r="N169" s="3">
        <v>45814</v>
      </c>
      <c r="O169">
        <v>226849</v>
      </c>
      <c r="P169" t="e">
        <f>IFERROR(INDEX(REDOSLIJED!#REF!,MATCH(PlanMasine[[#This Row],[KPL]],REDOSLIJED!#REF!,0)),MAX(REDOSLIJED!#REF!)+1)</f>
        <v>#REF!</v>
      </c>
      <c r="Q169" s="23" t="s">
        <v>2818</v>
      </c>
    </row>
    <row r="170" spans="1:17" x14ac:dyDescent="0.25">
      <c r="A170" s="23">
        <v>1004126</v>
      </c>
      <c r="B170" s="23">
        <v>1</v>
      </c>
      <c r="C170" s="23">
        <v>1004168</v>
      </c>
      <c r="D170" s="23" t="s">
        <v>2059</v>
      </c>
      <c r="E170" s="5">
        <f>IFERROR((PlanMasine[[#This Row],[Norma]]/PlanMasine[[#This Row],[Q]])*(PlanMasine[[#This Row],[Q]]/SUMIF(#REF!,PlanMasine[[#This Row],[RN]],#REF!)*PlanMasine[[#This Row],[KPLQ]]),0)</f>
        <v>0</v>
      </c>
      <c r="F170" s="23">
        <v>12</v>
      </c>
      <c r="G170" s="23">
        <v>0</v>
      </c>
      <c r="H170" s="23">
        <v>0</v>
      </c>
      <c r="I170" s="23" t="s">
        <v>5</v>
      </c>
      <c r="J170" s="23" t="s">
        <v>570</v>
      </c>
      <c r="K170" s="23" t="s">
        <v>1770</v>
      </c>
      <c r="L170" s="24">
        <v>45820</v>
      </c>
      <c r="M170" s="28">
        <v>1.0416666666666667E-3</v>
      </c>
      <c r="N170" s="3">
        <v>45817</v>
      </c>
      <c r="O170">
        <v>220656</v>
      </c>
      <c r="P170" t="e">
        <f>IFERROR(INDEX(REDOSLIJED!#REF!,MATCH(PlanMasine[[#This Row],[KPL]],REDOSLIJED!#REF!,0)),MAX(REDOSLIJED!#REF!)+1)</f>
        <v>#REF!</v>
      </c>
      <c r="Q170" s="23" t="s">
        <v>2819</v>
      </c>
    </row>
    <row r="171" spans="1:17" x14ac:dyDescent="0.25">
      <c r="A171" s="23">
        <v>1004126</v>
      </c>
      <c r="B171" s="23">
        <v>1</v>
      </c>
      <c r="C171" s="23">
        <v>1004146</v>
      </c>
      <c r="D171" s="23" t="s">
        <v>2056</v>
      </c>
      <c r="E171" s="5">
        <f>IFERROR((PlanMasine[[#This Row],[Norma]]/PlanMasine[[#This Row],[Q]])*(PlanMasine[[#This Row],[Q]]/SUMIF(#REF!,PlanMasine[[#This Row],[RN]],#REF!)*PlanMasine[[#This Row],[KPLQ]]),0)</f>
        <v>0</v>
      </c>
      <c r="F171" s="23">
        <v>12</v>
      </c>
      <c r="G171" s="23">
        <v>0</v>
      </c>
      <c r="H171" s="23">
        <v>0</v>
      </c>
      <c r="I171" s="23" t="s">
        <v>5</v>
      </c>
      <c r="J171" s="23" t="s">
        <v>570</v>
      </c>
      <c r="K171" s="23" t="s">
        <v>1770</v>
      </c>
      <c r="L171" s="23">
        <v>45820</v>
      </c>
      <c r="M171" s="28">
        <v>3.472222222222222E-3</v>
      </c>
      <c r="N171" s="3">
        <v>45817</v>
      </c>
      <c r="O171">
        <v>220634</v>
      </c>
      <c r="P171" t="e">
        <f>IFERROR(INDEX(REDOSLIJED!#REF!,MATCH(PlanMasine[[#This Row],[KPL]],REDOSLIJED!#REF!,0)),MAX(REDOSLIJED!#REF!)+1)</f>
        <v>#REF!</v>
      </c>
      <c r="Q171" s="23" t="s">
        <v>2820</v>
      </c>
    </row>
    <row r="172" spans="1:17" x14ac:dyDescent="0.25">
      <c r="A172" s="23">
        <v>1004126</v>
      </c>
      <c r="B172" s="23">
        <v>1</v>
      </c>
      <c r="C172" s="23">
        <v>1004154</v>
      </c>
      <c r="D172" s="23" t="s">
        <v>1755</v>
      </c>
      <c r="E172" s="5">
        <f>IFERROR((PlanMasine[[#This Row],[Norma]]/PlanMasine[[#This Row],[Q]])*(PlanMasine[[#This Row],[Q]]/SUMIF(#REF!,PlanMasine[[#This Row],[RN]],#REF!)*PlanMasine[[#This Row],[KPLQ]]),0)</f>
        <v>0</v>
      </c>
      <c r="F172" s="23">
        <v>12</v>
      </c>
      <c r="G172" s="23">
        <v>11</v>
      </c>
      <c r="H172" s="23">
        <v>0</v>
      </c>
      <c r="I172" s="23" t="s">
        <v>5</v>
      </c>
      <c r="J172" s="23" t="s">
        <v>570</v>
      </c>
      <c r="K172" s="23" t="s">
        <v>1770</v>
      </c>
      <c r="L172" s="24">
        <v>45820</v>
      </c>
      <c r="M172" s="28">
        <v>3.472222222222222E-3</v>
      </c>
      <c r="N172" s="3">
        <v>45817</v>
      </c>
      <c r="O172">
        <v>220642</v>
      </c>
      <c r="P172" t="e">
        <f>IFERROR(INDEX(REDOSLIJED!#REF!,MATCH(PlanMasine[[#This Row],[KPL]],REDOSLIJED!#REF!,0)),MAX(REDOSLIJED!#REF!)+1)</f>
        <v>#REF!</v>
      </c>
      <c r="Q172" s="23" t="s">
        <v>2821</v>
      </c>
    </row>
    <row r="173" spans="1:17" x14ac:dyDescent="0.25">
      <c r="A173" s="23">
        <v>1004126</v>
      </c>
      <c r="B173" s="23">
        <v>1</v>
      </c>
      <c r="C173" s="23">
        <v>1004160</v>
      </c>
      <c r="D173" s="23" t="s">
        <v>2058</v>
      </c>
      <c r="E173" s="5">
        <f>IFERROR((PlanMasine[[#This Row],[Norma]]/PlanMasine[[#This Row],[Q]])*(PlanMasine[[#This Row],[Q]]/SUMIF(#REF!,PlanMasine[[#This Row],[RN]],#REF!)*PlanMasine[[#This Row],[KPLQ]]),0)</f>
        <v>0</v>
      </c>
      <c r="F173" s="23">
        <v>12</v>
      </c>
      <c r="G173" s="23">
        <v>0</v>
      </c>
      <c r="H173" s="23">
        <v>0</v>
      </c>
      <c r="I173" s="23" t="s">
        <v>5</v>
      </c>
      <c r="J173" s="23" t="s">
        <v>570</v>
      </c>
      <c r="K173" s="23" t="s">
        <v>1770</v>
      </c>
      <c r="L173" s="24">
        <v>45820</v>
      </c>
      <c r="M173" s="28">
        <v>1.0416666666666667E-3</v>
      </c>
      <c r="N173" s="3">
        <v>45817</v>
      </c>
      <c r="O173">
        <v>220648</v>
      </c>
      <c r="P173" t="e">
        <f>IFERROR(INDEX(REDOSLIJED!#REF!,MATCH(PlanMasine[[#This Row],[KPL]],REDOSLIJED!#REF!,0)),MAX(REDOSLIJED!#REF!)+1)</f>
        <v>#REF!</v>
      </c>
      <c r="Q173" s="23" t="s">
        <v>2822</v>
      </c>
    </row>
    <row r="174" spans="1:17" x14ac:dyDescent="0.25">
      <c r="A174" s="23">
        <v>1004126</v>
      </c>
      <c r="B174" s="23">
        <v>1</v>
      </c>
      <c r="C174" s="23">
        <v>1004162</v>
      </c>
      <c r="D174" s="23" t="s">
        <v>2060</v>
      </c>
      <c r="E174" s="5">
        <f>IFERROR((PlanMasine[[#This Row],[Norma]]/PlanMasine[[#This Row],[Q]])*(PlanMasine[[#This Row],[Q]]/SUMIF(#REF!,PlanMasine[[#This Row],[RN]],#REF!)*PlanMasine[[#This Row],[KPLQ]]),0)</f>
        <v>0</v>
      </c>
      <c r="F174" s="23">
        <v>12</v>
      </c>
      <c r="G174" s="23">
        <v>0</v>
      </c>
      <c r="H174" s="23">
        <v>0</v>
      </c>
      <c r="I174" s="23" t="s">
        <v>5</v>
      </c>
      <c r="J174" s="23" t="s">
        <v>570</v>
      </c>
      <c r="K174" s="23" t="s">
        <v>1770</v>
      </c>
      <c r="L174" s="24">
        <v>45820</v>
      </c>
      <c r="M174" s="28">
        <v>3.472222222222222E-3</v>
      </c>
      <c r="N174" s="3">
        <v>45817</v>
      </c>
      <c r="O174">
        <v>220650</v>
      </c>
      <c r="P174" t="e">
        <f>IFERROR(INDEX(REDOSLIJED!#REF!,MATCH(PlanMasine[[#This Row],[KPL]],REDOSLIJED!#REF!,0)),MAX(REDOSLIJED!#REF!)+1)</f>
        <v>#REF!</v>
      </c>
      <c r="Q174" s="23" t="s">
        <v>2823</v>
      </c>
    </row>
    <row r="175" spans="1:17" x14ac:dyDescent="0.25">
      <c r="A175" s="23">
        <v>1004126</v>
      </c>
      <c r="B175" s="23">
        <v>1</v>
      </c>
      <c r="C175" s="23">
        <v>1004173</v>
      </c>
      <c r="D175" s="23" t="s">
        <v>2057</v>
      </c>
      <c r="E175" s="5">
        <f>IFERROR((PlanMasine[[#This Row],[Norma]]/PlanMasine[[#This Row],[Q]])*(PlanMasine[[#This Row],[Q]]/SUMIF(#REF!,PlanMasine[[#This Row],[RN]],#REF!)*PlanMasine[[#This Row],[KPLQ]]),0)</f>
        <v>0</v>
      </c>
      <c r="F175" s="23">
        <v>12</v>
      </c>
      <c r="G175" s="23">
        <v>0</v>
      </c>
      <c r="H175" s="23">
        <v>0</v>
      </c>
      <c r="I175" s="23" t="s">
        <v>5</v>
      </c>
      <c r="J175" s="23" t="s">
        <v>570</v>
      </c>
      <c r="K175" s="23" t="s">
        <v>1770</v>
      </c>
      <c r="L175" s="24">
        <v>45820</v>
      </c>
      <c r="M175" s="28">
        <v>1.0416666666666667E-3</v>
      </c>
      <c r="N175" s="3">
        <v>45817</v>
      </c>
      <c r="O175">
        <v>220662</v>
      </c>
      <c r="P175" t="e">
        <f>IFERROR(INDEX(REDOSLIJED!#REF!,MATCH(PlanMasine[[#This Row],[KPL]],REDOSLIJED!#REF!,0)),MAX(REDOSLIJED!#REF!)+1)</f>
        <v>#REF!</v>
      </c>
      <c r="Q175" s="23" t="s">
        <v>2824</v>
      </c>
    </row>
    <row r="176" spans="1:17" x14ac:dyDescent="0.25">
      <c r="A176" s="23">
        <v>1004126</v>
      </c>
      <c r="B176" s="23">
        <v>1</v>
      </c>
      <c r="C176" s="23">
        <v>1034950</v>
      </c>
      <c r="D176" s="23" t="s">
        <v>2211</v>
      </c>
      <c r="E176" s="5">
        <f>IFERROR((PlanMasine[[#This Row],[Norma]]/PlanMasine[[#This Row],[Q]])*(PlanMasine[[#This Row],[Q]]/SUMIF(#REF!,PlanMasine[[#This Row],[RN]],#REF!)*PlanMasine[[#This Row],[KPLQ]]),0)</f>
        <v>0</v>
      </c>
      <c r="F176" s="23">
        <v>5</v>
      </c>
      <c r="G176" s="23">
        <v>0</v>
      </c>
      <c r="H176" s="23">
        <v>0</v>
      </c>
      <c r="I176" s="23" t="s">
        <v>5</v>
      </c>
      <c r="J176" s="23" t="s">
        <v>570</v>
      </c>
      <c r="K176" s="23" t="s">
        <v>1770</v>
      </c>
      <c r="L176" s="23">
        <v>45820</v>
      </c>
      <c r="M176" s="28">
        <v>4.3402777777777781E-4</v>
      </c>
      <c r="N176" s="3">
        <v>45817</v>
      </c>
      <c r="O176">
        <v>220687</v>
      </c>
      <c r="P176" t="e">
        <f>IFERROR(INDEX(REDOSLIJED!#REF!,MATCH(PlanMasine[[#This Row],[KPL]],REDOSLIJED!#REF!,0)),MAX(REDOSLIJED!#REF!)+1)</f>
        <v>#REF!</v>
      </c>
      <c r="Q176" s="23" t="s">
        <v>2825</v>
      </c>
    </row>
    <row r="177" spans="1:17" x14ac:dyDescent="0.25">
      <c r="A177" s="23">
        <v>1004127</v>
      </c>
      <c r="B177" s="23">
        <v>1</v>
      </c>
      <c r="C177" s="23">
        <v>1034950</v>
      </c>
      <c r="D177" s="23" t="s">
        <v>2211</v>
      </c>
      <c r="E177" s="5">
        <f>IFERROR((PlanMasine[[#This Row],[Norma]]/PlanMasine[[#This Row],[Q]])*(PlanMasine[[#This Row],[Q]]/SUMIF(#REF!,PlanMasine[[#This Row],[RN]],#REF!)*PlanMasine[[#This Row],[KPLQ]]),0)</f>
        <v>0</v>
      </c>
      <c r="F177" s="23">
        <v>5</v>
      </c>
      <c r="G177" s="23">
        <v>0</v>
      </c>
      <c r="H177" s="23">
        <v>0</v>
      </c>
      <c r="I177" s="23" t="s">
        <v>5</v>
      </c>
      <c r="J177" s="23" t="s">
        <v>570</v>
      </c>
      <c r="K177" s="23" t="s">
        <v>1770</v>
      </c>
      <c r="L177" s="23">
        <v>45820</v>
      </c>
      <c r="M177" s="28">
        <v>4.3402777777777781E-4</v>
      </c>
      <c r="N177" s="3">
        <v>45817</v>
      </c>
      <c r="O177">
        <v>220687</v>
      </c>
      <c r="P177" t="e">
        <f>IFERROR(INDEX(REDOSLIJED!#REF!,MATCH(PlanMasine[[#This Row],[KPL]],REDOSLIJED!#REF!,0)),MAX(REDOSLIJED!#REF!)+1)</f>
        <v>#REF!</v>
      </c>
      <c r="Q177" s="23" t="s">
        <v>2826</v>
      </c>
    </row>
    <row r="178" spans="1:17" x14ac:dyDescent="0.25">
      <c r="A178" s="23">
        <v>1004127</v>
      </c>
      <c r="B178" s="23">
        <v>1</v>
      </c>
      <c r="C178" s="23">
        <v>1004168</v>
      </c>
      <c r="D178" s="23" t="s">
        <v>2059</v>
      </c>
      <c r="E178" s="5">
        <f>IFERROR((PlanMasine[[#This Row],[Norma]]/PlanMasine[[#This Row],[Q]])*(PlanMasine[[#This Row],[Q]]/SUMIF(#REF!,PlanMasine[[#This Row],[RN]],#REF!)*PlanMasine[[#This Row],[KPLQ]]),0)</f>
        <v>0</v>
      </c>
      <c r="F178" s="23">
        <v>12</v>
      </c>
      <c r="G178" s="23">
        <v>0</v>
      </c>
      <c r="H178" s="23">
        <v>0</v>
      </c>
      <c r="I178" s="23" t="s">
        <v>5</v>
      </c>
      <c r="J178" s="23" t="s">
        <v>570</v>
      </c>
      <c r="K178" s="23" t="s">
        <v>1770</v>
      </c>
      <c r="L178" s="24">
        <v>45820</v>
      </c>
      <c r="M178" s="28">
        <v>1.0416666666666667E-3</v>
      </c>
      <c r="N178" s="3">
        <v>45817</v>
      </c>
      <c r="O178">
        <v>220656</v>
      </c>
      <c r="P178" t="e">
        <f>IFERROR(INDEX(REDOSLIJED!#REF!,MATCH(PlanMasine[[#This Row],[KPL]],REDOSLIJED!#REF!,0)),MAX(REDOSLIJED!#REF!)+1)</f>
        <v>#REF!</v>
      </c>
      <c r="Q178" s="23" t="s">
        <v>2827</v>
      </c>
    </row>
    <row r="179" spans="1:17" x14ac:dyDescent="0.25">
      <c r="A179" s="23">
        <v>1004127</v>
      </c>
      <c r="B179" s="23">
        <v>1</v>
      </c>
      <c r="C179" s="23">
        <v>1004173</v>
      </c>
      <c r="D179" s="23" t="s">
        <v>2057</v>
      </c>
      <c r="E179" s="5">
        <f>IFERROR((PlanMasine[[#This Row],[Norma]]/PlanMasine[[#This Row],[Q]])*(PlanMasine[[#This Row],[Q]]/SUMIF(#REF!,PlanMasine[[#This Row],[RN]],#REF!)*PlanMasine[[#This Row],[KPLQ]]),0)</f>
        <v>0</v>
      </c>
      <c r="F179" s="23">
        <v>12</v>
      </c>
      <c r="G179" s="23">
        <v>0</v>
      </c>
      <c r="H179" s="23">
        <v>0</v>
      </c>
      <c r="I179" s="23" t="s">
        <v>5</v>
      </c>
      <c r="J179" s="23" t="s">
        <v>570</v>
      </c>
      <c r="K179" s="23" t="s">
        <v>1770</v>
      </c>
      <c r="L179" s="24">
        <v>45820</v>
      </c>
      <c r="M179" s="28">
        <v>1.0416666666666667E-3</v>
      </c>
      <c r="N179" s="3">
        <v>45817</v>
      </c>
      <c r="O179">
        <v>220662</v>
      </c>
      <c r="P179" t="e">
        <f>IFERROR(INDEX(REDOSLIJED!#REF!,MATCH(PlanMasine[[#This Row],[KPL]],REDOSLIJED!#REF!,0)),MAX(REDOSLIJED!#REF!)+1)</f>
        <v>#REF!</v>
      </c>
      <c r="Q179" s="23" t="s">
        <v>2828</v>
      </c>
    </row>
    <row r="180" spans="1:17" x14ac:dyDescent="0.25">
      <c r="A180" s="23">
        <v>1004127</v>
      </c>
      <c r="B180" s="23">
        <v>1</v>
      </c>
      <c r="C180" s="23">
        <v>1004160</v>
      </c>
      <c r="D180" s="23" t="s">
        <v>2058</v>
      </c>
      <c r="E180" s="5">
        <f>IFERROR((PlanMasine[[#This Row],[Norma]]/PlanMasine[[#This Row],[Q]])*(PlanMasine[[#This Row],[Q]]/SUMIF(#REF!,PlanMasine[[#This Row],[RN]],#REF!)*PlanMasine[[#This Row],[KPLQ]]),0)</f>
        <v>0</v>
      </c>
      <c r="F180" s="23">
        <v>12</v>
      </c>
      <c r="G180" s="23">
        <v>0</v>
      </c>
      <c r="H180" s="23">
        <v>0</v>
      </c>
      <c r="I180" s="23" t="s">
        <v>5</v>
      </c>
      <c r="J180" s="23" t="s">
        <v>570</v>
      </c>
      <c r="K180" s="23" t="s">
        <v>1770</v>
      </c>
      <c r="L180" s="24">
        <v>45820</v>
      </c>
      <c r="M180" s="28">
        <v>1.0416666666666667E-3</v>
      </c>
      <c r="N180" s="3">
        <v>45817</v>
      </c>
      <c r="O180">
        <v>220648</v>
      </c>
      <c r="P180" t="e">
        <f>IFERROR(INDEX(REDOSLIJED!#REF!,MATCH(PlanMasine[[#This Row],[KPL]],REDOSLIJED!#REF!,0)),MAX(REDOSLIJED!#REF!)+1)</f>
        <v>#REF!</v>
      </c>
      <c r="Q180" s="23" t="s">
        <v>2829</v>
      </c>
    </row>
    <row r="181" spans="1:17" x14ac:dyDescent="0.25">
      <c r="A181" s="23">
        <v>1004127</v>
      </c>
      <c r="B181" s="23">
        <v>1</v>
      </c>
      <c r="C181" s="23">
        <v>1004146</v>
      </c>
      <c r="D181" s="23" t="s">
        <v>2056</v>
      </c>
      <c r="E181" s="5">
        <f>IFERROR((PlanMasine[[#This Row],[Norma]]/PlanMasine[[#This Row],[Q]])*(PlanMasine[[#This Row],[Q]]/SUMIF(#REF!,PlanMasine[[#This Row],[RN]],#REF!)*PlanMasine[[#This Row],[KPLQ]]),0)</f>
        <v>0</v>
      </c>
      <c r="F181" s="23">
        <v>12</v>
      </c>
      <c r="G181" s="23">
        <v>0</v>
      </c>
      <c r="H181" s="23">
        <v>0</v>
      </c>
      <c r="I181" s="23" t="s">
        <v>5</v>
      </c>
      <c r="J181" s="23" t="s">
        <v>570</v>
      </c>
      <c r="K181" s="23" t="s">
        <v>1770</v>
      </c>
      <c r="L181" s="23">
        <v>45820</v>
      </c>
      <c r="M181" s="28">
        <v>3.472222222222222E-3</v>
      </c>
      <c r="N181" s="3">
        <v>45817</v>
      </c>
      <c r="O181">
        <v>220634</v>
      </c>
      <c r="P181" t="e">
        <f>IFERROR(INDEX(REDOSLIJED!#REF!,MATCH(PlanMasine[[#This Row],[KPL]],REDOSLIJED!#REF!,0)),MAX(REDOSLIJED!#REF!)+1)</f>
        <v>#REF!</v>
      </c>
      <c r="Q181" s="23" t="s">
        <v>2830</v>
      </c>
    </row>
    <row r="182" spans="1:17" x14ac:dyDescent="0.25">
      <c r="A182" s="23">
        <v>1004127</v>
      </c>
      <c r="B182" s="23">
        <v>1</v>
      </c>
      <c r="C182" s="23">
        <v>1004154</v>
      </c>
      <c r="D182" s="23" t="s">
        <v>1755</v>
      </c>
      <c r="E182" s="5">
        <f>IFERROR((PlanMasine[[#This Row],[Norma]]/PlanMasine[[#This Row],[Q]])*(PlanMasine[[#This Row],[Q]]/SUMIF(#REF!,PlanMasine[[#This Row],[RN]],#REF!)*PlanMasine[[#This Row],[KPLQ]]),0)</f>
        <v>0</v>
      </c>
      <c r="F182" s="23">
        <v>12</v>
      </c>
      <c r="G182" s="23">
        <v>11</v>
      </c>
      <c r="H182" s="23">
        <v>0</v>
      </c>
      <c r="I182" s="23" t="s">
        <v>5</v>
      </c>
      <c r="J182" s="23" t="s">
        <v>570</v>
      </c>
      <c r="K182" s="23" t="s">
        <v>1770</v>
      </c>
      <c r="L182" s="24">
        <v>45820</v>
      </c>
      <c r="M182" s="28">
        <v>3.472222222222222E-3</v>
      </c>
      <c r="N182" s="3">
        <v>45817</v>
      </c>
      <c r="O182">
        <v>220642</v>
      </c>
      <c r="P182" t="e">
        <f>IFERROR(INDEX(REDOSLIJED!#REF!,MATCH(PlanMasine[[#This Row],[KPL]],REDOSLIJED!#REF!,0)),MAX(REDOSLIJED!#REF!)+1)</f>
        <v>#REF!</v>
      </c>
      <c r="Q182" s="23" t="s">
        <v>2831</v>
      </c>
    </row>
    <row r="183" spans="1:17" x14ac:dyDescent="0.25">
      <c r="A183" s="23">
        <v>1004127</v>
      </c>
      <c r="B183" s="23">
        <v>1</v>
      </c>
      <c r="C183" s="23">
        <v>1004162</v>
      </c>
      <c r="D183" s="23" t="s">
        <v>2060</v>
      </c>
      <c r="E183" s="5">
        <f>IFERROR((PlanMasine[[#This Row],[Norma]]/PlanMasine[[#This Row],[Q]])*(PlanMasine[[#This Row],[Q]]/SUMIF(#REF!,PlanMasine[[#This Row],[RN]],#REF!)*PlanMasine[[#This Row],[KPLQ]]),0)</f>
        <v>0</v>
      </c>
      <c r="F183" s="23">
        <v>12</v>
      </c>
      <c r="G183" s="23">
        <v>0</v>
      </c>
      <c r="H183" s="23">
        <v>0</v>
      </c>
      <c r="I183" s="23" t="s">
        <v>5</v>
      </c>
      <c r="J183" s="23" t="s">
        <v>570</v>
      </c>
      <c r="K183" s="23" t="s">
        <v>1770</v>
      </c>
      <c r="L183" s="24">
        <v>45820</v>
      </c>
      <c r="M183" s="28">
        <v>3.472222222222222E-3</v>
      </c>
      <c r="N183" s="3">
        <v>45817</v>
      </c>
      <c r="O183">
        <v>220650</v>
      </c>
      <c r="P183" t="e">
        <f>IFERROR(INDEX(REDOSLIJED!#REF!,MATCH(PlanMasine[[#This Row],[KPL]],REDOSLIJED!#REF!,0)),MAX(REDOSLIJED!#REF!)+1)</f>
        <v>#REF!</v>
      </c>
      <c r="Q183" s="23" t="s">
        <v>2832</v>
      </c>
    </row>
    <row r="184" spans="1:17" x14ac:dyDescent="0.25">
      <c r="A184" s="23">
        <v>1004128</v>
      </c>
      <c r="B184" s="23">
        <v>1</v>
      </c>
      <c r="C184" s="23">
        <v>1004173</v>
      </c>
      <c r="D184" s="23" t="s">
        <v>2057</v>
      </c>
      <c r="E184" s="5">
        <f>IFERROR((PlanMasine[[#This Row],[Norma]]/PlanMasine[[#This Row],[Q]])*(PlanMasine[[#This Row],[Q]]/SUMIF(#REF!,PlanMasine[[#This Row],[RN]],#REF!)*PlanMasine[[#This Row],[KPLQ]]),0)</f>
        <v>0</v>
      </c>
      <c r="F184" s="23">
        <v>12</v>
      </c>
      <c r="G184" s="23">
        <v>0</v>
      </c>
      <c r="H184" s="23">
        <v>0</v>
      </c>
      <c r="I184" s="23" t="s">
        <v>5</v>
      </c>
      <c r="J184" s="23" t="s">
        <v>570</v>
      </c>
      <c r="K184" s="23" t="s">
        <v>1770</v>
      </c>
      <c r="L184" s="24">
        <v>45820</v>
      </c>
      <c r="M184" s="28">
        <v>1.0416666666666667E-3</v>
      </c>
      <c r="N184" s="3">
        <v>45817</v>
      </c>
      <c r="O184">
        <v>220662</v>
      </c>
      <c r="P184" t="e">
        <f>IFERROR(INDEX(REDOSLIJED!#REF!,MATCH(PlanMasine[[#This Row],[KPL]],REDOSLIJED!#REF!,0)),MAX(REDOSLIJED!#REF!)+1)</f>
        <v>#REF!</v>
      </c>
      <c r="Q184" s="23" t="s">
        <v>2833</v>
      </c>
    </row>
    <row r="185" spans="1:17" x14ac:dyDescent="0.25">
      <c r="A185" s="23">
        <v>1004128</v>
      </c>
      <c r="B185" s="23">
        <v>1</v>
      </c>
      <c r="C185" s="23">
        <v>1004146</v>
      </c>
      <c r="D185" s="23" t="s">
        <v>2056</v>
      </c>
      <c r="E185" s="5">
        <f>IFERROR((PlanMasine[[#This Row],[Norma]]/PlanMasine[[#This Row],[Q]])*(PlanMasine[[#This Row],[Q]]/SUMIF(#REF!,PlanMasine[[#This Row],[RN]],#REF!)*PlanMasine[[#This Row],[KPLQ]]),0)</f>
        <v>0</v>
      </c>
      <c r="F185" s="23">
        <v>12</v>
      </c>
      <c r="G185" s="23">
        <v>0</v>
      </c>
      <c r="H185" s="23">
        <v>0</v>
      </c>
      <c r="I185" s="23" t="s">
        <v>5</v>
      </c>
      <c r="J185" s="23" t="s">
        <v>570</v>
      </c>
      <c r="K185" s="23" t="s">
        <v>1770</v>
      </c>
      <c r="L185" s="24">
        <v>45820</v>
      </c>
      <c r="M185" s="28">
        <v>3.472222222222222E-3</v>
      </c>
      <c r="N185" s="3">
        <v>45817</v>
      </c>
      <c r="O185">
        <v>220634</v>
      </c>
      <c r="P185" t="e">
        <f>IFERROR(INDEX(REDOSLIJED!#REF!,MATCH(PlanMasine[[#This Row],[KPL]],REDOSLIJED!#REF!,0)),MAX(REDOSLIJED!#REF!)+1)</f>
        <v>#REF!</v>
      </c>
      <c r="Q185" s="23" t="s">
        <v>2834</v>
      </c>
    </row>
    <row r="186" spans="1:17" x14ac:dyDescent="0.25">
      <c r="A186" s="23">
        <v>1004128</v>
      </c>
      <c r="B186" s="23">
        <v>1</v>
      </c>
      <c r="C186" s="23">
        <v>1004154</v>
      </c>
      <c r="D186" s="23" t="s">
        <v>1755</v>
      </c>
      <c r="E186" s="5">
        <f>IFERROR((PlanMasine[[#This Row],[Norma]]/PlanMasine[[#This Row],[Q]])*(PlanMasine[[#This Row],[Q]]/SUMIF(#REF!,PlanMasine[[#This Row],[RN]],#REF!)*PlanMasine[[#This Row],[KPLQ]]),0)</f>
        <v>0</v>
      </c>
      <c r="F186" s="23">
        <v>12</v>
      </c>
      <c r="G186" s="23">
        <v>11</v>
      </c>
      <c r="H186" s="23">
        <v>0</v>
      </c>
      <c r="I186" s="23" t="s">
        <v>5</v>
      </c>
      <c r="J186" s="23" t="s">
        <v>570</v>
      </c>
      <c r="K186" s="23" t="s">
        <v>1770</v>
      </c>
      <c r="L186" s="23">
        <v>45820</v>
      </c>
      <c r="M186" s="28">
        <v>3.472222222222222E-3</v>
      </c>
      <c r="N186" s="3">
        <v>45817</v>
      </c>
      <c r="O186">
        <v>220642</v>
      </c>
      <c r="P186" t="e">
        <f>IFERROR(INDEX(REDOSLIJED!#REF!,MATCH(PlanMasine[[#This Row],[KPL]],REDOSLIJED!#REF!,0)),MAX(REDOSLIJED!#REF!)+1)</f>
        <v>#REF!</v>
      </c>
      <c r="Q186" s="23" t="s">
        <v>2835</v>
      </c>
    </row>
    <row r="187" spans="1:17" x14ac:dyDescent="0.25">
      <c r="A187" s="23">
        <v>1004128</v>
      </c>
      <c r="B187" s="23">
        <v>1</v>
      </c>
      <c r="C187" s="23">
        <v>1004160</v>
      </c>
      <c r="D187" s="23" t="s">
        <v>2058</v>
      </c>
      <c r="E187" s="5">
        <f>IFERROR((PlanMasine[[#This Row],[Norma]]/PlanMasine[[#This Row],[Q]])*(PlanMasine[[#This Row],[Q]]/SUMIF(#REF!,PlanMasine[[#This Row],[RN]],#REF!)*PlanMasine[[#This Row],[KPLQ]]),0)</f>
        <v>0</v>
      </c>
      <c r="F187" s="23">
        <v>12</v>
      </c>
      <c r="G187" s="23">
        <v>0</v>
      </c>
      <c r="H187" s="23">
        <v>0</v>
      </c>
      <c r="I187" s="23" t="s">
        <v>5</v>
      </c>
      <c r="J187" s="23" t="s">
        <v>570</v>
      </c>
      <c r="K187" s="23" t="s">
        <v>1770</v>
      </c>
      <c r="L187" s="23">
        <v>45820</v>
      </c>
      <c r="M187" s="28">
        <v>1.0416666666666667E-3</v>
      </c>
      <c r="N187" s="3">
        <v>45817</v>
      </c>
      <c r="O187">
        <v>220648</v>
      </c>
      <c r="P187" t="e">
        <f>IFERROR(INDEX(REDOSLIJED!#REF!,MATCH(PlanMasine[[#This Row],[KPL]],REDOSLIJED!#REF!,0)),MAX(REDOSLIJED!#REF!)+1)</f>
        <v>#REF!</v>
      </c>
      <c r="Q187" s="23" t="s">
        <v>2836</v>
      </c>
    </row>
    <row r="188" spans="1:17" x14ac:dyDescent="0.25">
      <c r="A188" s="23">
        <v>1004128</v>
      </c>
      <c r="B188" s="23">
        <v>1</v>
      </c>
      <c r="C188" s="23">
        <v>1034950</v>
      </c>
      <c r="D188" s="23" t="s">
        <v>2211</v>
      </c>
      <c r="E188" s="5">
        <f>IFERROR((PlanMasine[[#This Row],[Norma]]/PlanMasine[[#This Row],[Q]])*(PlanMasine[[#This Row],[Q]]/SUMIF(#REF!,PlanMasine[[#This Row],[RN]],#REF!)*PlanMasine[[#This Row],[KPLQ]]),0)</f>
        <v>0</v>
      </c>
      <c r="F188" s="23">
        <v>5</v>
      </c>
      <c r="G188" s="23">
        <v>0</v>
      </c>
      <c r="H188" s="23">
        <v>0</v>
      </c>
      <c r="I188" s="23" t="s">
        <v>5</v>
      </c>
      <c r="J188" s="23" t="s">
        <v>570</v>
      </c>
      <c r="K188" s="23" t="s">
        <v>1770</v>
      </c>
      <c r="L188" s="24">
        <v>45820</v>
      </c>
      <c r="M188" s="28">
        <v>4.3402777777777781E-4</v>
      </c>
      <c r="N188" s="3">
        <v>45817</v>
      </c>
      <c r="O188">
        <v>220687</v>
      </c>
      <c r="P188" t="e">
        <f>IFERROR(INDEX(REDOSLIJED!#REF!,MATCH(PlanMasine[[#This Row],[KPL]],REDOSLIJED!#REF!,0)),MAX(REDOSLIJED!#REF!)+1)</f>
        <v>#REF!</v>
      </c>
      <c r="Q188" s="23" t="s">
        <v>2837</v>
      </c>
    </row>
    <row r="189" spans="1:17" x14ac:dyDescent="0.25">
      <c r="A189" s="23">
        <v>1004128</v>
      </c>
      <c r="B189" s="23">
        <v>1</v>
      </c>
      <c r="C189" s="23">
        <v>1004162</v>
      </c>
      <c r="D189" s="23" t="s">
        <v>2060</v>
      </c>
      <c r="E189" s="5">
        <f>IFERROR((PlanMasine[[#This Row],[Norma]]/PlanMasine[[#This Row],[Q]])*(PlanMasine[[#This Row],[Q]]/SUMIF(#REF!,PlanMasine[[#This Row],[RN]],#REF!)*PlanMasine[[#This Row],[KPLQ]]),0)</f>
        <v>0</v>
      </c>
      <c r="F189" s="23">
        <v>12</v>
      </c>
      <c r="G189" s="23">
        <v>0</v>
      </c>
      <c r="H189" s="23">
        <v>0</v>
      </c>
      <c r="I189" s="23" t="s">
        <v>5</v>
      </c>
      <c r="J189" s="23" t="s">
        <v>570</v>
      </c>
      <c r="K189" s="23" t="s">
        <v>1770</v>
      </c>
      <c r="L189" s="24">
        <v>45820</v>
      </c>
      <c r="M189" s="28">
        <v>3.472222222222222E-3</v>
      </c>
      <c r="N189" s="3">
        <v>45817</v>
      </c>
      <c r="O189">
        <v>220650</v>
      </c>
      <c r="P189" t="e">
        <f>IFERROR(INDEX(REDOSLIJED!#REF!,MATCH(PlanMasine[[#This Row],[KPL]],REDOSLIJED!#REF!,0)),MAX(REDOSLIJED!#REF!)+1)</f>
        <v>#REF!</v>
      </c>
      <c r="Q189" s="23" t="s">
        <v>2838</v>
      </c>
    </row>
    <row r="190" spans="1:17" x14ac:dyDescent="0.25">
      <c r="A190" s="23">
        <v>1004128</v>
      </c>
      <c r="B190" s="23">
        <v>1</v>
      </c>
      <c r="C190" s="23">
        <v>1004168</v>
      </c>
      <c r="D190" s="23" t="s">
        <v>2059</v>
      </c>
      <c r="E190" s="5">
        <f>IFERROR((PlanMasine[[#This Row],[Norma]]/PlanMasine[[#This Row],[Q]])*(PlanMasine[[#This Row],[Q]]/SUMIF(#REF!,PlanMasine[[#This Row],[RN]],#REF!)*PlanMasine[[#This Row],[KPLQ]]),0)</f>
        <v>0</v>
      </c>
      <c r="F190" s="23">
        <v>12</v>
      </c>
      <c r="G190" s="23">
        <v>0</v>
      </c>
      <c r="H190" s="23">
        <v>0</v>
      </c>
      <c r="I190" s="23" t="s">
        <v>5</v>
      </c>
      <c r="J190" s="23" t="s">
        <v>570</v>
      </c>
      <c r="K190" s="23" t="s">
        <v>1770</v>
      </c>
      <c r="L190" s="24">
        <v>45820</v>
      </c>
      <c r="M190" s="28">
        <v>1.0416666666666667E-3</v>
      </c>
      <c r="N190" s="3">
        <v>45817</v>
      </c>
      <c r="O190">
        <v>220656</v>
      </c>
      <c r="P190" t="e">
        <f>IFERROR(INDEX(REDOSLIJED!#REF!,MATCH(PlanMasine[[#This Row],[KPL]],REDOSLIJED!#REF!,0)),MAX(REDOSLIJED!#REF!)+1)</f>
        <v>#REF!</v>
      </c>
      <c r="Q190" s="23" t="s">
        <v>2839</v>
      </c>
    </row>
    <row r="191" spans="1:17" x14ac:dyDescent="0.25">
      <c r="A191" s="23">
        <v>1004129</v>
      </c>
      <c r="B191" s="23">
        <v>1</v>
      </c>
      <c r="C191" s="23">
        <v>1034950</v>
      </c>
      <c r="D191" s="23" t="s">
        <v>2211</v>
      </c>
      <c r="E191" s="5">
        <f>IFERROR((PlanMasine[[#This Row],[Norma]]/PlanMasine[[#This Row],[Q]])*(PlanMasine[[#This Row],[Q]]/SUMIF(#REF!,PlanMasine[[#This Row],[RN]],#REF!)*PlanMasine[[#This Row],[KPLQ]]),0)</f>
        <v>0</v>
      </c>
      <c r="F191" s="23">
        <v>5</v>
      </c>
      <c r="G191" s="23">
        <v>0</v>
      </c>
      <c r="H191" s="23">
        <v>0</v>
      </c>
      <c r="I191" s="23" t="s">
        <v>5</v>
      </c>
      <c r="J191" s="23" t="s">
        <v>570</v>
      </c>
      <c r="K191" s="23" t="s">
        <v>1770</v>
      </c>
      <c r="L191" s="24">
        <v>45820</v>
      </c>
      <c r="M191" s="28">
        <v>4.3402777777777781E-4</v>
      </c>
      <c r="N191" s="3">
        <v>45817</v>
      </c>
      <c r="O191">
        <v>220687</v>
      </c>
      <c r="P191" t="e">
        <f>IFERROR(INDEX(REDOSLIJED!#REF!,MATCH(PlanMasine[[#This Row],[KPL]],REDOSLIJED!#REF!,0)),MAX(REDOSLIJED!#REF!)+1)</f>
        <v>#REF!</v>
      </c>
      <c r="Q191" s="23" t="s">
        <v>2840</v>
      </c>
    </row>
    <row r="192" spans="1:17" x14ac:dyDescent="0.25">
      <c r="A192" s="23">
        <v>1004129</v>
      </c>
      <c r="B192" s="23">
        <v>1</v>
      </c>
      <c r="C192" s="23">
        <v>1004154</v>
      </c>
      <c r="D192" s="23" t="s">
        <v>1755</v>
      </c>
      <c r="E192" s="5">
        <f>IFERROR((PlanMasine[[#This Row],[Norma]]/PlanMasine[[#This Row],[Q]])*(PlanMasine[[#This Row],[Q]]/SUMIF(#REF!,PlanMasine[[#This Row],[RN]],#REF!)*PlanMasine[[#This Row],[KPLQ]]),0)</f>
        <v>0</v>
      </c>
      <c r="F192" s="23">
        <v>12</v>
      </c>
      <c r="G192" s="23">
        <v>11</v>
      </c>
      <c r="H192" s="23">
        <v>0</v>
      </c>
      <c r="I192" s="23" t="s">
        <v>5</v>
      </c>
      <c r="J192" s="23" t="s">
        <v>570</v>
      </c>
      <c r="K192" s="23" t="s">
        <v>1770</v>
      </c>
      <c r="L192" s="24">
        <v>45820</v>
      </c>
      <c r="M192" s="28">
        <v>3.472222222222222E-3</v>
      </c>
      <c r="N192" s="3">
        <v>45817</v>
      </c>
      <c r="O192">
        <v>220642</v>
      </c>
      <c r="P192" t="e">
        <f>IFERROR(INDEX(REDOSLIJED!#REF!,MATCH(PlanMasine[[#This Row],[KPL]],REDOSLIJED!#REF!,0)),MAX(REDOSLIJED!#REF!)+1)</f>
        <v>#REF!</v>
      </c>
      <c r="Q192" s="23" t="s">
        <v>2841</v>
      </c>
    </row>
    <row r="193" spans="1:17" x14ac:dyDescent="0.25">
      <c r="A193" s="23">
        <v>1004129</v>
      </c>
      <c r="B193" s="23">
        <v>1</v>
      </c>
      <c r="C193" s="23">
        <v>1004160</v>
      </c>
      <c r="D193" s="23" t="s">
        <v>2058</v>
      </c>
      <c r="E193" s="5">
        <f>IFERROR((PlanMasine[[#This Row],[Norma]]/PlanMasine[[#This Row],[Q]])*(PlanMasine[[#This Row],[Q]]/SUMIF(#REF!,PlanMasine[[#This Row],[RN]],#REF!)*PlanMasine[[#This Row],[KPLQ]]),0)</f>
        <v>0</v>
      </c>
      <c r="F193" s="23">
        <v>12</v>
      </c>
      <c r="G193" s="23">
        <v>0</v>
      </c>
      <c r="H193" s="23">
        <v>0</v>
      </c>
      <c r="I193" s="23" t="s">
        <v>5</v>
      </c>
      <c r="J193" s="23" t="s">
        <v>570</v>
      </c>
      <c r="K193" s="23" t="s">
        <v>1770</v>
      </c>
      <c r="L193" s="23">
        <v>45820</v>
      </c>
      <c r="M193" s="28">
        <v>1.0416666666666667E-3</v>
      </c>
      <c r="N193" s="3">
        <v>45817</v>
      </c>
      <c r="O193">
        <v>220648</v>
      </c>
      <c r="P193" t="e">
        <f>IFERROR(INDEX(REDOSLIJED!#REF!,MATCH(PlanMasine[[#This Row],[KPL]],REDOSLIJED!#REF!,0)),MAX(REDOSLIJED!#REF!)+1)</f>
        <v>#REF!</v>
      </c>
      <c r="Q193" s="23" t="s">
        <v>2842</v>
      </c>
    </row>
    <row r="194" spans="1:17" x14ac:dyDescent="0.25">
      <c r="A194" s="23">
        <v>1004129</v>
      </c>
      <c r="B194" s="23">
        <v>1</v>
      </c>
      <c r="C194" s="23">
        <v>1004162</v>
      </c>
      <c r="D194" s="23" t="s">
        <v>2060</v>
      </c>
      <c r="E194" s="5">
        <f>IFERROR((PlanMasine[[#This Row],[Norma]]/PlanMasine[[#This Row],[Q]])*(PlanMasine[[#This Row],[Q]]/SUMIF(#REF!,PlanMasine[[#This Row],[RN]],#REF!)*PlanMasine[[#This Row],[KPLQ]]),0)</f>
        <v>0</v>
      </c>
      <c r="F194" s="23">
        <v>12</v>
      </c>
      <c r="G194" s="23">
        <v>0</v>
      </c>
      <c r="H194" s="23">
        <v>0</v>
      </c>
      <c r="I194" s="23" t="s">
        <v>5</v>
      </c>
      <c r="J194" s="23" t="s">
        <v>570</v>
      </c>
      <c r="K194" s="23" t="s">
        <v>1770</v>
      </c>
      <c r="L194" s="24">
        <v>45820</v>
      </c>
      <c r="M194" s="28">
        <v>3.472222222222222E-3</v>
      </c>
      <c r="N194" s="3">
        <v>45817</v>
      </c>
      <c r="O194">
        <v>220650</v>
      </c>
      <c r="P194" t="e">
        <f>IFERROR(INDEX(REDOSLIJED!#REF!,MATCH(PlanMasine[[#This Row],[KPL]],REDOSLIJED!#REF!,0)),MAX(REDOSLIJED!#REF!)+1)</f>
        <v>#REF!</v>
      </c>
      <c r="Q194" s="23" t="s">
        <v>2843</v>
      </c>
    </row>
    <row r="195" spans="1:17" x14ac:dyDescent="0.25">
      <c r="A195" s="23">
        <v>1004129</v>
      </c>
      <c r="B195" s="23">
        <v>1</v>
      </c>
      <c r="C195" s="23">
        <v>1004168</v>
      </c>
      <c r="D195" s="23" t="s">
        <v>2059</v>
      </c>
      <c r="E195" s="5">
        <f>IFERROR((PlanMasine[[#This Row],[Norma]]/PlanMasine[[#This Row],[Q]])*(PlanMasine[[#This Row],[Q]]/SUMIF(#REF!,PlanMasine[[#This Row],[RN]],#REF!)*PlanMasine[[#This Row],[KPLQ]]),0)</f>
        <v>0</v>
      </c>
      <c r="F195" s="23">
        <v>12</v>
      </c>
      <c r="G195" s="23">
        <v>0</v>
      </c>
      <c r="H195" s="23">
        <v>0</v>
      </c>
      <c r="I195" s="23" t="s">
        <v>5</v>
      </c>
      <c r="J195" s="23" t="s">
        <v>570</v>
      </c>
      <c r="K195" s="23" t="s">
        <v>1770</v>
      </c>
      <c r="L195" s="24">
        <v>45820</v>
      </c>
      <c r="M195" s="28">
        <v>1.0416666666666667E-3</v>
      </c>
      <c r="N195" s="3">
        <v>45817</v>
      </c>
      <c r="O195">
        <v>220656</v>
      </c>
      <c r="P195" t="e">
        <f>IFERROR(INDEX(REDOSLIJED!#REF!,MATCH(PlanMasine[[#This Row],[KPL]],REDOSLIJED!#REF!,0)),MAX(REDOSLIJED!#REF!)+1)</f>
        <v>#REF!</v>
      </c>
      <c r="Q195" s="23" t="s">
        <v>2844</v>
      </c>
    </row>
    <row r="196" spans="1:17" x14ac:dyDescent="0.25">
      <c r="A196" s="23">
        <v>1004129</v>
      </c>
      <c r="B196" s="23">
        <v>1</v>
      </c>
      <c r="C196" s="23">
        <v>1004173</v>
      </c>
      <c r="D196" s="23" t="s">
        <v>2057</v>
      </c>
      <c r="E196" s="5">
        <f>IFERROR((PlanMasine[[#This Row],[Norma]]/PlanMasine[[#This Row],[Q]])*(PlanMasine[[#This Row],[Q]]/SUMIF(#REF!,PlanMasine[[#This Row],[RN]],#REF!)*PlanMasine[[#This Row],[KPLQ]]),0)</f>
        <v>0</v>
      </c>
      <c r="F196" s="23">
        <v>12</v>
      </c>
      <c r="G196" s="23">
        <v>0</v>
      </c>
      <c r="H196" s="23">
        <v>0</v>
      </c>
      <c r="I196" s="23" t="s">
        <v>5</v>
      </c>
      <c r="J196" s="23" t="s">
        <v>570</v>
      </c>
      <c r="K196" s="23" t="s">
        <v>1770</v>
      </c>
      <c r="L196" s="24">
        <v>45820</v>
      </c>
      <c r="M196" s="28">
        <v>1.0416666666666667E-3</v>
      </c>
      <c r="N196" s="3">
        <v>45817</v>
      </c>
      <c r="O196">
        <v>220662</v>
      </c>
      <c r="P196" t="e">
        <f>IFERROR(INDEX(REDOSLIJED!#REF!,MATCH(PlanMasine[[#This Row],[KPL]],REDOSLIJED!#REF!,0)),MAX(REDOSLIJED!#REF!)+1)</f>
        <v>#REF!</v>
      </c>
      <c r="Q196" s="23" t="s">
        <v>2845</v>
      </c>
    </row>
    <row r="197" spans="1:17" x14ac:dyDescent="0.25">
      <c r="A197" s="23">
        <v>1004129</v>
      </c>
      <c r="B197" s="23">
        <v>1</v>
      </c>
      <c r="C197" s="23">
        <v>1004146</v>
      </c>
      <c r="D197" s="23" t="s">
        <v>2056</v>
      </c>
      <c r="E197" s="5">
        <f>IFERROR((PlanMasine[[#This Row],[Norma]]/PlanMasine[[#This Row],[Q]])*(PlanMasine[[#This Row],[Q]]/SUMIF(#REF!,PlanMasine[[#This Row],[RN]],#REF!)*PlanMasine[[#This Row],[KPLQ]]),0)</f>
        <v>0</v>
      </c>
      <c r="F197" s="23">
        <v>12</v>
      </c>
      <c r="G197" s="23">
        <v>0</v>
      </c>
      <c r="H197" s="23">
        <v>0</v>
      </c>
      <c r="I197" s="23" t="s">
        <v>5</v>
      </c>
      <c r="J197" s="23" t="s">
        <v>570</v>
      </c>
      <c r="K197" s="23" t="s">
        <v>1770</v>
      </c>
      <c r="L197" s="24">
        <v>45820</v>
      </c>
      <c r="M197" s="28">
        <v>3.472222222222222E-3</v>
      </c>
      <c r="N197" s="3">
        <v>45817</v>
      </c>
      <c r="O197">
        <v>220634</v>
      </c>
      <c r="P197" t="e">
        <f>IFERROR(INDEX(REDOSLIJED!#REF!,MATCH(PlanMasine[[#This Row],[KPL]],REDOSLIJED!#REF!,0)),MAX(REDOSLIJED!#REF!)+1)</f>
        <v>#REF!</v>
      </c>
      <c r="Q197" s="23" t="s">
        <v>2846</v>
      </c>
    </row>
    <row r="198" spans="1:17" x14ac:dyDescent="0.25">
      <c r="A198" s="23">
        <v>1004130</v>
      </c>
      <c r="B198" s="23">
        <v>1</v>
      </c>
      <c r="C198" s="23">
        <v>1034950</v>
      </c>
      <c r="D198" s="23" t="s">
        <v>2211</v>
      </c>
      <c r="E198" s="5">
        <f>IFERROR((PlanMasine[[#This Row],[Norma]]/PlanMasine[[#This Row],[Q]])*(PlanMasine[[#This Row],[Q]]/SUMIF(#REF!,PlanMasine[[#This Row],[RN]],#REF!)*PlanMasine[[#This Row],[KPLQ]]),0)</f>
        <v>0</v>
      </c>
      <c r="F198" s="23">
        <v>5</v>
      </c>
      <c r="G198" s="23">
        <v>0</v>
      </c>
      <c r="H198" s="23">
        <v>0</v>
      </c>
      <c r="I198" s="23" t="s">
        <v>5</v>
      </c>
      <c r="J198" s="23" t="s">
        <v>570</v>
      </c>
      <c r="K198" s="23" t="s">
        <v>1770</v>
      </c>
      <c r="L198" s="24">
        <v>45820</v>
      </c>
      <c r="M198" s="28">
        <v>4.3402777777777781E-4</v>
      </c>
      <c r="N198" s="3">
        <v>45817</v>
      </c>
      <c r="O198">
        <v>220687</v>
      </c>
      <c r="P198" t="e">
        <f>IFERROR(INDEX(REDOSLIJED!#REF!,MATCH(PlanMasine[[#This Row],[KPL]],REDOSLIJED!#REF!,0)),MAX(REDOSLIJED!#REF!)+1)</f>
        <v>#REF!</v>
      </c>
      <c r="Q198" s="23" t="s">
        <v>2847</v>
      </c>
    </row>
    <row r="199" spans="1:17" x14ac:dyDescent="0.25">
      <c r="A199" s="23">
        <v>1004130</v>
      </c>
      <c r="B199" s="23">
        <v>1</v>
      </c>
      <c r="C199" s="23">
        <v>1004173</v>
      </c>
      <c r="D199" s="23" t="s">
        <v>2057</v>
      </c>
      <c r="E199" s="5">
        <f>IFERROR((PlanMasine[[#This Row],[Norma]]/PlanMasine[[#This Row],[Q]])*(PlanMasine[[#This Row],[Q]]/SUMIF(#REF!,PlanMasine[[#This Row],[RN]],#REF!)*PlanMasine[[#This Row],[KPLQ]]),0)</f>
        <v>0</v>
      </c>
      <c r="F199" s="23">
        <v>12</v>
      </c>
      <c r="G199" s="23">
        <v>0</v>
      </c>
      <c r="H199" s="23">
        <v>0</v>
      </c>
      <c r="I199" s="23" t="s">
        <v>5</v>
      </c>
      <c r="J199" s="23" t="s">
        <v>570</v>
      </c>
      <c r="K199" s="23" t="s">
        <v>1770</v>
      </c>
      <c r="L199" s="24">
        <v>45820</v>
      </c>
      <c r="M199" s="28">
        <v>1.0416666666666667E-3</v>
      </c>
      <c r="N199" s="3">
        <v>45817</v>
      </c>
      <c r="O199">
        <v>220662</v>
      </c>
      <c r="P199" t="e">
        <f>IFERROR(INDEX(REDOSLIJED!#REF!,MATCH(PlanMasine[[#This Row],[KPL]],REDOSLIJED!#REF!,0)),MAX(REDOSLIJED!#REF!)+1)</f>
        <v>#REF!</v>
      </c>
      <c r="Q199" s="23" t="s">
        <v>2848</v>
      </c>
    </row>
    <row r="200" spans="1:17" x14ac:dyDescent="0.25">
      <c r="A200" s="23">
        <v>1004130</v>
      </c>
      <c r="B200" s="23">
        <v>1</v>
      </c>
      <c r="C200" s="23">
        <v>1004168</v>
      </c>
      <c r="D200" s="23" t="s">
        <v>2059</v>
      </c>
      <c r="E200" s="5">
        <f>IFERROR((PlanMasine[[#This Row],[Norma]]/PlanMasine[[#This Row],[Q]])*(PlanMasine[[#This Row],[Q]]/SUMIF(#REF!,PlanMasine[[#This Row],[RN]],#REF!)*PlanMasine[[#This Row],[KPLQ]]),0)</f>
        <v>0</v>
      </c>
      <c r="F200" s="23">
        <v>12</v>
      </c>
      <c r="G200" s="23">
        <v>0</v>
      </c>
      <c r="H200" s="23">
        <v>0</v>
      </c>
      <c r="I200" s="23" t="s">
        <v>5</v>
      </c>
      <c r="J200" s="23" t="s">
        <v>570</v>
      </c>
      <c r="K200" s="23" t="s">
        <v>1770</v>
      </c>
      <c r="L200" s="23">
        <v>45820</v>
      </c>
      <c r="M200" s="28">
        <v>1.0416666666666667E-3</v>
      </c>
      <c r="N200" s="3">
        <v>45817</v>
      </c>
      <c r="O200">
        <v>220656</v>
      </c>
      <c r="P200" t="e">
        <f>IFERROR(INDEX(REDOSLIJED!#REF!,MATCH(PlanMasine[[#This Row],[KPL]],REDOSLIJED!#REF!,0)),MAX(REDOSLIJED!#REF!)+1)</f>
        <v>#REF!</v>
      </c>
      <c r="Q200" s="23" t="s">
        <v>2849</v>
      </c>
    </row>
    <row r="201" spans="1:17" x14ac:dyDescent="0.25">
      <c r="A201" s="23">
        <v>1004130</v>
      </c>
      <c r="B201" s="23">
        <v>1</v>
      </c>
      <c r="C201" s="23">
        <v>1004162</v>
      </c>
      <c r="D201" s="23" t="s">
        <v>2060</v>
      </c>
      <c r="E201" s="5">
        <f>IFERROR((PlanMasine[[#This Row],[Norma]]/PlanMasine[[#This Row],[Q]])*(PlanMasine[[#This Row],[Q]]/SUMIF(#REF!,PlanMasine[[#This Row],[RN]],#REF!)*PlanMasine[[#This Row],[KPLQ]]),0)</f>
        <v>0</v>
      </c>
      <c r="F201" s="23">
        <v>12</v>
      </c>
      <c r="G201" s="23">
        <v>0</v>
      </c>
      <c r="H201" s="23">
        <v>0</v>
      </c>
      <c r="I201" s="23" t="s">
        <v>5</v>
      </c>
      <c r="J201" s="23" t="s">
        <v>570</v>
      </c>
      <c r="K201" s="23" t="s">
        <v>1770</v>
      </c>
      <c r="L201" s="24">
        <v>45820</v>
      </c>
      <c r="M201" s="28">
        <v>3.472222222222222E-3</v>
      </c>
      <c r="N201" s="3">
        <v>45817</v>
      </c>
      <c r="O201">
        <v>220650</v>
      </c>
      <c r="P201" t="e">
        <f>IFERROR(INDEX(REDOSLIJED!#REF!,MATCH(PlanMasine[[#This Row],[KPL]],REDOSLIJED!#REF!,0)),MAX(REDOSLIJED!#REF!)+1)</f>
        <v>#REF!</v>
      </c>
      <c r="Q201" s="23" t="s">
        <v>2850</v>
      </c>
    </row>
    <row r="202" spans="1:17" x14ac:dyDescent="0.25">
      <c r="A202" s="23">
        <v>1004130</v>
      </c>
      <c r="B202" s="23">
        <v>1</v>
      </c>
      <c r="C202" s="23">
        <v>1004160</v>
      </c>
      <c r="D202" s="23" t="s">
        <v>2058</v>
      </c>
      <c r="E202" s="5">
        <f>IFERROR((PlanMasine[[#This Row],[Norma]]/PlanMasine[[#This Row],[Q]])*(PlanMasine[[#This Row],[Q]]/SUMIF(#REF!,PlanMasine[[#This Row],[RN]],#REF!)*PlanMasine[[#This Row],[KPLQ]]),0)</f>
        <v>0</v>
      </c>
      <c r="F202" s="23">
        <v>12</v>
      </c>
      <c r="G202" s="23">
        <v>0</v>
      </c>
      <c r="H202" s="23">
        <v>0</v>
      </c>
      <c r="I202" s="23" t="s">
        <v>5</v>
      </c>
      <c r="J202" s="23" t="s">
        <v>570</v>
      </c>
      <c r="K202" s="23" t="s">
        <v>1770</v>
      </c>
      <c r="L202" s="23">
        <v>45820</v>
      </c>
      <c r="M202" s="28">
        <v>1.0416666666666667E-3</v>
      </c>
      <c r="N202" s="3">
        <v>45817</v>
      </c>
      <c r="O202">
        <v>220648</v>
      </c>
      <c r="P202" t="e">
        <f>IFERROR(INDEX(REDOSLIJED!#REF!,MATCH(PlanMasine[[#This Row],[KPL]],REDOSLIJED!#REF!,0)),MAX(REDOSLIJED!#REF!)+1)</f>
        <v>#REF!</v>
      </c>
      <c r="Q202" s="23" t="s">
        <v>2851</v>
      </c>
    </row>
    <row r="203" spans="1:17" x14ac:dyDescent="0.25">
      <c r="A203" s="23">
        <v>1004130</v>
      </c>
      <c r="B203" s="23">
        <v>1</v>
      </c>
      <c r="C203" s="23">
        <v>1004154</v>
      </c>
      <c r="D203" s="23" t="s">
        <v>1755</v>
      </c>
      <c r="E203" s="5">
        <f>IFERROR((PlanMasine[[#This Row],[Norma]]/PlanMasine[[#This Row],[Q]])*(PlanMasine[[#This Row],[Q]]/SUMIF(#REF!,PlanMasine[[#This Row],[RN]],#REF!)*PlanMasine[[#This Row],[KPLQ]]),0)</f>
        <v>0</v>
      </c>
      <c r="F203" s="23">
        <v>12</v>
      </c>
      <c r="G203" s="23">
        <v>11</v>
      </c>
      <c r="H203" s="23">
        <v>0</v>
      </c>
      <c r="I203" s="23" t="s">
        <v>5</v>
      </c>
      <c r="J203" s="23" t="s">
        <v>570</v>
      </c>
      <c r="K203" s="23" t="s">
        <v>1770</v>
      </c>
      <c r="L203" s="24">
        <v>45820</v>
      </c>
      <c r="M203" s="28">
        <v>3.472222222222222E-3</v>
      </c>
      <c r="N203" s="3">
        <v>45817</v>
      </c>
      <c r="O203">
        <v>220642</v>
      </c>
      <c r="P203" t="e">
        <f>IFERROR(INDEX(REDOSLIJED!#REF!,MATCH(PlanMasine[[#This Row],[KPL]],REDOSLIJED!#REF!,0)),MAX(REDOSLIJED!#REF!)+1)</f>
        <v>#REF!</v>
      </c>
      <c r="Q203" s="23" t="s">
        <v>2852</v>
      </c>
    </row>
    <row r="204" spans="1:17" x14ac:dyDescent="0.25">
      <c r="A204" s="23">
        <v>1004130</v>
      </c>
      <c r="B204" s="23">
        <v>1</v>
      </c>
      <c r="C204" s="23">
        <v>1004146</v>
      </c>
      <c r="D204" s="23" t="s">
        <v>2056</v>
      </c>
      <c r="E204" s="5">
        <f>IFERROR((PlanMasine[[#This Row],[Norma]]/PlanMasine[[#This Row],[Q]])*(PlanMasine[[#This Row],[Q]]/SUMIF(#REF!,PlanMasine[[#This Row],[RN]],#REF!)*PlanMasine[[#This Row],[KPLQ]]),0)</f>
        <v>0</v>
      </c>
      <c r="F204" s="23">
        <v>12</v>
      </c>
      <c r="G204" s="23">
        <v>0</v>
      </c>
      <c r="H204" s="23">
        <v>0</v>
      </c>
      <c r="I204" s="23" t="s">
        <v>5</v>
      </c>
      <c r="J204" s="23" t="s">
        <v>570</v>
      </c>
      <c r="K204" s="23" t="s">
        <v>1770</v>
      </c>
      <c r="L204" s="23">
        <v>45820</v>
      </c>
      <c r="M204" s="28">
        <v>3.472222222222222E-3</v>
      </c>
      <c r="N204" s="3">
        <v>45817</v>
      </c>
      <c r="O204">
        <v>220634</v>
      </c>
      <c r="P204" t="e">
        <f>IFERROR(INDEX(REDOSLIJED!#REF!,MATCH(PlanMasine[[#This Row],[KPL]],REDOSLIJED!#REF!,0)),MAX(REDOSLIJED!#REF!)+1)</f>
        <v>#REF!</v>
      </c>
      <c r="Q204" s="23" t="s">
        <v>2853</v>
      </c>
    </row>
    <row r="205" spans="1:17" x14ac:dyDescent="0.25">
      <c r="A205" s="23">
        <v>1004131</v>
      </c>
      <c r="B205" s="23">
        <v>1</v>
      </c>
      <c r="C205" s="23">
        <v>1004160</v>
      </c>
      <c r="D205" s="23" t="s">
        <v>2058</v>
      </c>
      <c r="E205" s="5">
        <f>IFERROR((PlanMasine[[#This Row],[Norma]]/PlanMasine[[#This Row],[Q]])*(PlanMasine[[#This Row],[Q]]/SUMIF(#REF!,PlanMasine[[#This Row],[RN]],#REF!)*PlanMasine[[#This Row],[KPLQ]]),0)</f>
        <v>0</v>
      </c>
      <c r="F205" s="23">
        <v>12</v>
      </c>
      <c r="G205" s="23">
        <v>0</v>
      </c>
      <c r="H205" s="23">
        <v>0</v>
      </c>
      <c r="I205" s="23" t="s">
        <v>5</v>
      </c>
      <c r="J205" s="23" t="s">
        <v>570</v>
      </c>
      <c r="K205" s="23" t="s">
        <v>1770</v>
      </c>
      <c r="L205" s="24">
        <v>45820</v>
      </c>
      <c r="M205" s="28">
        <v>1.0416666666666667E-3</v>
      </c>
      <c r="N205" s="3">
        <v>45817</v>
      </c>
      <c r="O205">
        <v>220648</v>
      </c>
      <c r="P205" t="e">
        <f>IFERROR(INDEX(REDOSLIJED!#REF!,MATCH(PlanMasine[[#This Row],[KPL]],REDOSLIJED!#REF!,0)),MAX(REDOSLIJED!#REF!)+1)</f>
        <v>#REF!</v>
      </c>
      <c r="Q205" s="23" t="s">
        <v>2854</v>
      </c>
    </row>
    <row r="206" spans="1:17" x14ac:dyDescent="0.25">
      <c r="A206" s="23">
        <v>1004131</v>
      </c>
      <c r="B206" s="23">
        <v>1</v>
      </c>
      <c r="C206" s="23">
        <v>1004162</v>
      </c>
      <c r="D206" s="23" t="s">
        <v>2060</v>
      </c>
      <c r="E206" s="5">
        <f>IFERROR((PlanMasine[[#This Row],[Norma]]/PlanMasine[[#This Row],[Q]])*(PlanMasine[[#This Row],[Q]]/SUMIF(#REF!,PlanMasine[[#This Row],[RN]],#REF!)*PlanMasine[[#This Row],[KPLQ]]),0)</f>
        <v>0</v>
      </c>
      <c r="F206" s="23">
        <v>12</v>
      </c>
      <c r="G206" s="23">
        <v>0</v>
      </c>
      <c r="H206" s="23">
        <v>0</v>
      </c>
      <c r="I206" s="23" t="s">
        <v>5</v>
      </c>
      <c r="J206" s="23" t="s">
        <v>570</v>
      </c>
      <c r="K206" s="23" t="s">
        <v>1770</v>
      </c>
      <c r="L206" s="24">
        <v>45820</v>
      </c>
      <c r="M206" s="28">
        <v>3.472222222222222E-3</v>
      </c>
      <c r="N206" s="3">
        <v>45817</v>
      </c>
      <c r="O206">
        <v>220650</v>
      </c>
      <c r="P206" t="e">
        <f>IFERROR(INDEX(REDOSLIJED!#REF!,MATCH(PlanMasine[[#This Row],[KPL]],REDOSLIJED!#REF!,0)),MAX(REDOSLIJED!#REF!)+1)</f>
        <v>#REF!</v>
      </c>
      <c r="Q206" s="23" t="s">
        <v>2855</v>
      </c>
    </row>
    <row r="207" spans="1:17" x14ac:dyDescent="0.25">
      <c r="A207" s="23">
        <v>1004131</v>
      </c>
      <c r="B207" s="23">
        <v>1</v>
      </c>
      <c r="C207" s="23">
        <v>1004168</v>
      </c>
      <c r="D207" s="23" t="s">
        <v>2059</v>
      </c>
      <c r="E207" s="5">
        <f>IFERROR((PlanMasine[[#This Row],[Norma]]/PlanMasine[[#This Row],[Q]])*(PlanMasine[[#This Row],[Q]]/SUMIF(#REF!,PlanMasine[[#This Row],[RN]],#REF!)*PlanMasine[[#This Row],[KPLQ]]),0)</f>
        <v>0</v>
      </c>
      <c r="F207" s="23">
        <v>12</v>
      </c>
      <c r="G207" s="23">
        <v>0</v>
      </c>
      <c r="H207" s="23">
        <v>0</v>
      </c>
      <c r="I207" s="23" t="s">
        <v>5</v>
      </c>
      <c r="J207" s="23" t="s">
        <v>570</v>
      </c>
      <c r="K207" s="23" t="s">
        <v>1770</v>
      </c>
      <c r="L207" s="24">
        <v>45820</v>
      </c>
      <c r="M207" s="28">
        <v>1.0416666666666667E-3</v>
      </c>
      <c r="N207" s="3">
        <v>45817</v>
      </c>
      <c r="O207">
        <v>220656</v>
      </c>
      <c r="P207" t="e">
        <f>IFERROR(INDEX(REDOSLIJED!#REF!,MATCH(PlanMasine[[#This Row],[KPL]],REDOSLIJED!#REF!,0)),MAX(REDOSLIJED!#REF!)+1)</f>
        <v>#REF!</v>
      </c>
      <c r="Q207" s="23" t="s">
        <v>2856</v>
      </c>
    </row>
    <row r="208" spans="1:17" x14ac:dyDescent="0.25">
      <c r="A208" s="23">
        <v>1004131</v>
      </c>
      <c r="B208" s="23">
        <v>1</v>
      </c>
      <c r="C208" s="23">
        <v>1004146</v>
      </c>
      <c r="D208" s="23" t="s">
        <v>2056</v>
      </c>
      <c r="E208" s="5">
        <f>IFERROR((PlanMasine[[#This Row],[Norma]]/PlanMasine[[#This Row],[Q]])*(PlanMasine[[#This Row],[Q]]/SUMIF(#REF!,PlanMasine[[#This Row],[RN]],#REF!)*PlanMasine[[#This Row],[KPLQ]]),0)</f>
        <v>0</v>
      </c>
      <c r="F208" s="23">
        <v>12</v>
      </c>
      <c r="G208" s="23">
        <v>0</v>
      </c>
      <c r="H208" s="23">
        <v>0</v>
      </c>
      <c r="I208" s="23" t="s">
        <v>5</v>
      </c>
      <c r="J208" s="23" t="s">
        <v>570</v>
      </c>
      <c r="K208" s="23" t="s">
        <v>1770</v>
      </c>
      <c r="L208" s="24">
        <v>45820</v>
      </c>
      <c r="M208" s="28">
        <v>3.472222222222222E-3</v>
      </c>
      <c r="N208" s="3">
        <v>45817</v>
      </c>
      <c r="O208">
        <v>220634</v>
      </c>
      <c r="P208" t="e">
        <f>IFERROR(INDEX(REDOSLIJED!#REF!,MATCH(PlanMasine[[#This Row],[KPL]],REDOSLIJED!#REF!,0)),MAX(REDOSLIJED!#REF!)+1)</f>
        <v>#REF!</v>
      </c>
      <c r="Q208" s="23" t="s">
        <v>2857</v>
      </c>
    </row>
    <row r="209" spans="1:17" x14ac:dyDescent="0.25">
      <c r="A209" s="23">
        <v>1004131</v>
      </c>
      <c r="B209" s="23">
        <v>1</v>
      </c>
      <c r="C209" s="23">
        <v>1034950</v>
      </c>
      <c r="D209" s="23" t="s">
        <v>2211</v>
      </c>
      <c r="E209" s="5">
        <f>IFERROR((PlanMasine[[#This Row],[Norma]]/PlanMasine[[#This Row],[Q]])*(PlanMasine[[#This Row],[Q]]/SUMIF(#REF!,PlanMasine[[#This Row],[RN]],#REF!)*PlanMasine[[#This Row],[KPLQ]]),0)</f>
        <v>0</v>
      </c>
      <c r="F209" s="23">
        <v>5</v>
      </c>
      <c r="G209" s="23">
        <v>0</v>
      </c>
      <c r="H209" s="23">
        <v>0</v>
      </c>
      <c r="I209" s="23" t="s">
        <v>5</v>
      </c>
      <c r="J209" s="23" t="s">
        <v>570</v>
      </c>
      <c r="K209" s="23" t="s">
        <v>1770</v>
      </c>
      <c r="L209" s="24">
        <v>45820</v>
      </c>
      <c r="M209" s="28">
        <v>4.3402777777777781E-4</v>
      </c>
      <c r="N209" s="3">
        <v>45817</v>
      </c>
      <c r="O209">
        <v>220687</v>
      </c>
      <c r="P209" t="e">
        <f>IFERROR(INDEX(REDOSLIJED!#REF!,MATCH(PlanMasine[[#This Row],[KPL]],REDOSLIJED!#REF!,0)),MAX(REDOSLIJED!#REF!)+1)</f>
        <v>#REF!</v>
      </c>
      <c r="Q209" s="23" t="s">
        <v>2858</v>
      </c>
    </row>
    <row r="210" spans="1:17" x14ac:dyDescent="0.25">
      <c r="A210" s="23">
        <v>1004131</v>
      </c>
      <c r="B210" s="23">
        <v>1</v>
      </c>
      <c r="C210" s="23">
        <v>1004154</v>
      </c>
      <c r="D210" s="23" t="s">
        <v>1755</v>
      </c>
      <c r="E210" s="5">
        <f>IFERROR((PlanMasine[[#This Row],[Norma]]/PlanMasine[[#This Row],[Q]])*(PlanMasine[[#This Row],[Q]]/SUMIF(#REF!,PlanMasine[[#This Row],[RN]],#REF!)*PlanMasine[[#This Row],[KPLQ]]),0)</f>
        <v>0</v>
      </c>
      <c r="F210" s="23">
        <v>12</v>
      </c>
      <c r="G210" s="23">
        <v>11</v>
      </c>
      <c r="H210" s="23">
        <v>0</v>
      </c>
      <c r="I210" s="23" t="s">
        <v>5</v>
      </c>
      <c r="J210" s="23" t="s">
        <v>570</v>
      </c>
      <c r="K210" s="23" t="s">
        <v>1770</v>
      </c>
      <c r="L210" s="23">
        <v>45820</v>
      </c>
      <c r="M210" s="28">
        <v>3.472222222222222E-3</v>
      </c>
      <c r="N210" s="3">
        <v>45817</v>
      </c>
      <c r="O210">
        <v>220642</v>
      </c>
      <c r="P210" t="e">
        <f>IFERROR(INDEX(REDOSLIJED!#REF!,MATCH(PlanMasine[[#This Row],[KPL]],REDOSLIJED!#REF!,0)),MAX(REDOSLIJED!#REF!)+1)</f>
        <v>#REF!</v>
      </c>
      <c r="Q210" s="23" t="s">
        <v>2859</v>
      </c>
    </row>
    <row r="211" spans="1:17" x14ac:dyDescent="0.25">
      <c r="A211" s="23">
        <v>1004131</v>
      </c>
      <c r="B211" s="23">
        <v>1</v>
      </c>
      <c r="C211" s="23">
        <v>1004173</v>
      </c>
      <c r="D211" s="23" t="s">
        <v>2057</v>
      </c>
      <c r="E211" s="5">
        <f>IFERROR((PlanMasine[[#This Row],[Norma]]/PlanMasine[[#This Row],[Q]])*(PlanMasine[[#This Row],[Q]]/SUMIF(#REF!,PlanMasine[[#This Row],[RN]],#REF!)*PlanMasine[[#This Row],[KPLQ]]),0)</f>
        <v>0</v>
      </c>
      <c r="F211" s="23">
        <v>12</v>
      </c>
      <c r="G211" s="23">
        <v>0</v>
      </c>
      <c r="H211" s="23">
        <v>0</v>
      </c>
      <c r="I211" s="23" t="s">
        <v>5</v>
      </c>
      <c r="J211" s="23" t="s">
        <v>570</v>
      </c>
      <c r="K211" s="23" t="s">
        <v>1770</v>
      </c>
      <c r="L211" s="24">
        <v>45820</v>
      </c>
      <c r="M211" s="28">
        <v>1.0416666666666667E-3</v>
      </c>
      <c r="N211" s="3">
        <v>45817</v>
      </c>
      <c r="O211">
        <v>220662</v>
      </c>
      <c r="P211" t="e">
        <f>IFERROR(INDEX(REDOSLIJED!#REF!,MATCH(PlanMasine[[#This Row],[KPL]],REDOSLIJED!#REF!,0)),MAX(REDOSLIJED!#REF!)+1)</f>
        <v>#REF!</v>
      </c>
      <c r="Q211" s="23" t="s">
        <v>2860</v>
      </c>
    </row>
    <row r="212" spans="1:17" x14ac:dyDescent="0.25">
      <c r="A212" s="23">
        <v>1004132</v>
      </c>
      <c r="B212" s="23">
        <v>1</v>
      </c>
      <c r="C212" s="23">
        <v>1004146</v>
      </c>
      <c r="D212" s="23" t="s">
        <v>2056</v>
      </c>
      <c r="E212" s="5">
        <f>IFERROR((PlanMasine[[#This Row],[Norma]]/PlanMasine[[#This Row],[Q]])*(PlanMasine[[#This Row],[Q]]/SUMIF(#REF!,PlanMasine[[#This Row],[RN]],#REF!)*PlanMasine[[#This Row],[KPLQ]]),0)</f>
        <v>0</v>
      </c>
      <c r="F212" s="23">
        <v>12</v>
      </c>
      <c r="G212" s="23">
        <v>0</v>
      </c>
      <c r="H212" s="23">
        <v>0</v>
      </c>
      <c r="I212" s="23" t="s">
        <v>5</v>
      </c>
      <c r="J212" s="23" t="s">
        <v>570</v>
      </c>
      <c r="K212" s="23" t="s">
        <v>1770</v>
      </c>
      <c r="L212" s="24">
        <v>45820</v>
      </c>
      <c r="M212" s="28">
        <v>3.472222222222222E-3</v>
      </c>
      <c r="N212" s="3">
        <v>45817</v>
      </c>
      <c r="O212">
        <v>220634</v>
      </c>
      <c r="P212" t="e">
        <f>IFERROR(INDEX(REDOSLIJED!#REF!,MATCH(PlanMasine[[#This Row],[KPL]],REDOSLIJED!#REF!,0)),MAX(REDOSLIJED!#REF!)+1)</f>
        <v>#REF!</v>
      </c>
      <c r="Q212" s="23" t="s">
        <v>2861</v>
      </c>
    </row>
    <row r="213" spans="1:17" x14ac:dyDescent="0.25">
      <c r="A213" s="23">
        <v>1004132</v>
      </c>
      <c r="B213" s="23">
        <v>1</v>
      </c>
      <c r="C213" s="23">
        <v>1004154</v>
      </c>
      <c r="D213" s="23" t="s">
        <v>1755</v>
      </c>
      <c r="E213" s="5">
        <f>IFERROR((PlanMasine[[#This Row],[Norma]]/PlanMasine[[#This Row],[Q]])*(PlanMasine[[#This Row],[Q]]/SUMIF(#REF!,PlanMasine[[#This Row],[RN]],#REF!)*PlanMasine[[#This Row],[KPLQ]]),0)</f>
        <v>0</v>
      </c>
      <c r="F213" s="23">
        <v>12</v>
      </c>
      <c r="G213" s="23">
        <v>11</v>
      </c>
      <c r="H213" s="23">
        <v>0</v>
      </c>
      <c r="I213" s="23" t="s">
        <v>5</v>
      </c>
      <c r="J213" s="23" t="s">
        <v>570</v>
      </c>
      <c r="K213" s="23" t="s">
        <v>1770</v>
      </c>
      <c r="L213" s="24">
        <v>45820</v>
      </c>
      <c r="M213" s="28">
        <v>3.472222222222222E-3</v>
      </c>
      <c r="N213" s="3">
        <v>45817</v>
      </c>
      <c r="O213">
        <v>220642</v>
      </c>
      <c r="P213" t="e">
        <f>IFERROR(INDEX(REDOSLIJED!#REF!,MATCH(PlanMasine[[#This Row],[KPL]],REDOSLIJED!#REF!,0)),MAX(REDOSLIJED!#REF!)+1)</f>
        <v>#REF!</v>
      </c>
      <c r="Q213" s="23" t="s">
        <v>2862</v>
      </c>
    </row>
    <row r="214" spans="1:17" x14ac:dyDescent="0.25">
      <c r="A214" s="23">
        <v>1004132</v>
      </c>
      <c r="B214" s="23">
        <v>1</v>
      </c>
      <c r="C214" s="23">
        <v>1034950</v>
      </c>
      <c r="D214" s="23" t="s">
        <v>2211</v>
      </c>
      <c r="E214" s="5">
        <f>IFERROR((PlanMasine[[#This Row],[Norma]]/PlanMasine[[#This Row],[Q]])*(PlanMasine[[#This Row],[Q]]/SUMIF(#REF!,PlanMasine[[#This Row],[RN]],#REF!)*PlanMasine[[#This Row],[KPLQ]]),0)</f>
        <v>0</v>
      </c>
      <c r="F214" s="23">
        <v>5</v>
      </c>
      <c r="G214" s="23">
        <v>0</v>
      </c>
      <c r="H214" s="23">
        <v>0</v>
      </c>
      <c r="I214" s="23" t="s">
        <v>5</v>
      </c>
      <c r="J214" s="23" t="s">
        <v>570</v>
      </c>
      <c r="K214" s="23" t="s">
        <v>1770</v>
      </c>
      <c r="L214" s="23">
        <v>45820</v>
      </c>
      <c r="M214" s="28">
        <v>4.3402777777777781E-4</v>
      </c>
      <c r="N214" s="3">
        <v>45817</v>
      </c>
      <c r="O214">
        <v>220687</v>
      </c>
      <c r="P214" t="e">
        <f>IFERROR(INDEX(REDOSLIJED!#REF!,MATCH(PlanMasine[[#This Row],[KPL]],REDOSLIJED!#REF!,0)),MAX(REDOSLIJED!#REF!)+1)</f>
        <v>#REF!</v>
      </c>
      <c r="Q214" s="23" t="s">
        <v>2863</v>
      </c>
    </row>
    <row r="215" spans="1:17" x14ac:dyDescent="0.25">
      <c r="A215" s="23">
        <v>1004132</v>
      </c>
      <c r="B215" s="23">
        <v>1</v>
      </c>
      <c r="C215" s="23">
        <v>1004173</v>
      </c>
      <c r="D215" s="23" t="s">
        <v>2057</v>
      </c>
      <c r="E215" s="5">
        <f>IFERROR((PlanMasine[[#This Row],[Norma]]/PlanMasine[[#This Row],[Q]])*(PlanMasine[[#This Row],[Q]]/SUMIF(#REF!,PlanMasine[[#This Row],[RN]],#REF!)*PlanMasine[[#This Row],[KPLQ]]),0)</f>
        <v>0</v>
      </c>
      <c r="F215" s="23">
        <v>12</v>
      </c>
      <c r="G215" s="23">
        <v>0</v>
      </c>
      <c r="H215" s="23">
        <v>0</v>
      </c>
      <c r="I215" s="23" t="s">
        <v>5</v>
      </c>
      <c r="J215" s="23" t="s">
        <v>570</v>
      </c>
      <c r="K215" s="23" t="s">
        <v>1770</v>
      </c>
      <c r="L215" s="24">
        <v>45820</v>
      </c>
      <c r="M215" s="28">
        <v>1.0416666666666667E-3</v>
      </c>
      <c r="N215" s="3">
        <v>45817</v>
      </c>
      <c r="O215">
        <v>220662</v>
      </c>
      <c r="P215" t="e">
        <f>IFERROR(INDEX(REDOSLIJED!#REF!,MATCH(PlanMasine[[#This Row],[KPL]],REDOSLIJED!#REF!,0)),MAX(REDOSLIJED!#REF!)+1)</f>
        <v>#REF!</v>
      </c>
      <c r="Q215" s="23" t="s">
        <v>2864</v>
      </c>
    </row>
    <row r="216" spans="1:17" x14ac:dyDescent="0.25">
      <c r="A216" s="23">
        <v>1004132</v>
      </c>
      <c r="B216" s="23">
        <v>1</v>
      </c>
      <c r="C216" s="23">
        <v>1004168</v>
      </c>
      <c r="D216" s="23" t="s">
        <v>2059</v>
      </c>
      <c r="E216" s="5">
        <f>IFERROR((PlanMasine[[#This Row],[Norma]]/PlanMasine[[#This Row],[Q]])*(PlanMasine[[#This Row],[Q]]/SUMIF(#REF!,PlanMasine[[#This Row],[RN]],#REF!)*PlanMasine[[#This Row],[KPLQ]]),0)</f>
        <v>0</v>
      </c>
      <c r="F216" s="23">
        <v>12</v>
      </c>
      <c r="G216" s="23">
        <v>0</v>
      </c>
      <c r="H216" s="23">
        <v>0</v>
      </c>
      <c r="I216" s="23" t="s">
        <v>5</v>
      </c>
      <c r="J216" s="23" t="s">
        <v>570</v>
      </c>
      <c r="K216" s="23" t="s">
        <v>1770</v>
      </c>
      <c r="L216" s="23">
        <v>45820</v>
      </c>
      <c r="M216" s="28">
        <v>1.0416666666666667E-3</v>
      </c>
      <c r="N216" s="3">
        <v>45817</v>
      </c>
      <c r="O216">
        <v>220656</v>
      </c>
      <c r="P216" t="e">
        <f>IFERROR(INDEX(REDOSLIJED!#REF!,MATCH(PlanMasine[[#This Row],[KPL]],REDOSLIJED!#REF!,0)),MAX(REDOSLIJED!#REF!)+1)</f>
        <v>#REF!</v>
      </c>
      <c r="Q216" s="23" t="s">
        <v>2865</v>
      </c>
    </row>
    <row r="217" spans="1:17" x14ac:dyDescent="0.25">
      <c r="A217" s="23">
        <v>1004132</v>
      </c>
      <c r="B217" s="23">
        <v>1</v>
      </c>
      <c r="C217" s="23">
        <v>1004162</v>
      </c>
      <c r="D217" s="23" t="s">
        <v>2060</v>
      </c>
      <c r="E217" s="5">
        <f>IFERROR((PlanMasine[[#This Row],[Norma]]/PlanMasine[[#This Row],[Q]])*(PlanMasine[[#This Row],[Q]]/SUMIF(#REF!,PlanMasine[[#This Row],[RN]],#REF!)*PlanMasine[[#This Row],[KPLQ]]),0)</f>
        <v>0</v>
      </c>
      <c r="F217" s="23">
        <v>12</v>
      </c>
      <c r="G217" s="23">
        <v>0</v>
      </c>
      <c r="H217" s="23">
        <v>0</v>
      </c>
      <c r="I217" s="23" t="s">
        <v>5</v>
      </c>
      <c r="J217" s="23" t="s">
        <v>570</v>
      </c>
      <c r="K217" s="23" t="s">
        <v>1770</v>
      </c>
      <c r="L217" s="23">
        <v>45820</v>
      </c>
      <c r="M217" s="28">
        <v>3.472222222222222E-3</v>
      </c>
      <c r="N217" s="3">
        <v>45817</v>
      </c>
      <c r="O217">
        <v>220650</v>
      </c>
      <c r="P217" t="e">
        <f>IFERROR(INDEX(REDOSLIJED!#REF!,MATCH(PlanMasine[[#This Row],[KPL]],REDOSLIJED!#REF!,0)),MAX(REDOSLIJED!#REF!)+1)</f>
        <v>#REF!</v>
      </c>
      <c r="Q217" s="23" t="s">
        <v>2866</v>
      </c>
    </row>
    <row r="218" spans="1:17" x14ac:dyDescent="0.25">
      <c r="A218" s="23">
        <v>1004132</v>
      </c>
      <c r="B218" s="23">
        <v>1</v>
      </c>
      <c r="C218" s="23">
        <v>1004160</v>
      </c>
      <c r="D218" s="23" t="s">
        <v>2058</v>
      </c>
      <c r="E218" s="5">
        <f>IFERROR((PlanMasine[[#This Row],[Norma]]/PlanMasine[[#This Row],[Q]])*(PlanMasine[[#This Row],[Q]]/SUMIF(#REF!,PlanMasine[[#This Row],[RN]],#REF!)*PlanMasine[[#This Row],[KPLQ]]),0)</f>
        <v>0</v>
      </c>
      <c r="F218" s="23">
        <v>12</v>
      </c>
      <c r="G218" s="23">
        <v>0</v>
      </c>
      <c r="H218" s="23">
        <v>0</v>
      </c>
      <c r="I218" s="23" t="s">
        <v>5</v>
      </c>
      <c r="J218" s="23" t="s">
        <v>570</v>
      </c>
      <c r="K218" s="23" t="s">
        <v>1770</v>
      </c>
      <c r="L218" s="24">
        <v>45820</v>
      </c>
      <c r="M218" s="28">
        <v>1.0416666666666667E-3</v>
      </c>
      <c r="N218" s="3">
        <v>45817</v>
      </c>
      <c r="O218">
        <v>220648</v>
      </c>
      <c r="P218" t="e">
        <f>IFERROR(INDEX(REDOSLIJED!#REF!,MATCH(PlanMasine[[#This Row],[KPL]],REDOSLIJED!#REF!,0)),MAX(REDOSLIJED!#REF!)+1)</f>
        <v>#REF!</v>
      </c>
      <c r="Q218" s="23" t="s">
        <v>2867</v>
      </c>
    </row>
    <row r="219" spans="1:17" x14ac:dyDescent="0.25">
      <c r="A219" s="23">
        <v>1004133</v>
      </c>
      <c r="B219" s="23">
        <v>1</v>
      </c>
      <c r="C219" s="23">
        <v>1004154</v>
      </c>
      <c r="D219" s="23" t="s">
        <v>1755</v>
      </c>
      <c r="E219" s="5">
        <f>IFERROR((PlanMasine[[#This Row],[Norma]]/PlanMasine[[#This Row],[Q]])*(PlanMasine[[#This Row],[Q]]/SUMIF(#REF!,PlanMasine[[#This Row],[RN]],#REF!)*PlanMasine[[#This Row],[KPLQ]]),0)</f>
        <v>0</v>
      </c>
      <c r="F219" s="23">
        <v>12</v>
      </c>
      <c r="G219" s="23">
        <v>11</v>
      </c>
      <c r="H219" s="23">
        <v>0</v>
      </c>
      <c r="I219" s="23" t="s">
        <v>5</v>
      </c>
      <c r="J219" s="23" t="s">
        <v>570</v>
      </c>
      <c r="K219" s="23" t="s">
        <v>1770</v>
      </c>
      <c r="L219" s="24">
        <v>45820</v>
      </c>
      <c r="M219" s="28">
        <v>3.472222222222222E-3</v>
      </c>
      <c r="N219" s="3">
        <v>45817</v>
      </c>
      <c r="O219">
        <v>220642</v>
      </c>
      <c r="P219" t="e">
        <f>IFERROR(INDEX(REDOSLIJED!#REF!,MATCH(PlanMasine[[#This Row],[KPL]],REDOSLIJED!#REF!,0)),MAX(REDOSLIJED!#REF!)+1)</f>
        <v>#REF!</v>
      </c>
      <c r="Q219" s="23" t="s">
        <v>2868</v>
      </c>
    </row>
    <row r="220" spans="1:17" x14ac:dyDescent="0.25">
      <c r="A220" s="23">
        <v>1004133</v>
      </c>
      <c r="B220" s="23">
        <v>1</v>
      </c>
      <c r="C220" s="23">
        <v>1034950</v>
      </c>
      <c r="D220" s="23" t="s">
        <v>2211</v>
      </c>
      <c r="E220" s="5">
        <f>IFERROR((PlanMasine[[#This Row],[Norma]]/PlanMasine[[#This Row],[Q]])*(PlanMasine[[#This Row],[Q]]/SUMIF(#REF!,PlanMasine[[#This Row],[RN]],#REF!)*PlanMasine[[#This Row],[KPLQ]]),0)</f>
        <v>0</v>
      </c>
      <c r="F220" s="23">
        <v>5</v>
      </c>
      <c r="G220" s="23">
        <v>0</v>
      </c>
      <c r="H220" s="23">
        <v>0</v>
      </c>
      <c r="I220" s="23" t="s">
        <v>5</v>
      </c>
      <c r="J220" s="23" t="s">
        <v>570</v>
      </c>
      <c r="K220" s="23" t="s">
        <v>1770</v>
      </c>
      <c r="L220" s="24">
        <v>45820</v>
      </c>
      <c r="M220" s="28">
        <v>4.3402777777777781E-4</v>
      </c>
      <c r="N220" s="3">
        <v>45817</v>
      </c>
      <c r="O220">
        <v>220687</v>
      </c>
      <c r="P220" t="e">
        <f>IFERROR(INDEX(REDOSLIJED!#REF!,MATCH(PlanMasine[[#This Row],[KPL]],REDOSLIJED!#REF!,0)),MAX(REDOSLIJED!#REF!)+1)</f>
        <v>#REF!</v>
      </c>
      <c r="Q220" s="23" t="s">
        <v>2869</v>
      </c>
    </row>
    <row r="221" spans="1:17" x14ac:dyDescent="0.25">
      <c r="A221" s="23">
        <v>1004133</v>
      </c>
      <c r="B221" s="23">
        <v>1</v>
      </c>
      <c r="C221" s="23">
        <v>1004173</v>
      </c>
      <c r="D221" s="23" t="s">
        <v>2057</v>
      </c>
      <c r="E221" s="5">
        <f>IFERROR((PlanMasine[[#This Row],[Norma]]/PlanMasine[[#This Row],[Q]])*(PlanMasine[[#This Row],[Q]]/SUMIF(#REF!,PlanMasine[[#This Row],[RN]],#REF!)*PlanMasine[[#This Row],[KPLQ]]),0)</f>
        <v>0</v>
      </c>
      <c r="F221" s="23">
        <v>12</v>
      </c>
      <c r="G221" s="23">
        <v>0</v>
      </c>
      <c r="H221" s="23">
        <v>0</v>
      </c>
      <c r="I221" s="23" t="s">
        <v>5</v>
      </c>
      <c r="J221" s="23" t="s">
        <v>570</v>
      </c>
      <c r="K221" s="23" t="s">
        <v>1770</v>
      </c>
      <c r="L221" s="24">
        <v>45820</v>
      </c>
      <c r="M221" s="28">
        <v>1.0416666666666667E-3</v>
      </c>
      <c r="N221" s="3">
        <v>45817</v>
      </c>
      <c r="O221">
        <v>220662</v>
      </c>
      <c r="P221" t="e">
        <f>IFERROR(INDEX(REDOSLIJED!#REF!,MATCH(PlanMasine[[#This Row],[KPL]],REDOSLIJED!#REF!,0)),MAX(REDOSLIJED!#REF!)+1)</f>
        <v>#REF!</v>
      </c>
      <c r="Q221" s="23" t="s">
        <v>2870</v>
      </c>
    </row>
    <row r="222" spans="1:17" x14ac:dyDescent="0.25">
      <c r="A222" s="23">
        <v>1004133</v>
      </c>
      <c r="B222" s="23">
        <v>1</v>
      </c>
      <c r="C222" s="23">
        <v>1004168</v>
      </c>
      <c r="D222" s="23" t="s">
        <v>2059</v>
      </c>
      <c r="E222" s="5">
        <f>IFERROR((PlanMasine[[#This Row],[Norma]]/PlanMasine[[#This Row],[Q]])*(PlanMasine[[#This Row],[Q]]/SUMIF(#REF!,PlanMasine[[#This Row],[RN]],#REF!)*PlanMasine[[#This Row],[KPLQ]]),0)</f>
        <v>0</v>
      </c>
      <c r="F222" s="23">
        <v>12</v>
      </c>
      <c r="G222" s="23">
        <v>0</v>
      </c>
      <c r="H222" s="23">
        <v>0</v>
      </c>
      <c r="I222" s="23" t="s">
        <v>5</v>
      </c>
      <c r="J222" s="23" t="s">
        <v>570</v>
      </c>
      <c r="K222" s="23" t="s">
        <v>1770</v>
      </c>
      <c r="L222" s="24">
        <v>45820</v>
      </c>
      <c r="M222" s="28">
        <v>1.0416666666666667E-3</v>
      </c>
      <c r="N222" s="3">
        <v>45817</v>
      </c>
      <c r="O222">
        <v>220656</v>
      </c>
      <c r="P222" t="e">
        <f>IFERROR(INDEX(REDOSLIJED!#REF!,MATCH(PlanMasine[[#This Row],[KPL]],REDOSLIJED!#REF!,0)),MAX(REDOSLIJED!#REF!)+1)</f>
        <v>#REF!</v>
      </c>
      <c r="Q222" s="23" t="s">
        <v>2871</v>
      </c>
    </row>
    <row r="223" spans="1:17" x14ac:dyDescent="0.25">
      <c r="A223" s="23">
        <v>1004133</v>
      </c>
      <c r="B223" s="23">
        <v>1</v>
      </c>
      <c r="C223" s="23">
        <v>1004146</v>
      </c>
      <c r="D223" s="23" t="s">
        <v>2056</v>
      </c>
      <c r="E223" s="5">
        <f>IFERROR((PlanMasine[[#This Row],[Norma]]/PlanMasine[[#This Row],[Q]])*(PlanMasine[[#This Row],[Q]]/SUMIF(#REF!,PlanMasine[[#This Row],[RN]],#REF!)*PlanMasine[[#This Row],[KPLQ]]),0)</f>
        <v>0</v>
      </c>
      <c r="F223" s="23">
        <v>12</v>
      </c>
      <c r="G223" s="23">
        <v>0</v>
      </c>
      <c r="H223" s="23">
        <v>0</v>
      </c>
      <c r="I223" s="23" t="s">
        <v>5</v>
      </c>
      <c r="J223" s="23" t="s">
        <v>570</v>
      </c>
      <c r="K223" s="23" t="s">
        <v>1770</v>
      </c>
      <c r="L223" s="23">
        <v>45820</v>
      </c>
      <c r="M223" s="28">
        <v>3.472222222222222E-3</v>
      </c>
      <c r="N223" s="3">
        <v>45817</v>
      </c>
      <c r="O223">
        <v>220634</v>
      </c>
      <c r="P223" t="e">
        <f>IFERROR(INDEX(REDOSLIJED!#REF!,MATCH(PlanMasine[[#This Row],[KPL]],REDOSLIJED!#REF!,0)),MAX(REDOSLIJED!#REF!)+1)</f>
        <v>#REF!</v>
      </c>
      <c r="Q223" s="23" t="s">
        <v>2872</v>
      </c>
    </row>
    <row r="224" spans="1:17" x14ac:dyDescent="0.25">
      <c r="A224" s="23">
        <v>1004133</v>
      </c>
      <c r="B224" s="23">
        <v>1</v>
      </c>
      <c r="C224" s="23">
        <v>1004162</v>
      </c>
      <c r="D224" s="23" t="s">
        <v>2060</v>
      </c>
      <c r="E224" s="5">
        <f>IFERROR((PlanMasine[[#This Row],[Norma]]/PlanMasine[[#This Row],[Q]])*(PlanMasine[[#This Row],[Q]]/SUMIF(#REF!,PlanMasine[[#This Row],[RN]],#REF!)*PlanMasine[[#This Row],[KPLQ]]),0)</f>
        <v>0</v>
      </c>
      <c r="F224" s="23">
        <v>12</v>
      </c>
      <c r="G224" s="23">
        <v>0</v>
      </c>
      <c r="H224" s="23">
        <v>0</v>
      </c>
      <c r="I224" s="23" t="s">
        <v>5</v>
      </c>
      <c r="J224" s="23" t="s">
        <v>570</v>
      </c>
      <c r="K224" s="23" t="s">
        <v>1770</v>
      </c>
      <c r="L224" s="23">
        <v>45820</v>
      </c>
      <c r="M224" s="28">
        <v>3.472222222222222E-3</v>
      </c>
      <c r="N224" s="3">
        <v>45817</v>
      </c>
      <c r="O224">
        <v>220650</v>
      </c>
      <c r="P224" t="e">
        <f>IFERROR(INDEX(REDOSLIJED!#REF!,MATCH(PlanMasine[[#This Row],[KPL]],REDOSLIJED!#REF!,0)),MAX(REDOSLIJED!#REF!)+1)</f>
        <v>#REF!</v>
      </c>
      <c r="Q224" s="23" t="s">
        <v>2873</v>
      </c>
    </row>
    <row r="225" spans="1:17" x14ac:dyDescent="0.25">
      <c r="A225" s="23">
        <v>1004133</v>
      </c>
      <c r="B225" s="23">
        <v>1</v>
      </c>
      <c r="C225" s="23">
        <v>1004160</v>
      </c>
      <c r="D225" s="23" t="s">
        <v>2058</v>
      </c>
      <c r="E225" s="5">
        <f>IFERROR((PlanMasine[[#This Row],[Norma]]/PlanMasine[[#This Row],[Q]])*(PlanMasine[[#This Row],[Q]]/SUMIF(#REF!,PlanMasine[[#This Row],[RN]],#REF!)*PlanMasine[[#This Row],[KPLQ]]),0)</f>
        <v>0</v>
      </c>
      <c r="F225" s="23">
        <v>12</v>
      </c>
      <c r="G225" s="23">
        <v>0</v>
      </c>
      <c r="H225" s="23">
        <v>0</v>
      </c>
      <c r="I225" s="23" t="s">
        <v>5</v>
      </c>
      <c r="J225" s="23" t="s">
        <v>570</v>
      </c>
      <c r="K225" s="23" t="s">
        <v>1770</v>
      </c>
      <c r="L225" s="24">
        <v>45820</v>
      </c>
      <c r="M225" s="28">
        <v>1.0416666666666667E-3</v>
      </c>
      <c r="N225" s="3">
        <v>45817</v>
      </c>
      <c r="O225">
        <v>220648</v>
      </c>
      <c r="P225" t="e">
        <f>IFERROR(INDEX(REDOSLIJED!#REF!,MATCH(PlanMasine[[#This Row],[KPL]],REDOSLIJED!#REF!,0)),MAX(REDOSLIJED!#REF!)+1)</f>
        <v>#REF!</v>
      </c>
      <c r="Q225" s="23" t="s">
        <v>2874</v>
      </c>
    </row>
    <row r="226" spans="1:17" x14ac:dyDescent="0.25">
      <c r="A226" s="23">
        <v>1004134</v>
      </c>
      <c r="B226" s="23">
        <v>1</v>
      </c>
      <c r="C226" s="23">
        <v>1004160</v>
      </c>
      <c r="D226" s="23" t="s">
        <v>2058</v>
      </c>
      <c r="E226" s="5">
        <f>IFERROR((PlanMasine[[#This Row],[Norma]]/PlanMasine[[#This Row],[Q]])*(PlanMasine[[#This Row],[Q]]/SUMIF(#REF!,PlanMasine[[#This Row],[RN]],#REF!)*PlanMasine[[#This Row],[KPLQ]]),0)</f>
        <v>0</v>
      </c>
      <c r="F226" s="23">
        <v>12</v>
      </c>
      <c r="G226" s="23">
        <v>0</v>
      </c>
      <c r="H226" s="23">
        <v>0</v>
      </c>
      <c r="I226" s="23" t="s">
        <v>5</v>
      </c>
      <c r="J226" s="23" t="s">
        <v>570</v>
      </c>
      <c r="K226" s="23" t="s">
        <v>1770</v>
      </c>
      <c r="L226" s="23">
        <v>45820</v>
      </c>
      <c r="M226" s="28">
        <v>1.0416666666666667E-3</v>
      </c>
      <c r="N226" s="3">
        <v>45817</v>
      </c>
      <c r="O226">
        <v>220648</v>
      </c>
      <c r="P226" t="e">
        <f>IFERROR(INDEX(REDOSLIJED!#REF!,MATCH(PlanMasine[[#This Row],[KPL]],REDOSLIJED!#REF!,0)),MAX(REDOSLIJED!#REF!)+1)</f>
        <v>#REF!</v>
      </c>
      <c r="Q226" s="23" t="s">
        <v>2875</v>
      </c>
    </row>
    <row r="227" spans="1:17" x14ac:dyDescent="0.25">
      <c r="A227" s="23">
        <v>1004134</v>
      </c>
      <c r="B227" s="23">
        <v>1</v>
      </c>
      <c r="C227" s="23">
        <v>1004162</v>
      </c>
      <c r="D227" s="23" t="s">
        <v>2060</v>
      </c>
      <c r="E227" s="5">
        <f>IFERROR((PlanMasine[[#This Row],[Norma]]/PlanMasine[[#This Row],[Q]])*(PlanMasine[[#This Row],[Q]]/SUMIF(#REF!,PlanMasine[[#This Row],[RN]],#REF!)*PlanMasine[[#This Row],[KPLQ]]),0)</f>
        <v>0</v>
      </c>
      <c r="F227" s="23">
        <v>12</v>
      </c>
      <c r="G227" s="23">
        <v>0</v>
      </c>
      <c r="H227" s="23">
        <v>0</v>
      </c>
      <c r="I227" s="23" t="s">
        <v>5</v>
      </c>
      <c r="J227" s="23" t="s">
        <v>570</v>
      </c>
      <c r="K227" s="23" t="s">
        <v>1770</v>
      </c>
      <c r="L227" s="24">
        <v>45820</v>
      </c>
      <c r="M227" s="28">
        <v>3.472222222222222E-3</v>
      </c>
      <c r="N227" s="3">
        <v>45817</v>
      </c>
      <c r="O227">
        <v>220650</v>
      </c>
      <c r="P227" t="e">
        <f>IFERROR(INDEX(REDOSLIJED!#REF!,MATCH(PlanMasine[[#This Row],[KPL]],REDOSLIJED!#REF!,0)),MAX(REDOSLIJED!#REF!)+1)</f>
        <v>#REF!</v>
      </c>
      <c r="Q227" s="23" t="s">
        <v>2876</v>
      </c>
    </row>
    <row r="228" spans="1:17" x14ac:dyDescent="0.25">
      <c r="A228" s="23">
        <v>1004134</v>
      </c>
      <c r="B228" s="23">
        <v>1</v>
      </c>
      <c r="C228" s="23">
        <v>1004168</v>
      </c>
      <c r="D228" s="23" t="s">
        <v>2059</v>
      </c>
      <c r="E228" s="5">
        <f>IFERROR((PlanMasine[[#This Row],[Norma]]/PlanMasine[[#This Row],[Q]])*(PlanMasine[[#This Row],[Q]]/SUMIF(#REF!,PlanMasine[[#This Row],[RN]],#REF!)*PlanMasine[[#This Row],[KPLQ]]),0)</f>
        <v>0</v>
      </c>
      <c r="F228" s="23">
        <v>12</v>
      </c>
      <c r="G228" s="23">
        <v>0</v>
      </c>
      <c r="H228" s="23">
        <v>0</v>
      </c>
      <c r="I228" s="23" t="s">
        <v>5</v>
      </c>
      <c r="J228" s="23" t="s">
        <v>570</v>
      </c>
      <c r="K228" s="23" t="s">
        <v>1770</v>
      </c>
      <c r="L228" s="24">
        <v>45820</v>
      </c>
      <c r="M228" s="28">
        <v>1.0416666666666667E-3</v>
      </c>
      <c r="N228" s="3">
        <v>45817</v>
      </c>
      <c r="O228">
        <v>220656</v>
      </c>
      <c r="P228" t="e">
        <f>IFERROR(INDEX(REDOSLIJED!#REF!,MATCH(PlanMasine[[#This Row],[KPL]],REDOSLIJED!#REF!,0)),MAX(REDOSLIJED!#REF!)+1)</f>
        <v>#REF!</v>
      </c>
      <c r="Q228" s="23" t="s">
        <v>2877</v>
      </c>
    </row>
    <row r="229" spans="1:17" x14ac:dyDescent="0.25">
      <c r="A229" s="23">
        <v>1004134</v>
      </c>
      <c r="B229" s="23">
        <v>1</v>
      </c>
      <c r="C229" s="23">
        <v>1004173</v>
      </c>
      <c r="D229" s="23" t="s">
        <v>2057</v>
      </c>
      <c r="E229" s="5">
        <f>IFERROR((PlanMasine[[#This Row],[Norma]]/PlanMasine[[#This Row],[Q]])*(PlanMasine[[#This Row],[Q]]/SUMIF(#REF!,PlanMasine[[#This Row],[RN]],#REF!)*PlanMasine[[#This Row],[KPLQ]]),0)</f>
        <v>0</v>
      </c>
      <c r="F229" s="23">
        <v>12</v>
      </c>
      <c r="G229" s="23">
        <v>0</v>
      </c>
      <c r="H229" s="23">
        <v>0</v>
      </c>
      <c r="I229" s="23" t="s">
        <v>5</v>
      </c>
      <c r="J229" s="23" t="s">
        <v>570</v>
      </c>
      <c r="K229" s="23" t="s">
        <v>1770</v>
      </c>
      <c r="L229" s="24">
        <v>45820</v>
      </c>
      <c r="M229" s="28">
        <v>1.0416666666666667E-3</v>
      </c>
      <c r="N229" s="3">
        <v>45817</v>
      </c>
      <c r="O229">
        <v>220662</v>
      </c>
      <c r="P229" t="e">
        <f>IFERROR(INDEX(REDOSLIJED!#REF!,MATCH(PlanMasine[[#This Row],[KPL]],REDOSLIJED!#REF!,0)),MAX(REDOSLIJED!#REF!)+1)</f>
        <v>#REF!</v>
      </c>
      <c r="Q229" s="23" t="s">
        <v>2878</v>
      </c>
    </row>
    <row r="230" spans="1:17" x14ac:dyDescent="0.25">
      <c r="A230" s="23">
        <v>1004134</v>
      </c>
      <c r="B230" s="23">
        <v>1</v>
      </c>
      <c r="C230" s="23">
        <v>1034950</v>
      </c>
      <c r="D230" s="23" t="s">
        <v>2211</v>
      </c>
      <c r="E230" s="5">
        <f>IFERROR((PlanMasine[[#This Row],[Norma]]/PlanMasine[[#This Row],[Q]])*(PlanMasine[[#This Row],[Q]]/SUMIF(#REF!,PlanMasine[[#This Row],[RN]],#REF!)*PlanMasine[[#This Row],[KPLQ]]),0)</f>
        <v>0</v>
      </c>
      <c r="F230" s="23">
        <v>5</v>
      </c>
      <c r="G230" s="23">
        <v>0</v>
      </c>
      <c r="H230" s="23">
        <v>0</v>
      </c>
      <c r="I230" s="23" t="s">
        <v>5</v>
      </c>
      <c r="J230" s="23" t="s">
        <v>570</v>
      </c>
      <c r="K230" s="23" t="s">
        <v>1770</v>
      </c>
      <c r="L230" s="24">
        <v>45820</v>
      </c>
      <c r="M230" s="28">
        <v>4.3402777777777781E-4</v>
      </c>
      <c r="N230" s="3">
        <v>45817</v>
      </c>
      <c r="O230">
        <v>220687</v>
      </c>
      <c r="P230" t="e">
        <f>IFERROR(INDEX(REDOSLIJED!#REF!,MATCH(PlanMasine[[#This Row],[KPL]],REDOSLIJED!#REF!,0)),MAX(REDOSLIJED!#REF!)+1)</f>
        <v>#REF!</v>
      </c>
      <c r="Q230" s="23" t="s">
        <v>2879</v>
      </c>
    </row>
    <row r="231" spans="1:17" x14ac:dyDescent="0.25">
      <c r="A231" s="23">
        <v>1004134</v>
      </c>
      <c r="B231" s="23">
        <v>1</v>
      </c>
      <c r="C231" s="23">
        <v>1004146</v>
      </c>
      <c r="D231" s="23" t="s">
        <v>2056</v>
      </c>
      <c r="E231" s="5">
        <f>IFERROR((PlanMasine[[#This Row],[Norma]]/PlanMasine[[#This Row],[Q]])*(PlanMasine[[#This Row],[Q]]/SUMIF(#REF!,PlanMasine[[#This Row],[RN]],#REF!)*PlanMasine[[#This Row],[KPLQ]]),0)</f>
        <v>0</v>
      </c>
      <c r="F231" s="23">
        <v>12</v>
      </c>
      <c r="G231" s="23">
        <v>0</v>
      </c>
      <c r="H231" s="23">
        <v>0</v>
      </c>
      <c r="I231" s="23" t="s">
        <v>5</v>
      </c>
      <c r="J231" s="23" t="s">
        <v>570</v>
      </c>
      <c r="K231" s="23" t="s">
        <v>1770</v>
      </c>
      <c r="L231" s="24">
        <v>45820</v>
      </c>
      <c r="M231" s="28">
        <v>3.472222222222222E-3</v>
      </c>
      <c r="N231" s="3">
        <v>45817</v>
      </c>
      <c r="O231">
        <v>220634</v>
      </c>
      <c r="P231" t="e">
        <f>IFERROR(INDEX(REDOSLIJED!#REF!,MATCH(PlanMasine[[#This Row],[KPL]],REDOSLIJED!#REF!,0)),MAX(REDOSLIJED!#REF!)+1)</f>
        <v>#REF!</v>
      </c>
      <c r="Q231" s="23" t="s">
        <v>2880</v>
      </c>
    </row>
    <row r="232" spans="1:17" x14ac:dyDescent="0.25">
      <c r="A232" s="23">
        <v>1004134</v>
      </c>
      <c r="B232" s="23">
        <v>1</v>
      </c>
      <c r="C232" s="23">
        <v>1004154</v>
      </c>
      <c r="D232" s="23" t="s">
        <v>1755</v>
      </c>
      <c r="E232" s="5">
        <f>IFERROR((PlanMasine[[#This Row],[Norma]]/PlanMasine[[#This Row],[Q]])*(PlanMasine[[#This Row],[Q]]/SUMIF(#REF!,PlanMasine[[#This Row],[RN]],#REF!)*PlanMasine[[#This Row],[KPLQ]]),0)</f>
        <v>0</v>
      </c>
      <c r="F232" s="23">
        <v>12</v>
      </c>
      <c r="G232" s="23">
        <v>11</v>
      </c>
      <c r="H232" s="23">
        <v>0</v>
      </c>
      <c r="I232" s="23" t="s">
        <v>5</v>
      </c>
      <c r="J232" s="23" t="s">
        <v>570</v>
      </c>
      <c r="K232" s="23" t="s">
        <v>1770</v>
      </c>
      <c r="L232" s="23">
        <v>45820</v>
      </c>
      <c r="M232" s="28">
        <v>3.472222222222222E-3</v>
      </c>
      <c r="N232" s="3">
        <v>45817</v>
      </c>
      <c r="O232">
        <v>220642</v>
      </c>
      <c r="P232" t="e">
        <f>IFERROR(INDEX(REDOSLIJED!#REF!,MATCH(PlanMasine[[#This Row],[KPL]],REDOSLIJED!#REF!,0)),MAX(REDOSLIJED!#REF!)+1)</f>
        <v>#REF!</v>
      </c>
      <c r="Q232" s="23" t="s">
        <v>2881</v>
      </c>
    </row>
    <row r="233" spans="1:17" x14ac:dyDescent="0.25">
      <c r="A233" s="23">
        <v>1004135</v>
      </c>
      <c r="B233" s="23">
        <v>1</v>
      </c>
      <c r="C233" s="23">
        <v>1034950</v>
      </c>
      <c r="D233" s="23" t="s">
        <v>2211</v>
      </c>
      <c r="E233" s="5">
        <f>IFERROR((PlanMasine[[#This Row],[Norma]]/PlanMasine[[#This Row],[Q]])*(PlanMasine[[#This Row],[Q]]/SUMIF(#REF!,PlanMasine[[#This Row],[RN]],#REF!)*PlanMasine[[#This Row],[KPLQ]]),0)</f>
        <v>0</v>
      </c>
      <c r="F233" s="23">
        <v>5</v>
      </c>
      <c r="G233" s="23">
        <v>0</v>
      </c>
      <c r="H233" s="23">
        <v>0</v>
      </c>
      <c r="I233" s="23" t="s">
        <v>5</v>
      </c>
      <c r="J233" s="23" t="s">
        <v>570</v>
      </c>
      <c r="K233" s="23" t="s">
        <v>1770</v>
      </c>
      <c r="L233" s="24">
        <v>45820</v>
      </c>
      <c r="M233" s="28">
        <v>4.3402777777777781E-4</v>
      </c>
      <c r="N233" s="3">
        <v>45817</v>
      </c>
      <c r="O233">
        <v>220687</v>
      </c>
      <c r="P233" t="e">
        <f>IFERROR(INDEX(REDOSLIJED!#REF!,MATCH(PlanMasine[[#This Row],[KPL]],REDOSLIJED!#REF!,0)),MAX(REDOSLIJED!#REF!)+1)</f>
        <v>#REF!</v>
      </c>
      <c r="Q233" s="23" t="s">
        <v>2882</v>
      </c>
    </row>
    <row r="234" spans="1:17" x14ac:dyDescent="0.25">
      <c r="A234" s="23">
        <v>1004135</v>
      </c>
      <c r="B234" s="23">
        <v>1</v>
      </c>
      <c r="C234" s="23">
        <v>1004154</v>
      </c>
      <c r="D234" s="23" t="s">
        <v>1755</v>
      </c>
      <c r="E234" s="5">
        <f>IFERROR((PlanMasine[[#This Row],[Norma]]/PlanMasine[[#This Row],[Q]])*(PlanMasine[[#This Row],[Q]]/SUMIF(#REF!,PlanMasine[[#This Row],[RN]],#REF!)*PlanMasine[[#This Row],[KPLQ]]),0)</f>
        <v>0</v>
      </c>
      <c r="F234" s="23">
        <v>12</v>
      </c>
      <c r="G234" s="23">
        <v>11</v>
      </c>
      <c r="H234" s="23">
        <v>0</v>
      </c>
      <c r="I234" s="23" t="s">
        <v>5</v>
      </c>
      <c r="J234" s="23" t="s">
        <v>570</v>
      </c>
      <c r="K234" s="23" t="s">
        <v>1770</v>
      </c>
      <c r="L234" s="24">
        <v>45820</v>
      </c>
      <c r="M234" s="28">
        <v>3.472222222222222E-3</v>
      </c>
      <c r="N234" s="3">
        <v>45817</v>
      </c>
      <c r="O234">
        <v>220642</v>
      </c>
      <c r="P234" t="e">
        <f>IFERROR(INDEX(REDOSLIJED!#REF!,MATCH(PlanMasine[[#This Row],[KPL]],REDOSLIJED!#REF!,0)),MAX(REDOSLIJED!#REF!)+1)</f>
        <v>#REF!</v>
      </c>
      <c r="Q234" s="23" t="s">
        <v>2883</v>
      </c>
    </row>
    <row r="235" spans="1:17" x14ac:dyDescent="0.25">
      <c r="A235" s="23">
        <v>1004135</v>
      </c>
      <c r="B235" s="23">
        <v>1</v>
      </c>
      <c r="C235" s="23">
        <v>1004160</v>
      </c>
      <c r="D235" s="23" t="s">
        <v>2058</v>
      </c>
      <c r="E235" s="5">
        <f>IFERROR((PlanMasine[[#This Row],[Norma]]/PlanMasine[[#This Row],[Q]])*(PlanMasine[[#This Row],[Q]]/SUMIF(#REF!,PlanMasine[[#This Row],[RN]],#REF!)*PlanMasine[[#This Row],[KPLQ]]),0)</f>
        <v>0</v>
      </c>
      <c r="F235" s="23">
        <v>12</v>
      </c>
      <c r="G235" s="23">
        <v>0</v>
      </c>
      <c r="H235" s="23">
        <v>0</v>
      </c>
      <c r="I235" s="23" t="s">
        <v>5</v>
      </c>
      <c r="J235" s="23" t="s">
        <v>570</v>
      </c>
      <c r="K235" s="23" t="s">
        <v>1770</v>
      </c>
      <c r="L235" s="24">
        <v>45820</v>
      </c>
      <c r="M235" s="28">
        <v>1.0416666666666667E-3</v>
      </c>
      <c r="N235" s="3">
        <v>45817</v>
      </c>
      <c r="O235">
        <v>220648</v>
      </c>
      <c r="P235" t="e">
        <f>IFERROR(INDEX(REDOSLIJED!#REF!,MATCH(PlanMasine[[#This Row],[KPL]],REDOSLIJED!#REF!,0)),MAX(REDOSLIJED!#REF!)+1)</f>
        <v>#REF!</v>
      </c>
      <c r="Q235" s="23" t="s">
        <v>2884</v>
      </c>
    </row>
    <row r="236" spans="1:17" x14ac:dyDescent="0.25">
      <c r="A236" s="23">
        <v>1004135</v>
      </c>
      <c r="B236" s="23">
        <v>1</v>
      </c>
      <c r="C236" s="23">
        <v>1004173</v>
      </c>
      <c r="D236" s="23" t="s">
        <v>2057</v>
      </c>
      <c r="E236" s="5">
        <f>IFERROR((PlanMasine[[#This Row],[Norma]]/PlanMasine[[#This Row],[Q]])*(PlanMasine[[#This Row],[Q]]/SUMIF(#REF!,PlanMasine[[#This Row],[RN]],#REF!)*PlanMasine[[#This Row],[KPLQ]]),0)</f>
        <v>0</v>
      </c>
      <c r="F236" s="23">
        <v>12</v>
      </c>
      <c r="G236" s="23">
        <v>0</v>
      </c>
      <c r="H236" s="23">
        <v>0</v>
      </c>
      <c r="I236" s="23" t="s">
        <v>5</v>
      </c>
      <c r="J236" s="23" t="s">
        <v>570</v>
      </c>
      <c r="K236" s="23" t="s">
        <v>1770</v>
      </c>
      <c r="L236" s="24">
        <v>45820</v>
      </c>
      <c r="M236" s="28">
        <v>1.0416666666666667E-3</v>
      </c>
      <c r="N236" s="3">
        <v>45817</v>
      </c>
      <c r="O236">
        <v>220662</v>
      </c>
      <c r="P236" t="e">
        <f>IFERROR(INDEX(REDOSLIJED!#REF!,MATCH(PlanMasine[[#This Row],[KPL]],REDOSLIJED!#REF!,0)),MAX(REDOSLIJED!#REF!)+1)</f>
        <v>#REF!</v>
      </c>
      <c r="Q236" s="23" t="s">
        <v>2885</v>
      </c>
    </row>
    <row r="237" spans="1:17" x14ac:dyDescent="0.25">
      <c r="A237" s="23">
        <v>1004135</v>
      </c>
      <c r="B237" s="23">
        <v>1</v>
      </c>
      <c r="C237" s="23">
        <v>1004146</v>
      </c>
      <c r="D237" s="23" t="s">
        <v>2056</v>
      </c>
      <c r="E237" s="5">
        <f>IFERROR((PlanMasine[[#This Row],[Norma]]/PlanMasine[[#This Row],[Q]])*(PlanMasine[[#This Row],[Q]]/SUMIF(#REF!,PlanMasine[[#This Row],[RN]],#REF!)*PlanMasine[[#This Row],[KPLQ]]),0)</f>
        <v>0</v>
      </c>
      <c r="F237" s="23">
        <v>12</v>
      </c>
      <c r="G237" s="23">
        <v>0</v>
      </c>
      <c r="H237" s="23">
        <v>0</v>
      </c>
      <c r="I237" s="23" t="s">
        <v>5</v>
      </c>
      <c r="J237" s="23" t="s">
        <v>570</v>
      </c>
      <c r="K237" s="23" t="s">
        <v>1770</v>
      </c>
      <c r="L237" s="24">
        <v>45820</v>
      </c>
      <c r="M237" s="28">
        <v>3.472222222222222E-3</v>
      </c>
      <c r="N237" s="3">
        <v>45817</v>
      </c>
      <c r="O237">
        <v>220634</v>
      </c>
      <c r="P237" t="e">
        <f>IFERROR(INDEX(REDOSLIJED!#REF!,MATCH(PlanMasine[[#This Row],[KPL]],REDOSLIJED!#REF!,0)),MAX(REDOSLIJED!#REF!)+1)</f>
        <v>#REF!</v>
      </c>
      <c r="Q237" s="23" t="s">
        <v>2886</v>
      </c>
    </row>
    <row r="238" spans="1:17" x14ac:dyDescent="0.25">
      <c r="A238" s="23">
        <v>1004135</v>
      </c>
      <c r="B238" s="23">
        <v>1</v>
      </c>
      <c r="C238" s="23">
        <v>1004162</v>
      </c>
      <c r="D238" s="23" t="s">
        <v>2060</v>
      </c>
      <c r="E238" s="5">
        <f>IFERROR((PlanMasine[[#This Row],[Norma]]/PlanMasine[[#This Row],[Q]])*(PlanMasine[[#This Row],[Q]]/SUMIF(#REF!,PlanMasine[[#This Row],[RN]],#REF!)*PlanMasine[[#This Row],[KPLQ]]),0)</f>
        <v>0</v>
      </c>
      <c r="F238" s="23">
        <v>12</v>
      </c>
      <c r="G238" s="23">
        <v>0</v>
      </c>
      <c r="H238" s="23">
        <v>0</v>
      </c>
      <c r="I238" s="23" t="s">
        <v>5</v>
      </c>
      <c r="J238" s="23" t="s">
        <v>570</v>
      </c>
      <c r="K238" s="23" t="s">
        <v>1770</v>
      </c>
      <c r="L238" s="24">
        <v>45820</v>
      </c>
      <c r="M238" s="28">
        <v>3.472222222222222E-3</v>
      </c>
      <c r="N238" s="3">
        <v>45817</v>
      </c>
      <c r="O238">
        <v>220650</v>
      </c>
      <c r="P238" t="e">
        <f>IFERROR(INDEX(REDOSLIJED!#REF!,MATCH(PlanMasine[[#This Row],[KPL]],REDOSLIJED!#REF!,0)),MAX(REDOSLIJED!#REF!)+1)</f>
        <v>#REF!</v>
      </c>
      <c r="Q238" s="23" t="s">
        <v>2887</v>
      </c>
    </row>
    <row r="239" spans="1:17" x14ac:dyDescent="0.25">
      <c r="A239" s="23">
        <v>1004135</v>
      </c>
      <c r="B239" s="23">
        <v>1</v>
      </c>
      <c r="C239" s="23">
        <v>1004168</v>
      </c>
      <c r="D239" s="23" t="s">
        <v>2059</v>
      </c>
      <c r="E239" s="5">
        <f>IFERROR((PlanMasine[[#This Row],[Norma]]/PlanMasine[[#This Row],[Q]])*(PlanMasine[[#This Row],[Q]]/SUMIF(#REF!,PlanMasine[[#This Row],[RN]],#REF!)*PlanMasine[[#This Row],[KPLQ]]),0)</f>
        <v>0</v>
      </c>
      <c r="F239" s="23">
        <v>12</v>
      </c>
      <c r="G239" s="23">
        <v>0</v>
      </c>
      <c r="H239" s="23">
        <v>0</v>
      </c>
      <c r="I239" s="23" t="s">
        <v>5</v>
      </c>
      <c r="J239" s="23" t="s">
        <v>570</v>
      </c>
      <c r="K239" s="23" t="s">
        <v>1770</v>
      </c>
      <c r="L239" s="24">
        <v>45820</v>
      </c>
      <c r="M239" s="28">
        <v>1.0416666666666667E-3</v>
      </c>
      <c r="N239" s="3">
        <v>45817</v>
      </c>
      <c r="O239">
        <v>220656</v>
      </c>
      <c r="P239" t="e">
        <f>IFERROR(INDEX(REDOSLIJED!#REF!,MATCH(PlanMasine[[#This Row],[KPL]],REDOSLIJED!#REF!,0)),MAX(REDOSLIJED!#REF!)+1)</f>
        <v>#REF!</v>
      </c>
      <c r="Q239" s="23" t="s">
        <v>2888</v>
      </c>
    </row>
    <row r="240" spans="1:17" x14ac:dyDescent="0.25">
      <c r="A240" s="23">
        <v>1004136</v>
      </c>
      <c r="B240" s="23">
        <v>1</v>
      </c>
      <c r="C240" s="23">
        <v>1004162</v>
      </c>
      <c r="D240" s="23" t="s">
        <v>2060</v>
      </c>
      <c r="E240" s="5">
        <f>IFERROR((PlanMasine[[#This Row],[Norma]]/PlanMasine[[#This Row],[Q]])*(PlanMasine[[#This Row],[Q]]/SUMIF(#REF!,PlanMasine[[#This Row],[RN]],#REF!)*PlanMasine[[#This Row],[KPLQ]]),0)</f>
        <v>0</v>
      </c>
      <c r="F240" s="23">
        <v>12</v>
      </c>
      <c r="G240" s="23">
        <v>0</v>
      </c>
      <c r="H240" s="23">
        <v>0</v>
      </c>
      <c r="I240" s="23" t="s">
        <v>5</v>
      </c>
      <c r="J240" s="23" t="s">
        <v>570</v>
      </c>
      <c r="K240" s="23" t="s">
        <v>1770</v>
      </c>
      <c r="L240" s="23">
        <v>45820</v>
      </c>
      <c r="M240" s="28">
        <v>3.472222222222222E-3</v>
      </c>
      <c r="N240" s="3">
        <v>45817</v>
      </c>
      <c r="O240">
        <v>220650</v>
      </c>
      <c r="P240" t="e">
        <f>IFERROR(INDEX(REDOSLIJED!#REF!,MATCH(PlanMasine[[#This Row],[KPL]],REDOSLIJED!#REF!,0)),MAX(REDOSLIJED!#REF!)+1)</f>
        <v>#REF!</v>
      </c>
      <c r="Q240" s="23" t="s">
        <v>2889</v>
      </c>
    </row>
    <row r="241" spans="1:17" x14ac:dyDescent="0.25">
      <c r="A241" s="23">
        <v>1004136</v>
      </c>
      <c r="B241" s="23">
        <v>1</v>
      </c>
      <c r="C241" s="23">
        <v>1034950</v>
      </c>
      <c r="D241" s="23" t="s">
        <v>2211</v>
      </c>
      <c r="E241" s="5">
        <f>IFERROR((PlanMasine[[#This Row],[Norma]]/PlanMasine[[#This Row],[Q]])*(PlanMasine[[#This Row],[Q]]/SUMIF(#REF!,PlanMasine[[#This Row],[RN]],#REF!)*PlanMasine[[#This Row],[KPLQ]]),0)</f>
        <v>0</v>
      </c>
      <c r="F241" s="23">
        <v>5</v>
      </c>
      <c r="G241" s="23">
        <v>0</v>
      </c>
      <c r="H241" s="23">
        <v>0</v>
      </c>
      <c r="I241" s="23" t="s">
        <v>5</v>
      </c>
      <c r="J241" s="23" t="s">
        <v>570</v>
      </c>
      <c r="K241" s="23" t="s">
        <v>1770</v>
      </c>
      <c r="L241" s="24">
        <v>45820</v>
      </c>
      <c r="M241" s="28">
        <v>4.3402777777777781E-4</v>
      </c>
      <c r="N241" s="3">
        <v>45817</v>
      </c>
      <c r="O241">
        <v>220687</v>
      </c>
      <c r="P241" t="e">
        <f>IFERROR(INDEX(REDOSLIJED!#REF!,MATCH(PlanMasine[[#This Row],[KPL]],REDOSLIJED!#REF!,0)),MAX(REDOSLIJED!#REF!)+1)</f>
        <v>#REF!</v>
      </c>
      <c r="Q241" s="23" t="s">
        <v>2890</v>
      </c>
    </row>
    <row r="242" spans="1:17" x14ac:dyDescent="0.25">
      <c r="A242" s="23">
        <v>1004136</v>
      </c>
      <c r="B242" s="23">
        <v>1</v>
      </c>
      <c r="C242" s="23">
        <v>1004173</v>
      </c>
      <c r="D242" s="23" t="s">
        <v>2057</v>
      </c>
      <c r="E242" s="5">
        <f>IFERROR((PlanMasine[[#This Row],[Norma]]/PlanMasine[[#This Row],[Q]])*(PlanMasine[[#This Row],[Q]]/SUMIF(#REF!,PlanMasine[[#This Row],[RN]],#REF!)*PlanMasine[[#This Row],[KPLQ]]),0)</f>
        <v>0</v>
      </c>
      <c r="F242" s="23">
        <v>12</v>
      </c>
      <c r="G242" s="23">
        <v>0</v>
      </c>
      <c r="H242" s="23">
        <v>0</v>
      </c>
      <c r="I242" s="23" t="s">
        <v>5</v>
      </c>
      <c r="J242" s="23" t="s">
        <v>570</v>
      </c>
      <c r="K242" s="23" t="s">
        <v>1770</v>
      </c>
      <c r="L242" s="24">
        <v>45820</v>
      </c>
      <c r="M242" s="28">
        <v>1.0416666666666667E-3</v>
      </c>
      <c r="N242" s="3">
        <v>45817</v>
      </c>
      <c r="O242">
        <v>220662</v>
      </c>
      <c r="P242" t="e">
        <f>IFERROR(INDEX(REDOSLIJED!#REF!,MATCH(PlanMasine[[#This Row],[KPL]],REDOSLIJED!#REF!,0)),MAX(REDOSLIJED!#REF!)+1)</f>
        <v>#REF!</v>
      </c>
      <c r="Q242" s="23" t="s">
        <v>2891</v>
      </c>
    </row>
    <row r="243" spans="1:17" x14ac:dyDescent="0.25">
      <c r="A243" s="23">
        <v>1004136</v>
      </c>
      <c r="B243" s="23">
        <v>1</v>
      </c>
      <c r="C243" s="23">
        <v>1004146</v>
      </c>
      <c r="D243" s="23" t="s">
        <v>2056</v>
      </c>
      <c r="E243" s="5">
        <f>IFERROR((PlanMasine[[#This Row],[Norma]]/PlanMasine[[#This Row],[Q]])*(PlanMasine[[#This Row],[Q]]/SUMIF(#REF!,PlanMasine[[#This Row],[RN]],#REF!)*PlanMasine[[#This Row],[KPLQ]]),0)</f>
        <v>0</v>
      </c>
      <c r="F243" s="23">
        <v>12</v>
      </c>
      <c r="G243" s="23">
        <v>0</v>
      </c>
      <c r="H243" s="23">
        <v>0</v>
      </c>
      <c r="I243" s="23" t="s">
        <v>5</v>
      </c>
      <c r="J243" s="23" t="s">
        <v>570</v>
      </c>
      <c r="K243" s="23" t="s">
        <v>1770</v>
      </c>
      <c r="L243" s="24">
        <v>45820</v>
      </c>
      <c r="M243" s="28">
        <v>3.472222222222222E-3</v>
      </c>
      <c r="N243" s="3">
        <v>45817</v>
      </c>
      <c r="O243">
        <v>220634</v>
      </c>
      <c r="P243" t="e">
        <f>IFERROR(INDEX(REDOSLIJED!#REF!,MATCH(PlanMasine[[#This Row],[KPL]],REDOSLIJED!#REF!,0)),MAX(REDOSLIJED!#REF!)+1)</f>
        <v>#REF!</v>
      </c>
      <c r="Q243" s="23" t="s">
        <v>2892</v>
      </c>
    </row>
    <row r="244" spans="1:17" x14ac:dyDescent="0.25">
      <c r="A244" s="23">
        <v>1004136</v>
      </c>
      <c r="B244" s="23">
        <v>1</v>
      </c>
      <c r="C244" s="23">
        <v>1004154</v>
      </c>
      <c r="D244" s="23" t="s">
        <v>1755</v>
      </c>
      <c r="E244" s="5">
        <f>IFERROR((PlanMasine[[#This Row],[Norma]]/PlanMasine[[#This Row],[Q]])*(PlanMasine[[#This Row],[Q]]/SUMIF(#REF!,PlanMasine[[#This Row],[RN]],#REF!)*PlanMasine[[#This Row],[KPLQ]]),0)</f>
        <v>0</v>
      </c>
      <c r="F244" s="23">
        <v>12</v>
      </c>
      <c r="G244" s="23">
        <v>11</v>
      </c>
      <c r="H244" s="23">
        <v>0</v>
      </c>
      <c r="I244" s="23" t="s">
        <v>5</v>
      </c>
      <c r="J244" s="23" t="s">
        <v>570</v>
      </c>
      <c r="K244" s="23" t="s">
        <v>1770</v>
      </c>
      <c r="L244" s="23">
        <v>45820</v>
      </c>
      <c r="M244" s="28">
        <v>3.472222222222222E-3</v>
      </c>
      <c r="N244" s="3">
        <v>45817</v>
      </c>
      <c r="O244">
        <v>220642</v>
      </c>
      <c r="P244" t="e">
        <f>IFERROR(INDEX(REDOSLIJED!#REF!,MATCH(PlanMasine[[#This Row],[KPL]],REDOSLIJED!#REF!,0)),MAX(REDOSLIJED!#REF!)+1)</f>
        <v>#REF!</v>
      </c>
      <c r="Q244" s="23" t="s">
        <v>2893</v>
      </c>
    </row>
    <row r="245" spans="1:17" x14ac:dyDescent="0.25">
      <c r="A245" s="23">
        <v>1004136</v>
      </c>
      <c r="B245" s="23">
        <v>1</v>
      </c>
      <c r="C245" s="23">
        <v>1004160</v>
      </c>
      <c r="D245" s="23" t="s">
        <v>2058</v>
      </c>
      <c r="E245" s="5">
        <f>IFERROR((PlanMasine[[#This Row],[Norma]]/PlanMasine[[#This Row],[Q]])*(PlanMasine[[#This Row],[Q]]/SUMIF(#REF!,PlanMasine[[#This Row],[RN]],#REF!)*PlanMasine[[#This Row],[KPLQ]]),0)</f>
        <v>0</v>
      </c>
      <c r="F245" s="23">
        <v>12</v>
      </c>
      <c r="G245" s="23">
        <v>0</v>
      </c>
      <c r="H245" s="23">
        <v>0</v>
      </c>
      <c r="I245" s="23" t="s">
        <v>5</v>
      </c>
      <c r="J245" s="23" t="s">
        <v>570</v>
      </c>
      <c r="K245" s="23" t="s">
        <v>1770</v>
      </c>
      <c r="L245" s="23">
        <v>45820</v>
      </c>
      <c r="M245" s="28">
        <v>1.0416666666666667E-3</v>
      </c>
      <c r="N245" s="3">
        <v>45817</v>
      </c>
      <c r="O245">
        <v>220648</v>
      </c>
      <c r="P245" t="e">
        <f>IFERROR(INDEX(REDOSLIJED!#REF!,MATCH(PlanMasine[[#This Row],[KPL]],REDOSLIJED!#REF!,0)),MAX(REDOSLIJED!#REF!)+1)</f>
        <v>#REF!</v>
      </c>
      <c r="Q245" s="23" t="s">
        <v>2894</v>
      </c>
    </row>
    <row r="246" spans="1:17" x14ac:dyDescent="0.25">
      <c r="A246" s="23">
        <v>1004136</v>
      </c>
      <c r="B246" s="23">
        <v>1</v>
      </c>
      <c r="C246" s="23">
        <v>1004168</v>
      </c>
      <c r="D246" s="23" t="s">
        <v>2059</v>
      </c>
      <c r="E246" s="5">
        <f>IFERROR((PlanMasine[[#This Row],[Norma]]/PlanMasine[[#This Row],[Q]])*(PlanMasine[[#This Row],[Q]]/SUMIF(#REF!,PlanMasine[[#This Row],[RN]],#REF!)*PlanMasine[[#This Row],[KPLQ]]),0)</f>
        <v>0</v>
      </c>
      <c r="F246" s="23">
        <v>12</v>
      </c>
      <c r="G246" s="23">
        <v>0</v>
      </c>
      <c r="H246" s="23">
        <v>0</v>
      </c>
      <c r="I246" s="23" t="s">
        <v>5</v>
      </c>
      <c r="J246" s="23" t="s">
        <v>570</v>
      </c>
      <c r="K246" s="23" t="s">
        <v>1770</v>
      </c>
      <c r="L246" s="23">
        <v>45820</v>
      </c>
      <c r="M246" s="28">
        <v>1.0416666666666667E-3</v>
      </c>
      <c r="N246" s="3">
        <v>45817</v>
      </c>
      <c r="O246">
        <v>220656</v>
      </c>
      <c r="P246" t="e">
        <f>IFERROR(INDEX(REDOSLIJED!#REF!,MATCH(PlanMasine[[#This Row],[KPL]],REDOSLIJED!#REF!,0)),MAX(REDOSLIJED!#REF!)+1)</f>
        <v>#REF!</v>
      </c>
      <c r="Q246" s="23" t="s">
        <v>2895</v>
      </c>
    </row>
    <row r="247" spans="1:17" x14ac:dyDescent="0.25">
      <c r="A247" s="23">
        <v>1004137</v>
      </c>
      <c r="B247" s="23">
        <v>1</v>
      </c>
      <c r="C247" s="23">
        <v>1004146</v>
      </c>
      <c r="D247" s="23" t="s">
        <v>2056</v>
      </c>
      <c r="E247" s="5">
        <f>IFERROR((PlanMasine[[#This Row],[Norma]]/PlanMasine[[#This Row],[Q]])*(PlanMasine[[#This Row],[Q]]/SUMIF(#REF!,PlanMasine[[#This Row],[RN]],#REF!)*PlanMasine[[#This Row],[KPLQ]]),0)</f>
        <v>0</v>
      </c>
      <c r="F247" s="23">
        <v>12</v>
      </c>
      <c r="G247" s="23">
        <v>0</v>
      </c>
      <c r="H247" s="23">
        <v>0</v>
      </c>
      <c r="I247" s="23" t="s">
        <v>5</v>
      </c>
      <c r="J247" s="23" t="s">
        <v>570</v>
      </c>
      <c r="K247" s="23" t="s">
        <v>1770</v>
      </c>
      <c r="L247" s="23">
        <v>45820</v>
      </c>
      <c r="M247" s="28">
        <v>3.472222222222222E-3</v>
      </c>
      <c r="N247" s="3">
        <v>45817</v>
      </c>
      <c r="O247">
        <v>220634</v>
      </c>
      <c r="P247" t="e">
        <f>IFERROR(INDEX(REDOSLIJED!#REF!,MATCH(PlanMasine[[#This Row],[KPL]],REDOSLIJED!#REF!,0)),MAX(REDOSLIJED!#REF!)+1)</f>
        <v>#REF!</v>
      </c>
      <c r="Q247" s="23" t="s">
        <v>2896</v>
      </c>
    </row>
    <row r="248" spans="1:17" x14ac:dyDescent="0.25">
      <c r="A248" s="23">
        <v>1004137</v>
      </c>
      <c r="B248" s="23">
        <v>1</v>
      </c>
      <c r="C248" s="23">
        <v>1004154</v>
      </c>
      <c r="D248" s="23" t="s">
        <v>1755</v>
      </c>
      <c r="E248" s="5">
        <f>IFERROR((PlanMasine[[#This Row],[Norma]]/PlanMasine[[#This Row],[Q]])*(PlanMasine[[#This Row],[Q]]/SUMIF(#REF!,PlanMasine[[#This Row],[RN]],#REF!)*PlanMasine[[#This Row],[KPLQ]]),0)</f>
        <v>0</v>
      </c>
      <c r="F248" s="23">
        <v>12</v>
      </c>
      <c r="G248" s="23">
        <v>11</v>
      </c>
      <c r="H248" s="23">
        <v>0</v>
      </c>
      <c r="I248" s="23" t="s">
        <v>5</v>
      </c>
      <c r="J248" s="23" t="s">
        <v>570</v>
      </c>
      <c r="K248" s="23" t="s">
        <v>1770</v>
      </c>
      <c r="L248" s="23">
        <v>45820</v>
      </c>
      <c r="M248" s="28">
        <v>3.472222222222222E-3</v>
      </c>
      <c r="N248" s="3">
        <v>45817</v>
      </c>
      <c r="O248">
        <v>220642</v>
      </c>
      <c r="P248" t="e">
        <f>IFERROR(INDEX(REDOSLIJED!#REF!,MATCH(PlanMasine[[#This Row],[KPL]],REDOSLIJED!#REF!,0)),MAX(REDOSLIJED!#REF!)+1)</f>
        <v>#REF!</v>
      </c>
      <c r="Q248" s="23" t="s">
        <v>2897</v>
      </c>
    </row>
    <row r="249" spans="1:17" x14ac:dyDescent="0.25">
      <c r="A249" s="23">
        <v>1004137</v>
      </c>
      <c r="B249" s="23">
        <v>1</v>
      </c>
      <c r="C249" s="23">
        <v>1004160</v>
      </c>
      <c r="D249" s="23" t="s">
        <v>2058</v>
      </c>
      <c r="E249" s="5">
        <f>IFERROR((PlanMasine[[#This Row],[Norma]]/PlanMasine[[#This Row],[Q]])*(PlanMasine[[#This Row],[Q]]/SUMIF(#REF!,PlanMasine[[#This Row],[RN]],#REF!)*PlanMasine[[#This Row],[KPLQ]]),0)</f>
        <v>0</v>
      </c>
      <c r="F249" s="23">
        <v>12</v>
      </c>
      <c r="G249" s="23">
        <v>0</v>
      </c>
      <c r="H249" s="23">
        <v>0</v>
      </c>
      <c r="I249" s="23" t="s">
        <v>5</v>
      </c>
      <c r="J249" s="23" t="s">
        <v>570</v>
      </c>
      <c r="K249" s="23" t="s">
        <v>1770</v>
      </c>
      <c r="L249" s="24">
        <v>45820</v>
      </c>
      <c r="M249" s="28">
        <v>1.0416666666666667E-3</v>
      </c>
      <c r="N249" s="3">
        <v>45817</v>
      </c>
      <c r="O249">
        <v>220648</v>
      </c>
      <c r="P249" t="e">
        <f>IFERROR(INDEX(REDOSLIJED!#REF!,MATCH(PlanMasine[[#This Row],[KPL]],REDOSLIJED!#REF!,0)),MAX(REDOSLIJED!#REF!)+1)</f>
        <v>#REF!</v>
      </c>
      <c r="Q249" s="23" t="s">
        <v>2898</v>
      </c>
    </row>
    <row r="250" spans="1:17" x14ac:dyDescent="0.25">
      <c r="A250" s="23">
        <v>1004137</v>
      </c>
      <c r="B250" s="23">
        <v>1</v>
      </c>
      <c r="C250" s="23">
        <v>1004173</v>
      </c>
      <c r="D250" s="23" t="s">
        <v>2057</v>
      </c>
      <c r="E250" s="5">
        <f>IFERROR((PlanMasine[[#This Row],[Norma]]/PlanMasine[[#This Row],[Q]])*(PlanMasine[[#This Row],[Q]]/SUMIF(#REF!,PlanMasine[[#This Row],[RN]],#REF!)*PlanMasine[[#This Row],[KPLQ]]),0)</f>
        <v>0</v>
      </c>
      <c r="F250" s="23">
        <v>12</v>
      </c>
      <c r="G250" s="23">
        <v>0</v>
      </c>
      <c r="H250" s="23">
        <v>0</v>
      </c>
      <c r="I250" s="23" t="s">
        <v>5</v>
      </c>
      <c r="J250" s="23" t="s">
        <v>570</v>
      </c>
      <c r="K250" s="23" t="s">
        <v>1770</v>
      </c>
      <c r="L250" s="24">
        <v>45820</v>
      </c>
      <c r="M250" s="28">
        <v>1.0416666666666667E-3</v>
      </c>
      <c r="N250" s="3">
        <v>45817</v>
      </c>
      <c r="O250">
        <v>220662</v>
      </c>
      <c r="P250" t="e">
        <f>IFERROR(INDEX(REDOSLIJED!#REF!,MATCH(PlanMasine[[#This Row],[KPL]],REDOSLIJED!#REF!,0)),MAX(REDOSLIJED!#REF!)+1)</f>
        <v>#REF!</v>
      </c>
      <c r="Q250" s="23" t="s">
        <v>2899</v>
      </c>
    </row>
    <row r="251" spans="1:17" x14ac:dyDescent="0.25">
      <c r="A251" s="23">
        <v>1004137</v>
      </c>
      <c r="B251" s="23">
        <v>1</v>
      </c>
      <c r="C251" s="23">
        <v>1004168</v>
      </c>
      <c r="D251" s="23" t="s">
        <v>2059</v>
      </c>
      <c r="E251" s="5">
        <f>IFERROR((PlanMasine[[#This Row],[Norma]]/PlanMasine[[#This Row],[Q]])*(PlanMasine[[#This Row],[Q]]/SUMIF(#REF!,PlanMasine[[#This Row],[RN]],#REF!)*PlanMasine[[#This Row],[KPLQ]]),0)</f>
        <v>0</v>
      </c>
      <c r="F251" s="23">
        <v>12</v>
      </c>
      <c r="G251" s="23">
        <v>0</v>
      </c>
      <c r="H251" s="23">
        <v>0</v>
      </c>
      <c r="I251" s="23" t="s">
        <v>5</v>
      </c>
      <c r="J251" s="23" t="s">
        <v>570</v>
      </c>
      <c r="K251" s="23" t="s">
        <v>1770</v>
      </c>
      <c r="L251" s="23">
        <v>45820</v>
      </c>
      <c r="M251" s="28">
        <v>1.0416666666666667E-3</v>
      </c>
      <c r="N251" s="3">
        <v>45817</v>
      </c>
      <c r="O251">
        <v>220656</v>
      </c>
      <c r="P251" t="e">
        <f>IFERROR(INDEX(REDOSLIJED!#REF!,MATCH(PlanMasine[[#This Row],[KPL]],REDOSLIJED!#REF!,0)),MAX(REDOSLIJED!#REF!)+1)</f>
        <v>#REF!</v>
      </c>
      <c r="Q251" s="23" t="s">
        <v>2900</v>
      </c>
    </row>
    <row r="252" spans="1:17" x14ac:dyDescent="0.25">
      <c r="A252" s="23">
        <v>1004137</v>
      </c>
      <c r="B252" s="23">
        <v>1</v>
      </c>
      <c r="C252" s="23">
        <v>1004162</v>
      </c>
      <c r="D252" s="23" t="s">
        <v>2060</v>
      </c>
      <c r="E252" s="5">
        <f>IFERROR((PlanMasine[[#This Row],[Norma]]/PlanMasine[[#This Row],[Q]])*(PlanMasine[[#This Row],[Q]]/SUMIF(#REF!,PlanMasine[[#This Row],[RN]],#REF!)*PlanMasine[[#This Row],[KPLQ]]),0)</f>
        <v>0</v>
      </c>
      <c r="F252" s="23">
        <v>12</v>
      </c>
      <c r="G252" s="23">
        <v>0</v>
      </c>
      <c r="H252" s="23">
        <v>0</v>
      </c>
      <c r="I252" s="23" t="s">
        <v>5</v>
      </c>
      <c r="J252" s="23" t="s">
        <v>570</v>
      </c>
      <c r="K252" s="23" t="s">
        <v>1770</v>
      </c>
      <c r="L252" s="24">
        <v>45820</v>
      </c>
      <c r="M252" s="28">
        <v>3.472222222222222E-3</v>
      </c>
      <c r="N252" s="3">
        <v>45817</v>
      </c>
      <c r="O252">
        <v>220650</v>
      </c>
      <c r="P252" t="e">
        <f>IFERROR(INDEX(REDOSLIJED!#REF!,MATCH(PlanMasine[[#This Row],[KPL]],REDOSLIJED!#REF!,0)),MAX(REDOSLIJED!#REF!)+1)</f>
        <v>#REF!</v>
      </c>
      <c r="Q252" s="23" t="s">
        <v>2901</v>
      </c>
    </row>
    <row r="253" spans="1:17" x14ac:dyDescent="0.25">
      <c r="A253" s="23">
        <v>1004137</v>
      </c>
      <c r="B253" s="23">
        <v>1</v>
      </c>
      <c r="C253" s="23">
        <v>1034950</v>
      </c>
      <c r="D253" s="23" t="s">
        <v>2211</v>
      </c>
      <c r="E253" s="5">
        <f>IFERROR((PlanMasine[[#This Row],[Norma]]/PlanMasine[[#This Row],[Q]])*(PlanMasine[[#This Row],[Q]]/SUMIF(#REF!,PlanMasine[[#This Row],[RN]],#REF!)*PlanMasine[[#This Row],[KPLQ]]),0)</f>
        <v>0</v>
      </c>
      <c r="F253" s="23">
        <v>5</v>
      </c>
      <c r="G253" s="23">
        <v>0</v>
      </c>
      <c r="H253" s="23">
        <v>0</v>
      </c>
      <c r="I253" s="23" t="s">
        <v>5</v>
      </c>
      <c r="J253" s="23" t="s">
        <v>570</v>
      </c>
      <c r="K253" s="23" t="s">
        <v>1770</v>
      </c>
      <c r="L253" s="23">
        <v>45820</v>
      </c>
      <c r="M253" s="28">
        <v>4.3402777777777781E-4</v>
      </c>
      <c r="N253" s="3">
        <v>45817</v>
      </c>
      <c r="O253">
        <v>220687</v>
      </c>
      <c r="P253" t="e">
        <f>IFERROR(INDEX(REDOSLIJED!#REF!,MATCH(PlanMasine[[#This Row],[KPL]],REDOSLIJED!#REF!,0)),MAX(REDOSLIJED!#REF!)+1)</f>
        <v>#REF!</v>
      </c>
      <c r="Q253" s="23" t="s">
        <v>2902</v>
      </c>
    </row>
    <row r="254" spans="1:17" x14ac:dyDescent="0.25">
      <c r="A254" s="23">
        <v>1004624</v>
      </c>
      <c r="B254" s="23">
        <v>1</v>
      </c>
      <c r="C254" s="23">
        <v>1004704</v>
      </c>
      <c r="D254" s="23" t="s">
        <v>2065</v>
      </c>
      <c r="E254" s="5">
        <f>IFERROR((PlanMasine[[#This Row],[Norma]]/PlanMasine[[#This Row],[Q]])*(PlanMasine[[#This Row],[Q]]/SUMIF(#REF!,PlanMasine[[#This Row],[RN]],#REF!)*PlanMasine[[#This Row],[KPLQ]]),0)</f>
        <v>0</v>
      </c>
      <c r="F254" s="23">
        <v>6</v>
      </c>
      <c r="G254" s="23">
        <v>0</v>
      </c>
      <c r="H254" s="23">
        <v>0</v>
      </c>
      <c r="I254" s="23" t="s">
        <v>5</v>
      </c>
      <c r="J254" s="23" t="s">
        <v>570</v>
      </c>
      <c r="K254" s="23" t="s">
        <v>1784</v>
      </c>
      <c r="L254" s="24">
        <v>45825</v>
      </c>
      <c r="M254" s="28">
        <v>1.3888888888888889E-3</v>
      </c>
      <c r="N254" s="3">
        <v>45817</v>
      </c>
      <c r="O254">
        <v>227832</v>
      </c>
      <c r="P254" t="e">
        <f>IFERROR(INDEX(REDOSLIJED!#REF!,MATCH(PlanMasine[[#This Row],[KPL]],REDOSLIJED!#REF!,0)),MAX(REDOSLIJED!#REF!)+1)</f>
        <v>#REF!</v>
      </c>
      <c r="Q254" s="23" t="s">
        <v>2903</v>
      </c>
    </row>
    <row r="255" spans="1:17" x14ac:dyDescent="0.25">
      <c r="A255" s="23">
        <v>1004624</v>
      </c>
      <c r="B255" s="23">
        <v>1</v>
      </c>
      <c r="C255" s="23">
        <v>1004653</v>
      </c>
      <c r="D255" s="23" t="s">
        <v>2062</v>
      </c>
      <c r="E255" s="5">
        <f>IFERROR((PlanMasine[[#This Row],[Norma]]/PlanMasine[[#This Row],[Q]])*(PlanMasine[[#This Row],[Q]]/SUMIF(#REF!,PlanMasine[[#This Row],[RN]],#REF!)*PlanMasine[[#This Row],[KPLQ]]),0)</f>
        <v>0</v>
      </c>
      <c r="F255" s="23">
        <v>6</v>
      </c>
      <c r="G255" s="23">
        <v>0</v>
      </c>
      <c r="H255" s="23">
        <v>0</v>
      </c>
      <c r="I255" s="23" t="s">
        <v>5</v>
      </c>
      <c r="J255" s="23" t="s">
        <v>570</v>
      </c>
      <c r="K255" s="23" t="s">
        <v>1784</v>
      </c>
      <c r="L255" s="23">
        <v>45825</v>
      </c>
      <c r="M255" s="28">
        <v>2.0833333333333333E-3</v>
      </c>
      <c r="N255" s="3">
        <v>45817</v>
      </c>
      <c r="O255">
        <v>227781</v>
      </c>
      <c r="P255" t="e">
        <f>IFERROR(INDEX(REDOSLIJED!#REF!,MATCH(PlanMasine[[#This Row],[KPL]],REDOSLIJED!#REF!,0)),MAX(REDOSLIJED!#REF!)+1)</f>
        <v>#REF!</v>
      </c>
      <c r="Q255" s="23" t="s">
        <v>2904</v>
      </c>
    </row>
    <row r="256" spans="1:17" x14ac:dyDescent="0.25">
      <c r="A256" s="23">
        <v>1004624</v>
      </c>
      <c r="B256" s="23">
        <v>1</v>
      </c>
      <c r="C256" s="23">
        <v>1004645</v>
      </c>
      <c r="D256" s="23" t="s">
        <v>2061</v>
      </c>
      <c r="E256" s="5">
        <f>IFERROR((PlanMasine[[#This Row],[Norma]]/PlanMasine[[#This Row],[Q]])*(PlanMasine[[#This Row],[Q]]/SUMIF(#REF!,PlanMasine[[#This Row],[RN]],#REF!)*PlanMasine[[#This Row],[KPLQ]]),0)</f>
        <v>0</v>
      </c>
      <c r="F256" s="23">
        <v>6</v>
      </c>
      <c r="G256" s="23">
        <v>0</v>
      </c>
      <c r="H256" s="23">
        <v>0</v>
      </c>
      <c r="I256" s="23" t="s">
        <v>5</v>
      </c>
      <c r="J256" s="23" t="s">
        <v>570</v>
      </c>
      <c r="K256" s="23" t="s">
        <v>1784</v>
      </c>
      <c r="L256" s="24">
        <v>45825</v>
      </c>
      <c r="M256" s="28">
        <v>2.0833333333333333E-3</v>
      </c>
      <c r="N256" s="3">
        <v>45817</v>
      </c>
      <c r="O256">
        <v>227773</v>
      </c>
      <c r="P256" t="e">
        <f>IFERROR(INDEX(REDOSLIJED!#REF!,MATCH(PlanMasine[[#This Row],[KPL]],REDOSLIJED!#REF!,0)),MAX(REDOSLIJED!#REF!)+1)</f>
        <v>#REF!</v>
      </c>
      <c r="Q256" s="23" t="s">
        <v>2905</v>
      </c>
    </row>
    <row r="257" spans="1:17" x14ac:dyDescent="0.25">
      <c r="A257" s="23">
        <v>1004624</v>
      </c>
      <c r="B257" s="23">
        <v>1</v>
      </c>
      <c r="C257" s="23">
        <v>1004651</v>
      </c>
      <c r="D257" s="23" t="s">
        <v>1727</v>
      </c>
      <c r="E257" s="5">
        <f>IFERROR((PlanMasine[[#This Row],[Norma]]/PlanMasine[[#This Row],[Q]])*(PlanMasine[[#This Row],[Q]]/SUMIF(#REF!,PlanMasine[[#This Row],[RN]],#REF!)*PlanMasine[[#This Row],[KPLQ]]),0)</f>
        <v>0</v>
      </c>
      <c r="F257" s="23">
        <v>6</v>
      </c>
      <c r="G257" s="23">
        <v>0</v>
      </c>
      <c r="H257" s="23">
        <v>0</v>
      </c>
      <c r="I257" s="23" t="s">
        <v>5</v>
      </c>
      <c r="J257" s="23" t="s">
        <v>570</v>
      </c>
      <c r="K257" s="23" t="s">
        <v>1784</v>
      </c>
      <c r="L257" s="24">
        <v>45825</v>
      </c>
      <c r="M257" s="28">
        <v>2.0833333333333333E-3</v>
      </c>
      <c r="N257" s="3">
        <v>45817</v>
      </c>
      <c r="O257">
        <v>227779</v>
      </c>
      <c r="P257" t="e">
        <f>IFERROR(INDEX(REDOSLIJED!#REF!,MATCH(PlanMasine[[#This Row],[KPL]],REDOSLIJED!#REF!,0)),MAX(REDOSLIJED!#REF!)+1)</f>
        <v>#REF!</v>
      </c>
      <c r="Q257" s="23" t="s">
        <v>2906</v>
      </c>
    </row>
    <row r="258" spans="1:17" x14ac:dyDescent="0.25">
      <c r="A258" s="23">
        <v>1004624</v>
      </c>
      <c r="B258" s="23">
        <v>1</v>
      </c>
      <c r="C258" s="23">
        <v>1004664</v>
      </c>
      <c r="D258" s="23" t="s">
        <v>1726</v>
      </c>
      <c r="E258" s="5">
        <f>IFERROR((PlanMasine[[#This Row],[Norma]]/PlanMasine[[#This Row],[Q]])*(PlanMasine[[#This Row],[Q]]/SUMIF(#REF!,PlanMasine[[#This Row],[RN]],#REF!)*PlanMasine[[#This Row],[KPLQ]]),0)</f>
        <v>0</v>
      </c>
      <c r="F258" s="23">
        <v>6</v>
      </c>
      <c r="G258" s="23">
        <v>0</v>
      </c>
      <c r="H258" s="23">
        <v>0</v>
      </c>
      <c r="I258" s="23" t="s">
        <v>5</v>
      </c>
      <c r="J258" s="23" t="s">
        <v>570</v>
      </c>
      <c r="K258" s="23" t="s">
        <v>1784</v>
      </c>
      <c r="L258" s="24">
        <v>45825</v>
      </c>
      <c r="M258" s="28">
        <v>2.0833333333333333E-3</v>
      </c>
      <c r="N258" s="3">
        <v>45817</v>
      </c>
      <c r="O258">
        <v>227792</v>
      </c>
      <c r="P258" t="e">
        <f>IFERROR(INDEX(REDOSLIJED!#REF!,MATCH(PlanMasine[[#This Row],[KPL]],REDOSLIJED!#REF!,0)),MAX(REDOSLIJED!#REF!)+1)</f>
        <v>#REF!</v>
      </c>
      <c r="Q258" s="23" t="s">
        <v>2907</v>
      </c>
    </row>
    <row r="259" spans="1:17" x14ac:dyDescent="0.25">
      <c r="A259" s="23">
        <v>1004624</v>
      </c>
      <c r="B259" s="23">
        <v>1</v>
      </c>
      <c r="C259" s="23">
        <v>1004676</v>
      </c>
      <c r="D259" s="23" t="s">
        <v>2066</v>
      </c>
      <c r="E259" s="5">
        <f>IFERROR((PlanMasine[[#This Row],[Norma]]/PlanMasine[[#This Row],[Q]])*(PlanMasine[[#This Row],[Q]]/SUMIF(#REF!,PlanMasine[[#This Row],[RN]],#REF!)*PlanMasine[[#This Row],[KPLQ]]),0)</f>
        <v>0</v>
      </c>
      <c r="F259" s="23">
        <v>6</v>
      </c>
      <c r="G259" s="23">
        <v>0</v>
      </c>
      <c r="H259" s="23">
        <v>0</v>
      </c>
      <c r="I259" s="23" t="s">
        <v>5</v>
      </c>
      <c r="J259" s="23" t="s">
        <v>570</v>
      </c>
      <c r="K259" s="23" t="s">
        <v>1784</v>
      </c>
      <c r="L259" s="24">
        <v>45825</v>
      </c>
      <c r="M259" s="28">
        <v>1.3888888888888889E-3</v>
      </c>
      <c r="N259" s="3">
        <v>45817</v>
      </c>
      <c r="O259">
        <v>227804</v>
      </c>
      <c r="P259" t="e">
        <f>IFERROR(INDEX(REDOSLIJED!#REF!,MATCH(PlanMasine[[#This Row],[KPL]],REDOSLIJED!#REF!,0)),MAX(REDOSLIJED!#REF!)+1)</f>
        <v>#REF!</v>
      </c>
      <c r="Q259" s="23" t="s">
        <v>2908</v>
      </c>
    </row>
    <row r="260" spans="1:17" x14ac:dyDescent="0.25">
      <c r="A260" s="23">
        <v>1004624</v>
      </c>
      <c r="B260" s="23">
        <v>1</v>
      </c>
      <c r="C260" s="23">
        <v>1004686</v>
      </c>
      <c r="D260" s="23" t="s">
        <v>2063</v>
      </c>
      <c r="E260" s="5">
        <f>IFERROR((PlanMasine[[#This Row],[Norma]]/PlanMasine[[#This Row],[Q]])*(PlanMasine[[#This Row],[Q]]/SUMIF(#REF!,PlanMasine[[#This Row],[RN]],#REF!)*PlanMasine[[#This Row],[KPLQ]]),0)</f>
        <v>0</v>
      </c>
      <c r="F260" s="23">
        <v>6</v>
      </c>
      <c r="G260" s="23">
        <v>0</v>
      </c>
      <c r="H260" s="23">
        <v>0</v>
      </c>
      <c r="I260" s="23" t="s">
        <v>5</v>
      </c>
      <c r="J260" s="23" t="s">
        <v>570</v>
      </c>
      <c r="K260" s="23" t="s">
        <v>1784</v>
      </c>
      <c r="L260" s="24">
        <v>45825</v>
      </c>
      <c r="M260" s="28">
        <v>1.3888888888888889E-3</v>
      </c>
      <c r="N260" s="3">
        <v>45817</v>
      </c>
      <c r="O260">
        <v>227814</v>
      </c>
      <c r="P260" t="e">
        <f>IFERROR(INDEX(REDOSLIJED!#REF!,MATCH(PlanMasine[[#This Row],[KPL]],REDOSLIJED!#REF!,0)),MAX(REDOSLIJED!#REF!)+1)</f>
        <v>#REF!</v>
      </c>
      <c r="Q260" s="23" t="s">
        <v>2909</v>
      </c>
    </row>
    <row r="261" spans="1:17" x14ac:dyDescent="0.25">
      <c r="A261" s="23">
        <v>1004624</v>
      </c>
      <c r="B261" s="23">
        <v>1</v>
      </c>
      <c r="C261" s="23">
        <v>1004699</v>
      </c>
      <c r="D261" s="23" t="s">
        <v>2064</v>
      </c>
      <c r="E261" s="5">
        <f>IFERROR((PlanMasine[[#This Row],[Norma]]/PlanMasine[[#This Row],[Q]])*(PlanMasine[[#This Row],[Q]]/SUMIF(#REF!,PlanMasine[[#This Row],[RN]],#REF!)*PlanMasine[[#This Row],[KPLQ]]),0)</f>
        <v>0</v>
      </c>
      <c r="F261" s="23">
        <v>6</v>
      </c>
      <c r="G261" s="23">
        <v>0</v>
      </c>
      <c r="H261" s="23">
        <v>0</v>
      </c>
      <c r="I261" s="23" t="s">
        <v>5</v>
      </c>
      <c r="J261" s="23" t="s">
        <v>570</v>
      </c>
      <c r="K261" s="23" t="s">
        <v>1784</v>
      </c>
      <c r="L261" s="24">
        <v>45825</v>
      </c>
      <c r="M261" s="28">
        <v>2.0833333333333333E-3</v>
      </c>
      <c r="N261" s="3">
        <v>45817</v>
      </c>
      <c r="O261">
        <v>227827</v>
      </c>
      <c r="P261" t="e">
        <f>IFERROR(INDEX(REDOSLIJED!#REF!,MATCH(PlanMasine[[#This Row],[KPL]],REDOSLIJED!#REF!,0)),MAX(REDOSLIJED!#REF!)+1)</f>
        <v>#REF!</v>
      </c>
      <c r="Q261" s="23" t="s">
        <v>2910</v>
      </c>
    </row>
    <row r="262" spans="1:17" x14ac:dyDescent="0.25">
      <c r="A262" s="23">
        <v>1004625</v>
      </c>
      <c r="B262" s="23">
        <v>1</v>
      </c>
      <c r="C262" s="23">
        <v>1004653</v>
      </c>
      <c r="D262" s="23" t="s">
        <v>2062</v>
      </c>
      <c r="E262" s="5">
        <f>IFERROR((PlanMasine[[#This Row],[Norma]]/PlanMasine[[#This Row],[Q]])*(PlanMasine[[#This Row],[Q]]/SUMIF(#REF!,PlanMasine[[#This Row],[RN]],#REF!)*PlanMasine[[#This Row],[KPLQ]]),0)</f>
        <v>0</v>
      </c>
      <c r="F262" s="23">
        <v>6</v>
      </c>
      <c r="G262" s="23">
        <v>0</v>
      </c>
      <c r="H262" s="23">
        <v>0</v>
      </c>
      <c r="I262" s="23" t="s">
        <v>5</v>
      </c>
      <c r="J262" s="23" t="s">
        <v>570</v>
      </c>
      <c r="K262" s="23" t="s">
        <v>1784</v>
      </c>
      <c r="L262" s="24">
        <v>45825</v>
      </c>
      <c r="M262" s="28">
        <v>2.0833333333333333E-3</v>
      </c>
      <c r="N262" s="3">
        <v>45817</v>
      </c>
      <c r="O262">
        <v>227781</v>
      </c>
      <c r="P262" t="e">
        <f>IFERROR(INDEX(REDOSLIJED!#REF!,MATCH(PlanMasine[[#This Row],[KPL]],REDOSLIJED!#REF!,0)),MAX(REDOSLIJED!#REF!)+1)</f>
        <v>#REF!</v>
      </c>
      <c r="Q262" s="23" t="s">
        <v>2911</v>
      </c>
    </row>
    <row r="263" spans="1:17" x14ac:dyDescent="0.25">
      <c r="A263" s="23">
        <v>1004625</v>
      </c>
      <c r="B263" s="23">
        <v>1</v>
      </c>
      <c r="C263" s="23">
        <v>1004664</v>
      </c>
      <c r="D263" s="23" t="s">
        <v>1726</v>
      </c>
      <c r="E263" s="5">
        <f>IFERROR((PlanMasine[[#This Row],[Norma]]/PlanMasine[[#This Row],[Q]])*(PlanMasine[[#This Row],[Q]]/SUMIF(#REF!,PlanMasine[[#This Row],[RN]],#REF!)*PlanMasine[[#This Row],[KPLQ]]),0)</f>
        <v>0</v>
      </c>
      <c r="F263" s="23">
        <v>6</v>
      </c>
      <c r="G263" s="23">
        <v>0</v>
      </c>
      <c r="H263" s="23">
        <v>0</v>
      </c>
      <c r="I263" s="23" t="s">
        <v>5</v>
      </c>
      <c r="J263" s="23" t="s">
        <v>570</v>
      </c>
      <c r="K263" s="23" t="s">
        <v>1784</v>
      </c>
      <c r="L263" s="24">
        <v>45825</v>
      </c>
      <c r="M263" s="28">
        <v>2.0833333333333333E-3</v>
      </c>
      <c r="N263" s="3">
        <v>45817</v>
      </c>
      <c r="O263">
        <v>227792</v>
      </c>
      <c r="P263" t="e">
        <f>IFERROR(INDEX(REDOSLIJED!#REF!,MATCH(PlanMasine[[#This Row],[KPL]],REDOSLIJED!#REF!,0)),MAX(REDOSLIJED!#REF!)+1)</f>
        <v>#REF!</v>
      </c>
      <c r="Q263" s="23" t="s">
        <v>2912</v>
      </c>
    </row>
    <row r="264" spans="1:17" x14ac:dyDescent="0.25">
      <c r="A264" s="23">
        <v>1004625</v>
      </c>
      <c r="B264" s="23">
        <v>1</v>
      </c>
      <c r="C264" s="23">
        <v>1004676</v>
      </c>
      <c r="D264" s="23" t="s">
        <v>2066</v>
      </c>
      <c r="E264" s="5">
        <f>IFERROR((PlanMasine[[#This Row],[Norma]]/PlanMasine[[#This Row],[Q]])*(PlanMasine[[#This Row],[Q]]/SUMIF(#REF!,PlanMasine[[#This Row],[RN]],#REF!)*PlanMasine[[#This Row],[KPLQ]]),0)</f>
        <v>0</v>
      </c>
      <c r="F264" s="23">
        <v>6</v>
      </c>
      <c r="G264" s="23">
        <v>0</v>
      </c>
      <c r="H264" s="23">
        <v>0</v>
      </c>
      <c r="I264" s="23" t="s">
        <v>5</v>
      </c>
      <c r="J264" s="23" t="s">
        <v>570</v>
      </c>
      <c r="K264" s="23" t="s">
        <v>1784</v>
      </c>
      <c r="L264" s="23">
        <v>45825</v>
      </c>
      <c r="M264" s="28">
        <v>1.3888888888888889E-3</v>
      </c>
      <c r="N264" s="3">
        <v>45817</v>
      </c>
      <c r="O264">
        <v>227804</v>
      </c>
      <c r="P264" t="e">
        <f>IFERROR(INDEX(REDOSLIJED!#REF!,MATCH(PlanMasine[[#This Row],[KPL]],REDOSLIJED!#REF!,0)),MAX(REDOSLIJED!#REF!)+1)</f>
        <v>#REF!</v>
      </c>
      <c r="Q264" s="23" t="s">
        <v>2913</v>
      </c>
    </row>
    <row r="265" spans="1:17" x14ac:dyDescent="0.25">
      <c r="A265" s="23">
        <v>1004625</v>
      </c>
      <c r="B265" s="23">
        <v>1</v>
      </c>
      <c r="C265" s="23">
        <v>1004686</v>
      </c>
      <c r="D265" s="23" t="s">
        <v>2063</v>
      </c>
      <c r="E265" s="5">
        <f>IFERROR((PlanMasine[[#This Row],[Norma]]/PlanMasine[[#This Row],[Q]])*(PlanMasine[[#This Row],[Q]]/SUMIF(#REF!,PlanMasine[[#This Row],[RN]],#REF!)*PlanMasine[[#This Row],[KPLQ]]),0)</f>
        <v>0</v>
      </c>
      <c r="F265" s="23">
        <v>6</v>
      </c>
      <c r="G265" s="23">
        <v>0</v>
      </c>
      <c r="H265" s="23">
        <v>0</v>
      </c>
      <c r="I265" s="23" t="s">
        <v>5</v>
      </c>
      <c r="J265" s="23" t="s">
        <v>570</v>
      </c>
      <c r="K265" s="23" t="s">
        <v>1784</v>
      </c>
      <c r="L265" s="24">
        <v>45825</v>
      </c>
      <c r="M265" s="28">
        <v>1.3888888888888889E-3</v>
      </c>
      <c r="N265" s="3">
        <v>45817</v>
      </c>
      <c r="O265">
        <v>227814</v>
      </c>
      <c r="P265" t="e">
        <f>IFERROR(INDEX(REDOSLIJED!#REF!,MATCH(PlanMasine[[#This Row],[KPL]],REDOSLIJED!#REF!,0)),MAX(REDOSLIJED!#REF!)+1)</f>
        <v>#REF!</v>
      </c>
      <c r="Q265" s="23" t="s">
        <v>2914</v>
      </c>
    </row>
    <row r="266" spans="1:17" x14ac:dyDescent="0.25">
      <c r="A266" s="23">
        <v>1004625</v>
      </c>
      <c r="B266" s="23">
        <v>1</v>
      </c>
      <c r="C266" s="23">
        <v>1004699</v>
      </c>
      <c r="D266" s="23" t="s">
        <v>2064</v>
      </c>
      <c r="E266" s="5">
        <f>IFERROR((PlanMasine[[#This Row],[Norma]]/PlanMasine[[#This Row],[Q]])*(PlanMasine[[#This Row],[Q]]/SUMIF(#REF!,PlanMasine[[#This Row],[RN]],#REF!)*PlanMasine[[#This Row],[KPLQ]]),0)</f>
        <v>0</v>
      </c>
      <c r="F266" s="23">
        <v>6</v>
      </c>
      <c r="G266" s="23">
        <v>0</v>
      </c>
      <c r="H266" s="23">
        <v>0</v>
      </c>
      <c r="I266" s="23" t="s">
        <v>5</v>
      </c>
      <c r="J266" s="23" t="s">
        <v>570</v>
      </c>
      <c r="K266" s="23" t="s">
        <v>1784</v>
      </c>
      <c r="L266" s="24">
        <v>45825</v>
      </c>
      <c r="M266" s="28">
        <v>2.0833333333333333E-3</v>
      </c>
      <c r="N266" s="3">
        <v>45817</v>
      </c>
      <c r="O266">
        <v>227827</v>
      </c>
      <c r="P266" t="e">
        <f>IFERROR(INDEX(REDOSLIJED!#REF!,MATCH(PlanMasine[[#This Row],[KPL]],REDOSLIJED!#REF!,0)),MAX(REDOSLIJED!#REF!)+1)</f>
        <v>#REF!</v>
      </c>
      <c r="Q266" s="23" t="s">
        <v>2915</v>
      </c>
    </row>
    <row r="267" spans="1:17" x14ac:dyDescent="0.25">
      <c r="A267" s="23">
        <v>1004625</v>
      </c>
      <c r="B267" s="23">
        <v>1</v>
      </c>
      <c r="C267" s="23">
        <v>1004704</v>
      </c>
      <c r="D267" s="23" t="s">
        <v>2065</v>
      </c>
      <c r="E267" s="5">
        <f>IFERROR((PlanMasine[[#This Row],[Norma]]/PlanMasine[[#This Row],[Q]])*(PlanMasine[[#This Row],[Q]]/SUMIF(#REF!,PlanMasine[[#This Row],[RN]],#REF!)*PlanMasine[[#This Row],[KPLQ]]),0)</f>
        <v>0</v>
      </c>
      <c r="F267" s="23">
        <v>6</v>
      </c>
      <c r="G267" s="23">
        <v>0</v>
      </c>
      <c r="H267" s="23">
        <v>0</v>
      </c>
      <c r="I267" s="23" t="s">
        <v>5</v>
      </c>
      <c r="J267" s="23" t="s">
        <v>570</v>
      </c>
      <c r="K267" s="23" t="s">
        <v>1784</v>
      </c>
      <c r="L267" s="23">
        <v>45825</v>
      </c>
      <c r="M267" s="28">
        <v>1.3888888888888889E-3</v>
      </c>
      <c r="N267" s="3">
        <v>45817</v>
      </c>
      <c r="O267">
        <v>227832</v>
      </c>
      <c r="P267" t="e">
        <f>IFERROR(INDEX(REDOSLIJED!#REF!,MATCH(PlanMasine[[#This Row],[KPL]],REDOSLIJED!#REF!,0)),MAX(REDOSLIJED!#REF!)+1)</f>
        <v>#REF!</v>
      </c>
      <c r="Q267" s="23" t="s">
        <v>2916</v>
      </c>
    </row>
    <row r="268" spans="1:17" x14ac:dyDescent="0.25">
      <c r="A268" s="23">
        <v>1004625</v>
      </c>
      <c r="B268" s="23">
        <v>1</v>
      </c>
      <c r="C268" s="23">
        <v>1004645</v>
      </c>
      <c r="D268" s="23" t="s">
        <v>2061</v>
      </c>
      <c r="E268" s="5">
        <f>IFERROR((PlanMasine[[#This Row],[Norma]]/PlanMasine[[#This Row],[Q]])*(PlanMasine[[#This Row],[Q]]/SUMIF(#REF!,PlanMasine[[#This Row],[RN]],#REF!)*PlanMasine[[#This Row],[KPLQ]]),0)</f>
        <v>0</v>
      </c>
      <c r="F268" s="23">
        <v>6</v>
      </c>
      <c r="G268" s="23">
        <v>0</v>
      </c>
      <c r="H268" s="23">
        <v>0</v>
      </c>
      <c r="I268" s="23" t="s">
        <v>5</v>
      </c>
      <c r="J268" s="23" t="s">
        <v>570</v>
      </c>
      <c r="K268" s="23" t="s">
        <v>1784</v>
      </c>
      <c r="L268" s="23">
        <v>45825</v>
      </c>
      <c r="M268" s="28">
        <v>2.0833333333333333E-3</v>
      </c>
      <c r="N268" s="3">
        <v>45817</v>
      </c>
      <c r="O268">
        <v>227773</v>
      </c>
      <c r="P268" t="e">
        <f>IFERROR(INDEX(REDOSLIJED!#REF!,MATCH(PlanMasine[[#This Row],[KPL]],REDOSLIJED!#REF!,0)),MAX(REDOSLIJED!#REF!)+1)</f>
        <v>#REF!</v>
      </c>
      <c r="Q268" s="23" t="s">
        <v>2917</v>
      </c>
    </row>
    <row r="269" spans="1:17" x14ac:dyDescent="0.25">
      <c r="A269" s="23">
        <v>1004625</v>
      </c>
      <c r="B269" s="23">
        <v>1</v>
      </c>
      <c r="C269" s="23">
        <v>1004651</v>
      </c>
      <c r="D269" s="23" t="s">
        <v>1727</v>
      </c>
      <c r="E269" s="5">
        <f>IFERROR((PlanMasine[[#This Row],[Norma]]/PlanMasine[[#This Row],[Q]])*(PlanMasine[[#This Row],[Q]]/SUMIF(#REF!,PlanMasine[[#This Row],[RN]],#REF!)*PlanMasine[[#This Row],[KPLQ]]),0)</f>
        <v>0</v>
      </c>
      <c r="F269" s="23">
        <v>6</v>
      </c>
      <c r="G269" s="23">
        <v>0</v>
      </c>
      <c r="H269" s="23">
        <v>0</v>
      </c>
      <c r="I269" s="23" t="s">
        <v>5</v>
      </c>
      <c r="J269" s="23" t="s">
        <v>570</v>
      </c>
      <c r="K269" s="23" t="s">
        <v>1784</v>
      </c>
      <c r="L269" s="24">
        <v>45825</v>
      </c>
      <c r="M269" s="28">
        <v>2.0833333333333333E-3</v>
      </c>
      <c r="N269" s="3">
        <v>45817</v>
      </c>
      <c r="O269">
        <v>227779</v>
      </c>
      <c r="P269" t="e">
        <f>IFERROR(INDEX(REDOSLIJED!#REF!,MATCH(PlanMasine[[#This Row],[KPL]],REDOSLIJED!#REF!,0)),MAX(REDOSLIJED!#REF!)+1)</f>
        <v>#REF!</v>
      </c>
      <c r="Q269" s="23" t="s">
        <v>2918</v>
      </c>
    </row>
    <row r="270" spans="1:17" x14ac:dyDescent="0.25">
      <c r="A270" s="23">
        <v>1004626</v>
      </c>
      <c r="B270" s="23">
        <v>1</v>
      </c>
      <c r="C270" s="23">
        <v>1004699</v>
      </c>
      <c r="D270" s="23" t="s">
        <v>2064</v>
      </c>
      <c r="E270" s="5">
        <f>IFERROR((PlanMasine[[#This Row],[Norma]]/PlanMasine[[#This Row],[Q]])*(PlanMasine[[#This Row],[Q]]/SUMIF(#REF!,PlanMasine[[#This Row],[RN]],#REF!)*PlanMasine[[#This Row],[KPLQ]]),0)</f>
        <v>0</v>
      </c>
      <c r="F270" s="23">
        <v>6</v>
      </c>
      <c r="G270" s="23">
        <v>0</v>
      </c>
      <c r="H270" s="23">
        <v>0</v>
      </c>
      <c r="I270" s="23" t="s">
        <v>5</v>
      </c>
      <c r="J270" s="23" t="s">
        <v>570</v>
      </c>
      <c r="K270" s="23" t="s">
        <v>1784</v>
      </c>
      <c r="L270" s="24">
        <v>45825</v>
      </c>
      <c r="M270" s="28">
        <v>2.0833333333333333E-3</v>
      </c>
      <c r="N270" s="3">
        <v>45817</v>
      </c>
      <c r="O270">
        <v>227827</v>
      </c>
      <c r="P270" t="e">
        <f>IFERROR(INDEX(REDOSLIJED!#REF!,MATCH(PlanMasine[[#This Row],[KPL]],REDOSLIJED!#REF!,0)),MAX(REDOSLIJED!#REF!)+1)</f>
        <v>#REF!</v>
      </c>
      <c r="Q270" s="23" t="s">
        <v>2919</v>
      </c>
    </row>
    <row r="271" spans="1:17" x14ac:dyDescent="0.25">
      <c r="A271" s="23">
        <v>1004626</v>
      </c>
      <c r="B271" s="23">
        <v>1</v>
      </c>
      <c r="C271" s="23">
        <v>1004686</v>
      </c>
      <c r="D271" s="23" t="s">
        <v>2063</v>
      </c>
      <c r="E271" s="5">
        <f>IFERROR((PlanMasine[[#This Row],[Norma]]/PlanMasine[[#This Row],[Q]])*(PlanMasine[[#This Row],[Q]]/SUMIF(#REF!,PlanMasine[[#This Row],[RN]],#REF!)*PlanMasine[[#This Row],[KPLQ]]),0)</f>
        <v>0</v>
      </c>
      <c r="F271" s="23">
        <v>6</v>
      </c>
      <c r="G271" s="23">
        <v>0</v>
      </c>
      <c r="H271" s="23">
        <v>0</v>
      </c>
      <c r="I271" s="23" t="s">
        <v>5</v>
      </c>
      <c r="J271" s="23" t="s">
        <v>570</v>
      </c>
      <c r="K271" s="23" t="s">
        <v>1784</v>
      </c>
      <c r="L271" s="24">
        <v>45825</v>
      </c>
      <c r="M271" s="28">
        <v>1.3888888888888889E-3</v>
      </c>
      <c r="N271" s="3">
        <v>45817</v>
      </c>
      <c r="O271">
        <v>227814</v>
      </c>
      <c r="P271" t="e">
        <f>IFERROR(INDEX(REDOSLIJED!#REF!,MATCH(PlanMasine[[#This Row],[KPL]],REDOSLIJED!#REF!,0)),MAX(REDOSLIJED!#REF!)+1)</f>
        <v>#REF!</v>
      </c>
      <c r="Q271" s="23" t="s">
        <v>2920</v>
      </c>
    </row>
    <row r="272" spans="1:17" x14ac:dyDescent="0.25">
      <c r="A272" s="23">
        <v>1004626</v>
      </c>
      <c r="B272" s="23">
        <v>1</v>
      </c>
      <c r="C272" s="23">
        <v>1004676</v>
      </c>
      <c r="D272" s="23" t="s">
        <v>2066</v>
      </c>
      <c r="E272" s="5">
        <f>IFERROR((PlanMasine[[#This Row],[Norma]]/PlanMasine[[#This Row],[Q]])*(PlanMasine[[#This Row],[Q]]/SUMIF(#REF!,PlanMasine[[#This Row],[RN]],#REF!)*PlanMasine[[#This Row],[KPLQ]]),0)</f>
        <v>0</v>
      </c>
      <c r="F272" s="23">
        <v>6</v>
      </c>
      <c r="G272" s="23">
        <v>0</v>
      </c>
      <c r="H272" s="23">
        <v>0</v>
      </c>
      <c r="I272" s="23" t="s">
        <v>5</v>
      </c>
      <c r="J272" s="23" t="s">
        <v>570</v>
      </c>
      <c r="K272" s="23" t="s">
        <v>1784</v>
      </c>
      <c r="L272" s="24">
        <v>45825</v>
      </c>
      <c r="M272" s="28">
        <v>1.3888888888888889E-3</v>
      </c>
      <c r="N272" s="3">
        <v>45817</v>
      </c>
      <c r="O272">
        <v>227804</v>
      </c>
      <c r="P272" t="e">
        <f>IFERROR(INDEX(REDOSLIJED!#REF!,MATCH(PlanMasine[[#This Row],[KPL]],REDOSLIJED!#REF!,0)),MAX(REDOSLIJED!#REF!)+1)</f>
        <v>#REF!</v>
      </c>
      <c r="Q272" s="23" t="s">
        <v>2921</v>
      </c>
    </row>
    <row r="273" spans="1:17" x14ac:dyDescent="0.25">
      <c r="A273" s="23">
        <v>1004626</v>
      </c>
      <c r="B273" s="23">
        <v>1</v>
      </c>
      <c r="C273" s="23">
        <v>1004664</v>
      </c>
      <c r="D273" s="23" t="s">
        <v>1726</v>
      </c>
      <c r="E273" s="5">
        <f>IFERROR((PlanMasine[[#This Row],[Norma]]/PlanMasine[[#This Row],[Q]])*(PlanMasine[[#This Row],[Q]]/SUMIF(#REF!,PlanMasine[[#This Row],[RN]],#REF!)*PlanMasine[[#This Row],[KPLQ]]),0)</f>
        <v>0</v>
      </c>
      <c r="F273" s="23">
        <v>6</v>
      </c>
      <c r="G273" s="23">
        <v>0</v>
      </c>
      <c r="H273" s="23">
        <v>0</v>
      </c>
      <c r="I273" s="23" t="s">
        <v>5</v>
      </c>
      <c r="J273" s="23" t="s">
        <v>570</v>
      </c>
      <c r="K273" s="23" t="s">
        <v>1784</v>
      </c>
      <c r="L273" s="24">
        <v>45825</v>
      </c>
      <c r="M273" s="28">
        <v>2.0833333333333333E-3</v>
      </c>
      <c r="N273" s="3">
        <v>45817</v>
      </c>
      <c r="O273">
        <v>227792</v>
      </c>
      <c r="P273" t="e">
        <f>IFERROR(INDEX(REDOSLIJED!#REF!,MATCH(PlanMasine[[#This Row],[KPL]],REDOSLIJED!#REF!,0)),MAX(REDOSLIJED!#REF!)+1)</f>
        <v>#REF!</v>
      </c>
      <c r="Q273" s="23" t="s">
        <v>2922</v>
      </c>
    </row>
    <row r="274" spans="1:17" x14ac:dyDescent="0.25">
      <c r="A274" s="23">
        <v>1004626</v>
      </c>
      <c r="B274" s="23">
        <v>1</v>
      </c>
      <c r="C274" s="23">
        <v>1004653</v>
      </c>
      <c r="D274" s="23" t="s">
        <v>2062</v>
      </c>
      <c r="E274" s="5">
        <f>IFERROR((PlanMasine[[#This Row],[Norma]]/PlanMasine[[#This Row],[Q]])*(PlanMasine[[#This Row],[Q]]/SUMIF(#REF!,PlanMasine[[#This Row],[RN]],#REF!)*PlanMasine[[#This Row],[KPLQ]]),0)</f>
        <v>0</v>
      </c>
      <c r="F274" s="23">
        <v>6</v>
      </c>
      <c r="G274" s="23">
        <v>0</v>
      </c>
      <c r="H274" s="23">
        <v>0</v>
      </c>
      <c r="I274" s="23" t="s">
        <v>5</v>
      </c>
      <c r="J274" s="23" t="s">
        <v>570</v>
      </c>
      <c r="K274" s="23" t="s">
        <v>1784</v>
      </c>
      <c r="L274" s="23">
        <v>45825</v>
      </c>
      <c r="M274" s="28">
        <v>2.0833333333333333E-3</v>
      </c>
      <c r="N274" s="3">
        <v>45817</v>
      </c>
      <c r="O274">
        <v>227781</v>
      </c>
      <c r="P274" t="e">
        <f>IFERROR(INDEX(REDOSLIJED!#REF!,MATCH(PlanMasine[[#This Row],[KPL]],REDOSLIJED!#REF!,0)),MAX(REDOSLIJED!#REF!)+1)</f>
        <v>#REF!</v>
      </c>
      <c r="Q274" s="23" t="s">
        <v>2923</v>
      </c>
    </row>
    <row r="275" spans="1:17" x14ac:dyDescent="0.25">
      <c r="A275" s="23">
        <v>1004626</v>
      </c>
      <c r="B275" s="23">
        <v>1</v>
      </c>
      <c r="C275" s="23">
        <v>1004651</v>
      </c>
      <c r="D275" s="23" t="s">
        <v>1727</v>
      </c>
      <c r="E275" s="5">
        <f>IFERROR((PlanMasine[[#This Row],[Norma]]/PlanMasine[[#This Row],[Q]])*(PlanMasine[[#This Row],[Q]]/SUMIF(#REF!,PlanMasine[[#This Row],[RN]],#REF!)*PlanMasine[[#This Row],[KPLQ]]),0)</f>
        <v>0</v>
      </c>
      <c r="F275" s="23">
        <v>6</v>
      </c>
      <c r="G275" s="23">
        <v>0</v>
      </c>
      <c r="H275" s="23">
        <v>0</v>
      </c>
      <c r="I275" s="23" t="s">
        <v>5</v>
      </c>
      <c r="J275" s="23" t="s">
        <v>570</v>
      </c>
      <c r="K275" s="23" t="s">
        <v>1784</v>
      </c>
      <c r="L275" s="24">
        <v>45825</v>
      </c>
      <c r="M275" s="28">
        <v>2.0833333333333333E-3</v>
      </c>
      <c r="N275" s="3">
        <v>45817</v>
      </c>
      <c r="O275">
        <v>227779</v>
      </c>
      <c r="P275" t="e">
        <f>IFERROR(INDEX(REDOSLIJED!#REF!,MATCH(PlanMasine[[#This Row],[KPL]],REDOSLIJED!#REF!,0)),MAX(REDOSLIJED!#REF!)+1)</f>
        <v>#REF!</v>
      </c>
      <c r="Q275" s="23" t="s">
        <v>2924</v>
      </c>
    </row>
    <row r="276" spans="1:17" x14ac:dyDescent="0.25">
      <c r="A276" s="23">
        <v>1004626</v>
      </c>
      <c r="B276" s="23">
        <v>1</v>
      </c>
      <c r="C276" s="23">
        <v>1004645</v>
      </c>
      <c r="D276" s="23" t="s">
        <v>2061</v>
      </c>
      <c r="E276" s="5">
        <f>IFERROR((PlanMasine[[#This Row],[Norma]]/PlanMasine[[#This Row],[Q]])*(PlanMasine[[#This Row],[Q]]/SUMIF(#REF!,PlanMasine[[#This Row],[RN]],#REF!)*PlanMasine[[#This Row],[KPLQ]]),0)</f>
        <v>0</v>
      </c>
      <c r="F276" s="23">
        <v>6</v>
      </c>
      <c r="G276" s="23">
        <v>0</v>
      </c>
      <c r="H276" s="23">
        <v>0</v>
      </c>
      <c r="I276" s="23" t="s">
        <v>5</v>
      </c>
      <c r="J276" s="23" t="s">
        <v>570</v>
      </c>
      <c r="K276" s="23" t="s">
        <v>1784</v>
      </c>
      <c r="L276" s="24">
        <v>45825</v>
      </c>
      <c r="M276" s="28">
        <v>2.0833333333333333E-3</v>
      </c>
      <c r="N276" s="3">
        <v>45817</v>
      </c>
      <c r="O276">
        <v>227773</v>
      </c>
      <c r="P276" t="e">
        <f>IFERROR(INDEX(REDOSLIJED!#REF!,MATCH(PlanMasine[[#This Row],[KPL]],REDOSLIJED!#REF!,0)),MAX(REDOSLIJED!#REF!)+1)</f>
        <v>#REF!</v>
      </c>
      <c r="Q276" s="23" t="s">
        <v>2925</v>
      </c>
    </row>
    <row r="277" spans="1:17" x14ac:dyDescent="0.25">
      <c r="A277" s="23">
        <v>1004626</v>
      </c>
      <c r="B277" s="23">
        <v>1</v>
      </c>
      <c r="C277" s="23">
        <v>1004704</v>
      </c>
      <c r="D277" s="23" t="s">
        <v>2065</v>
      </c>
      <c r="E277" s="5">
        <f>IFERROR((PlanMasine[[#This Row],[Norma]]/PlanMasine[[#This Row],[Q]])*(PlanMasine[[#This Row],[Q]]/SUMIF(#REF!,PlanMasine[[#This Row],[RN]],#REF!)*PlanMasine[[#This Row],[KPLQ]]),0)</f>
        <v>0</v>
      </c>
      <c r="F277" s="23">
        <v>6</v>
      </c>
      <c r="G277" s="23">
        <v>0</v>
      </c>
      <c r="H277" s="23">
        <v>0</v>
      </c>
      <c r="I277" s="23" t="s">
        <v>5</v>
      </c>
      <c r="J277" s="23" t="s">
        <v>570</v>
      </c>
      <c r="K277" s="23" t="s">
        <v>1784</v>
      </c>
      <c r="L277" s="24">
        <v>45825</v>
      </c>
      <c r="M277" s="28">
        <v>1.3888888888888889E-3</v>
      </c>
      <c r="N277" s="3">
        <v>45817</v>
      </c>
      <c r="O277">
        <v>227832</v>
      </c>
      <c r="P277" t="e">
        <f>IFERROR(INDEX(REDOSLIJED!#REF!,MATCH(PlanMasine[[#This Row],[KPL]],REDOSLIJED!#REF!,0)),MAX(REDOSLIJED!#REF!)+1)</f>
        <v>#REF!</v>
      </c>
      <c r="Q277" s="23" t="s">
        <v>2926</v>
      </c>
    </row>
    <row r="278" spans="1:17" x14ac:dyDescent="0.25">
      <c r="A278" s="23">
        <v>1004627</v>
      </c>
      <c r="B278" s="23">
        <v>1</v>
      </c>
      <c r="C278" s="23">
        <v>1004704</v>
      </c>
      <c r="D278" s="23" t="s">
        <v>2065</v>
      </c>
      <c r="E278" s="5">
        <f>IFERROR((PlanMasine[[#This Row],[Norma]]/PlanMasine[[#This Row],[Q]])*(PlanMasine[[#This Row],[Q]]/SUMIF(#REF!,PlanMasine[[#This Row],[RN]],#REF!)*PlanMasine[[#This Row],[KPLQ]]),0)</f>
        <v>0</v>
      </c>
      <c r="F278" s="23">
        <v>6</v>
      </c>
      <c r="G278" s="23">
        <v>0</v>
      </c>
      <c r="H278" s="23">
        <v>0</v>
      </c>
      <c r="I278" s="23" t="s">
        <v>5</v>
      </c>
      <c r="J278" s="23" t="s">
        <v>570</v>
      </c>
      <c r="K278" s="23" t="s">
        <v>1784</v>
      </c>
      <c r="L278" s="24">
        <v>45825</v>
      </c>
      <c r="M278" s="28">
        <v>1.3888888888888889E-3</v>
      </c>
      <c r="N278" s="3">
        <v>45817</v>
      </c>
      <c r="O278">
        <v>227832</v>
      </c>
      <c r="P278" t="e">
        <f>IFERROR(INDEX(REDOSLIJED!#REF!,MATCH(PlanMasine[[#This Row],[KPL]],REDOSLIJED!#REF!,0)),MAX(REDOSLIJED!#REF!)+1)</f>
        <v>#REF!</v>
      </c>
      <c r="Q278" s="23" t="s">
        <v>2927</v>
      </c>
    </row>
    <row r="279" spans="1:17" x14ac:dyDescent="0.25">
      <c r="A279" s="23">
        <v>1004627</v>
      </c>
      <c r="B279" s="23">
        <v>1</v>
      </c>
      <c r="C279" s="23">
        <v>1004645</v>
      </c>
      <c r="D279" s="23" t="s">
        <v>2061</v>
      </c>
      <c r="E279" s="5">
        <f>IFERROR((PlanMasine[[#This Row],[Norma]]/PlanMasine[[#This Row],[Q]])*(PlanMasine[[#This Row],[Q]]/SUMIF(#REF!,PlanMasine[[#This Row],[RN]],#REF!)*PlanMasine[[#This Row],[KPLQ]]),0)</f>
        <v>0</v>
      </c>
      <c r="F279" s="23">
        <v>6</v>
      </c>
      <c r="G279" s="23">
        <v>0</v>
      </c>
      <c r="H279" s="23">
        <v>0</v>
      </c>
      <c r="I279" s="23" t="s">
        <v>5</v>
      </c>
      <c r="J279" s="23" t="s">
        <v>570</v>
      </c>
      <c r="K279" s="23" t="s">
        <v>1784</v>
      </c>
      <c r="L279" s="24">
        <v>45825</v>
      </c>
      <c r="M279" s="28">
        <v>2.0833333333333333E-3</v>
      </c>
      <c r="N279" s="3">
        <v>45817</v>
      </c>
      <c r="O279">
        <v>227773</v>
      </c>
      <c r="P279" t="e">
        <f>IFERROR(INDEX(REDOSLIJED!#REF!,MATCH(PlanMasine[[#This Row],[KPL]],REDOSLIJED!#REF!,0)),MAX(REDOSLIJED!#REF!)+1)</f>
        <v>#REF!</v>
      </c>
      <c r="Q279" s="23" t="s">
        <v>2928</v>
      </c>
    </row>
    <row r="280" spans="1:17" x14ac:dyDescent="0.25">
      <c r="A280" s="23">
        <v>1004627</v>
      </c>
      <c r="B280" s="23">
        <v>1</v>
      </c>
      <c r="C280" s="23">
        <v>1004651</v>
      </c>
      <c r="D280" s="23" t="s">
        <v>1727</v>
      </c>
      <c r="E280" s="5">
        <f>IFERROR((PlanMasine[[#This Row],[Norma]]/PlanMasine[[#This Row],[Q]])*(PlanMasine[[#This Row],[Q]]/SUMIF(#REF!,PlanMasine[[#This Row],[RN]],#REF!)*PlanMasine[[#This Row],[KPLQ]]),0)</f>
        <v>0</v>
      </c>
      <c r="F280" s="23">
        <v>6</v>
      </c>
      <c r="G280" s="23">
        <v>0</v>
      </c>
      <c r="H280" s="23">
        <v>0</v>
      </c>
      <c r="I280" s="23" t="s">
        <v>5</v>
      </c>
      <c r="J280" s="23" t="s">
        <v>570</v>
      </c>
      <c r="K280" s="23" t="s">
        <v>1784</v>
      </c>
      <c r="L280" s="24">
        <v>45825</v>
      </c>
      <c r="M280" s="28">
        <v>2.0833333333333333E-3</v>
      </c>
      <c r="N280" s="3">
        <v>45817</v>
      </c>
      <c r="O280">
        <v>227779</v>
      </c>
      <c r="P280" t="e">
        <f>IFERROR(INDEX(REDOSLIJED!#REF!,MATCH(PlanMasine[[#This Row],[KPL]],REDOSLIJED!#REF!,0)),MAX(REDOSLIJED!#REF!)+1)</f>
        <v>#REF!</v>
      </c>
      <c r="Q280" s="23" t="s">
        <v>2929</v>
      </c>
    </row>
    <row r="281" spans="1:17" x14ac:dyDescent="0.25">
      <c r="A281" s="23">
        <v>1004627</v>
      </c>
      <c r="B281" s="23">
        <v>1</v>
      </c>
      <c r="C281" s="23">
        <v>1004653</v>
      </c>
      <c r="D281" s="23" t="s">
        <v>2062</v>
      </c>
      <c r="E281" s="5">
        <f>IFERROR((PlanMasine[[#This Row],[Norma]]/PlanMasine[[#This Row],[Q]])*(PlanMasine[[#This Row],[Q]]/SUMIF(#REF!,PlanMasine[[#This Row],[RN]],#REF!)*PlanMasine[[#This Row],[KPLQ]]),0)</f>
        <v>0</v>
      </c>
      <c r="F281" s="23">
        <v>6</v>
      </c>
      <c r="G281" s="23">
        <v>0</v>
      </c>
      <c r="H281" s="23">
        <v>0</v>
      </c>
      <c r="I281" s="23" t="s">
        <v>5</v>
      </c>
      <c r="J281" s="23" t="s">
        <v>570</v>
      </c>
      <c r="K281" s="23" t="s">
        <v>1784</v>
      </c>
      <c r="L281" s="24">
        <v>45825</v>
      </c>
      <c r="M281" s="28">
        <v>2.0833333333333333E-3</v>
      </c>
      <c r="N281" s="3">
        <v>45817</v>
      </c>
      <c r="O281">
        <v>227781</v>
      </c>
      <c r="P281" t="e">
        <f>IFERROR(INDEX(REDOSLIJED!#REF!,MATCH(PlanMasine[[#This Row],[KPL]],REDOSLIJED!#REF!,0)),MAX(REDOSLIJED!#REF!)+1)</f>
        <v>#REF!</v>
      </c>
      <c r="Q281" s="23" t="s">
        <v>2930</v>
      </c>
    </row>
    <row r="282" spans="1:17" x14ac:dyDescent="0.25">
      <c r="A282" s="23">
        <v>1004627</v>
      </c>
      <c r="B282" s="23">
        <v>1</v>
      </c>
      <c r="C282" s="23">
        <v>1004664</v>
      </c>
      <c r="D282" s="23" t="s">
        <v>1726</v>
      </c>
      <c r="E282" s="5">
        <f>IFERROR((PlanMasine[[#This Row],[Norma]]/PlanMasine[[#This Row],[Q]])*(PlanMasine[[#This Row],[Q]]/SUMIF(#REF!,PlanMasine[[#This Row],[RN]],#REF!)*PlanMasine[[#This Row],[KPLQ]]),0)</f>
        <v>0</v>
      </c>
      <c r="F282" s="23">
        <v>6</v>
      </c>
      <c r="G282" s="23">
        <v>0</v>
      </c>
      <c r="H282" s="23">
        <v>0</v>
      </c>
      <c r="I282" s="23" t="s">
        <v>5</v>
      </c>
      <c r="J282" s="23" t="s">
        <v>570</v>
      </c>
      <c r="K282" s="23" t="s">
        <v>1784</v>
      </c>
      <c r="L282" s="24">
        <v>45825</v>
      </c>
      <c r="M282" s="28">
        <v>2.0833333333333333E-3</v>
      </c>
      <c r="N282" s="3">
        <v>45817</v>
      </c>
      <c r="O282">
        <v>227792</v>
      </c>
      <c r="P282" t="e">
        <f>IFERROR(INDEX(REDOSLIJED!#REF!,MATCH(PlanMasine[[#This Row],[KPL]],REDOSLIJED!#REF!,0)),MAX(REDOSLIJED!#REF!)+1)</f>
        <v>#REF!</v>
      </c>
      <c r="Q282" s="23" t="s">
        <v>2931</v>
      </c>
    </row>
    <row r="283" spans="1:17" x14ac:dyDescent="0.25">
      <c r="A283" s="23">
        <v>1004627</v>
      </c>
      <c r="B283" s="23">
        <v>1</v>
      </c>
      <c r="C283" s="23">
        <v>1004676</v>
      </c>
      <c r="D283" s="23" t="s">
        <v>2066</v>
      </c>
      <c r="E283" s="5">
        <f>IFERROR((PlanMasine[[#This Row],[Norma]]/PlanMasine[[#This Row],[Q]])*(PlanMasine[[#This Row],[Q]]/SUMIF(#REF!,PlanMasine[[#This Row],[RN]],#REF!)*PlanMasine[[#This Row],[KPLQ]]),0)</f>
        <v>0</v>
      </c>
      <c r="F283" s="23">
        <v>6</v>
      </c>
      <c r="G283" s="23">
        <v>0</v>
      </c>
      <c r="H283" s="23">
        <v>0</v>
      </c>
      <c r="I283" s="23" t="s">
        <v>5</v>
      </c>
      <c r="J283" s="23" t="s">
        <v>570</v>
      </c>
      <c r="K283" s="23" t="s">
        <v>1784</v>
      </c>
      <c r="L283" s="23">
        <v>45825</v>
      </c>
      <c r="M283" s="28">
        <v>1.3888888888888889E-3</v>
      </c>
      <c r="N283" s="3">
        <v>45817</v>
      </c>
      <c r="O283">
        <v>227804</v>
      </c>
      <c r="P283" t="e">
        <f>IFERROR(INDEX(REDOSLIJED!#REF!,MATCH(PlanMasine[[#This Row],[KPL]],REDOSLIJED!#REF!,0)),MAX(REDOSLIJED!#REF!)+1)</f>
        <v>#REF!</v>
      </c>
      <c r="Q283" s="23" t="s">
        <v>2932</v>
      </c>
    </row>
    <row r="284" spans="1:17" x14ac:dyDescent="0.25">
      <c r="A284" s="23">
        <v>1004627</v>
      </c>
      <c r="B284" s="23">
        <v>1</v>
      </c>
      <c r="C284" s="23">
        <v>1004686</v>
      </c>
      <c r="D284" s="23" t="s">
        <v>2063</v>
      </c>
      <c r="E284" s="5">
        <f>IFERROR((PlanMasine[[#This Row],[Norma]]/PlanMasine[[#This Row],[Q]])*(PlanMasine[[#This Row],[Q]]/SUMIF(#REF!,PlanMasine[[#This Row],[RN]],#REF!)*PlanMasine[[#This Row],[KPLQ]]),0)</f>
        <v>0</v>
      </c>
      <c r="F284" s="23">
        <v>6</v>
      </c>
      <c r="G284" s="23">
        <v>0</v>
      </c>
      <c r="H284" s="23">
        <v>0</v>
      </c>
      <c r="I284" s="23" t="s">
        <v>5</v>
      </c>
      <c r="J284" s="23" t="s">
        <v>570</v>
      </c>
      <c r="K284" s="23" t="s">
        <v>1784</v>
      </c>
      <c r="L284" s="23">
        <v>45825</v>
      </c>
      <c r="M284" s="28">
        <v>1.3888888888888889E-3</v>
      </c>
      <c r="N284" s="3">
        <v>45817</v>
      </c>
      <c r="O284">
        <v>227814</v>
      </c>
      <c r="P284" t="e">
        <f>IFERROR(INDEX(REDOSLIJED!#REF!,MATCH(PlanMasine[[#This Row],[KPL]],REDOSLIJED!#REF!,0)),MAX(REDOSLIJED!#REF!)+1)</f>
        <v>#REF!</v>
      </c>
      <c r="Q284" s="23" t="s">
        <v>2933</v>
      </c>
    </row>
    <row r="285" spans="1:17" x14ac:dyDescent="0.25">
      <c r="A285" s="23">
        <v>1004627</v>
      </c>
      <c r="B285" s="23">
        <v>1</v>
      </c>
      <c r="C285" s="23">
        <v>1004699</v>
      </c>
      <c r="D285" s="23" t="s">
        <v>2064</v>
      </c>
      <c r="E285" s="5">
        <f>IFERROR((PlanMasine[[#This Row],[Norma]]/PlanMasine[[#This Row],[Q]])*(PlanMasine[[#This Row],[Q]]/SUMIF(#REF!,PlanMasine[[#This Row],[RN]],#REF!)*PlanMasine[[#This Row],[KPLQ]]),0)</f>
        <v>0</v>
      </c>
      <c r="F285" s="23">
        <v>6</v>
      </c>
      <c r="G285" s="23">
        <v>0</v>
      </c>
      <c r="H285" s="23">
        <v>0</v>
      </c>
      <c r="I285" s="23" t="s">
        <v>5</v>
      </c>
      <c r="J285" s="23" t="s">
        <v>570</v>
      </c>
      <c r="K285" s="23" t="s">
        <v>1784</v>
      </c>
      <c r="L285" s="23">
        <v>45825</v>
      </c>
      <c r="M285" s="28">
        <v>2.0833333333333333E-3</v>
      </c>
      <c r="N285" s="3">
        <v>45817</v>
      </c>
      <c r="O285">
        <v>227827</v>
      </c>
      <c r="P285" t="e">
        <f>IFERROR(INDEX(REDOSLIJED!#REF!,MATCH(PlanMasine[[#This Row],[KPL]],REDOSLIJED!#REF!,0)),MAX(REDOSLIJED!#REF!)+1)</f>
        <v>#REF!</v>
      </c>
      <c r="Q285" s="23" t="s">
        <v>2934</v>
      </c>
    </row>
    <row r="286" spans="1:17" x14ac:dyDescent="0.25">
      <c r="A286" s="23">
        <v>1004628</v>
      </c>
      <c r="B286" s="23">
        <v>1</v>
      </c>
      <c r="C286" s="23">
        <v>1004645</v>
      </c>
      <c r="D286" s="23" t="s">
        <v>2061</v>
      </c>
      <c r="E286" s="5">
        <f>IFERROR((PlanMasine[[#This Row],[Norma]]/PlanMasine[[#This Row],[Q]])*(PlanMasine[[#This Row],[Q]]/SUMIF(#REF!,PlanMasine[[#This Row],[RN]],#REF!)*PlanMasine[[#This Row],[KPLQ]]),0)</f>
        <v>0</v>
      </c>
      <c r="F286" s="23">
        <v>6</v>
      </c>
      <c r="G286" s="23">
        <v>0</v>
      </c>
      <c r="H286" s="23">
        <v>0</v>
      </c>
      <c r="I286" s="23" t="s">
        <v>5</v>
      </c>
      <c r="J286" s="23" t="s">
        <v>570</v>
      </c>
      <c r="K286" s="23" t="s">
        <v>1784</v>
      </c>
      <c r="L286" s="24">
        <v>45825</v>
      </c>
      <c r="M286" s="28">
        <v>2.0833333333333333E-3</v>
      </c>
      <c r="N286" s="3">
        <v>45817</v>
      </c>
      <c r="O286">
        <v>227773</v>
      </c>
      <c r="P286" t="e">
        <f>IFERROR(INDEX(REDOSLIJED!#REF!,MATCH(PlanMasine[[#This Row],[KPL]],REDOSLIJED!#REF!,0)),MAX(REDOSLIJED!#REF!)+1)</f>
        <v>#REF!</v>
      </c>
      <c r="Q286" s="23" t="s">
        <v>2935</v>
      </c>
    </row>
    <row r="287" spans="1:17" x14ac:dyDescent="0.25">
      <c r="A287" s="23">
        <v>1004628</v>
      </c>
      <c r="B287" s="23">
        <v>1</v>
      </c>
      <c r="C287" s="23">
        <v>1004651</v>
      </c>
      <c r="D287" s="23" t="s">
        <v>1727</v>
      </c>
      <c r="E287" s="5">
        <f>IFERROR((PlanMasine[[#This Row],[Norma]]/PlanMasine[[#This Row],[Q]])*(PlanMasine[[#This Row],[Q]]/SUMIF(#REF!,PlanMasine[[#This Row],[RN]],#REF!)*PlanMasine[[#This Row],[KPLQ]]),0)</f>
        <v>0</v>
      </c>
      <c r="F287" s="23">
        <v>6</v>
      </c>
      <c r="G287" s="23">
        <v>0</v>
      </c>
      <c r="H287" s="23">
        <v>0</v>
      </c>
      <c r="I287" s="23" t="s">
        <v>5</v>
      </c>
      <c r="J287" s="23" t="s">
        <v>570</v>
      </c>
      <c r="K287" s="23" t="s">
        <v>1784</v>
      </c>
      <c r="L287" s="24">
        <v>45825</v>
      </c>
      <c r="M287" s="28">
        <v>2.0833333333333333E-3</v>
      </c>
      <c r="N287" s="3">
        <v>45817</v>
      </c>
      <c r="O287">
        <v>227779</v>
      </c>
      <c r="P287" t="e">
        <f>IFERROR(INDEX(REDOSLIJED!#REF!,MATCH(PlanMasine[[#This Row],[KPL]],REDOSLIJED!#REF!,0)),MAX(REDOSLIJED!#REF!)+1)</f>
        <v>#REF!</v>
      </c>
      <c r="Q287" s="23" t="s">
        <v>2936</v>
      </c>
    </row>
    <row r="288" spans="1:17" x14ac:dyDescent="0.25">
      <c r="A288" s="23">
        <v>1004628</v>
      </c>
      <c r="B288" s="23">
        <v>1</v>
      </c>
      <c r="C288" s="23">
        <v>1004704</v>
      </c>
      <c r="D288" s="23" t="s">
        <v>2065</v>
      </c>
      <c r="E288" s="5">
        <f>IFERROR((PlanMasine[[#This Row],[Norma]]/PlanMasine[[#This Row],[Q]])*(PlanMasine[[#This Row],[Q]]/SUMIF(#REF!,PlanMasine[[#This Row],[RN]],#REF!)*PlanMasine[[#This Row],[KPLQ]]),0)</f>
        <v>0</v>
      </c>
      <c r="F288" s="23">
        <v>6</v>
      </c>
      <c r="G288" s="23">
        <v>0</v>
      </c>
      <c r="H288" s="23">
        <v>0</v>
      </c>
      <c r="I288" s="23" t="s">
        <v>5</v>
      </c>
      <c r="J288" s="23" t="s">
        <v>570</v>
      </c>
      <c r="K288" s="23" t="s">
        <v>1784</v>
      </c>
      <c r="L288" s="24">
        <v>45825</v>
      </c>
      <c r="M288" s="28">
        <v>1.3888888888888889E-3</v>
      </c>
      <c r="N288" s="3">
        <v>45817</v>
      </c>
      <c r="O288">
        <v>227832</v>
      </c>
      <c r="P288" t="e">
        <f>IFERROR(INDEX(REDOSLIJED!#REF!,MATCH(PlanMasine[[#This Row],[KPL]],REDOSLIJED!#REF!,0)),MAX(REDOSLIJED!#REF!)+1)</f>
        <v>#REF!</v>
      </c>
      <c r="Q288" s="23" t="s">
        <v>2937</v>
      </c>
    </row>
    <row r="289" spans="1:17" x14ac:dyDescent="0.25">
      <c r="A289" s="23">
        <v>1004628</v>
      </c>
      <c r="B289" s="23">
        <v>1</v>
      </c>
      <c r="C289" s="23">
        <v>1004676</v>
      </c>
      <c r="D289" s="23" t="s">
        <v>2066</v>
      </c>
      <c r="E289" s="5">
        <f>IFERROR((PlanMasine[[#This Row],[Norma]]/PlanMasine[[#This Row],[Q]])*(PlanMasine[[#This Row],[Q]]/SUMIF(#REF!,PlanMasine[[#This Row],[RN]],#REF!)*PlanMasine[[#This Row],[KPLQ]]),0)</f>
        <v>0</v>
      </c>
      <c r="F289" s="23">
        <v>6</v>
      </c>
      <c r="G289" s="23">
        <v>0</v>
      </c>
      <c r="H289" s="23">
        <v>0</v>
      </c>
      <c r="I289" s="23" t="s">
        <v>5</v>
      </c>
      <c r="J289" s="23" t="s">
        <v>570</v>
      </c>
      <c r="K289" s="23" t="s">
        <v>1784</v>
      </c>
      <c r="L289" s="23">
        <v>45825</v>
      </c>
      <c r="M289" s="28">
        <v>1.3888888888888889E-3</v>
      </c>
      <c r="N289" s="3">
        <v>45817</v>
      </c>
      <c r="O289">
        <v>227804</v>
      </c>
      <c r="P289" t="e">
        <f>IFERROR(INDEX(REDOSLIJED!#REF!,MATCH(PlanMasine[[#This Row],[KPL]],REDOSLIJED!#REF!,0)),MAX(REDOSLIJED!#REF!)+1)</f>
        <v>#REF!</v>
      </c>
      <c r="Q289" s="23" t="s">
        <v>2938</v>
      </c>
    </row>
    <row r="290" spans="1:17" x14ac:dyDescent="0.25">
      <c r="A290" s="23">
        <v>1004628</v>
      </c>
      <c r="B290" s="23">
        <v>1</v>
      </c>
      <c r="C290" s="23">
        <v>1004664</v>
      </c>
      <c r="D290" s="23" t="s">
        <v>1726</v>
      </c>
      <c r="E290" s="5">
        <f>IFERROR((PlanMasine[[#This Row],[Norma]]/PlanMasine[[#This Row],[Q]])*(PlanMasine[[#This Row],[Q]]/SUMIF(#REF!,PlanMasine[[#This Row],[RN]],#REF!)*PlanMasine[[#This Row],[KPLQ]]),0)</f>
        <v>0</v>
      </c>
      <c r="F290" s="23">
        <v>6</v>
      </c>
      <c r="G290" s="23">
        <v>0</v>
      </c>
      <c r="H290" s="23">
        <v>0</v>
      </c>
      <c r="I290" s="23" t="s">
        <v>5</v>
      </c>
      <c r="J290" s="23" t="s">
        <v>570</v>
      </c>
      <c r="K290" s="23" t="s">
        <v>1784</v>
      </c>
      <c r="L290" s="24">
        <v>45825</v>
      </c>
      <c r="M290" s="28">
        <v>2.0833333333333333E-3</v>
      </c>
      <c r="N290" s="3">
        <v>45817</v>
      </c>
      <c r="O290">
        <v>227792</v>
      </c>
      <c r="P290" t="e">
        <f>IFERROR(INDEX(REDOSLIJED!#REF!,MATCH(PlanMasine[[#This Row],[KPL]],REDOSLIJED!#REF!,0)),MAX(REDOSLIJED!#REF!)+1)</f>
        <v>#REF!</v>
      </c>
      <c r="Q290" s="23" t="s">
        <v>2939</v>
      </c>
    </row>
    <row r="291" spans="1:17" x14ac:dyDescent="0.25">
      <c r="A291" s="23">
        <v>1004628</v>
      </c>
      <c r="B291" s="23">
        <v>1</v>
      </c>
      <c r="C291" s="23">
        <v>1004686</v>
      </c>
      <c r="D291" s="23" t="s">
        <v>2063</v>
      </c>
      <c r="E291" s="5">
        <f>IFERROR((PlanMasine[[#This Row],[Norma]]/PlanMasine[[#This Row],[Q]])*(PlanMasine[[#This Row],[Q]]/SUMIF(#REF!,PlanMasine[[#This Row],[RN]],#REF!)*PlanMasine[[#This Row],[KPLQ]]),0)</f>
        <v>0</v>
      </c>
      <c r="F291" s="23">
        <v>6</v>
      </c>
      <c r="G291" s="23">
        <v>0</v>
      </c>
      <c r="H291" s="23">
        <v>0</v>
      </c>
      <c r="I291" s="23" t="s">
        <v>5</v>
      </c>
      <c r="J291" s="23" t="s">
        <v>570</v>
      </c>
      <c r="K291" s="23" t="s">
        <v>1784</v>
      </c>
      <c r="L291" s="24">
        <v>45825</v>
      </c>
      <c r="M291" s="28">
        <v>1.3888888888888889E-3</v>
      </c>
      <c r="N291" s="3">
        <v>45817</v>
      </c>
      <c r="O291">
        <v>227814</v>
      </c>
      <c r="P291" t="e">
        <f>IFERROR(INDEX(REDOSLIJED!#REF!,MATCH(PlanMasine[[#This Row],[KPL]],REDOSLIJED!#REF!,0)),MAX(REDOSLIJED!#REF!)+1)</f>
        <v>#REF!</v>
      </c>
      <c r="Q291" s="23" t="s">
        <v>2940</v>
      </c>
    </row>
    <row r="292" spans="1:17" x14ac:dyDescent="0.25">
      <c r="A292" s="23">
        <v>1004628</v>
      </c>
      <c r="B292" s="23">
        <v>1</v>
      </c>
      <c r="C292" s="23">
        <v>1004699</v>
      </c>
      <c r="D292" s="23" t="s">
        <v>2064</v>
      </c>
      <c r="E292" s="5">
        <f>IFERROR((PlanMasine[[#This Row],[Norma]]/PlanMasine[[#This Row],[Q]])*(PlanMasine[[#This Row],[Q]]/SUMIF(#REF!,PlanMasine[[#This Row],[RN]],#REF!)*PlanMasine[[#This Row],[KPLQ]]),0)</f>
        <v>0</v>
      </c>
      <c r="F292" s="23">
        <v>6</v>
      </c>
      <c r="G292" s="23">
        <v>0</v>
      </c>
      <c r="H292" s="23">
        <v>0</v>
      </c>
      <c r="I292" s="23" t="s">
        <v>5</v>
      </c>
      <c r="J292" s="23" t="s">
        <v>570</v>
      </c>
      <c r="K292" s="23" t="s">
        <v>1784</v>
      </c>
      <c r="L292" s="24">
        <v>45825</v>
      </c>
      <c r="M292" s="28">
        <v>2.0833333333333333E-3</v>
      </c>
      <c r="N292" s="3">
        <v>45817</v>
      </c>
      <c r="O292">
        <v>227827</v>
      </c>
      <c r="P292" t="e">
        <f>IFERROR(INDEX(REDOSLIJED!#REF!,MATCH(PlanMasine[[#This Row],[KPL]],REDOSLIJED!#REF!,0)),MAX(REDOSLIJED!#REF!)+1)</f>
        <v>#REF!</v>
      </c>
      <c r="Q292" s="23" t="s">
        <v>2941</v>
      </c>
    </row>
    <row r="293" spans="1:17" x14ac:dyDescent="0.25">
      <c r="A293" s="23">
        <v>1004628</v>
      </c>
      <c r="B293" s="23">
        <v>1</v>
      </c>
      <c r="C293" s="23">
        <v>1004653</v>
      </c>
      <c r="D293" s="23" t="s">
        <v>2062</v>
      </c>
      <c r="E293" s="5">
        <f>IFERROR((PlanMasine[[#This Row],[Norma]]/PlanMasine[[#This Row],[Q]])*(PlanMasine[[#This Row],[Q]]/SUMIF(#REF!,PlanMasine[[#This Row],[RN]],#REF!)*PlanMasine[[#This Row],[KPLQ]]),0)</f>
        <v>0</v>
      </c>
      <c r="F293" s="23">
        <v>6</v>
      </c>
      <c r="G293" s="23">
        <v>0</v>
      </c>
      <c r="H293" s="23">
        <v>0</v>
      </c>
      <c r="I293" s="23" t="s">
        <v>5</v>
      </c>
      <c r="J293" s="23" t="s">
        <v>570</v>
      </c>
      <c r="K293" s="23" t="s">
        <v>1784</v>
      </c>
      <c r="L293" s="23">
        <v>45825</v>
      </c>
      <c r="M293" s="28">
        <v>2.0833333333333333E-3</v>
      </c>
      <c r="N293" s="3">
        <v>45817</v>
      </c>
      <c r="O293">
        <v>227781</v>
      </c>
      <c r="P293" t="e">
        <f>IFERROR(INDEX(REDOSLIJED!#REF!,MATCH(PlanMasine[[#This Row],[KPL]],REDOSLIJED!#REF!,0)),MAX(REDOSLIJED!#REF!)+1)</f>
        <v>#REF!</v>
      </c>
      <c r="Q293" s="23" t="s">
        <v>2942</v>
      </c>
    </row>
    <row r="294" spans="1:17" x14ac:dyDescent="0.25">
      <c r="A294" s="23">
        <v>1004629</v>
      </c>
      <c r="B294" s="23">
        <v>1</v>
      </c>
      <c r="C294" s="23">
        <v>1004664</v>
      </c>
      <c r="D294" s="23" t="s">
        <v>1726</v>
      </c>
      <c r="E294" s="5">
        <f>IFERROR((PlanMasine[[#This Row],[Norma]]/PlanMasine[[#This Row],[Q]])*(PlanMasine[[#This Row],[Q]]/SUMIF(#REF!,PlanMasine[[#This Row],[RN]],#REF!)*PlanMasine[[#This Row],[KPLQ]]),0)</f>
        <v>0</v>
      </c>
      <c r="F294" s="23">
        <v>6</v>
      </c>
      <c r="G294" s="23">
        <v>0</v>
      </c>
      <c r="H294" s="23">
        <v>0</v>
      </c>
      <c r="I294" s="23" t="s">
        <v>5</v>
      </c>
      <c r="J294" s="23" t="s">
        <v>570</v>
      </c>
      <c r="K294" s="23" t="s">
        <v>1784</v>
      </c>
      <c r="L294" s="24">
        <v>45825</v>
      </c>
      <c r="M294" s="28">
        <v>2.0833333333333333E-3</v>
      </c>
      <c r="N294" s="3">
        <v>45817</v>
      </c>
      <c r="O294">
        <v>227792</v>
      </c>
      <c r="P294" t="e">
        <f>IFERROR(INDEX(REDOSLIJED!#REF!,MATCH(PlanMasine[[#This Row],[KPL]],REDOSLIJED!#REF!,0)),MAX(REDOSLIJED!#REF!)+1)</f>
        <v>#REF!</v>
      </c>
      <c r="Q294" s="23" t="s">
        <v>2943</v>
      </c>
    </row>
    <row r="295" spans="1:17" x14ac:dyDescent="0.25">
      <c r="A295" s="23">
        <v>1004629</v>
      </c>
      <c r="B295" s="23">
        <v>1</v>
      </c>
      <c r="C295" s="23">
        <v>1004676</v>
      </c>
      <c r="D295" s="23" t="s">
        <v>2066</v>
      </c>
      <c r="E295" s="5">
        <f>IFERROR((PlanMasine[[#This Row],[Norma]]/PlanMasine[[#This Row],[Q]])*(PlanMasine[[#This Row],[Q]]/SUMIF(#REF!,PlanMasine[[#This Row],[RN]],#REF!)*PlanMasine[[#This Row],[KPLQ]]),0)</f>
        <v>0</v>
      </c>
      <c r="F295" s="23">
        <v>6</v>
      </c>
      <c r="G295" s="23">
        <v>0</v>
      </c>
      <c r="H295" s="23">
        <v>0</v>
      </c>
      <c r="I295" s="23" t="s">
        <v>5</v>
      </c>
      <c r="J295" s="23" t="s">
        <v>570</v>
      </c>
      <c r="K295" s="23" t="s">
        <v>1784</v>
      </c>
      <c r="L295" s="24">
        <v>45825</v>
      </c>
      <c r="M295" s="28">
        <v>1.3888888888888889E-3</v>
      </c>
      <c r="N295" s="3">
        <v>45817</v>
      </c>
      <c r="O295">
        <v>227804</v>
      </c>
      <c r="P295" t="e">
        <f>IFERROR(INDEX(REDOSLIJED!#REF!,MATCH(PlanMasine[[#This Row],[KPL]],REDOSLIJED!#REF!,0)),MAX(REDOSLIJED!#REF!)+1)</f>
        <v>#REF!</v>
      </c>
      <c r="Q295" s="23" t="s">
        <v>2944</v>
      </c>
    </row>
    <row r="296" spans="1:17" x14ac:dyDescent="0.25">
      <c r="A296" s="23">
        <v>1004629</v>
      </c>
      <c r="B296" s="23">
        <v>1</v>
      </c>
      <c r="C296" s="23">
        <v>1004651</v>
      </c>
      <c r="D296" s="23" t="s">
        <v>1727</v>
      </c>
      <c r="E296" s="5">
        <f>IFERROR((PlanMasine[[#This Row],[Norma]]/PlanMasine[[#This Row],[Q]])*(PlanMasine[[#This Row],[Q]]/SUMIF(#REF!,PlanMasine[[#This Row],[RN]],#REF!)*PlanMasine[[#This Row],[KPLQ]]),0)</f>
        <v>0</v>
      </c>
      <c r="F296" s="23">
        <v>6</v>
      </c>
      <c r="G296" s="23">
        <v>0</v>
      </c>
      <c r="H296" s="23">
        <v>0</v>
      </c>
      <c r="I296" s="23" t="s">
        <v>5</v>
      </c>
      <c r="J296" s="23" t="s">
        <v>570</v>
      </c>
      <c r="K296" s="23" t="s">
        <v>1784</v>
      </c>
      <c r="L296" s="23">
        <v>45825</v>
      </c>
      <c r="M296" s="28">
        <v>2.0833333333333333E-3</v>
      </c>
      <c r="N296" s="3">
        <v>45817</v>
      </c>
      <c r="O296">
        <v>227779</v>
      </c>
      <c r="P296" t="e">
        <f>IFERROR(INDEX(REDOSLIJED!#REF!,MATCH(PlanMasine[[#This Row],[KPL]],REDOSLIJED!#REF!,0)),MAX(REDOSLIJED!#REF!)+1)</f>
        <v>#REF!</v>
      </c>
      <c r="Q296" s="23" t="s">
        <v>2945</v>
      </c>
    </row>
    <row r="297" spans="1:17" x14ac:dyDescent="0.25">
      <c r="A297" s="23">
        <v>1004629</v>
      </c>
      <c r="B297" s="23">
        <v>1</v>
      </c>
      <c r="C297" s="23">
        <v>1004645</v>
      </c>
      <c r="D297" s="23" t="s">
        <v>2061</v>
      </c>
      <c r="E297" s="5">
        <f>IFERROR((PlanMasine[[#This Row],[Norma]]/PlanMasine[[#This Row],[Q]])*(PlanMasine[[#This Row],[Q]]/SUMIF(#REF!,PlanMasine[[#This Row],[RN]],#REF!)*PlanMasine[[#This Row],[KPLQ]]),0)</f>
        <v>0</v>
      </c>
      <c r="F297" s="23">
        <v>6</v>
      </c>
      <c r="G297" s="23">
        <v>0</v>
      </c>
      <c r="H297" s="23">
        <v>0</v>
      </c>
      <c r="I297" s="23" t="s">
        <v>5</v>
      </c>
      <c r="J297" s="23" t="s">
        <v>570</v>
      </c>
      <c r="K297" s="23" t="s">
        <v>1784</v>
      </c>
      <c r="L297" s="24">
        <v>45825</v>
      </c>
      <c r="M297" s="28">
        <v>2.0833333333333333E-3</v>
      </c>
      <c r="N297" s="3">
        <v>45817</v>
      </c>
      <c r="O297">
        <v>227773</v>
      </c>
      <c r="P297" t="e">
        <f>IFERROR(INDEX(REDOSLIJED!#REF!,MATCH(PlanMasine[[#This Row],[KPL]],REDOSLIJED!#REF!,0)),MAX(REDOSLIJED!#REF!)+1)</f>
        <v>#REF!</v>
      </c>
      <c r="Q297" s="23" t="s">
        <v>2946</v>
      </c>
    </row>
    <row r="298" spans="1:17" x14ac:dyDescent="0.25">
      <c r="A298" s="23">
        <v>1004629</v>
      </c>
      <c r="B298" s="23">
        <v>1</v>
      </c>
      <c r="C298" s="23">
        <v>1004653</v>
      </c>
      <c r="D298" s="23" t="s">
        <v>2062</v>
      </c>
      <c r="E298" s="5">
        <f>IFERROR((PlanMasine[[#This Row],[Norma]]/PlanMasine[[#This Row],[Q]])*(PlanMasine[[#This Row],[Q]]/SUMIF(#REF!,PlanMasine[[#This Row],[RN]],#REF!)*PlanMasine[[#This Row],[KPLQ]]),0)</f>
        <v>0</v>
      </c>
      <c r="F298" s="23">
        <v>6</v>
      </c>
      <c r="G298" s="23">
        <v>0</v>
      </c>
      <c r="H298" s="23">
        <v>0</v>
      </c>
      <c r="I298" s="23" t="s">
        <v>5</v>
      </c>
      <c r="J298" s="23" t="s">
        <v>570</v>
      </c>
      <c r="K298" s="23" t="s">
        <v>1784</v>
      </c>
      <c r="L298" s="23">
        <v>45825</v>
      </c>
      <c r="M298" s="28">
        <v>2.0833333333333333E-3</v>
      </c>
      <c r="N298" s="3">
        <v>45817</v>
      </c>
      <c r="O298">
        <v>227781</v>
      </c>
      <c r="P298" t="e">
        <f>IFERROR(INDEX(REDOSLIJED!#REF!,MATCH(PlanMasine[[#This Row],[KPL]],REDOSLIJED!#REF!,0)),MAX(REDOSLIJED!#REF!)+1)</f>
        <v>#REF!</v>
      </c>
      <c r="Q298" s="23" t="s">
        <v>2947</v>
      </c>
    </row>
    <row r="299" spans="1:17" x14ac:dyDescent="0.25">
      <c r="A299" s="23">
        <v>1004629</v>
      </c>
      <c r="B299" s="23">
        <v>1</v>
      </c>
      <c r="C299" s="23">
        <v>1004704</v>
      </c>
      <c r="D299" s="23" t="s">
        <v>2065</v>
      </c>
      <c r="E299" s="5">
        <f>IFERROR((PlanMasine[[#This Row],[Norma]]/PlanMasine[[#This Row],[Q]])*(PlanMasine[[#This Row],[Q]]/SUMIF(#REF!,PlanMasine[[#This Row],[RN]],#REF!)*PlanMasine[[#This Row],[KPLQ]]),0)</f>
        <v>0</v>
      </c>
      <c r="F299" s="23">
        <v>6</v>
      </c>
      <c r="G299" s="23">
        <v>0</v>
      </c>
      <c r="H299" s="23">
        <v>0</v>
      </c>
      <c r="I299" s="23" t="s">
        <v>5</v>
      </c>
      <c r="J299" s="23" t="s">
        <v>570</v>
      </c>
      <c r="K299" s="23" t="s">
        <v>1784</v>
      </c>
      <c r="L299" s="24">
        <v>45825</v>
      </c>
      <c r="M299" s="28">
        <v>1.3888888888888889E-3</v>
      </c>
      <c r="N299" s="3">
        <v>45817</v>
      </c>
      <c r="O299">
        <v>227832</v>
      </c>
      <c r="P299" t="e">
        <f>IFERROR(INDEX(REDOSLIJED!#REF!,MATCH(PlanMasine[[#This Row],[KPL]],REDOSLIJED!#REF!,0)),MAX(REDOSLIJED!#REF!)+1)</f>
        <v>#REF!</v>
      </c>
      <c r="Q299" s="23" t="s">
        <v>2948</v>
      </c>
    </row>
    <row r="300" spans="1:17" x14ac:dyDescent="0.25">
      <c r="A300" s="23">
        <v>1004629</v>
      </c>
      <c r="B300" s="23">
        <v>1</v>
      </c>
      <c r="C300" s="23">
        <v>1004699</v>
      </c>
      <c r="D300" s="23" t="s">
        <v>2064</v>
      </c>
      <c r="E300" s="5">
        <f>IFERROR((PlanMasine[[#This Row],[Norma]]/PlanMasine[[#This Row],[Q]])*(PlanMasine[[#This Row],[Q]]/SUMIF(#REF!,PlanMasine[[#This Row],[RN]],#REF!)*PlanMasine[[#This Row],[KPLQ]]),0)</f>
        <v>0</v>
      </c>
      <c r="F300" s="23">
        <v>6</v>
      </c>
      <c r="G300" s="23">
        <v>0</v>
      </c>
      <c r="H300" s="23">
        <v>0</v>
      </c>
      <c r="I300" s="23" t="s">
        <v>5</v>
      </c>
      <c r="J300" s="23" t="s">
        <v>570</v>
      </c>
      <c r="K300" s="23" t="s">
        <v>1784</v>
      </c>
      <c r="L300" s="24">
        <v>45825</v>
      </c>
      <c r="M300" s="28">
        <v>2.0833333333333333E-3</v>
      </c>
      <c r="N300" s="3">
        <v>45817</v>
      </c>
      <c r="O300">
        <v>227827</v>
      </c>
      <c r="P300" t="e">
        <f>IFERROR(INDEX(REDOSLIJED!#REF!,MATCH(PlanMasine[[#This Row],[KPL]],REDOSLIJED!#REF!,0)),MAX(REDOSLIJED!#REF!)+1)</f>
        <v>#REF!</v>
      </c>
      <c r="Q300" s="23" t="s">
        <v>2949</v>
      </c>
    </row>
    <row r="301" spans="1:17" x14ac:dyDescent="0.25">
      <c r="A301" s="23">
        <v>1004629</v>
      </c>
      <c r="B301" s="23">
        <v>1</v>
      </c>
      <c r="C301" s="23">
        <v>1004686</v>
      </c>
      <c r="D301" s="23" t="s">
        <v>2063</v>
      </c>
      <c r="E301" s="5">
        <f>IFERROR((PlanMasine[[#This Row],[Norma]]/PlanMasine[[#This Row],[Q]])*(PlanMasine[[#This Row],[Q]]/SUMIF(#REF!,PlanMasine[[#This Row],[RN]],#REF!)*PlanMasine[[#This Row],[KPLQ]]),0)</f>
        <v>0</v>
      </c>
      <c r="F301" s="23">
        <v>6</v>
      </c>
      <c r="G301" s="23">
        <v>0</v>
      </c>
      <c r="H301" s="23">
        <v>0</v>
      </c>
      <c r="I301" s="23" t="s">
        <v>5</v>
      </c>
      <c r="J301" s="23" t="s">
        <v>570</v>
      </c>
      <c r="K301" s="23" t="s">
        <v>1784</v>
      </c>
      <c r="L301" s="23">
        <v>45825</v>
      </c>
      <c r="M301" s="28">
        <v>1.3888888888888889E-3</v>
      </c>
      <c r="N301" s="3">
        <v>45817</v>
      </c>
      <c r="O301">
        <v>227814</v>
      </c>
      <c r="P301" t="e">
        <f>IFERROR(INDEX(REDOSLIJED!#REF!,MATCH(PlanMasine[[#This Row],[KPL]],REDOSLIJED!#REF!,0)),MAX(REDOSLIJED!#REF!)+1)</f>
        <v>#REF!</v>
      </c>
      <c r="Q301" s="23" t="s">
        <v>2950</v>
      </c>
    </row>
    <row r="302" spans="1:17" x14ac:dyDescent="0.25">
      <c r="A302" s="23">
        <v>1015406</v>
      </c>
      <c r="B302" s="23">
        <v>1</v>
      </c>
      <c r="C302" s="23">
        <v>1015441</v>
      </c>
      <c r="D302" s="23" t="s">
        <v>1971</v>
      </c>
      <c r="E302" s="5">
        <f>IFERROR((PlanMasine[[#This Row],[Norma]]/PlanMasine[[#This Row],[Q]])*(PlanMasine[[#This Row],[Q]]/SUMIF(#REF!,PlanMasine[[#This Row],[RN]],#REF!)*PlanMasine[[#This Row],[KPLQ]]),0)</f>
        <v>0</v>
      </c>
      <c r="F302" s="23">
        <v>12</v>
      </c>
      <c r="G302" s="23">
        <v>0</v>
      </c>
      <c r="H302" s="23">
        <v>0</v>
      </c>
      <c r="I302" s="23" t="s">
        <v>5</v>
      </c>
      <c r="J302" s="23" t="s">
        <v>570</v>
      </c>
      <c r="K302" s="23" t="s">
        <v>1969</v>
      </c>
      <c r="L302" s="23">
        <v>45813</v>
      </c>
      <c r="M302" s="28">
        <v>1.736111111111111E-3</v>
      </c>
      <c r="N302" s="3">
        <v>45817</v>
      </c>
      <c r="O302">
        <v>215830</v>
      </c>
      <c r="P302" t="e">
        <f>IFERROR(INDEX(REDOSLIJED!#REF!,MATCH(PlanMasine[[#This Row],[KPL]],REDOSLIJED!#REF!,0)),MAX(REDOSLIJED!#REF!)+1)</f>
        <v>#REF!</v>
      </c>
      <c r="Q302" s="23" t="s">
        <v>2469</v>
      </c>
    </row>
    <row r="303" spans="1:17" x14ac:dyDescent="0.25">
      <c r="A303" s="23">
        <v>1015406</v>
      </c>
      <c r="B303" s="23">
        <v>1</v>
      </c>
      <c r="C303" s="23">
        <v>1015431</v>
      </c>
      <c r="D303" s="23" t="s">
        <v>1974</v>
      </c>
      <c r="E303" s="5">
        <f>IFERROR((PlanMasine[[#This Row],[Norma]]/PlanMasine[[#This Row],[Q]])*(PlanMasine[[#This Row],[Q]]/SUMIF(#REF!,PlanMasine[[#This Row],[RN]],#REF!)*PlanMasine[[#This Row],[KPLQ]]),0)</f>
        <v>0</v>
      </c>
      <c r="F303" s="23">
        <v>12</v>
      </c>
      <c r="G303" s="23">
        <v>0</v>
      </c>
      <c r="H303" s="23">
        <v>0</v>
      </c>
      <c r="I303" s="23" t="s">
        <v>5</v>
      </c>
      <c r="J303" s="23" t="s">
        <v>570</v>
      </c>
      <c r="K303" s="23" t="s">
        <v>1969</v>
      </c>
      <c r="L303" s="24">
        <v>45813</v>
      </c>
      <c r="M303" s="28">
        <v>3.472222222222222E-3</v>
      </c>
      <c r="N303" s="3">
        <v>45817</v>
      </c>
      <c r="O303">
        <v>215820</v>
      </c>
      <c r="P303" t="e">
        <f>IFERROR(INDEX(REDOSLIJED!#REF!,MATCH(PlanMasine[[#This Row],[KPL]],REDOSLIJED!#REF!,0)),MAX(REDOSLIJED!#REF!)+1)</f>
        <v>#REF!</v>
      </c>
      <c r="Q303" s="23" t="s">
        <v>2470</v>
      </c>
    </row>
    <row r="304" spans="1:17" x14ac:dyDescent="0.25">
      <c r="A304" s="23">
        <v>1015406</v>
      </c>
      <c r="B304" s="23">
        <v>1</v>
      </c>
      <c r="C304" s="23">
        <v>1015423</v>
      </c>
      <c r="D304" s="23" t="s">
        <v>1975</v>
      </c>
      <c r="E304" s="5">
        <f>IFERROR((PlanMasine[[#This Row],[Norma]]/PlanMasine[[#This Row],[Q]])*(PlanMasine[[#This Row],[Q]]/SUMIF(#REF!,PlanMasine[[#This Row],[RN]],#REF!)*PlanMasine[[#This Row],[KPLQ]]),0)</f>
        <v>0</v>
      </c>
      <c r="F304" s="23">
        <v>12</v>
      </c>
      <c r="G304" s="23">
        <v>0</v>
      </c>
      <c r="H304" s="23">
        <v>0</v>
      </c>
      <c r="I304" s="23" t="s">
        <v>5</v>
      </c>
      <c r="J304" s="23" t="s">
        <v>570</v>
      </c>
      <c r="K304" s="23" t="s">
        <v>1969</v>
      </c>
      <c r="L304" s="24">
        <v>45813</v>
      </c>
      <c r="M304" s="28">
        <v>1.0416666666666667E-3</v>
      </c>
      <c r="N304" s="3">
        <v>45817</v>
      </c>
      <c r="O304">
        <v>215812</v>
      </c>
      <c r="P304" t="e">
        <f>IFERROR(INDEX(REDOSLIJED!#REF!,MATCH(PlanMasine[[#This Row],[KPL]],REDOSLIJED!#REF!,0)),MAX(REDOSLIJED!#REF!)+1)</f>
        <v>#REF!</v>
      </c>
      <c r="Q304" s="23" t="s">
        <v>2471</v>
      </c>
    </row>
    <row r="305" spans="1:17" x14ac:dyDescent="0.25">
      <c r="A305" s="23">
        <v>1015407</v>
      </c>
      <c r="B305" s="23">
        <v>1</v>
      </c>
      <c r="C305" s="23">
        <v>1015441</v>
      </c>
      <c r="D305" s="23" t="s">
        <v>1971</v>
      </c>
      <c r="E305" s="5">
        <f>IFERROR((PlanMasine[[#This Row],[Norma]]/PlanMasine[[#This Row],[Q]])*(PlanMasine[[#This Row],[Q]]/SUMIF(#REF!,PlanMasine[[#This Row],[RN]],#REF!)*PlanMasine[[#This Row],[KPLQ]]),0)</f>
        <v>0</v>
      </c>
      <c r="F305" s="23">
        <v>12</v>
      </c>
      <c r="G305" s="23">
        <v>0</v>
      </c>
      <c r="H305" s="23">
        <v>0</v>
      </c>
      <c r="I305" s="23" t="s">
        <v>5</v>
      </c>
      <c r="J305" s="23" t="s">
        <v>570</v>
      </c>
      <c r="K305" s="23" t="s">
        <v>1969</v>
      </c>
      <c r="L305" s="24">
        <v>45813</v>
      </c>
      <c r="M305" s="28">
        <v>1.736111111111111E-3</v>
      </c>
      <c r="N305" s="3">
        <v>45817</v>
      </c>
      <c r="O305">
        <v>215830</v>
      </c>
      <c r="P305" t="e">
        <f>IFERROR(INDEX(REDOSLIJED!#REF!,MATCH(PlanMasine[[#This Row],[KPL]],REDOSLIJED!#REF!,0)),MAX(REDOSLIJED!#REF!)+1)</f>
        <v>#REF!</v>
      </c>
      <c r="Q305" s="23" t="s">
        <v>2474</v>
      </c>
    </row>
    <row r="306" spans="1:17" x14ac:dyDescent="0.25">
      <c r="A306" s="23">
        <v>1015407</v>
      </c>
      <c r="B306" s="23">
        <v>1</v>
      </c>
      <c r="C306" s="23">
        <v>1015431</v>
      </c>
      <c r="D306" s="23" t="s">
        <v>1974</v>
      </c>
      <c r="E306" s="5">
        <f>IFERROR((PlanMasine[[#This Row],[Norma]]/PlanMasine[[#This Row],[Q]])*(PlanMasine[[#This Row],[Q]]/SUMIF(#REF!,PlanMasine[[#This Row],[RN]],#REF!)*PlanMasine[[#This Row],[KPLQ]]),0)</f>
        <v>0</v>
      </c>
      <c r="F306" s="23">
        <v>12</v>
      </c>
      <c r="G306" s="23">
        <v>0</v>
      </c>
      <c r="H306" s="23">
        <v>0</v>
      </c>
      <c r="I306" s="23" t="s">
        <v>5</v>
      </c>
      <c r="J306" s="23" t="s">
        <v>570</v>
      </c>
      <c r="K306" s="23" t="s">
        <v>1969</v>
      </c>
      <c r="L306" s="24">
        <v>45813</v>
      </c>
      <c r="M306" s="28">
        <v>3.472222222222222E-3</v>
      </c>
      <c r="N306" s="3">
        <v>45817</v>
      </c>
      <c r="O306">
        <v>215820</v>
      </c>
      <c r="P306" t="e">
        <f>IFERROR(INDEX(REDOSLIJED!#REF!,MATCH(PlanMasine[[#This Row],[KPL]],REDOSLIJED!#REF!,0)),MAX(REDOSLIJED!#REF!)+1)</f>
        <v>#REF!</v>
      </c>
      <c r="Q306" s="23" t="s">
        <v>2472</v>
      </c>
    </row>
    <row r="307" spans="1:17" x14ac:dyDescent="0.25">
      <c r="A307" s="23">
        <v>1015407</v>
      </c>
      <c r="B307" s="23">
        <v>1</v>
      </c>
      <c r="C307" s="23">
        <v>1015423</v>
      </c>
      <c r="D307" s="23" t="s">
        <v>1975</v>
      </c>
      <c r="E307" s="5">
        <f>IFERROR((PlanMasine[[#This Row],[Norma]]/PlanMasine[[#This Row],[Q]])*(PlanMasine[[#This Row],[Q]]/SUMIF(#REF!,PlanMasine[[#This Row],[RN]],#REF!)*PlanMasine[[#This Row],[KPLQ]]),0)</f>
        <v>0</v>
      </c>
      <c r="F307" s="23">
        <v>12</v>
      </c>
      <c r="G307" s="23">
        <v>0</v>
      </c>
      <c r="H307" s="23">
        <v>0</v>
      </c>
      <c r="I307" s="23" t="s">
        <v>5</v>
      </c>
      <c r="J307" s="23" t="s">
        <v>570</v>
      </c>
      <c r="K307" s="23" t="s">
        <v>1969</v>
      </c>
      <c r="L307" s="23">
        <v>45813</v>
      </c>
      <c r="M307" s="28">
        <v>1.0416666666666667E-3</v>
      </c>
      <c r="N307" s="3">
        <v>45817</v>
      </c>
      <c r="O307">
        <v>215812</v>
      </c>
      <c r="P307" t="e">
        <f>IFERROR(INDEX(REDOSLIJED!#REF!,MATCH(PlanMasine[[#This Row],[KPL]],REDOSLIJED!#REF!,0)),MAX(REDOSLIJED!#REF!)+1)</f>
        <v>#REF!</v>
      </c>
      <c r="Q307" s="23" t="s">
        <v>2473</v>
      </c>
    </row>
    <row r="308" spans="1:17" x14ac:dyDescent="0.25">
      <c r="A308" s="23">
        <v>1015408</v>
      </c>
      <c r="B308" s="23">
        <v>1</v>
      </c>
      <c r="C308" s="23">
        <v>1015431</v>
      </c>
      <c r="D308" s="23" t="s">
        <v>1974</v>
      </c>
      <c r="E308" s="5">
        <f>IFERROR((PlanMasine[[#This Row],[Norma]]/PlanMasine[[#This Row],[Q]])*(PlanMasine[[#This Row],[Q]]/SUMIF(#REF!,PlanMasine[[#This Row],[RN]],#REF!)*PlanMasine[[#This Row],[KPLQ]]),0)</f>
        <v>0</v>
      </c>
      <c r="F308" s="23">
        <v>12</v>
      </c>
      <c r="G308" s="23">
        <v>0</v>
      </c>
      <c r="H308" s="23">
        <v>0</v>
      </c>
      <c r="I308" s="23" t="s">
        <v>5</v>
      </c>
      <c r="J308" s="23" t="s">
        <v>570</v>
      </c>
      <c r="K308" s="23" t="s">
        <v>1969</v>
      </c>
      <c r="L308" s="24">
        <v>45813</v>
      </c>
      <c r="M308" s="28">
        <v>3.472222222222222E-3</v>
      </c>
      <c r="N308" s="3">
        <v>45817</v>
      </c>
      <c r="O308">
        <v>215820</v>
      </c>
      <c r="P308" t="e">
        <f>IFERROR(INDEX(REDOSLIJED!#REF!,MATCH(PlanMasine[[#This Row],[KPL]],REDOSLIJED!#REF!,0)),MAX(REDOSLIJED!#REF!)+1)</f>
        <v>#REF!</v>
      </c>
      <c r="Q308" s="23" t="s">
        <v>2477</v>
      </c>
    </row>
    <row r="309" spans="1:17" x14ac:dyDescent="0.25">
      <c r="A309" s="23">
        <v>1015408</v>
      </c>
      <c r="B309" s="23">
        <v>1</v>
      </c>
      <c r="C309" s="23">
        <v>1015423</v>
      </c>
      <c r="D309" s="23" t="s">
        <v>1975</v>
      </c>
      <c r="E309" s="5">
        <f>IFERROR((PlanMasine[[#This Row],[Norma]]/PlanMasine[[#This Row],[Q]])*(PlanMasine[[#This Row],[Q]]/SUMIF(#REF!,PlanMasine[[#This Row],[RN]],#REF!)*PlanMasine[[#This Row],[KPLQ]]),0)</f>
        <v>0</v>
      </c>
      <c r="F309" s="23">
        <v>12</v>
      </c>
      <c r="G309" s="23">
        <v>0</v>
      </c>
      <c r="H309" s="23">
        <v>0</v>
      </c>
      <c r="I309" s="23" t="s">
        <v>5</v>
      </c>
      <c r="J309" s="23" t="s">
        <v>570</v>
      </c>
      <c r="K309" s="23" t="s">
        <v>1969</v>
      </c>
      <c r="L309" s="23">
        <v>45813</v>
      </c>
      <c r="M309" s="28">
        <v>1.0416666666666667E-3</v>
      </c>
      <c r="N309" s="3">
        <v>45817</v>
      </c>
      <c r="O309">
        <v>215812</v>
      </c>
      <c r="P309" t="e">
        <f>IFERROR(INDEX(REDOSLIJED!#REF!,MATCH(PlanMasine[[#This Row],[KPL]],REDOSLIJED!#REF!,0)),MAX(REDOSLIJED!#REF!)+1)</f>
        <v>#REF!</v>
      </c>
      <c r="Q309" s="23" t="s">
        <v>2475</v>
      </c>
    </row>
    <row r="310" spans="1:17" x14ac:dyDescent="0.25">
      <c r="A310" s="23">
        <v>1015408</v>
      </c>
      <c r="B310" s="23">
        <v>1</v>
      </c>
      <c r="C310" s="23">
        <v>1015441</v>
      </c>
      <c r="D310" s="23" t="s">
        <v>1971</v>
      </c>
      <c r="E310" s="5">
        <f>IFERROR((PlanMasine[[#This Row],[Norma]]/PlanMasine[[#This Row],[Q]])*(PlanMasine[[#This Row],[Q]]/SUMIF(#REF!,PlanMasine[[#This Row],[RN]],#REF!)*PlanMasine[[#This Row],[KPLQ]]),0)</f>
        <v>0</v>
      </c>
      <c r="F310" s="23">
        <v>12</v>
      </c>
      <c r="G310" s="23">
        <v>0</v>
      </c>
      <c r="H310" s="23">
        <v>0</v>
      </c>
      <c r="I310" s="23" t="s">
        <v>5</v>
      </c>
      <c r="J310" s="23" t="s">
        <v>570</v>
      </c>
      <c r="K310" s="23" t="s">
        <v>1969</v>
      </c>
      <c r="L310" s="24">
        <v>45813</v>
      </c>
      <c r="M310" s="28">
        <v>1.736111111111111E-3</v>
      </c>
      <c r="N310" s="3">
        <v>45817</v>
      </c>
      <c r="O310">
        <v>215830</v>
      </c>
      <c r="P310" t="e">
        <f>IFERROR(INDEX(REDOSLIJED!#REF!,MATCH(PlanMasine[[#This Row],[KPL]],REDOSLIJED!#REF!,0)),MAX(REDOSLIJED!#REF!)+1)</f>
        <v>#REF!</v>
      </c>
      <c r="Q310" s="23" t="s">
        <v>2476</v>
      </c>
    </row>
    <row r="311" spans="1:17" x14ac:dyDescent="0.25">
      <c r="A311" s="23">
        <v>1015409</v>
      </c>
      <c r="B311" s="23">
        <v>1</v>
      </c>
      <c r="C311" s="23">
        <v>1015431</v>
      </c>
      <c r="D311" s="23" t="s">
        <v>1974</v>
      </c>
      <c r="E311" s="5">
        <f>IFERROR((PlanMasine[[#This Row],[Norma]]/PlanMasine[[#This Row],[Q]])*(PlanMasine[[#This Row],[Q]]/SUMIF(#REF!,PlanMasine[[#This Row],[RN]],#REF!)*PlanMasine[[#This Row],[KPLQ]]),0)</f>
        <v>0</v>
      </c>
      <c r="F311" s="23">
        <v>12</v>
      </c>
      <c r="G311" s="23">
        <v>0</v>
      </c>
      <c r="H311" s="23">
        <v>0</v>
      </c>
      <c r="I311" s="23" t="s">
        <v>5</v>
      </c>
      <c r="J311" s="23" t="s">
        <v>570</v>
      </c>
      <c r="K311" s="23" t="s">
        <v>1969</v>
      </c>
      <c r="L311" s="24">
        <v>45813</v>
      </c>
      <c r="M311" s="28">
        <v>3.472222222222222E-3</v>
      </c>
      <c r="N311" s="3">
        <v>45817</v>
      </c>
      <c r="O311">
        <v>215820</v>
      </c>
      <c r="P311" t="e">
        <f>IFERROR(INDEX(REDOSLIJED!#REF!,MATCH(PlanMasine[[#This Row],[KPL]],REDOSLIJED!#REF!,0)),MAX(REDOSLIJED!#REF!)+1)</f>
        <v>#REF!</v>
      </c>
      <c r="Q311" s="23" t="s">
        <v>2478</v>
      </c>
    </row>
    <row r="312" spans="1:17" x14ac:dyDescent="0.25">
      <c r="A312" s="23">
        <v>1015409</v>
      </c>
      <c r="B312" s="23">
        <v>1</v>
      </c>
      <c r="C312" s="23">
        <v>1015423</v>
      </c>
      <c r="D312" s="23" t="s">
        <v>1975</v>
      </c>
      <c r="E312" s="5">
        <f>IFERROR((PlanMasine[[#This Row],[Norma]]/PlanMasine[[#This Row],[Q]])*(PlanMasine[[#This Row],[Q]]/SUMIF(#REF!,PlanMasine[[#This Row],[RN]],#REF!)*PlanMasine[[#This Row],[KPLQ]]),0)</f>
        <v>0</v>
      </c>
      <c r="F312" s="23">
        <v>12</v>
      </c>
      <c r="G312" s="23">
        <v>0</v>
      </c>
      <c r="H312" s="23">
        <v>0</v>
      </c>
      <c r="I312" s="23" t="s">
        <v>5</v>
      </c>
      <c r="J312" s="23" t="s">
        <v>570</v>
      </c>
      <c r="K312" s="23" t="s">
        <v>1969</v>
      </c>
      <c r="L312" s="23">
        <v>45813</v>
      </c>
      <c r="M312" s="28">
        <v>1.0416666666666667E-3</v>
      </c>
      <c r="N312" s="3">
        <v>45817</v>
      </c>
      <c r="O312">
        <v>215812</v>
      </c>
      <c r="P312" t="e">
        <f>IFERROR(INDEX(REDOSLIJED!#REF!,MATCH(PlanMasine[[#This Row],[KPL]],REDOSLIJED!#REF!,0)),MAX(REDOSLIJED!#REF!)+1)</f>
        <v>#REF!</v>
      </c>
      <c r="Q312" s="23" t="s">
        <v>2479</v>
      </c>
    </row>
    <row r="313" spans="1:17" x14ac:dyDescent="0.25">
      <c r="A313" s="23">
        <v>1015409</v>
      </c>
      <c r="B313" s="23">
        <v>1</v>
      </c>
      <c r="C313" s="23">
        <v>1015441</v>
      </c>
      <c r="D313" s="23" t="s">
        <v>1971</v>
      </c>
      <c r="E313" s="5">
        <f>IFERROR((PlanMasine[[#This Row],[Norma]]/PlanMasine[[#This Row],[Q]])*(PlanMasine[[#This Row],[Q]]/SUMIF(#REF!,PlanMasine[[#This Row],[RN]],#REF!)*PlanMasine[[#This Row],[KPLQ]]),0)</f>
        <v>0</v>
      </c>
      <c r="F313" s="23">
        <v>12</v>
      </c>
      <c r="G313" s="23">
        <v>0</v>
      </c>
      <c r="H313" s="23">
        <v>0</v>
      </c>
      <c r="I313" s="23" t="s">
        <v>5</v>
      </c>
      <c r="J313" s="23" t="s">
        <v>570</v>
      </c>
      <c r="K313" s="23" t="s">
        <v>1969</v>
      </c>
      <c r="L313" s="23">
        <v>45813</v>
      </c>
      <c r="M313" s="28">
        <v>1.736111111111111E-3</v>
      </c>
      <c r="N313" s="3">
        <v>45817</v>
      </c>
      <c r="O313">
        <v>215830</v>
      </c>
      <c r="P313" t="e">
        <f>IFERROR(INDEX(REDOSLIJED!#REF!,MATCH(PlanMasine[[#This Row],[KPL]],REDOSLIJED!#REF!,0)),MAX(REDOSLIJED!#REF!)+1)</f>
        <v>#REF!</v>
      </c>
      <c r="Q313" s="23" t="s">
        <v>2480</v>
      </c>
    </row>
    <row r="314" spans="1:17" x14ac:dyDescent="0.25">
      <c r="A314" s="23">
        <v>1015410</v>
      </c>
      <c r="B314" s="23">
        <v>1</v>
      </c>
      <c r="C314" s="23">
        <v>1015423</v>
      </c>
      <c r="D314" s="23" t="s">
        <v>1975</v>
      </c>
      <c r="E314" s="5">
        <f>IFERROR((PlanMasine[[#This Row],[Norma]]/PlanMasine[[#This Row],[Q]])*(PlanMasine[[#This Row],[Q]]/SUMIF(#REF!,PlanMasine[[#This Row],[RN]],#REF!)*PlanMasine[[#This Row],[KPLQ]]),0)</f>
        <v>0</v>
      </c>
      <c r="F314" s="23">
        <v>12</v>
      </c>
      <c r="G314" s="23">
        <v>0</v>
      </c>
      <c r="H314" s="23">
        <v>0</v>
      </c>
      <c r="I314" s="23" t="s">
        <v>5</v>
      </c>
      <c r="J314" s="23" t="s">
        <v>570</v>
      </c>
      <c r="K314" s="23" t="s">
        <v>1969</v>
      </c>
      <c r="L314" s="24">
        <v>45813</v>
      </c>
      <c r="M314" s="28">
        <v>1.0416666666666667E-3</v>
      </c>
      <c r="N314" s="3">
        <v>45817</v>
      </c>
      <c r="O314">
        <v>215812</v>
      </c>
      <c r="P314" t="e">
        <f>IFERROR(INDEX(REDOSLIJED!#REF!,MATCH(PlanMasine[[#This Row],[KPL]],REDOSLIJED!#REF!,0)),MAX(REDOSLIJED!#REF!)+1)</f>
        <v>#REF!</v>
      </c>
      <c r="Q314" s="23" t="s">
        <v>2483</v>
      </c>
    </row>
    <row r="315" spans="1:17" x14ac:dyDescent="0.25">
      <c r="A315" s="23">
        <v>1015410</v>
      </c>
      <c r="B315" s="23">
        <v>1</v>
      </c>
      <c r="C315" s="23">
        <v>1015431</v>
      </c>
      <c r="D315" s="23" t="s">
        <v>1974</v>
      </c>
      <c r="E315" s="5">
        <f>IFERROR((PlanMasine[[#This Row],[Norma]]/PlanMasine[[#This Row],[Q]])*(PlanMasine[[#This Row],[Q]]/SUMIF(#REF!,PlanMasine[[#This Row],[RN]],#REF!)*PlanMasine[[#This Row],[KPLQ]]),0)</f>
        <v>0</v>
      </c>
      <c r="F315" s="23">
        <v>12</v>
      </c>
      <c r="G315" s="23">
        <v>0</v>
      </c>
      <c r="H315" s="23">
        <v>0</v>
      </c>
      <c r="I315" s="23" t="s">
        <v>5</v>
      </c>
      <c r="J315" s="23" t="s">
        <v>570</v>
      </c>
      <c r="K315" s="23" t="s">
        <v>1969</v>
      </c>
      <c r="L315" s="23">
        <v>45813</v>
      </c>
      <c r="M315" s="28">
        <v>3.472222222222222E-3</v>
      </c>
      <c r="N315" s="3">
        <v>45817</v>
      </c>
      <c r="O315">
        <v>215820</v>
      </c>
      <c r="P315" t="e">
        <f>IFERROR(INDEX(REDOSLIJED!#REF!,MATCH(PlanMasine[[#This Row],[KPL]],REDOSLIJED!#REF!,0)),MAX(REDOSLIJED!#REF!)+1)</f>
        <v>#REF!</v>
      </c>
      <c r="Q315" s="23" t="s">
        <v>2481</v>
      </c>
    </row>
    <row r="316" spans="1:17" x14ac:dyDescent="0.25">
      <c r="A316" s="23">
        <v>1015410</v>
      </c>
      <c r="B316" s="23">
        <v>1</v>
      </c>
      <c r="C316" s="23">
        <v>1015441</v>
      </c>
      <c r="D316" s="23" t="s">
        <v>1971</v>
      </c>
      <c r="E316" s="5">
        <f>IFERROR((PlanMasine[[#This Row],[Norma]]/PlanMasine[[#This Row],[Q]])*(PlanMasine[[#This Row],[Q]]/SUMIF(#REF!,PlanMasine[[#This Row],[RN]],#REF!)*PlanMasine[[#This Row],[KPLQ]]),0)</f>
        <v>0</v>
      </c>
      <c r="F316" s="23">
        <v>12</v>
      </c>
      <c r="G316" s="23">
        <v>0</v>
      </c>
      <c r="H316" s="23">
        <v>0</v>
      </c>
      <c r="I316" s="23" t="s">
        <v>5</v>
      </c>
      <c r="J316" s="23" t="s">
        <v>570</v>
      </c>
      <c r="K316" s="23" t="s">
        <v>1969</v>
      </c>
      <c r="L316" s="24">
        <v>45813</v>
      </c>
      <c r="M316" s="28">
        <v>1.736111111111111E-3</v>
      </c>
      <c r="N316" s="3">
        <v>45817</v>
      </c>
      <c r="O316">
        <v>215830</v>
      </c>
      <c r="P316" t="e">
        <f>IFERROR(INDEX(REDOSLIJED!#REF!,MATCH(PlanMasine[[#This Row],[KPL]],REDOSLIJED!#REF!,0)),MAX(REDOSLIJED!#REF!)+1)</f>
        <v>#REF!</v>
      </c>
      <c r="Q316" s="23" t="s">
        <v>2482</v>
      </c>
    </row>
    <row r="317" spans="1:17" x14ac:dyDescent="0.25">
      <c r="A317" s="23">
        <v>1015411</v>
      </c>
      <c r="B317" s="23">
        <v>1</v>
      </c>
      <c r="C317" s="23">
        <v>1015441</v>
      </c>
      <c r="D317" s="23" t="s">
        <v>1971</v>
      </c>
      <c r="E317" s="5">
        <f>IFERROR((PlanMasine[[#This Row],[Norma]]/PlanMasine[[#This Row],[Q]])*(PlanMasine[[#This Row],[Q]]/SUMIF(#REF!,PlanMasine[[#This Row],[RN]],#REF!)*PlanMasine[[#This Row],[KPLQ]]),0)</f>
        <v>0</v>
      </c>
      <c r="F317" s="23">
        <v>12</v>
      </c>
      <c r="G317" s="23">
        <v>0</v>
      </c>
      <c r="H317" s="23">
        <v>0</v>
      </c>
      <c r="I317" s="23" t="s">
        <v>5</v>
      </c>
      <c r="J317" s="23" t="s">
        <v>570</v>
      </c>
      <c r="K317" s="23" t="s">
        <v>1969</v>
      </c>
      <c r="L317" s="23">
        <v>45813</v>
      </c>
      <c r="M317" s="28">
        <v>1.736111111111111E-3</v>
      </c>
      <c r="N317" s="3">
        <v>45817</v>
      </c>
      <c r="O317">
        <v>215830</v>
      </c>
      <c r="P317" t="e">
        <f>IFERROR(INDEX(REDOSLIJED!#REF!,MATCH(PlanMasine[[#This Row],[KPL]],REDOSLIJED!#REF!,0)),MAX(REDOSLIJED!#REF!)+1)</f>
        <v>#REF!</v>
      </c>
      <c r="Q317" s="23" t="s">
        <v>2486</v>
      </c>
    </row>
    <row r="318" spans="1:17" x14ac:dyDescent="0.25">
      <c r="A318" s="23">
        <v>1015411</v>
      </c>
      <c r="B318" s="23">
        <v>1</v>
      </c>
      <c r="C318" s="23">
        <v>1015423</v>
      </c>
      <c r="D318" s="23" t="s">
        <v>1975</v>
      </c>
      <c r="E318" s="5">
        <f>IFERROR((PlanMasine[[#This Row],[Norma]]/PlanMasine[[#This Row],[Q]])*(PlanMasine[[#This Row],[Q]]/SUMIF(#REF!,PlanMasine[[#This Row],[RN]],#REF!)*PlanMasine[[#This Row],[KPLQ]]),0)</f>
        <v>0</v>
      </c>
      <c r="F318" s="23">
        <v>12</v>
      </c>
      <c r="G318" s="23">
        <v>0</v>
      </c>
      <c r="H318" s="23">
        <v>0</v>
      </c>
      <c r="I318" s="23" t="s">
        <v>5</v>
      </c>
      <c r="J318" s="23" t="s">
        <v>570</v>
      </c>
      <c r="K318" s="23" t="s">
        <v>1969</v>
      </c>
      <c r="L318" s="24">
        <v>45813</v>
      </c>
      <c r="M318" s="28">
        <v>1.0416666666666667E-3</v>
      </c>
      <c r="N318" s="3">
        <v>45817</v>
      </c>
      <c r="O318">
        <v>215812</v>
      </c>
      <c r="P318" t="e">
        <f>IFERROR(INDEX(REDOSLIJED!#REF!,MATCH(PlanMasine[[#This Row],[KPL]],REDOSLIJED!#REF!,0)),MAX(REDOSLIJED!#REF!)+1)</f>
        <v>#REF!</v>
      </c>
      <c r="Q318" s="23" t="s">
        <v>2485</v>
      </c>
    </row>
    <row r="319" spans="1:17" x14ac:dyDescent="0.25">
      <c r="A319" s="23">
        <v>1015411</v>
      </c>
      <c r="B319" s="23">
        <v>1</v>
      </c>
      <c r="C319" s="23">
        <v>1015431</v>
      </c>
      <c r="D319" s="23" t="s">
        <v>1974</v>
      </c>
      <c r="E319" s="5">
        <f>IFERROR((PlanMasine[[#This Row],[Norma]]/PlanMasine[[#This Row],[Q]])*(PlanMasine[[#This Row],[Q]]/SUMIF(#REF!,PlanMasine[[#This Row],[RN]],#REF!)*PlanMasine[[#This Row],[KPLQ]]),0)</f>
        <v>0</v>
      </c>
      <c r="F319" s="23">
        <v>12</v>
      </c>
      <c r="G319" s="23">
        <v>0</v>
      </c>
      <c r="H319" s="23">
        <v>0</v>
      </c>
      <c r="I319" s="23" t="s">
        <v>5</v>
      </c>
      <c r="J319" s="23" t="s">
        <v>570</v>
      </c>
      <c r="K319" s="23" t="s">
        <v>1969</v>
      </c>
      <c r="L319" s="24">
        <v>45813</v>
      </c>
      <c r="M319" s="28">
        <v>3.472222222222222E-3</v>
      </c>
      <c r="N319" s="3">
        <v>45817</v>
      </c>
      <c r="O319">
        <v>215820</v>
      </c>
      <c r="P319" t="e">
        <f>IFERROR(INDEX(REDOSLIJED!#REF!,MATCH(PlanMasine[[#This Row],[KPL]],REDOSLIJED!#REF!,0)),MAX(REDOSLIJED!#REF!)+1)</f>
        <v>#REF!</v>
      </c>
      <c r="Q319" s="23" t="s">
        <v>2484</v>
      </c>
    </row>
    <row r="320" spans="1:17" x14ac:dyDescent="0.25">
      <c r="A320" s="23">
        <v>1015412</v>
      </c>
      <c r="B320" s="23">
        <v>1</v>
      </c>
      <c r="C320" s="23">
        <v>1015441</v>
      </c>
      <c r="D320" s="23" t="s">
        <v>1971</v>
      </c>
      <c r="E320" s="5">
        <f>IFERROR((PlanMasine[[#This Row],[Norma]]/PlanMasine[[#This Row],[Q]])*(PlanMasine[[#This Row],[Q]]/SUMIF(#REF!,PlanMasine[[#This Row],[RN]],#REF!)*PlanMasine[[#This Row],[KPLQ]]),0)</f>
        <v>0</v>
      </c>
      <c r="F320" s="23">
        <v>12</v>
      </c>
      <c r="G320" s="23">
        <v>0</v>
      </c>
      <c r="H320" s="23">
        <v>0</v>
      </c>
      <c r="I320" s="23" t="s">
        <v>5</v>
      </c>
      <c r="J320" s="23" t="s">
        <v>570</v>
      </c>
      <c r="K320" s="23" t="s">
        <v>1969</v>
      </c>
      <c r="L320" s="24">
        <v>45813</v>
      </c>
      <c r="M320" s="28">
        <v>1.736111111111111E-3</v>
      </c>
      <c r="N320" s="3">
        <v>45817</v>
      </c>
      <c r="O320">
        <v>215830</v>
      </c>
      <c r="P320" t="e">
        <f>IFERROR(INDEX(REDOSLIJED!#REF!,MATCH(PlanMasine[[#This Row],[KPL]],REDOSLIJED!#REF!,0)),MAX(REDOSLIJED!#REF!)+1)</f>
        <v>#REF!</v>
      </c>
      <c r="Q320" s="23" t="s">
        <v>2489</v>
      </c>
    </row>
    <row r="321" spans="1:17" x14ac:dyDescent="0.25">
      <c r="A321" s="23">
        <v>1015412</v>
      </c>
      <c r="B321" s="23">
        <v>1</v>
      </c>
      <c r="C321" s="23">
        <v>1015431</v>
      </c>
      <c r="D321" s="23" t="s">
        <v>1974</v>
      </c>
      <c r="E321" s="5">
        <f>IFERROR((PlanMasine[[#This Row],[Norma]]/PlanMasine[[#This Row],[Q]])*(PlanMasine[[#This Row],[Q]]/SUMIF(#REF!,PlanMasine[[#This Row],[RN]],#REF!)*PlanMasine[[#This Row],[KPLQ]]),0)</f>
        <v>0</v>
      </c>
      <c r="F321" s="23">
        <v>12</v>
      </c>
      <c r="G321" s="23">
        <v>0</v>
      </c>
      <c r="H321" s="23">
        <v>0</v>
      </c>
      <c r="I321" s="23" t="s">
        <v>5</v>
      </c>
      <c r="J321" s="23" t="s">
        <v>570</v>
      </c>
      <c r="K321" s="23" t="s">
        <v>1969</v>
      </c>
      <c r="L321" s="23">
        <v>45813</v>
      </c>
      <c r="M321" s="28">
        <v>3.472222222222222E-3</v>
      </c>
      <c r="N321" s="3">
        <v>45817</v>
      </c>
      <c r="O321">
        <v>215820</v>
      </c>
      <c r="P321" t="e">
        <f>IFERROR(INDEX(REDOSLIJED!#REF!,MATCH(PlanMasine[[#This Row],[KPL]],REDOSLIJED!#REF!,0)),MAX(REDOSLIJED!#REF!)+1)</f>
        <v>#REF!</v>
      </c>
      <c r="Q321" s="23" t="s">
        <v>2488</v>
      </c>
    </row>
    <row r="322" spans="1:17" x14ac:dyDescent="0.25">
      <c r="A322" s="23">
        <v>1015412</v>
      </c>
      <c r="B322" s="23">
        <v>1</v>
      </c>
      <c r="C322" s="23">
        <v>1015423</v>
      </c>
      <c r="D322" s="23" t="s">
        <v>1975</v>
      </c>
      <c r="E322" s="5">
        <f>IFERROR((PlanMasine[[#This Row],[Norma]]/PlanMasine[[#This Row],[Q]])*(PlanMasine[[#This Row],[Q]]/SUMIF(#REF!,PlanMasine[[#This Row],[RN]],#REF!)*PlanMasine[[#This Row],[KPLQ]]),0)</f>
        <v>0</v>
      </c>
      <c r="F322" s="23">
        <v>12</v>
      </c>
      <c r="G322" s="23">
        <v>0</v>
      </c>
      <c r="H322" s="23">
        <v>0</v>
      </c>
      <c r="I322" s="23" t="s">
        <v>5</v>
      </c>
      <c r="J322" s="23" t="s">
        <v>570</v>
      </c>
      <c r="K322" s="23" t="s">
        <v>1969</v>
      </c>
      <c r="L322" s="24">
        <v>45813</v>
      </c>
      <c r="M322" s="28">
        <v>1.0416666666666667E-3</v>
      </c>
      <c r="N322" s="3">
        <v>45817</v>
      </c>
      <c r="O322">
        <v>215812</v>
      </c>
      <c r="P322" t="e">
        <f>IFERROR(INDEX(REDOSLIJED!#REF!,MATCH(PlanMasine[[#This Row],[KPL]],REDOSLIJED!#REF!,0)),MAX(REDOSLIJED!#REF!)+1)</f>
        <v>#REF!</v>
      </c>
      <c r="Q322" s="23" t="s">
        <v>2487</v>
      </c>
    </row>
    <row r="323" spans="1:17" x14ac:dyDescent="0.25">
      <c r="A323" s="23">
        <v>1015413</v>
      </c>
      <c r="B323" s="23">
        <v>1</v>
      </c>
      <c r="C323" s="23">
        <v>1015423</v>
      </c>
      <c r="D323" s="23" t="s">
        <v>1975</v>
      </c>
      <c r="E323" s="5">
        <f>IFERROR((PlanMasine[[#This Row],[Norma]]/PlanMasine[[#This Row],[Q]])*(PlanMasine[[#This Row],[Q]]/SUMIF(#REF!,PlanMasine[[#This Row],[RN]],#REF!)*PlanMasine[[#This Row],[KPLQ]]),0)</f>
        <v>0</v>
      </c>
      <c r="F323" s="23">
        <v>12</v>
      </c>
      <c r="G323" s="23">
        <v>0</v>
      </c>
      <c r="H323" s="23">
        <v>0</v>
      </c>
      <c r="I323" s="23" t="s">
        <v>5</v>
      </c>
      <c r="J323" s="23" t="s">
        <v>570</v>
      </c>
      <c r="K323" s="23" t="s">
        <v>1969</v>
      </c>
      <c r="L323" s="24">
        <v>45813</v>
      </c>
      <c r="M323" s="28">
        <v>1.0416666666666667E-3</v>
      </c>
      <c r="N323" s="3">
        <v>45817</v>
      </c>
      <c r="O323">
        <v>215812</v>
      </c>
      <c r="P323" t="e">
        <f>IFERROR(INDEX(REDOSLIJED!#REF!,MATCH(PlanMasine[[#This Row],[KPL]],REDOSLIJED!#REF!,0)),MAX(REDOSLIJED!#REF!)+1)</f>
        <v>#REF!</v>
      </c>
      <c r="Q323" s="23" t="s">
        <v>2490</v>
      </c>
    </row>
    <row r="324" spans="1:17" x14ac:dyDescent="0.25">
      <c r="A324" s="23">
        <v>1015413</v>
      </c>
      <c r="B324" s="23">
        <v>1</v>
      </c>
      <c r="C324" s="23">
        <v>1015431</v>
      </c>
      <c r="D324" s="23" t="s">
        <v>1974</v>
      </c>
      <c r="E324" s="5">
        <f>IFERROR((PlanMasine[[#This Row],[Norma]]/PlanMasine[[#This Row],[Q]])*(PlanMasine[[#This Row],[Q]]/SUMIF(#REF!,PlanMasine[[#This Row],[RN]],#REF!)*PlanMasine[[#This Row],[KPLQ]]),0)</f>
        <v>0</v>
      </c>
      <c r="F324" s="23">
        <v>12</v>
      </c>
      <c r="G324" s="23">
        <v>0</v>
      </c>
      <c r="H324" s="23">
        <v>0</v>
      </c>
      <c r="I324" s="23" t="s">
        <v>5</v>
      </c>
      <c r="J324" s="23" t="s">
        <v>570</v>
      </c>
      <c r="K324" s="23" t="s">
        <v>1969</v>
      </c>
      <c r="L324" s="23">
        <v>45813</v>
      </c>
      <c r="M324" s="28">
        <v>3.472222222222222E-3</v>
      </c>
      <c r="N324" s="3">
        <v>45817</v>
      </c>
      <c r="O324">
        <v>215820</v>
      </c>
      <c r="P324" t="e">
        <f>IFERROR(INDEX(REDOSLIJED!#REF!,MATCH(PlanMasine[[#This Row],[KPL]],REDOSLIJED!#REF!,0)),MAX(REDOSLIJED!#REF!)+1)</f>
        <v>#REF!</v>
      </c>
      <c r="Q324" s="23" t="s">
        <v>2491</v>
      </c>
    </row>
    <row r="325" spans="1:17" x14ac:dyDescent="0.25">
      <c r="A325" s="23">
        <v>1015413</v>
      </c>
      <c r="B325" s="23">
        <v>1</v>
      </c>
      <c r="C325" s="23">
        <v>1015441</v>
      </c>
      <c r="D325" s="23" t="s">
        <v>1971</v>
      </c>
      <c r="E325" s="5">
        <f>IFERROR((PlanMasine[[#This Row],[Norma]]/PlanMasine[[#This Row],[Q]])*(PlanMasine[[#This Row],[Q]]/SUMIF(#REF!,PlanMasine[[#This Row],[RN]],#REF!)*PlanMasine[[#This Row],[KPLQ]]),0)</f>
        <v>0</v>
      </c>
      <c r="F325" s="23">
        <v>12</v>
      </c>
      <c r="G325" s="23">
        <v>0</v>
      </c>
      <c r="H325" s="23">
        <v>0</v>
      </c>
      <c r="I325" s="23" t="s">
        <v>5</v>
      </c>
      <c r="J325" s="23" t="s">
        <v>570</v>
      </c>
      <c r="K325" s="23" t="s">
        <v>1969</v>
      </c>
      <c r="L325" s="23">
        <v>45813</v>
      </c>
      <c r="M325" s="28">
        <v>1.736111111111111E-3</v>
      </c>
      <c r="N325" s="3">
        <v>45817</v>
      </c>
      <c r="O325">
        <v>215830</v>
      </c>
      <c r="P325" t="e">
        <f>IFERROR(INDEX(REDOSLIJED!#REF!,MATCH(PlanMasine[[#This Row],[KPL]],REDOSLIJED!#REF!,0)),MAX(REDOSLIJED!#REF!)+1)</f>
        <v>#REF!</v>
      </c>
      <c r="Q325" s="23" t="s">
        <v>2492</v>
      </c>
    </row>
    <row r="326" spans="1:17" x14ac:dyDescent="0.25">
      <c r="A326" s="23">
        <v>1015414</v>
      </c>
      <c r="B326" s="23">
        <v>1</v>
      </c>
      <c r="C326" s="23">
        <v>1015441</v>
      </c>
      <c r="D326" s="23" t="s">
        <v>1971</v>
      </c>
      <c r="E326" s="5">
        <f>IFERROR((PlanMasine[[#This Row],[Norma]]/PlanMasine[[#This Row],[Q]])*(PlanMasine[[#This Row],[Q]]/SUMIF(#REF!,PlanMasine[[#This Row],[RN]],#REF!)*PlanMasine[[#This Row],[KPLQ]]),0)</f>
        <v>0</v>
      </c>
      <c r="F326" s="23">
        <v>12</v>
      </c>
      <c r="G326" s="23">
        <v>0</v>
      </c>
      <c r="H326" s="23">
        <v>0</v>
      </c>
      <c r="I326" s="23" t="s">
        <v>5</v>
      </c>
      <c r="J326" s="23" t="s">
        <v>570</v>
      </c>
      <c r="K326" s="23" t="s">
        <v>1969</v>
      </c>
      <c r="L326" s="23">
        <v>45813</v>
      </c>
      <c r="M326" s="28">
        <v>1.736111111111111E-3</v>
      </c>
      <c r="N326" s="3">
        <v>45817</v>
      </c>
      <c r="O326">
        <v>215830</v>
      </c>
      <c r="P326" t="e">
        <f>IFERROR(INDEX(REDOSLIJED!#REF!,MATCH(PlanMasine[[#This Row],[KPL]],REDOSLIJED!#REF!,0)),MAX(REDOSLIJED!#REF!)+1)</f>
        <v>#REF!</v>
      </c>
      <c r="Q326" s="23" t="s">
        <v>2493</v>
      </c>
    </row>
    <row r="327" spans="1:17" x14ac:dyDescent="0.25">
      <c r="A327" s="23">
        <v>1015414</v>
      </c>
      <c r="B327" s="23">
        <v>1</v>
      </c>
      <c r="C327" s="23">
        <v>1015431</v>
      </c>
      <c r="D327" s="23" t="s">
        <v>1974</v>
      </c>
      <c r="E327" s="5">
        <f>IFERROR((PlanMasine[[#This Row],[Norma]]/PlanMasine[[#This Row],[Q]])*(PlanMasine[[#This Row],[Q]]/SUMIF(#REF!,PlanMasine[[#This Row],[RN]],#REF!)*PlanMasine[[#This Row],[KPLQ]]),0)</f>
        <v>0</v>
      </c>
      <c r="F327" s="23">
        <v>12</v>
      </c>
      <c r="G327" s="23">
        <v>0</v>
      </c>
      <c r="H327" s="23">
        <v>0</v>
      </c>
      <c r="I327" s="23" t="s">
        <v>5</v>
      </c>
      <c r="J327" s="23" t="s">
        <v>570</v>
      </c>
      <c r="K327" s="23" t="s">
        <v>1969</v>
      </c>
      <c r="L327" s="23">
        <v>45813</v>
      </c>
      <c r="M327" s="28">
        <v>3.472222222222222E-3</v>
      </c>
      <c r="N327" s="3">
        <v>45817</v>
      </c>
      <c r="O327">
        <v>215820</v>
      </c>
      <c r="P327" t="e">
        <f>IFERROR(INDEX(REDOSLIJED!#REF!,MATCH(PlanMasine[[#This Row],[KPL]],REDOSLIJED!#REF!,0)),MAX(REDOSLIJED!#REF!)+1)</f>
        <v>#REF!</v>
      </c>
      <c r="Q327" s="23" t="s">
        <v>2951</v>
      </c>
    </row>
    <row r="328" spans="1:17" x14ac:dyDescent="0.25">
      <c r="A328" s="23">
        <v>1015414</v>
      </c>
      <c r="B328" s="23">
        <v>1</v>
      </c>
      <c r="C328" s="23">
        <v>1015423</v>
      </c>
      <c r="D328" s="23" t="s">
        <v>1975</v>
      </c>
      <c r="E328" s="5">
        <f>IFERROR((PlanMasine[[#This Row],[Norma]]/PlanMasine[[#This Row],[Q]])*(PlanMasine[[#This Row],[Q]]/SUMIF(#REF!,PlanMasine[[#This Row],[RN]],#REF!)*PlanMasine[[#This Row],[KPLQ]]),0)</f>
        <v>0</v>
      </c>
      <c r="F328" s="23">
        <v>12</v>
      </c>
      <c r="G328" s="23">
        <v>0</v>
      </c>
      <c r="H328" s="23">
        <v>0</v>
      </c>
      <c r="I328" s="23" t="s">
        <v>5</v>
      </c>
      <c r="J328" s="23" t="s">
        <v>570</v>
      </c>
      <c r="K328" s="23" t="s">
        <v>1969</v>
      </c>
      <c r="L328" s="24">
        <v>45813</v>
      </c>
      <c r="M328" s="28">
        <v>1.0416666666666667E-3</v>
      </c>
      <c r="N328" s="3">
        <v>45817</v>
      </c>
      <c r="O328">
        <v>215812</v>
      </c>
      <c r="P328" t="e">
        <f>IFERROR(INDEX(REDOSLIJED!#REF!,MATCH(PlanMasine[[#This Row],[KPL]],REDOSLIJED!#REF!,0)),MAX(REDOSLIJED!#REF!)+1)</f>
        <v>#REF!</v>
      </c>
      <c r="Q328" s="23" t="s">
        <v>2494</v>
      </c>
    </row>
    <row r="329" spans="1:17" x14ac:dyDescent="0.25">
      <c r="A329" s="23">
        <v>1015415</v>
      </c>
      <c r="B329" s="23">
        <v>1</v>
      </c>
      <c r="C329" s="23">
        <v>1015431</v>
      </c>
      <c r="D329" s="23" t="s">
        <v>1974</v>
      </c>
      <c r="E329" s="5">
        <f>IFERROR((PlanMasine[[#This Row],[Norma]]/PlanMasine[[#This Row],[Q]])*(PlanMasine[[#This Row],[Q]]/SUMIF(#REF!,PlanMasine[[#This Row],[RN]],#REF!)*PlanMasine[[#This Row],[KPLQ]]),0)</f>
        <v>0</v>
      </c>
      <c r="F329" s="23">
        <v>12</v>
      </c>
      <c r="G329" s="23">
        <v>0</v>
      </c>
      <c r="H329" s="23">
        <v>0</v>
      </c>
      <c r="I329" s="23" t="s">
        <v>5</v>
      </c>
      <c r="J329" s="23" t="s">
        <v>570</v>
      </c>
      <c r="K329" s="23" t="s">
        <v>1969</v>
      </c>
      <c r="L329" s="24">
        <v>45813</v>
      </c>
      <c r="M329" s="28">
        <v>3.472222222222222E-3</v>
      </c>
      <c r="N329" s="3">
        <v>45817</v>
      </c>
      <c r="O329">
        <v>215820</v>
      </c>
      <c r="P329" t="e">
        <f>IFERROR(INDEX(REDOSLIJED!#REF!,MATCH(PlanMasine[[#This Row],[KPL]],REDOSLIJED!#REF!,0)),MAX(REDOSLIJED!#REF!)+1)</f>
        <v>#REF!</v>
      </c>
      <c r="Q329" s="23" t="s">
        <v>2952</v>
      </c>
    </row>
    <row r="330" spans="1:17" x14ac:dyDescent="0.25">
      <c r="A330" s="23">
        <v>1015415</v>
      </c>
      <c r="B330" s="23">
        <v>1</v>
      </c>
      <c r="C330" s="23">
        <v>1015441</v>
      </c>
      <c r="D330" s="23" t="s">
        <v>1971</v>
      </c>
      <c r="E330" s="5">
        <f>IFERROR((PlanMasine[[#This Row],[Norma]]/PlanMasine[[#This Row],[Q]])*(PlanMasine[[#This Row],[Q]]/SUMIF(#REF!,PlanMasine[[#This Row],[RN]],#REF!)*PlanMasine[[#This Row],[KPLQ]]),0)</f>
        <v>0</v>
      </c>
      <c r="F330" s="23">
        <v>12</v>
      </c>
      <c r="G330" s="23">
        <v>0</v>
      </c>
      <c r="H330" s="23">
        <v>0</v>
      </c>
      <c r="I330" s="23" t="s">
        <v>5</v>
      </c>
      <c r="J330" s="23" t="s">
        <v>570</v>
      </c>
      <c r="K330" s="23" t="s">
        <v>1969</v>
      </c>
      <c r="L330" s="23">
        <v>45813</v>
      </c>
      <c r="M330" s="28">
        <v>1.736111111111111E-3</v>
      </c>
      <c r="N330" s="3">
        <v>45817</v>
      </c>
      <c r="O330">
        <v>215830</v>
      </c>
      <c r="P330" t="e">
        <f>IFERROR(INDEX(REDOSLIJED!#REF!,MATCH(PlanMasine[[#This Row],[KPL]],REDOSLIJED!#REF!,0)),MAX(REDOSLIJED!#REF!)+1)</f>
        <v>#REF!</v>
      </c>
      <c r="Q330" s="23" t="s">
        <v>2953</v>
      </c>
    </row>
    <row r="331" spans="1:17" x14ac:dyDescent="0.25">
      <c r="A331" s="23">
        <v>1015415</v>
      </c>
      <c r="B331" s="23">
        <v>1</v>
      </c>
      <c r="C331" s="23">
        <v>1015423</v>
      </c>
      <c r="D331" s="23" t="s">
        <v>1975</v>
      </c>
      <c r="E331" s="5">
        <f>IFERROR((PlanMasine[[#This Row],[Norma]]/PlanMasine[[#This Row],[Q]])*(PlanMasine[[#This Row],[Q]]/SUMIF(#REF!,PlanMasine[[#This Row],[RN]],#REF!)*PlanMasine[[#This Row],[KPLQ]]),0)</f>
        <v>0</v>
      </c>
      <c r="F331" s="23">
        <v>12</v>
      </c>
      <c r="G331" s="23">
        <v>0</v>
      </c>
      <c r="H331" s="23">
        <v>0</v>
      </c>
      <c r="I331" s="23" t="s">
        <v>5</v>
      </c>
      <c r="J331" s="23" t="s">
        <v>570</v>
      </c>
      <c r="K331" s="23" t="s">
        <v>1969</v>
      </c>
      <c r="L331" s="24">
        <v>45813</v>
      </c>
      <c r="M331" s="28">
        <v>1.0416666666666667E-3</v>
      </c>
      <c r="N331" s="3">
        <v>45817</v>
      </c>
      <c r="O331">
        <v>215812</v>
      </c>
      <c r="P331" t="e">
        <f>IFERROR(INDEX(REDOSLIJED!#REF!,MATCH(PlanMasine[[#This Row],[KPL]],REDOSLIJED!#REF!,0)),MAX(REDOSLIJED!#REF!)+1)</f>
        <v>#REF!</v>
      </c>
      <c r="Q331" s="23" t="s">
        <v>2954</v>
      </c>
    </row>
    <row r="332" spans="1:17" x14ac:dyDescent="0.25">
      <c r="A332" s="23">
        <v>1015416</v>
      </c>
      <c r="B332" s="23">
        <v>1</v>
      </c>
      <c r="C332" s="23">
        <v>1015423</v>
      </c>
      <c r="D332" s="23" t="s">
        <v>1975</v>
      </c>
      <c r="E332" s="5">
        <f>IFERROR((PlanMasine[[#This Row],[Norma]]/PlanMasine[[#This Row],[Q]])*(PlanMasine[[#This Row],[Q]]/SUMIF(#REF!,PlanMasine[[#This Row],[RN]],#REF!)*PlanMasine[[#This Row],[KPLQ]]),0)</f>
        <v>0</v>
      </c>
      <c r="F332" s="23">
        <v>12</v>
      </c>
      <c r="G332" s="23">
        <v>0</v>
      </c>
      <c r="H332" s="23">
        <v>0</v>
      </c>
      <c r="I332" s="23" t="s">
        <v>5</v>
      </c>
      <c r="J332" s="23" t="s">
        <v>570</v>
      </c>
      <c r="K332" s="23" t="s">
        <v>1969</v>
      </c>
      <c r="L332" s="23">
        <v>45813</v>
      </c>
      <c r="M332" s="28">
        <v>1.0416666666666667E-3</v>
      </c>
      <c r="N332" s="3">
        <v>45817</v>
      </c>
      <c r="O332">
        <v>215812</v>
      </c>
      <c r="P332" t="e">
        <f>IFERROR(INDEX(REDOSLIJED!#REF!,MATCH(PlanMasine[[#This Row],[KPL]],REDOSLIJED!#REF!,0)),MAX(REDOSLIJED!#REF!)+1)</f>
        <v>#REF!</v>
      </c>
      <c r="Q332" s="23" t="s">
        <v>2955</v>
      </c>
    </row>
    <row r="333" spans="1:17" x14ac:dyDescent="0.25">
      <c r="A333" s="23">
        <v>1015416</v>
      </c>
      <c r="B333" s="23">
        <v>1</v>
      </c>
      <c r="C333" s="23">
        <v>1015441</v>
      </c>
      <c r="D333" s="23" t="s">
        <v>1971</v>
      </c>
      <c r="E333" s="5">
        <f>IFERROR((PlanMasine[[#This Row],[Norma]]/PlanMasine[[#This Row],[Q]])*(PlanMasine[[#This Row],[Q]]/SUMIF(#REF!,PlanMasine[[#This Row],[RN]],#REF!)*PlanMasine[[#This Row],[KPLQ]]),0)</f>
        <v>0</v>
      </c>
      <c r="F333" s="23">
        <v>12</v>
      </c>
      <c r="G333" s="23">
        <v>0</v>
      </c>
      <c r="H333" s="23">
        <v>0</v>
      </c>
      <c r="I333" s="23" t="s">
        <v>5</v>
      </c>
      <c r="J333" s="23" t="s">
        <v>570</v>
      </c>
      <c r="K333" s="23" t="s">
        <v>1969</v>
      </c>
      <c r="L333" s="24">
        <v>45813</v>
      </c>
      <c r="M333" s="28">
        <v>1.736111111111111E-3</v>
      </c>
      <c r="N333" s="3">
        <v>45817</v>
      </c>
      <c r="O333">
        <v>215830</v>
      </c>
      <c r="P333" t="e">
        <f>IFERROR(INDEX(REDOSLIJED!#REF!,MATCH(PlanMasine[[#This Row],[KPL]],REDOSLIJED!#REF!,0)),MAX(REDOSLIJED!#REF!)+1)</f>
        <v>#REF!</v>
      </c>
      <c r="Q333" s="23" t="s">
        <v>2956</v>
      </c>
    </row>
    <row r="334" spans="1:17" x14ac:dyDescent="0.25">
      <c r="A334" s="23">
        <v>1015416</v>
      </c>
      <c r="B334" s="23">
        <v>1</v>
      </c>
      <c r="C334" s="23">
        <v>1015431</v>
      </c>
      <c r="D334" s="23" t="s">
        <v>1974</v>
      </c>
      <c r="E334" s="5">
        <f>IFERROR((PlanMasine[[#This Row],[Norma]]/PlanMasine[[#This Row],[Q]])*(PlanMasine[[#This Row],[Q]]/SUMIF(#REF!,PlanMasine[[#This Row],[RN]],#REF!)*PlanMasine[[#This Row],[KPLQ]]),0)</f>
        <v>0</v>
      </c>
      <c r="F334" s="23">
        <v>12</v>
      </c>
      <c r="G334" s="23">
        <v>0</v>
      </c>
      <c r="H334" s="23">
        <v>0</v>
      </c>
      <c r="I334" s="23" t="s">
        <v>5</v>
      </c>
      <c r="J334" s="23" t="s">
        <v>570</v>
      </c>
      <c r="K334" s="23" t="s">
        <v>1969</v>
      </c>
      <c r="L334" s="23">
        <v>45813</v>
      </c>
      <c r="M334" s="28">
        <v>3.472222222222222E-3</v>
      </c>
      <c r="N334" s="3">
        <v>45817</v>
      </c>
      <c r="O334">
        <v>215820</v>
      </c>
      <c r="P334" t="e">
        <f>IFERROR(INDEX(REDOSLIJED!#REF!,MATCH(PlanMasine[[#This Row],[KPL]],REDOSLIJED!#REF!,0)),MAX(REDOSLIJED!#REF!)+1)</f>
        <v>#REF!</v>
      </c>
      <c r="Q334" s="23" t="s">
        <v>2957</v>
      </c>
    </row>
    <row r="335" spans="1:17" x14ac:dyDescent="0.25">
      <c r="A335" s="23">
        <v>1015417</v>
      </c>
      <c r="B335" s="23">
        <v>1</v>
      </c>
      <c r="C335" s="23">
        <v>1015423</v>
      </c>
      <c r="D335" s="23" t="s">
        <v>1975</v>
      </c>
      <c r="E335" s="5">
        <f>IFERROR((PlanMasine[[#This Row],[Norma]]/PlanMasine[[#This Row],[Q]])*(PlanMasine[[#This Row],[Q]]/SUMIF(#REF!,PlanMasine[[#This Row],[RN]],#REF!)*PlanMasine[[#This Row],[KPLQ]]),0)</f>
        <v>0</v>
      </c>
      <c r="F335" s="23">
        <v>12</v>
      </c>
      <c r="G335" s="23">
        <v>0</v>
      </c>
      <c r="H335" s="23">
        <v>0</v>
      </c>
      <c r="I335" s="23" t="s">
        <v>5</v>
      </c>
      <c r="J335" s="23" t="s">
        <v>570</v>
      </c>
      <c r="K335" s="23" t="s">
        <v>1969</v>
      </c>
      <c r="L335" s="24">
        <v>45813</v>
      </c>
      <c r="M335" s="28">
        <v>1.0416666666666667E-3</v>
      </c>
      <c r="N335" s="3">
        <v>45817</v>
      </c>
      <c r="O335">
        <v>215812</v>
      </c>
      <c r="P335" t="e">
        <f>IFERROR(INDEX(REDOSLIJED!#REF!,MATCH(PlanMasine[[#This Row],[KPL]],REDOSLIJED!#REF!,0)),MAX(REDOSLIJED!#REF!)+1)</f>
        <v>#REF!</v>
      </c>
      <c r="Q335" s="23" t="s">
        <v>2958</v>
      </c>
    </row>
    <row r="336" spans="1:17" x14ac:dyDescent="0.25">
      <c r="A336" s="23">
        <v>1015417</v>
      </c>
      <c r="B336" s="23">
        <v>1</v>
      </c>
      <c r="C336" s="23">
        <v>1015441</v>
      </c>
      <c r="D336" s="23" t="s">
        <v>1971</v>
      </c>
      <c r="E336" s="5">
        <f>IFERROR((PlanMasine[[#This Row],[Norma]]/PlanMasine[[#This Row],[Q]])*(PlanMasine[[#This Row],[Q]]/SUMIF(#REF!,PlanMasine[[#This Row],[RN]],#REF!)*PlanMasine[[#This Row],[KPLQ]]),0)</f>
        <v>0</v>
      </c>
      <c r="F336" s="23">
        <v>12</v>
      </c>
      <c r="G336" s="23">
        <v>0</v>
      </c>
      <c r="H336" s="23">
        <v>0</v>
      </c>
      <c r="I336" s="23" t="s">
        <v>5</v>
      </c>
      <c r="J336" s="23" t="s">
        <v>570</v>
      </c>
      <c r="K336" s="23" t="s">
        <v>1969</v>
      </c>
      <c r="L336" s="24">
        <v>45813</v>
      </c>
      <c r="M336" s="28">
        <v>1.736111111111111E-3</v>
      </c>
      <c r="N336" s="3">
        <v>45817</v>
      </c>
      <c r="O336">
        <v>215830</v>
      </c>
      <c r="P336" t="e">
        <f>IFERROR(INDEX(REDOSLIJED!#REF!,MATCH(PlanMasine[[#This Row],[KPL]],REDOSLIJED!#REF!,0)),MAX(REDOSLIJED!#REF!)+1)</f>
        <v>#REF!</v>
      </c>
      <c r="Q336" s="23" t="s">
        <v>2959</v>
      </c>
    </row>
    <row r="337" spans="1:17" x14ac:dyDescent="0.25">
      <c r="A337" s="23">
        <v>1015417</v>
      </c>
      <c r="B337" s="23">
        <v>1</v>
      </c>
      <c r="C337" s="23">
        <v>1015431</v>
      </c>
      <c r="D337" s="23" t="s">
        <v>1974</v>
      </c>
      <c r="E337" s="5">
        <f>IFERROR((PlanMasine[[#This Row],[Norma]]/PlanMasine[[#This Row],[Q]])*(PlanMasine[[#This Row],[Q]]/SUMIF(#REF!,PlanMasine[[#This Row],[RN]],#REF!)*PlanMasine[[#This Row],[KPLQ]]),0)</f>
        <v>0</v>
      </c>
      <c r="F337" s="23">
        <v>12</v>
      </c>
      <c r="G337" s="23">
        <v>0</v>
      </c>
      <c r="H337" s="23">
        <v>0</v>
      </c>
      <c r="I337" s="23" t="s">
        <v>5</v>
      </c>
      <c r="J337" s="23" t="s">
        <v>570</v>
      </c>
      <c r="K337" s="23" t="s">
        <v>1969</v>
      </c>
      <c r="L337" s="24">
        <v>45813</v>
      </c>
      <c r="M337" s="28">
        <v>3.472222222222222E-3</v>
      </c>
      <c r="N337" s="3">
        <v>45817</v>
      </c>
      <c r="O337">
        <v>215820</v>
      </c>
      <c r="P337" t="e">
        <f>IFERROR(INDEX(REDOSLIJED!#REF!,MATCH(PlanMasine[[#This Row],[KPL]],REDOSLIJED!#REF!,0)),MAX(REDOSLIJED!#REF!)+1)</f>
        <v>#REF!</v>
      </c>
      <c r="Q337" s="23" t="s">
        <v>2960</v>
      </c>
    </row>
    <row r="338" spans="1:17" x14ac:dyDescent="0.25">
      <c r="A338" s="23">
        <v>1016441</v>
      </c>
      <c r="B338" s="23">
        <v>1</v>
      </c>
      <c r="C338" s="23">
        <v>1016442</v>
      </c>
      <c r="D338" s="23" t="s">
        <v>2074</v>
      </c>
      <c r="E338" s="5">
        <f>IFERROR((PlanMasine[[#This Row],[Norma]]/PlanMasine[[#This Row],[Q]])*(PlanMasine[[#This Row],[Q]]/SUMIF(#REF!,PlanMasine[[#This Row],[RN]],#REF!)*PlanMasine[[#This Row],[KPLQ]]),0)</f>
        <v>0</v>
      </c>
      <c r="F338" s="23">
        <v>1</v>
      </c>
      <c r="G338" s="23">
        <v>0</v>
      </c>
      <c r="H338" s="23">
        <v>0</v>
      </c>
      <c r="I338" s="23" t="s">
        <v>5</v>
      </c>
      <c r="J338" s="23" t="s">
        <v>570</v>
      </c>
      <c r="K338" s="23" t="s">
        <v>1767</v>
      </c>
      <c r="L338" s="24">
        <v>45828</v>
      </c>
      <c r="M338" s="28">
        <v>1.0416666666666666E-2</v>
      </c>
      <c r="N338" s="3">
        <v>45817</v>
      </c>
      <c r="O338">
        <v>182552</v>
      </c>
      <c r="P338" t="e">
        <f>IFERROR(INDEX(REDOSLIJED!#REF!,MATCH(PlanMasine[[#This Row],[KPL]],REDOSLIJED!#REF!,0)),MAX(REDOSLIJED!#REF!)+1)</f>
        <v>#REF!</v>
      </c>
      <c r="Q338" s="23" t="s">
        <v>2961</v>
      </c>
    </row>
    <row r="339" spans="1:17" x14ac:dyDescent="0.25">
      <c r="A339" s="23">
        <v>1016441</v>
      </c>
      <c r="B339" s="23">
        <v>1</v>
      </c>
      <c r="C339" s="23">
        <v>1016443</v>
      </c>
      <c r="D339" s="23" t="s">
        <v>1766</v>
      </c>
      <c r="E339" s="5">
        <f>IFERROR((PlanMasine[[#This Row],[Norma]]/PlanMasine[[#This Row],[Q]])*(PlanMasine[[#This Row],[Q]]/SUMIF(#REF!,PlanMasine[[#This Row],[RN]],#REF!)*PlanMasine[[#This Row],[KPLQ]]),0)</f>
        <v>0</v>
      </c>
      <c r="F339" s="23">
        <v>1</v>
      </c>
      <c r="G339" s="23">
        <v>0</v>
      </c>
      <c r="H339" s="23">
        <v>0</v>
      </c>
      <c r="I339" s="23" t="s">
        <v>5</v>
      </c>
      <c r="J339" s="23" t="s">
        <v>570</v>
      </c>
      <c r="K339" s="23" t="s">
        <v>1767</v>
      </c>
      <c r="L339" s="24">
        <v>45828</v>
      </c>
      <c r="M339" s="28">
        <v>1.0416666666666666E-2</v>
      </c>
      <c r="N339" s="3">
        <v>45817</v>
      </c>
      <c r="O339">
        <v>182553</v>
      </c>
      <c r="P339" t="e">
        <f>IFERROR(INDEX(REDOSLIJED!#REF!,MATCH(PlanMasine[[#This Row],[KPL]],REDOSLIJED!#REF!,0)),MAX(REDOSLIJED!#REF!)+1)</f>
        <v>#REF!</v>
      </c>
      <c r="Q339" s="23" t="s">
        <v>2962</v>
      </c>
    </row>
    <row r="340" spans="1:17" x14ac:dyDescent="0.25">
      <c r="A340" s="23">
        <v>1016441</v>
      </c>
      <c r="B340" s="23">
        <v>1</v>
      </c>
      <c r="C340" s="23">
        <v>1016445</v>
      </c>
      <c r="D340" s="23" t="s">
        <v>2072</v>
      </c>
      <c r="E340" s="5">
        <f>IFERROR((PlanMasine[[#This Row],[Norma]]/PlanMasine[[#This Row],[Q]])*(PlanMasine[[#This Row],[Q]]/SUMIF(#REF!,PlanMasine[[#This Row],[RN]],#REF!)*PlanMasine[[#This Row],[KPLQ]]),0)</f>
        <v>0</v>
      </c>
      <c r="F340" s="23">
        <v>1</v>
      </c>
      <c r="G340" s="23">
        <v>0</v>
      </c>
      <c r="H340" s="23">
        <v>0</v>
      </c>
      <c r="I340" s="23" t="s">
        <v>5</v>
      </c>
      <c r="J340" s="23" t="s">
        <v>570</v>
      </c>
      <c r="K340" s="23" t="s">
        <v>1767</v>
      </c>
      <c r="L340" s="24">
        <v>45828</v>
      </c>
      <c r="M340" s="28">
        <v>3.472222222222222E-3</v>
      </c>
      <c r="N340" s="3">
        <v>45817</v>
      </c>
      <c r="O340">
        <v>182555</v>
      </c>
      <c r="P340" t="e">
        <f>IFERROR(INDEX(REDOSLIJED!#REF!,MATCH(PlanMasine[[#This Row],[KPL]],REDOSLIJED!#REF!,0)),MAX(REDOSLIJED!#REF!)+1)</f>
        <v>#REF!</v>
      </c>
      <c r="Q340" s="23" t="s">
        <v>2963</v>
      </c>
    </row>
    <row r="341" spans="1:17" x14ac:dyDescent="0.25">
      <c r="A341" s="23">
        <v>1016441</v>
      </c>
      <c r="B341" s="23">
        <v>1</v>
      </c>
      <c r="C341" s="23">
        <v>1016448</v>
      </c>
      <c r="D341" s="23" t="s">
        <v>2071</v>
      </c>
      <c r="E341" s="5">
        <f>IFERROR((PlanMasine[[#This Row],[Norma]]/PlanMasine[[#This Row],[Q]])*(PlanMasine[[#This Row],[Q]]/SUMIF(#REF!,PlanMasine[[#This Row],[RN]],#REF!)*PlanMasine[[#This Row],[KPLQ]]),0)</f>
        <v>0</v>
      </c>
      <c r="F341" s="23">
        <v>2</v>
      </c>
      <c r="G341" s="23">
        <v>0</v>
      </c>
      <c r="H341" s="23">
        <v>0</v>
      </c>
      <c r="I341" s="23" t="s">
        <v>5</v>
      </c>
      <c r="J341" s="23" t="s">
        <v>570</v>
      </c>
      <c r="K341" s="23" t="s">
        <v>1767</v>
      </c>
      <c r="L341" s="24">
        <v>45828</v>
      </c>
      <c r="M341" s="28">
        <v>1.1111111111111112E-2</v>
      </c>
      <c r="N341" s="3">
        <v>45817</v>
      </c>
      <c r="O341">
        <v>182558</v>
      </c>
      <c r="P341" t="e">
        <f>IFERROR(INDEX(REDOSLIJED!#REF!,MATCH(PlanMasine[[#This Row],[KPL]],REDOSLIJED!#REF!,0)),MAX(REDOSLIJED!#REF!)+1)</f>
        <v>#REF!</v>
      </c>
      <c r="Q341" s="23" t="s">
        <v>2964</v>
      </c>
    </row>
    <row r="342" spans="1:17" x14ac:dyDescent="0.25">
      <c r="A342" s="23">
        <v>1016441</v>
      </c>
      <c r="B342" s="23">
        <v>1</v>
      </c>
      <c r="C342" s="23">
        <v>1016457</v>
      </c>
      <c r="D342" s="23" t="s">
        <v>2068</v>
      </c>
      <c r="E342" s="5">
        <f>IFERROR((PlanMasine[[#This Row],[Norma]]/PlanMasine[[#This Row],[Q]])*(PlanMasine[[#This Row],[Q]]/SUMIF(#REF!,PlanMasine[[#This Row],[RN]],#REF!)*PlanMasine[[#This Row],[KPLQ]]),0)</f>
        <v>0</v>
      </c>
      <c r="F342" s="23">
        <v>1</v>
      </c>
      <c r="G342" s="23">
        <v>0</v>
      </c>
      <c r="H342" s="23">
        <v>0</v>
      </c>
      <c r="I342" s="23" t="s">
        <v>5</v>
      </c>
      <c r="J342" s="23" t="s">
        <v>570</v>
      </c>
      <c r="K342" s="23" t="s">
        <v>1767</v>
      </c>
      <c r="L342" s="24">
        <v>45828</v>
      </c>
      <c r="M342" s="28">
        <v>8.3333333333333332E-3</v>
      </c>
      <c r="N342" s="3">
        <v>45817</v>
      </c>
      <c r="O342">
        <v>182567</v>
      </c>
      <c r="P342" t="e">
        <f>IFERROR(INDEX(REDOSLIJED!#REF!,MATCH(PlanMasine[[#This Row],[KPL]],REDOSLIJED!#REF!,0)),MAX(REDOSLIJED!#REF!)+1)</f>
        <v>#REF!</v>
      </c>
      <c r="Q342" s="23" t="s">
        <v>2965</v>
      </c>
    </row>
    <row r="343" spans="1:17" x14ac:dyDescent="0.25">
      <c r="A343" s="23">
        <v>1016441</v>
      </c>
      <c r="B343" s="23">
        <v>1</v>
      </c>
      <c r="C343" s="23">
        <v>1016451</v>
      </c>
      <c r="D343" s="23" t="s">
        <v>2075</v>
      </c>
      <c r="E343" s="5">
        <f>IFERROR((PlanMasine[[#This Row],[Norma]]/PlanMasine[[#This Row],[Q]])*(PlanMasine[[#This Row],[Q]]/SUMIF(#REF!,PlanMasine[[#This Row],[RN]],#REF!)*PlanMasine[[#This Row],[KPLQ]]),0)</f>
        <v>0</v>
      </c>
      <c r="F343" s="23">
        <v>1</v>
      </c>
      <c r="G343" s="23">
        <v>0</v>
      </c>
      <c r="H343" s="23">
        <v>0</v>
      </c>
      <c r="I343" s="23" t="s">
        <v>5</v>
      </c>
      <c r="J343" s="23" t="s">
        <v>570</v>
      </c>
      <c r="K343" s="23" t="s">
        <v>1767</v>
      </c>
      <c r="L343" s="23">
        <v>45828</v>
      </c>
      <c r="M343" s="28">
        <v>2.7777777777777779E-3</v>
      </c>
      <c r="N343" s="3">
        <v>45817</v>
      </c>
      <c r="O343">
        <v>182561</v>
      </c>
      <c r="P343" t="e">
        <f>IFERROR(INDEX(REDOSLIJED!#REF!,MATCH(PlanMasine[[#This Row],[KPL]],REDOSLIJED!#REF!,0)),MAX(REDOSLIJED!#REF!)+1)</f>
        <v>#REF!</v>
      </c>
      <c r="Q343" s="23" t="s">
        <v>2966</v>
      </c>
    </row>
    <row r="344" spans="1:17" x14ac:dyDescent="0.25">
      <c r="A344" s="23">
        <v>1016441</v>
      </c>
      <c r="B344" s="23">
        <v>1</v>
      </c>
      <c r="C344" s="23">
        <v>1016452</v>
      </c>
      <c r="D344" s="23" t="s">
        <v>2070</v>
      </c>
      <c r="E344" s="5">
        <f>IFERROR((PlanMasine[[#This Row],[Norma]]/PlanMasine[[#This Row],[Q]])*(PlanMasine[[#This Row],[Q]]/SUMIF(#REF!,PlanMasine[[#This Row],[RN]],#REF!)*PlanMasine[[#This Row],[KPLQ]]),0)</f>
        <v>0</v>
      </c>
      <c r="F344" s="23">
        <v>1</v>
      </c>
      <c r="G344" s="23">
        <v>0</v>
      </c>
      <c r="H344" s="23">
        <v>0</v>
      </c>
      <c r="I344" s="23" t="s">
        <v>5</v>
      </c>
      <c r="J344" s="23" t="s">
        <v>570</v>
      </c>
      <c r="K344" s="23" t="s">
        <v>1767</v>
      </c>
      <c r="L344" s="23">
        <v>45828</v>
      </c>
      <c r="M344" s="28">
        <v>5.5555555555555558E-3</v>
      </c>
      <c r="N344" s="3">
        <v>45817</v>
      </c>
      <c r="O344">
        <v>182562</v>
      </c>
      <c r="P344" t="e">
        <f>IFERROR(INDEX(REDOSLIJED!#REF!,MATCH(PlanMasine[[#This Row],[KPL]],REDOSLIJED!#REF!,0)),MAX(REDOSLIJED!#REF!)+1)</f>
        <v>#REF!</v>
      </c>
      <c r="Q344" s="23" t="s">
        <v>2967</v>
      </c>
    </row>
    <row r="345" spans="1:17" x14ac:dyDescent="0.25">
      <c r="A345" s="23">
        <v>1016441</v>
      </c>
      <c r="B345" s="23">
        <v>1</v>
      </c>
      <c r="C345" s="23">
        <v>1016453</v>
      </c>
      <c r="D345" s="23" t="s">
        <v>2069</v>
      </c>
      <c r="E345" s="5">
        <f>IFERROR((PlanMasine[[#This Row],[Norma]]/PlanMasine[[#This Row],[Q]])*(PlanMasine[[#This Row],[Q]]/SUMIF(#REF!,PlanMasine[[#This Row],[RN]],#REF!)*PlanMasine[[#This Row],[KPLQ]]),0)</f>
        <v>0</v>
      </c>
      <c r="F345" s="23">
        <v>1</v>
      </c>
      <c r="G345" s="23">
        <v>0</v>
      </c>
      <c r="H345" s="23">
        <v>0</v>
      </c>
      <c r="I345" s="23" t="s">
        <v>5</v>
      </c>
      <c r="J345" s="23" t="s">
        <v>570</v>
      </c>
      <c r="K345" s="23" t="s">
        <v>1767</v>
      </c>
      <c r="L345" s="24">
        <v>45828</v>
      </c>
      <c r="M345" s="28">
        <v>6.9444444444444441E-3</v>
      </c>
      <c r="N345" s="3">
        <v>45817</v>
      </c>
      <c r="O345">
        <v>182563</v>
      </c>
      <c r="P345" t="e">
        <f>IFERROR(INDEX(REDOSLIJED!#REF!,MATCH(PlanMasine[[#This Row],[KPL]],REDOSLIJED!#REF!,0)),MAX(REDOSLIJED!#REF!)+1)</f>
        <v>#REF!</v>
      </c>
      <c r="Q345" s="23" t="s">
        <v>2968</v>
      </c>
    </row>
    <row r="346" spans="1:17" x14ac:dyDescent="0.25">
      <c r="A346" s="23">
        <v>1016441</v>
      </c>
      <c r="B346" s="23">
        <v>1</v>
      </c>
      <c r="C346" s="23">
        <v>1016444</v>
      </c>
      <c r="D346" s="23" t="s">
        <v>2073</v>
      </c>
      <c r="E346" s="5">
        <f>IFERROR((PlanMasine[[#This Row],[Norma]]/PlanMasine[[#This Row],[Q]])*(PlanMasine[[#This Row],[Q]]/SUMIF(#REF!,PlanMasine[[#This Row],[RN]],#REF!)*PlanMasine[[#This Row],[KPLQ]]),0)</f>
        <v>0</v>
      </c>
      <c r="F346" s="23">
        <v>1</v>
      </c>
      <c r="G346" s="23">
        <v>0</v>
      </c>
      <c r="H346" s="23">
        <v>0</v>
      </c>
      <c r="I346" s="23" t="s">
        <v>5</v>
      </c>
      <c r="J346" s="23" t="s">
        <v>570</v>
      </c>
      <c r="K346" s="23" t="s">
        <v>1767</v>
      </c>
      <c r="L346" s="23">
        <v>45828</v>
      </c>
      <c r="M346" s="28">
        <v>3.472222222222222E-3</v>
      </c>
      <c r="N346" s="3">
        <v>45817</v>
      </c>
      <c r="O346">
        <v>182554</v>
      </c>
      <c r="P346" t="e">
        <f>IFERROR(INDEX(REDOSLIJED!#REF!,MATCH(PlanMasine[[#This Row],[KPL]],REDOSLIJED!#REF!,0)),MAX(REDOSLIJED!#REF!)+1)</f>
        <v>#REF!</v>
      </c>
      <c r="Q346" s="23" t="s">
        <v>2969</v>
      </c>
    </row>
    <row r="347" spans="1:17" x14ac:dyDescent="0.25">
      <c r="A347" s="23">
        <v>1016441</v>
      </c>
      <c r="B347" s="23">
        <v>1</v>
      </c>
      <c r="C347" s="23">
        <v>1016461</v>
      </c>
      <c r="D347" s="23" t="s">
        <v>2076</v>
      </c>
      <c r="E347" s="5">
        <f>IFERROR((PlanMasine[[#This Row],[Norma]]/PlanMasine[[#This Row],[Q]])*(PlanMasine[[#This Row],[Q]]/SUMIF(#REF!,PlanMasine[[#This Row],[RN]],#REF!)*PlanMasine[[#This Row],[KPLQ]]),0)</f>
        <v>0</v>
      </c>
      <c r="F347" s="23">
        <v>1</v>
      </c>
      <c r="G347" s="23">
        <v>0</v>
      </c>
      <c r="H347" s="23">
        <v>0</v>
      </c>
      <c r="I347" s="23" t="s">
        <v>5</v>
      </c>
      <c r="J347" s="23" t="s">
        <v>570</v>
      </c>
      <c r="K347" s="23" t="s">
        <v>1767</v>
      </c>
      <c r="L347" s="24">
        <v>45828</v>
      </c>
      <c r="M347" s="28">
        <v>4.1666666666666666E-3</v>
      </c>
      <c r="N347" s="3">
        <v>45817</v>
      </c>
      <c r="O347">
        <v>182571</v>
      </c>
      <c r="P347" t="e">
        <f>IFERROR(INDEX(REDOSLIJED!#REF!,MATCH(PlanMasine[[#This Row],[KPL]],REDOSLIJED!#REF!,0)),MAX(REDOSLIJED!#REF!)+1)</f>
        <v>#REF!</v>
      </c>
      <c r="Q347" s="23" t="s">
        <v>2970</v>
      </c>
    </row>
    <row r="348" spans="1:17" x14ac:dyDescent="0.25">
      <c r="A348" s="23">
        <v>1016441</v>
      </c>
      <c r="B348" s="23">
        <v>1</v>
      </c>
      <c r="C348" s="23">
        <v>1016455</v>
      </c>
      <c r="D348" s="23" t="s">
        <v>2067</v>
      </c>
      <c r="E348" s="5">
        <f>IFERROR((PlanMasine[[#This Row],[Norma]]/PlanMasine[[#This Row],[Q]])*(PlanMasine[[#This Row],[Q]]/SUMIF(#REF!,PlanMasine[[#This Row],[RN]],#REF!)*PlanMasine[[#This Row],[KPLQ]]),0)</f>
        <v>0</v>
      </c>
      <c r="F348" s="23">
        <v>1</v>
      </c>
      <c r="G348" s="23">
        <v>0</v>
      </c>
      <c r="H348" s="23">
        <v>0</v>
      </c>
      <c r="I348" s="23" t="s">
        <v>5</v>
      </c>
      <c r="J348" s="23" t="s">
        <v>570</v>
      </c>
      <c r="K348" s="23" t="s">
        <v>1767</v>
      </c>
      <c r="L348" s="24">
        <v>45828</v>
      </c>
      <c r="M348" s="28">
        <v>1.3888888888888888E-2</v>
      </c>
      <c r="N348" s="3">
        <v>45817</v>
      </c>
      <c r="O348">
        <v>182565</v>
      </c>
      <c r="P348" t="e">
        <f>IFERROR(INDEX(REDOSLIJED!#REF!,MATCH(PlanMasine[[#This Row],[KPL]],REDOSLIJED!#REF!,0)),MAX(REDOSLIJED!#REF!)+1)</f>
        <v>#REF!</v>
      </c>
      <c r="Q348" s="23" t="s">
        <v>2971</v>
      </c>
    </row>
    <row r="349" spans="1:17" x14ac:dyDescent="0.25">
      <c r="A349" s="23">
        <v>1016620</v>
      </c>
      <c r="B349" s="23">
        <v>1</v>
      </c>
      <c r="C349" s="23">
        <v>1016625</v>
      </c>
      <c r="D349" s="23" t="s">
        <v>2073</v>
      </c>
      <c r="E349" s="5">
        <f>IFERROR((PlanMasine[[#This Row],[Norma]]/PlanMasine[[#This Row],[Q]])*(PlanMasine[[#This Row],[Q]]/SUMIF(#REF!,PlanMasine[[#This Row],[RN]],#REF!)*PlanMasine[[#This Row],[KPLQ]]),0)</f>
        <v>0</v>
      </c>
      <c r="F349" s="23">
        <v>3</v>
      </c>
      <c r="G349" s="23">
        <v>0</v>
      </c>
      <c r="H349" s="23">
        <v>0</v>
      </c>
      <c r="I349" s="23" t="s">
        <v>5</v>
      </c>
      <c r="J349" s="23" t="s">
        <v>570</v>
      </c>
      <c r="K349" s="23" t="s">
        <v>1768</v>
      </c>
      <c r="L349" s="24">
        <v>45842</v>
      </c>
      <c r="M349" s="28">
        <v>3.472222222222222E-3</v>
      </c>
      <c r="N349" s="3">
        <v>45817</v>
      </c>
      <c r="O349">
        <v>182554</v>
      </c>
      <c r="P349" t="e">
        <f>IFERROR(INDEX(REDOSLIJED!#REF!,MATCH(PlanMasine[[#This Row],[KPL]],REDOSLIJED!#REF!,0)),MAX(REDOSLIJED!#REF!)+1)</f>
        <v>#REF!</v>
      </c>
      <c r="Q349" s="23" t="s">
        <v>2972</v>
      </c>
    </row>
    <row r="350" spans="1:17" x14ac:dyDescent="0.25">
      <c r="A350" s="23">
        <v>1016620</v>
      </c>
      <c r="B350" s="23">
        <v>1</v>
      </c>
      <c r="C350" s="23">
        <v>1016624</v>
      </c>
      <c r="D350" s="23" t="s">
        <v>1766</v>
      </c>
      <c r="E350" s="5">
        <f>IFERROR((PlanMasine[[#This Row],[Norma]]/PlanMasine[[#This Row],[Q]])*(PlanMasine[[#This Row],[Q]]/SUMIF(#REF!,PlanMasine[[#This Row],[RN]],#REF!)*PlanMasine[[#This Row],[KPLQ]]),0)</f>
        <v>0</v>
      </c>
      <c r="F350" s="23">
        <v>3</v>
      </c>
      <c r="G350" s="23">
        <v>0</v>
      </c>
      <c r="H350" s="23">
        <v>0</v>
      </c>
      <c r="I350" s="23" t="s">
        <v>5</v>
      </c>
      <c r="J350" s="23" t="s">
        <v>570</v>
      </c>
      <c r="K350" s="23" t="s">
        <v>1768</v>
      </c>
      <c r="L350" s="24">
        <v>45842</v>
      </c>
      <c r="M350" s="28">
        <v>1.0416666666666666E-2</v>
      </c>
      <c r="N350" s="3">
        <v>45817</v>
      </c>
      <c r="O350">
        <v>182553</v>
      </c>
      <c r="P350" t="e">
        <f>IFERROR(INDEX(REDOSLIJED!#REF!,MATCH(PlanMasine[[#This Row],[KPL]],REDOSLIJED!#REF!,0)),MAX(REDOSLIJED!#REF!)+1)</f>
        <v>#REF!</v>
      </c>
      <c r="Q350" s="23" t="s">
        <v>2973</v>
      </c>
    </row>
    <row r="351" spans="1:17" x14ac:dyDescent="0.25">
      <c r="A351" s="23">
        <v>1016620</v>
      </c>
      <c r="B351" s="23">
        <v>1</v>
      </c>
      <c r="C351" s="23">
        <v>1016623</v>
      </c>
      <c r="D351" s="23" t="s">
        <v>2074</v>
      </c>
      <c r="E351" s="5">
        <f>IFERROR((PlanMasine[[#This Row],[Norma]]/PlanMasine[[#This Row],[Q]])*(PlanMasine[[#This Row],[Q]]/SUMIF(#REF!,PlanMasine[[#This Row],[RN]],#REF!)*PlanMasine[[#This Row],[KPLQ]]),0)</f>
        <v>0</v>
      </c>
      <c r="F351" s="23">
        <v>3</v>
      </c>
      <c r="G351" s="23">
        <v>0</v>
      </c>
      <c r="H351" s="23">
        <v>0</v>
      </c>
      <c r="I351" s="23" t="s">
        <v>5</v>
      </c>
      <c r="J351" s="23" t="s">
        <v>570</v>
      </c>
      <c r="K351" s="23" t="s">
        <v>1768</v>
      </c>
      <c r="L351" s="24">
        <v>45842</v>
      </c>
      <c r="M351" s="28">
        <v>1.0416666666666666E-2</v>
      </c>
      <c r="N351" s="3">
        <v>45817</v>
      </c>
      <c r="O351">
        <v>182552</v>
      </c>
      <c r="P351" t="e">
        <f>IFERROR(INDEX(REDOSLIJED!#REF!,MATCH(PlanMasine[[#This Row],[KPL]],REDOSLIJED!#REF!,0)),MAX(REDOSLIJED!#REF!)+1)</f>
        <v>#REF!</v>
      </c>
      <c r="Q351" s="23" t="s">
        <v>2974</v>
      </c>
    </row>
    <row r="352" spans="1:17" x14ac:dyDescent="0.25">
      <c r="A352" s="23">
        <v>1016620</v>
      </c>
      <c r="B352" s="23">
        <v>1</v>
      </c>
      <c r="C352" s="23">
        <v>1016632</v>
      </c>
      <c r="D352" s="23" t="s">
        <v>2075</v>
      </c>
      <c r="E352" s="5">
        <f>IFERROR((PlanMasine[[#This Row],[Norma]]/PlanMasine[[#This Row],[Q]])*(PlanMasine[[#This Row],[Q]]/SUMIF(#REF!,PlanMasine[[#This Row],[RN]],#REF!)*PlanMasine[[#This Row],[KPLQ]]),0)</f>
        <v>0</v>
      </c>
      <c r="F352" s="23">
        <v>3</v>
      </c>
      <c r="G352" s="23">
        <v>0</v>
      </c>
      <c r="H352" s="23">
        <v>0</v>
      </c>
      <c r="I352" s="23" t="s">
        <v>5</v>
      </c>
      <c r="J352" s="23" t="s">
        <v>570</v>
      </c>
      <c r="K352" s="23" t="s">
        <v>1768</v>
      </c>
      <c r="L352" s="24">
        <v>45842</v>
      </c>
      <c r="M352" s="28">
        <v>2.7777777777777779E-3</v>
      </c>
      <c r="N352" s="3">
        <v>45817</v>
      </c>
      <c r="O352">
        <v>182561</v>
      </c>
      <c r="P352" t="e">
        <f>IFERROR(INDEX(REDOSLIJED!#REF!,MATCH(PlanMasine[[#This Row],[KPL]],REDOSLIJED!#REF!,0)),MAX(REDOSLIJED!#REF!)+1)</f>
        <v>#REF!</v>
      </c>
      <c r="Q352" s="23" t="s">
        <v>2975</v>
      </c>
    </row>
    <row r="353" spans="1:17" x14ac:dyDescent="0.25">
      <c r="A353" s="23">
        <v>1016620</v>
      </c>
      <c r="B353" s="23">
        <v>1</v>
      </c>
      <c r="C353" s="23">
        <v>1016642</v>
      </c>
      <c r="D353" s="23" t="s">
        <v>2076</v>
      </c>
      <c r="E353" s="5">
        <f>IFERROR((PlanMasine[[#This Row],[Norma]]/PlanMasine[[#This Row],[Q]])*(PlanMasine[[#This Row],[Q]]/SUMIF(#REF!,PlanMasine[[#This Row],[RN]],#REF!)*PlanMasine[[#This Row],[KPLQ]]),0)</f>
        <v>0</v>
      </c>
      <c r="F353" s="23">
        <v>3</v>
      </c>
      <c r="G353" s="23">
        <v>0</v>
      </c>
      <c r="H353" s="23">
        <v>0</v>
      </c>
      <c r="I353" s="23" t="s">
        <v>5</v>
      </c>
      <c r="J353" s="23" t="s">
        <v>570</v>
      </c>
      <c r="K353" s="23" t="s">
        <v>1768</v>
      </c>
      <c r="L353" s="24">
        <v>45842</v>
      </c>
      <c r="M353" s="28">
        <v>4.1666666666666666E-3</v>
      </c>
      <c r="N353" s="3">
        <v>45817</v>
      </c>
      <c r="O353">
        <v>182571</v>
      </c>
      <c r="P353" t="e">
        <f>IFERROR(INDEX(REDOSLIJED!#REF!,MATCH(PlanMasine[[#This Row],[KPL]],REDOSLIJED!#REF!,0)),MAX(REDOSLIJED!#REF!)+1)</f>
        <v>#REF!</v>
      </c>
      <c r="Q353" s="23" t="s">
        <v>2976</v>
      </c>
    </row>
    <row r="354" spans="1:17" x14ac:dyDescent="0.25">
      <c r="A354" s="23">
        <v>1016620</v>
      </c>
      <c r="B354" s="23">
        <v>1</v>
      </c>
      <c r="C354" s="23">
        <v>1016638</v>
      </c>
      <c r="D354" s="23" t="s">
        <v>2068</v>
      </c>
      <c r="E354" s="5">
        <f>IFERROR((PlanMasine[[#This Row],[Norma]]/PlanMasine[[#This Row],[Q]])*(PlanMasine[[#This Row],[Q]]/SUMIF(#REF!,PlanMasine[[#This Row],[RN]],#REF!)*PlanMasine[[#This Row],[KPLQ]]),0)</f>
        <v>0</v>
      </c>
      <c r="F354" s="23">
        <v>3</v>
      </c>
      <c r="G354" s="23">
        <v>0</v>
      </c>
      <c r="H354" s="23">
        <v>0</v>
      </c>
      <c r="I354" s="23" t="s">
        <v>5</v>
      </c>
      <c r="J354" s="23" t="s">
        <v>570</v>
      </c>
      <c r="K354" s="23" t="s">
        <v>1768</v>
      </c>
      <c r="L354" s="24">
        <v>45842</v>
      </c>
      <c r="M354" s="28">
        <v>8.3333333333333332E-3</v>
      </c>
      <c r="N354" s="3">
        <v>45817</v>
      </c>
      <c r="O354">
        <v>182567</v>
      </c>
      <c r="P354" t="e">
        <f>IFERROR(INDEX(REDOSLIJED!#REF!,MATCH(PlanMasine[[#This Row],[KPL]],REDOSLIJED!#REF!,0)),MAX(REDOSLIJED!#REF!)+1)</f>
        <v>#REF!</v>
      </c>
      <c r="Q354" s="23" t="s">
        <v>2977</v>
      </c>
    </row>
    <row r="355" spans="1:17" x14ac:dyDescent="0.25">
      <c r="A355" s="23">
        <v>1016620</v>
      </c>
      <c r="B355" s="23">
        <v>1</v>
      </c>
      <c r="C355" s="23">
        <v>1016636</v>
      </c>
      <c r="D355" s="23" t="s">
        <v>2067</v>
      </c>
      <c r="E355" s="5">
        <f>IFERROR((PlanMasine[[#This Row],[Norma]]/PlanMasine[[#This Row],[Q]])*(PlanMasine[[#This Row],[Q]]/SUMIF(#REF!,PlanMasine[[#This Row],[RN]],#REF!)*PlanMasine[[#This Row],[KPLQ]]),0)</f>
        <v>0</v>
      </c>
      <c r="F355" s="23">
        <v>3</v>
      </c>
      <c r="G355" s="23">
        <v>0</v>
      </c>
      <c r="H355" s="23">
        <v>0</v>
      </c>
      <c r="I355" s="23" t="s">
        <v>5</v>
      </c>
      <c r="J355" s="23" t="s">
        <v>570</v>
      </c>
      <c r="K355" s="23" t="s">
        <v>1768</v>
      </c>
      <c r="L355" s="23">
        <v>45842</v>
      </c>
      <c r="M355" s="28">
        <v>1.3888888888888888E-2</v>
      </c>
      <c r="N355" s="3">
        <v>45817</v>
      </c>
      <c r="O355">
        <v>182565</v>
      </c>
      <c r="P355" t="e">
        <f>IFERROR(INDEX(REDOSLIJED!#REF!,MATCH(PlanMasine[[#This Row],[KPL]],REDOSLIJED!#REF!,0)),MAX(REDOSLIJED!#REF!)+1)</f>
        <v>#REF!</v>
      </c>
      <c r="Q355" s="23" t="s">
        <v>2978</v>
      </c>
    </row>
    <row r="356" spans="1:17" x14ac:dyDescent="0.25">
      <c r="A356" s="23">
        <v>1016620</v>
      </c>
      <c r="B356" s="23">
        <v>1</v>
      </c>
      <c r="C356" s="23">
        <v>1016634</v>
      </c>
      <c r="D356" s="23" t="s">
        <v>2069</v>
      </c>
      <c r="E356" s="5">
        <f>IFERROR((PlanMasine[[#This Row],[Norma]]/PlanMasine[[#This Row],[Q]])*(PlanMasine[[#This Row],[Q]]/SUMIF(#REF!,PlanMasine[[#This Row],[RN]],#REF!)*PlanMasine[[#This Row],[KPLQ]]),0)</f>
        <v>0</v>
      </c>
      <c r="F356" s="23">
        <v>3</v>
      </c>
      <c r="G356" s="23">
        <v>0</v>
      </c>
      <c r="H356" s="23">
        <v>0</v>
      </c>
      <c r="I356" s="23" t="s">
        <v>5</v>
      </c>
      <c r="J356" s="23" t="s">
        <v>570</v>
      </c>
      <c r="K356" s="23" t="s">
        <v>1768</v>
      </c>
      <c r="L356" s="24">
        <v>45842</v>
      </c>
      <c r="M356" s="28">
        <v>6.9444444444444441E-3</v>
      </c>
      <c r="N356" s="3">
        <v>45817</v>
      </c>
      <c r="O356">
        <v>182563</v>
      </c>
      <c r="P356" t="e">
        <f>IFERROR(INDEX(REDOSLIJED!#REF!,MATCH(PlanMasine[[#This Row],[KPL]],REDOSLIJED!#REF!,0)),MAX(REDOSLIJED!#REF!)+1)</f>
        <v>#REF!</v>
      </c>
      <c r="Q356" s="23" t="s">
        <v>2979</v>
      </c>
    </row>
    <row r="357" spans="1:17" x14ac:dyDescent="0.25">
      <c r="A357" s="23">
        <v>1016620</v>
      </c>
      <c r="B357" s="23">
        <v>1</v>
      </c>
      <c r="C357" s="23">
        <v>1016633</v>
      </c>
      <c r="D357" s="23" t="s">
        <v>2070</v>
      </c>
      <c r="E357" s="5">
        <f>IFERROR((PlanMasine[[#This Row],[Norma]]/PlanMasine[[#This Row],[Q]])*(PlanMasine[[#This Row],[Q]]/SUMIF(#REF!,PlanMasine[[#This Row],[RN]],#REF!)*PlanMasine[[#This Row],[KPLQ]]),0)</f>
        <v>0</v>
      </c>
      <c r="F357" s="23">
        <v>3</v>
      </c>
      <c r="G357" s="23">
        <v>0</v>
      </c>
      <c r="H357" s="23">
        <v>0</v>
      </c>
      <c r="I357" s="23" t="s">
        <v>5</v>
      </c>
      <c r="J357" s="23" t="s">
        <v>570</v>
      </c>
      <c r="K357" s="23" t="s">
        <v>1768</v>
      </c>
      <c r="L357" s="23">
        <v>45842</v>
      </c>
      <c r="M357" s="28">
        <v>5.5555555555555558E-3</v>
      </c>
      <c r="N357" s="3">
        <v>45817</v>
      </c>
      <c r="O357">
        <v>182562</v>
      </c>
      <c r="P357" t="e">
        <f>IFERROR(INDEX(REDOSLIJED!#REF!,MATCH(PlanMasine[[#This Row],[KPL]],REDOSLIJED!#REF!,0)),MAX(REDOSLIJED!#REF!)+1)</f>
        <v>#REF!</v>
      </c>
      <c r="Q357" s="23" t="s">
        <v>2980</v>
      </c>
    </row>
    <row r="358" spans="1:17" x14ac:dyDescent="0.25">
      <c r="A358" s="23">
        <v>1016620</v>
      </c>
      <c r="B358" s="23">
        <v>1</v>
      </c>
      <c r="C358" s="23">
        <v>1016629</v>
      </c>
      <c r="D358" s="23" t="s">
        <v>2071</v>
      </c>
      <c r="E358" s="5">
        <f>IFERROR((PlanMasine[[#This Row],[Norma]]/PlanMasine[[#This Row],[Q]])*(PlanMasine[[#This Row],[Q]]/SUMIF(#REF!,PlanMasine[[#This Row],[RN]],#REF!)*PlanMasine[[#This Row],[KPLQ]]),0)</f>
        <v>0</v>
      </c>
      <c r="F358" s="23">
        <v>6</v>
      </c>
      <c r="G358" s="23">
        <v>0</v>
      </c>
      <c r="H358" s="23">
        <v>0</v>
      </c>
      <c r="I358" s="23" t="s">
        <v>5</v>
      </c>
      <c r="J358" s="23" t="s">
        <v>570</v>
      </c>
      <c r="K358" s="23" t="s">
        <v>1768</v>
      </c>
      <c r="L358" s="24">
        <v>45842</v>
      </c>
      <c r="M358" s="28">
        <v>1.1111111111111112E-2</v>
      </c>
      <c r="N358" s="3">
        <v>45817</v>
      </c>
      <c r="O358">
        <v>182558</v>
      </c>
      <c r="P358" t="e">
        <f>IFERROR(INDEX(REDOSLIJED!#REF!,MATCH(PlanMasine[[#This Row],[KPL]],REDOSLIJED!#REF!,0)),MAX(REDOSLIJED!#REF!)+1)</f>
        <v>#REF!</v>
      </c>
      <c r="Q358" s="23" t="s">
        <v>2981</v>
      </c>
    </row>
    <row r="359" spans="1:17" x14ac:dyDescent="0.25">
      <c r="A359" s="23">
        <v>1016620</v>
      </c>
      <c r="B359" s="23">
        <v>1</v>
      </c>
      <c r="C359" s="23">
        <v>1016626</v>
      </c>
      <c r="D359" s="23" t="s">
        <v>2072</v>
      </c>
      <c r="E359" s="5">
        <f>IFERROR((PlanMasine[[#This Row],[Norma]]/PlanMasine[[#This Row],[Q]])*(PlanMasine[[#This Row],[Q]]/SUMIF(#REF!,PlanMasine[[#This Row],[RN]],#REF!)*PlanMasine[[#This Row],[KPLQ]]),0)</f>
        <v>0</v>
      </c>
      <c r="F359" s="23">
        <v>3</v>
      </c>
      <c r="G359" s="23">
        <v>0</v>
      </c>
      <c r="H359" s="23">
        <v>0</v>
      </c>
      <c r="I359" s="23" t="s">
        <v>5</v>
      </c>
      <c r="J359" s="23" t="s">
        <v>570</v>
      </c>
      <c r="K359" s="23" t="s">
        <v>1768</v>
      </c>
      <c r="L359" s="24">
        <v>45842</v>
      </c>
      <c r="M359" s="28">
        <v>3.472222222222222E-3</v>
      </c>
      <c r="N359" s="3">
        <v>45817</v>
      </c>
      <c r="O359">
        <v>182555</v>
      </c>
      <c r="P359" t="e">
        <f>IFERROR(INDEX(REDOSLIJED!#REF!,MATCH(PlanMasine[[#This Row],[KPL]],REDOSLIJED!#REF!,0)),MAX(REDOSLIJED!#REF!)+1)</f>
        <v>#REF!</v>
      </c>
      <c r="Q359" s="23" t="s">
        <v>2982</v>
      </c>
    </row>
    <row r="360" spans="1:17" x14ac:dyDescent="0.25">
      <c r="A360" s="23">
        <v>1016621</v>
      </c>
      <c r="B360" s="23">
        <v>1</v>
      </c>
      <c r="C360" s="23">
        <v>1016636</v>
      </c>
      <c r="D360" s="23" t="s">
        <v>2067</v>
      </c>
      <c r="E360" s="5">
        <f>IFERROR((PlanMasine[[#This Row],[Norma]]/PlanMasine[[#This Row],[Q]])*(PlanMasine[[#This Row],[Q]]/SUMIF(#REF!,PlanMasine[[#This Row],[RN]],#REF!)*PlanMasine[[#This Row],[KPLQ]]),0)</f>
        <v>0</v>
      </c>
      <c r="F360" s="23">
        <v>3</v>
      </c>
      <c r="G360" s="23">
        <v>0</v>
      </c>
      <c r="H360" s="23">
        <v>0</v>
      </c>
      <c r="I360" s="23" t="s">
        <v>5</v>
      </c>
      <c r="J360" s="23" t="s">
        <v>570</v>
      </c>
      <c r="K360" s="23" t="s">
        <v>1768</v>
      </c>
      <c r="L360" s="23">
        <v>45842</v>
      </c>
      <c r="M360" s="28">
        <v>1.3888888888888888E-2</v>
      </c>
      <c r="N360" s="3">
        <v>45817</v>
      </c>
      <c r="O360">
        <v>182565</v>
      </c>
      <c r="P360" t="e">
        <f>IFERROR(INDEX(REDOSLIJED!#REF!,MATCH(PlanMasine[[#This Row],[KPL]],REDOSLIJED!#REF!,0)),MAX(REDOSLIJED!#REF!)+1)</f>
        <v>#REF!</v>
      </c>
      <c r="Q360" s="23" t="s">
        <v>2983</v>
      </c>
    </row>
    <row r="361" spans="1:17" x14ac:dyDescent="0.25">
      <c r="A361" s="23">
        <v>1016621</v>
      </c>
      <c r="B361" s="23">
        <v>1</v>
      </c>
      <c r="C361" s="23">
        <v>1016638</v>
      </c>
      <c r="D361" s="23" t="s">
        <v>2068</v>
      </c>
      <c r="E361" s="5">
        <f>IFERROR((PlanMasine[[#This Row],[Norma]]/PlanMasine[[#This Row],[Q]])*(PlanMasine[[#This Row],[Q]]/SUMIF(#REF!,PlanMasine[[#This Row],[RN]],#REF!)*PlanMasine[[#This Row],[KPLQ]]),0)</f>
        <v>0</v>
      </c>
      <c r="F361" s="23">
        <v>3</v>
      </c>
      <c r="G361" s="23">
        <v>0</v>
      </c>
      <c r="H361" s="23">
        <v>0</v>
      </c>
      <c r="I361" s="23" t="s">
        <v>5</v>
      </c>
      <c r="J361" s="23" t="s">
        <v>570</v>
      </c>
      <c r="K361" s="23" t="s">
        <v>1768</v>
      </c>
      <c r="L361" s="24">
        <v>45842</v>
      </c>
      <c r="M361" s="28">
        <v>8.3333333333333332E-3</v>
      </c>
      <c r="N361" s="3">
        <v>45817</v>
      </c>
      <c r="O361">
        <v>182567</v>
      </c>
      <c r="P361" t="e">
        <f>IFERROR(INDEX(REDOSLIJED!#REF!,MATCH(PlanMasine[[#This Row],[KPL]],REDOSLIJED!#REF!,0)),MAX(REDOSLIJED!#REF!)+1)</f>
        <v>#REF!</v>
      </c>
      <c r="Q361" s="23" t="s">
        <v>2984</v>
      </c>
    </row>
    <row r="362" spans="1:17" x14ac:dyDescent="0.25">
      <c r="A362" s="23">
        <v>1016621</v>
      </c>
      <c r="B362" s="23">
        <v>1</v>
      </c>
      <c r="C362" s="23">
        <v>1016626</v>
      </c>
      <c r="D362" s="23" t="s">
        <v>2072</v>
      </c>
      <c r="E362" s="5">
        <f>IFERROR((PlanMasine[[#This Row],[Norma]]/PlanMasine[[#This Row],[Q]])*(PlanMasine[[#This Row],[Q]]/SUMIF(#REF!,PlanMasine[[#This Row],[RN]],#REF!)*PlanMasine[[#This Row],[KPLQ]]),0)</f>
        <v>0</v>
      </c>
      <c r="F362" s="23">
        <v>3</v>
      </c>
      <c r="G362" s="23">
        <v>0</v>
      </c>
      <c r="H362" s="23">
        <v>0</v>
      </c>
      <c r="I362" s="23" t="s">
        <v>5</v>
      </c>
      <c r="J362" s="23" t="s">
        <v>570</v>
      </c>
      <c r="K362" s="23" t="s">
        <v>1768</v>
      </c>
      <c r="L362" s="23">
        <v>45842</v>
      </c>
      <c r="M362" s="28">
        <v>3.472222222222222E-3</v>
      </c>
      <c r="N362" s="3">
        <v>45817</v>
      </c>
      <c r="O362">
        <v>182555</v>
      </c>
      <c r="P362" t="e">
        <f>IFERROR(INDEX(REDOSLIJED!#REF!,MATCH(PlanMasine[[#This Row],[KPL]],REDOSLIJED!#REF!,0)),MAX(REDOSLIJED!#REF!)+1)</f>
        <v>#REF!</v>
      </c>
      <c r="Q362" s="23" t="s">
        <v>2985</v>
      </c>
    </row>
    <row r="363" spans="1:17" x14ac:dyDescent="0.25">
      <c r="A363" s="23">
        <v>1016621</v>
      </c>
      <c r="B363" s="23">
        <v>1</v>
      </c>
      <c r="C363" s="23">
        <v>1016642</v>
      </c>
      <c r="D363" s="23" t="s">
        <v>2076</v>
      </c>
      <c r="E363" s="5">
        <f>IFERROR((PlanMasine[[#This Row],[Norma]]/PlanMasine[[#This Row],[Q]])*(PlanMasine[[#This Row],[Q]]/SUMIF(#REF!,PlanMasine[[#This Row],[RN]],#REF!)*PlanMasine[[#This Row],[KPLQ]]),0)</f>
        <v>0</v>
      </c>
      <c r="F363" s="23">
        <v>3</v>
      </c>
      <c r="G363" s="23">
        <v>0</v>
      </c>
      <c r="H363" s="23">
        <v>0</v>
      </c>
      <c r="I363" s="23" t="s">
        <v>5</v>
      </c>
      <c r="J363" s="23" t="s">
        <v>570</v>
      </c>
      <c r="K363" s="23" t="s">
        <v>1768</v>
      </c>
      <c r="L363" s="24">
        <v>45842</v>
      </c>
      <c r="M363" s="28">
        <v>4.1666666666666666E-3</v>
      </c>
      <c r="N363" s="3">
        <v>45817</v>
      </c>
      <c r="O363">
        <v>182571</v>
      </c>
      <c r="P363" t="e">
        <f>IFERROR(INDEX(REDOSLIJED!#REF!,MATCH(PlanMasine[[#This Row],[KPL]],REDOSLIJED!#REF!,0)),MAX(REDOSLIJED!#REF!)+1)</f>
        <v>#REF!</v>
      </c>
      <c r="Q363" s="23" t="s">
        <v>2986</v>
      </c>
    </row>
    <row r="364" spans="1:17" x14ac:dyDescent="0.25">
      <c r="A364" s="23">
        <v>1016621</v>
      </c>
      <c r="B364" s="23">
        <v>1</v>
      </c>
      <c r="C364" s="23">
        <v>1016634</v>
      </c>
      <c r="D364" s="23" t="s">
        <v>2069</v>
      </c>
      <c r="E364" s="5">
        <f>IFERROR((PlanMasine[[#This Row],[Norma]]/PlanMasine[[#This Row],[Q]])*(PlanMasine[[#This Row],[Q]]/SUMIF(#REF!,PlanMasine[[#This Row],[RN]],#REF!)*PlanMasine[[#This Row],[KPLQ]]),0)</f>
        <v>0</v>
      </c>
      <c r="F364" s="23">
        <v>3</v>
      </c>
      <c r="G364" s="23">
        <v>0</v>
      </c>
      <c r="H364" s="23">
        <v>0</v>
      </c>
      <c r="I364" s="23" t="s">
        <v>5</v>
      </c>
      <c r="J364" s="23" t="s">
        <v>570</v>
      </c>
      <c r="K364" s="23" t="s">
        <v>1768</v>
      </c>
      <c r="L364" s="24">
        <v>45842</v>
      </c>
      <c r="M364" s="28">
        <v>6.9444444444444441E-3</v>
      </c>
      <c r="N364" s="3">
        <v>45817</v>
      </c>
      <c r="O364">
        <v>182563</v>
      </c>
      <c r="P364" t="e">
        <f>IFERROR(INDEX(REDOSLIJED!#REF!,MATCH(PlanMasine[[#This Row],[KPL]],REDOSLIJED!#REF!,0)),MAX(REDOSLIJED!#REF!)+1)</f>
        <v>#REF!</v>
      </c>
      <c r="Q364" s="23" t="s">
        <v>2987</v>
      </c>
    </row>
    <row r="365" spans="1:17" x14ac:dyDescent="0.25">
      <c r="A365" s="23">
        <v>1016621</v>
      </c>
      <c r="B365" s="23">
        <v>1</v>
      </c>
      <c r="C365" s="23">
        <v>1016633</v>
      </c>
      <c r="D365" s="23" t="s">
        <v>2070</v>
      </c>
      <c r="E365" s="5">
        <f>IFERROR((PlanMasine[[#This Row],[Norma]]/PlanMasine[[#This Row],[Q]])*(PlanMasine[[#This Row],[Q]]/SUMIF(#REF!,PlanMasine[[#This Row],[RN]],#REF!)*PlanMasine[[#This Row],[KPLQ]]),0)</f>
        <v>0</v>
      </c>
      <c r="F365" s="23">
        <v>3</v>
      </c>
      <c r="G365" s="23">
        <v>0</v>
      </c>
      <c r="H365" s="23">
        <v>0</v>
      </c>
      <c r="I365" s="23" t="s">
        <v>5</v>
      </c>
      <c r="J365" s="23" t="s">
        <v>570</v>
      </c>
      <c r="K365" s="23" t="s">
        <v>1768</v>
      </c>
      <c r="L365" s="24">
        <v>45842</v>
      </c>
      <c r="M365" s="28">
        <v>5.5555555555555558E-3</v>
      </c>
      <c r="N365" s="3">
        <v>45817</v>
      </c>
      <c r="O365">
        <v>182562</v>
      </c>
      <c r="P365" t="e">
        <f>IFERROR(INDEX(REDOSLIJED!#REF!,MATCH(PlanMasine[[#This Row],[KPL]],REDOSLIJED!#REF!,0)),MAX(REDOSLIJED!#REF!)+1)</f>
        <v>#REF!</v>
      </c>
      <c r="Q365" s="23" t="s">
        <v>2988</v>
      </c>
    </row>
    <row r="366" spans="1:17" x14ac:dyDescent="0.25">
      <c r="A366" s="23">
        <v>1016621</v>
      </c>
      <c r="B366" s="23">
        <v>1</v>
      </c>
      <c r="C366" s="23">
        <v>1016623</v>
      </c>
      <c r="D366" s="23" t="s">
        <v>2074</v>
      </c>
      <c r="E366" s="5">
        <f>IFERROR((PlanMasine[[#This Row],[Norma]]/PlanMasine[[#This Row],[Q]])*(PlanMasine[[#This Row],[Q]]/SUMIF(#REF!,PlanMasine[[#This Row],[RN]],#REF!)*PlanMasine[[#This Row],[KPLQ]]),0)</f>
        <v>0</v>
      </c>
      <c r="F366" s="23">
        <v>3</v>
      </c>
      <c r="G366" s="23">
        <v>0</v>
      </c>
      <c r="H366" s="23">
        <v>0</v>
      </c>
      <c r="I366" s="23" t="s">
        <v>5</v>
      </c>
      <c r="J366" s="23" t="s">
        <v>570</v>
      </c>
      <c r="K366" s="23" t="s">
        <v>1768</v>
      </c>
      <c r="L366" s="23">
        <v>45842</v>
      </c>
      <c r="M366" s="28">
        <v>1.0416666666666666E-2</v>
      </c>
      <c r="N366" s="3">
        <v>45817</v>
      </c>
      <c r="O366">
        <v>182552</v>
      </c>
      <c r="P366" t="e">
        <f>IFERROR(INDEX(REDOSLIJED!#REF!,MATCH(PlanMasine[[#This Row],[KPL]],REDOSLIJED!#REF!,0)),MAX(REDOSLIJED!#REF!)+1)</f>
        <v>#REF!</v>
      </c>
      <c r="Q366" s="23" t="s">
        <v>2989</v>
      </c>
    </row>
    <row r="367" spans="1:17" x14ac:dyDescent="0.25">
      <c r="A367" s="23">
        <v>1016621</v>
      </c>
      <c r="B367" s="23">
        <v>1</v>
      </c>
      <c r="C367" s="23">
        <v>1016632</v>
      </c>
      <c r="D367" s="23" t="s">
        <v>2075</v>
      </c>
      <c r="E367" s="5">
        <f>IFERROR((PlanMasine[[#This Row],[Norma]]/PlanMasine[[#This Row],[Q]])*(PlanMasine[[#This Row],[Q]]/SUMIF(#REF!,PlanMasine[[#This Row],[RN]],#REF!)*PlanMasine[[#This Row],[KPLQ]]),0)</f>
        <v>0</v>
      </c>
      <c r="F367" s="23">
        <v>3</v>
      </c>
      <c r="G367" s="23">
        <v>0</v>
      </c>
      <c r="H367" s="23">
        <v>0</v>
      </c>
      <c r="I367" s="23" t="s">
        <v>5</v>
      </c>
      <c r="J367" s="23" t="s">
        <v>570</v>
      </c>
      <c r="K367" s="23" t="s">
        <v>1768</v>
      </c>
      <c r="L367" s="24">
        <v>45842</v>
      </c>
      <c r="M367" s="28">
        <v>2.7777777777777779E-3</v>
      </c>
      <c r="N367" s="3">
        <v>45817</v>
      </c>
      <c r="O367">
        <v>182561</v>
      </c>
      <c r="P367" t="e">
        <f>IFERROR(INDEX(REDOSLIJED!#REF!,MATCH(PlanMasine[[#This Row],[KPL]],REDOSLIJED!#REF!,0)),MAX(REDOSLIJED!#REF!)+1)</f>
        <v>#REF!</v>
      </c>
      <c r="Q367" s="23" t="s">
        <v>2990</v>
      </c>
    </row>
    <row r="368" spans="1:17" x14ac:dyDescent="0.25">
      <c r="A368" s="23">
        <v>1016621</v>
      </c>
      <c r="B368" s="23">
        <v>1</v>
      </c>
      <c r="C368" s="23">
        <v>1016624</v>
      </c>
      <c r="D368" s="23" t="s">
        <v>1766</v>
      </c>
      <c r="E368" s="5">
        <f>IFERROR((PlanMasine[[#This Row],[Norma]]/PlanMasine[[#This Row],[Q]])*(PlanMasine[[#This Row],[Q]]/SUMIF(#REF!,PlanMasine[[#This Row],[RN]],#REF!)*PlanMasine[[#This Row],[KPLQ]]),0)</f>
        <v>0</v>
      </c>
      <c r="F368" s="23">
        <v>3</v>
      </c>
      <c r="G368" s="23">
        <v>0</v>
      </c>
      <c r="H368" s="23">
        <v>0</v>
      </c>
      <c r="I368" s="23" t="s">
        <v>5</v>
      </c>
      <c r="J368" s="23" t="s">
        <v>570</v>
      </c>
      <c r="K368" s="23" t="s">
        <v>1768</v>
      </c>
      <c r="L368" s="23">
        <v>45842</v>
      </c>
      <c r="M368" s="28">
        <v>1.0416666666666666E-2</v>
      </c>
      <c r="N368" s="3">
        <v>45817</v>
      </c>
      <c r="O368">
        <v>182553</v>
      </c>
      <c r="P368" t="e">
        <f>IFERROR(INDEX(REDOSLIJED!#REF!,MATCH(PlanMasine[[#This Row],[KPL]],REDOSLIJED!#REF!,0)),MAX(REDOSLIJED!#REF!)+1)</f>
        <v>#REF!</v>
      </c>
      <c r="Q368" s="23" t="s">
        <v>2991</v>
      </c>
    </row>
    <row r="369" spans="1:17" x14ac:dyDescent="0.25">
      <c r="A369" s="23">
        <v>1016621</v>
      </c>
      <c r="B369" s="23">
        <v>1</v>
      </c>
      <c r="C369" s="23">
        <v>1016629</v>
      </c>
      <c r="D369" s="23" t="s">
        <v>2071</v>
      </c>
      <c r="E369" s="5">
        <f>IFERROR((PlanMasine[[#This Row],[Norma]]/PlanMasine[[#This Row],[Q]])*(PlanMasine[[#This Row],[Q]]/SUMIF(#REF!,PlanMasine[[#This Row],[RN]],#REF!)*PlanMasine[[#This Row],[KPLQ]]),0)</f>
        <v>0</v>
      </c>
      <c r="F369" s="23">
        <v>6</v>
      </c>
      <c r="G369" s="23">
        <v>0</v>
      </c>
      <c r="H369" s="23">
        <v>0</v>
      </c>
      <c r="I369" s="23" t="s">
        <v>5</v>
      </c>
      <c r="J369" s="23" t="s">
        <v>570</v>
      </c>
      <c r="K369" s="23" t="s">
        <v>1768</v>
      </c>
      <c r="L369" s="24">
        <v>45842</v>
      </c>
      <c r="M369" s="28">
        <v>1.1111111111111112E-2</v>
      </c>
      <c r="N369" s="3">
        <v>45817</v>
      </c>
      <c r="O369">
        <v>182558</v>
      </c>
      <c r="P369" t="e">
        <f>IFERROR(INDEX(REDOSLIJED!#REF!,MATCH(PlanMasine[[#This Row],[KPL]],REDOSLIJED!#REF!,0)),MAX(REDOSLIJED!#REF!)+1)</f>
        <v>#REF!</v>
      </c>
      <c r="Q369" s="23" t="s">
        <v>2992</v>
      </c>
    </row>
    <row r="370" spans="1:17" x14ac:dyDescent="0.25">
      <c r="A370" s="23">
        <v>1016621</v>
      </c>
      <c r="B370" s="23">
        <v>1</v>
      </c>
      <c r="C370" s="23">
        <v>1016625</v>
      </c>
      <c r="D370" s="23" t="s">
        <v>2073</v>
      </c>
      <c r="E370" s="5">
        <f>IFERROR((PlanMasine[[#This Row],[Norma]]/PlanMasine[[#This Row],[Q]])*(PlanMasine[[#This Row],[Q]]/SUMIF(#REF!,PlanMasine[[#This Row],[RN]],#REF!)*PlanMasine[[#This Row],[KPLQ]]),0)</f>
        <v>0</v>
      </c>
      <c r="F370" s="23">
        <v>3</v>
      </c>
      <c r="G370" s="23">
        <v>0</v>
      </c>
      <c r="H370" s="23">
        <v>0</v>
      </c>
      <c r="I370" s="23" t="s">
        <v>5</v>
      </c>
      <c r="J370" s="23" t="s">
        <v>570</v>
      </c>
      <c r="K370" s="23" t="s">
        <v>1768</v>
      </c>
      <c r="L370" s="24">
        <v>45842</v>
      </c>
      <c r="M370" s="28">
        <v>3.472222222222222E-3</v>
      </c>
      <c r="N370" s="3">
        <v>45817</v>
      </c>
      <c r="O370">
        <v>182554</v>
      </c>
      <c r="P370" t="e">
        <f>IFERROR(INDEX(REDOSLIJED!#REF!,MATCH(PlanMasine[[#This Row],[KPL]],REDOSLIJED!#REF!,0)),MAX(REDOSLIJED!#REF!)+1)</f>
        <v>#REF!</v>
      </c>
      <c r="Q370" s="23" t="s">
        <v>2993</v>
      </c>
    </row>
    <row r="371" spans="1:17" x14ac:dyDescent="0.25">
      <c r="A371" s="23">
        <v>1016622</v>
      </c>
      <c r="B371" s="23">
        <v>1</v>
      </c>
      <c r="C371" s="23">
        <v>1016638</v>
      </c>
      <c r="D371" s="23" t="s">
        <v>2068</v>
      </c>
      <c r="E371" s="5">
        <f>IFERROR((PlanMasine[[#This Row],[Norma]]/PlanMasine[[#This Row],[Q]])*(PlanMasine[[#This Row],[Q]]/SUMIF(#REF!,PlanMasine[[#This Row],[RN]],#REF!)*PlanMasine[[#This Row],[KPLQ]]),0)</f>
        <v>0</v>
      </c>
      <c r="F371" s="23">
        <v>3</v>
      </c>
      <c r="G371" s="23">
        <v>0</v>
      </c>
      <c r="H371" s="23">
        <v>0</v>
      </c>
      <c r="I371" s="23" t="s">
        <v>5</v>
      </c>
      <c r="J371" s="23" t="s">
        <v>570</v>
      </c>
      <c r="K371" s="23" t="s">
        <v>1768</v>
      </c>
      <c r="L371" s="24">
        <v>45842</v>
      </c>
      <c r="M371" s="28">
        <v>8.3333333333333332E-3</v>
      </c>
      <c r="N371" s="3">
        <v>45817</v>
      </c>
      <c r="O371">
        <v>182567</v>
      </c>
      <c r="P371" t="e">
        <f>IFERROR(INDEX(REDOSLIJED!#REF!,MATCH(PlanMasine[[#This Row],[KPL]],REDOSLIJED!#REF!,0)),MAX(REDOSLIJED!#REF!)+1)</f>
        <v>#REF!</v>
      </c>
      <c r="Q371" s="23" t="s">
        <v>2994</v>
      </c>
    </row>
    <row r="372" spans="1:17" x14ac:dyDescent="0.25">
      <c r="A372" s="23">
        <v>1016622</v>
      </c>
      <c r="B372" s="23">
        <v>1</v>
      </c>
      <c r="C372" s="23">
        <v>1016636</v>
      </c>
      <c r="D372" s="23" t="s">
        <v>2067</v>
      </c>
      <c r="E372" s="5">
        <f>IFERROR((PlanMasine[[#This Row],[Norma]]/PlanMasine[[#This Row],[Q]])*(PlanMasine[[#This Row],[Q]]/SUMIF(#REF!,PlanMasine[[#This Row],[RN]],#REF!)*PlanMasine[[#This Row],[KPLQ]]),0)</f>
        <v>0</v>
      </c>
      <c r="F372" s="23">
        <v>3</v>
      </c>
      <c r="G372" s="23">
        <v>0</v>
      </c>
      <c r="H372" s="23">
        <v>0</v>
      </c>
      <c r="I372" s="23" t="s">
        <v>5</v>
      </c>
      <c r="J372" s="23" t="s">
        <v>570</v>
      </c>
      <c r="K372" s="23" t="s">
        <v>1768</v>
      </c>
      <c r="L372" s="24">
        <v>45842</v>
      </c>
      <c r="M372" s="28">
        <v>1.3888888888888888E-2</v>
      </c>
      <c r="N372" s="3">
        <v>45817</v>
      </c>
      <c r="O372">
        <v>182565</v>
      </c>
      <c r="P372" t="e">
        <f>IFERROR(INDEX(REDOSLIJED!#REF!,MATCH(PlanMasine[[#This Row],[KPL]],REDOSLIJED!#REF!,0)),MAX(REDOSLIJED!#REF!)+1)</f>
        <v>#REF!</v>
      </c>
      <c r="Q372" s="23" t="s">
        <v>2995</v>
      </c>
    </row>
    <row r="373" spans="1:17" x14ac:dyDescent="0.25">
      <c r="A373" s="23">
        <v>1016622</v>
      </c>
      <c r="B373" s="23">
        <v>1</v>
      </c>
      <c r="C373" s="23">
        <v>1016634</v>
      </c>
      <c r="D373" s="23" t="s">
        <v>2069</v>
      </c>
      <c r="E373" s="5">
        <f>IFERROR((PlanMasine[[#This Row],[Norma]]/PlanMasine[[#This Row],[Q]])*(PlanMasine[[#This Row],[Q]]/SUMIF(#REF!,PlanMasine[[#This Row],[RN]],#REF!)*PlanMasine[[#This Row],[KPLQ]]),0)</f>
        <v>0</v>
      </c>
      <c r="F373" s="23">
        <v>3</v>
      </c>
      <c r="G373" s="23">
        <v>0</v>
      </c>
      <c r="H373" s="23">
        <v>0</v>
      </c>
      <c r="I373" s="23" t="s">
        <v>5</v>
      </c>
      <c r="J373" s="23" t="s">
        <v>570</v>
      </c>
      <c r="K373" s="23" t="s">
        <v>1768</v>
      </c>
      <c r="L373" s="24">
        <v>45842</v>
      </c>
      <c r="M373" s="28">
        <v>6.9444444444444441E-3</v>
      </c>
      <c r="N373" s="3">
        <v>45817</v>
      </c>
      <c r="O373">
        <v>182563</v>
      </c>
      <c r="P373" t="e">
        <f>IFERROR(INDEX(REDOSLIJED!#REF!,MATCH(PlanMasine[[#This Row],[KPL]],REDOSLIJED!#REF!,0)),MAX(REDOSLIJED!#REF!)+1)</f>
        <v>#REF!</v>
      </c>
      <c r="Q373" s="23" t="s">
        <v>2996</v>
      </c>
    </row>
    <row r="374" spans="1:17" x14ac:dyDescent="0.25">
      <c r="A374" s="23">
        <v>1016622</v>
      </c>
      <c r="B374" s="23">
        <v>1</v>
      </c>
      <c r="C374" s="23">
        <v>1016633</v>
      </c>
      <c r="D374" s="23" t="s">
        <v>2070</v>
      </c>
      <c r="E374" s="5">
        <f>IFERROR((PlanMasine[[#This Row],[Norma]]/PlanMasine[[#This Row],[Q]])*(PlanMasine[[#This Row],[Q]]/SUMIF(#REF!,PlanMasine[[#This Row],[RN]],#REF!)*PlanMasine[[#This Row],[KPLQ]]),0)</f>
        <v>0</v>
      </c>
      <c r="F374" s="23">
        <v>3</v>
      </c>
      <c r="G374" s="23">
        <v>0</v>
      </c>
      <c r="H374" s="23">
        <v>0</v>
      </c>
      <c r="I374" s="23" t="s">
        <v>5</v>
      </c>
      <c r="J374" s="23" t="s">
        <v>570</v>
      </c>
      <c r="K374" s="23" t="s">
        <v>1768</v>
      </c>
      <c r="L374" s="24">
        <v>45842</v>
      </c>
      <c r="M374" s="28">
        <v>5.5555555555555558E-3</v>
      </c>
      <c r="N374" s="3">
        <v>45817</v>
      </c>
      <c r="O374">
        <v>182562</v>
      </c>
      <c r="P374" t="e">
        <f>IFERROR(INDEX(REDOSLIJED!#REF!,MATCH(PlanMasine[[#This Row],[KPL]],REDOSLIJED!#REF!,0)),MAX(REDOSLIJED!#REF!)+1)</f>
        <v>#REF!</v>
      </c>
      <c r="Q374" s="23" t="s">
        <v>2997</v>
      </c>
    </row>
    <row r="375" spans="1:17" x14ac:dyDescent="0.25">
      <c r="A375" s="23">
        <v>1016622</v>
      </c>
      <c r="B375" s="23">
        <v>1</v>
      </c>
      <c r="C375" s="23">
        <v>1016632</v>
      </c>
      <c r="D375" s="23" t="s">
        <v>2075</v>
      </c>
      <c r="E375" s="5">
        <f>IFERROR((PlanMasine[[#This Row],[Norma]]/PlanMasine[[#This Row],[Q]])*(PlanMasine[[#This Row],[Q]]/SUMIF(#REF!,PlanMasine[[#This Row],[RN]],#REF!)*PlanMasine[[#This Row],[KPLQ]]),0)</f>
        <v>0</v>
      </c>
      <c r="F375" s="23">
        <v>3</v>
      </c>
      <c r="G375" s="23">
        <v>0</v>
      </c>
      <c r="H375" s="23">
        <v>0</v>
      </c>
      <c r="I375" s="23" t="s">
        <v>5</v>
      </c>
      <c r="J375" s="23" t="s">
        <v>570</v>
      </c>
      <c r="K375" s="23" t="s">
        <v>1768</v>
      </c>
      <c r="L375" s="24">
        <v>45842</v>
      </c>
      <c r="M375" s="28">
        <v>2.7777777777777779E-3</v>
      </c>
      <c r="N375" s="3">
        <v>45817</v>
      </c>
      <c r="O375">
        <v>182561</v>
      </c>
      <c r="P375" t="e">
        <f>IFERROR(INDEX(REDOSLIJED!#REF!,MATCH(PlanMasine[[#This Row],[KPL]],REDOSLIJED!#REF!,0)),MAX(REDOSLIJED!#REF!)+1)</f>
        <v>#REF!</v>
      </c>
      <c r="Q375" s="23" t="s">
        <v>2998</v>
      </c>
    </row>
    <row r="376" spans="1:17" x14ac:dyDescent="0.25">
      <c r="A376" s="23">
        <v>1016622</v>
      </c>
      <c r="B376" s="23">
        <v>1</v>
      </c>
      <c r="C376" s="23">
        <v>1016626</v>
      </c>
      <c r="D376" s="23" t="s">
        <v>2072</v>
      </c>
      <c r="E376" s="5">
        <f>IFERROR((PlanMasine[[#This Row],[Norma]]/PlanMasine[[#This Row],[Q]])*(PlanMasine[[#This Row],[Q]]/SUMIF(#REF!,PlanMasine[[#This Row],[RN]],#REF!)*PlanMasine[[#This Row],[KPLQ]]),0)</f>
        <v>0</v>
      </c>
      <c r="F376" s="23">
        <v>3</v>
      </c>
      <c r="G376" s="23">
        <v>0</v>
      </c>
      <c r="H376" s="23">
        <v>0</v>
      </c>
      <c r="I376" s="23" t="s">
        <v>5</v>
      </c>
      <c r="J376" s="23" t="s">
        <v>570</v>
      </c>
      <c r="K376" s="23" t="s">
        <v>1768</v>
      </c>
      <c r="L376" s="24">
        <v>45842</v>
      </c>
      <c r="M376" s="28">
        <v>3.472222222222222E-3</v>
      </c>
      <c r="N376" s="3">
        <v>45817</v>
      </c>
      <c r="O376">
        <v>182555</v>
      </c>
      <c r="P376" t="e">
        <f>IFERROR(INDEX(REDOSLIJED!#REF!,MATCH(PlanMasine[[#This Row],[KPL]],REDOSLIJED!#REF!,0)),MAX(REDOSLIJED!#REF!)+1)</f>
        <v>#REF!</v>
      </c>
      <c r="Q376" s="23" t="s">
        <v>2999</v>
      </c>
    </row>
    <row r="377" spans="1:17" x14ac:dyDescent="0.25">
      <c r="A377" s="23">
        <v>1016622</v>
      </c>
      <c r="B377" s="23">
        <v>1</v>
      </c>
      <c r="C377" s="23">
        <v>1016642</v>
      </c>
      <c r="D377" s="23" t="s">
        <v>2076</v>
      </c>
      <c r="E377" s="5">
        <f>IFERROR((PlanMasine[[#This Row],[Norma]]/PlanMasine[[#This Row],[Q]])*(PlanMasine[[#This Row],[Q]]/SUMIF(#REF!,PlanMasine[[#This Row],[RN]],#REF!)*PlanMasine[[#This Row],[KPLQ]]),0)</f>
        <v>0</v>
      </c>
      <c r="F377" s="23">
        <v>3</v>
      </c>
      <c r="G377" s="23">
        <v>0</v>
      </c>
      <c r="H377" s="23">
        <v>0</v>
      </c>
      <c r="I377" s="23" t="s">
        <v>5</v>
      </c>
      <c r="J377" s="23" t="s">
        <v>570</v>
      </c>
      <c r="K377" s="23" t="s">
        <v>1768</v>
      </c>
      <c r="L377" s="23">
        <v>45842</v>
      </c>
      <c r="M377" s="28">
        <v>4.1666666666666666E-3</v>
      </c>
      <c r="N377" s="3">
        <v>45817</v>
      </c>
      <c r="O377">
        <v>182571</v>
      </c>
      <c r="P377" t="e">
        <f>IFERROR(INDEX(REDOSLIJED!#REF!,MATCH(PlanMasine[[#This Row],[KPL]],REDOSLIJED!#REF!,0)),MAX(REDOSLIJED!#REF!)+1)</f>
        <v>#REF!</v>
      </c>
      <c r="Q377" s="23" t="s">
        <v>3000</v>
      </c>
    </row>
    <row r="378" spans="1:17" x14ac:dyDescent="0.25">
      <c r="A378" s="23">
        <v>1016622</v>
      </c>
      <c r="B378" s="23">
        <v>1</v>
      </c>
      <c r="C378" s="23">
        <v>1016623</v>
      </c>
      <c r="D378" s="23" t="s">
        <v>2074</v>
      </c>
      <c r="E378" s="5">
        <f>IFERROR((PlanMasine[[#This Row],[Norma]]/PlanMasine[[#This Row],[Q]])*(PlanMasine[[#This Row],[Q]]/SUMIF(#REF!,PlanMasine[[#This Row],[RN]],#REF!)*PlanMasine[[#This Row],[KPLQ]]),0)</f>
        <v>0</v>
      </c>
      <c r="F378" s="23">
        <v>3</v>
      </c>
      <c r="G378" s="23">
        <v>0</v>
      </c>
      <c r="H378" s="23">
        <v>0</v>
      </c>
      <c r="I378" s="23" t="s">
        <v>5</v>
      </c>
      <c r="J378" s="23" t="s">
        <v>570</v>
      </c>
      <c r="K378" s="23" t="s">
        <v>1768</v>
      </c>
      <c r="L378" s="24">
        <v>45842</v>
      </c>
      <c r="M378" s="28">
        <v>1.0416666666666666E-2</v>
      </c>
      <c r="N378" s="3">
        <v>45817</v>
      </c>
      <c r="O378">
        <v>182552</v>
      </c>
      <c r="P378" t="e">
        <f>IFERROR(INDEX(REDOSLIJED!#REF!,MATCH(PlanMasine[[#This Row],[KPL]],REDOSLIJED!#REF!,0)),MAX(REDOSLIJED!#REF!)+1)</f>
        <v>#REF!</v>
      </c>
      <c r="Q378" s="23" t="s">
        <v>3001</v>
      </c>
    </row>
    <row r="379" spans="1:17" x14ac:dyDescent="0.25">
      <c r="A379" s="23">
        <v>1016622</v>
      </c>
      <c r="B379" s="23">
        <v>1</v>
      </c>
      <c r="C379" s="23">
        <v>1016624</v>
      </c>
      <c r="D379" s="23" t="s">
        <v>1766</v>
      </c>
      <c r="E379" s="5">
        <f>IFERROR((PlanMasine[[#This Row],[Norma]]/PlanMasine[[#This Row],[Q]])*(PlanMasine[[#This Row],[Q]]/SUMIF(#REF!,PlanMasine[[#This Row],[RN]],#REF!)*PlanMasine[[#This Row],[KPLQ]]),0)</f>
        <v>0</v>
      </c>
      <c r="F379" s="23">
        <v>3</v>
      </c>
      <c r="G379" s="23">
        <v>0</v>
      </c>
      <c r="H379" s="23">
        <v>0</v>
      </c>
      <c r="I379" s="23" t="s">
        <v>5</v>
      </c>
      <c r="J379" s="23" t="s">
        <v>570</v>
      </c>
      <c r="K379" s="23" t="s">
        <v>1768</v>
      </c>
      <c r="L379" s="23">
        <v>45842</v>
      </c>
      <c r="M379" s="28">
        <v>1.0416666666666666E-2</v>
      </c>
      <c r="N379" s="3">
        <v>45817</v>
      </c>
      <c r="O379">
        <v>182553</v>
      </c>
      <c r="P379" t="e">
        <f>IFERROR(INDEX(REDOSLIJED!#REF!,MATCH(PlanMasine[[#This Row],[KPL]],REDOSLIJED!#REF!,0)),MAX(REDOSLIJED!#REF!)+1)</f>
        <v>#REF!</v>
      </c>
      <c r="Q379" s="23" t="s">
        <v>3002</v>
      </c>
    </row>
    <row r="380" spans="1:17" x14ac:dyDescent="0.25">
      <c r="A380" s="23">
        <v>1016622</v>
      </c>
      <c r="B380" s="23">
        <v>1</v>
      </c>
      <c r="C380" s="23">
        <v>1016625</v>
      </c>
      <c r="D380" s="23" t="s">
        <v>2073</v>
      </c>
      <c r="E380" s="5">
        <f>IFERROR((PlanMasine[[#This Row],[Norma]]/PlanMasine[[#This Row],[Q]])*(PlanMasine[[#This Row],[Q]]/SUMIF(#REF!,PlanMasine[[#This Row],[RN]],#REF!)*PlanMasine[[#This Row],[KPLQ]]),0)</f>
        <v>0</v>
      </c>
      <c r="F380" s="23">
        <v>3</v>
      </c>
      <c r="G380" s="23">
        <v>0</v>
      </c>
      <c r="H380" s="23">
        <v>0</v>
      </c>
      <c r="I380" s="23" t="s">
        <v>5</v>
      </c>
      <c r="J380" s="23" t="s">
        <v>570</v>
      </c>
      <c r="K380" s="23" t="s">
        <v>1768</v>
      </c>
      <c r="L380" s="24">
        <v>45842</v>
      </c>
      <c r="M380" s="28">
        <v>3.472222222222222E-3</v>
      </c>
      <c r="N380" s="3">
        <v>45817</v>
      </c>
      <c r="O380">
        <v>182554</v>
      </c>
      <c r="P380" t="e">
        <f>IFERROR(INDEX(REDOSLIJED!#REF!,MATCH(PlanMasine[[#This Row],[KPL]],REDOSLIJED!#REF!,0)),MAX(REDOSLIJED!#REF!)+1)</f>
        <v>#REF!</v>
      </c>
      <c r="Q380" s="23" t="s">
        <v>3003</v>
      </c>
    </row>
    <row r="381" spans="1:17" x14ac:dyDescent="0.25">
      <c r="A381" s="23">
        <v>1016622</v>
      </c>
      <c r="B381" s="23">
        <v>1</v>
      </c>
      <c r="C381" s="23">
        <v>1016629</v>
      </c>
      <c r="D381" s="23" t="s">
        <v>2071</v>
      </c>
      <c r="E381" s="5">
        <f>IFERROR((PlanMasine[[#This Row],[Norma]]/PlanMasine[[#This Row],[Q]])*(PlanMasine[[#This Row],[Q]]/SUMIF(#REF!,PlanMasine[[#This Row],[RN]],#REF!)*PlanMasine[[#This Row],[KPLQ]]),0)</f>
        <v>0</v>
      </c>
      <c r="F381" s="23">
        <v>6</v>
      </c>
      <c r="G381" s="23">
        <v>0</v>
      </c>
      <c r="H381" s="23">
        <v>0</v>
      </c>
      <c r="I381" s="23" t="s">
        <v>5</v>
      </c>
      <c r="J381" s="23" t="s">
        <v>570</v>
      </c>
      <c r="K381" s="23" t="s">
        <v>1768</v>
      </c>
      <c r="L381" s="24">
        <v>45842</v>
      </c>
      <c r="M381" s="28">
        <v>1.1111111111111112E-2</v>
      </c>
      <c r="N381" s="3">
        <v>45817</v>
      </c>
      <c r="O381">
        <v>182558</v>
      </c>
      <c r="P381" t="e">
        <f>IFERROR(INDEX(REDOSLIJED!#REF!,MATCH(PlanMasine[[#This Row],[KPL]],REDOSLIJED!#REF!,0)),MAX(REDOSLIJED!#REF!)+1)</f>
        <v>#REF!</v>
      </c>
      <c r="Q381" s="23" t="s">
        <v>3004</v>
      </c>
    </row>
    <row r="382" spans="1:17" x14ac:dyDescent="0.25">
      <c r="A382" s="23">
        <v>1021990</v>
      </c>
      <c r="B382" s="23">
        <v>1</v>
      </c>
      <c r="C382" s="23">
        <v>1021918</v>
      </c>
      <c r="D382" s="23" t="s">
        <v>2011</v>
      </c>
      <c r="E382" s="5">
        <f>IFERROR((PlanMasine[[#This Row],[Norma]]/PlanMasine[[#This Row],[Q]])*(PlanMasine[[#This Row],[Q]]/SUMIF(#REF!,PlanMasine[[#This Row],[RN]],#REF!)*PlanMasine[[#This Row],[KPLQ]]),0)</f>
        <v>0</v>
      </c>
      <c r="F382" s="23">
        <v>6</v>
      </c>
      <c r="G382" s="23">
        <v>0</v>
      </c>
      <c r="H382" s="23">
        <v>0</v>
      </c>
      <c r="I382" s="23" t="s">
        <v>5</v>
      </c>
      <c r="J382" s="23" t="s">
        <v>570</v>
      </c>
      <c r="K382" s="23" t="s">
        <v>1785</v>
      </c>
      <c r="L382" s="24">
        <v>45820</v>
      </c>
      <c r="M382" s="28">
        <v>1.0416666666666667E-3</v>
      </c>
      <c r="N382" s="3">
        <v>45817</v>
      </c>
      <c r="O382">
        <v>215467</v>
      </c>
      <c r="P382" t="e">
        <f>IFERROR(INDEX(REDOSLIJED!#REF!,MATCH(PlanMasine[[#This Row],[KPL]],REDOSLIJED!#REF!,0)),MAX(REDOSLIJED!#REF!)+1)</f>
        <v>#REF!</v>
      </c>
      <c r="Q382" s="23" t="s">
        <v>3005</v>
      </c>
    </row>
    <row r="383" spans="1:17" x14ac:dyDescent="0.25">
      <c r="A383" s="23">
        <v>1021990</v>
      </c>
      <c r="B383" s="23">
        <v>1</v>
      </c>
      <c r="C383" s="23">
        <v>1021953</v>
      </c>
      <c r="D383" s="23" t="s">
        <v>1688</v>
      </c>
      <c r="E383" s="5">
        <f>IFERROR((PlanMasine[[#This Row],[Norma]]/PlanMasine[[#This Row],[Q]])*(PlanMasine[[#This Row],[Q]]/SUMIF(#REF!,PlanMasine[[#This Row],[RN]],#REF!)*PlanMasine[[#This Row],[KPLQ]]),0)</f>
        <v>0</v>
      </c>
      <c r="F383" s="23">
        <v>6</v>
      </c>
      <c r="G383" s="23">
        <v>0</v>
      </c>
      <c r="H383" s="23">
        <v>0</v>
      </c>
      <c r="I383" s="23" t="s">
        <v>5</v>
      </c>
      <c r="J383" s="23" t="s">
        <v>570</v>
      </c>
      <c r="K383" s="23" t="s">
        <v>1785</v>
      </c>
      <c r="L383" s="23">
        <v>45820</v>
      </c>
      <c r="M383" s="28">
        <v>6.9444444444444441E-3</v>
      </c>
      <c r="N383" s="3">
        <v>45817</v>
      </c>
      <c r="O383">
        <v>215507</v>
      </c>
      <c r="P383" t="e">
        <f>IFERROR(INDEX(REDOSLIJED!#REF!,MATCH(PlanMasine[[#This Row],[KPL]],REDOSLIJED!#REF!,0)),MAX(REDOSLIJED!#REF!)+1)</f>
        <v>#REF!</v>
      </c>
      <c r="Q383" s="23" t="s">
        <v>3006</v>
      </c>
    </row>
    <row r="384" spans="1:17" x14ac:dyDescent="0.25">
      <c r="A384" s="23">
        <v>1021990</v>
      </c>
      <c r="B384" s="23">
        <v>1</v>
      </c>
      <c r="C384" s="23">
        <v>1021914</v>
      </c>
      <c r="D384" s="23" t="s">
        <v>2018</v>
      </c>
      <c r="E384" s="5">
        <f>IFERROR((PlanMasine[[#This Row],[Norma]]/PlanMasine[[#This Row],[Q]])*(PlanMasine[[#This Row],[Q]]/SUMIF(#REF!,PlanMasine[[#This Row],[RN]],#REF!)*PlanMasine[[#This Row],[KPLQ]]),0)</f>
        <v>0</v>
      </c>
      <c r="F384" s="23">
        <v>6</v>
      </c>
      <c r="G384" s="23">
        <v>0</v>
      </c>
      <c r="H384" s="23">
        <v>0</v>
      </c>
      <c r="I384" s="23" t="s">
        <v>5</v>
      </c>
      <c r="J384" s="23" t="s">
        <v>570</v>
      </c>
      <c r="K384" s="23" t="s">
        <v>1785</v>
      </c>
      <c r="L384" s="24">
        <v>45820</v>
      </c>
      <c r="M384" s="28">
        <v>3.472222222222222E-3</v>
      </c>
      <c r="N384" s="3">
        <v>45817</v>
      </c>
      <c r="O384">
        <v>215463</v>
      </c>
      <c r="P384" t="e">
        <f>IFERROR(INDEX(REDOSLIJED!#REF!,MATCH(PlanMasine[[#This Row],[KPL]],REDOSLIJED!#REF!,0)),MAX(REDOSLIJED!#REF!)+1)</f>
        <v>#REF!</v>
      </c>
      <c r="Q384" s="23" t="s">
        <v>3007</v>
      </c>
    </row>
    <row r="385" spans="1:17" x14ac:dyDescent="0.25">
      <c r="A385" s="23">
        <v>1021990</v>
      </c>
      <c r="B385" s="23">
        <v>1</v>
      </c>
      <c r="C385" s="23">
        <v>1021909</v>
      </c>
      <c r="D385" s="23" t="s">
        <v>2017</v>
      </c>
      <c r="E385" s="5">
        <f>IFERROR((PlanMasine[[#This Row],[Norma]]/PlanMasine[[#This Row],[Q]])*(PlanMasine[[#This Row],[Q]]/SUMIF(#REF!,PlanMasine[[#This Row],[RN]],#REF!)*PlanMasine[[#This Row],[KPLQ]]),0)</f>
        <v>0</v>
      </c>
      <c r="F385" s="23">
        <v>6</v>
      </c>
      <c r="G385" s="23">
        <v>0</v>
      </c>
      <c r="H385" s="23">
        <v>0</v>
      </c>
      <c r="I385" s="23" t="s">
        <v>5</v>
      </c>
      <c r="J385" s="23" t="s">
        <v>570</v>
      </c>
      <c r="K385" s="23" t="s">
        <v>1785</v>
      </c>
      <c r="L385" s="24">
        <v>45820</v>
      </c>
      <c r="M385" s="28">
        <v>2.0833333333333333E-3</v>
      </c>
      <c r="N385" s="3">
        <v>45817</v>
      </c>
      <c r="O385">
        <v>215458</v>
      </c>
      <c r="P385" t="e">
        <f>IFERROR(INDEX(REDOSLIJED!#REF!,MATCH(PlanMasine[[#This Row],[KPL]],REDOSLIJED!#REF!,0)),MAX(REDOSLIJED!#REF!)+1)</f>
        <v>#REF!</v>
      </c>
      <c r="Q385" s="23" t="s">
        <v>3008</v>
      </c>
    </row>
    <row r="386" spans="1:17" x14ac:dyDescent="0.25">
      <c r="A386" s="23">
        <v>1021990</v>
      </c>
      <c r="B386" s="23">
        <v>1</v>
      </c>
      <c r="C386" s="23">
        <v>1021951</v>
      </c>
      <c r="D386" s="23" t="s">
        <v>2016</v>
      </c>
      <c r="E386" s="5">
        <f>IFERROR((PlanMasine[[#This Row],[Norma]]/PlanMasine[[#This Row],[Q]])*(PlanMasine[[#This Row],[Q]]/SUMIF(#REF!,PlanMasine[[#This Row],[RN]],#REF!)*PlanMasine[[#This Row],[KPLQ]]),0)</f>
        <v>0</v>
      </c>
      <c r="F386" s="23">
        <v>12</v>
      </c>
      <c r="G386" s="23">
        <v>0</v>
      </c>
      <c r="H386" s="23">
        <v>0</v>
      </c>
      <c r="I386" s="23" t="s">
        <v>5</v>
      </c>
      <c r="J386" s="23" t="s">
        <v>570</v>
      </c>
      <c r="K386" s="23" t="s">
        <v>1785</v>
      </c>
      <c r="L386" s="24">
        <v>45820</v>
      </c>
      <c r="M386" s="28">
        <v>3.472222222222222E-3</v>
      </c>
      <c r="N386" s="3">
        <v>45817</v>
      </c>
      <c r="O386">
        <v>215504</v>
      </c>
      <c r="P386" t="e">
        <f>IFERROR(INDEX(REDOSLIJED!#REF!,MATCH(PlanMasine[[#This Row],[KPL]],REDOSLIJED!#REF!,0)),MAX(REDOSLIJED!#REF!)+1)</f>
        <v>#REF!</v>
      </c>
      <c r="Q386" s="23" t="s">
        <v>3009</v>
      </c>
    </row>
    <row r="387" spans="1:17" x14ac:dyDescent="0.25">
      <c r="A387" s="23">
        <v>1021990</v>
      </c>
      <c r="B387" s="23">
        <v>1</v>
      </c>
      <c r="C387" s="23">
        <v>1021927</v>
      </c>
      <c r="D387" s="23" t="s">
        <v>2079</v>
      </c>
      <c r="E387" s="5">
        <f>IFERROR((PlanMasine[[#This Row],[Norma]]/PlanMasine[[#This Row],[Q]])*(PlanMasine[[#This Row],[Q]]/SUMIF(#REF!,PlanMasine[[#This Row],[RN]],#REF!)*PlanMasine[[#This Row],[KPLQ]]),0)</f>
        <v>0</v>
      </c>
      <c r="F387" s="23">
        <v>6</v>
      </c>
      <c r="G387" s="23">
        <v>0</v>
      </c>
      <c r="H387" s="23">
        <v>0</v>
      </c>
      <c r="I387" s="23" t="s">
        <v>5</v>
      </c>
      <c r="J387" s="23" t="s">
        <v>570</v>
      </c>
      <c r="K387" s="23" t="s">
        <v>1785</v>
      </c>
      <c r="L387" s="24">
        <v>45820</v>
      </c>
      <c r="M387" s="28">
        <v>1.0416666666666667E-3</v>
      </c>
      <c r="N387" s="3">
        <v>45817</v>
      </c>
      <c r="O387">
        <v>215476</v>
      </c>
      <c r="P387" t="e">
        <f>IFERROR(INDEX(REDOSLIJED!#REF!,MATCH(PlanMasine[[#This Row],[KPL]],REDOSLIJED!#REF!,0)),MAX(REDOSLIJED!#REF!)+1)</f>
        <v>#REF!</v>
      </c>
      <c r="Q387" s="23" t="s">
        <v>3010</v>
      </c>
    </row>
    <row r="388" spans="1:17" x14ac:dyDescent="0.25">
      <c r="A388" s="23">
        <v>1021990</v>
      </c>
      <c r="B388" s="23">
        <v>1</v>
      </c>
      <c r="C388" s="23">
        <v>1021920</v>
      </c>
      <c r="D388" s="23" t="s">
        <v>2013</v>
      </c>
      <c r="E388" s="5">
        <f>IFERROR((PlanMasine[[#This Row],[Norma]]/PlanMasine[[#This Row],[Q]])*(PlanMasine[[#This Row],[Q]]/SUMIF(#REF!,PlanMasine[[#This Row],[RN]],#REF!)*PlanMasine[[#This Row],[KPLQ]]),0)</f>
        <v>0</v>
      </c>
      <c r="F388" s="23">
        <v>6</v>
      </c>
      <c r="G388" s="23">
        <v>0</v>
      </c>
      <c r="H388" s="23">
        <v>0</v>
      </c>
      <c r="I388" s="23" t="s">
        <v>5</v>
      </c>
      <c r="J388" s="23" t="s">
        <v>570</v>
      </c>
      <c r="K388" s="23" t="s">
        <v>1785</v>
      </c>
      <c r="L388" s="24">
        <v>45820</v>
      </c>
      <c r="M388" s="28">
        <v>3.472222222222222E-3</v>
      </c>
      <c r="N388" s="3">
        <v>45817</v>
      </c>
      <c r="O388">
        <v>215469</v>
      </c>
      <c r="P388" t="e">
        <f>IFERROR(INDEX(REDOSLIJED!#REF!,MATCH(PlanMasine[[#This Row],[KPL]],REDOSLIJED!#REF!,0)),MAX(REDOSLIJED!#REF!)+1)</f>
        <v>#REF!</v>
      </c>
      <c r="Q388" s="23" t="s">
        <v>3011</v>
      </c>
    </row>
    <row r="389" spans="1:17" x14ac:dyDescent="0.25">
      <c r="A389" s="23">
        <v>1021990</v>
      </c>
      <c r="B389" s="23">
        <v>1</v>
      </c>
      <c r="C389" s="23">
        <v>1021950</v>
      </c>
      <c r="D389" s="23" t="s">
        <v>2015</v>
      </c>
      <c r="E389" s="5">
        <f>IFERROR((PlanMasine[[#This Row],[Norma]]/PlanMasine[[#This Row],[Q]])*(PlanMasine[[#This Row],[Q]]/SUMIF(#REF!,PlanMasine[[#This Row],[RN]],#REF!)*PlanMasine[[#This Row],[KPLQ]]),0)</f>
        <v>0</v>
      </c>
      <c r="F389" s="23">
        <v>12</v>
      </c>
      <c r="G389" s="23">
        <v>0</v>
      </c>
      <c r="H389" s="23">
        <v>0</v>
      </c>
      <c r="I389" s="23" t="s">
        <v>5</v>
      </c>
      <c r="J389" s="23" t="s">
        <v>570</v>
      </c>
      <c r="K389" s="23" t="s">
        <v>1785</v>
      </c>
      <c r="L389" s="23">
        <v>45820</v>
      </c>
      <c r="M389" s="28">
        <v>2.0833333333333333E-3</v>
      </c>
      <c r="N389" s="3">
        <v>45817</v>
      </c>
      <c r="O389">
        <v>215503</v>
      </c>
      <c r="P389" t="e">
        <f>IFERROR(INDEX(REDOSLIJED!#REF!,MATCH(PlanMasine[[#This Row],[KPL]],REDOSLIJED!#REF!,0)),MAX(REDOSLIJED!#REF!)+1)</f>
        <v>#REF!</v>
      </c>
      <c r="Q389" s="23" t="s">
        <v>3012</v>
      </c>
    </row>
    <row r="390" spans="1:17" x14ac:dyDescent="0.25">
      <c r="A390" s="23">
        <v>1021990</v>
      </c>
      <c r="B390" s="23">
        <v>1</v>
      </c>
      <c r="C390" s="23">
        <v>1021933</v>
      </c>
      <c r="D390" s="23" t="s">
        <v>2014</v>
      </c>
      <c r="E390" s="5">
        <f>IFERROR((PlanMasine[[#This Row],[Norma]]/PlanMasine[[#This Row],[Q]])*(PlanMasine[[#This Row],[Q]]/SUMIF(#REF!,PlanMasine[[#This Row],[RN]],#REF!)*PlanMasine[[#This Row],[KPLQ]]),0)</f>
        <v>0</v>
      </c>
      <c r="F390" s="23">
        <v>6</v>
      </c>
      <c r="G390" s="23">
        <v>0</v>
      </c>
      <c r="H390" s="23">
        <v>0</v>
      </c>
      <c r="I390" s="23" t="s">
        <v>5</v>
      </c>
      <c r="J390" s="23" t="s">
        <v>570</v>
      </c>
      <c r="K390" s="23" t="s">
        <v>1785</v>
      </c>
      <c r="L390" s="24">
        <v>45820</v>
      </c>
      <c r="M390" s="28">
        <v>1.0416666666666667E-3</v>
      </c>
      <c r="N390" s="3">
        <v>45817</v>
      </c>
      <c r="O390">
        <v>215484</v>
      </c>
      <c r="P390" t="e">
        <f>IFERROR(INDEX(REDOSLIJED!#REF!,MATCH(PlanMasine[[#This Row],[KPL]],REDOSLIJED!#REF!,0)),MAX(REDOSLIJED!#REF!)+1)</f>
        <v>#REF!</v>
      </c>
      <c r="Q390" s="23" t="s">
        <v>3013</v>
      </c>
    </row>
    <row r="391" spans="1:17" x14ac:dyDescent="0.25">
      <c r="A391" s="23">
        <v>1021991</v>
      </c>
      <c r="B391" s="23">
        <v>1</v>
      </c>
      <c r="C391" s="23">
        <v>1021953</v>
      </c>
      <c r="D391" s="23" t="s">
        <v>1688</v>
      </c>
      <c r="E391" s="5">
        <f>IFERROR((PlanMasine[[#This Row],[Norma]]/PlanMasine[[#This Row],[Q]])*(PlanMasine[[#This Row],[Q]]/SUMIF(#REF!,PlanMasine[[#This Row],[RN]],#REF!)*PlanMasine[[#This Row],[KPLQ]]),0)</f>
        <v>0</v>
      </c>
      <c r="F391" s="23">
        <v>6</v>
      </c>
      <c r="G391" s="23">
        <v>0</v>
      </c>
      <c r="H391" s="23">
        <v>0</v>
      </c>
      <c r="I391" s="23" t="s">
        <v>5</v>
      </c>
      <c r="J391" s="23" t="s">
        <v>570</v>
      </c>
      <c r="K391" s="23" t="s">
        <v>1785</v>
      </c>
      <c r="L391" s="24">
        <v>45820</v>
      </c>
      <c r="M391" s="28">
        <v>6.9444444444444441E-3</v>
      </c>
      <c r="N391" s="3">
        <v>45817</v>
      </c>
      <c r="O391">
        <v>215507</v>
      </c>
      <c r="P391" t="e">
        <f>IFERROR(INDEX(REDOSLIJED!#REF!,MATCH(PlanMasine[[#This Row],[KPL]],REDOSLIJED!#REF!,0)),MAX(REDOSLIJED!#REF!)+1)</f>
        <v>#REF!</v>
      </c>
      <c r="Q391" s="23" t="s">
        <v>3014</v>
      </c>
    </row>
    <row r="392" spans="1:17" x14ac:dyDescent="0.25">
      <c r="A392" s="23">
        <v>1021991</v>
      </c>
      <c r="B392" s="23">
        <v>1</v>
      </c>
      <c r="C392" s="23">
        <v>1021920</v>
      </c>
      <c r="D392" s="23" t="s">
        <v>2013</v>
      </c>
      <c r="E392" s="5">
        <f>IFERROR((PlanMasine[[#This Row],[Norma]]/PlanMasine[[#This Row],[Q]])*(PlanMasine[[#This Row],[Q]]/SUMIF(#REF!,PlanMasine[[#This Row],[RN]],#REF!)*PlanMasine[[#This Row],[KPLQ]]),0)</f>
        <v>0</v>
      </c>
      <c r="F392" s="23">
        <v>6</v>
      </c>
      <c r="G392" s="23">
        <v>0</v>
      </c>
      <c r="H392" s="23">
        <v>0</v>
      </c>
      <c r="I392" s="23" t="s">
        <v>5</v>
      </c>
      <c r="J392" s="23" t="s">
        <v>570</v>
      </c>
      <c r="K392" s="23" t="s">
        <v>1785</v>
      </c>
      <c r="L392" s="24">
        <v>45820</v>
      </c>
      <c r="M392" s="28">
        <v>3.472222222222222E-3</v>
      </c>
      <c r="N392" s="3">
        <v>45817</v>
      </c>
      <c r="O392">
        <v>215469</v>
      </c>
      <c r="P392" t="e">
        <f>IFERROR(INDEX(REDOSLIJED!#REF!,MATCH(PlanMasine[[#This Row],[KPL]],REDOSLIJED!#REF!,0)),MAX(REDOSLIJED!#REF!)+1)</f>
        <v>#REF!</v>
      </c>
      <c r="Q392" s="23" t="s">
        <v>3015</v>
      </c>
    </row>
    <row r="393" spans="1:17" x14ac:dyDescent="0.25">
      <c r="A393" s="23">
        <v>1021991</v>
      </c>
      <c r="B393" s="23">
        <v>1</v>
      </c>
      <c r="C393" s="23">
        <v>1021927</v>
      </c>
      <c r="D393" s="23" t="s">
        <v>2079</v>
      </c>
      <c r="E393" s="5">
        <f>IFERROR((PlanMasine[[#This Row],[Norma]]/PlanMasine[[#This Row],[Q]])*(PlanMasine[[#This Row],[Q]]/SUMIF(#REF!,PlanMasine[[#This Row],[RN]],#REF!)*PlanMasine[[#This Row],[KPLQ]]),0)</f>
        <v>0</v>
      </c>
      <c r="F393" s="23">
        <v>6</v>
      </c>
      <c r="G393" s="23">
        <v>0</v>
      </c>
      <c r="H393" s="23">
        <v>0</v>
      </c>
      <c r="I393" s="23" t="s">
        <v>5</v>
      </c>
      <c r="J393" s="23" t="s">
        <v>570</v>
      </c>
      <c r="K393" s="23" t="s">
        <v>1785</v>
      </c>
      <c r="L393" s="23">
        <v>45820</v>
      </c>
      <c r="M393" s="28">
        <v>1.0416666666666667E-3</v>
      </c>
      <c r="N393" s="3">
        <v>45817</v>
      </c>
      <c r="O393">
        <v>215476</v>
      </c>
      <c r="P393" t="e">
        <f>IFERROR(INDEX(REDOSLIJED!#REF!,MATCH(PlanMasine[[#This Row],[KPL]],REDOSLIJED!#REF!,0)),MAX(REDOSLIJED!#REF!)+1)</f>
        <v>#REF!</v>
      </c>
      <c r="Q393" s="23" t="s">
        <v>3016</v>
      </c>
    </row>
    <row r="394" spans="1:17" x14ac:dyDescent="0.25">
      <c r="A394" s="23">
        <v>1021991</v>
      </c>
      <c r="B394" s="23">
        <v>1</v>
      </c>
      <c r="C394" s="23">
        <v>1021951</v>
      </c>
      <c r="D394" s="23" t="s">
        <v>2016</v>
      </c>
      <c r="E394" s="5">
        <f>IFERROR((PlanMasine[[#This Row],[Norma]]/PlanMasine[[#This Row],[Q]])*(PlanMasine[[#This Row],[Q]]/SUMIF(#REF!,PlanMasine[[#This Row],[RN]],#REF!)*PlanMasine[[#This Row],[KPLQ]]),0)</f>
        <v>0</v>
      </c>
      <c r="F394" s="23">
        <v>12</v>
      </c>
      <c r="G394" s="23">
        <v>0</v>
      </c>
      <c r="H394" s="23">
        <v>0</v>
      </c>
      <c r="I394" s="23" t="s">
        <v>5</v>
      </c>
      <c r="J394" s="23" t="s">
        <v>570</v>
      </c>
      <c r="K394" s="23" t="s">
        <v>1785</v>
      </c>
      <c r="L394" s="23">
        <v>45820</v>
      </c>
      <c r="M394" s="28">
        <v>3.472222222222222E-3</v>
      </c>
      <c r="N394" s="3">
        <v>45817</v>
      </c>
      <c r="O394">
        <v>215504</v>
      </c>
      <c r="P394" t="e">
        <f>IFERROR(INDEX(REDOSLIJED!#REF!,MATCH(PlanMasine[[#This Row],[KPL]],REDOSLIJED!#REF!,0)),MAX(REDOSLIJED!#REF!)+1)</f>
        <v>#REF!</v>
      </c>
      <c r="Q394" s="23" t="s">
        <v>3017</v>
      </c>
    </row>
    <row r="395" spans="1:17" x14ac:dyDescent="0.25">
      <c r="A395" s="23">
        <v>1021991</v>
      </c>
      <c r="B395" s="23">
        <v>1</v>
      </c>
      <c r="C395" s="23">
        <v>1021950</v>
      </c>
      <c r="D395" s="23" t="s">
        <v>2015</v>
      </c>
      <c r="E395" s="5">
        <f>IFERROR((PlanMasine[[#This Row],[Norma]]/PlanMasine[[#This Row],[Q]])*(PlanMasine[[#This Row],[Q]]/SUMIF(#REF!,PlanMasine[[#This Row],[RN]],#REF!)*PlanMasine[[#This Row],[KPLQ]]),0)</f>
        <v>0</v>
      </c>
      <c r="F395" s="23">
        <v>12</v>
      </c>
      <c r="G395" s="23">
        <v>0</v>
      </c>
      <c r="H395" s="23">
        <v>0</v>
      </c>
      <c r="I395" s="23" t="s">
        <v>5</v>
      </c>
      <c r="J395" s="23" t="s">
        <v>570</v>
      </c>
      <c r="K395" s="23" t="s">
        <v>1785</v>
      </c>
      <c r="L395" s="24">
        <v>45820</v>
      </c>
      <c r="M395" s="28">
        <v>2.0833333333333333E-3</v>
      </c>
      <c r="N395" s="3">
        <v>45817</v>
      </c>
      <c r="O395">
        <v>215503</v>
      </c>
      <c r="P395" t="e">
        <f>IFERROR(INDEX(REDOSLIJED!#REF!,MATCH(PlanMasine[[#This Row],[KPL]],REDOSLIJED!#REF!,0)),MAX(REDOSLIJED!#REF!)+1)</f>
        <v>#REF!</v>
      </c>
      <c r="Q395" s="23" t="s">
        <v>3018</v>
      </c>
    </row>
    <row r="396" spans="1:17" x14ac:dyDescent="0.25">
      <c r="A396" s="23">
        <v>1021991</v>
      </c>
      <c r="B396" s="23">
        <v>1</v>
      </c>
      <c r="C396" s="23">
        <v>1021918</v>
      </c>
      <c r="D396" s="23" t="s">
        <v>2011</v>
      </c>
      <c r="E396" s="5">
        <f>IFERROR((PlanMasine[[#This Row],[Norma]]/PlanMasine[[#This Row],[Q]])*(PlanMasine[[#This Row],[Q]]/SUMIF(#REF!,PlanMasine[[#This Row],[RN]],#REF!)*PlanMasine[[#This Row],[KPLQ]]),0)</f>
        <v>0</v>
      </c>
      <c r="F396" s="23">
        <v>6</v>
      </c>
      <c r="G396" s="23">
        <v>0</v>
      </c>
      <c r="H396" s="23">
        <v>0</v>
      </c>
      <c r="I396" s="23" t="s">
        <v>5</v>
      </c>
      <c r="J396" s="23" t="s">
        <v>570</v>
      </c>
      <c r="K396" s="23" t="s">
        <v>1785</v>
      </c>
      <c r="L396" s="23">
        <v>45820</v>
      </c>
      <c r="M396" s="28">
        <v>1.0416666666666667E-3</v>
      </c>
      <c r="N396" s="3">
        <v>45817</v>
      </c>
      <c r="O396">
        <v>215467</v>
      </c>
      <c r="P396" t="e">
        <f>IFERROR(INDEX(REDOSLIJED!#REF!,MATCH(PlanMasine[[#This Row],[KPL]],REDOSLIJED!#REF!,0)),MAX(REDOSLIJED!#REF!)+1)</f>
        <v>#REF!</v>
      </c>
      <c r="Q396" s="23" t="s">
        <v>3019</v>
      </c>
    </row>
    <row r="397" spans="1:17" x14ac:dyDescent="0.25">
      <c r="A397" s="23">
        <v>1021991</v>
      </c>
      <c r="B397" s="23">
        <v>1</v>
      </c>
      <c r="C397" s="23">
        <v>1021909</v>
      </c>
      <c r="D397" s="23" t="s">
        <v>2017</v>
      </c>
      <c r="E397" s="5">
        <f>IFERROR((PlanMasine[[#This Row],[Norma]]/PlanMasine[[#This Row],[Q]])*(PlanMasine[[#This Row],[Q]]/SUMIF(#REF!,PlanMasine[[#This Row],[RN]],#REF!)*PlanMasine[[#This Row],[KPLQ]]),0)</f>
        <v>0</v>
      </c>
      <c r="F397" s="23">
        <v>6</v>
      </c>
      <c r="G397" s="23">
        <v>0</v>
      </c>
      <c r="H397" s="23">
        <v>0</v>
      </c>
      <c r="I397" s="23" t="s">
        <v>5</v>
      </c>
      <c r="J397" s="23" t="s">
        <v>570</v>
      </c>
      <c r="K397" s="23" t="s">
        <v>1785</v>
      </c>
      <c r="L397" s="24">
        <v>45820</v>
      </c>
      <c r="M397" s="28">
        <v>2.0833333333333333E-3</v>
      </c>
      <c r="N397" s="3">
        <v>45817</v>
      </c>
      <c r="O397">
        <v>215458</v>
      </c>
      <c r="P397" t="e">
        <f>IFERROR(INDEX(REDOSLIJED!#REF!,MATCH(PlanMasine[[#This Row],[KPL]],REDOSLIJED!#REF!,0)),MAX(REDOSLIJED!#REF!)+1)</f>
        <v>#REF!</v>
      </c>
      <c r="Q397" s="23" t="s">
        <v>3020</v>
      </c>
    </row>
    <row r="398" spans="1:17" x14ac:dyDescent="0.25">
      <c r="A398" s="23">
        <v>1021991</v>
      </c>
      <c r="B398" s="23">
        <v>1</v>
      </c>
      <c r="C398" s="23">
        <v>1021914</v>
      </c>
      <c r="D398" s="23" t="s">
        <v>2018</v>
      </c>
      <c r="E398" s="5">
        <f>IFERROR((PlanMasine[[#This Row],[Norma]]/PlanMasine[[#This Row],[Q]])*(PlanMasine[[#This Row],[Q]]/SUMIF(#REF!,PlanMasine[[#This Row],[RN]],#REF!)*PlanMasine[[#This Row],[KPLQ]]),0)</f>
        <v>0</v>
      </c>
      <c r="F398" s="23">
        <v>6</v>
      </c>
      <c r="G398" s="23">
        <v>0</v>
      </c>
      <c r="H398" s="23">
        <v>0</v>
      </c>
      <c r="I398" s="23" t="s">
        <v>5</v>
      </c>
      <c r="J398" s="23" t="s">
        <v>570</v>
      </c>
      <c r="K398" s="23" t="s">
        <v>1785</v>
      </c>
      <c r="L398" s="23">
        <v>45820</v>
      </c>
      <c r="M398" s="28">
        <v>3.472222222222222E-3</v>
      </c>
      <c r="N398" s="3">
        <v>45817</v>
      </c>
      <c r="O398">
        <v>215463</v>
      </c>
      <c r="P398" t="e">
        <f>IFERROR(INDEX(REDOSLIJED!#REF!,MATCH(PlanMasine[[#This Row],[KPL]],REDOSLIJED!#REF!,0)),MAX(REDOSLIJED!#REF!)+1)</f>
        <v>#REF!</v>
      </c>
      <c r="Q398" s="23" t="s">
        <v>3021</v>
      </c>
    </row>
    <row r="399" spans="1:17" x14ac:dyDescent="0.25">
      <c r="A399" s="23">
        <v>1021991</v>
      </c>
      <c r="B399" s="23">
        <v>1</v>
      </c>
      <c r="C399" s="23">
        <v>1021933</v>
      </c>
      <c r="D399" s="23" t="s">
        <v>2014</v>
      </c>
      <c r="E399" s="5">
        <f>IFERROR((PlanMasine[[#This Row],[Norma]]/PlanMasine[[#This Row],[Q]])*(PlanMasine[[#This Row],[Q]]/SUMIF(#REF!,PlanMasine[[#This Row],[RN]],#REF!)*PlanMasine[[#This Row],[KPLQ]]),0)</f>
        <v>0</v>
      </c>
      <c r="F399" s="23">
        <v>6</v>
      </c>
      <c r="G399" s="23">
        <v>0</v>
      </c>
      <c r="H399" s="23">
        <v>0</v>
      </c>
      <c r="I399" s="23" t="s">
        <v>5</v>
      </c>
      <c r="J399" s="23" t="s">
        <v>570</v>
      </c>
      <c r="K399" s="23" t="s">
        <v>1785</v>
      </c>
      <c r="L399" s="23">
        <v>45820</v>
      </c>
      <c r="M399" s="28">
        <v>1.0416666666666667E-3</v>
      </c>
      <c r="N399" s="3">
        <v>45817</v>
      </c>
      <c r="O399">
        <v>215484</v>
      </c>
      <c r="P399" t="e">
        <f>IFERROR(INDEX(REDOSLIJED!#REF!,MATCH(PlanMasine[[#This Row],[KPL]],REDOSLIJED!#REF!,0)),MAX(REDOSLIJED!#REF!)+1)</f>
        <v>#REF!</v>
      </c>
      <c r="Q399" s="23" t="s">
        <v>3022</v>
      </c>
    </row>
    <row r="400" spans="1:17" x14ac:dyDescent="0.25">
      <c r="A400" s="23">
        <v>1021992</v>
      </c>
      <c r="B400" s="23">
        <v>1</v>
      </c>
      <c r="C400" s="23">
        <v>1021933</v>
      </c>
      <c r="D400" s="23" t="s">
        <v>2014</v>
      </c>
      <c r="E400" s="5">
        <f>IFERROR((PlanMasine[[#This Row],[Norma]]/PlanMasine[[#This Row],[Q]])*(PlanMasine[[#This Row],[Q]]/SUMIF(#REF!,PlanMasine[[#This Row],[RN]],#REF!)*PlanMasine[[#This Row],[KPLQ]]),0)</f>
        <v>0</v>
      </c>
      <c r="F400" s="23">
        <v>6</v>
      </c>
      <c r="G400" s="23">
        <v>0</v>
      </c>
      <c r="H400" s="23">
        <v>0</v>
      </c>
      <c r="I400" s="23" t="s">
        <v>5</v>
      </c>
      <c r="J400" s="23" t="s">
        <v>570</v>
      </c>
      <c r="K400" s="23" t="s">
        <v>1785</v>
      </c>
      <c r="L400" s="24">
        <v>45820</v>
      </c>
      <c r="M400" s="28">
        <v>1.0416666666666667E-3</v>
      </c>
      <c r="N400" s="3">
        <v>45817</v>
      </c>
      <c r="O400">
        <v>215484</v>
      </c>
      <c r="P400" t="e">
        <f>IFERROR(INDEX(REDOSLIJED!#REF!,MATCH(PlanMasine[[#This Row],[KPL]],REDOSLIJED!#REF!,0)),MAX(REDOSLIJED!#REF!)+1)</f>
        <v>#REF!</v>
      </c>
      <c r="Q400" s="23" t="s">
        <v>3023</v>
      </c>
    </row>
    <row r="401" spans="1:17" x14ac:dyDescent="0.25">
      <c r="A401" s="23">
        <v>1021992</v>
      </c>
      <c r="B401" s="23">
        <v>1</v>
      </c>
      <c r="C401" s="23">
        <v>1021950</v>
      </c>
      <c r="D401" s="23" t="s">
        <v>2015</v>
      </c>
      <c r="E401" s="5">
        <f>IFERROR((PlanMasine[[#This Row],[Norma]]/PlanMasine[[#This Row],[Q]])*(PlanMasine[[#This Row],[Q]]/SUMIF(#REF!,PlanMasine[[#This Row],[RN]],#REF!)*PlanMasine[[#This Row],[KPLQ]]),0)</f>
        <v>0</v>
      </c>
      <c r="F401" s="23">
        <v>12</v>
      </c>
      <c r="G401" s="23">
        <v>0</v>
      </c>
      <c r="H401" s="23">
        <v>0</v>
      </c>
      <c r="I401" s="23" t="s">
        <v>5</v>
      </c>
      <c r="J401" s="23" t="s">
        <v>570</v>
      </c>
      <c r="K401" s="23" t="s">
        <v>1785</v>
      </c>
      <c r="L401" s="23">
        <v>45820</v>
      </c>
      <c r="M401" s="28">
        <v>2.0833333333333333E-3</v>
      </c>
      <c r="N401" s="3">
        <v>45817</v>
      </c>
      <c r="O401">
        <v>215503</v>
      </c>
      <c r="P401" t="e">
        <f>IFERROR(INDEX(REDOSLIJED!#REF!,MATCH(PlanMasine[[#This Row],[KPL]],REDOSLIJED!#REF!,0)),MAX(REDOSLIJED!#REF!)+1)</f>
        <v>#REF!</v>
      </c>
      <c r="Q401" s="23" t="s">
        <v>3024</v>
      </c>
    </row>
    <row r="402" spans="1:17" x14ac:dyDescent="0.25">
      <c r="A402" s="23">
        <v>1021992</v>
      </c>
      <c r="B402" s="23">
        <v>1</v>
      </c>
      <c r="C402" s="23">
        <v>1021918</v>
      </c>
      <c r="D402" s="23" t="s">
        <v>2011</v>
      </c>
      <c r="E402" s="5">
        <f>IFERROR((PlanMasine[[#This Row],[Norma]]/PlanMasine[[#This Row],[Q]])*(PlanMasine[[#This Row],[Q]]/SUMIF(#REF!,PlanMasine[[#This Row],[RN]],#REF!)*PlanMasine[[#This Row],[KPLQ]]),0)</f>
        <v>0</v>
      </c>
      <c r="F402" s="23">
        <v>6</v>
      </c>
      <c r="G402" s="23">
        <v>0</v>
      </c>
      <c r="H402" s="23">
        <v>0</v>
      </c>
      <c r="I402" s="23" t="s">
        <v>5</v>
      </c>
      <c r="J402" s="23" t="s">
        <v>570</v>
      </c>
      <c r="K402" s="23" t="s">
        <v>1785</v>
      </c>
      <c r="L402" s="23">
        <v>45820</v>
      </c>
      <c r="M402" s="28">
        <v>1.0416666666666667E-3</v>
      </c>
      <c r="N402" s="3">
        <v>45817</v>
      </c>
      <c r="O402">
        <v>215467</v>
      </c>
      <c r="P402" t="e">
        <f>IFERROR(INDEX(REDOSLIJED!#REF!,MATCH(PlanMasine[[#This Row],[KPL]],REDOSLIJED!#REF!,0)),MAX(REDOSLIJED!#REF!)+1)</f>
        <v>#REF!</v>
      </c>
      <c r="Q402" s="23" t="s">
        <v>3025</v>
      </c>
    </row>
    <row r="403" spans="1:17" x14ac:dyDescent="0.25">
      <c r="A403" s="23">
        <v>1021992</v>
      </c>
      <c r="B403" s="23">
        <v>1</v>
      </c>
      <c r="C403" s="23">
        <v>1021909</v>
      </c>
      <c r="D403" s="23" t="s">
        <v>2017</v>
      </c>
      <c r="E403" s="5">
        <f>IFERROR((PlanMasine[[#This Row],[Norma]]/PlanMasine[[#This Row],[Q]])*(PlanMasine[[#This Row],[Q]]/SUMIF(#REF!,PlanMasine[[#This Row],[RN]],#REF!)*PlanMasine[[#This Row],[KPLQ]]),0)</f>
        <v>0</v>
      </c>
      <c r="F403" s="23">
        <v>6</v>
      </c>
      <c r="G403" s="23">
        <v>0</v>
      </c>
      <c r="H403" s="23">
        <v>0</v>
      </c>
      <c r="I403" s="23" t="s">
        <v>5</v>
      </c>
      <c r="J403" s="23" t="s">
        <v>570</v>
      </c>
      <c r="K403" s="23" t="s">
        <v>1785</v>
      </c>
      <c r="L403" s="23">
        <v>45820</v>
      </c>
      <c r="M403" s="28">
        <v>2.0833333333333333E-3</v>
      </c>
      <c r="N403" s="3">
        <v>45817</v>
      </c>
      <c r="O403">
        <v>215458</v>
      </c>
      <c r="P403" t="e">
        <f>IFERROR(INDEX(REDOSLIJED!#REF!,MATCH(PlanMasine[[#This Row],[KPL]],REDOSLIJED!#REF!,0)),MAX(REDOSLIJED!#REF!)+1)</f>
        <v>#REF!</v>
      </c>
      <c r="Q403" s="23" t="s">
        <v>3026</v>
      </c>
    </row>
    <row r="404" spans="1:17" x14ac:dyDescent="0.25">
      <c r="A404" s="23">
        <v>1021992</v>
      </c>
      <c r="B404" s="23">
        <v>1</v>
      </c>
      <c r="C404" s="23">
        <v>1021951</v>
      </c>
      <c r="D404" s="23" t="s">
        <v>2016</v>
      </c>
      <c r="E404" s="5">
        <f>IFERROR((PlanMasine[[#This Row],[Norma]]/PlanMasine[[#This Row],[Q]])*(PlanMasine[[#This Row],[Q]]/SUMIF(#REF!,PlanMasine[[#This Row],[RN]],#REF!)*PlanMasine[[#This Row],[KPLQ]]),0)</f>
        <v>0</v>
      </c>
      <c r="F404" s="23">
        <v>12</v>
      </c>
      <c r="G404" s="23">
        <v>0</v>
      </c>
      <c r="H404" s="23">
        <v>0</v>
      </c>
      <c r="I404" s="23" t="s">
        <v>5</v>
      </c>
      <c r="J404" s="23" t="s">
        <v>570</v>
      </c>
      <c r="K404" s="23" t="s">
        <v>1785</v>
      </c>
      <c r="L404" s="24">
        <v>45820</v>
      </c>
      <c r="M404" s="28">
        <v>3.472222222222222E-3</v>
      </c>
      <c r="N404" s="3">
        <v>45817</v>
      </c>
      <c r="O404">
        <v>215504</v>
      </c>
      <c r="P404" t="e">
        <f>IFERROR(INDEX(REDOSLIJED!#REF!,MATCH(PlanMasine[[#This Row],[KPL]],REDOSLIJED!#REF!,0)),MAX(REDOSLIJED!#REF!)+1)</f>
        <v>#REF!</v>
      </c>
      <c r="Q404" s="23" t="s">
        <v>3027</v>
      </c>
    </row>
    <row r="405" spans="1:17" x14ac:dyDescent="0.25">
      <c r="A405" s="23">
        <v>1021992</v>
      </c>
      <c r="B405" s="23">
        <v>1</v>
      </c>
      <c r="C405" s="23">
        <v>1021914</v>
      </c>
      <c r="D405" s="23" t="s">
        <v>2018</v>
      </c>
      <c r="E405" s="5">
        <f>IFERROR((PlanMasine[[#This Row],[Norma]]/PlanMasine[[#This Row],[Q]])*(PlanMasine[[#This Row],[Q]]/SUMIF(#REF!,PlanMasine[[#This Row],[RN]],#REF!)*PlanMasine[[#This Row],[KPLQ]]),0)</f>
        <v>0</v>
      </c>
      <c r="F405" s="23">
        <v>6</v>
      </c>
      <c r="G405" s="23">
        <v>0</v>
      </c>
      <c r="H405" s="23">
        <v>0</v>
      </c>
      <c r="I405" s="23" t="s">
        <v>5</v>
      </c>
      <c r="J405" s="23" t="s">
        <v>570</v>
      </c>
      <c r="K405" s="23" t="s">
        <v>1785</v>
      </c>
      <c r="L405" s="24">
        <v>45820</v>
      </c>
      <c r="M405" s="28">
        <v>3.472222222222222E-3</v>
      </c>
      <c r="N405" s="3">
        <v>45817</v>
      </c>
      <c r="O405">
        <v>215463</v>
      </c>
      <c r="P405" t="e">
        <f>IFERROR(INDEX(REDOSLIJED!#REF!,MATCH(PlanMasine[[#This Row],[KPL]],REDOSLIJED!#REF!,0)),MAX(REDOSLIJED!#REF!)+1)</f>
        <v>#REF!</v>
      </c>
      <c r="Q405" s="23" t="s">
        <v>3028</v>
      </c>
    </row>
    <row r="406" spans="1:17" x14ac:dyDescent="0.25">
      <c r="A406" s="23">
        <v>1021992</v>
      </c>
      <c r="B406" s="23">
        <v>1</v>
      </c>
      <c r="C406" s="23">
        <v>1021927</v>
      </c>
      <c r="D406" s="23" t="s">
        <v>2079</v>
      </c>
      <c r="E406" s="5">
        <f>IFERROR((PlanMasine[[#This Row],[Norma]]/PlanMasine[[#This Row],[Q]])*(PlanMasine[[#This Row],[Q]]/SUMIF(#REF!,PlanMasine[[#This Row],[RN]],#REF!)*PlanMasine[[#This Row],[KPLQ]]),0)</f>
        <v>0</v>
      </c>
      <c r="F406" s="23">
        <v>6</v>
      </c>
      <c r="G406" s="23">
        <v>0</v>
      </c>
      <c r="H406" s="23">
        <v>0</v>
      </c>
      <c r="I406" s="23" t="s">
        <v>5</v>
      </c>
      <c r="J406" s="23" t="s">
        <v>570</v>
      </c>
      <c r="K406" s="23" t="s">
        <v>1785</v>
      </c>
      <c r="L406" s="23">
        <v>45820</v>
      </c>
      <c r="M406" s="28">
        <v>1.0416666666666667E-3</v>
      </c>
      <c r="N406" s="3">
        <v>45817</v>
      </c>
      <c r="O406">
        <v>215476</v>
      </c>
      <c r="P406" t="e">
        <f>IFERROR(INDEX(REDOSLIJED!#REF!,MATCH(PlanMasine[[#This Row],[KPL]],REDOSLIJED!#REF!,0)),MAX(REDOSLIJED!#REF!)+1)</f>
        <v>#REF!</v>
      </c>
      <c r="Q406" s="23" t="s">
        <v>3029</v>
      </c>
    </row>
    <row r="407" spans="1:17" x14ac:dyDescent="0.25">
      <c r="A407" s="23">
        <v>1021992</v>
      </c>
      <c r="B407" s="23">
        <v>1</v>
      </c>
      <c r="C407" s="23">
        <v>1021920</v>
      </c>
      <c r="D407" s="23" t="s">
        <v>2013</v>
      </c>
      <c r="E407" s="5">
        <f>IFERROR((PlanMasine[[#This Row],[Norma]]/PlanMasine[[#This Row],[Q]])*(PlanMasine[[#This Row],[Q]]/SUMIF(#REF!,PlanMasine[[#This Row],[RN]],#REF!)*PlanMasine[[#This Row],[KPLQ]]),0)</f>
        <v>0</v>
      </c>
      <c r="F407" s="23">
        <v>6</v>
      </c>
      <c r="G407" s="23">
        <v>0</v>
      </c>
      <c r="H407" s="23">
        <v>0</v>
      </c>
      <c r="I407" s="23" t="s">
        <v>5</v>
      </c>
      <c r="J407" s="23" t="s">
        <v>570</v>
      </c>
      <c r="K407" s="23" t="s">
        <v>1785</v>
      </c>
      <c r="L407" s="24">
        <v>45820</v>
      </c>
      <c r="M407" s="28">
        <v>3.472222222222222E-3</v>
      </c>
      <c r="N407" s="3">
        <v>45817</v>
      </c>
      <c r="O407">
        <v>215469</v>
      </c>
      <c r="P407" t="e">
        <f>IFERROR(INDEX(REDOSLIJED!#REF!,MATCH(PlanMasine[[#This Row],[KPL]],REDOSLIJED!#REF!,0)),MAX(REDOSLIJED!#REF!)+1)</f>
        <v>#REF!</v>
      </c>
      <c r="Q407" s="23" t="s">
        <v>3030</v>
      </c>
    </row>
    <row r="408" spans="1:17" x14ac:dyDescent="0.25">
      <c r="A408" s="23">
        <v>1021992</v>
      </c>
      <c r="B408" s="23">
        <v>1</v>
      </c>
      <c r="C408" s="23">
        <v>1021953</v>
      </c>
      <c r="D408" s="23" t="s">
        <v>1688</v>
      </c>
      <c r="E408" s="5">
        <f>IFERROR((PlanMasine[[#This Row],[Norma]]/PlanMasine[[#This Row],[Q]])*(PlanMasine[[#This Row],[Q]]/SUMIF(#REF!,PlanMasine[[#This Row],[RN]],#REF!)*PlanMasine[[#This Row],[KPLQ]]),0)</f>
        <v>0</v>
      </c>
      <c r="F408" s="23">
        <v>6</v>
      </c>
      <c r="G408" s="23">
        <v>0</v>
      </c>
      <c r="H408" s="23">
        <v>0</v>
      </c>
      <c r="I408" s="23" t="s">
        <v>5</v>
      </c>
      <c r="J408" s="23" t="s">
        <v>570</v>
      </c>
      <c r="K408" s="23" t="s">
        <v>1785</v>
      </c>
      <c r="L408" s="24">
        <v>45820</v>
      </c>
      <c r="M408" s="28">
        <v>6.9444444444444441E-3</v>
      </c>
      <c r="N408" s="3">
        <v>45817</v>
      </c>
      <c r="O408">
        <v>215507</v>
      </c>
      <c r="P408" t="e">
        <f>IFERROR(INDEX(REDOSLIJED!#REF!,MATCH(PlanMasine[[#This Row],[KPL]],REDOSLIJED!#REF!,0)),MAX(REDOSLIJED!#REF!)+1)</f>
        <v>#REF!</v>
      </c>
      <c r="Q408" s="23" t="s">
        <v>3031</v>
      </c>
    </row>
    <row r="409" spans="1:17" x14ac:dyDescent="0.25">
      <c r="A409" s="23">
        <v>1021993</v>
      </c>
      <c r="B409" s="23">
        <v>1</v>
      </c>
      <c r="C409" s="23">
        <v>1021914</v>
      </c>
      <c r="D409" s="23" t="s">
        <v>2018</v>
      </c>
      <c r="E409" s="5">
        <f>IFERROR((PlanMasine[[#This Row],[Norma]]/PlanMasine[[#This Row],[Q]])*(PlanMasine[[#This Row],[Q]]/SUMIF(#REF!,PlanMasine[[#This Row],[RN]],#REF!)*PlanMasine[[#This Row],[KPLQ]]),0)</f>
        <v>0</v>
      </c>
      <c r="F409" s="23">
        <v>6</v>
      </c>
      <c r="G409" s="23">
        <v>0</v>
      </c>
      <c r="H409" s="23">
        <v>0</v>
      </c>
      <c r="I409" s="23" t="s">
        <v>5</v>
      </c>
      <c r="J409" s="23" t="s">
        <v>570</v>
      </c>
      <c r="K409" s="23" t="s">
        <v>1785</v>
      </c>
      <c r="L409" s="24">
        <v>45820</v>
      </c>
      <c r="M409" s="28">
        <v>3.472222222222222E-3</v>
      </c>
      <c r="N409" s="3">
        <v>45817</v>
      </c>
      <c r="O409">
        <v>215463</v>
      </c>
      <c r="P409" t="e">
        <f>IFERROR(INDEX(REDOSLIJED!#REF!,MATCH(PlanMasine[[#This Row],[KPL]],REDOSLIJED!#REF!,0)),MAX(REDOSLIJED!#REF!)+1)</f>
        <v>#REF!</v>
      </c>
      <c r="Q409" s="23" t="s">
        <v>3032</v>
      </c>
    </row>
    <row r="410" spans="1:17" x14ac:dyDescent="0.25">
      <c r="A410" s="23">
        <v>1021993</v>
      </c>
      <c r="B410" s="23">
        <v>1</v>
      </c>
      <c r="C410" s="23">
        <v>1021918</v>
      </c>
      <c r="D410" s="23" t="s">
        <v>2011</v>
      </c>
      <c r="E410" s="5">
        <f>IFERROR((PlanMasine[[#This Row],[Norma]]/PlanMasine[[#This Row],[Q]])*(PlanMasine[[#This Row],[Q]]/SUMIF(#REF!,PlanMasine[[#This Row],[RN]],#REF!)*PlanMasine[[#This Row],[KPLQ]]),0)</f>
        <v>0</v>
      </c>
      <c r="F410" s="23">
        <v>6</v>
      </c>
      <c r="G410" s="23">
        <v>0</v>
      </c>
      <c r="H410" s="23">
        <v>0</v>
      </c>
      <c r="I410" s="23" t="s">
        <v>5</v>
      </c>
      <c r="J410" s="23" t="s">
        <v>570</v>
      </c>
      <c r="K410" s="23" t="s">
        <v>1785</v>
      </c>
      <c r="L410" s="23">
        <v>45820</v>
      </c>
      <c r="M410" s="28">
        <v>1.0416666666666667E-3</v>
      </c>
      <c r="N410" s="3">
        <v>45817</v>
      </c>
      <c r="O410">
        <v>215467</v>
      </c>
      <c r="P410" t="e">
        <f>IFERROR(INDEX(REDOSLIJED!#REF!,MATCH(PlanMasine[[#This Row],[KPL]],REDOSLIJED!#REF!,0)),MAX(REDOSLIJED!#REF!)+1)</f>
        <v>#REF!</v>
      </c>
      <c r="Q410" s="23" t="s">
        <v>3033</v>
      </c>
    </row>
    <row r="411" spans="1:17" x14ac:dyDescent="0.25">
      <c r="A411" s="23">
        <v>1021993</v>
      </c>
      <c r="B411" s="23">
        <v>1</v>
      </c>
      <c r="C411" s="23">
        <v>1021933</v>
      </c>
      <c r="D411" s="23" t="s">
        <v>2014</v>
      </c>
      <c r="E411" s="5">
        <f>IFERROR((PlanMasine[[#This Row],[Norma]]/PlanMasine[[#This Row],[Q]])*(PlanMasine[[#This Row],[Q]]/SUMIF(#REF!,PlanMasine[[#This Row],[RN]],#REF!)*PlanMasine[[#This Row],[KPLQ]]),0)</f>
        <v>0</v>
      </c>
      <c r="F411" s="23">
        <v>6</v>
      </c>
      <c r="G411" s="23">
        <v>0</v>
      </c>
      <c r="H411" s="23">
        <v>0</v>
      </c>
      <c r="I411" s="23" t="s">
        <v>5</v>
      </c>
      <c r="J411" s="23" t="s">
        <v>570</v>
      </c>
      <c r="K411" s="23" t="s">
        <v>1785</v>
      </c>
      <c r="L411" s="24">
        <v>45820</v>
      </c>
      <c r="M411" s="28">
        <v>1.0416666666666667E-3</v>
      </c>
      <c r="N411" s="3">
        <v>45817</v>
      </c>
      <c r="O411">
        <v>215484</v>
      </c>
      <c r="P411" t="e">
        <f>IFERROR(INDEX(REDOSLIJED!#REF!,MATCH(PlanMasine[[#This Row],[KPL]],REDOSLIJED!#REF!,0)),MAX(REDOSLIJED!#REF!)+1)</f>
        <v>#REF!</v>
      </c>
      <c r="Q411" s="23" t="s">
        <v>3034</v>
      </c>
    </row>
    <row r="412" spans="1:17" x14ac:dyDescent="0.25">
      <c r="A412" s="23">
        <v>1021993</v>
      </c>
      <c r="B412" s="23">
        <v>1</v>
      </c>
      <c r="C412" s="23">
        <v>1021953</v>
      </c>
      <c r="D412" s="23" t="s">
        <v>1688</v>
      </c>
      <c r="E412" s="5">
        <f>IFERROR((PlanMasine[[#This Row],[Norma]]/PlanMasine[[#This Row],[Q]])*(PlanMasine[[#This Row],[Q]]/SUMIF(#REF!,PlanMasine[[#This Row],[RN]],#REF!)*PlanMasine[[#This Row],[KPLQ]]),0)</f>
        <v>0</v>
      </c>
      <c r="F412" s="23">
        <v>6</v>
      </c>
      <c r="G412" s="23">
        <v>0</v>
      </c>
      <c r="H412" s="23">
        <v>0</v>
      </c>
      <c r="I412" s="23" t="s">
        <v>5</v>
      </c>
      <c r="J412" s="23" t="s">
        <v>570</v>
      </c>
      <c r="K412" s="23" t="s">
        <v>1785</v>
      </c>
      <c r="L412" s="23">
        <v>45820</v>
      </c>
      <c r="M412" s="28">
        <v>6.9444444444444441E-3</v>
      </c>
      <c r="N412" s="3">
        <v>45817</v>
      </c>
      <c r="O412">
        <v>215507</v>
      </c>
      <c r="P412" t="e">
        <f>IFERROR(INDEX(REDOSLIJED!#REF!,MATCH(PlanMasine[[#This Row],[KPL]],REDOSLIJED!#REF!,0)),MAX(REDOSLIJED!#REF!)+1)</f>
        <v>#REF!</v>
      </c>
      <c r="Q412" s="23" t="s">
        <v>3035</v>
      </c>
    </row>
    <row r="413" spans="1:17" x14ac:dyDescent="0.25">
      <c r="A413" s="23">
        <v>1021993</v>
      </c>
      <c r="B413" s="23">
        <v>1</v>
      </c>
      <c r="C413" s="23">
        <v>1021920</v>
      </c>
      <c r="D413" s="23" t="s">
        <v>2013</v>
      </c>
      <c r="E413" s="5">
        <f>IFERROR((PlanMasine[[#This Row],[Norma]]/PlanMasine[[#This Row],[Q]])*(PlanMasine[[#This Row],[Q]]/SUMIF(#REF!,PlanMasine[[#This Row],[RN]],#REF!)*PlanMasine[[#This Row],[KPLQ]]),0)</f>
        <v>0</v>
      </c>
      <c r="F413" s="23">
        <v>6</v>
      </c>
      <c r="G413" s="23">
        <v>0</v>
      </c>
      <c r="H413" s="23">
        <v>0</v>
      </c>
      <c r="I413" s="23" t="s">
        <v>5</v>
      </c>
      <c r="J413" s="23" t="s">
        <v>570</v>
      </c>
      <c r="K413" s="23" t="s">
        <v>1785</v>
      </c>
      <c r="L413" s="23">
        <v>45820</v>
      </c>
      <c r="M413" s="28">
        <v>3.472222222222222E-3</v>
      </c>
      <c r="N413" s="3">
        <v>45817</v>
      </c>
      <c r="O413">
        <v>215469</v>
      </c>
      <c r="P413" t="e">
        <f>IFERROR(INDEX(REDOSLIJED!#REF!,MATCH(PlanMasine[[#This Row],[KPL]],REDOSLIJED!#REF!,0)),MAX(REDOSLIJED!#REF!)+1)</f>
        <v>#REF!</v>
      </c>
      <c r="Q413" s="23" t="s">
        <v>3036</v>
      </c>
    </row>
    <row r="414" spans="1:17" x14ac:dyDescent="0.25">
      <c r="A414" s="23">
        <v>1021993</v>
      </c>
      <c r="B414" s="23">
        <v>1</v>
      </c>
      <c r="C414" s="23">
        <v>1021927</v>
      </c>
      <c r="D414" s="23" t="s">
        <v>2079</v>
      </c>
      <c r="E414" s="5">
        <f>IFERROR((PlanMasine[[#This Row],[Norma]]/PlanMasine[[#This Row],[Q]])*(PlanMasine[[#This Row],[Q]]/SUMIF(#REF!,PlanMasine[[#This Row],[RN]],#REF!)*PlanMasine[[#This Row],[KPLQ]]),0)</f>
        <v>0</v>
      </c>
      <c r="F414" s="23">
        <v>6</v>
      </c>
      <c r="G414" s="23">
        <v>0</v>
      </c>
      <c r="H414" s="23">
        <v>0</v>
      </c>
      <c r="I414" s="23" t="s">
        <v>5</v>
      </c>
      <c r="J414" s="23" t="s">
        <v>570</v>
      </c>
      <c r="K414" s="23" t="s">
        <v>1785</v>
      </c>
      <c r="L414" s="24">
        <v>45820</v>
      </c>
      <c r="M414" s="28">
        <v>1.0416666666666667E-3</v>
      </c>
      <c r="N414" s="3">
        <v>45817</v>
      </c>
      <c r="O414">
        <v>215476</v>
      </c>
      <c r="P414" t="e">
        <f>IFERROR(INDEX(REDOSLIJED!#REF!,MATCH(PlanMasine[[#This Row],[KPL]],REDOSLIJED!#REF!,0)),MAX(REDOSLIJED!#REF!)+1)</f>
        <v>#REF!</v>
      </c>
      <c r="Q414" s="23" t="s">
        <v>3037</v>
      </c>
    </row>
    <row r="415" spans="1:17" x14ac:dyDescent="0.25">
      <c r="A415" s="23">
        <v>1021993</v>
      </c>
      <c r="B415" s="23">
        <v>1</v>
      </c>
      <c r="C415" s="23">
        <v>1021951</v>
      </c>
      <c r="D415" s="23" t="s">
        <v>2016</v>
      </c>
      <c r="E415" s="5">
        <f>IFERROR((PlanMasine[[#This Row],[Norma]]/PlanMasine[[#This Row],[Q]])*(PlanMasine[[#This Row],[Q]]/SUMIF(#REF!,PlanMasine[[#This Row],[RN]],#REF!)*PlanMasine[[#This Row],[KPLQ]]),0)</f>
        <v>0</v>
      </c>
      <c r="F415" s="23">
        <v>12</v>
      </c>
      <c r="G415" s="23">
        <v>0</v>
      </c>
      <c r="H415" s="23">
        <v>0</v>
      </c>
      <c r="I415" s="23" t="s">
        <v>5</v>
      </c>
      <c r="J415" s="23" t="s">
        <v>570</v>
      </c>
      <c r="K415" s="23" t="s">
        <v>1785</v>
      </c>
      <c r="L415" s="24">
        <v>45820</v>
      </c>
      <c r="M415" s="28">
        <v>3.472222222222222E-3</v>
      </c>
      <c r="N415" s="3">
        <v>45817</v>
      </c>
      <c r="O415">
        <v>215504</v>
      </c>
      <c r="P415" t="e">
        <f>IFERROR(INDEX(REDOSLIJED!#REF!,MATCH(PlanMasine[[#This Row],[KPL]],REDOSLIJED!#REF!,0)),MAX(REDOSLIJED!#REF!)+1)</f>
        <v>#REF!</v>
      </c>
      <c r="Q415" s="23" t="s">
        <v>3038</v>
      </c>
    </row>
    <row r="416" spans="1:17" x14ac:dyDescent="0.25">
      <c r="A416" s="23">
        <v>1021993</v>
      </c>
      <c r="B416" s="23">
        <v>1</v>
      </c>
      <c r="C416" s="23">
        <v>1021909</v>
      </c>
      <c r="D416" s="23" t="s">
        <v>2017</v>
      </c>
      <c r="E416" s="5">
        <f>IFERROR((PlanMasine[[#This Row],[Norma]]/PlanMasine[[#This Row],[Q]])*(PlanMasine[[#This Row],[Q]]/SUMIF(#REF!,PlanMasine[[#This Row],[RN]],#REF!)*PlanMasine[[#This Row],[KPLQ]]),0)</f>
        <v>0</v>
      </c>
      <c r="F416" s="23">
        <v>6</v>
      </c>
      <c r="G416" s="23">
        <v>0</v>
      </c>
      <c r="H416" s="23">
        <v>0</v>
      </c>
      <c r="I416" s="23" t="s">
        <v>5</v>
      </c>
      <c r="J416" s="23" t="s">
        <v>570</v>
      </c>
      <c r="K416" s="23" t="s">
        <v>1785</v>
      </c>
      <c r="L416" s="23">
        <v>45820</v>
      </c>
      <c r="M416" s="28">
        <v>2.0833333333333333E-3</v>
      </c>
      <c r="N416" s="3">
        <v>45817</v>
      </c>
      <c r="O416">
        <v>215458</v>
      </c>
      <c r="P416" t="e">
        <f>IFERROR(INDEX(REDOSLIJED!#REF!,MATCH(PlanMasine[[#This Row],[KPL]],REDOSLIJED!#REF!,0)),MAX(REDOSLIJED!#REF!)+1)</f>
        <v>#REF!</v>
      </c>
      <c r="Q416" s="23" t="s">
        <v>3039</v>
      </c>
    </row>
    <row r="417" spans="1:17" x14ac:dyDescent="0.25">
      <c r="A417" s="23">
        <v>1021993</v>
      </c>
      <c r="B417" s="23">
        <v>1</v>
      </c>
      <c r="C417" s="23">
        <v>1021950</v>
      </c>
      <c r="D417" s="23" t="s">
        <v>2015</v>
      </c>
      <c r="E417" s="5">
        <f>IFERROR((PlanMasine[[#This Row],[Norma]]/PlanMasine[[#This Row],[Q]])*(PlanMasine[[#This Row],[Q]]/SUMIF(#REF!,PlanMasine[[#This Row],[RN]],#REF!)*PlanMasine[[#This Row],[KPLQ]]),0)</f>
        <v>0</v>
      </c>
      <c r="F417" s="23">
        <v>12</v>
      </c>
      <c r="G417" s="23">
        <v>0</v>
      </c>
      <c r="H417" s="23">
        <v>0</v>
      </c>
      <c r="I417" s="23" t="s">
        <v>5</v>
      </c>
      <c r="J417" s="23" t="s">
        <v>570</v>
      </c>
      <c r="K417" s="23" t="s">
        <v>1785</v>
      </c>
      <c r="L417" s="24">
        <v>45820</v>
      </c>
      <c r="M417" s="28">
        <v>2.0833333333333333E-3</v>
      </c>
      <c r="N417" s="3">
        <v>45817</v>
      </c>
      <c r="O417">
        <v>215503</v>
      </c>
      <c r="P417" t="e">
        <f>IFERROR(INDEX(REDOSLIJED!#REF!,MATCH(PlanMasine[[#This Row],[KPL]],REDOSLIJED!#REF!,0)),MAX(REDOSLIJED!#REF!)+1)</f>
        <v>#REF!</v>
      </c>
      <c r="Q417" s="23" t="s">
        <v>3040</v>
      </c>
    </row>
    <row r="418" spans="1:17" x14ac:dyDescent="0.25">
      <c r="A418" s="23">
        <v>1021994</v>
      </c>
      <c r="B418" s="23">
        <v>1</v>
      </c>
      <c r="C418" s="23">
        <v>1021920</v>
      </c>
      <c r="D418" s="23" t="s">
        <v>2013</v>
      </c>
      <c r="E418" s="5">
        <f>IFERROR((PlanMasine[[#This Row],[Norma]]/PlanMasine[[#This Row],[Q]])*(PlanMasine[[#This Row],[Q]]/SUMIF(#REF!,PlanMasine[[#This Row],[RN]],#REF!)*PlanMasine[[#This Row],[KPLQ]]),0)</f>
        <v>0</v>
      </c>
      <c r="F418" s="23">
        <v>6</v>
      </c>
      <c r="G418" s="23">
        <v>0</v>
      </c>
      <c r="H418" s="23">
        <v>0</v>
      </c>
      <c r="I418" s="23" t="s">
        <v>5</v>
      </c>
      <c r="J418" s="23" t="s">
        <v>570</v>
      </c>
      <c r="K418" s="23" t="s">
        <v>1785</v>
      </c>
      <c r="L418" s="23">
        <v>45820</v>
      </c>
      <c r="M418" s="28">
        <v>3.472222222222222E-3</v>
      </c>
      <c r="N418" s="3">
        <v>45817</v>
      </c>
      <c r="O418">
        <v>215469</v>
      </c>
      <c r="P418" t="e">
        <f>IFERROR(INDEX(REDOSLIJED!#REF!,MATCH(PlanMasine[[#This Row],[KPL]],REDOSLIJED!#REF!,0)),MAX(REDOSLIJED!#REF!)+1)</f>
        <v>#REF!</v>
      </c>
      <c r="Q418" s="23" t="s">
        <v>3041</v>
      </c>
    </row>
    <row r="419" spans="1:17" x14ac:dyDescent="0.25">
      <c r="A419" s="23">
        <v>1021994</v>
      </c>
      <c r="B419" s="23">
        <v>1</v>
      </c>
      <c r="C419" s="23">
        <v>1021933</v>
      </c>
      <c r="D419" s="23" t="s">
        <v>2014</v>
      </c>
      <c r="E419" s="5">
        <f>IFERROR((PlanMasine[[#This Row],[Norma]]/PlanMasine[[#This Row],[Q]])*(PlanMasine[[#This Row],[Q]]/SUMIF(#REF!,PlanMasine[[#This Row],[RN]],#REF!)*PlanMasine[[#This Row],[KPLQ]]),0)</f>
        <v>0</v>
      </c>
      <c r="F419" s="23">
        <v>6</v>
      </c>
      <c r="G419" s="23">
        <v>0</v>
      </c>
      <c r="H419" s="23">
        <v>0</v>
      </c>
      <c r="I419" s="23" t="s">
        <v>5</v>
      </c>
      <c r="J419" s="23" t="s">
        <v>570</v>
      </c>
      <c r="K419" s="23" t="s">
        <v>1785</v>
      </c>
      <c r="L419" s="24">
        <v>45820</v>
      </c>
      <c r="M419" s="28">
        <v>1.0416666666666667E-3</v>
      </c>
      <c r="N419" s="3">
        <v>45817</v>
      </c>
      <c r="O419">
        <v>215484</v>
      </c>
      <c r="P419" t="e">
        <f>IFERROR(INDEX(REDOSLIJED!#REF!,MATCH(PlanMasine[[#This Row],[KPL]],REDOSLIJED!#REF!,0)),MAX(REDOSLIJED!#REF!)+1)</f>
        <v>#REF!</v>
      </c>
      <c r="Q419" s="23" t="s">
        <v>3042</v>
      </c>
    </row>
    <row r="420" spans="1:17" x14ac:dyDescent="0.25">
      <c r="A420" s="23">
        <v>1021994</v>
      </c>
      <c r="B420" s="23">
        <v>1</v>
      </c>
      <c r="C420" s="23">
        <v>1021909</v>
      </c>
      <c r="D420" s="23" t="s">
        <v>2017</v>
      </c>
      <c r="E420" s="5">
        <f>IFERROR((PlanMasine[[#This Row],[Norma]]/PlanMasine[[#This Row],[Q]])*(PlanMasine[[#This Row],[Q]]/SUMIF(#REF!,PlanMasine[[#This Row],[RN]],#REF!)*PlanMasine[[#This Row],[KPLQ]]),0)</f>
        <v>0</v>
      </c>
      <c r="F420" s="23">
        <v>6</v>
      </c>
      <c r="G420" s="23">
        <v>0</v>
      </c>
      <c r="H420" s="23">
        <v>0</v>
      </c>
      <c r="I420" s="23" t="s">
        <v>5</v>
      </c>
      <c r="J420" s="23" t="s">
        <v>570</v>
      </c>
      <c r="K420" s="23" t="s">
        <v>1785</v>
      </c>
      <c r="L420" s="24">
        <v>45820</v>
      </c>
      <c r="M420" s="28">
        <v>2.0833333333333333E-3</v>
      </c>
      <c r="N420" s="3">
        <v>45817</v>
      </c>
      <c r="O420">
        <v>215458</v>
      </c>
      <c r="P420" t="e">
        <f>IFERROR(INDEX(REDOSLIJED!#REF!,MATCH(PlanMasine[[#This Row],[KPL]],REDOSLIJED!#REF!,0)),MAX(REDOSLIJED!#REF!)+1)</f>
        <v>#REF!</v>
      </c>
      <c r="Q420" s="23" t="s">
        <v>3043</v>
      </c>
    </row>
    <row r="421" spans="1:17" x14ac:dyDescent="0.25">
      <c r="A421" s="23">
        <v>1021994</v>
      </c>
      <c r="B421" s="23">
        <v>1</v>
      </c>
      <c r="C421" s="23">
        <v>1021953</v>
      </c>
      <c r="D421" s="23" t="s">
        <v>1688</v>
      </c>
      <c r="E421" s="5">
        <f>IFERROR((PlanMasine[[#This Row],[Norma]]/PlanMasine[[#This Row],[Q]])*(PlanMasine[[#This Row],[Q]]/SUMIF(#REF!,PlanMasine[[#This Row],[RN]],#REF!)*PlanMasine[[#This Row],[KPLQ]]),0)</f>
        <v>0</v>
      </c>
      <c r="F421" s="23">
        <v>6</v>
      </c>
      <c r="G421" s="23">
        <v>0</v>
      </c>
      <c r="H421" s="23">
        <v>0</v>
      </c>
      <c r="I421" s="23" t="s">
        <v>5</v>
      </c>
      <c r="J421" s="23" t="s">
        <v>570</v>
      </c>
      <c r="K421" s="23" t="s">
        <v>1785</v>
      </c>
      <c r="L421" s="24">
        <v>45820</v>
      </c>
      <c r="M421" s="28">
        <v>6.9444444444444441E-3</v>
      </c>
      <c r="N421" s="3">
        <v>45817</v>
      </c>
      <c r="O421">
        <v>215507</v>
      </c>
      <c r="P421" t="e">
        <f>IFERROR(INDEX(REDOSLIJED!#REF!,MATCH(PlanMasine[[#This Row],[KPL]],REDOSLIJED!#REF!,0)),MAX(REDOSLIJED!#REF!)+1)</f>
        <v>#REF!</v>
      </c>
      <c r="Q421" s="23" t="s">
        <v>3044</v>
      </c>
    </row>
    <row r="422" spans="1:17" x14ac:dyDescent="0.25">
      <c r="A422" s="23">
        <v>1021994</v>
      </c>
      <c r="B422" s="23">
        <v>1</v>
      </c>
      <c r="C422" s="23">
        <v>1021927</v>
      </c>
      <c r="D422" s="23" t="s">
        <v>2079</v>
      </c>
      <c r="E422" s="5">
        <f>IFERROR((PlanMasine[[#This Row],[Norma]]/PlanMasine[[#This Row],[Q]])*(PlanMasine[[#This Row],[Q]]/SUMIF(#REF!,PlanMasine[[#This Row],[RN]],#REF!)*PlanMasine[[#This Row],[KPLQ]]),0)</f>
        <v>0</v>
      </c>
      <c r="F422" s="23">
        <v>6</v>
      </c>
      <c r="G422" s="23">
        <v>0</v>
      </c>
      <c r="H422" s="23">
        <v>0</v>
      </c>
      <c r="I422" s="23" t="s">
        <v>5</v>
      </c>
      <c r="J422" s="23" t="s">
        <v>570</v>
      </c>
      <c r="K422" s="23" t="s">
        <v>1785</v>
      </c>
      <c r="L422" s="24">
        <v>45820</v>
      </c>
      <c r="M422" s="28">
        <v>1.0416666666666667E-3</v>
      </c>
      <c r="N422" s="3">
        <v>45817</v>
      </c>
      <c r="O422">
        <v>215476</v>
      </c>
      <c r="P422" t="e">
        <f>IFERROR(INDEX(REDOSLIJED!#REF!,MATCH(PlanMasine[[#This Row],[KPL]],REDOSLIJED!#REF!,0)),MAX(REDOSLIJED!#REF!)+1)</f>
        <v>#REF!</v>
      </c>
      <c r="Q422" s="23" t="s">
        <v>3045</v>
      </c>
    </row>
    <row r="423" spans="1:17" hidden="1" x14ac:dyDescent="0.25">
      <c r="A423" s="23">
        <v>1021994</v>
      </c>
      <c r="B423" s="23">
        <v>1</v>
      </c>
      <c r="C423" s="23">
        <v>1021918</v>
      </c>
      <c r="D423" s="23" t="s">
        <v>2011</v>
      </c>
      <c r="E423" s="5">
        <f>IFERROR((PlanMasine[[#This Row],[Norma]]/PlanMasine[[#This Row],[Q]])*(PlanMasine[[#This Row],[Q]]/SUMIF(#REF!,PlanMasine[[#This Row],[RN]],#REF!)*PlanMasine[[#This Row],[KPLQ]]),0)</f>
        <v>0</v>
      </c>
      <c r="F423" s="23">
        <v>6</v>
      </c>
      <c r="G423" s="23">
        <v>0</v>
      </c>
      <c r="H423" s="23">
        <v>0</v>
      </c>
      <c r="I423" s="23" t="s">
        <v>5</v>
      </c>
      <c r="J423" s="23" t="s">
        <v>570</v>
      </c>
      <c r="K423" s="23" t="s">
        <v>1785</v>
      </c>
      <c r="L423" s="24">
        <v>45820</v>
      </c>
      <c r="M423" s="28">
        <v>1.0416666666666667E-3</v>
      </c>
      <c r="N423" s="3">
        <v>45817</v>
      </c>
      <c r="O423">
        <v>215467</v>
      </c>
      <c r="P423" t="e">
        <f>IFERROR(INDEX(REDOSLIJED!#REF!,MATCH(PlanMasine[[#This Row],[KPL]],REDOSLIJED!#REF!,0)),MAX(REDOSLIJED!#REF!)+1)</f>
        <v>#REF!</v>
      </c>
    </row>
    <row r="424" spans="1:17" hidden="1" x14ac:dyDescent="0.25">
      <c r="A424" s="23">
        <v>1021994</v>
      </c>
      <c r="B424" s="23">
        <v>1</v>
      </c>
      <c r="C424" s="23">
        <v>1021914</v>
      </c>
      <c r="D424" s="23" t="s">
        <v>2018</v>
      </c>
      <c r="E424" s="5">
        <f>IFERROR((PlanMasine[[#This Row],[Norma]]/PlanMasine[[#This Row],[Q]])*(PlanMasine[[#This Row],[Q]]/SUMIF(#REF!,PlanMasine[[#This Row],[RN]],#REF!)*PlanMasine[[#This Row],[KPLQ]]),0)</f>
        <v>0</v>
      </c>
      <c r="F424" s="23">
        <v>6</v>
      </c>
      <c r="G424" s="23">
        <v>0</v>
      </c>
      <c r="H424" s="23">
        <v>0</v>
      </c>
      <c r="I424" s="23" t="s">
        <v>5</v>
      </c>
      <c r="J424" s="23" t="s">
        <v>570</v>
      </c>
      <c r="K424" s="23" t="s">
        <v>1785</v>
      </c>
      <c r="L424" s="24">
        <v>45820</v>
      </c>
      <c r="M424" s="28">
        <v>3.472222222222222E-3</v>
      </c>
      <c r="N424" s="3">
        <v>45817</v>
      </c>
      <c r="O424">
        <v>215463</v>
      </c>
      <c r="P424" t="e">
        <f>IFERROR(INDEX(REDOSLIJED!#REF!,MATCH(PlanMasine[[#This Row],[KPL]],REDOSLIJED!#REF!,0)),MAX(REDOSLIJED!#REF!)+1)</f>
        <v>#REF!</v>
      </c>
    </row>
    <row r="425" spans="1:17" hidden="1" x14ac:dyDescent="0.25">
      <c r="A425" s="23">
        <v>1021994</v>
      </c>
      <c r="B425" s="23">
        <v>1</v>
      </c>
      <c r="C425" s="23">
        <v>1021951</v>
      </c>
      <c r="D425" s="23" t="s">
        <v>2016</v>
      </c>
      <c r="E425" s="5">
        <f>IFERROR((PlanMasine[[#This Row],[Norma]]/PlanMasine[[#This Row],[Q]])*(PlanMasine[[#This Row],[Q]]/SUMIF(#REF!,PlanMasine[[#This Row],[RN]],#REF!)*PlanMasine[[#This Row],[KPLQ]]),0)</f>
        <v>0</v>
      </c>
      <c r="F425" s="23">
        <v>12</v>
      </c>
      <c r="G425" s="23">
        <v>0</v>
      </c>
      <c r="H425" s="23">
        <v>0</v>
      </c>
      <c r="I425" s="23" t="s">
        <v>5</v>
      </c>
      <c r="J425" s="23" t="s">
        <v>570</v>
      </c>
      <c r="K425" s="23" t="s">
        <v>1785</v>
      </c>
      <c r="L425" s="24">
        <v>45820</v>
      </c>
      <c r="M425" s="28">
        <v>3.472222222222222E-3</v>
      </c>
      <c r="N425" s="3">
        <v>45817</v>
      </c>
      <c r="O425">
        <v>215504</v>
      </c>
      <c r="P425" t="e">
        <f>IFERROR(INDEX(REDOSLIJED!#REF!,MATCH(PlanMasine[[#This Row],[KPL]],REDOSLIJED!#REF!,0)),MAX(REDOSLIJED!#REF!)+1)</f>
        <v>#REF!</v>
      </c>
    </row>
    <row r="426" spans="1:17" hidden="1" x14ac:dyDescent="0.25">
      <c r="A426" s="23">
        <v>1021994</v>
      </c>
      <c r="B426" s="23">
        <v>1</v>
      </c>
      <c r="C426" s="23">
        <v>1021950</v>
      </c>
      <c r="D426" s="23" t="s">
        <v>2015</v>
      </c>
      <c r="E426" s="5">
        <f>IFERROR((PlanMasine[[#This Row],[Norma]]/PlanMasine[[#This Row],[Q]])*(PlanMasine[[#This Row],[Q]]/SUMIF(#REF!,PlanMasine[[#This Row],[RN]],#REF!)*PlanMasine[[#This Row],[KPLQ]]),0)</f>
        <v>0</v>
      </c>
      <c r="F426" s="23">
        <v>12</v>
      </c>
      <c r="G426" s="23">
        <v>0</v>
      </c>
      <c r="H426" s="23">
        <v>0</v>
      </c>
      <c r="I426" s="23" t="s">
        <v>5</v>
      </c>
      <c r="J426" s="23" t="s">
        <v>570</v>
      </c>
      <c r="K426" s="23" t="s">
        <v>1785</v>
      </c>
      <c r="L426" s="24">
        <v>45820</v>
      </c>
      <c r="M426" s="28">
        <v>2.0833333333333333E-3</v>
      </c>
      <c r="N426" s="3">
        <v>45817</v>
      </c>
      <c r="O426">
        <v>215503</v>
      </c>
      <c r="P426" t="e">
        <f>IFERROR(INDEX(REDOSLIJED!#REF!,MATCH(PlanMasine[[#This Row],[KPL]],REDOSLIJED!#REF!,0)),MAX(REDOSLIJED!#REF!)+1)</f>
        <v>#REF!</v>
      </c>
    </row>
    <row r="427" spans="1:17" hidden="1" x14ac:dyDescent="0.25">
      <c r="A427" s="23">
        <v>1021995</v>
      </c>
      <c r="B427" s="23">
        <v>1</v>
      </c>
      <c r="C427" s="23">
        <v>1021950</v>
      </c>
      <c r="D427" s="23" t="s">
        <v>2015</v>
      </c>
      <c r="E427" s="5">
        <f>IFERROR((PlanMasine[[#This Row],[Norma]]/PlanMasine[[#This Row],[Q]])*(PlanMasine[[#This Row],[Q]]/SUMIF(#REF!,PlanMasine[[#This Row],[RN]],#REF!)*PlanMasine[[#This Row],[KPLQ]]),0)</f>
        <v>0</v>
      </c>
      <c r="F427" s="23">
        <v>12</v>
      </c>
      <c r="G427" s="23">
        <v>0</v>
      </c>
      <c r="H427" s="23">
        <v>0</v>
      </c>
      <c r="I427" s="23" t="s">
        <v>5</v>
      </c>
      <c r="J427" s="23" t="s">
        <v>570</v>
      </c>
      <c r="K427" s="23" t="s">
        <v>1785</v>
      </c>
      <c r="L427" s="24">
        <v>45820</v>
      </c>
      <c r="M427" s="28">
        <v>2.0833333333333333E-3</v>
      </c>
      <c r="N427" s="3">
        <v>45817</v>
      </c>
      <c r="O427">
        <v>215503</v>
      </c>
      <c r="P427" t="e">
        <f>IFERROR(INDEX(REDOSLIJED!#REF!,MATCH(PlanMasine[[#This Row],[KPL]],REDOSLIJED!#REF!,0)),MAX(REDOSLIJED!#REF!)+1)</f>
        <v>#REF!</v>
      </c>
    </row>
    <row r="428" spans="1:17" hidden="1" x14ac:dyDescent="0.25">
      <c r="A428" s="23">
        <v>1021995</v>
      </c>
      <c r="B428" s="23">
        <v>1</v>
      </c>
      <c r="C428" s="23">
        <v>1021920</v>
      </c>
      <c r="D428" s="23" t="s">
        <v>2013</v>
      </c>
      <c r="E428" s="5">
        <f>IFERROR((PlanMasine[[#This Row],[Norma]]/PlanMasine[[#This Row],[Q]])*(PlanMasine[[#This Row],[Q]]/SUMIF(#REF!,PlanMasine[[#This Row],[RN]],#REF!)*PlanMasine[[#This Row],[KPLQ]]),0)</f>
        <v>0</v>
      </c>
      <c r="F428" s="23">
        <v>6</v>
      </c>
      <c r="G428" s="23">
        <v>0</v>
      </c>
      <c r="H428" s="23">
        <v>0</v>
      </c>
      <c r="I428" s="23" t="s">
        <v>5</v>
      </c>
      <c r="J428" s="23" t="s">
        <v>570</v>
      </c>
      <c r="K428" s="23" t="s">
        <v>1785</v>
      </c>
      <c r="L428" s="24">
        <v>45820</v>
      </c>
      <c r="M428" s="28">
        <v>3.472222222222222E-3</v>
      </c>
      <c r="N428" s="3">
        <v>45817</v>
      </c>
      <c r="O428">
        <v>215469</v>
      </c>
      <c r="P428" t="e">
        <f>IFERROR(INDEX(REDOSLIJED!#REF!,MATCH(PlanMasine[[#This Row],[KPL]],REDOSLIJED!#REF!,0)),MAX(REDOSLIJED!#REF!)+1)</f>
        <v>#REF!</v>
      </c>
    </row>
    <row r="429" spans="1:17" hidden="1" x14ac:dyDescent="0.25">
      <c r="A429" s="23">
        <v>1021995</v>
      </c>
      <c r="B429" s="23">
        <v>1</v>
      </c>
      <c r="C429" s="23">
        <v>1021909</v>
      </c>
      <c r="D429" s="23" t="s">
        <v>2017</v>
      </c>
      <c r="E429" s="5">
        <f>IFERROR((PlanMasine[[#This Row],[Norma]]/PlanMasine[[#This Row],[Q]])*(PlanMasine[[#This Row],[Q]]/SUMIF(#REF!,PlanMasine[[#This Row],[RN]],#REF!)*PlanMasine[[#This Row],[KPLQ]]),0)</f>
        <v>0</v>
      </c>
      <c r="F429" s="23">
        <v>6</v>
      </c>
      <c r="G429" s="23">
        <v>0</v>
      </c>
      <c r="H429" s="23">
        <v>0</v>
      </c>
      <c r="I429" s="23" t="s">
        <v>5</v>
      </c>
      <c r="J429" s="23" t="s">
        <v>570</v>
      </c>
      <c r="K429" s="23" t="s">
        <v>1785</v>
      </c>
      <c r="L429" s="24">
        <v>45820</v>
      </c>
      <c r="M429" s="28">
        <v>2.0833333333333333E-3</v>
      </c>
      <c r="N429" s="3">
        <v>45817</v>
      </c>
      <c r="O429">
        <v>215458</v>
      </c>
      <c r="P429" t="e">
        <f>IFERROR(INDEX(REDOSLIJED!#REF!,MATCH(PlanMasine[[#This Row],[KPL]],REDOSLIJED!#REF!,0)),MAX(REDOSLIJED!#REF!)+1)</f>
        <v>#REF!</v>
      </c>
    </row>
    <row r="430" spans="1:17" hidden="1" x14ac:dyDescent="0.25">
      <c r="A430" s="23">
        <v>1021995</v>
      </c>
      <c r="B430" s="23">
        <v>1</v>
      </c>
      <c r="C430" s="23">
        <v>1021927</v>
      </c>
      <c r="D430" s="23" t="s">
        <v>2079</v>
      </c>
      <c r="E430" s="5">
        <f>IFERROR((PlanMasine[[#This Row],[Norma]]/PlanMasine[[#This Row],[Q]])*(PlanMasine[[#This Row],[Q]]/SUMIF(#REF!,PlanMasine[[#This Row],[RN]],#REF!)*PlanMasine[[#This Row],[KPLQ]]),0)</f>
        <v>0</v>
      </c>
      <c r="F430" s="23">
        <v>6</v>
      </c>
      <c r="G430" s="23">
        <v>0</v>
      </c>
      <c r="H430" s="23">
        <v>0</v>
      </c>
      <c r="I430" s="23" t="s">
        <v>5</v>
      </c>
      <c r="J430" s="23" t="s">
        <v>570</v>
      </c>
      <c r="K430" s="23" t="s">
        <v>1785</v>
      </c>
      <c r="L430" s="24">
        <v>45820</v>
      </c>
      <c r="M430" s="28">
        <v>1.0416666666666667E-3</v>
      </c>
      <c r="N430" s="3">
        <v>45817</v>
      </c>
      <c r="O430">
        <v>215476</v>
      </c>
      <c r="P430" t="e">
        <f>IFERROR(INDEX(REDOSLIJED!#REF!,MATCH(PlanMasine[[#This Row],[KPL]],REDOSLIJED!#REF!,0)),MAX(REDOSLIJED!#REF!)+1)</f>
        <v>#REF!</v>
      </c>
    </row>
    <row r="431" spans="1:17" hidden="1" x14ac:dyDescent="0.25">
      <c r="A431" s="23">
        <v>1021995</v>
      </c>
      <c r="B431" s="23">
        <v>1</v>
      </c>
      <c r="C431" s="23">
        <v>1021918</v>
      </c>
      <c r="D431" s="23" t="s">
        <v>2011</v>
      </c>
      <c r="E431" s="5">
        <f>IFERROR((PlanMasine[[#This Row],[Norma]]/PlanMasine[[#This Row],[Q]])*(PlanMasine[[#This Row],[Q]]/SUMIF(#REF!,PlanMasine[[#This Row],[RN]],#REF!)*PlanMasine[[#This Row],[KPLQ]]),0)</f>
        <v>0</v>
      </c>
      <c r="F431" s="23">
        <v>6</v>
      </c>
      <c r="G431" s="23">
        <v>0</v>
      </c>
      <c r="H431" s="23">
        <v>0</v>
      </c>
      <c r="I431" s="23" t="s">
        <v>5</v>
      </c>
      <c r="J431" s="23" t="s">
        <v>570</v>
      </c>
      <c r="K431" s="23" t="s">
        <v>1785</v>
      </c>
      <c r="L431" s="24">
        <v>45820</v>
      </c>
      <c r="M431" s="28">
        <v>1.0416666666666667E-3</v>
      </c>
      <c r="N431" s="3">
        <v>45817</v>
      </c>
      <c r="O431">
        <v>215467</v>
      </c>
      <c r="P431" t="e">
        <f>IFERROR(INDEX(REDOSLIJED!#REF!,MATCH(PlanMasine[[#This Row],[KPL]],REDOSLIJED!#REF!,0)),MAX(REDOSLIJED!#REF!)+1)</f>
        <v>#REF!</v>
      </c>
    </row>
    <row r="432" spans="1:17" hidden="1" x14ac:dyDescent="0.25">
      <c r="A432" s="23">
        <v>1021995</v>
      </c>
      <c r="B432" s="23">
        <v>1</v>
      </c>
      <c r="C432" s="23">
        <v>1021953</v>
      </c>
      <c r="D432" s="23" t="s">
        <v>1688</v>
      </c>
      <c r="E432" s="5">
        <f>IFERROR((PlanMasine[[#This Row],[Norma]]/PlanMasine[[#This Row],[Q]])*(PlanMasine[[#This Row],[Q]]/SUMIF(#REF!,PlanMasine[[#This Row],[RN]],#REF!)*PlanMasine[[#This Row],[KPLQ]]),0)</f>
        <v>0</v>
      </c>
      <c r="F432" s="23">
        <v>6</v>
      </c>
      <c r="G432" s="23">
        <v>0</v>
      </c>
      <c r="H432" s="23">
        <v>0</v>
      </c>
      <c r="I432" s="23" t="s">
        <v>5</v>
      </c>
      <c r="J432" s="23" t="s">
        <v>570</v>
      </c>
      <c r="K432" s="23" t="s">
        <v>1785</v>
      </c>
      <c r="L432" s="24">
        <v>45820</v>
      </c>
      <c r="M432" s="28">
        <v>6.9444444444444441E-3</v>
      </c>
      <c r="N432" s="3">
        <v>45817</v>
      </c>
      <c r="O432">
        <v>215507</v>
      </c>
      <c r="P432" t="e">
        <f>IFERROR(INDEX(REDOSLIJED!#REF!,MATCH(PlanMasine[[#This Row],[KPL]],REDOSLIJED!#REF!,0)),MAX(REDOSLIJED!#REF!)+1)</f>
        <v>#REF!</v>
      </c>
    </row>
    <row r="433" spans="1:16" hidden="1" x14ac:dyDescent="0.25">
      <c r="A433" s="23">
        <v>1021995</v>
      </c>
      <c r="B433" s="23">
        <v>1</v>
      </c>
      <c r="C433" s="23">
        <v>1021914</v>
      </c>
      <c r="D433" s="23" t="s">
        <v>2018</v>
      </c>
      <c r="E433" s="5">
        <f>IFERROR((PlanMasine[[#This Row],[Norma]]/PlanMasine[[#This Row],[Q]])*(PlanMasine[[#This Row],[Q]]/SUMIF(#REF!,PlanMasine[[#This Row],[RN]],#REF!)*PlanMasine[[#This Row],[KPLQ]]),0)</f>
        <v>0</v>
      </c>
      <c r="F433" s="23">
        <v>6</v>
      </c>
      <c r="G433" s="23">
        <v>0</v>
      </c>
      <c r="H433" s="23">
        <v>0</v>
      </c>
      <c r="I433" s="23" t="s">
        <v>5</v>
      </c>
      <c r="J433" s="23" t="s">
        <v>570</v>
      </c>
      <c r="K433" s="23" t="s">
        <v>1785</v>
      </c>
      <c r="L433" s="24">
        <v>45820</v>
      </c>
      <c r="M433" s="28">
        <v>3.472222222222222E-3</v>
      </c>
      <c r="N433" s="3">
        <v>45817</v>
      </c>
      <c r="O433">
        <v>215463</v>
      </c>
      <c r="P433" t="e">
        <f>IFERROR(INDEX(REDOSLIJED!#REF!,MATCH(PlanMasine[[#This Row],[KPL]],REDOSLIJED!#REF!,0)),MAX(REDOSLIJED!#REF!)+1)</f>
        <v>#REF!</v>
      </c>
    </row>
    <row r="434" spans="1:16" hidden="1" x14ac:dyDescent="0.25">
      <c r="A434" s="23">
        <v>1021995</v>
      </c>
      <c r="B434" s="23">
        <v>1</v>
      </c>
      <c r="C434" s="23">
        <v>1021933</v>
      </c>
      <c r="D434" s="23" t="s">
        <v>2014</v>
      </c>
      <c r="E434" s="5">
        <f>IFERROR((PlanMasine[[#This Row],[Norma]]/PlanMasine[[#This Row],[Q]])*(PlanMasine[[#This Row],[Q]]/SUMIF(#REF!,PlanMasine[[#This Row],[RN]],#REF!)*PlanMasine[[#This Row],[KPLQ]]),0)</f>
        <v>0</v>
      </c>
      <c r="F434" s="23">
        <v>6</v>
      </c>
      <c r="G434" s="23">
        <v>0</v>
      </c>
      <c r="H434" s="23">
        <v>0</v>
      </c>
      <c r="I434" s="23" t="s">
        <v>5</v>
      </c>
      <c r="J434" s="23" t="s">
        <v>570</v>
      </c>
      <c r="K434" s="23" t="s">
        <v>1785</v>
      </c>
      <c r="L434" s="24">
        <v>45820</v>
      </c>
      <c r="M434" s="28">
        <v>1.0416666666666667E-3</v>
      </c>
      <c r="N434" s="3">
        <v>45817</v>
      </c>
      <c r="O434">
        <v>215484</v>
      </c>
      <c r="P434" t="e">
        <f>IFERROR(INDEX(REDOSLIJED!#REF!,MATCH(PlanMasine[[#This Row],[KPL]],REDOSLIJED!#REF!,0)),MAX(REDOSLIJED!#REF!)+1)</f>
        <v>#REF!</v>
      </c>
    </row>
    <row r="435" spans="1:16" hidden="1" x14ac:dyDescent="0.25">
      <c r="A435" s="23">
        <v>1021995</v>
      </c>
      <c r="B435" s="23">
        <v>1</v>
      </c>
      <c r="C435" s="23">
        <v>1021951</v>
      </c>
      <c r="D435" s="23" t="s">
        <v>2016</v>
      </c>
      <c r="E435" s="5">
        <f>IFERROR((PlanMasine[[#This Row],[Norma]]/PlanMasine[[#This Row],[Q]])*(PlanMasine[[#This Row],[Q]]/SUMIF(#REF!,PlanMasine[[#This Row],[RN]],#REF!)*PlanMasine[[#This Row],[KPLQ]]),0)</f>
        <v>0</v>
      </c>
      <c r="F435" s="23">
        <v>12</v>
      </c>
      <c r="G435" s="23">
        <v>0</v>
      </c>
      <c r="H435" s="23">
        <v>0</v>
      </c>
      <c r="I435" s="23" t="s">
        <v>5</v>
      </c>
      <c r="J435" s="23" t="s">
        <v>570</v>
      </c>
      <c r="K435" s="23" t="s">
        <v>1785</v>
      </c>
      <c r="L435" s="24">
        <v>45820</v>
      </c>
      <c r="M435" s="28">
        <v>3.472222222222222E-3</v>
      </c>
      <c r="N435" s="3">
        <v>45817</v>
      </c>
      <c r="O435">
        <v>215504</v>
      </c>
      <c r="P435" t="e">
        <f>IFERROR(INDEX(REDOSLIJED!#REF!,MATCH(PlanMasine[[#This Row],[KPL]],REDOSLIJED!#REF!,0)),MAX(REDOSLIJED!#REF!)+1)</f>
        <v>#REF!</v>
      </c>
    </row>
    <row r="436" spans="1:16" hidden="1" x14ac:dyDescent="0.25">
      <c r="A436" s="23">
        <v>1026291</v>
      </c>
      <c r="B436" s="23">
        <v>10</v>
      </c>
      <c r="C436" s="23">
        <v>1026292</v>
      </c>
      <c r="D436" s="23" t="s">
        <v>2084</v>
      </c>
      <c r="E436" s="5">
        <f>IFERROR((PlanMasine[[#This Row],[Norma]]/PlanMasine[[#This Row],[Q]])*(PlanMasine[[#This Row],[Q]]/SUMIF(#REF!,PlanMasine[[#This Row],[RN]],#REF!)*PlanMasine[[#This Row],[KPLQ]]),0)</f>
        <v>0</v>
      </c>
      <c r="F436" s="23">
        <v>10</v>
      </c>
      <c r="G436" s="23">
        <v>4</v>
      </c>
      <c r="H436" s="23">
        <v>0</v>
      </c>
      <c r="I436" s="23" t="s">
        <v>5</v>
      </c>
      <c r="J436" s="23" t="s">
        <v>570</v>
      </c>
      <c r="K436" s="23" t="s">
        <v>2085</v>
      </c>
      <c r="L436" s="24">
        <v>45842</v>
      </c>
      <c r="M436" s="28">
        <v>2.7777777777777776E-2</v>
      </c>
      <c r="N436" s="3">
        <v>45817</v>
      </c>
      <c r="O436">
        <v>140148</v>
      </c>
      <c r="P436" t="e">
        <f>IFERROR(INDEX(REDOSLIJED!#REF!,MATCH(PlanMasine[[#This Row],[KPL]],REDOSLIJED!#REF!,0)),MAX(REDOSLIJED!#REF!)+1)</f>
        <v>#REF!</v>
      </c>
    </row>
    <row r="437" spans="1:16" hidden="1" x14ac:dyDescent="0.25">
      <c r="A437" s="23">
        <v>1026300</v>
      </c>
      <c r="B437" s="23">
        <v>10</v>
      </c>
      <c r="C437" s="23">
        <v>1026301</v>
      </c>
      <c r="D437" s="23" t="s">
        <v>2084</v>
      </c>
      <c r="E437" s="5">
        <f>IFERROR((PlanMasine[[#This Row],[Norma]]/PlanMasine[[#This Row],[Q]])*(PlanMasine[[#This Row],[Q]]/SUMIF(#REF!,PlanMasine[[#This Row],[RN]],#REF!)*PlanMasine[[#This Row],[KPLQ]]),0)</f>
        <v>0</v>
      </c>
      <c r="F437" s="23">
        <v>10</v>
      </c>
      <c r="G437" s="23">
        <v>4</v>
      </c>
      <c r="H437" s="23">
        <v>0</v>
      </c>
      <c r="I437" s="23" t="s">
        <v>5</v>
      </c>
      <c r="J437" s="23" t="s">
        <v>570</v>
      </c>
      <c r="K437" s="23" t="s">
        <v>2086</v>
      </c>
      <c r="L437" s="24">
        <v>45846</v>
      </c>
      <c r="M437" s="28">
        <v>2.7777777777777776E-2</v>
      </c>
      <c r="N437" s="3">
        <v>45817</v>
      </c>
      <c r="O437">
        <v>140148</v>
      </c>
      <c r="P437" t="e">
        <f>IFERROR(INDEX(REDOSLIJED!#REF!,MATCH(PlanMasine[[#This Row],[KPL]],REDOSLIJED!#REF!,0)),MAX(REDOSLIJED!#REF!)+1)</f>
        <v>#REF!</v>
      </c>
    </row>
    <row r="438" spans="1:16" hidden="1" x14ac:dyDescent="0.25">
      <c r="A438" s="23">
        <v>1027916</v>
      </c>
      <c r="B438" s="23">
        <v>1</v>
      </c>
      <c r="C438" s="23">
        <v>1027931</v>
      </c>
      <c r="D438" s="23" t="s">
        <v>1752</v>
      </c>
      <c r="E438" s="5">
        <f>IFERROR((PlanMasine[[#This Row],[Norma]]/PlanMasine[[#This Row],[Q]])*(PlanMasine[[#This Row],[Q]]/SUMIF(#REF!,PlanMasine[[#This Row],[RN]],#REF!)*PlanMasine[[#This Row],[KPLQ]]),0)</f>
        <v>0</v>
      </c>
      <c r="F438" s="23">
        <v>1</v>
      </c>
      <c r="G438" s="23">
        <v>0</v>
      </c>
      <c r="H438" s="23">
        <v>0</v>
      </c>
      <c r="I438" s="23" t="s">
        <v>5</v>
      </c>
      <c r="J438" s="23" t="s">
        <v>570</v>
      </c>
      <c r="K438" s="23" t="s">
        <v>1786</v>
      </c>
      <c r="L438" s="24">
        <v>45849</v>
      </c>
      <c r="M438" s="28">
        <v>3.472222222222222E-3</v>
      </c>
      <c r="N438" s="3">
        <v>45817</v>
      </c>
      <c r="O438">
        <v>206091</v>
      </c>
      <c r="P438" t="e">
        <f>IFERROR(INDEX(REDOSLIJED!#REF!,MATCH(PlanMasine[[#This Row],[KPL]],REDOSLIJED!#REF!,0)),MAX(REDOSLIJED!#REF!)+1)</f>
        <v>#REF!</v>
      </c>
    </row>
    <row r="439" spans="1:16" hidden="1" x14ac:dyDescent="0.25">
      <c r="A439" s="23">
        <v>1027916</v>
      </c>
      <c r="B439" s="23">
        <v>1</v>
      </c>
      <c r="C439" s="23">
        <v>1027959</v>
      </c>
      <c r="D439" s="23" t="s">
        <v>2088</v>
      </c>
      <c r="E439" s="5">
        <f>IFERROR((PlanMasine[[#This Row],[Norma]]/PlanMasine[[#This Row],[Q]])*(PlanMasine[[#This Row],[Q]]/SUMIF(#REF!,PlanMasine[[#This Row],[RN]],#REF!)*PlanMasine[[#This Row],[KPLQ]]),0)</f>
        <v>0</v>
      </c>
      <c r="F439" s="23">
        <v>1</v>
      </c>
      <c r="G439" s="23">
        <v>0</v>
      </c>
      <c r="H439" s="23">
        <v>0</v>
      </c>
      <c r="I439" s="23" t="s">
        <v>5</v>
      </c>
      <c r="J439" s="23" t="s">
        <v>570</v>
      </c>
      <c r="K439" s="23" t="s">
        <v>1786</v>
      </c>
      <c r="L439" s="24">
        <v>45849</v>
      </c>
      <c r="M439" s="28">
        <v>6.9444444444444441E-3</v>
      </c>
      <c r="N439" s="3">
        <v>45817</v>
      </c>
      <c r="O439">
        <v>206119</v>
      </c>
      <c r="P439" t="e">
        <f>IFERROR(INDEX(REDOSLIJED!#REF!,MATCH(PlanMasine[[#This Row],[KPL]],REDOSLIJED!#REF!,0)),MAX(REDOSLIJED!#REF!)+1)</f>
        <v>#REF!</v>
      </c>
    </row>
    <row r="440" spans="1:16" hidden="1" x14ac:dyDescent="0.25">
      <c r="A440" s="23">
        <v>1027916</v>
      </c>
      <c r="B440" s="23">
        <v>1</v>
      </c>
      <c r="C440" s="23">
        <v>1027930</v>
      </c>
      <c r="D440" s="23" t="s">
        <v>2089</v>
      </c>
      <c r="E440" s="5">
        <f>IFERROR((PlanMasine[[#This Row],[Norma]]/PlanMasine[[#This Row],[Q]])*(PlanMasine[[#This Row],[Q]]/SUMIF(#REF!,PlanMasine[[#This Row],[RN]],#REF!)*PlanMasine[[#This Row],[KPLQ]]),0)</f>
        <v>0</v>
      </c>
      <c r="F440" s="23">
        <v>1</v>
      </c>
      <c r="G440" s="23">
        <v>0</v>
      </c>
      <c r="H440" s="23">
        <v>0</v>
      </c>
      <c r="I440" s="23" t="s">
        <v>5</v>
      </c>
      <c r="J440" s="23" t="s">
        <v>570</v>
      </c>
      <c r="K440" s="23" t="s">
        <v>1786</v>
      </c>
      <c r="L440" s="24">
        <v>45849</v>
      </c>
      <c r="M440" s="28">
        <v>3.472222222222222E-3</v>
      </c>
      <c r="N440" s="3">
        <v>45817</v>
      </c>
      <c r="O440">
        <v>206090</v>
      </c>
      <c r="P440" t="e">
        <f>IFERROR(INDEX(REDOSLIJED!#REF!,MATCH(PlanMasine[[#This Row],[KPL]],REDOSLIJED!#REF!,0)),MAX(REDOSLIJED!#REF!)+1)</f>
        <v>#REF!</v>
      </c>
    </row>
    <row r="441" spans="1:16" hidden="1" x14ac:dyDescent="0.25">
      <c r="A441" s="23">
        <v>1029002</v>
      </c>
      <c r="B441" s="23">
        <v>12</v>
      </c>
      <c r="C441" s="23">
        <v>1029020</v>
      </c>
      <c r="D441" s="23" t="s">
        <v>2092</v>
      </c>
      <c r="E441" s="5">
        <f>IFERROR((PlanMasine[[#This Row],[Norma]]/PlanMasine[[#This Row],[Q]])*(PlanMasine[[#This Row],[Q]]/SUMIF(#REF!,PlanMasine[[#This Row],[RN]],#REF!)*PlanMasine[[#This Row],[KPLQ]]),0)</f>
        <v>0</v>
      </c>
      <c r="F441" s="23">
        <v>12</v>
      </c>
      <c r="G441" s="23">
        <v>0</v>
      </c>
      <c r="H441" s="23">
        <v>0</v>
      </c>
      <c r="I441" s="23" t="s">
        <v>5</v>
      </c>
      <c r="J441" s="23" t="s">
        <v>570</v>
      </c>
      <c r="K441" s="23" t="s">
        <v>2090</v>
      </c>
      <c r="L441" s="24">
        <v>45841</v>
      </c>
      <c r="M441" s="28">
        <v>1.6666666666666666E-2</v>
      </c>
      <c r="N441" s="3">
        <v>45817</v>
      </c>
      <c r="O441">
        <v>227609</v>
      </c>
      <c r="P441" t="e">
        <f>IFERROR(INDEX(REDOSLIJED!#REF!,MATCH(PlanMasine[[#This Row],[KPL]],REDOSLIJED!#REF!,0)),MAX(REDOSLIJED!#REF!)+1)</f>
        <v>#REF!</v>
      </c>
    </row>
    <row r="442" spans="1:16" hidden="1" x14ac:dyDescent="0.25">
      <c r="A442" s="23">
        <v>1029002</v>
      </c>
      <c r="B442" s="23">
        <v>12</v>
      </c>
      <c r="C442" s="23">
        <v>1029004</v>
      </c>
      <c r="D442" s="23" t="s">
        <v>1967</v>
      </c>
      <c r="E442" s="5">
        <f>IFERROR((PlanMasine[[#This Row],[Norma]]/PlanMasine[[#This Row],[Q]])*(PlanMasine[[#This Row],[Q]]/SUMIF(#REF!,PlanMasine[[#This Row],[RN]],#REF!)*PlanMasine[[#This Row],[KPLQ]]),0)</f>
        <v>0</v>
      </c>
      <c r="F442" s="23">
        <v>12</v>
      </c>
      <c r="G442" s="23">
        <v>0</v>
      </c>
      <c r="H442" s="23">
        <v>0</v>
      </c>
      <c r="I442" s="23" t="s">
        <v>5</v>
      </c>
      <c r="J442" s="23" t="s">
        <v>570</v>
      </c>
      <c r="K442" s="23" t="s">
        <v>2090</v>
      </c>
      <c r="L442" s="24">
        <v>45841</v>
      </c>
      <c r="M442" s="28">
        <v>1.6666666666666666E-2</v>
      </c>
      <c r="N442" s="3">
        <v>45817</v>
      </c>
      <c r="O442">
        <v>227595</v>
      </c>
      <c r="P442" t="e">
        <f>IFERROR(INDEX(REDOSLIJED!#REF!,MATCH(PlanMasine[[#This Row],[KPL]],REDOSLIJED!#REF!,0)),MAX(REDOSLIJED!#REF!)+1)</f>
        <v>#REF!</v>
      </c>
    </row>
    <row r="443" spans="1:16" hidden="1" x14ac:dyDescent="0.25">
      <c r="A443" s="23">
        <v>1029002</v>
      </c>
      <c r="B443" s="23">
        <v>12</v>
      </c>
      <c r="C443" s="23">
        <v>1029007</v>
      </c>
      <c r="D443" s="23" t="s">
        <v>2091</v>
      </c>
      <c r="E443" s="5">
        <f>IFERROR((PlanMasine[[#This Row],[Norma]]/PlanMasine[[#This Row],[Q]])*(PlanMasine[[#This Row],[Q]]/SUMIF(#REF!,PlanMasine[[#This Row],[RN]],#REF!)*PlanMasine[[#This Row],[KPLQ]]),0)</f>
        <v>0</v>
      </c>
      <c r="F443" s="23">
        <v>12</v>
      </c>
      <c r="G443" s="23">
        <v>0</v>
      </c>
      <c r="H443" s="23">
        <v>0</v>
      </c>
      <c r="I443" s="23" t="s">
        <v>5</v>
      </c>
      <c r="J443" s="23" t="s">
        <v>570</v>
      </c>
      <c r="K443" s="23" t="s">
        <v>2090</v>
      </c>
      <c r="L443" s="24">
        <v>45841</v>
      </c>
      <c r="M443" s="28">
        <v>2.5000000000000001E-2</v>
      </c>
      <c r="N443" s="3">
        <v>45817</v>
      </c>
      <c r="O443">
        <v>227598</v>
      </c>
      <c r="P443" t="e">
        <f>IFERROR(INDEX(REDOSLIJED!#REF!,MATCH(PlanMasine[[#This Row],[KPL]],REDOSLIJED!#REF!,0)),MAX(REDOSLIJED!#REF!)+1)</f>
        <v>#REF!</v>
      </c>
    </row>
    <row r="444" spans="1:16" hidden="1" x14ac:dyDescent="0.25">
      <c r="A444" s="23">
        <v>1003942</v>
      </c>
      <c r="B444" s="23">
        <v>1</v>
      </c>
      <c r="C444" s="23">
        <v>1003990</v>
      </c>
      <c r="D444" s="23" t="s">
        <v>1730</v>
      </c>
      <c r="E444" s="5">
        <f>IFERROR((PlanMasine[[#This Row],[Norma]]/PlanMasine[[#This Row],[Q]])*(PlanMasine[[#This Row],[Q]]/SUMIF(#REF!,PlanMasine[[#This Row],[RN]],#REF!)*PlanMasine[[#This Row],[KPLQ]]),0)</f>
        <v>0</v>
      </c>
      <c r="F444" s="23">
        <v>12</v>
      </c>
      <c r="G444" s="23">
        <v>0</v>
      </c>
      <c r="H444" s="23">
        <v>0</v>
      </c>
      <c r="I444" s="23" t="s">
        <v>5</v>
      </c>
      <c r="J444" s="23" t="s">
        <v>570</v>
      </c>
      <c r="K444" s="23" t="s">
        <v>1783</v>
      </c>
      <c r="L444" s="24">
        <v>45834</v>
      </c>
      <c r="M444" s="28">
        <v>3.472222222222222E-3</v>
      </c>
      <c r="N444" s="3">
        <v>45818</v>
      </c>
      <c r="O444">
        <v>227566</v>
      </c>
      <c r="P444" t="e">
        <f>IFERROR(INDEX(REDOSLIJED!#REF!,MATCH(PlanMasine[[#This Row],[KPL]],REDOSLIJED!#REF!,0)),MAX(REDOSLIJED!#REF!)+1)</f>
        <v>#REF!</v>
      </c>
    </row>
    <row r="445" spans="1:16" hidden="1" x14ac:dyDescent="0.25">
      <c r="A445" s="23">
        <v>1003942</v>
      </c>
      <c r="B445" s="23">
        <v>1</v>
      </c>
      <c r="C445" s="23">
        <v>1003965</v>
      </c>
      <c r="D445" s="23" t="s">
        <v>1966</v>
      </c>
      <c r="E445" s="5">
        <f>IFERROR((PlanMasine[[#This Row],[Norma]]/PlanMasine[[#This Row],[Q]])*(PlanMasine[[#This Row],[Q]]/SUMIF(#REF!,PlanMasine[[#This Row],[RN]],#REF!)*PlanMasine[[#This Row],[KPLQ]]),0)</f>
        <v>0</v>
      </c>
      <c r="F445" s="23">
        <v>12</v>
      </c>
      <c r="G445" s="23">
        <v>0</v>
      </c>
      <c r="H445" s="23">
        <v>0</v>
      </c>
      <c r="I445" s="23" t="s">
        <v>5</v>
      </c>
      <c r="J445" s="23" t="s">
        <v>570</v>
      </c>
      <c r="K445" s="23" t="s">
        <v>1783</v>
      </c>
      <c r="L445" s="24">
        <v>45834</v>
      </c>
      <c r="M445" s="28">
        <v>3.472222222222222E-3</v>
      </c>
      <c r="N445" s="3">
        <v>45818</v>
      </c>
      <c r="O445">
        <v>227540</v>
      </c>
      <c r="P445" t="e">
        <f>IFERROR(INDEX(REDOSLIJED!#REF!,MATCH(PlanMasine[[#This Row],[KPL]],REDOSLIJED!#REF!,0)),MAX(REDOSLIJED!#REF!)+1)</f>
        <v>#REF!</v>
      </c>
    </row>
    <row r="446" spans="1:16" hidden="1" x14ac:dyDescent="0.25">
      <c r="A446" s="23">
        <v>1003942</v>
      </c>
      <c r="B446" s="23">
        <v>1</v>
      </c>
      <c r="C446" s="23">
        <v>1003972</v>
      </c>
      <c r="D446" s="23" t="s">
        <v>1923</v>
      </c>
      <c r="E446" s="5">
        <f>IFERROR((PlanMasine[[#This Row],[Norma]]/PlanMasine[[#This Row],[Q]])*(PlanMasine[[#This Row],[Q]]/SUMIF(#REF!,PlanMasine[[#This Row],[RN]],#REF!)*PlanMasine[[#This Row],[KPLQ]]),0)</f>
        <v>0</v>
      </c>
      <c r="F446" s="23">
        <v>12</v>
      </c>
      <c r="G446" s="23">
        <v>0</v>
      </c>
      <c r="H446" s="23">
        <v>0</v>
      </c>
      <c r="I446" s="23" t="s">
        <v>5</v>
      </c>
      <c r="J446" s="23" t="s">
        <v>570</v>
      </c>
      <c r="K446" s="23" t="s">
        <v>1783</v>
      </c>
      <c r="L446" s="24">
        <v>45834</v>
      </c>
      <c r="M446" s="28">
        <v>2.0833333333333333E-3</v>
      </c>
      <c r="N446" s="3">
        <v>45818</v>
      </c>
      <c r="O446">
        <v>227547</v>
      </c>
      <c r="P446" t="e">
        <f>IFERROR(INDEX(REDOSLIJED!#REF!,MATCH(PlanMasine[[#This Row],[KPL]],REDOSLIJED!#REF!,0)),MAX(REDOSLIJED!#REF!)+1)</f>
        <v>#REF!</v>
      </c>
    </row>
    <row r="447" spans="1:16" hidden="1" x14ac:dyDescent="0.25">
      <c r="A447" s="23">
        <v>1003942</v>
      </c>
      <c r="B447" s="23">
        <v>1</v>
      </c>
      <c r="C447" s="23">
        <v>1003977</v>
      </c>
      <c r="D447" s="23" t="s">
        <v>1922</v>
      </c>
      <c r="E447" s="5">
        <f>IFERROR((PlanMasine[[#This Row],[Norma]]/PlanMasine[[#This Row],[Q]])*(PlanMasine[[#This Row],[Q]]/SUMIF(#REF!,PlanMasine[[#This Row],[RN]],#REF!)*PlanMasine[[#This Row],[KPLQ]]),0)</f>
        <v>0</v>
      </c>
      <c r="F447" s="23">
        <v>12</v>
      </c>
      <c r="G447" s="23">
        <v>0</v>
      </c>
      <c r="H447" s="23">
        <v>0</v>
      </c>
      <c r="I447" s="23" t="s">
        <v>5</v>
      </c>
      <c r="J447" s="23" t="s">
        <v>570</v>
      </c>
      <c r="K447" s="23" t="s">
        <v>1783</v>
      </c>
      <c r="L447" s="24">
        <v>45834</v>
      </c>
      <c r="M447" s="28">
        <v>2.7777777777777779E-3</v>
      </c>
      <c r="N447" s="3">
        <v>45818</v>
      </c>
      <c r="O447">
        <v>227553</v>
      </c>
      <c r="P447" t="e">
        <f>IFERROR(INDEX(REDOSLIJED!#REF!,MATCH(PlanMasine[[#This Row],[KPL]],REDOSLIJED!#REF!,0)),MAX(REDOSLIJED!#REF!)+1)</f>
        <v>#REF!</v>
      </c>
    </row>
    <row r="448" spans="1:16" hidden="1" x14ac:dyDescent="0.25">
      <c r="A448" s="23">
        <v>1003942</v>
      </c>
      <c r="B448" s="23">
        <v>1</v>
      </c>
      <c r="C448" s="23">
        <v>1003998</v>
      </c>
      <c r="D448" s="23" t="s">
        <v>1921</v>
      </c>
      <c r="E448" s="5">
        <f>IFERROR((PlanMasine[[#This Row],[Norma]]/PlanMasine[[#This Row],[Q]])*(PlanMasine[[#This Row],[Q]]/SUMIF(#REF!,PlanMasine[[#This Row],[RN]],#REF!)*PlanMasine[[#This Row],[KPLQ]]),0)</f>
        <v>0</v>
      </c>
      <c r="F448" s="23">
        <v>12</v>
      </c>
      <c r="G448" s="23">
        <v>0</v>
      </c>
      <c r="H448" s="23">
        <v>0</v>
      </c>
      <c r="I448" s="23" t="s">
        <v>5</v>
      </c>
      <c r="J448" s="23" t="s">
        <v>570</v>
      </c>
      <c r="K448" s="23" t="s">
        <v>1783</v>
      </c>
      <c r="L448" s="24">
        <v>45834</v>
      </c>
      <c r="M448" s="28">
        <v>1.0416666666666667E-3</v>
      </c>
      <c r="N448" s="3">
        <v>45818</v>
      </c>
      <c r="O448">
        <v>227574</v>
      </c>
      <c r="P448" t="e">
        <f>IFERROR(INDEX(REDOSLIJED!#REF!,MATCH(PlanMasine[[#This Row],[KPL]],REDOSLIJED!#REF!,0)),MAX(REDOSLIJED!#REF!)+1)</f>
        <v>#REF!</v>
      </c>
    </row>
    <row r="449" spans="1:16" hidden="1" x14ac:dyDescent="0.25">
      <c r="A449" s="23">
        <v>1003942</v>
      </c>
      <c r="B449" s="23">
        <v>1</v>
      </c>
      <c r="C449" s="23">
        <v>1004005</v>
      </c>
      <c r="D449" s="23" t="s">
        <v>1965</v>
      </c>
      <c r="E449" s="5">
        <f>IFERROR((PlanMasine[[#This Row],[Norma]]/PlanMasine[[#This Row],[Q]])*(PlanMasine[[#This Row],[Q]]/SUMIF(#REF!,PlanMasine[[#This Row],[RN]],#REF!)*PlanMasine[[#This Row],[KPLQ]]),0)</f>
        <v>0</v>
      </c>
      <c r="F449" s="23">
        <v>12</v>
      </c>
      <c r="G449" s="23">
        <v>0</v>
      </c>
      <c r="H449" s="23">
        <v>0</v>
      </c>
      <c r="I449" s="23" t="s">
        <v>5</v>
      </c>
      <c r="J449" s="23" t="s">
        <v>570</v>
      </c>
      <c r="K449" s="23" t="s">
        <v>1783</v>
      </c>
      <c r="L449" s="24">
        <v>45834</v>
      </c>
      <c r="M449" s="28">
        <v>1.3888888888888889E-3</v>
      </c>
      <c r="N449" s="3">
        <v>45818</v>
      </c>
      <c r="O449">
        <v>227581</v>
      </c>
      <c r="P449" t="e">
        <f>IFERROR(INDEX(REDOSLIJED!#REF!,MATCH(PlanMasine[[#This Row],[KPL]],REDOSLIJED!#REF!,0)),MAX(REDOSLIJED!#REF!)+1)</f>
        <v>#REF!</v>
      </c>
    </row>
    <row r="450" spans="1:16" hidden="1" x14ac:dyDescent="0.25">
      <c r="A450" s="23">
        <v>1003942</v>
      </c>
      <c r="B450" s="23">
        <v>1</v>
      </c>
      <c r="C450" s="23">
        <v>1004012</v>
      </c>
      <c r="D450" s="23" t="s">
        <v>1920</v>
      </c>
      <c r="E450" s="5">
        <f>IFERROR((PlanMasine[[#This Row],[Norma]]/PlanMasine[[#This Row],[Q]])*(PlanMasine[[#This Row],[Q]]/SUMIF(#REF!,PlanMasine[[#This Row],[RN]],#REF!)*PlanMasine[[#This Row],[KPLQ]]),0)</f>
        <v>0</v>
      </c>
      <c r="F450" s="23">
        <v>12</v>
      </c>
      <c r="G450" s="23">
        <v>0</v>
      </c>
      <c r="H450" s="23">
        <v>0</v>
      </c>
      <c r="I450" s="23" t="s">
        <v>5</v>
      </c>
      <c r="J450" s="23" t="s">
        <v>570</v>
      </c>
      <c r="K450" s="23" t="s">
        <v>1783</v>
      </c>
      <c r="L450" s="24">
        <v>45834</v>
      </c>
      <c r="M450" s="28">
        <v>6.9444444444444447E-4</v>
      </c>
      <c r="N450" s="3">
        <v>45818</v>
      </c>
      <c r="O450">
        <v>227588</v>
      </c>
      <c r="P450" t="e">
        <f>IFERROR(INDEX(REDOSLIJED!#REF!,MATCH(PlanMasine[[#This Row],[KPL]],REDOSLIJED!#REF!,0)),MAX(REDOSLIJED!#REF!)+1)</f>
        <v>#REF!</v>
      </c>
    </row>
    <row r="451" spans="1:16" hidden="1" x14ac:dyDescent="0.25">
      <c r="A451" s="23">
        <v>1003942</v>
      </c>
      <c r="B451" s="23">
        <v>1</v>
      </c>
      <c r="C451" s="23">
        <v>1004028</v>
      </c>
      <c r="D451" s="23" t="s">
        <v>2010</v>
      </c>
      <c r="E451" s="5">
        <f>IFERROR((PlanMasine[[#This Row],[Norma]]/PlanMasine[[#This Row],[Q]])*(PlanMasine[[#This Row],[Q]]/SUMIF(#REF!,PlanMasine[[#This Row],[RN]],#REF!)*PlanMasine[[#This Row],[KPLQ]]),0)</f>
        <v>0</v>
      </c>
      <c r="F451" s="23">
        <v>12</v>
      </c>
      <c r="G451" s="23">
        <v>0</v>
      </c>
      <c r="H451" s="23">
        <v>0</v>
      </c>
      <c r="I451" s="23" t="s">
        <v>5</v>
      </c>
      <c r="J451" s="23" t="s">
        <v>570</v>
      </c>
      <c r="K451" s="23" t="s">
        <v>1783</v>
      </c>
      <c r="L451" s="24">
        <v>45834</v>
      </c>
      <c r="M451" s="28">
        <v>2.0833333333333333E-3</v>
      </c>
      <c r="N451" s="3">
        <v>45818</v>
      </c>
      <c r="O451">
        <v>227604</v>
      </c>
      <c r="P451" t="e">
        <f>IFERROR(INDEX(REDOSLIJED!#REF!,MATCH(PlanMasine[[#This Row],[KPL]],REDOSLIJED!#REF!,0)),MAX(REDOSLIJED!#REF!)+1)</f>
        <v>#REF!</v>
      </c>
    </row>
    <row r="452" spans="1:16" hidden="1" x14ac:dyDescent="0.25">
      <c r="A452" s="23">
        <v>1003943</v>
      </c>
      <c r="B452" s="23">
        <v>1</v>
      </c>
      <c r="C452" s="23">
        <v>1004028</v>
      </c>
      <c r="D452" s="23" t="s">
        <v>2010</v>
      </c>
      <c r="E452" s="5">
        <f>IFERROR((PlanMasine[[#This Row],[Norma]]/PlanMasine[[#This Row],[Q]])*(PlanMasine[[#This Row],[Q]]/SUMIF(#REF!,PlanMasine[[#This Row],[RN]],#REF!)*PlanMasine[[#This Row],[KPLQ]]),0)</f>
        <v>0</v>
      </c>
      <c r="F452" s="23">
        <v>12</v>
      </c>
      <c r="G452" s="23">
        <v>0</v>
      </c>
      <c r="H452" s="23">
        <v>0</v>
      </c>
      <c r="I452" s="23" t="s">
        <v>5</v>
      </c>
      <c r="J452" s="23" t="s">
        <v>570</v>
      </c>
      <c r="K452" s="23" t="s">
        <v>1783</v>
      </c>
      <c r="L452" s="24">
        <v>45834</v>
      </c>
      <c r="M452" s="28">
        <v>2.0833333333333333E-3</v>
      </c>
      <c r="N452" s="3">
        <v>45818</v>
      </c>
      <c r="O452">
        <v>227604</v>
      </c>
      <c r="P452" t="e">
        <f>IFERROR(INDEX(REDOSLIJED!#REF!,MATCH(PlanMasine[[#This Row],[KPL]],REDOSLIJED!#REF!,0)),MAX(REDOSLIJED!#REF!)+1)</f>
        <v>#REF!</v>
      </c>
    </row>
    <row r="453" spans="1:16" hidden="1" x14ac:dyDescent="0.25">
      <c r="A453" s="23">
        <v>1003943</v>
      </c>
      <c r="B453" s="23">
        <v>1</v>
      </c>
      <c r="C453" s="23">
        <v>1004005</v>
      </c>
      <c r="D453" s="23" t="s">
        <v>1965</v>
      </c>
      <c r="E453" s="5">
        <f>IFERROR((PlanMasine[[#This Row],[Norma]]/PlanMasine[[#This Row],[Q]])*(PlanMasine[[#This Row],[Q]]/SUMIF(#REF!,PlanMasine[[#This Row],[RN]],#REF!)*PlanMasine[[#This Row],[KPLQ]]),0)</f>
        <v>0</v>
      </c>
      <c r="F453" s="23">
        <v>12</v>
      </c>
      <c r="G453" s="23">
        <v>0</v>
      </c>
      <c r="H453" s="23">
        <v>0</v>
      </c>
      <c r="I453" s="23" t="s">
        <v>5</v>
      </c>
      <c r="J453" s="23" t="s">
        <v>570</v>
      </c>
      <c r="K453" s="23" t="s">
        <v>1783</v>
      </c>
      <c r="L453" s="24">
        <v>45834</v>
      </c>
      <c r="M453" s="28">
        <v>1.3888888888888889E-3</v>
      </c>
      <c r="N453" s="3">
        <v>45818</v>
      </c>
      <c r="O453">
        <v>227581</v>
      </c>
      <c r="P453" t="e">
        <f>IFERROR(INDEX(REDOSLIJED!#REF!,MATCH(PlanMasine[[#This Row],[KPL]],REDOSLIJED!#REF!,0)),MAX(REDOSLIJED!#REF!)+1)</f>
        <v>#REF!</v>
      </c>
    </row>
    <row r="454" spans="1:16" hidden="1" x14ac:dyDescent="0.25">
      <c r="A454" s="23">
        <v>1003943</v>
      </c>
      <c r="B454" s="23">
        <v>1</v>
      </c>
      <c r="C454" s="23">
        <v>1003998</v>
      </c>
      <c r="D454" s="23" t="s">
        <v>1921</v>
      </c>
      <c r="E454" s="5">
        <f>IFERROR((PlanMasine[[#This Row],[Norma]]/PlanMasine[[#This Row],[Q]])*(PlanMasine[[#This Row],[Q]]/SUMIF(#REF!,PlanMasine[[#This Row],[RN]],#REF!)*PlanMasine[[#This Row],[KPLQ]]),0)</f>
        <v>0</v>
      </c>
      <c r="F454" s="23">
        <v>12</v>
      </c>
      <c r="G454" s="23">
        <v>0</v>
      </c>
      <c r="H454" s="23">
        <v>0</v>
      </c>
      <c r="I454" s="23" t="s">
        <v>5</v>
      </c>
      <c r="J454" s="23" t="s">
        <v>570</v>
      </c>
      <c r="K454" s="23" t="s">
        <v>1783</v>
      </c>
      <c r="L454" s="24">
        <v>45834</v>
      </c>
      <c r="M454" s="28">
        <v>1.0416666666666667E-3</v>
      </c>
      <c r="N454" s="3">
        <v>45818</v>
      </c>
      <c r="O454">
        <v>227574</v>
      </c>
      <c r="P454" t="e">
        <f>IFERROR(INDEX(REDOSLIJED!#REF!,MATCH(PlanMasine[[#This Row],[KPL]],REDOSLIJED!#REF!,0)),MAX(REDOSLIJED!#REF!)+1)</f>
        <v>#REF!</v>
      </c>
    </row>
    <row r="455" spans="1:16" hidden="1" x14ac:dyDescent="0.25">
      <c r="A455" s="23">
        <v>1003943</v>
      </c>
      <c r="B455" s="23">
        <v>1</v>
      </c>
      <c r="C455" s="23">
        <v>1004012</v>
      </c>
      <c r="D455" s="23" t="s">
        <v>1920</v>
      </c>
      <c r="E455" s="5">
        <f>IFERROR((PlanMasine[[#This Row],[Norma]]/PlanMasine[[#This Row],[Q]])*(PlanMasine[[#This Row],[Q]]/SUMIF(#REF!,PlanMasine[[#This Row],[RN]],#REF!)*PlanMasine[[#This Row],[KPLQ]]),0)</f>
        <v>0</v>
      </c>
      <c r="F455" s="23">
        <v>12</v>
      </c>
      <c r="G455" s="23">
        <v>0</v>
      </c>
      <c r="H455" s="23">
        <v>0</v>
      </c>
      <c r="I455" s="23" t="s">
        <v>5</v>
      </c>
      <c r="J455" s="23" t="s">
        <v>570</v>
      </c>
      <c r="K455" s="23" t="s">
        <v>1783</v>
      </c>
      <c r="L455" s="24">
        <v>45834</v>
      </c>
      <c r="M455" s="28">
        <v>6.9444444444444447E-4</v>
      </c>
      <c r="N455" s="3">
        <v>45818</v>
      </c>
      <c r="O455">
        <v>227588</v>
      </c>
      <c r="P455" t="e">
        <f>IFERROR(INDEX(REDOSLIJED!#REF!,MATCH(PlanMasine[[#This Row],[KPL]],REDOSLIJED!#REF!,0)),MAX(REDOSLIJED!#REF!)+1)</f>
        <v>#REF!</v>
      </c>
    </row>
    <row r="456" spans="1:16" hidden="1" x14ac:dyDescent="0.25">
      <c r="A456" s="23">
        <v>1003943</v>
      </c>
      <c r="B456" s="23">
        <v>1</v>
      </c>
      <c r="C456" s="23">
        <v>1003965</v>
      </c>
      <c r="D456" s="23" t="s">
        <v>1966</v>
      </c>
      <c r="E456" s="5">
        <f>IFERROR((PlanMasine[[#This Row],[Norma]]/PlanMasine[[#This Row],[Q]])*(PlanMasine[[#This Row],[Q]]/SUMIF(#REF!,PlanMasine[[#This Row],[RN]],#REF!)*PlanMasine[[#This Row],[KPLQ]]),0)</f>
        <v>0</v>
      </c>
      <c r="F456" s="23">
        <v>12</v>
      </c>
      <c r="G456" s="23">
        <v>0</v>
      </c>
      <c r="H456" s="23">
        <v>0</v>
      </c>
      <c r="I456" s="23" t="s">
        <v>5</v>
      </c>
      <c r="J456" s="23" t="s">
        <v>570</v>
      </c>
      <c r="K456" s="23" t="s">
        <v>1783</v>
      </c>
      <c r="L456" s="24">
        <v>45834</v>
      </c>
      <c r="M456" s="28">
        <v>3.472222222222222E-3</v>
      </c>
      <c r="N456" s="3">
        <v>45818</v>
      </c>
      <c r="O456">
        <v>227540</v>
      </c>
      <c r="P456" t="e">
        <f>IFERROR(INDEX(REDOSLIJED!#REF!,MATCH(PlanMasine[[#This Row],[KPL]],REDOSLIJED!#REF!,0)),MAX(REDOSLIJED!#REF!)+1)</f>
        <v>#REF!</v>
      </c>
    </row>
    <row r="457" spans="1:16" hidden="1" x14ac:dyDescent="0.25">
      <c r="A457" s="23">
        <v>1003943</v>
      </c>
      <c r="B457" s="23">
        <v>1</v>
      </c>
      <c r="C457" s="23">
        <v>1003972</v>
      </c>
      <c r="D457" s="23" t="s">
        <v>1923</v>
      </c>
      <c r="E457" s="5">
        <f>IFERROR((PlanMasine[[#This Row],[Norma]]/PlanMasine[[#This Row],[Q]])*(PlanMasine[[#This Row],[Q]]/SUMIF(#REF!,PlanMasine[[#This Row],[RN]],#REF!)*PlanMasine[[#This Row],[KPLQ]]),0)</f>
        <v>0</v>
      </c>
      <c r="F457" s="23">
        <v>12</v>
      </c>
      <c r="G457" s="23">
        <v>0</v>
      </c>
      <c r="H457" s="23">
        <v>0</v>
      </c>
      <c r="I457" s="23" t="s">
        <v>5</v>
      </c>
      <c r="J457" s="23" t="s">
        <v>570</v>
      </c>
      <c r="K457" s="23" t="s">
        <v>1783</v>
      </c>
      <c r="L457" s="24">
        <v>45834</v>
      </c>
      <c r="M457" s="28">
        <v>2.0833333333333333E-3</v>
      </c>
      <c r="N457" s="3">
        <v>45818</v>
      </c>
      <c r="O457">
        <v>227547</v>
      </c>
      <c r="P457" t="e">
        <f>IFERROR(INDEX(REDOSLIJED!#REF!,MATCH(PlanMasine[[#This Row],[KPL]],REDOSLIJED!#REF!,0)),MAX(REDOSLIJED!#REF!)+1)</f>
        <v>#REF!</v>
      </c>
    </row>
    <row r="458" spans="1:16" hidden="1" x14ac:dyDescent="0.25">
      <c r="A458" s="23">
        <v>1003943</v>
      </c>
      <c r="B458" s="23">
        <v>1</v>
      </c>
      <c r="C458" s="23">
        <v>1003977</v>
      </c>
      <c r="D458" s="23" t="s">
        <v>1922</v>
      </c>
      <c r="E458" s="5">
        <f>IFERROR((PlanMasine[[#This Row],[Norma]]/PlanMasine[[#This Row],[Q]])*(PlanMasine[[#This Row],[Q]]/SUMIF(#REF!,PlanMasine[[#This Row],[RN]],#REF!)*PlanMasine[[#This Row],[KPLQ]]),0)</f>
        <v>0</v>
      </c>
      <c r="F458" s="23">
        <v>12</v>
      </c>
      <c r="G458" s="23">
        <v>0</v>
      </c>
      <c r="H458" s="23">
        <v>0</v>
      </c>
      <c r="I458" s="23" t="s">
        <v>5</v>
      </c>
      <c r="J458" s="23" t="s">
        <v>570</v>
      </c>
      <c r="K458" s="23" t="s">
        <v>1783</v>
      </c>
      <c r="L458" s="24">
        <v>45834</v>
      </c>
      <c r="M458" s="28">
        <v>2.7777777777777779E-3</v>
      </c>
      <c r="N458" s="3">
        <v>45818</v>
      </c>
      <c r="O458">
        <v>227553</v>
      </c>
      <c r="P458" t="e">
        <f>IFERROR(INDEX(REDOSLIJED!#REF!,MATCH(PlanMasine[[#This Row],[KPL]],REDOSLIJED!#REF!,0)),MAX(REDOSLIJED!#REF!)+1)</f>
        <v>#REF!</v>
      </c>
    </row>
    <row r="459" spans="1:16" hidden="1" x14ac:dyDescent="0.25">
      <c r="A459" s="23">
        <v>1003943</v>
      </c>
      <c r="B459" s="23">
        <v>1</v>
      </c>
      <c r="C459" s="23">
        <v>1003990</v>
      </c>
      <c r="D459" s="23" t="s">
        <v>1730</v>
      </c>
      <c r="E459" s="5">
        <f>IFERROR((PlanMasine[[#This Row],[Norma]]/PlanMasine[[#This Row],[Q]])*(PlanMasine[[#This Row],[Q]]/SUMIF(#REF!,PlanMasine[[#This Row],[RN]],#REF!)*PlanMasine[[#This Row],[KPLQ]]),0)</f>
        <v>0</v>
      </c>
      <c r="F459" s="23">
        <v>12</v>
      </c>
      <c r="G459" s="23">
        <v>0</v>
      </c>
      <c r="H459" s="23">
        <v>0</v>
      </c>
      <c r="I459" s="23" t="s">
        <v>5</v>
      </c>
      <c r="J459" s="23" t="s">
        <v>570</v>
      </c>
      <c r="K459" s="23" t="s">
        <v>1783</v>
      </c>
      <c r="L459" s="24">
        <v>45834</v>
      </c>
      <c r="M459" s="28">
        <v>3.472222222222222E-3</v>
      </c>
      <c r="N459" s="3">
        <v>45818</v>
      </c>
      <c r="O459">
        <v>227566</v>
      </c>
      <c r="P459" t="e">
        <f>IFERROR(INDEX(REDOSLIJED!#REF!,MATCH(PlanMasine[[#This Row],[KPL]],REDOSLIJED!#REF!,0)),MAX(REDOSLIJED!#REF!)+1)</f>
        <v>#REF!</v>
      </c>
    </row>
    <row r="460" spans="1:16" hidden="1" x14ac:dyDescent="0.25">
      <c r="A460" s="23">
        <v>1003944</v>
      </c>
      <c r="B460" s="23">
        <v>1</v>
      </c>
      <c r="C460" s="23">
        <v>1003990</v>
      </c>
      <c r="D460" s="23" t="s">
        <v>1730</v>
      </c>
      <c r="E460" s="5">
        <f>IFERROR((PlanMasine[[#This Row],[Norma]]/PlanMasine[[#This Row],[Q]])*(PlanMasine[[#This Row],[Q]]/SUMIF(#REF!,PlanMasine[[#This Row],[RN]],#REF!)*PlanMasine[[#This Row],[KPLQ]]),0)</f>
        <v>0</v>
      </c>
      <c r="F460" s="23">
        <v>12</v>
      </c>
      <c r="G460" s="23">
        <v>0</v>
      </c>
      <c r="H460" s="23">
        <v>0</v>
      </c>
      <c r="I460" s="23" t="s">
        <v>5</v>
      </c>
      <c r="J460" s="23" t="s">
        <v>570</v>
      </c>
      <c r="K460" s="23" t="s">
        <v>1783</v>
      </c>
      <c r="L460" s="24">
        <v>45834</v>
      </c>
      <c r="M460" s="28">
        <v>3.472222222222222E-3</v>
      </c>
      <c r="N460" s="3">
        <v>45818</v>
      </c>
      <c r="O460">
        <v>227566</v>
      </c>
      <c r="P460" t="e">
        <f>IFERROR(INDEX(REDOSLIJED!#REF!,MATCH(PlanMasine[[#This Row],[KPL]],REDOSLIJED!#REF!,0)),MAX(REDOSLIJED!#REF!)+1)</f>
        <v>#REF!</v>
      </c>
    </row>
    <row r="461" spans="1:16" hidden="1" x14ac:dyDescent="0.25">
      <c r="A461" s="23">
        <v>1003944</v>
      </c>
      <c r="B461" s="23">
        <v>1</v>
      </c>
      <c r="C461" s="23">
        <v>1003977</v>
      </c>
      <c r="D461" s="23" t="s">
        <v>1922</v>
      </c>
      <c r="E461" s="5">
        <f>IFERROR((PlanMasine[[#This Row],[Norma]]/PlanMasine[[#This Row],[Q]])*(PlanMasine[[#This Row],[Q]]/SUMIF(#REF!,PlanMasine[[#This Row],[RN]],#REF!)*PlanMasine[[#This Row],[KPLQ]]),0)</f>
        <v>0</v>
      </c>
      <c r="F461" s="23">
        <v>12</v>
      </c>
      <c r="G461" s="23">
        <v>0</v>
      </c>
      <c r="H461" s="23">
        <v>0</v>
      </c>
      <c r="I461" s="23" t="s">
        <v>5</v>
      </c>
      <c r="J461" s="23" t="s">
        <v>570</v>
      </c>
      <c r="K461" s="23" t="s">
        <v>1783</v>
      </c>
      <c r="L461" s="24">
        <v>45834</v>
      </c>
      <c r="M461" s="28">
        <v>2.7777777777777779E-3</v>
      </c>
      <c r="N461" s="3">
        <v>45818</v>
      </c>
      <c r="O461">
        <v>227553</v>
      </c>
      <c r="P461" t="e">
        <f>IFERROR(INDEX(REDOSLIJED!#REF!,MATCH(PlanMasine[[#This Row],[KPL]],REDOSLIJED!#REF!,0)),MAX(REDOSLIJED!#REF!)+1)</f>
        <v>#REF!</v>
      </c>
    </row>
    <row r="462" spans="1:16" hidden="1" x14ac:dyDescent="0.25">
      <c r="A462" s="23">
        <v>1003944</v>
      </c>
      <c r="B462" s="23">
        <v>1</v>
      </c>
      <c r="C462" s="23">
        <v>1003965</v>
      </c>
      <c r="D462" s="23" t="s">
        <v>1966</v>
      </c>
      <c r="E462" s="5">
        <f>IFERROR((PlanMasine[[#This Row],[Norma]]/PlanMasine[[#This Row],[Q]])*(PlanMasine[[#This Row],[Q]]/SUMIF(#REF!,PlanMasine[[#This Row],[RN]],#REF!)*PlanMasine[[#This Row],[KPLQ]]),0)</f>
        <v>0</v>
      </c>
      <c r="F462" s="23">
        <v>12</v>
      </c>
      <c r="G462" s="23">
        <v>0</v>
      </c>
      <c r="H462" s="23">
        <v>0</v>
      </c>
      <c r="I462" s="23" t="s">
        <v>5</v>
      </c>
      <c r="J462" s="23" t="s">
        <v>570</v>
      </c>
      <c r="K462" s="23" t="s">
        <v>1783</v>
      </c>
      <c r="L462" s="24">
        <v>45834</v>
      </c>
      <c r="M462" s="28">
        <v>3.472222222222222E-3</v>
      </c>
      <c r="N462" s="3">
        <v>45818</v>
      </c>
      <c r="O462">
        <v>227540</v>
      </c>
      <c r="P462" t="e">
        <f>IFERROR(INDEX(REDOSLIJED!#REF!,MATCH(PlanMasine[[#This Row],[KPL]],REDOSLIJED!#REF!,0)),MAX(REDOSLIJED!#REF!)+1)</f>
        <v>#REF!</v>
      </c>
    </row>
    <row r="463" spans="1:16" hidden="1" x14ac:dyDescent="0.25">
      <c r="A463" s="23">
        <v>1003944</v>
      </c>
      <c r="B463" s="23">
        <v>1</v>
      </c>
      <c r="C463" s="23">
        <v>1003972</v>
      </c>
      <c r="D463" s="23" t="s">
        <v>1923</v>
      </c>
      <c r="E463" s="5">
        <f>IFERROR((PlanMasine[[#This Row],[Norma]]/PlanMasine[[#This Row],[Q]])*(PlanMasine[[#This Row],[Q]]/SUMIF(#REF!,PlanMasine[[#This Row],[RN]],#REF!)*PlanMasine[[#This Row],[KPLQ]]),0)</f>
        <v>0</v>
      </c>
      <c r="F463" s="23">
        <v>12</v>
      </c>
      <c r="G463" s="23">
        <v>0</v>
      </c>
      <c r="H463" s="23">
        <v>0</v>
      </c>
      <c r="I463" s="23" t="s">
        <v>5</v>
      </c>
      <c r="J463" s="23" t="s">
        <v>570</v>
      </c>
      <c r="K463" s="23" t="s">
        <v>1783</v>
      </c>
      <c r="L463" s="24">
        <v>45834</v>
      </c>
      <c r="M463" s="28">
        <v>2.0833333333333333E-3</v>
      </c>
      <c r="N463" s="3">
        <v>45818</v>
      </c>
      <c r="O463">
        <v>227547</v>
      </c>
      <c r="P463" t="e">
        <f>IFERROR(INDEX(REDOSLIJED!#REF!,MATCH(PlanMasine[[#This Row],[KPL]],REDOSLIJED!#REF!,0)),MAX(REDOSLIJED!#REF!)+1)</f>
        <v>#REF!</v>
      </c>
    </row>
    <row r="464" spans="1:16" hidden="1" x14ac:dyDescent="0.25">
      <c r="A464" s="23">
        <v>1003944</v>
      </c>
      <c r="B464" s="23">
        <v>1</v>
      </c>
      <c r="C464" s="23">
        <v>1004028</v>
      </c>
      <c r="D464" s="23" t="s">
        <v>2010</v>
      </c>
      <c r="E464" s="5">
        <f>IFERROR((PlanMasine[[#This Row],[Norma]]/PlanMasine[[#This Row],[Q]])*(PlanMasine[[#This Row],[Q]]/SUMIF(#REF!,PlanMasine[[#This Row],[RN]],#REF!)*PlanMasine[[#This Row],[KPLQ]]),0)</f>
        <v>0</v>
      </c>
      <c r="F464" s="23">
        <v>12</v>
      </c>
      <c r="G464" s="23">
        <v>0</v>
      </c>
      <c r="H464" s="23">
        <v>0</v>
      </c>
      <c r="I464" s="23" t="s">
        <v>5</v>
      </c>
      <c r="J464" s="23" t="s">
        <v>570</v>
      </c>
      <c r="K464" s="23" t="s">
        <v>1783</v>
      </c>
      <c r="L464" s="24">
        <v>45834</v>
      </c>
      <c r="M464" s="28">
        <v>2.0833333333333333E-3</v>
      </c>
      <c r="N464" s="3">
        <v>45818</v>
      </c>
      <c r="O464">
        <v>227604</v>
      </c>
      <c r="P464" t="e">
        <f>IFERROR(INDEX(REDOSLIJED!#REF!,MATCH(PlanMasine[[#This Row],[KPL]],REDOSLIJED!#REF!,0)),MAX(REDOSLIJED!#REF!)+1)</f>
        <v>#REF!</v>
      </c>
    </row>
    <row r="465" spans="1:16" hidden="1" x14ac:dyDescent="0.25">
      <c r="A465" s="23">
        <v>1003944</v>
      </c>
      <c r="B465" s="23">
        <v>1</v>
      </c>
      <c r="C465" s="23">
        <v>1004012</v>
      </c>
      <c r="D465" s="23" t="s">
        <v>1920</v>
      </c>
      <c r="E465" s="5">
        <f>IFERROR((PlanMasine[[#This Row],[Norma]]/PlanMasine[[#This Row],[Q]])*(PlanMasine[[#This Row],[Q]]/SUMIF(#REF!,PlanMasine[[#This Row],[RN]],#REF!)*PlanMasine[[#This Row],[KPLQ]]),0)</f>
        <v>0</v>
      </c>
      <c r="F465" s="23">
        <v>12</v>
      </c>
      <c r="G465" s="23">
        <v>0</v>
      </c>
      <c r="H465" s="23">
        <v>0</v>
      </c>
      <c r="I465" s="23" t="s">
        <v>5</v>
      </c>
      <c r="J465" s="23" t="s">
        <v>570</v>
      </c>
      <c r="K465" s="23" t="s">
        <v>1783</v>
      </c>
      <c r="L465" s="24">
        <v>45834</v>
      </c>
      <c r="M465" s="28">
        <v>6.9444444444444447E-4</v>
      </c>
      <c r="N465" s="3">
        <v>45818</v>
      </c>
      <c r="O465">
        <v>227588</v>
      </c>
      <c r="P465" t="e">
        <f>IFERROR(INDEX(REDOSLIJED!#REF!,MATCH(PlanMasine[[#This Row],[KPL]],REDOSLIJED!#REF!,0)),MAX(REDOSLIJED!#REF!)+1)</f>
        <v>#REF!</v>
      </c>
    </row>
    <row r="466" spans="1:16" hidden="1" x14ac:dyDescent="0.25">
      <c r="A466" s="23">
        <v>1003944</v>
      </c>
      <c r="B466" s="23">
        <v>1</v>
      </c>
      <c r="C466" s="23">
        <v>1004005</v>
      </c>
      <c r="D466" s="23" t="s">
        <v>1965</v>
      </c>
      <c r="E466" s="5">
        <f>IFERROR((PlanMasine[[#This Row],[Norma]]/PlanMasine[[#This Row],[Q]])*(PlanMasine[[#This Row],[Q]]/SUMIF(#REF!,PlanMasine[[#This Row],[RN]],#REF!)*PlanMasine[[#This Row],[KPLQ]]),0)</f>
        <v>0</v>
      </c>
      <c r="F466" s="23">
        <v>12</v>
      </c>
      <c r="G466" s="23">
        <v>0</v>
      </c>
      <c r="H466" s="23">
        <v>0</v>
      </c>
      <c r="I466" s="23" t="s">
        <v>5</v>
      </c>
      <c r="J466" s="23" t="s">
        <v>570</v>
      </c>
      <c r="K466" s="23" t="s">
        <v>1783</v>
      </c>
      <c r="L466" s="24">
        <v>45834</v>
      </c>
      <c r="M466" s="28">
        <v>1.3888888888888889E-3</v>
      </c>
      <c r="N466" s="3">
        <v>45818</v>
      </c>
      <c r="O466">
        <v>227581</v>
      </c>
      <c r="P466" t="e">
        <f>IFERROR(INDEX(REDOSLIJED!#REF!,MATCH(PlanMasine[[#This Row],[KPL]],REDOSLIJED!#REF!,0)),MAX(REDOSLIJED!#REF!)+1)</f>
        <v>#REF!</v>
      </c>
    </row>
    <row r="467" spans="1:16" hidden="1" x14ac:dyDescent="0.25">
      <c r="A467" s="23">
        <v>1003944</v>
      </c>
      <c r="B467" s="23">
        <v>1</v>
      </c>
      <c r="C467" s="23">
        <v>1003998</v>
      </c>
      <c r="D467" s="23" t="s">
        <v>1921</v>
      </c>
      <c r="E467" s="5">
        <f>IFERROR((PlanMasine[[#This Row],[Norma]]/PlanMasine[[#This Row],[Q]])*(PlanMasine[[#This Row],[Q]]/SUMIF(#REF!,PlanMasine[[#This Row],[RN]],#REF!)*PlanMasine[[#This Row],[KPLQ]]),0)</f>
        <v>0</v>
      </c>
      <c r="F467" s="23">
        <v>12</v>
      </c>
      <c r="G467" s="23">
        <v>0</v>
      </c>
      <c r="H467" s="23">
        <v>0</v>
      </c>
      <c r="I467" s="23" t="s">
        <v>5</v>
      </c>
      <c r="J467" s="23" t="s">
        <v>570</v>
      </c>
      <c r="K467" s="23" t="s">
        <v>1783</v>
      </c>
      <c r="L467" s="24">
        <v>45834</v>
      </c>
      <c r="M467" s="28">
        <v>1.0416666666666667E-3</v>
      </c>
      <c r="N467" s="3">
        <v>45818</v>
      </c>
      <c r="O467">
        <v>227574</v>
      </c>
      <c r="P467" t="e">
        <f>IFERROR(INDEX(REDOSLIJED!#REF!,MATCH(PlanMasine[[#This Row],[KPL]],REDOSLIJED!#REF!,0)),MAX(REDOSLIJED!#REF!)+1)</f>
        <v>#REF!</v>
      </c>
    </row>
    <row r="468" spans="1:16" hidden="1" x14ac:dyDescent="0.25">
      <c r="A468" s="23">
        <v>1003945</v>
      </c>
      <c r="B468" s="23">
        <v>1</v>
      </c>
      <c r="C468" s="23">
        <v>1004005</v>
      </c>
      <c r="D468" s="23" t="s">
        <v>1965</v>
      </c>
      <c r="E468" s="5">
        <f>IFERROR((PlanMasine[[#This Row],[Norma]]/PlanMasine[[#This Row],[Q]])*(PlanMasine[[#This Row],[Q]]/SUMIF(#REF!,PlanMasine[[#This Row],[RN]],#REF!)*PlanMasine[[#This Row],[KPLQ]]),0)</f>
        <v>0</v>
      </c>
      <c r="F468" s="23">
        <v>12</v>
      </c>
      <c r="G468" s="23">
        <v>0</v>
      </c>
      <c r="H468" s="23">
        <v>0</v>
      </c>
      <c r="I468" s="23" t="s">
        <v>5</v>
      </c>
      <c r="J468" s="23" t="s">
        <v>570</v>
      </c>
      <c r="K468" s="23" t="s">
        <v>1783</v>
      </c>
      <c r="L468" s="24">
        <v>45834</v>
      </c>
      <c r="M468" s="28">
        <v>1.3888888888888889E-3</v>
      </c>
      <c r="N468" s="3">
        <v>45818</v>
      </c>
      <c r="O468">
        <v>227581</v>
      </c>
      <c r="P468" t="e">
        <f>IFERROR(INDEX(REDOSLIJED!#REF!,MATCH(PlanMasine[[#This Row],[KPL]],REDOSLIJED!#REF!,0)),MAX(REDOSLIJED!#REF!)+1)</f>
        <v>#REF!</v>
      </c>
    </row>
    <row r="469" spans="1:16" hidden="1" x14ac:dyDescent="0.25">
      <c r="A469" s="23">
        <v>1003945</v>
      </c>
      <c r="B469" s="23">
        <v>1</v>
      </c>
      <c r="C469" s="23">
        <v>1003977</v>
      </c>
      <c r="D469" s="23" t="s">
        <v>1922</v>
      </c>
      <c r="E469" s="5">
        <f>IFERROR((PlanMasine[[#This Row],[Norma]]/PlanMasine[[#This Row],[Q]])*(PlanMasine[[#This Row],[Q]]/SUMIF(#REF!,PlanMasine[[#This Row],[RN]],#REF!)*PlanMasine[[#This Row],[KPLQ]]),0)</f>
        <v>0</v>
      </c>
      <c r="F469" s="23">
        <v>12</v>
      </c>
      <c r="G469" s="23">
        <v>0</v>
      </c>
      <c r="H469" s="23">
        <v>0</v>
      </c>
      <c r="I469" s="23" t="s">
        <v>5</v>
      </c>
      <c r="J469" s="23" t="s">
        <v>570</v>
      </c>
      <c r="K469" s="23" t="s">
        <v>1783</v>
      </c>
      <c r="L469" s="24">
        <v>45834</v>
      </c>
      <c r="M469" s="28">
        <v>2.7777777777777779E-3</v>
      </c>
      <c r="N469" s="3">
        <v>45818</v>
      </c>
      <c r="O469">
        <v>227553</v>
      </c>
      <c r="P469" t="e">
        <f>IFERROR(INDEX(REDOSLIJED!#REF!,MATCH(PlanMasine[[#This Row],[KPL]],REDOSLIJED!#REF!,0)),MAX(REDOSLIJED!#REF!)+1)</f>
        <v>#REF!</v>
      </c>
    </row>
    <row r="470" spans="1:16" hidden="1" x14ac:dyDescent="0.25">
      <c r="A470" s="23">
        <v>1003945</v>
      </c>
      <c r="B470" s="23">
        <v>1</v>
      </c>
      <c r="C470" s="23">
        <v>1003972</v>
      </c>
      <c r="D470" s="23" t="s">
        <v>1923</v>
      </c>
      <c r="E470" s="5">
        <f>IFERROR((PlanMasine[[#This Row],[Norma]]/PlanMasine[[#This Row],[Q]])*(PlanMasine[[#This Row],[Q]]/SUMIF(#REF!,PlanMasine[[#This Row],[RN]],#REF!)*PlanMasine[[#This Row],[KPLQ]]),0)</f>
        <v>0</v>
      </c>
      <c r="F470" s="23">
        <v>12</v>
      </c>
      <c r="G470" s="23">
        <v>0</v>
      </c>
      <c r="H470" s="23">
        <v>0</v>
      </c>
      <c r="I470" s="23" t="s">
        <v>5</v>
      </c>
      <c r="J470" s="23" t="s">
        <v>570</v>
      </c>
      <c r="K470" s="23" t="s">
        <v>1783</v>
      </c>
      <c r="L470" s="24">
        <v>45834</v>
      </c>
      <c r="M470" s="28">
        <v>2.0833333333333333E-3</v>
      </c>
      <c r="N470" s="3">
        <v>45818</v>
      </c>
      <c r="O470">
        <v>227547</v>
      </c>
      <c r="P470" t="e">
        <f>IFERROR(INDEX(REDOSLIJED!#REF!,MATCH(PlanMasine[[#This Row],[KPL]],REDOSLIJED!#REF!,0)),MAX(REDOSLIJED!#REF!)+1)</f>
        <v>#REF!</v>
      </c>
    </row>
    <row r="471" spans="1:16" hidden="1" x14ac:dyDescent="0.25">
      <c r="A471" s="23">
        <v>1003945</v>
      </c>
      <c r="B471" s="23">
        <v>1</v>
      </c>
      <c r="C471" s="23">
        <v>1003965</v>
      </c>
      <c r="D471" s="23" t="s">
        <v>1966</v>
      </c>
      <c r="E471" s="5">
        <f>IFERROR((PlanMasine[[#This Row],[Norma]]/PlanMasine[[#This Row],[Q]])*(PlanMasine[[#This Row],[Q]]/SUMIF(#REF!,PlanMasine[[#This Row],[RN]],#REF!)*PlanMasine[[#This Row],[KPLQ]]),0)</f>
        <v>0</v>
      </c>
      <c r="F471" s="23">
        <v>12</v>
      </c>
      <c r="G471" s="23">
        <v>0</v>
      </c>
      <c r="H471" s="23">
        <v>0</v>
      </c>
      <c r="I471" s="23" t="s">
        <v>5</v>
      </c>
      <c r="J471" s="23" t="s">
        <v>570</v>
      </c>
      <c r="K471" s="23" t="s">
        <v>1783</v>
      </c>
      <c r="L471" s="24">
        <v>45834</v>
      </c>
      <c r="M471" s="28">
        <v>3.472222222222222E-3</v>
      </c>
      <c r="N471" s="3">
        <v>45818</v>
      </c>
      <c r="O471">
        <v>227540</v>
      </c>
      <c r="P471" t="e">
        <f>IFERROR(INDEX(REDOSLIJED!#REF!,MATCH(PlanMasine[[#This Row],[KPL]],REDOSLIJED!#REF!,0)),MAX(REDOSLIJED!#REF!)+1)</f>
        <v>#REF!</v>
      </c>
    </row>
    <row r="472" spans="1:16" hidden="1" x14ac:dyDescent="0.25">
      <c r="A472" s="23">
        <v>1003945</v>
      </c>
      <c r="B472" s="23">
        <v>1</v>
      </c>
      <c r="C472" s="23">
        <v>1003998</v>
      </c>
      <c r="D472" s="23" t="s">
        <v>1921</v>
      </c>
      <c r="E472" s="5">
        <f>IFERROR((PlanMasine[[#This Row],[Norma]]/PlanMasine[[#This Row],[Q]])*(PlanMasine[[#This Row],[Q]]/SUMIF(#REF!,PlanMasine[[#This Row],[RN]],#REF!)*PlanMasine[[#This Row],[KPLQ]]),0)</f>
        <v>0</v>
      </c>
      <c r="F472" s="23">
        <v>12</v>
      </c>
      <c r="G472" s="23">
        <v>0</v>
      </c>
      <c r="H472" s="23">
        <v>0</v>
      </c>
      <c r="I472" s="23" t="s">
        <v>5</v>
      </c>
      <c r="J472" s="23" t="s">
        <v>570</v>
      </c>
      <c r="K472" s="23" t="s">
        <v>1783</v>
      </c>
      <c r="L472" s="24">
        <v>45834</v>
      </c>
      <c r="M472" s="28">
        <v>1.0416666666666667E-3</v>
      </c>
      <c r="N472" s="3">
        <v>45818</v>
      </c>
      <c r="O472">
        <v>227574</v>
      </c>
      <c r="P472" t="e">
        <f>IFERROR(INDEX(REDOSLIJED!#REF!,MATCH(PlanMasine[[#This Row],[KPL]],REDOSLIJED!#REF!,0)),MAX(REDOSLIJED!#REF!)+1)</f>
        <v>#REF!</v>
      </c>
    </row>
    <row r="473" spans="1:16" hidden="1" x14ac:dyDescent="0.25">
      <c r="A473" s="23">
        <v>1003945</v>
      </c>
      <c r="B473" s="23">
        <v>1</v>
      </c>
      <c r="C473" s="23">
        <v>1003990</v>
      </c>
      <c r="D473" s="23" t="s">
        <v>1730</v>
      </c>
      <c r="E473" s="5">
        <f>IFERROR((PlanMasine[[#This Row],[Norma]]/PlanMasine[[#This Row],[Q]])*(PlanMasine[[#This Row],[Q]]/SUMIF(#REF!,PlanMasine[[#This Row],[RN]],#REF!)*PlanMasine[[#This Row],[KPLQ]]),0)</f>
        <v>0</v>
      </c>
      <c r="F473" s="23">
        <v>12</v>
      </c>
      <c r="G473" s="23">
        <v>0</v>
      </c>
      <c r="H473" s="23">
        <v>0</v>
      </c>
      <c r="I473" s="23" t="s">
        <v>5</v>
      </c>
      <c r="J473" s="23" t="s">
        <v>570</v>
      </c>
      <c r="K473" s="23" t="s">
        <v>1783</v>
      </c>
      <c r="L473" s="24">
        <v>45834</v>
      </c>
      <c r="M473" s="28">
        <v>3.472222222222222E-3</v>
      </c>
      <c r="N473" s="3">
        <v>45818</v>
      </c>
      <c r="O473">
        <v>227566</v>
      </c>
      <c r="P473" t="e">
        <f>IFERROR(INDEX(REDOSLIJED!#REF!,MATCH(PlanMasine[[#This Row],[KPL]],REDOSLIJED!#REF!,0)),MAX(REDOSLIJED!#REF!)+1)</f>
        <v>#REF!</v>
      </c>
    </row>
    <row r="474" spans="1:16" hidden="1" x14ac:dyDescent="0.25">
      <c r="A474" s="23">
        <v>1003945</v>
      </c>
      <c r="B474" s="23">
        <v>1</v>
      </c>
      <c r="C474" s="23">
        <v>1004028</v>
      </c>
      <c r="D474" s="23" t="s">
        <v>2010</v>
      </c>
      <c r="E474" s="5">
        <f>IFERROR((PlanMasine[[#This Row],[Norma]]/PlanMasine[[#This Row],[Q]])*(PlanMasine[[#This Row],[Q]]/SUMIF(#REF!,PlanMasine[[#This Row],[RN]],#REF!)*PlanMasine[[#This Row],[KPLQ]]),0)</f>
        <v>0</v>
      </c>
      <c r="F474" s="23">
        <v>12</v>
      </c>
      <c r="G474" s="23">
        <v>0</v>
      </c>
      <c r="H474" s="23">
        <v>0</v>
      </c>
      <c r="I474" s="23" t="s">
        <v>5</v>
      </c>
      <c r="J474" s="23" t="s">
        <v>570</v>
      </c>
      <c r="K474" s="23" t="s">
        <v>1783</v>
      </c>
      <c r="L474" s="24">
        <v>45834</v>
      </c>
      <c r="M474" s="28">
        <v>2.0833333333333333E-3</v>
      </c>
      <c r="N474" s="3">
        <v>45818</v>
      </c>
      <c r="O474">
        <v>227604</v>
      </c>
      <c r="P474" t="e">
        <f>IFERROR(INDEX(REDOSLIJED!#REF!,MATCH(PlanMasine[[#This Row],[KPL]],REDOSLIJED!#REF!,0)),MAX(REDOSLIJED!#REF!)+1)</f>
        <v>#REF!</v>
      </c>
    </row>
    <row r="475" spans="1:16" hidden="1" x14ac:dyDescent="0.25">
      <c r="A475" s="23">
        <v>1003945</v>
      </c>
      <c r="B475" s="23">
        <v>1</v>
      </c>
      <c r="C475" s="23">
        <v>1004012</v>
      </c>
      <c r="D475" s="23" t="s">
        <v>1920</v>
      </c>
      <c r="E475" s="5">
        <f>IFERROR((PlanMasine[[#This Row],[Norma]]/PlanMasine[[#This Row],[Q]])*(PlanMasine[[#This Row],[Q]]/SUMIF(#REF!,PlanMasine[[#This Row],[RN]],#REF!)*PlanMasine[[#This Row],[KPLQ]]),0)</f>
        <v>0</v>
      </c>
      <c r="F475" s="23">
        <v>12</v>
      </c>
      <c r="G475" s="23">
        <v>0</v>
      </c>
      <c r="H475" s="23">
        <v>0</v>
      </c>
      <c r="I475" s="23" t="s">
        <v>5</v>
      </c>
      <c r="J475" s="23" t="s">
        <v>570</v>
      </c>
      <c r="K475" s="23" t="s">
        <v>1783</v>
      </c>
      <c r="L475" s="24">
        <v>45834</v>
      </c>
      <c r="M475" s="28">
        <v>6.9444444444444447E-4</v>
      </c>
      <c r="N475" s="3">
        <v>45818</v>
      </c>
      <c r="O475">
        <v>227588</v>
      </c>
      <c r="P475" t="e">
        <f>IFERROR(INDEX(REDOSLIJED!#REF!,MATCH(PlanMasine[[#This Row],[KPL]],REDOSLIJED!#REF!,0)),MAX(REDOSLIJED!#REF!)+1)</f>
        <v>#REF!</v>
      </c>
    </row>
    <row r="476" spans="1:16" hidden="1" x14ac:dyDescent="0.25">
      <c r="A476" s="23">
        <v>1003946</v>
      </c>
      <c r="B476" s="23">
        <v>1</v>
      </c>
      <c r="C476" s="23">
        <v>1003965</v>
      </c>
      <c r="D476" s="23" t="s">
        <v>1966</v>
      </c>
      <c r="E476" s="5">
        <f>IFERROR((PlanMasine[[#This Row],[Norma]]/PlanMasine[[#This Row],[Q]])*(PlanMasine[[#This Row],[Q]]/SUMIF(#REF!,PlanMasine[[#This Row],[RN]],#REF!)*PlanMasine[[#This Row],[KPLQ]]),0)</f>
        <v>0</v>
      </c>
      <c r="F476" s="23">
        <v>12</v>
      </c>
      <c r="G476" s="23">
        <v>0</v>
      </c>
      <c r="H476" s="23">
        <v>0</v>
      </c>
      <c r="I476" s="23" t="s">
        <v>5</v>
      </c>
      <c r="J476" s="23" t="s">
        <v>570</v>
      </c>
      <c r="K476" s="23" t="s">
        <v>1783</v>
      </c>
      <c r="L476" s="24">
        <v>45834</v>
      </c>
      <c r="M476" s="28">
        <v>3.472222222222222E-3</v>
      </c>
      <c r="N476" s="3">
        <v>45818</v>
      </c>
      <c r="O476">
        <v>227540</v>
      </c>
      <c r="P476" t="e">
        <f>IFERROR(INDEX(REDOSLIJED!#REF!,MATCH(PlanMasine[[#This Row],[KPL]],REDOSLIJED!#REF!,0)),MAX(REDOSLIJED!#REF!)+1)</f>
        <v>#REF!</v>
      </c>
    </row>
    <row r="477" spans="1:16" hidden="1" x14ac:dyDescent="0.25">
      <c r="A477" s="23">
        <v>1003946</v>
      </c>
      <c r="B477" s="23">
        <v>1</v>
      </c>
      <c r="C477" s="23">
        <v>1003972</v>
      </c>
      <c r="D477" s="23" t="s">
        <v>1923</v>
      </c>
      <c r="E477" s="5">
        <f>IFERROR((PlanMasine[[#This Row],[Norma]]/PlanMasine[[#This Row],[Q]])*(PlanMasine[[#This Row],[Q]]/SUMIF(#REF!,PlanMasine[[#This Row],[RN]],#REF!)*PlanMasine[[#This Row],[KPLQ]]),0)</f>
        <v>0</v>
      </c>
      <c r="F477" s="23">
        <v>12</v>
      </c>
      <c r="G477" s="23">
        <v>0</v>
      </c>
      <c r="H477" s="23">
        <v>0</v>
      </c>
      <c r="I477" s="23" t="s">
        <v>5</v>
      </c>
      <c r="J477" s="23" t="s">
        <v>570</v>
      </c>
      <c r="K477" s="23" t="s">
        <v>1783</v>
      </c>
      <c r="L477" s="24">
        <v>45834</v>
      </c>
      <c r="M477" s="28">
        <v>2.0833333333333333E-3</v>
      </c>
      <c r="N477" s="3">
        <v>45818</v>
      </c>
      <c r="O477">
        <v>227547</v>
      </c>
      <c r="P477" t="e">
        <f>IFERROR(INDEX(REDOSLIJED!#REF!,MATCH(PlanMasine[[#This Row],[KPL]],REDOSLIJED!#REF!,0)),MAX(REDOSLIJED!#REF!)+1)</f>
        <v>#REF!</v>
      </c>
    </row>
    <row r="478" spans="1:16" hidden="1" x14ac:dyDescent="0.25">
      <c r="A478" s="23">
        <v>1003946</v>
      </c>
      <c r="B478" s="23">
        <v>1</v>
      </c>
      <c r="C478" s="23">
        <v>1003977</v>
      </c>
      <c r="D478" s="23" t="s">
        <v>1922</v>
      </c>
      <c r="E478" s="5">
        <f>IFERROR((PlanMasine[[#This Row],[Norma]]/PlanMasine[[#This Row],[Q]])*(PlanMasine[[#This Row],[Q]]/SUMIF(#REF!,PlanMasine[[#This Row],[RN]],#REF!)*PlanMasine[[#This Row],[KPLQ]]),0)</f>
        <v>0</v>
      </c>
      <c r="F478" s="23">
        <v>12</v>
      </c>
      <c r="G478" s="23">
        <v>0</v>
      </c>
      <c r="H478" s="23">
        <v>0</v>
      </c>
      <c r="I478" s="23" t="s">
        <v>5</v>
      </c>
      <c r="J478" s="23" t="s">
        <v>570</v>
      </c>
      <c r="K478" s="23" t="s">
        <v>1783</v>
      </c>
      <c r="L478" s="24">
        <v>45834</v>
      </c>
      <c r="M478" s="28">
        <v>2.7777777777777779E-3</v>
      </c>
      <c r="N478" s="3">
        <v>45818</v>
      </c>
      <c r="O478">
        <v>227553</v>
      </c>
      <c r="P478" t="e">
        <f>IFERROR(INDEX(REDOSLIJED!#REF!,MATCH(PlanMasine[[#This Row],[KPL]],REDOSLIJED!#REF!,0)),MAX(REDOSLIJED!#REF!)+1)</f>
        <v>#REF!</v>
      </c>
    </row>
    <row r="479" spans="1:16" hidden="1" x14ac:dyDescent="0.25">
      <c r="A479" s="23">
        <v>1003946</v>
      </c>
      <c r="B479" s="23">
        <v>1</v>
      </c>
      <c r="C479" s="23">
        <v>1003990</v>
      </c>
      <c r="D479" s="23" t="s">
        <v>1730</v>
      </c>
      <c r="E479" s="5">
        <f>IFERROR((PlanMasine[[#This Row],[Norma]]/PlanMasine[[#This Row],[Q]])*(PlanMasine[[#This Row],[Q]]/SUMIF(#REF!,PlanMasine[[#This Row],[RN]],#REF!)*PlanMasine[[#This Row],[KPLQ]]),0)</f>
        <v>0</v>
      </c>
      <c r="F479" s="23">
        <v>12</v>
      </c>
      <c r="G479" s="23">
        <v>0</v>
      </c>
      <c r="H479" s="23">
        <v>0</v>
      </c>
      <c r="I479" s="23" t="s">
        <v>5</v>
      </c>
      <c r="J479" s="23" t="s">
        <v>570</v>
      </c>
      <c r="K479" s="23" t="s">
        <v>1783</v>
      </c>
      <c r="L479" s="24">
        <v>45834</v>
      </c>
      <c r="M479" s="28">
        <v>3.472222222222222E-3</v>
      </c>
      <c r="N479" s="3">
        <v>45818</v>
      </c>
      <c r="O479">
        <v>227566</v>
      </c>
      <c r="P479" t="e">
        <f>IFERROR(INDEX(REDOSLIJED!#REF!,MATCH(PlanMasine[[#This Row],[KPL]],REDOSLIJED!#REF!,0)),MAX(REDOSLIJED!#REF!)+1)</f>
        <v>#REF!</v>
      </c>
    </row>
    <row r="480" spans="1:16" hidden="1" x14ac:dyDescent="0.25">
      <c r="A480" s="23">
        <v>1003946</v>
      </c>
      <c r="B480" s="23">
        <v>1</v>
      </c>
      <c r="C480" s="23">
        <v>1003998</v>
      </c>
      <c r="D480" s="23" t="s">
        <v>1921</v>
      </c>
      <c r="E480" s="5">
        <f>IFERROR((PlanMasine[[#This Row],[Norma]]/PlanMasine[[#This Row],[Q]])*(PlanMasine[[#This Row],[Q]]/SUMIF(#REF!,PlanMasine[[#This Row],[RN]],#REF!)*PlanMasine[[#This Row],[KPLQ]]),0)</f>
        <v>0</v>
      </c>
      <c r="F480" s="23">
        <v>12</v>
      </c>
      <c r="G480" s="23">
        <v>0</v>
      </c>
      <c r="H480" s="23">
        <v>0</v>
      </c>
      <c r="I480" s="23" t="s">
        <v>5</v>
      </c>
      <c r="J480" s="23" t="s">
        <v>570</v>
      </c>
      <c r="K480" s="23" t="s">
        <v>1783</v>
      </c>
      <c r="L480" s="24">
        <v>45834</v>
      </c>
      <c r="M480" s="28">
        <v>1.0416666666666667E-3</v>
      </c>
      <c r="N480" s="3">
        <v>45818</v>
      </c>
      <c r="O480">
        <v>227574</v>
      </c>
      <c r="P480" t="e">
        <f>IFERROR(INDEX(REDOSLIJED!#REF!,MATCH(PlanMasine[[#This Row],[KPL]],REDOSLIJED!#REF!,0)),MAX(REDOSLIJED!#REF!)+1)</f>
        <v>#REF!</v>
      </c>
    </row>
    <row r="481" spans="1:16" hidden="1" x14ac:dyDescent="0.25">
      <c r="A481" s="23">
        <v>1003946</v>
      </c>
      <c r="B481" s="23">
        <v>1</v>
      </c>
      <c r="C481" s="23">
        <v>1004005</v>
      </c>
      <c r="D481" s="23" t="s">
        <v>1965</v>
      </c>
      <c r="E481" s="5">
        <f>IFERROR((PlanMasine[[#This Row],[Norma]]/PlanMasine[[#This Row],[Q]])*(PlanMasine[[#This Row],[Q]]/SUMIF(#REF!,PlanMasine[[#This Row],[RN]],#REF!)*PlanMasine[[#This Row],[KPLQ]]),0)</f>
        <v>0</v>
      </c>
      <c r="F481" s="23">
        <v>12</v>
      </c>
      <c r="G481" s="23">
        <v>0</v>
      </c>
      <c r="H481" s="23">
        <v>0</v>
      </c>
      <c r="I481" s="23" t="s">
        <v>5</v>
      </c>
      <c r="J481" s="23" t="s">
        <v>570</v>
      </c>
      <c r="K481" s="23" t="s">
        <v>1783</v>
      </c>
      <c r="L481" s="24">
        <v>45834</v>
      </c>
      <c r="M481" s="28">
        <v>1.3888888888888889E-3</v>
      </c>
      <c r="N481" s="3">
        <v>45818</v>
      </c>
      <c r="O481">
        <v>227581</v>
      </c>
      <c r="P481" t="e">
        <f>IFERROR(INDEX(REDOSLIJED!#REF!,MATCH(PlanMasine[[#This Row],[KPL]],REDOSLIJED!#REF!,0)),MAX(REDOSLIJED!#REF!)+1)</f>
        <v>#REF!</v>
      </c>
    </row>
    <row r="482" spans="1:16" hidden="1" x14ac:dyDescent="0.25">
      <c r="A482" s="23">
        <v>1003946</v>
      </c>
      <c r="B482" s="23">
        <v>1</v>
      </c>
      <c r="C482" s="23">
        <v>1004012</v>
      </c>
      <c r="D482" s="23" t="s">
        <v>1920</v>
      </c>
      <c r="E482" s="5">
        <f>IFERROR((PlanMasine[[#This Row],[Norma]]/PlanMasine[[#This Row],[Q]])*(PlanMasine[[#This Row],[Q]]/SUMIF(#REF!,PlanMasine[[#This Row],[RN]],#REF!)*PlanMasine[[#This Row],[KPLQ]]),0)</f>
        <v>0</v>
      </c>
      <c r="F482" s="23">
        <v>12</v>
      </c>
      <c r="G482" s="23">
        <v>0</v>
      </c>
      <c r="H482" s="23">
        <v>0</v>
      </c>
      <c r="I482" s="23" t="s">
        <v>5</v>
      </c>
      <c r="J482" s="23" t="s">
        <v>570</v>
      </c>
      <c r="K482" s="23" t="s">
        <v>1783</v>
      </c>
      <c r="L482" s="24">
        <v>45834</v>
      </c>
      <c r="M482" s="28">
        <v>6.9444444444444447E-4</v>
      </c>
      <c r="N482" s="3">
        <v>45818</v>
      </c>
      <c r="O482">
        <v>227588</v>
      </c>
      <c r="P482" t="e">
        <f>IFERROR(INDEX(REDOSLIJED!#REF!,MATCH(PlanMasine[[#This Row],[KPL]],REDOSLIJED!#REF!,0)),MAX(REDOSLIJED!#REF!)+1)</f>
        <v>#REF!</v>
      </c>
    </row>
    <row r="483" spans="1:16" hidden="1" x14ac:dyDescent="0.25">
      <c r="A483" s="23">
        <v>1003946</v>
      </c>
      <c r="B483" s="23">
        <v>1</v>
      </c>
      <c r="C483" s="23">
        <v>1004028</v>
      </c>
      <c r="D483" s="23" t="s">
        <v>2010</v>
      </c>
      <c r="E483" s="5">
        <f>IFERROR((PlanMasine[[#This Row],[Norma]]/PlanMasine[[#This Row],[Q]])*(PlanMasine[[#This Row],[Q]]/SUMIF(#REF!,PlanMasine[[#This Row],[RN]],#REF!)*PlanMasine[[#This Row],[KPLQ]]),0)</f>
        <v>0</v>
      </c>
      <c r="F483" s="23">
        <v>12</v>
      </c>
      <c r="G483" s="23">
        <v>0</v>
      </c>
      <c r="H483" s="23">
        <v>0</v>
      </c>
      <c r="I483" s="23" t="s">
        <v>5</v>
      </c>
      <c r="J483" s="23" t="s">
        <v>570</v>
      </c>
      <c r="K483" s="23" t="s">
        <v>1783</v>
      </c>
      <c r="L483" s="24">
        <v>45834</v>
      </c>
      <c r="M483" s="28">
        <v>2.0833333333333333E-3</v>
      </c>
      <c r="N483" s="3">
        <v>45818</v>
      </c>
      <c r="O483">
        <v>227604</v>
      </c>
      <c r="P483" t="e">
        <f>IFERROR(INDEX(REDOSLIJED!#REF!,MATCH(PlanMasine[[#This Row],[KPL]],REDOSLIJED!#REF!,0)),MAX(REDOSLIJED!#REF!)+1)</f>
        <v>#REF!</v>
      </c>
    </row>
    <row r="484" spans="1:16" hidden="1" x14ac:dyDescent="0.25">
      <c r="A484" s="23">
        <v>1003947</v>
      </c>
      <c r="B484" s="23">
        <v>1</v>
      </c>
      <c r="C484" s="23">
        <v>1003977</v>
      </c>
      <c r="D484" s="23" t="s">
        <v>1922</v>
      </c>
      <c r="E484" s="5">
        <f>IFERROR((PlanMasine[[#This Row],[Norma]]/PlanMasine[[#This Row],[Q]])*(PlanMasine[[#This Row],[Q]]/SUMIF(#REF!,PlanMasine[[#This Row],[RN]],#REF!)*PlanMasine[[#This Row],[KPLQ]]),0)</f>
        <v>0</v>
      </c>
      <c r="F484" s="23">
        <v>12</v>
      </c>
      <c r="G484" s="23">
        <v>0</v>
      </c>
      <c r="H484" s="23">
        <v>0</v>
      </c>
      <c r="I484" s="23" t="s">
        <v>5</v>
      </c>
      <c r="J484" s="23" t="s">
        <v>570</v>
      </c>
      <c r="K484" s="23" t="s">
        <v>1783</v>
      </c>
      <c r="L484" s="24">
        <v>45834</v>
      </c>
      <c r="M484" s="28">
        <v>2.7777777777777779E-3</v>
      </c>
      <c r="N484" s="3">
        <v>45818</v>
      </c>
      <c r="O484">
        <v>227553</v>
      </c>
      <c r="P484" t="e">
        <f>IFERROR(INDEX(REDOSLIJED!#REF!,MATCH(PlanMasine[[#This Row],[KPL]],REDOSLIJED!#REF!,0)),MAX(REDOSLIJED!#REF!)+1)</f>
        <v>#REF!</v>
      </c>
    </row>
    <row r="485" spans="1:16" hidden="1" x14ac:dyDescent="0.25">
      <c r="A485" s="23">
        <v>1003947</v>
      </c>
      <c r="B485" s="23">
        <v>1</v>
      </c>
      <c r="C485" s="23">
        <v>1003998</v>
      </c>
      <c r="D485" s="23" t="s">
        <v>1921</v>
      </c>
      <c r="E485" s="5">
        <f>IFERROR((PlanMasine[[#This Row],[Norma]]/PlanMasine[[#This Row],[Q]])*(PlanMasine[[#This Row],[Q]]/SUMIF(#REF!,PlanMasine[[#This Row],[RN]],#REF!)*PlanMasine[[#This Row],[KPLQ]]),0)</f>
        <v>0</v>
      </c>
      <c r="F485" s="23">
        <v>12</v>
      </c>
      <c r="G485" s="23">
        <v>0</v>
      </c>
      <c r="H485" s="23">
        <v>0</v>
      </c>
      <c r="I485" s="23" t="s">
        <v>5</v>
      </c>
      <c r="J485" s="23" t="s">
        <v>570</v>
      </c>
      <c r="K485" s="23" t="s">
        <v>1783</v>
      </c>
      <c r="L485" s="24">
        <v>45834</v>
      </c>
      <c r="M485" s="28">
        <v>1.0416666666666667E-3</v>
      </c>
      <c r="N485" s="3">
        <v>45818</v>
      </c>
      <c r="O485">
        <v>227574</v>
      </c>
      <c r="P485" t="e">
        <f>IFERROR(INDEX(REDOSLIJED!#REF!,MATCH(PlanMasine[[#This Row],[KPL]],REDOSLIJED!#REF!,0)),MAX(REDOSLIJED!#REF!)+1)</f>
        <v>#REF!</v>
      </c>
    </row>
    <row r="486" spans="1:16" hidden="1" x14ac:dyDescent="0.25">
      <c r="A486" s="23">
        <v>1003947</v>
      </c>
      <c r="B486" s="23">
        <v>1</v>
      </c>
      <c r="C486" s="23">
        <v>1004005</v>
      </c>
      <c r="D486" s="23" t="s">
        <v>1965</v>
      </c>
      <c r="E486" s="5">
        <f>IFERROR((PlanMasine[[#This Row],[Norma]]/PlanMasine[[#This Row],[Q]])*(PlanMasine[[#This Row],[Q]]/SUMIF(#REF!,PlanMasine[[#This Row],[RN]],#REF!)*PlanMasine[[#This Row],[KPLQ]]),0)</f>
        <v>0</v>
      </c>
      <c r="F486" s="23">
        <v>12</v>
      </c>
      <c r="G486" s="23">
        <v>0</v>
      </c>
      <c r="H486" s="23">
        <v>0</v>
      </c>
      <c r="I486" s="23" t="s">
        <v>5</v>
      </c>
      <c r="J486" s="23" t="s">
        <v>570</v>
      </c>
      <c r="K486" s="23" t="s">
        <v>1783</v>
      </c>
      <c r="L486" s="24">
        <v>45834</v>
      </c>
      <c r="M486" s="28">
        <v>1.3888888888888889E-3</v>
      </c>
      <c r="N486" s="3">
        <v>45818</v>
      </c>
      <c r="O486">
        <v>227581</v>
      </c>
      <c r="P486" t="e">
        <f>IFERROR(INDEX(REDOSLIJED!#REF!,MATCH(PlanMasine[[#This Row],[KPL]],REDOSLIJED!#REF!,0)),MAX(REDOSLIJED!#REF!)+1)</f>
        <v>#REF!</v>
      </c>
    </row>
    <row r="487" spans="1:16" hidden="1" x14ac:dyDescent="0.25">
      <c r="A487" s="23">
        <v>1003947</v>
      </c>
      <c r="B487" s="23">
        <v>1</v>
      </c>
      <c r="C487" s="23">
        <v>1004012</v>
      </c>
      <c r="D487" s="23" t="s">
        <v>1920</v>
      </c>
      <c r="E487" s="5">
        <f>IFERROR((PlanMasine[[#This Row],[Norma]]/PlanMasine[[#This Row],[Q]])*(PlanMasine[[#This Row],[Q]]/SUMIF(#REF!,PlanMasine[[#This Row],[RN]],#REF!)*PlanMasine[[#This Row],[KPLQ]]),0)</f>
        <v>0</v>
      </c>
      <c r="F487" s="23">
        <v>12</v>
      </c>
      <c r="G487" s="23">
        <v>0</v>
      </c>
      <c r="H487" s="23">
        <v>0</v>
      </c>
      <c r="I487" s="23" t="s">
        <v>5</v>
      </c>
      <c r="J487" s="23" t="s">
        <v>570</v>
      </c>
      <c r="K487" s="23" t="s">
        <v>1783</v>
      </c>
      <c r="L487" s="24">
        <v>45834</v>
      </c>
      <c r="M487" s="28">
        <v>6.9444444444444447E-4</v>
      </c>
      <c r="N487" s="3">
        <v>45818</v>
      </c>
      <c r="O487">
        <v>227588</v>
      </c>
      <c r="P487" t="e">
        <f>IFERROR(INDEX(REDOSLIJED!#REF!,MATCH(PlanMasine[[#This Row],[KPL]],REDOSLIJED!#REF!,0)),MAX(REDOSLIJED!#REF!)+1)</f>
        <v>#REF!</v>
      </c>
    </row>
    <row r="488" spans="1:16" hidden="1" x14ac:dyDescent="0.25">
      <c r="A488" s="23">
        <v>1003947</v>
      </c>
      <c r="B488" s="23">
        <v>1</v>
      </c>
      <c r="C488" s="23">
        <v>1004028</v>
      </c>
      <c r="D488" s="23" t="s">
        <v>2010</v>
      </c>
      <c r="E488" s="5">
        <f>IFERROR((PlanMasine[[#This Row],[Norma]]/PlanMasine[[#This Row],[Q]])*(PlanMasine[[#This Row],[Q]]/SUMIF(#REF!,PlanMasine[[#This Row],[RN]],#REF!)*PlanMasine[[#This Row],[KPLQ]]),0)</f>
        <v>0</v>
      </c>
      <c r="F488" s="23">
        <v>12</v>
      </c>
      <c r="G488" s="23">
        <v>0</v>
      </c>
      <c r="H488" s="23">
        <v>0</v>
      </c>
      <c r="I488" s="23" t="s">
        <v>5</v>
      </c>
      <c r="J488" s="23" t="s">
        <v>570</v>
      </c>
      <c r="K488" s="23" t="s">
        <v>1783</v>
      </c>
      <c r="L488" s="24">
        <v>45834</v>
      </c>
      <c r="M488" s="28">
        <v>2.0833333333333333E-3</v>
      </c>
      <c r="N488" s="3">
        <v>45818</v>
      </c>
      <c r="O488">
        <v>227604</v>
      </c>
      <c r="P488" t="e">
        <f>IFERROR(INDEX(REDOSLIJED!#REF!,MATCH(PlanMasine[[#This Row],[KPL]],REDOSLIJED!#REF!,0)),MAX(REDOSLIJED!#REF!)+1)</f>
        <v>#REF!</v>
      </c>
    </row>
    <row r="489" spans="1:16" hidden="1" x14ac:dyDescent="0.25">
      <c r="A489" s="23">
        <v>1003947</v>
      </c>
      <c r="B489" s="23">
        <v>1</v>
      </c>
      <c r="C489" s="23">
        <v>1003965</v>
      </c>
      <c r="D489" s="23" t="s">
        <v>1966</v>
      </c>
      <c r="E489" s="5">
        <f>IFERROR((PlanMasine[[#This Row],[Norma]]/PlanMasine[[#This Row],[Q]])*(PlanMasine[[#This Row],[Q]]/SUMIF(#REF!,PlanMasine[[#This Row],[RN]],#REF!)*PlanMasine[[#This Row],[KPLQ]]),0)</f>
        <v>0</v>
      </c>
      <c r="F489" s="23">
        <v>12</v>
      </c>
      <c r="G489" s="23">
        <v>0</v>
      </c>
      <c r="H489" s="23">
        <v>0</v>
      </c>
      <c r="I489" s="23" t="s">
        <v>5</v>
      </c>
      <c r="J489" s="23" t="s">
        <v>570</v>
      </c>
      <c r="K489" s="23" t="s">
        <v>1783</v>
      </c>
      <c r="L489" s="24">
        <v>45834</v>
      </c>
      <c r="M489" s="28">
        <v>3.472222222222222E-3</v>
      </c>
      <c r="N489" s="3">
        <v>45818</v>
      </c>
      <c r="O489">
        <v>227540</v>
      </c>
      <c r="P489" t="e">
        <f>IFERROR(INDEX(REDOSLIJED!#REF!,MATCH(PlanMasine[[#This Row],[KPL]],REDOSLIJED!#REF!,0)),MAX(REDOSLIJED!#REF!)+1)</f>
        <v>#REF!</v>
      </c>
    </row>
    <row r="490" spans="1:16" hidden="1" x14ac:dyDescent="0.25">
      <c r="A490" s="23">
        <v>1003947</v>
      </c>
      <c r="B490" s="23">
        <v>1</v>
      </c>
      <c r="C490" s="23">
        <v>1003972</v>
      </c>
      <c r="D490" s="23" t="s">
        <v>1923</v>
      </c>
      <c r="E490" s="5">
        <f>IFERROR((PlanMasine[[#This Row],[Norma]]/PlanMasine[[#This Row],[Q]])*(PlanMasine[[#This Row],[Q]]/SUMIF(#REF!,PlanMasine[[#This Row],[RN]],#REF!)*PlanMasine[[#This Row],[KPLQ]]),0)</f>
        <v>0</v>
      </c>
      <c r="F490" s="23">
        <v>12</v>
      </c>
      <c r="G490" s="23">
        <v>0</v>
      </c>
      <c r="H490" s="23">
        <v>0</v>
      </c>
      <c r="I490" s="23" t="s">
        <v>5</v>
      </c>
      <c r="J490" s="23" t="s">
        <v>570</v>
      </c>
      <c r="K490" s="23" t="s">
        <v>1783</v>
      </c>
      <c r="L490" s="24">
        <v>45834</v>
      </c>
      <c r="M490" s="28">
        <v>2.0833333333333333E-3</v>
      </c>
      <c r="N490" s="3">
        <v>45818</v>
      </c>
      <c r="O490">
        <v>227547</v>
      </c>
      <c r="P490" t="e">
        <f>IFERROR(INDEX(REDOSLIJED!#REF!,MATCH(PlanMasine[[#This Row],[KPL]],REDOSLIJED!#REF!,0)),MAX(REDOSLIJED!#REF!)+1)</f>
        <v>#REF!</v>
      </c>
    </row>
    <row r="491" spans="1:16" hidden="1" x14ac:dyDescent="0.25">
      <c r="A491" s="23">
        <v>1003947</v>
      </c>
      <c r="B491" s="23">
        <v>1</v>
      </c>
      <c r="C491" s="23">
        <v>1003990</v>
      </c>
      <c r="D491" s="23" t="s">
        <v>1730</v>
      </c>
      <c r="E491" s="5">
        <f>IFERROR((PlanMasine[[#This Row],[Norma]]/PlanMasine[[#This Row],[Q]])*(PlanMasine[[#This Row],[Q]]/SUMIF(#REF!,PlanMasine[[#This Row],[RN]],#REF!)*PlanMasine[[#This Row],[KPLQ]]),0)</f>
        <v>0</v>
      </c>
      <c r="F491" s="23">
        <v>12</v>
      </c>
      <c r="G491" s="23">
        <v>0</v>
      </c>
      <c r="H491" s="23">
        <v>0</v>
      </c>
      <c r="I491" s="23" t="s">
        <v>5</v>
      </c>
      <c r="J491" s="23" t="s">
        <v>570</v>
      </c>
      <c r="K491" s="23" t="s">
        <v>1783</v>
      </c>
      <c r="L491" s="24">
        <v>45834</v>
      </c>
      <c r="M491" s="28">
        <v>3.472222222222222E-3</v>
      </c>
      <c r="N491" s="3">
        <v>45818</v>
      </c>
      <c r="O491">
        <v>227566</v>
      </c>
      <c r="P491" t="e">
        <f>IFERROR(INDEX(REDOSLIJED!#REF!,MATCH(PlanMasine[[#This Row],[KPL]],REDOSLIJED!#REF!,0)),MAX(REDOSLIJED!#REF!)+1)</f>
        <v>#REF!</v>
      </c>
    </row>
    <row r="492" spans="1:16" hidden="1" x14ac:dyDescent="0.25">
      <c r="A492" s="23">
        <v>1003948</v>
      </c>
      <c r="B492" s="23">
        <v>1</v>
      </c>
      <c r="C492" s="23">
        <v>1004028</v>
      </c>
      <c r="D492" s="23" t="s">
        <v>2010</v>
      </c>
      <c r="E492" s="5">
        <f>IFERROR((PlanMasine[[#This Row],[Norma]]/PlanMasine[[#This Row],[Q]])*(PlanMasine[[#This Row],[Q]]/SUMIF(#REF!,PlanMasine[[#This Row],[RN]],#REF!)*PlanMasine[[#This Row],[KPLQ]]),0)</f>
        <v>0</v>
      </c>
      <c r="F492" s="23">
        <v>12</v>
      </c>
      <c r="G492" s="23">
        <v>0</v>
      </c>
      <c r="H492" s="23">
        <v>0</v>
      </c>
      <c r="I492" s="23" t="s">
        <v>5</v>
      </c>
      <c r="J492" s="23" t="s">
        <v>570</v>
      </c>
      <c r="K492" s="23" t="s">
        <v>1783</v>
      </c>
      <c r="L492" s="24">
        <v>45834</v>
      </c>
      <c r="M492" s="28">
        <v>2.0833333333333333E-3</v>
      </c>
      <c r="N492" s="3">
        <v>45818</v>
      </c>
      <c r="O492">
        <v>227604</v>
      </c>
      <c r="P492" t="e">
        <f>IFERROR(INDEX(REDOSLIJED!#REF!,MATCH(PlanMasine[[#This Row],[KPL]],REDOSLIJED!#REF!,0)),MAX(REDOSLIJED!#REF!)+1)</f>
        <v>#REF!</v>
      </c>
    </row>
    <row r="493" spans="1:16" hidden="1" x14ac:dyDescent="0.25">
      <c r="A493" s="23">
        <v>1003948</v>
      </c>
      <c r="B493" s="23">
        <v>1</v>
      </c>
      <c r="C493" s="23">
        <v>1003998</v>
      </c>
      <c r="D493" s="23" t="s">
        <v>1921</v>
      </c>
      <c r="E493" s="5">
        <f>IFERROR((PlanMasine[[#This Row],[Norma]]/PlanMasine[[#This Row],[Q]])*(PlanMasine[[#This Row],[Q]]/SUMIF(#REF!,PlanMasine[[#This Row],[RN]],#REF!)*PlanMasine[[#This Row],[KPLQ]]),0)</f>
        <v>0</v>
      </c>
      <c r="F493" s="23">
        <v>12</v>
      </c>
      <c r="G493" s="23">
        <v>0</v>
      </c>
      <c r="H493" s="23">
        <v>0</v>
      </c>
      <c r="I493" s="23" t="s">
        <v>5</v>
      </c>
      <c r="J493" s="23" t="s">
        <v>570</v>
      </c>
      <c r="K493" s="23" t="s">
        <v>1783</v>
      </c>
      <c r="L493" s="24">
        <v>45834</v>
      </c>
      <c r="M493" s="28">
        <v>1.0416666666666667E-3</v>
      </c>
      <c r="N493" s="3">
        <v>45818</v>
      </c>
      <c r="O493">
        <v>227574</v>
      </c>
      <c r="P493" t="e">
        <f>IFERROR(INDEX(REDOSLIJED!#REF!,MATCH(PlanMasine[[#This Row],[KPL]],REDOSLIJED!#REF!,0)),MAX(REDOSLIJED!#REF!)+1)</f>
        <v>#REF!</v>
      </c>
    </row>
    <row r="494" spans="1:16" hidden="1" x14ac:dyDescent="0.25">
      <c r="A494" s="23">
        <v>1003948</v>
      </c>
      <c r="B494" s="23">
        <v>1</v>
      </c>
      <c r="C494" s="23">
        <v>1003990</v>
      </c>
      <c r="D494" s="23" t="s">
        <v>1730</v>
      </c>
      <c r="E494" s="5">
        <f>IFERROR((PlanMasine[[#This Row],[Norma]]/PlanMasine[[#This Row],[Q]])*(PlanMasine[[#This Row],[Q]]/SUMIF(#REF!,PlanMasine[[#This Row],[RN]],#REF!)*PlanMasine[[#This Row],[KPLQ]]),0)</f>
        <v>0</v>
      </c>
      <c r="F494" s="23">
        <v>12</v>
      </c>
      <c r="G494" s="23">
        <v>0</v>
      </c>
      <c r="H494" s="23">
        <v>0</v>
      </c>
      <c r="I494" s="23" t="s">
        <v>5</v>
      </c>
      <c r="J494" s="23" t="s">
        <v>570</v>
      </c>
      <c r="K494" s="23" t="s">
        <v>1783</v>
      </c>
      <c r="L494" s="24">
        <v>45834</v>
      </c>
      <c r="M494" s="28">
        <v>3.472222222222222E-3</v>
      </c>
      <c r="N494" s="3">
        <v>45818</v>
      </c>
      <c r="O494">
        <v>227566</v>
      </c>
      <c r="P494" t="e">
        <f>IFERROR(INDEX(REDOSLIJED!#REF!,MATCH(PlanMasine[[#This Row],[KPL]],REDOSLIJED!#REF!,0)),MAX(REDOSLIJED!#REF!)+1)</f>
        <v>#REF!</v>
      </c>
    </row>
    <row r="495" spans="1:16" hidden="1" x14ac:dyDescent="0.25">
      <c r="A495" s="23">
        <v>1003948</v>
      </c>
      <c r="B495" s="23">
        <v>1</v>
      </c>
      <c r="C495" s="23">
        <v>1003972</v>
      </c>
      <c r="D495" s="23" t="s">
        <v>1923</v>
      </c>
      <c r="E495" s="5">
        <f>IFERROR((PlanMasine[[#This Row],[Norma]]/PlanMasine[[#This Row],[Q]])*(PlanMasine[[#This Row],[Q]]/SUMIF(#REF!,PlanMasine[[#This Row],[RN]],#REF!)*PlanMasine[[#This Row],[KPLQ]]),0)</f>
        <v>0</v>
      </c>
      <c r="F495" s="23">
        <v>12</v>
      </c>
      <c r="G495" s="23">
        <v>0</v>
      </c>
      <c r="H495" s="23">
        <v>0</v>
      </c>
      <c r="I495" s="23" t="s">
        <v>5</v>
      </c>
      <c r="J495" s="23" t="s">
        <v>570</v>
      </c>
      <c r="K495" s="23" t="s">
        <v>1783</v>
      </c>
      <c r="L495" s="24">
        <v>45834</v>
      </c>
      <c r="M495" s="28">
        <v>2.0833333333333333E-3</v>
      </c>
      <c r="N495" s="3">
        <v>45818</v>
      </c>
      <c r="O495">
        <v>227547</v>
      </c>
      <c r="P495" t="e">
        <f>IFERROR(INDEX(REDOSLIJED!#REF!,MATCH(PlanMasine[[#This Row],[KPL]],REDOSLIJED!#REF!,0)),MAX(REDOSLIJED!#REF!)+1)</f>
        <v>#REF!</v>
      </c>
    </row>
    <row r="496" spans="1:16" hidden="1" x14ac:dyDescent="0.25">
      <c r="A496" s="23">
        <v>1003948</v>
      </c>
      <c r="B496" s="23">
        <v>1</v>
      </c>
      <c r="C496" s="23">
        <v>1003965</v>
      </c>
      <c r="D496" s="23" t="s">
        <v>1966</v>
      </c>
      <c r="E496" s="5">
        <f>IFERROR((PlanMasine[[#This Row],[Norma]]/PlanMasine[[#This Row],[Q]])*(PlanMasine[[#This Row],[Q]]/SUMIF(#REF!,PlanMasine[[#This Row],[RN]],#REF!)*PlanMasine[[#This Row],[KPLQ]]),0)</f>
        <v>0</v>
      </c>
      <c r="F496" s="23">
        <v>12</v>
      </c>
      <c r="G496" s="23">
        <v>0</v>
      </c>
      <c r="H496" s="23">
        <v>0</v>
      </c>
      <c r="I496" s="23" t="s">
        <v>5</v>
      </c>
      <c r="J496" s="23" t="s">
        <v>570</v>
      </c>
      <c r="K496" s="23" t="s">
        <v>1783</v>
      </c>
      <c r="L496" s="24">
        <v>45834</v>
      </c>
      <c r="M496" s="28">
        <v>3.472222222222222E-3</v>
      </c>
      <c r="N496" s="3">
        <v>45818</v>
      </c>
      <c r="O496">
        <v>227540</v>
      </c>
      <c r="P496" t="e">
        <f>IFERROR(INDEX(REDOSLIJED!#REF!,MATCH(PlanMasine[[#This Row],[KPL]],REDOSLIJED!#REF!,0)),MAX(REDOSLIJED!#REF!)+1)</f>
        <v>#REF!</v>
      </c>
    </row>
    <row r="497" spans="1:16" hidden="1" x14ac:dyDescent="0.25">
      <c r="A497" s="23">
        <v>1003948</v>
      </c>
      <c r="B497" s="23">
        <v>1</v>
      </c>
      <c r="C497" s="23">
        <v>1004005</v>
      </c>
      <c r="D497" s="23" t="s">
        <v>1965</v>
      </c>
      <c r="E497" s="5">
        <f>IFERROR((PlanMasine[[#This Row],[Norma]]/PlanMasine[[#This Row],[Q]])*(PlanMasine[[#This Row],[Q]]/SUMIF(#REF!,PlanMasine[[#This Row],[RN]],#REF!)*PlanMasine[[#This Row],[KPLQ]]),0)</f>
        <v>0</v>
      </c>
      <c r="F497" s="23">
        <v>12</v>
      </c>
      <c r="G497" s="23">
        <v>0</v>
      </c>
      <c r="H497" s="23">
        <v>0</v>
      </c>
      <c r="I497" s="23" t="s">
        <v>5</v>
      </c>
      <c r="J497" s="23" t="s">
        <v>570</v>
      </c>
      <c r="K497" s="23" t="s">
        <v>1783</v>
      </c>
      <c r="L497" s="24">
        <v>45834</v>
      </c>
      <c r="M497" s="28">
        <v>1.3888888888888889E-3</v>
      </c>
      <c r="N497" s="3">
        <v>45818</v>
      </c>
      <c r="O497">
        <v>227581</v>
      </c>
      <c r="P497" t="e">
        <f>IFERROR(INDEX(REDOSLIJED!#REF!,MATCH(PlanMasine[[#This Row],[KPL]],REDOSLIJED!#REF!,0)),MAX(REDOSLIJED!#REF!)+1)</f>
        <v>#REF!</v>
      </c>
    </row>
    <row r="498" spans="1:16" hidden="1" x14ac:dyDescent="0.25">
      <c r="A498" s="23">
        <v>1003948</v>
      </c>
      <c r="B498" s="23">
        <v>1</v>
      </c>
      <c r="C498" s="23">
        <v>1003977</v>
      </c>
      <c r="D498" s="23" t="s">
        <v>1922</v>
      </c>
      <c r="E498" s="5">
        <f>IFERROR((PlanMasine[[#This Row],[Norma]]/PlanMasine[[#This Row],[Q]])*(PlanMasine[[#This Row],[Q]]/SUMIF(#REF!,PlanMasine[[#This Row],[RN]],#REF!)*PlanMasine[[#This Row],[KPLQ]]),0)</f>
        <v>0</v>
      </c>
      <c r="F498" s="23">
        <v>12</v>
      </c>
      <c r="G498" s="23">
        <v>0</v>
      </c>
      <c r="H498" s="23">
        <v>0</v>
      </c>
      <c r="I498" s="23" t="s">
        <v>5</v>
      </c>
      <c r="J498" s="23" t="s">
        <v>570</v>
      </c>
      <c r="K498" s="23" t="s">
        <v>1783</v>
      </c>
      <c r="L498" s="24">
        <v>45834</v>
      </c>
      <c r="M498" s="28">
        <v>2.7777777777777779E-3</v>
      </c>
      <c r="N498" s="3">
        <v>45818</v>
      </c>
      <c r="O498">
        <v>227553</v>
      </c>
      <c r="P498" t="e">
        <f>IFERROR(INDEX(REDOSLIJED!#REF!,MATCH(PlanMasine[[#This Row],[KPL]],REDOSLIJED!#REF!,0)),MAX(REDOSLIJED!#REF!)+1)</f>
        <v>#REF!</v>
      </c>
    </row>
    <row r="499" spans="1:16" hidden="1" x14ac:dyDescent="0.25">
      <c r="A499" s="23">
        <v>1003948</v>
      </c>
      <c r="B499" s="23">
        <v>1</v>
      </c>
      <c r="C499" s="23">
        <v>1004012</v>
      </c>
      <c r="D499" s="23" t="s">
        <v>1920</v>
      </c>
      <c r="E499" s="5">
        <f>IFERROR((PlanMasine[[#This Row],[Norma]]/PlanMasine[[#This Row],[Q]])*(PlanMasine[[#This Row],[Q]]/SUMIF(#REF!,PlanMasine[[#This Row],[RN]],#REF!)*PlanMasine[[#This Row],[KPLQ]]),0)</f>
        <v>0</v>
      </c>
      <c r="F499" s="23">
        <v>12</v>
      </c>
      <c r="G499" s="23">
        <v>0</v>
      </c>
      <c r="H499" s="23">
        <v>0</v>
      </c>
      <c r="I499" s="23" t="s">
        <v>5</v>
      </c>
      <c r="J499" s="23" t="s">
        <v>570</v>
      </c>
      <c r="K499" s="23" t="s">
        <v>1783</v>
      </c>
      <c r="L499" s="24">
        <v>45834</v>
      </c>
      <c r="M499" s="28">
        <v>6.9444444444444447E-4</v>
      </c>
      <c r="N499" s="3">
        <v>45818</v>
      </c>
      <c r="O499">
        <v>227588</v>
      </c>
      <c r="P499" t="e">
        <f>IFERROR(INDEX(REDOSLIJED!#REF!,MATCH(PlanMasine[[#This Row],[KPL]],REDOSLIJED!#REF!,0)),MAX(REDOSLIJED!#REF!)+1)</f>
        <v>#REF!</v>
      </c>
    </row>
    <row r="500" spans="1:16" hidden="1" x14ac:dyDescent="0.25">
      <c r="A500" s="23">
        <v>1003949</v>
      </c>
      <c r="B500" s="23">
        <v>1</v>
      </c>
      <c r="C500" s="23">
        <v>1004012</v>
      </c>
      <c r="D500" s="23" t="s">
        <v>1920</v>
      </c>
      <c r="E500" s="5">
        <f>IFERROR((PlanMasine[[#This Row],[Norma]]/PlanMasine[[#This Row],[Q]])*(PlanMasine[[#This Row],[Q]]/SUMIF(#REF!,PlanMasine[[#This Row],[RN]],#REF!)*PlanMasine[[#This Row],[KPLQ]]),0)</f>
        <v>0</v>
      </c>
      <c r="F500" s="23">
        <v>12</v>
      </c>
      <c r="G500" s="23">
        <v>0</v>
      </c>
      <c r="H500" s="23">
        <v>0</v>
      </c>
      <c r="I500" s="23" t="s">
        <v>5</v>
      </c>
      <c r="J500" s="23" t="s">
        <v>570</v>
      </c>
      <c r="K500" s="23" t="s">
        <v>1783</v>
      </c>
      <c r="L500" s="24">
        <v>45834</v>
      </c>
      <c r="M500" s="28">
        <v>6.9444444444444447E-4</v>
      </c>
      <c r="N500" s="3">
        <v>45818</v>
      </c>
      <c r="O500">
        <v>227588</v>
      </c>
      <c r="P500" t="e">
        <f>IFERROR(INDEX(REDOSLIJED!#REF!,MATCH(PlanMasine[[#This Row],[KPL]],REDOSLIJED!#REF!,0)),MAX(REDOSLIJED!#REF!)+1)</f>
        <v>#REF!</v>
      </c>
    </row>
    <row r="501" spans="1:16" hidden="1" x14ac:dyDescent="0.25">
      <c r="A501" s="23">
        <v>1003949</v>
      </c>
      <c r="B501" s="23">
        <v>1</v>
      </c>
      <c r="C501" s="23">
        <v>1003965</v>
      </c>
      <c r="D501" s="23" t="s">
        <v>1966</v>
      </c>
      <c r="E501" s="5">
        <f>IFERROR((PlanMasine[[#This Row],[Norma]]/PlanMasine[[#This Row],[Q]])*(PlanMasine[[#This Row],[Q]]/SUMIF(#REF!,PlanMasine[[#This Row],[RN]],#REF!)*PlanMasine[[#This Row],[KPLQ]]),0)</f>
        <v>0</v>
      </c>
      <c r="F501" s="23">
        <v>12</v>
      </c>
      <c r="G501" s="23">
        <v>0</v>
      </c>
      <c r="H501" s="23">
        <v>0</v>
      </c>
      <c r="I501" s="23" t="s">
        <v>5</v>
      </c>
      <c r="J501" s="23" t="s">
        <v>570</v>
      </c>
      <c r="K501" s="23" t="s">
        <v>1783</v>
      </c>
      <c r="L501" s="24">
        <v>45834</v>
      </c>
      <c r="M501" s="28">
        <v>3.472222222222222E-3</v>
      </c>
      <c r="N501" s="3">
        <v>45818</v>
      </c>
      <c r="O501">
        <v>227540</v>
      </c>
      <c r="P501" t="e">
        <f>IFERROR(INDEX(REDOSLIJED!#REF!,MATCH(PlanMasine[[#This Row],[KPL]],REDOSLIJED!#REF!,0)),MAX(REDOSLIJED!#REF!)+1)</f>
        <v>#REF!</v>
      </c>
    </row>
    <row r="502" spans="1:16" hidden="1" x14ac:dyDescent="0.25">
      <c r="A502" s="23">
        <v>1003949</v>
      </c>
      <c r="B502" s="23">
        <v>1</v>
      </c>
      <c r="C502" s="23">
        <v>1004028</v>
      </c>
      <c r="D502" s="23" t="s">
        <v>2010</v>
      </c>
      <c r="E502" s="5">
        <f>IFERROR((PlanMasine[[#This Row],[Norma]]/PlanMasine[[#This Row],[Q]])*(PlanMasine[[#This Row],[Q]]/SUMIF(#REF!,PlanMasine[[#This Row],[RN]],#REF!)*PlanMasine[[#This Row],[KPLQ]]),0)</f>
        <v>0</v>
      </c>
      <c r="F502" s="23">
        <v>12</v>
      </c>
      <c r="G502" s="23">
        <v>0</v>
      </c>
      <c r="H502" s="23">
        <v>0</v>
      </c>
      <c r="I502" s="23" t="s">
        <v>5</v>
      </c>
      <c r="J502" s="23" t="s">
        <v>570</v>
      </c>
      <c r="K502" s="23" t="s">
        <v>1783</v>
      </c>
      <c r="L502" s="24">
        <v>45834</v>
      </c>
      <c r="M502" s="28">
        <v>2.0833333333333333E-3</v>
      </c>
      <c r="N502" s="3">
        <v>45818</v>
      </c>
      <c r="O502">
        <v>227604</v>
      </c>
      <c r="P502" t="e">
        <f>IFERROR(INDEX(REDOSLIJED!#REF!,MATCH(PlanMasine[[#This Row],[KPL]],REDOSLIJED!#REF!,0)),MAX(REDOSLIJED!#REF!)+1)</f>
        <v>#REF!</v>
      </c>
    </row>
    <row r="503" spans="1:16" hidden="1" x14ac:dyDescent="0.25">
      <c r="A503" s="23">
        <v>1003949</v>
      </c>
      <c r="B503" s="23">
        <v>1</v>
      </c>
      <c r="C503" s="23">
        <v>1004005</v>
      </c>
      <c r="D503" s="23" t="s">
        <v>1965</v>
      </c>
      <c r="E503" s="5">
        <f>IFERROR((PlanMasine[[#This Row],[Norma]]/PlanMasine[[#This Row],[Q]])*(PlanMasine[[#This Row],[Q]]/SUMIF(#REF!,PlanMasine[[#This Row],[RN]],#REF!)*PlanMasine[[#This Row],[KPLQ]]),0)</f>
        <v>0</v>
      </c>
      <c r="F503" s="23">
        <v>12</v>
      </c>
      <c r="G503" s="23">
        <v>0</v>
      </c>
      <c r="H503" s="23">
        <v>0</v>
      </c>
      <c r="I503" s="23" t="s">
        <v>5</v>
      </c>
      <c r="J503" s="23" t="s">
        <v>570</v>
      </c>
      <c r="K503" s="23" t="s">
        <v>1783</v>
      </c>
      <c r="L503" s="24">
        <v>45834</v>
      </c>
      <c r="M503" s="28">
        <v>1.3888888888888889E-3</v>
      </c>
      <c r="N503" s="3">
        <v>45818</v>
      </c>
      <c r="O503">
        <v>227581</v>
      </c>
      <c r="P503" t="e">
        <f>IFERROR(INDEX(REDOSLIJED!#REF!,MATCH(PlanMasine[[#This Row],[KPL]],REDOSLIJED!#REF!,0)),MAX(REDOSLIJED!#REF!)+1)</f>
        <v>#REF!</v>
      </c>
    </row>
    <row r="504" spans="1:16" hidden="1" x14ac:dyDescent="0.25">
      <c r="A504" s="23">
        <v>1003949</v>
      </c>
      <c r="B504" s="23">
        <v>1</v>
      </c>
      <c r="C504" s="23">
        <v>1003998</v>
      </c>
      <c r="D504" s="23" t="s">
        <v>1921</v>
      </c>
      <c r="E504" s="5">
        <f>IFERROR((PlanMasine[[#This Row],[Norma]]/PlanMasine[[#This Row],[Q]])*(PlanMasine[[#This Row],[Q]]/SUMIF(#REF!,PlanMasine[[#This Row],[RN]],#REF!)*PlanMasine[[#This Row],[KPLQ]]),0)</f>
        <v>0</v>
      </c>
      <c r="F504" s="23">
        <v>12</v>
      </c>
      <c r="G504" s="23">
        <v>0</v>
      </c>
      <c r="H504" s="23">
        <v>0</v>
      </c>
      <c r="I504" s="23" t="s">
        <v>5</v>
      </c>
      <c r="J504" s="23" t="s">
        <v>570</v>
      </c>
      <c r="K504" s="23" t="s">
        <v>1783</v>
      </c>
      <c r="L504" s="24">
        <v>45834</v>
      </c>
      <c r="M504" s="28">
        <v>1.0416666666666667E-3</v>
      </c>
      <c r="N504" s="3">
        <v>45818</v>
      </c>
      <c r="O504">
        <v>227574</v>
      </c>
      <c r="P504" t="e">
        <f>IFERROR(INDEX(REDOSLIJED!#REF!,MATCH(PlanMasine[[#This Row],[KPL]],REDOSLIJED!#REF!,0)),MAX(REDOSLIJED!#REF!)+1)</f>
        <v>#REF!</v>
      </c>
    </row>
    <row r="505" spans="1:16" hidden="1" x14ac:dyDescent="0.25">
      <c r="A505" s="23">
        <v>1003949</v>
      </c>
      <c r="B505" s="23">
        <v>1</v>
      </c>
      <c r="C505" s="23">
        <v>1003990</v>
      </c>
      <c r="D505" s="23" t="s">
        <v>1730</v>
      </c>
      <c r="E505" s="5">
        <f>IFERROR((PlanMasine[[#This Row],[Norma]]/PlanMasine[[#This Row],[Q]])*(PlanMasine[[#This Row],[Q]]/SUMIF(#REF!,PlanMasine[[#This Row],[RN]],#REF!)*PlanMasine[[#This Row],[KPLQ]]),0)</f>
        <v>0</v>
      </c>
      <c r="F505" s="23">
        <v>12</v>
      </c>
      <c r="G505" s="23">
        <v>0</v>
      </c>
      <c r="H505" s="23">
        <v>0</v>
      </c>
      <c r="I505" s="23" t="s">
        <v>5</v>
      </c>
      <c r="J505" s="23" t="s">
        <v>570</v>
      </c>
      <c r="K505" s="23" t="s">
        <v>1783</v>
      </c>
      <c r="L505" s="24">
        <v>45834</v>
      </c>
      <c r="M505" s="28">
        <v>3.472222222222222E-3</v>
      </c>
      <c r="N505" s="3">
        <v>45818</v>
      </c>
      <c r="O505">
        <v>227566</v>
      </c>
      <c r="P505" t="e">
        <f>IFERROR(INDEX(REDOSLIJED!#REF!,MATCH(PlanMasine[[#This Row],[KPL]],REDOSLIJED!#REF!,0)),MAX(REDOSLIJED!#REF!)+1)</f>
        <v>#REF!</v>
      </c>
    </row>
    <row r="506" spans="1:16" hidden="1" x14ac:dyDescent="0.25">
      <c r="A506" s="23">
        <v>1003949</v>
      </c>
      <c r="B506" s="23">
        <v>1</v>
      </c>
      <c r="C506" s="23">
        <v>1003977</v>
      </c>
      <c r="D506" s="23" t="s">
        <v>1922</v>
      </c>
      <c r="E506" s="5">
        <f>IFERROR((PlanMasine[[#This Row],[Norma]]/PlanMasine[[#This Row],[Q]])*(PlanMasine[[#This Row],[Q]]/SUMIF(#REF!,PlanMasine[[#This Row],[RN]],#REF!)*PlanMasine[[#This Row],[KPLQ]]),0)</f>
        <v>0</v>
      </c>
      <c r="F506" s="23">
        <v>12</v>
      </c>
      <c r="G506" s="23">
        <v>0</v>
      </c>
      <c r="H506" s="23">
        <v>0</v>
      </c>
      <c r="I506" s="23" t="s">
        <v>5</v>
      </c>
      <c r="J506" s="23" t="s">
        <v>570</v>
      </c>
      <c r="K506" s="23" t="s">
        <v>1783</v>
      </c>
      <c r="L506" s="24">
        <v>45834</v>
      </c>
      <c r="M506" s="28">
        <v>2.7777777777777779E-3</v>
      </c>
      <c r="N506" s="3">
        <v>45818</v>
      </c>
      <c r="O506">
        <v>227553</v>
      </c>
      <c r="P506" t="e">
        <f>IFERROR(INDEX(REDOSLIJED!#REF!,MATCH(PlanMasine[[#This Row],[KPL]],REDOSLIJED!#REF!,0)),MAX(REDOSLIJED!#REF!)+1)</f>
        <v>#REF!</v>
      </c>
    </row>
    <row r="507" spans="1:16" hidden="1" x14ac:dyDescent="0.25">
      <c r="A507" s="23">
        <v>1003949</v>
      </c>
      <c r="B507" s="23">
        <v>1</v>
      </c>
      <c r="C507" s="23">
        <v>1003972</v>
      </c>
      <c r="D507" s="23" t="s">
        <v>1923</v>
      </c>
      <c r="E507" s="5">
        <f>IFERROR((PlanMasine[[#This Row],[Norma]]/PlanMasine[[#This Row],[Q]])*(PlanMasine[[#This Row],[Q]]/SUMIF(#REF!,PlanMasine[[#This Row],[RN]],#REF!)*PlanMasine[[#This Row],[KPLQ]]),0)</f>
        <v>0</v>
      </c>
      <c r="F507" s="23">
        <v>12</v>
      </c>
      <c r="G507" s="23">
        <v>0</v>
      </c>
      <c r="H507" s="23">
        <v>0</v>
      </c>
      <c r="I507" s="23" t="s">
        <v>5</v>
      </c>
      <c r="J507" s="23" t="s">
        <v>570</v>
      </c>
      <c r="K507" s="23" t="s">
        <v>1783</v>
      </c>
      <c r="L507" s="24">
        <v>45834</v>
      </c>
      <c r="M507" s="28">
        <v>2.0833333333333333E-3</v>
      </c>
      <c r="N507" s="3">
        <v>45818</v>
      </c>
      <c r="O507">
        <v>227547</v>
      </c>
      <c r="P507" t="e">
        <f>IFERROR(INDEX(REDOSLIJED!#REF!,MATCH(PlanMasine[[#This Row],[KPL]],REDOSLIJED!#REF!,0)),MAX(REDOSLIJED!#REF!)+1)</f>
        <v>#REF!</v>
      </c>
    </row>
    <row r="508" spans="1:16" hidden="1" x14ac:dyDescent="0.25">
      <c r="A508" s="23">
        <v>1003950</v>
      </c>
      <c r="B508" s="23">
        <v>1</v>
      </c>
      <c r="C508" s="23">
        <v>1004028</v>
      </c>
      <c r="D508" s="23" t="s">
        <v>2010</v>
      </c>
      <c r="E508" s="5">
        <f>IFERROR((PlanMasine[[#This Row],[Norma]]/PlanMasine[[#This Row],[Q]])*(PlanMasine[[#This Row],[Q]]/SUMIF(#REF!,PlanMasine[[#This Row],[RN]],#REF!)*PlanMasine[[#This Row],[KPLQ]]),0)</f>
        <v>0</v>
      </c>
      <c r="F508" s="23">
        <v>12</v>
      </c>
      <c r="G508" s="23">
        <v>0</v>
      </c>
      <c r="H508" s="23">
        <v>0</v>
      </c>
      <c r="I508" s="23" t="s">
        <v>5</v>
      </c>
      <c r="J508" s="23" t="s">
        <v>570</v>
      </c>
      <c r="K508" s="23" t="s">
        <v>1783</v>
      </c>
      <c r="L508" s="24">
        <v>45834</v>
      </c>
      <c r="M508" s="28">
        <v>2.0833333333333333E-3</v>
      </c>
      <c r="N508" s="3">
        <v>45818</v>
      </c>
      <c r="O508">
        <v>227604</v>
      </c>
      <c r="P508" t="e">
        <f>IFERROR(INDEX(REDOSLIJED!#REF!,MATCH(PlanMasine[[#This Row],[KPL]],REDOSLIJED!#REF!,0)),MAX(REDOSLIJED!#REF!)+1)</f>
        <v>#REF!</v>
      </c>
    </row>
    <row r="509" spans="1:16" hidden="1" x14ac:dyDescent="0.25">
      <c r="A509" s="23">
        <v>1003950</v>
      </c>
      <c r="B509" s="23">
        <v>1</v>
      </c>
      <c r="C509" s="23">
        <v>1004012</v>
      </c>
      <c r="D509" s="23" t="s">
        <v>1920</v>
      </c>
      <c r="E509" s="5">
        <f>IFERROR((PlanMasine[[#This Row],[Norma]]/PlanMasine[[#This Row],[Q]])*(PlanMasine[[#This Row],[Q]]/SUMIF(#REF!,PlanMasine[[#This Row],[RN]],#REF!)*PlanMasine[[#This Row],[KPLQ]]),0)</f>
        <v>0</v>
      </c>
      <c r="F509" s="23">
        <v>12</v>
      </c>
      <c r="G509" s="23">
        <v>0</v>
      </c>
      <c r="H509" s="23">
        <v>0</v>
      </c>
      <c r="I509" s="23" t="s">
        <v>5</v>
      </c>
      <c r="J509" s="23" t="s">
        <v>570</v>
      </c>
      <c r="K509" s="23" t="s">
        <v>1783</v>
      </c>
      <c r="L509" s="24">
        <v>45834</v>
      </c>
      <c r="M509" s="28">
        <v>6.9444444444444447E-4</v>
      </c>
      <c r="N509" s="3">
        <v>45818</v>
      </c>
      <c r="O509">
        <v>227588</v>
      </c>
      <c r="P509" t="e">
        <f>IFERROR(INDEX(REDOSLIJED!#REF!,MATCH(PlanMasine[[#This Row],[KPL]],REDOSLIJED!#REF!,0)),MAX(REDOSLIJED!#REF!)+1)</f>
        <v>#REF!</v>
      </c>
    </row>
    <row r="510" spans="1:16" hidden="1" x14ac:dyDescent="0.25">
      <c r="A510" s="23">
        <v>1003950</v>
      </c>
      <c r="B510" s="23">
        <v>1</v>
      </c>
      <c r="C510" s="23">
        <v>1004005</v>
      </c>
      <c r="D510" s="23" t="s">
        <v>1965</v>
      </c>
      <c r="E510" s="5">
        <f>IFERROR((PlanMasine[[#This Row],[Norma]]/PlanMasine[[#This Row],[Q]])*(PlanMasine[[#This Row],[Q]]/SUMIF(#REF!,PlanMasine[[#This Row],[RN]],#REF!)*PlanMasine[[#This Row],[KPLQ]]),0)</f>
        <v>0</v>
      </c>
      <c r="F510" s="23">
        <v>12</v>
      </c>
      <c r="G510" s="23">
        <v>0</v>
      </c>
      <c r="H510" s="23">
        <v>0</v>
      </c>
      <c r="I510" s="23" t="s">
        <v>5</v>
      </c>
      <c r="J510" s="23" t="s">
        <v>570</v>
      </c>
      <c r="K510" s="23" t="s">
        <v>1783</v>
      </c>
      <c r="L510" s="24">
        <v>45834</v>
      </c>
      <c r="M510" s="28">
        <v>1.3888888888888889E-3</v>
      </c>
      <c r="N510" s="3">
        <v>45818</v>
      </c>
      <c r="O510">
        <v>227581</v>
      </c>
      <c r="P510" t="e">
        <f>IFERROR(INDEX(REDOSLIJED!#REF!,MATCH(PlanMasine[[#This Row],[KPL]],REDOSLIJED!#REF!,0)),MAX(REDOSLIJED!#REF!)+1)</f>
        <v>#REF!</v>
      </c>
    </row>
    <row r="511" spans="1:16" hidden="1" x14ac:dyDescent="0.25">
      <c r="A511" s="23">
        <v>1003950</v>
      </c>
      <c r="B511" s="23">
        <v>1</v>
      </c>
      <c r="C511" s="23">
        <v>1003998</v>
      </c>
      <c r="D511" s="23" t="s">
        <v>1921</v>
      </c>
      <c r="E511" s="5">
        <f>IFERROR((PlanMasine[[#This Row],[Norma]]/PlanMasine[[#This Row],[Q]])*(PlanMasine[[#This Row],[Q]]/SUMIF(#REF!,PlanMasine[[#This Row],[RN]],#REF!)*PlanMasine[[#This Row],[KPLQ]]),0)</f>
        <v>0</v>
      </c>
      <c r="F511" s="23">
        <v>12</v>
      </c>
      <c r="G511" s="23">
        <v>0</v>
      </c>
      <c r="H511" s="23">
        <v>0</v>
      </c>
      <c r="I511" s="23" t="s">
        <v>5</v>
      </c>
      <c r="J511" s="23" t="s">
        <v>570</v>
      </c>
      <c r="K511" s="23" t="s">
        <v>1783</v>
      </c>
      <c r="L511" s="24">
        <v>45834</v>
      </c>
      <c r="M511" s="28">
        <v>1.0416666666666667E-3</v>
      </c>
      <c r="N511" s="3">
        <v>45818</v>
      </c>
      <c r="O511">
        <v>227574</v>
      </c>
      <c r="P511" t="e">
        <f>IFERROR(INDEX(REDOSLIJED!#REF!,MATCH(PlanMasine[[#This Row],[KPL]],REDOSLIJED!#REF!,0)),MAX(REDOSLIJED!#REF!)+1)</f>
        <v>#REF!</v>
      </c>
    </row>
    <row r="512" spans="1:16" hidden="1" x14ac:dyDescent="0.25">
      <c r="A512" s="23">
        <v>1003950</v>
      </c>
      <c r="B512" s="23">
        <v>1</v>
      </c>
      <c r="C512" s="23">
        <v>1003990</v>
      </c>
      <c r="D512" s="23" t="s">
        <v>1730</v>
      </c>
      <c r="E512" s="5">
        <f>IFERROR((PlanMasine[[#This Row],[Norma]]/PlanMasine[[#This Row],[Q]])*(PlanMasine[[#This Row],[Q]]/SUMIF(#REF!,PlanMasine[[#This Row],[RN]],#REF!)*PlanMasine[[#This Row],[KPLQ]]),0)</f>
        <v>0</v>
      </c>
      <c r="F512" s="23">
        <v>12</v>
      </c>
      <c r="G512" s="23">
        <v>0</v>
      </c>
      <c r="H512" s="23">
        <v>0</v>
      </c>
      <c r="I512" s="23" t="s">
        <v>5</v>
      </c>
      <c r="J512" s="23" t="s">
        <v>570</v>
      </c>
      <c r="K512" s="23" t="s">
        <v>1783</v>
      </c>
      <c r="L512" s="24">
        <v>45834</v>
      </c>
      <c r="M512" s="28">
        <v>3.472222222222222E-3</v>
      </c>
      <c r="N512" s="3">
        <v>45818</v>
      </c>
      <c r="O512">
        <v>227566</v>
      </c>
      <c r="P512" t="e">
        <f>IFERROR(INDEX(REDOSLIJED!#REF!,MATCH(PlanMasine[[#This Row],[KPL]],REDOSLIJED!#REF!,0)),MAX(REDOSLIJED!#REF!)+1)</f>
        <v>#REF!</v>
      </c>
    </row>
    <row r="513" spans="1:16" hidden="1" x14ac:dyDescent="0.25">
      <c r="A513" s="23">
        <v>1003950</v>
      </c>
      <c r="B513" s="23">
        <v>1</v>
      </c>
      <c r="C513" s="23">
        <v>1003972</v>
      </c>
      <c r="D513" s="23" t="s">
        <v>1923</v>
      </c>
      <c r="E513" s="5">
        <f>IFERROR((PlanMasine[[#This Row],[Norma]]/PlanMasine[[#This Row],[Q]])*(PlanMasine[[#This Row],[Q]]/SUMIF(#REF!,PlanMasine[[#This Row],[RN]],#REF!)*PlanMasine[[#This Row],[KPLQ]]),0)</f>
        <v>0</v>
      </c>
      <c r="F513" s="23">
        <v>12</v>
      </c>
      <c r="G513" s="23">
        <v>0</v>
      </c>
      <c r="H513" s="23">
        <v>0</v>
      </c>
      <c r="I513" s="23" t="s">
        <v>5</v>
      </c>
      <c r="J513" s="23" t="s">
        <v>570</v>
      </c>
      <c r="K513" s="23" t="s">
        <v>1783</v>
      </c>
      <c r="L513" s="24">
        <v>45834</v>
      </c>
      <c r="M513" s="28">
        <v>2.0833333333333333E-3</v>
      </c>
      <c r="N513" s="3">
        <v>45818</v>
      </c>
      <c r="O513">
        <v>227547</v>
      </c>
      <c r="P513" t="e">
        <f>IFERROR(INDEX(REDOSLIJED!#REF!,MATCH(PlanMasine[[#This Row],[KPL]],REDOSLIJED!#REF!,0)),MAX(REDOSLIJED!#REF!)+1)</f>
        <v>#REF!</v>
      </c>
    </row>
    <row r="514" spans="1:16" hidden="1" x14ac:dyDescent="0.25">
      <c r="A514" s="23">
        <v>1003950</v>
      </c>
      <c r="B514" s="23">
        <v>1</v>
      </c>
      <c r="C514" s="23">
        <v>1003965</v>
      </c>
      <c r="D514" s="23" t="s">
        <v>1966</v>
      </c>
      <c r="E514" s="5">
        <f>IFERROR((PlanMasine[[#This Row],[Norma]]/PlanMasine[[#This Row],[Q]])*(PlanMasine[[#This Row],[Q]]/SUMIF(#REF!,PlanMasine[[#This Row],[RN]],#REF!)*PlanMasine[[#This Row],[KPLQ]]),0)</f>
        <v>0</v>
      </c>
      <c r="F514" s="23">
        <v>12</v>
      </c>
      <c r="G514" s="23">
        <v>0</v>
      </c>
      <c r="H514" s="23">
        <v>0</v>
      </c>
      <c r="I514" s="23" t="s">
        <v>5</v>
      </c>
      <c r="J514" s="23" t="s">
        <v>570</v>
      </c>
      <c r="K514" s="23" t="s">
        <v>1783</v>
      </c>
      <c r="L514" s="24">
        <v>45834</v>
      </c>
      <c r="M514" s="28">
        <v>3.472222222222222E-3</v>
      </c>
      <c r="N514" s="3">
        <v>45818</v>
      </c>
      <c r="O514">
        <v>227540</v>
      </c>
      <c r="P514" t="e">
        <f>IFERROR(INDEX(REDOSLIJED!#REF!,MATCH(PlanMasine[[#This Row],[KPL]],REDOSLIJED!#REF!,0)),MAX(REDOSLIJED!#REF!)+1)</f>
        <v>#REF!</v>
      </c>
    </row>
    <row r="515" spans="1:16" hidden="1" x14ac:dyDescent="0.25">
      <c r="A515" s="23">
        <v>1003950</v>
      </c>
      <c r="B515" s="23">
        <v>1</v>
      </c>
      <c r="C515" s="23">
        <v>1003977</v>
      </c>
      <c r="D515" s="23" t="s">
        <v>1922</v>
      </c>
      <c r="E515" s="5">
        <f>IFERROR((PlanMasine[[#This Row],[Norma]]/PlanMasine[[#This Row],[Q]])*(PlanMasine[[#This Row],[Q]]/SUMIF(#REF!,PlanMasine[[#This Row],[RN]],#REF!)*PlanMasine[[#This Row],[KPLQ]]),0)</f>
        <v>0</v>
      </c>
      <c r="F515" s="23">
        <v>12</v>
      </c>
      <c r="G515" s="23">
        <v>0</v>
      </c>
      <c r="H515" s="23">
        <v>0</v>
      </c>
      <c r="I515" s="23" t="s">
        <v>5</v>
      </c>
      <c r="J515" s="23" t="s">
        <v>570</v>
      </c>
      <c r="K515" s="23" t="s">
        <v>1783</v>
      </c>
      <c r="L515" s="24">
        <v>45834</v>
      </c>
      <c r="M515" s="28">
        <v>2.7777777777777779E-3</v>
      </c>
      <c r="N515" s="3">
        <v>45818</v>
      </c>
      <c r="O515">
        <v>227553</v>
      </c>
      <c r="P515" t="e">
        <f>IFERROR(INDEX(REDOSLIJED!#REF!,MATCH(PlanMasine[[#This Row],[KPL]],REDOSLIJED!#REF!,0)),MAX(REDOSLIJED!#REF!)+1)</f>
        <v>#REF!</v>
      </c>
    </row>
    <row r="516" spans="1:16" hidden="1" x14ac:dyDescent="0.25">
      <c r="A516" s="23">
        <v>1003951</v>
      </c>
      <c r="B516" s="23">
        <v>1</v>
      </c>
      <c r="C516" s="23">
        <v>1003998</v>
      </c>
      <c r="D516" s="23" t="s">
        <v>1921</v>
      </c>
      <c r="E516" s="5">
        <f>IFERROR((PlanMasine[[#This Row],[Norma]]/PlanMasine[[#This Row],[Q]])*(PlanMasine[[#This Row],[Q]]/SUMIF(#REF!,PlanMasine[[#This Row],[RN]],#REF!)*PlanMasine[[#This Row],[KPLQ]]),0)</f>
        <v>0</v>
      </c>
      <c r="F516" s="23">
        <v>12</v>
      </c>
      <c r="G516" s="23">
        <v>0</v>
      </c>
      <c r="H516" s="23">
        <v>0</v>
      </c>
      <c r="I516" s="23" t="s">
        <v>5</v>
      </c>
      <c r="J516" s="23" t="s">
        <v>570</v>
      </c>
      <c r="K516" s="23" t="s">
        <v>1783</v>
      </c>
      <c r="L516" s="24">
        <v>45834</v>
      </c>
      <c r="M516" s="28">
        <v>1.0416666666666667E-3</v>
      </c>
      <c r="N516" s="3">
        <v>45818</v>
      </c>
      <c r="O516">
        <v>227574</v>
      </c>
      <c r="P516" t="e">
        <f>IFERROR(INDEX(REDOSLIJED!#REF!,MATCH(PlanMasine[[#This Row],[KPL]],REDOSLIJED!#REF!,0)),MAX(REDOSLIJED!#REF!)+1)</f>
        <v>#REF!</v>
      </c>
    </row>
    <row r="517" spans="1:16" hidden="1" x14ac:dyDescent="0.25">
      <c r="A517" s="23">
        <v>1003951</v>
      </c>
      <c r="B517" s="23">
        <v>1</v>
      </c>
      <c r="C517" s="23">
        <v>1004028</v>
      </c>
      <c r="D517" s="23" t="s">
        <v>2010</v>
      </c>
      <c r="E517" s="5">
        <f>IFERROR((PlanMasine[[#This Row],[Norma]]/PlanMasine[[#This Row],[Q]])*(PlanMasine[[#This Row],[Q]]/SUMIF(#REF!,PlanMasine[[#This Row],[RN]],#REF!)*PlanMasine[[#This Row],[KPLQ]]),0)</f>
        <v>0</v>
      </c>
      <c r="F517" s="23">
        <v>12</v>
      </c>
      <c r="G517" s="23">
        <v>0</v>
      </c>
      <c r="H517" s="23">
        <v>0</v>
      </c>
      <c r="I517" s="23" t="s">
        <v>5</v>
      </c>
      <c r="J517" s="23" t="s">
        <v>570</v>
      </c>
      <c r="K517" s="23" t="s">
        <v>1783</v>
      </c>
      <c r="L517" s="24">
        <v>45834</v>
      </c>
      <c r="M517" s="28">
        <v>2.0833333333333333E-3</v>
      </c>
      <c r="N517" s="3">
        <v>45818</v>
      </c>
      <c r="O517">
        <v>227604</v>
      </c>
      <c r="P517" t="e">
        <f>IFERROR(INDEX(REDOSLIJED!#REF!,MATCH(PlanMasine[[#This Row],[KPL]],REDOSLIJED!#REF!,0)),MAX(REDOSLIJED!#REF!)+1)</f>
        <v>#REF!</v>
      </c>
    </row>
    <row r="518" spans="1:16" hidden="1" x14ac:dyDescent="0.25">
      <c r="A518" s="23">
        <v>1003951</v>
      </c>
      <c r="B518" s="23">
        <v>1</v>
      </c>
      <c r="C518" s="23">
        <v>1004012</v>
      </c>
      <c r="D518" s="23" t="s">
        <v>1920</v>
      </c>
      <c r="E518" s="5">
        <f>IFERROR((PlanMasine[[#This Row],[Norma]]/PlanMasine[[#This Row],[Q]])*(PlanMasine[[#This Row],[Q]]/SUMIF(#REF!,PlanMasine[[#This Row],[RN]],#REF!)*PlanMasine[[#This Row],[KPLQ]]),0)</f>
        <v>0</v>
      </c>
      <c r="F518" s="23">
        <v>12</v>
      </c>
      <c r="G518" s="23">
        <v>0</v>
      </c>
      <c r="H518" s="23">
        <v>0</v>
      </c>
      <c r="I518" s="23" t="s">
        <v>5</v>
      </c>
      <c r="J518" s="23" t="s">
        <v>570</v>
      </c>
      <c r="K518" s="23" t="s">
        <v>1783</v>
      </c>
      <c r="L518" s="24">
        <v>45834</v>
      </c>
      <c r="M518" s="28">
        <v>6.9444444444444447E-4</v>
      </c>
      <c r="N518" s="3">
        <v>45818</v>
      </c>
      <c r="O518">
        <v>227588</v>
      </c>
      <c r="P518" t="e">
        <f>IFERROR(INDEX(REDOSLIJED!#REF!,MATCH(PlanMasine[[#This Row],[KPL]],REDOSLIJED!#REF!,0)),MAX(REDOSLIJED!#REF!)+1)</f>
        <v>#REF!</v>
      </c>
    </row>
    <row r="519" spans="1:16" hidden="1" x14ac:dyDescent="0.25">
      <c r="A519" s="23">
        <v>1003951</v>
      </c>
      <c r="B519" s="23">
        <v>1</v>
      </c>
      <c r="C519" s="23">
        <v>1004005</v>
      </c>
      <c r="D519" s="23" t="s">
        <v>1965</v>
      </c>
      <c r="E519" s="5">
        <f>IFERROR((PlanMasine[[#This Row],[Norma]]/PlanMasine[[#This Row],[Q]])*(PlanMasine[[#This Row],[Q]]/SUMIF(#REF!,PlanMasine[[#This Row],[RN]],#REF!)*PlanMasine[[#This Row],[KPLQ]]),0)</f>
        <v>0</v>
      </c>
      <c r="F519" s="23">
        <v>12</v>
      </c>
      <c r="G519" s="23">
        <v>0</v>
      </c>
      <c r="H519" s="23">
        <v>0</v>
      </c>
      <c r="I519" s="23" t="s">
        <v>5</v>
      </c>
      <c r="J519" s="23" t="s">
        <v>570</v>
      </c>
      <c r="K519" s="23" t="s">
        <v>1783</v>
      </c>
      <c r="L519" s="24">
        <v>45834</v>
      </c>
      <c r="M519" s="28">
        <v>1.3888888888888889E-3</v>
      </c>
      <c r="N519" s="3">
        <v>45818</v>
      </c>
      <c r="O519">
        <v>227581</v>
      </c>
      <c r="P519" t="e">
        <f>IFERROR(INDEX(REDOSLIJED!#REF!,MATCH(PlanMasine[[#This Row],[KPL]],REDOSLIJED!#REF!,0)),MAX(REDOSLIJED!#REF!)+1)</f>
        <v>#REF!</v>
      </c>
    </row>
    <row r="520" spans="1:16" hidden="1" x14ac:dyDescent="0.25">
      <c r="A520" s="23">
        <v>1003951</v>
      </c>
      <c r="B520" s="23">
        <v>1</v>
      </c>
      <c r="C520" s="23">
        <v>1003972</v>
      </c>
      <c r="D520" s="23" t="s">
        <v>1923</v>
      </c>
      <c r="E520" s="5">
        <f>IFERROR((PlanMasine[[#This Row],[Norma]]/PlanMasine[[#This Row],[Q]])*(PlanMasine[[#This Row],[Q]]/SUMIF(#REF!,PlanMasine[[#This Row],[RN]],#REF!)*PlanMasine[[#This Row],[KPLQ]]),0)</f>
        <v>0</v>
      </c>
      <c r="F520" s="23">
        <v>12</v>
      </c>
      <c r="G520" s="23">
        <v>0</v>
      </c>
      <c r="H520" s="23">
        <v>0</v>
      </c>
      <c r="I520" s="23" t="s">
        <v>5</v>
      </c>
      <c r="J520" s="23" t="s">
        <v>570</v>
      </c>
      <c r="K520" s="23" t="s">
        <v>1783</v>
      </c>
      <c r="L520" s="24">
        <v>45834</v>
      </c>
      <c r="M520" s="28">
        <v>2.0833333333333333E-3</v>
      </c>
      <c r="N520" s="3">
        <v>45818</v>
      </c>
      <c r="O520">
        <v>227547</v>
      </c>
      <c r="P520" t="e">
        <f>IFERROR(INDEX(REDOSLIJED!#REF!,MATCH(PlanMasine[[#This Row],[KPL]],REDOSLIJED!#REF!,0)),MAX(REDOSLIJED!#REF!)+1)</f>
        <v>#REF!</v>
      </c>
    </row>
    <row r="521" spans="1:16" hidden="1" x14ac:dyDescent="0.25">
      <c r="A521" s="23">
        <v>1003951</v>
      </c>
      <c r="B521" s="23">
        <v>1</v>
      </c>
      <c r="C521" s="23">
        <v>1003977</v>
      </c>
      <c r="D521" s="23" t="s">
        <v>1922</v>
      </c>
      <c r="E521" s="5">
        <f>IFERROR((PlanMasine[[#This Row],[Norma]]/PlanMasine[[#This Row],[Q]])*(PlanMasine[[#This Row],[Q]]/SUMIF(#REF!,PlanMasine[[#This Row],[RN]],#REF!)*PlanMasine[[#This Row],[KPLQ]]),0)</f>
        <v>0</v>
      </c>
      <c r="F521" s="23">
        <v>12</v>
      </c>
      <c r="G521" s="23">
        <v>0</v>
      </c>
      <c r="H521" s="23">
        <v>0</v>
      </c>
      <c r="I521" s="23" t="s">
        <v>5</v>
      </c>
      <c r="J521" s="23" t="s">
        <v>570</v>
      </c>
      <c r="K521" s="23" t="s">
        <v>1783</v>
      </c>
      <c r="L521" s="24">
        <v>45834</v>
      </c>
      <c r="M521" s="28">
        <v>2.7777777777777779E-3</v>
      </c>
      <c r="N521" s="3">
        <v>45818</v>
      </c>
      <c r="O521">
        <v>227553</v>
      </c>
      <c r="P521" t="e">
        <f>IFERROR(INDEX(REDOSLIJED!#REF!,MATCH(PlanMasine[[#This Row],[KPL]],REDOSLIJED!#REF!,0)),MAX(REDOSLIJED!#REF!)+1)</f>
        <v>#REF!</v>
      </c>
    </row>
    <row r="522" spans="1:16" hidden="1" x14ac:dyDescent="0.25">
      <c r="A522" s="23">
        <v>1003951</v>
      </c>
      <c r="B522" s="23">
        <v>1</v>
      </c>
      <c r="C522" s="23">
        <v>1003990</v>
      </c>
      <c r="D522" s="23" t="s">
        <v>1730</v>
      </c>
      <c r="E522" s="5">
        <f>IFERROR((PlanMasine[[#This Row],[Norma]]/PlanMasine[[#This Row],[Q]])*(PlanMasine[[#This Row],[Q]]/SUMIF(#REF!,PlanMasine[[#This Row],[RN]],#REF!)*PlanMasine[[#This Row],[KPLQ]]),0)</f>
        <v>0</v>
      </c>
      <c r="F522" s="23">
        <v>12</v>
      </c>
      <c r="G522" s="23">
        <v>0</v>
      </c>
      <c r="H522" s="23">
        <v>0</v>
      </c>
      <c r="I522" s="23" t="s">
        <v>5</v>
      </c>
      <c r="J522" s="23" t="s">
        <v>570</v>
      </c>
      <c r="K522" s="23" t="s">
        <v>1783</v>
      </c>
      <c r="L522" s="24">
        <v>45834</v>
      </c>
      <c r="M522" s="28">
        <v>3.472222222222222E-3</v>
      </c>
      <c r="N522" s="3">
        <v>45818</v>
      </c>
      <c r="O522">
        <v>227566</v>
      </c>
      <c r="P522" t="e">
        <f>IFERROR(INDEX(REDOSLIJED!#REF!,MATCH(PlanMasine[[#This Row],[KPL]],REDOSLIJED!#REF!,0)),MAX(REDOSLIJED!#REF!)+1)</f>
        <v>#REF!</v>
      </c>
    </row>
    <row r="523" spans="1:16" hidden="1" x14ac:dyDescent="0.25">
      <c r="A523" s="23">
        <v>1003951</v>
      </c>
      <c r="B523" s="23">
        <v>1</v>
      </c>
      <c r="C523" s="23">
        <v>1003965</v>
      </c>
      <c r="D523" s="23" t="s">
        <v>1966</v>
      </c>
      <c r="E523" s="5">
        <f>IFERROR((PlanMasine[[#This Row],[Norma]]/PlanMasine[[#This Row],[Q]])*(PlanMasine[[#This Row],[Q]]/SUMIF(#REF!,PlanMasine[[#This Row],[RN]],#REF!)*PlanMasine[[#This Row],[KPLQ]]),0)</f>
        <v>0</v>
      </c>
      <c r="F523" s="23">
        <v>12</v>
      </c>
      <c r="G523" s="23">
        <v>0</v>
      </c>
      <c r="H523" s="23">
        <v>0</v>
      </c>
      <c r="I523" s="23" t="s">
        <v>5</v>
      </c>
      <c r="J523" s="23" t="s">
        <v>570</v>
      </c>
      <c r="K523" s="23" t="s">
        <v>1783</v>
      </c>
      <c r="L523" s="24">
        <v>45834</v>
      </c>
      <c r="M523" s="28">
        <v>3.472222222222222E-3</v>
      </c>
      <c r="N523" s="3">
        <v>45818</v>
      </c>
      <c r="O523">
        <v>227540</v>
      </c>
      <c r="P523" t="e">
        <f>IFERROR(INDEX(REDOSLIJED!#REF!,MATCH(PlanMasine[[#This Row],[KPL]],REDOSLIJED!#REF!,0)),MAX(REDOSLIJED!#REF!)+1)</f>
        <v>#REF!</v>
      </c>
    </row>
    <row r="524" spans="1:16" hidden="1" x14ac:dyDescent="0.25">
      <c r="A524" s="23">
        <v>1003952</v>
      </c>
      <c r="B524" s="23">
        <v>1</v>
      </c>
      <c r="C524" s="23">
        <v>1003998</v>
      </c>
      <c r="D524" s="23" t="s">
        <v>1921</v>
      </c>
      <c r="E524" s="5">
        <f>IFERROR((PlanMasine[[#This Row],[Norma]]/PlanMasine[[#This Row],[Q]])*(PlanMasine[[#This Row],[Q]]/SUMIF(#REF!,PlanMasine[[#This Row],[RN]],#REF!)*PlanMasine[[#This Row],[KPLQ]]),0)</f>
        <v>0</v>
      </c>
      <c r="F524" s="23">
        <v>12</v>
      </c>
      <c r="G524" s="23">
        <v>0</v>
      </c>
      <c r="H524" s="23">
        <v>0</v>
      </c>
      <c r="I524" s="23" t="s">
        <v>5</v>
      </c>
      <c r="J524" s="23" t="s">
        <v>570</v>
      </c>
      <c r="K524" s="23" t="s">
        <v>1783</v>
      </c>
      <c r="L524" s="24">
        <v>45834</v>
      </c>
      <c r="M524" s="28">
        <v>1.0416666666666667E-3</v>
      </c>
      <c r="N524" s="3">
        <v>45818</v>
      </c>
      <c r="O524">
        <v>227574</v>
      </c>
      <c r="P524" t="e">
        <f>IFERROR(INDEX(REDOSLIJED!#REF!,MATCH(PlanMasine[[#This Row],[KPL]],REDOSLIJED!#REF!,0)),MAX(REDOSLIJED!#REF!)+1)</f>
        <v>#REF!</v>
      </c>
    </row>
    <row r="525" spans="1:16" hidden="1" x14ac:dyDescent="0.25">
      <c r="A525" s="23">
        <v>1003952</v>
      </c>
      <c r="B525" s="23">
        <v>1</v>
      </c>
      <c r="C525" s="23">
        <v>1004012</v>
      </c>
      <c r="D525" s="23" t="s">
        <v>1920</v>
      </c>
      <c r="E525" s="5">
        <f>IFERROR((PlanMasine[[#This Row],[Norma]]/PlanMasine[[#This Row],[Q]])*(PlanMasine[[#This Row],[Q]]/SUMIF(#REF!,PlanMasine[[#This Row],[RN]],#REF!)*PlanMasine[[#This Row],[KPLQ]]),0)</f>
        <v>0</v>
      </c>
      <c r="F525" s="23">
        <v>12</v>
      </c>
      <c r="G525" s="23">
        <v>0</v>
      </c>
      <c r="H525" s="23">
        <v>0</v>
      </c>
      <c r="I525" s="23" t="s">
        <v>5</v>
      </c>
      <c r="J525" s="23" t="s">
        <v>570</v>
      </c>
      <c r="K525" s="23" t="s">
        <v>1783</v>
      </c>
      <c r="L525" s="24">
        <v>45834</v>
      </c>
      <c r="M525" s="28">
        <v>6.9444444444444447E-4</v>
      </c>
      <c r="N525" s="3">
        <v>45818</v>
      </c>
      <c r="O525">
        <v>227588</v>
      </c>
      <c r="P525" t="e">
        <f>IFERROR(INDEX(REDOSLIJED!#REF!,MATCH(PlanMasine[[#This Row],[KPL]],REDOSLIJED!#REF!,0)),MAX(REDOSLIJED!#REF!)+1)</f>
        <v>#REF!</v>
      </c>
    </row>
    <row r="526" spans="1:16" hidden="1" x14ac:dyDescent="0.25">
      <c r="A526" s="23">
        <v>1003952</v>
      </c>
      <c r="B526" s="23">
        <v>1</v>
      </c>
      <c r="C526" s="23">
        <v>1004028</v>
      </c>
      <c r="D526" s="23" t="s">
        <v>2010</v>
      </c>
      <c r="E526" s="5">
        <f>IFERROR((PlanMasine[[#This Row],[Norma]]/PlanMasine[[#This Row],[Q]])*(PlanMasine[[#This Row],[Q]]/SUMIF(#REF!,PlanMasine[[#This Row],[RN]],#REF!)*PlanMasine[[#This Row],[KPLQ]]),0)</f>
        <v>0</v>
      </c>
      <c r="F526" s="23">
        <v>12</v>
      </c>
      <c r="G526" s="23">
        <v>0</v>
      </c>
      <c r="H526" s="23">
        <v>0</v>
      </c>
      <c r="I526" s="23" t="s">
        <v>5</v>
      </c>
      <c r="J526" s="23" t="s">
        <v>570</v>
      </c>
      <c r="K526" s="23" t="s">
        <v>1783</v>
      </c>
      <c r="L526" s="24">
        <v>45834</v>
      </c>
      <c r="M526" s="28">
        <v>2.0833333333333333E-3</v>
      </c>
      <c r="N526" s="3">
        <v>45818</v>
      </c>
      <c r="O526">
        <v>227604</v>
      </c>
      <c r="P526" t="e">
        <f>IFERROR(INDEX(REDOSLIJED!#REF!,MATCH(PlanMasine[[#This Row],[KPL]],REDOSLIJED!#REF!,0)),MAX(REDOSLIJED!#REF!)+1)</f>
        <v>#REF!</v>
      </c>
    </row>
    <row r="527" spans="1:16" hidden="1" x14ac:dyDescent="0.25">
      <c r="A527" s="23">
        <v>1003952</v>
      </c>
      <c r="B527" s="23">
        <v>1</v>
      </c>
      <c r="C527" s="23">
        <v>1003990</v>
      </c>
      <c r="D527" s="23" t="s">
        <v>1730</v>
      </c>
      <c r="E527" s="5">
        <f>IFERROR((PlanMasine[[#This Row],[Norma]]/PlanMasine[[#This Row],[Q]])*(PlanMasine[[#This Row],[Q]]/SUMIF(#REF!,PlanMasine[[#This Row],[RN]],#REF!)*PlanMasine[[#This Row],[KPLQ]]),0)</f>
        <v>0</v>
      </c>
      <c r="F527" s="23">
        <v>12</v>
      </c>
      <c r="G527" s="23">
        <v>0</v>
      </c>
      <c r="H527" s="23">
        <v>0</v>
      </c>
      <c r="I527" s="23" t="s">
        <v>5</v>
      </c>
      <c r="J527" s="23" t="s">
        <v>570</v>
      </c>
      <c r="K527" s="23" t="s">
        <v>1783</v>
      </c>
      <c r="L527" s="24">
        <v>45834</v>
      </c>
      <c r="M527" s="28">
        <v>3.472222222222222E-3</v>
      </c>
      <c r="N527" s="3">
        <v>45818</v>
      </c>
      <c r="O527">
        <v>227566</v>
      </c>
      <c r="P527" t="e">
        <f>IFERROR(INDEX(REDOSLIJED!#REF!,MATCH(PlanMasine[[#This Row],[KPL]],REDOSLIJED!#REF!,0)),MAX(REDOSLIJED!#REF!)+1)</f>
        <v>#REF!</v>
      </c>
    </row>
    <row r="528" spans="1:16" hidden="1" x14ac:dyDescent="0.25">
      <c r="A528" s="23">
        <v>1003952</v>
      </c>
      <c r="B528" s="23">
        <v>1</v>
      </c>
      <c r="C528" s="23">
        <v>1003977</v>
      </c>
      <c r="D528" s="23" t="s">
        <v>1922</v>
      </c>
      <c r="E528" s="5">
        <f>IFERROR((PlanMasine[[#This Row],[Norma]]/PlanMasine[[#This Row],[Q]])*(PlanMasine[[#This Row],[Q]]/SUMIF(#REF!,PlanMasine[[#This Row],[RN]],#REF!)*PlanMasine[[#This Row],[KPLQ]]),0)</f>
        <v>0</v>
      </c>
      <c r="F528" s="23">
        <v>12</v>
      </c>
      <c r="G528" s="23">
        <v>0</v>
      </c>
      <c r="H528" s="23">
        <v>0</v>
      </c>
      <c r="I528" s="23" t="s">
        <v>5</v>
      </c>
      <c r="J528" s="23" t="s">
        <v>570</v>
      </c>
      <c r="K528" s="23" t="s">
        <v>1783</v>
      </c>
      <c r="L528" s="24">
        <v>45834</v>
      </c>
      <c r="M528" s="28">
        <v>2.7777777777777779E-3</v>
      </c>
      <c r="N528" s="3">
        <v>45818</v>
      </c>
      <c r="O528">
        <v>227553</v>
      </c>
      <c r="P528" t="e">
        <f>IFERROR(INDEX(REDOSLIJED!#REF!,MATCH(PlanMasine[[#This Row],[KPL]],REDOSLIJED!#REF!,0)),MAX(REDOSLIJED!#REF!)+1)</f>
        <v>#REF!</v>
      </c>
    </row>
    <row r="529" spans="1:16" hidden="1" x14ac:dyDescent="0.25">
      <c r="A529" s="23">
        <v>1003952</v>
      </c>
      <c r="B529" s="23">
        <v>1</v>
      </c>
      <c r="C529" s="23">
        <v>1003972</v>
      </c>
      <c r="D529" s="23" t="s">
        <v>1923</v>
      </c>
      <c r="E529" s="5">
        <f>IFERROR((PlanMasine[[#This Row],[Norma]]/PlanMasine[[#This Row],[Q]])*(PlanMasine[[#This Row],[Q]]/SUMIF(#REF!,PlanMasine[[#This Row],[RN]],#REF!)*PlanMasine[[#This Row],[KPLQ]]),0)</f>
        <v>0</v>
      </c>
      <c r="F529" s="23">
        <v>12</v>
      </c>
      <c r="G529" s="23">
        <v>0</v>
      </c>
      <c r="H529" s="23">
        <v>0</v>
      </c>
      <c r="I529" s="23" t="s">
        <v>5</v>
      </c>
      <c r="J529" s="23" t="s">
        <v>570</v>
      </c>
      <c r="K529" s="23" t="s">
        <v>1783</v>
      </c>
      <c r="L529" s="24">
        <v>45834</v>
      </c>
      <c r="M529" s="28">
        <v>2.0833333333333333E-3</v>
      </c>
      <c r="N529" s="3">
        <v>45818</v>
      </c>
      <c r="O529">
        <v>227547</v>
      </c>
      <c r="P529" t="e">
        <f>IFERROR(INDEX(REDOSLIJED!#REF!,MATCH(PlanMasine[[#This Row],[KPL]],REDOSLIJED!#REF!,0)),MAX(REDOSLIJED!#REF!)+1)</f>
        <v>#REF!</v>
      </c>
    </row>
    <row r="530" spans="1:16" hidden="1" x14ac:dyDescent="0.25">
      <c r="A530" s="23">
        <v>1003952</v>
      </c>
      <c r="B530" s="23">
        <v>1</v>
      </c>
      <c r="C530" s="23">
        <v>1004005</v>
      </c>
      <c r="D530" s="23" t="s">
        <v>1965</v>
      </c>
      <c r="E530" s="5">
        <f>IFERROR((PlanMasine[[#This Row],[Norma]]/PlanMasine[[#This Row],[Q]])*(PlanMasine[[#This Row],[Q]]/SUMIF(#REF!,PlanMasine[[#This Row],[RN]],#REF!)*PlanMasine[[#This Row],[KPLQ]]),0)</f>
        <v>0</v>
      </c>
      <c r="F530" s="23">
        <v>12</v>
      </c>
      <c r="G530" s="23">
        <v>0</v>
      </c>
      <c r="H530" s="23">
        <v>0</v>
      </c>
      <c r="I530" s="23" t="s">
        <v>5</v>
      </c>
      <c r="J530" s="23" t="s">
        <v>570</v>
      </c>
      <c r="K530" s="23" t="s">
        <v>1783</v>
      </c>
      <c r="L530" s="24">
        <v>45834</v>
      </c>
      <c r="M530" s="28">
        <v>1.3888888888888889E-3</v>
      </c>
      <c r="N530" s="3">
        <v>45818</v>
      </c>
      <c r="O530">
        <v>227581</v>
      </c>
      <c r="P530" t="e">
        <f>IFERROR(INDEX(REDOSLIJED!#REF!,MATCH(PlanMasine[[#This Row],[KPL]],REDOSLIJED!#REF!,0)),MAX(REDOSLIJED!#REF!)+1)</f>
        <v>#REF!</v>
      </c>
    </row>
    <row r="531" spans="1:16" hidden="1" x14ac:dyDescent="0.25">
      <c r="A531" s="23">
        <v>1003952</v>
      </c>
      <c r="B531" s="23">
        <v>1</v>
      </c>
      <c r="C531" s="23">
        <v>1003965</v>
      </c>
      <c r="D531" s="23" t="s">
        <v>1966</v>
      </c>
      <c r="E531" s="5">
        <f>IFERROR((PlanMasine[[#This Row],[Norma]]/PlanMasine[[#This Row],[Q]])*(PlanMasine[[#This Row],[Q]]/SUMIF(#REF!,PlanMasine[[#This Row],[RN]],#REF!)*PlanMasine[[#This Row],[KPLQ]]),0)</f>
        <v>0</v>
      </c>
      <c r="F531" s="23">
        <v>12</v>
      </c>
      <c r="G531" s="23">
        <v>0</v>
      </c>
      <c r="H531" s="23">
        <v>0</v>
      </c>
      <c r="I531" s="23" t="s">
        <v>5</v>
      </c>
      <c r="J531" s="23" t="s">
        <v>570</v>
      </c>
      <c r="K531" s="23" t="s">
        <v>1783</v>
      </c>
      <c r="L531" s="24">
        <v>45834</v>
      </c>
      <c r="M531" s="28">
        <v>3.472222222222222E-3</v>
      </c>
      <c r="N531" s="3">
        <v>45818</v>
      </c>
      <c r="O531">
        <v>227540</v>
      </c>
      <c r="P531" t="e">
        <f>IFERROR(INDEX(REDOSLIJED!#REF!,MATCH(PlanMasine[[#This Row],[KPL]],REDOSLIJED!#REF!,0)),MAX(REDOSLIJED!#REF!)+1)</f>
        <v>#REF!</v>
      </c>
    </row>
    <row r="532" spans="1:16" hidden="1" x14ac:dyDescent="0.25">
      <c r="A532" s="23">
        <v>1003953</v>
      </c>
      <c r="B532" s="23">
        <v>1</v>
      </c>
      <c r="C532" s="23">
        <v>1003990</v>
      </c>
      <c r="D532" s="23" t="s">
        <v>1730</v>
      </c>
      <c r="E532" s="5">
        <f>IFERROR((PlanMasine[[#This Row],[Norma]]/PlanMasine[[#This Row],[Q]])*(PlanMasine[[#This Row],[Q]]/SUMIF(#REF!,PlanMasine[[#This Row],[RN]],#REF!)*PlanMasine[[#This Row],[KPLQ]]),0)</f>
        <v>0</v>
      </c>
      <c r="F532" s="23">
        <v>12</v>
      </c>
      <c r="G532" s="23">
        <v>0</v>
      </c>
      <c r="H532" s="23">
        <v>0</v>
      </c>
      <c r="I532" s="23" t="s">
        <v>5</v>
      </c>
      <c r="J532" s="23" t="s">
        <v>570</v>
      </c>
      <c r="K532" s="23" t="s">
        <v>1783</v>
      </c>
      <c r="L532" s="24">
        <v>45834</v>
      </c>
      <c r="M532" s="28">
        <v>3.472222222222222E-3</v>
      </c>
      <c r="N532" s="3">
        <v>45818</v>
      </c>
      <c r="O532">
        <v>227566</v>
      </c>
      <c r="P532" t="e">
        <f>IFERROR(INDEX(REDOSLIJED!#REF!,MATCH(PlanMasine[[#This Row],[KPL]],REDOSLIJED!#REF!,0)),MAX(REDOSLIJED!#REF!)+1)</f>
        <v>#REF!</v>
      </c>
    </row>
    <row r="533" spans="1:16" hidden="1" x14ac:dyDescent="0.25">
      <c r="A533" s="23">
        <v>1003953</v>
      </c>
      <c r="B533" s="23">
        <v>1</v>
      </c>
      <c r="C533" s="23">
        <v>1004028</v>
      </c>
      <c r="D533" s="23" t="s">
        <v>2010</v>
      </c>
      <c r="E533" s="5">
        <f>IFERROR((PlanMasine[[#This Row],[Norma]]/PlanMasine[[#This Row],[Q]])*(PlanMasine[[#This Row],[Q]]/SUMIF(#REF!,PlanMasine[[#This Row],[RN]],#REF!)*PlanMasine[[#This Row],[KPLQ]]),0)</f>
        <v>0</v>
      </c>
      <c r="F533" s="23">
        <v>12</v>
      </c>
      <c r="G533" s="23">
        <v>0</v>
      </c>
      <c r="H533" s="23">
        <v>0</v>
      </c>
      <c r="I533" s="23" t="s">
        <v>5</v>
      </c>
      <c r="J533" s="23" t="s">
        <v>570</v>
      </c>
      <c r="K533" s="23" t="s">
        <v>1783</v>
      </c>
      <c r="L533" s="24">
        <v>45834</v>
      </c>
      <c r="M533" s="28">
        <v>2.0833333333333333E-3</v>
      </c>
      <c r="N533" s="3">
        <v>45818</v>
      </c>
      <c r="O533">
        <v>227604</v>
      </c>
      <c r="P533" t="e">
        <f>IFERROR(INDEX(REDOSLIJED!#REF!,MATCH(PlanMasine[[#This Row],[KPL]],REDOSLIJED!#REF!,0)),MAX(REDOSLIJED!#REF!)+1)</f>
        <v>#REF!</v>
      </c>
    </row>
    <row r="534" spans="1:16" hidden="1" x14ac:dyDescent="0.25">
      <c r="A534" s="23">
        <v>1003953</v>
      </c>
      <c r="B534" s="23">
        <v>1</v>
      </c>
      <c r="C534" s="23">
        <v>1004012</v>
      </c>
      <c r="D534" s="23" t="s">
        <v>1920</v>
      </c>
      <c r="E534" s="5">
        <f>IFERROR((PlanMasine[[#This Row],[Norma]]/PlanMasine[[#This Row],[Q]])*(PlanMasine[[#This Row],[Q]]/SUMIF(#REF!,PlanMasine[[#This Row],[RN]],#REF!)*PlanMasine[[#This Row],[KPLQ]]),0)</f>
        <v>0</v>
      </c>
      <c r="F534" s="23">
        <v>12</v>
      </c>
      <c r="G534" s="23">
        <v>0</v>
      </c>
      <c r="H534" s="23">
        <v>0</v>
      </c>
      <c r="I534" s="23" t="s">
        <v>5</v>
      </c>
      <c r="J534" s="23" t="s">
        <v>570</v>
      </c>
      <c r="K534" s="23" t="s">
        <v>1783</v>
      </c>
      <c r="L534" s="24">
        <v>45834</v>
      </c>
      <c r="M534" s="28">
        <v>6.9444444444444447E-4</v>
      </c>
      <c r="N534" s="3">
        <v>45818</v>
      </c>
      <c r="O534">
        <v>227588</v>
      </c>
      <c r="P534" t="e">
        <f>IFERROR(INDEX(REDOSLIJED!#REF!,MATCH(PlanMasine[[#This Row],[KPL]],REDOSLIJED!#REF!,0)),MAX(REDOSLIJED!#REF!)+1)</f>
        <v>#REF!</v>
      </c>
    </row>
    <row r="535" spans="1:16" hidden="1" x14ac:dyDescent="0.25">
      <c r="A535" s="23">
        <v>1003953</v>
      </c>
      <c r="B535" s="23">
        <v>1</v>
      </c>
      <c r="C535" s="23">
        <v>1003965</v>
      </c>
      <c r="D535" s="23" t="s">
        <v>1966</v>
      </c>
      <c r="E535" s="5">
        <f>IFERROR((PlanMasine[[#This Row],[Norma]]/PlanMasine[[#This Row],[Q]])*(PlanMasine[[#This Row],[Q]]/SUMIF(#REF!,PlanMasine[[#This Row],[RN]],#REF!)*PlanMasine[[#This Row],[KPLQ]]),0)</f>
        <v>0</v>
      </c>
      <c r="F535" s="23">
        <v>12</v>
      </c>
      <c r="G535" s="23">
        <v>0</v>
      </c>
      <c r="H535" s="23">
        <v>0</v>
      </c>
      <c r="I535" s="23" t="s">
        <v>5</v>
      </c>
      <c r="J535" s="23" t="s">
        <v>570</v>
      </c>
      <c r="K535" s="23" t="s">
        <v>1783</v>
      </c>
      <c r="L535" s="24">
        <v>45834</v>
      </c>
      <c r="M535" s="28">
        <v>3.472222222222222E-3</v>
      </c>
      <c r="N535" s="3">
        <v>45818</v>
      </c>
      <c r="O535">
        <v>227540</v>
      </c>
      <c r="P535" t="e">
        <f>IFERROR(INDEX(REDOSLIJED!#REF!,MATCH(PlanMasine[[#This Row],[KPL]],REDOSLIJED!#REF!,0)),MAX(REDOSLIJED!#REF!)+1)</f>
        <v>#REF!</v>
      </c>
    </row>
    <row r="536" spans="1:16" hidden="1" x14ac:dyDescent="0.25">
      <c r="A536" s="23">
        <v>1003953</v>
      </c>
      <c r="B536" s="23">
        <v>1</v>
      </c>
      <c r="C536" s="23">
        <v>1003972</v>
      </c>
      <c r="D536" s="23" t="s">
        <v>1923</v>
      </c>
      <c r="E536" s="5">
        <f>IFERROR((PlanMasine[[#This Row],[Norma]]/PlanMasine[[#This Row],[Q]])*(PlanMasine[[#This Row],[Q]]/SUMIF(#REF!,PlanMasine[[#This Row],[RN]],#REF!)*PlanMasine[[#This Row],[KPLQ]]),0)</f>
        <v>0</v>
      </c>
      <c r="F536" s="23">
        <v>12</v>
      </c>
      <c r="G536" s="23">
        <v>0</v>
      </c>
      <c r="H536" s="23">
        <v>0</v>
      </c>
      <c r="I536" s="23" t="s">
        <v>5</v>
      </c>
      <c r="J536" s="23" t="s">
        <v>570</v>
      </c>
      <c r="K536" s="23" t="s">
        <v>1783</v>
      </c>
      <c r="L536" s="24">
        <v>45834</v>
      </c>
      <c r="M536" s="28">
        <v>2.0833333333333333E-3</v>
      </c>
      <c r="N536" s="3">
        <v>45818</v>
      </c>
      <c r="O536">
        <v>227547</v>
      </c>
      <c r="P536" t="e">
        <f>IFERROR(INDEX(REDOSLIJED!#REF!,MATCH(PlanMasine[[#This Row],[KPL]],REDOSLIJED!#REF!,0)),MAX(REDOSLIJED!#REF!)+1)</f>
        <v>#REF!</v>
      </c>
    </row>
    <row r="537" spans="1:16" hidden="1" x14ac:dyDescent="0.25">
      <c r="A537" s="23">
        <v>1003953</v>
      </c>
      <c r="B537" s="23">
        <v>1</v>
      </c>
      <c r="C537" s="23">
        <v>1003977</v>
      </c>
      <c r="D537" s="23" t="s">
        <v>1922</v>
      </c>
      <c r="E537" s="5">
        <f>IFERROR((PlanMasine[[#This Row],[Norma]]/PlanMasine[[#This Row],[Q]])*(PlanMasine[[#This Row],[Q]]/SUMIF(#REF!,PlanMasine[[#This Row],[RN]],#REF!)*PlanMasine[[#This Row],[KPLQ]]),0)</f>
        <v>0</v>
      </c>
      <c r="F537" s="23">
        <v>12</v>
      </c>
      <c r="G537" s="23">
        <v>0</v>
      </c>
      <c r="H537" s="23">
        <v>0</v>
      </c>
      <c r="I537" s="23" t="s">
        <v>5</v>
      </c>
      <c r="J537" s="23" t="s">
        <v>570</v>
      </c>
      <c r="K537" s="23" t="s">
        <v>1783</v>
      </c>
      <c r="L537" s="24">
        <v>45834</v>
      </c>
      <c r="M537" s="28">
        <v>2.7777777777777779E-3</v>
      </c>
      <c r="N537" s="3">
        <v>45818</v>
      </c>
      <c r="O537">
        <v>227553</v>
      </c>
      <c r="P537" t="e">
        <f>IFERROR(INDEX(REDOSLIJED!#REF!,MATCH(PlanMasine[[#This Row],[KPL]],REDOSLIJED!#REF!,0)),MAX(REDOSLIJED!#REF!)+1)</f>
        <v>#REF!</v>
      </c>
    </row>
    <row r="538" spans="1:16" hidden="1" x14ac:dyDescent="0.25">
      <c r="A538" s="23">
        <v>1003953</v>
      </c>
      <c r="B538" s="23">
        <v>1</v>
      </c>
      <c r="C538" s="23">
        <v>1004005</v>
      </c>
      <c r="D538" s="23" t="s">
        <v>1965</v>
      </c>
      <c r="E538" s="5">
        <f>IFERROR((PlanMasine[[#This Row],[Norma]]/PlanMasine[[#This Row],[Q]])*(PlanMasine[[#This Row],[Q]]/SUMIF(#REF!,PlanMasine[[#This Row],[RN]],#REF!)*PlanMasine[[#This Row],[KPLQ]]),0)</f>
        <v>0</v>
      </c>
      <c r="F538" s="23">
        <v>12</v>
      </c>
      <c r="G538" s="23">
        <v>0</v>
      </c>
      <c r="H538" s="23">
        <v>0</v>
      </c>
      <c r="I538" s="23" t="s">
        <v>5</v>
      </c>
      <c r="J538" s="23" t="s">
        <v>570</v>
      </c>
      <c r="K538" s="23" t="s">
        <v>1783</v>
      </c>
      <c r="L538" s="24">
        <v>45834</v>
      </c>
      <c r="M538" s="28">
        <v>1.3888888888888889E-3</v>
      </c>
      <c r="N538" s="3">
        <v>45818</v>
      </c>
      <c r="O538">
        <v>227581</v>
      </c>
      <c r="P538" t="e">
        <f>IFERROR(INDEX(REDOSLIJED!#REF!,MATCH(PlanMasine[[#This Row],[KPL]],REDOSLIJED!#REF!,0)),MAX(REDOSLIJED!#REF!)+1)</f>
        <v>#REF!</v>
      </c>
    </row>
    <row r="539" spans="1:16" hidden="1" x14ac:dyDescent="0.25">
      <c r="A539" s="23">
        <v>1003953</v>
      </c>
      <c r="B539" s="23">
        <v>1</v>
      </c>
      <c r="C539" s="23">
        <v>1003998</v>
      </c>
      <c r="D539" s="23" t="s">
        <v>1921</v>
      </c>
      <c r="E539" s="5">
        <f>IFERROR((PlanMasine[[#This Row],[Norma]]/PlanMasine[[#This Row],[Q]])*(PlanMasine[[#This Row],[Q]]/SUMIF(#REF!,PlanMasine[[#This Row],[RN]],#REF!)*PlanMasine[[#This Row],[KPLQ]]),0)</f>
        <v>0</v>
      </c>
      <c r="F539" s="23">
        <v>12</v>
      </c>
      <c r="G539" s="23">
        <v>0</v>
      </c>
      <c r="H539" s="23">
        <v>0</v>
      </c>
      <c r="I539" s="23" t="s">
        <v>5</v>
      </c>
      <c r="J539" s="23" t="s">
        <v>570</v>
      </c>
      <c r="K539" s="23" t="s">
        <v>1783</v>
      </c>
      <c r="L539" s="24">
        <v>45834</v>
      </c>
      <c r="M539" s="28">
        <v>1.0416666666666667E-3</v>
      </c>
      <c r="N539" s="3">
        <v>45818</v>
      </c>
      <c r="O539">
        <v>227574</v>
      </c>
      <c r="P539" t="e">
        <f>IFERROR(INDEX(REDOSLIJED!#REF!,MATCH(PlanMasine[[#This Row],[KPL]],REDOSLIJED!#REF!,0)),MAX(REDOSLIJED!#REF!)+1)</f>
        <v>#REF!</v>
      </c>
    </row>
    <row r="540" spans="1:16" hidden="1" x14ac:dyDescent="0.25">
      <c r="A540" s="23">
        <v>1016579</v>
      </c>
      <c r="B540" s="23">
        <v>1</v>
      </c>
      <c r="C540" s="23">
        <v>1016575</v>
      </c>
      <c r="D540" s="23" t="s">
        <v>1976</v>
      </c>
      <c r="E540" s="5">
        <f>IFERROR((PlanMasine[[#This Row],[Norma]]/PlanMasine[[#This Row],[Q]])*(PlanMasine[[#This Row],[Q]]/SUMIF(#REF!,PlanMasine[[#This Row],[RN]],#REF!)*PlanMasine[[#This Row],[KPLQ]]),0)</f>
        <v>0</v>
      </c>
      <c r="F540" s="23">
        <v>4</v>
      </c>
      <c r="G540" s="23">
        <v>0</v>
      </c>
      <c r="H540" s="23">
        <v>0</v>
      </c>
      <c r="I540" s="23" t="s">
        <v>5</v>
      </c>
      <c r="J540" s="23" t="s">
        <v>570</v>
      </c>
      <c r="K540" s="23" t="s">
        <v>1977</v>
      </c>
      <c r="L540" s="24">
        <v>45831</v>
      </c>
      <c r="M540" s="28">
        <v>6.9444444444444447E-4</v>
      </c>
      <c r="N540" s="3">
        <v>45818</v>
      </c>
      <c r="O540">
        <v>120880</v>
      </c>
      <c r="P540" t="e">
        <f>IFERROR(INDEX(REDOSLIJED!#REF!,MATCH(PlanMasine[[#This Row],[KPL]],REDOSLIJED!#REF!,0)),MAX(REDOSLIJED!#REF!)+1)</f>
        <v>#REF!</v>
      </c>
    </row>
    <row r="541" spans="1:16" hidden="1" x14ac:dyDescent="0.25">
      <c r="A541" s="23">
        <v>1016580</v>
      </c>
      <c r="B541" s="23">
        <v>1</v>
      </c>
      <c r="C541" s="23">
        <v>1016575</v>
      </c>
      <c r="D541" s="23" t="s">
        <v>1976</v>
      </c>
      <c r="E541" s="5">
        <f>IFERROR((PlanMasine[[#This Row],[Norma]]/PlanMasine[[#This Row],[Q]])*(PlanMasine[[#This Row],[Q]]/SUMIF(#REF!,PlanMasine[[#This Row],[RN]],#REF!)*PlanMasine[[#This Row],[KPLQ]]),0)</f>
        <v>0</v>
      </c>
      <c r="F541" s="23">
        <v>4</v>
      </c>
      <c r="G541" s="23">
        <v>0</v>
      </c>
      <c r="H541" s="23">
        <v>0</v>
      </c>
      <c r="I541" s="23" t="s">
        <v>5</v>
      </c>
      <c r="J541" s="23" t="s">
        <v>570</v>
      </c>
      <c r="K541" s="23" t="s">
        <v>1977</v>
      </c>
      <c r="L541" s="24">
        <v>45831</v>
      </c>
      <c r="M541" s="28">
        <v>6.9444444444444447E-4</v>
      </c>
      <c r="N541" s="3">
        <v>45818</v>
      </c>
      <c r="O541">
        <v>120880</v>
      </c>
      <c r="P541" t="e">
        <f>IFERROR(INDEX(REDOSLIJED!#REF!,MATCH(PlanMasine[[#This Row],[KPL]],REDOSLIJED!#REF!,0)),MAX(REDOSLIJED!#REF!)+1)</f>
        <v>#REF!</v>
      </c>
    </row>
    <row r="542" spans="1:16" hidden="1" x14ac:dyDescent="0.25">
      <c r="A542" s="23">
        <v>1016725</v>
      </c>
      <c r="B542" s="23">
        <v>1</v>
      </c>
      <c r="C542" s="23">
        <v>1016736</v>
      </c>
      <c r="D542" s="23" t="s">
        <v>2121</v>
      </c>
      <c r="E542" s="5">
        <f>IFERROR((PlanMasine[[#This Row],[Norma]]/PlanMasine[[#This Row],[Q]])*(PlanMasine[[#This Row],[Q]]/SUMIF(#REF!,PlanMasine[[#This Row],[RN]],#REF!)*PlanMasine[[#This Row],[KPLQ]]),0)</f>
        <v>0</v>
      </c>
      <c r="F542" s="23">
        <v>1</v>
      </c>
      <c r="G542" s="23">
        <v>0</v>
      </c>
      <c r="H542" s="23">
        <v>0</v>
      </c>
      <c r="I542" s="23" t="s">
        <v>5</v>
      </c>
      <c r="J542" s="23" t="s">
        <v>570</v>
      </c>
      <c r="K542" s="23" t="s">
        <v>2104</v>
      </c>
      <c r="L542" s="24">
        <v>45824</v>
      </c>
      <c r="M542" s="28">
        <v>3.472222222222222E-3</v>
      </c>
      <c r="N542" s="3">
        <v>45818</v>
      </c>
      <c r="O542">
        <v>163290</v>
      </c>
      <c r="P542" t="e">
        <f>IFERROR(INDEX(REDOSLIJED!#REF!,MATCH(PlanMasine[[#This Row],[KPL]],REDOSLIJED!#REF!,0)),MAX(REDOSLIJED!#REF!)+1)</f>
        <v>#REF!</v>
      </c>
    </row>
    <row r="543" spans="1:16" hidden="1" x14ac:dyDescent="0.25">
      <c r="A543" s="23">
        <v>1016725</v>
      </c>
      <c r="B543" s="23">
        <v>1</v>
      </c>
      <c r="C543" s="23">
        <v>1016737</v>
      </c>
      <c r="D543" s="23" t="s">
        <v>2103</v>
      </c>
      <c r="E543" s="5">
        <f>IFERROR((PlanMasine[[#This Row],[Norma]]/PlanMasine[[#This Row],[Q]])*(PlanMasine[[#This Row],[Q]]/SUMIF(#REF!,PlanMasine[[#This Row],[RN]],#REF!)*PlanMasine[[#This Row],[KPLQ]]),0)</f>
        <v>0</v>
      </c>
      <c r="F543" s="23">
        <v>1</v>
      </c>
      <c r="G543" s="23">
        <v>0</v>
      </c>
      <c r="H543" s="23">
        <v>0</v>
      </c>
      <c r="I543" s="23" t="s">
        <v>5</v>
      </c>
      <c r="J543" s="23" t="s">
        <v>570</v>
      </c>
      <c r="K543" s="23" t="s">
        <v>2104</v>
      </c>
      <c r="L543" s="24">
        <v>45824</v>
      </c>
      <c r="M543" s="28">
        <v>5.5555555555555558E-3</v>
      </c>
      <c r="N543" s="3">
        <v>45818</v>
      </c>
      <c r="O543">
        <v>163291</v>
      </c>
      <c r="P543" t="e">
        <f>IFERROR(INDEX(REDOSLIJED!#REF!,MATCH(PlanMasine[[#This Row],[KPL]],REDOSLIJED!#REF!,0)),MAX(REDOSLIJED!#REF!)+1)</f>
        <v>#REF!</v>
      </c>
    </row>
    <row r="544" spans="1:16" hidden="1" x14ac:dyDescent="0.25">
      <c r="A544" s="23">
        <v>1016725</v>
      </c>
      <c r="B544" s="23">
        <v>1</v>
      </c>
      <c r="C544" s="23">
        <v>1016738</v>
      </c>
      <c r="D544" s="23" t="s">
        <v>2120</v>
      </c>
      <c r="E544" s="5">
        <f>IFERROR((PlanMasine[[#This Row],[Norma]]/PlanMasine[[#This Row],[Q]])*(PlanMasine[[#This Row],[Q]]/SUMIF(#REF!,PlanMasine[[#This Row],[RN]],#REF!)*PlanMasine[[#This Row],[KPLQ]]),0)</f>
        <v>0</v>
      </c>
      <c r="F544" s="23">
        <v>1</v>
      </c>
      <c r="G544" s="23">
        <v>0</v>
      </c>
      <c r="H544" s="23">
        <v>0</v>
      </c>
      <c r="I544" s="23" t="s">
        <v>5</v>
      </c>
      <c r="J544" s="23" t="s">
        <v>570</v>
      </c>
      <c r="K544" s="23" t="s">
        <v>2104</v>
      </c>
      <c r="L544" s="24">
        <v>45824</v>
      </c>
      <c r="M544" s="28">
        <v>5.5555555555555558E-3</v>
      </c>
      <c r="N544" s="3">
        <v>45818</v>
      </c>
      <c r="O544">
        <v>163292</v>
      </c>
      <c r="P544" t="e">
        <f>IFERROR(INDEX(REDOSLIJED!#REF!,MATCH(PlanMasine[[#This Row],[KPL]],REDOSLIJED!#REF!,0)),MAX(REDOSLIJED!#REF!)+1)</f>
        <v>#REF!</v>
      </c>
    </row>
    <row r="545" spans="1:16" hidden="1" x14ac:dyDescent="0.25">
      <c r="A545" s="23">
        <v>1016725</v>
      </c>
      <c r="B545" s="23">
        <v>1</v>
      </c>
      <c r="C545" s="23">
        <v>1016741</v>
      </c>
      <c r="D545" s="23" t="s">
        <v>2109</v>
      </c>
      <c r="E545" s="5">
        <f>IFERROR((PlanMasine[[#This Row],[Norma]]/PlanMasine[[#This Row],[Q]])*(PlanMasine[[#This Row],[Q]]/SUMIF(#REF!,PlanMasine[[#This Row],[RN]],#REF!)*PlanMasine[[#This Row],[KPLQ]]),0)</f>
        <v>0</v>
      </c>
      <c r="F545" s="23">
        <v>1</v>
      </c>
      <c r="G545" s="23">
        <v>0</v>
      </c>
      <c r="H545" s="23">
        <v>0</v>
      </c>
      <c r="I545" s="23" t="s">
        <v>5</v>
      </c>
      <c r="J545" s="23" t="s">
        <v>570</v>
      </c>
      <c r="K545" s="23" t="s">
        <v>2104</v>
      </c>
      <c r="L545" s="24">
        <v>45824</v>
      </c>
      <c r="M545" s="28">
        <v>1.0416666666666667E-3</v>
      </c>
      <c r="N545" s="3">
        <v>45818</v>
      </c>
      <c r="O545">
        <v>163295</v>
      </c>
      <c r="P545" t="e">
        <f>IFERROR(INDEX(REDOSLIJED!#REF!,MATCH(PlanMasine[[#This Row],[KPL]],REDOSLIJED!#REF!,0)),MAX(REDOSLIJED!#REF!)+1)</f>
        <v>#REF!</v>
      </c>
    </row>
    <row r="546" spans="1:16" hidden="1" x14ac:dyDescent="0.25">
      <c r="A546" s="23">
        <v>1016725</v>
      </c>
      <c r="B546" s="23">
        <v>1</v>
      </c>
      <c r="C546" s="23">
        <v>1016739</v>
      </c>
      <c r="D546" s="23" t="s">
        <v>2105</v>
      </c>
      <c r="E546" s="5">
        <f>IFERROR((PlanMasine[[#This Row],[Norma]]/PlanMasine[[#This Row],[Q]])*(PlanMasine[[#This Row],[Q]]/SUMIF(#REF!,PlanMasine[[#This Row],[RN]],#REF!)*PlanMasine[[#This Row],[KPLQ]]),0)</f>
        <v>0</v>
      </c>
      <c r="F546" s="23">
        <v>1</v>
      </c>
      <c r="G546" s="23">
        <v>0</v>
      </c>
      <c r="H546" s="23">
        <v>0</v>
      </c>
      <c r="I546" s="23" t="s">
        <v>5</v>
      </c>
      <c r="J546" s="23" t="s">
        <v>570</v>
      </c>
      <c r="K546" s="23" t="s">
        <v>2104</v>
      </c>
      <c r="L546" s="24">
        <v>45824</v>
      </c>
      <c r="M546" s="28">
        <v>4.1666666666666666E-3</v>
      </c>
      <c r="N546" s="3">
        <v>45818</v>
      </c>
      <c r="O546">
        <v>163293</v>
      </c>
      <c r="P546" t="e">
        <f>IFERROR(INDEX(REDOSLIJED!#REF!,MATCH(PlanMasine[[#This Row],[KPL]],REDOSLIJED!#REF!,0)),MAX(REDOSLIJED!#REF!)+1)</f>
        <v>#REF!</v>
      </c>
    </row>
    <row r="547" spans="1:16" hidden="1" x14ac:dyDescent="0.25">
      <c r="A547" s="23">
        <v>1016725</v>
      </c>
      <c r="B547" s="23">
        <v>1</v>
      </c>
      <c r="C547" s="23">
        <v>1016759</v>
      </c>
      <c r="D547" s="23" t="s">
        <v>2115</v>
      </c>
      <c r="E547" s="5">
        <f>IFERROR((PlanMasine[[#This Row],[Norma]]/PlanMasine[[#This Row],[Q]])*(PlanMasine[[#This Row],[Q]]/SUMIF(#REF!,PlanMasine[[#This Row],[RN]],#REF!)*PlanMasine[[#This Row],[KPLQ]]),0)</f>
        <v>0</v>
      </c>
      <c r="F547" s="23">
        <v>1</v>
      </c>
      <c r="G547" s="23">
        <v>0</v>
      </c>
      <c r="H547" s="23">
        <v>0</v>
      </c>
      <c r="I547" s="23" t="s">
        <v>5</v>
      </c>
      <c r="J547" s="23" t="s">
        <v>570</v>
      </c>
      <c r="K547" s="23" t="s">
        <v>2104</v>
      </c>
      <c r="L547" s="24">
        <v>45824</v>
      </c>
      <c r="M547" s="28">
        <v>6.9444444444444447E-4</v>
      </c>
      <c r="N547" s="3">
        <v>45818</v>
      </c>
      <c r="O547">
        <v>163313</v>
      </c>
      <c r="P547" t="e">
        <f>IFERROR(INDEX(REDOSLIJED!#REF!,MATCH(PlanMasine[[#This Row],[KPL]],REDOSLIJED!#REF!,0)),MAX(REDOSLIJED!#REF!)+1)</f>
        <v>#REF!</v>
      </c>
    </row>
    <row r="548" spans="1:16" hidden="1" x14ac:dyDescent="0.25">
      <c r="A548" s="23">
        <v>1016725</v>
      </c>
      <c r="B548" s="23">
        <v>1</v>
      </c>
      <c r="C548" s="23">
        <v>1016752</v>
      </c>
      <c r="D548" s="23" t="s">
        <v>2114</v>
      </c>
      <c r="E548" s="5">
        <f>IFERROR((PlanMasine[[#This Row],[Norma]]/PlanMasine[[#This Row],[Q]])*(PlanMasine[[#This Row],[Q]]/SUMIF(#REF!,PlanMasine[[#This Row],[RN]],#REF!)*PlanMasine[[#This Row],[KPLQ]]),0)</f>
        <v>0</v>
      </c>
      <c r="F548" s="23">
        <v>1</v>
      </c>
      <c r="G548" s="23">
        <v>0</v>
      </c>
      <c r="H548" s="23">
        <v>0</v>
      </c>
      <c r="I548" s="23" t="s">
        <v>5</v>
      </c>
      <c r="J548" s="23" t="s">
        <v>570</v>
      </c>
      <c r="K548" s="23" t="s">
        <v>2104</v>
      </c>
      <c r="L548" s="24">
        <v>45824</v>
      </c>
      <c r="M548" s="28">
        <v>1.3888888888888889E-3</v>
      </c>
      <c r="N548" s="3">
        <v>45818</v>
      </c>
      <c r="O548">
        <v>163306</v>
      </c>
      <c r="P548" t="e">
        <f>IFERROR(INDEX(REDOSLIJED!#REF!,MATCH(PlanMasine[[#This Row],[KPL]],REDOSLIJED!#REF!,0)),MAX(REDOSLIJED!#REF!)+1)</f>
        <v>#REF!</v>
      </c>
    </row>
    <row r="549" spans="1:16" hidden="1" x14ac:dyDescent="0.25">
      <c r="A549" s="23">
        <v>1016725</v>
      </c>
      <c r="B549" s="23">
        <v>1</v>
      </c>
      <c r="C549" s="23">
        <v>1016749</v>
      </c>
      <c r="D549" s="23" t="s">
        <v>2113</v>
      </c>
      <c r="E549" s="5">
        <f>IFERROR((PlanMasine[[#This Row],[Norma]]/PlanMasine[[#This Row],[Q]])*(PlanMasine[[#This Row],[Q]]/SUMIF(#REF!,PlanMasine[[#This Row],[RN]],#REF!)*PlanMasine[[#This Row],[KPLQ]]),0)</f>
        <v>0</v>
      </c>
      <c r="F549" s="23">
        <v>1</v>
      </c>
      <c r="G549" s="23">
        <v>0</v>
      </c>
      <c r="H549" s="23">
        <v>0</v>
      </c>
      <c r="I549" s="23" t="s">
        <v>5</v>
      </c>
      <c r="J549" s="23" t="s">
        <v>570</v>
      </c>
      <c r="K549" s="23" t="s">
        <v>2104</v>
      </c>
      <c r="L549" s="24">
        <v>45824</v>
      </c>
      <c r="M549" s="28">
        <v>6.9444444444444441E-3</v>
      </c>
      <c r="N549" s="3">
        <v>45818</v>
      </c>
      <c r="O549">
        <v>163303</v>
      </c>
      <c r="P549" t="e">
        <f>IFERROR(INDEX(REDOSLIJED!#REF!,MATCH(PlanMasine[[#This Row],[KPL]],REDOSLIJED!#REF!,0)),MAX(REDOSLIJED!#REF!)+1)</f>
        <v>#REF!</v>
      </c>
    </row>
    <row r="550" spans="1:16" hidden="1" x14ac:dyDescent="0.25">
      <c r="A550" s="23">
        <v>1016725</v>
      </c>
      <c r="B550" s="23">
        <v>1</v>
      </c>
      <c r="C550" s="23">
        <v>1016747</v>
      </c>
      <c r="D550" s="23" t="s">
        <v>2112</v>
      </c>
      <c r="E550" s="5">
        <f>IFERROR((PlanMasine[[#This Row],[Norma]]/PlanMasine[[#This Row],[Q]])*(PlanMasine[[#This Row],[Q]]/SUMIF(#REF!,PlanMasine[[#This Row],[RN]],#REF!)*PlanMasine[[#This Row],[KPLQ]]),0)</f>
        <v>0</v>
      </c>
      <c r="F550" s="23">
        <v>4</v>
      </c>
      <c r="G550" s="23">
        <v>0</v>
      </c>
      <c r="H550" s="23">
        <v>0</v>
      </c>
      <c r="I550" s="23" t="s">
        <v>5</v>
      </c>
      <c r="J550" s="23" t="s">
        <v>570</v>
      </c>
      <c r="K550" s="23" t="s">
        <v>2104</v>
      </c>
      <c r="L550" s="24">
        <v>45824</v>
      </c>
      <c r="M550" s="28">
        <v>5.5555555555555558E-3</v>
      </c>
      <c r="N550" s="3">
        <v>45818</v>
      </c>
      <c r="O550">
        <v>163301</v>
      </c>
      <c r="P550" t="e">
        <f>IFERROR(INDEX(REDOSLIJED!#REF!,MATCH(PlanMasine[[#This Row],[KPL]],REDOSLIJED!#REF!,0)),MAX(REDOSLIJED!#REF!)+1)</f>
        <v>#REF!</v>
      </c>
    </row>
    <row r="551" spans="1:16" hidden="1" x14ac:dyDescent="0.25">
      <c r="A551" s="23">
        <v>1016725</v>
      </c>
      <c r="B551" s="23">
        <v>1</v>
      </c>
      <c r="C551" s="23">
        <v>1016743</v>
      </c>
      <c r="D551" s="23" t="s">
        <v>2111</v>
      </c>
      <c r="E551" s="5">
        <f>IFERROR((PlanMasine[[#This Row],[Norma]]/PlanMasine[[#This Row],[Q]])*(PlanMasine[[#This Row],[Q]]/SUMIF(#REF!,PlanMasine[[#This Row],[RN]],#REF!)*PlanMasine[[#This Row],[KPLQ]]),0)</f>
        <v>0</v>
      </c>
      <c r="F551" s="23">
        <v>1</v>
      </c>
      <c r="G551" s="23">
        <v>0</v>
      </c>
      <c r="H551" s="23">
        <v>0</v>
      </c>
      <c r="I551" s="23" t="s">
        <v>5</v>
      </c>
      <c r="J551" s="23" t="s">
        <v>570</v>
      </c>
      <c r="K551" s="23" t="s">
        <v>2104</v>
      </c>
      <c r="L551" s="24">
        <v>45824</v>
      </c>
      <c r="M551" s="28">
        <v>1.3888888888888889E-3</v>
      </c>
      <c r="N551" s="3">
        <v>45818</v>
      </c>
      <c r="O551">
        <v>163297</v>
      </c>
      <c r="P551" t="e">
        <f>IFERROR(INDEX(REDOSLIJED!#REF!,MATCH(PlanMasine[[#This Row],[KPL]],REDOSLIJED!#REF!,0)),MAX(REDOSLIJED!#REF!)+1)</f>
        <v>#REF!</v>
      </c>
    </row>
    <row r="552" spans="1:16" hidden="1" x14ac:dyDescent="0.25">
      <c r="A552" s="23">
        <v>1016725</v>
      </c>
      <c r="B552" s="23">
        <v>1</v>
      </c>
      <c r="C552" s="23">
        <v>1016742</v>
      </c>
      <c r="D552" s="23" t="s">
        <v>2110</v>
      </c>
      <c r="E552" s="5">
        <f>IFERROR((PlanMasine[[#This Row],[Norma]]/PlanMasine[[#This Row],[Q]])*(PlanMasine[[#This Row],[Q]]/SUMIF(#REF!,PlanMasine[[#This Row],[RN]],#REF!)*PlanMasine[[#This Row],[KPLQ]]),0)</f>
        <v>0</v>
      </c>
      <c r="F552" s="23">
        <v>1</v>
      </c>
      <c r="G552" s="23">
        <v>0</v>
      </c>
      <c r="H552" s="23">
        <v>0</v>
      </c>
      <c r="I552" s="23" t="s">
        <v>5</v>
      </c>
      <c r="J552" s="23" t="s">
        <v>570</v>
      </c>
      <c r="K552" s="23" t="s">
        <v>2104</v>
      </c>
      <c r="L552" s="24">
        <v>45824</v>
      </c>
      <c r="M552" s="28">
        <v>1.3888888888888889E-3</v>
      </c>
      <c r="N552" s="3">
        <v>45818</v>
      </c>
      <c r="O552">
        <v>163296</v>
      </c>
      <c r="P552" t="e">
        <f>IFERROR(INDEX(REDOSLIJED!#REF!,MATCH(PlanMasine[[#This Row],[KPL]],REDOSLIJED!#REF!,0)),MAX(REDOSLIJED!#REF!)+1)</f>
        <v>#REF!</v>
      </c>
    </row>
    <row r="553" spans="1:16" hidden="1" x14ac:dyDescent="0.25">
      <c r="A553" s="23">
        <v>1016725</v>
      </c>
      <c r="B553" s="23">
        <v>1</v>
      </c>
      <c r="C553" s="23">
        <v>1016740</v>
      </c>
      <c r="D553" s="23" t="s">
        <v>2106</v>
      </c>
      <c r="E553" s="5">
        <f>IFERROR((PlanMasine[[#This Row],[Norma]]/PlanMasine[[#This Row],[Q]])*(PlanMasine[[#This Row],[Q]]/SUMIF(#REF!,PlanMasine[[#This Row],[RN]],#REF!)*PlanMasine[[#This Row],[KPLQ]]),0)</f>
        <v>0</v>
      </c>
      <c r="F553" s="23">
        <v>1</v>
      </c>
      <c r="G553" s="23">
        <v>0</v>
      </c>
      <c r="H553" s="23">
        <v>0</v>
      </c>
      <c r="I553" s="23" t="s">
        <v>5</v>
      </c>
      <c r="J553" s="23" t="s">
        <v>570</v>
      </c>
      <c r="K553" s="23" t="s">
        <v>2104</v>
      </c>
      <c r="L553" s="24">
        <v>45824</v>
      </c>
      <c r="M553" s="28">
        <v>1.0416666666666667E-3</v>
      </c>
      <c r="N553" s="3">
        <v>45818</v>
      </c>
      <c r="O553">
        <v>163294</v>
      </c>
      <c r="P553" t="e">
        <f>IFERROR(INDEX(REDOSLIJED!#REF!,MATCH(PlanMasine[[#This Row],[KPL]],REDOSLIJED!#REF!,0)),MAX(REDOSLIJED!#REF!)+1)</f>
        <v>#REF!</v>
      </c>
    </row>
    <row r="554" spans="1:16" hidden="1" x14ac:dyDescent="0.25">
      <c r="A554" s="23">
        <v>1016725</v>
      </c>
      <c r="B554" s="23">
        <v>1</v>
      </c>
      <c r="C554" s="23">
        <v>1016727</v>
      </c>
      <c r="D554" s="23" t="s">
        <v>2107</v>
      </c>
      <c r="E554" s="5">
        <f>IFERROR((PlanMasine[[#This Row],[Norma]]/PlanMasine[[#This Row],[Q]])*(PlanMasine[[#This Row],[Q]]/SUMIF(#REF!,PlanMasine[[#This Row],[RN]],#REF!)*PlanMasine[[#This Row],[KPLQ]]),0)</f>
        <v>0</v>
      </c>
      <c r="F554" s="23">
        <v>1</v>
      </c>
      <c r="G554" s="23">
        <v>0</v>
      </c>
      <c r="H554" s="23">
        <v>0</v>
      </c>
      <c r="I554" s="23" t="s">
        <v>5</v>
      </c>
      <c r="J554" s="23" t="s">
        <v>570</v>
      </c>
      <c r="K554" s="23" t="s">
        <v>2104</v>
      </c>
      <c r="L554" s="24">
        <v>45824</v>
      </c>
      <c r="M554" s="28">
        <v>2.7777777777777779E-3</v>
      </c>
      <c r="N554" s="3">
        <v>45818</v>
      </c>
      <c r="O554">
        <v>163281</v>
      </c>
      <c r="P554" t="e">
        <f>IFERROR(INDEX(REDOSLIJED!#REF!,MATCH(PlanMasine[[#This Row],[KPL]],REDOSLIJED!#REF!,0)),MAX(REDOSLIJED!#REF!)+1)</f>
        <v>#REF!</v>
      </c>
    </row>
    <row r="555" spans="1:16" hidden="1" x14ac:dyDescent="0.25">
      <c r="A555" s="23">
        <v>1016725</v>
      </c>
      <c r="B555" s="23">
        <v>1</v>
      </c>
      <c r="C555" s="23">
        <v>1016726</v>
      </c>
      <c r="D555" s="23" t="s">
        <v>2108</v>
      </c>
      <c r="E555" s="5">
        <f>IFERROR((PlanMasine[[#This Row],[Norma]]/PlanMasine[[#This Row],[Q]])*(PlanMasine[[#This Row],[Q]]/SUMIF(#REF!,PlanMasine[[#This Row],[RN]],#REF!)*PlanMasine[[#This Row],[KPLQ]]),0)</f>
        <v>0</v>
      </c>
      <c r="F555" s="23">
        <v>1</v>
      </c>
      <c r="G555" s="23">
        <v>0</v>
      </c>
      <c r="H555" s="23">
        <v>0</v>
      </c>
      <c r="I555" s="23" t="s">
        <v>5</v>
      </c>
      <c r="J555" s="23" t="s">
        <v>570</v>
      </c>
      <c r="K555" s="23" t="s">
        <v>2104</v>
      </c>
      <c r="L555" s="24">
        <v>45824</v>
      </c>
      <c r="M555" s="28">
        <v>2.7777777777777779E-3</v>
      </c>
      <c r="N555" s="3">
        <v>45818</v>
      </c>
      <c r="O555">
        <v>163280</v>
      </c>
      <c r="P555" t="e">
        <f>IFERROR(INDEX(REDOSLIJED!#REF!,MATCH(PlanMasine[[#This Row],[KPL]],REDOSLIJED!#REF!,0)),MAX(REDOSLIJED!#REF!)+1)</f>
        <v>#REF!</v>
      </c>
    </row>
    <row r="556" spans="1:16" hidden="1" x14ac:dyDescent="0.25">
      <c r="A556" s="23">
        <v>1016725</v>
      </c>
      <c r="B556" s="23">
        <v>1</v>
      </c>
      <c r="C556" s="23">
        <v>1016734</v>
      </c>
      <c r="D556" s="23" t="s">
        <v>2118</v>
      </c>
      <c r="E556" s="5">
        <f>IFERROR((PlanMasine[[#This Row],[Norma]]/PlanMasine[[#This Row],[Q]])*(PlanMasine[[#This Row],[Q]]/SUMIF(#REF!,PlanMasine[[#This Row],[RN]],#REF!)*PlanMasine[[#This Row],[KPLQ]]),0)</f>
        <v>0</v>
      </c>
      <c r="F556" s="23">
        <v>1</v>
      </c>
      <c r="G556" s="23">
        <v>0</v>
      </c>
      <c r="H556" s="23">
        <v>0</v>
      </c>
      <c r="I556" s="23" t="s">
        <v>5</v>
      </c>
      <c r="J556" s="23" t="s">
        <v>570</v>
      </c>
      <c r="K556" s="23" t="s">
        <v>2104</v>
      </c>
      <c r="L556" s="24">
        <v>45824</v>
      </c>
      <c r="M556" s="28">
        <v>2.4305555555555556E-3</v>
      </c>
      <c r="N556" s="3">
        <v>45818</v>
      </c>
      <c r="O556">
        <v>163288</v>
      </c>
      <c r="P556" t="e">
        <f>IFERROR(INDEX(REDOSLIJED!#REF!,MATCH(PlanMasine[[#This Row],[KPL]],REDOSLIJED!#REF!,0)),MAX(REDOSLIJED!#REF!)+1)</f>
        <v>#REF!</v>
      </c>
    </row>
    <row r="557" spans="1:16" hidden="1" x14ac:dyDescent="0.25">
      <c r="A557" s="23">
        <v>1016725</v>
      </c>
      <c r="B557" s="23">
        <v>1</v>
      </c>
      <c r="C557" s="23">
        <v>1016729</v>
      </c>
      <c r="D557" s="23" t="s">
        <v>2116</v>
      </c>
      <c r="E557" s="5">
        <f>IFERROR((PlanMasine[[#This Row],[Norma]]/PlanMasine[[#This Row],[Q]])*(PlanMasine[[#This Row],[Q]]/SUMIF(#REF!,PlanMasine[[#This Row],[RN]],#REF!)*PlanMasine[[#This Row],[KPLQ]]),0)</f>
        <v>0</v>
      </c>
      <c r="F557" s="23">
        <v>2</v>
      </c>
      <c r="G557" s="23">
        <v>0</v>
      </c>
      <c r="H557" s="23">
        <v>0</v>
      </c>
      <c r="I557" s="23" t="s">
        <v>5</v>
      </c>
      <c r="J557" s="23" t="s">
        <v>570</v>
      </c>
      <c r="K557" s="23" t="s">
        <v>2104</v>
      </c>
      <c r="L557" s="24">
        <v>45824</v>
      </c>
      <c r="M557" s="28">
        <v>2.7777777777777779E-3</v>
      </c>
      <c r="N557" s="3">
        <v>45818</v>
      </c>
      <c r="O557">
        <v>163283</v>
      </c>
      <c r="P557" t="e">
        <f>IFERROR(INDEX(REDOSLIJED!#REF!,MATCH(PlanMasine[[#This Row],[KPL]],REDOSLIJED!#REF!,0)),MAX(REDOSLIJED!#REF!)+1)</f>
        <v>#REF!</v>
      </c>
    </row>
    <row r="558" spans="1:16" hidden="1" x14ac:dyDescent="0.25">
      <c r="A558" s="23">
        <v>1016725</v>
      </c>
      <c r="B558" s="23">
        <v>1</v>
      </c>
      <c r="C558" s="23">
        <v>1016735</v>
      </c>
      <c r="D558" s="23" t="s">
        <v>2119</v>
      </c>
      <c r="E558" s="5">
        <f>IFERROR((PlanMasine[[#This Row],[Norma]]/PlanMasine[[#This Row],[Q]])*(PlanMasine[[#This Row],[Q]]/SUMIF(#REF!,PlanMasine[[#This Row],[RN]],#REF!)*PlanMasine[[#This Row],[KPLQ]]),0)</f>
        <v>0</v>
      </c>
      <c r="F558" s="23">
        <v>1</v>
      </c>
      <c r="G558" s="23">
        <v>0</v>
      </c>
      <c r="H558" s="23">
        <v>0</v>
      </c>
      <c r="I558" s="23" t="s">
        <v>5</v>
      </c>
      <c r="J558" s="23" t="s">
        <v>570</v>
      </c>
      <c r="K558" s="23" t="s">
        <v>2104</v>
      </c>
      <c r="L558" s="24">
        <v>45824</v>
      </c>
      <c r="M558" s="28">
        <v>2.4305555555555556E-3</v>
      </c>
      <c r="N558" s="3">
        <v>45818</v>
      </c>
      <c r="O558">
        <v>163289</v>
      </c>
      <c r="P558" t="e">
        <f>IFERROR(INDEX(REDOSLIJED!#REF!,MATCH(PlanMasine[[#This Row],[KPL]],REDOSLIJED!#REF!,0)),MAX(REDOSLIJED!#REF!)+1)</f>
        <v>#REF!</v>
      </c>
    </row>
    <row r="559" spans="1:16" hidden="1" x14ac:dyDescent="0.25">
      <c r="A559" s="23">
        <v>1016725</v>
      </c>
      <c r="B559" s="23">
        <v>1</v>
      </c>
      <c r="C559" s="23">
        <v>1016733</v>
      </c>
      <c r="D559" s="23" t="s">
        <v>2117</v>
      </c>
      <c r="E559" s="5">
        <f>IFERROR((PlanMasine[[#This Row],[Norma]]/PlanMasine[[#This Row],[Q]])*(PlanMasine[[#This Row],[Q]]/SUMIF(#REF!,PlanMasine[[#This Row],[RN]],#REF!)*PlanMasine[[#This Row],[KPLQ]]),0)</f>
        <v>0</v>
      </c>
      <c r="F559" s="23">
        <v>1</v>
      </c>
      <c r="G559" s="23">
        <v>0</v>
      </c>
      <c r="H559" s="23">
        <v>0</v>
      </c>
      <c r="I559" s="23" t="s">
        <v>5</v>
      </c>
      <c r="J559" s="23" t="s">
        <v>570</v>
      </c>
      <c r="K559" s="23" t="s">
        <v>2104</v>
      </c>
      <c r="L559" s="24">
        <v>45824</v>
      </c>
      <c r="M559" s="28">
        <v>3.472222222222222E-3</v>
      </c>
      <c r="N559" s="3">
        <v>45818</v>
      </c>
      <c r="O559">
        <v>163287</v>
      </c>
      <c r="P559" t="e">
        <f>IFERROR(INDEX(REDOSLIJED!#REF!,MATCH(PlanMasine[[#This Row],[KPL]],REDOSLIJED!#REF!,0)),MAX(REDOSLIJED!#REF!)+1)</f>
        <v>#REF!</v>
      </c>
    </row>
    <row r="560" spans="1:16" hidden="1" x14ac:dyDescent="0.25">
      <c r="A560" s="23">
        <v>1022535</v>
      </c>
      <c r="B560" s="23">
        <v>1</v>
      </c>
      <c r="C560" s="23">
        <v>1022536</v>
      </c>
      <c r="D560" s="23" t="s">
        <v>1771</v>
      </c>
      <c r="E560" s="5">
        <f>IFERROR((PlanMasine[[#This Row],[Norma]]/PlanMasine[[#This Row],[Q]])*(PlanMasine[[#This Row],[Q]]/SUMIF(#REF!,PlanMasine[[#This Row],[RN]],#REF!)*PlanMasine[[#This Row],[KPLQ]]),0)</f>
        <v>0</v>
      </c>
      <c r="F560" s="23">
        <v>1</v>
      </c>
      <c r="G560" s="23">
        <v>0</v>
      </c>
      <c r="H560" s="23">
        <v>0</v>
      </c>
      <c r="I560" s="23" t="s">
        <v>5</v>
      </c>
      <c r="J560" s="23" t="s">
        <v>570</v>
      </c>
      <c r="K560" s="23" t="s">
        <v>1788</v>
      </c>
      <c r="L560" s="24">
        <v>45848</v>
      </c>
      <c r="M560" s="28">
        <v>3.472222222222222E-3</v>
      </c>
      <c r="N560" s="3">
        <v>45818</v>
      </c>
      <c r="O560">
        <v>217587</v>
      </c>
      <c r="P560" t="e">
        <f>IFERROR(INDEX(REDOSLIJED!#REF!,MATCH(PlanMasine[[#This Row],[KPL]],REDOSLIJED!#REF!,0)),MAX(REDOSLIJED!#REF!)+1)</f>
        <v>#REF!</v>
      </c>
    </row>
    <row r="561" spans="1:16" hidden="1" x14ac:dyDescent="0.25">
      <c r="A561" s="23">
        <v>1022535</v>
      </c>
      <c r="B561" s="23">
        <v>1</v>
      </c>
      <c r="C561" s="23">
        <v>1022537</v>
      </c>
      <c r="D561" s="23" t="s">
        <v>1613</v>
      </c>
      <c r="E561" s="5">
        <f>IFERROR((PlanMasine[[#This Row],[Norma]]/PlanMasine[[#This Row],[Q]])*(PlanMasine[[#This Row],[Q]]/SUMIF(#REF!,PlanMasine[[#This Row],[RN]],#REF!)*PlanMasine[[#This Row],[KPLQ]]),0)</f>
        <v>0</v>
      </c>
      <c r="F561" s="23">
        <v>1</v>
      </c>
      <c r="G561" s="23">
        <v>0</v>
      </c>
      <c r="H561" s="23">
        <v>0</v>
      </c>
      <c r="I561" s="23" t="s">
        <v>5</v>
      </c>
      <c r="J561" s="23" t="s">
        <v>570</v>
      </c>
      <c r="K561" s="23" t="s">
        <v>1788</v>
      </c>
      <c r="L561" s="24">
        <v>45848</v>
      </c>
      <c r="M561" s="28">
        <v>3.472222222222222E-3</v>
      </c>
      <c r="N561" s="3">
        <v>45818</v>
      </c>
      <c r="O561">
        <v>217588</v>
      </c>
      <c r="P561" t="e">
        <f>IFERROR(INDEX(REDOSLIJED!#REF!,MATCH(PlanMasine[[#This Row],[KPL]],REDOSLIJED!#REF!,0)),MAX(REDOSLIJED!#REF!)+1)</f>
        <v>#REF!</v>
      </c>
    </row>
    <row r="562" spans="1:16" hidden="1" x14ac:dyDescent="0.25">
      <c r="A562" s="23">
        <v>1022543</v>
      </c>
      <c r="B562" s="23">
        <v>1</v>
      </c>
      <c r="C562" s="23">
        <v>1022544</v>
      </c>
      <c r="D562" s="23" t="s">
        <v>1614</v>
      </c>
      <c r="E562" s="5">
        <f>IFERROR((PlanMasine[[#This Row],[Norma]]/PlanMasine[[#This Row],[Q]])*(PlanMasine[[#This Row],[Q]]/SUMIF(#REF!,PlanMasine[[#This Row],[RN]],#REF!)*PlanMasine[[#This Row],[KPLQ]]),0)</f>
        <v>0</v>
      </c>
      <c r="F562" s="23">
        <v>1</v>
      </c>
      <c r="G562" s="23">
        <v>0</v>
      </c>
      <c r="H562" s="23">
        <v>0</v>
      </c>
      <c r="I562" s="23" t="s">
        <v>5</v>
      </c>
      <c r="J562" s="23" t="s">
        <v>570</v>
      </c>
      <c r="K562" s="23" t="s">
        <v>1789</v>
      </c>
      <c r="L562" s="24">
        <v>45848</v>
      </c>
      <c r="M562" s="28">
        <v>3.472222222222222E-3</v>
      </c>
      <c r="N562" s="3">
        <v>45818</v>
      </c>
      <c r="O562">
        <v>217656</v>
      </c>
      <c r="P562" t="e">
        <f>IFERROR(INDEX(REDOSLIJED!#REF!,MATCH(PlanMasine[[#This Row],[KPL]],REDOSLIJED!#REF!,0)),MAX(REDOSLIJED!#REF!)+1)</f>
        <v>#REF!</v>
      </c>
    </row>
    <row r="563" spans="1:16" hidden="1" x14ac:dyDescent="0.25">
      <c r="A563" s="23">
        <v>1022543</v>
      </c>
      <c r="B563" s="23">
        <v>1</v>
      </c>
      <c r="C563" s="23">
        <v>1022545</v>
      </c>
      <c r="D563" s="23" t="s">
        <v>1615</v>
      </c>
      <c r="E563" s="5">
        <f>IFERROR((PlanMasine[[#This Row],[Norma]]/PlanMasine[[#This Row],[Q]])*(PlanMasine[[#This Row],[Q]]/SUMIF(#REF!,PlanMasine[[#This Row],[RN]],#REF!)*PlanMasine[[#This Row],[KPLQ]]),0)</f>
        <v>0</v>
      </c>
      <c r="F563" s="23">
        <v>1</v>
      </c>
      <c r="G563" s="23">
        <v>0</v>
      </c>
      <c r="H563" s="23">
        <v>0</v>
      </c>
      <c r="I563" s="23" t="s">
        <v>5</v>
      </c>
      <c r="J563" s="23" t="s">
        <v>570</v>
      </c>
      <c r="K563" s="23" t="s">
        <v>1789</v>
      </c>
      <c r="L563" s="24">
        <v>45848</v>
      </c>
      <c r="M563" s="28">
        <v>3.472222222222222E-3</v>
      </c>
      <c r="N563" s="3">
        <v>45818</v>
      </c>
      <c r="O563">
        <v>217657</v>
      </c>
      <c r="P563" t="e">
        <f>IFERROR(INDEX(REDOSLIJED!#REF!,MATCH(PlanMasine[[#This Row],[KPL]],REDOSLIJED!#REF!,0)),MAX(REDOSLIJED!#REF!)+1)</f>
        <v>#REF!</v>
      </c>
    </row>
    <row r="564" spans="1:16" hidden="1" x14ac:dyDescent="0.25">
      <c r="A564" s="23">
        <v>1028338</v>
      </c>
      <c r="B564" s="23">
        <v>3</v>
      </c>
      <c r="C564" s="23">
        <v>1028339</v>
      </c>
      <c r="D564" s="23" t="s">
        <v>2122</v>
      </c>
      <c r="E564" s="5">
        <f>IFERROR((PlanMasine[[#This Row],[Norma]]/PlanMasine[[#This Row],[Q]])*(PlanMasine[[#This Row],[Q]]/SUMIF(#REF!,PlanMasine[[#This Row],[RN]],#REF!)*PlanMasine[[#This Row],[KPLQ]]),0)</f>
        <v>0</v>
      </c>
      <c r="F564" s="23">
        <v>3</v>
      </c>
      <c r="G564" s="23">
        <v>0</v>
      </c>
      <c r="H564" s="23">
        <v>0</v>
      </c>
      <c r="I564" s="23" t="s">
        <v>5</v>
      </c>
      <c r="J564" s="23" t="s">
        <v>570</v>
      </c>
      <c r="K564" s="23" t="s">
        <v>1800</v>
      </c>
      <c r="L564" s="24">
        <v>45856</v>
      </c>
      <c r="M564" s="28">
        <v>3.125E-2</v>
      </c>
      <c r="N564" s="3">
        <v>45819</v>
      </c>
      <c r="O564">
        <v>232265</v>
      </c>
      <c r="P564" t="e">
        <f>IFERROR(INDEX(REDOSLIJED!#REF!,MATCH(PlanMasine[[#This Row],[KPL]],REDOSLIJED!#REF!,0)),MAX(REDOSLIJED!#REF!)+1)</f>
        <v>#REF!</v>
      </c>
    </row>
    <row r="565" spans="1:16" hidden="1" x14ac:dyDescent="0.25">
      <c r="A565" s="23">
        <v>1028338</v>
      </c>
      <c r="B565" s="23">
        <v>3</v>
      </c>
      <c r="C565" s="23">
        <v>1028363</v>
      </c>
      <c r="D565" s="23" t="s">
        <v>2133</v>
      </c>
      <c r="E565" s="5">
        <f>IFERROR((PlanMasine[[#This Row],[Norma]]/PlanMasine[[#This Row],[Q]])*(PlanMasine[[#This Row],[Q]]/SUMIF(#REF!,PlanMasine[[#This Row],[RN]],#REF!)*PlanMasine[[#This Row],[KPLQ]]),0)</f>
        <v>0</v>
      </c>
      <c r="F565" s="23">
        <v>3</v>
      </c>
      <c r="G565" s="23">
        <v>0</v>
      </c>
      <c r="H565" s="23">
        <v>0</v>
      </c>
      <c r="I565" s="23" t="s">
        <v>5</v>
      </c>
      <c r="J565" s="23" t="s">
        <v>570</v>
      </c>
      <c r="K565" s="23" t="s">
        <v>1800</v>
      </c>
      <c r="L565" s="24">
        <v>45856</v>
      </c>
      <c r="M565" s="28">
        <v>6.2500000000000003E-3</v>
      </c>
      <c r="N565" s="3">
        <v>45819</v>
      </c>
      <c r="O565">
        <v>232289</v>
      </c>
      <c r="P565" t="e">
        <f>IFERROR(INDEX(REDOSLIJED!#REF!,MATCH(PlanMasine[[#This Row],[KPL]],REDOSLIJED!#REF!,0)),MAX(REDOSLIJED!#REF!)+1)</f>
        <v>#REF!</v>
      </c>
    </row>
    <row r="566" spans="1:16" hidden="1" x14ac:dyDescent="0.25">
      <c r="A566" s="23">
        <v>1028338</v>
      </c>
      <c r="B566" s="23">
        <v>3</v>
      </c>
      <c r="C566" s="23">
        <v>1028368</v>
      </c>
      <c r="D566" s="23" t="s">
        <v>2128</v>
      </c>
      <c r="E566" s="5">
        <f>IFERROR((PlanMasine[[#This Row],[Norma]]/PlanMasine[[#This Row],[Q]])*(PlanMasine[[#This Row],[Q]]/SUMIF(#REF!,PlanMasine[[#This Row],[RN]],#REF!)*PlanMasine[[#This Row],[KPLQ]]),0)</f>
        <v>0</v>
      </c>
      <c r="F566" s="23">
        <v>3</v>
      </c>
      <c r="G566" s="23">
        <v>0</v>
      </c>
      <c r="H566" s="23">
        <v>0</v>
      </c>
      <c r="I566" s="23" t="s">
        <v>5</v>
      </c>
      <c r="J566" s="23" t="s">
        <v>570</v>
      </c>
      <c r="K566" s="23" t="s">
        <v>1800</v>
      </c>
      <c r="L566" s="24">
        <v>45856</v>
      </c>
      <c r="M566" s="28">
        <v>6.2500000000000003E-3</v>
      </c>
      <c r="N566" s="3">
        <v>45819</v>
      </c>
      <c r="O566">
        <v>232294</v>
      </c>
      <c r="P566" t="e">
        <f>IFERROR(INDEX(REDOSLIJED!#REF!,MATCH(PlanMasine[[#This Row],[KPL]],REDOSLIJED!#REF!,0)),MAX(REDOSLIJED!#REF!)+1)</f>
        <v>#REF!</v>
      </c>
    </row>
    <row r="567" spans="1:16" hidden="1" x14ac:dyDescent="0.25">
      <c r="A567" s="23">
        <v>1028338</v>
      </c>
      <c r="B567" s="23">
        <v>3</v>
      </c>
      <c r="C567" s="23">
        <v>1028376</v>
      </c>
      <c r="D567" s="23" t="s">
        <v>2129</v>
      </c>
      <c r="E567" s="5">
        <f>IFERROR((PlanMasine[[#This Row],[Norma]]/PlanMasine[[#This Row],[Q]])*(PlanMasine[[#This Row],[Q]]/SUMIF(#REF!,PlanMasine[[#This Row],[RN]],#REF!)*PlanMasine[[#This Row],[KPLQ]]),0)</f>
        <v>0</v>
      </c>
      <c r="F567" s="23">
        <v>6</v>
      </c>
      <c r="G567" s="23">
        <v>0</v>
      </c>
      <c r="H567" s="23">
        <v>0</v>
      </c>
      <c r="I567" s="23" t="s">
        <v>5</v>
      </c>
      <c r="J567" s="23" t="s">
        <v>570</v>
      </c>
      <c r="K567" s="23" t="s">
        <v>1800</v>
      </c>
      <c r="L567" s="24">
        <v>45856</v>
      </c>
      <c r="M567" s="28">
        <v>1.2500000000000001E-2</v>
      </c>
      <c r="N567" s="3">
        <v>45819</v>
      </c>
      <c r="O567">
        <v>232302</v>
      </c>
      <c r="P567" t="e">
        <f>IFERROR(INDEX(REDOSLIJED!#REF!,MATCH(PlanMasine[[#This Row],[KPL]],REDOSLIJED!#REF!,0)),MAX(REDOSLIJED!#REF!)+1)</f>
        <v>#REF!</v>
      </c>
    </row>
    <row r="568" spans="1:16" hidden="1" x14ac:dyDescent="0.25">
      <c r="A568" s="23">
        <v>1028338</v>
      </c>
      <c r="B568" s="23">
        <v>3</v>
      </c>
      <c r="C568" s="23">
        <v>1028367</v>
      </c>
      <c r="D568" s="23" t="s">
        <v>2130</v>
      </c>
      <c r="E568" s="5">
        <f>IFERROR((PlanMasine[[#This Row],[Norma]]/PlanMasine[[#This Row],[Q]])*(PlanMasine[[#This Row],[Q]]/SUMIF(#REF!,PlanMasine[[#This Row],[RN]],#REF!)*PlanMasine[[#This Row],[KPLQ]]),0)</f>
        <v>0</v>
      </c>
      <c r="F568" s="23">
        <v>3</v>
      </c>
      <c r="G568" s="23">
        <v>0</v>
      </c>
      <c r="H568" s="23">
        <v>0</v>
      </c>
      <c r="I568" s="23" t="s">
        <v>5</v>
      </c>
      <c r="J568" s="23" t="s">
        <v>570</v>
      </c>
      <c r="K568" s="23" t="s">
        <v>1800</v>
      </c>
      <c r="L568" s="24">
        <v>45856</v>
      </c>
      <c r="M568" s="28">
        <v>6.2500000000000003E-3</v>
      </c>
      <c r="N568" s="3">
        <v>45819</v>
      </c>
      <c r="O568">
        <v>232293</v>
      </c>
      <c r="P568" t="e">
        <f>IFERROR(INDEX(REDOSLIJED!#REF!,MATCH(PlanMasine[[#This Row],[KPL]],REDOSLIJED!#REF!,0)),MAX(REDOSLIJED!#REF!)+1)</f>
        <v>#REF!</v>
      </c>
    </row>
    <row r="569" spans="1:16" hidden="1" x14ac:dyDescent="0.25">
      <c r="A569" s="23">
        <v>1028338</v>
      </c>
      <c r="B569" s="23">
        <v>3</v>
      </c>
      <c r="C569" s="23">
        <v>1028393</v>
      </c>
      <c r="D569" s="23" t="s">
        <v>2126</v>
      </c>
      <c r="E569" s="5">
        <f>IFERROR((PlanMasine[[#This Row],[Norma]]/PlanMasine[[#This Row],[Q]])*(PlanMasine[[#This Row],[Q]]/SUMIF(#REF!,PlanMasine[[#This Row],[RN]],#REF!)*PlanMasine[[#This Row],[KPLQ]]),0)</f>
        <v>0</v>
      </c>
      <c r="F569" s="23">
        <v>3</v>
      </c>
      <c r="G569" s="23">
        <v>0</v>
      </c>
      <c r="H569" s="23">
        <v>0</v>
      </c>
      <c r="I569" s="23" t="s">
        <v>5</v>
      </c>
      <c r="J569" s="23" t="s">
        <v>570</v>
      </c>
      <c r="K569" s="23" t="s">
        <v>1800</v>
      </c>
      <c r="L569" s="24">
        <v>45856</v>
      </c>
      <c r="M569" s="28">
        <v>1.0416666666666666E-2</v>
      </c>
      <c r="N569" s="3">
        <v>45819</v>
      </c>
      <c r="O569">
        <v>232318</v>
      </c>
      <c r="P569" t="e">
        <f>IFERROR(INDEX(REDOSLIJED!#REF!,MATCH(PlanMasine[[#This Row],[KPL]],REDOSLIJED!#REF!,0)),MAX(REDOSLIJED!#REF!)+1)</f>
        <v>#REF!</v>
      </c>
    </row>
    <row r="570" spans="1:16" hidden="1" x14ac:dyDescent="0.25">
      <c r="A570" s="23">
        <v>1028338</v>
      </c>
      <c r="B570" s="23">
        <v>3</v>
      </c>
      <c r="C570" s="23">
        <v>1028398</v>
      </c>
      <c r="D570" s="23" t="s">
        <v>2125</v>
      </c>
      <c r="E570" s="5">
        <f>IFERROR((PlanMasine[[#This Row],[Norma]]/PlanMasine[[#This Row],[Q]])*(PlanMasine[[#This Row],[Q]]/SUMIF(#REF!,PlanMasine[[#This Row],[RN]],#REF!)*PlanMasine[[#This Row],[KPLQ]]),0)</f>
        <v>0</v>
      </c>
      <c r="F570" s="23">
        <v>3</v>
      </c>
      <c r="G570" s="23">
        <v>0</v>
      </c>
      <c r="H570" s="23">
        <v>0</v>
      </c>
      <c r="I570" s="23" t="s">
        <v>5</v>
      </c>
      <c r="J570" s="23" t="s">
        <v>570</v>
      </c>
      <c r="K570" s="23" t="s">
        <v>1800</v>
      </c>
      <c r="L570" s="24">
        <v>45856</v>
      </c>
      <c r="M570" s="28">
        <v>1.0416666666666666E-2</v>
      </c>
      <c r="N570" s="3">
        <v>45819</v>
      </c>
      <c r="O570">
        <v>232323</v>
      </c>
      <c r="P570" t="e">
        <f>IFERROR(INDEX(REDOSLIJED!#REF!,MATCH(PlanMasine[[#This Row],[KPL]],REDOSLIJED!#REF!,0)),MAX(REDOSLIJED!#REF!)+1)</f>
        <v>#REF!</v>
      </c>
    </row>
    <row r="571" spans="1:16" hidden="1" x14ac:dyDescent="0.25">
      <c r="A571" s="23">
        <v>1028338</v>
      </c>
      <c r="B571" s="23">
        <v>3</v>
      </c>
      <c r="C571" s="23">
        <v>1028404</v>
      </c>
      <c r="D571" s="23" t="s">
        <v>2124</v>
      </c>
      <c r="E571" s="5">
        <f>IFERROR((PlanMasine[[#This Row],[Norma]]/PlanMasine[[#This Row],[Q]])*(PlanMasine[[#This Row],[Q]]/SUMIF(#REF!,PlanMasine[[#This Row],[RN]],#REF!)*PlanMasine[[#This Row],[KPLQ]]),0)</f>
        <v>0</v>
      </c>
      <c r="F571" s="23">
        <v>3</v>
      </c>
      <c r="G571" s="23">
        <v>0</v>
      </c>
      <c r="H571" s="23">
        <v>0</v>
      </c>
      <c r="I571" s="23" t="s">
        <v>5</v>
      </c>
      <c r="J571" s="23" t="s">
        <v>570</v>
      </c>
      <c r="K571" s="23" t="s">
        <v>1800</v>
      </c>
      <c r="L571" s="24">
        <v>45856</v>
      </c>
      <c r="M571" s="28">
        <v>1.0416666666666666E-2</v>
      </c>
      <c r="N571" s="3">
        <v>45819</v>
      </c>
      <c r="O571">
        <v>232329</v>
      </c>
      <c r="P571" t="e">
        <f>IFERROR(INDEX(REDOSLIJED!#REF!,MATCH(PlanMasine[[#This Row],[KPL]],REDOSLIJED!#REF!,0)),MAX(REDOSLIJED!#REF!)+1)</f>
        <v>#REF!</v>
      </c>
    </row>
    <row r="572" spans="1:16" hidden="1" x14ac:dyDescent="0.25">
      <c r="A572" s="23">
        <v>1028338</v>
      </c>
      <c r="B572" s="23">
        <v>3</v>
      </c>
      <c r="C572" s="23">
        <v>1031483</v>
      </c>
      <c r="D572" s="23" t="s">
        <v>2123</v>
      </c>
      <c r="E572" s="5">
        <f>IFERROR((PlanMasine[[#This Row],[Norma]]/PlanMasine[[#This Row],[Q]])*(PlanMasine[[#This Row],[Q]]/SUMIF(#REF!,PlanMasine[[#This Row],[RN]],#REF!)*PlanMasine[[#This Row],[KPLQ]]),0)</f>
        <v>0</v>
      </c>
      <c r="F572" s="23">
        <v>6</v>
      </c>
      <c r="G572" s="23">
        <v>0</v>
      </c>
      <c r="H572" s="23">
        <v>0</v>
      </c>
      <c r="I572" s="23" t="s">
        <v>5</v>
      </c>
      <c r="J572" s="23" t="s">
        <v>570</v>
      </c>
      <c r="K572" s="23" t="s">
        <v>1800</v>
      </c>
      <c r="L572" s="24">
        <v>45856</v>
      </c>
      <c r="M572" s="28">
        <v>1.2500000000000001E-2</v>
      </c>
      <c r="N572" s="3">
        <v>45819</v>
      </c>
      <c r="O572">
        <v>233454</v>
      </c>
      <c r="P572" t="e">
        <f>IFERROR(INDEX(REDOSLIJED!#REF!,MATCH(PlanMasine[[#This Row],[KPL]],REDOSLIJED!#REF!,0)),MAX(REDOSLIJED!#REF!)+1)</f>
        <v>#REF!</v>
      </c>
    </row>
    <row r="573" spans="1:16" hidden="1" x14ac:dyDescent="0.25">
      <c r="A573" s="23">
        <v>1028338</v>
      </c>
      <c r="B573" s="23">
        <v>3</v>
      </c>
      <c r="C573" s="23">
        <v>1028342</v>
      </c>
      <c r="D573" s="23" t="s">
        <v>2137</v>
      </c>
      <c r="E573" s="5">
        <f>IFERROR((PlanMasine[[#This Row],[Norma]]/PlanMasine[[#This Row],[Q]])*(PlanMasine[[#This Row],[Q]]/SUMIF(#REF!,PlanMasine[[#This Row],[RN]],#REF!)*PlanMasine[[#This Row],[KPLQ]]),0)</f>
        <v>0</v>
      </c>
      <c r="F573" s="23">
        <v>3</v>
      </c>
      <c r="G573" s="23">
        <v>0</v>
      </c>
      <c r="H573" s="23">
        <v>0</v>
      </c>
      <c r="I573" s="23" t="s">
        <v>5</v>
      </c>
      <c r="J573" s="23" t="s">
        <v>570</v>
      </c>
      <c r="K573" s="23" t="s">
        <v>1800</v>
      </c>
      <c r="L573" s="24">
        <v>45856</v>
      </c>
      <c r="M573" s="28">
        <v>1.6666666666666666E-2</v>
      </c>
      <c r="N573" s="3">
        <v>45819</v>
      </c>
      <c r="O573">
        <v>232268</v>
      </c>
      <c r="P573" t="e">
        <f>IFERROR(INDEX(REDOSLIJED!#REF!,MATCH(PlanMasine[[#This Row],[KPL]],REDOSLIJED!#REF!,0)),MAX(REDOSLIJED!#REF!)+1)</f>
        <v>#REF!</v>
      </c>
    </row>
    <row r="574" spans="1:16" hidden="1" x14ac:dyDescent="0.25">
      <c r="A574" s="23">
        <v>1028338</v>
      </c>
      <c r="B574" s="23">
        <v>3</v>
      </c>
      <c r="C574" s="23">
        <v>1028344</v>
      </c>
      <c r="D574" s="23" t="s">
        <v>2136</v>
      </c>
      <c r="E574" s="5">
        <f>IFERROR((PlanMasine[[#This Row],[Norma]]/PlanMasine[[#This Row],[Q]])*(PlanMasine[[#This Row],[Q]]/SUMIF(#REF!,PlanMasine[[#This Row],[RN]],#REF!)*PlanMasine[[#This Row],[KPLQ]]),0)</f>
        <v>0</v>
      </c>
      <c r="F574" s="23">
        <v>3</v>
      </c>
      <c r="G574" s="23">
        <v>0</v>
      </c>
      <c r="H574" s="23">
        <v>0</v>
      </c>
      <c r="I574" s="23" t="s">
        <v>5</v>
      </c>
      <c r="J574" s="23" t="s">
        <v>570</v>
      </c>
      <c r="K574" s="23" t="s">
        <v>1800</v>
      </c>
      <c r="L574" s="24">
        <v>45856</v>
      </c>
      <c r="M574" s="28">
        <v>1.0416666666666666E-2</v>
      </c>
      <c r="N574" s="3">
        <v>45819</v>
      </c>
      <c r="O574">
        <v>232270</v>
      </c>
      <c r="P574" t="e">
        <f>IFERROR(INDEX(REDOSLIJED!#REF!,MATCH(PlanMasine[[#This Row],[KPL]],REDOSLIJED!#REF!,0)),MAX(REDOSLIJED!#REF!)+1)</f>
        <v>#REF!</v>
      </c>
    </row>
    <row r="575" spans="1:16" hidden="1" x14ac:dyDescent="0.25">
      <c r="A575" s="23">
        <v>1028338</v>
      </c>
      <c r="B575" s="23">
        <v>3</v>
      </c>
      <c r="C575" s="23">
        <v>1028345</v>
      </c>
      <c r="D575" s="23" t="s">
        <v>2135</v>
      </c>
      <c r="E575" s="5">
        <f>IFERROR((PlanMasine[[#This Row],[Norma]]/PlanMasine[[#This Row],[Q]])*(PlanMasine[[#This Row],[Q]]/SUMIF(#REF!,PlanMasine[[#This Row],[RN]],#REF!)*PlanMasine[[#This Row],[KPLQ]]),0)</f>
        <v>0</v>
      </c>
      <c r="F575" s="23">
        <v>3</v>
      </c>
      <c r="G575" s="23">
        <v>0</v>
      </c>
      <c r="H575" s="23">
        <v>0</v>
      </c>
      <c r="I575" s="23" t="s">
        <v>5</v>
      </c>
      <c r="J575" s="23" t="s">
        <v>570</v>
      </c>
      <c r="K575" s="23" t="s">
        <v>1800</v>
      </c>
      <c r="L575" s="24">
        <v>45856</v>
      </c>
      <c r="M575" s="28">
        <v>6.2500000000000003E-3</v>
      </c>
      <c r="N575" s="3">
        <v>45819</v>
      </c>
      <c r="O575">
        <v>232271</v>
      </c>
      <c r="P575" t="e">
        <f>IFERROR(INDEX(REDOSLIJED!#REF!,MATCH(PlanMasine[[#This Row],[KPL]],REDOSLIJED!#REF!,0)),MAX(REDOSLIJED!#REF!)+1)</f>
        <v>#REF!</v>
      </c>
    </row>
    <row r="576" spans="1:16" hidden="1" x14ac:dyDescent="0.25">
      <c r="A576" s="23">
        <v>1028338</v>
      </c>
      <c r="B576" s="23">
        <v>3</v>
      </c>
      <c r="C576" s="23">
        <v>1028346</v>
      </c>
      <c r="D576" s="23" t="s">
        <v>2134</v>
      </c>
      <c r="E576" s="5">
        <f>IFERROR((PlanMasine[[#This Row],[Norma]]/PlanMasine[[#This Row],[Q]])*(PlanMasine[[#This Row],[Q]]/SUMIF(#REF!,PlanMasine[[#This Row],[RN]],#REF!)*PlanMasine[[#This Row],[KPLQ]]),0)</f>
        <v>0</v>
      </c>
      <c r="F576" s="23">
        <v>3</v>
      </c>
      <c r="G576" s="23">
        <v>0</v>
      </c>
      <c r="H576" s="23">
        <v>0</v>
      </c>
      <c r="I576" s="23" t="s">
        <v>5</v>
      </c>
      <c r="J576" s="23" t="s">
        <v>570</v>
      </c>
      <c r="K576" s="23" t="s">
        <v>1800</v>
      </c>
      <c r="L576" s="24">
        <v>45856</v>
      </c>
      <c r="M576" s="28">
        <v>1.0416666666666666E-2</v>
      </c>
      <c r="N576" s="3">
        <v>45819</v>
      </c>
      <c r="O576">
        <v>232272</v>
      </c>
      <c r="P576" t="e">
        <f>IFERROR(INDEX(REDOSLIJED!#REF!,MATCH(PlanMasine[[#This Row],[KPL]],REDOSLIJED!#REF!,0)),MAX(REDOSLIJED!#REF!)+1)</f>
        <v>#REF!</v>
      </c>
    </row>
    <row r="577" spans="1:16" hidden="1" x14ac:dyDescent="0.25">
      <c r="A577" s="23">
        <v>1028338</v>
      </c>
      <c r="B577" s="23">
        <v>3</v>
      </c>
      <c r="C577" s="23">
        <v>1028366</v>
      </c>
      <c r="D577" s="23" t="s">
        <v>2131</v>
      </c>
      <c r="E577" s="5">
        <f>IFERROR((PlanMasine[[#This Row],[Norma]]/PlanMasine[[#This Row],[Q]])*(PlanMasine[[#This Row],[Q]]/SUMIF(#REF!,PlanMasine[[#This Row],[RN]],#REF!)*PlanMasine[[#This Row],[KPLQ]]),0)</f>
        <v>0</v>
      </c>
      <c r="F577" s="23">
        <v>3</v>
      </c>
      <c r="G577" s="23">
        <v>0</v>
      </c>
      <c r="H577" s="23">
        <v>0</v>
      </c>
      <c r="I577" s="23" t="s">
        <v>5</v>
      </c>
      <c r="J577" s="23" t="s">
        <v>570</v>
      </c>
      <c r="K577" s="23" t="s">
        <v>1800</v>
      </c>
      <c r="L577" s="24">
        <v>45856</v>
      </c>
      <c r="M577" s="28">
        <v>6.2500000000000003E-3</v>
      </c>
      <c r="N577" s="3">
        <v>45819</v>
      </c>
      <c r="O577">
        <v>232292</v>
      </c>
      <c r="P577" t="e">
        <f>IFERROR(INDEX(REDOSLIJED!#REF!,MATCH(PlanMasine[[#This Row],[KPL]],REDOSLIJED!#REF!,0)),MAX(REDOSLIJED!#REF!)+1)</f>
        <v>#REF!</v>
      </c>
    </row>
    <row r="578" spans="1:16" hidden="1" x14ac:dyDescent="0.25">
      <c r="A578" s="23">
        <v>1028338</v>
      </c>
      <c r="B578" s="23">
        <v>3</v>
      </c>
      <c r="C578" s="23">
        <v>1028383</v>
      </c>
      <c r="D578" s="23" t="s">
        <v>2127</v>
      </c>
      <c r="E578" s="5">
        <f>IFERROR((PlanMasine[[#This Row],[Norma]]/PlanMasine[[#This Row],[Q]])*(PlanMasine[[#This Row],[Q]]/SUMIF(#REF!,PlanMasine[[#This Row],[RN]],#REF!)*PlanMasine[[#This Row],[KPLQ]]),0)</f>
        <v>0</v>
      </c>
      <c r="F578" s="23">
        <v>12</v>
      </c>
      <c r="G578" s="23">
        <v>0</v>
      </c>
      <c r="H578" s="23">
        <v>0</v>
      </c>
      <c r="I578" s="23" t="s">
        <v>5</v>
      </c>
      <c r="J578" s="23" t="s">
        <v>570</v>
      </c>
      <c r="K578" s="23" t="s">
        <v>1800</v>
      </c>
      <c r="L578" s="24">
        <v>45856</v>
      </c>
      <c r="M578" s="28">
        <v>2.5000000000000001E-2</v>
      </c>
      <c r="N578" s="3">
        <v>45819</v>
      </c>
      <c r="O578">
        <v>232309</v>
      </c>
      <c r="P578" t="e">
        <f>IFERROR(INDEX(REDOSLIJED!#REF!,MATCH(PlanMasine[[#This Row],[KPL]],REDOSLIJED!#REF!,0)),MAX(REDOSLIJED!#REF!)+1)</f>
        <v>#REF!</v>
      </c>
    </row>
    <row r="579" spans="1:16" hidden="1" x14ac:dyDescent="0.25">
      <c r="A579" s="23">
        <v>1028338</v>
      </c>
      <c r="B579" s="23">
        <v>3</v>
      </c>
      <c r="C579" s="23">
        <v>1028364</v>
      </c>
      <c r="D579" s="23" t="s">
        <v>2132</v>
      </c>
      <c r="E579" s="5">
        <f>IFERROR((PlanMasine[[#This Row],[Norma]]/PlanMasine[[#This Row],[Q]])*(PlanMasine[[#This Row],[Q]]/SUMIF(#REF!,PlanMasine[[#This Row],[RN]],#REF!)*PlanMasine[[#This Row],[KPLQ]]),0)</f>
        <v>0</v>
      </c>
      <c r="F579" s="23">
        <v>3</v>
      </c>
      <c r="G579" s="23">
        <v>0</v>
      </c>
      <c r="H579" s="23">
        <v>0</v>
      </c>
      <c r="I579" s="23" t="s">
        <v>5</v>
      </c>
      <c r="J579" s="23" t="s">
        <v>570</v>
      </c>
      <c r="K579" s="23" t="s">
        <v>1800</v>
      </c>
      <c r="L579" s="24">
        <v>45856</v>
      </c>
      <c r="M579" s="28">
        <v>6.2500000000000003E-3</v>
      </c>
      <c r="N579" s="3">
        <v>45819</v>
      </c>
      <c r="O579">
        <v>232290</v>
      </c>
      <c r="P579" t="e">
        <f>IFERROR(INDEX(REDOSLIJED!#REF!,MATCH(PlanMasine[[#This Row],[KPL]],REDOSLIJED!#REF!,0)),MAX(REDOSLIJED!#REF!)+1)</f>
        <v>#REF!</v>
      </c>
    </row>
    <row r="580" spans="1:16" hidden="1" x14ac:dyDescent="0.25">
      <c r="A580" s="23">
        <v>1031816</v>
      </c>
      <c r="B580" s="23">
        <v>3</v>
      </c>
      <c r="C580" s="23">
        <v>1031817</v>
      </c>
      <c r="D580" s="23" t="s">
        <v>2155</v>
      </c>
      <c r="E580" s="5">
        <f>IFERROR((PlanMasine[[#This Row],[Norma]]/PlanMasine[[#This Row],[Q]])*(PlanMasine[[#This Row],[Q]]/SUMIF(#REF!,PlanMasine[[#This Row],[RN]],#REF!)*PlanMasine[[#This Row],[KPLQ]]),0)</f>
        <v>0</v>
      </c>
      <c r="F580" s="23">
        <v>3</v>
      </c>
      <c r="G580" s="23">
        <v>0</v>
      </c>
      <c r="H580" s="23">
        <v>0</v>
      </c>
      <c r="I580" s="23" t="s">
        <v>5</v>
      </c>
      <c r="J580" s="23" t="s">
        <v>570</v>
      </c>
      <c r="K580" s="23" t="s">
        <v>2152</v>
      </c>
      <c r="L580" s="24">
        <v>45856</v>
      </c>
      <c r="M580" s="28">
        <v>3.125E-2</v>
      </c>
      <c r="N580" s="3">
        <v>45819</v>
      </c>
      <c r="O580">
        <v>232331</v>
      </c>
      <c r="P580" t="e">
        <f>IFERROR(INDEX(REDOSLIJED!#REF!,MATCH(PlanMasine[[#This Row],[KPL]],REDOSLIJED!#REF!,0)),MAX(REDOSLIJED!#REF!)+1)</f>
        <v>#REF!</v>
      </c>
    </row>
    <row r="581" spans="1:16" hidden="1" x14ac:dyDescent="0.25">
      <c r="A581" s="23">
        <v>1031816</v>
      </c>
      <c r="B581" s="23">
        <v>3</v>
      </c>
      <c r="C581" s="23">
        <v>1031820</v>
      </c>
      <c r="D581" s="23" t="s">
        <v>2156</v>
      </c>
      <c r="E581" s="5">
        <f>IFERROR((PlanMasine[[#This Row],[Norma]]/PlanMasine[[#This Row],[Q]])*(PlanMasine[[#This Row],[Q]]/SUMIF(#REF!,PlanMasine[[#This Row],[RN]],#REF!)*PlanMasine[[#This Row],[KPLQ]]),0)</f>
        <v>0</v>
      </c>
      <c r="F581" s="23">
        <v>3</v>
      </c>
      <c r="G581" s="23">
        <v>0</v>
      </c>
      <c r="H581" s="23">
        <v>0</v>
      </c>
      <c r="I581" s="23" t="s">
        <v>5</v>
      </c>
      <c r="J581" s="23" t="s">
        <v>570</v>
      </c>
      <c r="K581" s="23" t="s">
        <v>2152</v>
      </c>
      <c r="L581" s="24">
        <v>45856</v>
      </c>
      <c r="M581" s="28">
        <v>1.0416666666666666E-2</v>
      </c>
      <c r="N581" s="3">
        <v>45819</v>
      </c>
      <c r="O581">
        <v>232334</v>
      </c>
      <c r="P581" t="e">
        <f>IFERROR(INDEX(REDOSLIJED!#REF!,MATCH(PlanMasine[[#This Row],[KPL]],REDOSLIJED!#REF!,0)),MAX(REDOSLIJED!#REF!)+1)</f>
        <v>#REF!</v>
      </c>
    </row>
    <row r="582" spans="1:16" hidden="1" x14ac:dyDescent="0.25">
      <c r="A582" s="23">
        <v>1031816</v>
      </c>
      <c r="B582" s="23">
        <v>3</v>
      </c>
      <c r="C582" s="23">
        <v>1031832</v>
      </c>
      <c r="D582" s="23" t="s">
        <v>2151</v>
      </c>
      <c r="E582" s="5">
        <f>IFERROR((PlanMasine[[#This Row],[Norma]]/PlanMasine[[#This Row],[Q]])*(PlanMasine[[#This Row],[Q]]/SUMIF(#REF!,PlanMasine[[#This Row],[RN]],#REF!)*PlanMasine[[#This Row],[KPLQ]]),0)</f>
        <v>0</v>
      </c>
      <c r="F582" s="23">
        <v>3</v>
      </c>
      <c r="G582" s="23">
        <v>0</v>
      </c>
      <c r="H582" s="23">
        <v>0</v>
      </c>
      <c r="I582" s="23" t="s">
        <v>5</v>
      </c>
      <c r="J582" s="23" t="s">
        <v>570</v>
      </c>
      <c r="K582" s="23" t="s">
        <v>2152</v>
      </c>
      <c r="L582" s="24">
        <v>45856</v>
      </c>
      <c r="M582" s="28">
        <v>6.2500000000000003E-3</v>
      </c>
      <c r="N582" s="3">
        <v>45819</v>
      </c>
      <c r="O582">
        <v>232346</v>
      </c>
      <c r="P582" t="e">
        <f>IFERROR(INDEX(REDOSLIJED!#REF!,MATCH(PlanMasine[[#This Row],[KPL]],REDOSLIJED!#REF!,0)),MAX(REDOSLIJED!#REF!)+1)</f>
        <v>#REF!</v>
      </c>
    </row>
    <row r="583" spans="1:16" hidden="1" x14ac:dyDescent="0.25">
      <c r="A583" s="23">
        <v>1031816</v>
      </c>
      <c r="B583" s="23">
        <v>3</v>
      </c>
      <c r="C583" s="23">
        <v>1031833</v>
      </c>
      <c r="D583" s="23" t="s">
        <v>2153</v>
      </c>
      <c r="E583" s="5">
        <f>IFERROR((PlanMasine[[#This Row],[Norma]]/PlanMasine[[#This Row],[Q]])*(PlanMasine[[#This Row],[Q]]/SUMIF(#REF!,PlanMasine[[#This Row],[RN]],#REF!)*PlanMasine[[#This Row],[KPLQ]]),0)</f>
        <v>0</v>
      </c>
      <c r="F583" s="23">
        <v>3</v>
      </c>
      <c r="G583" s="23">
        <v>0</v>
      </c>
      <c r="H583" s="23">
        <v>0</v>
      </c>
      <c r="I583" s="23" t="s">
        <v>5</v>
      </c>
      <c r="J583" s="23" t="s">
        <v>570</v>
      </c>
      <c r="K583" s="23" t="s">
        <v>2152</v>
      </c>
      <c r="L583" s="24">
        <v>45856</v>
      </c>
      <c r="M583" s="28">
        <v>6.2500000000000003E-3</v>
      </c>
      <c r="N583" s="3">
        <v>45819</v>
      </c>
      <c r="O583">
        <v>232347</v>
      </c>
      <c r="P583" t="e">
        <f>IFERROR(INDEX(REDOSLIJED!#REF!,MATCH(PlanMasine[[#This Row],[KPL]],REDOSLIJED!#REF!,0)),MAX(REDOSLIJED!#REF!)+1)</f>
        <v>#REF!</v>
      </c>
    </row>
    <row r="584" spans="1:16" hidden="1" x14ac:dyDescent="0.25">
      <c r="A584" s="23">
        <v>1031816</v>
      </c>
      <c r="B584" s="23">
        <v>3</v>
      </c>
      <c r="C584" s="23">
        <v>1031834</v>
      </c>
      <c r="D584" s="23" t="s">
        <v>2154</v>
      </c>
      <c r="E584" s="5">
        <f>IFERROR((PlanMasine[[#This Row],[Norma]]/PlanMasine[[#This Row],[Q]])*(PlanMasine[[#This Row],[Q]]/SUMIF(#REF!,PlanMasine[[#This Row],[RN]],#REF!)*PlanMasine[[#This Row],[KPLQ]]),0)</f>
        <v>0</v>
      </c>
      <c r="F584" s="23">
        <v>3</v>
      </c>
      <c r="G584" s="23">
        <v>0</v>
      </c>
      <c r="H584" s="23">
        <v>0</v>
      </c>
      <c r="I584" s="23" t="s">
        <v>5</v>
      </c>
      <c r="J584" s="23" t="s">
        <v>570</v>
      </c>
      <c r="K584" s="23" t="s">
        <v>2152</v>
      </c>
      <c r="L584" s="24">
        <v>45856</v>
      </c>
      <c r="M584" s="28">
        <v>1.0416666666666666E-2</v>
      </c>
      <c r="N584" s="3">
        <v>45819</v>
      </c>
      <c r="O584">
        <v>232348</v>
      </c>
      <c r="P584" t="e">
        <f>IFERROR(INDEX(REDOSLIJED!#REF!,MATCH(PlanMasine[[#This Row],[KPL]],REDOSLIJED!#REF!,0)),MAX(REDOSLIJED!#REF!)+1)</f>
        <v>#REF!</v>
      </c>
    </row>
    <row r="585" spans="1:16" hidden="1" x14ac:dyDescent="0.25">
      <c r="A585" s="23">
        <v>1032998</v>
      </c>
      <c r="B585" s="23">
        <v>3</v>
      </c>
      <c r="C585" s="23">
        <v>1033005</v>
      </c>
      <c r="D585" s="23" t="s">
        <v>2160</v>
      </c>
      <c r="E585" s="5">
        <f>IFERROR((PlanMasine[[#This Row],[Norma]]/PlanMasine[[#This Row],[Q]])*(PlanMasine[[#This Row],[Q]]/SUMIF(#REF!,PlanMasine[[#This Row],[RN]],#REF!)*PlanMasine[[#This Row],[KPLQ]]),0)</f>
        <v>0</v>
      </c>
      <c r="F585" s="23">
        <v>3</v>
      </c>
      <c r="G585" s="23">
        <v>0</v>
      </c>
      <c r="H585" s="23">
        <v>0</v>
      </c>
      <c r="I585" s="23" t="s">
        <v>5</v>
      </c>
      <c r="J585" s="23" t="s">
        <v>570</v>
      </c>
      <c r="K585" s="23" t="s">
        <v>2158</v>
      </c>
      <c r="L585" s="24">
        <v>45856</v>
      </c>
      <c r="M585" s="28">
        <v>6.2500000000000003E-3</v>
      </c>
      <c r="N585" s="3">
        <v>45819</v>
      </c>
      <c r="O585">
        <v>232356</v>
      </c>
      <c r="P585" t="e">
        <f>IFERROR(INDEX(REDOSLIJED!#REF!,MATCH(PlanMasine[[#This Row],[KPL]],REDOSLIJED!#REF!,0)),MAX(REDOSLIJED!#REF!)+1)</f>
        <v>#REF!</v>
      </c>
    </row>
    <row r="586" spans="1:16" hidden="1" x14ac:dyDescent="0.25">
      <c r="A586" s="23">
        <v>1032998</v>
      </c>
      <c r="B586" s="23">
        <v>3</v>
      </c>
      <c r="C586" s="23">
        <v>1033001</v>
      </c>
      <c r="D586" s="23" t="s">
        <v>2159</v>
      </c>
      <c r="E586" s="5">
        <f>IFERROR((PlanMasine[[#This Row],[Norma]]/PlanMasine[[#This Row],[Q]])*(PlanMasine[[#This Row],[Q]]/SUMIF(#REF!,PlanMasine[[#This Row],[RN]],#REF!)*PlanMasine[[#This Row],[KPLQ]]),0)</f>
        <v>0</v>
      </c>
      <c r="F586" s="23">
        <v>3</v>
      </c>
      <c r="G586" s="23">
        <v>0</v>
      </c>
      <c r="H586" s="23">
        <v>0</v>
      </c>
      <c r="I586" s="23" t="s">
        <v>5</v>
      </c>
      <c r="J586" s="23" t="s">
        <v>570</v>
      </c>
      <c r="K586" s="23" t="s">
        <v>2158</v>
      </c>
      <c r="L586" s="24">
        <v>45856</v>
      </c>
      <c r="M586" s="28">
        <v>1.0416666666666666E-2</v>
      </c>
      <c r="N586" s="3">
        <v>45819</v>
      </c>
      <c r="O586">
        <v>232352</v>
      </c>
      <c r="P586" t="e">
        <f>IFERROR(INDEX(REDOSLIJED!#REF!,MATCH(PlanMasine[[#This Row],[KPL]],REDOSLIJED!#REF!,0)),MAX(REDOSLIJED!#REF!)+1)</f>
        <v>#REF!</v>
      </c>
    </row>
    <row r="587" spans="1:16" hidden="1" x14ac:dyDescent="0.25">
      <c r="A587" s="23">
        <v>1032998</v>
      </c>
      <c r="B587" s="23">
        <v>3</v>
      </c>
      <c r="C587" s="23">
        <v>1033000</v>
      </c>
      <c r="D587" s="23" t="s">
        <v>2157</v>
      </c>
      <c r="E587" s="5">
        <f>IFERROR((PlanMasine[[#This Row],[Norma]]/PlanMasine[[#This Row],[Q]])*(PlanMasine[[#This Row],[Q]]/SUMIF(#REF!,PlanMasine[[#This Row],[RN]],#REF!)*PlanMasine[[#This Row],[KPLQ]]),0)</f>
        <v>0</v>
      </c>
      <c r="F587" s="23">
        <v>3</v>
      </c>
      <c r="G587" s="23">
        <v>0</v>
      </c>
      <c r="H587" s="23">
        <v>0</v>
      </c>
      <c r="I587" s="23" t="s">
        <v>5</v>
      </c>
      <c r="J587" s="23" t="s">
        <v>570</v>
      </c>
      <c r="K587" s="23" t="s">
        <v>2158</v>
      </c>
      <c r="L587" s="24">
        <v>45856</v>
      </c>
      <c r="M587" s="28">
        <v>1.0416666666666666E-2</v>
      </c>
      <c r="N587" s="3">
        <v>45819</v>
      </c>
      <c r="O587">
        <v>232351</v>
      </c>
      <c r="P587" t="e">
        <f>IFERROR(INDEX(REDOSLIJED!#REF!,MATCH(PlanMasine[[#This Row],[KPL]],REDOSLIJED!#REF!,0)),MAX(REDOSLIJED!#REF!)+1)</f>
        <v>#REF!</v>
      </c>
    </row>
    <row r="588" spans="1:16" hidden="1" x14ac:dyDescent="0.25">
      <c r="A588" s="23">
        <v>1022137</v>
      </c>
      <c r="B588" s="23">
        <v>1</v>
      </c>
      <c r="C588" s="23">
        <v>1022116</v>
      </c>
      <c r="D588" s="23" t="s">
        <v>1916</v>
      </c>
      <c r="E588" s="5">
        <f>IFERROR((PlanMasine[[#This Row],[Norma]]/PlanMasine[[#This Row],[Q]])*(PlanMasine[[#This Row],[Q]]/SUMIF(#REF!,PlanMasine[[#This Row],[RN]],#REF!)*PlanMasine[[#This Row],[KPLQ]]),0)</f>
        <v>0</v>
      </c>
      <c r="F588" s="23">
        <v>1</v>
      </c>
      <c r="G588" s="23">
        <v>0</v>
      </c>
      <c r="H588" s="23">
        <v>0</v>
      </c>
      <c r="I588" s="23" t="s">
        <v>5</v>
      </c>
      <c r="J588" s="23" t="s">
        <v>570</v>
      </c>
      <c r="K588" s="23" t="s">
        <v>1911</v>
      </c>
      <c r="L588" s="24">
        <v>45825</v>
      </c>
      <c r="M588" s="28">
        <v>3.472222222222222E-3</v>
      </c>
      <c r="N588" s="3">
        <v>45820</v>
      </c>
      <c r="O588">
        <v>224066</v>
      </c>
      <c r="P588" t="e">
        <f>IFERROR(INDEX(REDOSLIJED!#REF!,MATCH(PlanMasine[[#This Row],[KPL]],REDOSLIJED!#REF!,0)),MAX(REDOSLIJED!#REF!)+1)</f>
        <v>#REF!</v>
      </c>
    </row>
    <row r="589" spans="1:16" hidden="1" x14ac:dyDescent="0.25">
      <c r="A589" s="23">
        <v>1022137</v>
      </c>
      <c r="B589" s="23">
        <v>1</v>
      </c>
      <c r="C589" s="23">
        <v>1022117</v>
      </c>
      <c r="D589" s="23" t="s">
        <v>1917</v>
      </c>
      <c r="E589" s="5">
        <f>IFERROR((PlanMasine[[#This Row],[Norma]]/PlanMasine[[#This Row],[Q]])*(PlanMasine[[#This Row],[Q]]/SUMIF(#REF!,PlanMasine[[#This Row],[RN]],#REF!)*PlanMasine[[#This Row],[KPLQ]]),0)</f>
        <v>0</v>
      </c>
      <c r="F589" s="23">
        <v>1</v>
      </c>
      <c r="G589" s="23">
        <v>0</v>
      </c>
      <c r="H589" s="23">
        <v>0</v>
      </c>
      <c r="I589" s="23" t="s">
        <v>5</v>
      </c>
      <c r="J589" s="23" t="s">
        <v>570</v>
      </c>
      <c r="K589" s="23" t="s">
        <v>1911</v>
      </c>
      <c r="L589" s="24">
        <v>45825</v>
      </c>
      <c r="M589" s="28">
        <v>3.472222222222222E-3</v>
      </c>
      <c r="N589" s="3">
        <v>45820</v>
      </c>
      <c r="O589">
        <v>224067</v>
      </c>
      <c r="P589" t="e">
        <f>IFERROR(INDEX(REDOSLIJED!#REF!,MATCH(PlanMasine[[#This Row],[KPL]],REDOSLIJED!#REF!,0)),MAX(REDOSLIJED!#REF!)+1)</f>
        <v>#REF!</v>
      </c>
    </row>
    <row r="590" spans="1:16" hidden="1" x14ac:dyDescent="0.25">
      <c r="A590" s="23">
        <v>1022137</v>
      </c>
      <c r="B590" s="23">
        <v>1</v>
      </c>
      <c r="C590" s="23">
        <v>1022115</v>
      </c>
      <c r="D590" s="23" t="s">
        <v>1915</v>
      </c>
      <c r="E590" s="5">
        <f>IFERROR((PlanMasine[[#This Row],[Norma]]/PlanMasine[[#This Row],[Q]])*(PlanMasine[[#This Row],[Q]]/SUMIF(#REF!,PlanMasine[[#This Row],[RN]],#REF!)*PlanMasine[[#This Row],[KPLQ]]),0)</f>
        <v>0</v>
      </c>
      <c r="F590" s="23">
        <v>1</v>
      </c>
      <c r="G590" s="23">
        <v>0</v>
      </c>
      <c r="H590" s="23">
        <v>0</v>
      </c>
      <c r="I590" s="23" t="s">
        <v>5</v>
      </c>
      <c r="J590" s="23" t="s">
        <v>570</v>
      </c>
      <c r="K590" s="23" t="s">
        <v>1911</v>
      </c>
      <c r="L590" s="24">
        <v>45825</v>
      </c>
      <c r="M590" s="28">
        <v>3.472222222222222E-3</v>
      </c>
      <c r="N590" s="3">
        <v>45820</v>
      </c>
      <c r="O590">
        <v>224064</v>
      </c>
      <c r="P590" t="e">
        <f>IFERROR(INDEX(REDOSLIJED!#REF!,MATCH(PlanMasine[[#This Row],[KPL]],REDOSLIJED!#REF!,0)),MAX(REDOSLIJED!#REF!)+1)</f>
        <v>#REF!</v>
      </c>
    </row>
    <row r="591" spans="1:16" hidden="1" x14ac:dyDescent="0.25">
      <c r="A591" s="23">
        <v>1022137</v>
      </c>
      <c r="B591" s="23">
        <v>1</v>
      </c>
      <c r="C591" s="23">
        <v>1022114</v>
      </c>
      <c r="D591" s="23" t="s">
        <v>1914</v>
      </c>
      <c r="E591" s="5">
        <f>IFERROR((PlanMasine[[#This Row],[Norma]]/PlanMasine[[#This Row],[Q]])*(PlanMasine[[#This Row],[Q]]/SUMIF(#REF!,PlanMasine[[#This Row],[RN]],#REF!)*PlanMasine[[#This Row],[KPLQ]]),0)</f>
        <v>0</v>
      </c>
      <c r="F591" s="23">
        <v>1</v>
      </c>
      <c r="G591" s="23">
        <v>0</v>
      </c>
      <c r="H591" s="23">
        <v>0</v>
      </c>
      <c r="I591" s="23" t="s">
        <v>5</v>
      </c>
      <c r="J591" s="23" t="s">
        <v>570</v>
      </c>
      <c r="K591" s="23" t="s">
        <v>1911</v>
      </c>
      <c r="L591" s="24">
        <v>45825</v>
      </c>
      <c r="M591" s="28">
        <v>6.9444444444444441E-3</v>
      </c>
      <c r="N591" s="3">
        <v>45820</v>
      </c>
      <c r="O591">
        <v>224063</v>
      </c>
      <c r="P591" t="e">
        <f>IFERROR(INDEX(REDOSLIJED!#REF!,MATCH(PlanMasine[[#This Row],[KPL]],REDOSLIJED!#REF!,0)),MAX(REDOSLIJED!#REF!)+1)</f>
        <v>#REF!</v>
      </c>
    </row>
    <row r="592" spans="1:16" hidden="1" x14ac:dyDescent="0.25">
      <c r="A592" s="23">
        <v>1022159</v>
      </c>
      <c r="B592" s="23">
        <v>1</v>
      </c>
      <c r="C592" s="23">
        <v>1022140</v>
      </c>
      <c r="D592" s="23" t="s">
        <v>1913</v>
      </c>
      <c r="E592" s="5">
        <f>IFERROR((PlanMasine[[#This Row],[Norma]]/PlanMasine[[#This Row],[Q]])*(PlanMasine[[#This Row],[Q]]/SUMIF(#REF!,PlanMasine[[#This Row],[RN]],#REF!)*PlanMasine[[#This Row],[KPLQ]]),0)</f>
        <v>0</v>
      </c>
      <c r="F592" s="23">
        <v>1</v>
      </c>
      <c r="G592" s="23">
        <v>0</v>
      </c>
      <c r="H592" s="23">
        <v>0</v>
      </c>
      <c r="I592" s="23" t="s">
        <v>5</v>
      </c>
      <c r="J592" s="23" t="s">
        <v>570</v>
      </c>
      <c r="K592" s="23" t="s">
        <v>1987</v>
      </c>
      <c r="L592" s="24">
        <v>45835</v>
      </c>
      <c r="M592" s="28">
        <v>6.9444444444444441E-3</v>
      </c>
      <c r="N592" s="3">
        <v>45820</v>
      </c>
      <c r="O592">
        <v>224062</v>
      </c>
      <c r="P592" t="e">
        <f>IFERROR(INDEX(REDOSLIJED!#REF!,MATCH(PlanMasine[[#This Row],[KPL]],REDOSLIJED!#REF!,0)),MAX(REDOSLIJED!#REF!)+1)</f>
        <v>#REF!</v>
      </c>
    </row>
    <row r="593" spans="1:16" hidden="1" x14ac:dyDescent="0.25">
      <c r="A593" s="23">
        <v>1022159</v>
      </c>
      <c r="B593" s="23">
        <v>1</v>
      </c>
      <c r="C593" s="23">
        <v>1022141</v>
      </c>
      <c r="D593" s="23" t="s">
        <v>1914</v>
      </c>
      <c r="E593" s="5">
        <f>IFERROR((PlanMasine[[#This Row],[Norma]]/PlanMasine[[#This Row],[Q]])*(PlanMasine[[#This Row],[Q]]/SUMIF(#REF!,PlanMasine[[#This Row],[RN]],#REF!)*PlanMasine[[#This Row],[KPLQ]]),0)</f>
        <v>0</v>
      </c>
      <c r="F593" s="23">
        <v>1</v>
      </c>
      <c r="G593" s="23">
        <v>0</v>
      </c>
      <c r="H593" s="23">
        <v>0</v>
      </c>
      <c r="I593" s="23" t="s">
        <v>5</v>
      </c>
      <c r="J593" s="23" t="s">
        <v>570</v>
      </c>
      <c r="K593" s="23" t="s">
        <v>1987</v>
      </c>
      <c r="L593" s="24">
        <v>45835</v>
      </c>
      <c r="M593" s="28">
        <v>6.9444444444444441E-3</v>
      </c>
      <c r="N593" s="3">
        <v>45820</v>
      </c>
      <c r="O593">
        <v>224063</v>
      </c>
      <c r="P593" t="e">
        <f>IFERROR(INDEX(REDOSLIJED!#REF!,MATCH(PlanMasine[[#This Row],[KPL]],REDOSLIJED!#REF!,0)),MAX(REDOSLIJED!#REF!)+1)</f>
        <v>#REF!</v>
      </c>
    </row>
    <row r="594" spans="1:16" hidden="1" x14ac:dyDescent="0.25">
      <c r="A594" s="23">
        <v>1022159</v>
      </c>
      <c r="B594" s="23">
        <v>1</v>
      </c>
      <c r="C594" s="23">
        <v>1022153</v>
      </c>
      <c r="D594" s="23" t="s">
        <v>1910</v>
      </c>
      <c r="E594" s="5">
        <f>IFERROR((PlanMasine[[#This Row],[Norma]]/PlanMasine[[#This Row],[Q]])*(PlanMasine[[#This Row],[Q]]/SUMIF(#REF!,PlanMasine[[#This Row],[RN]],#REF!)*PlanMasine[[#This Row],[KPLQ]]),0)</f>
        <v>0</v>
      </c>
      <c r="F594" s="23">
        <v>1</v>
      </c>
      <c r="G594" s="23">
        <v>0</v>
      </c>
      <c r="H594" s="23">
        <v>0</v>
      </c>
      <c r="I594" s="23" t="s">
        <v>5</v>
      </c>
      <c r="J594" s="23" t="s">
        <v>570</v>
      </c>
      <c r="K594" s="23" t="s">
        <v>1987</v>
      </c>
      <c r="L594" s="24">
        <v>45835</v>
      </c>
      <c r="M594" s="28">
        <v>2.0833333333333333E-3</v>
      </c>
      <c r="N594" s="3">
        <v>45820</v>
      </c>
      <c r="O594">
        <v>224076</v>
      </c>
      <c r="P594" t="e">
        <f>IFERROR(INDEX(REDOSLIJED!#REF!,MATCH(PlanMasine[[#This Row],[KPL]],REDOSLIJED!#REF!,0)),MAX(REDOSLIJED!#REF!)+1)</f>
        <v>#REF!</v>
      </c>
    </row>
    <row r="595" spans="1:16" hidden="1" x14ac:dyDescent="0.25">
      <c r="A595" s="23">
        <v>1022159</v>
      </c>
      <c r="B595" s="23">
        <v>1</v>
      </c>
      <c r="C595" s="23">
        <v>1022142</v>
      </c>
      <c r="D595" s="23" t="s">
        <v>1915</v>
      </c>
      <c r="E595" s="5">
        <f>IFERROR((PlanMasine[[#This Row],[Norma]]/PlanMasine[[#This Row],[Q]])*(PlanMasine[[#This Row],[Q]]/SUMIF(#REF!,PlanMasine[[#This Row],[RN]],#REF!)*PlanMasine[[#This Row],[KPLQ]]),0)</f>
        <v>0</v>
      </c>
      <c r="F595" s="23">
        <v>1</v>
      </c>
      <c r="G595" s="23">
        <v>0</v>
      </c>
      <c r="H595" s="23">
        <v>0</v>
      </c>
      <c r="I595" s="23" t="s">
        <v>5</v>
      </c>
      <c r="J595" s="23" t="s">
        <v>570</v>
      </c>
      <c r="K595" s="23" t="s">
        <v>1987</v>
      </c>
      <c r="L595" s="24">
        <v>45835</v>
      </c>
      <c r="M595" s="28">
        <v>3.472222222222222E-3</v>
      </c>
      <c r="N595" s="3">
        <v>45820</v>
      </c>
      <c r="O595">
        <v>224064</v>
      </c>
      <c r="P595" t="e">
        <f>IFERROR(INDEX(REDOSLIJED!#REF!,MATCH(PlanMasine[[#This Row],[KPL]],REDOSLIJED!#REF!,0)),MAX(REDOSLIJED!#REF!)+1)</f>
        <v>#REF!</v>
      </c>
    </row>
    <row r="596" spans="1:16" hidden="1" x14ac:dyDescent="0.25">
      <c r="A596" s="23">
        <v>1022159</v>
      </c>
      <c r="B596" s="23">
        <v>1</v>
      </c>
      <c r="C596" s="23">
        <v>1022139</v>
      </c>
      <c r="D596" s="23" t="s">
        <v>1912</v>
      </c>
      <c r="E596" s="5">
        <f>IFERROR((PlanMasine[[#This Row],[Norma]]/PlanMasine[[#This Row],[Q]])*(PlanMasine[[#This Row],[Q]]/SUMIF(#REF!,PlanMasine[[#This Row],[RN]],#REF!)*PlanMasine[[#This Row],[KPLQ]]),0)</f>
        <v>0</v>
      </c>
      <c r="F596" s="23">
        <v>1</v>
      </c>
      <c r="G596" s="23">
        <v>0</v>
      </c>
      <c r="H596" s="23">
        <v>0</v>
      </c>
      <c r="I596" s="23" t="s">
        <v>5</v>
      </c>
      <c r="J596" s="23" t="s">
        <v>570</v>
      </c>
      <c r="K596" s="23" t="s">
        <v>1987</v>
      </c>
      <c r="L596" s="24">
        <v>45835</v>
      </c>
      <c r="M596" s="28">
        <v>6.9444444444444441E-3</v>
      </c>
      <c r="N596" s="3">
        <v>45820</v>
      </c>
      <c r="O596">
        <v>224061</v>
      </c>
      <c r="P596" t="e">
        <f>IFERROR(INDEX(REDOSLIJED!#REF!,MATCH(PlanMasine[[#This Row],[KPL]],REDOSLIJED!#REF!,0)),MAX(REDOSLIJED!#REF!)+1)</f>
        <v>#REF!</v>
      </c>
    </row>
    <row r="597" spans="1:16" hidden="1" x14ac:dyDescent="0.25">
      <c r="A597" s="23">
        <v>1022159</v>
      </c>
      <c r="B597" s="23">
        <v>1</v>
      </c>
      <c r="C597" s="23">
        <v>1022143</v>
      </c>
      <c r="D597" s="23" t="s">
        <v>1916</v>
      </c>
      <c r="E597" s="5">
        <f>IFERROR((PlanMasine[[#This Row],[Norma]]/PlanMasine[[#This Row],[Q]])*(PlanMasine[[#This Row],[Q]]/SUMIF(#REF!,PlanMasine[[#This Row],[RN]],#REF!)*PlanMasine[[#This Row],[KPLQ]]),0)</f>
        <v>0</v>
      </c>
      <c r="F597" s="23">
        <v>1</v>
      </c>
      <c r="G597" s="23">
        <v>0</v>
      </c>
      <c r="H597" s="23">
        <v>0</v>
      </c>
      <c r="I597" s="23" t="s">
        <v>5</v>
      </c>
      <c r="J597" s="23" t="s">
        <v>570</v>
      </c>
      <c r="K597" s="23" t="s">
        <v>1987</v>
      </c>
      <c r="L597" s="24">
        <v>45835</v>
      </c>
      <c r="M597" s="28">
        <v>3.472222222222222E-3</v>
      </c>
      <c r="N597" s="3">
        <v>45820</v>
      </c>
      <c r="O597">
        <v>224066</v>
      </c>
      <c r="P597" t="e">
        <f>IFERROR(INDEX(REDOSLIJED!#REF!,MATCH(PlanMasine[[#This Row],[KPL]],REDOSLIJED!#REF!,0)),MAX(REDOSLIJED!#REF!)+1)</f>
        <v>#REF!</v>
      </c>
    </row>
    <row r="598" spans="1:16" hidden="1" x14ac:dyDescent="0.25">
      <c r="A598" s="23">
        <v>1022159</v>
      </c>
      <c r="B598" s="23">
        <v>1</v>
      </c>
      <c r="C598" s="23">
        <v>1022144</v>
      </c>
      <c r="D598" s="23" t="s">
        <v>1917</v>
      </c>
      <c r="E598" s="5">
        <f>IFERROR((PlanMasine[[#This Row],[Norma]]/PlanMasine[[#This Row],[Q]])*(PlanMasine[[#This Row],[Q]]/SUMIF(#REF!,PlanMasine[[#This Row],[RN]],#REF!)*PlanMasine[[#This Row],[KPLQ]]),0)</f>
        <v>0</v>
      </c>
      <c r="F598" s="23">
        <v>1</v>
      </c>
      <c r="G598" s="23">
        <v>0</v>
      </c>
      <c r="H598" s="23">
        <v>0</v>
      </c>
      <c r="I598" s="23" t="s">
        <v>5</v>
      </c>
      <c r="J598" s="23" t="s">
        <v>570</v>
      </c>
      <c r="K598" s="23" t="s">
        <v>1987</v>
      </c>
      <c r="L598" s="24">
        <v>45835</v>
      </c>
      <c r="M598" s="28">
        <v>3.472222222222222E-3</v>
      </c>
      <c r="N598" s="3">
        <v>45820</v>
      </c>
      <c r="O598">
        <v>224067</v>
      </c>
      <c r="P598" t="e">
        <f>IFERROR(INDEX(REDOSLIJED!#REF!,MATCH(PlanMasine[[#This Row],[KPL]],REDOSLIJED!#REF!,0)),MAX(REDOSLIJED!#REF!)+1)</f>
        <v>#REF!</v>
      </c>
    </row>
    <row r="599" spans="1:16" hidden="1" x14ac:dyDescent="0.25">
      <c r="A599" s="23">
        <v>1022159</v>
      </c>
      <c r="B599" s="23">
        <v>1</v>
      </c>
      <c r="C599" s="23">
        <v>1022145</v>
      </c>
      <c r="D599" s="23" t="s">
        <v>1988</v>
      </c>
      <c r="E599" s="5">
        <f>IFERROR((PlanMasine[[#This Row],[Norma]]/PlanMasine[[#This Row],[Q]])*(PlanMasine[[#This Row],[Q]]/SUMIF(#REF!,PlanMasine[[#This Row],[RN]],#REF!)*PlanMasine[[#This Row],[KPLQ]]),0)</f>
        <v>0</v>
      </c>
      <c r="F599" s="23">
        <v>4</v>
      </c>
      <c r="G599" s="23">
        <v>0</v>
      </c>
      <c r="H599" s="23">
        <v>0</v>
      </c>
      <c r="I599" s="23" t="s">
        <v>5</v>
      </c>
      <c r="J599" s="23" t="s">
        <v>570</v>
      </c>
      <c r="K599" s="23" t="s">
        <v>1987</v>
      </c>
      <c r="L599" s="24">
        <v>45835</v>
      </c>
      <c r="M599" s="28">
        <v>5.5555555555555558E-3</v>
      </c>
      <c r="N599" s="3">
        <v>45820</v>
      </c>
      <c r="O599">
        <v>224068</v>
      </c>
      <c r="P599" t="e">
        <f>IFERROR(INDEX(REDOSLIJED!#REF!,MATCH(PlanMasine[[#This Row],[KPL]],REDOSLIJED!#REF!,0)),MAX(REDOSLIJED!#REF!)+1)</f>
        <v>#REF!</v>
      </c>
    </row>
    <row r="600" spans="1:16" hidden="1" x14ac:dyDescent="0.25">
      <c r="A600" s="23">
        <v>1023025</v>
      </c>
      <c r="B600" s="23">
        <v>1</v>
      </c>
      <c r="C600" s="23">
        <v>1022878</v>
      </c>
      <c r="D600" s="23" t="s">
        <v>1879</v>
      </c>
      <c r="E600" s="5">
        <f>IFERROR((PlanMasine[[#This Row],[Norma]]/PlanMasine[[#This Row],[Q]])*(PlanMasine[[#This Row],[Q]]/SUMIF(#REF!,PlanMasine[[#This Row],[RN]],#REF!)*PlanMasine[[#This Row],[KPLQ]]),0)</f>
        <v>0</v>
      </c>
      <c r="F600" s="23">
        <v>2</v>
      </c>
      <c r="G600" s="23">
        <v>0</v>
      </c>
      <c r="H600" s="23">
        <v>0</v>
      </c>
      <c r="I600" s="23" t="s">
        <v>5</v>
      </c>
      <c r="J600" s="23" t="s">
        <v>570</v>
      </c>
      <c r="K600" s="23" t="s">
        <v>1928</v>
      </c>
      <c r="L600" s="24">
        <v>45832</v>
      </c>
      <c r="M600" s="28">
        <v>5.5555555555555558E-3</v>
      </c>
      <c r="N600" s="3">
        <v>45820</v>
      </c>
      <c r="O600">
        <v>225746</v>
      </c>
      <c r="P600" t="e">
        <f>IFERROR(INDEX(REDOSLIJED!#REF!,MATCH(PlanMasine[[#This Row],[KPL]],REDOSLIJED!#REF!,0)),MAX(REDOSLIJED!#REF!)+1)</f>
        <v>#REF!</v>
      </c>
    </row>
    <row r="601" spans="1:16" hidden="1" x14ac:dyDescent="0.25">
      <c r="A601" s="23">
        <v>1023025</v>
      </c>
      <c r="B601" s="23">
        <v>1</v>
      </c>
      <c r="C601" s="23">
        <v>1022877</v>
      </c>
      <c r="D601" s="23" t="s">
        <v>1880</v>
      </c>
      <c r="E601" s="5">
        <f>IFERROR((PlanMasine[[#This Row],[Norma]]/PlanMasine[[#This Row],[Q]])*(PlanMasine[[#This Row],[Q]]/SUMIF(#REF!,PlanMasine[[#This Row],[RN]],#REF!)*PlanMasine[[#This Row],[KPLQ]]),0)</f>
        <v>0</v>
      </c>
      <c r="F601" s="23">
        <v>1</v>
      </c>
      <c r="G601" s="23">
        <v>0</v>
      </c>
      <c r="H601" s="23">
        <v>0</v>
      </c>
      <c r="I601" s="23" t="s">
        <v>5</v>
      </c>
      <c r="J601" s="23" t="s">
        <v>570</v>
      </c>
      <c r="K601" s="23" t="s">
        <v>1928</v>
      </c>
      <c r="L601" s="24">
        <v>45832</v>
      </c>
      <c r="M601" s="28">
        <v>2.7777777777777779E-3</v>
      </c>
      <c r="N601" s="3">
        <v>45820</v>
      </c>
      <c r="O601">
        <v>225745</v>
      </c>
      <c r="P601" t="e">
        <f>IFERROR(INDEX(REDOSLIJED!#REF!,MATCH(PlanMasine[[#This Row],[KPL]],REDOSLIJED!#REF!,0)),MAX(REDOSLIJED!#REF!)+1)</f>
        <v>#REF!</v>
      </c>
    </row>
    <row r="602" spans="1:16" hidden="1" x14ac:dyDescent="0.25">
      <c r="A602" s="23">
        <v>1023025</v>
      </c>
      <c r="B602" s="23">
        <v>1</v>
      </c>
      <c r="C602" s="23">
        <v>1022876</v>
      </c>
      <c r="D602" s="23" t="s">
        <v>1881</v>
      </c>
      <c r="E602" s="5">
        <f>IFERROR((PlanMasine[[#This Row],[Norma]]/PlanMasine[[#This Row],[Q]])*(PlanMasine[[#This Row],[Q]]/SUMIF(#REF!,PlanMasine[[#This Row],[RN]],#REF!)*PlanMasine[[#This Row],[KPLQ]]),0)</f>
        <v>0</v>
      </c>
      <c r="F602" s="23">
        <v>1</v>
      </c>
      <c r="G602" s="23">
        <v>0</v>
      </c>
      <c r="H602" s="23">
        <v>0</v>
      </c>
      <c r="I602" s="23" t="s">
        <v>5</v>
      </c>
      <c r="J602" s="23" t="s">
        <v>570</v>
      </c>
      <c r="K602" s="23" t="s">
        <v>1928</v>
      </c>
      <c r="L602" s="24">
        <v>45832</v>
      </c>
      <c r="M602" s="28">
        <v>2.7777777777777779E-3</v>
      </c>
      <c r="N602" s="3">
        <v>45820</v>
      </c>
      <c r="O602">
        <v>225744</v>
      </c>
      <c r="P602" t="e">
        <f>IFERROR(INDEX(REDOSLIJED!#REF!,MATCH(PlanMasine[[#This Row],[KPL]],REDOSLIJED!#REF!,0)),MAX(REDOSLIJED!#REF!)+1)</f>
        <v>#REF!</v>
      </c>
    </row>
    <row r="603" spans="1:16" hidden="1" x14ac:dyDescent="0.25">
      <c r="A603" s="23">
        <v>1023025</v>
      </c>
      <c r="B603" s="23">
        <v>1</v>
      </c>
      <c r="C603" s="23">
        <v>1022875</v>
      </c>
      <c r="D603" s="23" t="s">
        <v>1882</v>
      </c>
      <c r="E603" s="5">
        <f>IFERROR((PlanMasine[[#This Row],[Norma]]/PlanMasine[[#This Row],[Q]])*(PlanMasine[[#This Row],[Q]]/SUMIF(#REF!,PlanMasine[[#This Row],[RN]],#REF!)*PlanMasine[[#This Row],[KPLQ]]),0)</f>
        <v>0</v>
      </c>
      <c r="F603" s="23">
        <v>2</v>
      </c>
      <c r="G603" s="23">
        <v>0</v>
      </c>
      <c r="H603" s="23">
        <v>0</v>
      </c>
      <c r="I603" s="23" t="s">
        <v>5</v>
      </c>
      <c r="J603" s="23" t="s">
        <v>570</v>
      </c>
      <c r="K603" s="23" t="s">
        <v>1928</v>
      </c>
      <c r="L603" s="24">
        <v>45832</v>
      </c>
      <c r="M603" s="28">
        <v>6.9444444444444441E-3</v>
      </c>
      <c r="N603" s="3">
        <v>45820</v>
      </c>
      <c r="O603">
        <v>225743</v>
      </c>
      <c r="P603" t="e">
        <f>IFERROR(INDEX(REDOSLIJED!#REF!,MATCH(PlanMasine[[#This Row],[KPL]],REDOSLIJED!#REF!,0)),MAX(REDOSLIJED!#REF!)+1)</f>
        <v>#REF!</v>
      </c>
    </row>
    <row r="604" spans="1:16" hidden="1" x14ac:dyDescent="0.25">
      <c r="A604" s="23">
        <v>1023025</v>
      </c>
      <c r="B604" s="23">
        <v>1</v>
      </c>
      <c r="C604" s="23">
        <v>1022872</v>
      </c>
      <c r="D604" s="23" t="s">
        <v>1929</v>
      </c>
      <c r="E604" s="5">
        <f>IFERROR((PlanMasine[[#This Row],[Norma]]/PlanMasine[[#This Row],[Q]])*(PlanMasine[[#This Row],[Q]]/SUMIF(#REF!,PlanMasine[[#This Row],[RN]],#REF!)*PlanMasine[[#This Row],[KPLQ]]),0)</f>
        <v>0</v>
      </c>
      <c r="F604" s="23">
        <v>2</v>
      </c>
      <c r="G604" s="23">
        <v>0</v>
      </c>
      <c r="H604" s="23">
        <v>0</v>
      </c>
      <c r="I604" s="23" t="s">
        <v>5</v>
      </c>
      <c r="J604" s="23" t="s">
        <v>570</v>
      </c>
      <c r="K604" s="23" t="s">
        <v>1928</v>
      </c>
      <c r="L604" s="24">
        <v>45832</v>
      </c>
      <c r="M604" s="28">
        <v>4.1666666666666666E-3</v>
      </c>
      <c r="N604" s="3">
        <v>45820</v>
      </c>
      <c r="O604">
        <v>225740</v>
      </c>
      <c r="P604" t="e">
        <f>IFERROR(INDEX(REDOSLIJED!#REF!,MATCH(PlanMasine[[#This Row],[KPL]],REDOSLIJED!#REF!,0)),MAX(REDOSLIJED!#REF!)+1)</f>
        <v>#REF!</v>
      </c>
    </row>
    <row r="605" spans="1:16" hidden="1" x14ac:dyDescent="0.25">
      <c r="A605" s="23">
        <v>1023025</v>
      </c>
      <c r="B605" s="23">
        <v>1</v>
      </c>
      <c r="C605" s="23">
        <v>1022864</v>
      </c>
      <c r="D605" s="23" t="s">
        <v>1894</v>
      </c>
      <c r="E605" s="5">
        <f>IFERROR((PlanMasine[[#This Row],[Norma]]/PlanMasine[[#This Row],[Q]])*(PlanMasine[[#This Row],[Q]]/SUMIF(#REF!,PlanMasine[[#This Row],[RN]],#REF!)*PlanMasine[[#This Row],[KPLQ]]),0)</f>
        <v>0</v>
      </c>
      <c r="F605" s="23">
        <v>1</v>
      </c>
      <c r="G605" s="23">
        <v>0</v>
      </c>
      <c r="H605" s="23">
        <v>0</v>
      </c>
      <c r="I605" s="23" t="s">
        <v>5</v>
      </c>
      <c r="J605" s="23" t="s">
        <v>570</v>
      </c>
      <c r="K605" s="23" t="s">
        <v>1928</v>
      </c>
      <c r="L605" s="24">
        <v>45832</v>
      </c>
      <c r="M605" s="28">
        <v>2.0833333333333333E-3</v>
      </c>
      <c r="N605" s="3">
        <v>45820</v>
      </c>
      <c r="O605">
        <v>225732</v>
      </c>
      <c r="P605" t="e">
        <f>IFERROR(INDEX(REDOSLIJED!#REF!,MATCH(PlanMasine[[#This Row],[KPL]],REDOSLIJED!#REF!,0)),MAX(REDOSLIJED!#REF!)+1)</f>
        <v>#REF!</v>
      </c>
    </row>
    <row r="606" spans="1:16" hidden="1" x14ac:dyDescent="0.25">
      <c r="A606" s="23">
        <v>1023025</v>
      </c>
      <c r="B606" s="23">
        <v>1</v>
      </c>
      <c r="C606" s="23">
        <v>1023059</v>
      </c>
      <c r="D606" s="23" t="s">
        <v>1930</v>
      </c>
      <c r="E606" s="5">
        <f>IFERROR((PlanMasine[[#This Row],[Norma]]/PlanMasine[[#This Row],[Q]])*(PlanMasine[[#This Row],[Q]]/SUMIF(#REF!,PlanMasine[[#This Row],[RN]],#REF!)*PlanMasine[[#This Row],[KPLQ]]),0)</f>
        <v>0</v>
      </c>
      <c r="F606" s="23">
        <v>1</v>
      </c>
      <c r="G606" s="23">
        <v>0</v>
      </c>
      <c r="H606" s="23">
        <v>0</v>
      </c>
      <c r="I606" s="23" t="s">
        <v>5</v>
      </c>
      <c r="J606" s="23" t="s">
        <v>570</v>
      </c>
      <c r="K606" s="23" t="s">
        <v>1928</v>
      </c>
      <c r="L606" s="24">
        <v>45832</v>
      </c>
      <c r="M606" s="28">
        <v>4.8611111111111112E-3</v>
      </c>
      <c r="N606" s="3">
        <v>45820</v>
      </c>
      <c r="O606">
        <v>232083</v>
      </c>
      <c r="P606" t="e">
        <f>IFERROR(INDEX(REDOSLIJED!#REF!,MATCH(PlanMasine[[#This Row],[KPL]],REDOSLIJED!#REF!,0)),MAX(REDOSLIJED!#REF!)+1)</f>
        <v>#REF!</v>
      </c>
    </row>
    <row r="607" spans="1:16" hidden="1" x14ac:dyDescent="0.25">
      <c r="A607" s="23">
        <v>1023025</v>
      </c>
      <c r="B607" s="23">
        <v>1</v>
      </c>
      <c r="C607" s="23">
        <v>1022857</v>
      </c>
      <c r="D607" s="23" t="s">
        <v>1890</v>
      </c>
      <c r="E607" s="5">
        <f>IFERROR((PlanMasine[[#This Row],[Norma]]/PlanMasine[[#This Row],[Q]])*(PlanMasine[[#This Row],[Q]]/SUMIF(#REF!,PlanMasine[[#This Row],[RN]],#REF!)*PlanMasine[[#This Row],[KPLQ]]),0)</f>
        <v>0</v>
      </c>
      <c r="F607" s="23">
        <v>1</v>
      </c>
      <c r="G607" s="23">
        <v>0</v>
      </c>
      <c r="H607" s="23">
        <v>0</v>
      </c>
      <c r="I607" s="23" t="s">
        <v>5</v>
      </c>
      <c r="J607" s="23" t="s">
        <v>570</v>
      </c>
      <c r="K607" s="23" t="s">
        <v>1928</v>
      </c>
      <c r="L607" s="24">
        <v>45832</v>
      </c>
      <c r="M607" s="28">
        <v>4.8611111111111112E-3</v>
      </c>
      <c r="N607" s="3">
        <v>45820</v>
      </c>
      <c r="O607">
        <v>225725</v>
      </c>
      <c r="P607" t="e">
        <f>IFERROR(INDEX(REDOSLIJED!#REF!,MATCH(PlanMasine[[#This Row],[KPL]],REDOSLIJED!#REF!,0)),MAX(REDOSLIJED!#REF!)+1)</f>
        <v>#REF!</v>
      </c>
    </row>
    <row r="608" spans="1:16" hidden="1" x14ac:dyDescent="0.25">
      <c r="A608" s="23">
        <v>1023025</v>
      </c>
      <c r="B608" s="23">
        <v>1</v>
      </c>
      <c r="C608" s="23">
        <v>1023058</v>
      </c>
      <c r="D608" s="23" t="s">
        <v>1927</v>
      </c>
      <c r="E608" s="5">
        <f>IFERROR((PlanMasine[[#This Row],[Norma]]/PlanMasine[[#This Row],[Q]])*(PlanMasine[[#This Row],[Q]]/SUMIF(#REF!,PlanMasine[[#This Row],[RN]],#REF!)*PlanMasine[[#This Row],[KPLQ]]),0)</f>
        <v>0</v>
      </c>
      <c r="F608" s="23">
        <v>1</v>
      </c>
      <c r="G608" s="23">
        <v>0</v>
      </c>
      <c r="H608" s="23">
        <v>0</v>
      </c>
      <c r="I608" s="23" t="s">
        <v>5</v>
      </c>
      <c r="J608" s="23" t="s">
        <v>570</v>
      </c>
      <c r="K608" s="23" t="s">
        <v>1928</v>
      </c>
      <c r="L608" s="24">
        <v>45832</v>
      </c>
      <c r="M608" s="28">
        <v>4.8611111111111112E-3</v>
      </c>
      <c r="N608" s="3">
        <v>45820</v>
      </c>
      <c r="O608">
        <v>232082</v>
      </c>
      <c r="P608" t="e">
        <f>IFERROR(INDEX(REDOSLIJED!#REF!,MATCH(PlanMasine[[#This Row],[KPL]],REDOSLIJED!#REF!,0)),MAX(REDOSLIJED!#REF!)+1)</f>
        <v>#REF!</v>
      </c>
    </row>
    <row r="609" spans="1:16" hidden="1" x14ac:dyDescent="0.25">
      <c r="A609" s="23">
        <v>1023025</v>
      </c>
      <c r="B609" s="23">
        <v>1</v>
      </c>
      <c r="C609" s="23">
        <v>1022860</v>
      </c>
      <c r="D609" s="23" t="s">
        <v>1887</v>
      </c>
      <c r="E609" s="5">
        <f>IFERROR((PlanMasine[[#This Row],[Norma]]/PlanMasine[[#This Row],[Q]])*(PlanMasine[[#This Row],[Q]]/SUMIF(#REF!,PlanMasine[[#This Row],[RN]],#REF!)*PlanMasine[[#This Row],[KPLQ]]),0)</f>
        <v>0</v>
      </c>
      <c r="F609" s="23">
        <v>1</v>
      </c>
      <c r="G609" s="23">
        <v>0</v>
      </c>
      <c r="H609" s="23">
        <v>0</v>
      </c>
      <c r="I609" s="23" t="s">
        <v>5</v>
      </c>
      <c r="J609" s="23" t="s">
        <v>570</v>
      </c>
      <c r="K609" s="23" t="s">
        <v>1928</v>
      </c>
      <c r="L609" s="24">
        <v>45832</v>
      </c>
      <c r="M609" s="28">
        <v>4.8611111111111112E-3</v>
      </c>
      <c r="N609" s="3">
        <v>45820</v>
      </c>
      <c r="O609">
        <v>225728</v>
      </c>
      <c r="P609" t="e">
        <f>IFERROR(INDEX(REDOSLIJED!#REF!,MATCH(PlanMasine[[#This Row],[KPL]],REDOSLIJED!#REF!,0)),MAX(REDOSLIJED!#REF!)+1)</f>
        <v>#REF!</v>
      </c>
    </row>
    <row r="610" spans="1:16" hidden="1" x14ac:dyDescent="0.25">
      <c r="A610" s="23">
        <v>1023025</v>
      </c>
      <c r="B610" s="23">
        <v>1</v>
      </c>
      <c r="C610" s="23">
        <v>1022879</v>
      </c>
      <c r="D610" s="23" t="s">
        <v>1878</v>
      </c>
      <c r="E610" s="5">
        <f>IFERROR((PlanMasine[[#This Row],[Norma]]/PlanMasine[[#This Row],[Q]])*(PlanMasine[[#This Row],[Q]]/SUMIF(#REF!,PlanMasine[[#This Row],[RN]],#REF!)*PlanMasine[[#This Row],[KPLQ]]),0)</f>
        <v>0</v>
      </c>
      <c r="F610" s="23">
        <v>2</v>
      </c>
      <c r="G610" s="23">
        <v>0</v>
      </c>
      <c r="H610" s="23">
        <v>0</v>
      </c>
      <c r="I610" s="23" t="s">
        <v>5</v>
      </c>
      <c r="J610" s="23" t="s">
        <v>570</v>
      </c>
      <c r="K610" s="23" t="s">
        <v>1928</v>
      </c>
      <c r="L610" s="24">
        <v>45832</v>
      </c>
      <c r="M610" s="28">
        <v>5.5555555555555558E-3</v>
      </c>
      <c r="N610" s="3">
        <v>45820</v>
      </c>
      <c r="O610">
        <v>225747</v>
      </c>
      <c r="P610" t="e">
        <f>IFERROR(INDEX(REDOSLIJED!#REF!,MATCH(PlanMasine[[#This Row],[KPL]],REDOSLIJED!#REF!,0)),MAX(REDOSLIJED!#REF!)+1)</f>
        <v>#REF!</v>
      </c>
    </row>
    <row r="611" spans="1:16" hidden="1" x14ac:dyDescent="0.25">
      <c r="A611" s="23">
        <v>1023025</v>
      </c>
      <c r="B611" s="23">
        <v>1</v>
      </c>
      <c r="C611" s="23">
        <v>1022861</v>
      </c>
      <c r="D611" s="23" t="s">
        <v>1886</v>
      </c>
      <c r="E611" s="5">
        <f>IFERROR((PlanMasine[[#This Row],[Norma]]/PlanMasine[[#This Row],[Q]])*(PlanMasine[[#This Row],[Q]]/SUMIF(#REF!,PlanMasine[[#This Row],[RN]],#REF!)*PlanMasine[[#This Row],[KPLQ]]),0)</f>
        <v>0</v>
      </c>
      <c r="F611" s="23">
        <v>1</v>
      </c>
      <c r="G611" s="23">
        <v>0</v>
      </c>
      <c r="H611" s="23">
        <v>0</v>
      </c>
      <c r="I611" s="23" t="s">
        <v>5</v>
      </c>
      <c r="J611" s="23" t="s">
        <v>570</v>
      </c>
      <c r="K611" s="23" t="s">
        <v>1928</v>
      </c>
      <c r="L611" s="24">
        <v>45832</v>
      </c>
      <c r="M611" s="28">
        <v>4.8611111111111112E-3</v>
      </c>
      <c r="N611" s="3">
        <v>45820</v>
      </c>
      <c r="O611">
        <v>225729</v>
      </c>
      <c r="P611" t="e">
        <f>IFERROR(INDEX(REDOSLIJED!#REF!,MATCH(PlanMasine[[#This Row],[KPL]],REDOSLIJED!#REF!,0)),MAX(REDOSLIJED!#REF!)+1)</f>
        <v>#REF!</v>
      </c>
    </row>
    <row r="612" spans="1:16" hidden="1" x14ac:dyDescent="0.25">
      <c r="A612" s="23">
        <v>1023025</v>
      </c>
      <c r="B612" s="23">
        <v>1</v>
      </c>
      <c r="C612" s="23">
        <v>1022862</v>
      </c>
      <c r="D612" s="23" t="s">
        <v>1885</v>
      </c>
      <c r="E612" s="5">
        <f>IFERROR((PlanMasine[[#This Row],[Norma]]/PlanMasine[[#This Row],[Q]])*(PlanMasine[[#This Row],[Q]]/SUMIF(#REF!,PlanMasine[[#This Row],[RN]],#REF!)*PlanMasine[[#This Row],[KPLQ]]),0)</f>
        <v>0</v>
      </c>
      <c r="F612" s="23">
        <v>1</v>
      </c>
      <c r="G612" s="23">
        <v>0</v>
      </c>
      <c r="H612" s="23">
        <v>0</v>
      </c>
      <c r="I612" s="23" t="s">
        <v>5</v>
      </c>
      <c r="J612" s="23" t="s">
        <v>570</v>
      </c>
      <c r="K612" s="23" t="s">
        <v>1928</v>
      </c>
      <c r="L612" s="24">
        <v>45832</v>
      </c>
      <c r="M612" s="28">
        <v>4.8611111111111112E-3</v>
      </c>
      <c r="N612" s="3">
        <v>45820</v>
      </c>
      <c r="O612">
        <v>225730</v>
      </c>
      <c r="P612" t="e">
        <f>IFERROR(INDEX(REDOSLIJED!#REF!,MATCH(PlanMasine[[#This Row],[KPL]],REDOSLIJED!#REF!,0)),MAX(REDOSLIJED!#REF!)+1)</f>
        <v>#REF!</v>
      </c>
    </row>
    <row r="613" spans="1:16" hidden="1" x14ac:dyDescent="0.25">
      <c r="A613" s="23">
        <v>1023025</v>
      </c>
      <c r="B613" s="23">
        <v>1</v>
      </c>
      <c r="C613" s="23">
        <v>1022863</v>
      </c>
      <c r="D613" s="23" t="s">
        <v>1883</v>
      </c>
      <c r="E613" s="5">
        <f>IFERROR((PlanMasine[[#This Row],[Norma]]/PlanMasine[[#This Row],[Q]])*(PlanMasine[[#This Row],[Q]]/SUMIF(#REF!,PlanMasine[[#This Row],[RN]],#REF!)*PlanMasine[[#This Row],[KPLQ]]),0)</f>
        <v>0</v>
      </c>
      <c r="F613" s="23">
        <v>1</v>
      </c>
      <c r="G613" s="23">
        <v>0</v>
      </c>
      <c r="H613" s="23">
        <v>0</v>
      </c>
      <c r="I613" s="23" t="s">
        <v>5</v>
      </c>
      <c r="J613" s="23" t="s">
        <v>570</v>
      </c>
      <c r="K613" s="23" t="s">
        <v>1928</v>
      </c>
      <c r="L613" s="24">
        <v>45832</v>
      </c>
      <c r="M613" s="28">
        <v>2.0833333333333333E-3</v>
      </c>
      <c r="N613" s="3">
        <v>45820</v>
      </c>
      <c r="O613">
        <v>225731</v>
      </c>
      <c r="P613" t="e">
        <f>IFERROR(INDEX(REDOSLIJED!#REF!,MATCH(PlanMasine[[#This Row],[KPL]],REDOSLIJED!#REF!,0)),MAX(REDOSLIJED!#REF!)+1)</f>
        <v>#REF!</v>
      </c>
    </row>
    <row r="614" spans="1:16" hidden="1" x14ac:dyDescent="0.25">
      <c r="A614" s="23">
        <v>1023025</v>
      </c>
      <c r="B614" s="23">
        <v>1</v>
      </c>
      <c r="C614" s="23">
        <v>1022858</v>
      </c>
      <c r="D614" s="23" t="s">
        <v>1889</v>
      </c>
      <c r="E614" s="5">
        <f>IFERROR((PlanMasine[[#This Row],[Norma]]/PlanMasine[[#This Row],[Q]])*(PlanMasine[[#This Row],[Q]]/SUMIF(#REF!,PlanMasine[[#This Row],[RN]],#REF!)*PlanMasine[[#This Row],[KPLQ]]),0)</f>
        <v>0</v>
      </c>
      <c r="F614" s="23">
        <v>1</v>
      </c>
      <c r="G614" s="23">
        <v>0</v>
      </c>
      <c r="H614" s="23">
        <v>0</v>
      </c>
      <c r="I614" s="23" t="s">
        <v>5</v>
      </c>
      <c r="J614" s="23" t="s">
        <v>570</v>
      </c>
      <c r="K614" s="23" t="s">
        <v>1928</v>
      </c>
      <c r="L614" s="24">
        <v>45832</v>
      </c>
      <c r="M614" s="28">
        <v>4.8611111111111112E-3</v>
      </c>
      <c r="N614" s="3">
        <v>45820</v>
      </c>
      <c r="O614">
        <v>225726</v>
      </c>
      <c r="P614" t="e">
        <f>IFERROR(INDEX(REDOSLIJED!#REF!,MATCH(PlanMasine[[#This Row],[KPL]],REDOSLIJED!#REF!,0)),MAX(REDOSLIJED!#REF!)+1)</f>
        <v>#REF!</v>
      </c>
    </row>
    <row r="615" spans="1:16" hidden="1" x14ac:dyDescent="0.25">
      <c r="A615" s="23">
        <v>1023025</v>
      </c>
      <c r="B615" s="23">
        <v>1</v>
      </c>
      <c r="C615" s="23">
        <v>1022859</v>
      </c>
      <c r="D615" s="23" t="s">
        <v>1888</v>
      </c>
      <c r="E615" s="5">
        <f>IFERROR((PlanMasine[[#This Row],[Norma]]/PlanMasine[[#This Row],[Q]])*(PlanMasine[[#This Row],[Q]]/SUMIF(#REF!,PlanMasine[[#This Row],[RN]],#REF!)*PlanMasine[[#This Row],[KPLQ]]),0)</f>
        <v>0</v>
      </c>
      <c r="F615" s="23">
        <v>1</v>
      </c>
      <c r="G615" s="23">
        <v>0</v>
      </c>
      <c r="H615" s="23">
        <v>0</v>
      </c>
      <c r="I615" s="23" t="s">
        <v>5</v>
      </c>
      <c r="J615" s="23" t="s">
        <v>570</v>
      </c>
      <c r="K615" s="23" t="s">
        <v>1928</v>
      </c>
      <c r="L615" s="24">
        <v>45832</v>
      </c>
      <c r="M615" s="28">
        <v>4.8611111111111112E-3</v>
      </c>
      <c r="N615" s="3">
        <v>45820</v>
      </c>
      <c r="O615">
        <v>225727</v>
      </c>
      <c r="P615" t="e">
        <f>IFERROR(INDEX(REDOSLIJED!#REF!,MATCH(PlanMasine[[#This Row],[KPL]],REDOSLIJED!#REF!,0)),MAX(REDOSLIJED!#REF!)+1)</f>
        <v>#REF!</v>
      </c>
    </row>
    <row r="616" spans="1:16" hidden="1" x14ac:dyDescent="0.25">
      <c r="A616" s="23">
        <v>1023025</v>
      </c>
      <c r="B616" s="23">
        <v>1</v>
      </c>
      <c r="C616" s="23">
        <v>1023042</v>
      </c>
      <c r="D616" s="23" t="s">
        <v>1898</v>
      </c>
      <c r="E616" s="5">
        <f>IFERROR((PlanMasine[[#This Row],[Norma]]/PlanMasine[[#This Row],[Q]])*(PlanMasine[[#This Row],[Q]]/SUMIF(#REF!,PlanMasine[[#This Row],[RN]],#REF!)*PlanMasine[[#This Row],[KPLQ]]),0)</f>
        <v>0</v>
      </c>
      <c r="F616" s="23">
        <v>1</v>
      </c>
      <c r="G616" s="23">
        <v>0</v>
      </c>
      <c r="H616" s="23">
        <v>0</v>
      </c>
      <c r="I616" s="23" t="s">
        <v>5</v>
      </c>
      <c r="J616" s="23" t="s">
        <v>570</v>
      </c>
      <c r="K616" s="23" t="s">
        <v>1928</v>
      </c>
      <c r="L616" s="24">
        <v>45832</v>
      </c>
      <c r="M616" s="28">
        <v>2.0833333333333333E-3</v>
      </c>
      <c r="N616" s="3">
        <v>45820</v>
      </c>
      <c r="O616">
        <v>231744</v>
      </c>
      <c r="P616" t="e">
        <f>IFERROR(INDEX(REDOSLIJED!#REF!,MATCH(PlanMasine[[#This Row],[KPL]],REDOSLIJED!#REF!,0)),MAX(REDOSLIJED!#REF!)+1)</f>
        <v>#REF!</v>
      </c>
    </row>
    <row r="617" spans="1:16" hidden="1" x14ac:dyDescent="0.25">
      <c r="A617" s="23">
        <v>1023025</v>
      </c>
      <c r="B617" s="23">
        <v>1</v>
      </c>
      <c r="C617" s="23">
        <v>1022856</v>
      </c>
      <c r="D617" s="23" t="s">
        <v>1891</v>
      </c>
      <c r="E617" s="5">
        <f>IFERROR((PlanMasine[[#This Row],[Norma]]/PlanMasine[[#This Row],[Q]])*(PlanMasine[[#This Row],[Q]]/SUMIF(#REF!,PlanMasine[[#This Row],[RN]],#REF!)*PlanMasine[[#This Row],[KPLQ]]),0)</f>
        <v>0</v>
      </c>
      <c r="F617" s="23">
        <v>1</v>
      </c>
      <c r="G617" s="23">
        <v>0</v>
      </c>
      <c r="H617" s="23">
        <v>0</v>
      </c>
      <c r="I617" s="23" t="s">
        <v>5</v>
      </c>
      <c r="J617" s="23" t="s">
        <v>570</v>
      </c>
      <c r="K617" s="23" t="s">
        <v>1928</v>
      </c>
      <c r="L617" s="24">
        <v>45832</v>
      </c>
      <c r="M617" s="28">
        <v>3.472222222222222E-3</v>
      </c>
      <c r="N617" s="3">
        <v>45820</v>
      </c>
      <c r="O617">
        <v>225724</v>
      </c>
      <c r="P617" t="e">
        <f>IFERROR(INDEX(REDOSLIJED!#REF!,MATCH(PlanMasine[[#This Row],[KPL]],REDOSLIJED!#REF!,0)),MAX(REDOSLIJED!#REF!)+1)</f>
        <v>#REF!</v>
      </c>
    </row>
    <row r="618" spans="1:16" hidden="1" x14ac:dyDescent="0.25">
      <c r="A618" s="23">
        <v>1023025</v>
      </c>
      <c r="B618" s="23">
        <v>1</v>
      </c>
      <c r="C618" s="23">
        <v>1022887</v>
      </c>
      <c r="D618" s="23" t="s">
        <v>1872</v>
      </c>
      <c r="E618" s="5">
        <f>IFERROR((PlanMasine[[#This Row],[Norma]]/PlanMasine[[#This Row],[Q]])*(PlanMasine[[#This Row],[Q]]/SUMIF(#REF!,PlanMasine[[#This Row],[RN]],#REF!)*PlanMasine[[#This Row],[KPLQ]]),0)</f>
        <v>0</v>
      </c>
      <c r="F618" s="23">
        <v>1</v>
      </c>
      <c r="G618" s="23">
        <v>0</v>
      </c>
      <c r="H618" s="23">
        <v>0</v>
      </c>
      <c r="I618" s="23" t="s">
        <v>5</v>
      </c>
      <c r="J618" s="23" t="s">
        <v>570</v>
      </c>
      <c r="K618" s="23" t="s">
        <v>1928</v>
      </c>
      <c r="L618" s="24">
        <v>45832</v>
      </c>
      <c r="M618" s="28">
        <v>4.8611111111111112E-3</v>
      </c>
      <c r="N618" s="3">
        <v>45820</v>
      </c>
      <c r="O618">
        <v>225758</v>
      </c>
      <c r="P618" t="e">
        <f>IFERROR(INDEX(REDOSLIJED!#REF!,MATCH(PlanMasine[[#This Row],[KPL]],REDOSLIJED!#REF!,0)),MAX(REDOSLIJED!#REF!)+1)</f>
        <v>#REF!</v>
      </c>
    </row>
    <row r="619" spans="1:16" hidden="1" x14ac:dyDescent="0.25">
      <c r="A619" s="23">
        <v>1023025</v>
      </c>
      <c r="B619" s="23">
        <v>1</v>
      </c>
      <c r="C619" s="23">
        <v>1022886</v>
      </c>
      <c r="D619" s="23" t="s">
        <v>1877</v>
      </c>
      <c r="E619" s="5">
        <f>IFERROR((PlanMasine[[#This Row],[Norma]]/PlanMasine[[#This Row],[Q]])*(PlanMasine[[#This Row],[Q]]/SUMIF(#REF!,PlanMasine[[#This Row],[RN]],#REF!)*PlanMasine[[#This Row],[KPLQ]]),0)</f>
        <v>0</v>
      </c>
      <c r="F619" s="23">
        <v>1</v>
      </c>
      <c r="G619" s="23">
        <v>0</v>
      </c>
      <c r="H619" s="23">
        <v>0</v>
      </c>
      <c r="I619" s="23" t="s">
        <v>5</v>
      </c>
      <c r="J619" s="23" t="s">
        <v>570</v>
      </c>
      <c r="K619" s="23" t="s">
        <v>1928</v>
      </c>
      <c r="L619" s="24">
        <v>45832</v>
      </c>
      <c r="M619" s="28">
        <v>4.8611111111111112E-3</v>
      </c>
      <c r="N619" s="3">
        <v>45820</v>
      </c>
      <c r="O619">
        <v>225756</v>
      </c>
      <c r="P619" t="e">
        <f>IFERROR(INDEX(REDOSLIJED!#REF!,MATCH(PlanMasine[[#This Row],[KPL]],REDOSLIJED!#REF!,0)),MAX(REDOSLIJED!#REF!)+1)</f>
        <v>#REF!</v>
      </c>
    </row>
    <row r="620" spans="1:16" hidden="1" x14ac:dyDescent="0.25">
      <c r="A620" s="23">
        <v>1023025</v>
      </c>
      <c r="B620" s="23">
        <v>1</v>
      </c>
      <c r="C620" s="23">
        <v>1022893</v>
      </c>
      <c r="D620" s="23" t="s">
        <v>1875</v>
      </c>
      <c r="E620" s="5">
        <f>IFERROR((PlanMasine[[#This Row],[Norma]]/PlanMasine[[#This Row],[Q]])*(PlanMasine[[#This Row],[Q]]/SUMIF(#REF!,PlanMasine[[#This Row],[RN]],#REF!)*PlanMasine[[#This Row],[KPLQ]]),0)</f>
        <v>0</v>
      </c>
      <c r="F620" s="23">
        <v>1</v>
      </c>
      <c r="G620" s="23">
        <v>0</v>
      </c>
      <c r="H620" s="23">
        <v>0</v>
      </c>
      <c r="I620" s="23" t="s">
        <v>5</v>
      </c>
      <c r="J620" s="23" t="s">
        <v>570</v>
      </c>
      <c r="K620" s="23" t="s">
        <v>1928</v>
      </c>
      <c r="L620" s="24">
        <v>45832</v>
      </c>
      <c r="M620" s="28">
        <v>3.472222222222222E-3</v>
      </c>
      <c r="N620" s="3">
        <v>45820</v>
      </c>
      <c r="O620">
        <v>225773</v>
      </c>
      <c r="P620" t="e">
        <f>IFERROR(INDEX(REDOSLIJED!#REF!,MATCH(PlanMasine[[#This Row],[KPL]],REDOSLIJED!#REF!,0)),MAX(REDOSLIJED!#REF!)+1)</f>
        <v>#REF!</v>
      </c>
    </row>
    <row r="621" spans="1:16" hidden="1" x14ac:dyDescent="0.25">
      <c r="A621" s="23">
        <v>1023025</v>
      </c>
      <c r="B621" s="23">
        <v>1</v>
      </c>
      <c r="C621" s="23">
        <v>1023033</v>
      </c>
      <c r="D621" s="23" t="s">
        <v>1931</v>
      </c>
      <c r="E621" s="5">
        <f>IFERROR((PlanMasine[[#This Row],[Norma]]/PlanMasine[[#This Row],[Q]])*(PlanMasine[[#This Row],[Q]]/SUMIF(#REF!,PlanMasine[[#This Row],[RN]],#REF!)*PlanMasine[[#This Row],[KPLQ]]),0)</f>
        <v>0</v>
      </c>
      <c r="F621" s="23">
        <v>1</v>
      </c>
      <c r="G621" s="23">
        <v>0</v>
      </c>
      <c r="H621" s="23">
        <v>0</v>
      </c>
      <c r="I621" s="23" t="s">
        <v>5</v>
      </c>
      <c r="J621" s="23" t="s">
        <v>570</v>
      </c>
      <c r="K621" s="23" t="s">
        <v>1928</v>
      </c>
      <c r="L621" s="24">
        <v>45832</v>
      </c>
      <c r="M621" s="28">
        <v>1.3888888888888888E-2</v>
      </c>
      <c r="N621" s="3">
        <v>45820</v>
      </c>
      <c r="O621">
        <v>231733</v>
      </c>
      <c r="P621" t="e">
        <f>IFERROR(INDEX(REDOSLIJED!#REF!,MATCH(PlanMasine[[#This Row],[KPL]],REDOSLIJED!#REF!,0)),MAX(REDOSLIJED!#REF!)+1)</f>
        <v>#REF!</v>
      </c>
    </row>
    <row r="622" spans="1:16" hidden="1" x14ac:dyDescent="0.25">
      <c r="A622" s="23">
        <v>1023025</v>
      </c>
      <c r="B622" s="23">
        <v>1</v>
      </c>
      <c r="C622" s="23">
        <v>1022848</v>
      </c>
      <c r="D622" s="23" t="s">
        <v>1893</v>
      </c>
      <c r="E622" s="5">
        <f>IFERROR((PlanMasine[[#This Row],[Norma]]/PlanMasine[[#This Row],[Q]])*(PlanMasine[[#This Row],[Q]]/SUMIF(#REF!,PlanMasine[[#This Row],[RN]],#REF!)*PlanMasine[[#This Row],[KPLQ]]),0)</f>
        <v>0</v>
      </c>
      <c r="F622" s="23">
        <v>1</v>
      </c>
      <c r="G622" s="23">
        <v>0</v>
      </c>
      <c r="H622" s="23">
        <v>0</v>
      </c>
      <c r="I622" s="23" t="s">
        <v>5</v>
      </c>
      <c r="J622" s="23" t="s">
        <v>570</v>
      </c>
      <c r="K622" s="23" t="s">
        <v>1928</v>
      </c>
      <c r="L622" s="24">
        <v>45832</v>
      </c>
      <c r="M622" s="28">
        <v>3.472222222222222E-3</v>
      </c>
      <c r="N622" s="3">
        <v>45820</v>
      </c>
      <c r="O622">
        <v>225716</v>
      </c>
      <c r="P622" t="e">
        <f>IFERROR(INDEX(REDOSLIJED!#REF!,MATCH(PlanMasine[[#This Row],[KPL]],REDOSLIJED!#REF!,0)),MAX(REDOSLIJED!#REF!)+1)</f>
        <v>#REF!</v>
      </c>
    </row>
    <row r="623" spans="1:16" hidden="1" x14ac:dyDescent="0.25">
      <c r="A623" s="23">
        <v>1023025</v>
      </c>
      <c r="B623" s="23">
        <v>1</v>
      </c>
      <c r="C623" s="23">
        <v>1023037</v>
      </c>
      <c r="D623" s="23" t="s">
        <v>1909</v>
      </c>
      <c r="E623" s="5">
        <f>IFERROR((PlanMasine[[#This Row],[Norma]]/PlanMasine[[#This Row],[Q]])*(PlanMasine[[#This Row],[Q]]/SUMIF(#REF!,PlanMasine[[#This Row],[RN]],#REF!)*PlanMasine[[#This Row],[KPLQ]]),0)</f>
        <v>0</v>
      </c>
      <c r="F623" s="23">
        <v>1</v>
      </c>
      <c r="G623" s="23">
        <v>0</v>
      </c>
      <c r="H623" s="23">
        <v>0</v>
      </c>
      <c r="I623" s="23" t="s">
        <v>5</v>
      </c>
      <c r="J623" s="23" t="s">
        <v>570</v>
      </c>
      <c r="K623" s="23" t="s">
        <v>1928</v>
      </c>
      <c r="L623" s="24">
        <v>45832</v>
      </c>
      <c r="M623" s="28">
        <v>6.9444444444444441E-3</v>
      </c>
      <c r="N623" s="3">
        <v>45820</v>
      </c>
      <c r="O623">
        <v>231737</v>
      </c>
      <c r="P623" t="e">
        <f>IFERROR(INDEX(REDOSLIJED!#REF!,MATCH(PlanMasine[[#This Row],[KPL]],REDOSLIJED!#REF!,0)),MAX(REDOSLIJED!#REF!)+1)</f>
        <v>#REF!</v>
      </c>
    </row>
    <row r="624" spans="1:16" hidden="1" x14ac:dyDescent="0.25">
      <c r="A624" s="23">
        <v>1023025</v>
      </c>
      <c r="B624" s="23">
        <v>1</v>
      </c>
      <c r="C624" s="23">
        <v>1023038</v>
      </c>
      <c r="D624" s="23" t="s">
        <v>1902</v>
      </c>
      <c r="E624" s="5">
        <f>IFERROR((PlanMasine[[#This Row],[Norma]]/PlanMasine[[#This Row],[Q]])*(PlanMasine[[#This Row],[Q]]/SUMIF(#REF!,PlanMasine[[#This Row],[RN]],#REF!)*PlanMasine[[#This Row],[KPLQ]]),0)</f>
        <v>0</v>
      </c>
      <c r="F624" s="23">
        <v>1</v>
      </c>
      <c r="G624" s="23">
        <v>0</v>
      </c>
      <c r="H624" s="23">
        <v>0</v>
      </c>
      <c r="I624" s="23" t="s">
        <v>5</v>
      </c>
      <c r="J624" s="23" t="s">
        <v>570</v>
      </c>
      <c r="K624" s="23" t="s">
        <v>1928</v>
      </c>
      <c r="L624" s="24">
        <v>45832</v>
      </c>
      <c r="M624" s="28">
        <v>6.9444444444444441E-3</v>
      </c>
      <c r="N624" s="3">
        <v>45820</v>
      </c>
      <c r="O624">
        <v>231738</v>
      </c>
      <c r="P624" t="e">
        <f>IFERROR(INDEX(REDOSLIJED!#REF!,MATCH(PlanMasine[[#This Row],[KPL]],REDOSLIJED!#REF!,0)),MAX(REDOSLIJED!#REF!)+1)</f>
        <v>#REF!</v>
      </c>
    </row>
    <row r="625" spans="1:16" hidden="1" x14ac:dyDescent="0.25">
      <c r="A625" s="23">
        <v>1023025</v>
      </c>
      <c r="B625" s="23">
        <v>1</v>
      </c>
      <c r="C625" s="23">
        <v>1022892</v>
      </c>
      <c r="D625" s="23" t="s">
        <v>1876</v>
      </c>
      <c r="E625" s="5">
        <f>IFERROR((PlanMasine[[#This Row],[Norma]]/PlanMasine[[#This Row],[Q]])*(PlanMasine[[#This Row],[Q]]/SUMIF(#REF!,PlanMasine[[#This Row],[RN]],#REF!)*PlanMasine[[#This Row],[KPLQ]]),0)</f>
        <v>0</v>
      </c>
      <c r="F625" s="23">
        <v>1</v>
      </c>
      <c r="G625" s="23">
        <v>0</v>
      </c>
      <c r="H625" s="23">
        <v>0</v>
      </c>
      <c r="I625" s="23" t="s">
        <v>5</v>
      </c>
      <c r="J625" s="23" t="s">
        <v>570</v>
      </c>
      <c r="K625" s="23" t="s">
        <v>1928</v>
      </c>
      <c r="L625" s="24">
        <v>45832</v>
      </c>
      <c r="M625" s="28">
        <v>3.472222222222222E-3</v>
      </c>
      <c r="N625" s="3">
        <v>45820</v>
      </c>
      <c r="O625">
        <v>225772</v>
      </c>
      <c r="P625" t="e">
        <f>IFERROR(INDEX(REDOSLIJED!#REF!,MATCH(PlanMasine[[#This Row],[KPL]],REDOSLIJED!#REF!,0)),MAX(REDOSLIJED!#REF!)+1)</f>
        <v>#REF!</v>
      </c>
    </row>
    <row r="626" spans="1:16" hidden="1" x14ac:dyDescent="0.25">
      <c r="A626" s="23">
        <v>1023025</v>
      </c>
      <c r="B626" s="23">
        <v>1</v>
      </c>
      <c r="C626" s="23">
        <v>1023039</v>
      </c>
      <c r="D626" s="23" t="s">
        <v>1896</v>
      </c>
      <c r="E626" s="5">
        <f>IFERROR((PlanMasine[[#This Row],[Norma]]/PlanMasine[[#This Row],[Q]])*(PlanMasine[[#This Row],[Q]]/SUMIF(#REF!,PlanMasine[[#This Row],[RN]],#REF!)*PlanMasine[[#This Row],[KPLQ]]),0)</f>
        <v>0</v>
      </c>
      <c r="F626" s="23">
        <v>1</v>
      </c>
      <c r="G626" s="23">
        <v>0</v>
      </c>
      <c r="H626" s="23">
        <v>0</v>
      </c>
      <c r="I626" s="23" t="s">
        <v>5</v>
      </c>
      <c r="J626" s="23" t="s">
        <v>570</v>
      </c>
      <c r="K626" s="23" t="s">
        <v>1928</v>
      </c>
      <c r="L626" s="24">
        <v>45832</v>
      </c>
      <c r="M626" s="28">
        <v>2.0833333333333333E-3</v>
      </c>
      <c r="N626" s="3">
        <v>45820</v>
      </c>
      <c r="O626">
        <v>231741</v>
      </c>
      <c r="P626" t="e">
        <f>IFERROR(INDEX(REDOSLIJED!#REF!,MATCH(PlanMasine[[#This Row],[KPL]],REDOSLIJED!#REF!,0)),MAX(REDOSLIJED!#REF!)+1)</f>
        <v>#REF!</v>
      </c>
    </row>
    <row r="627" spans="1:16" hidden="1" x14ac:dyDescent="0.25">
      <c r="A627" s="23">
        <v>1023025</v>
      </c>
      <c r="B627" s="23">
        <v>1</v>
      </c>
      <c r="C627" s="23">
        <v>1023041</v>
      </c>
      <c r="D627" s="23" t="s">
        <v>1899</v>
      </c>
      <c r="E627" s="5">
        <f>IFERROR((PlanMasine[[#This Row],[Norma]]/PlanMasine[[#This Row],[Q]])*(PlanMasine[[#This Row],[Q]]/SUMIF(#REF!,PlanMasine[[#This Row],[RN]],#REF!)*PlanMasine[[#This Row],[KPLQ]]),0)</f>
        <v>0</v>
      </c>
      <c r="F627" s="23">
        <v>1</v>
      </c>
      <c r="G627" s="23">
        <v>0</v>
      </c>
      <c r="H627" s="23">
        <v>0</v>
      </c>
      <c r="I627" s="23" t="s">
        <v>5</v>
      </c>
      <c r="J627" s="23" t="s">
        <v>570</v>
      </c>
      <c r="K627" s="23" t="s">
        <v>1928</v>
      </c>
      <c r="L627" s="24">
        <v>45832</v>
      </c>
      <c r="M627" s="28">
        <v>2.0833333333333333E-3</v>
      </c>
      <c r="N627" s="3">
        <v>45820</v>
      </c>
      <c r="O627">
        <v>231743</v>
      </c>
      <c r="P627" t="e">
        <f>IFERROR(INDEX(REDOSLIJED!#REF!,MATCH(PlanMasine[[#This Row],[KPL]],REDOSLIJED!#REF!,0)),MAX(REDOSLIJED!#REF!)+1)</f>
        <v>#REF!</v>
      </c>
    </row>
    <row r="628" spans="1:16" hidden="1" x14ac:dyDescent="0.25">
      <c r="A628" s="23">
        <v>1023025</v>
      </c>
      <c r="B628" s="23">
        <v>1</v>
      </c>
      <c r="C628" s="23">
        <v>1022854</v>
      </c>
      <c r="D628" s="23" t="s">
        <v>1892</v>
      </c>
      <c r="E628" s="5">
        <f>IFERROR((PlanMasine[[#This Row],[Norma]]/PlanMasine[[#This Row],[Q]])*(PlanMasine[[#This Row],[Q]]/SUMIF(#REF!,PlanMasine[[#This Row],[RN]],#REF!)*PlanMasine[[#This Row],[KPLQ]]),0)</f>
        <v>0</v>
      </c>
      <c r="F628" s="23">
        <v>2</v>
      </c>
      <c r="G628" s="23">
        <v>0</v>
      </c>
      <c r="H628" s="23">
        <v>0</v>
      </c>
      <c r="I628" s="23" t="s">
        <v>5</v>
      </c>
      <c r="J628" s="23" t="s">
        <v>570</v>
      </c>
      <c r="K628" s="23" t="s">
        <v>1928</v>
      </c>
      <c r="L628" s="24">
        <v>45832</v>
      </c>
      <c r="M628" s="28">
        <v>6.9444444444444441E-3</v>
      </c>
      <c r="N628" s="3">
        <v>45820</v>
      </c>
      <c r="O628">
        <v>225722</v>
      </c>
      <c r="P628" t="e">
        <f>IFERROR(INDEX(REDOSLIJED!#REF!,MATCH(PlanMasine[[#This Row],[KPL]],REDOSLIJED!#REF!,0)),MAX(REDOSLIJED!#REF!)+1)</f>
        <v>#REF!</v>
      </c>
    </row>
    <row r="629" spans="1:16" hidden="1" x14ac:dyDescent="0.25">
      <c r="A629" s="23">
        <v>1023025</v>
      </c>
      <c r="B629" s="23">
        <v>1</v>
      </c>
      <c r="C629" s="23">
        <v>1023035</v>
      </c>
      <c r="D629" s="23" t="s">
        <v>1905</v>
      </c>
      <c r="E629" s="5">
        <f>IFERROR((PlanMasine[[#This Row],[Norma]]/PlanMasine[[#This Row],[Q]])*(PlanMasine[[#This Row],[Q]]/SUMIF(#REF!,PlanMasine[[#This Row],[RN]],#REF!)*PlanMasine[[#This Row],[KPLQ]]),0)</f>
        <v>0</v>
      </c>
      <c r="F629" s="23">
        <v>1</v>
      </c>
      <c r="G629" s="23">
        <v>0</v>
      </c>
      <c r="H629" s="23">
        <v>0</v>
      </c>
      <c r="I629" s="23" t="s">
        <v>5</v>
      </c>
      <c r="J629" s="23" t="s">
        <v>570</v>
      </c>
      <c r="K629" s="23" t="s">
        <v>1928</v>
      </c>
      <c r="L629" s="24">
        <v>45832</v>
      </c>
      <c r="M629" s="28">
        <v>4.8611111111111112E-3</v>
      </c>
      <c r="N629" s="3">
        <v>45820</v>
      </c>
      <c r="O629">
        <v>231735</v>
      </c>
      <c r="P629" t="e">
        <f>IFERROR(INDEX(REDOSLIJED!#REF!,MATCH(PlanMasine[[#This Row],[KPL]],REDOSLIJED!#REF!,0)),MAX(REDOSLIJED!#REF!)+1)</f>
        <v>#REF!</v>
      </c>
    </row>
    <row r="630" spans="1:16" hidden="1" x14ac:dyDescent="0.25">
      <c r="A630" s="23">
        <v>1023025</v>
      </c>
      <c r="B630" s="23">
        <v>1</v>
      </c>
      <c r="C630" s="23">
        <v>1022943</v>
      </c>
      <c r="D630" s="23" t="s">
        <v>1906</v>
      </c>
      <c r="E630" s="5">
        <f>IFERROR((PlanMasine[[#This Row],[Norma]]/PlanMasine[[#This Row],[Q]])*(PlanMasine[[#This Row],[Q]]/SUMIF(#REF!,PlanMasine[[#This Row],[RN]],#REF!)*PlanMasine[[#This Row],[KPLQ]]),0)</f>
        <v>0</v>
      </c>
      <c r="F630" s="23">
        <v>1</v>
      </c>
      <c r="G630" s="23">
        <v>0</v>
      </c>
      <c r="H630" s="23">
        <v>0</v>
      </c>
      <c r="I630" s="23" t="s">
        <v>5</v>
      </c>
      <c r="J630" s="23" t="s">
        <v>570</v>
      </c>
      <c r="K630" s="23" t="s">
        <v>1928</v>
      </c>
      <c r="L630" s="24">
        <v>45832</v>
      </c>
      <c r="M630" s="28">
        <v>3.472222222222222E-3</v>
      </c>
      <c r="N630" s="3">
        <v>45820</v>
      </c>
      <c r="O630">
        <v>225836</v>
      </c>
      <c r="P630" t="e">
        <f>IFERROR(INDEX(REDOSLIJED!#REF!,MATCH(PlanMasine[[#This Row],[KPL]],REDOSLIJED!#REF!,0)),MAX(REDOSLIJED!#REF!)+1)</f>
        <v>#REF!</v>
      </c>
    </row>
    <row r="631" spans="1:16" hidden="1" x14ac:dyDescent="0.25">
      <c r="A631" s="23">
        <v>1023025</v>
      </c>
      <c r="B631" s="23">
        <v>1</v>
      </c>
      <c r="C631" s="23">
        <v>1022939</v>
      </c>
      <c r="D631" s="23" t="s">
        <v>1908</v>
      </c>
      <c r="E631" s="5">
        <f>IFERROR((PlanMasine[[#This Row],[Norma]]/PlanMasine[[#This Row],[Q]])*(PlanMasine[[#This Row],[Q]]/SUMIF(#REF!,PlanMasine[[#This Row],[RN]],#REF!)*PlanMasine[[#This Row],[KPLQ]]),0)</f>
        <v>0</v>
      </c>
      <c r="F631" s="23">
        <v>3</v>
      </c>
      <c r="G631" s="23">
        <v>0</v>
      </c>
      <c r="H631" s="23">
        <v>0</v>
      </c>
      <c r="I631" s="23" t="s">
        <v>5</v>
      </c>
      <c r="J631" s="23" t="s">
        <v>570</v>
      </c>
      <c r="K631" s="23" t="s">
        <v>1928</v>
      </c>
      <c r="L631" s="24">
        <v>45832</v>
      </c>
      <c r="M631" s="28">
        <v>1.0416666666666666E-2</v>
      </c>
      <c r="N631" s="3">
        <v>45820</v>
      </c>
      <c r="O631">
        <v>225829</v>
      </c>
      <c r="P631" t="e">
        <f>IFERROR(INDEX(REDOSLIJED!#REF!,MATCH(PlanMasine[[#This Row],[KPL]],REDOSLIJED!#REF!,0)),MAX(REDOSLIJED!#REF!)+1)</f>
        <v>#REF!</v>
      </c>
    </row>
    <row r="632" spans="1:16" hidden="1" x14ac:dyDescent="0.25">
      <c r="A632" s="23">
        <v>1023025</v>
      </c>
      <c r="B632" s="23">
        <v>1</v>
      </c>
      <c r="C632" s="23">
        <v>1022938</v>
      </c>
      <c r="D632" s="23" t="s">
        <v>1897</v>
      </c>
      <c r="E632" s="5">
        <f>IFERROR((PlanMasine[[#This Row],[Norma]]/PlanMasine[[#This Row],[Q]])*(PlanMasine[[#This Row],[Q]]/SUMIF(#REF!,PlanMasine[[#This Row],[RN]],#REF!)*PlanMasine[[#This Row],[KPLQ]]),0)</f>
        <v>0</v>
      </c>
      <c r="F632" s="23">
        <v>3</v>
      </c>
      <c r="G632" s="23">
        <v>0</v>
      </c>
      <c r="H632" s="23">
        <v>0</v>
      </c>
      <c r="I632" s="23" t="s">
        <v>5</v>
      </c>
      <c r="J632" s="23" t="s">
        <v>570</v>
      </c>
      <c r="K632" s="23" t="s">
        <v>1928</v>
      </c>
      <c r="L632" s="24">
        <v>45832</v>
      </c>
      <c r="M632" s="28">
        <v>1.0416666666666666E-2</v>
      </c>
      <c r="N632" s="3">
        <v>45820</v>
      </c>
      <c r="O632">
        <v>225827</v>
      </c>
      <c r="P632" t="e">
        <f>IFERROR(INDEX(REDOSLIJED!#REF!,MATCH(PlanMasine[[#This Row],[KPL]],REDOSLIJED!#REF!,0)),MAX(REDOSLIJED!#REF!)+1)</f>
        <v>#REF!</v>
      </c>
    </row>
    <row r="633" spans="1:16" hidden="1" x14ac:dyDescent="0.25">
      <c r="A633" s="23">
        <v>1023025</v>
      </c>
      <c r="B633" s="23">
        <v>1</v>
      </c>
      <c r="C633" s="23">
        <v>1022937</v>
      </c>
      <c r="D633" s="23" t="s">
        <v>1903</v>
      </c>
      <c r="E633" s="5">
        <f>IFERROR((PlanMasine[[#This Row],[Norma]]/PlanMasine[[#This Row],[Q]])*(PlanMasine[[#This Row],[Q]]/SUMIF(#REF!,PlanMasine[[#This Row],[RN]],#REF!)*PlanMasine[[#This Row],[KPLQ]]),0)</f>
        <v>0</v>
      </c>
      <c r="F633" s="23">
        <v>3</v>
      </c>
      <c r="G633" s="23">
        <v>0</v>
      </c>
      <c r="H633" s="23">
        <v>0</v>
      </c>
      <c r="I633" s="23" t="s">
        <v>5</v>
      </c>
      <c r="J633" s="23" t="s">
        <v>570</v>
      </c>
      <c r="K633" s="23" t="s">
        <v>1928</v>
      </c>
      <c r="L633" s="24">
        <v>45832</v>
      </c>
      <c r="M633" s="28">
        <v>1.0416666666666666E-2</v>
      </c>
      <c r="N633" s="3">
        <v>45820</v>
      </c>
      <c r="O633">
        <v>225826</v>
      </c>
      <c r="P633" t="e">
        <f>IFERROR(INDEX(REDOSLIJED!#REF!,MATCH(PlanMasine[[#This Row],[KPL]],REDOSLIJED!#REF!,0)),MAX(REDOSLIJED!#REF!)+1)</f>
        <v>#REF!</v>
      </c>
    </row>
    <row r="634" spans="1:16" hidden="1" x14ac:dyDescent="0.25">
      <c r="A634" s="23">
        <v>1023025</v>
      </c>
      <c r="B634" s="23">
        <v>1</v>
      </c>
      <c r="C634" s="23">
        <v>1022936</v>
      </c>
      <c r="D634" s="23" t="s">
        <v>1895</v>
      </c>
      <c r="E634" s="5">
        <f>IFERROR((PlanMasine[[#This Row],[Norma]]/PlanMasine[[#This Row],[Q]])*(PlanMasine[[#This Row],[Q]]/SUMIF(#REF!,PlanMasine[[#This Row],[RN]],#REF!)*PlanMasine[[#This Row],[KPLQ]]),0)</f>
        <v>0</v>
      </c>
      <c r="F634" s="23">
        <v>3</v>
      </c>
      <c r="G634" s="23">
        <v>0</v>
      </c>
      <c r="H634" s="23">
        <v>0</v>
      </c>
      <c r="I634" s="23" t="s">
        <v>5</v>
      </c>
      <c r="J634" s="23" t="s">
        <v>570</v>
      </c>
      <c r="K634" s="23" t="s">
        <v>1928</v>
      </c>
      <c r="L634" s="24">
        <v>45832</v>
      </c>
      <c r="M634" s="28">
        <v>1.0416666666666666E-2</v>
      </c>
      <c r="N634" s="3">
        <v>45820</v>
      </c>
      <c r="O634">
        <v>225825</v>
      </c>
      <c r="P634" t="e">
        <f>IFERROR(INDEX(REDOSLIJED!#REF!,MATCH(PlanMasine[[#This Row],[KPL]],REDOSLIJED!#REF!,0)),MAX(REDOSLIJED!#REF!)+1)</f>
        <v>#REF!</v>
      </c>
    </row>
    <row r="635" spans="1:16" hidden="1" x14ac:dyDescent="0.25">
      <c r="A635" s="23">
        <v>1023025</v>
      </c>
      <c r="B635" s="23">
        <v>1</v>
      </c>
      <c r="C635" s="23">
        <v>1022925</v>
      </c>
      <c r="D635" s="23" t="s">
        <v>1884</v>
      </c>
      <c r="E635" s="5">
        <f>IFERROR((PlanMasine[[#This Row],[Norma]]/PlanMasine[[#This Row],[Q]])*(PlanMasine[[#This Row],[Q]]/SUMIF(#REF!,PlanMasine[[#This Row],[RN]],#REF!)*PlanMasine[[#This Row],[KPLQ]]),0)</f>
        <v>0</v>
      </c>
      <c r="F635" s="23">
        <v>8</v>
      </c>
      <c r="G635" s="23">
        <v>0</v>
      </c>
      <c r="H635" s="23">
        <v>0</v>
      </c>
      <c r="I635" s="23" t="s">
        <v>5</v>
      </c>
      <c r="J635" s="23" t="s">
        <v>570</v>
      </c>
      <c r="K635" s="23" t="s">
        <v>1928</v>
      </c>
      <c r="L635" s="24">
        <v>45832</v>
      </c>
      <c r="M635" s="28">
        <v>2.7777777777777776E-2</v>
      </c>
      <c r="N635" s="3">
        <v>45820</v>
      </c>
      <c r="O635">
        <v>225812</v>
      </c>
      <c r="P635" t="e">
        <f>IFERROR(INDEX(REDOSLIJED!#REF!,MATCH(PlanMasine[[#This Row],[KPL]],REDOSLIJED!#REF!,0)),MAX(REDOSLIJED!#REF!)+1)</f>
        <v>#REF!</v>
      </c>
    </row>
    <row r="636" spans="1:16" hidden="1" x14ac:dyDescent="0.25">
      <c r="A636" s="23">
        <v>1023025</v>
      </c>
      <c r="B636" s="23">
        <v>1</v>
      </c>
      <c r="C636" s="23">
        <v>1022898</v>
      </c>
      <c r="D636" s="23" t="s">
        <v>1873</v>
      </c>
      <c r="E636" s="5">
        <f>IFERROR((PlanMasine[[#This Row],[Norma]]/PlanMasine[[#This Row],[Q]])*(PlanMasine[[#This Row],[Q]]/SUMIF(#REF!,PlanMasine[[#This Row],[RN]],#REF!)*PlanMasine[[#This Row],[KPLQ]]),0)</f>
        <v>0</v>
      </c>
      <c r="F636" s="23">
        <v>1</v>
      </c>
      <c r="G636" s="23">
        <v>0</v>
      </c>
      <c r="H636" s="23">
        <v>0</v>
      </c>
      <c r="I636" s="23" t="s">
        <v>5</v>
      </c>
      <c r="J636" s="23" t="s">
        <v>570</v>
      </c>
      <c r="K636" s="23" t="s">
        <v>1928</v>
      </c>
      <c r="L636" s="24">
        <v>45832</v>
      </c>
      <c r="M636" s="28">
        <v>6.9444444444444441E-3</v>
      </c>
      <c r="N636" s="3">
        <v>45820</v>
      </c>
      <c r="O636">
        <v>225778</v>
      </c>
      <c r="P636" t="e">
        <f>IFERROR(INDEX(REDOSLIJED!#REF!,MATCH(PlanMasine[[#This Row],[KPL]],REDOSLIJED!#REF!,0)),MAX(REDOSLIJED!#REF!)+1)</f>
        <v>#REF!</v>
      </c>
    </row>
    <row r="637" spans="1:16" hidden="1" x14ac:dyDescent="0.25">
      <c r="A637" s="23">
        <v>1023025</v>
      </c>
      <c r="B637" s="23">
        <v>1</v>
      </c>
      <c r="C637" s="23">
        <v>1022897</v>
      </c>
      <c r="D637" s="23" t="s">
        <v>1874</v>
      </c>
      <c r="E637" s="5">
        <f>IFERROR((PlanMasine[[#This Row],[Norma]]/PlanMasine[[#This Row],[Q]])*(PlanMasine[[#This Row],[Q]]/SUMIF(#REF!,PlanMasine[[#This Row],[RN]],#REF!)*PlanMasine[[#This Row],[KPLQ]]),0)</f>
        <v>0</v>
      </c>
      <c r="F637" s="23">
        <v>1</v>
      </c>
      <c r="G637" s="23">
        <v>0</v>
      </c>
      <c r="H637" s="23">
        <v>0</v>
      </c>
      <c r="I637" s="23" t="s">
        <v>5</v>
      </c>
      <c r="J637" s="23" t="s">
        <v>570</v>
      </c>
      <c r="K637" s="23" t="s">
        <v>1928</v>
      </c>
      <c r="L637" s="24">
        <v>45832</v>
      </c>
      <c r="M637" s="28">
        <v>6.9444444444444441E-3</v>
      </c>
      <c r="N637" s="3">
        <v>45820</v>
      </c>
      <c r="O637">
        <v>225777</v>
      </c>
      <c r="P637" t="e">
        <f>IFERROR(INDEX(REDOSLIJED!#REF!,MATCH(PlanMasine[[#This Row],[KPL]],REDOSLIJED!#REF!,0)),MAX(REDOSLIJED!#REF!)+1)</f>
        <v>#REF!</v>
      </c>
    </row>
    <row r="638" spans="1:16" hidden="1" x14ac:dyDescent="0.25">
      <c r="A638" s="23">
        <v>1023025</v>
      </c>
      <c r="B638" s="23">
        <v>1</v>
      </c>
      <c r="C638" s="23">
        <v>1022941</v>
      </c>
      <c r="D638" s="23" t="s">
        <v>1907</v>
      </c>
      <c r="E638" s="5">
        <f>IFERROR((PlanMasine[[#This Row],[Norma]]/PlanMasine[[#This Row],[Q]])*(PlanMasine[[#This Row],[Q]]/SUMIF(#REF!,PlanMasine[[#This Row],[RN]],#REF!)*PlanMasine[[#This Row],[KPLQ]]),0)</f>
        <v>0</v>
      </c>
      <c r="F638" s="23">
        <v>2</v>
      </c>
      <c r="G638" s="23">
        <v>0</v>
      </c>
      <c r="H638" s="23">
        <v>0</v>
      </c>
      <c r="I638" s="23" t="s">
        <v>5</v>
      </c>
      <c r="J638" s="23" t="s">
        <v>570</v>
      </c>
      <c r="K638" s="23" t="s">
        <v>1928</v>
      </c>
      <c r="L638" s="24">
        <v>45832</v>
      </c>
      <c r="M638" s="28">
        <v>4.1666666666666666E-3</v>
      </c>
      <c r="N638" s="3">
        <v>45820</v>
      </c>
      <c r="O638">
        <v>225831</v>
      </c>
      <c r="P638" t="e">
        <f>IFERROR(INDEX(REDOSLIJED!#REF!,MATCH(PlanMasine[[#This Row],[KPL]],REDOSLIJED!#REF!,0)),MAX(REDOSLIJED!#REF!)+1)</f>
        <v>#REF!</v>
      </c>
    </row>
    <row r="639" spans="1:16" hidden="1" x14ac:dyDescent="0.25">
      <c r="A639" s="23">
        <v>1023025</v>
      </c>
      <c r="B639" s="23">
        <v>1</v>
      </c>
      <c r="C639" s="23">
        <v>1023036</v>
      </c>
      <c r="D639" s="23" t="s">
        <v>1904</v>
      </c>
      <c r="E639" s="5">
        <f>IFERROR((PlanMasine[[#This Row],[Norma]]/PlanMasine[[#This Row],[Q]])*(PlanMasine[[#This Row],[Q]]/SUMIF(#REF!,PlanMasine[[#This Row],[RN]],#REF!)*PlanMasine[[#This Row],[KPLQ]]),0)</f>
        <v>0</v>
      </c>
      <c r="F639" s="23">
        <v>1</v>
      </c>
      <c r="G639" s="23">
        <v>0</v>
      </c>
      <c r="H639" s="23">
        <v>0</v>
      </c>
      <c r="I639" s="23" t="s">
        <v>5</v>
      </c>
      <c r="J639" s="23" t="s">
        <v>570</v>
      </c>
      <c r="K639" s="23" t="s">
        <v>1928</v>
      </c>
      <c r="L639" s="24">
        <v>45832</v>
      </c>
      <c r="M639" s="28">
        <v>4.8611111111111112E-3</v>
      </c>
      <c r="N639" s="3">
        <v>45820</v>
      </c>
      <c r="O639">
        <v>231736</v>
      </c>
      <c r="P639" t="e">
        <f>IFERROR(INDEX(REDOSLIJED!#REF!,MATCH(PlanMasine[[#This Row],[KPL]],REDOSLIJED!#REF!,0)),MAX(REDOSLIJED!#REF!)+1)</f>
        <v>#REF!</v>
      </c>
    </row>
    <row r="640" spans="1:16" hidden="1" x14ac:dyDescent="0.25">
      <c r="A640" s="23">
        <v>1023246</v>
      </c>
      <c r="B640" s="23">
        <v>1</v>
      </c>
      <c r="C640" s="23">
        <v>1023079</v>
      </c>
      <c r="D640" s="23" t="s">
        <v>1886</v>
      </c>
      <c r="E640" s="5">
        <f>IFERROR((PlanMasine[[#This Row],[Norma]]/PlanMasine[[#This Row],[Q]])*(PlanMasine[[#This Row],[Q]]/SUMIF(#REF!,PlanMasine[[#This Row],[RN]],#REF!)*PlanMasine[[#This Row],[KPLQ]]),0)</f>
        <v>0</v>
      </c>
      <c r="F640" s="23">
        <v>1</v>
      </c>
      <c r="G640" s="23">
        <v>0</v>
      </c>
      <c r="H640" s="23">
        <v>0</v>
      </c>
      <c r="I640" s="23" t="s">
        <v>5</v>
      </c>
      <c r="J640" s="23" t="s">
        <v>570</v>
      </c>
      <c r="K640" s="23" t="s">
        <v>2001</v>
      </c>
      <c r="L640" s="24">
        <v>45835</v>
      </c>
      <c r="M640" s="28">
        <v>4.8611111111111112E-3</v>
      </c>
      <c r="N640" s="3">
        <v>45820</v>
      </c>
      <c r="O640">
        <v>225729</v>
      </c>
      <c r="P640" t="e">
        <f>IFERROR(INDEX(REDOSLIJED!#REF!,MATCH(PlanMasine[[#This Row],[KPL]],REDOSLIJED!#REF!,0)),MAX(REDOSLIJED!#REF!)+1)</f>
        <v>#REF!</v>
      </c>
    </row>
    <row r="641" spans="1:16" hidden="1" x14ac:dyDescent="0.25">
      <c r="A641" s="23">
        <v>1023246</v>
      </c>
      <c r="B641" s="23">
        <v>1</v>
      </c>
      <c r="C641" s="23">
        <v>1023075</v>
      </c>
      <c r="D641" s="23" t="s">
        <v>1890</v>
      </c>
      <c r="E641" s="5">
        <f>IFERROR((PlanMasine[[#This Row],[Norma]]/PlanMasine[[#This Row],[Q]])*(PlanMasine[[#This Row],[Q]]/SUMIF(#REF!,PlanMasine[[#This Row],[RN]],#REF!)*PlanMasine[[#This Row],[KPLQ]]),0)</f>
        <v>0</v>
      </c>
      <c r="F641" s="23">
        <v>1</v>
      </c>
      <c r="G641" s="23">
        <v>0</v>
      </c>
      <c r="H641" s="23">
        <v>0</v>
      </c>
      <c r="I641" s="23" t="s">
        <v>5</v>
      </c>
      <c r="J641" s="23" t="s">
        <v>570</v>
      </c>
      <c r="K641" s="23" t="s">
        <v>2001</v>
      </c>
      <c r="L641" s="24">
        <v>45835</v>
      </c>
      <c r="M641" s="28">
        <v>4.8611111111111112E-3</v>
      </c>
      <c r="N641" s="3">
        <v>45820</v>
      </c>
      <c r="O641">
        <v>225725</v>
      </c>
      <c r="P641" t="e">
        <f>IFERROR(INDEX(REDOSLIJED!#REF!,MATCH(PlanMasine[[#This Row],[KPL]],REDOSLIJED!#REF!,0)),MAX(REDOSLIJED!#REF!)+1)</f>
        <v>#REF!</v>
      </c>
    </row>
    <row r="642" spans="1:16" hidden="1" x14ac:dyDescent="0.25">
      <c r="A642" s="23">
        <v>1023246</v>
      </c>
      <c r="B642" s="23">
        <v>1</v>
      </c>
      <c r="C642" s="23">
        <v>1023077</v>
      </c>
      <c r="D642" s="23" t="s">
        <v>1888</v>
      </c>
      <c r="E642" s="5">
        <f>IFERROR((PlanMasine[[#This Row],[Norma]]/PlanMasine[[#This Row],[Q]])*(PlanMasine[[#This Row],[Q]]/SUMIF(#REF!,PlanMasine[[#This Row],[RN]],#REF!)*PlanMasine[[#This Row],[KPLQ]]),0)</f>
        <v>0</v>
      </c>
      <c r="F642" s="23">
        <v>1</v>
      </c>
      <c r="G642" s="23">
        <v>0</v>
      </c>
      <c r="H642" s="23">
        <v>0</v>
      </c>
      <c r="I642" s="23" t="s">
        <v>5</v>
      </c>
      <c r="J642" s="23" t="s">
        <v>570</v>
      </c>
      <c r="K642" s="23" t="s">
        <v>2001</v>
      </c>
      <c r="L642" s="24">
        <v>45835</v>
      </c>
      <c r="M642" s="28">
        <v>4.8611111111111112E-3</v>
      </c>
      <c r="N642" s="3">
        <v>45820</v>
      </c>
      <c r="O642">
        <v>225727</v>
      </c>
      <c r="P642" t="e">
        <f>IFERROR(INDEX(REDOSLIJED!#REF!,MATCH(PlanMasine[[#This Row],[KPL]],REDOSLIJED!#REF!,0)),MAX(REDOSLIJED!#REF!)+1)</f>
        <v>#REF!</v>
      </c>
    </row>
    <row r="643" spans="1:16" hidden="1" x14ac:dyDescent="0.25">
      <c r="A643" s="23">
        <v>1023246</v>
      </c>
      <c r="B643" s="23">
        <v>1</v>
      </c>
      <c r="C643" s="23">
        <v>1023076</v>
      </c>
      <c r="D643" s="23" t="s">
        <v>1889</v>
      </c>
      <c r="E643" s="5">
        <f>IFERROR((PlanMasine[[#This Row],[Norma]]/PlanMasine[[#This Row],[Q]])*(PlanMasine[[#This Row],[Q]]/SUMIF(#REF!,PlanMasine[[#This Row],[RN]],#REF!)*PlanMasine[[#This Row],[KPLQ]]),0)</f>
        <v>0</v>
      </c>
      <c r="F643" s="23">
        <v>1</v>
      </c>
      <c r="G643" s="23">
        <v>0</v>
      </c>
      <c r="H643" s="23">
        <v>0</v>
      </c>
      <c r="I643" s="23" t="s">
        <v>5</v>
      </c>
      <c r="J643" s="23" t="s">
        <v>570</v>
      </c>
      <c r="K643" s="23" t="s">
        <v>2001</v>
      </c>
      <c r="L643" s="24">
        <v>45835</v>
      </c>
      <c r="M643" s="28">
        <v>4.8611111111111112E-3</v>
      </c>
      <c r="N643" s="3">
        <v>45820</v>
      </c>
      <c r="O643">
        <v>225726</v>
      </c>
      <c r="P643" t="e">
        <f>IFERROR(INDEX(REDOSLIJED!#REF!,MATCH(PlanMasine[[#This Row],[KPL]],REDOSLIJED!#REF!,0)),MAX(REDOSLIJED!#REF!)+1)</f>
        <v>#REF!</v>
      </c>
    </row>
    <row r="644" spans="1:16" hidden="1" x14ac:dyDescent="0.25">
      <c r="A644" s="23">
        <v>1023246</v>
      </c>
      <c r="B644" s="23">
        <v>1</v>
      </c>
      <c r="C644" s="23">
        <v>1023074</v>
      </c>
      <c r="D644" s="23" t="s">
        <v>1891</v>
      </c>
      <c r="E644" s="5">
        <f>IFERROR((PlanMasine[[#This Row],[Norma]]/PlanMasine[[#This Row],[Q]])*(PlanMasine[[#This Row],[Q]]/SUMIF(#REF!,PlanMasine[[#This Row],[RN]],#REF!)*PlanMasine[[#This Row],[KPLQ]]),0)</f>
        <v>0</v>
      </c>
      <c r="F644" s="23">
        <v>1</v>
      </c>
      <c r="G644" s="23">
        <v>0</v>
      </c>
      <c r="H644" s="23">
        <v>0</v>
      </c>
      <c r="I644" s="23" t="s">
        <v>5</v>
      </c>
      <c r="J644" s="23" t="s">
        <v>570</v>
      </c>
      <c r="K644" s="23" t="s">
        <v>2001</v>
      </c>
      <c r="L644" s="24">
        <v>45835</v>
      </c>
      <c r="M644" s="28">
        <v>3.472222222222222E-3</v>
      </c>
      <c r="N644" s="3">
        <v>45820</v>
      </c>
      <c r="O644">
        <v>225724</v>
      </c>
      <c r="P644" t="e">
        <f>IFERROR(INDEX(REDOSLIJED!#REF!,MATCH(PlanMasine[[#This Row],[KPL]],REDOSLIJED!#REF!,0)),MAX(REDOSLIJED!#REF!)+1)</f>
        <v>#REF!</v>
      </c>
    </row>
    <row r="645" spans="1:16" hidden="1" x14ac:dyDescent="0.25">
      <c r="A645" s="23">
        <v>1023246</v>
      </c>
      <c r="B645" s="23">
        <v>1</v>
      </c>
      <c r="C645" s="23">
        <v>1023072</v>
      </c>
      <c r="D645" s="23" t="s">
        <v>1892</v>
      </c>
      <c r="E645" s="5">
        <f>IFERROR((PlanMasine[[#This Row],[Norma]]/PlanMasine[[#This Row],[Q]])*(PlanMasine[[#This Row],[Q]]/SUMIF(#REF!,PlanMasine[[#This Row],[RN]],#REF!)*PlanMasine[[#This Row],[KPLQ]]),0)</f>
        <v>0</v>
      </c>
      <c r="F645" s="23">
        <v>2</v>
      </c>
      <c r="G645" s="23">
        <v>0</v>
      </c>
      <c r="H645" s="23">
        <v>0</v>
      </c>
      <c r="I645" s="23" t="s">
        <v>5</v>
      </c>
      <c r="J645" s="23" t="s">
        <v>570</v>
      </c>
      <c r="K645" s="23" t="s">
        <v>2001</v>
      </c>
      <c r="L645" s="24">
        <v>45835</v>
      </c>
      <c r="M645" s="28">
        <v>6.9444444444444441E-3</v>
      </c>
      <c r="N645" s="3">
        <v>45820</v>
      </c>
      <c r="O645">
        <v>225722</v>
      </c>
      <c r="P645" t="e">
        <f>IFERROR(INDEX(REDOSLIJED!#REF!,MATCH(PlanMasine[[#This Row],[KPL]],REDOSLIJED!#REF!,0)),MAX(REDOSLIJED!#REF!)+1)</f>
        <v>#REF!</v>
      </c>
    </row>
    <row r="646" spans="1:16" hidden="1" x14ac:dyDescent="0.25">
      <c r="A646" s="23">
        <v>1023246</v>
      </c>
      <c r="B646" s="23">
        <v>1</v>
      </c>
      <c r="C646" s="23">
        <v>1023080</v>
      </c>
      <c r="D646" s="23" t="s">
        <v>1885</v>
      </c>
      <c r="E646" s="5">
        <f>IFERROR((PlanMasine[[#This Row],[Norma]]/PlanMasine[[#This Row],[Q]])*(PlanMasine[[#This Row],[Q]]/SUMIF(#REF!,PlanMasine[[#This Row],[RN]],#REF!)*PlanMasine[[#This Row],[KPLQ]]),0)</f>
        <v>0</v>
      </c>
      <c r="F646" s="23">
        <v>1</v>
      </c>
      <c r="G646" s="23">
        <v>0</v>
      </c>
      <c r="H646" s="23">
        <v>0</v>
      </c>
      <c r="I646" s="23" t="s">
        <v>5</v>
      </c>
      <c r="J646" s="23" t="s">
        <v>570</v>
      </c>
      <c r="K646" s="23" t="s">
        <v>2001</v>
      </c>
      <c r="L646" s="24">
        <v>45835</v>
      </c>
      <c r="M646" s="28">
        <v>4.8611111111111112E-3</v>
      </c>
      <c r="N646" s="3">
        <v>45820</v>
      </c>
      <c r="O646">
        <v>225730</v>
      </c>
      <c r="P646" t="e">
        <f>IFERROR(INDEX(REDOSLIJED!#REF!,MATCH(PlanMasine[[#This Row],[KPL]],REDOSLIJED!#REF!,0)),MAX(REDOSLIJED!#REF!)+1)</f>
        <v>#REF!</v>
      </c>
    </row>
    <row r="647" spans="1:16" hidden="1" x14ac:dyDescent="0.25">
      <c r="A647" s="23">
        <v>1023246</v>
      </c>
      <c r="B647" s="23">
        <v>1</v>
      </c>
      <c r="C647" s="23">
        <v>1023078</v>
      </c>
      <c r="D647" s="23" t="s">
        <v>1887</v>
      </c>
      <c r="E647" s="5">
        <f>IFERROR((PlanMasine[[#This Row],[Norma]]/PlanMasine[[#This Row],[Q]])*(PlanMasine[[#This Row],[Q]]/SUMIF(#REF!,PlanMasine[[#This Row],[RN]],#REF!)*PlanMasine[[#This Row],[KPLQ]]),0)</f>
        <v>0</v>
      </c>
      <c r="F647" s="23">
        <v>1</v>
      </c>
      <c r="G647" s="23">
        <v>0</v>
      </c>
      <c r="H647" s="23">
        <v>0</v>
      </c>
      <c r="I647" s="23" t="s">
        <v>5</v>
      </c>
      <c r="J647" s="23" t="s">
        <v>570</v>
      </c>
      <c r="K647" s="23" t="s">
        <v>2001</v>
      </c>
      <c r="L647" s="24">
        <v>45835</v>
      </c>
      <c r="M647" s="28">
        <v>4.8611111111111112E-3</v>
      </c>
      <c r="N647" s="3">
        <v>45820</v>
      </c>
      <c r="O647">
        <v>225728</v>
      </c>
      <c r="P647" t="e">
        <f>IFERROR(INDEX(REDOSLIJED!#REF!,MATCH(PlanMasine[[#This Row],[KPL]],REDOSLIJED!#REF!,0)),MAX(REDOSLIJED!#REF!)+1)</f>
        <v>#REF!</v>
      </c>
    </row>
    <row r="648" spans="1:16" hidden="1" x14ac:dyDescent="0.25">
      <c r="A648" s="23">
        <v>1023246</v>
      </c>
      <c r="B648" s="23">
        <v>1</v>
      </c>
      <c r="C648" s="23">
        <v>1023081</v>
      </c>
      <c r="D648" s="23" t="s">
        <v>1883</v>
      </c>
      <c r="E648" s="5">
        <f>IFERROR((PlanMasine[[#This Row],[Norma]]/PlanMasine[[#This Row],[Q]])*(PlanMasine[[#This Row],[Q]]/SUMIF(#REF!,PlanMasine[[#This Row],[RN]],#REF!)*PlanMasine[[#This Row],[KPLQ]]),0)</f>
        <v>0</v>
      </c>
      <c r="F648" s="23">
        <v>1</v>
      </c>
      <c r="G648" s="23">
        <v>0</v>
      </c>
      <c r="H648" s="23">
        <v>0</v>
      </c>
      <c r="I648" s="23" t="s">
        <v>5</v>
      </c>
      <c r="J648" s="23" t="s">
        <v>570</v>
      </c>
      <c r="K648" s="23" t="s">
        <v>2001</v>
      </c>
      <c r="L648" s="24">
        <v>45835</v>
      </c>
      <c r="M648" s="28">
        <v>2.0833333333333333E-3</v>
      </c>
      <c r="N648" s="3">
        <v>45820</v>
      </c>
      <c r="O648">
        <v>225731</v>
      </c>
      <c r="P648" t="e">
        <f>IFERROR(INDEX(REDOSLIJED!#REF!,MATCH(PlanMasine[[#This Row],[KPL]],REDOSLIJED!#REF!,0)),MAX(REDOSLIJED!#REF!)+1)</f>
        <v>#REF!</v>
      </c>
    </row>
    <row r="649" spans="1:16" hidden="1" x14ac:dyDescent="0.25">
      <c r="A649" s="23">
        <v>1023246</v>
      </c>
      <c r="B649" s="23">
        <v>1</v>
      </c>
      <c r="C649" s="23">
        <v>1023095</v>
      </c>
      <c r="D649" s="23" t="s">
        <v>1880</v>
      </c>
      <c r="E649" s="5">
        <f>IFERROR((PlanMasine[[#This Row],[Norma]]/PlanMasine[[#This Row],[Q]])*(PlanMasine[[#This Row],[Q]]/SUMIF(#REF!,PlanMasine[[#This Row],[RN]],#REF!)*PlanMasine[[#This Row],[KPLQ]]),0)</f>
        <v>0</v>
      </c>
      <c r="F649" s="23">
        <v>1</v>
      </c>
      <c r="G649" s="23">
        <v>0</v>
      </c>
      <c r="H649" s="23">
        <v>0</v>
      </c>
      <c r="I649" s="23" t="s">
        <v>5</v>
      </c>
      <c r="J649" s="23" t="s">
        <v>570</v>
      </c>
      <c r="K649" s="23" t="s">
        <v>2001</v>
      </c>
      <c r="L649" s="24">
        <v>45835</v>
      </c>
      <c r="M649" s="28">
        <v>2.7777777777777779E-3</v>
      </c>
      <c r="N649" s="3">
        <v>45820</v>
      </c>
      <c r="O649">
        <v>225745</v>
      </c>
      <c r="P649" t="e">
        <f>IFERROR(INDEX(REDOSLIJED!#REF!,MATCH(PlanMasine[[#This Row],[KPL]],REDOSLIJED!#REF!,0)),MAX(REDOSLIJED!#REF!)+1)</f>
        <v>#REF!</v>
      </c>
    </row>
    <row r="650" spans="1:16" hidden="1" x14ac:dyDescent="0.25">
      <c r="A650" s="23">
        <v>1023246</v>
      </c>
      <c r="B650" s="23">
        <v>1</v>
      </c>
      <c r="C650" s="23">
        <v>1023090</v>
      </c>
      <c r="D650" s="23" t="s">
        <v>1929</v>
      </c>
      <c r="E650" s="5">
        <f>IFERROR((PlanMasine[[#This Row],[Norma]]/PlanMasine[[#This Row],[Q]])*(PlanMasine[[#This Row],[Q]]/SUMIF(#REF!,PlanMasine[[#This Row],[RN]],#REF!)*PlanMasine[[#This Row],[KPLQ]]),0)</f>
        <v>0</v>
      </c>
      <c r="F650" s="23">
        <v>2</v>
      </c>
      <c r="G650" s="23">
        <v>0</v>
      </c>
      <c r="H650" s="23">
        <v>0</v>
      </c>
      <c r="I650" s="23" t="s">
        <v>5</v>
      </c>
      <c r="J650" s="23" t="s">
        <v>570</v>
      </c>
      <c r="K650" s="23" t="s">
        <v>2001</v>
      </c>
      <c r="L650" s="24">
        <v>45835</v>
      </c>
      <c r="M650" s="28">
        <v>4.1666666666666666E-3</v>
      </c>
      <c r="N650" s="3">
        <v>45820</v>
      </c>
      <c r="O650">
        <v>225740</v>
      </c>
      <c r="P650" t="e">
        <f>IFERROR(INDEX(REDOSLIJED!#REF!,MATCH(PlanMasine[[#This Row],[KPL]],REDOSLIJED!#REF!,0)),MAX(REDOSLIJED!#REF!)+1)</f>
        <v>#REF!</v>
      </c>
    </row>
    <row r="651" spans="1:16" hidden="1" x14ac:dyDescent="0.25">
      <c r="A651" s="23">
        <v>1023246</v>
      </c>
      <c r="B651" s="23">
        <v>1</v>
      </c>
      <c r="C651" s="23">
        <v>1023156</v>
      </c>
      <c r="D651" s="23" t="s">
        <v>1903</v>
      </c>
      <c r="E651" s="5">
        <f>IFERROR((PlanMasine[[#This Row],[Norma]]/PlanMasine[[#This Row],[Q]])*(PlanMasine[[#This Row],[Q]]/SUMIF(#REF!,PlanMasine[[#This Row],[RN]],#REF!)*PlanMasine[[#This Row],[KPLQ]]),0)</f>
        <v>0</v>
      </c>
      <c r="F651" s="23">
        <v>3</v>
      </c>
      <c r="G651" s="23">
        <v>0</v>
      </c>
      <c r="H651" s="23">
        <v>0</v>
      </c>
      <c r="I651" s="23" t="s">
        <v>5</v>
      </c>
      <c r="J651" s="23" t="s">
        <v>570</v>
      </c>
      <c r="K651" s="23" t="s">
        <v>2001</v>
      </c>
      <c r="L651" s="24">
        <v>45835</v>
      </c>
      <c r="M651" s="28">
        <v>1.0416666666666666E-2</v>
      </c>
      <c r="N651" s="3">
        <v>45820</v>
      </c>
      <c r="O651">
        <v>225826</v>
      </c>
      <c r="P651" t="e">
        <f>IFERROR(INDEX(REDOSLIJED!#REF!,MATCH(PlanMasine[[#This Row],[KPL]],REDOSLIJED!#REF!,0)),MAX(REDOSLIJED!#REF!)+1)</f>
        <v>#REF!</v>
      </c>
    </row>
    <row r="652" spans="1:16" hidden="1" x14ac:dyDescent="0.25">
      <c r="A652" s="23">
        <v>1023246</v>
      </c>
      <c r="B652" s="23">
        <v>1</v>
      </c>
      <c r="C652" s="23">
        <v>1023157</v>
      </c>
      <c r="D652" s="23" t="s">
        <v>1897</v>
      </c>
      <c r="E652" s="5">
        <f>IFERROR((PlanMasine[[#This Row],[Norma]]/PlanMasine[[#This Row],[Q]])*(PlanMasine[[#This Row],[Q]]/SUMIF(#REF!,PlanMasine[[#This Row],[RN]],#REF!)*PlanMasine[[#This Row],[KPLQ]]),0)</f>
        <v>0</v>
      </c>
      <c r="F652" s="23">
        <v>3</v>
      </c>
      <c r="G652" s="23">
        <v>0</v>
      </c>
      <c r="H652" s="23">
        <v>0</v>
      </c>
      <c r="I652" s="23" t="s">
        <v>5</v>
      </c>
      <c r="J652" s="23" t="s">
        <v>570</v>
      </c>
      <c r="K652" s="23" t="s">
        <v>2001</v>
      </c>
      <c r="L652" s="24">
        <v>45835</v>
      </c>
      <c r="M652" s="28">
        <v>1.0416666666666666E-2</v>
      </c>
      <c r="N652" s="3">
        <v>45820</v>
      </c>
      <c r="O652">
        <v>225827</v>
      </c>
      <c r="P652" t="e">
        <f>IFERROR(INDEX(REDOSLIJED!#REF!,MATCH(PlanMasine[[#This Row],[KPL]],REDOSLIJED!#REF!,0)),MAX(REDOSLIJED!#REF!)+1)</f>
        <v>#REF!</v>
      </c>
    </row>
    <row r="653" spans="1:16" hidden="1" x14ac:dyDescent="0.25">
      <c r="A653" s="23">
        <v>1023246</v>
      </c>
      <c r="B653" s="23">
        <v>1</v>
      </c>
      <c r="C653" s="23">
        <v>1023158</v>
      </c>
      <c r="D653" s="23" t="s">
        <v>1908</v>
      </c>
      <c r="E653" s="5">
        <f>IFERROR((PlanMasine[[#This Row],[Norma]]/PlanMasine[[#This Row],[Q]])*(PlanMasine[[#This Row],[Q]]/SUMIF(#REF!,PlanMasine[[#This Row],[RN]],#REF!)*PlanMasine[[#This Row],[KPLQ]]),0)</f>
        <v>0</v>
      </c>
      <c r="F653" s="23">
        <v>3</v>
      </c>
      <c r="G653" s="23">
        <v>0</v>
      </c>
      <c r="H653" s="23">
        <v>0</v>
      </c>
      <c r="I653" s="23" t="s">
        <v>5</v>
      </c>
      <c r="J653" s="23" t="s">
        <v>570</v>
      </c>
      <c r="K653" s="23" t="s">
        <v>2001</v>
      </c>
      <c r="L653" s="24">
        <v>45835</v>
      </c>
      <c r="M653" s="28">
        <v>1.0416666666666666E-2</v>
      </c>
      <c r="N653" s="3">
        <v>45820</v>
      </c>
      <c r="O653">
        <v>225829</v>
      </c>
      <c r="P653" t="e">
        <f>IFERROR(INDEX(REDOSLIJED!#REF!,MATCH(PlanMasine[[#This Row],[KPL]],REDOSLIJED!#REF!,0)),MAX(REDOSLIJED!#REF!)+1)</f>
        <v>#REF!</v>
      </c>
    </row>
    <row r="654" spans="1:16" hidden="1" x14ac:dyDescent="0.25">
      <c r="A654" s="23">
        <v>1023246</v>
      </c>
      <c r="B654" s="23">
        <v>1</v>
      </c>
      <c r="C654" s="23">
        <v>1023082</v>
      </c>
      <c r="D654" s="23" t="s">
        <v>1894</v>
      </c>
      <c r="E654" s="5">
        <f>IFERROR((PlanMasine[[#This Row],[Norma]]/PlanMasine[[#This Row],[Q]])*(PlanMasine[[#This Row],[Q]]/SUMIF(#REF!,PlanMasine[[#This Row],[RN]],#REF!)*PlanMasine[[#This Row],[KPLQ]]),0)</f>
        <v>0</v>
      </c>
      <c r="F654" s="23">
        <v>1</v>
      </c>
      <c r="G654" s="23">
        <v>0</v>
      </c>
      <c r="H654" s="23">
        <v>0</v>
      </c>
      <c r="I654" s="23" t="s">
        <v>5</v>
      </c>
      <c r="J654" s="23" t="s">
        <v>570</v>
      </c>
      <c r="K654" s="23" t="s">
        <v>2001</v>
      </c>
      <c r="L654" s="24">
        <v>45835</v>
      </c>
      <c r="M654" s="28">
        <v>2.0833333333333333E-3</v>
      </c>
      <c r="N654" s="3">
        <v>45820</v>
      </c>
      <c r="O654">
        <v>225732</v>
      </c>
      <c r="P654" t="e">
        <f>IFERROR(INDEX(REDOSLIJED!#REF!,MATCH(PlanMasine[[#This Row],[KPL]],REDOSLIJED!#REF!,0)),MAX(REDOSLIJED!#REF!)+1)</f>
        <v>#REF!</v>
      </c>
    </row>
    <row r="655" spans="1:16" hidden="1" x14ac:dyDescent="0.25">
      <c r="A655" s="23">
        <v>1023246</v>
      </c>
      <c r="B655" s="23">
        <v>1</v>
      </c>
      <c r="C655" s="23">
        <v>1023164</v>
      </c>
      <c r="D655" s="23" t="s">
        <v>1906</v>
      </c>
      <c r="E655" s="5">
        <f>IFERROR((PlanMasine[[#This Row],[Norma]]/PlanMasine[[#This Row],[Q]])*(PlanMasine[[#This Row],[Q]]/SUMIF(#REF!,PlanMasine[[#This Row],[RN]],#REF!)*PlanMasine[[#This Row],[KPLQ]]),0)</f>
        <v>0</v>
      </c>
      <c r="F655" s="23">
        <v>1</v>
      </c>
      <c r="G655" s="23">
        <v>0</v>
      </c>
      <c r="H655" s="23">
        <v>0</v>
      </c>
      <c r="I655" s="23" t="s">
        <v>5</v>
      </c>
      <c r="J655" s="23" t="s">
        <v>570</v>
      </c>
      <c r="K655" s="23" t="s">
        <v>2001</v>
      </c>
      <c r="L655" s="24">
        <v>45835</v>
      </c>
      <c r="M655" s="28">
        <v>3.472222222222222E-3</v>
      </c>
      <c r="N655" s="3">
        <v>45820</v>
      </c>
      <c r="O655">
        <v>225836</v>
      </c>
      <c r="P655" t="e">
        <f>IFERROR(INDEX(REDOSLIJED!#REF!,MATCH(PlanMasine[[#This Row],[KPL]],REDOSLIJED!#REF!,0)),MAX(REDOSLIJED!#REF!)+1)</f>
        <v>#REF!</v>
      </c>
    </row>
    <row r="656" spans="1:16" hidden="1" x14ac:dyDescent="0.25">
      <c r="A656" s="23">
        <v>1023246</v>
      </c>
      <c r="B656" s="23">
        <v>1</v>
      </c>
      <c r="C656" s="23">
        <v>1023252</v>
      </c>
      <c r="D656" s="23" t="s">
        <v>1931</v>
      </c>
      <c r="E656" s="5">
        <f>IFERROR((PlanMasine[[#This Row],[Norma]]/PlanMasine[[#This Row],[Q]])*(PlanMasine[[#This Row],[Q]]/SUMIF(#REF!,PlanMasine[[#This Row],[RN]],#REF!)*PlanMasine[[#This Row],[KPLQ]]),0)</f>
        <v>0</v>
      </c>
      <c r="F656" s="23">
        <v>1</v>
      </c>
      <c r="G656" s="23">
        <v>0</v>
      </c>
      <c r="H656" s="23">
        <v>0</v>
      </c>
      <c r="I656" s="23" t="s">
        <v>5</v>
      </c>
      <c r="J656" s="23" t="s">
        <v>570</v>
      </c>
      <c r="K656" s="23" t="s">
        <v>2001</v>
      </c>
      <c r="L656" s="24">
        <v>45835</v>
      </c>
      <c r="M656" s="28">
        <v>1.3888888888888888E-2</v>
      </c>
      <c r="N656" s="3">
        <v>45820</v>
      </c>
      <c r="O656">
        <v>231733</v>
      </c>
      <c r="P656" t="e">
        <f>IFERROR(INDEX(REDOSLIJED!#REF!,MATCH(PlanMasine[[#This Row],[KPL]],REDOSLIJED!#REF!,0)),MAX(REDOSLIJED!#REF!)+1)</f>
        <v>#REF!</v>
      </c>
    </row>
    <row r="657" spans="1:16" hidden="1" x14ac:dyDescent="0.25">
      <c r="A657" s="23">
        <v>1023246</v>
      </c>
      <c r="B657" s="23">
        <v>1</v>
      </c>
      <c r="C657" s="23">
        <v>1023254</v>
      </c>
      <c r="D657" s="23" t="s">
        <v>1905</v>
      </c>
      <c r="E657" s="5">
        <f>IFERROR((PlanMasine[[#This Row],[Norma]]/PlanMasine[[#This Row],[Q]])*(PlanMasine[[#This Row],[Q]]/SUMIF(#REF!,PlanMasine[[#This Row],[RN]],#REF!)*PlanMasine[[#This Row],[KPLQ]]),0)</f>
        <v>0</v>
      </c>
      <c r="F657" s="23">
        <v>1</v>
      </c>
      <c r="G657" s="23">
        <v>0</v>
      </c>
      <c r="H657" s="23">
        <v>0</v>
      </c>
      <c r="I657" s="23" t="s">
        <v>5</v>
      </c>
      <c r="J657" s="23" t="s">
        <v>570</v>
      </c>
      <c r="K657" s="23" t="s">
        <v>2001</v>
      </c>
      <c r="L657" s="24">
        <v>45835</v>
      </c>
      <c r="M657" s="28">
        <v>4.8611111111111112E-3</v>
      </c>
      <c r="N657" s="3">
        <v>45820</v>
      </c>
      <c r="O657">
        <v>231735</v>
      </c>
      <c r="P657" t="e">
        <f>IFERROR(INDEX(REDOSLIJED!#REF!,MATCH(PlanMasine[[#This Row],[KPL]],REDOSLIJED!#REF!,0)),MAX(REDOSLIJED!#REF!)+1)</f>
        <v>#REF!</v>
      </c>
    </row>
    <row r="658" spans="1:16" hidden="1" x14ac:dyDescent="0.25">
      <c r="A658" s="23">
        <v>1023246</v>
      </c>
      <c r="B658" s="23">
        <v>1</v>
      </c>
      <c r="C658" s="23">
        <v>1023255</v>
      </c>
      <c r="D658" s="23" t="s">
        <v>1904</v>
      </c>
      <c r="E658" s="5">
        <f>IFERROR((PlanMasine[[#This Row],[Norma]]/PlanMasine[[#This Row],[Q]])*(PlanMasine[[#This Row],[Q]]/SUMIF(#REF!,PlanMasine[[#This Row],[RN]],#REF!)*PlanMasine[[#This Row],[KPLQ]]),0)</f>
        <v>0</v>
      </c>
      <c r="F658" s="23">
        <v>1</v>
      </c>
      <c r="G658" s="23">
        <v>0</v>
      </c>
      <c r="H658" s="23">
        <v>0</v>
      </c>
      <c r="I658" s="23" t="s">
        <v>5</v>
      </c>
      <c r="J658" s="23" t="s">
        <v>570</v>
      </c>
      <c r="K658" s="23" t="s">
        <v>2001</v>
      </c>
      <c r="L658" s="24">
        <v>45835</v>
      </c>
      <c r="M658" s="28">
        <v>4.8611111111111112E-3</v>
      </c>
      <c r="N658" s="3">
        <v>45820</v>
      </c>
      <c r="O658">
        <v>231736</v>
      </c>
      <c r="P658" t="e">
        <f>IFERROR(INDEX(REDOSLIJED!#REF!,MATCH(PlanMasine[[#This Row],[KPL]],REDOSLIJED!#REF!,0)),MAX(REDOSLIJED!#REF!)+1)</f>
        <v>#REF!</v>
      </c>
    </row>
    <row r="659" spans="1:16" hidden="1" x14ac:dyDescent="0.25">
      <c r="A659" s="23">
        <v>1023246</v>
      </c>
      <c r="B659" s="23">
        <v>1</v>
      </c>
      <c r="C659" s="23">
        <v>1023256</v>
      </c>
      <c r="D659" s="23" t="s">
        <v>1909</v>
      </c>
      <c r="E659" s="5">
        <f>IFERROR((PlanMasine[[#This Row],[Norma]]/PlanMasine[[#This Row],[Q]])*(PlanMasine[[#This Row],[Q]]/SUMIF(#REF!,PlanMasine[[#This Row],[RN]],#REF!)*PlanMasine[[#This Row],[KPLQ]]),0)</f>
        <v>0</v>
      </c>
      <c r="F659" s="23">
        <v>1</v>
      </c>
      <c r="G659" s="23">
        <v>0</v>
      </c>
      <c r="H659" s="23">
        <v>0</v>
      </c>
      <c r="I659" s="23" t="s">
        <v>5</v>
      </c>
      <c r="J659" s="23" t="s">
        <v>570</v>
      </c>
      <c r="K659" s="23" t="s">
        <v>2001</v>
      </c>
      <c r="L659" s="24">
        <v>45835</v>
      </c>
      <c r="M659" s="28">
        <v>6.9444444444444441E-3</v>
      </c>
      <c r="N659" s="3">
        <v>45820</v>
      </c>
      <c r="O659">
        <v>231737</v>
      </c>
      <c r="P659" t="e">
        <f>IFERROR(INDEX(REDOSLIJED!#REF!,MATCH(PlanMasine[[#This Row],[KPL]],REDOSLIJED!#REF!,0)),MAX(REDOSLIJED!#REF!)+1)</f>
        <v>#REF!</v>
      </c>
    </row>
    <row r="660" spans="1:16" hidden="1" x14ac:dyDescent="0.25">
      <c r="A660" s="23">
        <v>1023246</v>
      </c>
      <c r="B660" s="23">
        <v>1</v>
      </c>
      <c r="C660" s="23">
        <v>1023257</v>
      </c>
      <c r="D660" s="23" t="s">
        <v>1902</v>
      </c>
      <c r="E660" s="5">
        <f>IFERROR((PlanMasine[[#This Row],[Norma]]/PlanMasine[[#This Row],[Q]])*(PlanMasine[[#This Row],[Q]]/SUMIF(#REF!,PlanMasine[[#This Row],[RN]],#REF!)*PlanMasine[[#This Row],[KPLQ]]),0)</f>
        <v>0</v>
      </c>
      <c r="F660" s="23">
        <v>1</v>
      </c>
      <c r="G660" s="23">
        <v>0</v>
      </c>
      <c r="H660" s="23">
        <v>0</v>
      </c>
      <c r="I660" s="23" t="s">
        <v>5</v>
      </c>
      <c r="J660" s="23" t="s">
        <v>570</v>
      </c>
      <c r="K660" s="23" t="s">
        <v>2001</v>
      </c>
      <c r="L660" s="24">
        <v>45835</v>
      </c>
      <c r="M660" s="28">
        <v>6.9444444444444441E-3</v>
      </c>
      <c r="N660" s="3">
        <v>45820</v>
      </c>
      <c r="O660">
        <v>231738</v>
      </c>
      <c r="P660" t="e">
        <f>IFERROR(INDEX(REDOSLIJED!#REF!,MATCH(PlanMasine[[#This Row],[KPL]],REDOSLIJED!#REF!,0)),MAX(REDOSLIJED!#REF!)+1)</f>
        <v>#REF!</v>
      </c>
    </row>
    <row r="661" spans="1:16" hidden="1" x14ac:dyDescent="0.25">
      <c r="A661" s="23">
        <v>1023246</v>
      </c>
      <c r="B661" s="23">
        <v>1</v>
      </c>
      <c r="C661" s="23">
        <v>1023258</v>
      </c>
      <c r="D661" s="23" t="s">
        <v>1896</v>
      </c>
      <c r="E661" s="5">
        <f>IFERROR((PlanMasine[[#This Row],[Norma]]/PlanMasine[[#This Row],[Q]])*(PlanMasine[[#This Row],[Q]]/SUMIF(#REF!,PlanMasine[[#This Row],[RN]],#REF!)*PlanMasine[[#This Row],[KPLQ]]),0)</f>
        <v>0</v>
      </c>
      <c r="F661" s="23">
        <v>1</v>
      </c>
      <c r="G661" s="23">
        <v>0</v>
      </c>
      <c r="H661" s="23">
        <v>0</v>
      </c>
      <c r="I661" s="23" t="s">
        <v>5</v>
      </c>
      <c r="J661" s="23" t="s">
        <v>570</v>
      </c>
      <c r="K661" s="23" t="s">
        <v>2001</v>
      </c>
      <c r="L661" s="24">
        <v>45835</v>
      </c>
      <c r="M661" s="28">
        <v>2.0833333333333333E-3</v>
      </c>
      <c r="N661" s="3">
        <v>45820</v>
      </c>
      <c r="O661">
        <v>231741</v>
      </c>
      <c r="P661" t="e">
        <f>IFERROR(INDEX(REDOSLIJED!#REF!,MATCH(PlanMasine[[#This Row],[KPL]],REDOSLIJED!#REF!,0)),MAX(REDOSLIJED!#REF!)+1)</f>
        <v>#REF!</v>
      </c>
    </row>
    <row r="662" spans="1:16" hidden="1" x14ac:dyDescent="0.25">
      <c r="A662" s="23">
        <v>1023246</v>
      </c>
      <c r="B662" s="23">
        <v>1</v>
      </c>
      <c r="C662" s="23">
        <v>1023259</v>
      </c>
      <c r="D662" s="23" t="s">
        <v>1899</v>
      </c>
      <c r="E662" s="5">
        <f>IFERROR((PlanMasine[[#This Row],[Norma]]/PlanMasine[[#This Row],[Q]])*(PlanMasine[[#This Row],[Q]]/SUMIF(#REF!,PlanMasine[[#This Row],[RN]],#REF!)*PlanMasine[[#This Row],[KPLQ]]),0)</f>
        <v>0</v>
      </c>
      <c r="F662" s="23">
        <v>1</v>
      </c>
      <c r="G662" s="23">
        <v>0</v>
      </c>
      <c r="H662" s="23">
        <v>0</v>
      </c>
      <c r="I662" s="23" t="s">
        <v>5</v>
      </c>
      <c r="J662" s="23" t="s">
        <v>570</v>
      </c>
      <c r="K662" s="23" t="s">
        <v>2001</v>
      </c>
      <c r="L662" s="24">
        <v>45835</v>
      </c>
      <c r="M662" s="28">
        <v>2.0833333333333333E-3</v>
      </c>
      <c r="N662" s="3">
        <v>45820</v>
      </c>
      <c r="O662">
        <v>231743</v>
      </c>
      <c r="P662" t="e">
        <f>IFERROR(INDEX(REDOSLIJED!#REF!,MATCH(PlanMasine[[#This Row],[KPL]],REDOSLIJED!#REF!,0)),MAX(REDOSLIJED!#REF!)+1)</f>
        <v>#REF!</v>
      </c>
    </row>
    <row r="663" spans="1:16" hidden="1" x14ac:dyDescent="0.25">
      <c r="A663" s="23">
        <v>1023246</v>
      </c>
      <c r="B663" s="23">
        <v>1</v>
      </c>
      <c r="C663" s="23">
        <v>1023260</v>
      </c>
      <c r="D663" s="23" t="s">
        <v>1898</v>
      </c>
      <c r="E663" s="5">
        <f>IFERROR((PlanMasine[[#This Row],[Norma]]/PlanMasine[[#This Row],[Q]])*(PlanMasine[[#This Row],[Q]]/SUMIF(#REF!,PlanMasine[[#This Row],[RN]],#REF!)*PlanMasine[[#This Row],[KPLQ]]),0)</f>
        <v>0</v>
      </c>
      <c r="F663" s="23">
        <v>1</v>
      </c>
      <c r="G663" s="23">
        <v>0</v>
      </c>
      <c r="H663" s="23">
        <v>0</v>
      </c>
      <c r="I663" s="23" t="s">
        <v>5</v>
      </c>
      <c r="J663" s="23" t="s">
        <v>570</v>
      </c>
      <c r="K663" s="23" t="s">
        <v>2001</v>
      </c>
      <c r="L663" s="24">
        <v>45835</v>
      </c>
      <c r="M663" s="28">
        <v>2.0833333333333333E-3</v>
      </c>
      <c r="N663" s="3">
        <v>45820</v>
      </c>
      <c r="O663">
        <v>231744</v>
      </c>
      <c r="P663" t="e">
        <f>IFERROR(INDEX(REDOSLIJED!#REF!,MATCH(PlanMasine[[#This Row],[KPL]],REDOSLIJED!#REF!,0)),MAX(REDOSLIJED!#REF!)+1)</f>
        <v>#REF!</v>
      </c>
    </row>
    <row r="664" spans="1:16" hidden="1" x14ac:dyDescent="0.25">
      <c r="A664" s="23">
        <v>1023246</v>
      </c>
      <c r="B664" s="23">
        <v>1</v>
      </c>
      <c r="C664" s="23">
        <v>1023277</v>
      </c>
      <c r="D664" s="23" t="s">
        <v>2003</v>
      </c>
      <c r="E664" s="5">
        <f>IFERROR((PlanMasine[[#This Row],[Norma]]/PlanMasine[[#This Row],[Q]])*(PlanMasine[[#This Row],[Q]]/SUMIF(#REF!,PlanMasine[[#This Row],[RN]],#REF!)*PlanMasine[[#This Row],[KPLQ]]),0)</f>
        <v>0</v>
      </c>
      <c r="F664" s="23">
        <v>1</v>
      </c>
      <c r="G664" s="23">
        <v>0</v>
      </c>
      <c r="H664" s="23">
        <v>0</v>
      </c>
      <c r="I664" s="23" t="s">
        <v>5</v>
      </c>
      <c r="J664" s="23" t="s">
        <v>570</v>
      </c>
      <c r="K664" s="23" t="s">
        <v>2001</v>
      </c>
      <c r="L664" s="24">
        <v>45835</v>
      </c>
      <c r="M664" s="28">
        <v>4.8611111111111112E-3</v>
      </c>
      <c r="N664" s="3">
        <v>45820</v>
      </c>
      <c r="O664">
        <v>232002</v>
      </c>
      <c r="P664" t="e">
        <f>IFERROR(INDEX(REDOSLIJED!#REF!,MATCH(PlanMasine[[#This Row],[KPL]],REDOSLIJED!#REF!,0)),MAX(REDOSLIJED!#REF!)+1)</f>
        <v>#REF!</v>
      </c>
    </row>
    <row r="665" spans="1:16" hidden="1" x14ac:dyDescent="0.25">
      <c r="A665" s="23">
        <v>1023246</v>
      </c>
      <c r="B665" s="23">
        <v>1</v>
      </c>
      <c r="C665" s="23">
        <v>1023278</v>
      </c>
      <c r="D665" s="23" t="s">
        <v>2002</v>
      </c>
      <c r="E665" s="5">
        <f>IFERROR((PlanMasine[[#This Row],[Norma]]/PlanMasine[[#This Row],[Q]])*(PlanMasine[[#This Row],[Q]]/SUMIF(#REF!,PlanMasine[[#This Row],[RN]],#REF!)*PlanMasine[[#This Row],[KPLQ]]),0)</f>
        <v>0</v>
      </c>
      <c r="F665" s="23">
        <v>1</v>
      </c>
      <c r="G665" s="23">
        <v>0</v>
      </c>
      <c r="H665" s="23">
        <v>0</v>
      </c>
      <c r="I665" s="23" t="s">
        <v>5</v>
      </c>
      <c r="J665" s="23" t="s">
        <v>570</v>
      </c>
      <c r="K665" s="23" t="s">
        <v>2001</v>
      </c>
      <c r="L665" s="24">
        <v>45835</v>
      </c>
      <c r="M665" s="28">
        <v>4.8611111111111112E-3</v>
      </c>
      <c r="N665" s="3">
        <v>45820</v>
      </c>
      <c r="O665">
        <v>232003</v>
      </c>
      <c r="P665" t="e">
        <f>IFERROR(INDEX(REDOSLIJED!#REF!,MATCH(PlanMasine[[#This Row],[KPL]],REDOSLIJED!#REF!,0)),MAX(REDOSLIJED!#REF!)+1)</f>
        <v>#REF!</v>
      </c>
    </row>
    <row r="666" spans="1:16" hidden="1" x14ac:dyDescent="0.25">
      <c r="A666" s="23">
        <v>1023246</v>
      </c>
      <c r="B666" s="23">
        <v>1</v>
      </c>
      <c r="C666" s="23">
        <v>1023155</v>
      </c>
      <c r="D666" s="23" t="s">
        <v>1895</v>
      </c>
      <c r="E666" s="5">
        <f>IFERROR((PlanMasine[[#This Row],[Norma]]/PlanMasine[[#This Row],[Q]])*(PlanMasine[[#This Row],[Q]]/SUMIF(#REF!,PlanMasine[[#This Row],[RN]],#REF!)*PlanMasine[[#This Row],[KPLQ]]),0)</f>
        <v>0</v>
      </c>
      <c r="F666" s="23">
        <v>3</v>
      </c>
      <c r="G666" s="23">
        <v>0</v>
      </c>
      <c r="H666" s="23">
        <v>0</v>
      </c>
      <c r="I666" s="23" t="s">
        <v>5</v>
      </c>
      <c r="J666" s="23" t="s">
        <v>570</v>
      </c>
      <c r="K666" s="23" t="s">
        <v>2001</v>
      </c>
      <c r="L666" s="24">
        <v>45835</v>
      </c>
      <c r="M666" s="28">
        <v>1.0416666666666666E-2</v>
      </c>
      <c r="N666" s="3">
        <v>45820</v>
      </c>
      <c r="O666">
        <v>225825</v>
      </c>
      <c r="P666" t="e">
        <f>IFERROR(INDEX(REDOSLIJED!#REF!,MATCH(PlanMasine[[#This Row],[KPL]],REDOSLIJED!#REF!,0)),MAX(REDOSLIJED!#REF!)+1)</f>
        <v>#REF!</v>
      </c>
    </row>
    <row r="667" spans="1:16" hidden="1" x14ac:dyDescent="0.25">
      <c r="A667" s="23">
        <v>1023246</v>
      </c>
      <c r="B667" s="23">
        <v>1</v>
      </c>
      <c r="C667" s="23">
        <v>1023144</v>
      </c>
      <c r="D667" s="23" t="s">
        <v>1884</v>
      </c>
      <c r="E667" s="5">
        <f>IFERROR((PlanMasine[[#This Row],[Norma]]/PlanMasine[[#This Row],[Q]])*(PlanMasine[[#This Row],[Q]]/SUMIF(#REF!,PlanMasine[[#This Row],[RN]],#REF!)*PlanMasine[[#This Row],[KPLQ]]),0)</f>
        <v>0</v>
      </c>
      <c r="F667" s="23">
        <v>8</v>
      </c>
      <c r="G667" s="23">
        <v>0</v>
      </c>
      <c r="H667" s="23">
        <v>0</v>
      </c>
      <c r="I667" s="23" t="s">
        <v>5</v>
      </c>
      <c r="J667" s="23" t="s">
        <v>570</v>
      </c>
      <c r="K667" s="23" t="s">
        <v>2001</v>
      </c>
      <c r="L667" s="24">
        <v>45835</v>
      </c>
      <c r="M667" s="28">
        <v>2.7777777777777776E-2</v>
      </c>
      <c r="N667" s="3">
        <v>45820</v>
      </c>
      <c r="O667">
        <v>225812</v>
      </c>
      <c r="P667" t="e">
        <f>IFERROR(INDEX(REDOSLIJED!#REF!,MATCH(PlanMasine[[#This Row],[KPL]],REDOSLIJED!#REF!,0)),MAX(REDOSLIJED!#REF!)+1)</f>
        <v>#REF!</v>
      </c>
    </row>
    <row r="668" spans="1:16" hidden="1" x14ac:dyDescent="0.25">
      <c r="A668" s="23">
        <v>1023246</v>
      </c>
      <c r="B668" s="23">
        <v>1</v>
      </c>
      <c r="C668" s="23">
        <v>1023160</v>
      </c>
      <c r="D668" s="23" t="s">
        <v>1907</v>
      </c>
      <c r="E668" s="5">
        <f>IFERROR((PlanMasine[[#This Row],[Norma]]/PlanMasine[[#This Row],[Q]])*(PlanMasine[[#This Row],[Q]]/SUMIF(#REF!,PlanMasine[[#This Row],[RN]],#REF!)*PlanMasine[[#This Row],[KPLQ]]),0)</f>
        <v>0</v>
      </c>
      <c r="F668" s="23">
        <v>2</v>
      </c>
      <c r="G668" s="23">
        <v>0</v>
      </c>
      <c r="H668" s="23">
        <v>0</v>
      </c>
      <c r="I668" s="23" t="s">
        <v>5</v>
      </c>
      <c r="J668" s="23" t="s">
        <v>570</v>
      </c>
      <c r="K668" s="23" t="s">
        <v>2001</v>
      </c>
      <c r="L668" s="24">
        <v>45835</v>
      </c>
      <c r="M668" s="28">
        <v>4.1666666666666666E-3</v>
      </c>
      <c r="N668" s="3">
        <v>45820</v>
      </c>
      <c r="O668">
        <v>225831</v>
      </c>
      <c r="P668" t="e">
        <f>IFERROR(INDEX(REDOSLIJED!#REF!,MATCH(PlanMasine[[#This Row],[KPL]],REDOSLIJED!#REF!,0)),MAX(REDOSLIJED!#REF!)+1)</f>
        <v>#REF!</v>
      </c>
    </row>
    <row r="669" spans="1:16" hidden="1" x14ac:dyDescent="0.25">
      <c r="A669" s="23">
        <v>1023246</v>
      </c>
      <c r="B669" s="23">
        <v>1</v>
      </c>
      <c r="C669" s="23">
        <v>1023096</v>
      </c>
      <c r="D669" s="23" t="s">
        <v>1879</v>
      </c>
      <c r="E669" s="5">
        <f>IFERROR((PlanMasine[[#This Row],[Norma]]/PlanMasine[[#This Row],[Q]])*(PlanMasine[[#This Row],[Q]]/SUMIF(#REF!,PlanMasine[[#This Row],[RN]],#REF!)*PlanMasine[[#This Row],[KPLQ]]),0)</f>
        <v>0</v>
      </c>
      <c r="F669" s="23">
        <v>2</v>
      </c>
      <c r="G669" s="23">
        <v>0</v>
      </c>
      <c r="H669" s="23">
        <v>0</v>
      </c>
      <c r="I669" s="23" t="s">
        <v>5</v>
      </c>
      <c r="J669" s="23" t="s">
        <v>570</v>
      </c>
      <c r="K669" s="23" t="s">
        <v>2001</v>
      </c>
      <c r="L669" s="24">
        <v>45835</v>
      </c>
      <c r="M669" s="28">
        <v>5.5555555555555558E-3</v>
      </c>
      <c r="N669" s="3">
        <v>45820</v>
      </c>
      <c r="O669">
        <v>225746</v>
      </c>
      <c r="P669" t="e">
        <f>IFERROR(INDEX(REDOSLIJED!#REF!,MATCH(PlanMasine[[#This Row],[KPL]],REDOSLIJED!#REF!,0)),MAX(REDOSLIJED!#REF!)+1)</f>
        <v>#REF!</v>
      </c>
    </row>
    <row r="670" spans="1:16" hidden="1" x14ac:dyDescent="0.25">
      <c r="A670" s="23">
        <v>1023246</v>
      </c>
      <c r="B670" s="23">
        <v>1</v>
      </c>
      <c r="C670" s="23">
        <v>1023093</v>
      </c>
      <c r="D670" s="23" t="s">
        <v>1882</v>
      </c>
      <c r="E670" s="5">
        <f>IFERROR((PlanMasine[[#This Row],[Norma]]/PlanMasine[[#This Row],[Q]])*(PlanMasine[[#This Row],[Q]]/SUMIF(#REF!,PlanMasine[[#This Row],[RN]],#REF!)*PlanMasine[[#This Row],[KPLQ]]),0)</f>
        <v>0</v>
      </c>
      <c r="F670" s="23">
        <v>2</v>
      </c>
      <c r="G670" s="23">
        <v>0</v>
      </c>
      <c r="H670" s="23">
        <v>0</v>
      </c>
      <c r="I670" s="23" t="s">
        <v>5</v>
      </c>
      <c r="J670" s="23" t="s">
        <v>570</v>
      </c>
      <c r="K670" s="23" t="s">
        <v>2001</v>
      </c>
      <c r="L670" s="24">
        <v>45835</v>
      </c>
      <c r="M670" s="28">
        <v>6.9444444444444441E-3</v>
      </c>
      <c r="N670" s="3">
        <v>45820</v>
      </c>
      <c r="O670">
        <v>225743</v>
      </c>
      <c r="P670" t="e">
        <f>IFERROR(INDEX(REDOSLIJED!#REF!,MATCH(PlanMasine[[#This Row],[KPL]],REDOSLIJED!#REF!,0)),MAX(REDOSLIJED!#REF!)+1)</f>
        <v>#REF!</v>
      </c>
    </row>
    <row r="671" spans="1:16" hidden="1" x14ac:dyDescent="0.25">
      <c r="A671" s="23">
        <v>1023246</v>
      </c>
      <c r="B671" s="23">
        <v>1</v>
      </c>
      <c r="C671" s="23">
        <v>1023094</v>
      </c>
      <c r="D671" s="23" t="s">
        <v>1881</v>
      </c>
      <c r="E671" s="5">
        <f>IFERROR((PlanMasine[[#This Row],[Norma]]/PlanMasine[[#This Row],[Q]])*(PlanMasine[[#This Row],[Q]]/SUMIF(#REF!,PlanMasine[[#This Row],[RN]],#REF!)*PlanMasine[[#This Row],[KPLQ]]),0)</f>
        <v>0</v>
      </c>
      <c r="F671" s="23">
        <v>1</v>
      </c>
      <c r="G671" s="23">
        <v>0</v>
      </c>
      <c r="H671" s="23">
        <v>0</v>
      </c>
      <c r="I671" s="23" t="s">
        <v>5</v>
      </c>
      <c r="J671" s="23" t="s">
        <v>570</v>
      </c>
      <c r="K671" s="23" t="s">
        <v>2001</v>
      </c>
      <c r="L671" s="24">
        <v>45835</v>
      </c>
      <c r="M671" s="28">
        <v>2.7777777777777779E-3</v>
      </c>
      <c r="N671" s="3">
        <v>45820</v>
      </c>
      <c r="O671">
        <v>225744</v>
      </c>
      <c r="P671" t="e">
        <f>IFERROR(INDEX(REDOSLIJED!#REF!,MATCH(PlanMasine[[#This Row],[KPL]],REDOSLIJED!#REF!,0)),MAX(REDOSLIJED!#REF!)+1)</f>
        <v>#REF!</v>
      </c>
    </row>
    <row r="672" spans="1:16" hidden="1" x14ac:dyDescent="0.25">
      <c r="A672" s="23">
        <v>1023246</v>
      </c>
      <c r="B672" s="23">
        <v>1</v>
      </c>
      <c r="C672" s="23">
        <v>1023116</v>
      </c>
      <c r="D672" s="23" t="s">
        <v>1873</v>
      </c>
      <c r="E672" s="5">
        <f>IFERROR((PlanMasine[[#This Row],[Norma]]/PlanMasine[[#This Row],[Q]])*(PlanMasine[[#This Row],[Q]]/SUMIF(#REF!,PlanMasine[[#This Row],[RN]],#REF!)*PlanMasine[[#This Row],[KPLQ]]),0)</f>
        <v>0</v>
      </c>
      <c r="F672" s="23">
        <v>1</v>
      </c>
      <c r="G672" s="23">
        <v>0</v>
      </c>
      <c r="H672" s="23">
        <v>0</v>
      </c>
      <c r="I672" s="23" t="s">
        <v>5</v>
      </c>
      <c r="J672" s="23" t="s">
        <v>570</v>
      </c>
      <c r="K672" s="23" t="s">
        <v>2001</v>
      </c>
      <c r="L672" s="24">
        <v>45835</v>
      </c>
      <c r="M672" s="28">
        <v>6.9444444444444441E-3</v>
      </c>
      <c r="N672" s="3">
        <v>45820</v>
      </c>
      <c r="O672">
        <v>225778</v>
      </c>
      <c r="P672" t="e">
        <f>IFERROR(INDEX(REDOSLIJED!#REF!,MATCH(PlanMasine[[#This Row],[KPL]],REDOSLIJED!#REF!,0)),MAX(REDOSLIJED!#REF!)+1)</f>
        <v>#REF!</v>
      </c>
    </row>
    <row r="673" spans="1:16" hidden="1" x14ac:dyDescent="0.25">
      <c r="A673" s="23">
        <v>1023246</v>
      </c>
      <c r="B673" s="23">
        <v>1</v>
      </c>
      <c r="C673" s="23">
        <v>1023097</v>
      </c>
      <c r="D673" s="23" t="s">
        <v>1878</v>
      </c>
      <c r="E673" s="5">
        <f>IFERROR((PlanMasine[[#This Row],[Norma]]/PlanMasine[[#This Row],[Q]])*(PlanMasine[[#This Row],[Q]]/SUMIF(#REF!,PlanMasine[[#This Row],[RN]],#REF!)*PlanMasine[[#This Row],[KPLQ]]),0)</f>
        <v>0</v>
      </c>
      <c r="F673" s="23">
        <v>2</v>
      </c>
      <c r="G673" s="23">
        <v>0</v>
      </c>
      <c r="H673" s="23">
        <v>0</v>
      </c>
      <c r="I673" s="23" t="s">
        <v>5</v>
      </c>
      <c r="J673" s="23" t="s">
        <v>570</v>
      </c>
      <c r="K673" s="23" t="s">
        <v>2001</v>
      </c>
      <c r="L673" s="24">
        <v>45835</v>
      </c>
      <c r="M673" s="28">
        <v>5.5555555555555558E-3</v>
      </c>
      <c r="N673" s="3">
        <v>45820</v>
      </c>
      <c r="O673">
        <v>225747</v>
      </c>
      <c r="P673" t="e">
        <f>IFERROR(INDEX(REDOSLIJED!#REF!,MATCH(PlanMasine[[#This Row],[KPL]],REDOSLIJED!#REF!,0)),MAX(REDOSLIJED!#REF!)+1)</f>
        <v>#REF!</v>
      </c>
    </row>
    <row r="674" spans="1:16" hidden="1" x14ac:dyDescent="0.25">
      <c r="A674" s="23">
        <v>1023246</v>
      </c>
      <c r="B674" s="23">
        <v>1</v>
      </c>
      <c r="C674" s="23">
        <v>1023104</v>
      </c>
      <c r="D674" s="23" t="s">
        <v>1877</v>
      </c>
      <c r="E674" s="5">
        <f>IFERROR((PlanMasine[[#This Row],[Norma]]/PlanMasine[[#This Row],[Q]])*(PlanMasine[[#This Row],[Q]]/SUMIF(#REF!,PlanMasine[[#This Row],[RN]],#REF!)*PlanMasine[[#This Row],[KPLQ]]),0)</f>
        <v>0</v>
      </c>
      <c r="F674" s="23">
        <v>1</v>
      </c>
      <c r="G674" s="23">
        <v>0</v>
      </c>
      <c r="H674" s="23">
        <v>0</v>
      </c>
      <c r="I674" s="23" t="s">
        <v>5</v>
      </c>
      <c r="J674" s="23" t="s">
        <v>570</v>
      </c>
      <c r="K674" s="23" t="s">
        <v>2001</v>
      </c>
      <c r="L674" s="24">
        <v>45835</v>
      </c>
      <c r="M674" s="28">
        <v>4.8611111111111112E-3</v>
      </c>
      <c r="N674" s="3">
        <v>45820</v>
      </c>
      <c r="O674">
        <v>225756</v>
      </c>
      <c r="P674" t="e">
        <f>IFERROR(INDEX(REDOSLIJED!#REF!,MATCH(PlanMasine[[#This Row],[KPL]],REDOSLIJED!#REF!,0)),MAX(REDOSLIJED!#REF!)+1)</f>
        <v>#REF!</v>
      </c>
    </row>
    <row r="675" spans="1:16" hidden="1" x14ac:dyDescent="0.25">
      <c r="A675" s="23">
        <v>1023246</v>
      </c>
      <c r="B675" s="23">
        <v>1</v>
      </c>
      <c r="C675" s="23">
        <v>1023105</v>
      </c>
      <c r="D675" s="23" t="s">
        <v>1872</v>
      </c>
      <c r="E675" s="5">
        <f>IFERROR((PlanMasine[[#This Row],[Norma]]/PlanMasine[[#This Row],[Q]])*(PlanMasine[[#This Row],[Q]]/SUMIF(#REF!,PlanMasine[[#This Row],[RN]],#REF!)*PlanMasine[[#This Row],[KPLQ]]),0)</f>
        <v>0</v>
      </c>
      <c r="F675" s="23">
        <v>1</v>
      </c>
      <c r="G675" s="23">
        <v>0</v>
      </c>
      <c r="H675" s="23">
        <v>0</v>
      </c>
      <c r="I675" s="23" t="s">
        <v>5</v>
      </c>
      <c r="J675" s="23" t="s">
        <v>570</v>
      </c>
      <c r="K675" s="23" t="s">
        <v>2001</v>
      </c>
      <c r="L675" s="24">
        <v>45835</v>
      </c>
      <c r="M675" s="28">
        <v>4.8611111111111112E-3</v>
      </c>
      <c r="N675" s="3">
        <v>45820</v>
      </c>
      <c r="O675">
        <v>225758</v>
      </c>
      <c r="P675" t="e">
        <f>IFERROR(INDEX(REDOSLIJED!#REF!,MATCH(PlanMasine[[#This Row],[KPL]],REDOSLIJED!#REF!,0)),MAX(REDOSLIJED!#REF!)+1)</f>
        <v>#REF!</v>
      </c>
    </row>
    <row r="676" spans="1:16" hidden="1" x14ac:dyDescent="0.25">
      <c r="A676" s="23">
        <v>1023246</v>
      </c>
      <c r="B676" s="23">
        <v>1</v>
      </c>
      <c r="C676" s="23">
        <v>1023110</v>
      </c>
      <c r="D676" s="23" t="s">
        <v>1876</v>
      </c>
      <c r="E676" s="5">
        <f>IFERROR((PlanMasine[[#This Row],[Norma]]/PlanMasine[[#This Row],[Q]])*(PlanMasine[[#This Row],[Q]]/SUMIF(#REF!,PlanMasine[[#This Row],[RN]],#REF!)*PlanMasine[[#This Row],[KPLQ]]),0)</f>
        <v>0</v>
      </c>
      <c r="F676" s="23">
        <v>1</v>
      </c>
      <c r="G676" s="23">
        <v>0</v>
      </c>
      <c r="H676" s="23">
        <v>0</v>
      </c>
      <c r="I676" s="23" t="s">
        <v>5</v>
      </c>
      <c r="J676" s="23" t="s">
        <v>570</v>
      </c>
      <c r="K676" s="23" t="s">
        <v>2001</v>
      </c>
      <c r="L676" s="24">
        <v>45835</v>
      </c>
      <c r="M676" s="28">
        <v>3.472222222222222E-3</v>
      </c>
      <c r="N676" s="3">
        <v>45820</v>
      </c>
      <c r="O676">
        <v>225772</v>
      </c>
      <c r="P676" t="e">
        <f>IFERROR(INDEX(REDOSLIJED!#REF!,MATCH(PlanMasine[[#This Row],[KPL]],REDOSLIJED!#REF!,0)),MAX(REDOSLIJED!#REF!)+1)</f>
        <v>#REF!</v>
      </c>
    </row>
    <row r="677" spans="1:16" hidden="1" x14ac:dyDescent="0.25">
      <c r="A677" s="23">
        <v>1023246</v>
      </c>
      <c r="B677" s="23">
        <v>1</v>
      </c>
      <c r="C677" s="23">
        <v>1023066</v>
      </c>
      <c r="D677" s="23" t="s">
        <v>1893</v>
      </c>
      <c r="E677" s="5">
        <f>IFERROR((PlanMasine[[#This Row],[Norma]]/PlanMasine[[#This Row],[Q]])*(PlanMasine[[#This Row],[Q]]/SUMIF(#REF!,PlanMasine[[#This Row],[RN]],#REF!)*PlanMasine[[#This Row],[KPLQ]]),0)</f>
        <v>0</v>
      </c>
      <c r="F677" s="23">
        <v>1</v>
      </c>
      <c r="G677" s="23">
        <v>0</v>
      </c>
      <c r="H677" s="23">
        <v>0</v>
      </c>
      <c r="I677" s="23" t="s">
        <v>5</v>
      </c>
      <c r="J677" s="23" t="s">
        <v>570</v>
      </c>
      <c r="K677" s="23" t="s">
        <v>2001</v>
      </c>
      <c r="L677" s="24">
        <v>45835</v>
      </c>
      <c r="M677" s="28">
        <v>3.472222222222222E-3</v>
      </c>
      <c r="N677" s="3">
        <v>45820</v>
      </c>
      <c r="O677">
        <v>225716</v>
      </c>
      <c r="P677" t="e">
        <f>IFERROR(INDEX(REDOSLIJED!#REF!,MATCH(PlanMasine[[#This Row],[KPL]],REDOSLIJED!#REF!,0)),MAX(REDOSLIJED!#REF!)+1)</f>
        <v>#REF!</v>
      </c>
    </row>
    <row r="678" spans="1:16" hidden="1" x14ac:dyDescent="0.25">
      <c r="A678" s="23">
        <v>1023246</v>
      </c>
      <c r="B678" s="23">
        <v>1</v>
      </c>
      <c r="C678" s="23">
        <v>1023115</v>
      </c>
      <c r="D678" s="23" t="s">
        <v>1874</v>
      </c>
      <c r="E678" s="5">
        <f>IFERROR((PlanMasine[[#This Row],[Norma]]/PlanMasine[[#This Row],[Q]])*(PlanMasine[[#This Row],[Q]]/SUMIF(#REF!,PlanMasine[[#This Row],[RN]],#REF!)*PlanMasine[[#This Row],[KPLQ]]),0)</f>
        <v>0</v>
      </c>
      <c r="F678" s="23">
        <v>1</v>
      </c>
      <c r="G678" s="23">
        <v>0</v>
      </c>
      <c r="H678" s="23">
        <v>0</v>
      </c>
      <c r="I678" s="23" t="s">
        <v>5</v>
      </c>
      <c r="J678" s="23" t="s">
        <v>570</v>
      </c>
      <c r="K678" s="23" t="s">
        <v>2001</v>
      </c>
      <c r="L678" s="24">
        <v>45835</v>
      </c>
      <c r="M678" s="28">
        <v>6.9444444444444441E-3</v>
      </c>
      <c r="N678" s="3">
        <v>45820</v>
      </c>
      <c r="O678">
        <v>225777</v>
      </c>
      <c r="P678" t="e">
        <f>IFERROR(INDEX(REDOSLIJED!#REF!,MATCH(PlanMasine[[#This Row],[KPL]],REDOSLIJED!#REF!,0)),MAX(REDOSLIJED!#REF!)+1)</f>
        <v>#REF!</v>
      </c>
    </row>
    <row r="679" spans="1:16" hidden="1" x14ac:dyDescent="0.25">
      <c r="A679" s="23">
        <v>1023246</v>
      </c>
      <c r="B679" s="23">
        <v>1</v>
      </c>
      <c r="C679" s="23">
        <v>1023111</v>
      </c>
      <c r="D679" s="23" t="s">
        <v>1875</v>
      </c>
      <c r="E679" s="5">
        <f>IFERROR((PlanMasine[[#This Row],[Norma]]/PlanMasine[[#This Row],[Q]])*(PlanMasine[[#This Row],[Q]]/SUMIF(#REF!,PlanMasine[[#This Row],[RN]],#REF!)*PlanMasine[[#This Row],[KPLQ]]),0)</f>
        <v>0</v>
      </c>
      <c r="F679" s="23">
        <v>1</v>
      </c>
      <c r="G679" s="23">
        <v>0</v>
      </c>
      <c r="H679" s="23">
        <v>0</v>
      </c>
      <c r="I679" s="23" t="s">
        <v>5</v>
      </c>
      <c r="J679" s="23" t="s">
        <v>570</v>
      </c>
      <c r="K679" s="23" t="s">
        <v>2001</v>
      </c>
      <c r="L679" s="24">
        <v>45835</v>
      </c>
      <c r="M679" s="28">
        <v>3.472222222222222E-3</v>
      </c>
      <c r="N679" s="3">
        <v>45820</v>
      </c>
      <c r="O679">
        <v>225773</v>
      </c>
      <c r="P679" t="e">
        <f>IFERROR(INDEX(REDOSLIJED!#REF!,MATCH(PlanMasine[[#This Row],[KPL]],REDOSLIJED!#REF!,0)),MAX(REDOSLIJED!#REF!)+1)</f>
        <v>#REF!</v>
      </c>
    </row>
    <row r="680" spans="1:16" hidden="1" x14ac:dyDescent="0.25">
      <c r="A680" s="23">
        <v>1025359</v>
      </c>
      <c r="B680" s="23">
        <v>1</v>
      </c>
      <c r="C680" s="23">
        <v>1025360</v>
      </c>
      <c r="D680" s="23" t="s">
        <v>2108</v>
      </c>
      <c r="E680" s="5">
        <f>IFERROR((PlanMasine[[#This Row],[Norma]]/PlanMasine[[#This Row],[Q]])*(PlanMasine[[#This Row],[Q]]/SUMIF(#REF!,PlanMasine[[#This Row],[RN]],#REF!)*PlanMasine[[#This Row],[KPLQ]]),0)</f>
        <v>0</v>
      </c>
      <c r="F680" s="23">
        <v>1</v>
      </c>
      <c r="G680" s="23">
        <v>0</v>
      </c>
      <c r="H680" s="23">
        <v>0</v>
      </c>
      <c r="I680" s="23" t="s">
        <v>5</v>
      </c>
      <c r="J680" s="23" t="s">
        <v>570</v>
      </c>
      <c r="K680" s="23" t="s">
        <v>2163</v>
      </c>
      <c r="L680" s="24">
        <v>45838</v>
      </c>
      <c r="M680" s="28">
        <v>2.7777777777777779E-3</v>
      </c>
      <c r="N680" s="3">
        <v>45821</v>
      </c>
      <c r="O680">
        <v>163280</v>
      </c>
      <c r="P680" t="e">
        <f>IFERROR(INDEX(REDOSLIJED!#REF!,MATCH(PlanMasine[[#This Row],[KPL]],REDOSLIJED!#REF!,0)),MAX(REDOSLIJED!#REF!)+1)</f>
        <v>#REF!</v>
      </c>
    </row>
    <row r="681" spans="1:16" hidden="1" x14ac:dyDescent="0.25">
      <c r="A681" s="23">
        <v>1025359</v>
      </c>
      <c r="B681" s="23">
        <v>1</v>
      </c>
      <c r="C681" s="23">
        <v>1025361</v>
      </c>
      <c r="D681" s="23" t="s">
        <v>2107</v>
      </c>
      <c r="E681" s="5">
        <f>IFERROR((PlanMasine[[#This Row],[Norma]]/PlanMasine[[#This Row],[Q]])*(PlanMasine[[#This Row],[Q]]/SUMIF(#REF!,PlanMasine[[#This Row],[RN]],#REF!)*PlanMasine[[#This Row],[KPLQ]]),0)</f>
        <v>0</v>
      </c>
      <c r="F681" s="23">
        <v>1</v>
      </c>
      <c r="G681" s="23">
        <v>0</v>
      </c>
      <c r="H681" s="23">
        <v>0</v>
      </c>
      <c r="I681" s="23" t="s">
        <v>5</v>
      </c>
      <c r="J681" s="23" t="s">
        <v>570</v>
      </c>
      <c r="K681" s="23" t="s">
        <v>2163</v>
      </c>
      <c r="L681" s="24">
        <v>45838</v>
      </c>
      <c r="M681" s="28">
        <v>2.7777777777777779E-3</v>
      </c>
      <c r="N681" s="3">
        <v>45821</v>
      </c>
      <c r="O681">
        <v>163281</v>
      </c>
      <c r="P681" t="e">
        <f>IFERROR(INDEX(REDOSLIJED!#REF!,MATCH(PlanMasine[[#This Row],[KPL]],REDOSLIJED!#REF!,0)),MAX(REDOSLIJED!#REF!)+1)</f>
        <v>#REF!</v>
      </c>
    </row>
    <row r="682" spans="1:16" hidden="1" x14ac:dyDescent="0.25">
      <c r="A682" s="23">
        <v>1025359</v>
      </c>
      <c r="B682" s="23">
        <v>1</v>
      </c>
      <c r="C682" s="23">
        <v>1025363</v>
      </c>
      <c r="D682" s="23" t="s">
        <v>2116</v>
      </c>
      <c r="E682" s="5">
        <f>IFERROR((PlanMasine[[#This Row],[Norma]]/PlanMasine[[#This Row],[Q]])*(PlanMasine[[#This Row],[Q]]/SUMIF(#REF!,PlanMasine[[#This Row],[RN]],#REF!)*PlanMasine[[#This Row],[KPLQ]]),0)</f>
        <v>0</v>
      </c>
      <c r="F682" s="23">
        <v>2</v>
      </c>
      <c r="G682" s="23">
        <v>0</v>
      </c>
      <c r="H682" s="23">
        <v>0</v>
      </c>
      <c r="I682" s="23" t="s">
        <v>5</v>
      </c>
      <c r="J682" s="23" t="s">
        <v>570</v>
      </c>
      <c r="K682" s="23" t="s">
        <v>2163</v>
      </c>
      <c r="L682" s="24">
        <v>45838</v>
      </c>
      <c r="M682" s="28">
        <v>2.7777777777777779E-3</v>
      </c>
      <c r="N682" s="3">
        <v>45821</v>
      </c>
      <c r="O682">
        <v>163283</v>
      </c>
      <c r="P682" t="e">
        <f>IFERROR(INDEX(REDOSLIJED!#REF!,MATCH(PlanMasine[[#This Row],[KPL]],REDOSLIJED!#REF!,0)),MAX(REDOSLIJED!#REF!)+1)</f>
        <v>#REF!</v>
      </c>
    </row>
    <row r="683" spans="1:16" hidden="1" x14ac:dyDescent="0.25">
      <c r="A683" s="23">
        <v>1025359</v>
      </c>
      <c r="B683" s="23">
        <v>1</v>
      </c>
      <c r="C683" s="23">
        <v>1025367</v>
      </c>
      <c r="D683" s="23" t="s">
        <v>2117</v>
      </c>
      <c r="E683" s="5">
        <f>IFERROR((PlanMasine[[#This Row],[Norma]]/PlanMasine[[#This Row],[Q]])*(PlanMasine[[#This Row],[Q]]/SUMIF(#REF!,PlanMasine[[#This Row],[RN]],#REF!)*PlanMasine[[#This Row],[KPLQ]]),0)</f>
        <v>0</v>
      </c>
      <c r="F683" s="23">
        <v>1</v>
      </c>
      <c r="G683" s="23">
        <v>0</v>
      </c>
      <c r="H683" s="23">
        <v>0</v>
      </c>
      <c r="I683" s="23" t="s">
        <v>5</v>
      </c>
      <c r="J683" s="23" t="s">
        <v>570</v>
      </c>
      <c r="K683" s="23" t="s">
        <v>2163</v>
      </c>
      <c r="L683" s="24">
        <v>45838</v>
      </c>
      <c r="M683" s="28">
        <v>3.472222222222222E-3</v>
      </c>
      <c r="N683" s="3">
        <v>45821</v>
      </c>
      <c r="O683">
        <v>163287</v>
      </c>
      <c r="P683" t="e">
        <f>IFERROR(INDEX(REDOSLIJED!#REF!,MATCH(PlanMasine[[#This Row],[KPL]],REDOSLIJED!#REF!,0)),MAX(REDOSLIJED!#REF!)+1)</f>
        <v>#REF!</v>
      </c>
    </row>
    <row r="684" spans="1:16" hidden="1" x14ac:dyDescent="0.25">
      <c r="A684" s="23">
        <v>1025359</v>
      </c>
      <c r="B684" s="23">
        <v>1</v>
      </c>
      <c r="C684" s="23">
        <v>1025368</v>
      </c>
      <c r="D684" s="23" t="s">
        <v>2118</v>
      </c>
      <c r="E684" s="5">
        <f>IFERROR((PlanMasine[[#This Row],[Norma]]/PlanMasine[[#This Row],[Q]])*(PlanMasine[[#This Row],[Q]]/SUMIF(#REF!,PlanMasine[[#This Row],[RN]],#REF!)*PlanMasine[[#This Row],[KPLQ]]),0)</f>
        <v>0</v>
      </c>
      <c r="F684" s="23">
        <v>1</v>
      </c>
      <c r="G684" s="23">
        <v>0</v>
      </c>
      <c r="H684" s="23">
        <v>0</v>
      </c>
      <c r="I684" s="23" t="s">
        <v>5</v>
      </c>
      <c r="J684" s="23" t="s">
        <v>570</v>
      </c>
      <c r="K684" s="23" t="s">
        <v>2163</v>
      </c>
      <c r="L684" s="24">
        <v>45838</v>
      </c>
      <c r="M684" s="28">
        <v>2.4305555555555556E-3</v>
      </c>
      <c r="N684" s="3">
        <v>45821</v>
      </c>
      <c r="O684">
        <v>163288</v>
      </c>
      <c r="P684" t="e">
        <f>IFERROR(INDEX(REDOSLIJED!#REF!,MATCH(PlanMasine[[#This Row],[KPL]],REDOSLIJED!#REF!,0)),MAX(REDOSLIJED!#REF!)+1)</f>
        <v>#REF!</v>
      </c>
    </row>
    <row r="685" spans="1:16" hidden="1" x14ac:dyDescent="0.25">
      <c r="A685" s="23">
        <v>1025359</v>
      </c>
      <c r="B685" s="23">
        <v>1</v>
      </c>
      <c r="C685" s="23">
        <v>1025369</v>
      </c>
      <c r="D685" s="23" t="s">
        <v>2119</v>
      </c>
      <c r="E685" s="5">
        <f>IFERROR((PlanMasine[[#This Row],[Norma]]/PlanMasine[[#This Row],[Q]])*(PlanMasine[[#This Row],[Q]]/SUMIF(#REF!,PlanMasine[[#This Row],[RN]],#REF!)*PlanMasine[[#This Row],[KPLQ]]),0)</f>
        <v>0</v>
      </c>
      <c r="F685" s="23">
        <v>1</v>
      </c>
      <c r="G685" s="23">
        <v>0</v>
      </c>
      <c r="H685" s="23">
        <v>0</v>
      </c>
      <c r="I685" s="23" t="s">
        <v>5</v>
      </c>
      <c r="J685" s="23" t="s">
        <v>570</v>
      </c>
      <c r="K685" s="23" t="s">
        <v>2163</v>
      </c>
      <c r="L685" s="24">
        <v>45838</v>
      </c>
      <c r="M685" s="28">
        <v>2.4305555555555556E-3</v>
      </c>
      <c r="N685" s="3">
        <v>45821</v>
      </c>
      <c r="O685">
        <v>163289</v>
      </c>
      <c r="P685" t="e">
        <f>IFERROR(INDEX(REDOSLIJED!#REF!,MATCH(PlanMasine[[#This Row],[KPL]],REDOSLIJED!#REF!,0)),MAX(REDOSLIJED!#REF!)+1)</f>
        <v>#REF!</v>
      </c>
    </row>
    <row r="686" spans="1:16" hidden="1" x14ac:dyDescent="0.25">
      <c r="A686" s="23">
        <v>1025359</v>
      </c>
      <c r="B686" s="23">
        <v>1</v>
      </c>
      <c r="C686" s="23">
        <v>1025370</v>
      </c>
      <c r="D686" s="23" t="s">
        <v>2121</v>
      </c>
      <c r="E686" s="5">
        <f>IFERROR((PlanMasine[[#This Row],[Norma]]/PlanMasine[[#This Row],[Q]])*(PlanMasine[[#This Row],[Q]]/SUMIF(#REF!,PlanMasine[[#This Row],[RN]],#REF!)*PlanMasine[[#This Row],[KPLQ]]),0)</f>
        <v>0</v>
      </c>
      <c r="F686" s="23">
        <v>1</v>
      </c>
      <c r="G686" s="23">
        <v>0</v>
      </c>
      <c r="H686" s="23">
        <v>0</v>
      </c>
      <c r="I686" s="23" t="s">
        <v>5</v>
      </c>
      <c r="J686" s="23" t="s">
        <v>570</v>
      </c>
      <c r="K686" s="23" t="s">
        <v>2163</v>
      </c>
      <c r="L686" s="24">
        <v>45838</v>
      </c>
      <c r="M686" s="28">
        <v>3.472222222222222E-3</v>
      </c>
      <c r="N686" s="3">
        <v>45821</v>
      </c>
      <c r="O686">
        <v>163290</v>
      </c>
      <c r="P686" t="e">
        <f>IFERROR(INDEX(REDOSLIJED!#REF!,MATCH(PlanMasine[[#This Row],[KPL]],REDOSLIJED!#REF!,0)),MAX(REDOSLIJED!#REF!)+1)</f>
        <v>#REF!</v>
      </c>
    </row>
    <row r="687" spans="1:16" hidden="1" x14ac:dyDescent="0.25">
      <c r="A687" s="23">
        <v>1025359</v>
      </c>
      <c r="B687" s="23">
        <v>1</v>
      </c>
      <c r="C687" s="23">
        <v>1025372</v>
      </c>
      <c r="D687" s="23" t="s">
        <v>2120</v>
      </c>
      <c r="E687" s="5">
        <f>IFERROR((PlanMasine[[#This Row],[Norma]]/PlanMasine[[#This Row],[Q]])*(PlanMasine[[#This Row],[Q]]/SUMIF(#REF!,PlanMasine[[#This Row],[RN]],#REF!)*PlanMasine[[#This Row],[KPLQ]]),0)</f>
        <v>0</v>
      </c>
      <c r="F687" s="23">
        <v>1</v>
      </c>
      <c r="G687" s="23">
        <v>0</v>
      </c>
      <c r="H687" s="23">
        <v>0</v>
      </c>
      <c r="I687" s="23" t="s">
        <v>5</v>
      </c>
      <c r="J687" s="23" t="s">
        <v>570</v>
      </c>
      <c r="K687" s="23" t="s">
        <v>2163</v>
      </c>
      <c r="L687" s="24">
        <v>45838</v>
      </c>
      <c r="M687" s="28">
        <v>5.5555555555555558E-3</v>
      </c>
      <c r="N687" s="3">
        <v>45821</v>
      </c>
      <c r="O687">
        <v>163292</v>
      </c>
      <c r="P687" t="e">
        <f>IFERROR(INDEX(REDOSLIJED!#REF!,MATCH(PlanMasine[[#This Row],[KPL]],REDOSLIJED!#REF!,0)),MAX(REDOSLIJED!#REF!)+1)</f>
        <v>#REF!</v>
      </c>
    </row>
    <row r="688" spans="1:16" hidden="1" x14ac:dyDescent="0.25">
      <c r="A688" s="23">
        <v>1025359</v>
      </c>
      <c r="B688" s="23">
        <v>1</v>
      </c>
      <c r="C688" s="23">
        <v>1025393</v>
      </c>
      <c r="D688" s="23" t="s">
        <v>2115</v>
      </c>
      <c r="E688" s="5">
        <f>IFERROR((PlanMasine[[#This Row],[Norma]]/PlanMasine[[#This Row],[Q]])*(PlanMasine[[#This Row],[Q]]/SUMIF(#REF!,PlanMasine[[#This Row],[RN]],#REF!)*PlanMasine[[#This Row],[KPLQ]]),0)</f>
        <v>0</v>
      </c>
      <c r="F688" s="23">
        <v>1</v>
      </c>
      <c r="G688" s="23">
        <v>0</v>
      </c>
      <c r="H688" s="23">
        <v>0</v>
      </c>
      <c r="I688" s="23" t="s">
        <v>5</v>
      </c>
      <c r="J688" s="23" t="s">
        <v>570</v>
      </c>
      <c r="K688" s="23" t="s">
        <v>2163</v>
      </c>
      <c r="L688" s="24">
        <v>45838</v>
      </c>
      <c r="M688" s="28">
        <v>6.9444444444444447E-4</v>
      </c>
      <c r="N688" s="3">
        <v>45821</v>
      </c>
      <c r="O688">
        <v>163313</v>
      </c>
      <c r="P688" t="e">
        <f>IFERROR(INDEX(REDOSLIJED!#REF!,MATCH(PlanMasine[[#This Row],[KPL]],REDOSLIJED!#REF!,0)),MAX(REDOSLIJED!#REF!)+1)</f>
        <v>#REF!</v>
      </c>
    </row>
    <row r="689" spans="1:16" hidden="1" x14ac:dyDescent="0.25">
      <c r="A689" s="23">
        <v>1025359</v>
      </c>
      <c r="B689" s="23">
        <v>1</v>
      </c>
      <c r="C689" s="23">
        <v>1025386</v>
      </c>
      <c r="D689" s="23" t="s">
        <v>2114</v>
      </c>
      <c r="E689" s="5">
        <f>IFERROR((PlanMasine[[#This Row],[Norma]]/PlanMasine[[#This Row],[Q]])*(PlanMasine[[#This Row],[Q]]/SUMIF(#REF!,PlanMasine[[#This Row],[RN]],#REF!)*PlanMasine[[#This Row],[KPLQ]]),0)</f>
        <v>0</v>
      </c>
      <c r="F689" s="23">
        <v>1</v>
      </c>
      <c r="G689" s="23">
        <v>0</v>
      </c>
      <c r="H689" s="23">
        <v>0</v>
      </c>
      <c r="I689" s="23" t="s">
        <v>5</v>
      </c>
      <c r="J689" s="23" t="s">
        <v>570</v>
      </c>
      <c r="K689" s="23" t="s">
        <v>2163</v>
      </c>
      <c r="L689" s="24">
        <v>45838</v>
      </c>
      <c r="M689" s="28">
        <v>1.3888888888888889E-3</v>
      </c>
      <c r="N689" s="3">
        <v>45821</v>
      </c>
      <c r="O689">
        <v>163306</v>
      </c>
      <c r="P689" t="e">
        <f>IFERROR(INDEX(REDOSLIJED!#REF!,MATCH(PlanMasine[[#This Row],[KPL]],REDOSLIJED!#REF!,0)),MAX(REDOSLIJED!#REF!)+1)</f>
        <v>#REF!</v>
      </c>
    </row>
    <row r="690" spans="1:16" hidden="1" x14ac:dyDescent="0.25">
      <c r="A690" s="23">
        <v>1025359</v>
      </c>
      <c r="B690" s="23">
        <v>1</v>
      </c>
      <c r="C690" s="23">
        <v>1025383</v>
      </c>
      <c r="D690" s="23" t="s">
        <v>2113</v>
      </c>
      <c r="E690" s="5">
        <f>IFERROR((PlanMasine[[#This Row],[Norma]]/PlanMasine[[#This Row],[Q]])*(PlanMasine[[#This Row],[Q]]/SUMIF(#REF!,PlanMasine[[#This Row],[RN]],#REF!)*PlanMasine[[#This Row],[KPLQ]]),0)</f>
        <v>0</v>
      </c>
      <c r="F690" s="23">
        <v>1</v>
      </c>
      <c r="G690" s="23">
        <v>0</v>
      </c>
      <c r="H690" s="23">
        <v>0</v>
      </c>
      <c r="I690" s="23" t="s">
        <v>5</v>
      </c>
      <c r="J690" s="23" t="s">
        <v>570</v>
      </c>
      <c r="K690" s="23" t="s">
        <v>2163</v>
      </c>
      <c r="L690" s="24">
        <v>45838</v>
      </c>
      <c r="M690" s="28">
        <v>6.9444444444444441E-3</v>
      </c>
      <c r="N690" s="3">
        <v>45821</v>
      </c>
      <c r="O690">
        <v>163303</v>
      </c>
      <c r="P690" t="e">
        <f>IFERROR(INDEX(REDOSLIJED!#REF!,MATCH(PlanMasine[[#This Row],[KPL]],REDOSLIJED!#REF!,0)),MAX(REDOSLIJED!#REF!)+1)</f>
        <v>#REF!</v>
      </c>
    </row>
    <row r="691" spans="1:16" hidden="1" x14ac:dyDescent="0.25">
      <c r="A691" s="23">
        <v>1025359</v>
      </c>
      <c r="B691" s="23">
        <v>1</v>
      </c>
      <c r="C691" s="23">
        <v>1025375</v>
      </c>
      <c r="D691" s="23" t="s">
        <v>2109</v>
      </c>
      <c r="E691" s="5">
        <f>IFERROR((PlanMasine[[#This Row],[Norma]]/PlanMasine[[#This Row],[Q]])*(PlanMasine[[#This Row],[Q]]/SUMIF(#REF!,PlanMasine[[#This Row],[RN]],#REF!)*PlanMasine[[#This Row],[KPLQ]]),0)</f>
        <v>0</v>
      </c>
      <c r="F691" s="23">
        <v>1</v>
      </c>
      <c r="G691" s="23">
        <v>0</v>
      </c>
      <c r="H691" s="23">
        <v>0</v>
      </c>
      <c r="I691" s="23" t="s">
        <v>5</v>
      </c>
      <c r="J691" s="23" t="s">
        <v>570</v>
      </c>
      <c r="K691" s="23" t="s">
        <v>2163</v>
      </c>
      <c r="L691" s="24">
        <v>45838</v>
      </c>
      <c r="M691" s="28">
        <v>1.0416666666666667E-3</v>
      </c>
      <c r="N691" s="3">
        <v>45821</v>
      </c>
      <c r="O691">
        <v>163295</v>
      </c>
      <c r="P691" t="e">
        <f>IFERROR(INDEX(REDOSLIJED!#REF!,MATCH(PlanMasine[[#This Row],[KPL]],REDOSLIJED!#REF!,0)),MAX(REDOSLIJED!#REF!)+1)</f>
        <v>#REF!</v>
      </c>
    </row>
    <row r="692" spans="1:16" hidden="1" x14ac:dyDescent="0.25">
      <c r="A692" s="23">
        <v>1025359</v>
      </c>
      <c r="B692" s="23">
        <v>1</v>
      </c>
      <c r="C692" s="23">
        <v>1025376</v>
      </c>
      <c r="D692" s="23" t="s">
        <v>2110</v>
      </c>
      <c r="E692" s="5">
        <f>IFERROR((PlanMasine[[#This Row],[Norma]]/PlanMasine[[#This Row],[Q]])*(PlanMasine[[#This Row],[Q]]/SUMIF(#REF!,PlanMasine[[#This Row],[RN]],#REF!)*PlanMasine[[#This Row],[KPLQ]]),0)</f>
        <v>0</v>
      </c>
      <c r="F692" s="23">
        <v>1</v>
      </c>
      <c r="G692" s="23">
        <v>0</v>
      </c>
      <c r="H692" s="23">
        <v>0</v>
      </c>
      <c r="I692" s="23" t="s">
        <v>5</v>
      </c>
      <c r="J692" s="23" t="s">
        <v>570</v>
      </c>
      <c r="K692" s="23" t="s">
        <v>2163</v>
      </c>
      <c r="L692" s="24">
        <v>45838</v>
      </c>
      <c r="M692" s="28">
        <v>1.3888888888888889E-3</v>
      </c>
      <c r="N692" s="3">
        <v>45821</v>
      </c>
      <c r="O692">
        <v>163296</v>
      </c>
      <c r="P692" t="e">
        <f>IFERROR(INDEX(REDOSLIJED!#REF!,MATCH(PlanMasine[[#This Row],[KPL]],REDOSLIJED!#REF!,0)),MAX(REDOSLIJED!#REF!)+1)</f>
        <v>#REF!</v>
      </c>
    </row>
    <row r="693" spans="1:16" hidden="1" x14ac:dyDescent="0.25">
      <c r="A693" s="23">
        <v>1025359</v>
      </c>
      <c r="B693" s="23">
        <v>1</v>
      </c>
      <c r="C693" s="23">
        <v>1025377</v>
      </c>
      <c r="D693" s="23" t="s">
        <v>2111</v>
      </c>
      <c r="E693" s="5">
        <f>IFERROR((PlanMasine[[#This Row],[Norma]]/PlanMasine[[#This Row],[Q]])*(PlanMasine[[#This Row],[Q]]/SUMIF(#REF!,PlanMasine[[#This Row],[RN]],#REF!)*PlanMasine[[#This Row],[KPLQ]]),0)</f>
        <v>0</v>
      </c>
      <c r="F693" s="23">
        <v>1</v>
      </c>
      <c r="G693" s="23">
        <v>0</v>
      </c>
      <c r="H693" s="23">
        <v>0</v>
      </c>
      <c r="I693" s="23" t="s">
        <v>5</v>
      </c>
      <c r="J693" s="23" t="s">
        <v>570</v>
      </c>
      <c r="K693" s="23" t="s">
        <v>2163</v>
      </c>
      <c r="L693" s="24">
        <v>45838</v>
      </c>
      <c r="M693" s="28">
        <v>1.3888888888888889E-3</v>
      </c>
      <c r="N693" s="3">
        <v>45821</v>
      </c>
      <c r="O693">
        <v>163297</v>
      </c>
      <c r="P693" t="e">
        <f>IFERROR(INDEX(REDOSLIJED!#REF!,MATCH(PlanMasine[[#This Row],[KPL]],REDOSLIJED!#REF!,0)),MAX(REDOSLIJED!#REF!)+1)</f>
        <v>#REF!</v>
      </c>
    </row>
    <row r="694" spans="1:16" hidden="1" x14ac:dyDescent="0.25">
      <c r="A694" s="23">
        <v>1025359</v>
      </c>
      <c r="B694" s="23">
        <v>1</v>
      </c>
      <c r="C694" s="23">
        <v>1025381</v>
      </c>
      <c r="D694" s="23" t="s">
        <v>2112</v>
      </c>
      <c r="E694" s="5">
        <f>IFERROR((PlanMasine[[#This Row],[Norma]]/PlanMasine[[#This Row],[Q]])*(PlanMasine[[#This Row],[Q]]/SUMIF(#REF!,PlanMasine[[#This Row],[RN]],#REF!)*PlanMasine[[#This Row],[KPLQ]]),0)</f>
        <v>0</v>
      </c>
      <c r="F694" s="23">
        <v>4</v>
      </c>
      <c r="G694" s="23">
        <v>0</v>
      </c>
      <c r="H694" s="23">
        <v>0</v>
      </c>
      <c r="I694" s="23" t="s">
        <v>5</v>
      </c>
      <c r="J694" s="23" t="s">
        <v>570</v>
      </c>
      <c r="K694" s="23" t="s">
        <v>2163</v>
      </c>
      <c r="L694" s="24">
        <v>45838</v>
      </c>
      <c r="M694" s="28">
        <v>5.5555555555555558E-3</v>
      </c>
      <c r="N694" s="3">
        <v>45821</v>
      </c>
      <c r="O694">
        <v>163301</v>
      </c>
      <c r="P694" t="e">
        <f>IFERROR(INDEX(REDOSLIJED!#REF!,MATCH(PlanMasine[[#This Row],[KPL]],REDOSLIJED!#REF!,0)),MAX(REDOSLIJED!#REF!)+1)</f>
        <v>#REF!</v>
      </c>
    </row>
    <row r="695" spans="1:16" hidden="1" x14ac:dyDescent="0.25">
      <c r="A695" s="23">
        <v>1025359</v>
      </c>
      <c r="B695" s="23">
        <v>1</v>
      </c>
      <c r="C695" s="23">
        <v>1025374</v>
      </c>
      <c r="D695" s="23" t="s">
        <v>2106</v>
      </c>
      <c r="E695" s="5">
        <f>IFERROR((PlanMasine[[#This Row],[Norma]]/PlanMasine[[#This Row],[Q]])*(PlanMasine[[#This Row],[Q]]/SUMIF(#REF!,PlanMasine[[#This Row],[RN]],#REF!)*PlanMasine[[#This Row],[KPLQ]]),0)</f>
        <v>0</v>
      </c>
      <c r="F695" s="23">
        <v>1</v>
      </c>
      <c r="G695" s="23">
        <v>0</v>
      </c>
      <c r="H695" s="23">
        <v>0</v>
      </c>
      <c r="I695" s="23" t="s">
        <v>5</v>
      </c>
      <c r="J695" s="23" t="s">
        <v>570</v>
      </c>
      <c r="K695" s="23" t="s">
        <v>2163</v>
      </c>
      <c r="L695" s="24">
        <v>45838</v>
      </c>
      <c r="M695" s="28">
        <v>1.0416666666666667E-3</v>
      </c>
      <c r="N695" s="3">
        <v>45821</v>
      </c>
      <c r="O695">
        <v>163294</v>
      </c>
      <c r="P695" t="e">
        <f>IFERROR(INDEX(REDOSLIJED!#REF!,MATCH(PlanMasine[[#This Row],[KPL]],REDOSLIJED!#REF!,0)),MAX(REDOSLIJED!#REF!)+1)</f>
        <v>#REF!</v>
      </c>
    </row>
    <row r="696" spans="1:16" hidden="1" x14ac:dyDescent="0.25">
      <c r="A696" s="23">
        <v>1025359</v>
      </c>
      <c r="B696" s="23">
        <v>1</v>
      </c>
      <c r="C696" s="23">
        <v>1025371</v>
      </c>
      <c r="D696" s="23" t="s">
        <v>2103</v>
      </c>
      <c r="E696" s="5">
        <f>IFERROR((PlanMasine[[#This Row],[Norma]]/PlanMasine[[#This Row],[Q]])*(PlanMasine[[#This Row],[Q]]/SUMIF(#REF!,PlanMasine[[#This Row],[RN]],#REF!)*PlanMasine[[#This Row],[KPLQ]]),0)</f>
        <v>0</v>
      </c>
      <c r="F696" s="23">
        <v>1</v>
      </c>
      <c r="G696" s="23">
        <v>0</v>
      </c>
      <c r="H696" s="23">
        <v>0</v>
      </c>
      <c r="I696" s="23" t="s">
        <v>5</v>
      </c>
      <c r="J696" s="23" t="s">
        <v>570</v>
      </c>
      <c r="K696" s="23" t="s">
        <v>2163</v>
      </c>
      <c r="L696" s="24">
        <v>45838</v>
      </c>
      <c r="M696" s="28">
        <v>5.5555555555555558E-3</v>
      </c>
      <c r="N696" s="3">
        <v>45821</v>
      </c>
      <c r="O696">
        <v>163291</v>
      </c>
      <c r="P696" t="e">
        <f>IFERROR(INDEX(REDOSLIJED!#REF!,MATCH(PlanMasine[[#This Row],[KPL]],REDOSLIJED!#REF!,0)),MAX(REDOSLIJED!#REF!)+1)</f>
        <v>#REF!</v>
      </c>
    </row>
    <row r="697" spans="1:16" hidden="1" x14ac:dyDescent="0.25">
      <c r="A697" s="23">
        <v>1025359</v>
      </c>
      <c r="B697" s="23">
        <v>1</v>
      </c>
      <c r="C697" s="23">
        <v>1025373</v>
      </c>
      <c r="D697" s="23" t="s">
        <v>2105</v>
      </c>
      <c r="E697" s="5">
        <f>IFERROR((PlanMasine[[#This Row],[Norma]]/PlanMasine[[#This Row],[Q]])*(PlanMasine[[#This Row],[Q]]/SUMIF(#REF!,PlanMasine[[#This Row],[RN]],#REF!)*PlanMasine[[#This Row],[KPLQ]]),0)</f>
        <v>0</v>
      </c>
      <c r="F697" s="23">
        <v>1</v>
      </c>
      <c r="G697" s="23">
        <v>0</v>
      </c>
      <c r="H697" s="23">
        <v>0</v>
      </c>
      <c r="I697" s="23" t="s">
        <v>5</v>
      </c>
      <c r="J697" s="23" t="s">
        <v>570</v>
      </c>
      <c r="K697" s="23" t="s">
        <v>2163</v>
      </c>
      <c r="L697" s="24">
        <v>45838</v>
      </c>
      <c r="M697" s="28">
        <v>4.1666666666666666E-3</v>
      </c>
      <c r="N697" s="3">
        <v>45821</v>
      </c>
      <c r="O697">
        <v>163293</v>
      </c>
      <c r="P697" t="e">
        <f>IFERROR(INDEX(REDOSLIJED!#REF!,MATCH(PlanMasine[[#This Row],[KPL]],REDOSLIJED!#REF!,0)),MAX(REDOSLIJED!#REF!)+1)</f>
        <v>#REF!</v>
      </c>
    </row>
    <row r="698" spans="1:16" hidden="1" x14ac:dyDescent="0.25">
      <c r="A698" s="23">
        <v>1028453</v>
      </c>
      <c r="B698" s="23">
        <v>1</v>
      </c>
      <c r="C698" s="23">
        <v>1028469</v>
      </c>
      <c r="D698" s="23" t="s">
        <v>2167</v>
      </c>
      <c r="E698" s="5">
        <f>IFERROR((PlanMasine[[#This Row],[Norma]]/PlanMasine[[#This Row],[Q]])*(PlanMasine[[#This Row],[Q]]/SUMIF(#REF!,PlanMasine[[#This Row],[RN]],#REF!)*PlanMasine[[#This Row],[KPLQ]]),0)</f>
        <v>0</v>
      </c>
      <c r="F698" s="23">
        <v>2</v>
      </c>
      <c r="G698" s="23">
        <v>0</v>
      </c>
      <c r="H698" s="23">
        <v>0</v>
      </c>
      <c r="I698" s="23" t="s">
        <v>5</v>
      </c>
      <c r="J698" s="23" t="s">
        <v>570</v>
      </c>
      <c r="K698" s="23" t="s">
        <v>1790</v>
      </c>
      <c r="L698" s="24">
        <v>45834</v>
      </c>
      <c r="M698" s="28">
        <v>6.9444444444444441E-3</v>
      </c>
      <c r="N698" s="3">
        <v>45821</v>
      </c>
      <c r="O698">
        <v>233038</v>
      </c>
      <c r="P698" t="e">
        <f>IFERROR(INDEX(REDOSLIJED!#REF!,MATCH(PlanMasine[[#This Row],[KPL]],REDOSLIJED!#REF!,0)),MAX(REDOSLIJED!#REF!)+1)</f>
        <v>#REF!</v>
      </c>
    </row>
    <row r="699" spans="1:16" hidden="1" x14ac:dyDescent="0.25">
      <c r="A699" s="23">
        <v>1028453</v>
      </c>
      <c r="B699" s="23">
        <v>1</v>
      </c>
      <c r="C699" s="23">
        <v>1028467</v>
      </c>
      <c r="D699" s="23" t="s">
        <v>2165</v>
      </c>
      <c r="E699" s="5">
        <f>IFERROR((PlanMasine[[#This Row],[Norma]]/PlanMasine[[#This Row],[Q]])*(PlanMasine[[#This Row],[Q]]/SUMIF(#REF!,PlanMasine[[#This Row],[RN]],#REF!)*PlanMasine[[#This Row],[KPLQ]]),0)</f>
        <v>0</v>
      </c>
      <c r="F699" s="23">
        <v>4</v>
      </c>
      <c r="G699" s="23">
        <v>0</v>
      </c>
      <c r="H699" s="23">
        <v>0</v>
      </c>
      <c r="I699" s="23" t="s">
        <v>5</v>
      </c>
      <c r="J699" s="23" t="s">
        <v>570</v>
      </c>
      <c r="K699" s="23" t="s">
        <v>1790</v>
      </c>
      <c r="L699" s="24">
        <v>45834</v>
      </c>
      <c r="M699" s="28">
        <v>6.9444444444444441E-3</v>
      </c>
      <c r="N699" s="3">
        <v>45821</v>
      </c>
      <c r="O699">
        <v>233036</v>
      </c>
      <c r="P699" t="e">
        <f>IFERROR(INDEX(REDOSLIJED!#REF!,MATCH(PlanMasine[[#This Row],[KPL]],REDOSLIJED!#REF!,0)),MAX(REDOSLIJED!#REF!)+1)</f>
        <v>#REF!</v>
      </c>
    </row>
    <row r="700" spans="1:16" hidden="1" x14ac:dyDescent="0.25">
      <c r="A700" s="23">
        <v>1028453</v>
      </c>
      <c r="B700" s="23">
        <v>1</v>
      </c>
      <c r="C700" s="23">
        <v>1028464</v>
      </c>
      <c r="D700" s="23" t="s">
        <v>2166</v>
      </c>
      <c r="E700" s="5">
        <f>IFERROR((PlanMasine[[#This Row],[Norma]]/PlanMasine[[#This Row],[Q]])*(PlanMasine[[#This Row],[Q]]/SUMIF(#REF!,PlanMasine[[#This Row],[RN]],#REF!)*PlanMasine[[#This Row],[KPLQ]]),0)</f>
        <v>0</v>
      </c>
      <c r="F700" s="23">
        <v>4</v>
      </c>
      <c r="G700" s="23">
        <v>0</v>
      </c>
      <c r="H700" s="23">
        <v>0</v>
      </c>
      <c r="I700" s="23" t="s">
        <v>5</v>
      </c>
      <c r="J700" s="23" t="s">
        <v>570</v>
      </c>
      <c r="K700" s="23" t="s">
        <v>1790</v>
      </c>
      <c r="L700" s="24">
        <v>45834</v>
      </c>
      <c r="M700" s="28">
        <v>1.1111111111111112E-2</v>
      </c>
      <c r="N700" s="3">
        <v>45821</v>
      </c>
      <c r="O700">
        <v>233033</v>
      </c>
      <c r="P700" t="e">
        <f>IFERROR(INDEX(REDOSLIJED!#REF!,MATCH(PlanMasine[[#This Row],[KPL]],REDOSLIJED!#REF!,0)),MAX(REDOSLIJED!#REF!)+1)</f>
        <v>#REF!</v>
      </c>
    </row>
    <row r="701" spans="1:16" hidden="1" x14ac:dyDescent="0.25">
      <c r="A701" s="23">
        <v>1028453</v>
      </c>
      <c r="B701" s="23">
        <v>1</v>
      </c>
      <c r="C701" s="23">
        <v>1028466</v>
      </c>
      <c r="D701" s="23" t="s">
        <v>2164</v>
      </c>
      <c r="E701" s="5">
        <f>IFERROR((PlanMasine[[#This Row],[Norma]]/PlanMasine[[#This Row],[Q]])*(PlanMasine[[#This Row],[Q]]/SUMIF(#REF!,PlanMasine[[#This Row],[RN]],#REF!)*PlanMasine[[#This Row],[KPLQ]]),0)</f>
        <v>0</v>
      </c>
      <c r="F701" s="23">
        <v>4</v>
      </c>
      <c r="G701" s="23">
        <v>0</v>
      </c>
      <c r="H701" s="23">
        <v>0</v>
      </c>
      <c r="I701" s="23" t="s">
        <v>5</v>
      </c>
      <c r="J701" s="23" t="s">
        <v>570</v>
      </c>
      <c r="K701" s="23" t="s">
        <v>1790</v>
      </c>
      <c r="L701" s="24">
        <v>45834</v>
      </c>
      <c r="M701" s="28">
        <v>6.9444444444444441E-3</v>
      </c>
      <c r="N701" s="3">
        <v>45821</v>
      </c>
      <c r="O701">
        <v>233035</v>
      </c>
      <c r="P701" t="e">
        <f>IFERROR(INDEX(REDOSLIJED!#REF!,MATCH(PlanMasine[[#This Row],[KPL]],REDOSLIJED!#REF!,0)),MAX(REDOSLIJED!#REF!)+1)</f>
        <v>#REF!</v>
      </c>
    </row>
    <row r="702" spans="1:16" hidden="1" x14ac:dyDescent="0.25">
      <c r="A702" s="23">
        <v>1028454</v>
      </c>
      <c r="B702" s="23">
        <v>1</v>
      </c>
      <c r="C702" s="23">
        <v>1028464</v>
      </c>
      <c r="D702" s="23" t="s">
        <v>2166</v>
      </c>
      <c r="E702" s="5">
        <f>IFERROR((PlanMasine[[#This Row],[Norma]]/PlanMasine[[#This Row],[Q]])*(PlanMasine[[#This Row],[Q]]/SUMIF(#REF!,PlanMasine[[#This Row],[RN]],#REF!)*PlanMasine[[#This Row],[KPLQ]]),0)</f>
        <v>0</v>
      </c>
      <c r="F702" s="23">
        <v>4</v>
      </c>
      <c r="G702" s="23">
        <v>0</v>
      </c>
      <c r="H702" s="23">
        <v>0</v>
      </c>
      <c r="I702" s="23" t="s">
        <v>5</v>
      </c>
      <c r="J702" s="23" t="s">
        <v>570</v>
      </c>
      <c r="K702" s="23" t="s">
        <v>1790</v>
      </c>
      <c r="L702" s="24">
        <v>45834</v>
      </c>
      <c r="M702" s="28">
        <v>1.1111111111111112E-2</v>
      </c>
      <c r="N702" s="3">
        <v>45821</v>
      </c>
      <c r="O702">
        <v>233033</v>
      </c>
      <c r="P702" t="e">
        <f>IFERROR(INDEX(REDOSLIJED!#REF!,MATCH(PlanMasine[[#This Row],[KPL]],REDOSLIJED!#REF!,0)),MAX(REDOSLIJED!#REF!)+1)</f>
        <v>#REF!</v>
      </c>
    </row>
    <row r="703" spans="1:16" hidden="1" x14ac:dyDescent="0.25">
      <c r="A703" s="23">
        <v>1028454</v>
      </c>
      <c r="B703" s="23">
        <v>1</v>
      </c>
      <c r="C703" s="23">
        <v>1028469</v>
      </c>
      <c r="D703" s="23" t="s">
        <v>2167</v>
      </c>
      <c r="E703" s="5">
        <f>IFERROR((PlanMasine[[#This Row],[Norma]]/PlanMasine[[#This Row],[Q]])*(PlanMasine[[#This Row],[Q]]/SUMIF(#REF!,PlanMasine[[#This Row],[RN]],#REF!)*PlanMasine[[#This Row],[KPLQ]]),0)</f>
        <v>0</v>
      </c>
      <c r="F703" s="23">
        <v>2</v>
      </c>
      <c r="G703" s="23">
        <v>0</v>
      </c>
      <c r="H703" s="23">
        <v>0</v>
      </c>
      <c r="I703" s="23" t="s">
        <v>5</v>
      </c>
      <c r="J703" s="23" t="s">
        <v>570</v>
      </c>
      <c r="K703" s="23" t="s">
        <v>1790</v>
      </c>
      <c r="L703" s="24">
        <v>45834</v>
      </c>
      <c r="M703" s="28">
        <v>6.9444444444444441E-3</v>
      </c>
      <c r="N703" s="3">
        <v>45821</v>
      </c>
      <c r="O703">
        <v>233038</v>
      </c>
      <c r="P703" t="e">
        <f>IFERROR(INDEX(REDOSLIJED!#REF!,MATCH(PlanMasine[[#This Row],[KPL]],REDOSLIJED!#REF!,0)),MAX(REDOSLIJED!#REF!)+1)</f>
        <v>#REF!</v>
      </c>
    </row>
    <row r="704" spans="1:16" hidden="1" x14ac:dyDescent="0.25">
      <c r="A704" s="23">
        <v>1028454</v>
      </c>
      <c r="B704" s="23">
        <v>1</v>
      </c>
      <c r="C704" s="23">
        <v>1028466</v>
      </c>
      <c r="D704" s="23" t="s">
        <v>2164</v>
      </c>
      <c r="E704" s="5">
        <f>IFERROR((PlanMasine[[#This Row],[Norma]]/PlanMasine[[#This Row],[Q]])*(PlanMasine[[#This Row],[Q]]/SUMIF(#REF!,PlanMasine[[#This Row],[RN]],#REF!)*PlanMasine[[#This Row],[KPLQ]]),0)</f>
        <v>0</v>
      </c>
      <c r="F704" s="23">
        <v>4</v>
      </c>
      <c r="G704" s="23">
        <v>0</v>
      </c>
      <c r="H704" s="23">
        <v>0</v>
      </c>
      <c r="I704" s="23" t="s">
        <v>5</v>
      </c>
      <c r="J704" s="23" t="s">
        <v>570</v>
      </c>
      <c r="K704" s="23" t="s">
        <v>1790</v>
      </c>
      <c r="L704" s="24">
        <v>45834</v>
      </c>
      <c r="M704" s="28">
        <v>6.9444444444444441E-3</v>
      </c>
      <c r="N704" s="3">
        <v>45821</v>
      </c>
      <c r="O704">
        <v>233035</v>
      </c>
      <c r="P704" t="e">
        <f>IFERROR(INDEX(REDOSLIJED!#REF!,MATCH(PlanMasine[[#This Row],[KPL]],REDOSLIJED!#REF!,0)),MAX(REDOSLIJED!#REF!)+1)</f>
        <v>#REF!</v>
      </c>
    </row>
    <row r="705" spans="1:16" hidden="1" x14ac:dyDescent="0.25">
      <c r="A705" s="23">
        <v>1028454</v>
      </c>
      <c r="B705" s="23">
        <v>1</v>
      </c>
      <c r="C705" s="23">
        <v>1028467</v>
      </c>
      <c r="D705" s="23" t="s">
        <v>2165</v>
      </c>
      <c r="E705" s="5">
        <f>IFERROR((PlanMasine[[#This Row],[Norma]]/PlanMasine[[#This Row],[Q]])*(PlanMasine[[#This Row],[Q]]/SUMIF(#REF!,PlanMasine[[#This Row],[RN]],#REF!)*PlanMasine[[#This Row],[KPLQ]]),0)</f>
        <v>0</v>
      </c>
      <c r="F705" s="23">
        <v>4</v>
      </c>
      <c r="G705" s="23">
        <v>0</v>
      </c>
      <c r="H705" s="23">
        <v>0</v>
      </c>
      <c r="I705" s="23" t="s">
        <v>5</v>
      </c>
      <c r="J705" s="23" t="s">
        <v>570</v>
      </c>
      <c r="K705" s="23" t="s">
        <v>1790</v>
      </c>
      <c r="L705" s="24">
        <v>45834</v>
      </c>
      <c r="M705" s="28">
        <v>6.9444444444444441E-3</v>
      </c>
      <c r="N705" s="3">
        <v>45821</v>
      </c>
      <c r="O705">
        <v>233036</v>
      </c>
      <c r="P705" t="e">
        <f>IFERROR(INDEX(REDOSLIJED!#REF!,MATCH(PlanMasine[[#This Row],[KPL]],REDOSLIJED!#REF!,0)),MAX(REDOSLIJED!#REF!)+1)</f>
        <v>#REF!</v>
      </c>
    </row>
    <row r="706" spans="1:16" hidden="1" x14ac:dyDescent="0.25">
      <c r="A706" s="23">
        <v>1028474</v>
      </c>
      <c r="B706" s="23">
        <v>1</v>
      </c>
      <c r="C706" s="23">
        <v>1028480</v>
      </c>
      <c r="D706" s="23" t="s">
        <v>2169</v>
      </c>
      <c r="E706" s="5">
        <f>IFERROR((PlanMasine[[#This Row],[Norma]]/PlanMasine[[#This Row],[Q]])*(PlanMasine[[#This Row],[Q]]/SUMIF(#REF!,PlanMasine[[#This Row],[RN]],#REF!)*PlanMasine[[#This Row],[KPLQ]]),0)</f>
        <v>0</v>
      </c>
      <c r="F706" s="23">
        <v>4</v>
      </c>
      <c r="G706" s="23">
        <v>0</v>
      </c>
      <c r="H706" s="23">
        <v>0</v>
      </c>
      <c r="I706" s="23" t="s">
        <v>5</v>
      </c>
      <c r="J706" s="23" t="s">
        <v>570</v>
      </c>
      <c r="K706" s="23" t="s">
        <v>1791</v>
      </c>
      <c r="L706" s="24">
        <v>45834</v>
      </c>
      <c r="M706" s="28">
        <v>6.9444444444444441E-3</v>
      </c>
      <c r="N706" s="3">
        <v>45821</v>
      </c>
      <c r="O706">
        <v>233048</v>
      </c>
      <c r="P706" t="e">
        <f>IFERROR(INDEX(REDOSLIJED!#REF!,MATCH(PlanMasine[[#This Row],[KPL]],REDOSLIJED!#REF!,0)),MAX(REDOSLIJED!#REF!)+1)</f>
        <v>#REF!</v>
      </c>
    </row>
    <row r="707" spans="1:16" hidden="1" x14ac:dyDescent="0.25">
      <c r="A707" s="23">
        <v>1028474</v>
      </c>
      <c r="B707" s="23">
        <v>1</v>
      </c>
      <c r="C707" s="23">
        <v>1028482</v>
      </c>
      <c r="D707" s="23" t="s">
        <v>2168</v>
      </c>
      <c r="E707" s="5">
        <f>IFERROR((PlanMasine[[#This Row],[Norma]]/PlanMasine[[#This Row],[Q]])*(PlanMasine[[#This Row],[Q]]/SUMIF(#REF!,PlanMasine[[#This Row],[RN]],#REF!)*PlanMasine[[#This Row],[KPLQ]]),0)</f>
        <v>0</v>
      </c>
      <c r="F707" s="23">
        <v>2</v>
      </c>
      <c r="G707" s="23">
        <v>0</v>
      </c>
      <c r="H707" s="23">
        <v>0</v>
      </c>
      <c r="I707" s="23" t="s">
        <v>5</v>
      </c>
      <c r="J707" s="23" t="s">
        <v>570</v>
      </c>
      <c r="K707" s="23" t="s">
        <v>1791</v>
      </c>
      <c r="L707" s="24">
        <v>45834</v>
      </c>
      <c r="M707" s="28">
        <v>6.9444444444444441E-3</v>
      </c>
      <c r="N707" s="3">
        <v>45821</v>
      </c>
      <c r="O707">
        <v>233050</v>
      </c>
      <c r="P707" t="e">
        <f>IFERROR(INDEX(REDOSLIJED!#REF!,MATCH(PlanMasine[[#This Row],[KPL]],REDOSLIJED!#REF!,0)),MAX(REDOSLIJED!#REF!)+1)</f>
        <v>#REF!</v>
      </c>
    </row>
    <row r="708" spans="1:16" hidden="1" x14ac:dyDescent="0.25">
      <c r="A708" s="23">
        <v>1028475</v>
      </c>
      <c r="B708" s="23">
        <v>1</v>
      </c>
      <c r="C708" s="23">
        <v>1028482</v>
      </c>
      <c r="D708" s="23" t="s">
        <v>2168</v>
      </c>
      <c r="E708" s="5">
        <f>IFERROR((PlanMasine[[#This Row],[Norma]]/PlanMasine[[#This Row],[Q]])*(PlanMasine[[#This Row],[Q]]/SUMIF(#REF!,PlanMasine[[#This Row],[RN]],#REF!)*PlanMasine[[#This Row],[KPLQ]]),0)</f>
        <v>0</v>
      </c>
      <c r="F708" s="23">
        <v>2</v>
      </c>
      <c r="G708" s="23">
        <v>0</v>
      </c>
      <c r="H708" s="23">
        <v>0</v>
      </c>
      <c r="I708" s="23" t="s">
        <v>5</v>
      </c>
      <c r="J708" s="23" t="s">
        <v>570</v>
      </c>
      <c r="K708" s="23" t="s">
        <v>1791</v>
      </c>
      <c r="L708" s="24">
        <v>45834</v>
      </c>
      <c r="M708" s="28">
        <v>6.9444444444444441E-3</v>
      </c>
      <c r="N708" s="3">
        <v>45821</v>
      </c>
      <c r="O708">
        <v>233050</v>
      </c>
      <c r="P708" t="e">
        <f>IFERROR(INDEX(REDOSLIJED!#REF!,MATCH(PlanMasine[[#This Row],[KPL]],REDOSLIJED!#REF!,0)),MAX(REDOSLIJED!#REF!)+1)</f>
        <v>#REF!</v>
      </c>
    </row>
    <row r="709" spans="1:16" hidden="1" x14ac:dyDescent="0.25">
      <c r="A709" s="23">
        <v>1028475</v>
      </c>
      <c r="B709" s="23">
        <v>1</v>
      </c>
      <c r="C709" s="23">
        <v>1028480</v>
      </c>
      <c r="D709" s="23" t="s">
        <v>2169</v>
      </c>
      <c r="E709" s="5">
        <f>IFERROR((PlanMasine[[#This Row],[Norma]]/PlanMasine[[#This Row],[Q]])*(PlanMasine[[#This Row],[Q]]/SUMIF(#REF!,PlanMasine[[#This Row],[RN]],#REF!)*PlanMasine[[#This Row],[KPLQ]]),0)</f>
        <v>0</v>
      </c>
      <c r="F709" s="23">
        <v>4</v>
      </c>
      <c r="G709" s="23">
        <v>0</v>
      </c>
      <c r="H709" s="23">
        <v>0</v>
      </c>
      <c r="I709" s="23" t="s">
        <v>5</v>
      </c>
      <c r="J709" s="23" t="s">
        <v>570</v>
      </c>
      <c r="K709" s="23" t="s">
        <v>1791</v>
      </c>
      <c r="L709" s="24">
        <v>45834</v>
      </c>
      <c r="M709" s="28">
        <v>6.9444444444444441E-3</v>
      </c>
      <c r="N709" s="3">
        <v>45821</v>
      </c>
      <c r="O709">
        <v>233048</v>
      </c>
      <c r="P709" t="e">
        <f>IFERROR(INDEX(REDOSLIJED!#REF!,MATCH(PlanMasine[[#This Row],[KPL]],REDOSLIJED!#REF!,0)),MAX(REDOSLIJED!#REF!)+1)</f>
        <v>#REF!</v>
      </c>
    </row>
    <row r="710" spans="1:16" hidden="1" x14ac:dyDescent="0.25">
      <c r="A710" s="23">
        <v>1028485</v>
      </c>
      <c r="B710" s="23">
        <v>1</v>
      </c>
      <c r="C710" s="23">
        <v>1028493</v>
      </c>
      <c r="D710" s="23" t="s">
        <v>2170</v>
      </c>
      <c r="E710" s="5">
        <f>IFERROR((PlanMasine[[#This Row],[Norma]]/PlanMasine[[#This Row],[Q]])*(PlanMasine[[#This Row],[Q]]/SUMIF(#REF!,PlanMasine[[#This Row],[RN]],#REF!)*PlanMasine[[#This Row],[KPLQ]]),0)</f>
        <v>0</v>
      </c>
      <c r="F710" s="23">
        <v>2</v>
      </c>
      <c r="G710" s="23">
        <v>0</v>
      </c>
      <c r="H710" s="23">
        <v>0</v>
      </c>
      <c r="I710" s="23" t="s">
        <v>5</v>
      </c>
      <c r="J710" s="23" t="s">
        <v>570</v>
      </c>
      <c r="K710" s="23" t="s">
        <v>1792</v>
      </c>
      <c r="L710" s="24">
        <v>45834</v>
      </c>
      <c r="M710" s="28">
        <v>1.0416666666666666E-2</v>
      </c>
      <c r="N710" s="3">
        <v>45821</v>
      </c>
      <c r="O710">
        <v>233058</v>
      </c>
      <c r="P710" t="e">
        <f>IFERROR(INDEX(REDOSLIJED!#REF!,MATCH(PlanMasine[[#This Row],[KPL]],REDOSLIJED!#REF!,0)),MAX(REDOSLIJED!#REF!)+1)</f>
        <v>#REF!</v>
      </c>
    </row>
    <row r="711" spans="1:16" hidden="1" x14ac:dyDescent="0.25">
      <c r="A711" s="23">
        <v>1028485</v>
      </c>
      <c r="B711" s="23">
        <v>1</v>
      </c>
      <c r="C711" s="23">
        <v>1028491</v>
      </c>
      <c r="D711" s="23" t="s">
        <v>2171</v>
      </c>
      <c r="E711" s="5">
        <f>IFERROR((PlanMasine[[#This Row],[Norma]]/PlanMasine[[#This Row],[Q]])*(PlanMasine[[#This Row],[Q]]/SUMIF(#REF!,PlanMasine[[#This Row],[RN]],#REF!)*PlanMasine[[#This Row],[KPLQ]]),0)</f>
        <v>0</v>
      </c>
      <c r="F711" s="23">
        <v>4</v>
      </c>
      <c r="G711" s="23">
        <v>0</v>
      </c>
      <c r="H711" s="23">
        <v>0</v>
      </c>
      <c r="I711" s="23" t="s">
        <v>5</v>
      </c>
      <c r="J711" s="23" t="s">
        <v>570</v>
      </c>
      <c r="K711" s="23" t="s">
        <v>1792</v>
      </c>
      <c r="L711" s="24">
        <v>45834</v>
      </c>
      <c r="M711" s="28">
        <v>6.9444444444444441E-3</v>
      </c>
      <c r="N711" s="3">
        <v>45821</v>
      </c>
      <c r="O711">
        <v>233056</v>
      </c>
      <c r="P711" t="e">
        <f>IFERROR(INDEX(REDOSLIJED!#REF!,MATCH(PlanMasine[[#This Row],[KPL]],REDOSLIJED!#REF!,0)),MAX(REDOSLIJED!#REF!)+1)</f>
        <v>#REF!</v>
      </c>
    </row>
    <row r="712" spans="1:16" hidden="1" x14ac:dyDescent="0.25">
      <c r="A712" s="23">
        <v>1028486</v>
      </c>
      <c r="B712" s="23">
        <v>1</v>
      </c>
      <c r="C712" s="23">
        <v>1028491</v>
      </c>
      <c r="D712" s="23" t="s">
        <v>2171</v>
      </c>
      <c r="E712" s="5">
        <f>IFERROR((PlanMasine[[#This Row],[Norma]]/PlanMasine[[#This Row],[Q]])*(PlanMasine[[#This Row],[Q]]/SUMIF(#REF!,PlanMasine[[#This Row],[RN]],#REF!)*PlanMasine[[#This Row],[KPLQ]]),0)</f>
        <v>0</v>
      </c>
      <c r="F712" s="23">
        <v>4</v>
      </c>
      <c r="G712" s="23">
        <v>0</v>
      </c>
      <c r="H712" s="23">
        <v>0</v>
      </c>
      <c r="I712" s="23" t="s">
        <v>5</v>
      </c>
      <c r="J712" s="23" t="s">
        <v>570</v>
      </c>
      <c r="K712" s="23" t="s">
        <v>1792</v>
      </c>
      <c r="L712" s="24">
        <v>45834</v>
      </c>
      <c r="M712" s="28">
        <v>6.9444444444444441E-3</v>
      </c>
      <c r="N712" s="3">
        <v>45821</v>
      </c>
      <c r="O712">
        <v>233056</v>
      </c>
      <c r="P712" t="e">
        <f>IFERROR(INDEX(REDOSLIJED!#REF!,MATCH(PlanMasine[[#This Row],[KPL]],REDOSLIJED!#REF!,0)),MAX(REDOSLIJED!#REF!)+1)</f>
        <v>#REF!</v>
      </c>
    </row>
    <row r="713" spans="1:16" hidden="1" x14ac:dyDescent="0.25">
      <c r="A713" s="23">
        <v>1028486</v>
      </c>
      <c r="B713" s="23">
        <v>1</v>
      </c>
      <c r="C713" s="23">
        <v>1028493</v>
      </c>
      <c r="D713" s="23" t="s">
        <v>2170</v>
      </c>
      <c r="E713" s="5">
        <f>IFERROR((PlanMasine[[#This Row],[Norma]]/PlanMasine[[#This Row],[Q]])*(PlanMasine[[#This Row],[Q]]/SUMIF(#REF!,PlanMasine[[#This Row],[RN]],#REF!)*PlanMasine[[#This Row],[KPLQ]]),0)</f>
        <v>0</v>
      </c>
      <c r="F713" s="23">
        <v>2</v>
      </c>
      <c r="G713" s="23">
        <v>0</v>
      </c>
      <c r="H713" s="23">
        <v>0</v>
      </c>
      <c r="I713" s="23" t="s">
        <v>5</v>
      </c>
      <c r="J713" s="23" t="s">
        <v>570</v>
      </c>
      <c r="K713" s="23" t="s">
        <v>1792</v>
      </c>
      <c r="L713" s="24">
        <v>45834</v>
      </c>
      <c r="M713" s="28">
        <v>1.0416666666666666E-2</v>
      </c>
      <c r="N713" s="3">
        <v>45821</v>
      </c>
      <c r="O713">
        <v>233058</v>
      </c>
      <c r="P713" t="e">
        <f>IFERROR(INDEX(REDOSLIJED!#REF!,MATCH(PlanMasine[[#This Row],[KPL]],REDOSLIJED!#REF!,0)),MAX(REDOSLIJED!#REF!)+1)</f>
        <v>#REF!</v>
      </c>
    </row>
    <row r="714" spans="1:16" hidden="1" x14ac:dyDescent="0.25">
      <c r="A714" s="23">
        <v>1032243</v>
      </c>
      <c r="B714" s="23">
        <v>1</v>
      </c>
      <c r="C714" s="23">
        <v>1032257</v>
      </c>
      <c r="D714" s="23" t="s">
        <v>2105</v>
      </c>
      <c r="E714" s="5">
        <f>IFERROR((PlanMasine[[#This Row],[Norma]]/PlanMasine[[#This Row],[Q]])*(PlanMasine[[#This Row],[Q]]/SUMIF(#REF!,PlanMasine[[#This Row],[RN]],#REF!)*PlanMasine[[#This Row],[KPLQ]]),0)</f>
        <v>0</v>
      </c>
      <c r="F714" s="23">
        <v>1</v>
      </c>
      <c r="G714" s="23">
        <v>0</v>
      </c>
      <c r="H714" s="23">
        <v>0</v>
      </c>
      <c r="I714" s="23" t="s">
        <v>5</v>
      </c>
      <c r="J714" s="23" t="s">
        <v>570</v>
      </c>
      <c r="K714" s="23" t="s">
        <v>2172</v>
      </c>
      <c r="L714" s="24">
        <v>45845</v>
      </c>
      <c r="M714" s="28">
        <v>4.1666666666666666E-3</v>
      </c>
      <c r="N714" s="3">
        <v>45821</v>
      </c>
      <c r="O714">
        <v>163293</v>
      </c>
      <c r="P714" t="e">
        <f>IFERROR(INDEX(REDOSLIJED!#REF!,MATCH(PlanMasine[[#This Row],[KPL]],REDOSLIJED!#REF!,0)),MAX(REDOSLIJED!#REF!)+1)</f>
        <v>#REF!</v>
      </c>
    </row>
    <row r="715" spans="1:16" hidden="1" x14ac:dyDescent="0.25">
      <c r="A715" s="23">
        <v>1032243</v>
      </c>
      <c r="B715" s="23">
        <v>1</v>
      </c>
      <c r="C715" s="23">
        <v>1032256</v>
      </c>
      <c r="D715" s="23" t="s">
        <v>2120</v>
      </c>
      <c r="E715" s="5">
        <f>IFERROR((PlanMasine[[#This Row],[Norma]]/PlanMasine[[#This Row],[Q]])*(PlanMasine[[#This Row],[Q]]/SUMIF(#REF!,PlanMasine[[#This Row],[RN]],#REF!)*PlanMasine[[#This Row],[KPLQ]]),0)</f>
        <v>0</v>
      </c>
      <c r="F715" s="23">
        <v>1</v>
      </c>
      <c r="G715" s="23">
        <v>0</v>
      </c>
      <c r="H715" s="23">
        <v>0</v>
      </c>
      <c r="I715" s="23" t="s">
        <v>5</v>
      </c>
      <c r="J715" s="23" t="s">
        <v>570</v>
      </c>
      <c r="K715" s="23" t="s">
        <v>2172</v>
      </c>
      <c r="L715" s="24">
        <v>45845</v>
      </c>
      <c r="M715" s="28">
        <v>5.5555555555555558E-3</v>
      </c>
      <c r="N715" s="3">
        <v>45821</v>
      </c>
      <c r="O715">
        <v>163292</v>
      </c>
      <c r="P715" t="e">
        <f>IFERROR(INDEX(REDOSLIJED!#REF!,MATCH(PlanMasine[[#This Row],[KPL]],REDOSLIJED!#REF!,0)),MAX(REDOSLIJED!#REF!)+1)</f>
        <v>#REF!</v>
      </c>
    </row>
    <row r="716" spans="1:16" hidden="1" x14ac:dyDescent="0.25">
      <c r="A716" s="23">
        <v>1032243</v>
      </c>
      <c r="B716" s="23">
        <v>1</v>
      </c>
      <c r="C716" s="23">
        <v>1032259</v>
      </c>
      <c r="D716" s="23" t="s">
        <v>2109</v>
      </c>
      <c r="E716" s="5">
        <f>IFERROR((PlanMasine[[#This Row],[Norma]]/PlanMasine[[#This Row],[Q]])*(PlanMasine[[#This Row],[Q]]/SUMIF(#REF!,PlanMasine[[#This Row],[RN]],#REF!)*PlanMasine[[#This Row],[KPLQ]]),0)</f>
        <v>0</v>
      </c>
      <c r="F716" s="23">
        <v>1</v>
      </c>
      <c r="G716" s="23">
        <v>0</v>
      </c>
      <c r="H716" s="23">
        <v>0</v>
      </c>
      <c r="I716" s="23" t="s">
        <v>5</v>
      </c>
      <c r="J716" s="23" t="s">
        <v>570</v>
      </c>
      <c r="K716" s="23" t="s">
        <v>2172</v>
      </c>
      <c r="L716" s="24">
        <v>45845</v>
      </c>
      <c r="M716" s="28">
        <v>1.0416666666666667E-3</v>
      </c>
      <c r="N716" s="3">
        <v>45821</v>
      </c>
      <c r="O716">
        <v>163295</v>
      </c>
      <c r="P716" t="e">
        <f>IFERROR(INDEX(REDOSLIJED!#REF!,MATCH(PlanMasine[[#This Row],[KPL]],REDOSLIJED!#REF!,0)),MAX(REDOSLIJED!#REF!)+1)</f>
        <v>#REF!</v>
      </c>
    </row>
    <row r="717" spans="1:16" hidden="1" x14ac:dyDescent="0.25">
      <c r="A717" s="23">
        <v>1032243</v>
      </c>
      <c r="B717" s="23">
        <v>1</v>
      </c>
      <c r="C717" s="23">
        <v>1032255</v>
      </c>
      <c r="D717" s="23" t="s">
        <v>2103</v>
      </c>
      <c r="E717" s="5">
        <f>IFERROR((PlanMasine[[#This Row],[Norma]]/PlanMasine[[#This Row],[Q]])*(PlanMasine[[#This Row],[Q]]/SUMIF(#REF!,PlanMasine[[#This Row],[RN]],#REF!)*PlanMasine[[#This Row],[KPLQ]]),0)</f>
        <v>0</v>
      </c>
      <c r="F717" s="23">
        <v>1</v>
      </c>
      <c r="G717" s="23">
        <v>0</v>
      </c>
      <c r="H717" s="23">
        <v>0</v>
      </c>
      <c r="I717" s="23" t="s">
        <v>5</v>
      </c>
      <c r="J717" s="23" t="s">
        <v>570</v>
      </c>
      <c r="K717" s="23" t="s">
        <v>2172</v>
      </c>
      <c r="L717" s="24">
        <v>45845</v>
      </c>
      <c r="M717" s="28">
        <v>5.5555555555555558E-3</v>
      </c>
      <c r="N717" s="3">
        <v>45821</v>
      </c>
      <c r="O717">
        <v>163291</v>
      </c>
      <c r="P717" t="e">
        <f>IFERROR(INDEX(REDOSLIJED!#REF!,MATCH(PlanMasine[[#This Row],[KPL]],REDOSLIJED!#REF!,0)),MAX(REDOSLIJED!#REF!)+1)</f>
        <v>#REF!</v>
      </c>
    </row>
    <row r="718" spans="1:16" hidden="1" x14ac:dyDescent="0.25">
      <c r="A718" s="23">
        <v>1032243</v>
      </c>
      <c r="B718" s="23">
        <v>1</v>
      </c>
      <c r="C718" s="23">
        <v>1032260</v>
      </c>
      <c r="D718" s="23" t="s">
        <v>2110</v>
      </c>
      <c r="E718" s="5">
        <f>IFERROR((PlanMasine[[#This Row],[Norma]]/PlanMasine[[#This Row],[Q]])*(PlanMasine[[#This Row],[Q]]/SUMIF(#REF!,PlanMasine[[#This Row],[RN]],#REF!)*PlanMasine[[#This Row],[KPLQ]]),0)</f>
        <v>0</v>
      </c>
      <c r="F718" s="23">
        <v>1</v>
      </c>
      <c r="G718" s="23">
        <v>0</v>
      </c>
      <c r="H718" s="23">
        <v>0</v>
      </c>
      <c r="I718" s="23" t="s">
        <v>5</v>
      </c>
      <c r="J718" s="23" t="s">
        <v>570</v>
      </c>
      <c r="K718" s="23" t="s">
        <v>2172</v>
      </c>
      <c r="L718" s="24">
        <v>45845</v>
      </c>
      <c r="M718" s="28">
        <v>1.3888888888888889E-3</v>
      </c>
      <c r="N718" s="3">
        <v>45821</v>
      </c>
      <c r="O718">
        <v>163296</v>
      </c>
      <c r="P718" t="e">
        <f>IFERROR(INDEX(REDOSLIJED!#REF!,MATCH(PlanMasine[[#This Row],[KPL]],REDOSLIJED!#REF!,0)),MAX(REDOSLIJED!#REF!)+1)</f>
        <v>#REF!</v>
      </c>
    </row>
    <row r="719" spans="1:16" hidden="1" x14ac:dyDescent="0.25">
      <c r="A719" s="23">
        <v>1032243</v>
      </c>
      <c r="B719" s="23">
        <v>1</v>
      </c>
      <c r="C719" s="23">
        <v>1032258</v>
      </c>
      <c r="D719" s="23" t="s">
        <v>2106</v>
      </c>
      <c r="E719" s="5">
        <f>IFERROR((PlanMasine[[#This Row],[Norma]]/PlanMasine[[#This Row],[Q]])*(PlanMasine[[#This Row],[Q]]/SUMIF(#REF!,PlanMasine[[#This Row],[RN]],#REF!)*PlanMasine[[#This Row],[KPLQ]]),0)</f>
        <v>0</v>
      </c>
      <c r="F719" s="23">
        <v>1</v>
      </c>
      <c r="G719" s="23">
        <v>0</v>
      </c>
      <c r="H719" s="23">
        <v>0</v>
      </c>
      <c r="I719" s="23" t="s">
        <v>5</v>
      </c>
      <c r="J719" s="23" t="s">
        <v>570</v>
      </c>
      <c r="K719" s="23" t="s">
        <v>2172</v>
      </c>
      <c r="L719" s="24">
        <v>45845</v>
      </c>
      <c r="M719" s="28">
        <v>1.0416666666666667E-3</v>
      </c>
      <c r="N719" s="3">
        <v>45821</v>
      </c>
      <c r="O719">
        <v>163294</v>
      </c>
      <c r="P719" t="e">
        <f>IFERROR(INDEX(REDOSLIJED!#REF!,MATCH(PlanMasine[[#This Row],[KPL]],REDOSLIJED!#REF!,0)),MAX(REDOSLIJED!#REF!)+1)</f>
        <v>#REF!</v>
      </c>
    </row>
    <row r="720" spans="1:16" hidden="1" x14ac:dyDescent="0.25">
      <c r="A720" s="23">
        <v>1032243</v>
      </c>
      <c r="B720" s="23">
        <v>1</v>
      </c>
      <c r="C720" s="23">
        <v>1032254</v>
      </c>
      <c r="D720" s="23" t="s">
        <v>2121</v>
      </c>
      <c r="E720" s="5">
        <f>IFERROR((PlanMasine[[#This Row],[Norma]]/PlanMasine[[#This Row],[Q]])*(PlanMasine[[#This Row],[Q]]/SUMIF(#REF!,PlanMasine[[#This Row],[RN]],#REF!)*PlanMasine[[#This Row],[KPLQ]]),0)</f>
        <v>0</v>
      </c>
      <c r="F720" s="23">
        <v>1</v>
      </c>
      <c r="G720" s="23">
        <v>0</v>
      </c>
      <c r="H720" s="23">
        <v>0</v>
      </c>
      <c r="I720" s="23" t="s">
        <v>5</v>
      </c>
      <c r="J720" s="23" t="s">
        <v>570</v>
      </c>
      <c r="K720" s="23" t="s">
        <v>2172</v>
      </c>
      <c r="L720" s="24">
        <v>45845</v>
      </c>
      <c r="M720" s="28">
        <v>3.472222222222222E-3</v>
      </c>
      <c r="N720" s="3">
        <v>45821</v>
      </c>
      <c r="O720">
        <v>163290</v>
      </c>
      <c r="P720" t="e">
        <f>IFERROR(INDEX(REDOSLIJED!#REF!,MATCH(PlanMasine[[#This Row],[KPL]],REDOSLIJED!#REF!,0)),MAX(REDOSLIJED!#REF!)+1)</f>
        <v>#REF!</v>
      </c>
    </row>
    <row r="721" spans="1:16" hidden="1" x14ac:dyDescent="0.25">
      <c r="A721" s="23">
        <v>1032243</v>
      </c>
      <c r="B721" s="23">
        <v>1</v>
      </c>
      <c r="C721" s="23">
        <v>1032277</v>
      </c>
      <c r="D721" s="23" t="s">
        <v>2115</v>
      </c>
      <c r="E721" s="5">
        <f>IFERROR((PlanMasine[[#This Row],[Norma]]/PlanMasine[[#This Row],[Q]])*(PlanMasine[[#This Row],[Q]]/SUMIF(#REF!,PlanMasine[[#This Row],[RN]],#REF!)*PlanMasine[[#This Row],[KPLQ]]),0)</f>
        <v>0</v>
      </c>
      <c r="F721" s="23">
        <v>1</v>
      </c>
      <c r="G721" s="23">
        <v>0</v>
      </c>
      <c r="H721" s="23">
        <v>0</v>
      </c>
      <c r="I721" s="23" t="s">
        <v>5</v>
      </c>
      <c r="J721" s="23" t="s">
        <v>570</v>
      </c>
      <c r="K721" s="23" t="s">
        <v>2172</v>
      </c>
      <c r="L721" s="24">
        <v>45845</v>
      </c>
      <c r="M721" s="28">
        <v>6.9444444444444447E-4</v>
      </c>
      <c r="N721" s="3">
        <v>45821</v>
      </c>
      <c r="O721">
        <v>163313</v>
      </c>
      <c r="P721" t="e">
        <f>IFERROR(INDEX(REDOSLIJED!#REF!,MATCH(PlanMasine[[#This Row],[KPL]],REDOSLIJED!#REF!,0)),MAX(REDOSLIJED!#REF!)+1)</f>
        <v>#REF!</v>
      </c>
    </row>
    <row r="722" spans="1:16" hidden="1" x14ac:dyDescent="0.25">
      <c r="A722" s="23">
        <v>1032243</v>
      </c>
      <c r="B722" s="23">
        <v>1</v>
      </c>
      <c r="C722" s="23">
        <v>1032252</v>
      </c>
      <c r="D722" s="23" t="s">
        <v>2118</v>
      </c>
      <c r="E722" s="5">
        <f>IFERROR((PlanMasine[[#This Row],[Norma]]/PlanMasine[[#This Row],[Q]])*(PlanMasine[[#This Row],[Q]]/SUMIF(#REF!,PlanMasine[[#This Row],[RN]],#REF!)*PlanMasine[[#This Row],[KPLQ]]),0)</f>
        <v>0</v>
      </c>
      <c r="F722" s="23">
        <v>1</v>
      </c>
      <c r="G722" s="23">
        <v>0</v>
      </c>
      <c r="H722" s="23">
        <v>0</v>
      </c>
      <c r="I722" s="23" t="s">
        <v>5</v>
      </c>
      <c r="J722" s="23" t="s">
        <v>570</v>
      </c>
      <c r="K722" s="23" t="s">
        <v>2172</v>
      </c>
      <c r="L722" s="24">
        <v>45845</v>
      </c>
      <c r="M722" s="28">
        <v>2.4305555555555556E-3</v>
      </c>
      <c r="N722" s="3">
        <v>45821</v>
      </c>
      <c r="O722">
        <v>163288</v>
      </c>
      <c r="P722" t="e">
        <f>IFERROR(INDEX(REDOSLIJED!#REF!,MATCH(PlanMasine[[#This Row],[KPL]],REDOSLIJED!#REF!,0)),MAX(REDOSLIJED!#REF!)+1)</f>
        <v>#REF!</v>
      </c>
    </row>
    <row r="723" spans="1:16" hidden="1" x14ac:dyDescent="0.25">
      <c r="A723" s="23">
        <v>1032243</v>
      </c>
      <c r="B723" s="23">
        <v>1</v>
      </c>
      <c r="C723" s="23">
        <v>1032244</v>
      </c>
      <c r="D723" s="23" t="s">
        <v>2108</v>
      </c>
      <c r="E723" s="5">
        <f>IFERROR((PlanMasine[[#This Row],[Norma]]/PlanMasine[[#This Row],[Q]])*(PlanMasine[[#This Row],[Q]]/SUMIF(#REF!,PlanMasine[[#This Row],[RN]],#REF!)*PlanMasine[[#This Row],[KPLQ]]),0)</f>
        <v>0</v>
      </c>
      <c r="F723" s="23">
        <v>1</v>
      </c>
      <c r="G723" s="23">
        <v>0</v>
      </c>
      <c r="H723" s="23">
        <v>0</v>
      </c>
      <c r="I723" s="23" t="s">
        <v>5</v>
      </c>
      <c r="J723" s="23" t="s">
        <v>570</v>
      </c>
      <c r="K723" s="23" t="s">
        <v>2172</v>
      </c>
      <c r="L723" s="24">
        <v>45845</v>
      </c>
      <c r="M723" s="28">
        <v>2.7777777777777779E-3</v>
      </c>
      <c r="N723" s="3">
        <v>45821</v>
      </c>
      <c r="O723">
        <v>163280</v>
      </c>
      <c r="P723" t="e">
        <f>IFERROR(INDEX(REDOSLIJED!#REF!,MATCH(PlanMasine[[#This Row],[KPL]],REDOSLIJED!#REF!,0)),MAX(REDOSLIJED!#REF!)+1)</f>
        <v>#REF!</v>
      </c>
    </row>
    <row r="724" spans="1:16" hidden="1" x14ac:dyDescent="0.25">
      <c r="A724" s="23">
        <v>1032243</v>
      </c>
      <c r="B724" s="23">
        <v>1</v>
      </c>
      <c r="C724" s="23">
        <v>1032245</v>
      </c>
      <c r="D724" s="23" t="s">
        <v>2107</v>
      </c>
      <c r="E724" s="5">
        <f>IFERROR((PlanMasine[[#This Row],[Norma]]/PlanMasine[[#This Row],[Q]])*(PlanMasine[[#This Row],[Q]]/SUMIF(#REF!,PlanMasine[[#This Row],[RN]],#REF!)*PlanMasine[[#This Row],[KPLQ]]),0)</f>
        <v>0</v>
      </c>
      <c r="F724" s="23">
        <v>1</v>
      </c>
      <c r="G724" s="23">
        <v>0</v>
      </c>
      <c r="H724" s="23">
        <v>0</v>
      </c>
      <c r="I724" s="23" t="s">
        <v>5</v>
      </c>
      <c r="J724" s="23" t="s">
        <v>570</v>
      </c>
      <c r="K724" s="23" t="s">
        <v>2172</v>
      </c>
      <c r="L724" s="24">
        <v>45845</v>
      </c>
      <c r="M724" s="28">
        <v>2.7777777777777779E-3</v>
      </c>
      <c r="N724" s="3">
        <v>45821</v>
      </c>
      <c r="O724">
        <v>163281</v>
      </c>
      <c r="P724" t="e">
        <f>IFERROR(INDEX(REDOSLIJED!#REF!,MATCH(PlanMasine[[#This Row],[KPL]],REDOSLIJED!#REF!,0)),MAX(REDOSLIJED!#REF!)+1)</f>
        <v>#REF!</v>
      </c>
    </row>
    <row r="725" spans="1:16" hidden="1" x14ac:dyDescent="0.25">
      <c r="A725" s="23">
        <v>1032243</v>
      </c>
      <c r="B725" s="23">
        <v>1</v>
      </c>
      <c r="C725" s="23">
        <v>1032247</v>
      </c>
      <c r="D725" s="23" t="s">
        <v>2116</v>
      </c>
      <c r="E725" s="5">
        <f>IFERROR((PlanMasine[[#This Row],[Norma]]/PlanMasine[[#This Row],[Q]])*(PlanMasine[[#This Row],[Q]]/SUMIF(#REF!,PlanMasine[[#This Row],[RN]],#REF!)*PlanMasine[[#This Row],[KPLQ]]),0)</f>
        <v>0</v>
      </c>
      <c r="F725" s="23">
        <v>2</v>
      </c>
      <c r="G725" s="23">
        <v>0</v>
      </c>
      <c r="H725" s="23">
        <v>0</v>
      </c>
      <c r="I725" s="23" t="s">
        <v>5</v>
      </c>
      <c r="J725" s="23" t="s">
        <v>570</v>
      </c>
      <c r="K725" s="23" t="s">
        <v>2172</v>
      </c>
      <c r="L725" s="24">
        <v>45845</v>
      </c>
      <c r="M725" s="28">
        <v>2.7777777777777779E-3</v>
      </c>
      <c r="N725" s="3">
        <v>45821</v>
      </c>
      <c r="O725">
        <v>163283</v>
      </c>
      <c r="P725" t="e">
        <f>IFERROR(INDEX(REDOSLIJED!#REF!,MATCH(PlanMasine[[#This Row],[KPL]],REDOSLIJED!#REF!,0)),MAX(REDOSLIJED!#REF!)+1)</f>
        <v>#REF!</v>
      </c>
    </row>
    <row r="726" spans="1:16" hidden="1" x14ac:dyDescent="0.25">
      <c r="A726" s="23">
        <v>1032243</v>
      </c>
      <c r="B726" s="23">
        <v>1</v>
      </c>
      <c r="C726" s="23">
        <v>1032251</v>
      </c>
      <c r="D726" s="23" t="s">
        <v>2117</v>
      </c>
      <c r="E726" s="5">
        <f>IFERROR((PlanMasine[[#This Row],[Norma]]/PlanMasine[[#This Row],[Q]])*(PlanMasine[[#This Row],[Q]]/SUMIF(#REF!,PlanMasine[[#This Row],[RN]],#REF!)*PlanMasine[[#This Row],[KPLQ]]),0)</f>
        <v>0</v>
      </c>
      <c r="F726" s="23">
        <v>1</v>
      </c>
      <c r="G726" s="23">
        <v>0</v>
      </c>
      <c r="H726" s="23">
        <v>0</v>
      </c>
      <c r="I726" s="23" t="s">
        <v>5</v>
      </c>
      <c r="J726" s="23" t="s">
        <v>570</v>
      </c>
      <c r="K726" s="23" t="s">
        <v>2172</v>
      </c>
      <c r="L726" s="24">
        <v>45845</v>
      </c>
      <c r="M726" s="28">
        <v>3.472222222222222E-3</v>
      </c>
      <c r="N726" s="3">
        <v>45821</v>
      </c>
      <c r="O726">
        <v>163287</v>
      </c>
      <c r="P726" t="e">
        <f>IFERROR(INDEX(REDOSLIJED!#REF!,MATCH(PlanMasine[[#This Row],[KPL]],REDOSLIJED!#REF!,0)),MAX(REDOSLIJED!#REF!)+1)</f>
        <v>#REF!</v>
      </c>
    </row>
    <row r="727" spans="1:16" hidden="1" x14ac:dyDescent="0.25">
      <c r="A727" s="23">
        <v>1032243</v>
      </c>
      <c r="B727" s="23">
        <v>1</v>
      </c>
      <c r="C727" s="23">
        <v>1032261</v>
      </c>
      <c r="D727" s="23" t="s">
        <v>2111</v>
      </c>
      <c r="E727" s="5">
        <f>IFERROR((PlanMasine[[#This Row],[Norma]]/PlanMasine[[#This Row],[Q]])*(PlanMasine[[#This Row],[Q]]/SUMIF(#REF!,PlanMasine[[#This Row],[RN]],#REF!)*PlanMasine[[#This Row],[KPLQ]]),0)</f>
        <v>0</v>
      </c>
      <c r="F727" s="23">
        <v>1</v>
      </c>
      <c r="G727" s="23">
        <v>0</v>
      </c>
      <c r="H727" s="23">
        <v>0</v>
      </c>
      <c r="I727" s="23" t="s">
        <v>5</v>
      </c>
      <c r="J727" s="23" t="s">
        <v>570</v>
      </c>
      <c r="K727" s="23" t="s">
        <v>2172</v>
      </c>
      <c r="L727" s="24">
        <v>45845</v>
      </c>
      <c r="M727" s="28">
        <v>1.3888888888888889E-3</v>
      </c>
      <c r="N727" s="3">
        <v>45821</v>
      </c>
      <c r="O727">
        <v>163297</v>
      </c>
      <c r="P727" t="e">
        <f>IFERROR(INDEX(REDOSLIJED!#REF!,MATCH(PlanMasine[[#This Row],[KPL]],REDOSLIJED!#REF!,0)),MAX(REDOSLIJED!#REF!)+1)</f>
        <v>#REF!</v>
      </c>
    </row>
    <row r="728" spans="1:16" hidden="1" x14ac:dyDescent="0.25">
      <c r="A728" s="23">
        <v>1032243</v>
      </c>
      <c r="B728" s="23">
        <v>1</v>
      </c>
      <c r="C728" s="23">
        <v>1032253</v>
      </c>
      <c r="D728" s="23" t="s">
        <v>2119</v>
      </c>
      <c r="E728" s="5">
        <f>IFERROR((PlanMasine[[#This Row],[Norma]]/PlanMasine[[#This Row],[Q]])*(PlanMasine[[#This Row],[Q]]/SUMIF(#REF!,PlanMasine[[#This Row],[RN]],#REF!)*PlanMasine[[#This Row],[KPLQ]]),0)</f>
        <v>0</v>
      </c>
      <c r="F728" s="23">
        <v>1</v>
      </c>
      <c r="G728" s="23">
        <v>0</v>
      </c>
      <c r="H728" s="23">
        <v>0</v>
      </c>
      <c r="I728" s="23" t="s">
        <v>5</v>
      </c>
      <c r="J728" s="23" t="s">
        <v>570</v>
      </c>
      <c r="K728" s="23" t="s">
        <v>2172</v>
      </c>
      <c r="L728" s="24">
        <v>45845</v>
      </c>
      <c r="M728" s="28">
        <v>2.4305555555555556E-3</v>
      </c>
      <c r="N728" s="3">
        <v>45821</v>
      </c>
      <c r="O728">
        <v>163289</v>
      </c>
      <c r="P728" t="e">
        <f>IFERROR(INDEX(REDOSLIJED!#REF!,MATCH(PlanMasine[[#This Row],[KPL]],REDOSLIJED!#REF!,0)),MAX(REDOSLIJED!#REF!)+1)</f>
        <v>#REF!</v>
      </c>
    </row>
    <row r="729" spans="1:16" hidden="1" x14ac:dyDescent="0.25">
      <c r="A729" s="23">
        <v>1032243</v>
      </c>
      <c r="B729" s="23">
        <v>1</v>
      </c>
      <c r="C729" s="23">
        <v>1032265</v>
      </c>
      <c r="D729" s="23" t="s">
        <v>2112</v>
      </c>
      <c r="E729" s="5">
        <f>IFERROR((PlanMasine[[#This Row],[Norma]]/PlanMasine[[#This Row],[Q]])*(PlanMasine[[#This Row],[Q]]/SUMIF(#REF!,PlanMasine[[#This Row],[RN]],#REF!)*PlanMasine[[#This Row],[KPLQ]]),0)</f>
        <v>0</v>
      </c>
      <c r="F729" s="23">
        <v>4</v>
      </c>
      <c r="G729" s="23">
        <v>0</v>
      </c>
      <c r="H729" s="23">
        <v>0</v>
      </c>
      <c r="I729" s="23" t="s">
        <v>5</v>
      </c>
      <c r="J729" s="23" t="s">
        <v>570</v>
      </c>
      <c r="K729" s="23" t="s">
        <v>2172</v>
      </c>
      <c r="L729" s="24">
        <v>45845</v>
      </c>
      <c r="M729" s="28">
        <v>5.5555555555555558E-3</v>
      </c>
      <c r="N729" s="3">
        <v>45821</v>
      </c>
      <c r="O729">
        <v>163301</v>
      </c>
      <c r="P729" t="e">
        <f>IFERROR(INDEX(REDOSLIJED!#REF!,MATCH(PlanMasine[[#This Row],[KPL]],REDOSLIJED!#REF!,0)),MAX(REDOSLIJED!#REF!)+1)</f>
        <v>#REF!</v>
      </c>
    </row>
    <row r="730" spans="1:16" hidden="1" x14ac:dyDescent="0.25">
      <c r="A730" s="23">
        <v>1032243</v>
      </c>
      <c r="B730" s="23">
        <v>1</v>
      </c>
      <c r="C730" s="23">
        <v>1032267</v>
      </c>
      <c r="D730" s="23" t="s">
        <v>2113</v>
      </c>
      <c r="E730" s="5">
        <f>IFERROR((PlanMasine[[#This Row],[Norma]]/PlanMasine[[#This Row],[Q]])*(PlanMasine[[#This Row],[Q]]/SUMIF(#REF!,PlanMasine[[#This Row],[RN]],#REF!)*PlanMasine[[#This Row],[KPLQ]]),0)</f>
        <v>0</v>
      </c>
      <c r="F730" s="23">
        <v>1</v>
      </c>
      <c r="G730" s="23">
        <v>0</v>
      </c>
      <c r="H730" s="23">
        <v>0</v>
      </c>
      <c r="I730" s="23" t="s">
        <v>5</v>
      </c>
      <c r="J730" s="23" t="s">
        <v>570</v>
      </c>
      <c r="K730" s="23" t="s">
        <v>2172</v>
      </c>
      <c r="L730" s="24">
        <v>45845</v>
      </c>
      <c r="M730" s="28">
        <v>6.9444444444444441E-3</v>
      </c>
      <c r="N730" s="3">
        <v>45821</v>
      </c>
      <c r="O730">
        <v>163303</v>
      </c>
      <c r="P730" t="e">
        <f>IFERROR(INDEX(REDOSLIJED!#REF!,MATCH(PlanMasine[[#This Row],[KPL]],REDOSLIJED!#REF!,0)),MAX(REDOSLIJED!#REF!)+1)</f>
        <v>#REF!</v>
      </c>
    </row>
    <row r="731" spans="1:16" hidden="1" x14ac:dyDescent="0.25">
      <c r="A731" s="23">
        <v>1032243</v>
      </c>
      <c r="B731" s="23">
        <v>1</v>
      </c>
      <c r="C731" s="23">
        <v>1032270</v>
      </c>
      <c r="D731" s="23" t="s">
        <v>2114</v>
      </c>
      <c r="E731" s="5">
        <f>IFERROR((PlanMasine[[#This Row],[Norma]]/PlanMasine[[#This Row],[Q]])*(PlanMasine[[#This Row],[Q]]/SUMIF(#REF!,PlanMasine[[#This Row],[RN]],#REF!)*PlanMasine[[#This Row],[KPLQ]]),0)</f>
        <v>0</v>
      </c>
      <c r="F731" s="23">
        <v>1</v>
      </c>
      <c r="G731" s="23">
        <v>0</v>
      </c>
      <c r="H731" s="23">
        <v>0</v>
      </c>
      <c r="I731" s="23" t="s">
        <v>5</v>
      </c>
      <c r="J731" s="23" t="s">
        <v>570</v>
      </c>
      <c r="K731" s="23" t="s">
        <v>2172</v>
      </c>
      <c r="L731" s="24">
        <v>45845</v>
      </c>
      <c r="M731" s="28">
        <v>1.3888888888888889E-3</v>
      </c>
      <c r="N731" s="3">
        <v>45821</v>
      </c>
      <c r="O731">
        <v>163306</v>
      </c>
      <c r="P731" t="e">
        <f>IFERROR(INDEX(REDOSLIJED!#REF!,MATCH(PlanMasine[[#This Row],[KPL]],REDOSLIJED!#REF!,0)),MAX(REDOSLIJED!#REF!)+1)</f>
        <v>#REF!</v>
      </c>
    </row>
    <row r="732" spans="1:16" hidden="1" x14ac:dyDescent="0.25">
      <c r="A732" s="23">
        <v>1032443</v>
      </c>
      <c r="B732" s="23">
        <v>1</v>
      </c>
      <c r="C732" s="23">
        <v>1032456</v>
      </c>
      <c r="D732" s="23" t="s">
        <v>2120</v>
      </c>
      <c r="E732" s="5">
        <f>IFERROR((PlanMasine[[#This Row],[Norma]]/PlanMasine[[#This Row],[Q]])*(PlanMasine[[#This Row],[Q]]/SUMIF(#REF!,PlanMasine[[#This Row],[RN]],#REF!)*PlanMasine[[#This Row],[KPLQ]]),0)</f>
        <v>0</v>
      </c>
      <c r="F732" s="23">
        <v>1</v>
      </c>
      <c r="G732" s="23">
        <v>0</v>
      </c>
      <c r="H732" s="23">
        <v>0</v>
      </c>
      <c r="I732" s="23" t="s">
        <v>5</v>
      </c>
      <c r="J732" s="23" t="s">
        <v>570</v>
      </c>
      <c r="K732" s="23" t="s">
        <v>2173</v>
      </c>
      <c r="L732" s="24">
        <v>45852</v>
      </c>
      <c r="M732" s="28">
        <v>5.5555555555555558E-3</v>
      </c>
      <c r="N732" s="3">
        <v>45821</v>
      </c>
      <c r="O732">
        <v>163292</v>
      </c>
      <c r="P732" t="e">
        <f>IFERROR(INDEX(REDOSLIJED!#REF!,MATCH(PlanMasine[[#This Row],[KPL]],REDOSLIJED!#REF!,0)),MAX(REDOSLIJED!#REF!)+1)</f>
        <v>#REF!</v>
      </c>
    </row>
    <row r="733" spans="1:16" hidden="1" x14ac:dyDescent="0.25">
      <c r="A733" s="23">
        <v>1032443</v>
      </c>
      <c r="B733" s="23">
        <v>1</v>
      </c>
      <c r="C733" s="23">
        <v>1032467</v>
      </c>
      <c r="D733" s="23" t="s">
        <v>2113</v>
      </c>
      <c r="E733" s="5">
        <f>IFERROR((PlanMasine[[#This Row],[Norma]]/PlanMasine[[#This Row],[Q]])*(PlanMasine[[#This Row],[Q]]/SUMIF(#REF!,PlanMasine[[#This Row],[RN]],#REF!)*PlanMasine[[#This Row],[KPLQ]]),0)</f>
        <v>0</v>
      </c>
      <c r="F733" s="23">
        <v>1</v>
      </c>
      <c r="G733" s="23">
        <v>0</v>
      </c>
      <c r="H733" s="23">
        <v>0</v>
      </c>
      <c r="I733" s="23" t="s">
        <v>5</v>
      </c>
      <c r="J733" s="23" t="s">
        <v>570</v>
      </c>
      <c r="K733" s="23" t="s">
        <v>2173</v>
      </c>
      <c r="L733" s="24">
        <v>45852</v>
      </c>
      <c r="M733" s="28">
        <v>6.9444444444444441E-3</v>
      </c>
      <c r="N733" s="3">
        <v>45821</v>
      </c>
      <c r="O733">
        <v>163303</v>
      </c>
      <c r="P733" t="e">
        <f>IFERROR(INDEX(REDOSLIJED!#REF!,MATCH(PlanMasine[[#This Row],[KPL]],REDOSLIJED!#REF!,0)),MAX(REDOSLIJED!#REF!)+1)</f>
        <v>#REF!</v>
      </c>
    </row>
    <row r="734" spans="1:16" hidden="1" x14ac:dyDescent="0.25">
      <c r="A734" s="23">
        <v>1032443</v>
      </c>
      <c r="B734" s="23">
        <v>1</v>
      </c>
      <c r="C734" s="23">
        <v>1032457</v>
      </c>
      <c r="D734" s="23" t="s">
        <v>2105</v>
      </c>
      <c r="E734" s="5">
        <f>IFERROR((PlanMasine[[#This Row],[Norma]]/PlanMasine[[#This Row],[Q]])*(PlanMasine[[#This Row],[Q]]/SUMIF(#REF!,PlanMasine[[#This Row],[RN]],#REF!)*PlanMasine[[#This Row],[KPLQ]]),0)</f>
        <v>0</v>
      </c>
      <c r="F734" s="23">
        <v>1</v>
      </c>
      <c r="G734" s="23">
        <v>0</v>
      </c>
      <c r="H734" s="23">
        <v>0</v>
      </c>
      <c r="I734" s="23" t="s">
        <v>5</v>
      </c>
      <c r="J734" s="23" t="s">
        <v>570</v>
      </c>
      <c r="K734" s="23" t="s">
        <v>2173</v>
      </c>
      <c r="L734" s="24">
        <v>45852</v>
      </c>
      <c r="M734" s="28">
        <v>4.1666666666666666E-3</v>
      </c>
      <c r="N734" s="3">
        <v>45821</v>
      </c>
      <c r="O734">
        <v>163293</v>
      </c>
      <c r="P734" t="e">
        <f>IFERROR(INDEX(REDOSLIJED!#REF!,MATCH(PlanMasine[[#This Row],[KPL]],REDOSLIJED!#REF!,0)),MAX(REDOSLIJED!#REF!)+1)</f>
        <v>#REF!</v>
      </c>
    </row>
    <row r="735" spans="1:16" hidden="1" x14ac:dyDescent="0.25">
      <c r="A735" s="23">
        <v>1032443</v>
      </c>
      <c r="B735" s="23">
        <v>1</v>
      </c>
      <c r="C735" s="23">
        <v>1032470</v>
      </c>
      <c r="D735" s="23" t="s">
        <v>2114</v>
      </c>
      <c r="E735" s="5">
        <f>IFERROR((PlanMasine[[#This Row],[Norma]]/PlanMasine[[#This Row],[Q]])*(PlanMasine[[#This Row],[Q]]/SUMIF(#REF!,PlanMasine[[#This Row],[RN]],#REF!)*PlanMasine[[#This Row],[KPLQ]]),0)</f>
        <v>0</v>
      </c>
      <c r="F735" s="23">
        <v>1</v>
      </c>
      <c r="G735" s="23">
        <v>0</v>
      </c>
      <c r="H735" s="23">
        <v>0</v>
      </c>
      <c r="I735" s="23" t="s">
        <v>5</v>
      </c>
      <c r="J735" s="23" t="s">
        <v>570</v>
      </c>
      <c r="K735" s="23" t="s">
        <v>2173</v>
      </c>
      <c r="L735" s="24">
        <v>45852</v>
      </c>
      <c r="M735" s="28">
        <v>1.3888888888888889E-3</v>
      </c>
      <c r="N735" s="3">
        <v>45821</v>
      </c>
      <c r="O735">
        <v>163306</v>
      </c>
      <c r="P735" t="e">
        <f>IFERROR(INDEX(REDOSLIJED!#REF!,MATCH(PlanMasine[[#This Row],[KPL]],REDOSLIJED!#REF!,0)),MAX(REDOSLIJED!#REF!)+1)</f>
        <v>#REF!</v>
      </c>
    </row>
    <row r="736" spans="1:16" hidden="1" x14ac:dyDescent="0.25">
      <c r="A736" s="23">
        <v>1032443</v>
      </c>
      <c r="B736" s="23">
        <v>1</v>
      </c>
      <c r="C736" s="23">
        <v>1032458</v>
      </c>
      <c r="D736" s="23" t="s">
        <v>2106</v>
      </c>
      <c r="E736" s="5">
        <f>IFERROR((PlanMasine[[#This Row],[Norma]]/PlanMasine[[#This Row],[Q]])*(PlanMasine[[#This Row],[Q]]/SUMIF(#REF!,PlanMasine[[#This Row],[RN]],#REF!)*PlanMasine[[#This Row],[KPLQ]]),0)</f>
        <v>0</v>
      </c>
      <c r="F736" s="23">
        <v>1</v>
      </c>
      <c r="G736" s="23">
        <v>0</v>
      </c>
      <c r="H736" s="23">
        <v>0</v>
      </c>
      <c r="I736" s="23" t="s">
        <v>5</v>
      </c>
      <c r="J736" s="23" t="s">
        <v>570</v>
      </c>
      <c r="K736" s="23" t="s">
        <v>2173</v>
      </c>
      <c r="L736" s="24">
        <v>45852</v>
      </c>
      <c r="M736" s="28">
        <v>1.0416666666666667E-3</v>
      </c>
      <c r="N736" s="3">
        <v>45821</v>
      </c>
      <c r="O736">
        <v>163294</v>
      </c>
      <c r="P736" t="e">
        <f>IFERROR(INDEX(REDOSLIJED!#REF!,MATCH(PlanMasine[[#This Row],[KPL]],REDOSLIJED!#REF!,0)),MAX(REDOSLIJED!#REF!)+1)</f>
        <v>#REF!</v>
      </c>
    </row>
    <row r="737" spans="1:16" hidden="1" x14ac:dyDescent="0.25">
      <c r="A737" s="23">
        <v>1032443</v>
      </c>
      <c r="B737" s="23">
        <v>1</v>
      </c>
      <c r="C737" s="23">
        <v>1032459</v>
      </c>
      <c r="D737" s="23" t="s">
        <v>2109</v>
      </c>
      <c r="E737" s="5">
        <f>IFERROR((PlanMasine[[#This Row],[Norma]]/PlanMasine[[#This Row],[Q]])*(PlanMasine[[#This Row],[Q]]/SUMIF(#REF!,PlanMasine[[#This Row],[RN]],#REF!)*PlanMasine[[#This Row],[KPLQ]]),0)</f>
        <v>0</v>
      </c>
      <c r="F737" s="23">
        <v>1</v>
      </c>
      <c r="G737" s="23">
        <v>0</v>
      </c>
      <c r="H737" s="23">
        <v>0</v>
      </c>
      <c r="I737" s="23" t="s">
        <v>5</v>
      </c>
      <c r="J737" s="23" t="s">
        <v>570</v>
      </c>
      <c r="K737" s="23" t="s">
        <v>2173</v>
      </c>
      <c r="L737" s="24">
        <v>45852</v>
      </c>
      <c r="M737" s="28">
        <v>1.0416666666666667E-3</v>
      </c>
      <c r="N737" s="3">
        <v>45821</v>
      </c>
      <c r="O737">
        <v>163295</v>
      </c>
      <c r="P737" t="e">
        <f>IFERROR(INDEX(REDOSLIJED!#REF!,MATCH(PlanMasine[[#This Row],[KPL]],REDOSLIJED!#REF!,0)),MAX(REDOSLIJED!#REF!)+1)</f>
        <v>#REF!</v>
      </c>
    </row>
    <row r="738" spans="1:16" hidden="1" x14ac:dyDescent="0.25">
      <c r="A738" s="23">
        <v>1032443</v>
      </c>
      <c r="B738" s="23">
        <v>1</v>
      </c>
      <c r="C738" s="23">
        <v>1032465</v>
      </c>
      <c r="D738" s="23" t="s">
        <v>2112</v>
      </c>
      <c r="E738" s="5">
        <f>IFERROR((PlanMasine[[#This Row],[Norma]]/PlanMasine[[#This Row],[Q]])*(PlanMasine[[#This Row],[Q]]/SUMIF(#REF!,PlanMasine[[#This Row],[RN]],#REF!)*PlanMasine[[#This Row],[KPLQ]]),0)</f>
        <v>0</v>
      </c>
      <c r="F738" s="23">
        <v>4</v>
      </c>
      <c r="G738" s="23">
        <v>0</v>
      </c>
      <c r="H738" s="23">
        <v>0</v>
      </c>
      <c r="I738" s="23" t="s">
        <v>5</v>
      </c>
      <c r="J738" s="23" t="s">
        <v>570</v>
      </c>
      <c r="K738" s="23" t="s">
        <v>2173</v>
      </c>
      <c r="L738" s="24">
        <v>45852</v>
      </c>
      <c r="M738" s="28">
        <v>5.5555555555555558E-3</v>
      </c>
      <c r="N738" s="3">
        <v>45821</v>
      </c>
      <c r="O738">
        <v>163301</v>
      </c>
      <c r="P738" t="e">
        <f>IFERROR(INDEX(REDOSLIJED!#REF!,MATCH(PlanMasine[[#This Row],[KPL]],REDOSLIJED!#REF!,0)),MAX(REDOSLIJED!#REF!)+1)</f>
        <v>#REF!</v>
      </c>
    </row>
    <row r="739" spans="1:16" hidden="1" x14ac:dyDescent="0.25">
      <c r="A739" s="23">
        <v>1032443</v>
      </c>
      <c r="B739" s="23">
        <v>1</v>
      </c>
      <c r="C739" s="23">
        <v>1032477</v>
      </c>
      <c r="D739" s="23" t="s">
        <v>2115</v>
      </c>
      <c r="E739" s="5">
        <f>IFERROR((PlanMasine[[#This Row],[Norma]]/PlanMasine[[#This Row],[Q]])*(PlanMasine[[#This Row],[Q]]/SUMIF(#REF!,PlanMasine[[#This Row],[RN]],#REF!)*PlanMasine[[#This Row],[KPLQ]]),0)</f>
        <v>0</v>
      </c>
      <c r="F739" s="23">
        <v>1</v>
      </c>
      <c r="G739" s="23">
        <v>0</v>
      </c>
      <c r="H739" s="23">
        <v>0</v>
      </c>
      <c r="I739" s="23" t="s">
        <v>5</v>
      </c>
      <c r="J739" s="23" t="s">
        <v>570</v>
      </c>
      <c r="K739" s="23" t="s">
        <v>2173</v>
      </c>
      <c r="L739" s="24">
        <v>45852</v>
      </c>
      <c r="M739" s="28">
        <v>6.9444444444444447E-4</v>
      </c>
      <c r="N739" s="3">
        <v>45821</v>
      </c>
      <c r="O739">
        <v>163313</v>
      </c>
      <c r="P739" t="e">
        <f>IFERROR(INDEX(REDOSLIJED!#REF!,MATCH(PlanMasine[[#This Row],[KPL]],REDOSLIJED!#REF!,0)),MAX(REDOSLIJED!#REF!)+1)</f>
        <v>#REF!</v>
      </c>
    </row>
    <row r="740" spans="1:16" hidden="1" x14ac:dyDescent="0.25">
      <c r="A740" s="23">
        <v>1032443</v>
      </c>
      <c r="B740" s="23">
        <v>1</v>
      </c>
      <c r="C740" s="23">
        <v>1032460</v>
      </c>
      <c r="D740" s="23" t="s">
        <v>2110</v>
      </c>
      <c r="E740" s="5">
        <f>IFERROR((PlanMasine[[#This Row],[Norma]]/PlanMasine[[#This Row],[Q]])*(PlanMasine[[#This Row],[Q]]/SUMIF(#REF!,PlanMasine[[#This Row],[RN]],#REF!)*PlanMasine[[#This Row],[KPLQ]]),0)</f>
        <v>0</v>
      </c>
      <c r="F740" s="23">
        <v>1</v>
      </c>
      <c r="G740" s="23">
        <v>0</v>
      </c>
      <c r="H740" s="23">
        <v>0</v>
      </c>
      <c r="I740" s="23" t="s">
        <v>5</v>
      </c>
      <c r="J740" s="23" t="s">
        <v>570</v>
      </c>
      <c r="K740" s="23" t="s">
        <v>2173</v>
      </c>
      <c r="L740" s="24">
        <v>45852</v>
      </c>
      <c r="M740" s="28">
        <v>1.3888888888888889E-3</v>
      </c>
      <c r="N740" s="3">
        <v>45821</v>
      </c>
      <c r="O740">
        <v>163296</v>
      </c>
      <c r="P740" t="e">
        <f>IFERROR(INDEX(REDOSLIJED!#REF!,MATCH(PlanMasine[[#This Row],[KPL]],REDOSLIJED!#REF!,0)),MAX(REDOSLIJED!#REF!)+1)</f>
        <v>#REF!</v>
      </c>
    </row>
    <row r="741" spans="1:16" hidden="1" x14ac:dyDescent="0.25">
      <c r="A741" s="23">
        <v>1032443</v>
      </c>
      <c r="B741" s="23">
        <v>1</v>
      </c>
      <c r="C741" s="23">
        <v>1032455</v>
      </c>
      <c r="D741" s="23" t="s">
        <v>2103</v>
      </c>
      <c r="E741" s="5">
        <f>IFERROR((PlanMasine[[#This Row],[Norma]]/PlanMasine[[#This Row],[Q]])*(PlanMasine[[#This Row],[Q]]/SUMIF(#REF!,PlanMasine[[#This Row],[RN]],#REF!)*PlanMasine[[#This Row],[KPLQ]]),0)</f>
        <v>0</v>
      </c>
      <c r="F741" s="23">
        <v>1</v>
      </c>
      <c r="G741" s="23">
        <v>0</v>
      </c>
      <c r="H741" s="23">
        <v>0</v>
      </c>
      <c r="I741" s="23" t="s">
        <v>5</v>
      </c>
      <c r="J741" s="23" t="s">
        <v>570</v>
      </c>
      <c r="K741" s="23" t="s">
        <v>2173</v>
      </c>
      <c r="L741" s="24">
        <v>45852</v>
      </c>
      <c r="M741" s="28">
        <v>5.5555555555555558E-3</v>
      </c>
      <c r="N741" s="3">
        <v>45821</v>
      </c>
      <c r="O741">
        <v>163291</v>
      </c>
      <c r="P741" t="e">
        <f>IFERROR(INDEX(REDOSLIJED!#REF!,MATCH(PlanMasine[[#This Row],[KPL]],REDOSLIJED!#REF!,0)),MAX(REDOSLIJED!#REF!)+1)</f>
        <v>#REF!</v>
      </c>
    </row>
    <row r="742" spans="1:16" hidden="1" x14ac:dyDescent="0.25">
      <c r="A742" s="23">
        <v>1032443</v>
      </c>
      <c r="B742" s="23">
        <v>1</v>
      </c>
      <c r="C742" s="23">
        <v>1032453</v>
      </c>
      <c r="D742" s="23" t="s">
        <v>2119</v>
      </c>
      <c r="E742" s="5">
        <f>IFERROR((PlanMasine[[#This Row],[Norma]]/PlanMasine[[#This Row],[Q]])*(PlanMasine[[#This Row],[Q]]/SUMIF(#REF!,PlanMasine[[#This Row],[RN]],#REF!)*PlanMasine[[#This Row],[KPLQ]]),0)</f>
        <v>0</v>
      </c>
      <c r="F742" s="23">
        <v>1</v>
      </c>
      <c r="G742" s="23">
        <v>0</v>
      </c>
      <c r="H742" s="23">
        <v>0</v>
      </c>
      <c r="I742" s="23" t="s">
        <v>5</v>
      </c>
      <c r="J742" s="23" t="s">
        <v>570</v>
      </c>
      <c r="K742" s="23" t="s">
        <v>2173</v>
      </c>
      <c r="L742" s="24">
        <v>45852</v>
      </c>
      <c r="M742" s="28">
        <v>2.4305555555555556E-3</v>
      </c>
      <c r="N742" s="3">
        <v>45821</v>
      </c>
      <c r="O742">
        <v>163289</v>
      </c>
      <c r="P742" t="e">
        <f>IFERROR(INDEX(REDOSLIJED!#REF!,MATCH(PlanMasine[[#This Row],[KPL]],REDOSLIJED!#REF!,0)),MAX(REDOSLIJED!#REF!)+1)</f>
        <v>#REF!</v>
      </c>
    </row>
    <row r="743" spans="1:16" hidden="1" x14ac:dyDescent="0.25">
      <c r="A743" s="23">
        <v>1032443</v>
      </c>
      <c r="B743" s="23">
        <v>1</v>
      </c>
      <c r="C743" s="23">
        <v>1032452</v>
      </c>
      <c r="D743" s="23" t="s">
        <v>2118</v>
      </c>
      <c r="E743" s="5">
        <f>IFERROR((PlanMasine[[#This Row],[Norma]]/PlanMasine[[#This Row],[Q]])*(PlanMasine[[#This Row],[Q]]/SUMIF(#REF!,PlanMasine[[#This Row],[RN]],#REF!)*PlanMasine[[#This Row],[KPLQ]]),0)</f>
        <v>0</v>
      </c>
      <c r="F743" s="23">
        <v>1</v>
      </c>
      <c r="G743" s="23">
        <v>0</v>
      </c>
      <c r="H743" s="23">
        <v>0</v>
      </c>
      <c r="I743" s="23" t="s">
        <v>5</v>
      </c>
      <c r="J743" s="23" t="s">
        <v>570</v>
      </c>
      <c r="K743" s="23" t="s">
        <v>2173</v>
      </c>
      <c r="L743" s="24">
        <v>45852</v>
      </c>
      <c r="M743" s="28">
        <v>2.4305555555555556E-3</v>
      </c>
      <c r="N743" s="3">
        <v>45821</v>
      </c>
      <c r="O743">
        <v>163288</v>
      </c>
      <c r="P743" t="e">
        <f>IFERROR(INDEX(REDOSLIJED!#REF!,MATCH(PlanMasine[[#This Row],[KPL]],REDOSLIJED!#REF!,0)),MAX(REDOSLIJED!#REF!)+1)</f>
        <v>#REF!</v>
      </c>
    </row>
    <row r="744" spans="1:16" hidden="1" x14ac:dyDescent="0.25">
      <c r="A744" s="23">
        <v>1032443</v>
      </c>
      <c r="B744" s="23">
        <v>1</v>
      </c>
      <c r="C744" s="23">
        <v>1032451</v>
      </c>
      <c r="D744" s="23" t="s">
        <v>2117</v>
      </c>
      <c r="E744" s="5">
        <f>IFERROR((PlanMasine[[#This Row],[Norma]]/PlanMasine[[#This Row],[Q]])*(PlanMasine[[#This Row],[Q]]/SUMIF(#REF!,PlanMasine[[#This Row],[RN]],#REF!)*PlanMasine[[#This Row],[KPLQ]]),0)</f>
        <v>0</v>
      </c>
      <c r="F744" s="23">
        <v>1</v>
      </c>
      <c r="G744" s="23">
        <v>0</v>
      </c>
      <c r="H744" s="23">
        <v>0</v>
      </c>
      <c r="I744" s="23" t="s">
        <v>5</v>
      </c>
      <c r="J744" s="23" t="s">
        <v>570</v>
      </c>
      <c r="K744" s="23" t="s">
        <v>2173</v>
      </c>
      <c r="L744" s="24">
        <v>45852</v>
      </c>
      <c r="M744" s="28">
        <v>3.472222222222222E-3</v>
      </c>
      <c r="N744" s="3">
        <v>45821</v>
      </c>
      <c r="O744">
        <v>163287</v>
      </c>
      <c r="P744" t="e">
        <f>IFERROR(INDEX(REDOSLIJED!#REF!,MATCH(PlanMasine[[#This Row],[KPL]],REDOSLIJED!#REF!,0)),MAX(REDOSLIJED!#REF!)+1)</f>
        <v>#REF!</v>
      </c>
    </row>
    <row r="745" spans="1:16" hidden="1" x14ac:dyDescent="0.25">
      <c r="A745" s="23">
        <v>1032443</v>
      </c>
      <c r="B745" s="23">
        <v>1</v>
      </c>
      <c r="C745" s="23">
        <v>1032461</v>
      </c>
      <c r="D745" s="23" t="s">
        <v>2111</v>
      </c>
      <c r="E745" s="5">
        <f>IFERROR((PlanMasine[[#This Row],[Norma]]/PlanMasine[[#This Row],[Q]])*(PlanMasine[[#This Row],[Q]]/SUMIF(#REF!,PlanMasine[[#This Row],[RN]],#REF!)*PlanMasine[[#This Row],[KPLQ]]),0)</f>
        <v>0</v>
      </c>
      <c r="F745" s="23">
        <v>1</v>
      </c>
      <c r="G745" s="23">
        <v>0</v>
      </c>
      <c r="H745" s="23">
        <v>0</v>
      </c>
      <c r="I745" s="23" t="s">
        <v>5</v>
      </c>
      <c r="J745" s="23" t="s">
        <v>570</v>
      </c>
      <c r="K745" s="23" t="s">
        <v>2173</v>
      </c>
      <c r="L745" s="24">
        <v>45852</v>
      </c>
      <c r="M745" s="28">
        <v>1.3888888888888889E-3</v>
      </c>
      <c r="N745" s="3">
        <v>45821</v>
      </c>
      <c r="O745">
        <v>163297</v>
      </c>
      <c r="P745" t="e">
        <f>IFERROR(INDEX(REDOSLIJED!#REF!,MATCH(PlanMasine[[#This Row],[KPL]],REDOSLIJED!#REF!,0)),MAX(REDOSLIJED!#REF!)+1)</f>
        <v>#REF!</v>
      </c>
    </row>
    <row r="746" spans="1:16" hidden="1" x14ac:dyDescent="0.25">
      <c r="A746" s="23">
        <v>1032443</v>
      </c>
      <c r="B746" s="23">
        <v>1</v>
      </c>
      <c r="C746" s="23">
        <v>1032444</v>
      </c>
      <c r="D746" s="23" t="s">
        <v>2108</v>
      </c>
      <c r="E746" s="5">
        <f>IFERROR((PlanMasine[[#This Row],[Norma]]/PlanMasine[[#This Row],[Q]])*(PlanMasine[[#This Row],[Q]]/SUMIF(#REF!,PlanMasine[[#This Row],[RN]],#REF!)*PlanMasine[[#This Row],[KPLQ]]),0)</f>
        <v>0</v>
      </c>
      <c r="F746" s="23">
        <v>1</v>
      </c>
      <c r="G746" s="23">
        <v>0</v>
      </c>
      <c r="H746" s="23">
        <v>0</v>
      </c>
      <c r="I746" s="23" t="s">
        <v>5</v>
      </c>
      <c r="J746" s="23" t="s">
        <v>570</v>
      </c>
      <c r="K746" s="23" t="s">
        <v>2173</v>
      </c>
      <c r="L746" s="24">
        <v>45852</v>
      </c>
      <c r="M746" s="28">
        <v>2.7777777777777779E-3</v>
      </c>
      <c r="N746" s="3">
        <v>45821</v>
      </c>
      <c r="O746">
        <v>163280</v>
      </c>
      <c r="P746" t="e">
        <f>IFERROR(INDEX(REDOSLIJED!#REF!,MATCH(PlanMasine[[#This Row],[KPL]],REDOSLIJED!#REF!,0)),MAX(REDOSLIJED!#REF!)+1)</f>
        <v>#REF!</v>
      </c>
    </row>
    <row r="747" spans="1:16" hidden="1" x14ac:dyDescent="0.25">
      <c r="A747" s="23">
        <v>1032443</v>
      </c>
      <c r="B747" s="23">
        <v>1</v>
      </c>
      <c r="C747" s="23">
        <v>1032445</v>
      </c>
      <c r="D747" s="23" t="s">
        <v>2107</v>
      </c>
      <c r="E747" s="5">
        <f>IFERROR((PlanMasine[[#This Row],[Norma]]/PlanMasine[[#This Row],[Q]])*(PlanMasine[[#This Row],[Q]]/SUMIF(#REF!,PlanMasine[[#This Row],[RN]],#REF!)*PlanMasine[[#This Row],[KPLQ]]),0)</f>
        <v>0</v>
      </c>
      <c r="F747" s="23">
        <v>1</v>
      </c>
      <c r="G747" s="23">
        <v>0</v>
      </c>
      <c r="H747" s="23">
        <v>0</v>
      </c>
      <c r="I747" s="23" t="s">
        <v>5</v>
      </c>
      <c r="J747" s="23" t="s">
        <v>570</v>
      </c>
      <c r="K747" s="23" t="s">
        <v>2173</v>
      </c>
      <c r="L747" s="24">
        <v>45852</v>
      </c>
      <c r="M747" s="28">
        <v>2.7777777777777779E-3</v>
      </c>
      <c r="N747" s="3">
        <v>45821</v>
      </c>
      <c r="O747">
        <v>163281</v>
      </c>
      <c r="P747" t="e">
        <f>IFERROR(INDEX(REDOSLIJED!#REF!,MATCH(PlanMasine[[#This Row],[KPL]],REDOSLIJED!#REF!,0)),MAX(REDOSLIJED!#REF!)+1)</f>
        <v>#REF!</v>
      </c>
    </row>
    <row r="748" spans="1:16" hidden="1" x14ac:dyDescent="0.25">
      <c r="A748" s="23">
        <v>1032443</v>
      </c>
      <c r="B748" s="23">
        <v>1</v>
      </c>
      <c r="C748" s="23">
        <v>1032447</v>
      </c>
      <c r="D748" s="23" t="s">
        <v>2116</v>
      </c>
      <c r="E748" s="5">
        <f>IFERROR((PlanMasine[[#This Row],[Norma]]/PlanMasine[[#This Row],[Q]])*(PlanMasine[[#This Row],[Q]]/SUMIF(#REF!,PlanMasine[[#This Row],[RN]],#REF!)*PlanMasine[[#This Row],[KPLQ]]),0)</f>
        <v>0</v>
      </c>
      <c r="F748" s="23">
        <v>2</v>
      </c>
      <c r="G748" s="23">
        <v>0</v>
      </c>
      <c r="H748" s="23">
        <v>0</v>
      </c>
      <c r="I748" s="23" t="s">
        <v>5</v>
      </c>
      <c r="J748" s="23" t="s">
        <v>570</v>
      </c>
      <c r="K748" s="23" t="s">
        <v>2173</v>
      </c>
      <c r="L748" s="24">
        <v>45852</v>
      </c>
      <c r="M748" s="28">
        <v>2.7777777777777779E-3</v>
      </c>
      <c r="N748" s="3">
        <v>45821</v>
      </c>
      <c r="O748">
        <v>163283</v>
      </c>
      <c r="P748" t="e">
        <f>IFERROR(INDEX(REDOSLIJED!#REF!,MATCH(PlanMasine[[#This Row],[KPL]],REDOSLIJED!#REF!,0)),MAX(REDOSLIJED!#REF!)+1)</f>
        <v>#REF!</v>
      </c>
    </row>
    <row r="749" spans="1:16" hidden="1" x14ac:dyDescent="0.25">
      <c r="A749" s="23">
        <v>1032443</v>
      </c>
      <c r="B749" s="23">
        <v>1</v>
      </c>
      <c r="C749" s="23">
        <v>1032454</v>
      </c>
      <c r="D749" s="23" t="s">
        <v>2121</v>
      </c>
      <c r="E749" s="5">
        <f>IFERROR((PlanMasine[[#This Row],[Norma]]/PlanMasine[[#This Row],[Q]])*(PlanMasine[[#This Row],[Q]]/SUMIF(#REF!,PlanMasine[[#This Row],[RN]],#REF!)*PlanMasine[[#This Row],[KPLQ]]),0)</f>
        <v>0</v>
      </c>
      <c r="F749" s="23">
        <v>1</v>
      </c>
      <c r="G749" s="23">
        <v>0</v>
      </c>
      <c r="H749" s="23">
        <v>0</v>
      </c>
      <c r="I749" s="23" t="s">
        <v>5</v>
      </c>
      <c r="J749" s="23" t="s">
        <v>570</v>
      </c>
      <c r="K749" s="23" t="s">
        <v>2173</v>
      </c>
      <c r="L749" s="24">
        <v>45852</v>
      </c>
      <c r="M749" s="28">
        <v>3.472222222222222E-3</v>
      </c>
      <c r="N749" s="3">
        <v>45821</v>
      </c>
      <c r="O749">
        <v>163290</v>
      </c>
      <c r="P749" t="e">
        <f>IFERROR(INDEX(REDOSLIJED!#REF!,MATCH(PlanMasine[[#This Row],[KPL]],REDOSLIJED!#REF!,0)),MAX(REDOSLIJED!#REF!)+1)</f>
        <v>#REF!</v>
      </c>
    </row>
    <row r="750" spans="1:16" hidden="1" x14ac:dyDescent="0.25">
      <c r="A750" s="23">
        <v>1016384</v>
      </c>
      <c r="B750" s="23">
        <v>1</v>
      </c>
      <c r="C750" s="23">
        <v>1016403</v>
      </c>
      <c r="D750" s="23" t="s">
        <v>2027</v>
      </c>
      <c r="E750" s="5">
        <f>IFERROR((PlanMasine[[#This Row],[Norma]]/PlanMasine[[#This Row],[Q]])*(PlanMasine[[#This Row],[Q]]/SUMIF(#REF!,PlanMasine[[#This Row],[RN]],#REF!)*PlanMasine[[#This Row],[KPLQ]]),0)</f>
        <v>0</v>
      </c>
      <c r="F750" s="23">
        <v>12</v>
      </c>
      <c r="G750" s="23">
        <v>0</v>
      </c>
      <c r="H750" s="23">
        <v>0</v>
      </c>
      <c r="I750" s="23" t="s">
        <v>5</v>
      </c>
      <c r="J750" s="23" t="s">
        <v>570</v>
      </c>
      <c r="K750" s="23" t="s">
        <v>2020</v>
      </c>
      <c r="L750" s="24">
        <v>45838</v>
      </c>
      <c r="M750" s="28">
        <v>1.6666666666666666E-2</v>
      </c>
      <c r="N750" s="3">
        <v>45824</v>
      </c>
      <c r="O750">
        <v>199549</v>
      </c>
      <c r="P750" t="e">
        <f>IFERROR(INDEX(REDOSLIJED!#REF!,MATCH(PlanMasine[[#This Row],[KPL]],REDOSLIJED!#REF!,0)),MAX(REDOSLIJED!#REF!)+1)</f>
        <v>#REF!</v>
      </c>
    </row>
    <row r="751" spans="1:16" hidden="1" x14ac:dyDescent="0.25">
      <c r="A751" s="23">
        <v>1016384</v>
      </c>
      <c r="B751" s="23">
        <v>1</v>
      </c>
      <c r="C751" s="23">
        <v>1016400</v>
      </c>
      <c r="D751" s="23" t="s">
        <v>2028</v>
      </c>
      <c r="E751" s="5">
        <f>IFERROR((PlanMasine[[#This Row],[Norma]]/PlanMasine[[#This Row],[Q]])*(PlanMasine[[#This Row],[Q]]/SUMIF(#REF!,PlanMasine[[#This Row],[RN]],#REF!)*PlanMasine[[#This Row],[KPLQ]]),0)</f>
        <v>0</v>
      </c>
      <c r="F751" s="23">
        <v>6</v>
      </c>
      <c r="G751" s="23">
        <v>0</v>
      </c>
      <c r="H751" s="23">
        <v>0</v>
      </c>
      <c r="I751" s="23" t="s">
        <v>5</v>
      </c>
      <c r="J751" s="23" t="s">
        <v>570</v>
      </c>
      <c r="K751" s="23" t="s">
        <v>2020</v>
      </c>
      <c r="L751" s="24">
        <v>45838</v>
      </c>
      <c r="M751" s="28">
        <v>9.7222222222222224E-3</v>
      </c>
      <c r="N751" s="3">
        <v>45824</v>
      </c>
      <c r="O751">
        <v>199546</v>
      </c>
      <c r="P751" t="e">
        <f>IFERROR(INDEX(REDOSLIJED!#REF!,MATCH(PlanMasine[[#This Row],[KPL]],REDOSLIJED!#REF!,0)),MAX(REDOSLIJED!#REF!)+1)</f>
        <v>#REF!</v>
      </c>
    </row>
    <row r="752" spans="1:16" hidden="1" x14ac:dyDescent="0.25">
      <c r="A752" s="23">
        <v>1016384</v>
      </c>
      <c r="B752" s="23">
        <v>1</v>
      </c>
      <c r="C752" s="23">
        <v>1016396</v>
      </c>
      <c r="D752" s="23" t="s">
        <v>2029</v>
      </c>
      <c r="E752" s="5">
        <f>IFERROR((PlanMasine[[#This Row],[Norma]]/PlanMasine[[#This Row],[Q]])*(PlanMasine[[#This Row],[Q]]/SUMIF(#REF!,PlanMasine[[#This Row],[RN]],#REF!)*PlanMasine[[#This Row],[KPLQ]]),0)</f>
        <v>0</v>
      </c>
      <c r="F752" s="23">
        <v>3</v>
      </c>
      <c r="G752" s="23">
        <v>0</v>
      </c>
      <c r="H752" s="23">
        <v>0</v>
      </c>
      <c r="I752" s="23" t="s">
        <v>5</v>
      </c>
      <c r="J752" s="23" t="s">
        <v>570</v>
      </c>
      <c r="K752" s="23" t="s">
        <v>2020</v>
      </c>
      <c r="L752" s="24">
        <v>45838</v>
      </c>
      <c r="M752" s="28">
        <v>6.9444444444444441E-3</v>
      </c>
      <c r="N752" s="3">
        <v>45824</v>
      </c>
      <c r="O752">
        <v>199542</v>
      </c>
      <c r="P752" t="e">
        <f>IFERROR(INDEX(REDOSLIJED!#REF!,MATCH(PlanMasine[[#This Row],[KPL]],REDOSLIJED!#REF!,0)),MAX(REDOSLIJED!#REF!)+1)</f>
        <v>#REF!</v>
      </c>
    </row>
    <row r="753" spans="1:16" hidden="1" x14ac:dyDescent="0.25">
      <c r="A753" s="23">
        <v>1016384</v>
      </c>
      <c r="B753" s="23">
        <v>1</v>
      </c>
      <c r="C753" s="23">
        <v>1016395</v>
      </c>
      <c r="D753" s="23" t="s">
        <v>2026</v>
      </c>
      <c r="E753" s="5">
        <f>IFERROR((PlanMasine[[#This Row],[Norma]]/PlanMasine[[#This Row],[Q]])*(PlanMasine[[#This Row],[Q]]/SUMIF(#REF!,PlanMasine[[#This Row],[RN]],#REF!)*PlanMasine[[#This Row],[KPLQ]]),0)</f>
        <v>0</v>
      </c>
      <c r="F753" s="23">
        <v>3</v>
      </c>
      <c r="G753" s="23">
        <v>0</v>
      </c>
      <c r="H753" s="23">
        <v>0</v>
      </c>
      <c r="I753" s="23" t="s">
        <v>5</v>
      </c>
      <c r="J753" s="23" t="s">
        <v>570</v>
      </c>
      <c r="K753" s="23" t="s">
        <v>2020</v>
      </c>
      <c r="L753" s="24">
        <v>45838</v>
      </c>
      <c r="M753" s="28">
        <v>4.1666666666666666E-3</v>
      </c>
      <c r="N753" s="3">
        <v>45824</v>
      </c>
      <c r="O753">
        <v>199541</v>
      </c>
      <c r="P753" t="e">
        <f>IFERROR(INDEX(REDOSLIJED!#REF!,MATCH(PlanMasine[[#This Row],[KPL]],REDOSLIJED!#REF!,0)),MAX(REDOSLIJED!#REF!)+1)</f>
        <v>#REF!</v>
      </c>
    </row>
    <row r="754" spans="1:16" hidden="1" x14ac:dyDescent="0.25">
      <c r="A754" s="23">
        <v>1016384</v>
      </c>
      <c r="B754" s="23">
        <v>1</v>
      </c>
      <c r="C754" s="23">
        <v>1016391</v>
      </c>
      <c r="D754" s="23" t="s">
        <v>2025</v>
      </c>
      <c r="E754" s="5">
        <f>IFERROR((PlanMasine[[#This Row],[Norma]]/PlanMasine[[#This Row],[Q]])*(PlanMasine[[#This Row],[Q]]/SUMIF(#REF!,PlanMasine[[#This Row],[RN]],#REF!)*PlanMasine[[#This Row],[KPLQ]]),0)</f>
        <v>0</v>
      </c>
      <c r="F754" s="23">
        <v>6</v>
      </c>
      <c r="G754" s="23">
        <v>0</v>
      </c>
      <c r="H754" s="23">
        <v>0</v>
      </c>
      <c r="I754" s="23" t="s">
        <v>5</v>
      </c>
      <c r="J754" s="23" t="s">
        <v>570</v>
      </c>
      <c r="K754" s="23" t="s">
        <v>2020</v>
      </c>
      <c r="L754" s="24">
        <v>45838</v>
      </c>
      <c r="M754" s="28">
        <v>6.9444444444444441E-3</v>
      </c>
      <c r="N754" s="3">
        <v>45824</v>
      </c>
      <c r="O754">
        <v>199537</v>
      </c>
      <c r="P754" t="e">
        <f>IFERROR(INDEX(REDOSLIJED!#REF!,MATCH(PlanMasine[[#This Row],[KPL]],REDOSLIJED!#REF!,0)),MAX(REDOSLIJED!#REF!)+1)</f>
        <v>#REF!</v>
      </c>
    </row>
    <row r="755" spans="1:16" hidden="1" x14ac:dyDescent="0.25">
      <c r="A755" s="23">
        <v>1016384</v>
      </c>
      <c r="B755" s="23">
        <v>1</v>
      </c>
      <c r="C755" s="23">
        <v>1016389</v>
      </c>
      <c r="D755" s="23" t="s">
        <v>2030</v>
      </c>
      <c r="E755" s="5">
        <f>IFERROR((PlanMasine[[#This Row],[Norma]]/PlanMasine[[#This Row],[Q]])*(PlanMasine[[#This Row],[Q]]/SUMIF(#REF!,PlanMasine[[#This Row],[RN]],#REF!)*PlanMasine[[#This Row],[KPLQ]]),0)</f>
        <v>0</v>
      </c>
      <c r="F755" s="23">
        <v>3</v>
      </c>
      <c r="G755" s="23">
        <v>0</v>
      </c>
      <c r="H755" s="23">
        <v>0</v>
      </c>
      <c r="I755" s="23" t="s">
        <v>5</v>
      </c>
      <c r="J755" s="23" t="s">
        <v>570</v>
      </c>
      <c r="K755" s="23" t="s">
        <v>2020</v>
      </c>
      <c r="L755" s="24">
        <v>45838</v>
      </c>
      <c r="M755" s="28">
        <v>6.9444444444444441E-3</v>
      </c>
      <c r="N755" s="3">
        <v>45824</v>
      </c>
      <c r="O755">
        <v>199535</v>
      </c>
      <c r="P755" t="e">
        <f>IFERROR(INDEX(REDOSLIJED!#REF!,MATCH(PlanMasine[[#This Row],[KPL]],REDOSLIJED!#REF!,0)),MAX(REDOSLIJED!#REF!)+1)</f>
        <v>#REF!</v>
      </c>
    </row>
    <row r="756" spans="1:16" hidden="1" x14ac:dyDescent="0.25">
      <c r="A756" s="23">
        <v>1016384</v>
      </c>
      <c r="B756" s="23">
        <v>1</v>
      </c>
      <c r="C756" s="23">
        <v>1016390</v>
      </c>
      <c r="D756" s="23" t="s">
        <v>2024</v>
      </c>
      <c r="E756" s="5">
        <f>IFERROR((PlanMasine[[#This Row],[Norma]]/PlanMasine[[#This Row],[Q]])*(PlanMasine[[#This Row],[Q]]/SUMIF(#REF!,PlanMasine[[#This Row],[RN]],#REF!)*PlanMasine[[#This Row],[KPLQ]]),0)</f>
        <v>0</v>
      </c>
      <c r="F756" s="23">
        <v>12</v>
      </c>
      <c r="G756" s="23">
        <v>0</v>
      </c>
      <c r="H756" s="23">
        <v>0</v>
      </c>
      <c r="I756" s="23" t="s">
        <v>5</v>
      </c>
      <c r="J756" s="23" t="s">
        <v>570</v>
      </c>
      <c r="K756" s="23" t="s">
        <v>2020</v>
      </c>
      <c r="L756" s="24">
        <v>45838</v>
      </c>
      <c r="M756" s="28">
        <v>1.1111111111111112E-2</v>
      </c>
      <c r="N756" s="3">
        <v>45824</v>
      </c>
      <c r="O756">
        <v>199536</v>
      </c>
      <c r="P756" t="e">
        <f>IFERROR(INDEX(REDOSLIJED!#REF!,MATCH(PlanMasine[[#This Row],[KPL]],REDOSLIJED!#REF!,0)),MAX(REDOSLIJED!#REF!)+1)</f>
        <v>#REF!</v>
      </c>
    </row>
    <row r="757" spans="1:16" hidden="1" x14ac:dyDescent="0.25">
      <c r="A757" s="23">
        <v>1016384</v>
      </c>
      <c r="B757" s="23">
        <v>1</v>
      </c>
      <c r="C757" s="23">
        <v>1016385</v>
      </c>
      <c r="D757" s="23" t="s">
        <v>2022</v>
      </c>
      <c r="E757" s="5">
        <f>IFERROR((PlanMasine[[#This Row],[Norma]]/PlanMasine[[#This Row],[Q]])*(PlanMasine[[#This Row],[Q]]/SUMIF(#REF!,PlanMasine[[#This Row],[RN]],#REF!)*PlanMasine[[#This Row],[KPLQ]]),0)</f>
        <v>0</v>
      </c>
      <c r="F757" s="23">
        <v>3</v>
      </c>
      <c r="G757" s="23">
        <v>0</v>
      </c>
      <c r="H757" s="23">
        <v>0</v>
      </c>
      <c r="I757" s="23" t="s">
        <v>5</v>
      </c>
      <c r="J757" s="23" t="s">
        <v>570</v>
      </c>
      <c r="K757" s="23" t="s">
        <v>2020</v>
      </c>
      <c r="L757" s="24">
        <v>45838</v>
      </c>
      <c r="M757" s="28">
        <v>8.3333333333333332E-3</v>
      </c>
      <c r="N757" s="3">
        <v>45824</v>
      </c>
      <c r="O757">
        <v>199531</v>
      </c>
      <c r="P757" t="e">
        <f>IFERROR(INDEX(REDOSLIJED!#REF!,MATCH(PlanMasine[[#This Row],[KPL]],REDOSLIJED!#REF!,0)),MAX(REDOSLIJED!#REF!)+1)</f>
        <v>#REF!</v>
      </c>
    </row>
    <row r="758" spans="1:16" hidden="1" x14ac:dyDescent="0.25">
      <c r="A758" s="23">
        <v>1016384</v>
      </c>
      <c r="B758" s="23">
        <v>1</v>
      </c>
      <c r="C758" s="23">
        <v>1016386</v>
      </c>
      <c r="D758" s="23" t="s">
        <v>2021</v>
      </c>
      <c r="E758" s="5">
        <f>IFERROR((PlanMasine[[#This Row],[Norma]]/PlanMasine[[#This Row],[Q]])*(PlanMasine[[#This Row],[Q]]/SUMIF(#REF!,PlanMasine[[#This Row],[RN]],#REF!)*PlanMasine[[#This Row],[KPLQ]]),0)</f>
        <v>0</v>
      </c>
      <c r="F758" s="23">
        <v>3</v>
      </c>
      <c r="G758" s="23">
        <v>0</v>
      </c>
      <c r="H758" s="23">
        <v>0</v>
      </c>
      <c r="I758" s="23" t="s">
        <v>5</v>
      </c>
      <c r="J758" s="23" t="s">
        <v>570</v>
      </c>
      <c r="K758" s="23" t="s">
        <v>2020</v>
      </c>
      <c r="L758" s="24">
        <v>45838</v>
      </c>
      <c r="M758" s="28">
        <v>8.3333333333333332E-3</v>
      </c>
      <c r="N758" s="3">
        <v>45824</v>
      </c>
      <c r="O758">
        <v>199532</v>
      </c>
      <c r="P758" t="e">
        <f>IFERROR(INDEX(REDOSLIJED!#REF!,MATCH(PlanMasine[[#This Row],[KPL]],REDOSLIJED!#REF!,0)),MAX(REDOSLIJED!#REF!)+1)</f>
        <v>#REF!</v>
      </c>
    </row>
    <row r="759" spans="1:16" hidden="1" x14ac:dyDescent="0.25">
      <c r="A759" s="23">
        <v>1016384</v>
      </c>
      <c r="B759" s="23">
        <v>1</v>
      </c>
      <c r="C759" s="23">
        <v>1016387</v>
      </c>
      <c r="D759" s="23" t="s">
        <v>2023</v>
      </c>
      <c r="E759" s="5">
        <f>IFERROR((PlanMasine[[#This Row],[Norma]]/PlanMasine[[#This Row],[Q]])*(PlanMasine[[#This Row],[Q]]/SUMIF(#REF!,PlanMasine[[#This Row],[RN]],#REF!)*PlanMasine[[#This Row],[KPLQ]]),0)</f>
        <v>0</v>
      </c>
      <c r="F759" s="23">
        <v>3</v>
      </c>
      <c r="G759" s="23">
        <v>0</v>
      </c>
      <c r="H759" s="23">
        <v>0</v>
      </c>
      <c r="I759" s="23" t="s">
        <v>5</v>
      </c>
      <c r="J759" s="23" t="s">
        <v>570</v>
      </c>
      <c r="K759" s="23" t="s">
        <v>2020</v>
      </c>
      <c r="L759" s="24">
        <v>45838</v>
      </c>
      <c r="M759" s="28">
        <v>1.3888888888888888E-2</v>
      </c>
      <c r="N759" s="3">
        <v>45824</v>
      </c>
      <c r="O759">
        <v>199533</v>
      </c>
      <c r="P759" t="e">
        <f>IFERROR(INDEX(REDOSLIJED!#REF!,MATCH(PlanMasine[[#This Row],[KPL]],REDOSLIJED!#REF!,0)),MAX(REDOSLIJED!#REF!)+1)</f>
        <v>#REF!</v>
      </c>
    </row>
    <row r="760" spans="1:16" hidden="1" x14ac:dyDescent="0.25">
      <c r="A760" s="23">
        <v>1016384</v>
      </c>
      <c r="B760" s="23">
        <v>1</v>
      </c>
      <c r="C760" s="23">
        <v>1016388</v>
      </c>
      <c r="D760" s="23" t="s">
        <v>2019</v>
      </c>
      <c r="E760" s="5">
        <f>IFERROR((PlanMasine[[#This Row],[Norma]]/PlanMasine[[#This Row],[Q]])*(PlanMasine[[#This Row],[Q]]/SUMIF(#REF!,PlanMasine[[#This Row],[RN]],#REF!)*PlanMasine[[#This Row],[KPLQ]]),0)</f>
        <v>0</v>
      </c>
      <c r="F760" s="23">
        <v>3</v>
      </c>
      <c r="G760" s="23">
        <v>0</v>
      </c>
      <c r="H760" s="23">
        <v>0</v>
      </c>
      <c r="I760" s="23" t="s">
        <v>5</v>
      </c>
      <c r="J760" s="23" t="s">
        <v>570</v>
      </c>
      <c r="K760" s="23" t="s">
        <v>2020</v>
      </c>
      <c r="L760" s="24">
        <v>45838</v>
      </c>
      <c r="M760" s="28">
        <v>5.5555555555555558E-3</v>
      </c>
      <c r="N760" s="3">
        <v>45824</v>
      </c>
      <c r="O760">
        <v>199534</v>
      </c>
      <c r="P760" t="e">
        <f>IFERROR(INDEX(REDOSLIJED!#REF!,MATCH(PlanMasine[[#This Row],[KPL]],REDOSLIJED!#REF!,0)),MAX(REDOSLIJED!#REF!)+1)</f>
        <v>#REF!</v>
      </c>
    </row>
    <row r="761" spans="1:16" hidden="1" x14ac:dyDescent="0.25">
      <c r="A761" s="23">
        <v>1016668</v>
      </c>
      <c r="B761" s="23">
        <v>1</v>
      </c>
      <c r="C761" s="23">
        <v>1016680</v>
      </c>
      <c r="D761" s="23" t="s">
        <v>2029</v>
      </c>
      <c r="E761" s="5">
        <f>IFERROR((PlanMasine[[#This Row],[Norma]]/PlanMasine[[#This Row],[Q]])*(PlanMasine[[#This Row],[Q]]/SUMIF(#REF!,PlanMasine[[#This Row],[RN]],#REF!)*PlanMasine[[#This Row],[KPLQ]]),0)</f>
        <v>0</v>
      </c>
      <c r="F761" s="23">
        <v>5</v>
      </c>
      <c r="G761" s="23">
        <v>0</v>
      </c>
      <c r="H761" s="23">
        <v>0</v>
      </c>
      <c r="I761" s="23" t="s">
        <v>5</v>
      </c>
      <c r="J761" s="23" t="s">
        <v>570</v>
      </c>
      <c r="K761" s="23" t="s">
        <v>2174</v>
      </c>
      <c r="L761" s="24">
        <v>45838</v>
      </c>
      <c r="M761" s="28">
        <v>6.9444444444444449E-3</v>
      </c>
      <c r="N761" s="3">
        <v>45824</v>
      </c>
      <c r="O761">
        <v>199542</v>
      </c>
      <c r="P761" t="e">
        <f>IFERROR(INDEX(REDOSLIJED!#REF!,MATCH(PlanMasine[[#This Row],[KPL]],REDOSLIJED!#REF!,0)),MAX(REDOSLIJED!#REF!)+1)</f>
        <v>#REF!</v>
      </c>
    </row>
    <row r="762" spans="1:16" hidden="1" x14ac:dyDescent="0.25">
      <c r="A762" s="23">
        <v>1016668</v>
      </c>
      <c r="B762" s="23">
        <v>1</v>
      </c>
      <c r="C762" s="23">
        <v>1016684</v>
      </c>
      <c r="D762" s="23" t="s">
        <v>2028</v>
      </c>
      <c r="E762" s="5">
        <f>IFERROR((PlanMasine[[#This Row],[Norma]]/PlanMasine[[#This Row],[Q]])*(PlanMasine[[#This Row],[Q]]/SUMIF(#REF!,PlanMasine[[#This Row],[RN]],#REF!)*PlanMasine[[#This Row],[KPLQ]]),0)</f>
        <v>0</v>
      </c>
      <c r="F762" s="23">
        <v>10</v>
      </c>
      <c r="G762" s="23">
        <v>0</v>
      </c>
      <c r="H762" s="23">
        <v>0</v>
      </c>
      <c r="I762" s="23" t="s">
        <v>5</v>
      </c>
      <c r="J762" s="23" t="s">
        <v>570</v>
      </c>
      <c r="K762" s="23" t="s">
        <v>2174</v>
      </c>
      <c r="L762" s="24">
        <v>45838</v>
      </c>
      <c r="M762" s="28">
        <v>9.7222222222222224E-3</v>
      </c>
      <c r="N762" s="3">
        <v>45824</v>
      </c>
      <c r="O762">
        <v>199546</v>
      </c>
      <c r="P762" t="e">
        <f>IFERROR(INDEX(REDOSLIJED!#REF!,MATCH(PlanMasine[[#This Row],[KPL]],REDOSLIJED!#REF!,0)),MAX(REDOSLIJED!#REF!)+1)</f>
        <v>#REF!</v>
      </c>
    </row>
    <row r="763" spans="1:16" hidden="1" x14ac:dyDescent="0.25">
      <c r="A763" s="23">
        <v>1016668</v>
      </c>
      <c r="B763" s="23">
        <v>1</v>
      </c>
      <c r="C763" s="23">
        <v>1016687</v>
      </c>
      <c r="D763" s="23" t="s">
        <v>2027</v>
      </c>
      <c r="E763" s="5">
        <f>IFERROR((PlanMasine[[#This Row],[Norma]]/PlanMasine[[#This Row],[Q]])*(PlanMasine[[#This Row],[Q]]/SUMIF(#REF!,PlanMasine[[#This Row],[RN]],#REF!)*PlanMasine[[#This Row],[KPLQ]]),0)</f>
        <v>0</v>
      </c>
      <c r="F763" s="23">
        <v>20</v>
      </c>
      <c r="G763" s="23">
        <v>0</v>
      </c>
      <c r="H763" s="23">
        <v>0</v>
      </c>
      <c r="I763" s="23" t="s">
        <v>5</v>
      </c>
      <c r="J763" s="23" t="s">
        <v>570</v>
      </c>
      <c r="K763" s="23" t="s">
        <v>2174</v>
      </c>
      <c r="L763" s="24">
        <v>45838</v>
      </c>
      <c r="M763" s="28">
        <v>1.6666666666666666E-2</v>
      </c>
      <c r="N763" s="3">
        <v>45824</v>
      </c>
      <c r="O763">
        <v>199549</v>
      </c>
      <c r="P763" t="e">
        <f>IFERROR(INDEX(REDOSLIJED!#REF!,MATCH(PlanMasine[[#This Row],[KPL]],REDOSLIJED!#REF!,0)),MAX(REDOSLIJED!#REF!)+1)</f>
        <v>#REF!</v>
      </c>
    </row>
    <row r="764" spans="1:16" hidden="1" x14ac:dyDescent="0.25">
      <c r="A764" s="23">
        <v>1016668</v>
      </c>
      <c r="B764" s="23">
        <v>1</v>
      </c>
      <c r="C764" s="23">
        <v>1016674</v>
      </c>
      <c r="D764" s="23" t="s">
        <v>2024</v>
      </c>
      <c r="E764" s="5">
        <f>IFERROR((PlanMasine[[#This Row],[Norma]]/PlanMasine[[#This Row],[Q]])*(PlanMasine[[#This Row],[Q]]/SUMIF(#REF!,PlanMasine[[#This Row],[RN]],#REF!)*PlanMasine[[#This Row],[KPLQ]]),0)</f>
        <v>0</v>
      </c>
      <c r="F764" s="23">
        <v>20</v>
      </c>
      <c r="G764" s="23">
        <v>0</v>
      </c>
      <c r="H764" s="23">
        <v>0</v>
      </c>
      <c r="I764" s="23" t="s">
        <v>5</v>
      </c>
      <c r="J764" s="23" t="s">
        <v>570</v>
      </c>
      <c r="K764" s="23" t="s">
        <v>2174</v>
      </c>
      <c r="L764" s="24">
        <v>45838</v>
      </c>
      <c r="M764" s="28">
        <v>1.111111111111111E-2</v>
      </c>
      <c r="N764" s="3">
        <v>45824</v>
      </c>
      <c r="O764">
        <v>199536</v>
      </c>
      <c r="P764" t="e">
        <f>IFERROR(INDEX(REDOSLIJED!#REF!,MATCH(PlanMasine[[#This Row],[KPL]],REDOSLIJED!#REF!,0)),MAX(REDOSLIJED!#REF!)+1)</f>
        <v>#REF!</v>
      </c>
    </row>
    <row r="765" spans="1:16" hidden="1" x14ac:dyDescent="0.25">
      <c r="A765" s="23">
        <v>1016668</v>
      </c>
      <c r="B765" s="23">
        <v>1</v>
      </c>
      <c r="C765" s="23">
        <v>1016673</v>
      </c>
      <c r="D765" s="23" t="s">
        <v>2030</v>
      </c>
      <c r="E765" s="5">
        <f>IFERROR((PlanMasine[[#This Row],[Norma]]/PlanMasine[[#This Row],[Q]])*(PlanMasine[[#This Row],[Q]]/SUMIF(#REF!,PlanMasine[[#This Row],[RN]],#REF!)*PlanMasine[[#This Row],[KPLQ]]),0)</f>
        <v>0</v>
      </c>
      <c r="F765" s="23">
        <v>5</v>
      </c>
      <c r="G765" s="23">
        <v>0</v>
      </c>
      <c r="H765" s="23">
        <v>0</v>
      </c>
      <c r="I765" s="23" t="s">
        <v>5</v>
      </c>
      <c r="J765" s="23" t="s">
        <v>570</v>
      </c>
      <c r="K765" s="23" t="s">
        <v>2174</v>
      </c>
      <c r="L765" s="24">
        <v>45838</v>
      </c>
      <c r="M765" s="28">
        <v>6.9444444444444449E-3</v>
      </c>
      <c r="N765" s="3">
        <v>45824</v>
      </c>
      <c r="O765">
        <v>199535</v>
      </c>
      <c r="P765" t="e">
        <f>IFERROR(INDEX(REDOSLIJED!#REF!,MATCH(PlanMasine[[#This Row],[KPL]],REDOSLIJED!#REF!,0)),MAX(REDOSLIJED!#REF!)+1)</f>
        <v>#REF!</v>
      </c>
    </row>
    <row r="766" spans="1:16" hidden="1" x14ac:dyDescent="0.25">
      <c r="A766" s="23">
        <v>1016668</v>
      </c>
      <c r="B766" s="23">
        <v>1</v>
      </c>
      <c r="C766" s="23">
        <v>1016671</v>
      </c>
      <c r="D766" s="23" t="s">
        <v>2023</v>
      </c>
      <c r="E766" s="5">
        <f>IFERROR((PlanMasine[[#This Row],[Norma]]/PlanMasine[[#This Row],[Q]])*(PlanMasine[[#This Row],[Q]]/SUMIF(#REF!,PlanMasine[[#This Row],[RN]],#REF!)*PlanMasine[[#This Row],[KPLQ]]),0)</f>
        <v>0</v>
      </c>
      <c r="F766" s="23">
        <v>5</v>
      </c>
      <c r="G766" s="23">
        <v>0</v>
      </c>
      <c r="H766" s="23">
        <v>0</v>
      </c>
      <c r="I766" s="23" t="s">
        <v>5</v>
      </c>
      <c r="J766" s="23" t="s">
        <v>570</v>
      </c>
      <c r="K766" s="23" t="s">
        <v>2174</v>
      </c>
      <c r="L766" s="24">
        <v>45838</v>
      </c>
      <c r="M766" s="28">
        <v>1.388888888888889E-2</v>
      </c>
      <c r="N766" s="3">
        <v>45824</v>
      </c>
      <c r="O766">
        <v>199533</v>
      </c>
      <c r="P766" t="e">
        <f>IFERROR(INDEX(REDOSLIJED!#REF!,MATCH(PlanMasine[[#This Row],[KPL]],REDOSLIJED!#REF!,0)),MAX(REDOSLIJED!#REF!)+1)</f>
        <v>#REF!</v>
      </c>
    </row>
    <row r="767" spans="1:16" hidden="1" x14ac:dyDescent="0.25">
      <c r="A767" s="23">
        <v>1016668</v>
      </c>
      <c r="B767" s="23">
        <v>1</v>
      </c>
      <c r="C767" s="23">
        <v>1016670</v>
      </c>
      <c r="D767" s="23" t="s">
        <v>2021</v>
      </c>
      <c r="E767" s="5">
        <f>IFERROR((PlanMasine[[#This Row],[Norma]]/PlanMasine[[#This Row],[Q]])*(PlanMasine[[#This Row],[Q]]/SUMIF(#REF!,PlanMasine[[#This Row],[RN]],#REF!)*PlanMasine[[#This Row],[KPLQ]]),0)</f>
        <v>0</v>
      </c>
      <c r="F767" s="23">
        <v>5</v>
      </c>
      <c r="G767" s="23">
        <v>0</v>
      </c>
      <c r="H767" s="23">
        <v>0</v>
      </c>
      <c r="I767" s="23" t="s">
        <v>5</v>
      </c>
      <c r="J767" s="23" t="s">
        <v>570</v>
      </c>
      <c r="K767" s="23" t="s">
        <v>2174</v>
      </c>
      <c r="L767" s="24">
        <v>45838</v>
      </c>
      <c r="M767" s="28">
        <v>8.3333333333333332E-3</v>
      </c>
      <c r="N767" s="3">
        <v>45824</v>
      </c>
      <c r="O767">
        <v>199532</v>
      </c>
      <c r="P767" t="e">
        <f>IFERROR(INDEX(REDOSLIJED!#REF!,MATCH(PlanMasine[[#This Row],[KPL]],REDOSLIJED!#REF!,0)),MAX(REDOSLIJED!#REF!)+1)</f>
        <v>#REF!</v>
      </c>
    </row>
    <row r="768" spans="1:16" hidden="1" x14ac:dyDescent="0.25">
      <c r="A768" s="23">
        <v>1016668</v>
      </c>
      <c r="B768" s="23">
        <v>1</v>
      </c>
      <c r="C768" s="23">
        <v>1016669</v>
      </c>
      <c r="D768" s="23" t="s">
        <v>2022</v>
      </c>
      <c r="E768" s="5">
        <f>IFERROR((PlanMasine[[#This Row],[Norma]]/PlanMasine[[#This Row],[Q]])*(PlanMasine[[#This Row],[Q]]/SUMIF(#REF!,PlanMasine[[#This Row],[RN]],#REF!)*PlanMasine[[#This Row],[KPLQ]]),0)</f>
        <v>0</v>
      </c>
      <c r="F768" s="23">
        <v>5</v>
      </c>
      <c r="G768" s="23">
        <v>0</v>
      </c>
      <c r="H768" s="23">
        <v>0</v>
      </c>
      <c r="I768" s="23" t="s">
        <v>5</v>
      </c>
      <c r="J768" s="23" t="s">
        <v>570</v>
      </c>
      <c r="K768" s="23" t="s">
        <v>2174</v>
      </c>
      <c r="L768" s="24">
        <v>45838</v>
      </c>
      <c r="M768" s="28">
        <v>8.3333333333333332E-3</v>
      </c>
      <c r="N768" s="3">
        <v>45824</v>
      </c>
      <c r="O768">
        <v>199531</v>
      </c>
      <c r="P768" t="e">
        <f>IFERROR(INDEX(REDOSLIJED!#REF!,MATCH(PlanMasine[[#This Row],[KPL]],REDOSLIJED!#REF!,0)),MAX(REDOSLIJED!#REF!)+1)</f>
        <v>#REF!</v>
      </c>
    </row>
    <row r="769" spans="1:16" hidden="1" x14ac:dyDescent="0.25">
      <c r="A769" s="23">
        <v>1016668</v>
      </c>
      <c r="B769" s="23">
        <v>1</v>
      </c>
      <c r="C769" s="23">
        <v>1016675</v>
      </c>
      <c r="D769" s="23" t="s">
        <v>2025</v>
      </c>
      <c r="E769" s="5">
        <f>IFERROR((PlanMasine[[#This Row],[Norma]]/PlanMasine[[#This Row],[Q]])*(PlanMasine[[#This Row],[Q]]/SUMIF(#REF!,PlanMasine[[#This Row],[RN]],#REF!)*PlanMasine[[#This Row],[KPLQ]]),0)</f>
        <v>0</v>
      </c>
      <c r="F769" s="23">
        <v>10</v>
      </c>
      <c r="G769" s="23">
        <v>0</v>
      </c>
      <c r="H769" s="23">
        <v>0</v>
      </c>
      <c r="I769" s="23" t="s">
        <v>5</v>
      </c>
      <c r="J769" s="23" t="s">
        <v>570</v>
      </c>
      <c r="K769" s="23" t="s">
        <v>2174</v>
      </c>
      <c r="L769" s="24">
        <v>45838</v>
      </c>
      <c r="M769" s="28">
        <v>6.9444444444444449E-3</v>
      </c>
      <c r="N769" s="3">
        <v>45824</v>
      </c>
      <c r="O769">
        <v>199537</v>
      </c>
      <c r="P769" t="e">
        <f>IFERROR(INDEX(REDOSLIJED!#REF!,MATCH(PlanMasine[[#This Row],[KPL]],REDOSLIJED!#REF!,0)),MAX(REDOSLIJED!#REF!)+1)</f>
        <v>#REF!</v>
      </c>
    </row>
    <row r="770" spans="1:16" hidden="1" x14ac:dyDescent="0.25">
      <c r="A770" s="23">
        <v>1016668</v>
      </c>
      <c r="B770" s="23">
        <v>1</v>
      </c>
      <c r="C770" s="23">
        <v>1016679</v>
      </c>
      <c r="D770" s="23" t="s">
        <v>2026</v>
      </c>
      <c r="E770" s="5">
        <f>IFERROR((PlanMasine[[#This Row],[Norma]]/PlanMasine[[#This Row],[Q]])*(PlanMasine[[#This Row],[Q]]/SUMIF(#REF!,PlanMasine[[#This Row],[RN]],#REF!)*PlanMasine[[#This Row],[KPLQ]]),0)</f>
        <v>0</v>
      </c>
      <c r="F770" s="23">
        <v>5</v>
      </c>
      <c r="G770" s="23">
        <v>0</v>
      </c>
      <c r="H770" s="23">
        <v>0</v>
      </c>
      <c r="I770" s="23" t="s">
        <v>5</v>
      </c>
      <c r="J770" s="23" t="s">
        <v>570</v>
      </c>
      <c r="K770" s="23" t="s">
        <v>2174</v>
      </c>
      <c r="L770" s="24">
        <v>45838</v>
      </c>
      <c r="M770" s="28">
        <v>4.1666666666666666E-3</v>
      </c>
      <c r="N770" s="3">
        <v>45824</v>
      </c>
      <c r="O770">
        <v>199541</v>
      </c>
      <c r="P770" t="e">
        <f>IFERROR(INDEX(REDOSLIJED!#REF!,MATCH(PlanMasine[[#This Row],[KPL]],REDOSLIJED!#REF!,0)),MAX(REDOSLIJED!#REF!)+1)</f>
        <v>#REF!</v>
      </c>
    </row>
    <row r="771" spans="1:16" hidden="1" x14ac:dyDescent="0.25">
      <c r="A771" s="23">
        <v>1016668</v>
      </c>
      <c r="B771" s="23">
        <v>1</v>
      </c>
      <c r="C771" s="23">
        <v>1016672</v>
      </c>
      <c r="D771" s="23" t="s">
        <v>2019</v>
      </c>
      <c r="E771" s="5">
        <f>IFERROR((PlanMasine[[#This Row],[Norma]]/PlanMasine[[#This Row],[Q]])*(PlanMasine[[#This Row],[Q]]/SUMIF(#REF!,PlanMasine[[#This Row],[RN]],#REF!)*PlanMasine[[#This Row],[KPLQ]]),0)</f>
        <v>0</v>
      </c>
      <c r="F771" s="23">
        <v>5</v>
      </c>
      <c r="G771" s="23">
        <v>0</v>
      </c>
      <c r="H771" s="23">
        <v>0</v>
      </c>
      <c r="I771" s="23" t="s">
        <v>5</v>
      </c>
      <c r="J771" s="23" t="s">
        <v>570</v>
      </c>
      <c r="K771" s="23" t="s">
        <v>2174</v>
      </c>
      <c r="L771" s="24">
        <v>45838</v>
      </c>
      <c r="M771" s="28">
        <v>5.5555555555555549E-3</v>
      </c>
      <c r="N771" s="3">
        <v>45824</v>
      </c>
      <c r="O771">
        <v>199534</v>
      </c>
      <c r="P771" t="e">
        <f>IFERROR(INDEX(REDOSLIJED!#REF!,MATCH(PlanMasine[[#This Row],[KPL]],REDOSLIJED!#REF!,0)),MAX(REDOSLIJED!#REF!)+1)</f>
        <v>#REF!</v>
      </c>
    </row>
    <row r="772" spans="1:16" hidden="1" x14ac:dyDescent="0.25">
      <c r="A772" s="23">
        <v>1018678</v>
      </c>
      <c r="B772" s="23">
        <v>1</v>
      </c>
      <c r="C772" s="23">
        <v>1018709</v>
      </c>
      <c r="D772" s="23" t="s">
        <v>1794</v>
      </c>
      <c r="E772" s="5">
        <f>IFERROR((PlanMasine[[#This Row],[Norma]]/PlanMasine[[#This Row],[Q]])*(PlanMasine[[#This Row],[Q]]/SUMIF(#REF!,PlanMasine[[#This Row],[RN]],#REF!)*PlanMasine[[#This Row],[KPLQ]]),0)</f>
        <v>0</v>
      </c>
      <c r="F772" s="23">
        <v>1</v>
      </c>
      <c r="G772" s="23">
        <v>0</v>
      </c>
      <c r="H772" s="23">
        <v>0</v>
      </c>
      <c r="I772" s="23" t="s">
        <v>5</v>
      </c>
      <c r="J772" s="23" t="s">
        <v>570</v>
      </c>
      <c r="K772" s="23" t="s">
        <v>1795</v>
      </c>
      <c r="L772" s="24">
        <v>45833</v>
      </c>
      <c r="M772" s="28">
        <v>2.0833333333333332E-2</v>
      </c>
      <c r="N772" s="3">
        <v>45824</v>
      </c>
      <c r="O772">
        <v>209977</v>
      </c>
      <c r="P772" t="e">
        <f>IFERROR(INDEX(REDOSLIJED!#REF!,MATCH(PlanMasine[[#This Row],[KPL]],REDOSLIJED!#REF!,0)),MAX(REDOSLIJED!#REF!)+1)</f>
        <v>#REF!</v>
      </c>
    </row>
    <row r="773" spans="1:16" hidden="1" x14ac:dyDescent="0.25">
      <c r="A773" s="23">
        <v>1019638</v>
      </c>
      <c r="B773" s="23">
        <v>1</v>
      </c>
      <c r="C773" s="23">
        <v>1019671</v>
      </c>
      <c r="D773" s="23" t="s">
        <v>2184</v>
      </c>
      <c r="E773" s="5">
        <f>IFERROR((PlanMasine[[#This Row],[Norma]]/PlanMasine[[#This Row],[Q]])*(PlanMasine[[#This Row],[Q]]/SUMIF(#REF!,PlanMasine[[#This Row],[RN]],#REF!)*PlanMasine[[#This Row],[KPLQ]]),0)</f>
        <v>0</v>
      </c>
      <c r="F773" s="23">
        <v>6</v>
      </c>
      <c r="G773" s="23">
        <v>0</v>
      </c>
      <c r="H773" s="23">
        <v>0</v>
      </c>
      <c r="I773" s="23" t="s">
        <v>5</v>
      </c>
      <c r="J773" s="23" t="s">
        <v>570</v>
      </c>
      <c r="K773" s="23" t="s">
        <v>1787</v>
      </c>
      <c r="L773" s="24">
        <v>45841</v>
      </c>
      <c r="M773" s="28">
        <v>6.9444444444444441E-3</v>
      </c>
      <c r="N773" s="3">
        <v>45824</v>
      </c>
      <c r="O773">
        <v>215834</v>
      </c>
      <c r="P773" t="e">
        <f>IFERROR(INDEX(REDOSLIJED!#REF!,MATCH(PlanMasine[[#This Row],[KPL]],REDOSLIJED!#REF!,0)),MAX(REDOSLIJED!#REF!)+1)</f>
        <v>#REF!</v>
      </c>
    </row>
    <row r="774" spans="1:16" hidden="1" x14ac:dyDescent="0.25">
      <c r="A774" s="23">
        <v>1019638</v>
      </c>
      <c r="B774" s="23">
        <v>1</v>
      </c>
      <c r="C774" s="23">
        <v>1019667</v>
      </c>
      <c r="D774" s="23" t="s">
        <v>1971</v>
      </c>
      <c r="E774" s="5">
        <f>IFERROR((PlanMasine[[#This Row],[Norma]]/PlanMasine[[#This Row],[Q]])*(PlanMasine[[#This Row],[Q]]/SUMIF(#REF!,PlanMasine[[#This Row],[RN]],#REF!)*PlanMasine[[#This Row],[KPLQ]]),0)</f>
        <v>0</v>
      </c>
      <c r="F774" s="23">
        <v>6</v>
      </c>
      <c r="G774" s="23">
        <v>0</v>
      </c>
      <c r="H774" s="23">
        <v>0</v>
      </c>
      <c r="I774" s="23" t="s">
        <v>5</v>
      </c>
      <c r="J774" s="23" t="s">
        <v>570</v>
      </c>
      <c r="K774" s="23" t="s">
        <v>1787</v>
      </c>
      <c r="L774" s="24">
        <v>45841</v>
      </c>
      <c r="M774" s="28">
        <v>1.736111111111111E-3</v>
      </c>
      <c r="N774" s="3">
        <v>45824</v>
      </c>
      <c r="O774">
        <v>215830</v>
      </c>
      <c r="P774" t="e">
        <f>IFERROR(INDEX(REDOSLIJED!#REF!,MATCH(PlanMasine[[#This Row],[KPL]],REDOSLIJED!#REF!,0)),MAX(REDOSLIJED!#REF!)+1)</f>
        <v>#REF!</v>
      </c>
    </row>
    <row r="775" spans="1:16" hidden="1" x14ac:dyDescent="0.25">
      <c r="A775" s="23">
        <v>1019638</v>
      </c>
      <c r="B775" s="23">
        <v>1</v>
      </c>
      <c r="C775" s="23">
        <v>1019682</v>
      </c>
      <c r="D775" s="23" t="s">
        <v>2183</v>
      </c>
      <c r="E775" s="5">
        <f>IFERROR((PlanMasine[[#This Row],[Norma]]/PlanMasine[[#This Row],[Q]])*(PlanMasine[[#This Row],[Q]]/SUMIF(#REF!,PlanMasine[[#This Row],[RN]],#REF!)*PlanMasine[[#This Row],[KPLQ]]),0)</f>
        <v>0</v>
      </c>
      <c r="F775" s="23">
        <v>6</v>
      </c>
      <c r="G775" s="23">
        <v>0</v>
      </c>
      <c r="H775" s="23">
        <v>0</v>
      </c>
      <c r="I775" s="23" t="s">
        <v>5</v>
      </c>
      <c r="J775" s="23" t="s">
        <v>570</v>
      </c>
      <c r="K775" s="23" t="s">
        <v>1787</v>
      </c>
      <c r="L775" s="24">
        <v>45841</v>
      </c>
      <c r="M775" s="28">
        <v>2.0833333333333333E-3</v>
      </c>
      <c r="N775" s="3">
        <v>45824</v>
      </c>
      <c r="O775">
        <v>215845</v>
      </c>
      <c r="P775" t="e">
        <f>IFERROR(INDEX(REDOSLIJED!#REF!,MATCH(PlanMasine[[#This Row],[KPL]],REDOSLIJED!#REF!,0)),MAX(REDOSLIJED!#REF!)+1)</f>
        <v>#REF!</v>
      </c>
    </row>
    <row r="776" spans="1:16" hidden="1" x14ac:dyDescent="0.25">
      <c r="A776" s="23">
        <v>1019638</v>
      </c>
      <c r="B776" s="23">
        <v>1</v>
      </c>
      <c r="C776" s="23">
        <v>1019656</v>
      </c>
      <c r="D776" s="23" t="s">
        <v>2182</v>
      </c>
      <c r="E776" s="5">
        <f>IFERROR((PlanMasine[[#This Row],[Norma]]/PlanMasine[[#This Row],[Q]])*(PlanMasine[[#This Row],[Q]]/SUMIF(#REF!,PlanMasine[[#This Row],[RN]],#REF!)*PlanMasine[[#This Row],[KPLQ]]),0)</f>
        <v>0</v>
      </c>
      <c r="F776" s="23">
        <v>6</v>
      </c>
      <c r="G776" s="23">
        <v>0</v>
      </c>
      <c r="H776" s="23">
        <v>0</v>
      </c>
      <c r="I776" s="23" t="s">
        <v>5</v>
      </c>
      <c r="J776" s="23" t="s">
        <v>570</v>
      </c>
      <c r="K776" s="23" t="s">
        <v>1787</v>
      </c>
      <c r="L776" s="24">
        <v>45841</v>
      </c>
      <c r="M776" s="28">
        <v>2.0833333333333333E-3</v>
      </c>
      <c r="N776" s="3">
        <v>45824</v>
      </c>
      <c r="O776">
        <v>215819</v>
      </c>
      <c r="P776" t="e">
        <f>IFERROR(INDEX(REDOSLIJED!#REF!,MATCH(PlanMasine[[#This Row],[KPL]],REDOSLIJED!#REF!,0)),MAX(REDOSLIJED!#REF!)+1)</f>
        <v>#REF!</v>
      </c>
    </row>
    <row r="777" spans="1:16" hidden="1" x14ac:dyDescent="0.25">
      <c r="A777" s="23">
        <v>1019638</v>
      </c>
      <c r="B777" s="23">
        <v>1</v>
      </c>
      <c r="C777" s="23">
        <v>1019654</v>
      </c>
      <c r="D777" s="23" t="s">
        <v>1972</v>
      </c>
      <c r="E777" s="5">
        <f>IFERROR((PlanMasine[[#This Row],[Norma]]/PlanMasine[[#This Row],[Q]])*(PlanMasine[[#This Row],[Q]]/SUMIF(#REF!,PlanMasine[[#This Row],[RN]],#REF!)*PlanMasine[[#This Row],[KPLQ]]),0)</f>
        <v>0</v>
      </c>
      <c r="F777" s="23">
        <v>6</v>
      </c>
      <c r="G777" s="23">
        <v>0</v>
      </c>
      <c r="H777" s="23">
        <v>0</v>
      </c>
      <c r="I777" s="23" t="s">
        <v>5</v>
      </c>
      <c r="J777" s="23" t="s">
        <v>570</v>
      </c>
      <c r="K777" s="23" t="s">
        <v>1787</v>
      </c>
      <c r="L777" s="24">
        <v>45841</v>
      </c>
      <c r="M777" s="28">
        <v>1.3888888888888889E-3</v>
      </c>
      <c r="N777" s="3">
        <v>45824</v>
      </c>
      <c r="O777">
        <v>215817</v>
      </c>
      <c r="P777" t="e">
        <f>IFERROR(INDEX(REDOSLIJED!#REF!,MATCH(PlanMasine[[#This Row],[KPL]],REDOSLIJED!#REF!,0)),MAX(REDOSLIJED!#REF!)+1)</f>
        <v>#REF!</v>
      </c>
    </row>
    <row r="778" spans="1:16" hidden="1" x14ac:dyDescent="0.25">
      <c r="A778" s="23">
        <v>1019638</v>
      </c>
      <c r="B778" s="23">
        <v>1</v>
      </c>
      <c r="C778" s="23">
        <v>1019669</v>
      </c>
      <c r="D778" s="23" t="s">
        <v>2185</v>
      </c>
      <c r="E778" s="5">
        <f>IFERROR((PlanMasine[[#This Row],[Norma]]/PlanMasine[[#This Row],[Q]])*(PlanMasine[[#This Row],[Q]]/SUMIF(#REF!,PlanMasine[[#This Row],[RN]],#REF!)*PlanMasine[[#This Row],[KPLQ]]),0)</f>
        <v>0</v>
      </c>
      <c r="F778" s="23">
        <v>6</v>
      </c>
      <c r="G778" s="23">
        <v>0</v>
      </c>
      <c r="H778" s="23">
        <v>0</v>
      </c>
      <c r="I778" s="23" t="s">
        <v>5</v>
      </c>
      <c r="J778" s="23" t="s">
        <v>570</v>
      </c>
      <c r="K778" s="23" t="s">
        <v>1787</v>
      </c>
      <c r="L778" s="24">
        <v>45841</v>
      </c>
      <c r="M778" s="28">
        <v>2.0833333333333333E-3</v>
      </c>
      <c r="N778" s="3">
        <v>45824</v>
      </c>
      <c r="O778">
        <v>215832</v>
      </c>
      <c r="P778" t="e">
        <f>IFERROR(INDEX(REDOSLIJED!#REF!,MATCH(PlanMasine[[#This Row],[KPL]],REDOSLIJED!#REF!,0)),MAX(REDOSLIJED!#REF!)+1)</f>
        <v>#REF!</v>
      </c>
    </row>
    <row r="779" spans="1:16" hidden="1" x14ac:dyDescent="0.25">
      <c r="A779" s="23">
        <v>1019638</v>
      </c>
      <c r="B779" s="23">
        <v>1</v>
      </c>
      <c r="C779" s="23">
        <v>1019653</v>
      </c>
      <c r="D779" s="23" t="s">
        <v>1973</v>
      </c>
      <c r="E779" s="5">
        <f>IFERROR((PlanMasine[[#This Row],[Norma]]/PlanMasine[[#This Row],[Q]])*(PlanMasine[[#This Row],[Q]]/SUMIF(#REF!,PlanMasine[[#This Row],[RN]],#REF!)*PlanMasine[[#This Row],[KPLQ]]),0)</f>
        <v>0</v>
      </c>
      <c r="F779" s="23">
        <v>12</v>
      </c>
      <c r="G779" s="23">
        <v>0</v>
      </c>
      <c r="H779" s="23">
        <v>0</v>
      </c>
      <c r="I779" s="23" t="s">
        <v>5</v>
      </c>
      <c r="J779" s="23" t="s">
        <v>570</v>
      </c>
      <c r="K779" s="23" t="s">
        <v>1787</v>
      </c>
      <c r="L779" s="24">
        <v>45841</v>
      </c>
      <c r="M779" s="28">
        <v>2.7777777777777779E-3</v>
      </c>
      <c r="N779" s="3">
        <v>45824</v>
      </c>
      <c r="O779">
        <v>215816</v>
      </c>
      <c r="P779" t="e">
        <f>IFERROR(INDEX(REDOSLIJED!#REF!,MATCH(PlanMasine[[#This Row],[KPL]],REDOSLIJED!#REF!,0)),MAX(REDOSLIJED!#REF!)+1)</f>
        <v>#REF!</v>
      </c>
    </row>
    <row r="780" spans="1:16" hidden="1" x14ac:dyDescent="0.25">
      <c r="A780" s="23">
        <v>1019638</v>
      </c>
      <c r="B780" s="23">
        <v>1</v>
      </c>
      <c r="C780" s="23">
        <v>1019649</v>
      </c>
      <c r="D780" s="23" t="s">
        <v>1975</v>
      </c>
      <c r="E780" s="5">
        <f>IFERROR((PlanMasine[[#This Row],[Norma]]/PlanMasine[[#This Row],[Q]])*(PlanMasine[[#This Row],[Q]]/SUMIF(#REF!,PlanMasine[[#This Row],[RN]],#REF!)*PlanMasine[[#This Row],[KPLQ]]),0)</f>
        <v>0</v>
      </c>
      <c r="F780" s="23">
        <v>6</v>
      </c>
      <c r="G780" s="23">
        <v>0</v>
      </c>
      <c r="H780" s="23">
        <v>0</v>
      </c>
      <c r="I780" s="23" t="s">
        <v>5</v>
      </c>
      <c r="J780" s="23" t="s">
        <v>570</v>
      </c>
      <c r="K780" s="23" t="s">
        <v>1787</v>
      </c>
      <c r="L780" s="24">
        <v>45841</v>
      </c>
      <c r="M780" s="28">
        <v>1.0416666666666667E-3</v>
      </c>
      <c r="N780" s="3">
        <v>45824</v>
      </c>
      <c r="O780">
        <v>215812</v>
      </c>
      <c r="P780" t="e">
        <f>IFERROR(INDEX(REDOSLIJED!#REF!,MATCH(PlanMasine[[#This Row],[KPL]],REDOSLIJED!#REF!,0)),MAX(REDOSLIJED!#REF!)+1)</f>
        <v>#REF!</v>
      </c>
    </row>
    <row r="781" spans="1:16" hidden="1" x14ac:dyDescent="0.25">
      <c r="A781" s="23">
        <v>1019638</v>
      </c>
      <c r="B781" s="23">
        <v>1</v>
      </c>
      <c r="C781" s="23">
        <v>1019657</v>
      </c>
      <c r="D781" s="23" t="s">
        <v>1974</v>
      </c>
      <c r="E781" s="5">
        <f>IFERROR((PlanMasine[[#This Row],[Norma]]/PlanMasine[[#This Row],[Q]])*(PlanMasine[[#This Row],[Q]]/SUMIF(#REF!,PlanMasine[[#This Row],[RN]],#REF!)*PlanMasine[[#This Row],[KPLQ]]),0)</f>
        <v>0</v>
      </c>
      <c r="F781" s="23">
        <v>6</v>
      </c>
      <c r="G781" s="23">
        <v>0</v>
      </c>
      <c r="H781" s="23">
        <v>0</v>
      </c>
      <c r="I781" s="23" t="s">
        <v>5</v>
      </c>
      <c r="J781" s="23" t="s">
        <v>570</v>
      </c>
      <c r="K781" s="23" t="s">
        <v>1787</v>
      </c>
      <c r="L781" s="24">
        <v>45841</v>
      </c>
      <c r="M781" s="28">
        <v>3.472222222222222E-3</v>
      </c>
      <c r="N781" s="3">
        <v>45824</v>
      </c>
      <c r="O781">
        <v>215820</v>
      </c>
      <c r="P781" t="e">
        <f>IFERROR(INDEX(REDOSLIJED!#REF!,MATCH(PlanMasine[[#This Row],[KPL]],REDOSLIJED!#REF!,0)),MAX(REDOSLIJED!#REF!)+1)</f>
        <v>#REF!</v>
      </c>
    </row>
    <row r="782" spans="1:16" hidden="1" x14ac:dyDescent="0.25">
      <c r="A782" s="23">
        <v>1019638</v>
      </c>
      <c r="B782" s="23">
        <v>1</v>
      </c>
      <c r="C782" s="23">
        <v>1019684</v>
      </c>
      <c r="D782" s="23" t="s">
        <v>1970</v>
      </c>
      <c r="E782" s="5">
        <f>IFERROR((PlanMasine[[#This Row],[Norma]]/PlanMasine[[#This Row],[Q]])*(PlanMasine[[#This Row],[Q]]/SUMIF(#REF!,PlanMasine[[#This Row],[RN]],#REF!)*PlanMasine[[#This Row],[KPLQ]]),0)</f>
        <v>0</v>
      </c>
      <c r="F782" s="23">
        <v>6</v>
      </c>
      <c r="G782" s="23">
        <v>0</v>
      </c>
      <c r="H782" s="23">
        <v>0</v>
      </c>
      <c r="I782" s="23" t="s">
        <v>5</v>
      </c>
      <c r="J782" s="23" t="s">
        <v>570</v>
      </c>
      <c r="K782" s="23" t="s">
        <v>1787</v>
      </c>
      <c r="L782" s="24">
        <v>45841</v>
      </c>
      <c r="M782" s="28">
        <v>1.0416666666666667E-3</v>
      </c>
      <c r="N782" s="3">
        <v>45824</v>
      </c>
      <c r="O782">
        <v>215847</v>
      </c>
      <c r="P782" t="e">
        <f>IFERROR(INDEX(REDOSLIJED!#REF!,MATCH(PlanMasine[[#This Row],[KPL]],REDOSLIJED!#REF!,0)),MAX(REDOSLIJED!#REF!)+1)</f>
        <v>#REF!</v>
      </c>
    </row>
    <row r="783" spans="1:16" hidden="1" x14ac:dyDescent="0.25">
      <c r="A783" s="23">
        <v>1019638</v>
      </c>
      <c r="B783" s="23">
        <v>1</v>
      </c>
      <c r="C783" s="23">
        <v>1019685</v>
      </c>
      <c r="D783" s="23" t="s">
        <v>1968</v>
      </c>
      <c r="E783" s="5">
        <f>IFERROR((PlanMasine[[#This Row],[Norma]]/PlanMasine[[#This Row],[Q]])*(PlanMasine[[#This Row],[Q]]/SUMIF(#REF!,PlanMasine[[#This Row],[RN]],#REF!)*PlanMasine[[#This Row],[KPLQ]]),0)</f>
        <v>0</v>
      </c>
      <c r="F783" s="23">
        <v>6</v>
      </c>
      <c r="G783" s="23">
        <v>0</v>
      </c>
      <c r="H783" s="23">
        <v>0</v>
      </c>
      <c r="I783" s="23" t="s">
        <v>5</v>
      </c>
      <c r="J783" s="23" t="s">
        <v>570</v>
      </c>
      <c r="K783" s="23" t="s">
        <v>1787</v>
      </c>
      <c r="L783" s="24">
        <v>45841</v>
      </c>
      <c r="M783" s="28">
        <v>1.0416666666666667E-3</v>
      </c>
      <c r="N783" s="3">
        <v>45824</v>
      </c>
      <c r="O783">
        <v>215848</v>
      </c>
      <c r="P783" t="e">
        <f>IFERROR(INDEX(REDOSLIJED!#REF!,MATCH(PlanMasine[[#This Row],[KPL]],REDOSLIJED!#REF!,0)),MAX(REDOSLIJED!#REF!)+1)</f>
        <v>#REF!</v>
      </c>
    </row>
    <row r="784" spans="1:16" hidden="1" x14ac:dyDescent="0.25">
      <c r="A784" s="23">
        <v>1019639</v>
      </c>
      <c r="B784" s="23">
        <v>1</v>
      </c>
      <c r="C784" s="23">
        <v>1019649</v>
      </c>
      <c r="D784" s="23" t="s">
        <v>1975</v>
      </c>
      <c r="E784" s="5">
        <f>IFERROR((PlanMasine[[#This Row],[Norma]]/PlanMasine[[#This Row],[Q]])*(PlanMasine[[#This Row],[Q]]/SUMIF(#REF!,PlanMasine[[#This Row],[RN]],#REF!)*PlanMasine[[#This Row],[KPLQ]]),0)</f>
        <v>0</v>
      </c>
      <c r="F784" s="23">
        <v>6</v>
      </c>
      <c r="G784" s="23">
        <v>0</v>
      </c>
      <c r="H784" s="23">
        <v>0</v>
      </c>
      <c r="I784" s="23" t="s">
        <v>5</v>
      </c>
      <c r="J784" s="23" t="s">
        <v>570</v>
      </c>
      <c r="K784" s="23" t="s">
        <v>1787</v>
      </c>
      <c r="L784" s="24">
        <v>45841</v>
      </c>
      <c r="M784" s="28">
        <v>1.0416666666666667E-3</v>
      </c>
      <c r="N784" s="3">
        <v>45824</v>
      </c>
      <c r="O784">
        <v>215812</v>
      </c>
      <c r="P784" t="e">
        <f>IFERROR(INDEX(REDOSLIJED!#REF!,MATCH(PlanMasine[[#This Row],[KPL]],REDOSLIJED!#REF!,0)),MAX(REDOSLIJED!#REF!)+1)</f>
        <v>#REF!</v>
      </c>
    </row>
    <row r="785" spans="1:16" hidden="1" x14ac:dyDescent="0.25">
      <c r="A785" s="23">
        <v>1019639</v>
      </c>
      <c r="B785" s="23">
        <v>1</v>
      </c>
      <c r="C785" s="23">
        <v>1019653</v>
      </c>
      <c r="D785" s="23" t="s">
        <v>1973</v>
      </c>
      <c r="E785" s="5">
        <f>IFERROR((PlanMasine[[#This Row],[Norma]]/PlanMasine[[#This Row],[Q]])*(PlanMasine[[#This Row],[Q]]/SUMIF(#REF!,PlanMasine[[#This Row],[RN]],#REF!)*PlanMasine[[#This Row],[KPLQ]]),0)</f>
        <v>0</v>
      </c>
      <c r="F785" s="23">
        <v>12</v>
      </c>
      <c r="G785" s="23">
        <v>0</v>
      </c>
      <c r="H785" s="23">
        <v>0</v>
      </c>
      <c r="I785" s="23" t="s">
        <v>5</v>
      </c>
      <c r="J785" s="23" t="s">
        <v>570</v>
      </c>
      <c r="K785" s="23" t="s">
        <v>1787</v>
      </c>
      <c r="L785" s="24">
        <v>45841</v>
      </c>
      <c r="M785" s="28">
        <v>2.7777777777777779E-3</v>
      </c>
      <c r="N785" s="3">
        <v>45824</v>
      </c>
      <c r="O785">
        <v>215816</v>
      </c>
      <c r="P785" t="e">
        <f>IFERROR(INDEX(REDOSLIJED!#REF!,MATCH(PlanMasine[[#This Row],[KPL]],REDOSLIJED!#REF!,0)),MAX(REDOSLIJED!#REF!)+1)</f>
        <v>#REF!</v>
      </c>
    </row>
    <row r="786" spans="1:16" hidden="1" x14ac:dyDescent="0.25">
      <c r="A786" s="23">
        <v>1019639</v>
      </c>
      <c r="B786" s="23">
        <v>1</v>
      </c>
      <c r="C786" s="23">
        <v>1019669</v>
      </c>
      <c r="D786" s="23" t="s">
        <v>2185</v>
      </c>
      <c r="E786" s="5">
        <f>IFERROR((PlanMasine[[#This Row],[Norma]]/PlanMasine[[#This Row],[Q]])*(PlanMasine[[#This Row],[Q]]/SUMIF(#REF!,PlanMasine[[#This Row],[RN]],#REF!)*PlanMasine[[#This Row],[KPLQ]]),0)</f>
        <v>0</v>
      </c>
      <c r="F786" s="23">
        <v>6</v>
      </c>
      <c r="G786" s="23">
        <v>0</v>
      </c>
      <c r="H786" s="23">
        <v>0</v>
      </c>
      <c r="I786" s="23" t="s">
        <v>5</v>
      </c>
      <c r="J786" s="23" t="s">
        <v>570</v>
      </c>
      <c r="K786" s="23" t="s">
        <v>1787</v>
      </c>
      <c r="L786" s="24">
        <v>45841</v>
      </c>
      <c r="M786" s="28">
        <v>2.0833333333333333E-3</v>
      </c>
      <c r="N786" s="3">
        <v>45824</v>
      </c>
      <c r="O786">
        <v>215832</v>
      </c>
      <c r="P786" t="e">
        <f>IFERROR(INDEX(REDOSLIJED!#REF!,MATCH(PlanMasine[[#This Row],[KPL]],REDOSLIJED!#REF!,0)),MAX(REDOSLIJED!#REF!)+1)</f>
        <v>#REF!</v>
      </c>
    </row>
    <row r="787" spans="1:16" hidden="1" x14ac:dyDescent="0.25">
      <c r="A787" s="23">
        <v>1019639</v>
      </c>
      <c r="B787" s="23">
        <v>1</v>
      </c>
      <c r="C787" s="23">
        <v>1019684</v>
      </c>
      <c r="D787" s="23" t="s">
        <v>1970</v>
      </c>
      <c r="E787" s="5">
        <f>IFERROR((PlanMasine[[#This Row],[Norma]]/PlanMasine[[#This Row],[Q]])*(PlanMasine[[#This Row],[Q]]/SUMIF(#REF!,PlanMasine[[#This Row],[RN]],#REF!)*PlanMasine[[#This Row],[KPLQ]]),0)</f>
        <v>0</v>
      </c>
      <c r="F787" s="23">
        <v>6</v>
      </c>
      <c r="G787" s="23">
        <v>0</v>
      </c>
      <c r="H787" s="23">
        <v>0</v>
      </c>
      <c r="I787" s="23" t="s">
        <v>5</v>
      </c>
      <c r="J787" s="23" t="s">
        <v>570</v>
      </c>
      <c r="K787" s="23" t="s">
        <v>1787</v>
      </c>
      <c r="L787" s="24">
        <v>45841</v>
      </c>
      <c r="M787" s="28">
        <v>1.0416666666666667E-3</v>
      </c>
      <c r="N787" s="3">
        <v>45824</v>
      </c>
      <c r="O787">
        <v>215847</v>
      </c>
      <c r="P787" t="e">
        <f>IFERROR(INDEX(REDOSLIJED!#REF!,MATCH(PlanMasine[[#This Row],[KPL]],REDOSLIJED!#REF!,0)),MAX(REDOSLIJED!#REF!)+1)</f>
        <v>#REF!</v>
      </c>
    </row>
    <row r="788" spans="1:16" hidden="1" x14ac:dyDescent="0.25">
      <c r="A788" s="23">
        <v>1019639</v>
      </c>
      <c r="B788" s="23">
        <v>1</v>
      </c>
      <c r="C788" s="23">
        <v>1019654</v>
      </c>
      <c r="D788" s="23" t="s">
        <v>1972</v>
      </c>
      <c r="E788" s="5">
        <f>IFERROR((PlanMasine[[#This Row],[Norma]]/PlanMasine[[#This Row],[Q]])*(PlanMasine[[#This Row],[Q]]/SUMIF(#REF!,PlanMasine[[#This Row],[RN]],#REF!)*PlanMasine[[#This Row],[KPLQ]]),0)</f>
        <v>0</v>
      </c>
      <c r="F788" s="23">
        <v>6</v>
      </c>
      <c r="G788" s="23">
        <v>0</v>
      </c>
      <c r="H788" s="23">
        <v>0</v>
      </c>
      <c r="I788" s="23" t="s">
        <v>5</v>
      </c>
      <c r="J788" s="23" t="s">
        <v>570</v>
      </c>
      <c r="K788" s="23" t="s">
        <v>1787</v>
      </c>
      <c r="L788" s="24">
        <v>45841</v>
      </c>
      <c r="M788" s="28">
        <v>1.3888888888888889E-3</v>
      </c>
      <c r="N788" s="3">
        <v>45824</v>
      </c>
      <c r="O788">
        <v>215817</v>
      </c>
      <c r="P788" t="e">
        <f>IFERROR(INDEX(REDOSLIJED!#REF!,MATCH(PlanMasine[[#This Row],[KPL]],REDOSLIJED!#REF!,0)),MAX(REDOSLIJED!#REF!)+1)</f>
        <v>#REF!</v>
      </c>
    </row>
    <row r="789" spans="1:16" hidden="1" x14ac:dyDescent="0.25">
      <c r="A789" s="23">
        <v>1019639</v>
      </c>
      <c r="B789" s="23">
        <v>1</v>
      </c>
      <c r="C789" s="23">
        <v>1019671</v>
      </c>
      <c r="D789" s="23" t="s">
        <v>2184</v>
      </c>
      <c r="E789" s="5">
        <f>IFERROR((PlanMasine[[#This Row],[Norma]]/PlanMasine[[#This Row],[Q]])*(PlanMasine[[#This Row],[Q]]/SUMIF(#REF!,PlanMasine[[#This Row],[RN]],#REF!)*PlanMasine[[#This Row],[KPLQ]]),0)</f>
        <v>0</v>
      </c>
      <c r="F789" s="23">
        <v>6</v>
      </c>
      <c r="G789" s="23">
        <v>0</v>
      </c>
      <c r="H789" s="23">
        <v>0</v>
      </c>
      <c r="I789" s="23" t="s">
        <v>5</v>
      </c>
      <c r="J789" s="23" t="s">
        <v>570</v>
      </c>
      <c r="K789" s="23" t="s">
        <v>1787</v>
      </c>
      <c r="L789" s="24">
        <v>45841</v>
      </c>
      <c r="M789" s="28">
        <v>6.9444444444444441E-3</v>
      </c>
      <c r="N789" s="3">
        <v>45824</v>
      </c>
      <c r="O789">
        <v>215834</v>
      </c>
      <c r="P789" t="e">
        <f>IFERROR(INDEX(REDOSLIJED!#REF!,MATCH(PlanMasine[[#This Row],[KPL]],REDOSLIJED!#REF!,0)),MAX(REDOSLIJED!#REF!)+1)</f>
        <v>#REF!</v>
      </c>
    </row>
    <row r="790" spans="1:16" hidden="1" x14ac:dyDescent="0.25">
      <c r="A790" s="23">
        <v>1019639</v>
      </c>
      <c r="B790" s="23">
        <v>1</v>
      </c>
      <c r="C790" s="23">
        <v>1019667</v>
      </c>
      <c r="D790" s="23" t="s">
        <v>1971</v>
      </c>
      <c r="E790" s="5">
        <f>IFERROR((PlanMasine[[#This Row],[Norma]]/PlanMasine[[#This Row],[Q]])*(PlanMasine[[#This Row],[Q]]/SUMIF(#REF!,PlanMasine[[#This Row],[RN]],#REF!)*PlanMasine[[#This Row],[KPLQ]]),0)</f>
        <v>0</v>
      </c>
      <c r="F790" s="23">
        <v>6</v>
      </c>
      <c r="G790" s="23">
        <v>0</v>
      </c>
      <c r="H790" s="23">
        <v>0</v>
      </c>
      <c r="I790" s="23" t="s">
        <v>5</v>
      </c>
      <c r="J790" s="23" t="s">
        <v>570</v>
      </c>
      <c r="K790" s="23" t="s">
        <v>1787</v>
      </c>
      <c r="L790" s="24">
        <v>45841</v>
      </c>
      <c r="M790" s="28">
        <v>1.736111111111111E-3</v>
      </c>
      <c r="N790" s="3">
        <v>45824</v>
      </c>
      <c r="O790">
        <v>215830</v>
      </c>
      <c r="P790" t="e">
        <f>IFERROR(INDEX(REDOSLIJED!#REF!,MATCH(PlanMasine[[#This Row],[KPL]],REDOSLIJED!#REF!,0)),MAX(REDOSLIJED!#REF!)+1)</f>
        <v>#REF!</v>
      </c>
    </row>
    <row r="791" spans="1:16" hidden="1" x14ac:dyDescent="0.25">
      <c r="A791" s="23">
        <v>1019639</v>
      </c>
      <c r="B791" s="23">
        <v>1</v>
      </c>
      <c r="C791" s="23">
        <v>1019682</v>
      </c>
      <c r="D791" s="23" t="s">
        <v>2183</v>
      </c>
      <c r="E791" s="5">
        <f>IFERROR((PlanMasine[[#This Row],[Norma]]/PlanMasine[[#This Row],[Q]])*(PlanMasine[[#This Row],[Q]]/SUMIF(#REF!,PlanMasine[[#This Row],[RN]],#REF!)*PlanMasine[[#This Row],[KPLQ]]),0)</f>
        <v>0</v>
      </c>
      <c r="F791" s="23">
        <v>6</v>
      </c>
      <c r="G791" s="23">
        <v>0</v>
      </c>
      <c r="H791" s="23">
        <v>0</v>
      </c>
      <c r="I791" s="23" t="s">
        <v>5</v>
      </c>
      <c r="J791" s="23" t="s">
        <v>570</v>
      </c>
      <c r="K791" s="23" t="s">
        <v>1787</v>
      </c>
      <c r="L791" s="24">
        <v>45841</v>
      </c>
      <c r="M791" s="28">
        <v>2.0833333333333333E-3</v>
      </c>
      <c r="N791" s="3">
        <v>45824</v>
      </c>
      <c r="O791">
        <v>215845</v>
      </c>
      <c r="P791" t="e">
        <f>IFERROR(INDEX(REDOSLIJED!#REF!,MATCH(PlanMasine[[#This Row],[KPL]],REDOSLIJED!#REF!,0)),MAX(REDOSLIJED!#REF!)+1)</f>
        <v>#REF!</v>
      </c>
    </row>
    <row r="792" spans="1:16" hidden="1" x14ac:dyDescent="0.25">
      <c r="A792" s="23">
        <v>1019639</v>
      </c>
      <c r="B792" s="23">
        <v>1</v>
      </c>
      <c r="C792" s="23">
        <v>1019685</v>
      </c>
      <c r="D792" s="23" t="s">
        <v>1968</v>
      </c>
      <c r="E792" s="5">
        <f>IFERROR((PlanMasine[[#This Row],[Norma]]/PlanMasine[[#This Row],[Q]])*(PlanMasine[[#This Row],[Q]]/SUMIF(#REF!,PlanMasine[[#This Row],[RN]],#REF!)*PlanMasine[[#This Row],[KPLQ]]),0)</f>
        <v>0</v>
      </c>
      <c r="F792" s="23">
        <v>6</v>
      </c>
      <c r="G792" s="23">
        <v>0</v>
      </c>
      <c r="H792" s="23">
        <v>0</v>
      </c>
      <c r="I792" s="23" t="s">
        <v>5</v>
      </c>
      <c r="J792" s="23" t="s">
        <v>570</v>
      </c>
      <c r="K792" s="23" t="s">
        <v>1787</v>
      </c>
      <c r="L792" s="24">
        <v>45841</v>
      </c>
      <c r="M792" s="28">
        <v>1.0416666666666667E-3</v>
      </c>
      <c r="N792" s="3">
        <v>45824</v>
      </c>
      <c r="O792">
        <v>215848</v>
      </c>
      <c r="P792" t="e">
        <f>IFERROR(INDEX(REDOSLIJED!#REF!,MATCH(PlanMasine[[#This Row],[KPL]],REDOSLIJED!#REF!,0)),MAX(REDOSLIJED!#REF!)+1)</f>
        <v>#REF!</v>
      </c>
    </row>
    <row r="793" spans="1:16" hidden="1" x14ac:dyDescent="0.25">
      <c r="A793" s="23">
        <v>1019639</v>
      </c>
      <c r="B793" s="23">
        <v>1</v>
      </c>
      <c r="C793" s="23">
        <v>1019656</v>
      </c>
      <c r="D793" s="23" t="s">
        <v>2182</v>
      </c>
      <c r="E793" s="5">
        <f>IFERROR((PlanMasine[[#This Row],[Norma]]/PlanMasine[[#This Row],[Q]])*(PlanMasine[[#This Row],[Q]]/SUMIF(#REF!,PlanMasine[[#This Row],[RN]],#REF!)*PlanMasine[[#This Row],[KPLQ]]),0)</f>
        <v>0</v>
      </c>
      <c r="F793" s="23">
        <v>6</v>
      </c>
      <c r="G793" s="23">
        <v>0</v>
      </c>
      <c r="H793" s="23">
        <v>0</v>
      </c>
      <c r="I793" s="23" t="s">
        <v>5</v>
      </c>
      <c r="J793" s="23" t="s">
        <v>570</v>
      </c>
      <c r="K793" s="23" t="s">
        <v>1787</v>
      </c>
      <c r="L793" s="24">
        <v>45841</v>
      </c>
      <c r="M793" s="28">
        <v>2.0833333333333333E-3</v>
      </c>
      <c r="N793" s="3">
        <v>45824</v>
      </c>
      <c r="O793">
        <v>215819</v>
      </c>
      <c r="P793" t="e">
        <f>IFERROR(INDEX(REDOSLIJED!#REF!,MATCH(PlanMasine[[#This Row],[KPL]],REDOSLIJED!#REF!,0)),MAX(REDOSLIJED!#REF!)+1)</f>
        <v>#REF!</v>
      </c>
    </row>
    <row r="794" spans="1:16" hidden="1" x14ac:dyDescent="0.25">
      <c r="A794" s="23">
        <v>1019639</v>
      </c>
      <c r="B794" s="23">
        <v>1</v>
      </c>
      <c r="C794" s="23">
        <v>1019657</v>
      </c>
      <c r="D794" s="23" t="s">
        <v>1974</v>
      </c>
      <c r="E794" s="5">
        <f>IFERROR((PlanMasine[[#This Row],[Norma]]/PlanMasine[[#This Row],[Q]])*(PlanMasine[[#This Row],[Q]]/SUMIF(#REF!,PlanMasine[[#This Row],[RN]],#REF!)*PlanMasine[[#This Row],[KPLQ]]),0)</f>
        <v>0</v>
      </c>
      <c r="F794" s="23">
        <v>6</v>
      </c>
      <c r="G794" s="23">
        <v>0</v>
      </c>
      <c r="H794" s="23">
        <v>0</v>
      </c>
      <c r="I794" s="23" t="s">
        <v>5</v>
      </c>
      <c r="J794" s="23" t="s">
        <v>570</v>
      </c>
      <c r="K794" s="23" t="s">
        <v>1787</v>
      </c>
      <c r="L794" s="24">
        <v>45841</v>
      </c>
      <c r="M794" s="28">
        <v>3.472222222222222E-3</v>
      </c>
      <c r="N794" s="3">
        <v>45824</v>
      </c>
      <c r="O794">
        <v>215820</v>
      </c>
      <c r="P794" t="e">
        <f>IFERROR(INDEX(REDOSLIJED!#REF!,MATCH(PlanMasine[[#This Row],[KPL]],REDOSLIJED!#REF!,0)),MAX(REDOSLIJED!#REF!)+1)</f>
        <v>#REF!</v>
      </c>
    </row>
    <row r="795" spans="1:16" hidden="1" x14ac:dyDescent="0.25">
      <c r="A795" s="23">
        <v>1019640</v>
      </c>
      <c r="B795" s="23">
        <v>1</v>
      </c>
      <c r="C795" s="23">
        <v>1019667</v>
      </c>
      <c r="D795" s="23" t="s">
        <v>1971</v>
      </c>
      <c r="E795" s="5">
        <f>IFERROR((PlanMasine[[#This Row],[Norma]]/PlanMasine[[#This Row],[Q]])*(PlanMasine[[#This Row],[Q]]/SUMIF(#REF!,PlanMasine[[#This Row],[RN]],#REF!)*PlanMasine[[#This Row],[KPLQ]]),0)</f>
        <v>0</v>
      </c>
      <c r="F795" s="23">
        <v>6</v>
      </c>
      <c r="G795" s="23">
        <v>0</v>
      </c>
      <c r="H795" s="23">
        <v>0</v>
      </c>
      <c r="I795" s="23" t="s">
        <v>5</v>
      </c>
      <c r="J795" s="23" t="s">
        <v>570</v>
      </c>
      <c r="K795" s="23" t="s">
        <v>1787</v>
      </c>
      <c r="L795" s="24">
        <v>45841</v>
      </c>
      <c r="M795" s="28">
        <v>1.736111111111111E-3</v>
      </c>
      <c r="N795" s="3">
        <v>45824</v>
      </c>
      <c r="O795">
        <v>215830</v>
      </c>
      <c r="P795" t="e">
        <f>IFERROR(INDEX(REDOSLIJED!#REF!,MATCH(PlanMasine[[#This Row],[KPL]],REDOSLIJED!#REF!,0)),MAX(REDOSLIJED!#REF!)+1)</f>
        <v>#REF!</v>
      </c>
    </row>
    <row r="796" spans="1:16" hidden="1" x14ac:dyDescent="0.25">
      <c r="A796" s="23">
        <v>1019640</v>
      </c>
      <c r="B796" s="23">
        <v>1</v>
      </c>
      <c r="C796" s="23">
        <v>1019671</v>
      </c>
      <c r="D796" s="23" t="s">
        <v>2184</v>
      </c>
      <c r="E796" s="5">
        <f>IFERROR((PlanMasine[[#This Row],[Norma]]/PlanMasine[[#This Row],[Q]])*(PlanMasine[[#This Row],[Q]]/SUMIF(#REF!,PlanMasine[[#This Row],[RN]],#REF!)*PlanMasine[[#This Row],[KPLQ]]),0)</f>
        <v>0</v>
      </c>
      <c r="F796" s="23">
        <v>6</v>
      </c>
      <c r="G796" s="23">
        <v>0</v>
      </c>
      <c r="H796" s="23">
        <v>0</v>
      </c>
      <c r="I796" s="23" t="s">
        <v>5</v>
      </c>
      <c r="J796" s="23" t="s">
        <v>570</v>
      </c>
      <c r="K796" s="23" t="s">
        <v>1787</v>
      </c>
      <c r="L796" s="24">
        <v>45841</v>
      </c>
      <c r="M796" s="28">
        <v>6.9444444444444441E-3</v>
      </c>
      <c r="N796" s="3">
        <v>45824</v>
      </c>
      <c r="O796">
        <v>215834</v>
      </c>
      <c r="P796" t="e">
        <f>IFERROR(INDEX(REDOSLIJED!#REF!,MATCH(PlanMasine[[#This Row],[KPL]],REDOSLIJED!#REF!,0)),MAX(REDOSLIJED!#REF!)+1)</f>
        <v>#REF!</v>
      </c>
    </row>
    <row r="797" spans="1:16" hidden="1" x14ac:dyDescent="0.25">
      <c r="A797" s="23">
        <v>1019640</v>
      </c>
      <c r="B797" s="23">
        <v>1</v>
      </c>
      <c r="C797" s="23">
        <v>1019669</v>
      </c>
      <c r="D797" s="23" t="s">
        <v>2185</v>
      </c>
      <c r="E797" s="5">
        <f>IFERROR((PlanMasine[[#This Row],[Norma]]/PlanMasine[[#This Row],[Q]])*(PlanMasine[[#This Row],[Q]]/SUMIF(#REF!,PlanMasine[[#This Row],[RN]],#REF!)*PlanMasine[[#This Row],[KPLQ]]),0)</f>
        <v>0</v>
      </c>
      <c r="F797" s="23">
        <v>6</v>
      </c>
      <c r="G797" s="23">
        <v>0</v>
      </c>
      <c r="H797" s="23">
        <v>0</v>
      </c>
      <c r="I797" s="23" t="s">
        <v>5</v>
      </c>
      <c r="J797" s="23" t="s">
        <v>570</v>
      </c>
      <c r="K797" s="23" t="s">
        <v>1787</v>
      </c>
      <c r="L797" s="24">
        <v>45841</v>
      </c>
      <c r="M797" s="28">
        <v>2.0833333333333333E-3</v>
      </c>
      <c r="N797" s="3">
        <v>45824</v>
      </c>
      <c r="O797">
        <v>215832</v>
      </c>
      <c r="P797" t="e">
        <f>IFERROR(INDEX(REDOSLIJED!#REF!,MATCH(PlanMasine[[#This Row],[KPL]],REDOSLIJED!#REF!,0)),MAX(REDOSLIJED!#REF!)+1)</f>
        <v>#REF!</v>
      </c>
    </row>
    <row r="798" spans="1:16" hidden="1" x14ac:dyDescent="0.25">
      <c r="A798" s="23">
        <v>1019640</v>
      </c>
      <c r="B798" s="23">
        <v>1</v>
      </c>
      <c r="C798" s="23">
        <v>1019656</v>
      </c>
      <c r="D798" s="23" t="s">
        <v>2182</v>
      </c>
      <c r="E798" s="5">
        <f>IFERROR((PlanMasine[[#This Row],[Norma]]/PlanMasine[[#This Row],[Q]])*(PlanMasine[[#This Row],[Q]]/SUMIF(#REF!,PlanMasine[[#This Row],[RN]],#REF!)*PlanMasine[[#This Row],[KPLQ]]),0)</f>
        <v>0</v>
      </c>
      <c r="F798" s="23">
        <v>6</v>
      </c>
      <c r="G798" s="23">
        <v>0</v>
      </c>
      <c r="H798" s="23">
        <v>0</v>
      </c>
      <c r="I798" s="23" t="s">
        <v>5</v>
      </c>
      <c r="J798" s="23" t="s">
        <v>570</v>
      </c>
      <c r="K798" s="23" t="s">
        <v>1787</v>
      </c>
      <c r="L798" s="24">
        <v>45841</v>
      </c>
      <c r="M798" s="28">
        <v>2.0833333333333333E-3</v>
      </c>
      <c r="N798" s="3">
        <v>45824</v>
      </c>
      <c r="O798">
        <v>215819</v>
      </c>
      <c r="P798" t="e">
        <f>IFERROR(INDEX(REDOSLIJED!#REF!,MATCH(PlanMasine[[#This Row],[KPL]],REDOSLIJED!#REF!,0)),MAX(REDOSLIJED!#REF!)+1)</f>
        <v>#REF!</v>
      </c>
    </row>
    <row r="799" spans="1:16" hidden="1" x14ac:dyDescent="0.25">
      <c r="A799" s="23">
        <v>1019640</v>
      </c>
      <c r="B799" s="23">
        <v>1</v>
      </c>
      <c r="C799" s="23">
        <v>1019685</v>
      </c>
      <c r="D799" s="23" t="s">
        <v>1968</v>
      </c>
      <c r="E799" s="5">
        <f>IFERROR((PlanMasine[[#This Row],[Norma]]/PlanMasine[[#This Row],[Q]])*(PlanMasine[[#This Row],[Q]]/SUMIF(#REF!,PlanMasine[[#This Row],[RN]],#REF!)*PlanMasine[[#This Row],[KPLQ]]),0)</f>
        <v>0</v>
      </c>
      <c r="F799" s="23">
        <v>6</v>
      </c>
      <c r="G799" s="23">
        <v>0</v>
      </c>
      <c r="H799" s="23">
        <v>0</v>
      </c>
      <c r="I799" s="23" t="s">
        <v>5</v>
      </c>
      <c r="J799" s="23" t="s">
        <v>570</v>
      </c>
      <c r="K799" s="23" t="s">
        <v>1787</v>
      </c>
      <c r="L799" s="24">
        <v>45841</v>
      </c>
      <c r="M799" s="28">
        <v>1.0416666666666667E-3</v>
      </c>
      <c r="N799" s="3">
        <v>45824</v>
      </c>
      <c r="O799">
        <v>215848</v>
      </c>
      <c r="P799" t="e">
        <f>IFERROR(INDEX(REDOSLIJED!#REF!,MATCH(PlanMasine[[#This Row],[KPL]],REDOSLIJED!#REF!,0)),MAX(REDOSLIJED!#REF!)+1)</f>
        <v>#REF!</v>
      </c>
    </row>
    <row r="800" spans="1:16" hidden="1" x14ac:dyDescent="0.25">
      <c r="A800" s="23">
        <v>1019640</v>
      </c>
      <c r="B800" s="23">
        <v>1</v>
      </c>
      <c r="C800" s="23">
        <v>1019654</v>
      </c>
      <c r="D800" s="23" t="s">
        <v>1972</v>
      </c>
      <c r="E800" s="5">
        <f>IFERROR((PlanMasine[[#This Row],[Norma]]/PlanMasine[[#This Row],[Q]])*(PlanMasine[[#This Row],[Q]]/SUMIF(#REF!,PlanMasine[[#This Row],[RN]],#REF!)*PlanMasine[[#This Row],[KPLQ]]),0)</f>
        <v>0</v>
      </c>
      <c r="F800" s="23">
        <v>6</v>
      </c>
      <c r="G800" s="23">
        <v>0</v>
      </c>
      <c r="H800" s="23">
        <v>0</v>
      </c>
      <c r="I800" s="23" t="s">
        <v>5</v>
      </c>
      <c r="J800" s="23" t="s">
        <v>570</v>
      </c>
      <c r="K800" s="23" t="s">
        <v>1787</v>
      </c>
      <c r="L800" s="24">
        <v>45841</v>
      </c>
      <c r="M800" s="28">
        <v>1.3888888888888889E-3</v>
      </c>
      <c r="N800" s="3">
        <v>45824</v>
      </c>
      <c r="O800">
        <v>215817</v>
      </c>
      <c r="P800" t="e">
        <f>IFERROR(INDEX(REDOSLIJED!#REF!,MATCH(PlanMasine[[#This Row],[KPL]],REDOSLIJED!#REF!,0)),MAX(REDOSLIJED!#REF!)+1)</f>
        <v>#REF!</v>
      </c>
    </row>
    <row r="801" spans="1:16" hidden="1" x14ac:dyDescent="0.25">
      <c r="A801" s="23">
        <v>1019640</v>
      </c>
      <c r="B801" s="23">
        <v>1</v>
      </c>
      <c r="C801" s="23">
        <v>1019653</v>
      </c>
      <c r="D801" s="23" t="s">
        <v>1973</v>
      </c>
      <c r="E801" s="5">
        <f>IFERROR((PlanMasine[[#This Row],[Norma]]/PlanMasine[[#This Row],[Q]])*(PlanMasine[[#This Row],[Q]]/SUMIF(#REF!,PlanMasine[[#This Row],[RN]],#REF!)*PlanMasine[[#This Row],[KPLQ]]),0)</f>
        <v>0</v>
      </c>
      <c r="F801" s="23">
        <v>12</v>
      </c>
      <c r="G801" s="23">
        <v>0</v>
      </c>
      <c r="H801" s="23">
        <v>0</v>
      </c>
      <c r="I801" s="23" t="s">
        <v>5</v>
      </c>
      <c r="J801" s="23" t="s">
        <v>570</v>
      </c>
      <c r="K801" s="23" t="s">
        <v>1787</v>
      </c>
      <c r="L801" s="24">
        <v>45841</v>
      </c>
      <c r="M801" s="28">
        <v>2.7777777777777779E-3</v>
      </c>
      <c r="N801" s="3">
        <v>45824</v>
      </c>
      <c r="O801">
        <v>215816</v>
      </c>
      <c r="P801" t="e">
        <f>IFERROR(INDEX(REDOSLIJED!#REF!,MATCH(PlanMasine[[#This Row],[KPL]],REDOSLIJED!#REF!,0)),MAX(REDOSLIJED!#REF!)+1)</f>
        <v>#REF!</v>
      </c>
    </row>
    <row r="802" spans="1:16" hidden="1" x14ac:dyDescent="0.25">
      <c r="A802" s="23">
        <v>1019640</v>
      </c>
      <c r="B802" s="23">
        <v>1</v>
      </c>
      <c r="C802" s="23">
        <v>1019684</v>
      </c>
      <c r="D802" s="23" t="s">
        <v>1970</v>
      </c>
      <c r="E802" s="5">
        <f>IFERROR((PlanMasine[[#This Row],[Norma]]/PlanMasine[[#This Row],[Q]])*(PlanMasine[[#This Row],[Q]]/SUMIF(#REF!,PlanMasine[[#This Row],[RN]],#REF!)*PlanMasine[[#This Row],[KPLQ]]),0)</f>
        <v>0</v>
      </c>
      <c r="F802" s="23">
        <v>6</v>
      </c>
      <c r="G802" s="23">
        <v>0</v>
      </c>
      <c r="H802" s="23">
        <v>0</v>
      </c>
      <c r="I802" s="23" t="s">
        <v>5</v>
      </c>
      <c r="J802" s="23" t="s">
        <v>570</v>
      </c>
      <c r="K802" s="23" t="s">
        <v>1787</v>
      </c>
      <c r="L802" s="24">
        <v>45841</v>
      </c>
      <c r="M802" s="28">
        <v>1.0416666666666667E-3</v>
      </c>
      <c r="N802" s="3">
        <v>45824</v>
      </c>
      <c r="O802">
        <v>215847</v>
      </c>
      <c r="P802" t="e">
        <f>IFERROR(INDEX(REDOSLIJED!#REF!,MATCH(PlanMasine[[#This Row],[KPL]],REDOSLIJED!#REF!,0)),MAX(REDOSLIJED!#REF!)+1)</f>
        <v>#REF!</v>
      </c>
    </row>
    <row r="803" spans="1:16" hidden="1" x14ac:dyDescent="0.25">
      <c r="A803" s="23">
        <v>1019640</v>
      </c>
      <c r="B803" s="23">
        <v>1</v>
      </c>
      <c r="C803" s="23">
        <v>1019649</v>
      </c>
      <c r="D803" s="23" t="s">
        <v>1975</v>
      </c>
      <c r="E803" s="5">
        <f>IFERROR((PlanMasine[[#This Row],[Norma]]/PlanMasine[[#This Row],[Q]])*(PlanMasine[[#This Row],[Q]]/SUMIF(#REF!,PlanMasine[[#This Row],[RN]],#REF!)*PlanMasine[[#This Row],[KPLQ]]),0)</f>
        <v>0</v>
      </c>
      <c r="F803" s="23">
        <v>6</v>
      </c>
      <c r="G803" s="23">
        <v>0</v>
      </c>
      <c r="H803" s="23">
        <v>0</v>
      </c>
      <c r="I803" s="23" t="s">
        <v>5</v>
      </c>
      <c r="J803" s="23" t="s">
        <v>570</v>
      </c>
      <c r="K803" s="23" t="s">
        <v>1787</v>
      </c>
      <c r="L803" s="24">
        <v>45841</v>
      </c>
      <c r="M803" s="28">
        <v>1.0416666666666667E-3</v>
      </c>
      <c r="N803" s="3">
        <v>45824</v>
      </c>
      <c r="O803">
        <v>215812</v>
      </c>
      <c r="P803" t="e">
        <f>IFERROR(INDEX(REDOSLIJED!#REF!,MATCH(PlanMasine[[#This Row],[KPL]],REDOSLIJED!#REF!,0)),MAX(REDOSLIJED!#REF!)+1)</f>
        <v>#REF!</v>
      </c>
    </row>
    <row r="804" spans="1:16" hidden="1" x14ac:dyDescent="0.25">
      <c r="A804" s="23">
        <v>1019640</v>
      </c>
      <c r="B804" s="23">
        <v>1</v>
      </c>
      <c r="C804" s="23">
        <v>1019657</v>
      </c>
      <c r="D804" s="23" t="s">
        <v>1974</v>
      </c>
      <c r="E804" s="5">
        <f>IFERROR((PlanMasine[[#This Row],[Norma]]/PlanMasine[[#This Row],[Q]])*(PlanMasine[[#This Row],[Q]]/SUMIF(#REF!,PlanMasine[[#This Row],[RN]],#REF!)*PlanMasine[[#This Row],[KPLQ]]),0)</f>
        <v>0</v>
      </c>
      <c r="F804" s="23">
        <v>6</v>
      </c>
      <c r="G804" s="23">
        <v>0</v>
      </c>
      <c r="H804" s="23">
        <v>0</v>
      </c>
      <c r="I804" s="23" t="s">
        <v>5</v>
      </c>
      <c r="J804" s="23" t="s">
        <v>570</v>
      </c>
      <c r="K804" s="23" t="s">
        <v>1787</v>
      </c>
      <c r="L804" s="24">
        <v>45841</v>
      </c>
      <c r="M804" s="28">
        <v>3.472222222222222E-3</v>
      </c>
      <c r="N804" s="3">
        <v>45824</v>
      </c>
      <c r="O804">
        <v>215820</v>
      </c>
      <c r="P804" t="e">
        <f>IFERROR(INDEX(REDOSLIJED!#REF!,MATCH(PlanMasine[[#This Row],[KPL]],REDOSLIJED!#REF!,0)),MAX(REDOSLIJED!#REF!)+1)</f>
        <v>#REF!</v>
      </c>
    </row>
    <row r="805" spans="1:16" hidden="1" x14ac:dyDescent="0.25">
      <c r="A805" s="23">
        <v>1019640</v>
      </c>
      <c r="B805" s="23">
        <v>1</v>
      </c>
      <c r="C805" s="23">
        <v>1019682</v>
      </c>
      <c r="D805" s="23" t="s">
        <v>2183</v>
      </c>
      <c r="E805" s="5">
        <f>IFERROR((PlanMasine[[#This Row],[Norma]]/PlanMasine[[#This Row],[Q]])*(PlanMasine[[#This Row],[Q]]/SUMIF(#REF!,PlanMasine[[#This Row],[RN]],#REF!)*PlanMasine[[#This Row],[KPLQ]]),0)</f>
        <v>0</v>
      </c>
      <c r="F805" s="23">
        <v>6</v>
      </c>
      <c r="G805" s="23">
        <v>0</v>
      </c>
      <c r="H805" s="23">
        <v>0</v>
      </c>
      <c r="I805" s="23" t="s">
        <v>5</v>
      </c>
      <c r="J805" s="23" t="s">
        <v>570</v>
      </c>
      <c r="K805" s="23" t="s">
        <v>1787</v>
      </c>
      <c r="L805" s="24">
        <v>45841</v>
      </c>
      <c r="M805" s="28">
        <v>2.0833333333333333E-3</v>
      </c>
      <c r="N805" s="3">
        <v>45824</v>
      </c>
      <c r="O805">
        <v>215845</v>
      </c>
      <c r="P805" t="e">
        <f>IFERROR(INDEX(REDOSLIJED!#REF!,MATCH(PlanMasine[[#This Row],[KPL]],REDOSLIJED!#REF!,0)),MAX(REDOSLIJED!#REF!)+1)</f>
        <v>#REF!</v>
      </c>
    </row>
    <row r="806" spans="1:16" hidden="1" x14ac:dyDescent="0.25">
      <c r="A806" s="23">
        <v>1019641</v>
      </c>
      <c r="B806" s="23">
        <v>1</v>
      </c>
      <c r="C806" s="23">
        <v>1019657</v>
      </c>
      <c r="D806" s="23" t="s">
        <v>1974</v>
      </c>
      <c r="E806" s="5">
        <f>IFERROR((PlanMasine[[#This Row],[Norma]]/PlanMasine[[#This Row],[Q]])*(PlanMasine[[#This Row],[Q]]/SUMIF(#REF!,PlanMasine[[#This Row],[RN]],#REF!)*PlanMasine[[#This Row],[KPLQ]]),0)</f>
        <v>0</v>
      </c>
      <c r="F806" s="23">
        <v>6</v>
      </c>
      <c r="G806" s="23">
        <v>0</v>
      </c>
      <c r="H806" s="23">
        <v>0</v>
      </c>
      <c r="I806" s="23" t="s">
        <v>5</v>
      </c>
      <c r="J806" s="23" t="s">
        <v>570</v>
      </c>
      <c r="K806" s="23" t="s">
        <v>1787</v>
      </c>
      <c r="L806" s="24">
        <v>45841</v>
      </c>
      <c r="M806" s="28">
        <v>3.472222222222222E-3</v>
      </c>
      <c r="N806" s="3">
        <v>45824</v>
      </c>
      <c r="O806">
        <v>215820</v>
      </c>
      <c r="P806" t="e">
        <f>IFERROR(INDEX(REDOSLIJED!#REF!,MATCH(PlanMasine[[#This Row],[KPL]],REDOSLIJED!#REF!,0)),MAX(REDOSLIJED!#REF!)+1)</f>
        <v>#REF!</v>
      </c>
    </row>
    <row r="807" spans="1:16" hidden="1" x14ac:dyDescent="0.25">
      <c r="A807" s="23">
        <v>1019641</v>
      </c>
      <c r="B807" s="23">
        <v>1</v>
      </c>
      <c r="C807" s="23">
        <v>1019656</v>
      </c>
      <c r="D807" s="23" t="s">
        <v>2182</v>
      </c>
      <c r="E807" s="5">
        <f>IFERROR((PlanMasine[[#This Row],[Norma]]/PlanMasine[[#This Row],[Q]])*(PlanMasine[[#This Row],[Q]]/SUMIF(#REF!,PlanMasine[[#This Row],[RN]],#REF!)*PlanMasine[[#This Row],[KPLQ]]),0)</f>
        <v>0</v>
      </c>
      <c r="F807" s="23">
        <v>6</v>
      </c>
      <c r="G807" s="23">
        <v>0</v>
      </c>
      <c r="H807" s="23">
        <v>0</v>
      </c>
      <c r="I807" s="23" t="s">
        <v>5</v>
      </c>
      <c r="J807" s="23" t="s">
        <v>570</v>
      </c>
      <c r="K807" s="23" t="s">
        <v>1787</v>
      </c>
      <c r="L807" s="24">
        <v>45841</v>
      </c>
      <c r="M807" s="28">
        <v>2.0833333333333333E-3</v>
      </c>
      <c r="N807" s="3">
        <v>45824</v>
      </c>
      <c r="O807">
        <v>215819</v>
      </c>
      <c r="P807" t="e">
        <f>IFERROR(INDEX(REDOSLIJED!#REF!,MATCH(PlanMasine[[#This Row],[KPL]],REDOSLIJED!#REF!,0)),MAX(REDOSLIJED!#REF!)+1)</f>
        <v>#REF!</v>
      </c>
    </row>
    <row r="808" spans="1:16" hidden="1" x14ac:dyDescent="0.25">
      <c r="A808" s="23">
        <v>1019641</v>
      </c>
      <c r="B808" s="23">
        <v>1</v>
      </c>
      <c r="C808" s="23">
        <v>1019654</v>
      </c>
      <c r="D808" s="23" t="s">
        <v>1972</v>
      </c>
      <c r="E808" s="5">
        <f>IFERROR((PlanMasine[[#This Row],[Norma]]/PlanMasine[[#This Row],[Q]])*(PlanMasine[[#This Row],[Q]]/SUMIF(#REF!,PlanMasine[[#This Row],[RN]],#REF!)*PlanMasine[[#This Row],[KPLQ]]),0)</f>
        <v>0</v>
      </c>
      <c r="F808" s="23">
        <v>6</v>
      </c>
      <c r="G808" s="23">
        <v>0</v>
      </c>
      <c r="H808" s="23">
        <v>0</v>
      </c>
      <c r="I808" s="23" t="s">
        <v>5</v>
      </c>
      <c r="J808" s="23" t="s">
        <v>570</v>
      </c>
      <c r="K808" s="23" t="s">
        <v>1787</v>
      </c>
      <c r="L808" s="24">
        <v>45841</v>
      </c>
      <c r="M808" s="28">
        <v>1.3888888888888889E-3</v>
      </c>
      <c r="N808" s="3">
        <v>45824</v>
      </c>
      <c r="O808">
        <v>215817</v>
      </c>
      <c r="P808" t="e">
        <f>IFERROR(INDEX(REDOSLIJED!#REF!,MATCH(PlanMasine[[#This Row],[KPL]],REDOSLIJED!#REF!,0)),MAX(REDOSLIJED!#REF!)+1)</f>
        <v>#REF!</v>
      </c>
    </row>
    <row r="809" spans="1:16" hidden="1" x14ac:dyDescent="0.25">
      <c r="A809" s="23">
        <v>1019641</v>
      </c>
      <c r="B809" s="23">
        <v>1</v>
      </c>
      <c r="C809" s="23">
        <v>1019667</v>
      </c>
      <c r="D809" s="23" t="s">
        <v>1971</v>
      </c>
      <c r="E809" s="5">
        <f>IFERROR((PlanMasine[[#This Row],[Norma]]/PlanMasine[[#This Row],[Q]])*(PlanMasine[[#This Row],[Q]]/SUMIF(#REF!,PlanMasine[[#This Row],[RN]],#REF!)*PlanMasine[[#This Row],[KPLQ]]),0)</f>
        <v>0</v>
      </c>
      <c r="F809" s="23">
        <v>6</v>
      </c>
      <c r="G809" s="23">
        <v>0</v>
      </c>
      <c r="H809" s="23">
        <v>0</v>
      </c>
      <c r="I809" s="23" t="s">
        <v>5</v>
      </c>
      <c r="J809" s="23" t="s">
        <v>570</v>
      </c>
      <c r="K809" s="23" t="s">
        <v>1787</v>
      </c>
      <c r="L809" s="24">
        <v>45841</v>
      </c>
      <c r="M809" s="28">
        <v>1.736111111111111E-3</v>
      </c>
      <c r="N809" s="3">
        <v>45824</v>
      </c>
      <c r="O809">
        <v>215830</v>
      </c>
      <c r="P809" t="e">
        <f>IFERROR(INDEX(REDOSLIJED!#REF!,MATCH(PlanMasine[[#This Row],[KPL]],REDOSLIJED!#REF!,0)),MAX(REDOSLIJED!#REF!)+1)</f>
        <v>#REF!</v>
      </c>
    </row>
    <row r="810" spans="1:16" hidden="1" x14ac:dyDescent="0.25">
      <c r="A810" s="23">
        <v>1019641</v>
      </c>
      <c r="B810" s="23">
        <v>1</v>
      </c>
      <c r="C810" s="23">
        <v>1019653</v>
      </c>
      <c r="D810" s="23" t="s">
        <v>1973</v>
      </c>
      <c r="E810" s="5">
        <f>IFERROR((PlanMasine[[#This Row],[Norma]]/PlanMasine[[#This Row],[Q]])*(PlanMasine[[#This Row],[Q]]/SUMIF(#REF!,PlanMasine[[#This Row],[RN]],#REF!)*PlanMasine[[#This Row],[KPLQ]]),0)</f>
        <v>0</v>
      </c>
      <c r="F810" s="23">
        <v>12</v>
      </c>
      <c r="G810" s="23">
        <v>0</v>
      </c>
      <c r="H810" s="23">
        <v>0</v>
      </c>
      <c r="I810" s="23" t="s">
        <v>5</v>
      </c>
      <c r="J810" s="23" t="s">
        <v>570</v>
      </c>
      <c r="K810" s="23" t="s">
        <v>1787</v>
      </c>
      <c r="L810" s="24">
        <v>45841</v>
      </c>
      <c r="M810" s="28">
        <v>2.7777777777777779E-3</v>
      </c>
      <c r="N810" s="3">
        <v>45824</v>
      </c>
      <c r="O810">
        <v>215816</v>
      </c>
      <c r="P810" t="e">
        <f>IFERROR(INDEX(REDOSLIJED!#REF!,MATCH(PlanMasine[[#This Row],[KPL]],REDOSLIJED!#REF!,0)),MAX(REDOSLIJED!#REF!)+1)</f>
        <v>#REF!</v>
      </c>
    </row>
    <row r="811" spans="1:16" hidden="1" x14ac:dyDescent="0.25">
      <c r="A811" s="23">
        <v>1019641</v>
      </c>
      <c r="B811" s="23">
        <v>1</v>
      </c>
      <c r="C811" s="23">
        <v>1019669</v>
      </c>
      <c r="D811" s="23" t="s">
        <v>2185</v>
      </c>
      <c r="E811" s="5">
        <f>IFERROR((PlanMasine[[#This Row],[Norma]]/PlanMasine[[#This Row],[Q]])*(PlanMasine[[#This Row],[Q]]/SUMIF(#REF!,PlanMasine[[#This Row],[RN]],#REF!)*PlanMasine[[#This Row],[KPLQ]]),0)</f>
        <v>0</v>
      </c>
      <c r="F811" s="23">
        <v>6</v>
      </c>
      <c r="G811" s="23">
        <v>0</v>
      </c>
      <c r="H811" s="23">
        <v>0</v>
      </c>
      <c r="I811" s="23" t="s">
        <v>5</v>
      </c>
      <c r="J811" s="23" t="s">
        <v>570</v>
      </c>
      <c r="K811" s="23" t="s">
        <v>1787</v>
      </c>
      <c r="L811" s="24">
        <v>45841</v>
      </c>
      <c r="M811" s="28">
        <v>2.0833333333333333E-3</v>
      </c>
      <c r="N811" s="3">
        <v>45824</v>
      </c>
      <c r="O811">
        <v>215832</v>
      </c>
      <c r="P811" t="e">
        <f>IFERROR(INDEX(REDOSLIJED!#REF!,MATCH(PlanMasine[[#This Row],[KPL]],REDOSLIJED!#REF!,0)),MAX(REDOSLIJED!#REF!)+1)</f>
        <v>#REF!</v>
      </c>
    </row>
    <row r="812" spans="1:16" hidden="1" x14ac:dyDescent="0.25">
      <c r="A812" s="23">
        <v>1019641</v>
      </c>
      <c r="B812" s="23">
        <v>1</v>
      </c>
      <c r="C812" s="23">
        <v>1019671</v>
      </c>
      <c r="D812" s="23" t="s">
        <v>2184</v>
      </c>
      <c r="E812" s="5">
        <f>IFERROR((PlanMasine[[#This Row],[Norma]]/PlanMasine[[#This Row],[Q]])*(PlanMasine[[#This Row],[Q]]/SUMIF(#REF!,PlanMasine[[#This Row],[RN]],#REF!)*PlanMasine[[#This Row],[KPLQ]]),0)</f>
        <v>0</v>
      </c>
      <c r="F812" s="23">
        <v>6</v>
      </c>
      <c r="G812" s="23">
        <v>0</v>
      </c>
      <c r="H812" s="23">
        <v>0</v>
      </c>
      <c r="I812" s="23" t="s">
        <v>5</v>
      </c>
      <c r="J812" s="23" t="s">
        <v>570</v>
      </c>
      <c r="K812" s="23" t="s">
        <v>1787</v>
      </c>
      <c r="L812" s="24">
        <v>45841</v>
      </c>
      <c r="M812" s="28">
        <v>6.9444444444444441E-3</v>
      </c>
      <c r="N812" s="3">
        <v>45824</v>
      </c>
      <c r="O812">
        <v>215834</v>
      </c>
      <c r="P812" t="e">
        <f>IFERROR(INDEX(REDOSLIJED!#REF!,MATCH(PlanMasine[[#This Row],[KPL]],REDOSLIJED!#REF!,0)),MAX(REDOSLIJED!#REF!)+1)</f>
        <v>#REF!</v>
      </c>
    </row>
    <row r="813" spans="1:16" hidden="1" x14ac:dyDescent="0.25">
      <c r="A813" s="23">
        <v>1019641</v>
      </c>
      <c r="B813" s="23">
        <v>1</v>
      </c>
      <c r="C813" s="23">
        <v>1019649</v>
      </c>
      <c r="D813" s="23" t="s">
        <v>1975</v>
      </c>
      <c r="E813" s="5">
        <f>IFERROR((PlanMasine[[#This Row],[Norma]]/PlanMasine[[#This Row],[Q]])*(PlanMasine[[#This Row],[Q]]/SUMIF(#REF!,PlanMasine[[#This Row],[RN]],#REF!)*PlanMasine[[#This Row],[KPLQ]]),0)</f>
        <v>0</v>
      </c>
      <c r="F813" s="23">
        <v>6</v>
      </c>
      <c r="G813" s="23">
        <v>0</v>
      </c>
      <c r="H813" s="23">
        <v>0</v>
      </c>
      <c r="I813" s="23" t="s">
        <v>5</v>
      </c>
      <c r="J813" s="23" t="s">
        <v>570</v>
      </c>
      <c r="K813" s="23" t="s">
        <v>1787</v>
      </c>
      <c r="L813" s="24">
        <v>45841</v>
      </c>
      <c r="M813" s="28">
        <v>1.0416666666666667E-3</v>
      </c>
      <c r="N813" s="3">
        <v>45824</v>
      </c>
      <c r="O813">
        <v>215812</v>
      </c>
      <c r="P813" t="e">
        <f>IFERROR(INDEX(REDOSLIJED!#REF!,MATCH(PlanMasine[[#This Row],[KPL]],REDOSLIJED!#REF!,0)),MAX(REDOSLIJED!#REF!)+1)</f>
        <v>#REF!</v>
      </c>
    </row>
    <row r="814" spans="1:16" hidden="1" x14ac:dyDescent="0.25">
      <c r="A814" s="23">
        <v>1019641</v>
      </c>
      <c r="B814" s="23">
        <v>1</v>
      </c>
      <c r="C814" s="23">
        <v>1019685</v>
      </c>
      <c r="D814" s="23" t="s">
        <v>1968</v>
      </c>
      <c r="E814" s="5">
        <f>IFERROR((PlanMasine[[#This Row],[Norma]]/PlanMasine[[#This Row],[Q]])*(PlanMasine[[#This Row],[Q]]/SUMIF(#REF!,PlanMasine[[#This Row],[RN]],#REF!)*PlanMasine[[#This Row],[KPLQ]]),0)</f>
        <v>0</v>
      </c>
      <c r="F814" s="23">
        <v>6</v>
      </c>
      <c r="G814" s="23">
        <v>0</v>
      </c>
      <c r="H814" s="23">
        <v>0</v>
      </c>
      <c r="I814" s="23" t="s">
        <v>5</v>
      </c>
      <c r="J814" s="23" t="s">
        <v>570</v>
      </c>
      <c r="K814" s="23" t="s">
        <v>1787</v>
      </c>
      <c r="L814" s="24">
        <v>45841</v>
      </c>
      <c r="M814" s="28">
        <v>1.0416666666666667E-3</v>
      </c>
      <c r="N814" s="3">
        <v>45824</v>
      </c>
      <c r="O814">
        <v>215848</v>
      </c>
      <c r="P814" t="e">
        <f>IFERROR(INDEX(REDOSLIJED!#REF!,MATCH(PlanMasine[[#This Row],[KPL]],REDOSLIJED!#REF!,0)),MAX(REDOSLIJED!#REF!)+1)</f>
        <v>#REF!</v>
      </c>
    </row>
    <row r="815" spans="1:16" hidden="1" x14ac:dyDescent="0.25">
      <c r="A815" s="23">
        <v>1019641</v>
      </c>
      <c r="B815" s="23">
        <v>1</v>
      </c>
      <c r="C815" s="23">
        <v>1019684</v>
      </c>
      <c r="D815" s="23" t="s">
        <v>1970</v>
      </c>
      <c r="E815" s="5">
        <f>IFERROR((PlanMasine[[#This Row],[Norma]]/PlanMasine[[#This Row],[Q]])*(PlanMasine[[#This Row],[Q]]/SUMIF(#REF!,PlanMasine[[#This Row],[RN]],#REF!)*PlanMasine[[#This Row],[KPLQ]]),0)</f>
        <v>0</v>
      </c>
      <c r="F815" s="23">
        <v>6</v>
      </c>
      <c r="G815" s="23">
        <v>0</v>
      </c>
      <c r="H815" s="23">
        <v>0</v>
      </c>
      <c r="I815" s="23" t="s">
        <v>5</v>
      </c>
      <c r="J815" s="23" t="s">
        <v>570</v>
      </c>
      <c r="K815" s="23" t="s">
        <v>1787</v>
      </c>
      <c r="L815" s="24">
        <v>45841</v>
      </c>
      <c r="M815" s="28">
        <v>1.0416666666666667E-3</v>
      </c>
      <c r="N815" s="3">
        <v>45824</v>
      </c>
      <c r="O815">
        <v>215847</v>
      </c>
      <c r="P815" t="e">
        <f>IFERROR(INDEX(REDOSLIJED!#REF!,MATCH(PlanMasine[[#This Row],[KPL]],REDOSLIJED!#REF!,0)),MAX(REDOSLIJED!#REF!)+1)</f>
        <v>#REF!</v>
      </c>
    </row>
    <row r="816" spans="1:16" hidden="1" x14ac:dyDescent="0.25">
      <c r="A816" s="23">
        <v>1019641</v>
      </c>
      <c r="B816" s="23">
        <v>1</v>
      </c>
      <c r="C816" s="23">
        <v>1019682</v>
      </c>
      <c r="D816" s="23" t="s">
        <v>2183</v>
      </c>
      <c r="E816" s="5">
        <f>IFERROR((PlanMasine[[#This Row],[Norma]]/PlanMasine[[#This Row],[Q]])*(PlanMasine[[#This Row],[Q]]/SUMIF(#REF!,PlanMasine[[#This Row],[RN]],#REF!)*PlanMasine[[#This Row],[KPLQ]]),0)</f>
        <v>0</v>
      </c>
      <c r="F816" s="23">
        <v>6</v>
      </c>
      <c r="G816" s="23">
        <v>0</v>
      </c>
      <c r="H816" s="23">
        <v>0</v>
      </c>
      <c r="I816" s="23" t="s">
        <v>5</v>
      </c>
      <c r="J816" s="23" t="s">
        <v>570</v>
      </c>
      <c r="K816" s="23" t="s">
        <v>1787</v>
      </c>
      <c r="L816" s="24">
        <v>45841</v>
      </c>
      <c r="M816" s="28">
        <v>2.0833333333333333E-3</v>
      </c>
      <c r="N816" s="3">
        <v>45824</v>
      </c>
      <c r="O816">
        <v>215845</v>
      </c>
      <c r="P816" t="e">
        <f>IFERROR(INDEX(REDOSLIJED!#REF!,MATCH(PlanMasine[[#This Row],[KPL]],REDOSLIJED!#REF!,0)),MAX(REDOSLIJED!#REF!)+1)</f>
        <v>#REF!</v>
      </c>
    </row>
    <row r="817" spans="1:16" hidden="1" x14ac:dyDescent="0.25">
      <c r="A817" s="23">
        <v>1019642</v>
      </c>
      <c r="B817" s="23">
        <v>1</v>
      </c>
      <c r="C817" s="23">
        <v>1019682</v>
      </c>
      <c r="D817" s="23" t="s">
        <v>2183</v>
      </c>
      <c r="E817" s="5">
        <f>IFERROR((PlanMasine[[#This Row],[Norma]]/PlanMasine[[#This Row],[Q]])*(PlanMasine[[#This Row],[Q]]/SUMIF(#REF!,PlanMasine[[#This Row],[RN]],#REF!)*PlanMasine[[#This Row],[KPLQ]]),0)</f>
        <v>0</v>
      </c>
      <c r="F817" s="23">
        <v>6</v>
      </c>
      <c r="G817" s="23">
        <v>0</v>
      </c>
      <c r="H817" s="23">
        <v>0</v>
      </c>
      <c r="I817" s="23" t="s">
        <v>5</v>
      </c>
      <c r="J817" s="23" t="s">
        <v>570</v>
      </c>
      <c r="K817" s="23" t="s">
        <v>1787</v>
      </c>
      <c r="L817" s="24">
        <v>45841</v>
      </c>
      <c r="M817" s="28">
        <v>2.0833333333333333E-3</v>
      </c>
      <c r="N817" s="3">
        <v>45824</v>
      </c>
      <c r="O817">
        <v>215845</v>
      </c>
      <c r="P817" t="e">
        <f>IFERROR(INDEX(REDOSLIJED!#REF!,MATCH(PlanMasine[[#This Row],[KPL]],REDOSLIJED!#REF!,0)),MAX(REDOSLIJED!#REF!)+1)</f>
        <v>#REF!</v>
      </c>
    </row>
    <row r="818" spans="1:16" hidden="1" x14ac:dyDescent="0.25">
      <c r="A818" s="23">
        <v>1019642</v>
      </c>
      <c r="B818" s="23">
        <v>1</v>
      </c>
      <c r="C818" s="23">
        <v>1019656</v>
      </c>
      <c r="D818" s="23" t="s">
        <v>2182</v>
      </c>
      <c r="E818" s="5">
        <f>IFERROR((PlanMasine[[#This Row],[Norma]]/PlanMasine[[#This Row],[Q]])*(PlanMasine[[#This Row],[Q]]/SUMIF(#REF!,PlanMasine[[#This Row],[RN]],#REF!)*PlanMasine[[#This Row],[KPLQ]]),0)</f>
        <v>0</v>
      </c>
      <c r="F818" s="23">
        <v>6</v>
      </c>
      <c r="G818" s="23">
        <v>0</v>
      </c>
      <c r="H818" s="23">
        <v>0</v>
      </c>
      <c r="I818" s="23" t="s">
        <v>5</v>
      </c>
      <c r="J818" s="23" t="s">
        <v>570</v>
      </c>
      <c r="K818" s="23" t="s">
        <v>1787</v>
      </c>
      <c r="L818" s="24">
        <v>45841</v>
      </c>
      <c r="M818" s="28">
        <v>2.0833333333333333E-3</v>
      </c>
      <c r="N818" s="3">
        <v>45824</v>
      </c>
      <c r="O818">
        <v>215819</v>
      </c>
      <c r="P818" t="e">
        <f>IFERROR(INDEX(REDOSLIJED!#REF!,MATCH(PlanMasine[[#This Row],[KPL]],REDOSLIJED!#REF!,0)),MAX(REDOSLIJED!#REF!)+1)</f>
        <v>#REF!</v>
      </c>
    </row>
    <row r="819" spans="1:16" hidden="1" x14ac:dyDescent="0.25">
      <c r="A819" s="23">
        <v>1019642</v>
      </c>
      <c r="B819" s="23">
        <v>1</v>
      </c>
      <c r="C819" s="23">
        <v>1019654</v>
      </c>
      <c r="D819" s="23" t="s">
        <v>1972</v>
      </c>
      <c r="E819" s="5">
        <f>IFERROR((PlanMasine[[#This Row],[Norma]]/PlanMasine[[#This Row],[Q]])*(PlanMasine[[#This Row],[Q]]/SUMIF(#REF!,PlanMasine[[#This Row],[RN]],#REF!)*PlanMasine[[#This Row],[KPLQ]]),0)</f>
        <v>0</v>
      </c>
      <c r="F819" s="23">
        <v>6</v>
      </c>
      <c r="G819" s="23">
        <v>0</v>
      </c>
      <c r="H819" s="23">
        <v>0</v>
      </c>
      <c r="I819" s="23" t="s">
        <v>5</v>
      </c>
      <c r="J819" s="23" t="s">
        <v>570</v>
      </c>
      <c r="K819" s="23" t="s">
        <v>1787</v>
      </c>
      <c r="L819" s="24">
        <v>45841</v>
      </c>
      <c r="M819" s="28">
        <v>1.3888888888888889E-3</v>
      </c>
      <c r="N819" s="3">
        <v>45824</v>
      </c>
      <c r="O819">
        <v>215817</v>
      </c>
      <c r="P819" t="e">
        <f>IFERROR(INDEX(REDOSLIJED!#REF!,MATCH(PlanMasine[[#This Row],[KPL]],REDOSLIJED!#REF!,0)),MAX(REDOSLIJED!#REF!)+1)</f>
        <v>#REF!</v>
      </c>
    </row>
    <row r="820" spans="1:16" hidden="1" x14ac:dyDescent="0.25">
      <c r="A820" s="23">
        <v>1019642</v>
      </c>
      <c r="B820" s="23">
        <v>1</v>
      </c>
      <c r="C820" s="23">
        <v>1019653</v>
      </c>
      <c r="D820" s="23" t="s">
        <v>1973</v>
      </c>
      <c r="E820" s="5">
        <f>IFERROR((PlanMasine[[#This Row],[Norma]]/PlanMasine[[#This Row],[Q]])*(PlanMasine[[#This Row],[Q]]/SUMIF(#REF!,PlanMasine[[#This Row],[RN]],#REF!)*PlanMasine[[#This Row],[KPLQ]]),0)</f>
        <v>0</v>
      </c>
      <c r="F820" s="23">
        <v>12</v>
      </c>
      <c r="G820" s="23">
        <v>0</v>
      </c>
      <c r="H820" s="23">
        <v>0</v>
      </c>
      <c r="I820" s="23" t="s">
        <v>5</v>
      </c>
      <c r="J820" s="23" t="s">
        <v>570</v>
      </c>
      <c r="K820" s="23" t="s">
        <v>1787</v>
      </c>
      <c r="L820" s="24">
        <v>45841</v>
      </c>
      <c r="M820" s="28">
        <v>2.7777777777777779E-3</v>
      </c>
      <c r="N820" s="3">
        <v>45824</v>
      </c>
      <c r="O820">
        <v>215816</v>
      </c>
      <c r="P820" t="e">
        <f>IFERROR(INDEX(REDOSLIJED!#REF!,MATCH(PlanMasine[[#This Row],[KPL]],REDOSLIJED!#REF!,0)),MAX(REDOSLIJED!#REF!)+1)</f>
        <v>#REF!</v>
      </c>
    </row>
    <row r="821" spans="1:16" hidden="1" x14ac:dyDescent="0.25">
      <c r="A821" s="23">
        <v>1019642</v>
      </c>
      <c r="B821" s="23">
        <v>1</v>
      </c>
      <c r="C821" s="23">
        <v>1019657</v>
      </c>
      <c r="D821" s="23" t="s">
        <v>1974</v>
      </c>
      <c r="E821" s="5">
        <f>IFERROR((PlanMasine[[#This Row],[Norma]]/PlanMasine[[#This Row],[Q]])*(PlanMasine[[#This Row],[Q]]/SUMIF(#REF!,PlanMasine[[#This Row],[RN]],#REF!)*PlanMasine[[#This Row],[KPLQ]]),0)</f>
        <v>0</v>
      </c>
      <c r="F821" s="23">
        <v>6</v>
      </c>
      <c r="G821" s="23">
        <v>0</v>
      </c>
      <c r="H821" s="23">
        <v>0</v>
      </c>
      <c r="I821" s="23" t="s">
        <v>5</v>
      </c>
      <c r="J821" s="23" t="s">
        <v>570</v>
      </c>
      <c r="K821" s="23" t="s">
        <v>1787</v>
      </c>
      <c r="L821" s="24">
        <v>45841</v>
      </c>
      <c r="M821" s="28">
        <v>3.472222222222222E-3</v>
      </c>
      <c r="N821" s="3">
        <v>45824</v>
      </c>
      <c r="O821">
        <v>215820</v>
      </c>
      <c r="P821" t="e">
        <f>IFERROR(INDEX(REDOSLIJED!#REF!,MATCH(PlanMasine[[#This Row],[KPL]],REDOSLIJED!#REF!,0)),MAX(REDOSLIJED!#REF!)+1)</f>
        <v>#REF!</v>
      </c>
    </row>
    <row r="822" spans="1:16" hidden="1" x14ac:dyDescent="0.25">
      <c r="A822" s="23">
        <v>1019642</v>
      </c>
      <c r="B822" s="23">
        <v>1</v>
      </c>
      <c r="C822" s="23">
        <v>1019649</v>
      </c>
      <c r="D822" s="23" t="s">
        <v>1975</v>
      </c>
      <c r="E822" s="5">
        <f>IFERROR((PlanMasine[[#This Row],[Norma]]/PlanMasine[[#This Row],[Q]])*(PlanMasine[[#This Row],[Q]]/SUMIF(#REF!,PlanMasine[[#This Row],[RN]],#REF!)*PlanMasine[[#This Row],[KPLQ]]),0)</f>
        <v>0</v>
      </c>
      <c r="F822" s="23">
        <v>6</v>
      </c>
      <c r="G822" s="23">
        <v>0</v>
      </c>
      <c r="H822" s="23">
        <v>0</v>
      </c>
      <c r="I822" s="23" t="s">
        <v>5</v>
      </c>
      <c r="J822" s="23" t="s">
        <v>570</v>
      </c>
      <c r="K822" s="23" t="s">
        <v>1787</v>
      </c>
      <c r="L822" s="24">
        <v>45841</v>
      </c>
      <c r="M822" s="28">
        <v>1.0416666666666667E-3</v>
      </c>
      <c r="N822" s="3">
        <v>45824</v>
      </c>
      <c r="O822">
        <v>215812</v>
      </c>
      <c r="P822" t="e">
        <f>IFERROR(INDEX(REDOSLIJED!#REF!,MATCH(PlanMasine[[#This Row],[KPL]],REDOSLIJED!#REF!,0)),MAX(REDOSLIJED!#REF!)+1)</f>
        <v>#REF!</v>
      </c>
    </row>
    <row r="823" spans="1:16" hidden="1" x14ac:dyDescent="0.25">
      <c r="A823" s="23">
        <v>1019642</v>
      </c>
      <c r="B823" s="23">
        <v>1</v>
      </c>
      <c r="C823" s="23">
        <v>1019667</v>
      </c>
      <c r="D823" s="23" t="s">
        <v>1971</v>
      </c>
      <c r="E823" s="5">
        <f>IFERROR((PlanMasine[[#This Row],[Norma]]/PlanMasine[[#This Row],[Q]])*(PlanMasine[[#This Row],[Q]]/SUMIF(#REF!,PlanMasine[[#This Row],[RN]],#REF!)*PlanMasine[[#This Row],[KPLQ]]),0)</f>
        <v>0</v>
      </c>
      <c r="F823" s="23">
        <v>6</v>
      </c>
      <c r="G823" s="23">
        <v>0</v>
      </c>
      <c r="H823" s="23">
        <v>0</v>
      </c>
      <c r="I823" s="23" t="s">
        <v>5</v>
      </c>
      <c r="J823" s="23" t="s">
        <v>570</v>
      </c>
      <c r="K823" s="23" t="s">
        <v>1787</v>
      </c>
      <c r="L823" s="24">
        <v>45841</v>
      </c>
      <c r="M823" s="28">
        <v>1.736111111111111E-3</v>
      </c>
      <c r="N823" s="3">
        <v>45824</v>
      </c>
      <c r="O823">
        <v>215830</v>
      </c>
      <c r="P823" t="e">
        <f>IFERROR(INDEX(REDOSLIJED!#REF!,MATCH(PlanMasine[[#This Row],[KPL]],REDOSLIJED!#REF!,0)),MAX(REDOSLIJED!#REF!)+1)</f>
        <v>#REF!</v>
      </c>
    </row>
    <row r="824" spans="1:16" hidden="1" x14ac:dyDescent="0.25">
      <c r="A824" s="23">
        <v>1019642</v>
      </c>
      <c r="B824" s="23">
        <v>1</v>
      </c>
      <c r="C824" s="23">
        <v>1019685</v>
      </c>
      <c r="D824" s="23" t="s">
        <v>1968</v>
      </c>
      <c r="E824" s="5">
        <f>IFERROR((PlanMasine[[#This Row],[Norma]]/PlanMasine[[#This Row],[Q]])*(PlanMasine[[#This Row],[Q]]/SUMIF(#REF!,PlanMasine[[#This Row],[RN]],#REF!)*PlanMasine[[#This Row],[KPLQ]]),0)</f>
        <v>0</v>
      </c>
      <c r="F824" s="23">
        <v>6</v>
      </c>
      <c r="G824" s="23">
        <v>0</v>
      </c>
      <c r="H824" s="23">
        <v>0</v>
      </c>
      <c r="I824" s="23" t="s">
        <v>5</v>
      </c>
      <c r="J824" s="23" t="s">
        <v>570</v>
      </c>
      <c r="K824" s="23" t="s">
        <v>1787</v>
      </c>
      <c r="L824" s="24">
        <v>45841</v>
      </c>
      <c r="M824" s="28">
        <v>1.0416666666666667E-3</v>
      </c>
      <c r="N824" s="3">
        <v>45824</v>
      </c>
      <c r="O824">
        <v>215848</v>
      </c>
      <c r="P824" t="e">
        <f>IFERROR(INDEX(REDOSLIJED!#REF!,MATCH(PlanMasine[[#This Row],[KPL]],REDOSLIJED!#REF!,0)),MAX(REDOSLIJED!#REF!)+1)</f>
        <v>#REF!</v>
      </c>
    </row>
    <row r="825" spans="1:16" hidden="1" x14ac:dyDescent="0.25">
      <c r="A825" s="23">
        <v>1019642</v>
      </c>
      <c r="B825" s="23">
        <v>1</v>
      </c>
      <c r="C825" s="23">
        <v>1019684</v>
      </c>
      <c r="D825" s="23" t="s">
        <v>1970</v>
      </c>
      <c r="E825" s="5">
        <f>IFERROR((PlanMasine[[#This Row],[Norma]]/PlanMasine[[#This Row],[Q]])*(PlanMasine[[#This Row],[Q]]/SUMIF(#REF!,PlanMasine[[#This Row],[RN]],#REF!)*PlanMasine[[#This Row],[KPLQ]]),0)</f>
        <v>0</v>
      </c>
      <c r="F825" s="23">
        <v>6</v>
      </c>
      <c r="G825" s="23">
        <v>0</v>
      </c>
      <c r="H825" s="23">
        <v>0</v>
      </c>
      <c r="I825" s="23" t="s">
        <v>5</v>
      </c>
      <c r="J825" s="23" t="s">
        <v>570</v>
      </c>
      <c r="K825" s="23" t="s">
        <v>1787</v>
      </c>
      <c r="L825" s="24">
        <v>45841</v>
      </c>
      <c r="M825" s="28">
        <v>1.0416666666666667E-3</v>
      </c>
      <c r="N825" s="3">
        <v>45824</v>
      </c>
      <c r="O825">
        <v>215847</v>
      </c>
      <c r="P825" t="e">
        <f>IFERROR(INDEX(REDOSLIJED!#REF!,MATCH(PlanMasine[[#This Row],[KPL]],REDOSLIJED!#REF!,0)),MAX(REDOSLIJED!#REF!)+1)</f>
        <v>#REF!</v>
      </c>
    </row>
    <row r="826" spans="1:16" hidden="1" x14ac:dyDescent="0.25">
      <c r="A826" s="23">
        <v>1019642</v>
      </c>
      <c r="B826" s="23">
        <v>1</v>
      </c>
      <c r="C826" s="23">
        <v>1019669</v>
      </c>
      <c r="D826" s="23" t="s">
        <v>2185</v>
      </c>
      <c r="E826" s="5">
        <f>IFERROR((PlanMasine[[#This Row],[Norma]]/PlanMasine[[#This Row],[Q]])*(PlanMasine[[#This Row],[Q]]/SUMIF(#REF!,PlanMasine[[#This Row],[RN]],#REF!)*PlanMasine[[#This Row],[KPLQ]]),0)</f>
        <v>0</v>
      </c>
      <c r="F826" s="23">
        <v>6</v>
      </c>
      <c r="G826" s="23">
        <v>0</v>
      </c>
      <c r="H826" s="23">
        <v>0</v>
      </c>
      <c r="I826" s="23" t="s">
        <v>5</v>
      </c>
      <c r="J826" s="23" t="s">
        <v>570</v>
      </c>
      <c r="K826" s="23" t="s">
        <v>1787</v>
      </c>
      <c r="L826" s="24">
        <v>45841</v>
      </c>
      <c r="M826" s="28">
        <v>2.0833333333333333E-3</v>
      </c>
      <c r="N826" s="3">
        <v>45824</v>
      </c>
      <c r="O826">
        <v>215832</v>
      </c>
      <c r="P826" t="e">
        <f>IFERROR(INDEX(REDOSLIJED!#REF!,MATCH(PlanMasine[[#This Row],[KPL]],REDOSLIJED!#REF!,0)),MAX(REDOSLIJED!#REF!)+1)</f>
        <v>#REF!</v>
      </c>
    </row>
    <row r="827" spans="1:16" hidden="1" x14ac:dyDescent="0.25">
      <c r="A827" s="23">
        <v>1019642</v>
      </c>
      <c r="B827" s="23">
        <v>1</v>
      </c>
      <c r="C827" s="23">
        <v>1019671</v>
      </c>
      <c r="D827" s="23" t="s">
        <v>2184</v>
      </c>
      <c r="E827" s="5">
        <f>IFERROR((PlanMasine[[#This Row],[Norma]]/PlanMasine[[#This Row],[Q]])*(PlanMasine[[#This Row],[Q]]/SUMIF(#REF!,PlanMasine[[#This Row],[RN]],#REF!)*PlanMasine[[#This Row],[KPLQ]]),0)</f>
        <v>0</v>
      </c>
      <c r="F827" s="23">
        <v>6</v>
      </c>
      <c r="G827" s="23">
        <v>0</v>
      </c>
      <c r="H827" s="23">
        <v>0</v>
      </c>
      <c r="I827" s="23" t="s">
        <v>5</v>
      </c>
      <c r="J827" s="23" t="s">
        <v>570</v>
      </c>
      <c r="K827" s="23" t="s">
        <v>1787</v>
      </c>
      <c r="L827" s="24">
        <v>45841</v>
      </c>
      <c r="M827" s="28">
        <v>6.9444444444444441E-3</v>
      </c>
      <c r="N827" s="3">
        <v>45824</v>
      </c>
      <c r="O827">
        <v>215834</v>
      </c>
      <c r="P827" t="e">
        <f>IFERROR(INDEX(REDOSLIJED!#REF!,MATCH(PlanMasine[[#This Row],[KPL]],REDOSLIJED!#REF!,0)),MAX(REDOSLIJED!#REF!)+1)</f>
        <v>#REF!</v>
      </c>
    </row>
    <row r="828" spans="1:16" hidden="1" x14ac:dyDescent="0.25">
      <c r="A828" s="23">
        <v>1019643</v>
      </c>
      <c r="B828" s="23">
        <v>1</v>
      </c>
      <c r="C828" s="23">
        <v>1019669</v>
      </c>
      <c r="D828" s="23" t="s">
        <v>2185</v>
      </c>
      <c r="E828" s="5">
        <f>IFERROR((PlanMasine[[#This Row],[Norma]]/PlanMasine[[#This Row],[Q]])*(PlanMasine[[#This Row],[Q]]/SUMIF(#REF!,PlanMasine[[#This Row],[RN]],#REF!)*PlanMasine[[#This Row],[KPLQ]]),0)</f>
        <v>0</v>
      </c>
      <c r="F828" s="23">
        <v>6</v>
      </c>
      <c r="G828" s="23">
        <v>0</v>
      </c>
      <c r="H828" s="23">
        <v>0</v>
      </c>
      <c r="I828" s="23" t="s">
        <v>5</v>
      </c>
      <c r="J828" s="23" t="s">
        <v>570</v>
      </c>
      <c r="K828" s="23" t="s">
        <v>1787</v>
      </c>
      <c r="L828" s="24">
        <v>45841</v>
      </c>
      <c r="M828" s="28">
        <v>2.0833333333333333E-3</v>
      </c>
      <c r="N828" s="3">
        <v>45824</v>
      </c>
      <c r="O828">
        <v>215832</v>
      </c>
      <c r="P828" t="e">
        <f>IFERROR(INDEX(REDOSLIJED!#REF!,MATCH(PlanMasine[[#This Row],[KPL]],REDOSLIJED!#REF!,0)),MAX(REDOSLIJED!#REF!)+1)</f>
        <v>#REF!</v>
      </c>
    </row>
    <row r="829" spans="1:16" hidden="1" x14ac:dyDescent="0.25">
      <c r="A829" s="23">
        <v>1019643</v>
      </c>
      <c r="B829" s="23">
        <v>1</v>
      </c>
      <c r="C829" s="23">
        <v>1019654</v>
      </c>
      <c r="D829" s="23" t="s">
        <v>1972</v>
      </c>
      <c r="E829" s="5">
        <f>IFERROR((PlanMasine[[#This Row],[Norma]]/PlanMasine[[#This Row],[Q]])*(PlanMasine[[#This Row],[Q]]/SUMIF(#REF!,PlanMasine[[#This Row],[RN]],#REF!)*PlanMasine[[#This Row],[KPLQ]]),0)</f>
        <v>0</v>
      </c>
      <c r="F829" s="23">
        <v>6</v>
      </c>
      <c r="G829" s="23">
        <v>0</v>
      </c>
      <c r="H829" s="23">
        <v>0</v>
      </c>
      <c r="I829" s="23" t="s">
        <v>5</v>
      </c>
      <c r="J829" s="23" t="s">
        <v>570</v>
      </c>
      <c r="K829" s="23" t="s">
        <v>1787</v>
      </c>
      <c r="L829" s="24">
        <v>45841</v>
      </c>
      <c r="M829" s="28">
        <v>1.3888888888888889E-3</v>
      </c>
      <c r="N829" s="3">
        <v>45824</v>
      </c>
      <c r="O829">
        <v>215817</v>
      </c>
      <c r="P829" t="e">
        <f>IFERROR(INDEX(REDOSLIJED!#REF!,MATCH(PlanMasine[[#This Row],[KPL]],REDOSLIJED!#REF!,0)),MAX(REDOSLIJED!#REF!)+1)</f>
        <v>#REF!</v>
      </c>
    </row>
    <row r="830" spans="1:16" hidden="1" x14ac:dyDescent="0.25">
      <c r="A830" s="23">
        <v>1019643</v>
      </c>
      <c r="B830" s="23">
        <v>1</v>
      </c>
      <c r="C830" s="23">
        <v>1019656</v>
      </c>
      <c r="D830" s="23" t="s">
        <v>2182</v>
      </c>
      <c r="E830" s="5">
        <f>IFERROR((PlanMasine[[#This Row],[Norma]]/PlanMasine[[#This Row],[Q]])*(PlanMasine[[#This Row],[Q]]/SUMIF(#REF!,PlanMasine[[#This Row],[RN]],#REF!)*PlanMasine[[#This Row],[KPLQ]]),0)</f>
        <v>0</v>
      </c>
      <c r="F830" s="23">
        <v>6</v>
      </c>
      <c r="G830" s="23">
        <v>0</v>
      </c>
      <c r="H830" s="23">
        <v>0</v>
      </c>
      <c r="I830" s="23" t="s">
        <v>5</v>
      </c>
      <c r="J830" s="23" t="s">
        <v>570</v>
      </c>
      <c r="K830" s="23" t="s">
        <v>1787</v>
      </c>
      <c r="L830" s="24">
        <v>45841</v>
      </c>
      <c r="M830" s="28">
        <v>2.0833333333333333E-3</v>
      </c>
      <c r="N830" s="3">
        <v>45824</v>
      </c>
      <c r="O830">
        <v>215819</v>
      </c>
      <c r="P830" t="e">
        <f>IFERROR(INDEX(REDOSLIJED!#REF!,MATCH(PlanMasine[[#This Row],[KPL]],REDOSLIJED!#REF!,0)),MAX(REDOSLIJED!#REF!)+1)</f>
        <v>#REF!</v>
      </c>
    </row>
    <row r="831" spans="1:16" hidden="1" x14ac:dyDescent="0.25">
      <c r="A831" s="23">
        <v>1019643</v>
      </c>
      <c r="B831" s="23">
        <v>1</v>
      </c>
      <c r="C831" s="23">
        <v>1019653</v>
      </c>
      <c r="D831" s="23" t="s">
        <v>1973</v>
      </c>
      <c r="E831" s="5">
        <f>IFERROR((PlanMasine[[#This Row],[Norma]]/PlanMasine[[#This Row],[Q]])*(PlanMasine[[#This Row],[Q]]/SUMIF(#REF!,PlanMasine[[#This Row],[RN]],#REF!)*PlanMasine[[#This Row],[KPLQ]]),0)</f>
        <v>0</v>
      </c>
      <c r="F831" s="23">
        <v>12</v>
      </c>
      <c r="G831" s="23">
        <v>0</v>
      </c>
      <c r="H831" s="23">
        <v>0</v>
      </c>
      <c r="I831" s="23" t="s">
        <v>5</v>
      </c>
      <c r="J831" s="23" t="s">
        <v>570</v>
      </c>
      <c r="K831" s="23" t="s">
        <v>1787</v>
      </c>
      <c r="L831" s="24">
        <v>45841</v>
      </c>
      <c r="M831" s="28">
        <v>2.7777777777777779E-3</v>
      </c>
      <c r="N831" s="3">
        <v>45824</v>
      </c>
      <c r="O831">
        <v>215816</v>
      </c>
      <c r="P831" t="e">
        <f>IFERROR(INDEX(REDOSLIJED!#REF!,MATCH(PlanMasine[[#This Row],[KPL]],REDOSLIJED!#REF!,0)),MAX(REDOSLIJED!#REF!)+1)</f>
        <v>#REF!</v>
      </c>
    </row>
    <row r="832" spans="1:16" hidden="1" x14ac:dyDescent="0.25">
      <c r="A832" s="23">
        <v>1019643</v>
      </c>
      <c r="B832" s="23">
        <v>1</v>
      </c>
      <c r="C832" s="23">
        <v>1019671</v>
      </c>
      <c r="D832" s="23" t="s">
        <v>2184</v>
      </c>
      <c r="E832" s="5">
        <f>IFERROR((PlanMasine[[#This Row],[Norma]]/PlanMasine[[#This Row],[Q]])*(PlanMasine[[#This Row],[Q]]/SUMIF(#REF!,PlanMasine[[#This Row],[RN]],#REF!)*PlanMasine[[#This Row],[KPLQ]]),0)</f>
        <v>0</v>
      </c>
      <c r="F832" s="23">
        <v>6</v>
      </c>
      <c r="G832" s="23">
        <v>0</v>
      </c>
      <c r="H832" s="23">
        <v>0</v>
      </c>
      <c r="I832" s="23" t="s">
        <v>5</v>
      </c>
      <c r="J832" s="23" t="s">
        <v>570</v>
      </c>
      <c r="K832" s="23" t="s">
        <v>1787</v>
      </c>
      <c r="L832" s="24">
        <v>45841</v>
      </c>
      <c r="M832" s="28">
        <v>6.9444444444444441E-3</v>
      </c>
      <c r="N832" s="3">
        <v>45824</v>
      </c>
      <c r="O832">
        <v>215834</v>
      </c>
      <c r="P832" t="e">
        <f>IFERROR(INDEX(REDOSLIJED!#REF!,MATCH(PlanMasine[[#This Row],[KPL]],REDOSLIJED!#REF!,0)),MAX(REDOSLIJED!#REF!)+1)</f>
        <v>#REF!</v>
      </c>
    </row>
    <row r="833" spans="1:16" hidden="1" x14ac:dyDescent="0.25">
      <c r="A833" s="23">
        <v>1019643</v>
      </c>
      <c r="B833" s="23">
        <v>1</v>
      </c>
      <c r="C833" s="23">
        <v>1019657</v>
      </c>
      <c r="D833" s="23" t="s">
        <v>1974</v>
      </c>
      <c r="E833" s="5">
        <f>IFERROR((PlanMasine[[#This Row],[Norma]]/PlanMasine[[#This Row],[Q]])*(PlanMasine[[#This Row],[Q]]/SUMIF(#REF!,PlanMasine[[#This Row],[RN]],#REF!)*PlanMasine[[#This Row],[KPLQ]]),0)</f>
        <v>0</v>
      </c>
      <c r="F833" s="23">
        <v>6</v>
      </c>
      <c r="G833" s="23">
        <v>0</v>
      </c>
      <c r="H833" s="23">
        <v>0</v>
      </c>
      <c r="I833" s="23" t="s">
        <v>5</v>
      </c>
      <c r="J833" s="23" t="s">
        <v>570</v>
      </c>
      <c r="K833" s="23" t="s">
        <v>1787</v>
      </c>
      <c r="L833" s="24">
        <v>45841</v>
      </c>
      <c r="M833" s="28">
        <v>3.472222222222222E-3</v>
      </c>
      <c r="N833" s="3">
        <v>45824</v>
      </c>
      <c r="O833">
        <v>215820</v>
      </c>
      <c r="P833" t="e">
        <f>IFERROR(INDEX(REDOSLIJED!#REF!,MATCH(PlanMasine[[#This Row],[KPL]],REDOSLIJED!#REF!,0)),MAX(REDOSLIJED!#REF!)+1)</f>
        <v>#REF!</v>
      </c>
    </row>
    <row r="834" spans="1:16" hidden="1" x14ac:dyDescent="0.25">
      <c r="A834" s="23">
        <v>1019643</v>
      </c>
      <c r="B834" s="23">
        <v>1</v>
      </c>
      <c r="C834" s="23">
        <v>1019649</v>
      </c>
      <c r="D834" s="23" t="s">
        <v>1975</v>
      </c>
      <c r="E834" s="5">
        <f>IFERROR((PlanMasine[[#This Row],[Norma]]/PlanMasine[[#This Row],[Q]])*(PlanMasine[[#This Row],[Q]]/SUMIF(#REF!,PlanMasine[[#This Row],[RN]],#REF!)*PlanMasine[[#This Row],[KPLQ]]),0)</f>
        <v>0</v>
      </c>
      <c r="F834" s="23">
        <v>6</v>
      </c>
      <c r="G834" s="23">
        <v>0</v>
      </c>
      <c r="H834" s="23">
        <v>0</v>
      </c>
      <c r="I834" s="23" t="s">
        <v>5</v>
      </c>
      <c r="J834" s="23" t="s">
        <v>570</v>
      </c>
      <c r="K834" s="23" t="s">
        <v>1787</v>
      </c>
      <c r="L834" s="24">
        <v>45841</v>
      </c>
      <c r="M834" s="28">
        <v>1.0416666666666667E-3</v>
      </c>
      <c r="N834" s="3">
        <v>45824</v>
      </c>
      <c r="O834">
        <v>215812</v>
      </c>
      <c r="P834" t="e">
        <f>IFERROR(INDEX(REDOSLIJED!#REF!,MATCH(PlanMasine[[#This Row],[KPL]],REDOSLIJED!#REF!,0)),MAX(REDOSLIJED!#REF!)+1)</f>
        <v>#REF!</v>
      </c>
    </row>
    <row r="835" spans="1:16" hidden="1" x14ac:dyDescent="0.25">
      <c r="A835" s="23">
        <v>1019643</v>
      </c>
      <c r="B835" s="23">
        <v>1</v>
      </c>
      <c r="C835" s="23">
        <v>1019667</v>
      </c>
      <c r="D835" s="23" t="s">
        <v>1971</v>
      </c>
      <c r="E835" s="5">
        <f>IFERROR((PlanMasine[[#This Row],[Norma]]/PlanMasine[[#This Row],[Q]])*(PlanMasine[[#This Row],[Q]]/SUMIF(#REF!,PlanMasine[[#This Row],[RN]],#REF!)*PlanMasine[[#This Row],[KPLQ]]),0)</f>
        <v>0</v>
      </c>
      <c r="F835" s="23">
        <v>6</v>
      </c>
      <c r="G835" s="23">
        <v>0</v>
      </c>
      <c r="H835" s="23">
        <v>0</v>
      </c>
      <c r="I835" s="23" t="s">
        <v>5</v>
      </c>
      <c r="J835" s="23" t="s">
        <v>570</v>
      </c>
      <c r="K835" s="23" t="s">
        <v>1787</v>
      </c>
      <c r="L835" s="24">
        <v>45841</v>
      </c>
      <c r="M835" s="28">
        <v>1.736111111111111E-3</v>
      </c>
      <c r="N835" s="3">
        <v>45824</v>
      </c>
      <c r="O835">
        <v>215830</v>
      </c>
      <c r="P835" t="e">
        <f>IFERROR(INDEX(REDOSLIJED!#REF!,MATCH(PlanMasine[[#This Row],[KPL]],REDOSLIJED!#REF!,0)),MAX(REDOSLIJED!#REF!)+1)</f>
        <v>#REF!</v>
      </c>
    </row>
    <row r="836" spans="1:16" hidden="1" x14ac:dyDescent="0.25">
      <c r="A836" s="23">
        <v>1019643</v>
      </c>
      <c r="B836" s="23">
        <v>1</v>
      </c>
      <c r="C836" s="23">
        <v>1019685</v>
      </c>
      <c r="D836" s="23" t="s">
        <v>1968</v>
      </c>
      <c r="E836" s="5">
        <f>IFERROR((PlanMasine[[#This Row],[Norma]]/PlanMasine[[#This Row],[Q]])*(PlanMasine[[#This Row],[Q]]/SUMIF(#REF!,PlanMasine[[#This Row],[RN]],#REF!)*PlanMasine[[#This Row],[KPLQ]]),0)</f>
        <v>0</v>
      </c>
      <c r="F836" s="23">
        <v>6</v>
      </c>
      <c r="G836" s="23">
        <v>0</v>
      </c>
      <c r="H836" s="23">
        <v>0</v>
      </c>
      <c r="I836" s="23" t="s">
        <v>5</v>
      </c>
      <c r="J836" s="23" t="s">
        <v>570</v>
      </c>
      <c r="K836" s="23" t="s">
        <v>1787</v>
      </c>
      <c r="L836" s="24">
        <v>45841</v>
      </c>
      <c r="M836" s="28">
        <v>1.0416666666666667E-3</v>
      </c>
      <c r="N836" s="3">
        <v>45824</v>
      </c>
      <c r="O836">
        <v>215848</v>
      </c>
      <c r="P836" t="e">
        <f>IFERROR(INDEX(REDOSLIJED!#REF!,MATCH(PlanMasine[[#This Row],[KPL]],REDOSLIJED!#REF!,0)),MAX(REDOSLIJED!#REF!)+1)</f>
        <v>#REF!</v>
      </c>
    </row>
    <row r="837" spans="1:16" hidden="1" x14ac:dyDescent="0.25">
      <c r="A837" s="23">
        <v>1019643</v>
      </c>
      <c r="B837" s="23">
        <v>1</v>
      </c>
      <c r="C837" s="23">
        <v>1019684</v>
      </c>
      <c r="D837" s="23" t="s">
        <v>1970</v>
      </c>
      <c r="E837" s="5">
        <f>IFERROR((PlanMasine[[#This Row],[Norma]]/PlanMasine[[#This Row],[Q]])*(PlanMasine[[#This Row],[Q]]/SUMIF(#REF!,PlanMasine[[#This Row],[RN]],#REF!)*PlanMasine[[#This Row],[KPLQ]]),0)</f>
        <v>0</v>
      </c>
      <c r="F837" s="23">
        <v>6</v>
      </c>
      <c r="G837" s="23">
        <v>0</v>
      </c>
      <c r="H837" s="23">
        <v>0</v>
      </c>
      <c r="I837" s="23" t="s">
        <v>5</v>
      </c>
      <c r="J837" s="23" t="s">
        <v>570</v>
      </c>
      <c r="K837" s="23" t="s">
        <v>1787</v>
      </c>
      <c r="L837" s="24">
        <v>45841</v>
      </c>
      <c r="M837" s="28">
        <v>1.0416666666666667E-3</v>
      </c>
      <c r="N837" s="3">
        <v>45824</v>
      </c>
      <c r="O837">
        <v>215847</v>
      </c>
      <c r="P837" t="e">
        <f>IFERROR(INDEX(REDOSLIJED!#REF!,MATCH(PlanMasine[[#This Row],[KPL]],REDOSLIJED!#REF!,0)),MAX(REDOSLIJED!#REF!)+1)</f>
        <v>#REF!</v>
      </c>
    </row>
    <row r="838" spans="1:16" hidden="1" x14ac:dyDescent="0.25">
      <c r="A838" s="23">
        <v>1019643</v>
      </c>
      <c r="B838" s="23">
        <v>1</v>
      </c>
      <c r="C838" s="23">
        <v>1019682</v>
      </c>
      <c r="D838" s="23" t="s">
        <v>2183</v>
      </c>
      <c r="E838" s="5">
        <f>IFERROR((PlanMasine[[#This Row],[Norma]]/PlanMasine[[#This Row],[Q]])*(PlanMasine[[#This Row],[Q]]/SUMIF(#REF!,PlanMasine[[#This Row],[RN]],#REF!)*PlanMasine[[#This Row],[KPLQ]]),0)</f>
        <v>0</v>
      </c>
      <c r="F838" s="23">
        <v>6</v>
      </c>
      <c r="G838" s="23">
        <v>0</v>
      </c>
      <c r="H838" s="23">
        <v>0</v>
      </c>
      <c r="I838" s="23" t="s">
        <v>5</v>
      </c>
      <c r="J838" s="23" t="s">
        <v>570</v>
      </c>
      <c r="K838" s="23" t="s">
        <v>1787</v>
      </c>
      <c r="L838" s="24">
        <v>45841</v>
      </c>
      <c r="M838" s="28">
        <v>2.0833333333333333E-3</v>
      </c>
      <c r="N838" s="3">
        <v>45824</v>
      </c>
      <c r="O838">
        <v>215845</v>
      </c>
      <c r="P838" t="e">
        <f>IFERROR(INDEX(REDOSLIJED!#REF!,MATCH(PlanMasine[[#This Row],[KPL]],REDOSLIJED!#REF!,0)),MAX(REDOSLIJED!#REF!)+1)</f>
        <v>#REF!</v>
      </c>
    </row>
    <row r="839" spans="1:16" hidden="1" x14ac:dyDescent="0.25">
      <c r="A839" s="23">
        <v>1022081</v>
      </c>
      <c r="B839" s="23">
        <v>1</v>
      </c>
      <c r="C839" s="23">
        <v>1022006</v>
      </c>
      <c r="D839" s="23" t="s">
        <v>2192</v>
      </c>
      <c r="E839" s="5">
        <f>IFERROR((PlanMasine[[#This Row],[Norma]]/PlanMasine[[#This Row],[Q]])*(PlanMasine[[#This Row],[Q]]/SUMIF(#REF!,PlanMasine[[#This Row],[RN]],#REF!)*PlanMasine[[#This Row],[KPLQ]]),0)</f>
        <v>0</v>
      </c>
      <c r="F839" s="23">
        <v>6</v>
      </c>
      <c r="G839" s="23">
        <v>0</v>
      </c>
      <c r="H839" s="23">
        <v>0</v>
      </c>
      <c r="I839" s="23" t="s">
        <v>5</v>
      </c>
      <c r="J839" s="23" t="s">
        <v>570</v>
      </c>
      <c r="K839" s="23" t="s">
        <v>1796</v>
      </c>
      <c r="L839" s="24">
        <v>45841</v>
      </c>
      <c r="M839" s="28">
        <v>3.472222222222222E-3</v>
      </c>
      <c r="N839" s="3">
        <v>45824</v>
      </c>
      <c r="O839">
        <v>215464</v>
      </c>
      <c r="P839" t="e">
        <f>IFERROR(INDEX(REDOSLIJED!#REF!,MATCH(PlanMasine[[#This Row],[KPL]],REDOSLIJED!#REF!,0)),MAX(REDOSLIJED!#REF!)+1)</f>
        <v>#REF!</v>
      </c>
    </row>
    <row r="840" spans="1:16" hidden="1" x14ac:dyDescent="0.25">
      <c r="A840" s="23">
        <v>1022081</v>
      </c>
      <c r="B840" s="23">
        <v>1</v>
      </c>
      <c r="C840" s="23">
        <v>1022042</v>
      </c>
      <c r="D840" s="23" t="s">
        <v>2016</v>
      </c>
      <c r="E840" s="5">
        <f>IFERROR((PlanMasine[[#This Row],[Norma]]/PlanMasine[[#This Row],[Q]])*(PlanMasine[[#This Row],[Q]]/SUMIF(#REF!,PlanMasine[[#This Row],[RN]],#REF!)*PlanMasine[[#This Row],[KPLQ]]),0)</f>
        <v>0</v>
      </c>
      <c r="F840" s="23">
        <v>12</v>
      </c>
      <c r="G840" s="23">
        <v>0</v>
      </c>
      <c r="H840" s="23">
        <v>0</v>
      </c>
      <c r="I840" s="23" t="s">
        <v>5</v>
      </c>
      <c r="J840" s="23" t="s">
        <v>570</v>
      </c>
      <c r="K840" s="23" t="s">
        <v>1796</v>
      </c>
      <c r="L840" s="24">
        <v>45841</v>
      </c>
      <c r="M840" s="28">
        <v>3.472222222222222E-3</v>
      </c>
      <c r="N840" s="3">
        <v>45824</v>
      </c>
      <c r="O840">
        <v>215504</v>
      </c>
      <c r="P840" t="e">
        <f>IFERROR(INDEX(REDOSLIJED!#REF!,MATCH(PlanMasine[[#This Row],[KPL]],REDOSLIJED!#REF!,0)),MAX(REDOSLIJED!#REF!)+1)</f>
        <v>#REF!</v>
      </c>
    </row>
    <row r="841" spans="1:16" hidden="1" x14ac:dyDescent="0.25">
      <c r="A841" s="23">
        <v>1022081</v>
      </c>
      <c r="B841" s="23">
        <v>1</v>
      </c>
      <c r="C841" s="23">
        <v>1022024</v>
      </c>
      <c r="D841" s="23" t="s">
        <v>2014</v>
      </c>
      <c r="E841" s="5">
        <f>IFERROR((PlanMasine[[#This Row],[Norma]]/PlanMasine[[#This Row],[Q]])*(PlanMasine[[#This Row],[Q]]/SUMIF(#REF!,PlanMasine[[#This Row],[RN]],#REF!)*PlanMasine[[#This Row],[KPLQ]]),0)</f>
        <v>0</v>
      </c>
      <c r="F841" s="23">
        <v>6</v>
      </c>
      <c r="G841" s="23">
        <v>0</v>
      </c>
      <c r="H841" s="23">
        <v>0</v>
      </c>
      <c r="I841" s="23" t="s">
        <v>5</v>
      </c>
      <c r="J841" s="23" t="s">
        <v>570</v>
      </c>
      <c r="K841" s="23" t="s">
        <v>1796</v>
      </c>
      <c r="L841" s="24">
        <v>45841</v>
      </c>
      <c r="M841" s="28">
        <v>1.0416666666666667E-3</v>
      </c>
      <c r="N841" s="3">
        <v>45824</v>
      </c>
      <c r="O841">
        <v>215484</v>
      </c>
      <c r="P841" t="e">
        <f>IFERROR(INDEX(REDOSLIJED!#REF!,MATCH(PlanMasine[[#This Row],[KPL]],REDOSLIJED!#REF!,0)),MAX(REDOSLIJED!#REF!)+1)</f>
        <v>#REF!</v>
      </c>
    </row>
    <row r="842" spans="1:16" hidden="1" x14ac:dyDescent="0.25">
      <c r="A842" s="23">
        <v>1022081</v>
      </c>
      <c r="B842" s="23">
        <v>1</v>
      </c>
      <c r="C842" s="23">
        <v>1022009</v>
      </c>
      <c r="D842" s="23" t="s">
        <v>2011</v>
      </c>
      <c r="E842" s="5">
        <f>IFERROR((PlanMasine[[#This Row],[Norma]]/PlanMasine[[#This Row],[Q]])*(PlanMasine[[#This Row],[Q]]/SUMIF(#REF!,PlanMasine[[#This Row],[RN]],#REF!)*PlanMasine[[#This Row],[KPLQ]]),0)</f>
        <v>0</v>
      </c>
      <c r="F842" s="23">
        <v>6</v>
      </c>
      <c r="G842" s="23">
        <v>0</v>
      </c>
      <c r="H842" s="23">
        <v>0</v>
      </c>
      <c r="I842" s="23" t="s">
        <v>5</v>
      </c>
      <c r="J842" s="23" t="s">
        <v>570</v>
      </c>
      <c r="K842" s="23" t="s">
        <v>1796</v>
      </c>
      <c r="L842" s="24">
        <v>45841</v>
      </c>
      <c r="M842" s="28">
        <v>1.0416666666666667E-3</v>
      </c>
      <c r="N842" s="3">
        <v>45824</v>
      </c>
      <c r="O842">
        <v>215467</v>
      </c>
      <c r="P842" t="e">
        <f>IFERROR(INDEX(REDOSLIJED!#REF!,MATCH(PlanMasine[[#This Row],[KPL]],REDOSLIJED!#REF!,0)),MAX(REDOSLIJED!#REF!)+1)</f>
        <v>#REF!</v>
      </c>
    </row>
    <row r="843" spans="1:16" hidden="1" x14ac:dyDescent="0.25">
      <c r="A843" s="23">
        <v>1022081</v>
      </c>
      <c r="B843" s="23">
        <v>1</v>
      </c>
      <c r="C843" s="23">
        <v>1022043</v>
      </c>
      <c r="D843" s="23" t="s">
        <v>2193</v>
      </c>
      <c r="E843" s="5">
        <f>IFERROR((PlanMasine[[#This Row],[Norma]]/PlanMasine[[#This Row],[Q]])*(PlanMasine[[#This Row],[Q]]/SUMIF(#REF!,PlanMasine[[#This Row],[RN]],#REF!)*PlanMasine[[#This Row],[KPLQ]]),0)</f>
        <v>0</v>
      </c>
      <c r="F843" s="23">
        <v>6</v>
      </c>
      <c r="G843" s="23">
        <v>3</v>
      </c>
      <c r="H843" s="23">
        <v>0</v>
      </c>
      <c r="I843" s="23" t="s">
        <v>5</v>
      </c>
      <c r="J843" s="23" t="s">
        <v>570</v>
      </c>
      <c r="K843" s="23" t="s">
        <v>1796</v>
      </c>
      <c r="L843" s="24">
        <v>45841</v>
      </c>
      <c r="M843" s="28">
        <v>5.5555555555555558E-3</v>
      </c>
      <c r="N843" s="3">
        <v>45824</v>
      </c>
      <c r="O843">
        <v>215506</v>
      </c>
      <c r="P843" t="e">
        <f>IFERROR(INDEX(REDOSLIJED!#REF!,MATCH(PlanMasine[[#This Row],[KPL]],REDOSLIJED!#REF!,0)),MAX(REDOSLIJED!#REF!)+1)</f>
        <v>#REF!</v>
      </c>
    </row>
    <row r="844" spans="1:16" hidden="1" x14ac:dyDescent="0.25">
      <c r="A844" s="23">
        <v>1022081</v>
      </c>
      <c r="B844" s="23">
        <v>1</v>
      </c>
      <c r="C844" s="23">
        <v>1022001</v>
      </c>
      <c r="D844" s="23" t="s">
        <v>1600</v>
      </c>
      <c r="E844" s="5">
        <f>IFERROR((PlanMasine[[#This Row],[Norma]]/PlanMasine[[#This Row],[Q]])*(PlanMasine[[#This Row],[Q]]/SUMIF(#REF!,PlanMasine[[#This Row],[RN]],#REF!)*PlanMasine[[#This Row],[KPLQ]]),0)</f>
        <v>0</v>
      </c>
      <c r="F844" s="23">
        <v>6</v>
      </c>
      <c r="G844" s="23">
        <v>0</v>
      </c>
      <c r="H844" s="23">
        <v>0</v>
      </c>
      <c r="I844" s="23" t="s">
        <v>5</v>
      </c>
      <c r="J844" s="23" t="s">
        <v>570</v>
      </c>
      <c r="K844" s="23" t="s">
        <v>1796</v>
      </c>
      <c r="L844" s="24">
        <v>45841</v>
      </c>
      <c r="M844" s="28">
        <v>2.0833333333333333E-3</v>
      </c>
      <c r="N844" s="3">
        <v>45824</v>
      </c>
      <c r="O844">
        <v>215459</v>
      </c>
      <c r="P844" t="e">
        <f>IFERROR(INDEX(REDOSLIJED!#REF!,MATCH(PlanMasine[[#This Row],[KPL]],REDOSLIJED!#REF!,0)),MAX(REDOSLIJED!#REF!)+1)</f>
        <v>#REF!</v>
      </c>
    </row>
    <row r="845" spans="1:16" hidden="1" x14ac:dyDescent="0.25">
      <c r="A845" s="23">
        <v>1022081</v>
      </c>
      <c r="B845" s="23">
        <v>1</v>
      </c>
      <c r="C845" s="23">
        <v>1022039</v>
      </c>
      <c r="D845" s="23" t="s">
        <v>2189</v>
      </c>
      <c r="E845" s="5">
        <f>IFERROR((PlanMasine[[#This Row],[Norma]]/PlanMasine[[#This Row],[Q]])*(PlanMasine[[#This Row],[Q]]/SUMIF(#REF!,PlanMasine[[#This Row],[RN]],#REF!)*PlanMasine[[#This Row],[KPLQ]]),0)</f>
        <v>0</v>
      </c>
      <c r="F845" s="23">
        <v>6</v>
      </c>
      <c r="G845" s="23">
        <v>0</v>
      </c>
      <c r="H845" s="23">
        <v>0</v>
      </c>
      <c r="I845" s="23" t="s">
        <v>5</v>
      </c>
      <c r="J845" s="23" t="s">
        <v>570</v>
      </c>
      <c r="K845" s="23" t="s">
        <v>1796</v>
      </c>
      <c r="L845" s="24">
        <v>45841</v>
      </c>
      <c r="M845" s="28">
        <v>4.1666666666666666E-3</v>
      </c>
      <c r="N845" s="3">
        <v>45824</v>
      </c>
      <c r="O845">
        <v>215501</v>
      </c>
      <c r="P845" t="e">
        <f>IFERROR(INDEX(REDOSLIJED!#REF!,MATCH(PlanMasine[[#This Row],[KPL]],REDOSLIJED!#REF!,0)),MAX(REDOSLIJED!#REF!)+1)</f>
        <v>#REF!</v>
      </c>
    </row>
    <row r="846" spans="1:16" hidden="1" x14ac:dyDescent="0.25">
      <c r="A846" s="23">
        <v>1022081</v>
      </c>
      <c r="B846" s="23">
        <v>1</v>
      </c>
      <c r="C846" s="23">
        <v>1022041</v>
      </c>
      <c r="D846" s="23" t="s">
        <v>2015</v>
      </c>
      <c r="E846" s="5">
        <f>IFERROR((PlanMasine[[#This Row],[Norma]]/PlanMasine[[#This Row],[Q]])*(PlanMasine[[#This Row],[Q]]/SUMIF(#REF!,PlanMasine[[#This Row],[RN]],#REF!)*PlanMasine[[#This Row],[KPLQ]]),0)</f>
        <v>0</v>
      </c>
      <c r="F846" s="23">
        <v>12</v>
      </c>
      <c r="G846" s="23">
        <v>0</v>
      </c>
      <c r="H846" s="23">
        <v>0</v>
      </c>
      <c r="I846" s="23" t="s">
        <v>5</v>
      </c>
      <c r="J846" s="23" t="s">
        <v>570</v>
      </c>
      <c r="K846" s="23" t="s">
        <v>1796</v>
      </c>
      <c r="L846" s="24">
        <v>45841</v>
      </c>
      <c r="M846" s="28">
        <v>2.0833333333333333E-3</v>
      </c>
      <c r="N846" s="3">
        <v>45824</v>
      </c>
      <c r="O846">
        <v>215503</v>
      </c>
      <c r="P846" t="e">
        <f>IFERROR(INDEX(REDOSLIJED!#REF!,MATCH(PlanMasine[[#This Row],[KPL]],REDOSLIJED!#REF!,0)),MAX(REDOSLIJED!#REF!)+1)</f>
        <v>#REF!</v>
      </c>
    </row>
    <row r="847" spans="1:16" hidden="1" x14ac:dyDescent="0.25">
      <c r="A847" s="23">
        <v>1022081</v>
      </c>
      <c r="B847" s="23">
        <v>1</v>
      </c>
      <c r="C847" s="23">
        <v>1022038</v>
      </c>
      <c r="D847" s="23" t="s">
        <v>2188</v>
      </c>
      <c r="E847" s="5">
        <f>IFERROR((PlanMasine[[#This Row],[Norma]]/PlanMasine[[#This Row],[Q]])*(PlanMasine[[#This Row],[Q]]/SUMIF(#REF!,PlanMasine[[#This Row],[RN]],#REF!)*PlanMasine[[#This Row],[KPLQ]]),0)</f>
        <v>0</v>
      </c>
      <c r="F847" s="23">
        <v>6</v>
      </c>
      <c r="G847" s="23">
        <v>0</v>
      </c>
      <c r="H847" s="23">
        <v>0</v>
      </c>
      <c r="I847" s="23" t="s">
        <v>5</v>
      </c>
      <c r="J847" s="23" t="s">
        <v>570</v>
      </c>
      <c r="K847" s="23" t="s">
        <v>1796</v>
      </c>
      <c r="L847" s="24">
        <v>45841</v>
      </c>
      <c r="M847" s="28">
        <v>2.0833333333333333E-3</v>
      </c>
      <c r="N847" s="3">
        <v>45824</v>
      </c>
      <c r="O847">
        <v>215500</v>
      </c>
      <c r="P847" t="e">
        <f>IFERROR(INDEX(REDOSLIJED!#REF!,MATCH(PlanMasine[[#This Row],[KPL]],REDOSLIJED!#REF!,0)),MAX(REDOSLIJED!#REF!)+1)</f>
        <v>#REF!</v>
      </c>
    </row>
    <row r="848" spans="1:16" hidden="1" x14ac:dyDescent="0.25">
      <c r="A848" s="23">
        <v>1022081</v>
      </c>
      <c r="B848" s="23">
        <v>1</v>
      </c>
      <c r="C848" s="23">
        <v>1022005</v>
      </c>
      <c r="D848" s="23" t="s">
        <v>2018</v>
      </c>
      <c r="E848" s="5">
        <f>IFERROR((PlanMasine[[#This Row],[Norma]]/PlanMasine[[#This Row],[Q]])*(PlanMasine[[#This Row],[Q]]/SUMIF(#REF!,PlanMasine[[#This Row],[RN]],#REF!)*PlanMasine[[#This Row],[KPLQ]]),0)</f>
        <v>0</v>
      </c>
      <c r="F848" s="23">
        <v>6</v>
      </c>
      <c r="G848" s="23">
        <v>0</v>
      </c>
      <c r="H848" s="23">
        <v>0</v>
      </c>
      <c r="I848" s="23" t="s">
        <v>5</v>
      </c>
      <c r="J848" s="23" t="s">
        <v>570</v>
      </c>
      <c r="K848" s="23" t="s">
        <v>1796</v>
      </c>
      <c r="L848" s="24">
        <v>45841</v>
      </c>
      <c r="M848" s="28">
        <v>3.472222222222222E-3</v>
      </c>
      <c r="N848" s="3">
        <v>45824</v>
      </c>
      <c r="O848">
        <v>215463</v>
      </c>
      <c r="P848" t="e">
        <f>IFERROR(INDEX(REDOSLIJED!#REF!,MATCH(PlanMasine[[#This Row],[KPL]],REDOSLIJED!#REF!,0)),MAX(REDOSLIJED!#REF!)+1)</f>
        <v>#REF!</v>
      </c>
    </row>
    <row r="849" spans="1:16" hidden="1" x14ac:dyDescent="0.25">
      <c r="A849" s="23">
        <v>1022081</v>
      </c>
      <c r="B849" s="23">
        <v>1</v>
      </c>
      <c r="C849" s="23">
        <v>1022003</v>
      </c>
      <c r="D849" s="23" t="s">
        <v>2195</v>
      </c>
      <c r="E849" s="5">
        <f>IFERROR((PlanMasine[[#This Row],[Norma]]/PlanMasine[[#This Row],[Q]])*(PlanMasine[[#This Row],[Q]]/SUMIF(#REF!,PlanMasine[[#This Row],[RN]],#REF!)*PlanMasine[[#This Row],[KPLQ]]),0)</f>
        <v>0</v>
      </c>
      <c r="F849" s="23">
        <v>6</v>
      </c>
      <c r="G849" s="23">
        <v>0</v>
      </c>
      <c r="H849" s="23">
        <v>0</v>
      </c>
      <c r="I849" s="23" t="s">
        <v>5</v>
      </c>
      <c r="J849" s="23" t="s">
        <v>570</v>
      </c>
      <c r="K849" s="23" t="s">
        <v>1796</v>
      </c>
      <c r="L849" s="24">
        <v>45841</v>
      </c>
      <c r="M849" s="28">
        <v>3.472222222222222E-3</v>
      </c>
      <c r="N849" s="3">
        <v>45824</v>
      </c>
      <c r="O849">
        <v>215461</v>
      </c>
      <c r="P849" t="e">
        <f>IFERROR(INDEX(REDOSLIJED!#REF!,MATCH(PlanMasine[[#This Row],[KPL]],REDOSLIJED!#REF!,0)),MAX(REDOSLIJED!#REF!)+1)</f>
        <v>#REF!</v>
      </c>
    </row>
    <row r="850" spans="1:16" hidden="1" x14ac:dyDescent="0.25">
      <c r="A850" s="23">
        <v>1022081</v>
      </c>
      <c r="B850" s="23">
        <v>1</v>
      </c>
      <c r="C850" s="23">
        <v>1022028</v>
      </c>
      <c r="D850" s="23" t="s">
        <v>2081</v>
      </c>
      <c r="E850" s="5">
        <f>IFERROR((PlanMasine[[#This Row],[Norma]]/PlanMasine[[#This Row],[Q]])*(PlanMasine[[#This Row],[Q]]/SUMIF(#REF!,PlanMasine[[#This Row],[RN]],#REF!)*PlanMasine[[#This Row],[KPLQ]]),0)</f>
        <v>0</v>
      </c>
      <c r="F850" s="23">
        <v>6</v>
      </c>
      <c r="G850" s="23">
        <v>0</v>
      </c>
      <c r="H850" s="23">
        <v>0</v>
      </c>
      <c r="I850" s="23" t="s">
        <v>5</v>
      </c>
      <c r="J850" s="23" t="s">
        <v>570</v>
      </c>
      <c r="K850" s="23" t="s">
        <v>1796</v>
      </c>
      <c r="L850" s="24">
        <v>45841</v>
      </c>
      <c r="M850" s="28">
        <v>2.0833333333333333E-3</v>
      </c>
      <c r="N850" s="3">
        <v>45824</v>
      </c>
      <c r="O850">
        <v>215490</v>
      </c>
      <c r="P850" t="e">
        <f>IFERROR(INDEX(REDOSLIJED!#REF!,MATCH(PlanMasine[[#This Row],[KPL]],REDOSLIJED!#REF!,0)),MAX(REDOSLIJED!#REF!)+1)</f>
        <v>#REF!</v>
      </c>
    </row>
    <row r="851" spans="1:16" hidden="1" x14ac:dyDescent="0.25">
      <c r="A851" s="23">
        <v>1022081</v>
      </c>
      <c r="B851" s="23">
        <v>1</v>
      </c>
      <c r="C851" s="23">
        <v>1022018</v>
      </c>
      <c r="D851" s="23" t="s">
        <v>2079</v>
      </c>
      <c r="E851" s="5">
        <f>IFERROR((PlanMasine[[#This Row],[Norma]]/PlanMasine[[#This Row],[Q]])*(PlanMasine[[#This Row],[Q]]/SUMIF(#REF!,PlanMasine[[#This Row],[RN]],#REF!)*PlanMasine[[#This Row],[KPLQ]]),0)</f>
        <v>0</v>
      </c>
      <c r="F851" s="23">
        <v>6</v>
      </c>
      <c r="G851" s="23">
        <v>0</v>
      </c>
      <c r="H851" s="23">
        <v>0</v>
      </c>
      <c r="I851" s="23" t="s">
        <v>5</v>
      </c>
      <c r="J851" s="23" t="s">
        <v>570</v>
      </c>
      <c r="K851" s="23" t="s">
        <v>1796</v>
      </c>
      <c r="L851" s="24">
        <v>45841</v>
      </c>
      <c r="M851" s="28">
        <v>1.0416666666666667E-3</v>
      </c>
      <c r="N851" s="3">
        <v>45824</v>
      </c>
      <c r="O851">
        <v>215476</v>
      </c>
      <c r="P851" t="e">
        <f>IFERROR(INDEX(REDOSLIJED!#REF!,MATCH(PlanMasine[[#This Row],[KPL]],REDOSLIJED!#REF!,0)),MAX(REDOSLIJED!#REF!)+1)</f>
        <v>#REF!</v>
      </c>
    </row>
    <row r="852" spans="1:16" hidden="1" x14ac:dyDescent="0.25">
      <c r="A852" s="23">
        <v>1022081</v>
      </c>
      <c r="B852" s="23">
        <v>1</v>
      </c>
      <c r="C852" s="23">
        <v>1022012</v>
      </c>
      <c r="D852" s="23" t="s">
        <v>2191</v>
      </c>
      <c r="E852" s="5">
        <f>IFERROR((PlanMasine[[#This Row],[Norma]]/PlanMasine[[#This Row],[Q]])*(PlanMasine[[#This Row],[Q]]/SUMIF(#REF!,PlanMasine[[#This Row],[RN]],#REF!)*PlanMasine[[#This Row],[KPLQ]]),0)</f>
        <v>0</v>
      </c>
      <c r="F852" s="23">
        <v>6</v>
      </c>
      <c r="G852" s="23">
        <v>0</v>
      </c>
      <c r="H852" s="23">
        <v>0</v>
      </c>
      <c r="I852" s="23" t="s">
        <v>5</v>
      </c>
      <c r="J852" s="23" t="s">
        <v>570</v>
      </c>
      <c r="K852" s="23" t="s">
        <v>1796</v>
      </c>
      <c r="L852" s="24">
        <v>45841</v>
      </c>
      <c r="M852" s="28">
        <v>2.7777777777777779E-3</v>
      </c>
      <c r="N852" s="3">
        <v>45824</v>
      </c>
      <c r="O852">
        <v>215470</v>
      </c>
      <c r="P852" t="e">
        <f>IFERROR(INDEX(REDOSLIJED!#REF!,MATCH(PlanMasine[[#This Row],[KPL]],REDOSLIJED!#REF!,0)),MAX(REDOSLIJED!#REF!)+1)</f>
        <v>#REF!</v>
      </c>
    </row>
    <row r="853" spans="1:16" hidden="1" x14ac:dyDescent="0.25">
      <c r="A853" s="23">
        <v>1022081</v>
      </c>
      <c r="B853" s="23">
        <v>1</v>
      </c>
      <c r="C853" s="23">
        <v>1022000</v>
      </c>
      <c r="D853" s="23" t="s">
        <v>2017</v>
      </c>
      <c r="E853" s="5">
        <f>IFERROR((PlanMasine[[#This Row],[Norma]]/PlanMasine[[#This Row],[Q]])*(PlanMasine[[#This Row],[Q]]/SUMIF(#REF!,PlanMasine[[#This Row],[RN]],#REF!)*PlanMasine[[#This Row],[KPLQ]]),0)</f>
        <v>0</v>
      </c>
      <c r="F853" s="23">
        <v>6</v>
      </c>
      <c r="G853" s="23">
        <v>0</v>
      </c>
      <c r="H853" s="23">
        <v>0</v>
      </c>
      <c r="I853" s="23" t="s">
        <v>5</v>
      </c>
      <c r="J853" s="23" t="s">
        <v>570</v>
      </c>
      <c r="K853" s="23" t="s">
        <v>1796</v>
      </c>
      <c r="L853" s="24">
        <v>45841</v>
      </c>
      <c r="M853" s="28">
        <v>2.0833333333333333E-3</v>
      </c>
      <c r="N853" s="3">
        <v>45824</v>
      </c>
      <c r="O853">
        <v>215458</v>
      </c>
      <c r="P853" t="e">
        <f>IFERROR(INDEX(REDOSLIJED!#REF!,MATCH(PlanMasine[[#This Row],[KPL]],REDOSLIJED!#REF!,0)),MAX(REDOSLIJED!#REF!)+1)</f>
        <v>#REF!</v>
      </c>
    </row>
    <row r="854" spans="1:16" hidden="1" x14ac:dyDescent="0.25">
      <c r="A854" s="23">
        <v>1022081</v>
      </c>
      <c r="B854" s="23">
        <v>1</v>
      </c>
      <c r="C854" s="23">
        <v>1022033</v>
      </c>
      <c r="D854" s="23" t="s">
        <v>2080</v>
      </c>
      <c r="E854" s="5">
        <f>IFERROR((PlanMasine[[#This Row],[Norma]]/PlanMasine[[#This Row],[Q]])*(PlanMasine[[#This Row],[Q]]/SUMIF(#REF!,PlanMasine[[#This Row],[RN]],#REF!)*PlanMasine[[#This Row],[KPLQ]]),0)</f>
        <v>0</v>
      </c>
      <c r="F854" s="23">
        <v>6</v>
      </c>
      <c r="G854" s="23">
        <v>0</v>
      </c>
      <c r="H854" s="23">
        <v>0</v>
      </c>
      <c r="I854" s="23" t="s">
        <v>5</v>
      </c>
      <c r="J854" s="23" t="s">
        <v>570</v>
      </c>
      <c r="K854" s="23" t="s">
        <v>1796</v>
      </c>
      <c r="L854" s="24">
        <v>45841</v>
      </c>
      <c r="M854" s="28">
        <v>1.3888888888888889E-3</v>
      </c>
      <c r="N854" s="3">
        <v>45824</v>
      </c>
      <c r="O854">
        <v>215495</v>
      </c>
      <c r="P854" t="e">
        <f>IFERROR(INDEX(REDOSLIJED!#REF!,MATCH(PlanMasine[[#This Row],[KPL]],REDOSLIJED!#REF!,0)),MAX(REDOSLIJED!#REF!)+1)</f>
        <v>#REF!</v>
      </c>
    </row>
    <row r="855" spans="1:16" hidden="1" x14ac:dyDescent="0.25">
      <c r="A855" s="23">
        <v>1022081</v>
      </c>
      <c r="B855" s="23">
        <v>1</v>
      </c>
      <c r="C855" s="23">
        <v>1022032</v>
      </c>
      <c r="D855" s="23" t="s">
        <v>2083</v>
      </c>
      <c r="E855" s="5">
        <f>IFERROR((PlanMasine[[#This Row],[Norma]]/PlanMasine[[#This Row],[Q]])*(PlanMasine[[#This Row],[Q]]/SUMIF(#REF!,PlanMasine[[#This Row],[RN]],#REF!)*PlanMasine[[#This Row],[KPLQ]]),0)</f>
        <v>0</v>
      </c>
      <c r="F855" s="23">
        <v>6</v>
      </c>
      <c r="G855" s="23">
        <v>0</v>
      </c>
      <c r="H855" s="23">
        <v>0</v>
      </c>
      <c r="I855" s="23" t="s">
        <v>5</v>
      </c>
      <c r="J855" s="23" t="s">
        <v>570</v>
      </c>
      <c r="K855" s="23" t="s">
        <v>1796</v>
      </c>
      <c r="L855" s="24">
        <v>45841</v>
      </c>
      <c r="M855" s="28">
        <v>1.3888888888888889E-3</v>
      </c>
      <c r="N855" s="3">
        <v>45824</v>
      </c>
      <c r="O855">
        <v>215494</v>
      </c>
      <c r="P855" t="e">
        <f>IFERROR(INDEX(REDOSLIJED!#REF!,MATCH(PlanMasine[[#This Row],[KPL]],REDOSLIJED!#REF!,0)),MAX(REDOSLIJED!#REF!)+1)</f>
        <v>#REF!</v>
      </c>
    </row>
    <row r="856" spans="1:16" hidden="1" x14ac:dyDescent="0.25">
      <c r="A856" s="23">
        <v>1022081</v>
      </c>
      <c r="B856" s="23">
        <v>1</v>
      </c>
      <c r="C856" s="23">
        <v>1022029</v>
      </c>
      <c r="D856" s="23" t="s">
        <v>2194</v>
      </c>
      <c r="E856" s="5">
        <f>IFERROR((PlanMasine[[#This Row],[Norma]]/PlanMasine[[#This Row],[Q]])*(PlanMasine[[#This Row],[Q]]/SUMIF(#REF!,PlanMasine[[#This Row],[RN]],#REF!)*PlanMasine[[#This Row],[KPLQ]]),0)</f>
        <v>0</v>
      </c>
      <c r="F856" s="23">
        <v>6</v>
      </c>
      <c r="G856" s="23">
        <v>0</v>
      </c>
      <c r="H856" s="23">
        <v>0</v>
      </c>
      <c r="I856" s="23" t="s">
        <v>5</v>
      </c>
      <c r="J856" s="23" t="s">
        <v>570</v>
      </c>
      <c r="K856" s="23" t="s">
        <v>1796</v>
      </c>
      <c r="L856" s="24">
        <v>45841</v>
      </c>
      <c r="M856" s="28">
        <v>2.0833333333333333E-3</v>
      </c>
      <c r="N856" s="3">
        <v>45824</v>
      </c>
      <c r="O856">
        <v>215491</v>
      </c>
      <c r="P856" t="e">
        <f>IFERROR(INDEX(REDOSLIJED!#REF!,MATCH(PlanMasine[[#This Row],[KPL]],REDOSLIJED!#REF!,0)),MAX(REDOSLIJED!#REF!)+1)</f>
        <v>#REF!</v>
      </c>
    </row>
    <row r="857" spans="1:16" hidden="1" x14ac:dyDescent="0.25">
      <c r="A857" s="23">
        <v>1022081</v>
      </c>
      <c r="B857" s="23">
        <v>1</v>
      </c>
      <c r="C857" s="23">
        <v>1022011</v>
      </c>
      <c r="D857" s="23" t="s">
        <v>2013</v>
      </c>
      <c r="E857" s="5">
        <f>IFERROR((PlanMasine[[#This Row],[Norma]]/PlanMasine[[#This Row],[Q]])*(PlanMasine[[#This Row],[Q]]/SUMIF(#REF!,PlanMasine[[#This Row],[RN]],#REF!)*PlanMasine[[#This Row],[KPLQ]]),0)</f>
        <v>0</v>
      </c>
      <c r="F857" s="23">
        <v>6</v>
      </c>
      <c r="G857" s="23">
        <v>0</v>
      </c>
      <c r="H857" s="23">
        <v>0</v>
      </c>
      <c r="I857" s="23" t="s">
        <v>5</v>
      </c>
      <c r="J857" s="23" t="s">
        <v>570</v>
      </c>
      <c r="K857" s="23" t="s">
        <v>1796</v>
      </c>
      <c r="L857" s="24">
        <v>45841</v>
      </c>
      <c r="M857" s="28">
        <v>3.472222222222222E-3</v>
      </c>
      <c r="N857" s="3">
        <v>45824</v>
      </c>
      <c r="O857">
        <v>215469</v>
      </c>
      <c r="P857" t="e">
        <f>IFERROR(INDEX(REDOSLIJED!#REF!,MATCH(PlanMasine[[#This Row],[KPL]],REDOSLIJED!#REF!,0)),MAX(REDOSLIJED!#REF!)+1)</f>
        <v>#REF!</v>
      </c>
    </row>
    <row r="858" spans="1:16" hidden="1" x14ac:dyDescent="0.25">
      <c r="A858" s="23">
        <v>1022081</v>
      </c>
      <c r="B858" s="23">
        <v>1</v>
      </c>
      <c r="C858" s="23">
        <v>1022034</v>
      </c>
      <c r="D858" s="23" t="s">
        <v>2187</v>
      </c>
      <c r="E858" s="5">
        <f>IFERROR((PlanMasine[[#This Row],[Norma]]/PlanMasine[[#This Row],[Q]])*(PlanMasine[[#This Row],[Q]]/SUMIF(#REF!,PlanMasine[[#This Row],[RN]],#REF!)*PlanMasine[[#This Row],[KPLQ]]),0)</f>
        <v>0</v>
      </c>
      <c r="F858" s="23">
        <v>6</v>
      </c>
      <c r="G858" s="23">
        <v>0</v>
      </c>
      <c r="H858" s="23">
        <v>0</v>
      </c>
      <c r="I858" s="23" t="s">
        <v>5</v>
      </c>
      <c r="J858" s="23" t="s">
        <v>570</v>
      </c>
      <c r="K858" s="23" t="s">
        <v>1796</v>
      </c>
      <c r="L858" s="24">
        <v>45841</v>
      </c>
      <c r="M858" s="28">
        <v>2.0833333333333333E-3</v>
      </c>
      <c r="N858" s="3">
        <v>45824</v>
      </c>
      <c r="O858">
        <v>215496</v>
      </c>
      <c r="P858" t="e">
        <f>IFERROR(INDEX(REDOSLIJED!#REF!,MATCH(PlanMasine[[#This Row],[KPL]],REDOSLIJED!#REF!,0)),MAX(REDOSLIJED!#REF!)+1)</f>
        <v>#REF!</v>
      </c>
    </row>
    <row r="859" spans="1:16" hidden="1" x14ac:dyDescent="0.25">
      <c r="A859" s="23">
        <v>1022081</v>
      </c>
      <c r="B859" s="23">
        <v>1</v>
      </c>
      <c r="C859" s="23">
        <v>1022004</v>
      </c>
      <c r="D859" s="23" t="s">
        <v>2082</v>
      </c>
      <c r="E859" s="5">
        <f>IFERROR((PlanMasine[[#This Row],[Norma]]/PlanMasine[[#This Row],[Q]])*(PlanMasine[[#This Row],[Q]]/SUMIF(#REF!,PlanMasine[[#This Row],[RN]],#REF!)*PlanMasine[[#This Row],[KPLQ]]),0)</f>
        <v>0</v>
      </c>
      <c r="F859" s="23">
        <v>6</v>
      </c>
      <c r="G859" s="23">
        <v>0</v>
      </c>
      <c r="H859" s="23">
        <v>0</v>
      </c>
      <c r="I859" s="23" t="s">
        <v>5</v>
      </c>
      <c r="J859" s="23" t="s">
        <v>570</v>
      </c>
      <c r="K859" s="23" t="s">
        <v>1796</v>
      </c>
      <c r="L859" s="24">
        <v>45841</v>
      </c>
      <c r="M859" s="28">
        <v>4.1666666666666666E-3</v>
      </c>
      <c r="N859" s="3">
        <v>45824</v>
      </c>
      <c r="O859">
        <v>215462</v>
      </c>
      <c r="P859" t="e">
        <f>IFERROR(INDEX(REDOSLIJED!#REF!,MATCH(PlanMasine[[#This Row],[KPL]],REDOSLIJED!#REF!,0)),MAX(REDOSLIJED!#REF!)+1)</f>
        <v>#REF!</v>
      </c>
    </row>
    <row r="860" spans="1:16" hidden="1" x14ac:dyDescent="0.25">
      <c r="A860" s="23">
        <v>1022082</v>
      </c>
      <c r="B860" s="23">
        <v>1</v>
      </c>
      <c r="C860" s="23">
        <v>1022039</v>
      </c>
      <c r="D860" s="23" t="s">
        <v>2189</v>
      </c>
      <c r="E860" s="5">
        <f>IFERROR((PlanMasine[[#This Row],[Norma]]/PlanMasine[[#This Row],[Q]])*(PlanMasine[[#This Row],[Q]]/SUMIF(#REF!,PlanMasine[[#This Row],[RN]],#REF!)*PlanMasine[[#This Row],[KPLQ]]),0)</f>
        <v>0</v>
      </c>
      <c r="F860" s="23">
        <v>6</v>
      </c>
      <c r="G860" s="23">
        <v>0</v>
      </c>
      <c r="H860" s="23">
        <v>0</v>
      </c>
      <c r="I860" s="23" t="s">
        <v>5</v>
      </c>
      <c r="J860" s="23" t="s">
        <v>570</v>
      </c>
      <c r="K860" s="23" t="s">
        <v>1796</v>
      </c>
      <c r="L860" s="24">
        <v>45841</v>
      </c>
      <c r="M860" s="28">
        <v>4.1666666666666666E-3</v>
      </c>
      <c r="N860" s="3">
        <v>45824</v>
      </c>
      <c r="O860">
        <v>215501</v>
      </c>
      <c r="P860" t="e">
        <f>IFERROR(INDEX(REDOSLIJED!#REF!,MATCH(PlanMasine[[#This Row],[KPL]],REDOSLIJED!#REF!,0)),MAX(REDOSLIJED!#REF!)+1)</f>
        <v>#REF!</v>
      </c>
    </row>
    <row r="861" spans="1:16" hidden="1" x14ac:dyDescent="0.25">
      <c r="A861" s="23">
        <v>1022082</v>
      </c>
      <c r="B861" s="23">
        <v>1</v>
      </c>
      <c r="C861" s="23">
        <v>1022034</v>
      </c>
      <c r="D861" s="23" t="s">
        <v>2187</v>
      </c>
      <c r="E861" s="5">
        <f>IFERROR((PlanMasine[[#This Row],[Norma]]/PlanMasine[[#This Row],[Q]])*(PlanMasine[[#This Row],[Q]]/SUMIF(#REF!,PlanMasine[[#This Row],[RN]],#REF!)*PlanMasine[[#This Row],[KPLQ]]),0)</f>
        <v>0</v>
      </c>
      <c r="F861" s="23">
        <v>6</v>
      </c>
      <c r="G861" s="23">
        <v>0</v>
      </c>
      <c r="H861" s="23">
        <v>0</v>
      </c>
      <c r="I861" s="23" t="s">
        <v>5</v>
      </c>
      <c r="J861" s="23" t="s">
        <v>570</v>
      </c>
      <c r="K861" s="23" t="s">
        <v>1796</v>
      </c>
      <c r="L861" s="24">
        <v>45841</v>
      </c>
      <c r="M861" s="28">
        <v>2.0833333333333333E-3</v>
      </c>
      <c r="N861" s="3">
        <v>45824</v>
      </c>
      <c r="O861">
        <v>215496</v>
      </c>
      <c r="P861" t="e">
        <f>IFERROR(INDEX(REDOSLIJED!#REF!,MATCH(PlanMasine[[#This Row],[KPL]],REDOSLIJED!#REF!,0)),MAX(REDOSLIJED!#REF!)+1)</f>
        <v>#REF!</v>
      </c>
    </row>
    <row r="862" spans="1:16" hidden="1" x14ac:dyDescent="0.25">
      <c r="A862" s="23">
        <v>1022082</v>
      </c>
      <c r="B862" s="23">
        <v>1</v>
      </c>
      <c r="C862" s="23">
        <v>1022006</v>
      </c>
      <c r="D862" s="23" t="s">
        <v>2192</v>
      </c>
      <c r="E862" s="5">
        <f>IFERROR((PlanMasine[[#This Row],[Norma]]/PlanMasine[[#This Row],[Q]])*(PlanMasine[[#This Row],[Q]]/SUMIF(#REF!,PlanMasine[[#This Row],[RN]],#REF!)*PlanMasine[[#This Row],[KPLQ]]),0)</f>
        <v>0</v>
      </c>
      <c r="F862" s="23">
        <v>6</v>
      </c>
      <c r="G862" s="23">
        <v>0</v>
      </c>
      <c r="H862" s="23">
        <v>0</v>
      </c>
      <c r="I862" s="23" t="s">
        <v>5</v>
      </c>
      <c r="J862" s="23" t="s">
        <v>570</v>
      </c>
      <c r="K862" s="23" t="s">
        <v>1796</v>
      </c>
      <c r="L862" s="24">
        <v>45841</v>
      </c>
      <c r="M862" s="28">
        <v>3.472222222222222E-3</v>
      </c>
      <c r="N862" s="3">
        <v>45824</v>
      </c>
      <c r="O862">
        <v>215464</v>
      </c>
      <c r="P862" t="e">
        <f>IFERROR(INDEX(REDOSLIJED!#REF!,MATCH(PlanMasine[[#This Row],[KPL]],REDOSLIJED!#REF!,0)),MAX(REDOSLIJED!#REF!)+1)</f>
        <v>#REF!</v>
      </c>
    </row>
    <row r="863" spans="1:16" hidden="1" x14ac:dyDescent="0.25">
      <c r="A863" s="23">
        <v>1022082</v>
      </c>
      <c r="B863" s="23">
        <v>1</v>
      </c>
      <c r="C863" s="23">
        <v>1022043</v>
      </c>
      <c r="D863" s="23" t="s">
        <v>2193</v>
      </c>
      <c r="E863" s="5">
        <f>IFERROR((PlanMasine[[#This Row],[Norma]]/PlanMasine[[#This Row],[Q]])*(PlanMasine[[#This Row],[Q]]/SUMIF(#REF!,PlanMasine[[#This Row],[RN]],#REF!)*PlanMasine[[#This Row],[KPLQ]]),0)</f>
        <v>0</v>
      </c>
      <c r="F863" s="23">
        <v>6</v>
      </c>
      <c r="G863" s="23">
        <v>3</v>
      </c>
      <c r="H863" s="23">
        <v>0</v>
      </c>
      <c r="I863" s="23" t="s">
        <v>5</v>
      </c>
      <c r="J863" s="23" t="s">
        <v>570</v>
      </c>
      <c r="K863" s="23" t="s">
        <v>1796</v>
      </c>
      <c r="L863" s="24">
        <v>45841</v>
      </c>
      <c r="M863" s="28">
        <v>5.5555555555555558E-3</v>
      </c>
      <c r="N863" s="3">
        <v>45824</v>
      </c>
      <c r="O863">
        <v>215506</v>
      </c>
      <c r="P863" t="e">
        <f>IFERROR(INDEX(REDOSLIJED!#REF!,MATCH(PlanMasine[[#This Row],[KPL]],REDOSLIJED!#REF!,0)),MAX(REDOSLIJED!#REF!)+1)</f>
        <v>#REF!</v>
      </c>
    </row>
    <row r="864" spans="1:16" hidden="1" x14ac:dyDescent="0.25">
      <c r="A864" s="23">
        <v>1022082</v>
      </c>
      <c r="B864" s="23">
        <v>1</v>
      </c>
      <c r="C864" s="23">
        <v>1022032</v>
      </c>
      <c r="D864" s="23" t="s">
        <v>2083</v>
      </c>
      <c r="E864" s="5">
        <f>IFERROR((PlanMasine[[#This Row],[Norma]]/PlanMasine[[#This Row],[Q]])*(PlanMasine[[#This Row],[Q]]/SUMIF(#REF!,PlanMasine[[#This Row],[RN]],#REF!)*PlanMasine[[#This Row],[KPLQ]]),0)</f>
        <v>0</v>
      </c>
      <c r="F864" s="23">
        <v>6</v>
      </c>
      <c r="G864" s="23">
        <v>0</v>
      </c>
      <c r="H864" s="23">
        <v>0</v>
      </c>
      <c r="I864" s="23" t="s">
        <v>5</v>
      </c>
      <c r="J864" s="23" t="s">
        <v>570</v>
      </c>
      <c r="K864" s="23" t="s">
        <v>1796</v>
      </c>
      <c r="L864" s="24">
        <v>45841</v>
      </c>
      <c r="M864" s="28">
        <v>1.3888888888888889E-3</v>
      </c>
      <c r="N864" s="3">
        <v>45824</v>
      </c>
      <c r="O864">
        <v>215494</v>
      </c>
      <c r="P864" t="e">
        <f>IFERROR(INDEX(REDOSLIJED!#REF!,MATCH(PlanMasine[[#This Row],[KPL]],REDOSLIJED!#REF!,0)),MAX(REDOSLIJED!#REF!)+1)</f>
        <v>#REF!</v>
      </c>
    </row>
    <row r="865" spans="1:16" hidden="1" x14ac:dyDescent="0.25">
      <c r="A865" s="23">
        <v>1022082</v>
      </c>
      <c r="B865" s="23">
        <v>1</v>
      </c>
      <c r="C865" s="23">
        <v>1022033</v>
      </c>
      <c r="D865" s="23" t="s">
        <v>2080</v>
      </c>
      <c r="E865" s="5">
        <f>IFERROR((PlanMasine[[#This Row],[Norma]]/PlanMasine[[#This Row],[Q]])*(PlanMasine[[#This Row],[Q]]/SUMIF(#REF!,PlanMasine[[#This Row],[RN]],#REF!)*PlanMasine[[#This Row],[KPLQ]]),0)</f>
        <v>0</v>
      </c>
      <c r="F865" s="23">
        <v>6</v>
      </c>
      <c r="G865" s="23">
        <v>0</v>
      </c>
      <c r="H865" s="23">
        <v>0</v>
      </c>
      <c r="I865" s="23" t="s">
        <v>5</v>
      </c>
      <c r="J865" s="23" t="s">
        <v>570</v>
      </c>
      <c r="K865" s="23" t="s">
        <v>1796</v>
      </c>
      <c r="L865" s="24">
        <v>45841</v>
      </c>
      <c r="M865" s="28">
        <v>1.3888888888888889E-3</v>
      </c>
      <c r="N865" s="3">
        <v>45824</v>
      </c>
      <c r="O865">
        <v>215495</v>
      </c>
      <c r="P865" t="e">
        <f>IFERROR(INDEX(REDOSLIJED!#REF!,MATCH(PlanMasine[[#This Row],[KPL]],REDOSLIJED!#REF!,0)),MAX(REDOSLIJED!#REF!)+1)</f>
        <v>#REF!</v>
      </c>
    </row>
    <row r="866" spans="1:16" hidden="1" x14ac:dyDescent="0.25">
      <c r="A866" s="23">
        <v>1022082</v>
      </c>
      <c r="B866" s="23">
        <v>1</v>
      </c>
      <c r="C866" s="23">
        <v>1022009</v>
      </c>
      <c r="D866" s="23" t="s">
        <v>2011</v>
      </c>
      <c r="E866" s="5">
        <f>IFERROR((PlanMasine[[#This Row],[Norma]]/PlanMasine[[#This Row],[Q]])*(PlanMasine[[#This Row],[Q]]/SUMIF(#REF!,PlanMasine[[#This Row],[RN]],#REF!)*PlanMasine[[#This Row],[KPLQ]]),0)</f>
        <v>0</v>
      </c>
      <c r="F866" s="23">
        <v>6</v>
      </c>
      <c r="G866" s="23">
        <v>0</v>
      </c>
      <c r="H866" s="23">
        <v>0</v>
      </c>
      <c r="I866" s="23" t="s">
        <v>5</v>
      </c>
      <c r="J866" s="23" t="s">
        <v>570</v>
      </c>
      <c r="K866" s="23" t="s">
        <v>1796</v>
      </c>
      <c r="L866" s="24">
        <v>45841</v>
      </c>
      <c r="M866" s="28">
        <v>1.0416666666666667E-3</v>
      </c>
      <c r="N866" s="3">
        <v>45824</v>
      </c>
      <c r="O866">
        <v>215467</v>
      </c>
      <c r="P866" t="e">
        <f>IFERROR(INDEX(REDOSLIJED!#REF!,MATCH(PlanMasine[[#This Row],[KPL]],REDOSLIJED!#REF!,0)),MAX(REDOSLIJED!#REF!)+1)</f>
        <v>#REF!</v>
      </c>
    </row>
    <row r="867" spans="1:16" hidden="1" x14ac:dyDescent="0.25">
      <c r="A867" s="23">
        <v>1022082</v>
      </c>
      <c r="B867" s="23">
        <v>1</v>
      </c>
      <c r="C867" s="23">
        <v>1022038</v>
      </c>
      <c r="D867" s="23" t="s">
        <v>2188</v>
      </c>
      <c r="E867" s="5">
        <f>IFERROR((PlanMasine[[#This Row],[Norma]]/PlanMasine[[#This Row],[Q]])*(PlanMasine[[#This Row],[Q]]/SUMIF(#REF!,PlanMasine[[#This Row],[RN]],#REF!)*PlanMasine[[#This Row],[KPLQ]]),0)</f>
        <v>0</v>
      </c>
      <c r="F867" s="23">
        <v>6</v>
      </c>
      <c r="G867" s="23">
        <v>0</v>
      </c>
      <c r="H867" s="23">
        <v>0</v>
      </c>
      <c r="I867" s="23" t="s">
        <v>5</v>
      </c>
      <c r="J867" s="23" t="s">
        <v>570</v>
      </c>
      <c r="K867" s="23" t="s">
        <v>1796</v>
      </c>
      <c r="L867" s="24">
        <v>45841</v>
      </c>
      <c r="M867" s="28">
        <v>2.0833333333333333E-3</v>
      </c>
      <c r="N867" s="3">
        <v>45824</v>
      </c>
      <c r="O867">
        <v>215500</v>
      </c>
      <c r="P867" t="e">
        <f>IFERROR(INDEX(REDOSLIJED!#REF!,MATCH(PlanMasine[[#This Row],[KPL]],REDOSLIJED!#REF!,0)),MAX(REDOSLIJED!#REF!)+1)</f>
        <v>#REF!</v>
      </c>
    </row>
    <row r="868" spans="1:16" hidden="1" x14ac:dyDescent="0.25">
      <c r="A868" s="23">
        <v>1022082</v>
      </c>
      <c r="B868" s="23">
        <v>1</v>
      </c>
      <c r="C868" s="23">
        <v>1022029</v>
      </c>
      <c r="D868" s="23" t="s">
        <v>2194</v>
      </c>
      <c r="E868" s="5">
        <f>IFERROR((PlanMasine[[#This Row],[Norma]]/PlanMasine[[#This Row],[Q]])*(PlanMasine[[#This Row],[Q]]/SUMIF(#REF!,PlanMasine[[#This Row],[RN]],#REF!)*PlanMasine[[#This Row],[KPLQ]]),0)</f>
        <v>0</v>
      </c>
      <c r="F868" s="23">
        <v>6</v>
      </c>
      <c r="G868" s="23">
        <v>0</v>
      </c>
      <c r="H868" s="23">
        <v>0</v>
      </c>
      <c r="I868" s="23" t="s">
        <v>5</v>
      </c>
      <c r="J868" s="23" t="s">
        <v>570</v>
      </c>
      <c r="K868" s="23" t="s">
        <v>1796</v>
      </c>
      <c r="L868" s="24">
        <v>45841</v>
      </c>
      <c r="M868" s="28">
        <v>2.0833333333333333E-3</v>
      </c>
      <c r="N868" s="3">
        <v>45824</v>
      </c>
      <c r="O868">
        <v>215491</v>
      </c>
      <c r="P868" t="e">
        <f>IFERROR(INDEX(REDOSLIJED!#REF!,MATCH(PlanMasine[[#This Row],[KPL]],REDOSLIJED!#REF!,0)),MAX(REDOSLIJED!#REF!)+1)</f>
        <v>#REF!</v>
      </c>
    </row>
    <row r="869" spans="1:16" hidden="1" x14ac:dyDescent="0.25">
      <c r="A869" s="23">
        <v>1022082</v>
      </c>
      <c r="B869" s="23">
        <v>1</v>
      </c>
      <c r="C869" s="23">
        <v>1022005</v>
      </c>
      <c r="D869" s="23" t="s">
        <v>2018</v>
      </c>
      <c r="E869" s="5">
        <f>IFERROR((PlanMasine[[#This Row],[Norma]]/PlanMasine[[#This Row],[Q]])*(PlanMasine[[#This Row],[Q]]/SUMIF(#REF!,PlanMasine[[#This Row],[RN]],#REF!)*PlanMasine[[#This Row],[KPLQ]]),0)</f>
        <v>0</v>
      </c>
      <c r="F869" s="23">
        <v>6</v>
      </c>
      <c r="G869" s="23">
        <v>0</v>
      </c>
      <c r="H869" s="23">
        <v>0</v>
      </c>
      <c r="I869" s="23" t="s">
        <v>5</v>
      </c>
      <c r="J869" s="23" t="s">
        <v>570</v>
      </c>
      <c r="K869" s="23" t="s">
        <v>1796</v>
      </c>
      <c r="L869" s="24">
        <v>45841</v>
      </c>
      <c r="M869" s="28">
        <v>3.472222222222222E-3</v>
      </c>
      <c r="N869" s="3">
        <v>45824</v>
      </c>
      <c r="O869">
        <v>215463</v>
      </c>
      <c r="P869" t="e">
        <f>IFERROR(INDEX(REDOSLIJED!#REF!,MATCH(PlanMasine[[#This Row],[KPL]],REDOSLIJED!#REF!,0)),MAX(REDOSLIJED!#REF!)+1)</f>
        <v>#REF!</v>
      </c>
    </row>
    <row r="870" spans="1:16" hidden="1" x14ac:dyDescent="0.25">
      <c r="A870" s="23">
        <v>1022082</v>
      </c>
      <c r="B870" s="23">
        <v>1</v>
      </c>
      <c r="C870" s="23">
        <v>1022018</v>
      </c>
      <c r="D870" s="23" t="s">
        <v>2079</v>
      </c>
      <c r="E870" s="5">
        <f>IFERROR((PlanMasine[[#This Row],[Norma]]/PlanMasine[[#This Row],[Q]])*(PlanMasine[[#This Row],[Q]]/SUMIF(#REF!,PlanMasine[[#This Row],[RN]],#REF!)*PlanMasine[[#This Row],[KPLQ]]),0)</f>
        <v>0</v>
      </c>
      <c r="F870" s="23">
        <v>6</v>
      </c>
      <c r="G870" s="23">
        <v>0</v>
      </c>
      <c r="H870" s="23">
        <v>0</v>
      </c>
      <c r="I870" s="23" t="s">
        <v>5</v>
      </c>
      <c r="J870" s="23" t="s">
        <v>570</v>
      </c>
      <c r="K870" s="23" t="s">
        <v>1796</v>
      </c>
      <c r="L870" s="24">
        <v>45841</v>
      </c>
      <c r="M870" s="28">
        <v>1.0416666666666667E-3</v>
      </c>
      <c r="N870" s="3">
        <v>45824</v>
      </c>
      <c r="O870">
        <v>215476</v>
      </c>
      <c r="P870" t="e">
        <f>IFERROR(INDEX(REDOSLIJED!#REF!,MATCH(PlanMasine[[#This Row],[KPL]],REDOSLIJED!#REF!,0)),MAX(REDOSLIJED!#REF!)+1)</f>
        <v>#REF!</v>
      </c>
    </row>
    <row r="871" spans="1:16" hidden="1" x14ac:dyDescent="0.25">
      <c r="A871" s="23">
        <v>1022082</v>
      </c>
      <c r="B871" s="23">
        <v>1</v>
      </c>
      <c r="C871" s="23">
        <v>1022000</v>
      </c>
      <c r="D871" s="23" t="s">
        <v>2017</v>
      </c>
      <c r="E871" s="5">
        <f>IFERROR((PlanMasine[[#This Row],[Norma]]/PlanMasine[[#This Row],[Q]])*(PlanMasine[[#This Row],[Q]]/SUMIF(#REF!,PlanMasine[[#This Row],[RN]],#REF!)*PlanMasine[[#This Row],[KPLQ]]),0)</f>
        <v>0</v>
      </c>
      <c r="F871" s="23">
        <v>6</v>
      </c>
      <c r="G871" s="23">
        <v>0</v>
      </c>
      <c r="H871" s="23">
        <v>0</v>
      </c>
      <c r="I871" s="23" t="s">
        <v>5</v>
      </c>
      <c r="J871" s="23" t="s">
        <v>570</v>
      </c>
      <c r="K871" s="23" t="s">
        <v>1796</v>
      </c>
      <c r="L871" s="24">
        <v>45841</v>
      </c>
      <c r="M871" s="28">
        <v>2.0833333333333333E-3</v>
      </c>
      <c r="N871" s="3">
        <v>45824</v>
      </c>
      <c r="O871">
        <v>215458</v>
      </c>
      <c r="P871" t="e">
        <f>IFERROR(INDEX(REDOSLIJED!#REF!,MATCH(PlanMasine[[#This Row],[KPL]],REDOSLIJED!#REF!,0)),MAX(REDOSLIJED!#REF!)+1)</f>
        <v>#REF!</v>
      </c>
    </row>
    <row r="872" spans="1:16" hidden="1" x14ac:dyDescent="0.25">
      <c r="A872" s="23">
        <v>1022082</v>
      </c>
      <c r="B872" s="23">
        <v>1</v>
      </c>
      <c r="C872" s="23">
        <v>1022011</v>
      </c>
      <c r="D872" s="23" t="s">
        <v>2013</v>
      </c>
      <c r="E872" s="5">
        <f>IFERROR((PlanMasine[[#This Row],[Norma]]/PlanMasine[[#This Row],[Q]])*(PlanMasine[[#This Row],[Q]]/SUMIF(#REF!,PlanMasine[[#This Row],[RN]],#REF!)*PlanMasine[[#This Row],[KPLQ]]),0)</f>
        <v>0</v>
      </c>
      <c r="F872" s="23">
        <v>6</v>
      </c>
      <c r="G872" s="23">
        <v>0</v>
      </c>
      <c r="H872" s="23">
        <v>0</v>
      </c>
      <c r="I872" s="23" t="s">
        <v>5</v>
      </c>
      <c r="J872" s="23" t="s">
        <v>570</v>
      </c>
      <c r="K872" s="23" t="s">
        <v>1796</v>
      </c>
      <c r="L872" s="24">
        <v>45841</v>
      </c>
      <c r="M872" s="28">
        <v>3.472222222222222E-3</v>
      </c>
      <c r="N872" s="3">
        <v>45824</v>
      </c>
      <c r="O872">
        <v>215469</v>
      </c>
      <c r="P872" t="e">
        <f>IFERROR(INDEX(REDOSLIJED!#REF!,MATCH(PlanMasine[[#This Row],[KPL]],REDOSLIJED!#REF!,0)),MAX(REDOSLIJED!#REF!)+1)</f>
        <v>#REF!</v>
      </c>
    </row>
    <row r="873" spans="1:16" hidden="1" x14ac:dyDescent="0.25">
      <c r="A873" s="23">
        <v>1022082</v>
      </c>
      <c r="B873" s="23">
        <v>1</v>
      </c>
      <c r="C873" s="23">
        <v>1022024</v>
      </c>
      <c r="D873" s="23" t="s">
        <v>2014</v>
      </c>
      <c r="E873" s="5">
        <f>IFERROR((PlanMasine[[#This Row],[Norma]]/PlanMasine[[#This Row],[Q]])*(PlanMasine[[#This Row],[Q]]/SUMIF(#REF!,PlanMasine[[#This Row],[RN]],#REF!)*PlanMasine[[#This Row],[KPLQ]]),0)</f>
        <v>0</v>
      </c>
      <c r="F873" s="23">
        <v>6</v>
      </c>
      <c r="G873" s="23">
        <v>0</v>
      </c>
      <c r="H873" s="23">
        <v>0</v>
      </c>
      <c r="I873" s="23" t="s">
        <v>5</v>
      </c>
      <c r="J873" s="23" t="s">
        <v>570</v>
      </c>
      <c r="K873" s="23" t="s">
        <v>1796</v>
      </c>
      <c r="L873" s="24">
        <v>45841</v>
      </c>
      <c r="M873" s="28">
        <v>1.0416666666666667E-3</v>
      </c>
      <c r="N873" s="3">
        <v>45824</v>
      </c>
      <c r="O873">
        <v>215484</v>
      </c>
      <c r="P873" t="e">
        <f>IFERROR(INDEX(REDOSLIJED!#REF!,MATCH(PlanMasine[[#This Row],[KPL]],REDOSLIJED!#REF!,0)),MAX(REDOSLIJED!#REF!)+1)</f>
        <v>#REF!</v>
      </c>
    </row>
    <row r="874" spans="1:16" hidden="1" x14ac:dyDescent="0.25">
      <c r="A874" s="23">
        <v>1022082</v>
      </c>
      <c r="B874" s="23">
        <v>1</v>
      </c>
      <c r="C874" s="23">
        <v>1022012</v>
      </c>
      <c r="D874" s="23" t="s">
        <v>2191</v>
      </c>
      <c r="E874" s="5">
        <f>IFERROR((PlanMasine[[#This Row],[Norma]]/PlanMasine[[#This Row],[Q]])*(PlanMasine[[#This Row],[Q]]/SUMIF(#REF!,PlanMasine[[#This Row],[RN]],#REF!)*PlanMasine[[#This Row],[KPLQ]]),0)</f>
        <v>0</v>
      </c>
      <c r="F874" s="23">
        <v>6</v>
      </c>
      <c r="G874" s="23">
        <v>0</v>
      </c>
      <c r="H874" s="23">
        <v>0</v>
      </c>
      <c r="I874" s="23" t="s">
        <v>5</v>
      </c>
      <c r="J874" s="23" t="s">
        <v>570</v>
      </c>
      <c r="K874" s="23" t="s">
        <v>1796</v>
      </c>
      <c r="L874" s="24">
        <v>45841</v>
      </c>
      <c r="M874" s="28">
        <v>2.7777777777777779E-3</v>
      </c>
      <c r="N874" s="3">
        <v>45824</v>
      </c>
      <c r="O874">
        <v>215470</v>
      </c>
      <c r="P874" t="e">
        <f>IFERROR(INDEX(REDOSLIJED!#REF!,MATCH(PlanMasine[[#This Row],[KPL]],REDOSLIJED!#REF!,0)),MAX(REDOSLIJED!#REF!)+1)</f>
        <v>#REF!</v>
      </c>
    </row>
    <row r="875" spans="1:16" hidden="1" x14ac:dyDescent="0.25">
      <c r="A875" s="23">
        <v>1022082</v>
      </c>
      <c r="B875" s="23">
        <v>1</v>
      </c>
      <c r="C875" s="23">
        <v>1022028</v>
      </c>
      <c r="D875" s="23" t="s">
        <v>2081</v>
      </c>
      <c r="E875" s="5">
        <f>IFERROR((PlanMasine[[#This Row],[Norma]]/PlanMasine[[#This Row],[Q]])*(PlanMasine[[#This Row],[Q]]/SUMIF(#REF!,PlanMasine[[#This Row],[RN]],#REF!)*PlanMasine[[#This Row],[KPLQ]]),0)</f>
        <v>0</v>
      </c>
      <c r="F875" s="23">
        <v>6</v>
      </c>
      <c r="G875" s="23">
        <v>0</v>
      </c>
      <c r="H875" s="23">
        <v>0</v>
      </c>
      <c r="I875" s="23" t="s">
        <v>5</v>
      </c>
      <c r="J875" s="23" t="s">
        <v>570</v>
      </c>
      <c r="K875" s="23" t="s">
        <v>1796</v>
      </c>
      <c r="L875" s="24">
        <v>45841</v>
      </c>
      <c r="M875" s="28">
        <v>2.0833333333333333E-3</v>
      </c>
      <c r="N875" s="3">
        <v>45824</v>
      </c>
      <c r="O875">
        <v>215490</v>
      </c>
      <c r="P875" t="e">
        <f>IFERROR(INDEX(REDOSLIJED!#REF!,MATCH(PlanMasine[[#This Row],[KPL]],REDOSLIJED!#REF!,0)),MAX(REDOSLIJED!#REF!)+1)</f>
        <v>#REF!</v>
      </c>
    </row>
    <row r="876" spans="1:16" hidden="1" x14ac:dyDescent="0.25">
      <c r="A876" s="23">
        <v>1022082</v>
      </c>
      <c r="B876" s="23">
        <v>1</v>
      </c>
      <c r="C876" s="23">
        <v>1022004</v>
      </c>
      <c r="D876" s="23" t="s">
        <v>2082</v>
      </c>
      <c r="E876" s="5">
        <f>IFERROR((PlanMasine[[#This Row],[Norma]]/PlanMasine[[#This Row],[Q]])*(PlanMasine[[#This Row],[Q]]/SUMIF(#REF!,PlanMasine[[#This Row],[RN]],#REF!)*PlanMasine[[#This Row],[KPLQ]]),0)</f>
        <v>0</v>
      </c>
      <c r="F876" s="23">
        <v>6</v>
      </c>
      <c r="G876" s="23">
        <v>0</v>
      </c>
      <c r="H876" s="23">
        <v>0</v>
      </c>
      <c r="I876" s="23" t="s">
        <v>5</v>
      </c>
      <c r="J876" s="23" t="s">
        <v>570</v>
      </c>
      <c r="K876" s="23" t="s">
        <v>1796</v>
      </c>
      <c r="L876" s="24">
        <v>45841</v>
      </c>
      <c r="M876" s="28">
        <v>4.1666666666666666E-3</v>
      </c>
      <c r="N876" s="3">
        <v>45824</v>
      </c>
      <c r="O876">
        <v>215462</v>
      </c>
      <c r="P876" t="e">
        <f>IFERROR(INDEX(REDOSLIJED!#REF!,MATCH(PlanMasine[[#This Row],[KPL]],REDOSLIJED!#REF!,0)),MAX(REDOSLIJED!#REF!)+1)</f>
        <v>#REF!</v>
      </c>
    </row>
    <row r="877" spans="1:16" hidden="1" x14ac:dyDescent="0.25">
      <c r="A877" s="23">
        <v>1022082</v>
      </c>
      <c r="B877" s="23">
        <v>1</v>
      </c>
      <c r="C877" s="23">
        <v>1022001</v>
      </c>
      <c r="D877" s="23" t="s">
        <v>1600</v>
      </c>
      <c r="E877" s="5">
        <f>IFERROR((PlanMasine[[#This Row],[Norma]]/PlanMasine[[#This Row],[Q]])*(PlanMasine[[#This Row],[Q]]/SUMIF(#REF!,PlanMasine[[#This Row],[RN]],#REF!)*PlanMasine[[#This Row],[KPLQ]]),0)</f>
        <v>0</v>
      </c>
      <c r="F877" s="23">
        <v>6</v>
      </c>
      <c r="G877" s="23">
        <v>0</v>
      </c>
      <c r="H877" s="23">
        <v>0</v>
      </c>
      <c r="I877" s="23" t="s">
        <v>5</v>
      </c>
      <c r="J877" s="23" t="s">
        <v>570</v>
      </c>
      <c r="K877" s="23" t="s">
        <v>1796</v>
      </c>
      <c r="L877" s="24">
        <v>45841</v>
      </c>
      <c r="M877" s="28">
        <v>2.0833333333333333E-3</v>
      </c>
      <c r="N877" s="3">
        <v>45824</v>
      </c>
      <c r="O877">
        <v>215459</v>
      </c>
      <c r="P877" t="e">
        <f>IFERROR(INDEX(REDOSLIJED!#REF!,MATCH(PlanMasine[[#This Row],[KPL]],REDOSLIJED!#REF!,0)),MAX(REDOSLIJED!#REF!)+1)</f>
        <v>#REF!</v>
      </c>
    </row>
    <row r="878" spans="1:16" hidden="1" x14ac:dyDescent="0.25">
      <c r="A878" s="23">
        <v>1022082</v>
      </c>
      <c r="B878" s="23">
        <v>1</v>
      </c>
      <c r="C878" s="23">
        <v>1022042</v>
      </c>
      <c r="D878" s="23" t="s">
        <v>2016</v>
      </c>
      <c r="E878" s="5">
        <f>IFERROR((PlanMasine[[#This Row],[Norma]]/PlanMasine[[#This Row],[Q]])*(PlanMasine[[#This Row],[Q]]/SUMIF(#REF!,PlanMasine[[#This Row],[RN]],#REF!)*PlanMasine[[#This Row],[KPLQ]]),0)</f>
        <v>0</v>
      </c>
      <c r="F878" s="23">
        <v>12</v>
      </c>
      <c r="G878" s="23">
        <v>0</v>
      </c>
      <c r="H878" s="23">
        <v>0</v>
      </c>
      <c r="I878" s="23" t="s">
        <v>5</v>
      </c>
      <c r="J878" s="23" t="s">
        <v>570</v>
      </c>
      <c r="K878" s="23" t="s">
        <v>1796</v>
      </c>
      <c r="L878" s="24">
        <v>45841</v>
      </c>
      <c r="M878" s="28">
        <v>3.472222222222222E-3</v>
      </c>
      <c r="N878" s="3">
        <v>45824</v>
      </c>
      <c r="O878">
        <v>215504</v>
      </c>
      <c r="P878" t="e">
        <f>IFERROR(INDEX(REDOSLIJED!#REF!,MATCH(PlanMasine[[#This Row],[KPL]],REDOSLIJED!#REF!,0)),MAX(REDOSLIJED!#REF!)+1)</f>
        <v>#REF!</v>
      </c>
    </row>
    <row r="879" spans="1:16" hidden="1" x14ac:dyDescent="0.25">
      <c r="A879" s="23">
        <v>1022082</v>
      </c>
      <c r="B879" s="23">
        <v>1</v>
      </c>
      <c r="C879" s="23">
        <v>1022003</v>
      </c>
      <c r="D879" s="23" t="s">
        <v>2195</v>
      </c>
      <c r="E879" s="5">
        <f>IFERROR((PlanMasine[[#This Row],[Norma]]/PlanMasine[[#This Row],[Q]])*(PlanMasine[[#This Row],[Q]]/SUMIF(#REF!,PlanMasine[[#This Row],[RN]],#REF!)*PlanMasine[[#This Row],[KPLQ]]),0)</f>
        <v>0</v>
      </c>
      <c r="F879" s="23">
        <v>6</v>
      </c>
      <c r="G879" s="23">
        <v>0</v>
      </c>
      <c r="H879" s="23">
        <v>0</v>
      </c>
      <c r="I879" s="23" t="s">
        <v>5</v>
      </c>
      <c r="J879" s="23" t="s">
        <v>570</v>
      </c>
      <c r="K879" s="23" t="s">
        <v>1796</v>
      </c>
      <c r="L879" s="24">
        <v>45841</v>
      </c>
      <c r="M879" s="28">
        <v>3.472222222222222E-3</v>
      </c>
      <c r="N879" s="3">
        <v>45824</v>
      </c>
      <c r="O879">
        <v>215461</v>
      </c>
      <c r="P879" t="e">
        <f>IFERROR(INDEX(REDOSLIJED!#REF!,MATCH(PlanMasine[[#This Row],[KPL]],REDOSLIJED!#REF!,0)),MAX(REDOSLIJED!#REF!)+1)</f>
        <v>#REF!</v>
      </c>
    </row>
    <row r="880" spans="1:16" hidden="1" x14ac:dyDescent="0.25">
      <c r="A880" s="23">
        <v>1022082</v>
      </c>
      <c r="B880" s="23">
        <v>1</v>
      </c>
      <c r="C880" s="23">
        <v>1022041</v>
      </c>
      <c r="D880" s="23" t="s">
        <v>2015</v>
      </c>
      <c r="E880" s="5">
        <f>IFERROR((PlanMasine[[#This Row],[Norma]]/PlanMasine[[#This Row],[Q]])*(PlanMasine[[#This Row],[Q]]/SUMIF(#REF!,PlanMasine[[#This Row],[RN]],#REF!)*PlanMasine[[#This Row],[KPLQ]]),0)</f>
        <v>0</v>
      </c>
      <c r="F880" s="23">
        <v>12</v>
      </c>
      <c r="G880" s="23">
        <v>0</v>
      </c>
      <c r="H880" s="23">
        <v>0</v>
      </c>
      <c r="I880" s="23" t="s">
        <v>5</v>
      </c>
      <c r="J880" s="23" t="s">
        <v>570</v>
      </c>
      <c r="K880" s="23" t="s">
        <v>1796</v>
      </c>
      <c r="L880" s="24">
        <v>45841</v>
      </c>
      <c r="M880" s="28">
        <v>2.0833333333333333E-3</v>
      </c>
      <c r="N880" s="3">
        <v>45824</v>
      </c>
      <c r="O880">
        <v>215503</v>
      </c>
      <c r="P880" t="e">
        <f>IFERROR(INDEX(REDOSLIJED!#REF!,MATCH(PlanMasine[[#This Row],[KPL]],REDOSLIJED!#REF!,0)),MAX(REDOSLIJED!#REF!)+1)</f>
        <v>#REF!</v>
      </c>
    </row>
    <row r="881" spans="1:16" hidden="1" x14ac:dyDescent="0.25">
      <c r="A881" s="23">
        <v>1022083</v>
      </c>
      <c r="B881" s="23">
        <v>1</v>
      </c>
      <c r="C881" s="23">
        <v>1022018</v>
      </c>
      <c r="D881" s="23" t="s">
        <v>2079</v>
      </c>
      <c r="E881" s="5">
        <f>IFERROR((PlanMasine[[#This Row],[Norma]]/PlanMasine[[#This Row],[Q]])*(PlanMasine[[#This Row],[Q]]/SUMIF(#REF!,PlanMasine[[#This Row],[RN]],#REF!)*PlanMasine[[#This Row],[KPLQ]]),0)</f>
        <v>0</v>
      </c>
      <c r="F881" s="23">
        <v>6</v>
      </c>
      <c r="G881" s="23">
        <v>0</v>
      </c>
      <c r="H881" s="23">
        <v>0</v>
      </c>
      <c r="I881" s="23" t="s">
        <v>5</v>
      </c>
      <c r="J881" s="23" t="s">
        <v>570</v>
      </c>
      <c r="K881" s="23" t="s">
        <v>1796</v>
      </c>
      <c r="L881" s="24">
        <v>45841</v>
      </c>
      <c r="M881" s="28">
        <v>1.0416666666666667E-3</v>
      </c>
      <c r="N881" s="3">
        <v>45824</v>
      </c>
      <c r="O881">
        <v>215476</v>
      </c>
      <c r="P881" t="e">
        <f>IFERROR(INDEX(REDOSLIJED!#REF!,MATCH(PlanMasine[[#This Row],[KPL]],REDOSLIJED!#REF!,0)),MAX(REDOSLIJED!#REF!)+1)</f>
        <v>#REF!</v>
      </c>
    </row>
    <row r="882" spans="1:16" hidden="1" x14ac:dyDescent="0.25">
      <c r="A882" s="23">
        <v>1022083</v>
      </c>
      <c r="B882" s="23">
        <v>1</v>
      </c>
      <c r="C882" s="23">
        <v>1022043</v>
      </c>
      <c r="D882" s="23" t="s">
        <v>2193</v>
      </c>
      <c r="E882" s="5">
        <f>IFERROR((PlanMasine[[#This Row],[Norma]]/PlanMasine[[#This Row],[Q]])*(PlanMasine[[#This Row],[Q]]/SUMIF(#REF!,PlanMasine[[#This Row],[RN]],#REF!)*PlanMasine[[#This Row],[KPLQ]]),0)</f>
        <v>0</v>
      </c>
      <c r="F882" s="23">
        <v>6</v>
      </c>
      <c r="G882" s="23">
        <v>3</v>
      </c>
      <c r="H882" s="23">
        <v>0</v>
      </c>
      <c r="I882" s="23" t="s">
        <v>5</v>
      </c>
      <c r="J882" s="23" t="s">
        <v>570</v>
      </c>
      <c r="K882" s="23" t="s">
        <v>1796</v>
      </c>
      <c r="L882" s="24">
        <v>45841</v>
      </c>
      <c r="M882" s="28">
        <v>5.5555555555555558E-3</v>
      </c>
      <c r="N882" s="3">
        <v>45824</v>
      </c>
      <c r="O882">
        <v>215506</v>
      </c>
      <c r="P882" t="e">
        <f>IFERROR(INDEX(REDOSLIJED!#REF!,MATCH(PlanMasine[[#This Row],[KPL]],REDOSLIJED!#REF!,0)),MAX(REDOSLIJED!#REF!)+1)</f>
        <v>#REF!</v>
      </c>
    </row>
    <row r="883" spans="1:16" hidden="1" x14ac:dyDescent="0.25">
      <c r="A883" s="23">
        <v>1022083</v>
      </c>
      <c r="B883" s="23">
        <v>1</v>
      </c>
      <c r="C883" s="23">
        <v>1022033</v>
      </c>
      <c r="D883" s="23" t="s">
        <v>2080</v>
      </c>
      <c r="E883" s="5">
        <f>IFERROR((PlanMasine[[#This Row],[Norma]]/PlanMasine[[#This Row],[Q]])*(PlanMasine[[#This Row],[Q]]/SUMIF(#REF!,PlanMasine[[#This Row],[RN]],#REF!)*PlanMasine[[#This Row],[KPLQ]]),0)</f>
        <v>0</v>
      </c>
      <c r="F883" s="23">
        <v>6</v>
      </c>
      <c r="G883" s="23">
        <v>0</v>
      </c>
      <c r="H883" s="23">
        <v>0</v>
      </c>
      <c r="I883" s="23" t="s">
        <v>5</v>
      </c>
      <c r="J883" s="23" t="s">
        <v>570</v>
      </c>
      <c r="K883" s="23" t="s">
        <v>1796</v>
      </c>
      <c r="L883" s="24">
        <v>45841</v>
      </c>
      <c r="M883" s="28">
        <v>1.3888888888888889E-3</v>
      </c>
      <c r="N883" s="3">
        <v>45824</v>
      </c>
      <c r="O883">
        <v>215495</v>
      </c>
      <c r="P883" t="e">
        <f>IFERROR(INDEX(REDOSLIJED!#REF!,MATCH(PlanMasine[[#This Row],[KPL]],REDOSLIJED!#REF!,0)),MAX(REDOSLIJED!#REF!)+1)</f>
        <v>#REF!</v>
      </c>
    </row>
    <row r="884" spans="1:16" hidden="1" x14ac:dyDescent="0.25">
      <c r="A884" s="23">
        <v>1022083</v>
      </c>
      <c r="B884" s="23">
        <v>1</v>
      </c>
      <c r="C884" s="23">
        <v>1022005</v>
      </c>
      <c r="D884" s="23" t="s">
        <v>2018</v>
      </c>
      <c r="E884" s="5">
        <f>IFERROR((PlanMasine[[#This Row],[Norma]]/PlanMasine[[#This Row],[Q]])*(PlanMasine[[#This Row],[Q]]/SUMIF(#REF!,PlanMasine[[#This Row],[RN]],#REF!)*PlanMasine[[#This Row],[KPLQ]]),0)</f>
        <v>0</v>
      </c>
      <c r="F884" s="23">
        <v>6</v>
      </c>
      <c r="G884" s="23">
        <v>0</v>
      </c>
      <c r="H884" s="23">
        <v>0</v>
      </c>
      <c r="I884" s="23" t="s">
        <v>5</v>
      </c>
      <c r="J884" s="23" t="s">
        <v>570</v>
      </c>
      <c r="K884" s="23" t="s">
        <v>1796</v>
      </c>
      <c r="L884" s="24">
        <v>45841</v>
      </c>
      <c r="M884" s="28">
        <v>3.472222222222222E-3</v>
      </c>
      <c r="N884" s="3">
        <v>45824</v>
      </c>
      <c r="O884">
        <v>215463</v>
      </c>
      <c r="P884" t="e">
        <f>IFERROR(INDEX(REDOSLIJED!#REF!,MATCH(PlanMasine[[#This Row],[KPL]],REDOSLIJED!#REF!,0)),MAX(REDOSLIJED!#REF!)+1)</f>
        <v>#REF!</v>
      </c>
    </row>
    <row r="885" spans="1:16" hidden="1" x14ac:dyDescent="0.25">
      <c r="A885" s="23">
        <v>1022083</v>
      </c>
      <c r="B885" s="23">
        <v>1</v>
      </c>
      <c r="C885" s="23">
        <v>1022032</v>
      </c>
      <c r="D885" s="23" t="s">
        <v>2083</v>
      </c>
      <c r="E885" s="5">
        <f>IFERROR((PlanMasine[[#This Row],[Norma]]/PlanMasine[[#This Row],[Q]])*(PlanMasine[[#This Row],[Q]]/SUMIF(#REF!,PlanMasine[[#This Row],[RN]],#REF!)*PlanMasine[[#This Row],[KPLQ]]),0)</f>
        <v>0</v>
      </c>
      <c r="F885" s="23">
        <v>6</v>
      </c>
      <c r="G885" s="23">
        <v>0</v>
      </c>
      <c r="H885" s="23">
        <v>0</v>
      </c>
      <c r="I885" s="23" t="s">
        <v>5</v>
      </c>
      <c r="J885" s="23" t="s">
        <v>570</v>
      </c>
      <c r="K885" s="23" t="s">
        <v>1796</v>
      </c>
      <c r="L885" s="24">
        <v>45841</v>
      </c>
      <c r="M885" s="28">
        <v>1.3888888888888889E-3</v>
      </c>
      <c r="N885" s="3">
        <v>45824</v>
      </c>
      <c r="O885">
        <v>215494</v>
      </c>
      <c r="P885" t="e">
        <f>IFERROR(INDEX(REDOSLIJED!#REF!,MATCH(PlanMasine[[#This Row],[KPL]],REDOSLIJED!#REF!,0)),MAX(REDOSLIJED!#REF!)+1)</f>
        <v>#REF!</v>
      </c>
    </row>
    <row r="886" spans="1:16" hidden="1" x14ac:dyDescent="0.25">
      <c r="A886" s="23">
        <v>1022083</v>
      </c>
      <c r="B886" s="23">
        <v>1</v>
      </c>
      <c r="C886" s="23">
        <v>1022042</v>
      </c>
      <c r="D886" s="23" t="s">
        <v>2016</v>
      </c>
      <c r="E886" s="5">
        <f>IFERROR((PlanMasine[[#This Row],[Norma]]/PlanMasine[[#This Row],[Q]])*(PlanMasine[[#This Row],[Q]]/SUMIF(#REF!,PlanMasine[[#This Row],[RN]],#REF!)*PlanMasine[[#This Row],[KPLQ]]),0)</f>
        <v>0</v>
      </c>
      <c r="F886" s="23">
        <v>12</v>
      </c>
      <c r="G886" s="23">
        <v>0</v>
      </c>
      <c r="H886" s="23">
        <v>0</v>
      </c>
      <c r="I886" s="23" t="s">
        <v>5</v>
      </c>
      <c r="J886" s="23" t="s">
        <v>570</v>
      </c>
      <c r="K886" s="23" t="s">
        <v>1796</v>
      </c>
      <c r="L886" s="24">
        <v>45841</v>
      </c>
      <c r="M886" s="28">
        <v>3.472222222222222E-3</v>
      </c>
      <c r="N886" s="3">
        <v>45824</v>
      </c>
      <c r="O886">
        <v>215504</v>
      </c>
      <c r="P886" t="e">
        <f>IFERROR(INDEX(REDOSLIJED!#REF!,MATCH(PlanMasine[[#This Row],[KPL]],REDOSLIJED!#REF!,0)),MAX(REDOSLIJED!#REF!)+1)</f>
        <v>#REF!</v>
      </c>
    </row>
    <row r="887" spans="1:16" hidden="1" x14ac:dyDescent="0.25">
      <c r="A887" s="23">
        <v>1022083</v>
      </c>
      <c r="B887" s="23">
        <v>1</v>
      </c>
      <c r="C887" s="23">
        <v>1022011</v>
      </c>
      <c r="D887" s="23" t="s">
        <v>2013</v>
      </c>
      <c r="E887" s="5">
        <f>IFERROR((PlanMasine[[#This Row],[Norma]]/PlanMasine[[#This Row],[Q]])*(PlanMasine[[#This Row],[Q]]/SUMIF(#REF!,PlanMasine[[#This Row],[RN]],#REF!)*PlanMasine[[#This Row],[KPLQ]]),0)</f>
        <v>0</v>
      </c>
      <c r="F887" s="23">
        <v>6</v>
      </c>
      <c r="G887" s="23">
        <v>0</v>
      </c>
      <c r="H887" s="23">
        <v>0</v>
      </c>
      <c r="I887" s="23" t="s">
        <v>5</v>
      </c>
      <c r="J887" s="23" t="s">
        <v>570</v>
      </c>
      <c r="K887" s="23" t="s">
        <v>1796</v>
      </c>
      <c r="L887" s="24">
        <v>45841</v>
      </c>
      <c r="M887" s="28">
        <v>3.472222222222222E-3</v>
      </c>
      <c r="N887" s="3">
        <v>45824</v>
      </c>
      <c r="O887">
        <v>215469</v>
      </c>
      <c r="P887" t="e">
        <f>IFERROR(INDEX(REDOSLIJED!#REF!,MATCH(PlanMasine[[#This Row],[KPL]],REDOSLIJED!#REF!,0)),MAX(REDOSLIJED!#REF!)+1)</f>
        <v>#REF!</v>
      </c>
    </row>
    <row r="888" spans="1:16" hidden="1" x14ac:dyDescent="0.25">
      <c r="A888" s="23">
        <v>1022083</v>
      </c>
      <c r="B888" s="23">
        <v>1</v>
      </c>
      <c r="C888" s="23">
        <v>1022004</v>
      </c>
      <c r="D888" s="23" t="s">
        <v>2082</v>
      </c>
      <c r="E888" s="5">
        <f>IFERROR((PlanMasine[[#This Row],[Norma]]/PlanMasine[[#This Row],[Q]])*(PlanMasine[[#This Row],[Q]]/SUMIF(#REF!,PlanMasine[[#This Row],[RN]],#REF!)*PlanMasine[[#This Row],[KPLQ]]),0)</f>
        <v>0</v>
      </c>
      <c r="F888" s="23">
        <v>6</v>
      </c>
      <c r="G888" s="23">
        <v>0</v>
      </c>
      <c r="H888" s="23">
        <v>0</v>
      </c>
      <c r="I888" s="23" t="s">
        <v>5</v>
      </c>
      <c r="J888" s="23" t="s">
        <v>570</v>
      </c>
      <c r="K888" s="23" t="s">
        <v>1796</v>
      </c>
      <c r="L888" s="24">
        <v>45841</v>
      </c>
      <c r="M888" s="28">
        <v>4.1666666666666666E-3</v>
      </c>
      <c r="N888" s="3">
        <v>45824</v>
      </c>
      <c r="O888">
        <v>215462</v>
      </c>
      <c r="P888" t="e">
        <f>IFERROR(INDEX(REDOSLIJED!#REF!,MATCH(PlanMasine[[#This Row],[KPL]],REDOSLIJED!#REF!,0)),MAX(REDOSLIJED!#REF!)+1)</f>
        <v>#REF!</v>
      </c>
    </row>
    <row r="889" spans="1:16" hidden="1" x14ac:dyDescent="0.25">
      <c r="A889" s="23">
        <v>1022083</v>
      </c>
      <c r="B889" s="23">
        <v>1</v>
      </c>
      <c r="C889" s="23">
        <v>1022003</v>
      </c>
      <c r="D889" s="23" t="s">
        <v>2195</v>
      </c>
      <c r="E889" s="5">
        <f>IFERROR((PlanMasine[[#This Row],[Norma]]/PlanMasine[[#This Row],[Q]])*(PlanMasine[[#This Row],[Q]]/SUMIF(#REF!,PlanMasine[[#This Row],[RN]],#REF!)*PlanMasine[[#This Row],[KPLQ]]),0)</f>
        <v>0</v>
      </c>
      <c r="F889" s="23">
        <v>6</v>
      </c>
      <c r="G889" s="23">
        <v>0</v>
      </c>
      <c r="H889" s="23">
        <v>0</v>
      </c>
      <c r="I889" s="23" t="s">
        <v>5</v>
      </c>
      <c r="J889" s="23" t="s">
        <v>570</v>
      </c>
      <c r="K889" s="23" t="s">
        <v>1796</v>
      </c>
      <c r="L889" s="24">
        <v>45841</v>
      </c>
      <c r="M889" s="28">
        <v>3.472222222222222E-3</v>
      </c>
      <c r="N889" s="3">
        <v>45824</v>
      </c>
      <c r="O889">
        <v>215461</v>
      </c>
      <c r="P889" t="e">
        <f>IFERROR(INDEX(REDOSLIJED!#REF!,MATCH(PlanMasine[[#This Row],[KPL]],REDOSLIJED!#REF!,0)),MAX(REDOSLIJED!#REF!)+1)</f>
        <v>#REF!</v>
      </c>
    </row>
    <row r="890" spans="1:16" hidden="1" x14ac:dyDescent="0.25">
      <c r="A890" s="23">
        <v>1022083</v>
      </c>
      <c r="B890" s="23">
        <v>1</v>
      </c>
      <c r="C890" s="23">
        <v>1022012</v>
      </c>
      <c r="D890" s="23" t="s">
        <v>2191</v>
      </c>
      <c r="E890" s="5">
        <f>IFERROR((PlanMasine[[#This Row],[Norma]]/PlanMasine[[#This Row],[Q]])*(PlanMasine[[#This Row],[Q]]/SUMIF(#REF!,PlanMasine[[#This Row],[RN]],#REF!)*PlanMasine[[#This Row],[KPLQ]]),0)</f>
        <v>0</v>
      </c>
      <c r="F890" s="23">
        <v>6</v>
      </c>
      <c r="G890" s="23">
        <v>0</v>
      </c>
      <c r="H890" s="23">
        <v>0</v>
      </c>
      <c r="I890" s="23" t="s">
        <v>5</v>
      </c>
      <c r="J890" s="23" t="s">
        <v>570</v>
      </c>
      <c r="K890" s="23" t="s">
        <v>1796</v>
      </c>
      <c r="L890" s="24">
        <v>45841</v>
      </c>
      <c r="M890" s="28">
        <v>2.7777777777777779E-3</v>
      </c>
      <c r="N890" s="3">
        <v>45824</v>
      </c>
      <c r="O890">
        <v>215470</v>
      </c>
      <c r="P890" t="e">
        <f>IFERROR(INDEX(REDOSLIJED!#REF!,MATCH(PlanMasine[[#This Row],[KPL]],REDOSLIJED!#REF!,0)),MAX(REDOSLIJED!#REF!)+1)</f>
        <v>#REF!</v>
      </c>
    </row>
    <row r="891" spans="1:16" hidden="1" x14ac:dyDescent="0.25">
      <c r="A891" s="23">
        <v>1022083</v>
      </c>
      <c r="B891" s="23">
        <v>1</v>
      </c>
      <c r="C891" s="23">
        <v>1022038</v>
      </c>
      <c r="D891" s="23" t="s">
        <v>2188</v>
      </c>
      <c r="E891" s="5">
        <f>IFERROR((PlanMasine[[#This Row],[Norma]]/PlanMasine[[#This Row],[Q]])*(PlanMasine[[#This Row],[Q]]/SUMIF(#REF!,PlanMasine[[#This Row],[RN]],#REF!)*PlanMasine[[#This Row],[KPLQ]]),0)</f>
        <v>0</v>
      </c>
      <c r="F891" s="23">
        <v>6</v>
      </c>
      <c r="G891" s="23">
        <v>0</v>
      </c>
      <c r="H891" s="23">
        <v>0</v>
      </c>
      <c r="I891" s="23" t="s">
        <v>5</v>
      </c>
      <c r="J891" s="23" t="s">
        <v>570</v>
      </c>
      <c r="K891" s="23" t="s">
        <v>1796</v>
      </c>
      <c r="L891" s="24">
        <v>45841</v>
      </c>
      <c r="M891" s="28">
        <v>2.0833333333333333E-3</v>
      </c>
      <c r="N891" s="3">
        <v>45824</v>
      </c>
      <c r="O891">
        <v>215500</v>
      </c>
      <c r="P891" t="e">
        <f>IFERROR(INDEX(REDOSLIJED!#REF!,MATCH(PlanMasine[[#This Row],[KPL]],REDOSLIJED!#REF!,0)),MAX(REDOSLIJED!#REF!)+1)</f>
        <v>#REF!</v>
      </c>
    </row>
    <row r="892" spans="1:16" hidden="1" x14ac:dyDescent="0.25">
      <c r="A892" s="23">
        <v>1022083</v>
      </c>
      <c r="B892" s="23">
        <v>1</v>
      </c>
      <c r="C892" s="23">
        <v>1022009</v>
      </c>
      <c r="D892" s="23" t="s">
        <v>2011</v>
      </c>
      <c r="E892" s="5">
        <f>IFERROR((PlanMasine[[#This Row],[Norma]]/PlanMasine[[#This Row],[Q]])*(PlanMasine[[#This Row],[Q]]/SUMIF(#REF!,PlanMasine[[#This Row],[RN]],#REF!)*PlanMasine[[#This Row],[KPLQ]]),0)</f>
        <v>0</v>
      </c>
      <c r="F892" s="23">
        <v>6</v>
      </c>
      <c r="G892" s="23">
        <v>0</v>
      </c>
      <c r="H892" s="23">
        <v>0</v>
      </c>
      <c r="I892" s="23" t="s">
        <v>5</v>
      </c>
      <c r="J892" s="23" t="s">
        <v>570</v>
      </c>
      <c r="K892" s="23" t="s">
        <v>1796</v>
      </c>
      <c r="L892" s="24">
        <v>45841</v>
      </c>
      <c r="M892" s="28">
        <v>1.0416666666666667E-3</v>
      </c>
      <c r="N892" s="3">
        <v>45824</v>
      </c>
      <c r="O892">
        <v>215467</v>
      </c>
      <c r="P892" t="e">
        <f>IFERROR(INDEX(REDOSLIJED!#REF!,MATCH(PlanMasine[[#This Row],[KPL]],REDOSLIJED!#REF!,0)),MAX(REDOSLIJED!#REF!)+1)</f>
        <v>#REF!</v>
      </c>
    </row>
    <row r="893" spans="1:16" hidden="1" x14ac:dyDescent="0.25">
      <c r="A893" s="23">
        <v>1022083</v>
      </c>
      <c r="B893" s="23">
        <v>1</v>
      </c>
      <c r="C893" s="23">
        <v>1022041</v>
      </c>
      <c r="D893" s="23" t="s">
        <v>2015</v>
      </c>
      <c r="E893" s="5">
        <f>IFERROR((PlanMasine[[#This Row],[Norma]]/PlanMasine[[#This Row],[Q]])*(PlanMasine[[#This Row],[Q]]/SUMIF(#REF!,PlanMasine[[#This Row],[RN]],#REF!)*PlanMasine[[#This Row],[KPLQ]]),0)</f>
        <v>0</v>
      </c>
      <c r="F893" s="23">
        <v>12</v>
      </c>
      <c r="G893" s="23">
        <v>0</v>
      </c>
      <c r="H893" s="23">
        <v>0</v>
      </c>
      <c r="I893" s="23" t="s">
        <v>5</v>
      </c>
      <c r="J893" s="23" t="s">
        <v>570</v>
      </c>
      <c r="K893" s="23" t="s">
        <v>1796</v>
      </c>
      <c r="L893" s="24">
        <v>45841</v>
      </c>
      <c r="M893" s="28">
        <v>2.0833333333333333E-3</v>
      </c>
      <c r="N893" s="3">
        <v>45824</v>
      </c>
      <c r="O893">
        <v>215503</v>
      </c>
      <c r="P893" t="e">
        <f>IFERROR(INDEX(REDOSLIJED!#REF!,MATCH(PlanMasine[[#This Row],[KPL]],REDOSLIJED!#REF!,0)),MAX(REDOSLIJED!#REF!)+1)</f>
        <v>#REF!</v>
      </c>
    </row>
    <row r="894" spans="1:16" hidden="1" x14ac:dyDescent="0.25">
      <c r="A894" s="23">
        <v>1022083</v>
      </c>
      <c r="B894" s="23">
        <v>1</v>
      </c>
      <c r="C894" s="23">
        <v>1022001</v>
      </c>
      <c r="D894" s="23" t="s">
        <v>1600</v>
      </c>
      <c r="E894" s="5">
        <f>IFERROR((PlanMasine[[#This Row],[Norma]]/PlanMasine[[#This Row],[Q]])*(PlanMasine[[#This Row],[Q]]/SUMIF(#REF!,PlanMasine[[#This Row],[RN]],#REF!)*PlanMasine[[#This Row],[KPLQ]]),0)</f>
        <v>0</v>
      </c>
      <c r="F894" s="23">
        <v>6</v>
      </c>
      <c r="G894" s="23">
        <v>0</v>
      </c>
      <c r="H894" s="23">
        <v>0</v>
      </c>
      <c r="I894" s="23" t="s">
        <v>5</v>
      </c>
      <c r="J894" s="23" t="s">
        <v>570</v>
      </c>
      <c r="K894" s="23" t="s">
        <v>1796</v>
      </c>
      <c r="L894" s="24">
        <v>45841</v>
      </c>
      <c r="M894" s="28">
        <v>2.0833333333333333E-3</v>
      </c>
      <c r="N894" s="3">
        <v>45824</v>
      </c>
      <c r="O894">
        <v>215459</v>
      </c>
      <c r="P894" t="e">
        <f>IFERROR(INDEX(REDOSLIJED!#REF!,MATCH(PlanMasine[[#This Row],[KPL]],REDOSLIJED!#REF!,0)),MAX(REDOSLIJED!#REF!)+1)</f>
        <v>#REF!</v>
      </c>
    </row>
    <row r="895" spans="1:16" hidden="1" x14ac:dyDescent="0.25">
      <c r="A895" s="23">
        <v>1022083</v>
      </c>
      <c r="B895" s="23">
        <v>1</v>
      </c>
      <c r="C895" s="23">
        <v>1022039</v>
      </c>
      <c r="D895" s="23" t="s">
        <v>2189</v>
      </c>
      <c r="E895" s="5">
        <f>IFERROR((PlanMasine[[#This Row],[Norma]]/PlanMasine[[#This Row],[Q]])*(PlanMasine[[#This Row],[Q]]/SUMIF(#REF!,PlanMasine[[#This Row],[RN]],#REF!)*PlanMasine[[#This Row],[KPLQ]]),0)</f>
        <v>0</v>
      </c>
      <c r="F895" s="23">
        <v>6</v>
      </c>
      <c r="G895" s="23">
        <v>0</v>
      </c>
      <c r="H895" s="23">
        <v>0</v>
      </c>
      <c r="I895" s="23" t="s">
        <v>5</v>
      </c>
      <c r="J895" s="23" t="s">
        <v>570</v>
      </c>
      <c r="K895" s="23" t="s">
        <v>1796</v>
      </c>
      <c r="L895" s="24">
        <v>45841</v>
      </c>
      <c r="M895" s="28">
        <v>4.1666666666666666E-3</v>
      </c>
      <c r="N895" s="3">
        <v>45824</v>
      </c>
      <c r="O895">
        <v>215501</v>
      </c>
      <c r="P895" t="e">
        <f>IFERROR(INDEX(REDOSLIJED!#REF!,MATCH(PlanMasine[[#This Row],[KPL]],REDOSLIJED!#REF!,0)),MAX(REDOSLIJED!#REF!)+1)</f>
        <v>#REF!</v>
      </c>
    </row>
    <row r="896" spans="1:16" hidden="1" x14ac:dyDescent="0.25">
      <c r="A896" s="23">
        <v>1022083</v>
      </c>
      <c r="B896" s="23">
        <v>1</v>
      </c>
      <c r="C896" s="23">
        <v>1022000</v>
      </c>
      <c r="D896" s="23" t="s">
        <v>2017</v>
      </c>
      <c r="E896" s="5">
        <f>IFERROR((PlanMasine[[#This Row],[Norma]]/PlanMasine[[#This Row],[Q]])*(PlanMasine[[#This Row],[Q]]/SUMIF(#REF!,PlanMasine[[#This Row],[RN]],#REF!)*PlanMasine[[#This Row],[KPLQ]]),0)</f>
        <v>0</v>
      </c>
      <c r="F896" s="23">
        <v>6</v>
      </c>
      <c r="G896" s="23">
        <v>0</v>
      </c>
      <c r="H896" s="23">
        <v>0</v>
      </c>
      <c r="I896" s="23" t="s">
        <v>5</v>
      </c>
      <c r="J896" s="23" t="s">
        <v>570</v>
      </c>
      <c r="K896" s="23" t="s">
        <v>1796</v>
      </c>
      <c r="L896" s="24">
        <v>45841</v>
      </c>
      <c r="M896" s="28">
        <v>2.0833333333333333E-3</v>
      </c>
      <c r="N896" s="3">
        <v>45824</v>
      </c>
      <c r="O896">
        <v>215458</v>
      </c>
      <c r="P896" t="e">
        <f>IFERROR(INDEX(REDOSLIJED!#REF!,MATCH(PlanMasine[[#This Row],[KPL]],REDOSLIJED!#REF!,0)),MAX(REDOSLIJED!#REF!)+1)</f>
        <v>#REF!</v>
      </c>
    </row>
    <row r="897" spans="1:16" hidden="1" x14ac:dyDescent="0.25">
      <c r="A897" s="23">
        <v>1022083</v>
      </c>
      <c r="B897" s="23">
        <v>1</v>
      </c>
      <c r="C897" s="23">
        <v>1022028</v>
      </c>
      <c r="D897" s="23" t="s">
        <v>2081</v>
      </c>
      <c r="E897" s="5">
        <f>IFERROR((PlanMasine[[#This Row],[Norma]]/PlanMasine[[#This Row],[Q]])*(PlanMasine[[#This Row],[Q]]/SUMIF(#REF!,PlanMasine[[#This Row],[RN]],#REF!)*PlanMasine[[#This Row],[KPLQ]]),0)</f>
        <v>0</v>
      </c>
      <c r="F897" s="23">
        <v>6</v>
      </c>
      <c r="G897" s="23">
        <v>0</v>
      </c>
      <c r="H897" s="23">
        <v>0</v>
      </c>
      <c r="I897" s="23" t="s">
        <v>5</v>
      </c>
      <c r="J897" s="23" t="s">
        <v>570</v>
      </c>
      <c r="K897" s="23" t="s">
        <v>1796</v>
      </c>
      <c r="L897" s="24">
        <v>45841</v>
      </c>
      <c r="M897" s="28">
        <v>2.0833333333333333E-3</v>
      </c>
      <c r="N897" s="3">
        <v>45824</v>
      </c>
      <c r="O897">
        <v>215490</v>
      </c>
      <c r="P897" t="e">
        <f>IFERROR(INDEX(REDOSLIJED!#REF!,MATCH(PlanMasine[[#This Row],[KPL]],REDOSLIJED!#REF!,0)),MAX(REDOSLIJED!#REF!)+1)</f>
        <v>#REF!</v>
      </c>
    </row>
    <row r="898" spans="1:16" hidden="1" x14ac:dyDescent="0.25">
      <c r="A898" s="23">
        <v>1022083</v>
      </c>
      <c r="B898" s="23">
        <v>1</v>
      </c>
      <c r="C898" s="23">
        <v>1022024</v>
      </c>
      <c r="D898" s="23" t="s">
        <v>2014</v>
      </c>
      <c r="E898" s="5">
        <f>IFERROR((PlanMasine[[#This Row],[Norma]]/PlanMasine[[#This Row],[Q]])*(PlanMasine[[#This Row],[Q]]/SUMIF(#REF!,PlanMasine[[#This Row],[RN]],#REF!)*PlanMasine[[#This Row],[KPLQ]]),0)</f>
        <v>0</v>
      </c>
      <c r="F898" s="23">
        <v>6</v>
      </c>
      <c r="G898" s="23">
        <v>0</v>
      </c>
      <c r="H898" s="23">
        <v>0</v>
      </c>
      <c r="I898" s="23" t="s">
        <v>5</v>
      </c>
      <c r="J898" s="23" t="s">
        <v>570</v>
      </c>
      <c r="K898" s="23" t="s">
        <v>1796</v>
      </c>
      <c r="L898" s="24">
        <v>45841</v>
      </c>
      <c r="M898" s="28">
        <v>1.0416666666666667E-3</v>
      </c>
      <c r="N898" s="3">
        <v>45824</v>
      </c>
      <c r="O898">
        <v>215484</v>
      </c>
      <c r="P898" t="e">
        <f>IFERROR(INDEX(REDOSLIJED!#REF!,MATCH(PlanMasine[[#This Row],[KPL]],REDOSLIJED!#REF!,0)),MAX(REDOSLIJED!#REF!)+1)</f>
        <v>#REF!</v>
      </c>
    </row>
    <row r="899" spans="1:16" hidden="1" x14ac:dyDescent="0.25">
      <c r="A899" s="23">
        <v>1022083</v>
      </c>
      <c r="B899" s="23">
        <v>1</v>
      </c>
      <c r="C899" s="23">
        <v>1022034</v>
      </c>
      <c r="D899" s="23" t="s">
        <v>2187</v>
      </c>
      <c r="E899" s="5">
        <f>IFERROR((PlanMasine[[#This Row],[Norma]]/PlanMasine[[#This Row],[Q]])*(PlanMasine[[#This Row],[Q]]/SUMIF(#REF!,PlanMasine[[#This Row],[RN]],#REF!)*PlanMasine[[#This Row],[KPLQ]]),0)</f>
        <v>0</v>
      </c>
      <c r="F899" s="23">
        <v>6</v>
      </c>
      <c r="G899" s="23">
        <v>0</v>
      </c>
      <c r="H899" s="23">
        <v>0</v>
      </c>
      <c r="I899" s="23" t="s">
        <v>5</v>
      </c>
      <c r="J899" s="23" t="s">
        <v>570</v>
      </c>
      <c r="K899" s="23" t="s">
        <v>1796</v>
      </c>
      <c r="L899" s="24">
        <v>45841</v>
      </c>
      <c r="M899" s="28">
        <v>2.0833333333333333E-3</v>
      </c>
      <c r="N899" s="3">
        <v>45824</v>
      </c>
      <c r="O899">
        <v>215496</v>
      </c>
      <c r="P899" t="e">
        <f>IFERROR(INDEX(REDOSLIJED!#REF!,MATCH(PlanMasine[[#This Row],[KPL]],REDOSLIJED!#REF!,0)),MAX(REDOSLIJED!#REF!)+1)</f>
        <v>#REF!</v>
      </c>
    </row>
    <row r="900" spans="1:16" hidden="1" x14ac:dyDescent="0.25">
      <c r="A900" s="23">
        <v>1022083</v>
      </c>
      <c r="B900" s="23">
        <v>1</v>
      </c>
      <c r="C900" s="23">
        <v>1022029</v>
      </c>
      <c r="D900" s="23" t="s">
        <v>2194</v>
      </c>
      <c r="E900" s="5">
        <f>IFERROR((PlanMasine[[#This Row],[Norma]]/PlanMasine[[#This Row],[Q]])*(PlanMasine[[#This Row],[Q]]/SUMIF(#REF!,PlanMasine[[#This Row],[RN]],#REF!)*PlanMasine[[#This Row],[KPLQ]]),0)</f>
        <v>0</v>
      </c>
      <c r="F900" s="23">
        <v>6</v>
      </c>
      <c r="G900" s="23">
        <v>0</v>
      </c>
      <c r="H900" s="23">
        <v>0</v>
      </c>
      <c r="I900" s="23" t="s">
        <v>5</v>
      </c>
      <c r="J900" s="23" t="s">
        <v>570</v>
      </c>
      <c r="K900" s="23" t="s">
        <v>1796</v>
      </c>
      <c r="L900" s="24">
        <v>45841</v>
      </c>
      <c r="M900" s="28">
        <v>2.0833333333333333E-3</v>
      </c>
      <c r="N900" s="3">
        <v>45824</v>
      </c>
      <c r="O900">
        <v>215491</v>
      </c>
      <c r="P900" t="e">
        <f>IFERROR(INDEX(REDOSLIJED!#REF!,MATCH(PlanMasine[[#This Row],[KPL]],REDOSLIJED!#REF!,0)),MAX(REDOSLIJED!#REF!)+1)</f>
        <v>#REF!</v>
      </c>
    </row>
    <row r="901" spans="1:16" hidden="1" x14ac:dyDescent="0.25">
      <c r="A901" s="23">
        <v>1022083</v>
      </c>
      <c r="B901" s="23">
        <v>1</v>
      </c>
      <c r="C901" s="23">
        <v>1022006</v>
      </c>
      <c r="D901" s="23" t="s">
        <v>2192</v>
      </c>
      <c r="E901" s="5">
        <f>IFERROR((PlanMasine[[#This Row],[Norma]]/PlanMasine[[#This Row],[Q]])*(PlanMasine[[#This Row],[Q]]/SUMIF(#REF!,PlanMasine[[#This Row],[RN]],#REF!)*PlanMasine[[#This Row],[KPLQ]]),0)</f>
        <v>0</v>
      </c>
      <c r="F901" s="23">
        <v>6</v>
      </c>
      <c r="G901" s="23">
        <v>0</v>
      </c>
      <c r="H901" s="23">
        <v>0</v>
      </c>
      <c r="I901" s="23" t="s">
        <v>5</v>
      </c>
      <c r="J901" s="23" t="s">
        <v>570</v>
      </c>
      <c r="K901" s="23" t="s">
        <v>1796</v>
      </c>
      <c r="L901" s="24">
        <v>45841</v>
      </c>
      <c r="M901" s="28">
        <v>3.472222222222222E-3</v>
      </c>
      <c r="N901" s="3">
        <v>45824</v>
      </c>
      <c r="O901">
        <v>215464</v>
      </c>
      <c r="P901" t="e">
        <f>IFERROR(INDEX(REDOSLIJED!#REF!,MATCH(PlanMasine[[#This Row],[KPL]],REDOSLIJED!#REF!,0)),MAX(REDOSLIJED!#REF!)+1)</f>
        <v>#REF!</v>
      </c>
    </row>
    <row r="902" spans="1:16" hidden="1" x14ac:dyDescent="0.25">
      <c r="A902" s="23">
        <v>1022084</v>
      </c>
      <c r="B902" s="23">
        <v>1</v>
      </c>
      <c r="C902" s="23">
        <v>1022011</v>
      </c>
      <c r="D902" s="23" t="s">
        <v>2013</v>
      </c>
      <c r="E902" s="5">
        <f>IFERROR((PlanMasine[[#This Row],[Norma]]/PlanMasine[[#This Row],[Q]])*(PlanMasine[[#This Row],[Q]]/SUMIF(#REF!,PlanMasine[[#This Row],[RN]],#REF!)*PlanMasine[[#This Row],[KPLQ]]),0)</f>
        <v>0</v>
      </c>
      <c r="F902" s="23">
        <v>6</v>
      </c>
      <c r="G902" s="23">
        <v>0</v>
      </c>
      <c r="H902" s="23">
        <v>0</v>
      </c>
      <c r="I902" s="23" t="s">
        <v>5</v>
      </c>
      <c r="J902" s="23" t="s">
        <v>570</v>
      </c>
      <c r="K902" s="23" t="s">
        <v>1796</v>
      </c>
      <c r="L902" s="24">
        <v>45841</v>
      </c>
      <c r="M902" s="28">
        <v>3.472222222222222E-3</v>
      </c>
      <c r="N902" s="3">
        <v>45824</v>
      </c>
      <c r="O902">
        <v>215469</v>
      </c>
      <c r="P902" t="e">
        <f>IFERROR(INDEX(REDOSLIJED!#REF!,MATCH(PlanMasine[[#This Row],[KPL]],REDOSLIJED!#REF!,0)),MAX(REDOSLIJED!#REF!)+1)</f>
        <v>#REF!</v>
      </c>
    </row>
    <row r="903" spans="1:16" hidden="1" x14ac:dyDescent="0.25">
      <c r="A903" s="23">
        <v>1022084</v>
      </c>
      <c r="B903" s="23">
        <v>1</v>
      </c>
      <c r="C903" s="23">
        <v>1022042</v>
      </c>
      <c r="D903" s="23" t="s">
        <v>2016</v>
      </c>
      <c r="E903" s="5">
        <f>IFERROR((PlanMasine[[#This Row],[Norma]]/PlanMasine[[#This Row],[Q]])*(PlanMasine[[#This Row],[Q]]/SUMIF(#REF!,PlanMasine[[#This Row],[RN]],#REF!)*PlanMasine[[#This Row],[KPLQ]]),0)</f>
        <v>0</v>
      </c>
      <c r="F903" s="23">
        <v>12</v>
      </c>
      <c r="G903" s="23">
        <v>0</v>
      </c>
      <c r="H903" s="23">
        <v>0</v>
      </c>
      <c r="I903" s="23" t="s">
        <v>5</v>
      </c>
      <c r="J903" s="23" t="s">
        <v>570</v>
      </c>
      <c r="K903" s="23" t="s">
        <v>1796</v>
      </c>
      <c r="L903" s="24">
        <v>45841</v>
      </c>
      <c r="M903" s="28">
        <v>3.472222222222222E-3</v>
      </c>
      <c r="N903" s="3">
        <v>45824</v>
      </c>
      <c r="O903">
        <v>215504</v>
      </c>
      <c r="P903" t="e">
        <f>IFERROR(INDEX(REDOSLIJED!#REF!,MATCH(PlanMasine[[#This Row],[KPL]],REDOSLIJED!#REF!,0)),MAX(REDOSLIJED!#REF!)+1)</f>
        <v>#REF!</v>
      </c>
    </row>
    <row r="904" spans="1:16" hidden="1" x14ac:dyDescent="0.25">
      <c r="A904" s="23">
        <v>1022084</v>
      </c>
      <c r="B904" s="23">
        <v>1</v>
      </c>
      <c r="C904" s="23">
        <v>1022034</v>
      </c>
      <c r="D904" s="23" t="s">
        <v>2187</v>
      </c>
      <c r="E904" s="5">
        <f>IFERROR((PlanMasine[[#This Row],[Norma]]/PlanMasine[[#This Row],[Q]])*(PlanMasine[[#This Row],[Q]]/SUMIF(#REF!,PlanMasine[[#This Row],[RN]],#REF!)*PlanMasine[[#This Row],[KPLQ]]),0)</f>
        <v>0</v>
      </c>
      <c r="F904" s="23">
        <v>6</v>
      </c>
      <c r="G904" s="23">
        <v>0</v>
      </c>
      <c r="H904" s="23">
        <v>0</v>
      </c>
      <c r="I904" s="23" t="s">
        <v>5</v>
      </c>
      <c r="J904" s="23" t="s">
        <v>570</v>
      </c>
      <c r="K904" s="23" t="s">
        <v>1796</v>
      </c>
      <c r="L904" s="24">
        <v>45841</v>
      </c>
      <c r="M904" s="28">
        <v>2.0833333333333333E-3</v>
      </c>
      <c r="N904" s="3">
        <v>45824</v>
      </c>
      <c r="O904">
        <v>215496</v>
      </c>
      <c r="P904" t="e">
        <f>IFERROR(INDEX(REDOSLIJED!#REF!,MATCH(PlanMasine[[#This Row],[KPL]],REDOSLIJED!#REF!,0)),MAX(REDOSLIJED!#REF!)+1)</f>
        <v>#REF!</v>
      </c>
    </row>
    <row r="905" spans="1:16" hidden="1" x14ac:dyDescent="0.25">
      <c r="A905" s="23">
        <v>1022084</v>
      </c>
      <c r="B905" s="23">
        <v>1</v>
      </c>
      <c r="C905" s="23">
        <v>1022024</v>
      </c>
      <c r="D905" s="23" t="s">
        <v>2014</v>
      </c>
      <c r="E905" s="5">
        <f>IFERROR((PlanMasine[[#This Row],[Norma]]/PlanMasine[[#This Row],[Q]])*(PlanMasine[[#This Row],[Q]]/SUMIF(#REF!,PlanMasine[[#This Row],[RN]],#REF!)*PlanMasine[[#This Row],[KPLQ]]),0)</f>
        <v>0</v>
      </c>
      <c r="F905" s="23">
        <v>6</v>
      </c>
      <c r="G905" s="23">
        <v>0</v>
      </c>
      <c r="H905" s="23">
        <v>0</v>
      </c>
      <c r="I905" s="23" t="s">
        <v>5</v>
      </c>
      <c r="J905" s="23" t="s">
        <v>570</v>
      </c>
      <c r="K905" s="23" t="s">
        <v>1796</v>
      </c>
      <c r="L905" s="24">
        <v>45841</v>
      </c>
      <c r="M905" s="28">
        <v>1.0416666666666667E-3</v>
      </c>
      <c r="N905" s="3">
        <v>45824</v>
      </c>
      <c r="O905">
        <v>215484</v>
      </c>
      <c r="P905" t="e">
        <f>IFERROR(INDEX(REDOSLIJED!#REF!,MATCH(PlanMasine[[#This Row],[KPL]],REDOSLIJED!#REF!,0)),MAX(REDOSLIJED!#REF!)+1)</f>
        <v>#REF!</v>
      </c>
    </row>
    <row r="906" spans="1:16" hidden="1" x14ac:dyDescent="0.25">
      <c r="A906" s="23">
        <v>1022084</v>
      </c>
      <c r="B906" s="23">
        <v>1</v>
      </c>
      <c r="C906" s="23">
        <v>1022038</v>
      </c>
      <c r="D906" s="23" t="s">
        <v>2188</v>
      </c>
      <c r="E906" s="5">
        <f>IFERROR((PlanMasine[[#This Row],[Norma]]/PlanMasine[[#This Row],[Q]])*(PlanMasine[[#This Row],[Q]]/SUMIF(#REF!,PlanMasine[[#This Row],[RN]],#REF!)*PlanMasine[[#This Row],[KPLQ]]),0)</f>
        <v>0</v>
      </c>
      <c r="F906" s="23">
        <v>6</v>
      </c>
      <c r="G906" s="23">
        <v>0</v>
      </c>
      <c r="H906" s="23">
        <v>0</v>
      </c>
      <c r="I906" s="23" t="s">
        <v>5</v>
      </c>
      <c r="J906" s="23" t="s">
        <v>570</v>
      </c>
      <c r="K906" s="23" t="s">
        <v>1796</v>
      </c>
      <c r="L906" s="24">
        <v>45841</v>
      </c>
      <c r="M906" s="28">
        <v>2.0833333333333333E-3</v>
      </c>
      <c r="N906" s="3">
        <v>45824</v>
      </c>
      <c r="O906">
        <v>215500</v>
      </c>
      <c r="P906" t="e">
        <f>IFERROR(INDEX(REDOSLIJED!#REF!,MATCH(PlanMasine[[#This Row],[KPL]],REDOSLIJED!#REF!,0)),MAX(REDOSLIJED!#REF!)+1)</f>
        <v>#REF!</v>
      </c>
    </row>
    <row r="907" spans="1:16" hidden="1" x14ac:dyDescent="0.25">
      <c r="A907" s="23">
        <v>1022084</v>
      </c>
      <c r="B907" s="23">
        <v>1</v>
      </c>
      <c r="C907" s="23">
        <v>1022041</v>
      </c>
      <c r="D907" s="23" t="s">
        <v>2015</v>
      </c>
      <c r="E907" s="5">
        <f>IFERROR((PlanMasine[[#This Row],[Norma]]/PlanMasine[[#This Row],[Q]])*(PlanMasine[[#This Row],[Q]]/SUMIF(#REF!,PlanMasine[[#This Row],[RN]],#REF!)*PlanMasine[[#This Row],[KPLQ]]),0)</f>
        <v>0</v>
      </c>
      <c r="F907" s="23">
        <v>12</v>
      </c>
      <c r="G907" s="23">
        <v>0</v>
      </c>
      <c r="H907" s="23">
        <v>0</v>
      </c>
      <c r="I907" s="23" t="s">
        <v>5</v>
      </c>
      <c r="J907" s="23" t="s">
        <v>570</v>
      </c>
      <c r="K907" s="23" t="s">
        <v>1796</v>
      </c>
      <c r="L907" s="24">
        <v>45841</v>
      </c>
      <c r="M907" s="28">
        <v>2.0833333333333333E-3</v>
      </c>
      <c r="N907" s="3">
        <v>45824</v>
      </c>
      <c r="O907">
        <v>215503</v>
      </c>
      <c r="P907" t="e">
        <f>IFERROR(INDEX(REDOSLIJED!#REF!,MATCH(PlanMasine[[#This Row],[KPL]],REDOSLIJED!#REF!,0)),MAX(REDOSLIJED!#REF!)+1)</f>
        <v>#REF!</v>
      </c>
    </row>
    <row r="908" spans="1:16" hidden="1" x14ac:dyDescent="0.25">
      <c r="A908" s="23">
        <v>1022084</v>
      </c>
      <c r="B908" s="23">
        <v>1</v>
      </c>
      <c r="C908" s="23">
        <v>1022039</v>
      </c>
      <c r="D908" s="23" t="s">
        <v>2189</v>
      </c>
      <c r="E908" s="5">
        <f>IFERROR((PlanMasine[[#This Row],[Norma]]/PlanMasine[[#This Row],[Q]])*(PlanMasine[[#This Row],[Q]]/SUMIF(#REF!,PlanMasine[[#This Row],[RN]],#REF!)*PlanMasine[[#This Row],[KPLQ]]),0)</f>
        <v>0</v>
      </c>
      <c r="F908" s="23">
        <v>6</v>
      </c>
      <c r="G908" s="23">
        <v>0</v>
      </c>
      <c r="H908" s="23">
        <v>0</v>
      </c>
      <c r="I908" s="23" t="s">
        <v>5</v>
      </c>
      <c r="J908" s="23" t="s">
        <v>570</v>
      </c>
      <c r="K908" s="23" t="s">
        <v>1796</v>
      </c>
      <c r="L908" s="24">
        <v>45841</v>
      </c>
      <c r="M908" s="28">
        <v>4.1666666666666666E-3</v>
      </c>
      <c r="N908" s="3">
        <v>45824</v>
      </c>
      <c r="O908">
        <v>215501</v>
      </c>
      <c r="P908" t="e">
        <f>IFERROR(INDEX(REDOSLIJED!#REF!,MATCH(PlanMasine[[#This Row],[KPL]],REDOSLIJED!#REF!,0)),MAX(REDOSLIJED!#REF!)+1)</f>
        <v>#REF!</v>
      </c>
    </row>
    <row r="909" spans="1:16" hidden="1" x14ac:dyDescent="0.25">
      <c r="A909" s="23">
        <v>1022084</v>
      </c>
      <c r="B909" s="23">
        <v>1</v>
      </c>
      <c r="C909" s="23">
        <v>1022043</v>
      </c>
      <c r="D909" s="23" t="s">
        <v>2193</v>
      </c>
      <c r="E909" s="5">
        <f>IFERROR((PlanMasine[[#This Row],[Norma]]/PlanMasine[[#This Row],[Q]])*(PlanMasine[[#This Row],[Q]]/SUMIF(#REF!,PlanMasine[[#This Row],[RN]],#REF!)*PlanMasine[[#This Row],[KPLQ]]),0)</f>
        <v>0</v>
      </c>
      <c r="F909" s="23">
        <v>6</v>
      </c>
      <c r="G909" s="23">
        <v>3</v>
      </c>
      <c r="H909" s="23">
        <v>0</v>
      </c>
      <c r="I909" s="23" t="s">
        <v>5</v>
      </c>
      <c r="J909" s="23" t="s">
        <v>570</v>
      </c>
      <c r="K909" s="23" t="s">
        <v>1796</v>
      </c>
      <c r="L909" s="24">
        <v>45841</v>
      </c>
      <c r="M909" s="28">
        <v>5.5555555555555558E-3</v>
      </c>
      <c r="N909" s="3">
        <v>45824</v>
      </c>
      <c r="O909">
        <v>215506</v>
      </c>
      <c r="P909" t="e">
        <f>IFERROR(INDEX(REDOSLIJED!#REF!,MATCH(PlanMasine[[#This Row],[KPL]],REDOSLIJED!#REF!,0)),MAX(REDOSLIJED!#REF!)+1)</f>
        <v>#REF!</v>
      </c>
    </row>
    <row r="910" spans="1:16" hidden="1" x14ac:dyDescent="0.25">
      <c r="A910" s="23">
        <v>1022084</v>
      </c>
      <c r="B910" s="23">
        <v>1</v>
      </c>
      <c r="C910" s="23">
        <v>1022006</v>
      </c>
      <c r="D910" s="23" t="s">
        <v>2192</v>
      </c>
      <c r="E910" s="5">
        <f>IFERROR((PlanMasine[[#This Row],[Norma]]/PlanMasine[[#This Row],[Q]])*(PlanMasine[[#This Row],[Q]]/SUMIF(#REF!,PlanMasine[[#This Row],[RN]],#REF!)*PlanMasine[[#This Row],[KPLQ]]),0)</f>
        <v>0</v>
      </c>
      <c r="F910" s="23">
        <v>6</v>
      </c>
      <c r="G910" s="23">
        <v>0</v>
      </c>
      <c r="H910" s="23">
        <v>0</v>
      </c>
      <c r="I910" s="23" t="s">
        <v>5</v>
      </c>
      <c r="J910" s="23" t="s">
        <v>570</v>
      </c>
      <c r="K910" s="23" t="s">
        <v>1796</v>
      </c>
      <c r="L910" s="24">
        <v>45841</v>
      </c>
      <c r="M910" s="28">
        <v>3.472222222222222E-3</v>
      </c>
      <c r="N910" s="3">
        <v>45824</v>
      </c>
      <c r="O910">
        <v>215464</v>
      </c>
      <c r="P910" t="e">
        <f>IFERROR(INDEX(REDOSLIJED!#REF!,MATCH(PlanMasine[[#This Row],[KPL]],REDOSLIJED!#REF!,0)),MAX(REDOSLIJED!#REF!)+1)</f>
        <v>#REF!</v>
      </c>
    </row>
    <row r="911" spans="1:16" hidden="1" x14ac:dyDescent="0.25">
      <c r="A911" s="23">
        <v>1022084</v>
      </c>
      <c r="B911" s="23">
        <v>1</v>
      </c>
      <c r="C911" s="23">
        <v>1022012</v>
      </c>
      <c r="D911" s="23" t="s">
        <v>2191</v>
      </c>
      <c r="E911" s="5">
        <f>IFERROR((PlanMasine[[#This Row],[Norma]]/PlanMasine[[#This Row],[Q]])*(PlanMasine[[#This Row],[Q]]/SUMIF(#REF!,PlanMasine[[#This Row],[RN]],#REF!)*PlanMasine[[#This Row],[KPLQ]]),0)</f>
        <v>0</v>
      </c>
      <c r="F911" s="23">
        <v>6</v>
      </c>
      <c r="G911" s="23">
        <v>0</v>
      </c>
      <c r="H911" s="23">
        <v>0</v>
      </c>
      <c r="I911" s="23" t="s">
        <v>5</v>
      </c>
      <c r="J911" s="23" t="s">
        <v>570</v>
      </c>
      <c r="K911" s="23" t="s">
        <v>1796</v>
      </c>
      <c r="L911" s="24">
        <v>45841</v>
      </c>
      <c r="M911" s="28">
        <v>2.7777777777777779E-3</v>
      </c>
      <c r="N911" s="3">
        <v>45824</v>
      </c>
      <c r="O911">
        <v>215470</v>
      </c>
      <c r="P911" t="e">
        <f>IFERROR(INDEX(REDOSLIJED!#REF!,MATCH(PlanMasine[[#This Row],[KPL]],REDOSLIJED!#REF!,0)),MAX(REDOSLIJED!#REF!)+1)</f>
        <v>#REF!</v>
      </c>
    </row>
    <row r="912" spans="1:16" hidden="1" x14ac:dyDescent="0.25">
      <c r="A912" s="23">
        <v>1022084</v>
      </c>
      <c r="B912" s="23">
        <v>1</v>
      </c>
      <c r="C912" s="23">
        <v>1022033</v>
      </c>
      <c r="D912" s="23" t="s">
        <v>2080</v>
      </c>
      <c r="E912" s="5">
        <f>IFERROR((PlanMasine[[#This Row],[Norma]]/PlanMasine[[#This Row],[Q]])*(PlanMasine[[#This Row],[Q]]/SUMIF(#REF!,PlanMasine[[#This Row],[RN]],#REF!)*PlanMasine[[#This Row],[KPLQ]]),0)</f>
        <v>0</v>
      </c>
      <c r="F912" s="23">
        <v>6</v>
      </c>
      <c r="G912" s="23">
        <v>0</v>
      </c>
      <c r="H912" s="23">
        <v>0</v>
      </c>
      <c r="I912" s="23" t="s">
        <v>5</v>
      </c>
      <c r="J912" s="23" t="s">
        <v>570</v>
      </c>
      <c r="K912" s="23" t="s">
        <v>1796</v>
      </c>
      <c r="L912" s="24">
        <v>45841</v>
      </c>
      <c r="M912" s="28">
        <v>1.3888888888888889E-3</v>
      </c>
      <c r="N912" s="3">
        <v>45824</v>
      </c>
      <c r="O912">
        <v>215495</v>
      </c>
      <c r="P912" t="e">
        <f>IFERROR(INDEX(REDOSLIJED!#REF!,MATCH(PlanMasine[[#This Row],[KPL]],REDOSLIJED!#REF!,0)),MAX(REDOSLIJED!#REF!)+1)</f>
        <v>#REF!</v>
      </c>
    </row>
    <row r="913" spans="1:16" hidden="1" x14ac:dyDescent="0.25">
      <c r="A913" s="23">
        <v>1022084</v>
      </c>
      <c r="B913" s="23">
        <v>1</v>
      </c>
      <c r="C913" s="23">
        <v>1022009</v>
      </c>
      <c r="D913" s="23" t="s">
        <v>2011</v>
      </c>
      <c r="E913" s="5">
        <f>IFERROR((PlanMasine[[#This Row],[Norma]]/PlanMasine[[#This Row],[Q]])*(PlanMasine[[#This Row],[Q]]/SUMIF(#REF!,PlanMasine[[#This Row],[RN]],#REF!)*PlanMasine[[#This Row],[KPLQ]]),0)</f>
        <v>0</v>
      </c>
      <c r="F913" s="23">
        <v>6</v>
      </c>
      <c r="G913" s="23">
        <v>0</v>
      </c>
      <c r="H913" s="23">
        <v>0</v>
      </c>
      <c r="I913" s="23" t="s">
        <v>5</v>
      </c>
      <c r="J913" s="23" t="s">
        <v>570</v>
      </c>
      <c r="K913" s="23" t="s">
        <v>1796</v>
      </c>
      <c r="L913" s="24">
        <v>45841</v>
      </c>
      <c r="M913" s="28">
        <v>1.0416666666666667E-3</v>
      </c>
      <c r="N913" s="3">
        <v>45824</v>
      </c>
      <c r="O913">
        <v>215467</v>
      </c>
      <c r="P913" t="e">
        <f>IFERROR(INDEX(REDOSLIJED!#REF!,MATCH(PlanMasine[[#This Row],[KPL]],REDOSLIJED!#REF!,0)),MAX(REDOSLIJED!#REF!)+1)</f>
        <v>#REF!</v>
      </c>
    </row>
    <row r="914" spans="1:16" hidden="1" x14ac:dyDescent="0.25">
      <c r="A914" s="23">
        <v>1022084</v>
      </c>
      <c r="B914" s="23">
        <v>1</v>
      </c>
      <c r="C914" s="23">
        <v>1022018</v>
      </c>
      <c r="D914" s="23" t="s">
        <v>2079</v>
      </c>
      <c r="E914" s="5">
        <f>IFERROR((PlanMasine[[#This Row],[Norma]]/PlanMasine[[#This Row],[Q]])*(PlanMasine[[#This Row],[Q]]/SUMIF(#REF!,PlanMasine[[#This Row],[RN]],#REF!)*PlanMasine[[#This Row],[KPLQ]]),0)</f>
        <v>0</v>
      </c>
      <c r="F914" s="23">
        <v>6</v>
      </c>
      <c r="G914" s="23">
        <v>0</v>
      </c>
      <c r="H914" s="23">
        <v>0</v>
      </c>
      <c r="I914" s="23" t="s">
        <v>5</v>
      </c>
      <c r="J914" s="23" t="s">
        <v>570</v>
      </c>
      <c r="K914" s="23" t="s">
        <v>1796</v>
      </c>
      <c r="L914" s="24">
        <v>45841</v>
      </c>
      <c r="M914" s="28">
        <v>1.0416666666666667E-3</v>
      </c>
      <c r="N914" s="3">
        <v>45824</v>
      </c>
      <c r="O914">
        <v>215476</v>
      </c>
      <c r="P914" t="e">
        <f>IFERROR(INDEX(REDOSLIJED!#REF!,MATCH(PlanMasine[[#This Row],[KPL]],REDOSLIJED!#REF!,0)),MAX(REDOSLIJED!#REF!)+1)</f>
        <v>#REF!</v>
      </c>
    </row>
    <row r="915" spans="1:16" hidden="1" x14ac:dyDescent="0.25">
      <c r="A915" s="23">
        <v>1022084</v>
      </c>
      <c r="B915" s="23">
        <v>1</v>
      </c>
      <c r="C915" s="23">
        <v>1022005</v>
      </c>
      <c r="D915" s="23" t="s">
        <v>2018</v>
      </c>
      <c r="E915" s="5">
        <f>IFERROR((PlanMasine[[#This Row],[Norma]]/PlanMasine[[#This Row],[Q]])*(PlanMasine[[#This Row],[Q]]/SUMIF(#REF!,PlanMasine[[#This Row],[RN]],#REF!)*PlanMasine[[#This Row],[KPLQ]]),0)</f>
        <v>0</v>
      </c>
      <c r="F915" s="23">
        <v>6</v>
      </c>
      <c r="G915" s="23">
        <v>0</v>
      </c>
      <c r="H915" s="23">
        <v>0</v>
      </c>
      <c r="I915" s="23" t="s">
        <v>5</v>
      </c>
      <c r="J915" s="23" t="s">
        <v>570</v>
      </c>
      <c r="K915" s="23" t="s">
        <v>1796</v>
      </c>
      <c r="L915" s="24">
        <v>45841</v>
      </c>
      <c r="M915" s="28">
        <v>3.472222222222222E-3</v>
      </c>
      <c r="N915" s="3">
        <v>45824</v>
      </c>
      <c r="O915">
        <v>215463</v>
      </c>
      <c r="P915" t="e">
        <f>IFERROR(INDEX(REDOSLIJED!#REF!,MATCH(PlanMasine[[#This Row],[KPL]],REDOSLIJED!#REF!,0)),MAX(REDOSLIJED!#REF!)+1)</f>
        <v>#REF!</v>
      </c>
    </row>
    <row r="916" spans="1:16" hidden="1" x14ac:dyDescent="0.25">
      <c r="A916" s="23">
        <v>1022084</v>
      </c>
      <c r="B916" s="23">
        <v>1</v>
      </c>
      <c r="C916" s="23">
        <v>1022032</v>
      </c>
      <c r="D916" s="23" t="s">
        <v>2083</v>
      </c>
      <c r="E916" s="5">
        <f>IFERROR((PlanMasine[[#This Row],[Norma]]/PlanMasine[[#This Row],[Q]])*(PlanMasine[[#This Row],[Q]]/SUMIF(#REF!,PlanMasine[[#This Row],[RN]],#REF!)*PlanMasine[[#This Row],[KPLQ]]),0)</f>
        <v>0</v>
      </c>
      <c r="F916" s="23">
        <v>6</v>
      </c>
      <c r="G916" s="23">
        <v>0</v>
      </c>
      <c r="H916" s="23">
        <v>0</v>
      </c>
      <c r="I916" s="23" t="s">
        <v>5</v>
      </c>
      <c r="J916" s="23" t="s">
        <v>570</v>
      </c>
      <c r="K916" s="23" t="s">
        <v>1796</v>
      </c>
      <c r="L916" s="24">
        <v>45841</v>
      </c>
      <c r="M916" s="28">
        <v>1.3888888888888889E-3</v>
      </c>
      <c r="N916" s="3">
        <v>45824</v>
      </c>
      <c r="O916">
        <v>215494</v>
      </c>
      <c r="P916" t="e">
        <f>IFERROR(INDEX(REDOSLIJED!#REF!,MATCH(PlanMasine[[#This Row],[KPL]],REDOSLIJED!#REF!,0)),MAX(REDOSLIJED!#REF!)+1)</f>
        <v>#REF!</v>
      </c>
    </row>
    <row r="917" spans="1:16" hidden="1" x14ac:dyDescent="0.25">
      <c r="A917" s="23">
        <v>1022084</v>
      </c>
      <c r="B917" s="23">
        <v>1</v>
      </c>
      <c r="C917" s="23">
        <v>1022000</v>
      </c>
      <c r="D917" s="23" t="s">
        <v>2017</v>
      </c>
      <c r="E917" s="5">
        <f>IFERROR((PlanMasine[[#This Row],[Norma]]/PlanMasine[[#This Row],[Q]])*(PlanMasine[[#This Row],[Q]]/SUMIF(#REF!,PlanMasine[[#This Row],[RN]],#REF!)*PlanMasine[[#This Row],[KPLQ]]),0)</f>
        <v>0</v>
      </c>
      <c r="F917" s="23">
        <v>6</v>
      </c>
      <c r="G917" s="23">
        <v>0</v>
      </c>
      <c r="H917" s="23">
        <v>0</v>
      </c>
      <c r="I917" s="23" t="s">
        <v>5</v>
      </c>
      <c r="J917" s="23" t="s">
        <v>570</v>
      </c>
      <c r="K917" s="23" t="s">
        <v>1796</v>
      </c>
      <c r="L917" s="24">
        <v>45841</v>
      </c>
      <c r="M917" s="28">
        <v>2.0833333333333333E-3</v>
      </c>
      <c r="N917" s="3">
        <v>45824</v>
      </c>
      <c r="O917">
        <v>215458</v>
      </c>
      <c r="P917" t="e">
        <f>IFERROR(INDEX(REDOSLIJED!#REF!,MATCH(PlanMasine[[#This Row],[KPL]],REDOSLIJED!#REF!,0)),MAX(REDOSLIJED!#REF!)+1)</f>
        <v>#REF!</v>
      </c>
    </row>
    <row r="918" spans="1:16" hidden="1" x14ac:dyDescent="0.25">
      <c r="A918" s="23">
        <v>1022084</v>
      </c>
      <c r="B918" s="23">
        <v>1</v>
      </c>
      <c r="C918" s="23">
        <v>1022028</v>
      </c>
      <c r="D918" s="23" t="s">
        <v>2081</v>
      </c>
      <c r="E918" s="5">
        <f>IFERROR((PlanMasine[[#This Row],[Norma]]/PlanMasine[[#This Row],[Q]])*(PlanMasine[[#This Row],[Q]]/SUMIF(#REF!,PlanMasine[[#This Row],[RN]],#REF!)*PlanMasine[[#This Row],[KPLQ]]),0)</f>
        <v>0</v>
      </c>
      <c r="F918" s="23">
        <v>6</v>
      </c>
      <c r="G918" s="23">
        <v>0</v>
      </c>
      <c r="H918" s="23">
        <v>0</v>
      </c>
      <c r="I918" s="23" t="s">
        <v>5</v>
      </c>
      <c r="J918" s="23" t="s">
        <v>570</v>
      </c>
      <c r="K918" s="23" t="s">
        <v>1796</v>
      </c>
      <c r="L918" s="24">
        <v>45841</v>
      </c>
      <c r="M918" s="28">
        <v>2.0833333333333333E-3</v>
      </c>
      <c r="N918" s="3">
        <v>45824</v>
      </c>
      <c r="O918">
        <v>215490</v>
      </c>
      <c r="P918" t="e">
        <f>IFERROR(INDEX(REDOSLIJED!#REF!,MATCH(PlanMasine[[#This Row],[KPL]],REDOSLIJED!#REF!,0)),MAX(REDOSLIJED!#REF!)+1)</f>
        <v>#REF!</v>
      </c>
    </row>
    <row r="919" spans="1:16" hidden="1" x14ac:dyDescent="0.25">
      <c r="A919" s="23">
        <v>1022084</v>
      </c>
      <c r="B919" s="23">
        <v>1</v>
      </c>
      <c r="C919" s="23">
        <v>1022004</v>
      </c>
      <c r="D919" s="23" t="s">
        <v>2082</v>
      </c>
      <c r="E919" s="5">
        <f>IFERROR((PlanMasine[[#This Row],[Norma]]/PlanMasine[[#This Row],[Q]])*(PlanMasine[[#This Row],[Q]]/SUMIF(#REF!,PlanMasine[[#This Row],[RN]],#REF!)*PlanMasine[[#This Row],[KPLQ]]),0)</f>
        <v>0</v>
      </c>
      <c r="F919" s="23">
        <v>6</v>
      </c>
      <c r="G919" s="23">
        <v>0</v>
      </c>
      <c r="H919" s="23">
        <v>0</v>
      </c>
      <c r="I919" s="23" t="s">
        <v>5</v>
      </c>
      <c r="J919" s="23" t="s">
        <v>570</v>
      </c>
      <c r="K919" s="23" t="s">
        <v>1796</v>
      </c>
      <c r="L919" s="24">
        <v>45841</v>
      </c>
      <c r="M919" s="28">
        <v>4.1666666666666666E-3</v>
      </c>
      <c r="N919" s="3">
        <v>45824</v>
      </c>
      <c r="O919">
        <v>215462</v>
      </c>
      <c r="P919" t="e">
        <f>IFERROR(INDEX(REDOSLIJED!#REF!,MATCH(PlanMasine[[#This Row],[KPL]],REDOSLIJED!#REF!,0)),MAX(REDOSLIJED!#REF!)+1)</f>
        <v>#REF!</v>
      </c>
    </row>
    <row r="920" spans="1:16" hidden="1" x14ac:dyDescent="0.25">
      <c r="A920" s="23">
        <v>1022084</v>
      </c>
      <c r="B920" s="23">
        <v>1</v>
      </c>
      <c r="C920" s="23">
        <v>1022003</v>
      </c>
      <c r="D920" s="23" t="s">
        <v>2195</v>
      </c>
      <c r="E920" s="5">
        <f>IFERROR((PlanMasine[[#This Row],[Norma]]/PlanMasine[[#This Row],[Q]])*(PlanMasine[[#This Row],[Q]]/SUMIF(#REF!,PlanMasine[[#This Row],[RN]],#REF!)*PlanMasine[[#This Row],[KPLQ]]),0)</f>
        <v>0</v>
      </c>
      <c r="F920" s="23">
        <v>6</v>
      </c>
      <c r="G920" s="23">
        <v>0</v>
      </c>
      <c r="H920" s="23">
        <v>0</v>
      </c>
      <c r="I920" s="23" t="s">
        <v>5</v>
      </c>
      <c r="J920" s="23" t="s">
        <v>570</v>
      </c>
      <c r="K920" s="23" t="s">
        <v>1796</v>
      </c>
      <c r="L920" s="24">
        <v>45841</v>
      </c>
      <c r="M920" s="28">
        <v>3.472222222222222E-3</v>
      </c>
      <c r="N920" s="3">
        <v>45824</v>
      </c>
      <c r="O920">
        <v>215461</v>
      </c>
      <c r="P920" t="e">
        <f>IFERROR(INDEX(REDOSLIJED!#REF!,MATCH(PlanMasine[[#This Row],[KPL]],REDOSLIJED!#REF!,0)),MAX(REDOSLIJED!#REF!)+1)</f>
        <v>#REF!</v>
      </c>
    </row>
    <row r="921" spans="1:16" hidden="1" x14ac:dyDescent="0.25">
      <c r="A921" s="23">
        <v>1022084</v>
      </c>
      <c r="B921" s="23">
        <v>1</v>
      </c>
      <c r="C921" s="23">
        <v>1022029</v>
      </c>
      <c r="D921" s="23" t="s">
        <v>2194</v>
      </c>
      <c r="E921" s="5">
        <f>IFERROR((PlanMasine[[#This Row],[Norma]]/PlanMasine[[#This Row],[Q]])*(PlanMasine[[#This Row],[Q]]/SUMIF(#REF!,PlanMasine[[#This Row],[RN]],#REF!)*PlanMasine[[#This Row],[KPLQ]]),0)</f>
        <v>0</v>
      </c>
      <c r="F921" s="23">
        <v>6</v>
      </c>
      <c r="G921" s="23">
        <v>0</v>
      </c>
      <c r="H921" s="23">
        <v>0</v>
      </c>
      <c r="I921" s="23" t="s">
        <v>5</v>
      </c>
      <c r="J921" s="23" t="s">
        <v>570</v>
      </c>
      <c r="K921" s="23" t="s">
        <v>1796</v>
      </c>
      <c r="L921" s="24">
        <v>45841</v>
      </c>
      <c r="M921" s="28">
        <v>2.0833333333333333E-3</v>
      </c>
      <c r="N921" s="3">
        <v>45824</v>
      </c>
      <c r="O921">
        <v>215491</v>
      </c>
      <c r="P921" t="e">
        <f>IFERROR(INDEX(REDOSLIJED!#REF!,MATCH(PlanMasine[[#This Row],[KPL]],REDOSLIJED!#REF!,0)),MAX(REDOSLIJED!#REF!)+1)</f>
        <v>#REF!</v>
      </c>
    </row>
    <row r="922" spans="1:16" hidden="1" x14ac:dyDescent="0.25">
      <c r="A922" s="23">
        <v>1022084</v>
      </c>
      <c r="B922" s="23">
        <v>1</v>
      </c>
      <c r="C922" s="23">
        <v>1022001</v>
      </c>
      <c r="D922" s="23" t="s">
        <v>1600</v>
      </c>
      <c r="E922" s="5">
        <f>IFERROR((PlanMasine[[#This Row],[Norma]]/PlanMasine[[#This Row],[Q]])*(PlanMasine[[#This Row],[Q]]/SUMIF(#REF!,PlanMasine[[#This Row],[RN]],#REF!)*PlanMasine[[#This Row],[KPLQ]]),0)</f>
        <v>0</v>
      </c>
      <c r="F922" s="23">
        <v>6</v>
      </c>
      <c r="G922" s="23">
        <v>0</v>
      </c>
      <c r="H922" s="23">
        <v>0</v>
      </c>
      <c r="I922" s="23" t="s">
        <v>5</v>
      </c>
      <c r="J922" s="23" t="s">
        <v>570</v>
      </c>
      <c r="K922" s="23" t="s">
        <v>1796</v>
      </c>
      <c r="L922" s="24">
        <v>45841</v>
      </c>
      <c r="M922" s="28">
        <v>2.0833333333333333E-3</v>
      </c>
      <c r="N922" s="3">
        <v>45824</v>
      </c>
      <c r="O922">
        <v>215459</v>
      </c>
      <c r="P922" t="e">
        <f>IFERROR(INDEX(REDOSLIJED!#REF!,MATCH(PlanMasine[[#This Row],[KPL]],REDOSLIJED!#REF!,0)),MAX(REDOSLIJED!#REF!)+1)</f>
        <v>#REF!</v>
      </c>
    </row>
    <row r="923" spans="1:16" hidden="1" x14ac:dyDescent="0.25">
      <c r="A923" s="23">
        <v>1022085</v>
      </c>
      <c r="B923" s="23">
        <v>1</v>
      </c>
      <c r="C923" s="23">
        <v>1022028</v>
      </c>
      <c r="D923" s="23" t="s">
        <v>2081</v>
      </c>
      <c r="E923" s="5">
        <f>IFERROR((PlanMasine[[#This Row],[Norma]]/PlanMasine[[#This Row],[Q]])*(PlanMasine[[#This Row],[Q]]/SUMIF(#REF!,PlanMasine[[#This Row],[RN]],#REF!)*PlanMasine[[#This Row],[KPLQ]]),0)</f>
        <v>0</v>
      </c>
      <c r="F923" s="23">
        <v>6</v>
      </c>
      <c r="G923" s="23">
        <v>0</v>
      </c>
      <c r="H923" s="23">
        <v>0</v>
      </c>
      <c r="I923" s="23" t="s">
        <v>5</v>
      </c>
      <c r="J923" s="23" t="s">
        <v>570</v>
      </c>
      <c r="K923" s="23" t="s">
        <v>1796</v>
      </c>
      <c r="L923" s="24">
        <v>45841</v>
      </c>
      <c r="M923" s="28">
        <v>2.0833333333333333E-3</v>
      </c>
      <c r="N923" s="3">
        <v>45824</v>
      </c>
      <c r="O923">
        <v>215490</v>
      </c>
      <c r="P923" t="e">
        <f>IFERROR(INDEX(REDOSLIJED!#REF!,MATCH(PlanMasine[[#This Row],[KPL]],REDOSLIJED!#REF!,0)),MAX(REDOSLIJED!#REF!)+1)</f>
        <v>#REF!</v>
      </c>
    </row>
    <row r="924" spans="1:16" hidden="1" x14ac:dyDescent="0.25">
      <c r="A924" s="23">
        <v>1022085</v>
      </c>
      <c r="B924" s="23">
        <v>1</v>
      </c>
      <c r="C924" s="23">
        <v>1022018</v>
      </c>
      <c r="D924" s="23" t="s">
        <v>2079</v>
      </c>
      <c r="E924" s="5">
        <f>IFERROR((PlanMasine[[#This Row],[Norma]]/PlanMasine[[#This Row],[Q]])*(PlanMasine[[#This Row],[Q]]/SUMIF(#REF!,PlanMasine[[#This Row],[RN]],#REF!)*PlanMasine[[#This Row],[KPLQ]]),0)</f>
        <v>0</v>
      </c>
      <c r="F924" s="23">
        <v>6</v>
      </c>
      <c r="G924" s="23">
        <v>0</v>
      </c>
      <c r="H924" s="23">
        <v>0</v>
      </c>
      <c r="I924" s="23" t="s">
        <v>5</v>
      </c>
      <c r="J924" s="23" t="s">
        <v>570</v>
      </c>
      <c r="K924" s="23" t="s">
        <v>1796</v>
      </c>
      <c r="L924" s="24">
        <v>45841</v>
      </c>
      <c r="M924" s="28">
        <v>1.0416666666666667E-3</v>
      </c>
      <c r="N924" s="3">
        <v>45824</v>
      </c>
      <c r="O924">
        <v>215476</v>
      </c>
      <c r="P924" t="e">
        <f>IFERROR(INDEX(REDOSLIJED!#REF!,MATCH(PlanMasine[[#This Row],[KPL]],REDOSLIJED!#REF!,0)),MAX(REDOSLIJED!#REF!)+1)</f>
        <v>#REF!</v>
      </c>
    </row>
    <row r="925" spans="1:16" hidden="1" x14ac:dyDescent="0.25">
      <c r="A925" s="23">
        <v>1022085</v>
      </c>
      <c r="B925" s="23">
        <v>1</v>
      </c>
      <c r="C925" s="23">
        <v>1022034</v>
      </c>
      <c r="D925" s="23" t="s">
        <v>2187</v>
      </c>
      <c r="E925" s="5">
        <f>IFERROR((PlanMasine[[#This Row],[Norma]]/PlanMasine[[#This Row],[Q]])*(PlanMasine[[#This Row],[Q]]/SUMIF(#REF!,PlanMasine[[#This Row],[RN]],#REF!)*PlanMasine[[#This Row],[KPLQ]]),0)</f>
        <v>0</v>
      </c>
      <c r="F925" s="23">
        <v>6</v>
      </c>
      <c r="G925" s="23">
        <v>0</v>
      </c>
      <c r="H925" s="23">
        <v>0</v>
      </c>
      <c r="I925" s="23" t="s">
        <v>5</v>
      </c>
      <c r="J925" s="23" t="s">
        <v>570</v>
      </c>
      <c r="K925" s="23" t="s">
        <v>1796</v>
      </c>
      <c r="L925" s="24">
        <v>45841</v>
      </c>
      <c r="M925" s="28">
        <v>2.0833333333333333E-3</v>
      </c>
      <c r="N925" s="3">
        <v>45824</v>
      </c>
      <c r="O925">
        <v>215496</v>
      </c>
      <c r="P925" t="e">
        <f>IFERROR(INDEX(REDOSLIJED!#REF!,MATCH(PlanMasine[[#This Row],[KPL]],REDOSLIJED!#REF!,0)),MAX(REDOSLIJED!#REF!)+1)</f>
        <v>#REF!</v>
      </c>
    </row>
    <row r="926" spans="1:16" hidden="1" x14ac:dyDescent="0.25">
      <c r="A926" s="23">
        <v>1022085</v>
      </c>
      <c r="B926" s="23">
        <v>1</v>
      </c>
      <c r="C926" s="23">
        <v>1022032</v>
      </c>
      <c r="D926" s="23" t="s">
        <v>2083</v>
      </c>
      <c r="E926" s="5">
        <f>IFERROR((PlanMasine[[#This Row],[Norma]]/PlanMasine[[#This Row],[Q]])*(PlanMasine[[#This Row],[Q]]/SUMIF(#REF!,PlanMasine[[#This Row],[RN]],#REF!)*PlanMasine[[#This Row],[KPLQ]]),0)</f>
        <v>0</v>
      </c>
      <c r="F926" s="23">
        <v>6</v>
      </c>
      <c r="G926" s="23">
        <v>0</v>
      </c>
      <c r="H926" s="23">
        <v>0</v>
      </c>
      <c r="I926" s="23" t="s">
        <v>5</v>
      </c>
      <c r="J926" s="23" t="s">
        <v>570</v>
      </c>
      <c r="K926" s="23" t="s">
        <v>1796</v>
      </c>
      <c r="L926" s="24">
        <v>45841</v>
      </c>
      <c r="M926" s="28">
        <v>1.3888888888888889E-3</v>
      </c>
      <c r="N926" s="3">
        <v>45824</v>
      </c>
      <c r="O926">
        <v>215494</v>
      </c>
      <c r="P926" t="e">
        <f>IFERROR(INDEX(REDOSLIJED!#REF!,MATCH(PlanMasine[[#This Row],[KPL]],REDOSLIJED!#REF!,0)),MAX(REDOSLIJED!#REF!)+1)</f>
        <v>#REF!</v>
      </c>
    </row>
    <row r="927" spans="1:16" hidden="1" x14ac:dyDescent="0.25">
      <c r="A927" s="23">
        <v>1022085</v>
      </c>
      <c r="B927" s="23">
        <v>1</v>
      </c>
      <c r="C927" s="23">
        <v>1022033</v>
      </c>
      <c r="D927" s="23" t="s">
        <v>2080</v>
      </c>
      <c r="E927" s="5">
        <f>IFERROR((PlanMasine[[#This Row],[Norma]]/PlanMasine[[#This Row],[Q]])*(PlanMasine[[#This Row],[Q]]/SUMIF(#REF!,PlanMasine[[#This Row],[RN]],#REF!)*PlanMasine[[#This Row],[KPLQ]]),0)</f>
        <v>0</v>
      </c>
      <c r="F927" s="23">
        <v>6</v>
      </c>
      <c r="G927" s="23">
        <v>0</v>
      </c>
      <c r="H927" s="23">
        <v>0</v>
      </c>
      <c r="I927" s="23" t="s">
        <v>5</v>
      </c>
      <c r="J927" s="23" t="s">
        <v>570</v>
      </c>
      <c r="K927" s="23" t="s">
        <v>1796</v>
      </c>
      <c r="L927" s="24">
        <v>45841</v>
      </c>
      <c r="M927" s="28">
        <v>1.3888888888888889E-3</v>
      </c>
      <c r="N927" s="3">
        <v>45824</v>
      </c>
      <c r="O927">
        <v>215495</v>
      </c>
      <c r="P927" t="e">
        <f>IFERROR(INDEX(REDOSLIJED!#REF!,MATCH(PlanMasine[[#This Row],[KPL]],REDOSLIJED!#REF!,0)),MAX(REDOSLIJED!#REF!)+1)</f>
        <v>#REF!</v>
      </c>
    </row>
    <row r="928" spans="1:16" hidden="1" x14ac:dyDescent="0.25">
      <c r="A928" s="23">
        <v>1022085</v>
      </c>
      <c r="B928" s="23">
        <v>1</v>
      </c>
      <c r="C928" s="23">
        <v>1022029</v>
      </c>
      <c r="D928" s="23" t="s">
        <v>2194</v>
      </c>
      <c r="E928" s="5">
        <f>IFERROR((PlanMasine[[#This Row],[Norma]]/PlanMasine[[#This Row],[Q]])*(PlanMasine[[#This Row],[Q]]/SUMIF(#REF!,PlanMasine[[#This Row],[RN]],#REF!)*PlanMasine[[#This Row],[KPLQ]]),0)</f>
        <v>0</v>
      </c>
      <c r="F928" s="23">
        <v>6</v>
      </c>
      <c r="G928" s="23">
        <v>0</v>
      </c>
      <c r="H928" s="23">
        <v>0</v>
      </c>
      <c r="I928" s="23" t="s">
        <v>5</v>
      </c>
      <c r="J928" s="23" t="s">
        <v>570</v>
      </c>
      <c r="K928" s="23" t="s">
        <v>1796</v>
      </c>
      <c r="L928" s="24">
        <v>45841</v>
      </c>
      <c r="M928" s="28">
        <v>2.0833333333333333E-3</v>
      </c>
      <c r="N928" s="3">
        <v>45824</v>
      </c>
      <c r="O928">
        <v>215491</v>
      </c>
      <c r="P928" t="e">
        <f>IFERROR(INDEX(REDOSLIJED!#REF!,MATCH(PlanMasine[[#This Row],[KPL]],REDOSLIJED!#REF!,0)),MAX(REDOSLIJED!#REF!)+1)</f>
        <v>#REF!</v>
      </c>
    </row>
    <row r="929" spans="1:16" hidden="1" x14ac:dyDescent="0.25">
      <c r="A929" s="23">
        <v>1022085</v>
      </c>
      <c r="B929" s="23">
        <v>1</v>
      </c>
      <c r="C929" s="23">
        <v>1022042</v>
      </c>
      <c r="D929" s="23" t="s">
        <v>2016</v>
      </c>
      <c r="E929" s="5">
        <f>IFERROR((PlanMasine[[#This Row],[Norma]]/PlanMasine[[#This Row],[Q]])*(PlanMasine[[#This Row],[Q]]/SUMIF(#REF!,PlanMasine[[#This Row],[RN]],#REF!)*PlanMasine[[#This Row],[KPLQ]]),0)</f>
        <v>0</v>
      </c>
      <c r="F929" s="23">
        <v>12</v>
      </c>
      <c r="G929" s="23">
        <v>0</v>
      </c>
      <c r="H929" s="23">
        <v>0</v>
      </c>
      <c r="I929" s="23" t="s">
        <v>5</v>
      </c>
      <c r="J929" s="23" t="s">
        <v>570</v>
      </c>
      <c r="K929" s="23" t="s">
        <v>1796</v>
      </c>
      <c r="L929" s="24">
        <v>45841</v>
      </c>
      <c r="M929" s="28">
        <v>3.472222222222222E-3</v>
      </c>
      <c r="N929" s="3">
        <v>45824</v>
      </c>
      <c r="O929">
        <v>215504</v>
      </c>
      <c r="P929" t="e">
        <f>IFERROR(INDEX(REDOSLIJED!#REF!,MATCH(PlanMasine[[#This Row],[KPL]],REDOSLIJED!#REF!,0)),MAX(REDOSLIJED!#REF!)+1)</f>
        <v>#REF!</v>
      </c>
    </row>
    <row r="930" spans="1:16" hidden="1" x14ac:dyDescent="0.25">
      <c r="A930" s="23">
        <v>1022085</v>
      </c>
      <c r="B930" s="23">
        <v>1</v>
      </c>
      <c r="C930" s="23">
        <v>1022039</v>
      </c>
      <c r="D930" s="23" t="s">
        <v>2189</v>
      </c>
      <c r="E930" s="5">
        <f>IFERROR((PlanMasine[[#This Row],[Norma]]/PlanMasine[[#This Row],[Q]])*(PlanMasine[[#This Row],[Q]]/SUMIF(#REF!,PlanMasine[[#This Row],[RN]],#REF!)*PlanMasine[[#This Row],[KPLQ]]),0)</f>
        <v>0</v>
      </c>
      <c r="F930" s="23">
        <v>6</v>
      </c>
      <c r="G930" s="23">
        <v>0</v>
      </c>
      <c r="H930" s="23">
        <v>0</v>
      </c>
      <c r="I930" s="23" t="s">
        <v>5</v>
      </c>
      <c r="J930" s="23" t="s">
        <v>570</v>
      </c>
      <c r="K930" s="23" t="s">
        <v>1796</v>
      </c>
      <c r="L930" s="24">
        <v>45841</v>
      </c>
      <c r="M930" s="28">
        <v>4.1666666666666666E-3</v>
      </c>
      <c r="N930" s="3">
        <v>45824</v>
      </c>
      <c r="O930">
        <v>215501</v>
      </c>
      <c r="P930" t="e">
        <f>IFERROR(INDEX(REDOSLIJED!#REF!,MATCH(PlanMasine[[#This Row],[KPL]],REDOSLIJED!#REF!,0)),MAX(REDOSLIJED!#REF!)+1)</f>
        <v>#REF!</v>
      </c>
    </row>
    <row r="931" spans="1:16" hidden="1" x14ac:dyDescent="0.25">
      <c r="A931" s="23">
        <v>1022085</v>
      </c>
      <c r="B931" s="23">
        <v>1</v>
      </c>
      <c r="C931" s="23">
        <v>1022000</v>
      </c>
      <c r="D931" s="23" t="s">
        <v>2017</v>
      </c>
      <c r="E931" s="5">
        <f>IFERROR((PlanMasine[[#This Row],[Norma]]/PlanMasine[[#This Row],[Q]])*(PlanMasine[[#This Row],[Q]]/SUMIF(#REF!,PlanMasine[[#This Row],[RN]],#REF!)*PlanMasine[[#This Row],[KPLQ]]),0)</f>
        <v>0</v>
      </c>
      <c r="F931" s="23">
        <v>6</v>
      </c>
      <c r="G931" s="23">
        <v>0</v>
      </c>
      <c r="H931" s="23">
        <v>0</v>
      </c>
      <c r="I931" s="23" t="s">
        <v>5</v>
      </c>
      <c r="J931" s="23" t="s">
        <v>570</v>
      </c>
      <c r="K931" s="23" t="s">
        <v>1796</v>
      </c>
      <c r="L931" s="24">
        <v>45841</v>
      </c>
      <c r="M931" s="28">
        <v>2.0833333333333333E-3</v>
      </c>
      <c r="N931" s="3">
        <v>45824</v>
      </c>
      <c r="O931">
        <v>215458</v>
      </c>
      <c r="P931" t="e">
        <f>IFERROR(INDEX(REDOSLIJED!#REF!,MATCH(PlanMasine[[#This Row],[KPL]],REDOSLIJED!#REF!,0)),MAX(REDOSLIJED!#REF!)+1)</f>
        <v>#REF!</v>
      </c>
    </row>
    <row r="932" spans="1:16" hidden="1" x14ac:dyDescent="0.25">
      <c r="A932" s="23">
        <v>1022085</v>
      </c>
      <c r="B932" s="23">
        <v>1</v>
      </c>
      <c r="C932" s="23">
        <v>1022001</v>
      </c>
      <c r="D932" s="23" t="s">
        <v>1600</v>
      </c>
      <c r="E932" s="5">
        <f>IFERROR((PlanMasine[[#This Row],[Norma]]/PlanMasine[[#This Row],[Q]])*(PlanMasine[[#This Row],[Q]]/SUMIF(#REF!,PlanMasine[[#This Row],[RN]],#REF!)*PlanMasine[[#This Row],[KPLQ]]),0)</f>
        <v>0</v>
      </c>
      <c r="F932" s="23">
        <v>6</v>
      </c>
      <c r="G932" s="23">
        <v>0</v>
      </c>
      <c r="H932" s="23">
        <v>0</v>
      </c>
      <c r="I932" s="23" t="s">
        <v>5</v>
      </c>
      <c r="J932" s="23" t="s">
        <v>570</v>
      </c>
      <c r="K932" s="23" t="s">
        <v>1796</v>
      </c>
      <c r="L932" s="24">
        <v>45841</v>
      </c>
      <c r="M932" s="28">
        <v>2.0833333333333333E-3</v>
      </c>
      <c r="N932" s="3">
        <v>45824</v>
      </c>
      <c r="O932">
        <v>215459</v>
      </c>
      <c r="P932" t="e">
        <f>IFERROR(INDEX(REDOSLIJED!#REF!,MATCH(PlanMasine[[#This Row],[KPL]],REDOSLIJED!#REF!,0)),MAX(REDOSLIJED!#REF!)+1)</f>
        <v>#REF!</v>
      </c>
    </row>
    <row r="933" spans="1:16" hidden="1" x14ac:dyDescent="0.25">
      <c r="A933" s="23">
        <v>1022085</v>
      </c>
      <c r="B933" s="23">
        <v>1</v>
      </c>
      <c r="C933" s="23">
        <v>1022003</v>
      </c>
      <c r="D933" s="23" t="s">
        <v>2195</v>
      </c>
      <c r="E933" s="5">
        <f>IFERROR((PlanMasine[[#This Row],[Norma]]/PlanMasine[[#This Row],[Q]])*(PlanMasine[[#This Row],[Q]]/SUMIF(#REF!,PlanMasine[[#This Row],[RN]],#REF!)*PlanMasine[[#This Row],[KPLQ]]),0)</f>
        <v>0</v>
      </c>
      <c r="F933" s="23">
        <v>6</v>
      </c>
      <c r="G933" s="23">
        <v>0</v>
      </c>
      <c r="H933" s="23">
        <v>0</v>
      </c>
      <c r="I933" s="23" t="s">
        <v>5</v>
      </c>
      <c r="J933" s="23" t="s">
        <v>570</v>
      </c>
      <c r="K933" s="23" t="s">
        <v>1796</v>
      </c>
      <c r="L933" s="24">
        <v>45841</v>
      </c>
      <c r="M933" s="28">
        <v>3.472222222222222E-3</v>
      </c>
      <c r="N933" s="3">
        <v>45824</v>
      </c>
      <c r="O933">
        <v>215461</v>
      </c>
      <c r="P933" t="e">
        <f>IFERROR(INDEX(REDOSLIJED!#REF!,MATCH(PlanMasine[[#This Row],[KPL]],REDOSLIJED!#REF!,0)),MAX(REDOSLIJED!#REF!)+1)</f>
        <v>#REF!</v>
      </c>
    </row>
    <row r="934" spans="1:16" hidden="1" x14ac:dyDescent="0.25">
      <c r="A934" s="23">
        <v>1022085</v>
      </c>
      <c r="B934" s="23">
        <v>1</v>
      </c>
      <c r="C934" s="23">
        <v>1022004</v>
      </c>
      <c r="D934" s="23" t="s">
        <v>2082</v>
      </c>
      <c r="E934" s="5">
        <f>IFERROR((PlanMasine[[#This Row],[Norma]]/PlanMasine[[#This Row],[Q]])*(PlanMasine[[#This Row],[Q]]/SUMIF(#REF!,PlanMasine[[#This Row],[RN]],#REF!)*PlanMasine[[#This Row],[KPLQ]]),0)</f>
        <v>0</v>
      </c>
      <c r="F934" s="23">
        <v>6</v>
      </c>
      <c r="G934" s="23">
        <v>0</v>
      </c>
      <c r="H934" s="23">
        <v>0</v>
      </c>
      <c r="I934" s="23" t="s">
        <v>5</v>
      </c>
      <c r="J934" s="23" t="s">
        <v>570</v>
      </c>
      <c r="K934" s="23" t="s">
        <v>1796</v>
      </c>
      <c r="L934" s="24">
        <v>45841</v>
      </c>
      <c r="M934" s="28">
        <v>4.1666666666666666E-3</v>
      </c>
      <c r="N934" s="3">
        <v>45824</v>
      </c>
      <c r="O934">
        <v>215462</v>
      </c>
      <c r="P934" t="e">
        <f>IFERROR(INDEX(REDOSLIJED!#REF!,MATCH(PlanMasine[[#This Row],[KPL]],REDOSLIJED!#REF!,0)),MAX(REDOSLIJED!#REF!)+1)</f>
        <v>#REF!</v>
      </c>
    </row>
    <row r="935" spans="1:16" hidden="1" x14ac:dyDescent="0.25">
      <c r="A935" s="23">
        <v>1022085</v>
      </c>
      <c r="B935" s="23">
        <v>1</v>
      </c>
      <c r="C935" s="23">
        <v>1022005</v>
      </c>
      <c r="D935" s="23" t="s">
        <v>2018</v>
      </c>
      <c r="E935" s="5">
        <f>IFERROR((PlanMasine[[#This Row],[Norma]]/PlanMasine[[#This Row],[Q]])*(PlanMasine[[#This Row],[Q]]/SUMIF(#REF!,PlanMasine[[#This Row],[RN]],#REF!)*PlanMasine[[#This Row],[KPLQ]]),0)</f>
        <v>0</v>
      </c>
      <c r="F935" s="23">
        <v>6</v>
      </c>
      <c r="G935" s="23">
        <v>0</v>
      </c>
      <c r="H935" s="23">
        <v>0</v>
      </c>
      <c r="I935" s="23" t="s">
        <v>5</v>
      </c>
      <c r="J935" s="23" t="s">
        <v>570</v>
      </c>
      <c r="K935" s="23" t="s">
        <v>1796</v>
      </c>
      <c r="L935" s="24">
        <v>45841</v>
      </c>
      <c r="M935" s="28">
        <v>3.472222222222222E-3</v>
      </c>
      <c r="N935" s="3">
        <v>45824</v>
      </c>
      <c r="O935">
        <v>215463</v>
      </c>
      <c r="P935" t="e">
        <f>IFERROR(INDEX(REDOSLIJED!#REF!,MATCH(PlanMasine[[#This Row],[KPL]],REDOSLIJED!#REF!,0)),MAX(REDOSLIJED!#REF!)+1)</f>
        <v>#REF!</v>
      </c>
    </row>
    <row r="936" spans="1:16" hidden="1" x14ac:dyDescent="0.25">
      <c r="A936" s="23">
        <v>1022085</v>
      </c>
      <c r="B936" s="23">
        <v>1</v>
      </c>
      <c r="C936" s="23">
        <v>1022038</v>
      </c>
      <c r="D936" s="23" t="s">
        <v>2188</v>
      </c>
      <c r="E936" s="5">
        <f>IFERROR((PlanMasine[[#This Row],[Norma]]/PlanMasine[[#This Row],[Q]])*(PlanMasine[[#This Row],[Q]]/SUMIF(#REF!,PlanMasine[[#This Row],[RN]],#REF!)*PlanMasine[[#This Row],[KPLQ]]),0)</f>
        <v>0</v>
      </c>
      <c r="F936" s="23">
        <v>6</v>
      </c>
      <c r="G936" s="23">
        <v>0</v>
      </c>
      <c r="H936" s="23">
        <v>0</v>
      </c>
      <c r="I936" s="23" t="s">
        <v>5</v>
      </c>
      <c r="J936" s="23" t="s">
        <v>570</v>
      </c>
      <c r="K936" s="23" t="s">
        <v>1796</v>
      </c>
      <c r="L936" s="24">
        <v>45841</v>
      </c>
      <c r="M936" s="28">
        <v>2.0833333333333333E-3</v>
      </c>
      <c r="N936" s="3">
        <v>45824</v>
      </c>
      <c r="O936">
        <v>215500</v>
      </c>
      <c r="P936" t="e">
        <f>IFERROR(INDEX(REDOSLIJED!#REF!,MATCH(PlanMasine[[#This Row],[KPL]],REDOSLIJED!#REF!,0)),MAX(REDOSLIJED!#REF!)+1)</f>
        <v>#REF!</v>
      </c>
    </row>
    <row r="937" spans="1:16" hidden="1" x14ac:dyDescent="0.25">
      <c r="A937" s="23">
        <v>1022085</v>
      </c>
      <c r="B937" s="23">
        <v>1</v>
      </c>
      <c r="C937" s="23">
        <v>1022006</v>
      </c>
      <c r="D937" s="23" t="s">
        <v>2192</v>
      </c>
      <c r="E937" s="5">
        <f>IFERROR((PlanMasine[[#This Row],[Norma]]/PlanMasine[[#This Row],[Q]])*(PlanMasine[[#This Row],[Q]]/SUMIF(#REF!,PlanMasine[[#This Row],[RN]],#REF!)*PlanMasine[[#This Row],[KPLQ]]),0)</f>
        <v>0</v>
      </c>
      <c r="F937" s="23">
        <v>6</v>
      </c>
      <c r="G937" s="23">
        <v>0</v>
      </c>
      <c r="H937" s="23">
        <v>0</v>
      </c>
      <c r="I937" s="23" t="s">
        <v>5</v>
      </c>
      <c r="J937" s="23" t="s">
        <v>570</v>
      </c>
      <c r="K937" s="23" t="s">
        <v>1796</v>
      </c>
      <c r="L937" s="24">
        <v>45841</v>
      </c>
      <c r="M937" s="28">
        <v>3.472222222222222E-3</v>
      </c>
      <c r="N937" s="3">
        <v>45824</v>
      </c>
      <c r="O937">
        <v>215464</v>
      </c>
      <c r="P937" t="e">
        <f>IFERROR(INDEX(REDOSLIJED!#REF!,MATCH(PlanMasine[[#This Row],[KPL]],REDOSLIJED!#REF!,0)),MAX(REDOSLIJED!#REF!)+1)</f>
        <v>#REF!</v>
      </c>
    </row>
    <row r="938" spans="1:16" hidden="1" x14ac:dyDescent="0.25">
      <c r="A938" s="23">
        <v>1022085</v>
      </c>
      <c r="B938" s="23">
        <v>1</v>
      </c>
      <c r="C938" s="23">
        <v>1022009</v>
      </c>
      <c r="D938" s="23" t="s">
        <v>2011</v>
      </c>
      <c r="E938" s="5">
        <f>IFERROR((PlanMasine[[#This Row],[Norma]]/PlanMasine[[#This Row],[Q]])*(PlanMasine[[#This Row],[Q]]/SUMIF(#REF!,PlanMasine[[#This Row],[RN]],#REF!)*PlanMasine[[#This Row],[KPLQ]]),0)</f>
        <v>0</v>
      </c>
      <c r="F938" s="23">
        <v>6</v>
      </c>
      <c r="G938" s="23">
        <v>0</v>
      </c>
      <c r="H938" s="23">
        <v>0</v>
      </c>
      <c r="I938" s="23" t="s">
        <v>5</v>
      </c>
      <c r="J938" s="23" t="s">
        <v>570</v>
      </c>
      <c r="K938" s="23" t="s">
        <v>1796</v>
      </c>
      <c r="L938" s="24">
        <v>45841</v>
      </c>
      <c r="M938" s="28">
        <v>1.0416666666666667E-3</v>
      </c>
      <c r="N938" s="3">
        <v>45824</v>
      </c>
      <c r="O938">
        <v>215467</v>
      </c>
      <c r="P938" t="e">
        <f>IFERROR(INDEX(REDOSLIJED!#REF!,MATCH(PlanMasine[[#This Row],[KPL]],REDOSLIJED!#REF!,0)),MAX(REDOSLIJED!#REF!)+1)</f>
        <v>#REF!</v>
      </c>
    </row>
    <row r="939" spans="1:16" hidden="1" x14ac:dyDescent="0.25">
      <c r="A939" s="23">
        <v>1022085</v>
      </c>
      <c r="B939" s="23">
        <v>1</v>
      </c>
      <c r="C939" s="23">
        <v>1022024</v>
      </c>
      <c r="D939" s="23" t="s">
        <v>2014</v>
      </c>
      <c r="E939" s="5">
        <f>IFERROR((PlanMasine[[#This Row],[Norma]]/PlanMasine[[#This Row],[Q]])*(PlanMasine[[#This Row],[Q]]/SUMIF(#REF!,PlanMasine[[#This Row],[RN]],#REF!)*PlanMasine[[#This Row],[KPLQ]]),0)</f>
        <v>0</v>
      </c>
      <c r="F939" s="23">
        <v>6</v>
      </c>
      <c r="G939" s="23">
        <v>0</v>
      </c>
      <c r="H939" s="23">
        <v>0</v>
      </c>
      <c r="I939" s="23" t="s">
        <v>5</v>
      </c>
      <c r="J939" s="23" t="s">
        <v>570</v>
      </c>
      <c r="K939" s="23" t="s">
        <v>1796</v>
      </c>
      <c r="L939" s="24">
        <v>45841</v>
      </c>
      <c r="M939" s="28">
        <v>1.0416666666666667E-3</v>
      </c>
      <c r="N939" s="3">
        <v>45824</v>
      </c>
      <c r="O939">
        <v>215484</v>
      </c>
      <c r="P939" t="e">
        <f>IFERROR(INDEX(REDOSLIJED!#REF!,MATCH(PlanMasine[[#This Row],[KPL]],REDOSLIJED!#REF!,0)),MAX(REDOSLIJED!#REF!)+1)</f>
        <v>#REF!</v>
      </c>
    </row>
    <row r="940" spans="1:16" hidden="1" x14ac:dyDescent="0.25">
      <c r="A940" s="23">
        <v>1022085</v>
      </c>
      <c r="B940" s="23">
        <v>1</v>
      </c>
      <c r="C940" s="23">
        <v>1022011</v>
      </c>
      <c r="D940" s="23" t="s">
        <v>2013</v>
      </c>
      <c r="E940" s="5">
        <f>IFERROR((PlanMasine[[#This Row],[Norma]]/PlanMasine[[#This Row],[Q]])*(PlanMasine[[#This Row],[Q]]/SUMIF(#REF!,PlanMasine[[#This Row],[RN]],#REF!)*PlanMasine[[#This Row],[KPLQ]]),0)</f>
        <v>0</v>
      </c>
      <c r="F940" s="23">
        <v>6</v>
      </c>
      <c r="G940" s="23">
        <v>0</v>
      </c>
      <c r="H940" s="23">
        <v>0</v>
      </c>
      <c r="I940" s="23" t="s">
        <v>5</v>
      </c>
      <c r="J940" s="23" t="s">
        <v>570</v>
      </c>
      <c r="K940" s="23" t="s">
        <v>1796</v>
      </c>
      <c r="L940" s="24">
        <v>45841</v>
      </c>
      <c r="M940" s="28">
        <v>3.472222222222222E-3</v>
      </c>
      <c r="N940" s="3">
        <v>45824</v>
      </c>
      <c r="O940">
        <v>215469</v>
      </c>
      <c r="P940" t="e">
        <f>IFERROR(INDEX(REDOSLIJED!#REF!,MATCH(PlanMasine[[#This Row],[KPL]],REDOSLIJED!#REF!,0)),MAX(REDOSLIJED!#REF!)+1)</f>
        <v>#REF!</v>
      </c>
    </row>
    <row r="941" spans="1:16" hidden="1" x14ac:dyDescent="0.25">
      <c r="A941" s="23">
        <v>1022085</v>
      </c>
      <c r="B941" s="23">
        <v>1</v>
      </c>
      <c r="C941" s="23">
        <v>1022043</v>
      </c>
      <c r="D941" s="23" t="s">
        <v>2193</v>
      </c>
      <c r="E941" s="5">
        <f>IFERROR((PlanMasine[[#This Row],[Norma]]/PlanMasine[[#This Row],[Q]])*(PlanMasine[[#This Row],[Q]]/SUMIF(#REF!,PlanMasine[[#This Row],[RN]],#REF!)*PlanMasine[[#This Row],[KPLQ]]),0)</f>
        <v>0</v>
      </c>
      <c r="F941" s="23">
        <v>6</v>
      </c>
      <c r="G941" s="23">
        <v>3</v>
      </c>
      <c r="H941" s="23">
        <v>0</v>
      </c>
      <c r="I941" s="23" t="s">
        <v>5</v>
      </c>
      <c r="J941" s="23" t="s">
        <v>570</v>
      </c>
      <c r="K941" s="23" t="s">
        <v>1796</v>
      </c>
      <c r="L941" s="24">
        <v>45841</v>
      </c>
      <c r="M941" s="28">
        <v>5.5555555555555558E-3</v>
      </c>
      <c r="N941" s="3">
        <v>45824</v>
      </c>
      <c r="O941">
        <v>215506</v>
      </c>
      <c r="P941" t="e">
        <f>IFERROR(INDEX(REDOSLIJED!#REF!,MATCH(PlanMasine[[#This Row],[KPL]],REDOSLIJED!#REF!,0)),MAX(REDOSLIJED!#REF!)+1)</f>
        <v>#REF!</v>
      </c>
    </row>
    <row r="942" spans="1:16" hidden="1" x14ac:dyDescent="0.25">
      <c r="A942" s="23">
        <v>1022085</v>
      </c>
      <c r="B942" s="23">
        <v>1</v>
      </c>
      <c r="C942" s="23">
        <v>1022041</v>
      </c>
      <c r="D942" s="23" t="s">
        <v>2015</v>
      </c>
      <c r="E942" s="5">
        <f>IFERROR((PlanMasine[[#This Row],[Norma]]/PlanMasine[[#This Row],[Q]])*(PlanMasine[[#This Row],[Q]]/SUMIF(#REF!,PlanMasine[[#This Row],[RN]],#REF!)*PlanMasine[[#This Row],[KPLQ]]),0)</f>
        <v>0</v>
      </c>
      <c r="F942" s="23">
        <v>12</v>
      </c>
      <c r="G942" s="23">
        <v>0</v>
      </c>
      <c r="H942" s="23">
        <v>0</v>
      </c>
      <c r="I942" s="23" t="s">
        <v>5</v>
      </c>
      <c r="J942" s="23" t="s">
        <v>570</v>
      </c>
      <c r="K942" s="23" t="s">
        <v>1796</v>
      </c>
      <c r="L942" s="24">
        <v>45841</v>
      </c>
      <c r="M942" s="28">
        <v>2.0833333333333333E-3</v>
      </c>
      <c r="N942" s="3">
        <v>45824</v>
      </c>
      <c r="O942">
        <v>215503</v>
      </c>
      <c r="P942" t="e">
        <f>IFERROR(INDEX(REDOSLIJED!#REF!,MATCH(PlanMasine[[#This Row],[KPL]],REDOSLIJED!#REF!,0)),MAX(REDOSLIJED!#REF!)+1)</f>
        <v>#REF!</v>
      </c>
    </row>
    <row r="943" spans="1:16" hidden="1" x14ac:dyDescent="0.25">
      <c r="A943" s="23">
        <v>1022085</v>
      </c>
      <c r="B943" s="23">
        <v>1</v>
      </c>
      <c r="C943" s="23">
        <v>1022012</v>
      </c>
      <c r="D943" s="23" t="s">
        <v>2191</v>
      </c>
      <c r="E943" s="5">
        <f>IFERROR((PlanMasine[[#This Row],[Norma]]/PlanMasine[[#This Row],[Q]])*(PlanMasine[[#This Row],[Q]]/SUMIF(#REF!,PlanMasine[[#This Row],[RN]],#REF!)*PlanMasine[[#This Row],[KPLQ]]),0)</f>
        <v>0</v>
      </c>
      <c r="F943" s="23">
        <v>6</v>
      </c>
      <c r="G943" s="23">
        <v>0</v>
      </c>
      <c r="H943" s="23">
        <v>0</v>
      </c>
      <c r="I943" s="23" t="s">
        <v>5</v>
      </c>
      <c r="J943" s="23" t="s">
        <v>570</v>
      </c>
      <c r="K943" s="23" t="s">
        <v>1796</v>
      </c>
      <c r="L943" s="24">
        <v>45841</v>
      </c>
      <c r="M943" s="28">
        <v>2.7777777777777779E-3</v>
      </c>
      <c r="N943" s="3">
        <v>45824</v>
      </c>
      <c r="O943">
        <v>215470</v>
      </c>
      <c r="P943" t="e">
        <f>IFERROR(INDEX(REDOSLIJED!#REF!,MATCH(PlanMasine[[#This Row],[KPL]],REDOSLIJED!#REF!,0)),MAX(REDOSLIJED!#REF!)+1)</f>
        <v>#REF!</v>
      </c>
    </row>
    <row r="944" spans="1:16" hidden="1" x14ac:dyDescent="0.25">
      <c r="A944" s="23">
        <v>1022086</v>
      </c>
      <c r="B944" s="23">
        <v>1</v>
      </c>
      <c r="C944" s="23">
        <v>1022011</v>
      </c>
      <c r="D944" s="23" t="s">
        <v>2013</v>
      </c>
      <c r="E944" s="5">
        <f>IFERROR((PlanMasine[[#This Row],[Norma]]/PlanMasine[[#This Row],[Q]])*(PlanMasine[[#This Row],[Q]]/SUMIF(#REF!,PlanMasine[[#This Row],[RN]],#REF!)*PlanMasine[[#This Row],[KPLQ]]),0)</f>
        <v>0</v>
      </c>
      <c r="F944" s="23">
        <v>6</v>
      </c>
      <c r="G944" s="23">
        <v>0</v>
      </c>
      <c r="H944" s="23">
        <v>0</v>
      </c>
      <c r="I944" s="23" t="s">
        <v>5</v>
      </c>
      <c r="J944" s="23" t="s">
        <v>570</v>
      </c>
      <c r="K944" s="23" t="s">
        <v>1796</v>
      </c>
      <c r="L944" s="24">
        <v>45841</v>
      </c>
      <c r="M944" s="28">
        <v>3.472222222222222E-3</v>
      </c>
      <c r="N944" s="3">
        <v>45824</v>
      </c>
      <c r="O944">
        <v>215469</v>
      </c>
      <c r="P944" t="e">
        <f>IFERROR(INDEX(REDOSLIJED!#REF!,MATCH(PlanMasine[[#This Row],[KPL]],REDOSLIJED!#REF!,0)),MAX(REDOSLIJED!#REF!)+1)</f>
        <v>#REF!</v>
      </c>
    </row>
    <row r="945" spans="1:16" hidden="1" x14ac:dyDescent="0.25">
      <c r="A945" s="23">
        <v>1022086</v>
      </c>
      <c r="B945" s="23">
        <v>1</v>
      </c>
      <c r="C945" s="23">
        <v>1022018</v>
      </c>
      <c r="D945" s="23" t="s">
        <v>2079</v>
      </c>
      <c r="E945" s="5">
        <f>IFERROR((PlanMasine[[#This Row],[Norma]]/PlanMasine[[#This Row],[Q]])*(PlanMasine[[#This Row],[Q]]/SUMIF(#REF!,PlanMasine[[#This Row],[RN]],#REF!)*PlanMasine[[#This Row],[KPLQ]]),0)</f>
        <v>0</v>
      </c>
      <c r="F945" s="23">
        <v>6</v>
      </c>
      <c r="G945" s="23">
        <v>0</v>
      </c>
      <c r="H945" s="23">
        <v>0</v>
      </c>
      <c r="I945" s="23" t="s">
        <v>5</v>
      </c>
      <c r="J945" s="23" t="s">
        <v>570</v>
      </c>
      <c r="K945" s="23" t="s">
        <v>1796</v>
      </c>
      <c r="L945" s="24">
        <v>45841</v>
      </c>
      <c r="M945" s="28">
        <v>1.0416666666666667E-3</v>
      </c>
      <c r="N945" s="3">
        <v>45824</v>
      </c>
      <c r="O945">
        <v>215476</v>
      </c>
      <c r="P945" t="e">
        <f>IFERROR(INDEX(REDOSLIJED!#REF!,MATCH(PlanMasine[[#This Row],[KPL]],REDOSLIJED!#REF!,0)),MAX(REDOSLIJED!#REF!)+1)</f>
        <v>#REF!</v>
      </c>
    </row>
    <row r="946" spans="1:16" hidden="1" x14ac:dyDescent="0.25">
      <c r="A946" s="23">
        <v>1022086</v>
      </c>
      <c r="B946" s="23">
        <v>1</v>
      </c>
      <c r="C946" s="23">
        <v>1022005</v>
      </c>
      <c r="D946" s="23" t="s">
        <v>2018</v>
      </c>
      <c r="E946" s="5">
        <f>IFERROR((PlanMasine[[#This Row],[Norma]]/PlanMasine[[#This Row],[Q]])*(PlanMasine[[#This Row],[Q]]/SUMIF(#REF!,PlanMasine[[#This Row],[RN]],#REF!)*PlanMasine[[#This Row],[KPLQ]]),0)</f>
        <v>0</v>
      </c>
      <c r="F946" s="23">
        <v>6</v>
      </c>
      <c r="G946" s="23">
        <v>0</v>
      </c>
      <c r="H946" s="23">
        <v>0</v>
      </c>
      <c r="I946" s="23" t="s">
        <v>5</v>
      </c>
      <c r="J946" s="23" t="s">
        <v>570</v>
      </c>
      <c r="K946" s="23" t="s">
        <v>1796</v>
      </c>
      <c r="L946" s="24">
        <v>45841</v>
      </c>
      <c r="M946" s="28">
        <v>3.472222222222222E-3</v>
      </c>
      <c r="N946" s="3">
        <v>45824</v>
      </c>
      <c r="O946">
        <v>215463</v>
      </c>
      <c r="P946" t="e">
        <f>IFERROR(INDEX(REDOSLIJED!#REF!,MATCH(PlanMasine[[#This Row],[KPL]],REDOSLIJED!#REF!,0)),MAX(REDOSLIJED!#REF!)+1)</f>
        <v>#REF!</v>
      </c>
    </row>
    <row r="947" spans="1:16" hidden="1" x14ac:dyDescent="0.25">
      <c r="A947" s="23">
        <v>1022086</v>
      </c>
      <c r="B947" s="23">
        <v>1</v>
      </c>
      <c r="C947" s="23">
        <v>1022004</v>
      </c>
      <c r="D947" s="23" t="s">
        <v>2082</v>
      </c>
      <c r="E947" s="5">
        <f>IFERROR((PlanMasine[[#This Row],[Norma]]/PlanMasine[[#This Row],[Q]])*(PlanMasine[[#This Row],[Q]]/SUMIF(#REF!,PlanMasine[[#This Row],[RN]],#REF!)*PlanMasine[[#This Row],[KPLQ]]),0)</f>
        <v>0</v>
      </c>
      <c r="F947" s="23">
        <v>6</v>
      </c>
      <c r="G947" s="23">
        <v>0</v>
      </c>
      <c r="H947" s="23">
        <v>0</v>
      </c>
      <c r="I947" s="23" t="s">
        <v>5</v>
      </c>
      <c r="J947" s="23" t="s">
        <v>570</v>
      </c>
      <c r="K947" s="23" t="s">
        <v>1796</v>
      </c>
      <c r="L947" s="24">
        <v>45841</v>
      </c>
      <c r="M947" s="28">
        <v>4.1666666666666666E-3</v>
      </c>
      <c r="N947" s="3">
        <v>45824</v>
      </c>
      <c r="O947">
        <v>215462</v>
      </c>
      <c r="P947" t="e">
        <f>IFERROR(INDEX(REDOSLIJED!#REF!,MATCH(PlanMasine[[#This Row],[KPL]],REDOSLIJED!#REF!,0)),MAX(REDOSLIJED!#REF!)+1)</f>
        <v>#REF!</v>
      </c>
    </row>
    <row r="948" spans="1:16" hidden="1" x14ac:dyDescent="0.25">
      <c r="A948" s="23">
        <v>1022086</v>
      </c>
      <c r="B948" s="23">
        <v>1</v>
      </c>
      <c r="C948" s="23">
        <v>1022012</v>
      </c>
      <c r="D948" s="23" t="s">
        <v>2191</v>
      </c>
      <c r="E948" s="5">
        <f>IFERROR((PlanMasine[[#This Row],[Norma]]/PlanMasine[[#This Row],[Q]])*(PlanMasine[[#This Row],[Q]]/SUMIF(#REF!,PlanMasine[[#This Row],[RN]],#REF!)*PlanMasine[[#This Row],[KPLQ]]),0)</f>
        <v>0</v>
      </c>
      <c r="F948" s="23">
        <v>6</v>
      </c>
      <c r="G948" s="23">
        <v>0</v>
      </c>
      <c r="H948" s="23">
        <v>0</v>
      </c>
      <c r="I948" s="23" t="s">
        <v>5</v>
      </c>
      <c r="J948" s="23" t="s">
        <v>570</v>
      </c>
      <c r="K948" s="23" t="s">
        <v>1796</v>
      </c>
      <c r="L948" s="24">
        <v>45841</v>
      </c>
      <c r="M948" s="28">
        <v>2.7777777777777779E-3</v>
      </c>
      <c r="N948" s="3">
        <v>45824</v>
      </c>
      <c r="O948">
        <v>215470</v>
      </c>
      <c r="P948" t="e">
        <f>IFERROR(INDEX(REDOSLIJED!#REF!,MATCH(PlanMasine[[#This Row],[KPL]],REDOSLIJED!#REF!,0)),MAX(REDOSLIJED!#REF!)+1)</f>
        <v>#REF!</v>
      </c>
    </row>
    <row r="949" spans="1:16" hidden="1" x14ac:dyDescent="0.25">
      <c r="A949" s="23">
        <v>1022086</v>
      </c>
      <c r="B949" s="23">
        <v>1</v>
      </c>
      <c r="C949" s="23">
        <v>1022003</v>
      </c>
      <c r="D949" s="23" t="s">
        <v>2195</v>
      </c>
      <c r="E949" s="5">
        <f>IFERROR((PlanMasine[[#This Row],[Norma]]/PlanMasine[[#This Row],[Q]])*(PlanMasine[[#This Row],[Q]]/SUMIF(#REF!,PlanMasine[[#This Row],[RN]],#REF!)*PlanMasine[[#This Row],[KPLQ]]),0)</f>
        <v>0</v>
      </c>
      <c r="F949" s="23">
        <v>6</v>
      </c>
      <c r="G949" s="23">
        <v>0</v>
      </c>
      <c r="H949" s="23">
        <v>0</v>
      </c>
      <c r="I949" s="23" t="s">
        <v>5</v>
      </c>
      <c r="J949" s="23" t="s">
        <v>570</v>
      </c>
      <c r="K949" s="23" t="s">
        <v>1796</v>
      </c>
      <c r="L949" s="24">
        <v>45841</v>
      </c>
      <c r="M949" s="28">
        <v>3.472222222222222E-3</v>
      </c>
      <c r="N949" s="3">
        <v>45824</v>
      </c>
      <c r="O949">
        <v>215461</v>
      </c>
      <c r="P949" t="e">
        <f>IFERROR(INDEX(REDOSLIJED!#REF!,MATCH(PlanMasine[[#This Row],[KPL]],REDOSLIJED!#REF!,0)),MAX(REDOSLIJED!#REF!)+1)</f>
        <v>#REF!</v>
      </c>
    </row>
    <row r="950" spans="1:16" hidden="1" x14ac:dyDescent="0.25">
      <c r="A950" s="23">
        <v>1022086</v>
      </c>
      <c r="B950" s="23">
        <v>1</v>
      </c>
      <c r="C950" s="23">
        <v>1022001</v>
      </c>
      <c r="D950" s="23" t="s">
        <v>1600</v>
      </c>
      <c r="E950" s="5">
        <f>IFERROR((PlanMasine[[#This Row],[Norma]]/PlanMasine[[#This Row],[Q]])*(PlanMasine[[#This Row],[Q]]/SUMIF(#REF!,PlanMasine[[#This Row],[RN]],#REF!)*PlanMasine[[#This Row],[KPLQ]]),0)</f>
        <v>0</v>
      </c>
      <c r="F950" s="23">
        <v>6</v>
      </c>
      <c r="G950" s="23">
        <v>0</v>
      </c>
      <c r="H950" s="23">
        <v>0</v>
      </c>
      <c r="I950" s="23" t="s">
        <v>5</v>
      </c>
      <c r="J950" s="23" t="s">
        <v>570</v>
      </c>
      <c r="K950" s="23" t="s">
        <v>1796</v>
      </c>
      <c r="L950" s="24">
        <v>45841</v>
      </c>
      <c r="M950" s="28">
        <v>2.0833333333333333E-3</v>
      </c>
      <c r="N950" s="3">
        <v>45824</v>
      </c>
      <c r="O950">
        <v>215459</v>
      </c>
      <c r="P950" t="e">
        <f>IFERROR(INDEX(REDOSLIJED!#REF!,MATCH(PlanMasine[[#This Row],[KPL]],REDOSLIJED!#REF!,0)),MAX(REDOSLIJED!#REF!)+1)</f>
        <v>#REF!</v>
      </c>
    </row>
    <row r="951" spans="1:16" hidden="1" x14ac:dyDescent="0.25">
      <c r="A951" s="23">
        <v>1022086</v>
      </c>
      <c r="B951" s="23">
        <v>1</v>
      </c>
      <c r="C951" s="23">
        <v>1022000</v>
      </c>
      <c r="D951" s="23" t="s">
        <v>2017</v>
      </c>
      <c r="E951" s="5">
        <f>IFERROR((PlanMasine[[#This Row],[Norma]]/PlanMasine[[#This Row],[Q]])*(PlanMasine[[#This Row],[Q]]/SUMIF(#REF!,PlanMasine[[#This Row],[RN]],#REF!)*PlanMasine[[#This Row],[KPLQ]]),0)</f>
        <v>0</v>
      </c>
      <c r="F951" s="23">
        <v>6</v>
      </c>
      <c r="G951" s="23">
        <v>0</v>
      </c>
      <c r="H951" s="23">
        <v>0</v>
      </c>
      <c r="I951" s="23" t="s">
        <v>5</v>
      </c>
      <c r="J951" s="23" t="s">
        <v>570</v>
      </c>
      <c r="K951" s="23" t="s">
        <v>1796</v>
      </c>
      <c r="L951" s="24">
        <v>45841</v>
      </c>
      <c r="M951" s="28">
        <v>2.0833333333333333E-3</v>
      </c>
      <c r="N951" s="3">
        <v>45824</v>
      </c>
      <c r="O951">
        <v>215458</v>
      </c>
      <c r="P951" t="e">
        <f>IFERROR(INDEX(REDOSLIJED!#REF!,MATCH(PlanMasine[[#This Row],[KPL]],REDOSLIJED!#REF!,0)),MAX(REDOSLIJED!#REF!)+1)</f>
        <v>#REF!</v>
      </c>
    </row>
    <row r="952" spans="1:16" hidden="1" x14ac:dyDescent="0.25">
      <c r="A952" s="23">
        <v>1022086</v>
      </c>
      <c r="B952" s="23">
        <v>1</v>
      </c>
      <c r="C952" s="23">
        <v>1022009</v>
      </c>
      <c r="D952" s="23" t="s">
        <v>2011</v>
      </c>
      <c r="E952" s="5">
        <f>IFERROR((PlanMasine[[#This Row],[Norma]]/PlanMasine[[#This Row],[Q]])*(PlanMasine[[#This Row],[Q]]/SUMIF(#REF!,PlanMasine[[#This Row],[RN]],#REF!)*PlanMasine[[#This Row],[KPLQ]]),0)</f>
        <v>0</v>
      </c>
      <c r="F952" s="23">
        <v>6</v>
      </c>
      <c r="G952" s="23">
        <v>0</v>
      </c>
      <c r="H952" s="23">
        <v>0</v>
      </c>
      <c r="I952" s="23" t="s">
        <v>5</v>
      </c>
      <c r="J952" s="23" t="s">
        <v>570</v>
      </c>
      <c r="K952" s="23" t="s">
        <v>1796</v>
      </c>
      <c r="L952" s="24">
        <v>45841</v>
      </c>
      <c r="M952" s="28">
        <v>1.0416666666666667E-3</v>
      </c>
      <c r="N952" s="3">
        <v>45824</v>
      </c>
      <c r="O952">
        <v>215467</v>
      </c>
      <c r="P952" t="e">
        <f>IFERROR(INDEX(REDOSLIJED!#REF!,MATCH(PlanMasine[[#This Row],[KPL]],REDOSLIJED!#REF!,0)),MAX(REDOSLIJED!#REF!)+1)</f>
        <v>#REF!</v>
      </c>
    </row>
    <row r="953" spans="1:16" hidden="1" x14ac:dyDescent="0.25">
      <c r="A953" s="23">
        <v>1022086</v>
      </c>
      <c r="B953" s="23">
        <v>1</v>
      </c>
      <c r="C953" s="23">
        <v>1022006</v>
      </c>
      <c r="D953" s="23" t="s">
        <v>2192</v>
      </c>
      <c r="E953" s="5">
        <f>IFERROR((PlanMasine[[#This Row],[Norma]]/PlanMasine[[#This Row],[Q]])*(PlanMasine[[#This Row],[Q]]/SUMIF(#REF!,PlanMasine[[#This Row],[RN]],#REF!)*PlanMasine[[#This Row],[KPLQ]]),0)</f>
        <v>0</v>
      </c>
      <c r="F953" s="23">
        <v>6</v>
      </c>
      <c r="G953" s="23">
        <v>0</v>
      </c>
      <c r="H953" s="23">
        <v>0</v>
      </c>
      <c r="I953" s="23" t="s">
        <v>5</v>
      </c>
      <c r="J953" s="23" t="s">
        <v>570</v>
      </c>
      <c r="K953" s="23" t="s">
        <v>1796</v>
      </c>
      <c r="L953" s="24">
        <v>45841</v>
      </c>
      <c r="M953" s="28">
        <v>3.472222222222222E-3</v>
      </c>
      <c r="N953" s="3">
        <v>45824</v>
      </c>
      <c r="O953">
        <v>215464</v>
      </c>
      <c r="P953" t="e">
        <f>IFERROR(INDEX(REDOSLIJED!#REF!,MATCH(PlanMasine[[#This Row],[KPL]],REDOSLIJED!#REF!,0)),MAX(REDOSLIJED!#REF!)+1)</f>
        <v>#REF!</v>
      </c>
    </row>
    <row r="954" spans="1:16" hidden="1" x14ac:dyDescent="0.25">
      <c r="A954" s="23">
        <v>1022086</v>
      </c>
      <c r="B954" s="23">
        <v>1</v>
      </c>
      <c r="C954" s="23">
        <v>1022032</v>
      </c>
      <c r="D954" s="23" t="s">
        <v>2083</v>
      </c>
      <c r="E954" s="5">
        <f>IFERROR((PlanMasine[[#This Row],[Norma]]/PlanMasine[[#This Row],[Q]])*(PlanMasine[[#This Row],[Q]]/SUMIF(#REF!,PlanMasine[[#This Row],[RN]],#REF!)*PlanMasine[[#This Row],[KPLQ]]),0)</f>
        <v>0</v>
      </c>
      <c r="F954" s="23">
        <v>6</v>
      </c>
      <c r="G954" s="23">
        <v>0</v>
      </c>
      <c r="H954" s="23">
        <v>0</v>
      </c>
      <c r="I954" s="23" t="s">
        <v>5</v>
      </c>
      <c r="J954" s="23" t="s">
        <v>570</v>
      </c>
      <c r="K954" s="23" t="s">
        <v>1796</v>
      </c>
      <c r="L954" s="24">
        <v>45841</v>
      </c>
      <c r="M954" s="28">
        <v>1.3888888888888889E-3</v>
      </c>
      <c r="N954" s="3">
        <v>45824</v>
      </c>
      <c r="O954">
        <v>215494</v>
      </c>
      <c r="P954" t="e">
        <f>IFERROR(INDEX(REDOSLIJED!#REF!,MATCH(PlanMasine[[#This Row],[KPL]],REDOSLIJED!#REF!,0)),MAX(REDOSLIJED!#REF!)+1)</f>
        <v>#REF!</v>
      </c>
    </row>
    <row r="955" spans="1:16" hidden="1" x14ac:dyDescent="0.25">
      <c r="A955" s="23">
        <v>1022086</v>
      </c>
      <c r="B955" s="23">
        <v>1</v>
      </c>
      <c r="C955" s="23">
        <v>1022028</v>
      </c>
      <c r="D955" s="23" t="s">
        <v>2081</v>
      </c>
      <c r="E955" s="5">
        <f>IFERROR((PlanMasine[[#This Row],[Norma]]/PlanMasine[[#This Row],[Q]])*(PlanMasine[[#This Row],[Q]]/SUMIF(#REF!,PlanMasine[[#This Row],[RN]],#REF!)*PlanMasine[[#This Row],[KPLQ]]),0)</f>
        <v>0</v>
      </c>
      <c r="F955" s="23">
        <v>6</v>
      </c>
      <c r="G955" s="23">
        <v>0</v>
      </c>
      <c r="H955" s="23">
        <v>0</v>
      </c>
      <c r="I955" s="23" t="s">
        <v>5</v>
      </c>
      <c r="J955" s="23" t="s">
        <v>570</v>
      </c>
      <c r="K955" s="23" t="s">
        <v>1796</v>
      </c>
      <c r="L955" s="24">
        <v>45841</v>
      </c>
      <c r="M955" s="28">
        <v>2.0833333333333333E-3</v>
      </c>
      <c r="N955" s="3">
        <v>45824</v>
      </c>
      <c r="O955">
        <v>215490</v>
      </c>
      <c r="P955" t="e">
        <f>IFERROR(INDEX(REDOSLIJED!#REF!,MATCH(PlanMasine[[#This Row],[KPL]],REDOSLIJED!#REF!,0)),MAX(REDOSLIJED!#REF!)+1)</f>
        <v>#REF!</v>
      </c>
    </row>
    <row r="956" spans="1:16" hidden="1" x14ac:dyDescent="0.25">
      <c r="A956" s="23">
        <v>1022086</v>
      </c>
      <c r="B956" s="23">
        <v>1</v>
      </c>
      <c r="C956" s="23">
        <v>1022029</v>
      </c>
      <c r="D956" s="23" t="s">
        <v>2194</v>
      </c>
      <c r="E956" s="5">
        <f>IFERROR((PlanMasine[[#This Row],[Norma]]/PlanMasine[[#This Row],[Q]])*(PlanMasine[[#This Row],[Q]]/SUMIF(#REF!,PlanMasine[[#This Row],[RN]],#REF!)*PlanMasine[[#This Row],[KPLQ]]),0)</f>
        <v>0</v>
      </c>
      <c r="F956" s="23">
        <v>6</v>
      </c>
      <c r="G956" s="23">
        <v>0</v>
      </c>
      <c r="H956" s="23">
        <v>0</v>
      </c>
      <c r="I956" s="23" t="s">
        <v>5</v>
      </c>
      <c r="J956" s="23" t="s">
        <v>570</v>
      </c>
      <c r="K956" s="23" t="s">
        <v>1796</v>
      </c>
      <c r="L956" s="24">
        <v>45841</v>
      </c>
      <c r="M956" s="28">
        <v>2.0833333333333333E-3</v>
      </c>
      <c r="N956" s="3">
        <v>45824</v>
      </c>
      <c r="O956">
        <v>215491</v>
      </c>
      <c r="P956" t="e">
        <f>IFERROR(INDEX(REDOSLIJED!#REF!,MATCH(PlanMasine[[#This Row],[KPL]],REDOSLIJED!#REF!,0)),MAX(REDOSLIJED!#REF!)+1)</f>
        <v>#REF!</v>
      </c>
    </row>
    <row r="957" spans="1:16" hidden="1" x14ac:dyDescent="0.25">
      <c r="A957" s="23">
        <v>1022086</v>
      </c>
      <c r="B957" s="23">
        <v>1</v>
      </c>
      <c r="C957" s="23">
        <v>1022033</v>
      </c>
      <c r="D957" s="23" t="s">
        <v>2080</v>
      </c>
      <c r="E957" s="5">
        <f>IFERROR((PlanMasine[[#This Row],[Norma]]/PlanMasine[[#This Row],[Q]])*(PlanMasine[[#This Row],[Q]]/SUMIF(#REF!,PlanMasine[[#This Row],[RN]],#REF!)*PlanMasine[[#This Row],[KPLQ]]),0)</f>
        <v>0</v>
      </c>
      <c r="F957" s="23">
        <v>6</v>
      </c>
      <c r="G957" s="23">
        <v>0</v>
      </c>
      <c r="H957" s="23">
        <v>0</v>
      </c>
      <c r="I957" s="23" t="s">
        <v>5</v>
      </c>
      <c r="J957" s="23" t="s">
        <v>570</v>
      </c>
      <c r="K957" s="23" t="s">
        <v>1796</v>
      </c>
      <c r="L957" s="24">
        <v>45841</v>
      </c>
      <c r="M957" s="28">
        <v>1.3888888888888889E-3</v>
      </c>
      <c r="N957" s="3">
        <v>45824</v>
      </c>
      <c r="O957">
        <v>215495</v>
      </c>
      <c r="P957" t="e">
        <f>IFERROR(INDEX(REDOSLIJED!#REF!,MATCH(PlanMasine[[#This Row],[KPL]],REDOSLIJED!#REF!,0)),MAX(REDOSLIJED!#REF!)+1)</f>
        <v>#REF!</v>
      </c>
    </row>
    <row r="958" spans="1:16" hidden="1" x14ac:dyDescent="0.25">
      <c r="A958" s="23">
        <v>1022086</v>
      </c>
      <c r="B958" s="23">
        <v>1</v>
      </c>
      <c r="C958" s="23">
        <v>1022034</v>
      </c>
      <c r="D958" s="23" t="s">
        <v>2187</v>
      </c>
      <c r="E958" s="5">
        <f>IFERROR((PlanMasine[[#This Row],[Norma]]/PlanMasine[[#This Row],[Q]])*(PlanMasine[[#This Row],[Q]]/SUMIF(#REF!,PlanMasine[[#This Row],[RN]],#REF!)*PlanMasine[[#This Row],[KPLQ]]),0)</f>
        <v>0</v>
      </c>
      <c r="F958" s="23">
        <v>6</v>
      </c>
      <c r="G958" s="23">
        <v>0</v>
      </c>
      <c r="H958" s="23">
        <v>0</v>
      </c>
      <c r="I958" s="23" t="s">
        <v>5</v>
      </c>
      <c r="J958" s="23" t="s">
        <v>570</v>
      </c>
      <c r="K958" s="23" t="s">
        <v>1796</v>
      </c>
      <c r="L958" s="24">
        <v>45841</v>
      </c>
      <c r="M958" s="28">
        <v>2.0833333333333333E-3</v>
      </c>
      <c r="N958" s="3">
        <v>45824</v>
      </c>
      <c r="O958">
        <v>215496</v>
      </c>
      <c r="P958" t="e">
        <f>IFERROR(INDEX(REDOSLIJED!#REF!,MATCH(PlanMasine[[#This Row],[KPL]],REDOSLIJED!#REF!,0)),MAX(REDOSLIJED!#REF!)+1)</f>
        <v>#REF!</v>
      </c>
    </row>
    <row r="959" spans="1:16" hidden="1" x14ac:dyDescent="0.25">
      <c r="A959" s="23">
        <v>1022086</v>
      </c>
      <c r="B959" s="23">
        <v>1</v>
      </c>
      <c r="C959" s="23">
        <v>1022038</v>
      </c>
      <c r="D959" s="23" t="s">
        <v>2188</v>
      </c>
      <c r="E959" s="5">
        <f>IFERROR((PlanMasine[[#This Row],[Norma]]/PlanMasine[[#This Row],[Q]])*(PlanMasine[[#This Row],[Q]]/SUMIF(#REF!,PlanMasine[[#This Row],[RN]],#REF!)*PlanMasine[[#This Row],[KPLQ]]),0)</f>
        <v>0</v>
      </c>
      <c r="F959" s="23">
        <v>6</v>
      </c>
      <c r="G959" s="23">
        <v>0</v>
      </c>
      <c r="H959" s="23">
        <v>0</v>
      </c>
      <c r="I959" s="23" t="s">
        <v>5</v>
      </c>
      <c r="J959" s="23" t="s">
        <v>570</v>
      </c>
      <c r="K959" s="23" t="s">
        <v>1796</v>
      </c>
      <c r="L959" s="24">
        <v>45841</v>
      </c>
      <c r="M959" s="28">
        <v>2.0833333333333333E-3</v>
      </c>
      <c r="N959" s="3">
        <v>45824</v>
      </c>
      <c r="O959">
        <v>215500</v>
      </c>
      <c r="P959" t="e">
        <f>IFERROR(INDEX(REDOSLIJED!#REF!,MATCH(PlanMasine[[#This Row],[KPL]],REDOSLIJED!#REF!,0)),MAX(REDOSLIJED!#REF!)+1)</f>
        <v>#REF!</v>
      </c>
    </row>
    <row r="960" spans="1:16" hidden="1" x14ac:dyDescent="0.25">
      <c r="A960" s="23">
        <v>1022086</v>
      </c>
      <c r="B960" s="23">
        <v>1</v>
      </c>
      <c r="C960" s="23">
        <v>1022039</v>
      </c>
      <c r="D960" s="23" t="s">
        <v>2189</v>
      </c>
      <c r="E960" s="5">
        <f>IFERROR((PlanMasine[[#This Row],[Norma]]/PlanMasine[[#This Row],[Q]])*(PlanMasine[[#This Row],[Q]]/SUMIF(#REF!,PlanMasine[[#This Row],[RN]],#REF!)*PlanMasine[[#This Row],[KPLQ]]),0)</f>
        <v>0</v>
      </c>
      <c r="F960" s="23">
        <v>6</v>
      </c>
      <c r="G960" s="23">
        <v>0</v>
      </c>
      <c r="H960" s="23">
        <v>0</v>
      </c>
      <c r="I960" s="23" t="s">
        <v>5</v>
      </c>
      <c r="J960" s="23" t="s">
        <v>570</v>
      </c>
      <c r="K960" s="23" t="s">
        <v>1796</v>
      </c>
      <c r="L960" s="24">
        <v>45841</v>
      </c>
      <c r="M960" s="28">
        <v>4.1666666666666666E-3</v>
      </c>
      <c r="N960" s="3">
        <v>45824</v>
      </c>
      <c r="O960">
        <v>215501</v>
      </c>
      <c r="P960" t="e">
        <f>IFERROR(INDEX(REDOSLIJED!#REF!,MATCH(PlanMasine[[#This Row],[KPL]],REDOSLIJED!#REF!,0)),MAX(REDOSLIJED!#REF!)+1)</f>
        <v>#REF!</v>
      </c>
    </row>
    <row r="961" spans="1:16" hidden="1" x14ac:dyDescent="0.25">
      <c r="A961" s="23">
        <v>1022086</v>
      </c>
      <c r="B961" s="23">
        <v>1</v>
      </c>
      <c r="C961" s="23">
        <v>1022041</v>
      </c>
      <c r="D961" s="23" t="s">
        <v>2015</v>
      </c>
      <c r="E961" s="5">
        <f>IFERROR((PlanMasine[[#This Row],[Norma]]/PlanMasine[[#This Row],[Q]])*(PlanMasine[[#This Row],[Q]]/SUMIF(#REF!,PlanMasine[[#This Row],[RN]],#REF!)*PlanMasine[[#This Row],[KPLQ]]),0)</f>
        <v>0</v>
      </c>
      <c r="F961" s="23">
        <v>12</v>
      </c>
      <c r="G961" s="23">
        <v>0</v>
      </c>
      <c r="H961" s="23">
        <v>0</v>
      </c>
      <c r="I961" s="23" t="s">
        <v>5</v>
      </c>
      <c r="J961" s="23" t="s">
        <v>570</v>
      </c>
      <c r="K961" s="23" t="s">
        <v>1796</v>
      </c>
      <c r="L961" s="24">
        <v>45841</v>
      </c>
      <c r="M961" s="28">
        <v>2.0833333333333333E-3</v>
      </c>
      <c r="N961" s="3">
        <v>45824</v>
      </c>
      <c r="O961">
        <v>215503</v>
      </c>
      <c r="P961" t="e">
        <f>IFERROR(INDEX(REDOSLIJED!#REF!,MATCH(PlanMasine[[#This Row],[KPL]],REDOSLIJED!#REF!,0)),MAX(REDOSLIJED!#REF!)+1)</f>
        <v>#REF!</v>
      </c>
    </row>
    <row r="962" spans="1:16" hidden="1" x14ac:dyDescent="0.25">
      <c r="A962" s="23">
        <v>1022086</v>
      </c>
      <c r="B962" s="23">
        <v>1</v>
      </c>
      <c r="C962" s="23">
        <v>1022042</v>
      </c>
      <c r="D962" s="23" t="s">
        <v>2016</v>
      </c>
      <c r="E962" s="5">
        <f>IFERROR((PlanMasine[[#This Row],[Norma]]/PlanMasine[[#This Row],[Q]])*(PlanMasine[[#This Row],[Q]]/SUMIF(#REF!,PlanMasine[[#This Row],[RN]],#REF!)*PlanMasine[[#This Row],[KPLQ]]),0)</f>
        <v>0</v>
      </c>
      <c r="F962" s="23">
        <v>12</v>
      </c>
      <c r="G962" s="23">
        <v>0</v>
      </c>
      <c r="H962" s="23">
        <v>0</v>
      </c>
      <c r="I962" s="23" t="s">
        <v>5</v>
      </c>
      <c r="J962" s="23" t="s">
        <v>570</v>
      </c>
      <c r="K962" s="23" t="s">
        <v>1796</v>
      </c>
      <c r="L962" s="24">
        <v>45841</v>
      </c>
      <c r="M962" s="28">
        <v>3.472222222222222E-3</v>
      </c>
      <c r="N962" s="3">
        <v>45824</v>
      </c>
      <c r="O962">
        <v>215504</v>
      </c>
      <c r="P962" t="e">
        <f>IFERROR(INDEX(REDOSLIJED!#REF!,MATCH(PlanMasine[[#This Row],[KPL]],REDOSLIJED!#REF!,0)),MAX(REDOSLIJED!#REF!)+1)</f>
        <v>#REF!</v>
      </c>
    </row>
    <row r="963" spans="1:16" hidden="1" x14ac:dyDescent="0.25">
      <c r="A963" s="23">
        <v>1022086</v>
      </c>
      <c r="B963" s="23">
        <v>1</v>
      </c>
      <c r="C963" s="23">
        <v>1022043</v>
      </c>
      <c r="D963" s="23" t="s">
        <v>2193</v>
      </c>
      <c r="E963" s="5">
        <f>IFERROR((PlanMasine[[#This Row],[Norma]]/PlanMasine[[#This Row],[Q]])*(PlanMasine[[#This Row],[Q]]/SUMIF(#REF!,PlanMasine[[#This Row],[RN]],#REF!)*PlanMasine[[#This Row],[KPLQ]]),0)</f>
        <v>0</v>
      </c>
      <c r="F963" s="23">
        <v>6</v>
      </c>
      <c r="G963" s="23">
        <v>3</v>
      </c>
      <c r="H963" s="23">
        <v>0</v>
      </c>
      <c r="I963" s="23" t="s">
        <v>5</v>
      </c>
      <c r="J963" s="23" t="s">
        <v>570</v>
      </c>
      <c r="K963" s="23" t="s">
        <v>1796</v>
      </c>
      <c r="L963" s="24">
        <v>45841</v>
      </c>
      <c r="M963" s="28">
        <v>5.5555555555555558E-3</v>
      </c>
      <c r="N963" s="3">
        <v>45824</v>
      </c>
      <c r="O963">
        <v>215506</v>
      </c>
      <c r="P963" t="e">
        <f>IFERROR(INDEX(REDOSLIJED!#REF!,MATCH(PlanMasine[[#This Row],[KPL]],REDOSLIJED!#REF!,0)),MAX(REDOSLIJED!#REF!)+1)</f>
        <v>#REF!</v>
      </c>
    </row>
    <row r="964" spans="1:16" hidden="1" x14ac:dyDescent="0.25">
      <c r="A964" s="23">
        <v>1022086</v>
      </c>
      <c r="B964" s="23">
        <v>1</v>
      </c>
      <c r="C964" s="23">
        <v>1022024</v>
      </c>
      <c r="D964" s="23" t="s">
        <v>2014</v>
      </c>
      <c r="E964" s="5">
        <f>IFERROR((PlanMasine[[#This Row],[Norma]]/PlanMasine[[#This Row],[Q]])*(PlanMasine[[#This Row],[Q]]/SUMIF(#REF!,PlanMasine[[#This Row],[RN]],#REF!)*PlanMasine[[#This Row],[KPLQ]]),0)</f>
        <v>0</v>
      </c>
      <c r="F964" s="23">
        <v>6</v>
      </c>
      <c r="G964" s="23">
        <v>0</v>
      </c>
      <c r="H964" s="23">
        <v>0</v>
      </c>
      <c r="I964" s="23" t="s">
        <v>5</v>
      </c>
      <c r="J964" s="23" t="s">
        <v>570</v>
      </c>
      <c r="K964" s="23" t="s">
        <v>1796</v>
      </c>
      <c r="L964" s="24">
        <v>45841</v>
      </c>
      <c r="M964" s="28">
        <v>1.0416666666666667E-3</v>
      </c>
      <c r="N964" s="3">
        <v>45824</v>
      </c>
      <c r="O964">
        <v>215484</v>
      </c>
      <c r="P964" t="e">
        <f>IFERROR(INDEX(REDOSLIJED!#REF!,MATCH(PlanMasine[[#This Row],[KPL]],REDOSLIJED!#REF!,0)),MAX(REDOSLIJED!#REF!)+1)</f>
        <v>#REF!</v>
      </c>
    </row>
    <row r="965" spans="1:16" hidden="1" x14ac:dyDescent="0.25">
      <c r="A965" s="23">
        <v>1022657</v>
      </c>
      <c r="B965" s="23">
        <v>1</v>
      </c>
      <c r="C965" s="23">
        <v>1022760</v>
      </c>
      <c r="D965" s="23" t="s">
        <v>1992</v>
      </c>
      <c r="E965" s="5">
        <f>IFERROR((PlanMasine[[#This Row],[Norma]]/PlanMasine[[#This Row],[Q]])*(PlanMasine[[#This Row],[Q]]/SUMIF(#REF!,PlanMasine[[#This Row],[RN]],#REF!)*PlanMasine[[#This Row],[KPLQ]]),0)</f>
        <v>0</v>
      </c>
      <c r="F965" s="23">
        <v>3</v>
      </c>
      <c r="G965" s="23">
        <v>0</v>
      </c>
      <c r="H965" s="23">
        <v>0</v>
      </c>
      <c r="I965" s="23" t="s">
        <v>5</v>
      </c>
      <c r="J965" s="23" t="s">
        <v>570</v>
      </c>
      <c r="K965" s="23" t="s">
        <v>1775</v>
      </c>
      <c r="L965" s="24">
        <v>45840</v>
      </c>
      <c r="M965" s="28">
        <v>3.472222222222222E-3</v>
      </c>
      <c r="N965" s="3">
        <v>45824</v>
      </c>
      <c r="O965">
        <v>175684</v>
      </c>
      <c r="P965" t="e">
        <f>IFERROR(INDEX(REDOSLIJED!#REF!,MATCH(PlanMasine[[#This Row],[KPL]],REDOSLIJED!#REF!,0)),MAX(REDOSLIJED!#REF!)+1)</f>
        <v>#REF!</v>
      </c>
    </row>
    <row r="966" spans="1:16" hidden="1" x14ac:dyDescent="0.25">
      <c r="A966" s="23">
        <v>1022657</v>
      </c>
      <c r="B966" s="23">
        <v>1</v>
      </c>
      <c r="C966" s="23">
        <v>1022736</v>
      </c>
      <c r="D966" s="23" t="s">
        <v>1990</v>
      </c>
      <c r="E966" s="5">
        <f>IFERROR((PlanMasine[[#This Row],[Norma]]/PlanMasine[[#This Row],[Q]])*(PlanMasine[[#This Row],[Q]]/SUMIF(#REF!,PlanMasine[[#This Row],[RN]],#REF!)*PlanMasine[[#This Row],[KPLQ]]),0)</f>
        <v>0</v>
      </c>
      <c r="F966" s="23">
        <v>3</v>
      </c>
      <c r="G966" s="23">
        <v>0</v>
      </c>
      <c r="H966" s="23">
        <v>0</v>
      </c>
      <c r="I966" s="23" t="s">
        <v>5</v>
      </c>
      <c r="J966" s="23" t="s">
        <v>570</v>
      </c>
      <c r="K966" s="23" t="s">
        <v>1775</v>
      </c>
      <c r="L966" s="24">
        <v>45840</v>
      </c>
      <c r="M966" s="28">
        <v>8.3333333333333332E-3</v>
      </c>
      <c r="N966" s="3">
        <v>45824</v>
      </c>
      <c r="O966">
        <v>175660</v>
      </c>
      <c r="P966" t="e">
        <f>IFERROR(INDEX(REDOSLIJED!#REF!,MATCH(PlanMasine[[#This Row],[KPL]],REDOSLIJED!#REF!,0)),MAX(REDOSLIJED!#REF!)+1)</f>
        <v>#REF!</v>
      </c>
    </row>
    <row r="967" spans="1:16" hidden="1" x14ac:dyDescent="0.25">
      <c r="A967" s="23">
        <v>1022657</v>
      </c>
      <c r="B967" s="23">
        <v>1</v>
      </c>
      <c r="C967" s="23">
        <v>1022762</v>
      </c>
      <c r="D967" s="23" t="s">
        <v>1993</v>
      </c>
      <c r="E967" s="5">
        <f>IFERROR((PlanMasine[[#This Row],[Norma]]/PlanMasine[[#This Row],[Q]])*(PlanMasine[[#This Row],[Q]]/SUMIF(#REF!,PlanMasine[[#This Row],[RN]],#REF!)*PlanMasine[[#This Row],[KPLQ]]),0)</f>
        <v>0</v>
      </c>
      <c r="F967" s="23">
        <v>3</v>
      </c>
      <c r="G967" s="23">
        <v>0</v>
      </c>
      <c r="H967" s="23">
        <v>0</v>
      </c>
      <c r="I967" s="23" t="s">
        <v>5</v>
      </c>
      <c r="J967" s="23" t="s">
        <v>570</v>
      </c>
      <c r="K967" s="23" t="s">
        <v>1775</v>
      </c>
      <c r="L967" s="24">
        <v>45840</v>
      </c>
      <c r="M967" s="28">
        <v>3.472222222222222E-3</v>
      </c>
      <c r="N967" s="3">
        <v>45824</v>
      </c>
      <c r="O967">
        <v>175686</v>
      </c>
      <c r="P967" t="e">
        <f>IFERROR(INDEX(REDOSLIJED!#REF!,MATCH(PlanMasine[[#This Row],[KPL]],REDOSLIJED!#REF!,0)),MAX(REDOSLIJED!#REF!)+1)</f>
        <v>#REF!</v>
      </c>
    </row>
    <row r="968" spans="1:16" hidden="1" x14ac:dyDescent="0.25">
      <c r="A968" s="23">
        <v>1022657</v>
      </c>
      <c r="B968" s="23">
        <v>1</v>
      </c>
      <c r="C968" s="23">
        <v>1022707</v>
      </c>
      <c r="D968" s="23" t="s">
        <v>1307</v>
      </c>
      <c r="E968" s="5">
        <f>IFERROR((PlanMasine[[#This Row],[Norma]]/PlanMasine[[#This Row],[Q]])*(PlanMasine[[#This Row],[Q]]/SUMIF(#REF!,PlanMasine[[#This Row],[RN]],#REF!)*PlanMasine[[#This Row],[KPLQ]]),0)</f>
        <v>0</v>
      </c>
      <c r="F968" s="23">
        <v>3</v>
      </c>
      <c r="G968" s="23">
        <v>0</v>
      </c>
      <c r="H968" s="23">
        <v>0</v>
      </c>
      <c r="I968" s="23" t="s">
        <v>5</v>
      </c>
      <c r="J968" s="23" t="s">
        <v>570</v>
      </c>
      <c r="K968" s="23" t="s">
        <v>1775</v>
      </c>
      <c r="L968" s="24">
        <v>45840</v>
      </c>
      <c r="M968" s="28">
        <v>4.8611111111111112E-3</v>
      </c>
      <c r="N968" s="3">
        <v>45824</v>
      </c>
      <c r="O968">
        <v>175631</v>
      </c>
      <c r="P968" t="e">
        <f>IFERROR(INDEX(REDOSLIJED!#REF!,MATCH(PlanMasine[[#This Row],[KPL]],REDOSLIJED!#REF!,0)),MAX(REDOSLIJED!#REF!)+1)</f>
        <v>#REF!</v>
      </c>
    </row>
    <row r="969" spans="1:16" hidden="1" x14ac:dyDescent="0.25">
      <c r="A969" s="23">
        <v>1022657</v>
      </c>
      <c r="B969" s="23">
        <v>1</v>
      </c>
      <c r="C969" s="23">
        <v>1022763</v>
      </c>
      <c r="D969" s="23" t="s">
        <v>1991</v>
      </c>
      <c r="E969" s="5">
        <f>IFERROR((PlanMasine[[#This Row],[Norma]]/PlanMasine[[#This Row],[Q]])*(PlanMasine[[#This Row],[Q]]/SUMIF(#REF!,PlanMasine[[#This Row],[RN]],#REF!)*PlanMasine[[#This Row],[KPLQ]]),0)</f>
        <v>0</v>
      </c>
      <c r="F969" s="23">
        <v>3</v>
      </c>
      <c r="G969" s="23">
        <v>0</v>
      </c>
      <c r="H969" s="23">
        <v>0</v>
      </c>
      <c r="I969" s="23" t="s">
        <v>5</v>
      </c>
      <c r="J969" s="23" t="s">
        <v>570</v>
      </c>
      <c r="K969" s="23" t="s">
        <v>1775</v>
      </c>
      <c r="L969" s="24">
        <v>45840</v>
      </c>
      <c r="M969" s="28">
        <v>3.472222222222222E-3</v>
      </c>
      <c r="N969" s="3">
        <v>45824</v>
      </c>
      <c r="O969">
        <v>175687</v>
      </c>
      <c r="P969" t="e">
        <f>IFERROR(INDEX(REDOSLIJED!#REF!,MATCH(PlanMasine[[#This Row],[KPL]],REDOSLIJED!#REF!,0)),MAX(REDOSLIJED!#REF!)+1)</f>
        <v>#REF!</v>
      </c>
    </row>
    <row r="970" spans="1:16" hidden="1" x14ac:dyDescent="0.25">
      <c r="A970" s="23">
        <v>1022657</v>
      </c>
      <c r="B970" s="23">
        <v>1</v>
      </c>
      <c r="C970" s="23">
        <v>1022764</v>
      </c>
      <c r="D970" s="23" t="s">
        <v>1989</v>
      </c>
      <c r="E970" s="5">
        <f>IFERROR((PlanMasine[[#This Row],[Norma]]/PlanMasine[[#This Row],[Q]])*(PlanMasine[[#This Row],[Q]]/SUMIF(#REF!,PlanMasine[[#This Row],[RN]],#REF!)*PlanMasine[[#This Row],[KPLQ]]),0)</f>
        <v>0</v>
      </c>
      <c r="F970" s="23">
        <v>27</v>
      </c>
      <c r="G970" s="23">
        <v>0</v>
      </c>
      <c r="H970" s="23">
        <v>0</v>
      </c>
      <c r="I970" s="23" t="s">
        <v>5</v>
      </c>
      <c r="J970" s="23" t="s">
        <v>570</v>
      </c>
      <c r="K970" s="23" t="s">
        <v>1775</v>
      </c>
      <c r="L970" s="24">
        <v>45840</v>
      </c>
      <c r="M970" s="28">
        <v>3.125E-2</v>
      </c>
      <c r="N970" s="3">
        <v>45824</v>
      </c>
      <c r="O970">
        <v>175688</v>
      </c>
      <c r="P970" t="e">
        <f>IFERROR(INDEX(REDOSLIJED!#REF!,MATCH(PlanMasine[[#This Row],[KPL]],REDOSLIJED!#REF!,0)),MAX(REDOSLIJED!#REF!)+1)</f>
        <v>#REF!</v>
      </c>
    </row>
    <row r="971" spans="1:16" hidden="1" x14ac:dyDescent="0.25">
      <c r="A971" s="23">
        <v>1022657</v>
      </c>
      <c r="B971" s="23">
        <v>1</v>
      </c>
      <c r="C971" s="23">
        <v>1022702</v>
      </c>
      <c r="D971" s="23" t="s">
        <v>1998</v>
      </c>
      <c r="E971" s="5">
        <f>IFERROR((PlanMasine[[#This Row],[Norma]]/PlanMasine[[#This Row],[Q]])*(PlanMasine[[#This Row],[Q]]/SUMIF(#REF!,PlanMasine[[#This Row],[RN]],#REF!)*PlanMasine[[#This Row],[KPLQ]]),0)</f>
        <v>0</v>
      </c>
      <c r="F971" s="23">
        <v>3</v>
      </c>
      <c r="G971" s="23">
        <v>0</v>
      </c>
      <c r="H971" s="23">
        <v>0</v>
      </c>
      <c r="I971" s="23" t="s">
        <v>5</v>
      </c>
      <c r="J971" s="23" t="s">
        <v>570</v>
      </c>
      <c r="K971" s="23" t="s">
        <v>1775</v>
      </c>
      <c r="L971" s="24">
        <v>45840</v>
      </c>
      <c r="M971" s="28">
        <v>3.472222222222222E-3</v>
      </c>
      <c r="N971" s="3">
        <v>45824</v>
      </c>
      <c r="O971">
        <v>175626</v>
      </c>
      <c r="P971" t="e">
        <f>IFERROR(INDEX(REDOSLIJED!#REF!,MATCH(PlanMasine[[#This Row],[KPL]],REDOSLIJED!#REF!,0)),MAX(REDOSLIJED!#REF!)+1)</f>
        <v>#REF!</v>
      </c>
    </row>
    <row r="972" spans="1:16" hidden="1" x14ac:dyDescent="0.25">
      <c r="A972" s="23">
        <v>1022657</v>
      </c>
      <c r="B972" s="23">
        <v>1</v>
      </c>
      <c r="C972" s="23">
        <v>1022765</v>
      </c>
      <c r="D972" s="23" t="s">
        <v>1994</v>
      </c>
      <c r="E972" s="5">
        <f>IFERROR((PlanMasine[[#This Row],[Norma]]/PlanMasine[[#This Row],[Q]])*(PlanMasine[[#This Row],[Q]]/SUMIF(#REF!,PlanMasine[[#This Row],[RN]],#REF!)*PlanMasine[[#This Row],[KPLQ]]),0)</f>
        <v>0</v>
      </c>
      <c r="F972" s="23">
        <v>6</v>
      </c>
      <c r="G972" s="23">
        <v>0</v>
      </c>
      <c r="H972" s="23">
        <v>0</v>
      </c>
      <c r="I972" s="23" t="s">
        <v>5</v>
      </c>
      <c r="J972" s="23" t="s">
        <v>570</v>
      </c>
      <c r="K972" s="23" t="s">
        <v>1775</v>
      </c>
      <c r="L972" s="24">
        <v>45840</v>
      </c>
      <c r="M972" s="28">
        <v>6.9444444444444441E-3</v>
      </c>
      <c r="N972" s="3">
        <v>45824</v>
      </c>
      <c r="O972">
        <v>175689</v>
      </c>
      <c r="P972" t="e">
        <f>IFERROR(INDEX(REDOSLIJED!#REF!,MATCH(PlanMasine[[#This Row],[KPL]],REDOSLIJED!#REF!,0)),MAX(REDOSLIJED!#REF!)+1)</f>
        <v>#REF!</v>
      </c>
    </row>
    <row r="973" spans="1:16" hidden="1" x14ac:dyDescent="0.25">
      <c r="A973" s="23">
        <v>1022657</v>
      </c>
      <c r="B973" s="23">
        <v>1</v>
      </c>
      <c r="C973" s="23">
        <v>1022701</v>
      </c>
      <c r="D973" s="23" t="s">
        <v>1995</v>
      </c>
      <c r="E973" s="5">
        <f>IFERROR((PlanMasine[[#This Row],[Norma]]/PlanMasine[[#This Row],[Q]])*(PlanMasine[[#This Row],[Q]]/SUMIF(#REF!,PlanMasine[[#This Row],[RN]],#REF!)*PlanMasine[[#This Row],[KPLQ]]),0)</f>
        <v>0</v>
      </c>
      <c r="F973" s="23">
        <v>3</v>
      </c>
      <c r="G973" s="23">
        <v>0</v>
      </c>
      <c r="H973" s="23">
        <v>0</v>
      </c>
      <c r="I973" s="23" t="s">
        <v>5</v>
      </c>
      <c r="J973" s="23" t="s">
        <v>570</v>
      </c>
      <c r="K973" s="23" t="s">
        <v>1775</v>
      </c>
      <c r="L973" s="24">
        <v>45840</v>
      </c>
      <c r="M973" s="28">
        <v>3.472222222222222E-3</v>
      </c>
      <c r="N973" s="3">
        <v>45824</v>
      </c>
      <c r="O973">
        <v>175625</v>
      </c>
      <c r="P973" t="e">
        <f>IFERROR(INDEX(REDOSLIJED!#REF!,MATCH(PlanMasine[[#This Row],[KPL]],REDOSLIJED!#REF!,0)),MAX(REDOSLIJED!#REF!)+1)</f>
        <v>#REF!</v>
      </c>
    </row>
    <row r="974" spans="1:16" hidden="1" x14ac:dyDescent="0.25">
      <c r="A974" s="23">
        <v>1022657</v>
      </c>
      <c r="B974" s="23">
        <v>1</v>
      </c>
      <c r="C974" s="23">
        <v>1022761</v>
      </c>
      <c r="D974" s="23" t="s">
        <v>1996</v>
      </c>
      <c r="E974" s="5">
        <f>IFERROR((PlanMasine[[#This Row],[Norma]]/PlanMasine[[#This Row],[Q]])*(PlanMasine[[#This Row],[Q]]/SUMIF(#REF!,PlanMasine[[#This Row],[RN]],#REF!)*PlanMasine[[#This Row],[KPLQ]]),0)</f>
        <v>0</v>
      </c>
      <c r="F974" s="23">
        <v>24</v>
      </c>
      <c r="G974" s="23">
        <v>0</v>
      </c>
      <c r="H974" s="23">
        <v>0</v>
      </c>
      <c r="I974" s="23" t="s">
        <v>5</v>
      </c>
      <c r="J974" s="23" t="s">
        <v>570</v>
      </c>
      <c r="K974" s="23" t="s">
        <v>1775</v>
      </c>
      <c r="L974" s="24">
        <v>45840</v>
      </c>
      <c r="M974" s="28">
        <v>2.7777777777777776E-2</v>
      </c>
      <c r="N974" s="3">
        <v>45824</v>
      </c>
      <c r="O974">
        <v>175685</v>
      </c>
      <c r="P974" t="e">
        <f>IFERROR(INDEX(REDOSLIJED!#REF!,MATCH(PlanMasine[[#This Row],[KPL]],REDOSLIJED!#REF!,0)),MAX(REDOSLIJED!#REF!)+1)</f>
        <v>#REF!</v>
      </c>
    </row>
    <row r="975" spans="1:16" hidden="1" x14ac:dyDescent="0.25">
      <c r="A975" s="23">
        <v>1022658</v>
      </c>
      <c r="B975" s="23">
        <v>1</v>
      </c>
      <c r="C975" s="23">
        <v>1022764</v>
      </c>
      <c r="D975" s="23" t="s">
        <v>1989</v>
      </c>
      <c r="E975" s="5">
        <f>IFERROR((PlanMasine[[#This Row],[Norma]]/PlanMasine[[#This Row],[Q]])*(PlanMasine[[#This Row],[Q]]/SUMIF(#REF!,PlanMasine[[#This Row],[RN]],#REF!)*PlanMasine[[#This Row],[KPLQ]]),0)</f>
        <v>0</v>
      </c>
      <c r="F975" s="23">
        <v>27</v>
      </c>
      <c r="G975" s="23">
        <v>0</v>
      </c>
      <c r="H975" s="23">
        <v>0</v>
      </c>
      <c r="I975" s="23" t="s">
        <v>5</v>
      </c>
      <c r="J975" s="23" t="s">
        <v>570</v>
      </c>
      <c r="K975" s="23" t="s">
        <v>1775</v>
      </c>
      <c r="L975" s="24">
        <v>45840</v>
      </c>
      <c r="M975" s="28">
        <v>3.125E-2</v>
      </c>
      <c r="N975" s="3">
        <v>45824</v>
      </c>
      <c r="O975">
        <v>175688</v>
      </c>
      <c r="P975" t="e">
        <f>IFERROR(INDEX(REDOSLIJED!#REF!,MATCH(PlanMasine[[#This Row],[KPL]],REDOSLIJED!#REF!,0)),MAX(REDOSLIJED!#REF!)+1)</f>
        <v>#REF!</v>
      </c>
    </row>
    <row r="976" spans="1:16" hidden="1" x14ac:dyDescent="0.25">
      <c r="A976" s="23">
        <v>1022658</v>
      </c>
      <c r="B976" s="23">
        <v>1</v>
      </c>
      <c r="C976" s="23">
        <v>1022762</v>
      </c>
      <c r="D976" s="23" t="s">
        <v>1993</v>
      </c>
      <c r="E976" s="5">
        <f>IFERROR((PlanMasine[[#This Row],[Norma]]/PlanMasine[[#This Row],[Q]])*(PlanMasine[[#This Row],[Q]]/SUMIF(#REF!,PlanMasine[[#This Row],[RN]],#REF!)*PlanMasine[[#This Row],[KPLQ]]),0)</f>
        <v>0</v>
      </c>
      <c r="F976" s="23">
        <v>3</v>
      </c>
      <c r="G976" s="23">
        <v>0</v>
      </c>
      <c r="H976" s="23">
        <v>0</v>
      </c>
      <c r="I976" s="23" t="s">
        <v>5</v>
      </c>
      <c r="J976" s="23" t="s">
        <v>570</v>
      </c>
      <c r="K976" s="23" t="s">
        <v>1775</v>
      </c>
      <c r="L976" s="24">
        <v>45840</v>
      </c>
      <c r="M976" s="28">
        <v>3.472222222222222E-3</v>
      </c>
      <c r="N976" s="3">
        <v>45824</v>
      </c>
      <c r="O976">
        <v>175686</v>
      </c>
      <c r="P976" t="e">
        <f>IFERROR(INDEX(REDOSLIJED!#REF!,MATCH(PlanMasine[[#This Row],[KPL]],REDOSLIJED!#REF!,0)),MAX(REDOSLIJED!#REF!)+1)</f>
        <v>#REF!</v>
      </c>
    </row>
    <row r="977" spans="1:16" hidden="1" x14ac:dyDescent="0.25">
      <c r="A977" s="23">
        <v>1022658</v>
      </c>
      <c r="B977" s="23">
        <v>1</v>
      </c>
      <c r="C977" s="23">
        <v>1022761</v>
      </c>
      <c r="D977" s="23" t="s">
        <v>1996</v>
      </c>
      <c r="E977" s="5">
        <f>IFERROR((PlanMasine[[#This Row],[Norma]]/PlanMasine[[#This Row],[Q]])*(PlanMasine[[#This Row],[Q]]/SUMIF(#REF!,PlanMasine[[#This Row],[RN]],#REF!)*PlanMasine[[#This Row],[KPLQ]]),0)</f>
        <v>0</v>
      </c>
      <c r="F977" s="23">
        <v>24</v>
      </c>
      <c r="G977" s="23">
        <v>0</v>
      </c>
      <c r="H977" s="23">
        <v>0</v>
      </c>
      <c r="I977" s="23" t="s">
        <v>5</v>
      </c>
      <c r="J977" s="23" t="s">
        <v>570</v>
      </c>
      <c r="K977" s="23" t="s">
        <v>1775</v>
      </c>
      <c r="L977" s="24">
        <v>45840</v>
      </c>
      <c r="M977" s="28">
        <v>2.7777777777777776E-2</v>
      </c>
      <c r="N977" s="3">
        <v>45824</v>
      </c>
      <c r="O977">
        <v>175685</v>
      </c>
      <c r="P977" t="e">
        <f>IFERROR(INDEX(REDOSLIJED!#REF!,MATCH(PlanMasine[[#This Row],[KPL]],REDOSLIJED!#REF!,0)),MAX(REDOSLIJED!#REF!)+1)</f>
        <v>#REF!</v>
      </c>
    </row>
    <row r="978" spans="1:16" hidden="1" x14ac:dyDescent="0.25">
      <c r="A978" s="23">
        <v>1022658</v>
      </c>
      <c r="B978" s="23">
        <v>1</v>
      </c>
      <c r="C978" s="23">
        <v>1022765</v>
      </c>
      <c r="D978" s="23" t="s">
        <v>1994</v>
      </c>
      <c r="E978" s="5">
        <f>IFERROR((PlanMasine[[#This Row],[Norma]]/PlanMasine[[#This Row],[Q]])*(PlanMasine[[#This Row],[Q]]/SUMIF(#REF!,PlanMasine[[#This Row],[RN]],#REF!)*PlanMasine[[#This Row],[KPLQ]]),0)</f>
        <v>0</v>
      </c>
      <c r="F978" s="23">
        <v>6</v>
      </c>
      <c r="G978" s="23">
        <v>0</v>
      </c>
      <c r="H978" s="23">
        <v>0</v>
      </c>
      <c r="I978" s="23" t="s">
        <v>5</v>
      </c>
      <c r="J978" s="23" t="s">
        <v>570</v>
      </c>
      <c r="K978" s="23" t="s">
        <v>1775</v>
      </c>
      <c r="L978" s="24">
        <v>45840</v>
      </c>
      <c r="M978" s="28">
        <v>6.9444444444444441E-3</v>
      </c>
      <c r="N978" s="3">
        <v>45824</v>
      </c>
      <c r="O978">
        <v>175689</v>
      </c>
      <c r="P978" t="e">
        <f>IFERROR(INDEX(REDOSLIJED!#REF!,MATCH(PlanMasine[[#This Row],[KPL]],REDOSLIJED!#REF!,0)),MAX(REDOSLIJED!#REF!)+1)</f>
        <v>#REF!</v>
      </c>
    </row>
    <row r="979" spans="1:16" hidden="1" x14ac:dyDescent="0.25">
      <c r="A979" s="23">
        <v>1022658</v>
      </c>
      <c r="B979" s="23">
        <v>1</v>
      </c>
      <c r="C979" s="23">
        <v>1022763</v>
      </c>
      <c r="D979" s="23" t="s">
        <v>1991</v>
      </c>
      <c r="E979" s="5">
        <f>IFERROR((PlanMasine[[#This Row],[Norma]]/PlanMasine[[#This Row],[Q]])*(PlanMasine[[#This Row],[Q]]/SUMIF(#REF!,PlanMasine[[#This Row],[RN]],#REF!)*PlanMasine[[#This Row],[KPLQ]]),0)</f>
        <v>0</v>
      </c>
      <c r="F979" s="23">
        <v>3</v>
      </c>
      <c r="G979" s="23">
        <v>0</v>
      </c>
      <c r="H979" s="23">
        <v>0</v>
      </c>
      <c r="I979" s="23" t="s">
        <v>5</v>
      </c>
      <c r="J979" s="23" t="s">
        <v>570</v>
      </c>
      <c r="K979" s="23" t="s">
        <v>1775</v>
      </c>
      <c r="L979" s="24">
        <v>45840</v>
      </c>
      <c r="M979" s="28">
        <v>3.472222222222222E-3</v>
      </c>
      <c r="N979" s="3">
        <v>45824</v>
      </c>
      <c r="O979">
        <v>175687</v>
      </c>
      <c r="P979" t="e">
        <f>IFERROR(INDEX(REDOSLIJED!#REF!,MATCH(PlanMasine[[#This Row],[KPL]],REDOSLIJED!#REF!,0)),MAX(REDOSLIJED!#REF!)+1)</f>
        <v>#REF!</v>
      </c>
    </row>
    <row r="980" spans="1:16" hidden="1" x14ac:dyDescent="0.25">
      <c r="A980" s="23">
        <v>1022658</v>
      </c>
      <c r="B980" s="23">
        <v>1</v>
      </c>
      <c r="C980" s="23">
        <v>1022760</v>
      </c>
      <c r="D980" s="23" t="s">
        <v>1992</v>
      </c>
      <c r="E980" s="5">
        <f>IFERROR((PlanMasine[[#This Row],[Norma]]/PlanMasine[[#This Row],[Q]])*(PlanMasine[[#This Row],[Q]]/SUMIF(#REF!,PlanMasine[[#This Row],[RN]],#REF!)*PlanMasine[[#This Row],[KPLQ]]),0)</f>
        <v>0</v>
      </c>
      <c r="F980" s="23">
        <v>3</v>
      </c>
      <c r="G980" s="23">
        <v>0</v>
      </c>
      <c r="H980" s="23">
        <v>0</v>
      </c>
      <c r="I980" s="23" t="s">
        <v>5</v>
      </c>
      <c r="J980" s="23" t="s">
        <v>570</v>
      </c>
      <c r="K980" s="23" t="s">
        <v>1775</v>
      </c>
      <c r="L980" s="24">
        <v>45840</v>
      </c>
      <c r="M980" s="28">
        <v>3.472222222222222E-3</v>
      </c>
      <c r="N980" s="3">
        <v>45824</v>
      </c>
      <c r="O980">
        <v>175684</v>
      </c>
      <c r="P980" t="e">
        <f>IFERROR(INDEX(REDOSLIJED!#REF!,MATCH(PlanMasine[[#This Row],[KPL]],REDOSLIJED!#REF!,0)),MAX(REDOSLIJED!#REF!)+1)</f>
        <v>#REF!</v>
      </c>
    </row>
    <row r="981" spans="1:16" hidden="1" x14ac:dyDescent="0.25">
      <c r="A981" s="23">
        <v>1022658</v>
      </c>
      <c r="B981" s="23">
        <v>1</v>
      </c>
      <c r="C981" s="23">
        <v>1022736</v>
      </c>
      <c r="D981" s="23" t="s">
        <v>1990</v>
      </c>
      <c r="E981" s="5">
        <f>IFERROR((PlanMasine[[#This Row],[Norma]]/PlanMasine[[#This Row],[Q]])*(PlanMasine[[#This Row],[Q]]/SUMIF(#REF!,PlanMasine[[#This Row],[RN]],#REF!)*PlanMasine[[#This Row],[KPLQ]]),0)</f>
        <v>0</v>
      </c>
      <c r="F981" s="23">
        <v>3</v>
      </c>
      <c r="G981" s="23">
        <v>0</v>
      </c>
      <c r="H981" s="23">
        <v>0</v>
      </c>
      <c r="I981" s="23" t="s">
        <v>5</v>
      </c>
      <c r="J981" s="23" t="s">
        <v>570</v>
      </c>
      <c r="K981" s="23" t="s">
        <v>1775</v>
      </c>
      <c r="L981" s="24">
        <v>45840</v>
      </c>
      <c r="M981" s="28">
        <v>8.3333333333333332E-3</v>
      </c>
      <c r="N981" s="3">
        <v>45824</v>
      </c>
      <c r="O981">
        <v>175660</v>
      </c>
      <c r="P981" t="e">
        <f>IFERROR(INDEX(REDOSLIJED!#REF!,MATCH(PlanMasine[[#This Row],[KPL]],REDOSLIJED!#REF!,0)),MAX(REDOSLIJED!#REF!)+1)</f>
        <v>#REF!</v>
      </c>
    </row>
    <row r="982" spans="1:16" hidden="1" x14ac:dyDescent="0.25">
      <c r="A982" s="23">
        <v>1022658</v>
      </c>
      <c r="B982" s="23">
        <v>1</v>
      </c>
      <c r="C982" s="23">
        <v>1022701</v>
      </c>
      <c r="D982" s="23" t="s">
        <v>1995</v>
      </c>
      <c r="E982" s="5">
        <f>IFERROR((PlanMasine[[#This Row],[Norma]]/PlanMasine[[#This Row],[Q]])*(PlanMasine[[#This Row],[Q]]/SUMIF(#REF!,PlanMasine[[#This Row],[RN]],#REF!)*PlanMasine[[#This Row],[KPLQ]]),0)</f>
        <v>0</v>
      </c>
      <c r="F982" s="23">
        <v>3</v>
      </c>
      <c r="G982" s="23">
        <v>0</v>
      </c>
      <c r="H982" s="23">
        <v>0</v>
      </c>
      <c r="I982" s="23" t="s">
        <v>5</v>
      </c>
      <c r="J982" s="23" t="s">
        <v>570</v>
      </c>
      <c r="K982" s="23" t="s">
        <v>1775</v>
      </c>
      <c r="L982" s="24">
        <v>45840</v>
      </c>
      <c r="M982" s="28">
        <v>3.472222222222222E-3</v>
      </c>
      <c r="N982" s="3">
        <v>45824</v>
      </c>
      <c r="O982">
        <v>175625</v>
      </c>
      <c r="P982" t="e">
        <f>IFERROR(INDEX(REDOSLIJED!#REF!,MATCH(PlanMasine[[#This Row],[KPL]],REDOSLIJED!#REF!,0)),MAX(REDOSLIJED!#REF!)+1)</f>
        <v>#REF!</v>
      </c>
    </row>
    <row r="983" spans="1:16" hidden="1" x14ac:dyDescent="0.25">
      <c r="A983" s="23">
        <v>1022658</v>
      </c>
      <c r="B983" s="23">
        <v>1</v>
      </c>
      <c r="C983" s="23">
        <v>1022707</v>
      </c>
      <c r="D983" s="23" t="s">
        <v>1307</v>
      </c>
      <c r="E983" s="5">
        <f>IFERROR((PlanMasine[[#This Row],[Norma]]/PlanMasine[[#This Row],[Q]])*(PlanMasine[[#This Row],[Q]]/SUMIF(#REF!,PlanMasine[[#This Row],[RN]],#REF!)*PlanMasine[[#This Row],[KPLQ]]),0)</f>
        <v>0</v>
      </c>
      <c r="F983" s="23">
        <v>3</v>
      </c>
      <c r="G983" s="23">
        <v>0</v>
      </c>
      <c r="H983" s="23">
        <v>0</v>
      </c>
      <c r="I983" s="23" t="s">
        <v>5</v>
      </c>
      <c r="J983" s="23" t="s">
        <v>570</v>
      </c>
      <c r="K983" s="23" t="s">
        <v>1775</v>
      </c>
      <c r="L983" s="24">
        <v>45840</v>
      </c>
      <c r="M983" s="28">
        <v>4.8611111111111112E-3</v>
      </c>
      <c r="N983" s="3">
        <v>45824</v>
      </c>
      <c r="O983">
        <v>175631</v>
      </c>
      <c r="P983" t="e">
        <f>IFERROR(INDEX(REDOSLIJED!#REF!,MATCH(PlanMasine[[#This Row],[KPL]],REDOSLIJED!#REF!,0)),MAX(REDOSLIJED!#REF!)+1)</f>
        <v>#REF!</v>
      </c>
    </row>
    <row r="984" spans="1:16" hidden="1" x14ac:dyDescent="0.25">
      <c r="A984" s="23">
        <v>1022658</v>
      </c>
      <c r="B984" s="23">
        <v>1</v>
      </c>
      <c r="C984" s="23">
        <v>1022702</v>
      </c>
      <c r="D984" s="23" t="s">
        <v>1998</v>
      </c>
      <c r="E984" s="5">
        <f>IFERROR((PlanMasine[[#This Row],[Norma]]/PlanMasine[[#This Row],[Q]])*(PlanMasine[[#This Row],[Q]]/SUMIF(#REF!,PlanMasine[[#This Row],[RN]],#REF!)*PlanMasine[[#This Row],[KPLQ]]),0)</f>
        <v>0</v>
      </c>
      <c r="F984" s="23">
        <v>3</v>
      </c>
      <c r="G984" s="23">
        <v>0</v>
      </c>
      <c r="H984" s="23">
        <v>0</v>
      </c>
      <c r="I984" s="23" t="s">
        <v>5</v>
      </c>
      <c r="J984" s="23" t="s">
        <v>570</v>
      </c>
      <c r="K984" s="23" t="s">
        <v>1775</v>
      </c>
      <c r="L984" s="24">
        <v>45840</v>
      </c>
      <c r="M984" s="28">
        <v>3.472222222222222E-3</v>
      </c>
      <c r="N984" s="3">
        <v>45824</v>
      </c>
      <c r="O984">
        <v>175626</v>
      </c>
      <c r="P984" t="e">
        <f>IFERROR(INDEX(REDOSLIJED!#REF!,MATCH(PlanMasine[[#This Row],[KPL]],REDOSLIJED!#REF!,0)),MAX(REDOSLIJED!#REF!)+1)</f>
        <v>#REF!</v>
      </c>
    </row>
    <row r="985" spans="1:16" hidden="1" x14ac:dyDescent="0.25">
      <c r="A985" s="23">
        <v>1022659</v>
      </c>
      <c r="B985" s="23">
        <v>1</v>
      </c>
      <c r="C985" s="23">
        <v>1022761</v>
      </c>
      <c r="D985" s="23" t="s">
        <v>1996</v>
      </c>
      <c r="E985" s="5">
        <f>IFERROR((PlanMasine[[#This Row],[Norma]]/PlanMasine[[#This Row],[Q]])*(PlanMasine[[#This Row],[Q]]/SUMIF(#REF!,PlanMasine[[#This Row],[RN]],#REF!)*PlanMasine[[#This Row],[KPLQ]]),0)</f>
        <v>0</v>
      </c>
      <c r="F985" s="23">
        <v>24</v>
      </c>
      <c r="G985" s="23">
        <v>0</v>
      </c>
      <c r="H985" s="23">
        <v>0</v>
      </c>
      <c r="I985" s="23" t="s">
        <v>5</v>
      </c>
      <c r="J985" s="23" t="s">
        <v>570</v>
      </c>
      <c r="K985" s="23" t="s">
        <v>1775</v>
      </c>
      <c r="L985" s="24">
        <v>45840</v>
      </c>
      <c r="M985" s="28">
        <v>2.7777777777777776E-2</v>
      </c>
      <c r="N985" s="3">
        <v>45824</v>
      </c>
      <c r="O985">
        <v>175685</v>
      </c>
      <c r="P985" t="e">
        <f>IFERROR(INDEX(REDOSLIJED!#REF!,MATCH(PlanMasine[[#This Row],[KPL]],REDOSLIJED!#REF!,0)),MAX(REDOSLIJED!#REF!)+1)</f>
        <v>#REF!</v>
      </c>
    </row>
    <row r="986" spans="1:16" hidden="1" x14ac:dyDescent="0.25">
      <c r="A986" s="23">
        <v>1022659</v>
      </c>
      <c r="B986" s="23">
        <v>1</v>
      </c>
      <c r="C986" s="23">
        <v>1022765</v>
      </c>
      <c r="D986" s="23" t="s">
        <v>1994</v>
      </c>
      <c r="E986" s="5">
        <f>IFERROR((PlanMasine[[#This Row],[Norma]]/PlanMasine[[#This Row],[Q]])*(PlanMasine[[#This Row],[Q]]/SUMIF(#REF!,PlanMasine[[#This Row],[RN]],#REF!)*PlanMasine[[#This Row],[KPLQ]]),0)</f>
        <v>0</v>
      </c>
      <c r="F986" s="23">
        <v>6</v>
      </c>
      <c r="G986" s="23">
        <v>0</v>
      </c>
      <c r="H986" s="23">
        <v>0</v>
      </c>
      <c r="I986" s="23" t="s">
        <v>5</v>
      </c>
      <c r="J986" s="23" t="s">
        <v>570</v>
      </c>
      <c r="K986" s="23" t="s">
        <v>1775</v>
      </c>
      <c r="L986" s="24">
        <v>45840</v>
      </c>
      <c r="M986" s="28">
        <v>6.9444444444444441E-3</v>
      </c>
      <c r="N986" s="3">
        <v>45824</v>
      </c>
      <c r="O986">
        <v>175689</v>
      </c>
      <c r="P986" t="e">
        <f>IFERROR(INDEX(REDOSLIJED!#REF!,MATCH(PlanMasine[[#This Row],[KPL]],REDOSLIJED!#REF!,0)),MAX(REDOSLIJED!#REF!)+1)</f>
        <v>#REF!</v>
      </c>
    </row>
    <row r="987" spans="1:16" hidden="1" x14ac:dyDescent="0.25">
      <c r="A987" s="23">
        <v>1022659</v>
      </c>
      <c r="B987" s="23">
        <v>1</v>
      </c>
      <c r="C987" s="23">
        <v>1022760</v>
      </c>
      <c r="D987" s="23" t="s">
        <v>1992</v>
      </c>
      <c r="E987" s="5">
        <f>IFERROR((PlanMasine[[#This Row],[Norma]]/PlanMasine[[#This Row],[Q]])*(PlanMasine[[#This Row],[Q]]/SUMIF(#REF!,PlanMasine[[#This Row],[RN]],#REF!)*PlanMasine[[#This Row],[KPLQ]]),0)</f>
        <v>0</v>
      </c>
      <c r="F987" s="23">
        <v>3</v>
      </c>
      <c r="G987" s="23">
        <v>0</v>
      </c>
      <c r="H987" s="23">
        <v>0</v>
      </c>
      <c r="I987" s="23" t="s">
        <v>5</v>
      </c>
      <c r="J987" s="23" t="s">
        <v>570</v>
      </c>
      <c r="K987" s="23" t="s">
        <v>1775</v>
      </c>
      <c r="L987" s="24">
        <v>45840</v>
      </c>
      <c r="M987" s="28">
        <v>3.472222222222222E-3</v>
      </c>
      <c r="N987" s="3">
        <v>45824</v>
      </c>
      <c r="O987">
        <v>175684</v>
      </c>
      <c r="P987" t="e">
        <f>IFERROR(INDEX(REDOSLIJED!#REF!,MATCH(PlanMasine[[#This Row],[KPL]],REDOSLIJED!#REF!,0)),MAX(REDOSLIJED!#REF!)+1)</f>
        <v>#REF!</v>
      </c>
    </row>
    <row r="988" spans="1:16" hidden="1" x14ac:dyDescent="0.25">
      <c r="A988" s="23">
        <v>1022659</v>
      </c>
      <c r="B988" s="23">
        <v>1</v>
      </c>
      <c r="C988" s="23">
        <v>1022701</v>
      </c>
      <c r="D988" s="23" t="s">
        <v>1995</v>
      </c>
      <c r="E988" s="5">
        <f>IFERROR((PlanMasine[[#This Row],[Norma]]/PlanMasine[[#This Row],[Q]])*(PlanMasine[[#This Row],[Q]]/SUMIF(#REF!,PlanMasine[[#This Row],[RN]],#REF!)*PlanMasine[[#This Row],[KPLQ]]),0)</f>
        <v>0</v>
      </c>
      <c r="F988" s="23">
        <v>3</v>
      </c>
      <c r="G988" s="23">
        <v>0</v>
      </c>
      <c r="H988" s="23">
        <v>0</v>
      </c>
      <c r="I988" s="23" t="s">
        <v>5</v>
      </c>
      <c r="J988" s="23" t="s">
        <v>570</v>
      </c>
      <c r="K988" s="23" t="s">
        <v>1775</v>
      </c>
      <c r="L988" s="24">
        <v>45840</v>
      </c>
      <c r="M988" s="28">
        <v>3.472222222222222E-3</v>
      </c>
      <c r="N988" s="3">
        <v>45824</v>
      </c>
      <c r="O988">
        <v>175625</v>
      </c>
      <c r="P988" t="e">
        <f>IFERROR(INDEX(REDOSLIJED!#REF!,MATCH(PlanMasine[[#This Row],[KPL]],REDOSLIJED!#REF!,0)),MAX(REDOSLIJED!#REF!)+1)</f>
        <v>#REF!</v>
      </c>
    </row>
    <row r="989" spans="1:16" hidden="1" x14ac:dyDescent="0.25">
      <c r="A989" s="23">
        <v>1022659</v>
      </c>
      <c r="B989" s="23">
        <v>1</v>
      </c>
      <c r="C989" s="23">
        <v>1022764</v>
      </c>
      <c r="D989" s="23" t="s">
        <v>1989</v>
      </c>
      <c r="E989" s="5">
        <f>IFERROR((PlanMasine[[#This Row],[Norma]]/PlanMasine[[#This Row],[Q]])*(PlanMasine[[#This Row],[Q]]/SUMIF(#REF!,PlanMasine[[#This Row],[RN]],#REF!)*PlanMasine[[#This Row],[KPLQ]]),0)</f>
        <v>0</v>
      </c>
      <c r="F989" s="23">
        <v>27</v>
      </c>
      <c r="G989" s="23">
        <v>0</v>
      </c>
      <c r="H989" s="23">
        <v>0</v>
      </c>
      <c r="I989" s="23" t="s">
        <v>5</v>
      </c>
      <c r="J989" s="23" t="s">
        <v>570</v>
      </c>
      <c r="K989" s="23" t="s">
        <v>1775</v>
      </c>
      <c r="L989" s="24">
        <v>45840</v>
      </c>
      <c r="M989" s="28">
        <v>3.125E-2</v>
      </c>
      <c r="N989" s="3">
        <v>45824</v>
      </c>
      <c r="O989">
        <v>175688</v>
      </c>
      <c r="P989" t="e">
        <f>IFERROR(INDEX(REDOSLIJED!#REF!,MATCH(PlanMasine[[#This Row],[KPL]],REDOSLIJED!#REF!,0)),MAX(REDOSLIJED!#REF!)+1)</f>
        <v>#REF!</v>
      </c>
    </row>
    <row r="990" spans="1:16" hidden="1" x14ac:dyDescent="0.25">
      <c r="A990" s="23">
        <v>1022659</v>
      </c>
      <c r="B990" s="23">
        <v>1</v>
      </c>
      <c r="C990" s="23">
        <v>1022763</v>
      </c>
      <c r="D990" s="23" t="s">
        <v>1991</v>
      </c>
      <c r="E990" s="5">
        <f>IFERROR((PlanMasine[[#This Row],[Norma]]/PlanMasine[[#This Row],[Q]])*(PlanMasine[[#This Row],[Q]]/SUMIF(#REF!,PlanMasine[[#This Row],[RN]],#REF!)*PlanMasine[[#This Row],[KPLQ]]),0)</f>
        <v>0</v>
      </c>
      <c r="F990" s="23">
        <v>3</v>
      </c>
      <c r="G990" s="23">
        <v>0</v>
      </c>
      <c r="H990" s="23">
        <v>0</v>
      </c>
      <c r="I990" s="23" t="s">
        <v>5</v>
      </c>
      <c r="J990" s="23" t="s">
        <v>570</v>
      </c>
      <c r="K990" s="23" t="s">
        <v>1775</v>
      </c>
      <c r="L990" s="24">
        <v>45840</v>
      </c>
      <c r="M990" s="28">
        <v>3.472222222222222E-3</v>
      </c>
      <c r="N990" s="3">
        <v>45824</v>
      </c>
      <c r="O990">
        <v>175687</v>
      </c>
      <c r="P990" t="e">
        <f>IFERROR(INDEX(REDOSLIJED!#REF!,MATCH(PlanMasine[[#This Row],[KPL]],REDOSLIJED!#REF!,0)),MAX(REDOSLIJED!#REF!)+1)</f>
        <v>#REF!</v>
      </c>
    </row>
    <row r="991" spans="1:16" hidden="1" x14ac:dyDescent="0.25">
      <c r="A991" s="23">
        <v>1022659</v>
      </c>
      <c r="B991" s="23">
        <v>1</v>
      </c>
      <c r="C991" s="23">
        <v>1022707</v>
      </c>
      <c r="D991" s="23" t="s">
        <v>1307</v>
      </c>
      <c r="E991" s="5">
        <f>IFERROR((PlanMasine[[#This Row],[Norma]]/PlanMasine[[#This Row],[Q]])*(PlanMasine[[#This Row],[Q]]/SUMIF(#REF!,PlanMasine[[#This Row],[RN]],#REF!)*PlanMasine[[#This Row],[KPLQ]]),0)</f>
        <v>0</v>
      </c>
      <c r="F991" s="23">
        <v>3</v>
      </c>
      <c r="G991" s="23">
        <v>0</v>
      </c>
      <c r="H991" s="23">
        <v>0</v>
      </c>
      <c r="I991" s="23" t="s">
        <v>5</v>
      </c>
      <c r="J991" s="23" t="s">
        <v>570</v>
      </c>
      <c r="K991" s="23" t="s">
        <v>1775</v>
      </c>
      <c r="L991" s="24">
        <v>45840</v>
      </c>
      <c r="M991" s="28">
        <v>4.8611111111111112E-3</v>
      </c>
      <c r="N991" s="3">
        <v>45824</v>
      </c>
      <c r="O991">
        <v>175631</v>
      </c>
      <c r="P991" t="e">
        <f>IFERROR(INDEX(REDOSLIJED!#REF!,MATCH(PlanMasine[[#This Row],[KPL]],REDOSLIJED!#REF!,0)),MAX(REDOSLIJED!#REF!)+1)</f>
        <v>#REF!</v>
      </c>
    </row>
    <row r="992" spans="1:16" hidden="1" x14ac:dyDescent="0.25">
      <c r="A992" s="23">
        <v>1022659</v>
      </c>
      <c r="B992" s="23">
        <v>1</v>
      </c>
      <c r="C992" s="23">
        <v>1022736</v>
      </c>
      <c r="D992" s="23" t="s">
        <v>1990</v>
      </c>
      <c r="E992" s="5">
        <f>IFERROR((PlanMasine[[#This Row],[Norma]]/PlanMasine[[#This Row],[Q]])*(PlanMasine[[#This Row],[Q]]/SUMIF(#REF!,PlanMasine[[#This Row],[RN]],#REF!)*PlanMasine[[#This Row],[KPLQ]]),0)</f>
        <v>0</v>
      </c>
      <c r="F992" s="23">
        <v>3</v>
      </c>
      <c r="G992" s="23">
        <v>0</v>
      </c>
      <c r="H992" s="23">
        <v>0</v>
      </c>
      <c r="I992" s="23" t="s">
        <v>5</v>
      </c>
      <c r="J992" s="23" t="s">
        <v>570</v>
      </c>
      <c r="K992" s="23" t="s">
        <v>1775</v>
      </c>
      <c r="L992" s="24">
        <v>45840</v>
      </c>
      <c r="M992" s="28">
        <v>8.3333333333333332E-3</v>
      </c>
      <c r="N992" s="3">
        <v>45824</v>
      </c>
      <c r="O992">
        <v>175660</v>
      </c>
      <c r="P992" t="e">
        <f>IFERROR(INDEX(REDOSLIJED!#REF!,MATCH(PlanMasine[[#This Row],[KPL]],REDOSLIJED!#REF!,0)),MAX(REDOSLIJED!#REF!)+1)</f>
        <v>#REF!</v>
      </c>
    </row>
    <row r="993" spans="1:16" hidden="1" x14ac:dyDescent="0.25">
      <c r="A993" s="23">
        <v>1022659</v>
      </c>
      <c r="B993" s="23">
        <v>1</v>
      </c>
      <c r="C993" s="23">
        <v>1022762</v>
      </c>
      <c r="D993" s="23" t="s">
        <v>1993</v>
      </c>
      <c r="E993" s="5">
        <f>IFERROR((PlanMasine[[#This Row],[Norma]]/PlanMasine[[#This Row],[Q]])*(PlanMasine[[#This Row],[Q]]/SUMIF(#REF!,PlanMasine[[#This Row],[RN]],#REF!)*PlanMasine[[#This Row],[KPLQ]]),0)</f>
        <v>0</v>
      </c>
      <c r="F993" s="23">
        <v>3</v>
      </c>
      <c r="G993" s="23">
        <v>0</v>
      </c>
      <c r="H993" s="23">
        <v>0</v>
      </c>
      <c r="I993" s="23" t="s">
        <v>5</v>
      </c>
      <c r="J993" s="23" t="s">
        <v>570</v>
      </c>
      <c r="K993" s="23" t="s">
        <v>1775</v>
      </c>
      <c r="L993" s="24">
        <v>45840</v>
      </c>
      <c r="M993" s="28">
        <v>3.472222222222222E-3</v>
      </c>
      <c r="N993" s="3">
        <v>45824</v>
      </c>
      <c r="O993">
        <v>175686</v>
      </c>
      <c r="P993" t="e">
        <f>IFERROR(INDEX(REDOSLIJED!#REF!,MATCH(PlanMasine[[#This Row],[KPL]],REDOSLIJED!#REF!,0)),MAX(REDOSLIJED!#REF!)+1)</f>
        <v>#REF!</v>
      </c>
    </row>
    <row r="994" spans="1:16" hidden="1" x14ac:dyDescent="0.25">
      <c r="A994" s="23">
        <v>1022659</v>
      </c>
      <c r="B994" s="23">
        <v>1</v>
      </c>
      <c r="C994" s="23">
        <v>1022702</v>
      </c>
      <c r="D994" s="23" t="s">
        <v>1998</v>
      </c>
      <c r="E994" s="5">
        <f>IFERROR((PlanMasine[[#This Row],[Norma]]/PlanMasine[[#This Row],[Q]])*(PlanMasine[[#This Row],[Q]]/SUMIF(#REF!,PlanMasine[[#This Row],[RN]],#REF!)*PlanMasine[[#This Row],[KPLQ]]),0)</f>
        <v>0</v>
      </c>
      <c r="F994" s="23">
        <v>3</v>
      </c>
      <c r="G994" s="23">
        <v>0</v>
      </c>
      <c r="H994" s="23">
        <v>0</v>
      </c>
      <c r="I994" s="23" t="s">
        <v>5</v>
      </c>
      <c r="J994" s="23" t="s">
        <v>570</v>
      </c>
      <c r="K994" s="23" t="s">
        <v>1775</v>
      </c>
      <c r="L994" s="24">
        <v>45840</v>
      </c>
      <c r="M994" s="28">
        <v>3.472222222222222E-3</v>
      </c>
      <c r="N994" s="3">
        <v>45824</v>
      </c>
      <c r="O994">
        <v>175626</v>
      </c>
      <c r="P994" t="e">
        <f>IFERROR(INDEX(REDOSLIJED!#REF!,MATCH(PlanMasine[[#This Row],[KPL]],REDOSLIJED!#REF!,0)),MAX(REDOSLIJED!#REF!)+1)</f>
        <v>#REF!</v>
      </c>
    </row>
    <row r="995" spans="1:16" hidden="1" x14ac:dyDescent="0.25">
      <c r="A995" s="23">
        <v>1024837</v>
      </c>
      <c r="B995" s="23">
        <v>1</v>
      </c>
      <c r="C995" s="23">
        <v>1024811</v>
      </c>
      <c r="D995" s="23" t="s">
        <v>2197</v>
      </c>
      <c r="E995" s="5">
        <f>IFERROR((PlanMasine[[#This Row],[Norma]]/PlanMasine[[#This Row],[Q]])*(PlanMasine[[#This Row],[Q]]/SUMIF(#REF!,PlanMasine[[#This Row],[RN]],#REF!)*PlanMasine[[#This Row],[KPLQ]]),0)</f>
        <v>0</v>
      </c>
      <c r="F995" s="23">
        <v>1</v>
      </c>
      <c r="G995" s="23">
        <v>0</v>
      </c>
      <c r="H995" s="23">
        <v>0</v>
      </c>
      <c r="I995" s="23" t="s">
        <v>5</v>
      </c>
      <c r="J995" s="23" t="s">
        <v>570</v>
      </c>
      <c r="K995" s="23" t="s">
        <v>2198</v>
      </c>
      <c r="L995" s="24">
        <v>45835</v>
      </c>
      <c r="M995" s="28">
        <v>6.9444444444444441E-3</v>
      </c>
      <c r="N995" s="3">
        <v>45824</v>
      </c>
      <c r="O995">
        <v>145042</v>
      </c>
      <c r="P995" t="e">
        <f>IFERROR(INDEX(REDOSLIJED!#REF!,MATCH(PlanMasine[[#This Row],[KPL]],REDOSLIJED!#REF!,0)),MAX(REDOSLIJED!#REF!)+1)</f>
        <v>#REF!</v>
      </c>
    </row>
    <row r="996" spans="1:16" hidden="1" x14ac:dyDescent="0.25">
      <c r="A996" s="23">
        <v>1029043</v>
      </c>
      <c r="B996" s="23">
        <v>1</v>
      </c>
      <c r="C996" s="23">
        <v>1029087</v>
      </c>
      <c r="D996" s="23" t="s">
        <v>1965</v>
      </c>
      <c r="E996" s="5">
        <f>IFERROR((PlanMasine[[#This Row],[Norma]]/PlanMasine[[#This Row],[Q]])*(PlanMasine[[#This Row],[Q]]/SUMIF(#REF!,PlanMasine[[#This Row],[RN]],#REF!)*PlanMasine[[#This Row],[KPLQ]]),0)</f>
        <v>0</v>
      </c>
      <c r="F996" s="23">
        <v>12</v>
      </c>
      <c r="G996" s="23">
        <v>0</v>
      </c>
      <c r="H996" s="23">
        <v>0</v>
      </c>
      <c r="I996" s="23" t="s">
        <v>5</v>
      </c>
      <c r="J996" s="23" t="s">
        <v>570</v>
      </c>
      <c r="K996" s="23" t="s">
        <v>2203</v>
      </c>
      <c r="L996" s="24">
        <v>45841</v>
      </c>
      <c r="M996" s="28">
        <v>1.3888888888888889E-3</v>
      </c>
      <c r="N996" s="3">
        <v>45824</v>
      </c>
      <c r="O996">
        <v>227581</v>
      </c>
      <c r="P996" t="e">
        <f>IFERROR(INDEX(REDOSLIJED!#REF!,MATCH(PlanMasine[[#This Row],[KPL]],REDOSLIJED!#REF!,0)),MAX(REDOSLIJED!#REF!)+1)</f>
        <v>#REF!</v>
      </c>
    </row>
    <row r="997" spans="1:16" hidden="1" x14ac:dyDescent="0.25">
      <c r="A997" s="23">
        <v>1029043</v>
      </c>
      <c r="B997" s="23">
        <v>1</v>
      </c>
      <c r="C997" s="23">
        <v>1029098</v>
      </c>
      <c r="D997" s="23" t="s">
        <v>2099</v>
      </c>
      <c r="E997" s="5">
        <f>IFERROR((PlanMasine[[#This Row],[Norma]]/PlanMasine[[#This Row],[Q]])*(PlanMasine[[#This Row],[Q]]/SUMIF(#REF!,PlanMasine[[#This Row],[RN]],#REF!)*PlanMasine[[#This Row],[KPLQ]]),0)</f>
        <v>0</v>
      </c>
      <c r="F997" s="23">
        <v>12</v>
      </c>
      <c r="G997" s="23">
        <v>0</v>
      </c>
      <c r="H997" s="23">
        <v>0</v>
      </c>
      <c r="I997" s="23" t="s">
        <v>5</v>
      </c>
      <c r="J997" s="23" t="s">
        <v>570</v>
      </c>
      <c r="K997" s="23" t="s">
        <v>2203</v>
      </c>
      <c r="L997" s="24">
        <v>45841</v>
      </c>
      <c r="M997" s="28">
        <v>1.3888888888888889E-3</v>
      </c>
      <c r="N997" s="3">
        <v>45824</v>
      </c>
      <c r="O997">
        <v>227592</v>
      </c>
      <c r="P997" t="e">
        <f>IFERROR(INDEX(REDOSLIJED!#REF!,MATCH(PlanMasine[[#This Row],[KPL]],REDOSLIJED!#REF!,0)),MAX(REDOSLIJED!#REF!)+1)</f>
        <v>#REF!</v>
      </c>
    </row>
    <row r="998" spans="1:16" hidden="1" x14ac:dyDescent="0.25">
      <c r="A998" s="23">
        <v>1029043</v>
      </c>
      <c r="B998" s="23">
        <v>1</v>
      </c>
      <c r="C998" s="23">
        <v>1029096</v>
      </c>
      <c r="D998" s="23" t="s">
        <v>2100</v>
      </c>
      <c r="E998" s="5">
        <f>IFERROR((PlanMasine[[#This Row],[Norma]]/PlanMasine[[#This Row],[Q]])*(PlanMasine[[#This Row],[Q]]/SUMIF(#REF!,PlanMasine[[#This Row],[RN]],#REF!)*PlanMasine[[#This Row],[KPLQ]]),0)</f>
        <v>0</v>
      </c>
      <c r="F998" s="23">
        <v>12</v>
      </c>
      <c r="G998" s="23">
        <v>0</v>
      </c>
      <c r="H998" s="23">
        <v>0</v>
      </c>
      <c r="I998" s="23" t="s">
        <v>5</v>
      </c>
      <c r="J998" s="23" t="s">
        <v>570</v>
      </c>
      <c r="K998" s="23" t="s">
        <v>2203</v>
      </c>
      <c r="L998" s="24">
        <v>45841</v>
      </c>
      <c r="M998" s="28">
        <v>1.3888888888888889E-3</v>
      </c>
      <c r="N998" s="3">
        <v>45824</v>
      </c>
      <c r="O998">
        <v>227590</v>
      </c>
      <c r="P998" t="e">
        <f>IFERROR(INDEX(REDOSLIJED!#REF!,MATCH(PlanMasine[[#This Row],[KPL]],REDOSLIJED!#REF!,0)),MAX(REDOSLIJED!#REF!)+1)</f>
        <v>#REF!</v>
      </c>
    </row>
    <row r="999" spans="1:16" hidden="1" x14ac:dyDescent="0.25">
      <c r="A999" s="23">
        <v>1029043</v>
      </c>
      <c r="B999" s="23">
        <v>1</v>
      </c>
      <c r="C999" s="23">
        <v>1029094</v>
      </c>
      <c r="D999" s="23" t="s">
        <v>1920</v>
      </c>
      <c r="E999" s="5">
        <f>IFERROR((PlanMasine[[#This Row],[Norma]]/PlanMasine[[#This Row],[Q]])*(PlanMasine[[#This Row],[Q]]/SUMIF(#REF!,PlanMasine[[#This Row],[RN]],#REF!)*PlanMasine[[#This Row],[KPLQ]]),0)</f>
        <v>0</v>
      </c>
      <c r="F999" s="23">
        <v>12</v>
      </c>
      <c r="G999" s="23">
        <v>0</v>
      </c>
      <c r="H999" s="23">
        <v>0</v>
      </c>
      <c r="I999" s="23" t="s">
        <v>5</v>
      </c>
      <c r="J999" s="23" t="s">
        <v>570</v>
      </c>
      <c r="K999" s="23" t="s">
        <v>2203</v>
      </c>
      <c r="L999" s="24">
        <v>45841</v>
      </c>
      <c r="M999" s="28">
        <v>6.9444444444444447E-4</v>
      </c>
      <c r="N999" s="3">
        <v>45824</v>
      </c>
      <c r="O999">
        <v>227588</v>
      </c>
      <c r="P999" t="e">
        <f>IFERROR(INDEX(REDOSLIJED!#REF!,MATCH(PlanMasine[[#This Row],[KPL]],REDOSLIJED!#REF!,0)),MAX(REDOSLIJED!#REF!)+1)</f>
        <v>#REF!</v>
      </c>
    </row>
    <row r="1000" spans="1:16" hidden="1" x14ac:dyDescent="0.25">
      <c r="A1000" s="23">
        <v>1029043</v>
      </c>
      <c r="B1000" s="23">
        <v>1</v>
      </c>
      <c r="C1000" s="23">
        <v>1029092</v>
      </c>
      <c r="D1000" s="23" t="s">
        <v>2102</v>
      </c>
      <c r="E1000" s="5">
        <f>IFERROR((PlanMasine[[#This Row],[Norma]]/PlanMasine[[#This Row],[Q]])*(PlanMasine[[#This Row],[Q]]/SUMIF(#REF!,PlanMasine[[#This Row],[RN]],#REF!)*PlanMasine[[#This Row],[KPLQ]]),0)</f>
        <v>0</v>
      </c>
      <c r="F1000" s="23">
        <v>12</v>
      </c>
      <c r="G1000" s="23">
        <v>0</v>
      </c>
      <c r="H1000" s="23">
        <v>0</v>
      </c>
      <c r="I1000" s="23" t="s">
        <v>5</v>
      </c>
      <c r="J1000" s="23" t="s">
        <v>570</v>
      </c>
      <c r="K1000" s="23" t="s">
        <v>2203</v>
      </c>
      <c r="L1000" s="24">
        <v>45841</v>
      </c>
      <c r="M1000" s="28">
        <v>1.3888888888888889E-3</v>
      </c>
      <c r="N1000" s="3">
        <v>45824</v>
      </c>
      <c r="O1000">
        <v>227586</v>
      </c>
      <c r="P1000" t="e">
        <f>IFERROR(INDEX(REDOSLIJED!#REF!,MATCH(PlanMasine[[#This Row],[KPL]],REDOSLIJED!#REF!,0)),MAX(REDOSLIJED!#REF!)+1)</f>
        <v>#REF!</v>
      </c>
    </row>
    <row r="1001" spans="1:16" hidden="1" x14ac:dyDescent="0.25">
      <c r="A1001" s="23">
        <v>1029043</v>
      </c>
      <c r="B1001" s="23">
        <v>1</v>
      </c>
      <c r="C1001" s="23">
        <v>1029090</v>
      </c>
      <c r="D1001" s="23" t="s">
        <v>2101</v>
      </c>
      <c r="E1001" s="5">
        <f>IFERROR((PlanMasine[[#This Row],[Norma]]/PlanMasine[[#This Row],[Q]])*(PlanMasine[[#This Row],[Q]]/SUMIF(#REF!,PlanMasine[[#This Row],[RN]],#REF!)*PlanMasine[[#This Row],[KPLQ]]),0)</f>
        <v>0</v>
      </c>
      <c r="F1001" s="23">
        <v>12</v>
      </c>
      <c r="G1001" s="23">
        <v>0</v>
      </c>
      <c r="H1001" s="23">
        <v>0</v>
      </c>
      <c r="I1001" s="23" t="s">
        <v>5</v>
      </c>
      <c r="J1001" s="23" t="s">
        <v>570</v>
      </c>
      <c r="K1001" s="23" t="s">
        <v>2203</v>
      </c>
      <c r="L1001" s="24">
        <v>45841</v>
      </c>
      <c r="M1001" s="28">
        <v>1.3888888888888889E-3</v>
      </c>
      <c r="N1001" s="3">
        <v>45824</v>
      </c>
      <c r="O1001">
        <v>227584</v>
      </c>
      <c r="P1001" t="e">
        <f>IFERROR(INDEX(REDOSLIJED!#REF!,MATCH(PlanMasine[[#This Row],[KPL]],REDOSLIJED!#REF!,0)),MAX(REDOSLIJED!#REF!)+1)</f>
        <v>#REF!</v>
      </c>
    </row>
    <row r="1002" spans="1:16" hidden="1" x14ac:dyDescent="0.25">
      <c r="A1002" s="23">
        <v>1029043</v>
      </c>
      <c r="B1002" s="23">
        <v>1</v>
      </c>
      <c r="C1002" s="23">
        <v>1029083</v>
      </c>
      <c r="D1002" s="23" t="s">
        <v>1921</v>
      </c>
      <c r="E1002" s="5">
        <f>IFERROR((PlanMasine[[#This Row],[Norma]]/PlanMasine[[#This Row],[Q]])*(PlanMasine[[#This Row],[Q]]/SUMIF(#REF!,PlanMasine[[#This Row],[RN]],#REF!)*PlanMasine[[#This Row],[KPLQ]]),0)</f>
        <v>0</v>
      </c>
      <c r="F1002" s="23">
        <v>12</v>
      </c>
      <c r="G1002" s="23">
        <v>0</v>
      </c>
      <c r="H1002" s="23">
        <v>0</v>
      </c>
      <c r="I1002" s="23" t="s">
        <v>5</v>
      </c>
      <c r="J1002" s="23" t="s">
        <v>570</v>
      </c>
      <c r="K1002" s="23" t="s">
        <v>2203</v>
      </c>
      <c r="L1002" s="24">
        <v>45841</v>
      </c>
      <c r="M1002" s="28">
        <v>1.0416666666666667E-3</v>
      </c>
      <c r="N1002" s="3">
        <v>45824</v>
      </c>
      <c r="O1002">
        <v>227574</v>
      </c>
      <c r="P1002" t="e">
        <f>IFERROR(INDEX(REDOSLIJED!#REF!,MATCH(PlanMasine[[#This Row],[KPL]],REDOSLIJED!#REF!,0)),MAX(REDOSLIJED!#REF!)+1)</f>
        <v>#REF!</v>
      </c>
    </row>
    <row r="1003" spans="1:16" hidden="1" x14ac:dyDescent="0.25">
      <c r="A1003" s="23">
        <v>1029043</v>
      </c>
      <c r="B1003" s="23">
        <v>1</v>
      </c>
      <c r="C1003" s="23">
        <v>1029070</v>
      </c>
      <c r="D1003" s="23" t="s">
        <v>1922</v>
      </c>
      <c r="E1003" s="5">
        <f>IFERROR((PlanMasine[[#This Row],[Norma]]/PlanMasine[[#This Row],[Q]])*(PlanMasine[[#This Row],[Q]]/SUMIF(#REF!,PlanMasine[[#This Row],[RN]],#REF!)*PlanMasine[[#This Row],[KPLQ]]),0)</f>
        <v>0</v>
      </c>
      <c r="F1003" s="23">
        <v>12</v>
      </c>
      <c r="G1003" s="23">
        <v>0</v>
      </c>
      <c r="H1003" s="23">
        <v>0</v>
      </c>
      <c r="I1003" s="23" t="s">
        <v>5</v>
      </c>
      <c r="J1003" s="23" t="s">
        <v>570</v>
      </c>
      <c r="K1003" s="23" t="s">
        <v>2203</v>
      </c>
      <c r="L1003" s="24">
        <v>45841</v>
      </c>
      <c r="M1003" s="28">
        <v>2.7777777777777779E-3</v>
      </c>
      <c r="N1003" s="3">
        <v>45824</v>
      </c>
      <c r="O1003">
        <v>227553</v>
      </c>
      <c r="P1003" t="e">
        <f>IFERROR(INDEX(REDOSLIJED!#REF!,MATCH(PlanMasine[[#This Row],[KPL]],REDOSLIJED!#REF!,0)),MAX(REDOSLIJED!#REF!)+1)</f>
        <v>#REF!</v>
      </c>
    </row>
    <row r="1004" spans="1:16" hidden="1" x14ac:dyDescent="0.25">
      <c r="A1004" s="23">
        <v>1029043</v>
      </c>
      <c r="B1004" s="23">
        <v>1</v>
      </c>
      <c r="C1004" s="23">
        <v>1029080</v>
      </c>
      <c r="D1004" s="23" t="s">
        <v>1730</v>
      </c>
      <c r="E1004" s="5">
        <f>IFERROR((PlanMasine[[#This Row],[Norma]]/PlanMasine[[#This Row],[Q]])*(PlanMasine[[#This Row],[Q]]/SUMIF(#REF!,PlanMasine[[#This Row],[RN]],#REF!)*PlanMasine[[#This Row],[KPLQ]]),0)</f>
        <v>0</v>
      </c>
      <c r="F1004" s="23">
        <v>12</v>
      </c>
      <c r="G1004" s="23">
        <v>0</v>
      </c>
      <c r="H1004" s="23">
        <v>0</v>
      </c>
      <c r="I1004" s="23" t="s">
        <v>5</v>
      </c>
      <c r="J1004" s="23" t="s">
        <v>570</v>
      </c>
      <c r="K1004" s="23" t="s">
        <v>2203</v>
      </c>
      <c r="L1004" s="24">
        <v>45841</v>
      </c>
      <c r="M1004" s="28">
        <v>3.472222222222222E-3</v>
      </c>
      <c r="N1004" s="3">
        <v>45824</v>
      </c>
      <c r="O1004">
        <v>227566</v>
      </c>
      <c r="P1004" t="e">
        <f>IFERROR(INDEX(REDOSLIJED!#REF!,MATCH(PlanMasine[[#This Row],[KPL]],REDOSLIJED!#REF!,0)),MAX(REDOSLIJED!#REF!)+1)</f>
        <v>#REF!</v>
      </c>
    </row>
    <row r="1005" spans="1:16" hidden="1" x14ac:dyDescent="0.25">
      <c r="A1005" s="23">
        <v>1029043</v>
      </c>
      <c r="B1005" s="23">
        <v>1</v>
      </c>
      <c r="C1005" s="23">
        <v>1029078</v>
      </c>
      <c r="D1005" s="23" t="s">
        <v>1964</v>
      </c>
      <c r="E1005" s="5">
        <f>IFERROR((PlanMasine[[#This Row],[Norma]]/PlanMasine[[#This Row],[Q]])*(PlanMasine[[#This Row],[Q]]/SUMIF(#REF!,PlanMasine[[#This Row],[RN]],#REF!)*PlanMasine[[#This Row],[KPLQ]]),0)</f>
        <v>0</v>
      </c>
      <c r="F1005" s="23">
        <v>12</v>
      </c>
      <c r="G1005" s="23">
        <v>0</v>
      </c>
      <c r="H1005" s="23">
        <v>0</v>
      </c>
      <c r="I1005" s="23" t="s">
        <v>5</v>
      </c>
      <c r="J1005" s="23" t="s">
        <v>570</v>
      </c>
      <c r="K1005" s="23" t="s">
        <v>2203</v>
      </c>
      <c r="L1005" s="24">
        <v>45841</v>
      </c>
      <c r="M1005" s="28">
        <v>2.7777777777777779E-3</v>
      </c>
      <c r="N1005" s="3">
        <v>45824</v>
      </c>
      <c r="O1005">
        <v>227561</v>
      </c>
      <c r="P1005" t="e">
        <f>IFERROR(INDEX(REDOSLIJED!#REF!,MATCH(PlanMasine[[#This Row],[KPL]],REDOSLIJED!#REF!,0)),MAX(REDOSLIJED!#REF!)+1)</f>
        <v>#REF!</v>
      </c>
    </row>
    <row r="1006" spans="1:16" hidden="1" x14ac:dyDescent="0.25">
      <c r="A1006" s="23">
        <v>1029043</v>
      </c>
      <c r="B1006" s="23">
        <v>1</v>
      </c>
      <c r="C1006" s="23">
        <v>1029058</v>
      </c>
      <c r="D1006" s="23" t="s">
        <v>1966</v>
      </c>
      <c r="E1006" s="5">
        <f>IFERROR((PlanMasine[[#This Row],[Norma]]/PlanMasine[[#This Row],[Q]])*(PlanMasine[[#This Row],[Q]]/SUMIF(#REF!,PlanMasine[[#This Row],[RN]],#REF!)*PlanMasine[[#This Row],[KPLQ]]),0)</f>
        <v>0</v>
      </c>
      <c r="F1006" s="23">
        <v>12</v>
      </c>
      <c r="G1006" s="23">
        <v>0</v>
      </c>
      <c r="H1006" s="23">
        <v>0</v>
      </c>
      <c r="I1006" s="23" t="s">
        <v>5</v>
      </c>
      <c r="J1006" s="23" t="s">
        <v>570</v>
      </c>
      <c r="K1006" s="23" t="s">
        <v>2203</v>
      </c>
      <c r="L1006" s="24">
        <v>45841</v>
      </c>
      <c r="M1006" s="28">
        <v>3.472222222222222E-3</v>
      </c>
      <c r="N1006" s="3">
        <v>45824</v>
      </c>
      <c r="O1006">
        <v>227540</v>
      </c>
      <c r="P1006" t="e">
        <f>IFERROR(INDEX(REDOSLIJED!#REF!,MATCH(PlanMasine[[#This Row],[KPL]],REDOSLIJED!#REF!,0)),MAX(REDOSLIJED!#REF!)+1)</f>
        <v>#REF!</v>
      </c>
    </row>
    <row r="1007" spans="1:16" hidden="1" x14ac:dyDescent="0.25">
      <c r="A1007" s="23">
        <v>1029043</v>
      </c>
      <c r="B1007" s="23">
        <v>1</v>
      </c>
      <c r="C1007" s="23">
        <v>1029065</v>
      </c>
      <c r="D1007" s="23" t="s">
        <v>1923</v>
      </c>
      <c r="E1007" s="5">
        <f>IFERROR((PlanMasine[[#This Row],[Norma]]/PlanMasine[[#This Row],[Q]])*(PlanMasine[[#This Row],[Q]]/SUMIF(#REF!,PlanMasine[[#This Row],[RN]],#REF!)*PlanMasine[[#This Row],[KPLQ]]),0)</f>
        <v>0</v>
      </c>
      <c r="F1007" s="23">
        <v>12</v>
      </c>
      <c r="G1007" s="23">
        <v>0</v>
      </c>
      <c r="H1007" s="23">
        <v>0</v>
      </c>
      <c r="I1007" s="23" t="s">
        <v>5</v>
      </c>
      <c r="J1007" s="23" t="s">
        <v>570</v>
      </c>
      <c r="K1007" s="23" t="s">
        <v>2203</v>
      </c>
      <c r="L1007" s="24">
        <v>45841</v>
      </c>
      <c r="M1007" s="28">
        <v>2.0833333333333333E-3</v>
      </c>
      <c r="N1007" s="3">
        <v>45824</v>
      </c>
      <c r="O1007">
        <v>227547</v>
      </c>
      <c r="P1007" t="e">
        <f>IFERROR(INDEX(REDOSLIJED!#REF!,MATCH(PlanMasine[[#This Row],[KPL]],REDOSLIJED!#REF!,0)),MAX(REDOSLIJED!#REF!)+1)</f>
        <v>#REF!</v>
      </c>
    </row>
    <row r="1008" spans="1:16" hidden="1" x14ac:dyDescent="0.25">
      <c r="A1008" s="23">
        <v>1029043</v>
      </c>
      <c r="B1008" s="23">
        <v>1</v>
      </c>
      <c r="C1008" s="23">
        <v>1029076</v>
      </c>
      <c r="D1008" s="23" t="s">
        <v>1963</v>
      </c>
      <c r="E1008" s="5">
        <f>IFERROR((PlanMasine[[#This Row],[Norma]]/PlanMasine[[#This Row],[Q]])*(PlanMasine[[#This Row],[Q]]/SUMIF(#REF!,PlanMasine[[#This Row],[RN]],#REF!)*PlanMasine[[#This Row],[KPLQ]]),0)</f>
        <v>0</v>
      </c>
      <c r="F1008" s="23">
        <v>12</v>
      </c>
      <c r="G1008" s="23">
        <v>0</v>
      </c>
      <c r="H1008" s="23">
        <v>0</v>
      </c>
      <c r="I1008" s="23" t="s">
        <v>5</v>
      </c>
      <c r="J1008" s="23" t="s">
        <v>570</v>
      </c>
      <c r="K1008" s="23" t="s">
        <v>2203</v>
      </c>
      <c r="L1008" s="24">
        <v>45841</v>
      </c>
      <c r="M1008" s="28">
        <v>2.7777777777777779E-3</v>
      </c>
      <c r="N1008" s="3">
        <v>45824</v>
      </c>
      <c r="O1008">
        <v>227559</v>
      </c>
      <c r="P1008" t="e">
        <f>IFERROR(INDEX(REDOSLIJED!#REF!,MATCH(PlanMasine[[#This Row],[KPL]],REDOSLIJED!#REF!,0)),MAX(REDOSLIJED!#REF!)+1)</f>
        <v>#REF!</v>
      </c>
    </row>
    <row r="1009" spans="1:16" hidden="1" x14ac:dyDescent="0.25">
      <c r="A1009" s="23">
        <v>1029043</v>
      </c>
      <c r="B1009" s="23">
        <v>1</v>
      </c>
      <c r="C1009" s="23">
        <v>1029067</v>
      </c>
      <c r="D1009" s="23" t="s">
        <v>1729</v>
      </c>
      <c r="E1009" s="5">
        <f>IFERROR((PlanMasine[[#This Row],[Norma]]/PlanMasine[[#This Row],[Q]])*(PlanMasine[[#This Row],[Q]]/SUMIF(#REF!,PlanMasine[[#This Row],[RN]],#REF!)*PlanMasine[[#This Row],[KPLQ]]),0)</f>
        <v>0</v>
      </c>
      <c r="F1009" s="23">
        <v>12</v>
      </c>
      <c r="G1009" s="23">
        <v>0</v>
      </c>
      <c r="H1009" s="23">
        <v>0</v>
      </c>
      <c r="I1009" s="23" t="s">
        <v>5</v>
      </c>
      <c r="J1009" s="23" t="s">
        <v>570</v>
      </c>
      <c r="K1009" s="23" t="s">
        <v>2203</v>
      </c>
      <c r="L1009" s="24">
        <v>45841</v>
      </c>
      <c r="M1009" s="28">
        <v>1.3888888888888889E-3</v>
      </c>
      <c r="N1009" s="3">
        <v>45824</v>
      </c>
      <c r="O1009">
        <v>227549</v>
      </c>
      <c r="P1009" t="e">
        <f>IFERROR(INDEX(REDOSLIJED!#REF!,MATCH(PlanMasine[[#This Row],[KPL]],REDOSLIJED!#REF!,0)),MAX(REDOSLIJED!#REF!)+1)</f>
        <v>#REF!</v>
      </c>
    </row>
    <row r="1010" spans="1:16" hidden="1" x14ac:dyDescent="0.25">
      <c r="A1010" s="23">
        <v>1029044</v>
      </c>
      <c r="B1010" s="23">
        <v>1</v>
      </c>
      <c r="C1010" s="23">
        <v>1029058</v>
      </c>
      <c r="D1010" s="23" t="s">
        <v>1966</v>
      </c>
      <c r="E1010" s="5">
        <f>IFERROR((PlanMasine[[#This Row],[Norma]]/PlanMasine[[#This Row],[Q]])*(PlanMasine[[#This Row],[Q]]/SUMIF(#REF!,PlanMasine[[#This Row],[RN]],#REF!)*PlanMasine[[#This Row],[KPLQ]]),0)</f>
        <v>0</v>
      </c>
      <c r="F1010" s="23">
        <v>12</v>
      </c>
      <c r="G1010" s="23">
        <v>0</v>
      </c>
      <c r="H1010" s="23">
        <v>0</v>
      </c>
      <c r="I1010" s="23" t="s">
        <v>5</v>
      </c>
      <c r="J1010" s="23" t="s">
        <v>570</v>
      </c>
      <c r="K1010" s="23" t="s">
        <v>2203</v>
      </c>
      <c r="L1010" s="24">
        <v>45841</v>
      </c>
      <c r="M1010" s="28">
        <v>3.472222222222222E-3</v>
      </c>
      <c r="N1010" s="3">
        <v>45824</v>
      </c>
      <c r="O1010">
        <v>227540</v>
      </c>
      <c r="P1010" t="e">
        <f>IFERROR(INDEX(REDOSLIJED!#REF!,MATCH(PlanMasine[[#This Row],[KPL]],REDOSLIJED!#REF!,0)),MAX(REDOSLIJED!#REF!)+1)</f>
        <v>#REF!</v>
      </c>
    </row>
    <row r="1011" spans="1:16" hidden="1" x14ac:dyDescent="0.25">
      <c r="A1011" s="23">
        <v>1029044</v>
      </c>
      <c r="B1011" s="23">
        <v>1</v>
      </c>
      <c r="C1011" s="23">
        <v>1029067</v>
      </c>
      <c r="D1011" s="23" t="s">
        <v>1729</v>
      </c>
      <c r="E1011" s="5">
        <f>IFERROR((PlanMasine[[#This Row],[Norma]]/PlanMasine[[#This Row],[Q]])*(PlanMasine[[#This Row],[Q]]/SUMIF(#REF!,PlanMasine[[#This Row],[RN]],#REF!)*PlanMasine[[#This Row],[KPLQ]]),0)</f>
        <v>0</v>
      </c>
      <c r="F1011" s="23">
        <v>12</v>
      </c>
      <c r="G1011" s="23">
        <v>0</v>
      </c>
      <c r="H1011" s="23">
        <v>0</v>
      </c>
      <c r="I1011" s="23" t="s">
        <v>5</v>
      </c>
      <c r="J1011" s="23" t="s">
        <v>570</v>
      </c>
      <c r="K1011" s="23" t="s">
        <v>2203</v>
      </c>
      <c r="L1011" s="24">
        <v>45841</v>
      </c>
      <c r="M1011" s="28">
        <v>1.3888888888888889E-3</v>
      </c>
      <c r="N1011" s="3">
        <v>45824</v>
      </c>
      <c r="O1011">
        <v>227549</v>
      </c>
      <c r="P1011" t="e">
        <f>IFERROR(INDEX(REDOSLIJED!#REF!,MATCH(PlanMasine[[#This Row],[KPL]],REDOSLIJED!#REF!,0)),MAX(REDOSLIJED!#REF!)+1)</f>
        <v>#REF!</v>
      </c>
    </row>
    <row r="1012" spans="1:16" hidden="1" x14ac:dyDescent="0.25">
      <c r="A1012" s="23">
        <v>1029044</v>
      </c>
      <c r="B1012" s="23">
        <v>1</v>
      </c>
      <c r="C1012" s="23">
        <v>1029076</v>
      </c>
      <c r="D1012" s="23" t="s">
        <v>1963</v>
      </c>
      <c r="E1012" s="5">
        <f>IFERROR((PlanMasine[[#This Row],[Norma]]/PlanMasine[[#This Row],[Q]])*(PlanMasine[[#This Row],[Q]]/SUMIF(#REF!,PlanMasine[[#This Row],[RN]],#REF!)*PlanMasine[[#This Row],[KPLQ]]),0)</f>
        <v>0</v>
      </c>
      <c r="F1012" s="23">
        <v>12</v>
      </c>
      <c r="G1012" s="23">
        <v>0</v>
      </c>
      <c r="H1012" s="23">
        <v>0</v>
      </c>
      <c r="I1012" s="23" t="s">
        <v>5</v>
      </c>
      <c r="J1012" s="23" t="s">
        <v>570</v>
      </c>
      <c r="K1012" s="23" t="s">
        <v>2203</v>
      </c>
      <c r="L1012" s="24">
        <v>45841</v>
      </c>
      <c r="M1012" s="28">
        <v>2.7777777777777779E-3</v>
      </c>
      <c r="N1012" s="3">
        <v>45824</v>
      </c>
      <c r="O1012">
        <v>227559</v>
      </c>
      <c r="P1012" t="e">
        <f>IFERROR(INDEX(REDOSLIJED!#REF!,MATCH(PlanMasine[[#This Row],[KPL]],REDOSLIJED!#REF!,0)),MAX(REDOSLIJED!#REF!)+1)</f>
        <v>#REF!</v>
      </c>
    </row>
    <row r="1013" spans="1:16" hidden="1" x14ac:dyDescent="0.25">
      <c r="A1013" s="23">
        <v>1029044</v>
      </c>
      <c r="B1013" s="23">
        <v>1</v>
      </c>
      <c r="C1013" s="23">
        <v>1029092</v>
      </c>
      <c r="D1013" s="23" t="s">
        <v>2102</v>
      </c>
      <c r="E1013" s="5">
        <f>IFERROR((PlanMasine[[#This Row],[Norma]]/PlanMasine[[#This Row],[Q]])*(PlanMasine[[#This Row],[Q]]/SUMIF(#REF!,PlanMasine[[#This Row],[RN]],#REF!)*PlanMasine[[#This Row],[KPLQ]]),0)</f>
        <v>0</v>
      </c>
      <c r="F1013" s="23">
        <v>12</v>
      </c>
      <c r="G1013" s="23">
        <v>0</v>
      </c>
      <c r="H1013" s="23">
        <v>0</v>
      </c>
      <c r="I1013" s="23" t="s">
        <v>5</v>
      </c>
      <c r="J1013" s="23" t="s">
        <v>570</v>
      </c>
      <c r="K1013" s="23" t="s">
        <v>2203</v>
      </c>
      <c r="L1013" s="24">
        <v>45841</v>
      </c>
      <c r="M1013" s="28">
        <v>1.3888888888888889E-3</v>
      </c>
      <c r="N1013" s="3">
        <v>45824</v>
      </c>
      <c r="O1013">
        <v>227586</v>
      </c>
      <c r="P1013" t="e">
        <f>IFERROR(INDEX(REDOSLIJED!#REF!,MATCH(PlanMasine[[#This Row],[KPL]],REDOSLIJED!#REF!,0)),MAX(REDOSLIJED!#REF!)+1)</f>
        <v>#REF!</v>
      </c>
    </row>
    <row r="1014" spans="1:16" hidden="1" x14ac:dyDescent="0.25">
      <c r="A1014" s="23">
        <v>1029044</v>
      </c>
      <c r="B1014" s="23">
        <v>1</v>
      </c>
      <c r="C1014" s="23">
        <v>1029078</v>
      </c>
      <c r="D1014" s="23" t="s">
        <v>1964</v>
      </c>
      <c r="E1014" s="5">
        <f>IFERROR((PlanMasine[[#This Row],[Norma]]/PlanMasine[[#This Row],[Q]])*(PlanMasine[[#This Row],[Q]]/SUMIF(#REF!,PlanMasine[[#This Row],[RN]],#REF!)*PlanMasine[[#This Row],[KPLQ]]),0)</f>
        <v>0</v>
      </c>
      <c r="F1014" s="23">
        <v>12</v>
      </c>
      <c r="G1014" s="23">
        <v>0</v>
      </c>
      <c r="H1014" s="23">
        <v>0</v>
      </c>
      <c r="I1014" s="23" t="s">
        <v>5</v>
      </c>
      <c r="J1014" s="23" t="s">
        <v>570</v>
      </c>
      <c r="K1014" s="23" t="s">
        <v>2203</v>
      </c>
      <c r="L1014" s="24">
        <v>45841</v>
      </c>
      <c r="M1014" s="28">
        <v>2.7777777777777779E-3</v>
      </c>
      <c r="N1014" s="3">
        <v>45824</v>
      </c>
      <c r="O1014">
        <v>227561</v>
      </c>
      <c r="P1014" t="e">
        <f>IFERROR(INDEX(REDOSLIJED!#REF!,MATCH(PlanMasine[[#This Row],[KPL]],REDOSLIJED!#REF!,0)),MAX(REDOSLIJED!#REF!)+1)</f>
        <v>#REF!</v>
      </c>
    </row>
    <row r="1015" spans="1:16" hidden="1" x14ac:dyDescent="0.25">
      <c r="A1015" s="23">
        <v>1029044</v>
      </c>
      <c r="B1015" s="23">
        <v>1</v>
      </c>
      <c r="C1015" s="23">
        <v>1029080</v>
      </c>
      <c r="D1015" s="23" t="s">
        <v>1730</v>
      </c>
      <c r="E1015" s="5">
        <f>IFERROR((PlanMasine[[#This Row],[Norma]]/PlanMasine[[#This Row],[Q]])*(PlanMasine[[#This Row],[Q]]/SUMIF(#REF!,PlanMasine[[#This Row],[RN]],#REF!)*PlanMasine[[#This Row],[KPLQ]]),0)</f>
        <v>0</v>
      </c>
      <c r="F1015" s="23">
        <v>12</v>
      </c>
      <c r="G1015" s="23">
        <v>0</v>
      </c>
      <c r="H1015" s="23">
        <v>0</v>
      </c>
      <c r="I1015" s="23" t="s">
        <v>5</v>
      </c>
      <c r="J1015" s="23" t="s">
        <v>570</v>
      </c>
      <c r="K1015" s="23" t="s">
        <v>2203</v>
      </c>
      <c r="L1015" s="24">
        <v>45841</v>
      </c>
      <c r="M1015" s="28">
        <v>3.472222222222222E-3</v>
      </c>
      <c r="N1015" s="3">
        <v>45824</v>
      </c>
      <c r="O1015">
        <v>227566</v>
      </c>
      <c r="P1015" t="e">
        <f>IFERROR(INDEX(REDOSLIJED!#REF!,MATCH(PlanMasine[[#This Row],[KPL]],REDOSLIJED!#REF!,0)),MAX(REDOSLIJED!#REF!)+1)</f>
        <v>#REF!</v>
      </c>
    </row>
    <row r="1016" spans="1:16" hidden="1" x14ac:dyDescent="0.25">
      <c r="A1016" s="23">
        <v>1029044</v>
      </c>
      <c r="B1016" s="23">
        <v>1</v>
      </c>
      <c r="C1016" s="23">
        <v>1029083</v>
      </c>
      <c r="D1016" s="23" t="s">
        <v>1921</v>
      </c>
      <c r="E1016" s="5">
        <f>IFERROR((PlanMasine[[#This Row],[Norma]]/PlanMasine[[#This Row],[Q]])*(PlanMasine[[#This Row],[Q]]/SUMIF(#REF!,PlanMasine[[#This Row],[RN]],#REF!)*PlanMasine[[#This Row],[KPLQ]]),0)</f>
        <v>0</v>
      </c>
      <c r="F1016" s="23">
        <v>12</v>
      </c>
      <c r="G1016" s="23">
        <v>0</v>
      </c>
      <c r="H1016" s="23">
        <v>0</v>
      </c>
      <c r="I1016" s="23" t="s">
        <v>5</v>
      </c>
      <c r="J1016" s="23" t="s">
        <v>570</v>
      </c>
      <c r="K1016" s="23" t="s">
        <v>2203</v>
      </c>
      <c r="L1016" s="24">
        <v>45841</v>
      </c>
      <c r="M1016" s="28">
        <v>1.0416666666666667E-3</v>
      </c>
      <c r="N1016" s="3">
        <v>45824</v>
      </c>
      <c r="O1016">
        <v>227574</v>
      </c>
      <c r="P1016" t="e">
        <f>IFERROR(INDEX(REDOSLIJED!#REF!,MATCH(PlanMasine[[#This Row],[KPL]],REDOSLIJED!#REF!,0)),MAX(REDOSLIJED!#REF!)+1)</f>
        <v>#REF!</v>
      </c>
    </row>
    <row r="1017" spans="1:16" hidden="1" x14ac:dyDescent="0.25">
      <c r="A1017" s="23">
        <v>1029044</v>
      </c>
      <c r="B1017" s="23">
        <v>1</v>
      </c>
      <c r="C1017" s="23">
        <v>1029098</v>
      </c>
      <c r="D1017" s="23" t="s">
        <v>2099</v>
      </c>
      <c r="E1017" s="5">
        <f>IFERROR((PlanMasine[[#This Row],[Norma]]/PlanMasine[[#This Row],[Q]])*(PlanMasine[[#This Row],[Q]]/SUMIF(#REF!,PlanMasine[[#This Row],[RN]],#REF!)*PlanMasine[[#This Row],[KPLQ]]),0)</f>
        <v>0</v>
      </c>
      <c r="F1017" s="23">
        <v>12</v>
      </c>
      <c r="G1017" s="23">
        <v>0</v>
      </c>
      <c r="H1017" s="23">
        <v>0</v>
      </c>
      <c r="I1017" s="23" t="s">
        <v>5</v>
      </c>
      <c r="J1017" s="23" t="s">
        <v>570</v>
      </c>
      <c r="K1017" s="23" t="s">
        <v>2203</v>
      </c>
      <c r="L1017" s="24">
        <v>45841</v>
      </c>
      <c r="M1017" s="28">
        <v>1.3888888888888889E-3</v>
      </c>
      <c r="N1017" s="3">
        <v>45824</v>
      </c>
      <c r="O1017">
        <v>227592</v>
      </c>
      <c r="P1017" t="e">
        <f>IFERROR(INDEX(REDOSLIJED!#REF!,MATCH(PlanMasine[[#This Row],[KPL]],REDOSLIJED!#REF!,0)),MAX(REDOSLIJED!#REF!)+1)</f>
        <v>#REF!</v>
      </c>
    </row>
    <row r="1018" spans="1:16" hidden="1" x14ac:dyDescent="0.25">
      <c r="A1018" s="23">
        <v>1029044</v>
      </c>
      <c r="B1018" s="23">
        <v>1</v>
      </c>
      <c r="C1018" s="23">
        <v>1029096</v>
      </c>
      <c r="D1018" s="23" t="s">
        <v>2100</v>
      </c>
      <c r="E1018" s="5">
        <f>IFERROR((PlanMasine[[#This Row],[Norma]]/PlanMasine[[#This Row],[Q]])*(PlanMasine[[#This Row],[Q]]/SUMIF(#REF!,PlanMasine[[#This Row],[RN]],#REF!)*PlanMasine[[#This Row],[KPLQ]]),0)</f>
        <v>0</v>
      </c>
      <c r="F1018" s="23">
        <v>12</v>
      </c>
      <c r="G1018" s="23">
        <v>0</v>
      </c>
      <c r="H1018" s="23">
        <v>0</v>
      </c>
      <c r="I1018" s="23" t="s">
        <v>5</v>
      </c>
      <c r="J1018" s="23" t="s">
        <v>570</v>
      </c>
      <c r="K1018" s="23" t="s">
        <v>2203</v>
      </c>
      <c r="L1018" s="24">
        <v>45841</v>
      </c>
      <c r="M1018" s="28">
        <v>1.3888888888888889E-3</v>
      </c>
      <c r="N1018" s="3">
        <v>45824</v>
      </c>
      <c r="O1018">
        <v>227590</v>
      </c>
      <c r="P1018" t="e">
        <f>IFERROR(INDEX(REDOSLIJED!#REF!,MATCH(PlanMasine[[#This Row],[KPL]],REDOSLIJED!#REF!,0)),MAX(REDOSLIJED!#REF!)+1)</f>
        <v>#REF!</v>
      </c>
    </row>
    <row r="1019" spans="1:16" hidden="1" x14ac:dyDescent="0.25">
      <c r="A1019" s="23">
        <v>1029044</v>
      </c>
      <c r="B1019" s="23">
        <v>1</v>
      </c>
      <c r="C1019" s="23">
        <v>1029094</v>
      </c>
      <c r="D1019" s="23" t="s">
        <v>1920</v>
      </c>
      <c r="E1019" s="5">
        <f>IFERROR((PlanMasine[[#This Row],[Norma]]/PlanMasine[[#This Row],[Q]])*(PlanMasine[[#This Row],[Q]]/SUMIF(#REF!,PlanMasine[[#This Row],[RN]],#REF!)*PlanMasine[[#This Row],[KPLQ]]),0)</f>
        <v>0</v>
      </c>
      <c r="F1019" s="23">
        <v>12</v>
      </c>
      <c r="G1019" s="23">
        <v>0</v>
      </c>
      <c r="H1019" s="23">
        <v>0</v>
      </c>
      <c r="I1019" s="23" t="s">
        <v>5</v>
      </c>
      <c r="J1019" s="23" t="s">
        <v>570</v>
      </c>
      <c r="K1019" s="23" t="s">
        <v>2203</v>
      </c>
      <c r="L1019" s="24">
        <v>45841</v>
      </c>
      <c r="M1019" s="28">
        <v>6.9444444444444447E-4</v>
      </c>
      <c r="N1019" s="3">
        <v>45824</v>
      </c>
      <c r="O1019">
        <v>227588</v>
      </c>
      <c r="P1019" t="e">
        <f>IFERROR(INDEX(REDOSLIJED!#REF!,MATCH(PlanMasine[[#This Row],[KPL]],REDOSLIJED!#REF!,0)),MAX(REDOSLIJED!#REF!)+1)</f>
        <v>#REF!</v>
      </c>
    </row>
    <row r="1020" spans="1:16" hidden="1" x14ac:dyDescent="0.25">
      <c r="A1020" s="23">
        <v>1029044</v>
      </c>
      <c r="B1020" s="23">
        <v>1</v>
      </c>
      <c r="C1020" s="23">
        <v>1029065</v>
      </c>
      <c r="D1020" s="23" t="s">
        <v>1923</v>
      </c>
      <c r="E1020" s="5">
        <f>IFERROR((PlanMasine[[#This Row],[Norma]]/PlanMasine[[#This Row],[Q]])*(PlanMasine[[#This Row],[Q]]/SUMIF(#REF!,PlanMasine[[#This Row],[RN]],#REF!)*PlanMasine[[#This Row],[KPLQ]]),0)</f>
        <v>0</v>
      </c>
      <c r="F1020" s="23">
        <v>12</v>
      </c>
      <c r="G1020" s="23">
        <v>0</v>
      </c>
      <c r="H1020" s="23">
        <v>0</v>
      </c>
      <c r="I1020" s="23" t="s">
        <v>5</v>
      </c>
      <c r="J1020" s="23" t="s">
        <v>570</v>
      </c>
      <c r="K1020" s="23" t="s">
        <v>2203</v>
      </c>
      <c r="L1020" s="24">
        <v>45841</v>
      </c>
      <c r="M1020" s="28">
        <v>2.0833333333333333E-3</v>
      </c>
      <c r="N1020" s="3">
        <v>45824</v>
      </c>
      <c r="O1020">
        <v>227547</v>
      </c>
      <c r="P1020" t="e">
        <f>IFERROR(INDEX(REDOSLIJED!#REF!,MATCH(PlanMasine[[#This Row],[KPL]],REDOSLIJED!#REF!,0)),MAX(REDOSLIJED!#REF!)+1)</f>
        <v>#REF!</v>
      </c>
    </row>
    <row r="1021" spans="1:16" hidden="1" x14ac:dyDescent="0.25">
      <c r="A1021" s="23">
        <v>1029044</v>
      </c>
      <c r="B1021" s="23">
        <v>1</v>
      </c>
      <c r="C1021" s="23">
        <v>1029090</v>
      </c>
      <c r="D1021" s="23" t="s">
        <v>2101</v>
      </c>
      <c r="E1021" s="5">
        <f>IFERROR((PlanMasine[[#This Row],[Norma]]/PlanMasine[[#This Row],[Q]])*(PlanMasine[[#This Row],[Q]]/SUMIF(#REF!,PlanMasine[[#This Row],[RN]],#REF!)*PlanMasine[[#This Row],[KPLQ]]),0)</f>
        <v>0</v>
      </c>
      <c r="F1021" s="23">
        <v>12</v>
      </c>
      <c r="G1021" s="23">
        <v>0</v>
      </c>
      <c r="H1021" s="23">
        <v>0</v>
      </c>
      <c r="I1021" s="23" t="s">
        <v>5</v>
      </c>
      <c r="J1021" s="23" t="s">
        <v>570</v>
      </c>
      <c r="K1021" s="23" t="s">
        <v>2203</v>
      </c>
      <c r="L1021" s="24">
        <v>45841</v>
      </c>
      <c r="M1021" s="28">
        <v>1.3888888888888889E-3</v>
      </c>
      <c r="N1021" s="3">
        <v>45824</v>
      </c>
      <c r="O1021">
        <v>227584</v>
      </c>
      <c r="P1021" t="e">
        <f>IFERROR(INDEX(REDOSLIJED!#REF!,MATCH(PlanMasine[[#This Row],[KPL]],REDOSLIJED!#REF!,0)),MAX(REDOSLIJED!#REF!)+1)</f>
        <v>#REF!</v>
      </c>
    </row>
    <row r="1022" spans="1:16" hidden="1" x14ac:dyDescent="0.25">
      <c r="A1022" s="23">
        <v>1029044</v>
      </c>
      <c r="B1022" s="23">
        <v>1</v>
      </c>
      <c r="C1022" s="23">
        <v>1029070</v>
      </c>
      <c r="D1022" s="23" t="s">
        <v>1922</v>
      </c>
      <c r="E1022" s="5">
        <f>IFERROR((PlanMasine[[#This Row],[Norma]]/PlanMasine[[#This Row],[Q]])*(PlanMasine[[#This Row],[Q]]/SUMIF(#REF!,PlanMasine[[#This Row],[RN]],#REF!)*PlanMasine[[#This Row],[KPLQ]]),0)</f>
        <v>0</v>
      </c>
      <c r="F1022" s="23">
        <v>12</v>
      </c>
      <c r="G1022" s="23">
        <v>0</v>
      </c>
      <c r="H1022" s="23">
        <v>0</v>
      </c>
      <c r="I1022" s="23" t="s">
        <v>5</v>
      </c>
      <c r="J1022" s="23" t="s">
        <v>570</v>
      </c>
      <c r="K1022" s="23" t="s">
        <v>2203</v>
      </c>
      <c r="L1022" s="24">
        <v>45841</v>
      </c>
      <c r="M1022" s="28">
        <v>2.7777777777777779E-3</v>
      </c>
      <c r="N1022" s="3">
        <v>45824</v>
      </c>
      <c r="O1022">
        <v>227553</v>
      </c>
      <c r="P1022" t="e">
        <f>IFERROR(INDEX(REDOSLIJED!#REF!,MATCH(PlanMasine[[#This Row],[KPL]],REDOSLIJED!#REF!,0)),MAX(REDOSLIJED!#REF!)+1)</f>
        <v>#REF!</v>
      </c>
    </row>
    <row r="1023" spans="1:16" hidden="1" x14ac:dyDescent="0.25">
      <c r="A1023" s="23">
        <v>1029044</v>
      </c>
      <c r="B1023" s="23">
        <v>1</v>
      </c>
      <c r="C1023" s="23">
        <v>1029087</v>
      </c>
      <c r="D1023" s="23" t="s">
        <v>1965</v>
      </c>
      <c r="E1023" s="5">
        <f>IFERROR((PlanMasine[[#This Row],[Norma]]/PlanMasine[[#This Row],[Q]])*(PlanMasine[[#This Row],[Q]]/SUMIF(#REF!,PlanMasine[[#This Row],[RN]],#REF!)*PlanMasine[[#This Row],[KPLQ]]),0)</f>
        <v>0</v>
      </c>
      <c r="F1023" s="23">
        <v>12</v>
      </c>
      <c r="G1023" s="23">
        <v>0</v>
      </c>
      <c r="H1023" s="23">
        <v>0</v>
      </c>
      <c r="I1023" s="23" t="s">
        <v>5</v>
      </c>
      <c r="J1023" s="23" t="s">
        <v>570</v>
      </c>
      <c r="K1023" s="23" t="s">
        <v>2203</v>
      </c>
      <c r="L1023" s="24">
        <v>45841</v>
      </c>
      <c r="M1023" s="28">
        <v>1.3888888888888889E-3</v>
      </c>
      <c r="N1023" s="3">
        <v>45824</v>
      </c>
      <c r="O1023">
        <v>227581</v>
      </c>
      <c r="P1023" t="e">
        <f>IFERROR(INDEX(REDOSLIJED!#REF!,MATCH(PlanMasine[[#This Row],[KPL]],REDOSLIJED!#REF!,0)),MAX(REDOSLIJED!#REF!)+1)</f>
        <v>#REF!</v>
      </c>
    </row>
    <row r="1024" spans="1:16" hidden="1" x14ac:dyDescent="0.25">
      <c r="A1024" s="23">
        <v>1029045</v>
      </c>
      <c r="B1024" s="23">
        <v>1</v>
      </c>
      <c r="C1024" s="23">
        <v>1029098</v>
      </c>
      <c r="D1024" s="23" t="s">
        <v>2099</v>
      </c>
      <c r="E1024" s="5">
        <f>IFERROR((PlanMasine[[#This Row],[Norma]]/PlanMasine[[#This Row],[Q]])*(PlanMasine[[#This Row],[Q]]/SUMIF(#REF!,PlanMasine[[#This Row],[RN]],#REF!)*PlanMasine[[#This Row],[KPLQ]]),0)</f>
        <v>0</v>
      </c>
      <c r="F1024" s="23">
        <v>12</v>
      </c>
      <c r="G1024" s="23">
        <v>0</v>
      </c>
      <c r="H1024" s="23">
        <v>0</v>
      </c>
      <c r="I1024" s="23" t="s">
        <v>5</v>
      </c>
      <c r="J1024" s="23" t="s">
        <v>570</v>
      </c>
      <c r="K1024" s="23" t="s">
        <v>2203</v>
      </c>
      <c r="L1024" s="24">
        <v>45841</v>
      </c>
      <c r="M1024" s="28">
        <v>1.3888888888888889E-3</v>
      </c>
      <c r="N1024" s="3">
        <v>45824</v>
      </c>
      <c r="O1024">
        <v>227592</v>
      </c>
      <c r="P1024" t="e">
        <f>IFERROR(INDEX(REDOSLIJED!#REF!,MATCH(PlanMasine[[#This Row],[KPL]],REDOSLIJED!#REF!,0)),MAX(REDOSLIJED!#REF!)+1)</f>
        <v>#REF!</v>
      </c>
    </row>
    <row r="1025" spans="1:16" hidden="1" x14ac:dyDescent="0.25">
      <c r="A1025" s="23">
        <v>1029045</v>
      </c>
      <c r="B1025" s="23">
        <v>1</v>
      </c>
      <c r="C1025" s="23">
        <v>1029094</v>
      </c>
      <c r="D1025" s="23" t="s">
        <v>1920</v>
      </c>
      <c r="E1025" s="5">
        <f>IFERROR((PlanMasine[[#This Row],[Norma]]/PlanMasine[[#This Row],[Q]])*(PlanMasine[[#This Row],[Q]]/SUMIF(#REF!,PlanMasine[[#This Row],[RN]],#REF!)*PlanMasine[[#This Row],[KPLQ]]),0)</f>
        <v>0</v>
      </c>
      <c r="F1025" s="23">
        <v>12</v>
      </c>
      <c r="G1025" s="23">
        <v>0</v>
      </c>
      <c r="H1025" s="23">
        <v>0</v>
      </c>
      <c r="I1025" s="23" t="s">
        <v>5</v>
      </c>
      <c r="J1025" s="23" t="s">
        <v>570</v>
      </c>
      <c r="K1025" s="23" t="s">
        <v>2203</v>
      </c>
      <c r="L1025" s="24">
        <v>45841</v>
      </c>
      <c r="M1025" s="28">
        <v>6.9444444444444447E-4</v>
      </c>
      <c r="N1025" s="3">
        <v>45824</v>
      </c>
      <c r="O1025">
        <v>227588</v>
      </c>
      <c r="P1025" t="e">
        <f>IFERROR(INDEX(REDOSLIJED!#REF!,MATCH(PlanMasine[[#This Row],[KPL]],REDOSLIJED!#REF!,0)),MAX(REDOSLIJED!#REF!)+1)</f>
        <v>#REF!</v>
      </c>
    </row>
    <row r="1026" spans="1:16" hidden="1" x14ac:dyDescent="0.25">
      <c r="A1026" s="23">
        <v>1029045</v>
      </c>
      <c r="B1026" s="23">
        <v>1</v>
      </c>
      <c r="C1026" s="23">
        <v>1029092</v>
      </c>
      <c r="D1026" s="23" t="s">
        <v>2102</v>
      </c>
      <c r="E1026" s="5">
        <f>IFERROR((PlanMasine[[#This Row],[Norma]]/PlanMasine[[#This Row],[Q]])*(PlanMasine[[#This Row],[Q]]/SUMIF(#REF!,PlanMasine[[#This Row],[RN]],#REF!)*PlanMasine[[#This Row],[KPLQ]]),0)</f>
        <v>0</v>
      </c>
      <c r="F1026" s="23">
        <v>12</v>
      </c>
      <c r="G1026" s="23">
        <v>0</v>
      </c>
      <c r="H1026" s="23">
        <v>0</v>
      </c>
      <c r="I1026" s="23" t="s">
        <v>5</v>
      </c>
      <c r="J1026" s="23" t="s">
        <v>570</v>
      </c>
      <c r="K1026" s="23" t="s">
        <v>2203</v>
      </c>
      <c r="L1026" s="24">
        <v>45841</v>
      </c>
      <c r="M1026" s="28">
        <v>1.3888888888888889E-3</v>
      </c>
      <c r="N1026" s="3">
        <v>45824</v>
      </c>
      <c r="O1026">
        <v>227586</v>
      </c>
      <c r="P1026" t="e">
        <f>IFERROR(INDEX(REDOSLIJED!#REF!,MATCH(PlanMasine[[#This Row],[KPL]],REDOSLIJED!#REF!,0)),MAX(REDOSLIJED!#REF!)+1)</f>
        <v>#REF!</v>
      </c>
    </row>
    <row r="1027" spans="1:16" hidden="1" x14ac:dyDescent="0.25">
      <c r="A1027" s="23">
        <v>1029045</v>
      </c>
      <c r="B1027" s="23">
        <v>1</v>
      </c>
      <c r="C1027" s="23">
        <v>1029096</v>
      </c>
      <c r="D1027" s="23" t="s">
        <v>2100</v>
      </c>
      <c r="E1027" s="5">
        <f>IFERROR((PlanMasine[[#This Row],[Norma]]/PlanMasine[[#This Row],[Q]])*(PlanMasine[[#This Row],[Q]]/SUMIF(#REF!,PlanMasine[[#This Row],[RN]],#REF!)*PlanMasine[[#This Row],[KPLQ]]),0)</f>
        <v>0</v>
      </c>
      <c r="F1027" s="23">
        <v>12</v>
      </c>
      <c r="G1027" s="23">
        <v>0</v>
      </c>
      <c r="H1027" s="23">
        <v>0</v>
      </c>
      <c r="I1027" s="23" t="s">
        <v>5</v>
      </c>
      <c r="J1027" s="23" t="s">
        <v>570</v>
      </c>
      <c r="K1027" s="23" t="s">
        <v>2203</v>
      </c>
      <c r="L1027" s="24">
        <v>45841</v>
      </c>
      <c r="M1027" s="28">
        <v>1.3888888888888889E-3</v>
      </c>
      <c r="N1027" s="3">
        <v>45824</v>
      </c>
      <c r="O1027">
        <v>227590</v>
      </c>
      <c r="P1027" t="e">
        <f>IFERROR(INDEX(REDOSLIJED!#REF!,MATCH(PlanMasine[[#This Row],[KPL]],REDOSLIJED!#REF!,0)),MAX(REDOSLIJED!#REF!)+1)</f>
        <v>#REF!</v>
      </c>
    </row>
    <row r="1028" spans="1:16" hidden="1" x14ac:dyDescent="0.25">
      <c r="A1028" s="23">
        <v>1029045</v>
      </c>
      <c r="B1028" s="23">
        <v>1</v>
      </c>
      <c r="C1028" s="23">
        <v>1029080</v>
      </c>
      <c r="D1028" s="23" t="s">
        <v>1730</v>
      </c>
      <c r="E1028" s="5">
        <f>IFERROR((PlanMasine[[#This Row],[Norma]]/PlanMasine[[#This Row],[Q]])*(PlanMasine[[#This Row],[Q]]/SUMIF(#REF!,PlanMasine[[#This Row],[RN]],#REF!)*PlanMasine[[#This Row],[KPLQ]]),0)</f>
        <v>0</v>
      </c>
      <c r="F1028" s="23">
        <v>12</v>
      </c>
      <c r="G1028" s="23">
        <v>0</v>
      </c>
      <c r="H1028" s="23">
        <v>0</v>
      </c>
      <c r="I1028" s="23" t="s">
        <v>5</v>
      </c>
      <c r="J1028" s="23" t="s">
        <v>570</v>
      </c>
      <c r="K1028" s="23" t="s">
        <v>2203</v>
      </c>
      <c r="L1028" s="24">
        <v>45841</v>
      </c>
      <c r="M1028" s="28">
        <v>3.472222222222222E-3</v>
      </c>
      <c r="N1028" s="3">
        <v>45824</v>
      </c>
      <c r="O1028">
        <v>227566</v>
      </c>
      <c r="P1028" t="e">
        <f>IFERROR(INDEX(REDOSLIJED!#REF!,MATCH(PlanMasine[[#This Row],[KPL]],REDOSLIJED!#REF!,0)),MAX(REDOSLIJED!#REF!)+1)</f>
        <v>#REF!</v>
      </c>
    </row>
    <row r="1029" spans="1:16" hidden="1" x14ac:dyDescent="0.25">
      <c r="A1029" s="23">
        <v>1029045</v>
      </c>
      <c r="B1029" s="23">
        <v>1</v>
      </c>
      <c r="C1029" s="23">
        <v>1029083</v>
      </c>
      <c r="D1029" s="23" t="s">
        <v>1921</v>
      </c>
      <c r="E1029" s="5">
        <f>IFERROR((PlanMasine[[#This Row],[Norma]]/PlanMasine[[#This Row],[Q]])*(PlanMasine[[#This Row],[Q]]/SUMIF(#REF!,PlanMasine[[#This Row],[RN]],#REF!)*PlanMasine[[#This Row],[KPLQ]]),0)</f>
        <v>0</v>
      </c>
      <c r="F1029" s="23">
        <v>12</v>
      </c>
      <c r="G1029" s="23">
        <v>0</v>
      </c>
      <c r="H1029" s="23">
        <v>0</v>
      </c>
      <c r="I1029" s="23" t="s">
        <v>5</v>
      </c>
      <c r="J1029" s="23" t="s">
        <v>570</v>
      </c>
      <c r="K1029" s="23" t="s">
        <v>2203</v>
      </c>
      <c r="L1029" s="24">
        <v>45841</v>
      </c>
      <c r="M1029" s="28">
        <v>1.0416666666666667E-3</v>
      </c>
      <c r="N1029" s="3">
        <v>45824</v>
      </c>
      <c r="O1029">
        <v>227574</v>
      </c>
      <c r="P1029" t="e">
        <f>IFERROR(INDEX(REDOSLIJED!#REF!,MATCH(PlanMasine[[#This Row],[KPL]],REDOSLIJED!#REF!,0)),MAX(REDOSLIJED!#REF!)+1)</f>
        <v>#REF!</v>
      </c>
    </row>
    <row r="1030" spans="1:16" hidden="1" x14ac:dyDescent="0.25">
      <c r="A1030" s="23">
        <v>1029045</v>
      </c>
      <c r="B1030" s="23">
        <v>1</v>
      </c>
      <c r="C1030" s="23">
        <v>1029087</v>
      </c>
      <c r="D1030" s="23" t="s">
        <v>1965</v>
      </c>
      <c r="E1030" s="5">
        <f>IFERROR((PlanMasine[[#This Row],[Norma]]/PlanMasine[[#This Row],[Q]])*(PlanMasine[[#This Row],[Q]]/SUMIF(#REF!,PlanMasine[[#This Row],[RN]],#REF!)*PlanMasine[[#This Row],[KPLQ]]),0)</f>
        <v>0</v>
      </c>
      <c r="F1030" s="23">
        <v>12</v>
      </c>
      <c r="G1030" s="23">
        <v>0</v>
      </c>
      <c r="H1030" s="23">
        <v>0</v>
      </c>
      <c r="I1030" s="23" t="s">
        <v>5</v>
      </c>
      <c r="J1030" s="23" t="s">
        <v>570</v>
      </c>
      <c r="K1030" s="23" t="s">
        <v>2203</v>
      </c>
      <c r="L1030" s="24">
        <v>45841</v>
      </c>
      <c r="M1030" s="28">
        <v>1.3888888888888889E-3</v>
      </c>
      <c r="N1030" s="3">
        <v>45824</v>
      </c>
      <c r="O1030">
        <v>227581</v>
      </c>
      <c r="P1030" t="e">
        <f>IFERROR(INDEX(REDOSLIJED!#REF!,MATCH(PlanMasine[[#This Row],[KPL]],REDOSLIJED!#REF!,0)),MAX(REDOSLIJED!#REF!)+1)</f>
        <v>#REF!</v>
      </c>
    </row>
    <row r="1031" spans="1:16" hidden="1" x14ac:dyDescent="0.25">
      <c r="A1031" s="23">
        <v>1029045</v>
      </c>
      <c r="B1031" s="23">
        <v>1</v>
      </c>
      <c r="C1031" s="23">
        <v>1029078</v>
      </c>
      <c r="D1031" s="23" t="s">
        <v>1964</v>
      </c>
      <c r="E1031" s="5">
        <f>IFERROR((PlanMasine[[#This Row],[Norma]]/PlanMasine[[#This Row],[Q]])*(PlanMasine[[#This Row],[Q]]/SUMIF(#REF!,PlanMasine[[#This Row],[RN]],#REF!)*PlanMasine[[#This Row],[KPLQ]]),0)</f>
        <v>0</v>
      </c>
      <c r="F1031" s="23">
        <v>12</v>
      </c>
      <c r="G1031" s="23">
        <v>0</v>
      </c>
      <c r="H1031" s="23">
        <v>0</v>
      </c>
      <c r="I1031" s="23" t="s">
        <v>5</v>
      </c>
      <c r="J1031" s="23" t="s">
        <v>570</v>
      </c>
      <c r="K1031" s="23" t="s">
        <v>2203</v>
      </c>
      <c r="L1031" s="24">
        <v>45841</v>
      </c>
      <c r="M1031" s="28">
        <v>2.7777777777777779E-3</v>
      </c>
      <c r="N1031" s="3">
        <v>45824</v>
      </c>
      <c r="O1031">
        <v>227561</v>
      </c>
      <c r="P1031" t="e">
        <f>IFERROR(INDEX(REDOSLIJED!#REF!,MATCH(PlanMasine[[#This Row],[KPL]],REDOSLIJED!#REF!,0)),MAX(REDOSLIJED!#REF!)+1)</f>
        <v>#REF!</v>
      </c>
    </row>
    <row r="1032" spans="1:16" hidden="1" x14ac:dyDescent="0.25">
      <c r="A1032" s="23">
        <v>1029045</v>
      </c>
      <c r="B1032" s="23">
        <v>1</v>
      </c>
      <c r="C1032" s="23">
        <v>1029067</v>
      </c>
      <c r="D1032" s="23" t="s">
        <v>1729</v>
      </c>
      <c r="E1032" s="5">
        <f>IFERROR((PlanMasine[[#This Row],[Norma]]/PlanMasine[[#This Row],[Q]])*(PlanMasine[[#This Row],[Q]]/SUMIF(#REF!,PlanMasine[[#This Row],[RN]],#REF!)*PlanMasine[[#This Row],[KPLQ]]),0)</f>
        <v>0</v>
      </c>
      <c r="F1032" s="23">
        <v>12</v>
      </c>
      <c r="G1032" s="23">
        <v>0</v>
      </c>
      <c r="H1032" s="23">
        <v>0</v>
      </c>
      <c r="I1032" s="23" t="s">
        <v>5</v>
      </c>
      <c r="J1032" s="23" t="s">
        <v>570</v>
      </c>
      <c r="K1032" s="23" t="s">
        <v>2203</v>
      </c>
      <c r="L1032" s="24">
        <v>45841</v>
      </c>
      <c r="M1032" s="28">
        <v>1.3888888888888889E-3</v>
      </c>
      <c r="N1032" s="3">
        <v>45824</v>
      </c>
      <c r="O1032">
        <v>227549</v>
      </c>
      <c r="P1032" t="e">
        <f>IFERROR(INDEX(REDOSLIJED!#REF!,MATCH(PlanMasine[[#This Row],[KPL]],REDOSLIJED!#REF!,0)),MAX(REDOSLIJED!#REF!)+1)</f>
        <v>#REF!</v>
      </c>
    </row>
    <row r="1033" spans="1:16" hidden="1" x14ac:dyDescent="0.25">
      <c r="A1033" s="23">
        <v>1029045</v>
      </c>
      <c r="B1033" s="23">
        <v>1</v>
      </c>
      <c r="C1033" s="23">
        <v>1029076</v>
      </c>
      <c r="D1033" s="23" t="s">
        <v>1963</v>
      </c>
      <c r="E1033" s="5">
        <f>IFERROR((PlanMasine[[#This Row],[Norma]]/PlanMasine[[#This Row],[Q]])*(PlanMasine[[#This Row],[Q]]/SUMIF(#REF!,PlanMasine[[#This Row],[RN]],#REF!)*PlanMasine[[#This Row],[KPLQ]]),0)</f>
        <v>0</v>
      </c>
      <c r="F1033" s="23">
        <v>12</v>
      </c>
      <c r="G1033" s="23">
        <v>0</v>
      </c>
      <c r="H1033" s="23">
        <v>0</v>
      </c>
      <c r="I1033" s="23" t="s">
        <v>5</v>
      </c>
      <c r="J1033" s="23" t="s">
        <v>570</v>
      </c>
      <c r="K1033" s="23" t="s">
        <v>2203</v>
      </c>
      <c r="L1033" s="24">
        <v>45841</v>
      </c>
      <c r="M1033" s="28">
        <v>2.7777777777777779E-3</v>
      </c>
      <c r="N1033" s="3">
        <v>45824</v>
      </c>
      <c r="O1033">
        <v>227559</v>
      </c>
      <c r="P1033" t="e">
        <f>IFERROR(INDEX(REDOSLIJED!#REF!,MATCH(PlanMasine[[#This Row],[KPL]],REDOSLIJED!#REF!,0)),MAX(REDOSLIJED!#REF!)+1)</f>
        <v>#REF!</v>
      </c>
    </row>
    <row r="1034" spans="1:16" hidden="1" x14ac:dyDescent="0.25">
      <c r="A1034" s="23">
        <v>1029045</v>
      </c>
      <c r="B1034" s="23">
        <v>1</v>
      </c>
      <c r="C1034" s="23">
        <v>1029065</v>
      </c>
      <c r="D1034" s="23" t="s">
        <v>1923</v>
      </c>
      <c r="E1034" s="5">
        <f>IFERROR((PlanMasine[[#This Row],[Norma]]/PlanMasine[[#This Row],[Q]])*(PlanMasine[[#This Row],[Q]]/SUMIF(#REF!,PlanMasine[[#This Row],[RN]],#REF!)*PlanMasine[[#This Row],[KPLQ]]),0)</f>
        <v>0</v>
      </c>
      <c r="F1034" s="23">
        <v>12</v>
      </c>
      <c r="G1034" s="23">
        <v>0</v>
      </c>
      <c r="H1034" s="23">
        <v>0</v>
      </c>
      <c r="I1034" s="23" t="s">
        <v>5</v>
      </c>
      <c r="J1034" s="23" t="s">
        <v>570</v>
      </c>
      <c r="K1034" s="23" t="s">
        <v>2203</v>
      </c>
      <c r="L1034" s="24">
        <v>45841</v>
      </c>
      <c r="M1034" s="28">
        <v>2.0833333333333333E-3</v>
      </c>
      <c r="N1034" s="3">
        <v>45824</v>
      </c>
      <c r="O1034">
        <v>227547</v>
      </c>
      <c r="P1034" t="e">
        <f>IFERROR(INDEX(REDOSLIJED!#REF!,MATCH(PlanMasine[[#This Row],[KPL]],REDOSLIJED!#REF!,0)),MAX(REDOSLIJED!#REF!)+1)</f>
        <v>#REF!</v>
      </c>
    </row>
    <row r="1035" spans="1:16" hidden="1" x14ac:dyDescent="0.25">
      <c r="A1035" s="23">
        <v>1029045</v>
      </c>
      <c r="B1035" s="23">
        <v>1</v>
      </c>
      <c r="C1035" s="23">
        <v>1029090</v>
      </c>
      <c r="D1035" s="23" t="s">
        <v>2101</v>
      </c>
      <c r="E1035" s="5">
        <f>IFERROR((PlanMasine[[#This Row],[Norma]]/PlanMasine[[#This Row],[Q]])*(PlanMasine[[#This Row],[Q]]/SUMIF(#REF!,PlanMasine[[#This Row],[RN]],#REF!)*PlanMasine[[#This Row],[KPLQ]]),0)</f>
        <v>0</v>
      </c>
      <c r="F1035" s="23">
        <v>12</v>
      </c>
      <c r="G1035" s="23">
        <v>0</v>
      </c>
      <c r="H1035" s="23">
        <v>0</v>
      </c>
      <c r="I1035" s="23" t="s">
        <v>5</v>
      </c>
      <c r="J1035" s="23" t="s">
        <v>570</v>
      </c>
      <c r="K1035" s="23" t="s">
        <v>2203</v>
      </c>
      <c r="L1035" s="24">
        <v>45841</v>
      </c>
      <c r="M1035" s="28">
        <v>1.3888888888888889E-3</v>
      </c>
      <c r="N1035" s="3">
        <v>45824</v>
      </c>
      <c r="O1035">
        <v>227584</v>
      </c>
      <c r="P1035" t="e">
        <f>IFERROR(INDEX(REDOSLIJED!#REF!,MATCH(PlanMasine[[#This Row],[KPL]],REDOSLIJED!#REF!,0)),MAX(REDOSLIJED!#REF!)+1)</f>
        <v>#REF!</v>
      </c>
    </row>
    <row r="1036" spans="1:16" hidden="1" x14ac:dyDescent="0.25">
      <c r="A1036" s="23">
        <v>1029045</v>
      </c>
      <c r="B1036" s="23">
        <v>1</v>
      </c>
      <c r="C1036" s="23">
        <v>1029070</v>
      </c>
      <c r="D1036" s="23" t="s">
        <v>1922</v>
      </c>
      <c r="E1036" s="5">
        <f>IFERROR((PlanMasine[[#This Row],[Norma]]/PlanMasine[[#This Row],[Q]])*(PlanMasine[[#This Row],[Q]]/SUMIF(#REF!,PlanMasine[[#This Row],[RN]],#REF!)*PlanMasine[[#This Row],[KPLQ]]),0)</f>
        <v>0</v>
      </c>
      <c r="F1036" s="23">
        <v>12</v>
      </c>
      <c r="G1036" s="23">
        <v>0</v>
      </c>
      <c r="H1036" s="23">
        <v>0</v>
      </c>
      <c r="I1036" s="23" t="s">
        <v>5</v>
      </c>
      <c r="J1036" s="23" t="s">
        <v>570</v>
      </c>
      <c r="K1036" s="23" t="s">
        <v>2203</v>
      </c>
      <c r="L1036" s="24">
        <v>45841</v>
      </c>
      <c r="M1036" s="28">
        <v>2.7777777777777779E-3</v>
      </c>
      <c r="N1036" s="3">
        <v>45824</v>
      </c>
      <c r="O1036">
        <v>227553</v>
      </c>
      <c r="P1036" t="e">
        <f>IFERROR(INDEX(REDOSLIJED!#REF!,MATCH(PlanMasine[[#This Row],[KPL]],REDOSLIJED!#REF!,0)),MAX(REDOSLIJED!#REF!)+1)</f>
        <v>#REF!</v>
      </c>
    </row>
    <row r="1037" spans="1:16" hidden="1" x14ac:dyDescent="0.25">
      <c r="A1037" s="23">
        <v>1029045</v>
      </c>
      <c r="B1037" s="23">
        <v>1</v>
      </c>
      <c r="C1037" s="23">
        <v>1029058</v>
      </c>
      <c r="D1037" s="23" t="s">
        <v>1966</v>
      </c>
      <c r="E1037" s="5">
        <f>IFERROR((PlanMasine[[#This Row],[Norma]]/PlanMasine[[#This Row],[Q]])*(PlanMasine[[#This Row],[Q]]/SUMIF(#REF!,PlanMasine[[#This Row],[RN]],#REF!)*PlanMasine[[#This Row],[KPLQ]]),0)</f>
        <v>0</v>
      </c>
      <c r="F1037" s="23">
        <v>12</v>
      </c>
      <c r="G1037" s="23">
        <v>0</v>
      </c>
      <c r="H1037" s="23">
        <v>0</v>
      </c>
      <c r="I1037" s="23" t="s">
        <v>5</v>
      </c>
      <c r="J1037" s="23" t="s">
        <v>570</v>
      </c>
      <c r="K1037" s="23" t="s">
        <v>2203</v>
      </c>
      <c r="L1037" s="24">
        <v>45841</v>
      </c>
      <c r="M1037" s="28">
        <v>3.472222222222222E-3</v>
      </c>
      <c r="N1037" s="3">
        <v>45824</v>
      </c>
      <c r="O1037">
        <v>227540</v>
      </c>
      <c r="P1037" t="e">
        <f>IFERROR(INDEX(REDOSLIJED!#REF!,MATCH(PlanMasine[[#This Row],[KPL]],REDOSLIJED!#REF!,0)),MAX(REDOSLIJED!#REF!)+1)</f>
        <v>#REF!</v>
      </c>
    </row>
    <row r="1038" spans="1:16" hidden="1" x14ac:dyDescent="0.25">
      <c r="A1038" s="23">
        <v>1029046</v>
      </c>
      <c r="B1038" s="23">
        <v>1</v>
      </c>
      <c r="C1038" s="23">
        <v>1029087</v>
      </c>
      <c r="D1038" s="23" t="s">
        <v>1965</v>
      </c>
      <c r="E1038" s="5">
        <f>IFERROR((PlanMasine[[#This Row],[Norma]]/PlanMasine[[#This Row],[Q]])*(PlanMasine[[#This Row],[Q]]/SUMIF(#REF!,PlanMasine[[#This Row],[RN]],#REF!)*PlanMasine[[#This Row],[KPLQ]]),0)</f>
        <v>0</v>
      </c>
      <c r="F1038" s="23">
        <v>12</v>
      </c>
      <c r="G1038" s="23">
        <v>0</v>
      </c>
      <c r="H1038" s="23">
        <v>0</v>
      </c>
      <c r="I1038" s="23" t="s">
        <v>5</v>
      </c>
      <c r="J1038" s="23" t="s">
        <v>570</v>
      </c>
      <c r="K1038" s="23" t="s">
        <v>2203</v>
      </c>
      <c r="L1038" s="24">
        <v>45841</v>
      </c>
      <c r="M1038" s="28">
        <v>1.3888888888888889E-3</v>
      </c>
      <c r="N1038" s="3">
        <v>45824</v>
      </c>
      <c r="O1038">
        <v>227581</v>
      </c>
      <c r="P1038" t="e">
        <f>IFERROR(INDEX(REDOSLIJED!#REF!,MATCH(PlanMasine[[#This Row],[KPL]],REDOSLIJED!#REF!,0)),MAX(REDOSLIJED!#REF!)+1)</f>
        <v>#REF!</v>
      </c>
    </row>
    <row r="1039" spans="1:16" hidden="1" x14ac:dyDescent="0.25">
      <c r="A1039" s="23">
        <v>1029046</v>
      </c>
      <c r="B1039" s="23">
        <v>1</v>
      </c>
      <c r="C1039" s="23">
        <v>1029058</v>
      </c>
      <c r="D1039" s="23" t="s">
        <v>1966</v>
      </c>
      <c r="E1039" s="5">
        <f>IFERROR((PlanMasine[[#This Row],[Norma]]/PlanMasine[[#This Row],[Q]])*(PlanMasine[[#This Row],[Q]]/SUMIF(#REF!,PlanMasine[[#This Row],[RN]],#REF!)*PlanMasine[[#This Row],[KPLQ]]),0)</f>
        <v>0</v>
      </c>
      <c r="F1039" s="23">
        <v>12</v>
      </c>
      <c r="G1039" s="23">
        <v>0</v>
      </c>
      <c r="H1039" s="23">
        <v>0</v>
      </c>
      <c r="I1039" s="23" t="s">
        <v>5</v>
      </c>
      <c r="J1039" s="23" t="s">
        <v>570</v>
      </c>
      <c r="K1039" s="23" t="s">
        <v>2203</v>
      </c>
      <c r="L1039" s="24">
        <v>45841</v>
      </c>
      <c r="M1039" s="28">
        <v>3.472222222222222E-3</v>
      </c>
      <c r="N1039" s="3">
        <v>45824</v>
      </c>
      <c r="O1039">
        <v>227540</v>
      </c>
      <c r="P1039" t="e">
        <f>IFERROR(INDEX(REDOSLIJED!#REF!,MATCH(PlanMasine[[#This Row],[KPL]],REDOSLIJED!#REF!,0)),MAX(REDOSLIJED!#REF!)+1)</f>
        <v>#REF!</v>
      </c>
    </row>
    <row r="1040" spans="1:16" hidden="1" x14ac:dyDescent="0.25">
      <c r="A1040" s="23">
        <v>1029046</v>
      </c>
      <c r="B1040" s="23">
        <v>1</v>
      </c>
      <c r="C1040" s="23">
        <v>1029092</v>
      </c>
      <c r="D1040" s="23" t="s">
        <v>2102</v>
      </c>
      <c r="E1040" s="5">
        <f>IFERROR((PlanMasine[[#This Row],[Norma]]/PlanMasine[[#This Row],[Q]])*(PlanMasine[[#This Row],[Q]]/SUMIF(#REF!,PlanMasine[[#This Row],[RN]],#REF!)*PlanMasine[[#This Row],[KPLQ]]),0)</f>
        <v>0</v>
      </c>
      <c r="F1040" s="23">
        <v>12</v>
      </c>
      <c r="G1040" s="23">
        <v>0</v>
      </c>
      <c r="H1040" s="23">
        <v>0</v>
      </c>
      <c r="I1040" s="23" t="s">
        <v>5</v>
      </c>
      <c r="J1040" s="23" t="s">
        <v>570</v>
      </c>
      <c r="K1040" s="23" t="s">
        <v>2203</v>
      </c>
      <c r="L1040" s="24">
        <v>45841</v>
      </c>
      <c r="M1040" s="28">
        <v>1.3888888888888889E-3</v>
      </c>
      <c r="N1040" s="3">
        <v>45824</v>
      </c>
      <c r="O1040">
        <v>227586</v>
      </c>
      <c r="P1040" t="e">
        <f>IFERROR(INDEX(REDOSLIJED!#REF!,MATCH(PlanMasine[[#This Row],[KPL]],REDOSLIJED!#REF!,0)),MAX(REDOSLIJED!#REF!)+1)</f>
        <v>#REF!</v>
      </c>
    </row>
    <row r="1041" spans="1:16" hidden="1" x14ac:dyDescent="0.25">
      <c r="A1041" s="23">
        <v>1029046</v>
      </c>
      <c r="B1041" s="23">
        <v>1</v>
      </c>
      <c r="C1041" s="23">
        <v>1029098</v>
      </c>
      <c r="D1041" s="23" t="s">
        <v>2099</v>
      </c>
      <c r="E1041" s="5">
        <f>IFERROR((PlanMasine[[#This Row],[Norma]]/PlanMasine[[#This Row],[Q]])*(PlanMasine[[#This Row],[Q]]/SUMIF(#REF!,PlanMasine[[#This Row],[RN]],#REF!)*PlanMasine[[#This Row],[KPLQ]]),0)</f>
        <v>0</v>
      </c>
      <c r="F1041" s="23">
        <v>12</v>
      </c>
      <c r="G1041" s="23">
        <v>0</v>
      </c>
      <c r="H1041" s="23">
        <v>0</v>
      </c>
      <c r="I1041" s="23" t="s">
        <v>5</v>
      </c>
      <c r="J1041" s="23" t="s">
        <v>570</v>
      </c>
      <c r="K1041" s="23" t="s">
        <v>2203</v>
      </c>
      <c r="L1041" s="24">
        <v>45841</v>
      </c>
      <c r="M1041" s="28">
        <v>1.3888888888888889E-3</v>
      </c>
      <c r="N1041" s="3">
        <v>45824</v>
      </c>
      <c r="O1041">
        <v>227592</v>
      </c>
      <c r="P1041" t="e">
        <f>IFERROR(INDEX(REDOSLIJED!#REF!,MATCH(PlanMasine[[#This Row],[KPL]],REDOSLIJED!#REF!,0)),MAX(REDOSLIJED!#REF!)+1)</f>
        <v>#REF!</v>
      </c>
    </row>
    <row r="1042" spans="1:16" hidden="1" x14ac:dyDescent="0.25">
      <c r="A1042" s="23">
        <v>1029046</v>
      </c>
      <c r="B1042" s="23">
        <v>1</v>
      </c>
      <c r="C1042" s="23">
        <v>1029078</v>
      </c>
      <c r="D1042" s="23" t="s">
        <v>1964</v>
      </c>
      <c r="E1042" s="5">
        <f>IFERROR((PlanMasine[[#This Row],[Norma]]/PlanMasine[[#This Row],[Q]])*(PlanMasine[[#This Row],[Q]]/SUMIF(#REF!,PlanMasine[[#This Row],[RN]],#REF!)*PlanMasine[[#This Row],[KPLQ]]),0)</f>
        <v>0</v>
      </c>
      <c r="F1042" s="23">
        <v>12</v>
      </c>
      <c r="G1042" s="23">
        <v>0</v>
      </c>
      <c r="H1042" s="23">
        <v>0</v>
      </c>
      <c r="I1042" s="23" t="s">
        <v>5</v>
      </c>
      <c r="J1042" s="23" t="s">
        <v>570</v>
      </c>
      <c r="K1042" s="23" t="s">
        <v>2203</v>
      </c>
      <c r="L1042" s="24">
        <v>45841</v>
      </c>
      <c r="M1042" s="28">
        <v>2.7777777777777779E-3</v>
      </c>
      <c r="N1042" s="3">
        <v>45824</v>
      </c>
      <c r="O1042">
        <v>227561</v>
      </c>
      <c r="P1042" t="e">
        <f>IFERROR(INDEX(REDOSLIJED!#REF!,MATCH(PlanMasine[[#This Row],[KPL]],REDOSLIJED!#REF!,0)),MAX(REDOSLIJED!#REF!)+1)</f>
        <v>#REF!</v>
      </c>
    </row>
    <row r="1043" spans="1:16" hidden="1" x14ac:dyDescent="0.25">
      <c r="A1043" s="23">
        <v>1029046</v>
      </c>
      <c r="B1043" s="23">
        <v>1</v>
      </c>
      <c r="C1043" s="23">
        <v>1029080</v>
      </c>
      <c r="D1043" s="23" t="s">
        <v>1730</v>
      </c>
      <c r="E1043" s="5">
        <f>IFERROR((PlanMasine[[#This Row],[Norma]]/PlanMasine[[#This Row],[Q]])*(PlanMasine[[#This Row],[Q]]/SUMIF(#REF!,PlanMasine[[#This Row],[RN]],#REF!)*PlanMasine[[#This Row],[KPLQ]]),0)</f>
        <v>0</v>
      </c>
      <c r="F1043" s="23">
        <v>12</v>
      </c>
      <c r="G1043" s="23">
        <v>0</v>
      </c>
      <c r="H1043" s="23">
        <v>0</v>
      </c>
      <c r="I1043" s="23" t="s">
        <v>5</v>
      </c>
      <c r="J1043" s="23" t="s">
        <v>570</v>
      </c>
      <c r="K1043" s="23" t="s">
        <v>2203</v>
      </c>
      <c r="L1043" s="24">
        <v>45841</v>
      </c>
      <c r="M1043" s="28">
        <v>3.472222222222222E-3</v>
      </c>
      <c r="N1043" s="3">
        <v>45824</v>
      </c>
      <c r="O1043">
        <v>227566</v>
      </c>
      <c r="P1043" t="e">
        <f>IFERROR(INDEX(REDOSLIJED!#REF!,MATCH(PlanMasine[[#This Row],[KPL]],REDOSLIJED!#REF!,0)),MAX(REDOSLIJED!#REF!)+1)</f>
        <v>#REF!</v>
      </c>
    </row>
    <row r="1044" spans="1:16" hidden="1" x14ac:dyDescent="0.25">
      <c r="A1044" s="23">
        <v>1029046</v>
      </c>
      <c r="B1044" s="23">
        <v>1</v>
      </c>
      <c r="C1044" s="23">
        <v>1029083</v>
      </c>
      <c r="D1044" s="23" t="s">
        <v>1921</v>
      </c>
      <c r="E1044" s="5">
        <f>IFERROR((PlanMasine[[#This Row],[Norma]]/PlanMasine[[#This Row],[Q]])*(PlanMasine[[#This Row],[Q]]/SUMIF(#REF!,PlanMasine[[#This Row],[RN]],#REF!)*PlanMasine[[#This Row],[KPLQ]]),0)</f>
        <v>0</v>
      </c>
      <c r="F1044" s="23">
        <v>12</v>
      </c>
      <c r="G1044" s="23">
        <v>0</v>
      </c>
      <c r="H1044" s="23">
        <v>0</v>
      </c>
      <c r="I1044" s="23" t="s">
        <v>5</v>
      </c>
      <c r="J1044" s="23" t="s">
        <v>570</v>
      </c>
      <c r="K1044" s="23" t="s">
        <v>2203</v>
      </c>
      <c r="L1044" s="24">
        <v>45841</v>
      </c>
      <c r="M1044" s="28">
        <v>1.0416666666666667E-3</v>
      </c>
      <c r="N1044" s="3">
        <v>45824</v>
      </c>
      <c r="O1044">
        <v>227574</v>
      </c>
      <c r="P1044" t="e">
        <f>IFERROR(INDEX(REDOSLIJED!#REF!,MATCH(PlanMasine[[#This Row],[KPL]],REDOSLIJED!#REF!,0)),MAX(REDOSLIJED!#REF!)+1)</f>
        <v>#REF!</v>
      </c>
    </row>
    <row r="1045" spans="1:16" hidden="1" x14ac:dyDescent="0.25">
      <c r="A1045" s="23">
        <v>1029046</v>
      </c>
      <c r="B1045" s="23">
        <v>1</v>
      </c>
      <c r="C1045" s="23">
        <v>1029070</v>
      </c>
      <c r="D1045" s="23" t="s">
        <v>1922</v>
      </c>
      <c r="E1045" s="5">
        <f>IFERROR((PlanMasine[[#This Row],[Norma]]/PlanMasine[[#This Row],[Q]])*(PlanMasine[[#This Row],[Q]]/SUMIF(#REF!,PlanMasine[[#This Row],[RN]],#REF!)*PlanMasine[[#This Row],[KPLQ]]),0)</f>
        <v>0</v>
      </c>
      <c r="F1045" s="23">
        <v>12</v>
      </c>
      <c r="G1045" s="23">
        <v>0</v>
      </c>
      <c r="H1045" s="23">
        <v>0</v>
      </c>
      <c r="I1045" s="23" t="s">
        <v>5</v>
      </c>
      <c r="J1045" s="23" t="s">
        <v>570</v>
      </c>
      <c r="K1045" s="23" t="s">
        <v>2203</v>
      </c>
      <c r="L1045" s="24">
        <v>45841</v>
      </c>
      <c r="M1045" s="28">
        <v>2.7777777777777779E-3</v>
      </c>
      <c r="N1045" s="3">
        <v>45824</v>
      </c>
      <c r="O1045">
        <v>227553</v>
      </c>
      <c r="P1045" t="e">
        <f>IFERROR(INDEX(REDOSLIJED!#REF!,MATCH(PlanMasine[[#This Row],[KPL]],REDOSLIJED!#REF!,0)),MAX(REDOSLIJED!#REF!)+1)</f>
        <v>#REF!</v>
      </c>
    </row>
    <row r="1046" spans="1:16" hidden="1" x14ac:dyDescent="0.25">
      <c r="A1046" s="23">
        <v>1029046</v>
      </c>
      <c r="B1046" s="23">
        <v>1</v>
      </c>
      <c r="C1046" s="23">
        <v>1029076</v>
      </c>
      <c r="D1046" s="23" t="s">
        <v>1963</v>
      </c>
      <c r="E1046" s="5">
        <f>IFERROR((PlanMasine[[#This Row],[Norma]]/PlanMasine[[#This Row],[Q]])*(PlanMasine[[#This Row],[Q]]/SUMIF(#REF!,PlanMasine[[#This Row],[RN]],#REF!)*PlanMasine[[#This Row],[KPLQ]]),0)</f>
        <v>0</v>
      </c>
      <c r="F1046" s="23">
        <v>12</v>
      </c>
      <c r="G1046" s="23">
        <v>0</v>
      </c>
      <c r="H1046" s="23">
        <v>0</v>
      </c>
      <c r="I1046" s="23" t="s">
        <v>5</v>
      </c>
      <c r="J1046" s="23" t="s">
        <v>570</v>
      </c>
      <c r="K1046" s="23" t="s">
        <v>2203</v>
      </c>
      <c r="L1046" s="24">
        <v>45841</v>
      </c>
      <c r="M1046" s="28">
        <v>2.7777777777777779E-3</v>
      </c>
      <c r="N1046" s="3">
        <v>45824</v>
      </c>
      <c r="O1046">
        <v>227559</v>
      </c>
      <c r="P1046" t="e">
        <f>IFERROR(INDEX(REDOSLIJED!#REF!,MATCH(PlanMasine[[#This Row],[KPL]],REDOSLIJED!#REF!,0)),MAX(REDOSLIJED!#REF!)+1)</f>
        <v>#REF!</v>
      </c>
    </row>
    <row r="1047" spans="1:16" hidden="1" x14ac:dyDescent="0.25">
      <c r="A1047" s="23">
        <v>1029046</v>
      </c>
      <c r="B1047" s="23">
        <v>1</v>
      </c>
      <c r="C1047" s="23">
        <v>1029094</v>
      </c>
      <c r="D1047" s="23" t="s">
        <v>1920</v>
      </c>
      <c r="E1047" s="5">
        <f>IFERROR((PlanMasine[[#This Row],[Norma]]/PlanMasine[[#This Row],[Q]])*(PlanMasine[[#This Row],[Q]]/SUMIF(#REF!,PlanMasine[[#This Row],[RN]],#REF!)*PlanMasine[[#This Row],[KPLQ]]),0)</f>
        <v>0</v>
      </c>
      <c r="F1047" s="23">
        <v>12</v>
      </c>
      <c r="G1047" s="23">
        <v>0</v>
      </c>
      <c r="H1047" s="23">
        <v>0</v>
      </c>
      <c r="I1047" s="23" t="s">
        <v>5</v>
      </c>
      <c r="J1047" s="23" t="s">
        <v>570</v>
      </c>
      <c r="K1047" s="23" t="s">
        <v>2203</v>
      </c>
      <c r="L1047" s="24">
        <v>45841</v>
      </c>
      <c r="M1047" s="28">
        <v>6.9444444444444447E-4</v>
      </c>
      <c r="N1047" s="3">
        <v>45824</v>
      </c>
      <c r="O1047">
        <v>227588</v>
      </c>
      <c r="P1047" t="e">
        <f>IFERROR(INDEX(REDOSLIJED!#REF!,MATCH(PlanMasine[[#This Row],[KPL]],REDOSLIJED!#REF!,0)),MAX(REDOSLIJED!#REF!)+1)</f>
        <v>#REF!</v>
      </c>
    </row>
    <row r="1048" spans="1:16" hidden="1" x14ac:dyDescent="0.25">
      <c r="A1048" s="23">
        <v>1029046</v>
      </c>
      <c r="B1048" s="23">
        <v>1</v>
      </c>
      <c r="C1048" s="23">
        <v>1029067</v>
      </c>
      <c r="D1048" s="23" t="s">
        <v>1729</v>
      </c>
      <c r="E1048" s="5">
        <f>IFERROR((PlanMasine[[#This Row],[Norma]]/PlanMasine[[#This Row],[Q]])*(PlanMasine[[#This Row],[Q]]/SUMIF(#REF!,PlanMasine[[#This Row],[RN]],#REF!)*PlanMasine[[#This Row],[KPLQ]]),0)</f>
        <v>0</v>
      </c>
      <c r="F1048" s="23">
        <v>12</v>
      </c>
      <c r="G1048" s="23">
        <v>0</v>
      </c>
      <c r="H1048" s="23">
        <v>0</v>
      </c>
      <c r="I1048" s="23" t="s">
        <v>5</v>
      </c>
      <c r="J1048" s="23" t="s">
        <v>570</v>
      </c>
      <c r="K1048" s="23" t="s">
        <v>2203</v>
      </c>
      <c r="L1048" s="24">
        <v>45841</v>
      </c>
      <c r="M1048" s="28">
        <v>1.3888888888888889E-3</v>
      </c>
      <c r="N1048" s="3">
        <v>45824</v>
      </c>
      <c r="O1048">
        <v>227549</v>
      </c>
      <c r="P1048" t="e">
        <f>IFERROR(INDEX(REDOSLIJED!#REF!,MATCH(PlanMasine[[#This Row],[KPL]],REDOSLIJED!#REF!,0)),MAX(REDOSLIJED!#REF!)+1)</f>
        <v>#REF!</v>
      </c>
    </row>
    <row r="1049" spans="1:16" hidden="1" x14ac:dyDescent="0.25">
      <c r="A1049" s="23">
        <v>1029046</v>
      </c>
      <c r="B1049" s="23">
        <v>1</v>
      </c>
      <c r="C1049" s="23">
        <v>1029065</v>
      </c>
      <c r="D1049" s="23" t="s">
        <v>1923</v>
      </c>
      <c r="E1049" s="5">
        <f>IFERROR((PlanMasine[[#This Row],[Norma]]/PlanMasine[[#This Row],[Q]])*(PlanMasine[[#This Row],[Q]]/SUMIF(#REF!,PlanMasine[[#This Row],[RN]],#REF!)*PlanMasine[[#This Row],[KPLQ]]),0)</f>
        <v>0</v>
      </c>
      <c r="F1049" s="23">
        <v>12</v>
      </c>
      <c r="G1049" s="23">
        <v>0</v>
      </c>
      <c r="H1049" s="23">
        <v>0</v>
      </c>
      <c r="I1049" s="23" t="s">
        <v>5</v>
      </c>
      <c r="J1049" s="23" t="s">
        <v>570</v>
      </c>
      <c r="K1049" s="23" t="s">
        <v>2203</v>
      </c>
      <c r="L1049" s="24">
        <v>45841</v>
      </c>
      <c r="M1049" s="28">
        <v>2.0833333333333333E-3</v>
      </c>
      <c r="N1049" s="3">
        <v>45824</v>
      </c>
      <c r="O1049">
        <v>227547</v>
      </c>
      <c r="P1049" t="e">
        <f>IFERROR(INDEX(REDOSLIJED!#REF!,MATCH(PlanMasine[[#This Row],[KPL]],REDOSLIJED!#REF!,0)),MAX(REDOSLIJED!#REF!)+1)</f>
        <v>#REF!</v>
      </c>
    </row>
    <row r="1050" spans="1:16" hidden="1" x14ac:dyDescent="0.25">
      <c r="A1050" s="23">
        <v>1029046</v>
      </c>
      <c r="B1050" s="23">
        <v>1</v>
      </c>
      <c r="C1050" s="23">
        <v>1029090</v>
      </c>
      <c r="D1050" s="23" t="s">
        <v>2101</v>
      </c>
      <c r="E1050" s="5">
        <f>IFERROR((PlanMasine[[#This Row],[Norma]]/PlanMasine[[#This Row],[Q]])*(PlanMasine[[#This Row],[Q]]/SUMIF(#REF!,PlanMasine[[#This Row],[RN]],#REF!)*PlanMasine[[#This Row],[KPLQ]]),0)</f>
        <v>0</v>
      </c>
      <c r="F1050" s="23">
        <v>12</v>
      </c>
      <c r="G1050" s="23">
        <v>0</v>
      </c>
      <c r="H1050" s="23">
        <v>0</v>
      </c>
      <c r="I1050" s="23" t="s">
        <v>5</v>
      </c>
      <c r="J1050" s="23" t="s">
        <v>570</v>
      </c>
      <c r="K1050" s="23" t="s">
        <v>2203</v>
      </c>
      <c r="L1050" s="24">
        <v>45841</v>
      </c>
      <c r="M1050" s="28">
        <v>1.3888888888888889E-3</v>
      </c>
      <c r="N1050" s="3">
        <v>45824</v>
      </c>
      <c r="O1050">
        <v>227584</v>
      </c>
      <c r="P1050" t="e">
        <f>IFERROR(INDEX(REDOSLIJED!#REF!,MATCH(PlanMasine[[#This Row],[KPL]],REDOSLIJED!#REF!,0)),MAX(REDOSLIJED!#REF!)+1)</f>
        <v>#REF!</v>
      </c>
    </row>
    <row r="1051" spans="1:16" hidden="1" x14ac:dyDescent="0.25">
      <c r="A1051" s="23">
        <v>1029046</v>
      </c>
      <c r="B1051" s="23">
        <v>1</v>
      </c>
      <c r="C1051" s="23">
        <v>1029096</v>
      </c>
      <c r="D1051" s="23" t="s">
        <v>2100</v>
      </c>
      <c r="E1051" s="5">
        <f>IFERROR((PlanMasine[[#This Row],[Norma]]/PlanMasine[[#This Row],[Q]])*(PlanMasine[[#This Row],[Q]]/SUMIF(#REF!,PlanMasine[[#This Row],[RN]],#REF!)*PlanMasine[[#This Row],[KPLQ]]),0)</f>
        <v>0</v>
      </c>
      <c r="F1051" s="23">
        <v>12</v>
      </c>
      <c r="G1051" s="23">
        <v>0</v>
      </c>
      <c r="H1051" s="23">
        <v>0</v>
      </c>
      <c r="I1051" s="23" t="s">
        <v>5</v>
      </c>
      <c r="J1051" s="23" t="s">
        <v>570</v>
      </c>
      <c r="K1051" s="23" t="s">
        <v>2203</v>
      </c>
      <c r="L1051" s="24">
        <v>45841</v>
      </c>
      <c r="M1051" s="28">
        <v>1.3888888888888889E-3</v>
      </c>
      <c r="N1051" s="3">
        <v>45824</v>
      </c>
      <c r="O1051">
        <v>227590</v>
      </c>
      <c r="P1051" t="e">
        <f>IFERROR(INDEX(REDOSLIJED!#REF!,MATCH(PlanMasine[[#This Row],[KPL]],REDOSLIJED!#REF!,0)),MAX(REDOSLIJED!#REF!)+1)</f>
        <v>#REF!</v>
      </c>
    </row>
    <row r="1052" spans="1:16" hidden="1" x14ac:dyDescent="0.25">
      <c r="A1052" s="23">
        <v>1029047</v>
      </c>
      <c r="B1052" s="23">
        <v>1</v>
      </c>
      <c r="C1052" s="23">
        <v>1029078</v>
      </c>
      <c r="D1052" s="23" t="s">
        <v>1964</v>
      </c>
      <c r="E1052" s="5">
        <f>IFERROR((PlanMasine[[#This Row],[Norma]]/PlanMasine[[#This Row],[Q]])*(PlanMasine[[#This Row],[Q]]/SUMIF(#REF!,PlanMasine[[#This Row],[RN]],#REF!)*PlanMasine[[#This Row],[KPLQ]]),0)</f>
        <v>0</v>
      </c>
      <c r="F1052" s="23">
        <v>12</v>
      </c>
      <c r="G1052" s="23">
        <v>0</v>
      </c>
      <c r="H1052" s="23">
        <v>0</v>
      </c>
      <c r="I1052" s="23" t="s">
        <v>5</v>
      </c>
      <c r="J1052" s="23" t="s">
        <v>570</v>
      </c>
      <c r="K1052" s="23" t="s">
        <v>2203</v>
      </c>
      <c r="L1052" s="24">
        <v>45841</v>
      </c>
      <c r="M1052" s="28">
        <v>2.7777777777777779E-3</v>
      </c>
      <c r="N1052" s="3">
        <v>45824</v>
      </c>
      <c r="O1052">
        <v>227561</v>
      </c>
      <c r="P1052" t="e">
        <f>IFERROR(INDEX(REDOSLIJED!#REF!,MATCH(PlanMasine[[#This Row],[KPL]],REDOSLIJED!#REF!,0)),MAX(REDOSLIJED!#REF!)+1)</f>
        <v>#REF!</v>
      </c>
    </row>
    <row r="1053" spans="1:16" hidden="1" x14ac:dyDescent="0.25">
      <c r="A1053" s="23">
        <v>1029047</v>
      </c>
      <c r="B1053" s="23">
        <v>1</v>
      </c>
      <c r="C1053" s="23">
        <v>1029094</v>
      </c>
      <c r="D1053" s="23" t="s">
        <v>1920</v>
      </c>
      <c r="E1053" s="5">
        <f>IFERROR((PlanMasine[[#This Row],[Norma]]/PlanMasine[[#This Row],[Q]])*(PlanMasine[[#This Row],[Q]]/SUMIF(#REF!,PlanMasine[[#This Row],[RN]],#REF!)*PlanMasine[[#This Row],[KPLQ]]),0)</f>
        <v>0</v>
      </c>
      <c r="F1053" s="23">
        <v>12</v>
      </c>
      <c r="G1053" s="23">
        <v>0</v>
      </c>
      <c r="H1053" s="23">
        <v>0</v>
      </c>
      <c r="I1053" s="23" t="s">
        <v>5</v>
      </c>
      <c r="J1053" s="23" t="s">
        <v>570</v>
      </c>
      <c r="K1053" s="23" t="s">
        <v>2203</v>
      </c>
      <c r="L1053" s="24">
        <v>45841</v>
      </c>
      <c r="M1053" s="28">
        <v>6.9444444444444447E-4</v>
      </c>
      <c r="N1053" s="3">
        <v>45824</v>
      </c>
      <c r="O1053">
        <v>227588</v>
      </c>
      <c r="P1053" t="e">
        <f>IFERROR(INDEX(REDOSLIJED!#REF!,MATCH(PlanMasine[[#This Row],[KPL]],REDOSLIJED!#REF!,0)),MAX(REDOSLIJED!#REF!)+1)</f>
        <v>#REF!</v>
      </c>
    </row>
    <row r="1054" spans="1:16" hidden="1" x14ac:dyDescent="0.25">
      <c r="A1054" s="23">
        <v>1029047</v>
      </c>
      <c r="B1054" s="23">
        <v>1</v>
      </c>
      <c r="C1054" s="23">
        <v>1029098</v>
      </c>
      <c r="D1054" s="23" t="s">
        <v>2099</v>
      </c>
      <c r="E1054" s="5">
        <f>IFERROR((PlanMasine[[#This Row],[Norma]]/PlanMasine[[#This Row],[Q]])*(PlanMasine[[#This Row],[Q]]/SUMIF(#REF!,PlanMasine[[#This Row],[RN]],#REF!)*PlanMasine[[#This Row],[KPLQ]]),0)</f>
        <v>0</v>
      </c>
      <c r="F1054" s="23">
        <v>12</v>
      </c>
      <c r="G1054" s="23">
        <v>0</v>
      </c>
      <c r="H1054" s="23">
        <v>0</v>
      </c>
      <c r="I1054" s="23" t="s">
        <v>5</v>
      </c>
      <c r="J1054" s="23" t="s">
        <v>570</v>
      </c>
      <c r="K1054" s="23" t="s">
        <v>2203</v>
      </c>
      <c r="L1054" s="24">
        <v>45841</v>
      </c>
      <c r="M1054" s="28">
        <v>1.3888888888888889E-3</v>
      </c>
      <c r="N1054" s="3">
        <v>45824</v>
      </c>
      <c r="O1054">
        <v>227592</v>
      </c>
      <c r="P1054" t="e">
        <f>IFERROR(INDEX(REDOSLIJED!#REF!,MATCH(PlanMasine[[#This Row],[KPL]],REDOSLIJED!#REF!,0)),MAX(REDOSLIJED!#REF!)+1)</f>
        <v>#REF!</v>
      </c>
    </row>
    <row r="1055" spans="1:16" hidden="1" x14ac:dyDescent="0.25">
      <c r="A1055" s="23">
        <v>1029047</v>
      </c>
      <c r="B1055" s="23">
        <v>1</v>
      </c>
      <c r="C1055" s="23">
        <v>1029058</v>
      </c>
      <c r="D1055" s="23" t="s">
        <v>1966</v>
      </c>
      <c r="E1055" s="5">
        <f>IFERROR((PlanMasine[[#This Row],[Norma]]/PlanMasine[[#This Row],[Q]])*(PlanMasine[[#This Row],[Q]]/SUMIF(#REF!,PlanMasine[[#This Row],[RN]],#REF!)*PlanMasine[[#This Row],[KPLQ]]),0)</f>
        <v>0</v>
      </c>
      <c r="F1055" s="23">
        <v>12</v>
      </c>
      <c r="G1055" s="23">
        <v>0</v>
      </c>
      <c r="H1055" s="23">
        <v>0</v>
      </c>
      <c r="I1055" s="23" t="s">
        <v>5</v>
      </c>
      <c r="J1055" s="23" t="s">
        <v>570</v>
      </c>
      <c r="K1055" s="23" t="s">
        <v>2203</v>
      </c>
      <c r="L1055" s="24">
        <v>45841</v>
      </c>
      <c r="M1055" s="28">
        <v>3.472222222222222E-3</v>
      </c>
      <c r="N1055" s="3">
        <v>45824</v>
      </c>
      <c r="O1055">
        <v>227540</v>
      </c>
      <c r="P1055" t="e">
        <f>IFERROR(INDEX(REDOSLIJED!#REF!,MATCH(PlanMasine[[#This Row],[KPL]],REDOSLIJED!#REF!,0)),MAX(REDOSLIJED!#REF!)+1)</f>
        <v>#REF!</v>
      </c>
    </row>
    <row r="1056" spans="1:16" hidden="1" x14ac:dyDescent="0.25">
      <c r="A1056" s="23">
        <v>1029047</v>
      </c>
      <c r="B1056" s="23">
        <v>1</v>
      </c>
      <c r="C1056" s="23">
        <v>1029067</v>
      </c>
      <c r="D1056" s="23" t="s">
        <v>1729</v>
      </c>
      <c r="E1056" s="5">
        <f>IFERROR((PlanMasine[[#This Row],[Norma]]/PlanMasine[[#This Row],[Q]])*(PlanMasine[[#This Row],[Q]]/SUMIF(#REF!,PlanMasine[[#This Row],[RN]],#REF!)*PlanMasine[[#This Row],[KPLQ]]),0)</f>
        <v>0</v>
      </c>
      <c r="F1056" s="23">
        <v>12</v>
      </c>
      <c r="G1056" s="23">
        <v>0</v>
      </c>
      <c r="H1056" s="23">
        <v>0</v>
      </c>
      <c r="I1056" s="23" t="s">
        <v>5</v>
      </c>
      <c r="J1056" s="23" t="s">
        <v>570</v>
      </c>
      <c r="K1056" s="23" t="s">
        <v>2203</v>
      </c>
      <c r="L1056" s="24">
        <v>45841</v>
      </c>
      <c r="M1056" s="28">
        <v>1.3888888888888889E-3</v>
      </c>
      <c r="N1056" s="3">
        <v>45824</v>
      </c>
      <c r="O1056">
        <v>227549</v>
      </c>
      <c r="P1056" t="e">
        <f>IFERROR(INDEX(REDOSLIJED!#REF!,MATCH(PlanMasine[[#This Row],[KPL]],REDOSLIJED!#REF!,0)),MAX(REDOSLIJED!#REF!)+1)</f>
        <v>#REF!</v>
      </c>
    </row>
    <row r="1057" spans="1:16" hidden="1" x14ac:dyDescent="0.25">
      <c r="A1057" s="23">
        <v>1029047</v>
      </c>
      <c r="B1057" s="23">
        <v>1</v>
      </c>
      <c r="C1057" s="23">
        <v>1029083</v>
      </c>
      <c r="D1057" s="23" t="s">
        <v>1921</v>
      </c>
      <c r="E1057" s="5">
        <f>IFERROR((PlanMasine[[#This Row],[Norma]]/PlanMasine[[#This Row],[Q]])*(PlanMasine[[#This Row],[Q]]/SUMIF(#REF!,PlanMasine[[#This Row],[RN]],#REF!)*PlanMasine[[#This Row],[KPLQ]]),0)</f>
        <v>0</v>
      </c>
      <c r="F1057" s="23">
        <v>12</v>
      </c>
      <c r="G1057" s="23">
        <v>0</v>
      </c>
      <c r="H1057" s="23">
        <v>0</v>
      </c>
      <c r="I1057" s="23" t="s">
        <v>5</v>
      </c>
      <c r="J1057" s="23" t="s">
        <v>570</v>
      </c>
      <c r="K1057" s="23" t="s">
        <v>2203</v>
      </c>
      <c r="L1057" s="24">
        <v>45841</v>
      </c>
      <c r="M1057" s="28">
        <v>1.0416666666666667E-3</v>
      </c>
      <c r="N1057" s="3">
        <v>45824</v>
      </c>
      <c r="O1057">
        <v>227574</v>
      </c>
      <c r="P1057" t="e">
        <f>IFERROR(INDEX(REDOSLIJED!#REF!,MATCH(PlanMasine[[#This Row],[KPL]],REDOSLIJED!#REF!,0)),MAX(REDOSLIJED!#REF!)+1)</f>
        <v>#REF!</v>
      </c>
    </row>
    <row r="1058" spans="1:16" hidden="1" x14ac:dyDescent="0.25">
      <c r="A1058" s="23">
        <v>1029047</v>
      </c>
      <c r="B1058" s="23">
        <v>1</v>
      </c>
      <c r="C1058" s="23">
        <v>1029070</v>
      </c>
      <c r="D1058" s="23" t="s">
        <v>1922</v>
      </c>
      <c r="E1058" s="5">
        <f>IFERROR((PlanMasine[[#This Row],[Norma]]/PlanMasine[[#This Row],[Q]])*(PlanMasine[[#This Row],[Q]]/SUMIF(#REF!,PlanMasine[[#This Row],[RN]],#REF!)*PlanMasine[[#This Row],[KPLQ]]),0)</f>
        <v>0</v>
      </c>
      <c r="F1058" s="23">
        <v>12</v>
      </c>
      <c r="G1058" s="23">
        <v>0</v>
      </c>
      <c r="H1058" s="23">
        <v>0</v>
      </c>
      <c r="I1058" s="23" t="s">
        <v>5</v>
      </c>
      <c r="J1058" s="23" t="s">
        <v>570</v>
      </c>
      <c r="K1058" s="23" t="s">
        <v>2203</v>
      </c>
      <c r="L1058" s="24">
        <v>45841</v>
      </c>
      <c r="M1058" s="28">
        <v>2.7777777777777779E-3</v>
      </c>
      <c r="N1058" s="3">
        <v>45824</v>
      </c>
      <c r="O1058">
        <v>227553</v>
      </c>
      <c r="P1058" t="e">
        <f>IFERROR(INDEX(REDOSLIJED!#REF!,MATCH(PlanMasine[[#This Row],[KPL]],REDOSLIJED!#REF!,0)),MAX(REDOSLIJED!#REF!)+1)</f>
        <v>#REF!</v>
      </c>
    </row>
    <row r="1059" spans="1:16" hidden="1" x14ac:dyDescent="0.25">
      <c r="A1059" s="23">
        <v>1029047</v>
      </c>
      <c r="B1059" s="23">
        <v>1</v>
      </c>
      <c r="C1059" s="23">
        <v>1029096</v>
      </c>
      <c r="D1059" s="23" t="s">
        <v>2100</v>
      </c>
      <c r="E1059" s="5">
        <f>IFERROR((PlanMasine[[#This Row],[Norma]]/PlanMasine[[#This Row],[Q]])*(PlanMasine[[#This Row],[Q]]/SUMIF(#REF!,PlanMasine[[#This Row],[RN]],#REF!)*PlanMasine[[#This Row],[KPLQ]]),0)</f>
        <v>0</v>
      </c>
      <c r="F1059" s="23">
        <v>12</v>
      </c>
      <c r="G1059" s="23">
        <v>0</v>
      </c>
      <c r="H1059" s="23">
        <v>0</v>
      </c>
      <c r="I1059" s="23" t="s">
        <v>5</v>
      </c>
      <c r="J1059" s="23" t="s">
        <v>570</v>
      </c>
      <c r="K1059" s="23" t="s">
        <v>2203</v>
      </c>
      <c r="L1059" s="24">
        <v>45841</v>
      </c>
      <c r="M1059" s="28">
        <v>1.3888888888888889E-3</v>
      </c>
      <c r="N1059" s="3">
        <v>45824</v>
      </c>
      <c r="O1059">
        <v>227590</v>
      </c>
      <c r="P1059" t="e">
        <f>IFERROR(INDEX(REDOSLIJED!#REF!,MATCH(PlanMasine[[#This Row],[KPL]],REDOSLIJED!#REF!,0)),MAX(REDOSLIJED!#REF!)+1)</f>
        <v>#REF!</v>
      </c>
    </row>
    <row r="1060" spans="1:16" hidden="1" x14ac:dyDescent="0.25">
      <c r="A1060" s="23">
        <v>1029047</v>
      </c>
      <c r="B1060" s="23">
        <v>1</v>
      </c>
      <c r="C1060" s="23">
        <v>1029087</v>
      </c>
      <c r="D1060" s="23" t="s">
        <v>1965</v>
      </c>
      <c r="E1060" s="5">
        <f>IFERROR((PlanMasine[[#This Row],[Norma]]/PlanMasine[[#This Row],[Q]])*(PlanMasine[[#This Row],[Q]]/SUMIF(#REF!,PlanMasine[[#This Row],[RN]],#REF!)*PlanMasine[[#This Row],[KPLQ]]),0)</f>
        <v>0</v>
      </c>
      <c r="F1060" s="23">
        <v>12</v>
      </c>
      <c r="G1060" s="23">
        <v>0</v>
      </c>
      <c r="H1060" s="23">
        <v>0</v>
      </c>
      <c r="I1060" s="23" t="s">
        <v>5</v>
      </c>
      <c r="J1060" s="23" t="s">
        <v>570</v>
      </c>
      <c r="K1060" s="23" t="s">
        <v>2203</v>
      </c>
      <c r="L1060" s="24">
        <v>45841</v>
      </c>
      <c r="M1060" s="28">
        <v>1.3888888888888889E-3</v>
      </c>
      <c r="N1060" s="3">
        <v>45824</v>
      </c>
      <c r="O1060">
        <v>227581</v>
      </c>
      <c r="P1060" t="e">
        <f>IFERROR(INDEX(REDOSLIJED!#REF!,MATCH(PlanMasine[[#This Row],[KPL]],REDOSLIJED!#REF!,0)),MAX(REDOSLIJED!#REF!)+1)</f>
        <v>#REF!</v>
      </c>
    </row>
    <row r="1061" spans="1:16" hidden="1" x14ac:dyDescent="0.25">
      <c r="A1061" s="23">
        <v>1029047</v>
      </c>
      <c r="B1061" s="23">
        <v>1</v>
      </c>
      <c r="C1061" s="23">
        <v>1029065</v>
      </c>
      <c r="D1061" s="23" t="s">
        <v>1923</v>
      </c>
      <c r="E1061" s="5">
        <f>IFERROR((PlanMasine[[#This Row],[Norma]]/PlanMasine[[#This Row],[Q]])*(PlanMasine[[#This Row],[Q]]/SUMIF(#REF!,PlanMasine[[#This Row],[RN]],#REF!)*PlanMasine[[#This Row],[KPLQ]]),0)</f>
        <v>0</v>
      </c>
      <c r="F1061" s="23">
        <v>12</v>
      </c>
      <c r="G1061" s="23">
        <v>0</v>
      </c>
      <c r="H1061" s="23">
        <v>0</v>
      </c>
      <c r="I1061" s="23" t="s">
        <v>5</v>
      </c>
      <c r="J1061" s="23" t="s">
        <v>570</v>
      </c>
      <c r="K1061" s="23" t="s">
        <v>2203</v>
      </c>
      <c r="L1061" s="24">
        <v>45841</v>
      </c>
      <c r="M1061" s="28">
        <v>2.0833333333333333E-3</v>
      </c>
      <c r="N1061" s="3">
        <v>45824</v>
      </c>
      <c r="O1061">
        <v>227547</v>
      </c>
      <c r="P1061" t="e">
        <f>IFERROR(INDEX(REDOSLIJED!#REF!,MATCH(PlanMasine[[#This Row],[KPL]],REDOSLIJED!#REF!,0)),MAX(REDOSLIJED!#REF!)+1)</f>
        <v>#REF!</v>
      </c>
    </row>
    <row r="1062" spans="1:16" hidden="1" x14ac:dyDescent="0.25">
      <c r="A1062" s="23">
        <v>1029047</v>
      </c>
      <c r="B1062" s="23">
        <v>1</v>
      </c>
      <c r="C1062" s="23">
        <v>1029080</v>
      </c>
      <c r="D1062" s="23" t="s">
        <v>1730</v>
      </c>
      <c r="E1062" s="5">
        <f>IFERROR((PlanMasine[[#This Row],[Norma]]/PlanMasine[[#This Row],[Q]])*(PlanMasine[[#This Row],[Q]]/SUMIF(#REF!,PlanMasine[[#This Row],[RN]],#REF!)*PlanMasine[[#This Row],[KPLQ]]),0)</f>
        <v>0</v>
      </c>
      <c r="F1062" s="23">
        <v>12</v>
      </c>
      <c r="G1062" s="23">
        <v>0</v>
      </c>
      <c r="H1062" s="23">
        <v>0</v>
      </c>
      <c r="I1062" s="23" t="s">
        <v>5</v>
      </c>
      <c r="J1062" s="23" t="s">
        <v>570</v>
      </c>
      <c r="K1062" s="23" t="s">
        <v>2203</v>
      </c>
      <c r="L1062" s="24">
        <v>45841</v>
      </c>
      <c r="M1062" s="28">
        <v>3.472222222222222E-3</v>
      </c>
      <c r="N1062" s="3">
        <v>45824</v>
      </c>
      <c r="O1062">
        <v>227566</v>
      </c>
      <c r="P1062" t="e">
        <f>IFERROR(INDEX(REDOSLIJED!#REF!,MATCH(PlanMasine[[#This Row],[KPL]],REDOSLIJED!#REF!,0)),MAX(REDOSLIJED!#REF!)+1)</f>
        <v>#REF!</v>
      </c>
    </row>
    <row r="1063" spans="1:16" hidden="1" x14ac:dyDescent="0.25">
      <c r="A1063" s="23">
        <v>1029047</v>
      </c>
      <c r="B1063" s="23">
        <v>1</v>
      </c>
      <c r="C1063" s="23">
        <v>1029092</v>
      </c>
      <c r="D1063" s="23" t="s">
        <v>2102</v>
      </c>
      <c r="E1063" s="5">
        <f>IFERROR((PlanMasine[[#This Row],[Norma]]/PlanMasine[[#This Row],[Q]])*(PlanMasine[[#This Row],[Q]]/SUMIF(#REF!,PlanMasine[[#This Row],[RN]],#REF!)*PlanMasine[[#This Row],[KPLQ]]),0)</f>
        <v>0</v>
      </c>
      <c r="F1063" s="23">
        <v>12</v>
      </c>
      <c r="G1063" s="23">
        <v>0</v>
      </c>
      <c r="H1063" s="23">
        <v>0</v>
      </c>
      <c r="I1063" s="23" t="s">
        <v>5</v>
      </c>
      <c r="J1063" s="23" t="s">
        <v>570</v>
      </c>
      <c r="K1063" s="23" t="s">
        <v>2203</v>
      </c>
      <c r="L1063" s="24">
        <v>45841</v>
      </c>
      <c r="M1063" s="28">
        <v>1.3888888888888889E-3</v>
      </c>
      <c r="N1063" s="3">
        <v>45824</v>
      </c>
      <c r="O1063">
        <v>227586</v>
      </c>
      <c r="P1063" t="e">
        <f>IFERROR(INDEX(REDOSLIJED!#REF!,MATCH(PlanMasine[[#This Row],[KPL]],REDOSLIJED!#REF!,0)),MAX(REDOSLIJED!#REF!)+1)</f>
        <v>#REF!</v>
      </c>
    </row>
    <row r="1064" spans="1:16" hidden="1" x14ac:dyDescent="0.25">
      <c r="A1064" s="23">
        <v>1029047</v>
      </c>
      <c r="B1064" s="23">
        <v>1</v>
      </c>
      <c r="C1064" s="23">
        <v>1029076</v>
      </c>
      <c r="D1064" s="23" t="s">
        <v>1963</v>
      </c>
      <c r="E1064" s="5">
        <f>IFERROR((PlanMasine[[#This Row],[Norma]]/PlanMasine[[#This Row],[Q]])*(PlanMasine[[#This Row],[Q]]/SUMIF(#REF!,PlanMasine[[#This Row],[RN]],#REF!)*PlanMasine[[#This Row],[KPLQ]]),0)</f>
        <v>0</v>
      </c>
      <c r="F1064" s="23">
        <v>12</v>
      </c>
      <c r="G1064" s="23">
        <v>0</v>
      </c>
      <c r="H1064" s="23">
        <v>0</v>
      </c>
      <c r="I1064" s="23" t="s">
        <v>5</v>
      </c>
      <c r="J1064" s="23" t="s">
        <v>570</v>
      </c>
      <c r="K1064" s="23" t="s">
        <v>2203</v>
      </c>
      <c r="L1064" s="24">
        <v>45841</v>
      </c>
      <c r="M1064" s="28">
        <v>2.7777777777777779E-3</v>
      </c>
      <c r="N1064" s="3">
        <v>45824</v>
      </c>
      <c r="O1064">
        <v>227559</v>
      </c>
      <c r="P1064" t="e">
        <f>IFERROR(INDEX(REDOSLIJED!#REF!,MATCH(PlanMasine[[#This Row],[KPL]],REDOSLIJED!#REF!,0)),MAX(REDOSLIJED!#REF!)+1)</f>
        <v>#REF!</v>
      </c>
    </row>
    <row r="1065" spans="1:16" hidden="1" x14ac:dyDescent="0.25">
      <c r="A1065" s="23">
        <v>1029047</v>
      </c>
      <c r="B1065" s="23">
        <v>1</v>
      </c>
      <c r="C1065" s="23">
        <v>1029090</v>
      </c>
      <c r="D1065" s="23" t="s">
        <v>2101</v>
      </c>
      <c r="E1065" s="5">
        <f>IFERROR((PlanMasine[[#This Row],[Norma]]/PlanMasine[[#This Row],[Q]])*(PlanMasine[[#This Row],[Q]]/SUMIF(#REF!,PlanMasine[[#This Row],[RN]],#REF!)*PlanMasine[[#This Row],[KPLQ]]),0)</f>
        <v>0</v>
      </c>
      <c r="F1065" s="23">
        <v>12</v>
      </c>
      <c r="G1065" s="23">
        <v>0</v>
      </c>
      <c r="H1065" s="23">
        <v>0</v>
      </c>
      <c r="I1065" s="23" t="s">
        <v>5</v>
      </c>
      <c r="J1065" s="23" t="s">
        <v>570</v>
      </c>
      <c r="K1065" s="23" t="s">
        <v>2203</v>
      </c>
      <c r="L1065" s="24">
        <v>45841</v>
      </c>
      <c r="M1065" s="28">
        <v>1.3888888888888889E-3</v>
      </c>
      <c r="N1065" s="3">
        <v>45824</v>
      </c>
      <c r="O1065">
        <v>227584</v>
      </c>
      <c r="P1065" t="e">
        <f>IFERROR(INDEX(REDOSLIJED!#REF!,MATCH(PlanMasine[[#This Row],[KPL]],REDOSLIJED!#REF!,0)),MAX(REDOSLIJED!#REF!)+1)</f>
        <v>#REF!</v>
      </c>
    </row>
    <row r="1066" spans="1:16" hidden="1" x14ac:dyDescent="0.25">
      <c r="A1066" s="23">
        <v>1029048</v>
      </c>
      <c r="B1066" s="23">
        <v>1</v>
      </c>
      <c r="C1066" s="23">
        <v>1029076</v>
      </c>
      <c r="D1066" s="23" t="s">
        <v>1963</v>
      </c>
      <c r="E1066" s="5">
        <f>IFERROR((PlanMasine[[#This Row],[Norma]]/PlanMasine[[#This Row],[Q]])*(PlanMasine[[#This Row],[Q]]/SUMIF(#REF!,PlanMasine[[#This Row],[RN]],#REF!)*PlanMasine[[#This Row],[KPLQ]]),0)</f>
        <v>0</v>
      </c>
      <c r="F1066" s="23">
        <v>12</v>
      </c>
      <c r="G1066" s="23">
        <v>0</v>
      </c>
      <c r="H1066" s="23">
        <v>0</v>
      </c>
      <c r="I1066" s="23" t="s">
        <v>5</v>
      </c>
      <c r="J1066" s="23" t="s">
        <v>570</v>
      </c>
      <c r="K1066" s="23" t="s">
        <v>2203</v>
      </c>
      <c r="L1066" s="24">
        <v>45841</v>
      </c>
      <c r="M1066" s="28">
        <v>2.7777777777777779E-3</v>
      </c>
      <c r="N1066" s="3">
        <v>45824</v>
      </c>
      <c r="O1066">
        <v>227559</v>
      </c>
      <c r="P1066" t="e">
        <f>IFERROR(INDEX(REDOSLIJED!#REF!,MATCH(PlanMasine[[#This Row],[KPL]],REDOSLIJED!#REF!,0)),MAX(REDOSLIJED!#REF!)+1)</f>
        <v>#REF!</v>
      </c>
    </row>
    <row r="1067" spans="1:16" hidden="1" x14ac:dyDescent="0.25">
      <c r="A1067" s="23">
        <v>1029048</v>
      </c>
      <c r="B1067" s="23">
        <v>1</v>
      </c>
      <c r="C1067" s="23">
        <v>1029096</v>
      </c>
      <c r="D1067" s="23" t="s">
        <v>2100</v>
      </c>
      <c r="E1067" s="5">
        <f>IFERROR((PlanMasine[[#This Row],[Norma]]/PlanMasine[[#This Row],[Q]])*(PlanMasine[[#This Row],[Q]]/SUMIF(#REF!,PlanMasine[[#This Row],[RN]],#REF!)*PlanMasine[[#This Row],[KPLQ]]),0)</f>
        <v>0</v>
      </c>
      <c r="F1067" s="23">
        <v>12</v>
      </c>
      <c r="G1067" s="23">
        <v>0</v>
      </c>
      <c r="H1067" s="23">
        <v>0</v>
      </c>
      <c r="I1067" s="23" t="s">
        <v>5</v>
      </c>
      <c r="J1067" s="23" t="s">
        <v>570</v>
      </c>
      <c r="K1067" s="23" t="s">
        <v>2203</v>
      </c>
      <c r="L1067" s="24">
        <v>45841</v>
      </c>
      <c r="M1067" s="28">
        <v>1.3888888888888889E-3</v>
      </c>
      <c r="N1067" s="3">
        <v>45824</v>
      </c>
      <c r="O1067">
        <v>227590</v>
      </c>
      <c r="P1067" t="e">
        <f>IFERROR(INDEX(REDOSLIJED!#REF!,MATCH(PlanMasine[[#This Row],[KPL]],REDOSLIJED!#REF!,0)),MAX(REDOSLIJED!#REF!)+1)</f>
        <v>#REF!</v>
      </c>
    </row>
    <row r="1068" spans="1:16" hidden="1" x14ac:dyDescent="0.25">
      <c r="A1068" s="23">
        <v>1029048</v>
      </c>
      <c r="B1068" s="23">
        <v>1</v>
      </c>
      <c r="C1068" s="23">
        <v>1029078</v>
      </c>
      <c r="D1068" s="23" t="s">
        <v>1964</v>
      </c>
      <c r="E1068" s="5">
        <f>IFERROR((PlanMasine[[#This Row],[Norma]]/PlanMasine[[#This Row],[Q]])*(PlanMasine[[#This Row],[Q]]/SUMIF(#REF!,PlanMasine[[#This Row],[RN]],#REF!)*PlanMasine[[#This Row],[KPLQ]]),0)</f>
        <v>0</v>
      </c>
      <c r="F1068" s="23">
        <v>12</v>
      </c>
      <c r="G1068" s="23">
        <v>0</v>
      </c>
      <c r="H1068" s="23">
        <v>0</v>
      </c>
      <c r="I1068" s="23" t="s">
        <v>5</v>
      </c>
      <c r="J1068" s="23" t="s">
        <v>570</v>
      </c>
      <c r="K1068" s="23" t="s">
        <v>2203</v>
      </c>
      <c r="L1068" s="24">
        <v>45841</v>
      </c>
      <c r="M1068" s="28">
        <v>2.7777777777777779E-3</v>
      </c>
      <c r="N1068" s="3">
        <v>45824</v>
      </c>
      <c r="O1068">
        <v>227561</v>
      </c>
      <c r="P1068" t="e">
        <f>IFERROR(INDEX(REDOSLIJED!#REF!,MATCH(PlanMasine[[#This Row],[KPL]],REDOSLIJED!#REF!,0)),MAX(REDOSLIJED!#REF!)+1)</f>
        <v>#REF!</v>
      </c>
    </row>
    <row r="1069" spans="1:16" hidden="1" x14ac:dyDescent="0.25">
      <c r="A1069" s="23">
        <v>1029048</v>
      </c>
      <c r="B1069" s="23">
        <v>1</v>
      </c>
      <c r="C1069" s="23">
        <v>1029094</v>
      </c>
      <c r="D1069" s="23" t="s">
        <v>1920</v>
      </c>
      <c r="E1069" s="5">
        <f>IFERROR((PlanMasine[[#This Row],[Norma]]/PlanMasine[[#This Row],[Q]])*(PlanMasine[[#This Row],[Q]]/SUMIF(#REF!,PlanMasine[[#This Row],[RN]],#REF!)*PlanMasine[[#This Row],[KPLQ]]),0)</f>
        <v>0</v>
      </c>
      <c r="F1069" s="23">
        <v>12</v>
      </c>
      <c r="G1069" s="23">
        <v>0</v>
      </c>
      <c r="H1069" s="23">
        <v>0</v>
      </c>
      <c r="I1069" s="23" t="s">
        <v>5</v>
      </c>
      <c r="J1069" s="23" t="s">
        <v>570</v>
      </c>
      <c r="K1069" s="23" t="s">
        <v>2203</v>
      </c>
      <c r="L1069" s="24">
        <v>45841</v>
      </c>
      <c r="M1069" s="28">
        <v>6.9444444444444447E-4</v>
      </c>
      <c r="N1069" s="3">
        <v>45824</v>
      </c>
      <c r="O1069">
        <v>227588</v>
      </c>
      <c r="P1069" t="e">
        <f>IFERROR(INDEX(REDOSLIJED!#REF!,MATCH(PlanMasine[[#This Row],[KPL]],REDOSLIJED!#REF!,0)),MAX(REDOSLIJED!#REF!)+1)</f>
        <v>#REF!</v>
      </c>
    </row>
    <row r="1070" spans="1:16" hidden="1" x14ac:dyDescent="0.25">
      <c r="A1070" s="23">
        <v>1029048</v>
      </c>
      <c r="B1070" s="23">
        <v>1</v>
      </c>
      <c r="C1070" s="23">
        <v>1029065</v>
      </c>
      <c r="D1070" s="23" t="s">
        <v>1923</v>
      </c>
      <c r="E1070" s="5">
        <f>IFERROR((PlanMasine[[#This Row],[Norma]]/PlanMasine[[#This Row],[Q]])*(PlanMasine[[#This Row],[Q]]/SUMIF(#REF!,PlanMasine[[#This Row],[RN]],#REF!)*PlanMasine[[#This Row],[KPLQ]]),0)</f>
        <v>0</v>
      </c>
      <c r="F1070" s="23">
        <v>12</v>
      </c>
      <c r="G1070" s="23">
        <v>0</v>
      </c>
      <c r="H1070" s="23">
        <v>0</v>
      </c>
      <c r="I1070" s="23" t="s">
        <v>5</v>
      </c>
      <c r="J1070" s="23" t="s">
        <v>570</v>
      </c>
      <c r="K1070" s="23" t="s">
        <v>2203</v>
      </c>
      <c r="L1070" s="24">
        <v>45841</v>
      </c>
      <c r="M1070" s="28">
        <v>2.0833333333333333E-3</v>
      </c>
      <c r="N1070" s="3">
        <v>45824</v>
      </c>
      <c r="O1070">
        <v>227547</v>
      </c>
      <c r="P1070" t="e">
        <f>IFERROR(INDEX(REDOSLIJED!#REF!,MATCH(PlanMasine[[#This Row],[KPL]],REDOSLIJED!#REF!,0)),MAX(REDOSLIJED!#REF!)+1)</f>
        <v>#REF!</v>
      </c>
    </row>
    <row r="1071" spans="1:16" hidden="1" x14ac:dyDescent="0.25">
      <c r="A1071" s="23">
        <v>1029048</v>
      </c>
      <c r="B1071" s="23">
        <v>1</v>
      </c>
      <c r="C1071" s="23">
        <v>1029098</v>
      </c>
      <c r="D1071" s="23" t="s">
        <v>2099</v>
      </c>
      <c r="E1071" s="5">
        <f>IFERROR((PlanMasine[[#This Row],[Norma]]/PlanMasine[[#This Row],[Q]])*(PlanMasine[[#This Row],[Q]]/SUMIF(#REF!,PlanMasine[[#This Row],[RN]],#REF!)*PlanMasine[[#This Row],[KPLQ]]),0)</f>
        <v>0</v>
      </c>
      <c r="F1071" s="23">
        <v>12</v>
      </c>
      <c r="G1071" s="23">
        <v>0</v>
      </c>
      <c r="H1071" s="23">
        <v>0</v>
      </c>
      <c r="I1071" s="23" t="s">
        <v>5</v>
      </c>
      <c r="J1071" s="23" t="s">
        <v>570</v>
      </c>
      <c r="K1071" s="23" t="s">
        <v>2203</v>
      </c>
      <c r="L1071" s="24">
        <v>45841</v>
      </c>
      <c r="M1071" s="28">
        <v>1.3888888888888889E-3</v>
      </c>
      <c r="N1071" s="3">
        <v>45824</v>
      </c>
      <c r="O1071">
        <v>227592</v>
      </c>
      <c r="P1071" t="e">
        <f>IFERROR(INDEX(REDOSLIJED!#REF!,MATCH(PlanMasine[[#This Row],[KPL]],REDOSLIJED!#REF!,0)),MAX(REDOSLIJED!#REF!)+1)</f>
        <v>#REF!</v>
      </c>
    </row>
    <row r="1072" spans="1:16" hidden="1" x14ac:dyDescent="0.25">
      <c r="A1072" s="23">
        <v>1029048</v>
      </c>
      <c r="B1072" s="23">
        <v>1</v>
      </c>
      <c r="C1072" s="23">
        <v>1029058</v>
      </c>
      <c r="D1072" s="23" t="s">
        <v>1966</v>
      </c>
      <c r="E1072" s="5">
        <f>IFERROR((PlanMasine[[#This Row],[Norma]]/PlanMasine[[#This Row],[Q]])*(PlanMasine[[#This Row],[Q]]/SUMIF(#REF!,PlanMasine[[#This Row],[RN]],#REF!)*PlanMasine[[#This Row],[KPLQ]]),0)</f>
        <v>0</v>
      </c>
      <c r="F1072" s="23">
        <v>12</v>
      </c>
      <c r="G1072" s="23">
        <v>0</v>
      </c>
      <c r="H1072" s="23">
        <v>0</v>
      </c>
      <c r="I1072" s="23" t="s">
        <v>5</v>
      </c>
      <c r="J1072" s="23" t="s">
        <v>570</v>
      </c>
      <c r="K1072" s="23" t="s">
        <v>2203</v>
      </c>
      <c r="L1072" s="24">
        <v>45841</v>
      </c>
      <c r="M1072" s="28">
        <v>3.472222222222222E-3</v>
      </c>
      <c r="N1072" s="3">
        <v>45824</v>
      </c>
      <c r="O1072">
        <v>227540</v>
      </c>
      <c r="P1072" t="e">
        <f>IFERROR(INDEX(REDOSLIJED!#REF!,MATCH(PlanMasine[[#This Row],[KPL]],REDOSLIJED!#REF!,0)),MAX(REDOSLIJED!#REF!)+1)</f>
        <v>#REF!</v>
      </c>
    </row>
    <row r="1073" spans="1:16" hidden="1" x14ac:dyDescent="0.25">
      <c r="A1073" s="23">
        <v>1029048</v>
      </c>
      <c r="B1073" s="23">
        <v>1</v>
      </c>
      <c r="C1073" s="23">
        <v>1029083</v>
      </c>
      <c r="D1073" s="23" t="s">
        <v>1921</v>
      </c>
      <c r="E1073" s="5">
        <f>IFERROR((PlanMasine[[#This Row],[Norma]]/PlanMasine[[#This Row],[Q]])*(PlanMasine[[#This Row],[Q]]/SUMIF(#REF!,PlanMasine[[#This Row],[RN]],#REF!)*PlanMasine[[#This Row],[KPLQ]]),0)</f>
        <v>0</v>
      </c>
      <c r="F1073" s="23">
        <v>12</v>
      </c>
      <c r="G1073" s="23">
        <v>0</v>
      </c>
      <c r="H1073" s="23">
        <v>0</v>
      </c>
      <c r="I1073" s="23" t="s">
        <v>5</v>
      </c>
      <c r="J1073" s="23" t="s">
        <v>570</v>
      </c>
      <c r="K1073" s="23" t="s">
        <v>2203</v>
      </c>
      <c r="L1073" s="24">
        <v>45841</v>
      </c>
      <c r="M1073" s="28">
        <v>1.0416666666666667E-3</v>
      </c>
      <c r="N1073" s="3">
        <v>45824</v>
      </c>
      <c r="O1073">
        <v>227574</v>
      </c>
      <c r="P1073" t="e">
        <f>IFERROR(INDEX(REDOSLIJED!#REF!,MATCH(PlanMasine[[#This Row],[KPL]],REDOSLIJED!#REF!,0)),MAX(REDOSLIJED!#REF!)+1)</f>
        <v>#REF!</v>
      </c>
    </row>
    <row r="1074" spans="1:16" hidden="1" x14ac:dyDescent="0.25">
      <c r="A1074" s="23">
        <v>1029048</v>
      </c>
      <c r="B1074" s="23">
        <v>1</v>
      </c>
      <c r="C1074" s="23">
        <v>1029090</v>
      </c>
      <c r="D1074" s="23" t="s">
        <v>2101</v>
      </c>
      <c r="E1074" s="5">
        <f>IFERROR((PlanMasine[[#This Row],[Norma]]/PlanMasine[[#This Row],[Q]])*(PlanMasine[[#This Row],[Q]]/SUMIF(#REF!,PlanMasine[[#This Row],[RN]],#REF!)*PlanMasine[[#This Row],[KPLQ]]),0)</f>
        <v>0</v>
      </c>
      <c r="F1074" s="23">
        <v>12</v>
      </c>
      <c r="G1074" s="23">
        <v>0</v>
      </c>
      <c r="H1074" s="23">
        <v>0</v>
      </c>
      <c r="I1074" s="23" t="s">
        <v>5</v>
      </c>
      <c r="J1074" s="23" t="s">
        <v>570</v>
      </c>
      <c r="K1074" s="23" t="s">
        <v>2203</v>
      </c>
      <c r="L1074" s="24">
        <v>45841</v>
      </c>
      <c r="M1074" s="28">
        <v>1.3888888888888889E-3</v>
      </c>
      <c r="N1074" s="3">
        <v>45824</v>
      </c>
      <c r="O1074">
        <v>227584</v>
      </c>
      <c r="P1074" t="e">
        <f>IFERROR(INDEX(REDOSLIJED!#REF!,MATCH(PlanMasine[[#This Row],[KPL]],REDOSLIJED!#REF!,0)),MAX(REDOSLIJED!#REF!)+1)</f>
        <v>#REF!</v>
      </c>
    </row>
    <row r="1075" spans="1:16" hidden="1" x14ac:dyDescent="0.25">
      <c r="A1075" s="23">
        <v>1029048</v>
      </c>
      <c r="B1075" s="23">
        <v>1</v>
      </c>
      <c r="C1075" s="23">
        <v>1029070</v>
      </c>
      <c r="D1075" s="23" t="s">
        <v>1922</v>
      </c>
      <c r="E1075" s="5">
        <f>IFERROR((PlanMasine[[#This Row],[Norma]]/PlanMasine[[#This Row],[Q]])*(PlanMasine[[#This Row],[Q]]/SUMIF(#REF!,PlanMasine[[#This Row],[RN]],#REF!)*PlanMasine[[#This Row],[KPLQ]]),0)</f>
        <v>0</v>
      </c>
      <c r="F1075" s="23">
        <v>12</v>
      </c>
      <c r="G1075" s="23">
        <v>0</v>
      </c>
      <c r="H1075" s="23">
        <v>0</v>
      </c>
      <c r="I1075" s="23" t="s">
        <v>5</v>
      </c>
      <c r="J1075" s="23" t="s">
        <v>570</v>
      </c>
      <c r="K1075" s="23" t="s">
        <v>2203</v>
      </c>
      <c r="L1075" s="24">
        <v>45841</v>
      </c>
      <c r="M1075" s="28">
        <v>2.7777777777777779E-3</v>
      </c>
      <c r="N1075" s="3">
        <v>45824</v>
      </c>
      <c r="O1075">
        <v>227553</v>
      </c>
      <c r="P1075" t="e">
        <f>IFERROR(INDEX(REDOSLIJED!#REF!,MATCH(PlanMasine[[#This Row],[KPL]],REDOSLIJED!#REF!,0)),MAX(REDOSLIJED!#REF!)+1)</f>
        <v>#REF!</v>
      </c>
    </row>
    <row r="1076" spans="1:16" hidden="1" x14ac:dyDescent="0.25">
      <c r="A1076" s="23">
        <v>1029048</v>
      </c>
      <c r="B1076" s="23">
        <v>1</v>
      </c>
      <c r="C1076" s="23">
        <v>1029092</v>
      </c>
      <c r="D1076" s="23" t="s">
        <v>2102</v>
      </c>
      <c r="E1076" s="5">
        <f>IFERROR((PlanMasine[[#This Row],[Norma]]/PlanMasine[[#This Row],[Q]])*(PlanMasine[[#This Row],[Q]]/SUMIF(#REF!,PlanMasine[[#This Row],[RN]],#REF!)*PlanMasine[[#This Row],[KPLQ]]),0)</f>
        <v>0</v>
      </c>
      <c r="F1076" s="23">
        <v>12</v>
      </c>
      <c r="G1076" s="23">
        <v>0</v>
      </c>
      <c r="H1076" s="23">
        <v>0</v>
      </c>
      <c r="I1076" s="23" t="s">
        <v>5</v>
      </c>
      <c r="J1076" s="23" t="s">
        <v>570</v>
      </c>
      <c r="K1076" s="23" t="s">
        <v>2203</v>
      </c>
      <c r="L1076" s="24">
        <v>45841</v>
      </c>
      <c r="M1076" s="28">
        <v>1.3888888888888889E-3</v>
      </c>
      <c r="N1076" s="3">
        <v>45824</v>
      </c>
      <c r="O1076">
        <v>227586</v>
      </c>
      <c r="P1076" t="e">
        <f>IFERROR(INDEX(REDOSLIJED!#REF!,MATCH(PlanMasine[[#This Row],[KPL]],REDOSLIJED!#REF!,0)),MAX(REDOSLIJED!#REF!)+1)</f>
        <v>#REF!</v>
      </c>
    </row>
    <row r="1077" spans="1:16" hidden="1" x14ac:dyDescent="0.25">
      <c r="A1077" s="23">
        <v>1029048</v>
      </c>
      <c r="B1077" s="23">
        <v>1</v>
      </c>
      <c r="C1077" s="23">
        <v>1029087</v>
      </c>
      <c r="D1077" s="23" t="s">
        <v>1965</v>
      </c>
      <c r="E1077" s="5">
        <f>IFERROR((PlanMasine[[#This Row],[Norma]]/PlanMasine[[#This Row],[Q]])*(PlanMasine[[#This Row],[Q]]/SUMIF(#REF!,PlanMasine[[#This Row],[RN]],#REF!)*PlanMasine[[#This Row],[KPLQ]]),0)</f>
        <v>0</v>
      </c>
      <c r="F1077" s="23">
        <v>12</v>
      </c>
      <c r="G1077" s="23">
        <v>0</v>
      </c>
      <c r="H1077" s="23">
        <v>0</v>
      </c>
      <c r="I1077" s="23" t="s">
        <v>5</v>
      </c>
      <c r="J1077" s="23" t="s">
        <v>570</v>
      </c>
      <c r="K1077" s="23" t="s">
        <v>2203</v>
      </c>
      <c r="L1077" s="24">
        <v>45841</v>
      </c>
      <c r="M1077" s="28">
        <v>1.3888888888888889E-3</v>
      </c>
      <c r="N1077" s="3">
        <v>45824</v>
      </c>
      <c r="O1077">
        <v>227581</v>
      </c>
      <c r="P1077" t="e">
        <f>IFERROR(INDEX(REDOSLIJED!#REF!,MATCH(PlanMasine[[#This Row],[KPL]],REDOSLIJED!#REF!,0)),MAX(REDOSLIJED!#REF!)+1)</f>
        <v>#REF!</v>
      </c>
    </row>
    <row r="1078" spans="1:16" hidden="1" x14ac:dyDescent="0.25">
      <c r="A1078" s="23">
        <v>1029048</v>
      </c>
      <c r="B1078" s="23">
        <v>1</v>
      </c>
      <c r="C1078" s="23">
        <v>1029067</v>
      </c>
      <c r="D1078" s="23" t="s">
        <v>1729</v>
      </c>
      <c r="E1078" s="5">
        <f>IFERROR((PlanMasine[[#This Row],[Norma]]/PlanMasine[[#This Row],[Q]])*(PlanMasine[[#This Row],[Q]]/SUMIF(#REF!,PlanMasine[[#This Row],[RN]],#REF!)*PlanMasine[[#This Row],[KPLQ]]),0)</f>
        <v>0</v>
      </c>
      <c r="F1078" s="23">
        <v>12</v>
      </c>
      <c r="G1078" s="23">
        <v>0</v>
      </c>
      <c r="H1078" s="23">
        <v>0</v>
      </c>
      <c r="I1078" s="23" t="s">
        <v>5</v>
      </c>
      <c r="J1078" s="23" t="s">
        <v>570</v>
      </c>
      <c r="K1078" s="23" t="s">
        <v>2203</v>
      </c>
      <c r="L1078" s="24">
        <v>45841</v>
      </c>
      <c r="M1078" s="28">
        <v>1.3888888888888889E-3</v>
      </c>
      <c r="N1078" s="3">
        <v>45824</v>
      </c>
      <c r="O1078">
        <v>227549</v>
      </c>
      <c r="P1078" t="e">
        <f>IFERROR(INDEX(REDOSLIJED!#REF!,MATCH(PlanMasine[[#This Row],[KPL]],REDOSLIJED!#REF!,0)),MAX(REDOSLIJED!#REF!)+1)</f>
        <v>#REF!</v>
      </c>
    </row>
    <row r="1079" spans="1:16" hidden="1" x14ac:dyDescent="0.25">
      <c r="A1079" s="23">
        <v>1029048</v>
      </c>
      <c r="B1079" s="23">
        <v>1</v>
      </c>
      <c r="C1079" s="23">
        <v>1029080</v>
      </c>
      <c r="D1079" s="23" t="s">
        <v>1730</v>
      </c>
      <c r="E1079" s="5">
        <f>IFERROR((PlanMasine[[#This Row],[Norma]]/PlanMasine[[#This Row],[Q]])*(PlanMasine[[#This Row],[Q]]/SUMIF(#REF!,PlanMasine[[#This Row],[RN]],#REF!)*PlanMasine[[#This Row],[KPLQ]]),0)</f>
        <v>0</v>
      </c>
      <c r="F1079" s="23">
        <v>12</v>
      </c>
      <c r="G1079" s="23">
        <v>0</v>
      </c>
      <c r="H1079" s="23">
        <v>0</v>
      </c>
      <c r="I1079" s="23" t="s">
        <v>5</v>
      </c>
      <c r="J1079" s="23" t="s">
        <v>570</v>
      </c>
      <c r="K1079" s="23" t="s">
        <v>2203</v>
      </c>
      <c r="L1079" s="24">
        <v>45841</v>
      </c>
      <c r="M1079" s="28">
        <v>3.472222222222222E-3</v>
      </c>
      <c r="N1079" s="3">
        <v>45824</v>
      </c>
      <c r="O1079">
        <v>227566</v>
      </c>
      <c r="P1079" t="e">
        <f>IFERROR(INDEX(REDOSLIJED!#REF!,MATCH(PlanMasine[[#This Row],[KPL]],REDOSLIJED!#REF!,0)),MAX(REDOSLIJED!#REF!)+1)</f>
        <v>#REF!</v>
      </c>
    </row>
    <row r="1080" spans="1:16" hidden="1" x14ac:dyDescent="0.25">
      <c r="A1080" s="23">
        <v>1029049</v>
      </c>
      <c r="B1080" s="23">
        <v>1</v>
      </c>
      <c r="C1080" s="23">
        <v>1029067</v>
      </c>
      <c r="D1080" s="23" t="s">
        <v>1729</v>
      </c>
      <c r="E1080" s="5">
        <f>IFERROR((PlanMasine[[#This Row],[Norma]]/PlanMasine[[#This Row],[Q]])*(PlanMasine[[#This Row],[Q]]/SUMIF(#REF!,PlanMasine[[#This Row],[RN]],#REF!)*PlanMasine[[#This Row],[KPLQ]]),0)</f>
        <v>0</v>
      </c>
      <c r="F1080" s="23">
        <v>12</v>
      </c>
      <c r="G1080" s="23">
        <v>0</v>
      </c>
      <c r="H1080" s="23">
        <v>0</v>
      </c>
      <c r="I1080" s="23" t="s">
        <v>5</v>
      </c>
      <c r="J1080" s="23" t="s">
        <v>570</v>
      </c>
      <c r="K1080" s="23" t="s">
        <v>2203</v>
      </c>
      <c r="L1080" s="24">
        <v>45841</v>
      </c>
      <c r="M1080" s="28">
        <v>1.3888888888888889E-3</v>
      </c>
      <c r="N1080" s="3">
        <v>45824</v>
      </c>
      <c r="O1080">
        <v>227549</v>
      </c>
      <c r="P1080" t="e">
        <f>IFERROR(INDEX(REDOSLIJED!#REF!,MATCH(PlanMasine[[#This Row],[KPL]],REDOSLIJED!#REF!,0)),MAX(REDOSLIJED!#REF!)+1)</f>
        <v>#REF!</v>
      </c>
    </row>
    <row r="1081" spans="1:16" hidden="1" x14ac:dyDescent="0.25">
      <c r="A1081" s="23">
        <v>1029049</v>
      </c>
      <c r="B1081" s="23">
        <v>1</v>
      </c>
      <c r="C1081" s="23">
        <v>1029087</v>
      </c>
      <c r="D1081" s="23" t="s">
        <v>1965</v>
      </c>
      <c r="E1081" s="5">
        <f>IFERROR((PlanMasine[[#This Row],[Norma]]/PlanMasine[[#This Row],[Q]])*(PlanMasine[[#This Row],[Q]]/SUMIF(#REF!,PlanMasine[[#This Row],[RN]],#REF!)*PlanMasine[[#This Row],[KPLQ]]),0)</f>
        <v>0</v>
      </c>
      <c r="F1081" s="23">
        <v>12</v>
      </c>
      <c r="G1081" s="23">
        <v>0</v>
      </c>
      <c r="H1081" s="23">
        <v>0</v>
      </c>
      <c r="I1081" s="23" t="s">
        <v>5</v>
      </c>
      <c r="J1081" s="23" t="s">
        <v>570</v>
      </c>
      <c r="K1081" s="23" t="s">
        <v>2203</v>
      </c>
      <c r="L1081" s="24">
        <v>45841</v>
      </c>
      <c r="M1081" s="28">
        <v>1.3888888888888889E-3</v>
      </c>
      <c r="N1081" s="3">
        <v>45824</v>
      </c>
      <c r="O1081">
        <v>227581</v>
      </c>
      <c r="P1081" t="e">
        <f>IFERROR(INDEX(REDOSLIJED!#REF!,MATCH(PlanMasine[[#This Row],[KPL]],REDOSLIJED!#REF!,0)),MAX(REDOSLIJED!#REF!)+1)</f>
        <v>#REF!</v>
      </c>
    </row>
    <row r="1082" spans="1:16" hidden="1" x14ac:dyDescent="0.25">
      <c r="A1082" s="23">
        <v>1029049</v>
      </c>
      <c r="B1082" s="23">
        <v>1</v>
      </c>
      <c r="C1082" s="23">
        <v>1029098</v>
      </c>
      <c r="D1082" s="23" t="s">
        <v>2099</v>
      </c>
      <c r="E1082" s="5">
        <f>IFERROR((PlanMasine[[#This Row],[Norma]]/PlanMasine[[#This Row],[Q]])*(PlanMasine[[#This Row],[Q]]/SUMIF(#REF!,PlanMasine[[#This Row],[RN]],#REF!)*PlanMasine[[#This Row],[KPLQ]]),0)</f>
        <v>0</v>
      </c>
      <c r="F1082" s="23">
        <v>12</v>
      </c>
      <c r="G1082" s="23">
        <v>0</v>
      </c>
      <c r="H1082" s="23">
        <v>0</v>
      </c>
      <c r="I1082" s="23" t="s">
        <v>5</v>
      </c>
      <c r="J1082" s="23" t="s">
        <v>570</v>
      </c>
      <c r="K1082" s="23" t="s">
        <v>2203</v>
      </c>
      <c r="L1082" s="24">
        <v>45841</v>
      </c>
      <c r="M1082" s="28">
        <v>1.3888888888888889E-3</v>
      </c>
      <c r="N1082" s="3">
        <v>45824</v>
      </c>
      <c r="O1082">
        <v>227592</v>
      </c>
      <c r="P1082" t="e">
        <f>IFERROR(INDEX(REDOSLIJED!#REF!,MATCH(PlanMasine[[#This Row],[KPL]],REDOSLIJED!#REF!,0)),MAX(REDOSLIJED!#REF!)+1)</f>
        <v>#REF!</v>
      </c>
    </row>
    <row r="1083" spans="1:16" hidden="1" x14ac:dyDescent="0.25">
      <c r="A1083" s="23">
        <v>1029049</v>
      </c>
      <c r="B1083" s="23">
        <v>1</v>
      </c>
      <c r="C1083" s="23">
        <v>1029080</v>
      </c>
      <c r="D1083" s="23" t="s">
        <v>1730</v>
      </c>
      <c r="E1083" s="5">
        <f>IFERROR((PlanMasine[[#This Row],[Norma]]/PlanMasine[[#This Row],[Q]])*(PlanMasine[[#This Row],[Q]]/SUMIF(#REF!,PlanMasine[[#This Row],[RN]],#REF!)*PlanMasine[[#This Row],[KPLQ]]),0)</f>
        <v>0</v>
      </c>
      <c r="F1083" s="23">
        <v>12</v>
      </c>
      <c r="G1083" s="23">
        <v>0</v>
      </c>
      <c r="H1083" s="23">
        <v>0</v>
      </c>
      <c r="I1083" s="23" t="s">
        <v>5</v>
      </c>
      <c r="J1083" s="23" t="s">
        <v>570</v>
      </c>
      <c r="K1083" s="23" t="s">
        <v>2203</v>
      </c>
      <c r="L1083" s="24">
        <v>45841</v>
      </c>
      <c r="M1083" s="28">
        <v>3.472222222222222E-3</v>
      </c>
      <c r="N1083" s="3">
        <v>45824</v>
      </c>
      <c r="O1083">
        <v>227566</v>
      </c>
      <c r="P1083" t="e">
        <f>IFERROR(INDEX(REDOSLIJED!#REF!,MATCH(PlanMasine[[#This Row],[KPL]],REDOSLIJED!#REF!,0)),MAX(REDOSLIJED!#REF!)+1)</f>
        <v>#REF!</v>
      </c>
    </row>
    <row r="1084" spans="1:16" hidden="1" x14ac:dyDescent="0.25">
      <c r="A1084" s="23">
        <v>1029049</v>
      </c>
      <c r="B1084" s="23">
        <v>1</v>
      </c>
      <c r="C1084" s="23">
        <v>1029096</v>
      </c>
      <c r="D1084" s="23" t="s">
        <v>2100</v>
      </c>
      <c r="E1084" s="5">
        <f>IFERROR((PlanMasine[[#This Row],[Norma]]/PlanMasine[[#This Row],[Q]])*(PlanMasine[[#This Row],[Q]]/SUMIF(#REF!,PlanMasine[[#This Row],[RN]],#REF!)*PlanMasine[[#This Row],[KPLQ]]),0)</f>
        <v>0</v>
      </c>
      <c r="F1084" s="23">
        <v>12</v>
      </c>
      <c r="G1084" s="23">
        <v>0</v>
      </c>
      <c r="H1084" s="23">
        <v>0</v>
      </c>
      <c r="I1084" s="23" t="s">
        <v>5</v>
      </c>
      <c r="J1084" s="23" t="s">
        <v>570</v>
      </c>
      <c r="K1084" s="23" t="s">
        <v>2203</v>
      </c>
      <c r="L1084" s="24">
        <v>45841</v>
      </c>
      <c r="M1084" s="28">
        <v>1.3888888888888889E-3</v>
      </c>
      <c r="N1084" s="3">
        <v>45824</v>
      </c>
      <c r="O1084">
        <v>227590</v>
      </c>
      <c r="P1084" t="e">
        <f>IFERROR(INDEX(REDOSLIJED!#REF!,MATCH(PlanMasine[[#This Row],[KPL]],REDOSLIJED!#REF!,0)),MAX(REDOSLIJED!#REF!)+1)</f>
        <v>#REF!</v>
      </c>
    </row>
    <row r="1085" spans="1:16" hidden="1" x14ac:dyDescent="0.25">
      <c r="A1085" s="23">
        <v>1029049</v>
      </c>
      <c r="B1085" s="23">
        <v>1</v>
      </c>
      <c r="C1085" s="23">
        <v>1029092</v>
      </c>
      <c r="D1085" s="23" t="s">
        <v>2102</v>
      </c>
      <c r="E1085" s="5">
        <f>IFERROR((PlanMasine[[#This Row],[Norma]]/PlanMasine[[#This Row],[Q]])*(PlanMasine[[#This Row],[Q]]/SUMIF(#REF!,PlanMasine[[#This Row],[RN]],#REF!)*PlanMasine[[#This Row],[KPLQ]]),0)</f>
        <v>0</v>
      </c>
      <c r="F1085" s="23">
        <v>12</v>
      </c>
      <c r="G1085" s="23">
        <v>0</v>
      </c>
      <c r="H1085" s="23">
        <v>0</v>
      </c>
      <c r="I1085" s="23" t="s">
        <v>5</v>
      </c>
      <c r="J1085" s="23" t="s">
        <v>570</v>
      </c>
      <c r="K1085" s="23" t="s">
        <v>2203</v>
      </c>
      <c r="L1085" s="24">
        <v>45841</v>
      </c>
      <c r="M1085" s="28">
        <v>1.3888888888888889E-3</v>
      </c>
      <c r="N1085" s="3">
        <v>45824</v>
      </c>
      <c r="O1085">
        <v>227586</v>
      </c>
      <c r="P1085" t="e">
        <f>IFERROR(INDEX(REDOSLIJED!#REF!,MATCH(PlanMasine[[#This Row],[KPL]],REDOSLIJED!#REF!,0)),MAX(REDOSLIJED!#REF!)+1)</f>
        <v>#REF!</v>
      </c>
    </row>
    <row r="1086" spans="1:16" hidden="1" x14ac:dyDescent="0.25">
      <c r="A1086" s="23">
        <v>1029049</v>
      </c>
      <c r="B1086" s="23">
        <v>1</v>
      </c>
      <c r="C1086" s="23">
        <v>1029065</v>
      </c>
      <c r="D1086" s="23" t="s">
        <v>1923</v>
      </c>
      <c r="E1086" s="5">
        <f>IFERROR((PlanMasine[[#This Row],[Norma]]/PlanMasine[[#This Row],[Q]])*(PlanMasine[[#This Row],[Q]]/SUMIF(#REF!,PlanMasine[[#This Row],[RN]],#REF!)*PlanMasine[[#This Row],[KPLQ]]),0)</f>
        <v>0</v>
      </c>
      <c r="F1086" s="23">
        <v>12</v>
      </c>
      <c r="G1086" s="23">
        <v>0</v>
      </c>
      <c r="H1086" s="23">
        <v>0</v>
      </c>
      <c r="I1086" s="23" t="s">
        <v>5</v>
      </c>
      <c r="J1086" s="23" t="s">
        <v>570</v>
      </c>
      <c r="K1086" s="23" t="s">
        <v>2203</v>
      </c>
      <c r="L1086" s="24">
        <v>45841</v>
      </c>
      <c r="M1086" s="28">
        <v>2.0833333333333333E-3</v>
      </c>
      <c r="N1086" s="3">
        <v>45824</v>
      </c>
      <c r="O1086">
        <v>227547</v>
      </c>
      <c r="P1086" t="e">
        <f>IFERROR(INDEX(REDOSLIJED!#REF!,MATCH(PlanMasine[[#This Row],[KPL]],REDOSLIJED!#REF!,0)),MAX(REDOSLIJED!#REF!)+1)</f>
        <v>#REF!</v>
      </c>
    </row>
    <row r="1087" spans="1:16" hidden="1" x14ac:dyDescent="0.25">
      <c r="A1087" s="23">
        <v>1029049</v>
      </c>
      <c r="B1087" s="23">
        <v>1</v>
      </c>
      <c r="C1087" s="23">
        <v>1029090</v>
      </c>
      <c r="D1087" s="23" t="s">
        <v>2101</v>
      </c>
      <c r="E1087" s="5">
        <f>IFERROR((PlanMasine[[#This Row],[Norma]]/PlanMasine[[#This Row],[Q]])*(PlanMasine[[#This Row],[Q]]/SUMIF(#REF!,PlanMasine[[#This Row],[RN]],#REF!)*PlanMasine[[#This Row],[KPLQ]]),0)</f>
        <v>0</v>
      </c>
      <c r="F1087" s="23">
        <v>12</v>
      </c>
      <c r="G1087" s="23">
        <v>0</v>
      </c>
      <c r="H1087" s="23">
        <v>0</v>
      </c>
      <c r="I1087" s="23" t="s">
        <v>5</v>
      </c>
      <c r="J1087" s="23" t="s">
        <v>570</v>
      </c>
      <c r="K1087" s="23" t="s">
        <v>2203</v>
      </c>
      <c r="L1087" s="24">
        <v>45841</v>
      </c>
      <c r="M1087" s="28">
        <v>1.3888888888888889E-3</v>
      </c>
      <c r="N1087" s="3">
        <v>45824</v>
      </c>
      <c r="O1087">
        <v>227584</v>
      </c>
      <c r="P1087" t="e">
        <f>IFERROR(INDEX(REDOSLIJED!#REF!,MATCH(PlanMasine[[#This Row],[KPL]],REDOSLIJED!#REF!,0)),MAX(REDOSLIJED!#REF!)+1)</f>
        <v>#REF!</v>
      </c>
    </row>
    <row r="1088" spans="1:16" hidden="1" x14ac:dyDescent="0.25">
      <c r="A1088" s="23">
        <v>1029049</v>
      </c>
      <c r="B1088" s="23">
        <v>1</v>
      </c>
      <c r="C1088" s="23">
        <v>1029078</v>
      </c>
      <c r="D1088" s="23" t="s">
        <v>1964</v>
      </c>
      <c r="E1088" s="5">
        <f>IFERROR((PlanMasine[[#This Row],[Norma]]/PlanMasine[[#This Row],[Q]])*(PlanMasine[[#This Row],[Q]]/SUMIF(#REF!,PlanMasine[[#This Row],[RN]],#REF!)*PlanMasine[[#This Row],[KPLQ]]),0)</f>
        <v>0</v>
      </c>
      <c r="F1088" s="23">
        <v>12</v>
      </c>
      <c r="G1088" s="23">
        <v>0</v>
      </c>
      <c r="H1088" s="23">
        <v>0</v>
      </c>
      <c r="I1088" s="23" t="s">
        <v>5</v>
      </c>
      <c r="J1088" s="23" t="s">
        <v>570</v>
      </c>
      <c r="K1088" s="23" t="s">
        <v>2203</v>
      </c>
      <c r="L1088" s="24">
        <v>45841</v>
      </c>
      <c r="M1088" s="28">
        <v>2.7777777777777779E-3</v>
      </c>
      <c r="N1088" s="3">
        <v>45824</v>
      </c>
      <c r="O1088">
        <v>227561</v>
      </c>
      <c r="P1088" t="e">
        <f>IFERROR(INDEX(REDOSLIJED!#REF!,MATCH(PlanMasine[[#This Row],[KPL]],REDOSLIJED!#REF!,0)),MAX(REDOSLIJED!#REF!)+1)</f>
        <v>#REF!</v>
      </c>
    </row>
    <row r="1089" spans="1:16" hidden="1" x14ac:dyDescent="0.25">
      <c r="A1089" s="23">
        <v>1029049</v>
      </c>
      <c r="B1089" s="23">
        <v>1</v>
      </c>
      <c r="C1089" s="23">
        <v>1029094</v>
      </c>
      <c r="D1089" s="23" t="s">
        <v>1920</v>
      </c>
      <c r="E1089" s="5">
        <f>IFERROR((PlanMasine[[#This Row],[Norma]]/PlanMasine[[#This Row],[Q]])*(PlanMasine[[#This Row],[Q]]/SUMIF(#REF!,PlanMasine[[#This Row],[RN]],#REF!)*PlanMasine[[#This Row],[KPLQ]]),0)</f>
        <v>0</v>
      </c>
      <c r="F1089" s="23">
        <v>12</v>
      </c>
      <c r="G1089" s="23">
        <v>0</v>
      </c>
      <c r="H1089" s="23">
        <v>0</v>
      </c>
      <c r="I1089" s="23" t="s">
        <v>5</v>
      </c>
      <c r="J1089" s="23" t="s">
        <v>570</v>
      </c>
      <c r="K1089" s="23" t="s">
        <v>2203</v>
      </c>
      <c r="L1089" s="24">
        <v>45841</v>
      </c>
      <c r="M1089" s="28">
        <v>6.9444444444444447E-4</v>
      </c>
      <c r="N1089" s="3">
        <v>45824</v>
      </c>
      <c r="O1089">
        <v>227588</v>
      </c>
      <c r="P1089" t="e">
        <f>IFERROR(INDEX(REDOSLIJED!#REF!,MATCH(PlanMasine[[#This Row],[KPL]],REDOSLIJED!#REF!,0)),MAX(REDOSLIJED!#REF!)+1)</f>
        <v>#REF!</v>
      </c>
    </row>
    <row r="1090" spans="1:16" hidden="1" x14ac:dyDescent="0.25">
      <c r="A1090" s="23">
        <v>1029049</v>
      </c>
      <c r="B1090" s="23">
        <v>1</v>
      </c>
      <c r="C1090" s="23">
        <v>1029083</v>
      </c>
      <c r="D1090" s="23" t="s">
        <v>1921</v>
      </c>
      <c r="E1090" s="5">
        <f>IFERROR((PlanMasine[[#This Row],[Norma]]/PlanMasine[[#This Row],[Q]])*(PlanMasine[[#This Row],[Q]]/SUMIF(#REF!,PlanMasine[[#This Row],[RN]],#REF!)*PlanMasine[[#This Row],[KPLQ]]),0)</f>
        <v>0</v>
      </c>
      <c r="F1090" s="23">
        <v>12</v>
      </c>
      <c r="G1090" s="23">
        <v>0</v>
      </c>
      <c r="H1090" s="23">
        <v>0</v>
      </c>
      <c r="I1090" s="23" t="s">
        <v>5</v>
      </c>
      <c r="J1090" s="23" t="s">
        <v>570</v>
      </c>
      <c r="K1090" s="23" t="s">
        <v>2203</v>
      </c>
      <c r="L1090" s="24">
        <v>45841</v>
      </c>
      <c r="M1090" s="28">
        <v>1.0416666666666667E-3</v>
      </c>
      <c r="N1090" s="3">
        <v>45824</v>
      </c>
      <c r="O1090">
        <v>227574</v>
      </c>
      <c r="P1090" t="e">
        <f>IFERROR(INDEX(REDOSLIJED!#REF!,MATCH(PlanMasine[[#This Row],[KPL]],REDOSLIJED!#REF!,0)),MAX(REDOSLIJED!#REF!)+1)</f>
        <v>#REF!</v>
      </c>
    </row>
    <row r="1091" spans="1:16" hidden="1" x14ac:dyDescent="0.25">
      <c r="A1091" s="23">
        <v>1029049</v>
      </c>
      <c r="B1091" s="23">
        <v>1</v>
      </c>
      <c r="C1091" s="23">
        <v>1029058</v>
      </c>
      <c r="D1091" s="23" t="s">
        <v>1966</v>
      </c>
      <c r="E1091" s="5">
        <f>IFERROR((PlanMasine[[#This Row],[Norma]]/PlanMasine[[#This Row],[Q]])*(PlanMasine[[#This Row],[Q]]/SUMIF(#REF!,PlanMasine[[#This Row],[RN]],#REF!)*PlanMasine[[#This Row],[KPLQ]]),0)</f>
        <v>0</v>
      </c>
      <c r="F1091" s="23">
        <v>12</v>
      </c>
      <c r="G1091" s="23">
        <v>0</v>
      </c>
      <c r="H1091" s="23">
        <v>0</v>
      </c>
      <c r="I1091" s="23" t="s">
        <v>5</v>
      </c>
      <c r="J1091" s="23" t="s">
        <v>570</v>
      </c>
      <c r="K1091" s="23" t="s">
        <v>2203</v>
      </c>
      <c r="L1091" s="24">
        <v>45841</v>
      </c>
      <c r="M1091" s="28">
        <v>3.472222222222222E-3</v>
      </c>
      <c r="N1091" s="3">
        <v>45824</v>
      </c>
      <c r="O1091">
        <v>227540</v>
      </c>
      <c r="P1091" t="e">
        <f>IFERROR(INDEX(REDOSLIJED!#REF!,MATCH(PlanMasine[[#This Row],[KPL]],REDOSLIJED!#REF!,0)),MAX(REDOSLIJED!#REF!)+1)</f>
        <v>#REF!</v>
      </c>
    </row>
    <row r="1092" spans="1:16" hidden="1" x14ac:dyDescent="0.25">
      <c r="A1092" s="23">
        <v>1029049</v>
      </c>
      <c r="B1092" s="23">
        <v>1</v>
      </c>
      <c r="C1092" s="23">
        <v>1029076</v>
      </c>
      <c r="D1092" s="23" t="s">
        <v>1963</v>
      </c>
      <c r="E1092" s="5">
        <f>IFERROR((PlanMasine[[#This Row],[Norma]]/PlanMasine[[#This Row],[Q]])*(PlanMasine[[#This Row],[Q]]/SUMIF(#REF!,PlanMasine[[#This Row],[RN]],#REF!)*PlanMasine[[#This Row],[KPLQ]]),0)</f>
        <v>0</v>
      </c>
      <c r="F1092" s="23">
        <v>12</v>
      </c>
      <c r="G1092" s="23">
        <v>0</v>
      </c>
      <c r="H1092" s="23">
        <v>0</v>
      </c>
      <c r="I1092" s="23" t="s">
        <v>5</v>
      </c>
      <c r="J1092" s="23" t="s">
        <v>570</v>
      </c>
      <c r="K1092" s="23" t="s">
        <v>2203</v>
      </c>
      <c r="L1092" s="24">
        <v>45841</v>
      </c>
      <c r="M1092" s="28">
        <v>2.7777777777777779E-3</v>
      </c>
      <c r="N1092" s="3">
        <v>45824</v>
      </c>
      <c r="O1092">
        <v>227559</v>
      </c>
      <c r="P1092" t="e">
        <f>IFERROR(INDEX(REDOSLIJED!#REF!,MATCH(PlanMasine[[#This Row],[KPL]],REDOSLIJED!#REF!,0)),MAX(REDOSLIJED!#REF!)+1)</f>
        <v>#REF!</v>
      </c>
    </row>
    <row r="1093" spans="1:16" hidden="1" x14ac:dyDescent="0.25">
      <c r="A1093" s="23">
        <v>1029049</v>
      </c>
      <c r="B1093" s="23">
        <v>1</v>
      </c>
      <c r="C1093" s="23">
        <v>1029070</v>
      </c>
      <c r="D1093" s="23" t="s">
        <v>1922</v>
      </c>
      <c r="E1093" s="5">
        <f>IFERROR((PlanMasine[[#This Row],[Norma]]/PlanMasine[[#This Row],[Q]])*(PlanMasine[[#This Row],[Q]]/SUMIF(#REF!,PlanMasine[[#This Row],[RN]],#REF!)*PlanMasine[[#This Row],[KPLQ]]),0)</f>
        <v>0</v>
      </c>
      <c r="F1093" s="23">
        <v>12</v>
      </c>
      <c r="G1093" s="23">
        <v>0</v>
      </c>
      <c r="H1093" s="23">
        <v>0</v>
      </c>
      <c r="I1093" s="23" t="s">
        <v>5</v>
      </c>
      <c r="J1093" s="23" t="s">
        <v>570</v>
      </c>
      <c r="K1093" s="23" t="s">
        <v>2203</v>
      </c>
      <c r="L1093" s="24">
        <v>45841</v>
      </c>
      <c r="M1093" s="28">
        <v>2.7777777777777779E-3</v>
      </c>
      <c r="N1093" s="3">
        <v>45824</v>
      </c>
      <c r="O1093">
        <v>227553</v>
      </c>
      <c r="P1093" t="e">
        <f>IFERROR(INDEX(REDOSLIJED!#REF!,MATCH(PlanMasine[[#This Row],[KPL]],REDOSLIJED!#REF!,0)),MAX(REDOSLIJED!#REF!)+1)</f>
        <v>#REF!</v>
      </c>
    </row>
    <row r="1094" spans="1:16" hidden="1" x14ac:dyDescent="0.25">
      <c r="A1094" s="23">
        <v>1029050</v>
      </c>
      <c r="B1094" s="23">
        <v>1</v>
      </c>
      <c r="C1094" s="23">
        <v>1029080</v>
      </c>
      <c r="D1094" s="23" t="s">
        <v>1730</v>
      </c>
      <c r="E1094" s="5">
        <f>IFERROR((PlanMasine[[#This Row],[Norma]]/PlanMasine[[#This Row],[Q]])*(PlanMasine[[#This Row],[Q]]/SUMIF(#REF!,PlanMasine[[#This Row],[RN]],#REF!)*PlanMasine[[#This Row],[KPLQ]]),0)</f>
        <v>0</v>
      </c>
      <c r="F1094" s="23">
        <v>12</v>
      </c>
      <c r="G1094" s="23">
        <v>0</v>
      </c>
      <c r="H1094" s="23">
        <v>0</v>
      </c>
      <c r="I1094" s="23" t="s">
        <v>5</v>
      </c>
      <c r="J1094" s="23" t="s">
        <v>570</v>
      </c>
      <c r="K1094" s="23" t="s">
        <v>2203</v>
      </c>
      <c r="L1094" s="24">
        <v>45841</v>
      </c>
      <c r="M1094" s="28">
        <v>3.472222222222222E-3</v>
      </c>
      <c r="N1094" s="3">
        <v>45824</v>
      </c>
      <c r="O1094">
        <v>227566</v>
      </c>
      <c r="P1094" t="e">
        <f>IFERROR(INDEX(REDOSLIJED!#REF!,MATCH(PlanMasine[[#This Row],[KPL]],REDOSLIJED!#REF!,0)),MAX(REDOSLIJED!#REF!)+1)</f>
        <v>#REF!</v>
      </c>
    </row>
    <row r="1095" spans="1:16" hidden="1" x14ac:dyDescent="0.25">
      <c r="A1095" s="23">
        <v>1029050</v>
      </c>
      <c r="B1095" s="23">
        <v>1</v>
      </c>
      <c r="C1095" s="23">
        <v>1029065</v>
      </c>
      <c r="D1095" s="23" t="s">
        <v>1923</v>
      </c>
      <c r="E1095" s="5">
        <f>IFERROR((PlanMasine[[#This Row],[Norma]]/PlanMasine[[#This Row],[Q]])*(PlanMasine[[#This Row],[Q]]/SUMIF(#REF!,PlanMasine[[#This Row],[RN]],#REF!)*PlanMasine[[#This Row],[KPLQ]]),0)</f>
        <v>0</v>
      </c>
      <c r="F1095" s="23">
        <v>12</v>
      </c>
      <c r="G1095" s="23">
        <v>0</v>
      </c>
      <c r="H1095" s="23">
        <v>0</v>
      </c>
      <c r="I1095" s="23" t="s">
        <v>5</v>
      </c>
      <c r="J1095" s="23" t="s">
        <v>570</v>
      </c>
      <c r="K1095" s="23" t="s">
        <v>2203</v>
      </c>
      <c r="L1095" s="24">
        <v>45841</v>
      </c>
      <c r="M1095" s="28">
        <v>2.0833333333333333E-3</v>
      </c>
      <c r="N1095" s="3">
        <v>45824</v>
      </c>
      <c r="O1095">
        <v>227547</v>
      </c>
      <c r="P1095" t="e">
        <f>IFERROR(INDEX(REDOSLIJED!#REF!,MATCH(PlanMasine[[#This Row],[KPL]],REDOSLIJED!#REF!,0)),MAX(REDOSLIJED!#REF!)+1)</f>
        <v>#REF!</v>
      </c>
    </row>
    <row r="1096" spans="1:16" hidden="1" x14ac:dyDescent="0.25">
      <c r="A1096" s="23">
        <v>1029050</v>
      </c>
      <c r="B1096" s="23">
        <v>1</v>
      </c>
      <c r="C1096" s="23">
        <v>1029083</v>
      </c>
      <c r="D1096" s="23" t="s">
        <v>1921</v>
      </c>
      <c r="E1096" s="5">
        <f>IFERROR((PlanMasine[[#This Row],[Norma]]/PlanMasine[[#This Row],[Q]])*(PlanMasine[[#This Row],[Q]]/SUMIF(#REF!,PlanMasine[[#This Row],[RN]],#REF!)*PlanMasine[[#This Row],[KPLQ]]),0)</f>
        <v>0</v>
      </c>
      <c r="F1096" s="23">
        <v>12</v>
      </c>
      <c r="G1096" s="23">
        <v>0</v>
      </c>
      <c r="H1096" s="23">
        <v>0</v>
      </c>
      <c r="I1096" s="23" t="s">
        <v>5</v>
      </c>
      <c r="J1096" s="23" t="s">
        <v>570</v>
      </c>
      <c r="K1096" s="23" t="s">
        <v>2203</v>
      </c>
      <c r="L1096" s="24">
        <v>45841</v>
      </c>
      <c r="M1096" s="28">
        <v>1.0416666666666667E-3</v>
      </c>
      <c r="N1096" s="3">
        <v>45824</v>
      </c>
      <c r="O1096">
        <v>227574</v>
      </c>
      <c r="P1096" t="e">
        <f>IFERROR(INDEX(REDOSLIJED!#REF!,MATCH(PlanMasine[[#This Row],[KPL]],REDOSLIJED!#REF!,0)),MAX(REDOSLIJED!#REF!)+1)</f>
        <v>#REF!</v>
      </c>
    </row>
    <row r="1097" spans="1:16" hidden="1" x14ac:dyDescent="0.25">
      <c r="A1097" s="23">
        <v>1029050</v>
      </c>
      <c r="B1097" s="23">
        <v>1</v>
      </c>
      <c r="C1097" s="23">
        <v>1029078</v>
      </c>
      <c r="D1097" s="23" t="s">
        <v>1964</v>
      </c>
      <c r="E1097" s="5">
        <f>IFERROR((PlanMasine[[#This Row],[Norma]]/PlanMasine[[#This Row],[Q]])*(PlanMasine[[#This Row],[Q]]/SUMIF(#REF!,PlanMasine[[#This Row],[RN]],#REF!)*PlanMasine[[#This Row],[KPLQ]]),0)</f>
        <v>0</v>
      </c>
      <c r="F1097" s="23">
        <v>12</v>
      </c>
      <c r="G1097" s="23">
        <v>0</v>
      </c>
      <c r="H1097" s="23">
        <v>0</v>
      </c>
      <c r="I1097" s="23" t="s">
        <v>5</v>
      </c>
      <c r="J1097" s="23" t="s">
        <v>570</v>
      </c>
      <c r="K1097" s="23" t="s">
        <v>2203</v>
      </c>
      <c r="L1097" s="24">
        <v>45841</v>
      </c>
      <c r="M1097" s="28">
        <v>2.7777777777777779E-3</v>
      </c>
      <c r="N1097" s="3">
        <v>45824</v>
      </c>
      <c r="O1097">
        <v>227561</v>
      </c>
      <c r="P1097" t="e">
        <f>IFERROR(INDEX(REDOSLIJED!#REF!,MATCH(PlanMasine[[#This Row],[KPL]],REDOSLIJED!#REF!,0)),MAX(REDOSLIJED!#REF!)+1)</f>
        <v>#REF!</v>
      </c>
    </row>
    <row r="1098" spans="1:16" hidden="1" x14ac:dyDescent="0.25">
      <c r="A1098" s="23">
        <v>1029050</v>
      </c>
      <c r="B1098" s="23">
        <v>1</v>
      </c>
      <c r="C1098" s="23">
        <v>1029058</v>
      </c>
      <c r="D1098" s="23" t="s">
        <v>1966</v>
      </c>
      <c r="E1098" s="5">
        <f>IFERROR((PlanMasine[[#This Row],[Norma]]/PlanMasine[[#This Row],[Q]])*(PlanMasine[[#This Row],[Q]]/SUMIF(#REF!,PlanMasine[[#This Row],[RN]],#REF!)*PlanMasine[[#This Row],[KPLQ]]),0)</f>
        <v>0</v>
      </c>
      <c r="F1098" s="23">
        <v>12</v>
      </c>
      <c r="G1098" s="23">
        <v>0</v>
      </c>
      <c r="H1098" s="23">
        <v>0</v>
      </c>
      <c r="I1098" s="23" t="s">
        <v>5</v>
      </c>
      <c r="J1098" s="23" t="s">
        <v>570</v>
      </c>
      <c r="K1098" s="23" t="s">
        <v>2203</v>
      </c>
      <c r="L1098" s="24">
        <v>45841</v>
      </c>
      <c r="M1098" s="28">
        <v>3.472222222222222E-3</v>
      </c>
      <c r="N1098" s="3">
        <v>45824</v>
      </c>
      <c r="O1098">
        <v>227540</v>
      </c>
      <c r="P1098" t="e">
        <f>IFERROR(INDEX(REDOSLIJED!#REF!,MATCH(PlanMasine[[#This Row],[KPL]],REDOSLIJED!#REF!,0)),MAX(REDOSLIJED!#REF!)+1)</f>
        <v>#REF!</v>
      </c>
    </row>
    <row r="1099" spans="1:16" hidden="1" x14ac:dyDescent="0.25">
      <c r="A1099" s="23">
        <v>1029050</v>
      </c>
      <c r="B1099" s="23">
        <v>1</v>
      </c>
      <c r="C1099" s="23">
        <v>1029070</v>
      </c>
      <c r="D1099" s="23" t="s">
        <v>1922</v>
      </c>
      <c r="E1099" s="5">
        <f>IFERROR((PlanMasine[[#This Row],[Norma]]/PlanMasine[[#This Row],[Q]])*(PlanMasine[[#This Row],[Q]]/SUMIF(#REF!,PlanMasine[[#This Row],[RN]],#REF!)*PlanMasine[[#This Row],[KPLQ]]),0)</f>
        <v>0</v>
      </c>
      <c r="F1099" s="23">
        <v>12</v>
      </c>
      <c r="G1099" s="23">
        <v>0</v>
      </c>
      <c r="H1099" s="23">
        <v>0</v>
      </c>
      <c r="I1099" s="23" t="s">
        <v>5</v>
      </c>
      <c r="J1099" s="23" t="s">
        <v>570</v>
      </c>
      <c r="K1099" s="23" t="s">
        <v>2203</v>
      </c>
      <c r="L1099" s="24">
        <v>45841</v>
      </c>
      <c r="M1099" s="28">
        <v>2.7777777777777779E-3</v>
      </c>
      <c r="N1099" s="3">
        <v>45824</v>
      </c>
      <c r="O1099">
        <v>227553</v>
      </c>
      <c r="P1099" t="e">
        <f>IFERROR(INDEX(REDOSLIJED!#REF!,MATCH(PlanMasine[[#This Row],[KPL]],REDOSLIJED!#REF!,0)),MAX(REDOSLIJED!#REF!)+1)</f>
        <v>#REF!</v>
      </c>
    </row>
    <row r="1100" spans="1:16" hidden="1" x14ac:dyDescent="0.25">
      <c r="A1100" s="23">
        <v>1029050</v>
      </c>
      <c r="B1100" s="23">
        <v>1</v>
      </c>
      <c r="C1100" s="23">
        <v>1029076</v>
      </c>
      <c r="D1100" s="23" t="s">
        <v>1963</v>
      </c>
      <c r="E1100" s="5">
        <f>IFERROR((PlanMasine[[#This Row],[Norma]]/PlanMasine[[#This Row],[Q]])*(PlanMasine[[#This Row],[Q]]/SUMIF(#REF!,PlanMasine[[#This Row],[RN]],#REF!)*PlanMasine[[#This Row],[KPLQ]]),0)</f>
        <v>0</v>
      </c>
      <c r="F1100" s="23">
        <v>12</v>
      </c>
      <c r="G1100" s="23">
        <v>0</v>
      </c>
      <c r="H1100" s="23">
        <v>0</v>
      </c>
      <c r="I1100" s="23" t="s">
        <v>5</v>
      </c>
      <c r="J1100" s="23" t="s">
        <v>570</v>
      </c>
      <c r="K1100" s="23" t="s">
        <v>2203</v>
      </c>
      <c r="L1100" s="24">
        <v>45841</v>
      </c>
      <c r="M1100" s="28">
        <v>2.7777777777777779E-3</v>
      </c>
      <c r="N1100" s="3">
        <v>45824</v>
      </c>
      <c r="O1100">
        <v>227559</v>
      </c>
      <c r="P1100" t="e">
        <f>IFERROR(INDEX(REDOSLIJED!#REF!,MATCH(PlanMasine[[#This Row],[KPL]],REDOSLIJED!#REF!,0)),MAX(REDOSLIJED!#REF!)+1)</f>
        <v>#REF!</v>
      </c>
    </row>
    <row r="1101" spans="1:16" hidden="1" x14ac:dyDescent="0.25">
      <c r="A1101" s="23">
        <v>1029050</v>
      </c>
      <c r="B1101" s="23">
        <v>1</v>
      </c>
      <c r="C1101" s="23">
        <v>1029067</v>
      </c>
      <c r="D1101" s="23" t="s">
        <v>1729</v>
      </c>
      <c r="E1101" s="5">
        <f>IFERROR((PlanMasine[[#This Row],[Norma]]/PlanMasine[[#This Row],[Q]])*(PlanMasine[[#This Row],[Q]]/SUMIF(#REF!,PlanMasine[[#This Row],[RN]],#REF!)*PlanMasine[[#This Row],[KPLQ]]),0)</f>
        <v>0</v>
      </c>
      <c r="F1101" s="23">
        <v>12</v>
      </c>
      <c r="G1101" s="23">
        <v>0</v>
      </c>
      <c r="H1101" s="23">
        <v>0</v>
      </c>
      <c r="I1101" s="23" t="s">
        <v>5</v>
      </c>
      <c r="J1101" s="23" t="s">
        <v>570</v>
      </c>
      <c r="K1101" s="23" t="s">
        <v>2203</v>
      </c>
      <c r="L1101" s="24">
        <v>45841</v>
      </c>
      <c r="M1101" s="28">
        <v>1.3888888888888889E-3</v>
      </c>
      <c r="N1101" s="3">
        <v>45824</v>
      </c>
      <c r="O1101">
        <v>227549</v>
      </c>
      <c r="P1101" t="e">
        <f>IFERROR(INDEX(REDOSLIJED!#REF!,MATCH(PlanMasine[[#This Row],[KPL]],REDOSLIJED!#REF!,0)),MAX(REDOSLIJED!#REF!)+1)</f>
        <v>#REF!</v>
      </c>
    </row>
    <row r="1102" spans="1:16" hidden="1" x14ac:dyDescent="0.25">
      <c r="A1102" s="23">
        <v>1029050</v>
      </c>
      <c r="B1102" s="23">
        <v>1</v>
      </c>
      <c r="C1102" s="23">
        <v>1029090</v>
      </c>
      <c r="D1102" s="23" t="s">
        <v>2101</v>
      </c>
      <c r="E1102" s="5">
        <f>IFERROR((PlanMasine[[#This Row],[Norma]]/PlanMasine[[#This Row],[Q]])*(PlanMasine[[#This Row],[Q]]/SUMIF(#REF!,PlanMasine[[#This Row],[RN]],#REF!)*PlanMasine[[#This Row],[KPLQ]]),0)</f>
        <v>0</v>
      </c>
      <c r="F1102" s="23">
        <v>12</v>
      </c>
      <c r="G1102" s="23">
        <v>0</v>
      </c>
      <c r="H1102" s="23">
        <v>0</v>
      </c>
      <c r="I1102" s="23" t="s">
        <v>5</v>
      </c>
      <c r="J1102" s="23" t="s">
        <v>570</v>
      </c>
      <c r="K1102" s="23" t="s">
        <v>2203</v>
      </c>
      <c r="L1102" s="24">
        <v>45841</v>
      </c>
      <c r="M1102" s="28">
        <v>1.3888888888888889E-3</v>
      </c>
      <c r="N1102" s="3">
        <v>45824</v>
      </c>
      <c r="O1102">
        <v>227584</v>
      </c>
      <c r="P1102" t="e">
        <f>IFERROR(INDEX(REDOSLIJED!#REF!,MATCH(PlanMasine[[#This Row],[KPL]],REDOSLIJED!#REF!,0)),MAX(REDOSLIJED!#REF!)+1)</f>
        <v>#REF!</v>
      </c>
    </row>
    <row r="1103" spans="1:16" hidden="1" x14ac:dyDescent="0.25">
      <c r="A1103" s="23">
        <v>1029050</v>
      </c>
      <c r="B1103" s="23">
        <v>1</v>
      </c>
      <c r="C1103" s="23">
        <v>1029087</v>
      </c>
      <c r="D1103" s="23" t="s">
        <v>1965</v>
      </c>
      <c r="E1103" s="5">
        <f>IFERROR((PlanMasine[[#This Row],[Norma]]/PlanMasine[[#This Row],[Q]])*(PlanMasine[[#This Row],[Q]]/SUMIF(#REF!,PlanMasine[[#This Row],[RN]],#REF!)*PlanMasine[[#This Row],[KPLQ]]),0)</f>
        <v>0</v>
      </c>
      <c r="F1103" s="23">
        <v>12</v>
      </c>
      <c r="G1103" s="23">
        <v>0</v>
      </c>
      <c r="H1103" s="23">
        <v>0</v>
      </c>
      <c r="I1103" s="23" t="s">
        <v>5</v>
      </c>
      <c r="J1103" s="23" t="s">
        <v>570</v>
      </c>
      <c r="K1103" s="23" t="s">
        <v>2203</v>
      </c>
      <c r="L1103" s="24">
        <v>45841</v>
      </c>
      <c r="M1103" s="28">
        <v>1.3888888888888889E-3</v>
      </c>
      <c r="N1103" s="3">
        <v>45824</v>
      </c>
      <c r="O1103">
        <v>227581</v>
      </c>
      <c r="P1103" t="e">
        <f>IFERROR(INDEX(REDOSLIJED!#REF!,MATCH(PlanMasine[[#This Row],[KPL]],REDOSLIJED!#REF!,0)),MAX(REDOSLIJED!#REF!)+1)</f>
        <v>#REF!</v>
      </c>
    </row>
    <row r="1104" spans="1:16" hidden="1" x14ac:dyDescent="0.25">
      <c r="A1104" s="23">
        <v>1029050</v>
      </c>
      <c r="B1104" s="23">
        <v>1</v>
      </c>
      <c r="C1104" s="23">
        <v>1029092</v>
      </c>
      <c r="D1104" s="23" t="s">
        <v>2102</v>
      </c>
      <c r="E1104" s="5">
        <f>IFERROR((PlanMasine[[#This Row],[Norma]]/PlanMasine[[#This Row],[Q]])*(PlanMasine[[#This Row],[Q]]/SUMIF(#REF!,PlanMasine[[#This Row],[RN]],#REF!)*PlanMasine[[#This Row],[KPLQ]]),0)</f>
        <v>0</v>
      </c>
      <c r="F1104" s="23">
        <v>12</v>
      </c>
      <c r="G1104" s="23">
        <v>0</v>
      </c>
      <c r="H1104" s="23">
        <v>0</v>
      </c>
      <c r="I1104" s="23" t="s">
        <v>5</v>
      </c>
      <c r="J1104" s="23" t="s">
        <v>570</v>
      </c>
      <c r="K1104" s="23" t="s">
        <v>2203</v>
      </c>
      <c r="L1104" s="24">
        <v>45841</v>
      </c>
      <c r="M1104" s="28">
        <v>1.3888888888888889E-3</v>
      </c>
      <c r="N1104" s="3">
        <v>45824</v>
      </c>
      <c r="O1104">
        <v>227586</v>
      </c>
      <c r="P1104" t="e">
        <f>IFERROR(INDEX(REDOSLIJED!#REF!,MATCH(PlanMasine[[#This Row],[KPL]],REDOSLIJED!#REF!,0)),MAX(REDOSLIJED!#REF!)+1)</f>
        <v>#REF!</v>
      </c>
    </row>
    <row r="1105" spans="1:16" hidden="1" x14ac:dyDescent="0.25">
      <c r="A1105" s="23">
        <v>1029050</v>
      </c>
      <c r="B1105" s="23">
        <v>1</v>
      </c>
      <c r="C1105" s="23">
        <v>1029096</v>
      </c>
      <c r="D1105" s="23" t="s">
        <v>2100</v>
      </c>
      <c r="E1105" s="5">
        <f>IFERROR((PlanMasine[[#This Row],[Norma]]/PlanMasine[[#This Row],[Q]])*(PlanMasine[[#This Row],[Q]]/SUMIF(#REF!,PlanMasine[[#This Row],[RN]],#REF!)*PlanMasine[[#This Row],[KPLQ]]),0)</f>
        <v>0</v>
      </c>
      <c r="F1105" s="23">
        <v>12</v>
      </c>
      <c r="G1105" s="23">
        <v>0</v>
      </c>
      <c r="H1105" s="23">
        <v>0</v>
      </c>
      <c r="I1105" s="23" t="s">
        <v>5</v>
      </c>
      <c r="J1105" s="23" t="s">
        <v>570</v>
      </c>
      <c r="K1105" s="23" t="s">
        <v>2203</v>
      </c>
      <c r="L1105" s="24">
        <v>45841</v>
      </c>
      <c r="M1105" s="28">
        <v>1.3888888888888889E-3</v>
      </c>
      <c r="N1105" s="3">
        <v>45824</v>
      </c>
      <c r="O1105">
        <v>227590</v>
      </c>
      <c r="P1105" t="e">
        <f>IFERROR(INDEX(REDOSLIJED!#REF!,MATCH(PlanMasine[[#This Row],[KPL]],REDOSLIJED!#REF!,0)),MAX(REDOSLIJED!#REF!)+1)</f>
        <v>#REF!</v>
      </c>
    </row>
    <row r="1106" spans="1:16" hidden="1" x14ac:dyDescent="0.25">
      <c r="A1106" s="23">
        <v>1029050</v>
      </c>
      <c r="B1106" s="23">
        <v>1</v>
      </c>
      <c r="C1106" s="23">
        <v>1029098</v>
      </c>
      <c r="D1106" s="23" t="s">
        <v>2099</v>
      </c>
      <c r="E1106" s="5">
        <f>IFERROR((PlanMasine[[#This Row],[Norma]]/PlanMasine[[#This Row],[Q]])*(PlanMasine[[#This Row],[Q]]/SUMIF(#REF!,PlanMasine[[#This Row],[RN]],#REF!)*PlanMasine[[#This Row],[KPLQ]]),0)</f>
        <v>0</v>
      </c>
      <c r="F1106" s="23">
        <v>12</v>
      </c>
      <c r="G1106" s="23">
        <v>0</v>
      </c>
      <c r="H1106" s="23">
        <v>0</v>
      </c>
      <c r="I1106" s="23" t="s">
        <v>5</v>
      </c>
      <c r="J1106" s="23" t="s">
        <v>570</v>
      </c>
      <c r="K1106" s="23" t="s">
        <v>2203</v>
      </c>
      <c r="L1106" s="24">
        <v>45841</v>
      </c>
      <c r="M1106" s="28">
        <v>1.3888888888888889E-3</v>
      </c>
      <c r="N1106" s="3">
        <v>45824</v>
      </c>
      <c r="O1106">
        <v>227592</v>
      </c>
      <c r="P1106" t="e">
        <f>IFERROR(INDEX(REDOSLIJED!#REF!,MATCH(PlanMasine[[#This Row],[KPL]],REDOSLIJED!#REF!,0)),MAX(REDOSLIJED!#REF!)+1)</f>
        <v>#REF!</v>
      </c>
    </row>
    <row r="1107" spans="1:16" hidden="1" x14ac:dyDescent="0.25">
      <c r="A1107" s="23">
        <v>1029050</v>
      </c>
      <c r="B1107" s="23">
        <v>1</v>
      </c>
      <c r="C1107" s="23">
        <v>1029094</v>
      </c>
      <c r="D1107" s="23" t="s">
        <v>1920</v>
      </c>
      <c r="E1107" s="5">
        <f>IFERROR((PlanMasine[[#This Row],[Norma]]/PlanMasine[[#This Row],[Q]])*(PlanMasine[[#This Row],[Q]]/SUMIF(#REF!,PlanMasine[[#This Row],[RN]],#REF!)*PlanMasine[[#This Row],[KPLQ]]),0)</f>
        <v>0</v>
      </c>
      <c r="F1107" s="23">
        <v>12</v>
      </c>
      <c r="G1107" s="23">
        <v>0</v>
      </c>
      <c r="H1107" s="23">
        <v>0</v>
      </c>
      <c r="I1107" s="23" t="s">
        <v>5</v>
      </c>
      <c r="J1107" s="23" t="s">
        <v>570</v>
      </c>
      <c r="K1107" s="23" t="s">
        <v>2203</v>
      </c>
      <c r="L1107" s="24">
        <v>45841</v>
      </c>
      <c r="M1107" s="28">
        <v>6.9444444444444447E-4</v>
      </c>
      <c r="N1107" s="3">
        <v>45824</v>
      </c>
      <c r="O1107">
        <v>227588</v>
      </c>
      <c r="P1107" t="e">
        <f>IFERROR(INDEX(REDOSLIJED!#REF!,MATCH(PlanMasine[[#This Row],[KPL]],REDOSLIJED!#REF!,0)),MAX(REDOSLIJED!#REF!)+1)</f>
        <v>#REF!</v>
      </c>
    </row>
    <row r="1108" spans="1:16" hidden="1" x14ac:dyDescent="0.25">
      <c r="A1108" s="23">
        <v>1029051</v>
      </c>
      <c r="B1108" s="23">
        <v>1</v>
      </c>
      <c r="C1108" s="23">
        <v>1029076</v>
      </c>
      <c r="D1108" s="23" t="s">
        <v>1963</v>
      </c>
      <c r="E1108" s="5">
        <f>IFERROR((PlanMasine[[#This Row],[Norma]]/PlanMasine[[#This Row],[Q]])*(PlanMasine[[#This Row],[Q]]/SUMIF(#REF!,PlanMasine[[#This Row],[RN]],#REF!)*PlanMasine[[#This Row],[KPLQ]]),0)</f>
        <v>0</v>
      </c>
      <c r="F1108" s="23">
        <v>12</v>
      </c>
      <c r="G1108" s="23">
        <v>0</v>
      </c>
      <c r="H1108" s="23">
        <v>0</v>
      </c>
      <c r="I1108" s="23" t="s">
        <v>5</v>
      </c>
      <c r="J1108" s="23" t="s">
        <v>570</v>
      </c>
      <c r="K1108" s="23" t="s">
        <v>2203</v>
      </c>
      <c r="L1108" s="24">
        <v>45841</v>
      </c>
      <c r="M1108" s="28">
        <v>2.7777777777777779E-3</v>
      </c>
      <c r="N1108" s="3">
        <v>45824</v>
      </c>
      <c r="O1108">
        <v>227559</v>
      </c>
      <c r="P1108" t="e">
        <f>IFERROR(INDEX(REDOSLIJED!#REF!,MATCH(PlanMasine[[#This Row],[KPL]],REDOSLIJED!#REF!,0)),MAX(REDOSLIJED!#REF!)+1)</f>
        <v>#REF!</v>
      </c>
    </row>
    <row r="1109" spans="1:16" hidden="1" x14ac:dyDescent="0.25">
      <c r="A1109" s="23">
        <v>1029051</v>
      </c>
      <c r="B1109" s="23">
        <v>1</v>
      </c>
      <c r="C1109" s="23">
        <v>1029083</v>
      </c>
      <c r="D1109" s="23" t="s">
        <v>1921</v>
      </c>
      <c r="E1109" s="5">
        <f>IFERROR((PlanMasine[[#This Row],[Norma]]/PlanMasine[[#This Row],[Q]])*(PlanMasine[[#This Row],[Q]]/SUMIF(#REF!,PlanMasine[[#This Row],[RN]],#REF!)*PlanMasine[[#This Row],[KPLQ]]),0)</f>
        <v>0</v>
      </c>
      <c r="F1109" s="23">
        <v>12</v>
      </c>
      <c r="G1109" s="23">
        <v>0</v>
      </c>
      <c r="H1109" s="23">
        <v>0</v>
      </c>
      <c r="I1109" s="23" t="s">
        <v>5</v>
      </c>
      <c r="J1109" s="23" t="s">
        <v>570</v>
      </c>
      <c r="K1109" s="23" t="s">
        <v>2203</v>
      </c>
      <c r="L1109" s="24">
        <v>45841</v>
      </c>
      <c r="M1109" s="28">
        <v>1.0416666666666667E-3</v>
      </c>
      <c r="N1109" s="3">
        <v>45824</v>
      </c>
      <c r="O1109">
        <v>227574</v>
      </c>
      <c r="P1109" t="e">
        <f>IFERROR(INDEX(REDOSLIJED!#REF!,MATCH(PlanMasine[[#This Row],[KPL]],REDOSLIJED!#REF!,0)),MAX(REDOSLIJED!#REF!)+1)</f>
        <v>#REF!</v>
      </c>
    </row>
    <row r="1110" spans="1:16" hidden="1" x14ac:dyDescent="0.25">
      <c r="A1110" s="23">
        <v>1029051</v>
      </c>
      <c r="B1110" s="23">
        <v>1</v>
      </c>
      <c r="C1110" s="23">
        <v>1029094</v>
      </c>
      <c r="D1110" s="23" t="s">
        <v>1920</v>
      </c>
      <c r="E1110" s="5">
        <f>IFERROR((PlanMasine[[#This Row],[Norma]]/PlanMasine[[#This Row],[Q]])*(PlanMasine[[#This Row],[Q]]/SUMIF(#REF!,PlanMasine[[#This Row],[RN]],#REF!)*PlanMasine[[#This Row],[KPLQ]]),0)</f>
        <v>0</v>
      </c>
      <c r="F1110" s="23">
        <v>12</v>
      </c>
      <c r="G1110" s="23">
        <v>0</v>
      </c>
      <c r="H1110" s="23">
        <v>0</v>
      </c>
      <c r="I1110" s="23" t="s">
        <v>5</v>
      </c>
      <c r="J1110" s="23" t="s">
        <v>570</v>
      </c>
      <c r="K1110" s="23" t="s">
        <v>2203</v>
      </c>
      <c r="L1110" s="24">
        <v>45841</v>
      </c>
      <c r="M1110" s="28">
        <v>6.9444444444444447E-4</v>
      </c>
      <c r="N1110" s="3">
        <v>45824</v>
      </c>
      <c r="O1110">
        <v>227588</v>
      </c>
      <c r="P1110" t="e">
        <f>IFERROR(INDEX(REDOSLIJED!#REF!,MATCH(PlanMasine[[#This Row],[KPL]],REDOSLIJED!#REF!,0)),MAX(REDOSLIJED!#REF!)+1)</f>
        <v>#REF!</v>
      </c>
    </row>
    <row r="1111" spans="1:16" hidden="1" x14ac:dyDescent="0.25">
      <c r="A1111" s="23">
        <v>1029051</v>
      </c>
      <c r="B1111" s="23">
        <v>1</v>
      </c>
      <c r="C1111" s="23">
        <v>1029096</v>
      </c>
      <c r="D1111" s="23" t="s">
        <v>2100</v>
      </c>
      <c r="E1111" s="5">
        <f>IFERROR((PlanMasine[[#This Row],[Norma]]/PlanMasine[[#This Row],[Q]])*(PlanMasine[[#This Row],[Q]]/SUMIF(#REF!,PlanMasine[[#This Row],[RN]],#REF!)*PlanMasine[[#This Row],[KPLQ]]),0)</f>
        <v>0</v>
      </c>
      <c r="F1111" s="23">
        <v>12</v>
      </c>
      <c r="G1111" s="23">
        <v>0</v>
      </c>
      <c r="H1111" s="23">
        <v>0</v>
      </c>
      <c r="I1111" s="23" t="s">
        <v>5</v>
      </c>
      <c r="J1111" s="23" t="s">
        <v>570</v>
      </c>
      <c r="K1111" s="23" t="s">
        <v>2203</v>
      </c>
      <c r="L1111" s="24">
        <v>45841</v>
      </c>
      <c r="M1111" s="28">
        <v>1.3888888888888889E-3</v>
      </c>
      <c r="N1111" s="3">
        <v>45824</v>
      </c>
      <c r="O1111">
        <v>227590</v>
      </c>
      <c r="P1111" t="e">
        <f>IFERROR(INDEX(REDOSLIJED!#REF!,MATCH(PlanMasine[[#This Row],[KPL]],REDOSLIJED!#REF!,0)),MAX(REDOSLIJED!#REF!)+1)</f>
        <v>#REF!</v>
      </c>
    </row>
    <row r="1112" spans="1:16" hidden="1" x14ac:dyDescent="0.25">
      <c r="A1112" s="23">
        <v>1029051</v>
      </c>
      <c r="B1112" s="23">
        <v>1</v>
      </c>
      <c r="C1112" s="23">
        <v>1029087</v>
      </c>
      <c r="D1112" s="23" t="s">
        <v>1965</v>
      </c>
      <c r="E1112" s="5">
        <f>IFERROR((PlanMasine[[#This Row],[Norma]]/PlanMasine[[#This Row],[Q]])*(PlanMasine[[#This Row],[Q]]/SUMIF(#REF!,PlanMasine[[#This Row],[RN]],#REF!)*PlanMasine[[#This Row],[KPLQ]]),0)</f>
        <v>0</v>
      </c>
      <c r="F1112" s="23">
        <v>12</v>
      </c>
      <c r="G1112" s="23">
        <v>0</v>
      </c>
      <c r="H1112" s="23">
        <v>0</v>
      </c>
      <c r="I1112" s="23" t="s">
        <v>5</v>
      </c>
      <c r="J1112" s="23" t="s">
        <v>570</v>
      </c>
      <c r="K1112" s="23" t="s">
        <v>2203</v>
      </c>
      <c r="L1112" s="24">
        <v>45841</v>
      </c>
      <c r="M1112" s="28">
        <v>1.3888888888888889E-3</v>
      </c>
      <c r="N1112" s="3">
        <v>45824</v>
      </c>
      <c r="O1112">
        <v>227581</v>
      </c>
      <c r="P1112" t="e">
        <f>IFERROR(INDEX(REDOSLIJED!#REF!,MATCH(PlanMasine[[#This Row],[KPL]],REDOSLIJED!#REF!,0)),MAX(REDOSLIJED!#REF!)+1)</f>
        <v>#REF!</v>
      </c>
    </row>
    <row r="1113" spans="1:16" hidden="1" x14ac:dyDescent="0.25">
      <c r="A1113" s="23">
        <v>1029051</v>
      </c>
      <c r="B1113" s="23">
        <v>1</v>
      </c>
      <c r="C1113" s="23">
        <v>1029065</v>
      </c>
      <c r="D1113" s="23" t="s">
        <v>1923</v>
      </c>
      <c r="E1113" s="5">
        <f>IFERROR((PlanMasine[[#This Row],[Norma]]/PlanMasine[[#This Row],[Q]])*(PlanMasine[[#This Row],[Q]]/SUMIF(#REF!,PlanMasine[[#This Row],[RN]],#REF!)*PlanMasine[[#This Row],[KPLQ]]),0)</f>
        <v>0</v>
      </c>
      <c r="F1113" s="23">
        <v>12</v>
      </c>
      <c r="G1113" s="23">
        <v>0</v>
      </c>
      <c r="H1113" s="23">
        <v>0</v>
      </c>
      <c r="I1113" s="23" t="s">
        <v>5</v>
      </c>
      <c r="J1113" s="23" t="s">
        <v>570</v>
      </c>
      <c r="K1113" s="23" t="s">
        <v>2203</v>
      </c>
      <c r="L1113" s="24">
        <v>45841</v>
      </c>
      <c r="M1113" s="28">
        <v>2.0833333333333333E-3</v>
      </c>
      <c r="N1113" s="3">
        <v>45824</v>
      </c>
      <c r="O1113">
        <v>227547</v>
      </c>
      <c r="P1113" t="e">
        <f>IFERROR(INDEX(REDOSLIJED!#REF!,MATCH(PlanMasine[[#This Row],[KPL]],REDOSLIJED!#REF!,0)),MAX(REDOSLIJED!#REF!)+1)</f>
        <v>#REF!</v>
      </c>
    </row>
    <row r="1114" spans="1:16" hidden="1" x14ac:dyDescent="0.25">
      <c r="A1114" s="23">
        <v>1029051</v>
      </c>
      <c r="B1114" s="23">
        <v>1</v>
      </c>
      <c r="C1114" s="23">
        <v>1029080</v>
      </c>
      <c r="D1114" s="23" t="s">
        <v>1730</v>
      </c>
      <c r="E1114" s="5">
        <f>IFERROR((PlanMasine[[#This Row],[Norma]]/PlanMasine[[#This Row],[Q]])*(PlanMasine[[#This Row],[Q]]/SUMIF(#REF!,PlanMasine[[#This Row],[RN]],#REF!)*PlanMasine[[#This Row],[KPLQ]]),0)</f>
        <v>0</v>
      </c>
      <c r="F1114" s="23">
        <v>12</v>
      </c>
      <c r="G1114" s="23">
        <v>0</v>
      </c>
      <c r="H1114" s="23">
        <v>0</v>
      </c>
      <c r="I1114" s="23" t="s">
        <v>5</v>
      </c>
      <c r="J1114" s="23" t="s">
        <v>570</v>
      </c>
      <c r="K1114" s="23" t="s">
        <v>2203</v>
      </c>
      <c r="L1114" s="24">
        <v>45841</v>
      </c>
      <c r="M1114" s="28">
        <v>3.472222222222222E-3</v>
      </c>
      <c r="N1114" s="3">
        <v>45824</v>
      </c>
      <c r="O1114">
        <v>227566</v>
      </c>
      <c r="P1114" t="e">
        <f>IFERROR(INDEX(REDOSLIJED!#REF!,MATCH(PlanMasine[[#This Row],[KPL]],REDOSLIJED!#REF!,0)),MAX(REDOSLIJED!#REF!)+1)</f>
        <v>#REF!</v>
      </c>
    </row>
    <row r="1115" spans="1:16" hidden="1" x14ac:dyDescent="0.25">
      <c r="A1115" s="23">
        <v>1029051</v>
      </c>
      <c r="B1115" s="23">
        <v>1</v>
      </c>
      <c r="C1115" s="23">
        <v>1029070</v>
      </c>
      <c r="D1115" s="23" t="s">
        <v>1922</v>
      </c>
      <c r="E1115" s="5">
        <f>IFERROR((PlanMasine[[#This Row],[Norma]]/PlanMasine[[#This Row],[Q]])*(PlanMasine[[#This Row],[Q]]/SUMIF(#REF!,PlanMasine[[#This Row],[RN]],#REF!)*PlanMasine[[#This Row],[KPLQ]]),0)</f>
        <v>0</v>
      </c>
      <c r="F1115" s="23">
        <v>12</v>
      </c>
      <c r="G1115" s="23">
        <v>0</v>
      </c>
      <c r="H1115" s="23">
        <v>0</v>
      </c>
      <c r="I1115" s="23" t="s">
        <v>5</v>
      </c>
      <c r="J1115" s="23" t="s">
        <v>570</v>
      </c>
      <c r="K1115" s="23" t="s">
        <v>2203</v>
      </c>
      <c r="L1115" s="24">
        <v>45841</v>
      </c>
      <c r="M1115" s="28">
        <v>2.7777777777777779E-3</v>
      </c>
      <c r="N1115" s="3">
        <v>45824</v>
      </c>
      <c r="O1115">
        <v>227553</v>
      </c>
      <c r="P1115" t="e">
        <f>IFERROR(INDEX(REDOSLIJED!#REF!,MATCH(PlanMasine[[#This Row],[KPL]],REDOSLIJED!#REF!,0)),MAX(REDOSLIJED!#REF!)+1)</f>
        <v>#REF!</v>
      </c>
    </row>
    <row r="1116" spans="1:16" hidden="1" x14ac:dyDescent="0.25">
      <c r="A1116" s="23">
        <v>1029051</v>
      </c>
      <c r="B1116" s="23">
        <v>1</v>
      </c>
      <c r="C1116" s="23">
        <v>1029078</v>
      </c>
      <c r="D1116" s="23" t="s">
        <v>1964</v>
      </c>
      <c r="E1116" s="5">
        <f>IFERROR((PlanMasine[[#This Row],[Norma]]/PlanMasine[[#This Row],[Q]])*(PlanMasine[[#This Row],[Q]]/SUMIF(#REF!,PlanMasine[[#This Row],[RN]],#REF!)*PlanMasine[[#This Row],[KPLQ]]),0)</f>
        <v>0</v>
      </c>
      <c r="F1116" s="23">
        <v>12</v>
      </c>
      <c r="G1116" s="23">
        <v>0</v>
      </c>
      <c r="H1116" s="23">
        <v>0</v>
      </c>
      <c r="I1116" s="23" t="s">
        <v>5</v>
      </c>
      <c r="J1116" s="23" t="s">
        <v>570</v>
      </c>
      <c r="K1116" s="23" t="s">
        <v>2203</v>
      </c>
      <c r="L1116" s="24">
        <v>45841</v>
      </c>
      <c r="M1116" s="28">
        <v>2.7777777777777779E-3</v>
      </c>
      <c r="N1116" s="3">
        <v>45824</v>
      </c>
      <c r="O1116">
        <v>227561</v>
      </c>
      <c r="P1116" t="e">
        <f>IFERROR(INDEX(REDOSLIJED!#REF!,MATCH(PlanMasine[[#This Row],[KPL]],REDOSLIJED!#REF!,0)),MAX(REDOSLIJED!#REF!)+1)</f>
        <v>#REF!</v>
      </c>
    </row>
    <row r="1117" spans="1:16" hidden="1" x14ac:dyDescent="0.25">
      <c r="A1117" s="23">
        <v>1029051</v>
      </c>
      <c r="B1117" s="23">
        <v>1</v>
      </c>
      <c r="C1117" s="23">
        <v>1029090</v>
      </c>
      <c r="D1117" s="23" t="s">
        <v>2101</v>
      </c>
      <c r="E1117" s="5">
        <f>IFERROR((PlanMasine[[#This Row],[Norma]]/PlanMasine[[#This Row],[Q]])*(PlanMasine[[#This Row],[Q]]/SUMIF(#REF!,PlanMasine[[#This Row],[RN]],#REF!)*PlanMasine[[#This Row],[KPLQ]]),0)</f>
        <v>0</v>
      </c>
      <c r="F1117" s="23">
        <v>12</v>
      </c>
      <c r="G1117" s="23">
        <v>0</v>
      </c>
      <c r="H1117" s="23">
        <v>0</v>
      </c>
      <c r="I1117" s="23" t="s">
        <v>5</v>
      </c>
      <c r="J1117" s="23" t="s">
        <v>570</v>
      </c>
      <c r="K1117" s="23" t="s">
        <v>2203</v>
      </c>
      <c r="L1117" s="24">
        <v>45841</v>
      </c>
      <c r="M1117" s="28">
        <v>1.3888888888888889E-3</v>
      </c>
      <c r="N1117" s="3">
        <v>45824</v>
      </c>
      <c r="O1117">
        <v>227584</v>
      </c>
      <c r="P1117" t="e">
        <f>IFERROR(INDEX(REDOSLIJED!#REF!,MATCH(PlanMasine[[#This Row],[KPL]],REDOSLIJED!#REF!,0)),MAX(REDOSLIJED!#REF!)+1)</f>
        <v>#REF!</v>
      </c>
    </row>
    <row r="1118" spans="1:16" hidden="1" x14ac:dyDescent="0.25">
      <c r="A1118" s="23">
        <v>1029051</v>
      </c>
      <c r="B1118" s="23">
        <v>1</v>
      </c>
      <c r="C1118" s="23">
        <v>1029067</v>
      </c>
      <c r="D1118" s="23" t="s">
        <v>1729</v>
      </c>
      <c r="E1118" s="5">
        <f>IFERROR((PlanMasine[[#This Row],[Norma]]/PlanMasine[[#This Row],[Q]])*(PlanMasine[[#This Row],[Q]]/SUMIF(#REF!,PlanMasine[[#This Row],[RN]],#REF!)*PlanMasine[[#This Row],[KPLQ]]),0)</f>
        <v>0</v>
      </c>
      <c r="F1118" s="23">
        <v>12</v>
      </c>
      <c r="G1118" s="23">
        <v>0</v>
      </c>
      <c r="H1118" s="23">
        <v>0</v>
      </c>
      <c r="I1118" s="23" t="s">
        <v>5</v>
      </c>
      <c r="J1118" s="23" t="s">
        <v>570</v>
      </c>
      <c r="K1118" s="23" t="s">
        <v>2203</v>
      </c>
      <c r="L1118" s="24">
        <v>45841</v>
      </c>
      <c r="M1118" s="28">
        <v>1.3888888888888889E-3</v>
      </c>
      <c r="N1118" s="3">
        <v>45824</v>
      </c>
      <c r="O1118">
        <v>227549</v>
      </c>
      <c r="P1118" t="e">
        <f>IFERROR(INDEX(REDOSLIJED!#REF!,MATCH(PlanMasine[[#This Row],[KPL]],REDOSLIJED!#REF!,0)),MAX(REDOSLIJED!#REF!)+1)</f>
        <v>#REF!</v>
      </c>
    </row>
    <row r="1119" spans="1:16" hidden="1" x14ac:dyDescent="0.25">
      <c r="A1119" s="23">
        <v>1029051</v>
      </c>
      <c r="B1119" s="23">
        <v>1</v>
      </c>
      <c r="C1119" s="23">
        <v>1029058</v>
      </c>
      <c r="D1119" s="23" t="s">
        <v>1966</v>
      </c>
      <c r="E1119" s="5">
        <f>IFERROR((PlanMasine[[#This Row],[Norma]]/PlanMasine[[#This Row],[Q]])*(PlanMasine[[#This Row],[Q]]/SUMIF(#REF!,PlanMasine[[#This Row],[RN]],#REF!)*PlanMasine[[#This Row],[KPLQ]]),0)</f>
        <v>0</v>
      </c>
      <c r="F1119" s="23">
        <v>12</v>
      </c>
      <c r="G1119" s="23">
        <v>0</v>
      </c>
      <c r="H1119" s="23">
        <v>0</v>
      </c>
      <c r="I1119" s="23" t="s">
        <v>5</v>
      </c>
      <c r="J1119" s="23" t="s">
        <v>570</v>
      </c>
      <c r="K1119" s="23" t="s">
        <v>2203</v>
      </c>
      <c r="L1119" s="24">
        <v>45841</v>
      </c>
      <c r="M1119" s="28">
        <v>3.472222222222222E-3</v>
      </c>
      <c r="N1119" s="3">
        <v>45824</v>
      </c>
      <c r="O1119">
        <v>227540</v>
      </c>
      <c r="P1119" t="e">
        <f>IFERROR(INDEX(REDOSLIJED!#REF!,MATCH(PlanMasine[[#This Row],[KPL]],REDOSLIJED!#REF!,0)),MAX(REDOSLIJED!#REF!)+1)</f>
        <v>#REF!</v>
      </c>
    </row>
    <row r="1120" spans="1:16" hidden="1" x14ac:dyDescent="0.25">
      <c r="A1120" s="23">
        <v>1029051</v>
      </c>
      <c r="B1120" s="23">
        <v>1</v>
      </c>
      <c r="C1120" s="23">
        <v>1029092</v>
      </c>
      <c r="D1120" s="23" t="s">
        <v>2102</v>
      </c>
      <c r="E1120" s="5">
        <f>IFERROR((PlanMasine[[#This Row],[Norma]]/PlanMasine[[#This Row],[Q]])*(PlanMasine[[#This Row],[Q]]/SUMIF(#REF!,PlanMasine[[#This Row],[RN]],#REF!)*PlanMasine[[#This Row],[KPLQ]]),0)</f>
        <v>0</v>
      </c>
      <c r="F1120" s="23">
        <v>12</v>
      </c>
      <c r="G1120" s="23">
        <v>0</v>
      </c>
      <c r="H1120" s="23">
        <v>0</v>
      </c>
      <c r="I1120" s="23" t="s">
        <v>5</v>
      </c>
      <c r="J1120" s="23" t="s">
        <v>570</v>
      </c>
      <c r="K1120" s="23" t="s">
        <v>2203</v>
      </c>
      <c r="L1120" s="24">
        <v>45841</v>
      </c>
      <c r="M1120" s="28">
        <v>1.3888888888888889E-3</v>
      </c>
      <c r="N1120" s="3">
        <v>45824</v>
      </c>
      <c r="O1120">
        <v>227586</v>
      </c>
      <c r="P1120" t="e">
        <f>IFERROR(INDEX(REDOSLIJED!#REF!,MATCH(PlanMasine[[#This Row],[KPL]],REDOSLIJED!#REF!,0)),MAX(REDOSLIJED!#REF!)+1)</f>
        <v>#REF!</v>
      </c>
    </row>
    <row r="1121" spans="1:16" hidden="1" x14ac:dyDescent="0.25">
      <c r="A1121" s="23">
        <v>1029051</v>
      </c>
      <c r="B1121" s="23">
        <v>1</v>
      </c>
      <c r="C1121" s="23">
        <v>1029098</v>
      </c>
      <c r="D1121" s="23" t="s">
        <v>2099</v>
      </c>
      <c r="E1121" s="5">
        <f>IFERROR((PlanMasine[[#This Row],[Norma]]/PlanMasine[[#This Row],[Q]])*(PlanMasine[[#This Row],[Q]]/SUMIF(#REF!,PlanMasine[[#This Row],[RN]],#REF!)*PlanMasine[[#This Row],[KPLQ]]),0)</f>
        <v>0</v>
      </c>
      <c r="F1121" s="23">
        <v>12</v>
      </c>
      <c r="G1121" s="23">
        <v>0</v>
      </c>
      <c r="H1121" s="23">
        <v>0</v>
      </c>
      <c r="I1121" s="23" t="s">
        <v>5</v>
      </c>
      <c r="J1121" s="23" t="s">
        <v>570</v>
      </c>
      <c r="K1121" s="23" t="s">
        <v>2203</v>
      </c>
      <c r="L1121" s="24">
        <v>45841</v>
      </c>
      <c r="M1121" s="28">
        <v>1.3888888888888889E-3</v>
      </c>
      <c r="N1121" s="3">
        <v>45824</v>
      </c>
      <c r="O1121">
        <v>227592</v>
      </c>
      <c r="P1121" t="e">
        <f>IFERROR(INDEX(REDOSLIJED!#REF!,MATCH(PlanMasine[[#This Row],[KPL]],REDOSLIJED!#REF!,0)),MAX(REDOSLIJED!#REF!)+1)</f>
        <v>#REF!</v>
      </c>
    </row>
    <row r="1122" spans="1:16" hidden="1" x14ac:dyDescent="0.25">
      <c r="A1122" s="23">
        <v>1029052</v>
      </c>
      <c r="B1122" s="23">
        <v>1</v>
      </c>
      <c r="C1122" s="23">
        <v>1029090</v>
      </c>
      <c r="D1122" s="23" t="s">
        <v>2101</v>
      </c>
      <c r="E1122" s="5">
        <f>IFERROR((PlanMasine[[#This Row],[Norma]]/PlanMasine[[#This Row],[Q]])*(PlanMasine[[#This Row],[Q]]/SUMIF(#REF!,PlanMasine[[#This Row],[RN]],#REF!)*PlanMasine[[#This Row],[KPLQ]]),0)</f>
        <v>0</v>
      </c>
      <c r="F1122" s="23">
        <v>12</v>
      </c>
      <c r="G1122" s="23">
        <v>0</v>
      </c>
      <c r="H1122" s="23">
        <v>0</v>
      </c>
      <c r="I1122" s="23" t="s">
        <v>5</v>
      </c>
      <c r="J1122" s="23" t="s">
        <v>570</v>
      </c>
      <c r="K1122" s="23" t="s">
        <v>2203</v>
      </c>
      <c r="L1122" s="24">
        <v>45841</v>
      </c>
      <c r="M1122" s="28">
        <v>1.3888888888888889E-3</v>
      </c>
      <c r="N1122" s="3">
        <v>45824</v>
      </c>
      <c r="O1122">
        <v>227584</v>
      </c>
      <c r="P1122" t="e">
        <f>IFERROR(INDEX(REDOSLIJED!#REF!,MATCH(PlanMasine[[#This Row],[KPL]],REDOSLIJED!#REF!,0)),MAX(REDOSLIJED!#REF!)+1)</f>
        <v>#REF!</v>
      </c>
    </row>
    <row r="1123" spans="1:16" hidden="1" x14ac:dyDescent="0.25">
      <c r="A1123" s="23">
        <v>1029052</v>
      </c>
      <c r="B1123" s="23">
        <v>1</v>
      </c>
      <c r="C1123" s="23">
        <v>1029083</v>
      </c>
      <c r="D1123" s="23" t="s">
        <v>1921</v>
      </c>
      <c r="E1123" s="5">
        <f>IFERROR((PlanMasine[[#This Row],[Norma]]/PlanMasine[[#This Row],[Q]])*(PlanMasine[[#This Row],[Q]]/SUMIF(#REF!,PlanMasine[[#This Row],[RN]],#REF!)*PlanMasine[[#This Row],[KPLQ]]),0)</f>
        <v>0</v>
      </c>
      <c r="F1123" s="23">
        <v>12</v>
      </c>
      <c r="G1123" s="23">
        <v>0</v>
      </c>
      <c r="H1123" s="23">
        <v>0</v>
      </c>
      <c r="I1123" s="23" t="s">
        <v>5</v>
      </c>
      <c r="J1123" s="23" t="s">
        <v>570</v>
      </c>
      <c r="K1123" s="23" t="s">
        <v>2203</v>
      </c>
      <c r="L1123" s="24">
        <v>45841</v>
      </c>
      <c r="M1123" s="28">
        <v>1.0416666666666667E-3</v>
      </c>
      <c r="N1123" s="3">
        <v>45824</v>
      </c>
      <c r="O1123">
        <v>227574</v>
      </c>
      <c r="P1123" t="e">
        <f>IFERROR(INDEX(REDOSLIJED!#REF!,MATCH(PlanMasine[[#This Row],[KPL]],REDOSLIJED!#REF!,0)),MAX(REDOSLIJED!#REF!)+1)</f>
        <v>#REF!</v>
      </c>
    </row>
    <row r="1124" spans="1:16" hidden="1" x14ac:dyDescent="0.25">
      <c r="A1124" s="23">
        <v>1029052</v>
      </c>
      <c r="B1124" s="23">
        <v>1</v>
      </c>
      <c r="C1124" s="23">
        <v>1029058</v>
      </c>
      <c r="D1124" s="23" t="s">
        <v>1966</v>
      </c>
      <c r="E1124" s="5">
        <f>IFERROR((PlanMasine[[#This Row],[Norma]]/PlanMasine[[#This Row],[Q]])*(PlanMasine[[#This Row],[Q]]/SUMIF(#REF!,PlanMasine[[#This Row],[RN]],#REF!)*PlanMasine[[#This Row],[KPLQ]]),0)</f>
        <v>0</v>
      </c>
      <c r="F1124" s="23">
        <v>12</v>
      </c>
      <c r="G1124" s="23">
        <v>0</v>
      </c>
      <c r="H1124" s="23">
        <v>0</v>
      </c>
      <c r="I1124" s="23" t="s">
        <v>5</v>
      </c>
      <c r="J1124" s="23" t="s">
        <v>570</v>
      </c>
      <c r="K1124" s="23" t="s">
        <v>2203</v>
      </c>
      <c r="L1124" s="24">
        <v>45841</v>
      </c>
      <c r="M1124" s="28">
        <v>3.472222222222222E-3</v>
      </c>
      <c r="N1124" s="3">
        <v>45824</v>
      </c>
      <c r="O1124">
        <v>227540</v>
      </c>
      <c r="P1124" t="e">
        <f>IFERROR(INDEX(REDOSLIJED!#REF!,MATCH(PlanMasine[[#This Row],[KPL]],REDOSLIJED!#REF!,0)),MAX(REDOSLIJED!#REF!)+1)</f>
        <v>#REF!</v>
      </c>
    </row>
    <row r="1125" spans="1:16" hidden="1" x14ac:dyDescent="0.25">
      <c r="A1125" s="23">
        <v>1029052</v>
      </c>
      <c r="B1125" s="23">
        <v>1</v>
      </c>
      <c r="C1125" s="23">
        <v>1029092</v>
      </c>
      <c r="D1125" s="23" t="s">
        <v>2102</v>
      </c>
      <c r="E1125" s="5">
        <f>IFERROR((PlanMasine[[#This Row],[Norma]]/PlanMasine[[#This Row],[Q]])*(PlanMasine[[#This Row],[Q]]/SUMIF(#REF!,PlanMasine[[#This Row],[RN]],#REF!)*PlanMasine[[#This Row],[KPLQ]]),0)</f>
        <v>0</v>
      </c>
      <c r="F1125" s="23">
        <v>12</v>
      </c>
      <c r="G1125" s="23">
        <v>0</v>
      </c>
      <c r="H1125" s="23">
        <v>0</v>
      </c>
      <c r="I1125" s="23" t="s">
        <v>5</v>
      </c>
      <c r="J1125" s="23" t="s">
        <v>570</v>
      </c>
      <c r="K1125" s="23" t="s">
        <v>2203</v>
      </c>
      <c r="L1125" s="24">
        <v>45841</v>
      </c>
      <c r="M1125" s="28">
        <v>1.3888888888888889E-3</v>
      </c>
      <c r="N1125" s="3">
        <v>45824</v>
      </c>
      <c r="O1125">
        <v>227586</v>
      </c>
      <c r="P1125" t="e">
        <f>IFERROR(INDEX(REDOSLIJED!#REF!,MATCH(PlanMasine[[#This Row],[KPL]],REDOSLIJED!#REF!,0)),MAX(REDOSLIJED!#REF!)+1)</f>
        <v>#REF!</v>
      </c>
    </row>
    <row r="1126" spans="1:16" hidden="1" x14ac:dyDescent="0.25">
      <c r="A1126" s="23">
        <v>1029052</v>
      </c>
      <c r="B1126" s="23">
        <v>1</v>
      </c>
      <c r="C1126" s="23">
        <v>1029087</v>
      </c>
      <c r="D1126" s="23" t="s">
        <v>1965</v>
      </c>
      <c r="E1126" s="5">
        <f>IFERROR((PlanMasine[[#This Row],[Norma]]/PlanMasine[[#This Row],[Q]])*(PlanMasine[[#This Row],[Q]]/SUMIF(#REF!,PlanMasine[[#This Row],[RN]],#REF!)*PlanMasine[[#This Row],[KPLQ]]),0)</f>
        <v>0</v>
      </c>
      <c r="F1126" s="23">
        <v>12</v>
      </c>
      <c r="G1126" s="23">
        <v>0</v>
      </c>
      <c r="H1126" s="23">
        <v>0</v>
      </c>
      <c r="I1126" s="23" t="s">
        <v>5</v>
      </c>
      <c r="J1126" s="23" t="s">
        <v>570</v>
      </c>
      <c r="K1126" s="23" t="s">
        <v>2203</v>
      </c>
      <c r="L1126" s="24">
        <v>45841</v>
      </c>
      <c r="M1126" s="28">
        <v>1.3888888888888889E-3</v>
      </c>
      <c r="N1126" s="3">
        <v>45824</v>
      </c>
      <c r="O1126">
        <v>227581</v>
      </c>
      <c r="P1126" t="e">
        <f>IFERROR(INDEX(REDOSLIJED!#REF!,MATCH(PlanMasine[[#This Row],[KPL]],REDOSLIJED!#REF!,0)),MAX(REDOSLIJED!#REF!)+1)</f>
        <v>#REF!</v>
      </c>
    </row>
    <row r="1127" spans="1:16" hidden="1" x14ac:dyDescent="0.25">
      <c r="A1127" s="23">
        <v>1029052</v>
      </c>
      <c r="B1127" s="23">
        <v>1</v>
      </c>
      <c r="C1127" s="23">
        <v>1029094</v>
      </c>
      <c r="D1127" s="23" t="s">
        <v>1920</v>
      </c>
      <c r="E1127" s="5">
        <f>IFERROR((PlanMasine[[#This Row],[Norma]]/PlanMasine[[#This Row],[Q]])*(PlanMasine[[#This Row],[Q]]/SUMIF(#REF!,PlanMasine[[#This Row],[RN]],#REF!)*PlanMasine[[#This Row],[KPLQ]]),0)</f>
        <v>0</v>
      </c>
      <c r="F1127" s="23">
        <v>12</v>
      </c>
      <c r="G1127" s="23">
        <v>0</v>
      </c>
      <c r="H1127" s="23">
        <v>0</v>
      </c>
      <c r="I1127" s="23" t="s">
        <v>5</v>
      </c>
      <c r="J1127" s="23" t="s">
        <v>570</v>
      </c>
      <c r="K1127" s="23" t="s">
        <v>2203</v>
      </c>
      <c r="L1127" s="24">
        <v>45841</v>
      </c>
      <c r="M1127" s="28">
        <v>6.9444444444444447E-4</v>
      </c>
      <c r="N1127" s="3">
        <v>45824</v>
      </c>
      <c r="O1127">
        <v>227588</v>
      </c>
      <c r="P1127" t="e">
        <f>IFERROR(INDEX(REDOSLIJED!#REF!,MATCH(PlanMasine[[#This Row],[KPL]],REDOSLIJED!#REF!,0)),MAX(REDOSLIJED!#REF!)+1)</f>
        <v>#REF!</v>
      </c>
    </row>
    <row r="1128" spans="1:16" hidden="1" x14ac:dyDescent="0.25">
      <c r="A1128" s="23">
        <v>1029052</v>
      </c>
      <c r="B1128" s="23">
        <v>1</v>
      </c>
      <c r="C1128" s="23">
        <v>1029070</v>
      </c>
      <c r="D1128" s="23" t="s">
        <v>1922</v>
      </c>
      <c r="E1128" s="5">
        <f>IFERROR((PlanMasine[[#This Row],[Norma]]/PlanMasine[[#This Row],[Q]])*(PlanMasine[[#This Row],[Q]]/SUMIF(#REF!,PlanMasine[[#This Row],[RN]],#REF!)*PlanMasine[[#This Row],[KPLQ]]),0)</f>
        <v>0</v>
      </c>
      <c r="F1128" s="23">
        <v>12</v>
      </c>
      <c r="G1128" s="23">
        <v>0</v>
      </c>
      <c r="H1128" s="23">
        <v>0</v>
      </c>
      <c r="I1128" s="23" t="s">
        <v>5</v>
      </c>
      <c r="J1128" s="23" t="s">
        <v>570</v>
      </c>
      <c r="K1128" s="23" t="s">
        <v>2203</v>
      </c>
      <c r="L1128" s="24">
        <v>45841</v>
      </c>
      <c r="M1128" s="28">
        <v>2.7777777777777779E-3</v>
      </c>
      <c r="N1128" s="3">
        <v>45824</v>
      </c>
      <c r="O1128">
        <v>227553</v>
      </c>
      <c r="P1128" t="e">
        <f>IFERROR(INDEX(REDOSLIJED!#REF!,MATCH(PlanMasine[[#This Row],[KPL]],REDOSLIJED!#REF!,0)),MAX(REDOSLIJED!#REF!)+1)</f>
        <v>#REF!</v>
      </c>
    </row>
    <row r="1129" spans="1:16" hidden="1" x14ac:dyDescent="0.25">
      <c r="A1129" s="23">
        <v>1029052</v>
      </c>
      <c r="B1129" s="23">
        <v>1</v>
      </c>
      <c r="C1129" s="23">
        <v>1029098</v>
      </c>
      <c r="D1129" s="23" t="s">
        <v>2099</v>
      </c>
      <c r="E1129" s="5">
        <f>IFERROR((PlanMasine[[#This Row],[Norma]]/PlanMasine[[#This Row],[Q]])*(PlanMasine[[#This Row],[Q]]/SUMIF(#REF!,PlanMasine[[#This Row],[RN]],#REF!)*PlanMasine[[#This Row],[KPLQ]]),0)</f>
        <v>0</v>
      </c>
      <c r="F1129" s="23">
        <v>12</v>
      </c>
      <c r="G1129" s="23">
        <v>0</v>
      </c>
      <c r="H1129" s="23">
        <v>0</v>
      </c>
      <c r="I1129" s="23" t="s">
        <v>5</v>
      </c>
      <c r="J1129" s="23" t="s">
        <v>570</v>
      </c>
      <c r="K1129" s="23" t="s">
        <v>2203</v>
      </c>
      <c r="L1129" s="24">
        <v>45841</v>
      </c>
      <c r="M1129" s="28">
        <v>1.3888888888888889E-3</v>
      </c>
      <c r="N1129" s="3">
        <v>45824</v>
      </c>
      <c r="O1129">
        <v>227592</v>
      </c>
      <c r="P1129" t="e">
        <f>IFERROR(INDEX(REDOSLIJED!#REF!,MATCH(PlanMasine[[#This Row],[KPL]],REDOSLIJED!#REF!,0)),MAX(REDOSLIJED!#REF!)+1)</f>
        <v>#REF!</v>
      </c>
    </row>
    <row r="1130" spans="1:16" hidden="1" x14ac:dyDescent="0.25">
      <c r="A1130" s="23">
        <v>1029052</v>
      </c>
      <c r="B1130" s="23">
        <v>1</v>
      </c>
      <c r="C1130" s="23">
        <v>1029080</v>
      </c>
      <c r="D1130" s="23" t="s">
        <v>1730</v>
      </c>
      <c r="E1130" s="5">
        <f>IFERROR((PlanMasine[[#This Row],[Norma]]/PlanMasine[[#This Row],[Q]])*(PlanMasine[[#This Row],[Q]]/SUMIF(#REF!,PlanMasine[[#This Row],[RN]],#REF!)*PlanMasine[[#This Row],[KPLQ]]),0)</f>
        <v>0</v>
      </c>
      <c r="F1130" s="23">
        <v>12</v>
      </c>
      <c r="G1130" s="23">
        <v>0</v>
      </c>
      <c r="H1130" s="23">
        <v>0</v>
      </c>
      <c r="I1130" s="23" t="s">
        <v>5</v>
      </c>
      <c r="J1130" s="23" t="s">
        <v>570</v>
      </c>
      <c r="K1130" s="23" t="s">
        <v>2203</v>
      </c>
      <c r="L1130" s="24">
        <v>45841</v>
      </c>
      <c r="M1130" s="28">
        <v>3.472222222222222E-3</v>
      </c>
      <c r="N1130" s="3">
        <v>45824</v>
      </c>
      <c r="O1130">
        <v>227566</v>
      </c>
      <c r="P1130" t="e">
        <f>IFERROR(INDEX(REDOSLIJED!#REF!,MATCH(PlanMasine[[#This Row],[KPL]],REDOSLIJED!#REF!,0)),MAX(REDOSLIJED!#REF!)+1)</f>
        <v>#REF!</v>
      </c>
    </row>
    <row r="1131" spans="1:16" hidden="1" x14ac:dyDescent="0.25">
      <c r="A1131" s="23">
        <v>1029052</v>
      </c>
      <c r="B1131" s="23">
        <v>1</v>
      </c>
      <c r="C1131" s="23">
        <v>1029065</v>
      </c>
      <c r="D1131" s="23" t="s">
        <v>1923</v>
      </c>
      <c r="E1131" s="5">
        <f>IFERROR((PlanMasine[[#This Row],[Norma]]/PlanMasine[[#This Row],[Q]])*(PlanMasine[[#This Row],[Q]]/SUMIF(#REF!,PlanMasine[[#This Row],[RN]],#REF!)*PlanMasine[[#This Row],[KPLQ]]),0)</f>
        <v>0</v>
      </c>
      <c r="F1131" s="23">
        <v>12</v>
      </c>
      <c r="G1131" s="23">
        <v>0</v>
      </c>
      <c r="H1131" s="23">
        <v>0</v>
      </c>
      <c r="I1131" s="23" t="s">
        <v>5</v>
      </c>
      <c r="J1131" s="23" t="s">
        <v>570</v>
      </c>
      <c r="K1131" s="23" t="s">
        <v>2203</v>
      </c>
      <c r="L1131" s="24">
        <v>45841</v>
      </c>
      <c r="M1131" s="28">
        <v>2.0833333333333333E-3</v>
      </c>
      <c r="N1131" s="3">
        <v>45824</v>
      </c>
      <c r="O1131">
        <v>227547</v>
      </c>
      <c r="P1131" t="e">
        <f>IFERROR(INDEX(REDOSLIJED!#REF!,MATCH(PlanMasine[[#This Row],[KPL]],REDOSLIJED!#REF!,0)),MAX(REDOSLIJED!#REF!)+1)</f>
        <v>#REF!</v>
      </c>
    </row>
    <row r="1132" spans="1:16" hidden="1" x14ac:dyDescent="0.25">
      <c r="A1132" s="23">
        <v>1029052</v>
      </c>
      <c r="B1132" s="23">
        <v>1</v>
      </c>
      <c r="C1132" s="23">
        <v>1029076</v>
      </c>
      <c r="D1132" s="23" t="s">
        <v>1963</v>
      </c>
      <c r="E1132" s="5">
        <f>IFERROR((PlanMasine[[#This Row],[Norma]]/PlanMasine[[#This Row],[Q]])*(PlanMasine[[#This Row],[Q]]/SUMIF(#REF!,PlanMasine[[#This Row],[RN]],#REF!)*PlanMasine[[#This Row],[KPLQ]]),0)</f>
        <v>0</v>
      </c>
      <c r="F1132" s="23">
        <v>12</v>
      </c>
      <c r="G1132" s="23">
        <v>0</v>
      </c>
      <c r="H1132" s="23">
        <v>0</v>
      </c>
      <c r="I1132" s="23" t="s">
        <v>5</v>
      </c>
      <c r="J1132" s="23" t="s">
        <v>570</v>
      </c>
      <c r="K1132" s="23" t="s">
        <v>2203</v>
      </c>
      <c r="L1132" s="24">
        <v>45841</v>
      </c>
      <c r="M1132" s="28">
        <v>2.7777777777777779E-3</v>
      </c>
      <c r="N1132" s="3">
        <v>45824</v>
      </c>
      <c r="O1132">
        <v>227559</v>
      </c>
      <c r="P1132" t="e">
        <f>IFERROR(INDEX(REDOSLIJED!#REF!,MATCH(PlanMasine[[#This Row],[KPL]],REDOSLIJED!#REF!,0)),MAX(REDOSLIJED!#REF!)+1)</f>
        <v>#REF!</v>
      </c>
    </row>
    <row r="1133" spans="1:16" hidden="1" x14ac:dyDescent="0.25">
      <c r="A1133" s="23">
        <v>1029052</v>
      </c>
      <c r="B1133" s="23">
        <v>1</v>
      </c>
      <c r="C1133" s="23">
        <v>1029078</v>
      </c>
      <c r="D1133" s="23" t="s">
        <v>1964</v>
      </c>
      <c r="E1133" s="5">
        <f>IFERROR((PlanMasine[[#This Row],[Norma]]/PlanMasine[[#This Row],[Q]])*(PlanMasine[[#This Row],[Q]]/SUMIF(#REF!,PlanMasine[[#This Row],[RN]],#REF!)*PlanMasine[[#This Row],[KPLQ]]),0)</f>
        <v>0</v>
      </c>
      <c r="F1133" s="23">
        <v>12</v>
      </c>
      <c r="G1133" s="23">
        <v>0</v>
      </c>
      <c r="H1133" s="23">
        <v>0</v>
      </c>
      <c r="I1133" s="23" t="s">
        <v>5</v>
      </c>
      <c r="J1133" s="23" t="s">
        <v>570</v>
      </c>
      <c r="K1133" s="23" t="s">
        <v>2203</v>
      </c>
      <c r="L1133" s="24">
        <v>45841</v>
      </c>
      <c r="M1133" s="28">
        <v>2.7777777777777779E-3</v>
      </c>
      <c r="N1133" s="3">
        <v>45824</v>
      </c>
      <c r="O1133">
        <v>227561</v>
      </c>
      <c r="P1133" t="e">
        <f>IFERROR(INDEX(REDOSLIJED!#REF!,MATCH(PlanMasine[[#This Row],[KPL]],REDOSLIJED!#REF!,0)),MAX(REDOSLIJED!#REF!)+1)</f>
        <v>#REF!</v>
      </c>
    </row>
    <row r="1134" spans="1:16" hidden="1" x14ac:dyDescent="0.25">
      <c r="A1134" s="23">
        <v>1029052</v>
      </c>
      <c r="B1134" s="23">
        <v>1</v>
      </c>
      <c r="C1134" s="23">
        <v>1029096</v>
      </c>
      <c r="D1134" s="23" t="s">
        <v>2100</v>
      </c>
      <c r="E1134" s="5">
        <f>IFERROR((PlanMasine[[#This Row],[Norma]]/PlanMasine[[#This Row],[Q]])*(PlanMasine[[#This Row],[Q]]/SUMIF(#REF!,PlanMasine[[#This Row],[RN]],#REF!)*PlanMasine[[#This Row],[KPLQ]]),0)</f>
        <v>0</v>
      </c>
      <c r="F1134" s="23">
        <v>12</v>
      </c>
      <c r="G1134" s="23">
        <v>0</v>
      </c>
      <c r="H1134" s="23">
        <v>0</v>
      </c>
      <c r="I1134" s="23" t="s">
        <v>5</v>
      </c>
      <c r="J1134" s="23" t="s">
        <v>570</v>
      </c>
      <c r="K1134" s="23" t="s">
        <v>2203</v>
      </c>
      <c r="L1134" s="24">
        <v>45841</v>
      </c>
      <c r="M1134" s="28">
        <v>1.3888888888888889E-3</v>
      </c>
      <c r="N1134" s="3">
        <v>45824</v>
      </c>
      <c r="O1134">
        <v>227590</v>
      </c>
      <c r="P1134" t="e">
        <f>IFERROR(INDEX(REDOSLIJED!#REF!,MATCH(PlanMasine[[#This Row],[KPL]],REDOSLIJED!#REF!,0)),MAX(REDOSLIJED!#REF!)+1)</f>
        <v>#REF!</v>
      </c>
    </row>
    <row r="1135" spans="1:16" hidden="1" x14ac:dyDescent="0.25">
      <c r="A1135" s="23">
        <v>1029052</v>
      </c>
      <c r="B1135" s="23">
        <v>1</v>
      </c>
      <c r="C1135" s="23">
        <v>1029067</v>
      </c>
      <c r="D1135" s="23" t="s">
        <v>1729</v>
      </c>
      <c r="E1135" s="5">
        <f>IFERROR((PlanMasine[[#This Row],[Norma]]/PlanMasine[[#This Row],[Q]])*(PlanMasine[[#This Row],[Q]]/SUMIF(#REF!,PlanMasine[[#This Row],[RN]],#REF!)*PlanMasine[[#This Row],[KPLQ]]),0)</f>
        <v>0</v>
      </c>
      <c r="F1135" s="23">
        <v>12</v>
      </c>
      <c r="G1135" s="23">
        <v>0</v>
      </c>
      <c r="H1135" s="23">
        <v>0</v>
      </c>
      <c r="I1135" s="23" t="s">
        <v>5</v>
      </c>
      <c r="J1135" s="23" t="s">
        <v>570</v>
      </c>
      <c r="K1135" s="23" t="s">
        <v>2203</v>
      </c>
      <c r="L1135" s="24">
        <v>45841</v>
      </c>
      <c r="M1135" s="28">
        <v>1.3888888888888889E-3</v>
      </c>
      <c r="N1135" s="3">
        <v>45824</v>
      </c>
      <c r="O1135">
        <v>227549</v>
      </c>
      <c r="P1135" t="e">
        <f>IFERROR(INDEX(REDOSLIJED!#REF!,MATCH(PlanMasine[[#This Row],[KPL]],REDOSLIJED!#REF!,0)),MAX(REDOSLIJED!#REF!)+1)</f>
        <v>#REF!</v>
      </c>
    </row>
    <row r="1136" spans="1:16" hidden="1" x14ac:dyDescent="0.25">
      <c r="A1136" s="23">
        <v>1029053</v>
      </c>
      <c r="B1136" s="23">
        <v>1</v>
      </c>
      <c r="C1136" s="23">
        <v>1029058</v>
      </c>
      <c r="D1136" s="23" t="s">
        <v>1966</v>
      </c>
      <c r="E1136" s="5">
        <f>IFERROR((PlanMasine[[#This Row],[Norma]]/PlanMasine[[#This Row],[Q]])*(PlanMasine[[#This Row],[Q]]/SUMIF(#REF!,PlanMasine[[#This Row],[RN]],#REF!)*PlanMasine[[#This Row],[KPLQ]]),0)</f>
        <v>0</v>
      </c>
      <c r="F1136" s="23">
        <v>12</v>
      </c>
      <c r="G1136" s="23">
        <v>0</v>
      </c>
      <c r="H1136" s="23">
        <v>0</v>
      </c>
      <c r="I1136" s="23" t="s">
        <v>5</v>
      </c>
      <c r="J1136" s="23" t="s">
        <v>570</v>
      </c>
      <c r="K1136" s="23" t="s">
        <v>2203</v>
      </c>
      <c r="L1136" s="24">
        <v>45841</v>
      </c>
      <c r="M1136" s="28">
        <v>3.472222222222222E-3</v>
      </c>
      <c r="N1136" s="3">
        <v>45824</v>
      </c>
      <c r="O1136">
        <v>227540</v>
      </c>
      <c r="P1136" t="e">
        <f>IFERROR(INDEX(REDOSLIJED!#REF!,MATCH(PlanMasine[[#This Row],[KPL]],REDOSLIJED!#REF!,0)),MAX(REDOSLIJED!#REF!)+1)</f>
        <v>#REF!</v>
      </c>
    </row>
    <row r="1137" spans="1:16" hidden="1" x14ac:dyDescent="0.25">
      <c r="A1137" s="23">
        <v>1029053</v>
      </c>
      <c r="B1137" s="23">
        <v>1</v>
      </c>
      <c r="C1137" s="23">
        <v>1029078</v>
      </c>
      <c r="D1137" s="23" t="s">
        <v>1964</v>
      </c>
      <c r="E1137" s="5">
        <f>IFERROR((PlanMasine[[#This Row],[Norma]]/PlanMasine[[#This Row],[Q]])*(PlanMasine[[#This Row],[Q]]/SUMIF(#REF!,PlanMasine[[#This Row],[RN]],#REF!)*PlanMasine[[#This Row],[KPLQ]]),0)</f>
        <v>0</v>
      </c>
      <c r="F1137" s="23">
        <v>12</v>
      </c>
      <c r="G1137" s="23">
        <v>0</v>
      </c>
      <c r="H1137" s="23">
        <v>0</v>
      </c>
      <c r="I1137" s="23" t="s">
        <v>5</v>
      </c>
      <c r="J1137" s="23" t="s">
        <v>570</v>
      </c>
      <c r="K1137" s="23" t="s">
        <v>2203</v>
      </c>
      <c r="L1137" s="24">
        <v>45841</v>
      </c>
      <c r="M1137" s="28">
        <v>2.7777777777777779E-3</v>
      </c>
      <c r="N1137" s="3">
        <v>45824</v>
      </c>
      <c r="O1137">
        <v>227561</v>
      </c>
      <c r="P1137" t="e">
        <f>IFERROR(INDEX(REDOSLIJED!#REF!,MATCH(PlanMasine[[#This Row],[KPL]],REDOSLIJED!#REF!,0)),MAX(REDOSLIJED!#REF!)+1)</f>
        <v>#REF!</v>
      </c>
    </row>
    <row r="1138" spans="1:16" hidden="1" x14ac:dyDescent="0.25">
      <c r="A1138" s="23">
        <v>1029053</v>
      </c>
      <c r="B1138" s="23">
        <v>1</v>
      </c>
      <c r="C1138" s="23">
        <v>1029094</v>
      </c>
      <c r="D1138" s="23" t="s">
        <v>1920</v>
      </c>
      <c r="E1138" s="5">
        <f>IFERROR((PlanMasine[[#This Row],[Norma]]/PlanMasine[[#This Row],[Q]])*(PlanMasine[[#This Row],[Q]]/SUMIF(#REF!,PlanMasine[[#This Row],[RN]],#REF!)*PlanMasine[[#This Row],[KPLQ]]),0)</f>
        <v>0</v>
      </c>
      <c r="F1138" s="23">
        <v>12</v>
      </c>
      <c r="G1138" s="23">
        <v>0</v>
      </c>
      <c r="H1138" s="23">
        <v>0</v>
      </c>
      <c r="I1138" s="23" t="s">
        <v>5</v>
      </c>
      <c r="J1138" s="23" t="s">
        <v>570</v>
      </c>
      <c r="K1138" s="23" t="s">
        <v>2203</v>
      </c>
      <c r="L1138" s="24">
        <v>45841</v>
      </c>
      <c r="M1138" s="28">
        <v>6.9444444444444447E-4</v>
      </c>
      <c r="N1138" s="3">
        <v>45824</v>
      </c>
      <c r="O1138">
        <v>227588</v>
      </c>
      <c r="P1138" t="e">
        <f>IFERROR(INDEX(REDOSLIJED!#REF!,MATCH(PlanMasine[[#This Row],[KPL]],REDOSLIJED!#REF!,0)),MAX(REDOSLIJED!#REF!)+1)</f>
        <v>#REF!</v>
      </c>
    </row>
    <row r="1139" spans="1:16" hidden="1" x14ac:dyDescent="0.25">
      <c r="A1139" s="23">
        <v>1029053</v>
      </c>
      <c r="B1139" s="23">
        <v>1</v>
      </c>
      <c r="C1139" s="23">
        <v>1029076</v>
      </c>
      <c r="D1139" s="23" t="s">
        <v>1963</v>
      </c>
      <c r="E1139" s="5">
        <f>IFERROR((PlanMasine[[#This Row],[Norma]]/PlanMasine[[#This Row],[Q]])*(PlanMasine[[#This Row],[Q]]/SUMIF(#REF!,PlanMasine[[#This Row],[RN]],#REF!)*PlanMasine[[#This Row],[KPLQ]]),0)</f>
        <v>0</v>
      </c>
      <c r="F1139" s="23">
        <v>12</v>
      </c>
      <c r="G1139" s="23">
        <v>0</v>
      </c>
      <c r="H1139" s="23">
        <v>0</v>
      </c>
      <c r="I1139" s="23" t="s">
        <v>5</v>
      </c>
      <c r="J1139" s="23" t="s">
        <v>570</v>
      </c>
      <c r="K1139" s="23" t="s">
        <v>2203</v>
      </c>
      <c r="L1139" s="24">
        <v>45841</v>
      </c>
      <c r="M1139" s="28">
        <v>2.7777777777777779E-3</v>
      </c>
      <c r="N1139" s="3">
        <v>45824</v>
      </c>
      <c r="O1139">
        <v>227559</v>
      </c>
      <c r="P1139" t="e">
        <f>IFERROR(INDEX(REDOSLIJED!#REF!,MATCH(PlanMasine[[#This Row],[KPL]],REDOSLIJED!#REF!,0)),MAX(REDOSLIJED!#REF!)+1)</f>
        <v>#REF!</v>
      </c>
    </row>
    <row r="1140" spans="1:16" hidden="1" x14ac:dyDescent="0.25">
      <c r="A1140" s="23">
        <v>1029053</v>
      </c>
      <c r="B1140" s="23">
        <v>1</v>
      </c>
      <c r="C1140" s="23">
        <v>1029083</v>
      </c>
      <c r="D1140" s="23" t="s">
        <v>1921</v>
      </c>
      <c r="E1140" s="5">
        <f>IFERROR((PlanMasine[[#This Row],[Norma]]/PlanMasine[[#This Row],[Q]])*(PlanMasine[[#This Row],[Q]]/SUMIF(#REF!,PlanMasine[[#This Row],[RN]],#REF!)*PlanMasine[[#This Row],[KPLQ]]),0)</f>
        <v>0</v>
      </c>
      <c r="F1140" s="23">
        <v>12</v>
      </c>
      <c r="G1140" s="23">
        <v>0</v>
      </c>
      <c r="H1140" s="23">
        <v>0</v>
      </c>
      <c r="I1140" s="23" t="s">
        <v>5</v>
      </c>
      <c r="J1140" s="23" t="s">
        <v>570</v>
      </c>
      <c r="K1140" s="23" t="s">
        <v>2203</v>
      </c>
      <c r="L1140" s="24">
        <v>45841</v>
      </c>
      <c r="M1140" s="28">
        <v>1.0416666666666667E-3</v>
      </c>
      <c r="N1140" s="3">
        <v>45824</v>
      </c>
      <c r="O1140">
        <v>227574</v>
      </c>
      <c r="P1140" t="e">
        <f>IFERROR(INDEX(REDOSLIJED!#REF!,MATCH(PlanMasine[[#This Row],[KPL]],REDOSLIJED!#REF!,0)),MAX(REDOSLIJED!#REF!)+1)</f>
        <v>#REF!</v>
      </c>
    </row>
    <row r="1141" spans="1:16" hidden="1" x14ac:dyDescent="0.25">
      <c r="A1141" s="23">
        <v>1029053</v>
      </c>
      <c r="B1141" s="23">
        <v>1</v>
      </c>
      <c r="C1141" s="23">
        <v>1029090</v>
      </c>
      <c r="D1141" s="23" t="s">
        <v>2101</v>
      </c>
      <c r="E1141" s="5">
        <f>IFERROR((PlanMasine[[#This Row],[Norma]]/PlanMasine[[#This Row],[Q]])*(PlanMasine[[#This Row],[Q]]/SUMIF(#REF!,PlanMasine[[#This Row],[RN]],#REF!)*PlanMasine[[#This Row],[KPLQ]]),0)</f>
        <v>0</v>
      </c>
      <c r="F1141" s="23">
        <v>12</v>
      </c>
      <c r="G1141" s="23">
        <v>0</v>
      </c>
      <c r="H1141" s="23">
        <v>0</v>
      </c>
      <c r="I1141" s="23" t="s">
        <v>5</v>
      </c>
      <c r="J1141" s="23" t="s">
        <v>570</v>
      </c>
      <c r="K1141" s="23" t="s">
        <v>2203</v>
      </c>
      <c r="L1141" s="24">
        <v>45841</v>
      </c>
      <c r="M1141" s="28">
        <v>1.3888888888888889E-3</v>
      </c>
      <c r="N1141" s="3">
        <v>45824</v>
      </c>
      <c r="O1141">
        <v>227584</v>
      </c>
      <c r="P1141" t="e">
        <f>IFERROR(INDEX(REDOSLIJED!#REF!,MATCH(PlanMasine[[#This Row],[KPL]],REDOSLIJED!#REF!,0)),MAX(REDOSLIJED!#REF!)+1)</f>
        <v>#REF!</v>
      </c>
    </row>
    <row r="1142" spans="1:16" hidden="1" x14ac:dyDescent="0.25">
      <c r="A1142" s="23">
        <v>1029053</v>
      </c>
      <c r="B1142" s="23">
        <v>1</v>
      </c>
      <c r="C1142" s="23">
        <v>1029098</v>
      </c>
      <c r="D1142" s="23" t="s">
        <v>2099</v>
      </c>
      <c r="E1142" s="5">
        <f>IFERROR((PlanMasine[[#This Row],[Norma]]/PlanMasine[[#This Row],[Q]])*(PlanMasine[[#This Row],[Q]]/SUMIF(#REF!,PlanMasine[[#This Row],[RN]],#REF!)*PlanMasine[[#This Row],[KPLQ]]),0)</f>
        <v>0</v>
      </c>
      <c r="F1142" s="23">
        <v>12</v>
      </c>
      <c r="G1142" s="23">
        <v>0</v>
      </c>
      <c r="H1142" s="23">
        <v>0</v>
      </c>
      <c r="I1142" s="23" t="s">
        <v>5</v>
      </c>
      <c r="J1142" s="23" t="s">
        <v>570</v>
      </c>
      <c r="K1142" s="23" t="s">
        <v>2203</v>
      </c>
      <c r="L1142" s="24">
        <v>45841</v>
      </c>
      <c r="M1142" s="28">
        <v>1.3888888888888889E-3</v>
      </c>
      <c r="N1142" s="3">
        <v>45824</v>
      </c>
      <c r="O1142">
        <v>227592</v>
      </c>
      <c r="P1142" t="e">
        <f>IFERROR(INDEX(REDOSLIJED!#REF!,MATCH(PlanMasine[[#This Row],[KPL]],REDOSLIJED!#REF!,0)),MAX(REDOSLIJED!#REF!)+1)</f>
        <v>#REF!</v>
      </c>
    </row>
    <row r="1143" spans="1:16" hidden="1" x14ac:dyDescent="0.25">
      <c r="A1143" s="23">
        <v>1029053</v>
      </c>
      <c r="B1143" s="23">
        <v>1</v>
      </c>
      <c r="C1143" s="23">
        <v>1029087</v>
      </c>
      <c r="D1143" s="23" t="s">
        <v>1965</v>
      </c>
      <c r="E1143" s="5">
        <f>IFERROR((PlanMasine[[#This Row],[Norma]]/PlanMasine[[#This Row],[Q]])*(PlanMasine[[#This Row],[Q]]/SUMIF(#REF!,PlanMasine[[#This Row],[RN]],#REF!)*PlanMasine[[#This Row],[KPLQ]]),0)</f>
        <v>0</v>
      </c>
      <c r="F1143" s="23">
        <v>12</v>
      </c>
      <c r="G1143" s="23">
        <v>0</v>
      </c>
      <c r="H1143" s="23">
        <v>0</v>
      </c>
      <c r="I1143" s="23" t="s">
        <v>5</v>
      </c>
      <c r="J1143" s="23" t="s">
        <v>570</v>
      </c>
      <c r="K1143" s="23" t="s">
        <v>2203</v>
      </c>
      <c r="L1143" s="24">
        <v>45841</v>
      </c>
      <c r="M1143" s="28">
        <v>1.3888888888888889E-3</v>
      </c>
      <c r="N1143" s="3">
        <v>45824</v>
      </c>
      <c r="O1143">
        <v>227581</v>
      </c>
      <c r="P1143" t="e">
        <f>IFERROR(INDEX(REDOSLIJED!#REF!,MATCH(PlanMasine[[#This Row],[KPL]],REDOSLIJED!#REF!,0)),MAX(REDOSLIJED!#REF!)+1)</f>
        <v>#REF!</v>
      </c>
    </row>
    <row r="1144" spans="1:16" hidden="1" x14ac:dyDescent="0.25">
      <c r="A1144" s="23">
        <v>1029053</v>
      </c>
      <c r="B1144" s="23">
        <v>1</v>
      </c>
      <c r="C1144" s="23">
        <v>1029080</v>
      </c>
      <c r="D1144" s="23" t="s">
        <v>1730</v>
      </c>
      <c r="E1144" s="5">
        <f>IFERROR((PlanMasine[[#This Row],[Norma]]/PlanMasine[[#This Row],[Q]])*(PlanMasine[[#This Row],[Q]]/SUMIF(#REF!,PlanMasine[[#This Row],[RN]],#REF!)*PlanMasine[[#This Row],[KPLQ]]),0)</f>
        <v>0</v>
      </c>
      <c r="F1144" s="23">
        <v>12</v>
      </c>
      <c r="G1144" s="23">
        <v>0</v>
      </c>
      <c r="H1144" s="23">
        <v>0</v>
      </c>
      <c r="I1144" s="23" t="s">
        <v>5</v>
      </c>
      <c r="J1144" s="23" t="s">
        <v>570</v>
      </c>
      <c r="K1144" s="23" t="s">
        <v>2203</v>
      </c>
      <c r="L1144" s="24">
        <v>45841</v>
      </c>
      <c r="M1144" s="28">
        <v>3.472222222222222E-3</v>
      </c>
      <c r="N1144" s="3">
        <v>45824</v>
      </c>
      <c r="O1144">
        <v>227566</v>
      </c>
      <c r="P1144" t="e">
        <f>IFERROR(INDEX(REDOSLIJED!#REF!,MATCH(PlanMasine[[#This Row],[KPL]],REDOSLIJED!#REF!,0)),MAX(REDOSLIJED!#REF!)+1)</f>
        <v>#REF!</v>
      </c>
    </row>
    <row r="1145" spans="1:16" hidden="1" x14ac:dyDescent="0.25">
      <c r="A1145" s="23">
        <v>1029053</v>
      </c>
      <c r="B1145" s="23">
        <v>1</v>
      </c>
      <c r="C1145" s="23">
        <v>1029096</v>
      </c>
      <c r="D1145" s="23" t="s">
        <v>2100</v>
      </c>
      <c r="E1145" s="5">
        <f>IFERROR((PlanMasine[[#This Row],[Norma]]/PlanMasine[[#This Row],[Q]])*(PlanMasine[[#This Row],[Q]]/SUMIF(#REF!,PlanMasine[[#This Row],[RN]],#REF!)*PlanMasine[[#This Row],[KPLQ]]),0)</f>
        <v>0</v>
      </c>
      <c r="F1145" s="23">
        <v>12</v>
      </c>
      <c r="G1145" s="23">
        <v>0</v>
      </c>
      <c r="H1145" s="23">
        <v>0</v>
      </c>
      <c r="I1145" s="23" t="s">
        <v>5</v>
      </c>
      <c r="J1145" s="23" t="s">
        <v>570</v>
      </c>
      <c r="K1145" s="23" t="s">
        <v>2203</v>
      </c>
      <c r="L1145" s="24">
        <v>45841</v>
      </c>
      <c r="M1145" s="28">
        <v>1.3888888888888889E-3</v>
      </c>
      <c r="N1145" s="3">
        <v>45824</v>
      </c>
      <c r="O1145">
        <v>227590</v>
      </c>
      <c r="P1145" t="e">
        <f>IFERROR(INDEX(REDOSLIJED!#REF!,MATCH(PlanMasine[[#This Row],[KPL]],REDOSLIJED!#REF!,0)),MAX(REDOSLIJED!#REF!)+1)</f>
        <v>#REF!</v>
      </c>
    </row>
    <row r="1146" spans="1:16" hidden="1" x14ac:dyDescent="0.25">
      <c r="A1146" s="23">
        <v>1029053</v>
      </c>
      <c r="B1146" s="23">
        <v>1</v>
      </c>
      <c r="C1146" s="23">
        <v>1029070</v>
      </c>
      <c r="D1146" s="23" t="s">
        <v>1922</v>
      </c>
      <c r="E1146" s="5">
        <f>IFERROR((PlanMasine[[#This Row],[Norma]]/PlanMasine[[#This Row],[Q]])*(PlanMasine[[#This Row],[Q]]/SUMIF(#REF!,PlanMasine[[#This Row],[RN]],#REF!)*PlanMasine[[#This Row],[KPLQ]]),0)</f>
        <v>0</v>
      </c>
      <c r="F1146" s="23">
        <v>12</v>
      </c>
      <c r="G1146" s="23">
        <v>0</v>
      </c>
      <c r="H1146" s="23">
        <v>0</v>
      </c>
      <c r="I1146" s="23" t="s">
        <v>5</v>
      </c>
      <c r="J1146" s="23" t="s">
        <v>570</v>
      </c>
      <c r="K1146" s="23" t="s">
        <v>2203</v>
      </c>
      <c r="L1146" s="24">
        <v>45841</v>
      </c>
      <c r="M1146" s="28">
        <v>2.7777777777777779E-3</v>
      </c>
      <c r="N1146" s="3">
        <v>45824</v>
      </c>
      <c r="O1146">
        <v>227553</v>
      </c>
      <c r="P1146" t="e">
        <f>IFERROR(INDEX(REDOSLIJED!#REF!,MATCH(PlanMasine[[#This Row],[KPL]],REDOSLIJED!#REF!,0)),MAX(REDOSLIJED!#REF!)+1)</f>
        <v>#REF!</v>
      </c>
    </row>
    <row r="1147" spans="1:16" hidden="1" x14ac:dyDescent="0.25">
      <c r="A1147" s="23">
        <v>1029053</v>
      </c>
      <c r="B1147" s="23">
        <v>1</v>
      </c>
      <c r="C1147" s="23">
        <v>1029065</v>
      </c>
      <c r="D1147" s="23" t="s">
        <v>1923</v>
      </c>
      <c r="E1147" s="5">
        <f>IFERROR((PlanMasine[[#This Row],[Norma]]/PlanMasine[[#This Row],[Q]])*(PlanMasine[[#This Row],[Q]]/SUMIF(#REF!,PlanMasine[[#This Row],[RN]],#REF!)*PlanMasine[[#This Row],[KPLQ]]),0)</f>
        <v>0</v>
      </c>
      <c r="F1147" s="23">
        <v>12</v>
      </c>
      <c r="G1147" s="23">
        <v>0</v>
      </c>
      <c r="H1147" s="23">
        <v>0</v>
      </c>
      <c r="I1147" s="23" t="s">
        <v>5</v>
      </c>
      <c r="J1147" s="23" t="s">
        <v>570</v>
      </c>
      <c r="K1147" s="23" t="s">
        <v>2203</v>
      </c>
      <c r="L1147" s="24">
        <v>45841</v>
      </c>
      <c r="M1147" s="28">
        <v>2.0833333333333333E-3</v>
      </c>
      <c r="N1147" s="3">
        <v>45824</v>
      </c>
      <c r="O1147">
        <v>227547</v>
      </c>
      <c r="P1147" t="e">
        <f>IFERROR(INDEX(REDOSLIJED!#REF!,MATCH(PlanMasine[[#This Row],[KPL]],REDOSLIJED!#REF!,0)),MAX(REDOSLIJED!#REF!)+1)</f>
        <v>#REF!</v>
      </c>
    </row>
    <row r="1148" spans="1:16" hidden="1" x14ac:dyDescent="0.25">
      <c r="A1148" s="23">
        <v>1029053</v>
      </c>
      <c r="B1148" s="23">
        <v>1</v>
      </c>
      <c r="C1148" s="23">
        <v>1029067</v>
      </c>
      <c r="D1148" s="23" t="s">
        <v>1729</v>
      </c>
      <c r="E1148" s="5">
        <f>IFERROR((PlanMasine[[#This Row],[Norma]]/PlanMasine[[#This Row],[Q]])*(PlanMasine[[#This Row],[Q]]/SUMIF(#REF!,PlanMasine[[#This Row],[RN]],#REF!)*PlanMasine[[#This Row],[KPLQ]]),0)</f>
        <v>0</v>
      </c>
      <c r="F1148" s="23">
        <v>12</v>
      </c>
      <c r="G1148" s="23">
        <v>0</v>
      </c>
      <c r="H1148" s="23">
        <v>0</v>
      </c>
      <c r="I1148" s="23" t="s">
        <v>5</v>
      </c>
      <c r="J1148" s="23" t="s">
        <v>570</v>
      </c>
      <c r="K1148" s="23" t="s">
        <v>2203</v>
      </c>
      <c r="L1148" s="24">
        <v>45841</v>
      </c>
      <c r="M1148" s="28">
        <v>1.3888888888888889E-3</v>
      </c>
      <c r="N1148" s="3">
        <v>45824</v>
      </c>
      <c r="O1148">
        <v>227549</v>
      </c>
      <c r="P1148" t="e">
        <f>IFERROR(INDEX(REDOSLIJED!#REF!,MATCH(PlanMasine[[#This Row],[KPL]],REDOSLIJED!#REF!,0)),MAX(REDOSLIJED!#REF!)+1)</f>
        <v>#REF!</v>
      </c>
    </row>
    <row r="1149" spans="1:16" hidden="1" x14ac:dyDescent="0.25">
      <c r="A1149" s="23">
        <v>1029053</v>
      </c>
      <c r="B1149" s="23">
        <v>1</v>
      </c>
      <c r="C1149" s="23">
        <v>1029092</v>
      </c>
      <c r="D1149" s="23" t="s">
        <v>2102</v>
      </c>
      <c r="E1149" s="5">
        <f>IFERROR((PlanMasine[[#This Row],[Norma]]/PlanMasine[[#This Row],[Q]])*(PlanMasine[[#This Row],[Q]]/SUMIF(#REF!,PlanMasine[[#This Row],[RN]],#REF!)*PlanMasine[[#This Row],[KPLQ]]),0)</f>
        <v>0</v>
      </c>
      <c r="F1149" s="23">
        <v>12</v>
      </c>
      <c r="G1149" s="23">
        <v>0</v>
      </c>
      <c r="H1149" s="23">
        <v>0</v>
      </c>
      <c r="I1149" s="23" t="s">
        <v>5</v>
      </c>
      <c r="J1149" s="23" t="s">
        <v>570</v>
      </c>
      <c r="K1149" s="23" t="s">
        <v>2203</v>
      </c>
      <c r="L1149" s="24">
        <v>45841</v>
      </c>
      <c r="M1149" s="28">
        <v>1.3888888888888889E-3</v>
      </c>
      <c r="N1149" s="3">
        <v>45824</v>
      </c>
      <c r="O1149">
        <v>227586</v>
      </c>
      <c r="P1149" t="e">
        <f>IFERROR(INDEX(REDOSLIJED!#REF!,MATCH(PlanMasine[[#This Row],[KPL]],REDOSLIJED!#REF!,0)),MAX(REDOSLIJED!#REF!)+1)</f>
        <v>#REF!</v>
      </c>
    </row>
    <row r="1150" spans="1:16" hidden="1" x14ac:dyDescent="0.25">
      <c r="A1150" s="23">
        <v>1029054</v>
      </c>
      <c r="B1150" s="23">
        <v>1</v>
      </c>
      <c r="C1150" s="23">
        <v>1029098</v>
      </c>
      <c r="D1150" s="23" t="s">
        <v>2099</v>
      </c>
      <c r="E1150" s="5">
        <f>IFERROR((PlanMasine[[#This Row],[Norma]]/PlanMasine[[#This Row],[Q]])*(PlanMasine[[#This Row],[Q]]/SUMIF(#REF!,PlanMasine[[#This Row],[RN]],#REF!)*PlanMasine[[#This Row],[KPLQ]]),0)</f>
        <v>0</v>
      </c>
      <c r="F1150" s="23">
        <v>12</v>
      </c>
      <c r="G1150" s="23">
        <v>0</v>
      </c>
      <c r="H1150" s="23">
        <v>0</v>
      </c>
      <c r="I1150" s="23" t="s">
        <v>5</v>
      </c>
      <c r="J1150" s="23" t="s">
        <v>570</v>
      </c>
      <c r="K1150" s="23" t="s">
        <v>2203</v>
      </c>
      <c r="L1150" s="24">
        <v>45841</v>
      </c>
      <c r="M1150" s="28">
        <v>1.3888888888888889E-3</v>
      </c>
      <c r="N1150" s="3">
        <v>45824</v>
      </c>
      <c r="O1150">
        <v>227592</v>
      </c>
      <c r="P1150" t="e">
        <f>IFERROR(INDEX(REDOSLIJED!#REF!,MATCH(PlanMasine[[#This Row],[KPL]],REDOSLIJED!#REF!,0)),MAX(REDOSLIJED!#REF!)+1)</f>
        <v>#REF!</v>
      </c>
    </row>
    <row r="1151" spans="1:16" hidden="1" x14ac:dyDescent="0.25">
      <c r="A1151" s="23">
        <v>1029054</v>
      </c>
      <c r="B1151" s="23">
        <v>1</v>
      </c>
      <c r="C1151" s="23">
        <v>1029083</v>
      </c>
      <c r="D1151" s="23" t="s">
        <v>1921</v>
      </c>
      <c r="E1151" s="5">
        <f>IFERROR((PlanMasine[[#This Row],[Norma]]/PlanMasine[[#This Row],[Q]])*(PlanMasine[[#This Row],[Q]]/SUMIF(#REF!,PlanMasine[[#This Row],[RN]],#REF!)*PlanMasine[[#This Row],[KPLQ]]),0)</f>
        <v>0</v>
      </c>
      <c r="F1151" s="23">
        <v>12</v>
      </c>
      <c r="G1151" s="23">
        <v>0</v>
      </c>
      <c r="H1151" s="23">
        <v>0</v>
      </c>
      <c r="I1151" s="23" t="s">
        <v>5</v>
      </c>
      <c r="J1151" s="23" t="s">
        <v>570</v>
      </c>
      <c r="K1151" s="23" t="s">
        <v>2203</v>
      </c>
      <c r="L1151" s="24">
        <v>45841</v>
      </c>
      <c r="M1151" s="28">
        <v>1.0416666666666667E-3</v>
      </c>
      <c r="N1151" s="3">
        <v>45824</v>
      </c>
      <c r="O1151">
        <v>227574</v>
      </c>
      <c r="P1151" t="e">
        <f>IFERROR(INDEX(REDOSLIJED!#REF!,MATCH(PlanMasine[[#This Row],[KPL]],REDOSLIJED!#REF!,0)),MAX(REDOSLIJED!#REF!)+1)</f>
        <v>#REF!</v>
      </c>
    </row>
    <row r="1152" spans="1:16" hidden="1" x14ac:dyDescent="0.25">
      <c r="A1152" s="23">
        <v>1029054</v>
      </c>
      <c r="B1152" s="23">
        <v>1</v>
      </c>
      <c r="C1152" s="23">
        <v>1029092</v>
      </c>
      <c r="D1152" s="23" t="s">
        <v>2102</v>
      </c>
      <c r="E1152" s="5">
        <f>IFERROR((PlanMasine[[#This Row],[Norma]]/PlanMasine[[#This Row],[Q]])*(PlanMasine[[#This Row],[Q]]/SUMIF(#REF!,PlanMasine[[#This Row],[RN]],#REF!)*PlanMasine[[#This Row],[KPLQ]]),0)</f>
        <v>0</v>
      </c>
      <c r="F1152" s="23">
        <v>12</v>
      </c>
      <c r="G1152" s="23">
        <v>0</v>
      </c>
      <c r="H1152" s="23">
        <v>0</v>
      </c>
      <c r="I1152" s="23" t="s">
        <v>5</v>
      </c>
      <c r="J1152" s="23" t="s">
        <v>570</v>
      </c>
      <c r="K1152" s="23" t="s">
        <v>2203</v>
      </c>
      <c r="L1152" s="24">
        <v>45841</v>
      </c>
      <c r="M1152" s="28">
        <v>1.3888888888888889E-3</v>
      </c>
      <c r="N1152" s="3">
        <v>45824</v>
      </c>
      <c r="O1152">
        <v>227586</v>
      </c>
      <c r="P1152" t="e">
        <f>IFERROR(INDEX(REDOSLIJED!#REF!,MATCH(PlanMasine[[#This Row],[KPL]],REDOSLIJED!#REF!,0)),MAX(REDOSLIJED!#REF!)+1)</f>
        <v>#REF!</v>
      </c>
    </row>
    <row r="1153" spans="1:16" hidden="1" x14ac:dyDescent="0.25">
      <c r="A1153" s="23">
        <v>1029054</v>
      </c>
      <c r="B1153" s="23">
        <v>1</v>
      </c>
      <c r="C1153" s="23">
        <v>1029080</v>
      </c>
      <c r="D1153" s="23" t="s">
        <v>1730</v>
      </c>
      <c r="E1153" s="5">
        <f>IFERROR((PlanMasine[[#This Row],[Norma]]/PlanMasine[[#This Row],[Q]])*(PlanMasine[[#This Row],[Q]]/SUMIF(#REF!,PlanMasine[[#This Row],[RN]],#REF!)*PlanMasine[[#This Row],[KPLQ]]),0)</f>
        <v>0</v>
      </c>
      <c r="F1153" s="23">
        <v>12</v>
      </c>
      <c r="G1153" s="23">
        <v>0</v>
      </c>
      <c r="H1153" s="23">
        <v>0</v>
      </c>
      <c r="I1153" s="23" t="s">
        <v>5</v>
      </c>
      <c r="J1153" s="23" t="s">
        <v>570</v>
      </c>
      <c r="K1153" s="23" t="s">
        <v>2203</v>
      </c>
      <c r="L1153" s="24">
        <v>45841</v>
      </c>
      <c r="M1153" s="28">
        <v>3.472222222222222E-3</v>
      </c>
      <c r="N1153" s="3">
        <v>45824</v>
      </c>
      <c r="O1153">
        <v>227566</v>
      </c>
      <c r="P1153" t="e">
        <f>IFERROR(INDEX(REDOSLIJED!#REF!,MATCH(PlanMasine[[#This Row],[KPL]],REDOSLIJED!#REF!,0)),MAX(REDOSLIJED!#REF!)+1)</f>
        <v>#REF!</v>
      </c>
    </row>
    <row r="1154" spans="1:16" hidden="1" x14ac:dyDescent="0.25">
      <c r="A1154" s="23">
        <v>1029054</v>
      </c>
      <c r="B1154" s="23">
        <v>1</v>
      </c>
      <c r="C1154" s="23">
        <v>1029090</v>
      </c>
      <c r="D1154" s="23" t="s">
        <v>2101</v>
      </c>
      <c r="E1154" s="5">
        <f>IFERROR((PlanMasine[[#This Row],[Norma]]/PlanMasine[[#This Row],[Q]])*(PlanMasine[[#This Row],[Q]]/SUMIF(#REF!,PlanMasine[[#This Row],[RN]],#REF!)*PlanMasine[[#This Row],[KPLQ]]),0)</f>
        <v>0</v>
      </c>
      <c r="F1154" s="23">
        <v>12</v>
      </c>
      <c r="G1154" s="23">
        <v>0</v>
      </c>
      <c r="H1154" s="23">
        <v>0</v>
      </c>
      <c r="I1154" s="23" t="s">
        <v>5</v>
      </c>
      <c r="J1154" s="23" t="s">
        <v>570</v>
      </c>
      <c r="K1154" s="23" t="s">
        <v>2203</v>
      </c>
      <c r="L1154" s="24">
        <v>45841</v>
      </c>
      <c r="M1154" s="28">
        <v>1.3888888888888889E-3</v>
      </c>
      <c r="N1154" s="3">
        <v>45824</v>
      </c>
      <c r="O1154">
        <v>227584</v>
      </c>
      <c r="P1154" t="e">
        <f>IFERROR(INDEX(REDOSLIJED!#REF!,MATCH(PlanMasine[[#This Row],[KPL]],REDOSLIJED!#REF!,0)),MAX(REDOSLIJED!#REF!)+1)</f>
        <v>#REF!</v>
      </c>
    </row>
    <row r="1155" spans="1:16" hidden="1" x14ac:dyDescent="0.25">
      <c r="A1155" s="23">
        <v>1029054</v>
      </c>
      <c r="B1155" s="23">
        <v>1</v>
      </c>
      <c r="C1155" s="23">
        <v>1029087</v>
      </c>
      <c r="D1155" s="23" t="s">
        <v>1965</v>
      </c>
      <c r="E1155" s="5">
        <f>IFERROR((PlanMasine[[#This Row],[Norma]]/PlanMasine[[#This Row],[Q]])*(PlanMasine[[#This Row],[Q]]/SUMIF(#REF!,PlanMasine[[#This Row],[RN]],#REF!)*PlanMasine[[#This Row],[KPLQ]]),0)</f>
        <v>0</v>
      </c>
      <c r="F1155" s="23">
        <v>12</v>
      </c>
      <c r="G1155" s="23">
        <v>0</v>
      </c>
      <c r="H1155" s="23">
        <v>0</v>
      </c>
      <c r="I1155" s="23" t="s">
        <v>5</v>
      </c>
      <c r="J1155" s="23" t="s">
        <v>570</v>
      </c>
      <c r="K1155" s="23" t="s">
        <v>2203</v>
      </c>
      <c r="L1155" s="24">
        <v>45841</v>
      </c>
      <c r="M1155" s="28">
        <v>1.3888888888888889E-3</v>
      </c>
      <c r="N1155" s="3">
        <v>45824</v>
      </c>
      <c r="O1155">
        <v>227581</v>
      </c>
      <c r="P1155" t="e">
        <f>IFERROR(INDEX(REDOSLIJED!#REF!,MATCH(PlanMasine[[#This Row],[KPL]],REDOSLIJED!#REF!,0)),MAX(REDOSLIJED!#REF!)+1)</f>
        <v>#REF!</v>
      </c>
    </row>
    <row r="1156" spans="1:16" hidden="1" x14ac:dyDescent="0.25">
      <c r="A1156" s="23">
        <v>1029054</v>
      </c>
      <c r="B1156" s="23">
        <v>1</v>
      </c>
      <c r="C1156" s="23">
        <v>1029070</v>
      </c>
      <c r="D1156" s="23" t="s">
        <v>1922</v>
      </c>
      <c r="E1156" s="5">
        <f>IFERROR((PlanMasine[[#This Row],[Norma]]/PlanMasine[[#This Row],[Q]])*(PlanMasine[[#This Row],[Q]]/SUMIF(#REF!,PlanMasine[[#This Row],[RN]],#REF!)*PlanMasine[[#This Row],[KPLQ]]),0)</f>
        <v>0</v>
      </c>
      <c r="F1156" s="23">
        <v>12</v>
      </c>
      <c r="G1156" s="23">
        <v>0</v>
      </c>
      <c r="H1156" s="23">
        <v>0</v>
      </c>
      <c r="I1156" s="23" t="s">
        <v>5</v>
      </c>
      <c r="J1156" s="23" t="s">
        <v>570</v>
      </c>
      <c r="K1156" s="23" t="s">
        <v>2203</v>
      </c>
      <c r="L1156" s="24">
        <v>45841</v>
      </c>
      <c r="M1156" s="28">
        <v>2.7777777777777779E-3</v>
      </c>
      <c r="N1156" s="3">
        <v>45824</v>
      </c>
      <c r="O1156">
        <v>227553</v>
      </c>
      <c r="P1156" t="e">
        <f>IFERROR(INDEX(REDOSLIJED!#REF!,MATCH(PlanMasine[[#This Row],[KPL]],REDOSLIJED!#REF!,0)),MAX(REDOSLIJED!#REF!)+1)</f>
        <v>#REF!</v>
      </c>
    </row>
    <row r="1157" spans="1:16" hidden="1" x14ac:dyDescent="0.25">
      <c r="A1157" s="23">
        <v>1029054</v>
      </c>
      <c r="B1157" s="23">
        <v>1</v>
      </c>
      <c r="C1157" s="23">
        <v>1029065</v>
      </c>
      <c r="D1157" s="23" t="s">
        <v>1923</v>
      </c>
      <c r="E1157" s="5">
        <f>IFERROR((PlanMasine[[#This Row],[Norma]]/PlanMasine[[#This Row],[Q]])*(PlanMasine[[#This Row],[Q]]/SUMIF(#REF!,PlanMasine[[#This Row],[RN]],#REF!)*PlanMasine[[#This Row],[KPLQ]]),0)</f>
        <v>0</v>
      </c>
      <c r="F1157" s="23">
        <v>12</v>
      </c>
      <c r="G1157" s="23">
        <v>0</v>
      </c>
      <c r="H1157" s="23">
        <v>0</v>
      </c>
      <c r="I1157" s="23" t="s">
        <v>5</v>
      </c>
      <c r="J1157" s="23" t="s">
        <v>570</v>
      </c>
      <c r="K1157" s="23" t="s">
        <v>2203</v>
      </c>
      <c r="L1157" s="24">
        <v>45841</v>
      </c>
      <c r="M1157" s="28">
        <v>2.0833333333333333E-3</v>
      </c>
      <c r="N1157" s="3">
        <v>45824</v>
      </c>
      <c r="O1157">
        <v>227547</v>
      </c>
      <c r="P1157" t="e">
        <f>IFERROR(INDEX(REDOSLIJED!#REF!,MATCH(PlanMasine[[#This Row],[KPL]],REDOSLIJED!#REF!,0)),MAX(REDOSLIJED!#REF!)+1)</f>
        <v>#REF!</v>
      </c>
    </row>
    <row r="1158" spans="1:16" hidden="1" x14ac:dyDescent="0.25">
      <c r="A1158" s="23">
        <v>1029054</v>
      </c>
      <c r="B1158" s="23">
        <v>1</v>
      </c>
      <c r="C1158" s="23">
        <v>1029078</v>
      </c>
      <c r="D1158" s="23" t="s">
        <v>1964</v>
      </c>
      <c r="E1158" s="5">
        <f>IFERROR((PlanMasine[[#This Row],[Norma]]/PlanMasine[[#This Row],[Q]])*(PlanMasine[[#This Row],[Q]]/SUMIF(#REF!,PlanMasine[[#This Row],[RN]],#REF!)*PlanMasine[[#This Row],[KPLQ]]),0)</f>
        <v>0</v>
      </c>
      <c r="F1158" s="23">
        <v>12</v>
      </c>
      <c r="G1158" s="23">
        <v>0</v>
      </c>
      <c r="H1158" s="23">
        <v>0</v>
      </c>
      <c r="I1158" s="23" t="s">
        <v>5</v>
      </c>
      <c r="J1158" s="23" t="s">
        <v>570</v>
      </c>
      <c r="K1158" s="23" t="s">
        <v>2203</v>
      </c>
      <c r="L1158" s="24">
        <v>45841</v>
      </c>
      <c r="M1158" s="28">
        <v>2.7777777777777779E-3</v>
      </c>
      <c r="N1158" s="3">
        <v>45824</v>
      </c>
      <c r="O1158">
        <v>227561</v>
      </c>
      <c r="P1158" t="e">
        <f>IFERROR(INDEX(REDOSLIJED!#REF!,MATCH(PlanMasine[[#This Row],[KPL]],REDOSLIJED!#REF!,0)),MAX(REDOSLIJED!#REF!)+1)</f>
        <v>#REF!</v>
      </c>
    </row>
    <row r="1159" spans="1:16" hidden="1" x14ac:dyDescent="0.25">
      <c r="A1159" s="23">
        <v>1029054</v>
      </c>
      <c r="B1159" s="23">
        <v>1</v>
      </c>
      <c r="C1159" s="23">
        <v>1029094</v>
      </c>
      <c r="D1159" s="23" t="s">
        <v>1920</v>
      </c>
      <c r="E1159" s="5">
        <f>IFERROR((PlanMasine[[#This Row],[Norma]]/PlanMasine[[#This Row],[Q]])*(PlanMasine[[#This Row],[Q]]/SUMIF(#REF!,PlanMasine[[#This Row],[RN]],#REF!)*PlanMasine[[#This Row],[KPLQ]]),0)</f>
        <v>0</v>
      </c>
      <c r="F1159" s="23">
        <v>12</v>
      </c>
      <c r="G1159" s="23">
        <v>0</v>
      </c>
      <c r="H1159" s="23">
        <v>0</v>
      </c>
      <c r="I1159" s="23" t="s">
        <v>5</v>
      </c>
      <c r="J1159" s="23" t="s">
        <v>570</v>
      </c>
      <c r="K1159" s="23" t="s">
        <v>2203</v>
      </c>
      <c r="L1159" s="24">
        <v>45841</v>
      </c>
      <c r="M1159" s="28">
        <v>6.9444444444444447E-4</v>
      </c>
      <c r="N1159" s="3">
        <v>45824</v>
      </c>
      <c r="O1159">
        <v>227588</v>
      </c>
      <c r="P1159" t="e">
        <f>IFERROR(INDEX(REDOSLIJED!#REF!,MATCH(PlanMasine[[#This Row],[KPL]],REDOSLIJED!#REF!,0)),MAX(REDOSLIJED!#REF!)+1)</f>
        <v>#REF!</v>
      </c>
    </row>
    <row r="1160" spans="1:16" hidden="1" x14ac:dyDescent="0.25">
      <c r="A1160" s="23">
        <v>1029054</v>
      </c>
      <c r="B1160" s="23">
        <v>1</v>
      </c>
      <c r="C1160" s="23">
        <v>1029067</v>
      </c>
      <c r="D1160" s="23" t="s">
        <v>1729</v>
      </c>
      <c r="E1160" s="5">
        <f>IFERROR((PlanMasine[[#This Row],[Norma]]/PlanMasine[[#This Row],[Q]])*(PlanMasine[[#This Row],[Q]]/SUMIF(#REF!,PlanMasine[[#This Row],[RN]],#REF!)*PlanMasine[[#This Row],[KPLQ]]),0)</f>
        <v>0</v>
      </c>
      <c r="F1160" s="23">
        <v>12</v>
      </c>
      <c r="G1160" s="23">
        <v>0</v>
      </c>
      <c r="H1160" s="23">
        <v>0</v>
      </c>
      <c r="I1160" s="23" t="s">
        <v>5</v>
      </c>
      <c r="J1160" s="23" t="s">
        <v>570</v>
      </c>
      <c r="K1160" s="23" t="s">
        <v>2203</v>
      </c>
      <c r="L1160" s="24">
        <v>45841</v>
      </c>
      <c r="M1160" s="28">
        <v>1.3888888888888889E-3</v>
      </c>
      <c r="N1160" s="3">
        <v>45824</v>
      </c>
      <c r="O1160">
        <v>227549</v>
      </c>
      <c r="P1160" t="e">
        <f>IFERROR(INDEX(REDOSLIJED!#REF!,MATCH(PlanMasine[[#This Row],[KPL]],REDOSLIJED!#REF!,0)),MAX(REDOSLIJED!#REF!)+1)</f>
        <v>#REF!</v>
      </c>
    </row>
    <row r="1161" spans="1:16" hidden="1" x14ac:dyDescent="0.25">
      <c r="A1161" s="23">
        <v>1029054</v>
      </c>
      <c r="B1161" s="23">
        <v>1</v>
      </c>
      <c r="C1161" s="23">
        <v>1029058</v>
      </c>
      <c r="D1161" s="23" t="s">
        <v>1966</v>
      </c>
      <c r="E1161" s="5">
        <f>IFERROR((PlanMasine[[#This Row],[Norma]]/PlanMasine[[#This Row],[Q]])*(PlanMasine[[#This Row],[Q]]/SUMIF(#REF!,PlanMasine[[#This Row],[RN]],#REF!)*PlanMasine[[#This Row],[KPLQ]]),0)</f>
        <v>0</v>
      </c>
      <c r="F1161" s="23">
        <v>12</v>
      </c>
      <c r="G1161" s="23">
        <v>0</v>
      </c>
      <c r="H1161" s="23">
        <v>0</v>
      </c>
      <c r="I1161" s="23" t="s">
        <v>5</v>
      </c>
      <c r="J1161" s="23" t="s">
        <v>570</v>
      </c>
      <c r="K1161" s="23" t="s">
        <v>2203</v>
      </c>
      <c r="L1161" s="24">
        <v>45841</v>
      </c>
      <c r="M1161" s="28">
        <v>3.472222222222222E-3</v>
      </c>
      <c r="N1161" s="3">
        <v>45824</v>
      </c>
      <c r="O1161">
        <v>227540</v>
      </c>
      <c r="P1161" t="e">
        <f>IFERROR(INDEX(REDOSLIJED!#REF!,MATCH(PlanMasine[[#This Row],[KPL]],REDOSLIJED!#REF!,0)),MAX(REDOSLIJED!#REF!)+1)</f>
        <v>#REF!</v>
      </c>
    </row>
    <row r="1162" spans="1:16" hidden="1" x14ac:dyDescent="0.25">
      <c r="A1162" s="23">
        <v>1029054</v>
      </c>
      <c r="B1162" s="23">
        <v>1</v>
      </c>
      <c r="C1162" s="23">
        <v>1029096</v>
      </c>
      <c r="D1162" s="23" t="s">
        <v>2100</v>
      </c>
      <c r="E1162" s="5">
        <f>IFERROR((PlanMasine[[#This Row],[Norma]]/PlanMasine[[#This Row],[Q]])*(PlanMasine[[#This Row],[Q]]/SUMIF(#REF!,PlanMasine[[#This Row],[RN]],#REF!)*PlanMasine[[#This Row],[KPLQ]]),0)</f>
        <v>0</v>
      </c>
      <c r="F1162" s="23">
        <v>12</v>
      </c>
      <c r="G1162" s="23">
        <v>0</v>
      </c>
      <c r="H1162" s="23">
        <v>0</v>
      </c>
      <c r="I1162" s="23" t="s">
        <v>5</v>
      </c>
      <c r="J1162" s="23" t="s">
        <v>570</v>
      </c>
      <c r="K1162" s="23" t="s">
        <v>2203</v>
      </c>
      <c r="L1162" s="24">
        <v>45841</v>
      </c>
      <c r="M1162" s="28">
        <v>1.3888888888888889E-3</v>
      </c>
      <c r="N1162" s="3">
        <v>45824</v>
      </c>
      <c r="O1162">
        <v>227590</v>
      </c>
      <c r="P1162" t="e">
        <f>IFERROR(INDEX(REDOSLIJED!#REF!,MATCH(PlanMasine[[#This Row],[KPL]],REDOSLIJED!#REF!,0)),MAX(REDOSLIJED!#REF!)+1)</f>
        <v>#REF!</v>
      </c>
    </row>
    <row r="1163" spans="1:16" hidden="1" x14ac:dyDescent="0.25">
      <c r="A1163" s="23">
        <v>1029054</v>
      </c>
      <c r="B1163" s="23">
        <v>1</v>
      </c>
      <c r="C1163" s="23">
        <v>1029076</v>
      </c>
      <c r="D1163" s="23" t="s">
        <v>1963</v>
      </c>
      <c r="E1163" s="5">
        <f>IFERROR((PlanMasine[[#This Row],[Norma]]/PlanMasine[[#This Row],[Q]])*(PlanMasine[[#This Row],[Q]]/SUMIF(#REF!,PlanMasine[[#This Row],[RN]],#REF!)*PlanMasine[[#This Row],[KPLQ]]),0)</f>
        <v>0</v>
      </c>
      <c r="F1163" s="23">
        <v>12</v>
      </c>
      <c r="G1163" s="23">
        <v>0</v>
      </c>
      <c r="H1163" s="23">
        <v>0</v>
      </c>
      <c r="I1163" s="23" t="s">
        <v>5</v>
      </c>
      <c r="J1163" s="23" t="s">
        <v>570</v>
      </c>
      <c r="K1163" s="23" t="s">
        <v>2203</v>
      </c>
      <c r="L1163" s="24">
        <v>45841</v>
      </c>
      <c r="M1163" s="28">
        <v>2.7777777777777779E-3</v>
      </c>
      <c r="N1163" s="3">
        <v>45824</v>
      </c>
      <c r="O1163">
        <v>227559</v>
      </c>
      <c r="P1163" t="e">
        <f>IFERROR(INDEX(REDOSLIJED!#REF!,MATCH(PlanMasine[[#This Row],[KPL]],REDOSLIJED!#REF!,0)),MAX(REDOSLIJED!#REF!)+1)</f>
        <v>#REF!</v>
      </c>
    </row>
    <row r="1164" spans="1:16" hidden="1" x14ac:dyDescent="0.25">
      <c r="A1164" s="23">
        <v>1029206</v>
      </c>
      <c r="B1164" s="23">
        <v>6</v>
      </c>
      <c r="C1164" s="23">
        <v>1029201</v>
      </c>
      <c r="D1164" s="23" t="s">
        <v>2187</v>
      </c>
      <c r="E1164" s="5">
        <f>IFERROR((PlanMasine[[#This Row],[Norma]]/PlanMasine[[#This Row],[Q]])*(PlanMasine[[#This Row],[Q]]/SUMIF(#REF!,PlanMasine[[#This Row],[RN]],#REF!)*PlanMasine[[#This Row],[KPLQ]]),0)</f>
        <v>0</v>
      </c>
      <c r="F1164" s="23">
        <v>6</v>
      </c>
      <c r="G1164" s="23">
        <v>0</v>
      </c>
      <c r="H1164" s="23">
        <v>0</v>
      </c>
      <c r="I1164" s="23" t="s">
        <v>5</v>
      </c>
      <c r="J1164" s="23" t="s">
        <v>570</v>
      </c>
      <c r="K1164" s="23" t="s">
        <v>2204</v>
      </c>
      <c r="L1164" s="24">
        <v>45855</v>
      </c>
      <c r="M1164" s="28">
        <v>1.2500000000000001E-2</v>
      </c>
      <c r="N1164" s="3">
        <v>45824</v>
      </c>
      <c r="O1164">
        <v>215496</v>
      </c>
      <c r="P1164" t="e">
        <f>IFERROR(INDEX(REDOSLIJED!#REF!,MATCH(PlanMasine[[#This Row],[KPL]],REDOSLIJED!#REF!,0)),MAX(REDOSLIJED!#REF!)+1)</f>
        <v>#REF!</v>
      </c>
    </row>
    <row r="1165" spans="1:16" hidden="1" x14ac:dyDescent="0.25">
      <c r="A1165" s="23">
        <v>1029206</v>
      </c>
      <c r="B1165" s="23">
        <v>6</v>
      </c>
      <c r="C1165" s="23">
        <v>1029195</v>
      </c>
      <c r="D1165" s="23" t="s">
        <v>2081</v>
      </c>
      <c r="E1165" s="5">
        <f>IFERROR((PlanMasine[[#This Row],[Norma]]/PlanMasine[[#This Row],[Q]])*(PlanMasine[[#This Row],[Q]]/SUMIF(#REF!,PlanMasine[[#This Row],[RN]],#REF!)*PlanMasine[[#This Row],[KPLQ]]),0)</f>
        <v>0</v>
      </c>
      <c r="F1165" s="23">
        <v>6</v>
      </c>
      <c r="G1165" s="23">
        <v>0</v>
      </c>
      <c r="H1165" s="23">
        <v>0</v>
      </c>
      <c r="I1165" s="23" t="s">
        <v>5</v>
      </c>
      <c r="J1165" s="23" t="s">
        <v>570</v>
      </c>
      <c r="K1165" s="23" t="s">
        <v>2204</v>
      </c>
      <c r="L1165" s="24">
        <v>45855</v>
      </c>
      <c r="M1165" s="28">
        <v>1.2500000000000001E-2</v>
      </c>
      <c r="N1165" s="3">
        <v>45824</v>
      </c>
      <c r="O1165">
        <v>215490</v>
      </c>
      <c r="P1165" t="e">
        <f>IFERROR(INDEX(REDOSLIJED!#REF!,MATCH(PlanMasine[[#This Row],[KPL]],REDOSLIJED!#REF!,0)),MAX(REDOSLIJED!#REF!)+1)</f>
        <v>#REF!</v>
      </c>
    </row>
    <row r="1166" spans="1:16" hidden="1" x14ac:dyDescent="0.25">
      <c r="A1166" s="23">
        <v>1029206</v>
      </c>
      <c r="B1166" s="23">
        <v>6</v>
      </c>
      <c r="C1166" s="23">
        <v>1029194</v>
      </c>
      <c r="D1166" s="23" t="s">
        <v>2190</v>
      </c>
      <c r="E1166" s="5">
        <f>IFERROR((PlanMasine[[#This Row],[Norma]]/PlanMasine[[#This Row],[Q]])*(PlanMasine[[#This Row],[Q]]/SUMIF(#REF!,PlanMasine[[#This Row],[RN]],#REF!)*PlanMasine[[#This Row],[KPLQ]]),0)</f>
        <v>0</v>
      </c>
      <c r="F1166" s="23">
        <v>6</v>
      </c>
      <c r="G1166" s="23">
        <v>0</v>
      </c>
      <c r="H1166" s="23">
        <v>0</v>
      </c>
      <c r="I1166" s="23" t="s">
        <v>5</v>
      </c>
      <c r="J1166" s="23" t="s">
        <v>570</v>
      </c>
      <c r="K1166" s="23" t="s">
        <v>2204</v>
      </c>
      <c r="L1166" s="24">
        <v>45855</v>
      </c>
      <c r="M1166" s="28">
        <v>1.2500000000000001E-2</v>
      </c>
      <c r="N1166" s="3">
        <v>45824</v>
      </c>
      <c r="O1166">
        <v>215489</v>
      </c>
      <c r="P1166" t="e">
        <f>IFERROR(INDEX(REDOSLIJED!#REF!,MATCH(PlanMasine[[#This Row],[KPL]],REDOSLIJED!#REF!,0)),MAX(REDOSLIJED!#REF!)+1)</f>
        <v>#REF!</v>
      </c>
    </row>
    <row r="1167" spans="1:16" hidden="1" x14ac:dyDescent="0.25">
      <c r="A1167" s="23">
        <v>1029206</v>
      </c>
      <c r="B1167" s="23">
        <v>6</v>
      </c>
      <c r="C1167" s="23">
        <v>1029199</v>
      </c>
      <c r="D1167" s="23" t="s">
        <v>2083</v>
      </c>
      <c r="E1167" s="5">
        <f>IFERROR((PlanMasine[[#This Row],[Norma]]/PlanMasine[[#This Row],[Q]])*(PlanMasine[[#This Row],[Q]]/SUMIF(#REF!,PlanMasine[[#This Row],[RN]],#REF!)*PlanMasine[[#This Row],[KPLQ]]),0)</f>
        <v>0</v>
      </c>
      <c r="F1167" s="23">
        <v>6</v>
      </c>
      <c r="G1167" s="23">
        <v>0</v>
      </c>
      <c r="H1167" s="23">
        <v>0</v>
      </c>
      <c r="I1167" s="23" t="s">
        <v>5</v>
      </c>
      <c r="J1167" s="23" t="s">
        <v>570</v>
      </c>
      <c r="K1167" s="23" t="s">
        <v>2204</v>
      </c>
      <c r="L1167" s="24">
        <v>45855</v>
      </c>
      <c r="M1167" s="28">
        <v>8.3333333333333332E-3</v>
      </c>
      <c r="N1167" s="3">
        <v>45824</v>
      </c>
      <c r="O1167">
        <v>215494</v>
      </c>
      <c r="P1167" t="e">
        <f>IFERROR(INDEX(REDOSLIJED!#REF!,MATCH(PlanMasine[[#This Row],[KPL]],REDOSLIJED!#REF!,0)),MAX(REDOSLIJED!#REF!)+1)</f>
        <v>#REF!</v>
      </c>
    </row>
    <row r="1168" spans="1:16" hidden="1" x14ac:dyDescent="0.25">
      <c r="A1168" s="23">
        <v>1029206</v>
      </c>
      <c r="B1168" s="23">
        <v>6</v>
      </c>
      <c r="C1168" s="23">
        <v>1029200</v>
      </c>
      <c r="D1168" s="23" t="s">
        <v>2080</v>
      </c>
      <c r="E1168" s="5">
        <f>IFERROR((PlanMasine[[#This Row],[Norma]]/PlanMasine[[#This Row],[Q]])*(PlanMasine[[#This Row],[Q]]/SUMIF(#REF!,PlanMasine[[#This Row],[RN]],#REF!)*PlanMasine[[#This Row],[KPLQ]]),0)</f>
        <v>0</v>
      </c>
      <c r="F1168" s="23">
        <v>6</v>
      </c>
      <c r="G1168" s="23">
        <v>0</v>
      </c>
      <c r="H1168" s="23">
        <v>0</v>
      </c>
      <c r="I1168" s="23" t="s">
        <v>5</v>
      </c>
      <c r="J1168" s="23" t="s">
        <v>570</v>
      </c>
      <c r="K1168" s="23" t="s">
        <v>2204</v>
      </c>
      <c r="L1168" s="24">
        <v>45855</v>
      </c>
      <c r="M1168" s="28">
        <v>8.3333333333333332E-3</v>
      </c>
      <c r="N1168" s="3">
        <v>45824</v>
      </c>
      <c r="O1168">
        <v>215495</v>
      </c>
      <c r="P1168" t="e">
        <f>IFERROR(INDEX(REDOSLIJED!#REF!,MATCH(PlanMasine[[#This Row],[KPL]],REDOSLIJED!#REF!,0)),MAX(REDOSLIJED!#REF!)+1)</f>
        <v>#REF!</v>
      </c>
    </row>
    <row r="1169" spans="1:16" hidden="1" x14ac:dyDescent="0.25">
      <c r="A1169" s="23">
        <v>1029206</v>
      </c>
      <c r="B1169" s="23">
        <v>6</v>
      </c>
      <c r="C1169" s="23">
        <v>1029205</v>
      </c>
      <c r="D1169" s="23" t="s">
        <v>2188</v>
      </c>
      <c r="E1169" s="5">
        <f>IFERROR((PlanMasine[[#This Row],[Norma]]/PlanMasine[[#This Row],[Q]])*(PlanMasine[[#This Row],[Q]]/SUMIF(#REF!,PlanMasine[[#This Row],[RN]],#REF!)*PlanMasine[[#This Row],[KPLQ]]),0)</f>
        <v>0</v>
      </c>
      <c r="F1169" s="23">
        <v>6</v>
      </c>
      <c r="G1169" s="23">
        <v>0</v>
      </c>
      <c r="H1169" s="23">
        <v>0</v>
      </c>
      <c r="I1169" s="23" t="s">
        <v>5</v>
      </c>
      <c r="J1169" s="23" t="s">
        <v>570</v>
      </c>
      <c r="K1169" s="23" t="s">
        <v>2204</v>
      </c>
      <c r="L1169" s="24">
        <v>45855</v>
      </c>
      <c r="M1169" s="28">
        <v>1.2500000000000001E-2</v>
      </c>
      <c r="N1169" s="3">
        <v>45824</v>
      </c>
      <c r="O1169">
        <v>215500</v>
      </c>
      <c r="P1169" t="e">
        <f>IFERROR(INDEX(REDOSLIJED!#REF!,MATCH(PlanMasine[[#This Row],[KPL]],REDOSLIJED!#REF!,0)),MAX(REDOSLIJED!#REF!)+1)</f>
        <v>#REF!</v>
      </c>
    </row>
    <row r="1170" spans="1:16" hidden="1" x14ac:dyDescent="0.25">
      <c r="A1170" s="23">
        <v>1029206</v>
      </c>
      <c r="B1170" s="23">
        <v>6</v>
      </c>
      <c r="C1170" s="23">
        <v>1029196</v>
      </c>
      <c r="D1170" s="23" t="s">
        <v>2194</v>
      </c>
      <c r="E1170" s="5">
        <f>IFERROR((PlanMasine[[#This Row],[Norma]]/PlanMasine[[#This Row],[Q]])*(PlanMasine[[#This Row],[Q]]/SUMIF(#REF!,PlanMasine[[#This Row],[RN]],#REF!)*PlanMasine[[#This Row],[KPLQ]]),0)</f>
        <v>0</v>
      </c>
      <c r="F1170" s="23">
        <v>6</v>
      </c>
      <c r="G1170" s="23">
        <v>0</v>
      </c>
      <c r="H1170" s="23">
        <v>0</v>
      </c>
      <c r="I1170" s="23" t="s">
        <v>5</v>
      </c>
      <c r="J1170" s="23" t="s">
        <v>570</v>
      </c>
      <c r="K1170" s="23" t="s">
        <v>2204</v>
      </c>
      <c r="L1170" s="24">
        <v>45855</v>
      </c>
      <c r="M1170" s="28">
        <v>1.2500000000000001E-2</v>
      </c>
      <c r="N1170" s="3">
        <v>45824</v>
      </c>
      <c r="O1170">
        <v>215491</v>
      </c>
      <c r="P1170" t="e">
        <f>IFERROR(INDEX(REDOSLIJED!#REF!,MATCH(PlanMasine[[#This Row],[KPL]],REDOSLIJED!#REF!,0)),MAX(REDOSLIJED!#REF!)+1)</f>
        <v>#REF!</v>
      </c>
    </row>
    <row r="1171" spans="1:16" hidden="1" x14ac:dyDescent="0.25">
      <c r="A1171" s="23">
        <v>1029218</v>
      </c>
      <c r="B1171" s="23">
        <v>6</v>
      </c>
      <c r="C1171" s="23">
        <v>1029212</v>
      </c>
      <c r="D1171" s="23" t="s">
        <v>2189</v>
      </c>
      <c r="E1171" s="5">
        <f>IFERROR((PlanMasine[[#This Row],[Norma]]/PlanMasine[[#This Row],[Q]])*(PlanMasine[[#This Row],[Q]]/SUMIF(#REF!,PlanMasine[[#This Row],[RN]],#REF!)*PlanMasine[[#This Row],[KPLQ]]),0)</f>
        <v>0</v>
      </c>
      <c r="F1171" s="23">
        <v>6</v>
      </c>
      <c r="G1171" s="23">
        <v>1</v>
      </c>
      <c r="H1171" s="23">
        <v>0</v>
      </c>
      <c r="I1171" s="23" t="s">
        <v>5</v>
      </c>
      <c r="J1171" s="23" t="s">
        <v>570</v>
      </c>
      <c r="K1171" s="23" t="s">
        <v>1826</v>
      </c>
      <c r="L1171" s="24">
        <v>45855</v>
      </c>
      <c r="M1171" s="28">
        <v>2.5000000000000001E-2</v>
      </c>
      <c r="N1171" s="3">
        <v>45824</v>
      </c>
      <c r="O1171">
        <v>215501</v>
      </c>
      <c r="P1171" t="e">
        <f>IFERROR(INDEX(REDOSLIJED!#REF!,MATCH(PlanMasine[[#This Row],[KPL]],REDOSLIJED!#REF!,0)),MAX(REDOSLIJED!#REF!)+1)</f>
        <v>#REF!</v>
      </c>
    </row>
    <row r="1172" spans="1:16" hidden="1" x14ac:dyDescent="0.25">
      <c r="A1172" s="23">
        <v>1029218</v>
      </c>
      <c r="B1172" s="23">
        <v>6</v>
      </c>
      <c r="C1172" s="23">
        <v>1029215</v>
      </c>
      <c r="D1172" s="23" t="s">
        <v>2016</v>
      </c>
      <c r="E1172" s="5">
        <f>IFERROR((PlanMasine[[#This Row],[Norma]]/PlanMasine[[#This Row],[Q]])*(PlanMasine[[#This Row],[Q]]/SUMIF(#REF!,PlanMasine[[#This Row],[RN]],#REF!)*PlanMasine[[#This Row],[KPLQ]]),0)</f>
        <v>0</v>
      </c>
      <c r="F1172" s="23">
        <v>12</v>
      </c>
      <c r="G1172" s="23">
        <v>0</v>
      </c>
      <c r="H1172" s="23">
        <v>0</v>
      </c>
      <c r="I1172" s="23" t="s">
        <v>5</v>
      </c>
      <c r="J1172" s="23" t="s">
        <v>570</v>
      </c>
      <c r="K1172" s="23" t="s">
        <v>1826</v>
      </c>
      <c r="L1172" s="24">
        <v>45855</v>
      </c>
      <c r="M1172" s="28">
        <v>2.0833333333333332E-2</v>
      </c>
      <c r="N1172" s="3">
        <v>45824</v>
      </c>
      <c r="O1172">
        <v>215504</v>
      </c>
      <c r="P1172" t="e">
        <f>IFERROR(INDEX(REDOSLIJED!#REF!,MATCH(PlanMasine[[#This Row],[KPL]],REDOSLIJED!#REF!,0)),MAX(REDOSLIJED!#REF!)+1)</f>
        <v>#REF!</v>
      </c>
    </row>
    <row r="1173" spans="1:16" hidden="1" x14ac:dyDescent="0.25">
      <c r="A1173" s="23">
        <v>1029218</v>
      </c>
      <c r="B1173" s="23">
        <v>6</v>
      </c>
      <c r="C1173" s="23">
        <v>1029214</v>
      </c>
      <c r="D1173" s="23" t="s">
        <v>2015</v>
      </c>
      <c r="E1173" s="5">
        <f>IFERROR((PlanMasine[[#This Row],[Norma]]/PlanMasine[[#This Row],[Q]])*(PlanMasine[[#This Row],[Q]]/SUMIF(#REF!,PlanMasine[[#This Row],[RN]],#REF!)*PlanMasine[[#This Row],[KPLQ]]),0)</f>
        <v>0</v>
      </c>
      <c r="F1173" s="23">
        <v>12</v>
      </c>
      <c r="G1173" s="23">
        <v>0</v>
      </c>
      <c r="H1173" s="23">
        <v>0</v>
      </c>
      <c r="I1173" s="23" t="s">
        <v>5</v>
      </c>
      <c r="J1173" s="23" t="s">
        <v>570</v>
      </c>
      <c r="K1173" s="23" t="s">
        <v>1826</v>
      </c>
      <c r="L1173" s="24">
        <v>45855</v>
      </c>
      <c r="M1173" s="28">
        <v>1.2500000000000001E-2</v>
      </c>
      <c r="N1173" s="3">
        <v>45824</v>
      </c>
      <c r="O1173">
        <v>215503</v>
      </c>
      <c r="P1173" t="e">
        <f>IFERROR(INDEX(REDOSLIJED!#REF!,MATCH(PlanMasine[[#This Row],[KPL]],REDOSLIJED!#REF!,0)),MAX(REDOSLIJED!#REF!)+1)</f>
        <v>#REF!</v>
      </c>
    </row>
    <row r="1174" spans="1:16" hidden="1" x14ac:dyDescent="0.25">
      <c r="A1174" s="23">
        <v>1030929</v>
      </c>
      <c r="B1174" s="23">
        <v>1</v>
      </c>
      <c r="C1174" s="23">
        <v>1030934</v>
      </c>
      <c r="D1174" s="23" t="s">
        <v>1852</v>
      </c>
      <c r="E1174" s="5">
        <f>IFERROR((PlanMasine[[#This Row],[Norma]]/PlanMasine[[#This Row],[Q]])*(PlanMasine[[#This Row],[Q]]/SUMIF(#REF!,PlanMasine[[#This Row],[RN]],#REF!)*PlanMasine[[#This Row],[KPLQ]]),0)</f>
        <v>0</v>
      </c>
      <c r="F1174" s="23">
        <v>1</v>
      </c>
      <c r="G1174" s="23">
        <v>0</v>
      </c>
      <c r="H1174" s="23">
        <v>0</v>
      </c>
      <c r="I1174" s="23" t="s">
        <v>5</v>
      </c>
      <c r="J1174" s="23" t="s">
        <v>570</v>
      </c>
      <c r="K1174" s="23" t="s">
        <v>1853</v>
      </c>
      <c r="L1174" s="24">
        <v>45838</v>
      </c>
      <c r="M1174" s="28">
        <v>6.9444444444444441E-3</v>
      </c>
      <c r="N1174" s="3">
        <v>45824</v>
      </c>
      <c r="O1174">
        <v>227916</v>
      </c>
      <c r="P1174" t="e">
        <f>IFERROR(INDEX(REDOSLIJED!#REF!,MATCH(PlanMasine[[#This Row],[KPL]],REDOSLIJED!#REF!,0)),MAX(REDOSLIJED!#REF!)+1)</f>
        <v>#REF!</v>
      </c>
    </row>
    <row r="1175" spans="1:16" hidden="1" x14ac:dyDescent="0.25">
      <c r="A1175" s="23">
        <v>1030935</v>
      </c>
      <c r="B1175" s="23">
        <v>1</v>
      </c>
      <c r="C1175" s="23">
        <v>1030940</v>
      </c>
      <c r="D1175" s="23" t="s">
        <v>1852</v>
      </c>
      <c r="E1175" s="5">
        <f>IFERROR((PlanMasine[[#This Row],[Norma]]/PlanMasine[[#This Row],[Q]])*(PlanMasine[[#This Row],[Q]]/SUMIF(#REF!,PlanMasine[[#This Row],[RN]],#REF!)*PlanMasine[[#This Row],[KPLQ]]),0)</f>
        <v>0</v>
      </c>
      <c r="F1175" s="23">
        <v>1</v>
      </c>
      <c r="G1175" s="23">
        <v>0</v>
      </c>
      <c r="H1175" s="23">
        <v>0</v>
      </c>
      <c r="I1175" s="23" t="s">
        <v>5</v>
      </c>
      <c r="J1175" s="23" t="s">
        <v>570</v>
      </c>
      <c r="K1175" s="23" t="s">
        <v>1854</v>
      </c>
      <c r="L1175" s="24">
        <v>45845</v>
      </c>
      <c r="M1175" s="28">
        <v>6.9444444444444441E-3</v>
      </c>
      <c r="N1175" s="3">
        <v>45824</v>
      </c>
      <c r="O1175">
        <v>227916</v>
      </c>
      <c r="P1175" t="e">
        <f>IFERROR(INDEX(REDOSLIJED!#REF!,MATCH(PlanMasine[[#This Row],[KPL]],REDOSLIJED!#REF!,0)),MAX(REDOSLIJED!#REF!)+1)</f>
        <v>#REF!</v>
      </c>
    </row>
    <row r="1176" spans="1:16" hidden="1" x14ac:dyDescent="0.25">
      <c r="A1176" s="23">
        <v>1033892</v>
      </c>
      <c r="B1176" s="23">
        <v>2</v>
      </c>
      <c r="C1176" s="23">
        <v>1033895</v>
      </c>
      <c r="D1176" s="23" t="s">
        <v>1856</v>
      </c>
      <c r="E1176" s="5">
        <f>IFERROR((PlanMasine[[#This Row],[Norma]]/PlanMasine[[#This Row],[Q]])*(PlanMasine[[#This Row],[Q]]/SUMIF(#REF!,PlanMasine[[#This Row],[RN]],#REF!)*PlanMasine[[#This Row],[KPLQ]]),0)</f>
        <v>0</v>
      </c>
      <c r="F1176" s="23">
        <v>2</v>
      </c>
      <c r="G1176" s="23">
        <v>0</v>
      </c>
      <c r="H1176" s="23">
        <v>0</v>
      </c>
      <c r="I1176" s="23" t="s">
        <v>5</v>
      </c>
      <c r="J1176" s="23" t="s">
        <v>570</v>
      </c>
      <c r="K1176" s="23" t="s">
        <v>1855</v>
      </c>
      <c r="L1176" s="24">
        <v>45845</v>
      </c>
      <c r="M1176" s="28">
        <v>1.3888888888888888E-2</v>
      </c>
      <c r="N1176" s="3">
        <v>45824</v>
      </c>
      <c r="O1176">
        <v>230048</v>
      </c>
      <c r="P1176" t="e">
        <f>IFERROR(INDEX(REDOSLIJED!#REF!,MATCH(PlanMasine[[#This Row],[KPL]],REDOSLIJED!#REF!,0)),MAX(REDOSLIJED!#REF!)+1)</f>
        <v>#REF!</v>
      </c>
    </row>
    <row r="1177" spans="1:16" hidden="1" x14ac:dyDescent="0.25">
      <c r="A1177" s="23">
        <v>1034309</v>
      </c>
      <c r="B1177" s="23">
        <v>1</v>
      </c>
      <c r="C1177" s="23">
        <v>1034295</v>
      </c>
      <c r="D1177" s="23" t="s">
        <v>2035</v>
      </c>
      <c r="E1177" s="5">
        <f>IFERROR((PlanMasine[[#This Row],[Norma]]/PlanMasine[[#This Row],[Q]])*(PlanMasine[[#This Row],[Q]]/SUMIF(#REF!,PlanMasine[[#This Row],[RN]],#REF!)*PlanMasine[[#This Row],[KPLQ]]),0)</f>
        <v>0</v>
      </c>
      <c r="F1177" s="23">
        <v>1</v>
      </c>
      <c r="G1177" s="23">
        <v>0</v>
      </c>
      <c r="H1177" s="23">
        <v>0</v>
      </c>
      <c r="I1177" s="23" t="s">
        <v>5</v>
      </c>
      <c r="J1177" s="23" t="s">
        <v>570</v>
      </c>
      <c r="K1177" s="23" t="s">
        <v>2495</v>
      </c>
      <c r="L1177" s="24">
        <v>45835</v>
      </c>
      <c r="M1177" s="28">
        <v>3.472222222222222E-3</v>
      </c>
      <c r="N1177" s="3">
        <v>45824</v>
      </c>
      <c r="O1177">
        <v>107641</v>
      </c>
      <c r="P1177" t="e">
        <f>IFERROR(INDEX(REDOSLIJED!#REF!,MATCH(PlanMasine[[#This Row],[KPL]],REDOSLIJED!#REF!,0)),MAX(REDOSLIJED!#REF!)+1)</f>
        <v>#REF!</v>
      </c>
    </row>
    <row r="1178" spans="1:16" hidden="1" x14ac:dyDescent="0.25">
      <c r="A1178" s="23">
        <v>1034309</v>
      </c>
      <c r="B1178" s="23">
        <v>1</v>
      </c>
      <c r="C1178" s="23">
        <v>1034294</v>
      </c>
      <c r="D1178" s="23" t="s">
        <v>2034</v>
      </c>
      <c r="E1178" s="5">
        <f>IFERROR((PlanMasine[[#This Row],[Norma]]/PlanMasine[[#This Row],[Q]])*(PlanMasine[[#This Row],[Q]]/SUMIF(#REF!,PlanMasine[[#This Row],[RN]],#REF!)*PlanMasine[[#This Row],[KPLQ]]),0)</f>
        <v>0</v>
      </c>
      <c r="F1178" s="23">
        <v>1</v>
      </c>
      <c r="G1178" s="23">
        <v>0</v>
      </c>
      <c r="H1178" s="23">
        <v>0</v>
      </c>
      <c r="I1178" s="23" t="s">
        <v>5</v>
      </c>
      <c r="J1178" s="23" t="s">
        <v>570</v>
      </c>
      <c r="K1178" s="23" t="s">
        <v>2495</v>
      </c>
      <c r="L1178" s="24">
        <v>45835</v>
      </c>
      <c r="M1178" s="28">
        <v>3.472222222222222E-3</v>
      </c>
      <c r="N1178" s="3">
        <v>45824</v>
      </c>
      <c r="O1178">
        <v>107639</v>
      </c>
      <c r="P1178" t="e">
        <f>IFERROR(INDEX(REDOSLIJED!#REF!,MATCH(PlanMasine[[#This Row],[KPL]],REDOSLIJED!#REF!,0)),MAX(REDOSLIJED!#REF!)+1)</f>
        <v>#REF!</v>
      </c>
    </row>
    <row r="1179" spans="1:16" hidden="1" x14ac:dyDescent="0.25">
      <c r="A1179" s="23">
        <v>1034337</v>
      </c>
      <c r="B1179" s="23">
        <v>1</v>
      </c>
      <c r="C1179" s="23">
        <v>1034322</v>
      </c>
      <c r="D1179" s="23" t="s">
        <v>2034</v>
      </c>
      <c r="E1179" s="5">
        <f>IFERROR((PlanMasine[[#This Row],[Norma]]/PlanMasine[[#This Row],[Q]])*(PlanMasine[[#This Row],[Q]]/SUMIF(#REF!,PlanMasine[[#This Row],[RN]],#REF!)*PlanMasine[[#This Row],[KPLQ]]),0)</f>
        <v>0</v>
      </c>
      <c r="F1179" s="23">
        <v>1</v>
      </c>
      <c r="G1179" s="23">
        <v>0</v>
      </c>
      <c r="H1179" s="23">
        <v>0</v>
      </c>
      <c r="I1179" s="23" t="s">
        <v>5</v>
      </c>
      <c r="J1179" s="23" t="s">
        <v>570</v>
      </c>
      <c r="K1179" s="23" t="s">
        <v>2496</v>
      </c>
      <c r="L1179" s="24">
        <v>45835</v>
      </c>
      <c r="M1179" s="28">
        <v>3.472222222222222E-3</v>
      </c>
      <c r="N1179" s="3">
        <v>45824</v>
      </c>
      <c r="O1179">
        <v>107639</v>
      </c>
      <c r="P1179" t="e">
        <f>IFERROR(INDEX(REDOSLIJED!#REF!,MATCH(PlanMasine[[#This Row],[KPL]],REDOSLIJED!#REF!,0)),MAX(REDOSLIJED!#REF!)+1)</f>
        <v>#REF!</v>
      </c>
    </row>
    <row r="1180" spans="1:16" hidden="1" x14ac:dyDescent="0.25">
      <c r="A1180" s="23">
        <v>1034337</v>
      </c>
      <c r="B1180" s="23">
        <v>1</v>
      </c>
      <c r="C1180" s="23">
        <v>1034323</v>
      </c>
      <c r="D1180" s="23" t="s">
        <v>2035</v>
      </c>
      <c r="E1180" s="5">
        <f>IFERROR((PlanMasine[[#This Row],[Norma]]/PlanMasine[[#This Row],[Q]])*(PlanMasine[[#This Row],[Q]]/SUMIF(#REF!,PlanMasine[[#This Row],[RN]],#REF!)*PlanMasine[[#This Row],[KPLQ]]),0)</f>
        <v>0</v>
      </c>
      <c r="F1180" s="23">
        <v>1</v>
      </c>
      <c r="G1180" s="23">
        <v>0</v>
      </c>
      <c r="H1180" s="23">
        <v>0</v>
      </c>
      <c r="I1180" s="23" t="s">
        <v>5</v>
      </c>
      <c r="J1180" s="23" t="s">
        <v>570</v>
      </c>
      <c r="K1180" s="23" t="s">
        <v>2496</v>
      </c>
      <c r="L1180" s="24">
        <v>45835</v>
      </c>
      <c r="M1180" s="28">
        <v>3.472222222222222E-3</v>
      </c>
      <c r="N1180" s="3">
        <v>45824</v>
      </c>
      <c r="O1180">
        <v>107641</v>
      </c>
      <c r="P1180" t="e">
        <f>IFERROR(INDEX(REDOSLIJED!#REF!,MATCH(PlanMasine[[#This Row],[KPL]],REDOSLIJED!#REF!,0)),MAX(REDOSLIJED!#REF!)+1)</f>
        <v>#REF!</v>
      </c>
    </row>
    <row r="1181" spans="1:16" hidden="1" x14ac:dyDescent="0.25">
      <c r="A1181" s="23">
        <v>1034363</v>
      </c>
      <c r="B1181" s="23">
        <v>1</v>
      </c>
      <c r="C1181" s="23">
        <v>1034349</v>
      </c>
      <c r="D1181" s="23" t="s">
        <v>2035</v>
      </c>
      <c r="E1181" s="5">
        <f>IFERROR((PlanMasine[[#This Row],[Norma]]/PlanMasine[[#This Row],[Q]])*(PlanMasine[[#This Row],[Q]]/SUMIF(#REF!,PlanMasine[[#This Row],[RN]],#REF!)*PlanMasine[[#This Row],[KPLQ]]),0)</f>
        <v>0</v>
      </c>
      <c r="F1181" s="23">
        <v>1</v>
      </c>
      <c r="G1181" s="23">
        <v>0</v>
      </c>
      <c r="H1181" s="23">
        <v>0</v>
      </c>
      <c r="I1181" s="23" t="s">
        <v>5</v>
      </c>
      <c r="J1181" s="23" t="s">
        <v>570</v>
      </c>
      <c r="K1181" s="23" t="s">
        <v>2497</v>
      </c>
      <c r="L1181" s="24">
        <v>45839</v>
      </c>
      <c r="M1181" s="28">
        <v>3.472222222222222E-3</v>
      </c>
      <c r="N1181" s="3">
        <v>45824</v>
      </c>
      <c r="O1181">
        <v>107641</v>
      </c>
      <c r="P1181" t="e">
        <f>IFERROR(INDEX(REDOSLIJED!#REF!,MATCH(PlanMasine[[#This Row],[KPL]],REDOSLIJED!#REF!,0)),MAX(REDOSLIJED!#REF!)+1)</f>
        <v>#REF!</v>
      </c>
    </row>
    <row r="1182" spans="1:16" hidden="1" x14ac:dyDescent="0.25">
      <c r="A1182" s="23">
        <v>1034363</v>
      </c>
      <c r="B1182" s="23">
        <v>1</v>
      </c>
      <c r="C1182" s="23">
        <v>1034348</v>
      </c>
      <c r="D1182" s="23" t="s">
        <v>2034</v>
      </c>
      <c r="E1182" s="5">
        <f>IFERROR((PlanMasine[[#This Row],[Norma]]/PlanMasine[[#This Row],[Q]])*(PlanMasine[[#This Row],[Q]]/SUMIF(#REF!,PlanMasine[[#This Row],[RN]],#REF!)*PlanMasine[[#This Row],[KPLQ]]),0)</f>
        <v>0</v>
      </c>
      <c r="F1182" s="23">
        <v>1</v>
      </c>
      <c r="G1182" s="23">
        <v>0</v>
      </c>
      <c r="H1182" s="23">
        <v>0</v>
      </c>
      <c r="I1182" s="23" t="s">
        <v>5</v>
      </c>
      <c r="J1182" s="23" t="s">
        <v>570</v>
      </c>
      <c r="K1182" s="23" t="s">
        <v>2497</v>
      </c>
      <c r="L1182" s="24">
        <v>45839</v>
      </c>
      <c r="M1182" s="28">
        <v>3.472222222222222E-3</v>
      </c>
      <c r="N1182" s="3">
        <v>45824</v>
      </c>
      <c r="O1182">
        <v>107639</v>
      </c>
      <c r="P1182" t="e">
        <f>IFERROR(INDEX(REDOSLIJED!#REF!,MATCH(PlanMasine[[#This Row],[KPL]],REDOSLIJED!#REF!,0)),MAX(REDOSLIJED!#REF!)+1)</f>
        <v>#REF!</v>
      </c>
    </row>
    <row r="1183" spans="1:16" hidden="1" x14ac:dyDescent="0.25">
      <c r="A1183" s="23">
        <v>1034391</v>
      </c>
      <c r="B1183" s="23">
        <v>1</v>
      </c>
      <c r="C1183" s="23">
        <v>1034377</v>
      </c>
      <c r="D1183" s="23" t="s">
        <v>2035</v>
      </c>
      <c r="E1183" s="5">
        <f>IFERROR((PlanMasine[[#This Row],[Norma]]/PlanMasine[[#This Row],[Q]])*(PlanMasine[[#This Row],[Q]]/SUMIF(#REF!,PlanMasine[[#This Row],[RN]],#REF!)*PlanMasine[[#This Row],[KPLQ]]),0)</f>
        <v>0</v>
      </c>
      <c r="F1183" s="23">
        <v>1</v>
      </c>
      <c r="G1183" s="23">
        <v>0</v>
      </c>
      <c r="H1183" s="23">
        <v>0</v>
      </c>
      <c r="I1183" s="23" t="s">
        <v>5</v>
      </c>
      <c r="J1183" s="23" t="s">
        <v>570</v>
      </c>
      <c r="K1183" s="23" t="s">
        <v>2498</v>
      </c>
      <c r="L1183" s="24">
        <v>45839</v>
      </c>
      <c r="M1183" s="28">
        <v>3.472222222222222E-3</v>
      </c>
      <c r="N1183" s="3">
        <v>45824</v>
      </c>
      <c r="O1183">
        <v>107641</v>
      </c>
      <c r="P1183" t="e">
        <f>IFERROR(INDEX(REDOSLIJED!#REF!,MATCH(PlanMasine[[#This Row],[KPL]],REDOSLIJED!#REF!,0)),MAX(REDOSLIJED!#REF!)+1)</f>
        <v>#REF!</v>
      </c>
    </row>
    <row r="1184" spans="1:16" hidden="1" x14ac:dyDescent="0.25">
      <c r="A1184" s="23">
        <v>1034391</v>
      </c>
      <c r="B1184" s="23">
        <v>1</v>
      </c>
      <c r="C1184" s="23">
        <v>1034376</v>
      </c>
      <c r="D1184" s="23" t="s">
        <v>2034</v>
      </c>
      <c r="E1184" s="5">
        <f>IFERROR((PlanMasine[[#This Row],[Norma]]/PlanMasine[[#This Row],[Q]])*(PlanMasine[[#This Row],[Q]]/SUMIF(#REF!,PlanMasine[[#This Row],[RN]],#REF!)*PlanMasine[[#This Row],[KPLQ]]),0)</f>
        <v>0</v>
      </c>
      <c r="F1184" s="23">
        <v>1</v>
      </c>
      <c r="G1184" s="23">
        <v>0</v>
      </c>
      <c r="H1184" s="23">
        <v>0</v>
      </c>
      <c r="I1184" s="23" t="s">
        <v>5</v>
      </c>
      <c r="J1184" s="23" t="s">
        <v>570</v>
      </c>
      <c r="K1184" s="23" t="s">
        <v>2498</v>
      </c>
      <c r="L1184" s="24">
        <v>45839</v>
      </c>
      <c r="M1184" s="28">
        <v>3.472222222222222E-3</v>
      </c>
      <c r="N1184" s="3">
        <v>45824</v>
      </c>
      <c r="O1184">
        <v>107639</v>
      </c>
      <c r="P1184" t="e">
        <f>IFERROR(INDEX(REDOSLIJED!#REF!,MATCH(PlanMasine[[#This Row],[KPL]],REDOSLIJED!#REF!,0)),MAX(REDOSLIJED!#REF!)+1)</f>
        <v>#REF!</v>
      </c>
    </row>
    <row r="1185" spans="1:16" hidden="1" x14ac:dyDescent="0.25">
      <c r="A1185" s="23">
        <v>1014987</v>
      </c>
      <c r="B1185" s="23">
        <v>1</v>
      </c>
      <c r="C1185" s="23">
        <v>1014988</v>
      </c>
      <c r="D1185" s="23" t="s">
        <v>1771</v>
      </c>
      <c r="E1185" s="5">
        <f>IFERROR((PlanMasine[[#This Row],[Norma]]/PlanMasine[[#This Row],[Q]])*(PlanMasine[[#This Row],[Q]]/SUMIF(#REF!,PlanMasine[[#This Row],[RN]],#REF!)*PlanMasine[[#This Row],[KPLQ]]),0)</f>
        <v>0</v>
      </c>
      <c r="F1185" s="23">
        <v>1</v>
      </c>
      <c r="G1185" s="23">
        <v>0</v>
      </c>
      <c r="H1185" s="23">
        <v>0</v>
      </c>
      <c r="I1185" s="23" t="s">
        <v>5</v>
      </c>
      <c r="J1185" s="23" t="s">
        <v>570</v>
      </c>
      <c r="K1185" s="23" t="s">
        <v>1772</v>
      </c>
      <c r="L1185" s="24">
        <v>45834</v>
      </c>
      <c r="M1185" s="28">
        <v>3.472222222222222E-3</v>
      </c>
      <c r="N1185" s="3">
        <v>45825</v>
      </c>
      <c r="O1185">
        <v>217587</v>
      </c>
      <c r="P1185" t="e">
        <f>IFERROR(INDEX(REDOSLIJED!#REF!,MATCH(PlanMasine[[#This Row],[KPL]],REDOSLIJED!#REF!,0)),MAX(REDOSLIJED!#REF!)+1)</f>
        <v>#REF!</v>
      </c>
    </row>
    <row r="1186" spans="1:16" hidden="1" x14ac:dyDescent="0.25">
      <c r="A1186" s="23">
        <v>1014987</v>
      </c>
      <c r="B1186" s="23">
        <v>1</v>
      </c>
      <c r="C1186" s="23">
        <v>1014989</v>
      </c>
      <c r="D1186" s="23" t="s">
        <v>1613</v>
      </c>
      <c r="E1186" s="5">
        <f>IFERROR((PlanMasine[[#This Row],[Norma]]/PlanMasine[[#This Row],[Q]])*(PlanMasine[[#This Row],[Q]]/SUMIF(#REF!,PlanMasine[[#This Row],[RN]],#REF!)*PlanMasine[[#This Row],[KPLQ]]),0)</f>
        <v>0</v>
      </c>
      <c r="F1186" s="23">
        <v>1</v>
      </c>
      <c r="G1186" s="23">
        <v>0</v>
      </c>
      <c r="H1186" s="23">
        <v>0</v>
      </c>
      <c r="I1186" s="23" t="s">
        <v>5</v>
      </c>
      <c r="J1186" s="23" t="s">
        <v>570</v>
      </c>
      <c r="K1186" s="23" t="s">
        <v>1772</v>
      </c>
      <c r="L1186" s="24">
        <v>45834</v>
      </c>
      <c r="M1186" s="28">
        <v>3.472222222222222E-3</v>
      </c>
      <c r="N1186" s="3">
        <v>45825</v>
      </c>
      <c r="O1186">
        <v>217588</v>
      </c>
      <c r="P1186" t="e">
        <f>IFERROR(INDEX(REDOSLIJED!#REF!,MATCH(PlanMasine[[#This Row],[KPL]],REDOSLIJED!#REF!,0)),MAX(REDOSLIJED!#REF!)+1)</f>
        <v>#REF!</v>
      </c>
    </row>
    <row r="1187" spans="1:16" hidden="1" x14ac:dyDescent="0.25">
      <c r="A1187" s="23">
        <v>1014995</v>
      </c>
      <c r="B1187" s="23">
        <v>1</v>
      </c>
      <c r="C1187" s="23">
        <v>1014997</v>
      </c>
      <c r="D1187" s="23" t="s">
        <v>1615</v>
      </c>
      <c r="E1187" s="5">
        <f>IFERROR((PlanMasine[[#This Row],[Norma]]/PlanMasine[[#This Row],[Q]])*(PlanMasine[[#This Row],[Q]]/SUMIF(#REF!,PlanMasine[[#This Row],[RN]],#REF!)*PlanMasine[[#This Row],[KPLQ]]),0)</f>
        <v>0</v>
      </c>
      <c r="F1187" s="23">
        <v>1</v>
      </c>
      <c r="G1187" s="23">
        <v>0</v>
      </c>
      <c r="H1187" s="23">
        <v>0</v>
      </c>
      <c r="I1187" s="23" t="s">
        <v>5</v>
      </c>
      <c r="J1187" s="23" t="s">
        <v>570</v>
      </c>
      <c r="K1187" s="23" t="s">
        <v>1773</v>
      </c>
      <c r="L1187" s="24">
        <v>45834</v>
      </c>
      <c r="M1187" s="28">
        <v>3.472222222222222E-3</v>
      </c>
      <c r="N1187" s="3">
        <v>45825</v>
      </c>
      <c r="O1187">
        <v>217657</v>
      </c>
      <c r="P1187" t="e">
        <f>IFERROR(INDEX(REDOSLIJED!#REF!,MATCH(PlanMasine[[#This Row],[KPL]],REDOSLIJED!#REF!,0)),MAX(REDOSLIJED!#REF!)+1)</f>
        <v>#REF!</v>
      </c>
    </row>
    <row r="1188" spans="1:16" hidden="1" x14ac:dyDescent="0.25">
      <c r="A1188" s="23">
        <v>1014995</v>
      </c>
      <c r="B1188" s="23">
        <v>1</v>
      </c>
      <c r="C1188" s="23">
        <v>1014996</v>
      </c>
      <c r="D1188" s="23" t="s">
        <v>1614</v>
      </c>
      <c r="E1188" s="5">
        <f>IFERROR((PlanMasine[[#This Row],[Norma]]/PlanMasine[[#This Row],[Q]])*(PlanMasine[[#This Row],[Q]]/SUMIF(#REF!,PlanMasine[[#This Row],[RN]],#REF!)*PlanMasine[[#This Row],[KPLQ]]),0)</f>
        <v>0</v>
      </c>
      <c r="F1188" s="23">
        <v>1</v>
      </c>
      <c r="G1188" s="23">
        <v>0</v>
      </c>
      <c r="H1188" s="23">
        <v>0</v>
      </c>
      <c r="I1188" s="23" t="s">
        <v>5</v>
      </c>
      <c r="J1188" s="23" t="s">
        <v>570</v>
      </c>
      <c r="K1188" s="23" t="s">
        <v>1773</v>
      </c>
      <c r="L1188" s="24">
        <v>45834</v>
      </c>
      <c r="M1188" s="28">
        <v>3.472222222222222E-3</v>
      </c>
      <c r="N1188" s="3">
        <v>45825</v>
      </c>
      <c r="O1188">
        <v>217656</v>
      </c>
      <c r="P1188" t="e">
        <f>IFERROR(INDEX(REDOSLIJED!#REF!,MATCH(PlanMasine[[#This Row],[KPL]],REDOSLIJED!#REF!,0)),MAX(REDOSLIJED!#REF!)+1)</f>
        <v>#REF!</v>
      </c>
    </row>
    <row r="1189" spans="1:16" hidden="1" x14ac:dyDescent="0.25">
      <c r="A1189" s="23">
        <v>1016581</v>
      </c>
      <c r="B1189" s="23">
        <v>1</v>
      </c>
      <c r="C1189" s="23">
        <v>1016575</v>
      </c>
      <c r="D1189" s="23" t="s">
        <v>1976</v>
      </c>
      <c r="E1189" s="5">
        <f>IFERROR((PlanMasine[[#This Row],[Norma]]/PlanMasine[[#This Row],[Q]])*(PlanMasine[[#This Row],[Q]]/SUMIF(#REF!,PlanMasine[[#This Row],[RN]],#REF!)*PlanMasine[[#This Row],[KPLQ]]),0)</f>
        <v>0</v>
      </c>
      <c r="F1189" s="23">
        <v>4</v>
      </c>
      <c r="G1189" s="23">
        <v>0</v>
      </c>
      <c r="H1189" s="23">
        <v>0</v>
      </c>
      <c r="I1189" s="23" t="s">
        <v>5</v>
      </c>
      <c r="J1189" s="23" t="s">
        <v>570</v>
      </c>
      <c r="K1189" s="23" t="s">
        <v>1977</v>
      </c>
      <c r="L1189" s="24">
        <v>45838</v>
      </c>
      <c r="M1189" s="28">
        <v>6.9444444444444447E-4</v>
      </c>
      <c r="N1189" s="3">
        <v>45825</v>
      </c>
      <c r="O1189">
        <v>120880</v>
      </c>
      <c r="P1189" t="e">
        <f>IFERROR(INDEX(REDOSLIJED!#REF!,MATCH(PlanMasine[[#This Row],[KPL]],REDOSLIJED!#REF!,0)),MAX(REDOSLIJED!#REF!)+1)</f>
        <v>#REF!</v>
      </c>
    </row>
    <row r="1190" spans="1:16" hidden="1" x14ac:dyDescent="0.25">
      <c r="A1190" s="23">
        <v>1016833</v>
      </c>
      <c r="B1190" s="23">
        <v>1</v>
      </c>
      <c r="C1190" s="23">
        <v>1016806</v>
      </c>
      <c r="D1190" s="23" t="s">
        <v>1950</v>
      </c>
      <c r="E1190" s="5">
        <f>IFERROR((PlanMasine[[#This Row],[Norma]]/PlanMasine[[#This Row],[Q]])*(PlanMasine[[#This Row],[Q]]/SUMIF(#REF!,PlanMasine[[#This Row],[RN]],#REF!)*PlanMasine[[#This Row],[KPLQ]]),0)</f>
        <v>0</v>
      </c>
      <c r="F1190" s="23">
        <v>4</v>
      </c>
      <c r="G1190" s="23">
        <v>0</v>
      </c>
      <c r="H1190" s="23">
        <v>0</v>
      </c>
      <c r="I1190" s="23" t="s">
        <v>5</v>
      </c>
      <c r="J1190" s="23" t="s">
        <v>570</v>
      </c>
      <c r="K1190" s="23" t="s">
        <v>2205</v>
      </c>
      <c r="L1190" s="24">
        <v>45838</v>
      </c>
      <c r="M1190" s="28">
        <v>2.7777777777777779E-3</v>
      </c>
      <c r="N1190" s="3">
        <v>45825</v>
      </c>
      <c r="O1190">
        <v>120859</v>
      </c>
      <c r="P1190" t="e">
        <f>IFERROR(INDEX(REDOSLIJED!#REF!,MATCH(PlanMasine[[#This Row],[KPL]],REDOSLIJED!#REF!,0)),MAX(REDOSLIJED!#REF!)+1)</f>
        <v>#REF!</v>
      </c>
    </row>
    <row r="1191" spans="1:16" hidden="1" x14ac:dyDescent="0.25">
      <c r="A1191" s="23">
        <v>1016833</v>
      </c>
      <c r="B1191" s="23">
        <v>1</v>
      </c>
      <c r="C1191" s="23">
        <v>1016820</v>
      </c>
      <c r="D1191" s="23" t="s">
        <v>1960</v>
      </c>
      <c r="E1191" s="5">
        <f>IFERROR((PlanMasine[[#This Row],[Norma]]/PlanMasine[[#This Row],[Q]])*(PlanMasine[[#This Row],[Q]]/SUMIF(#REF!,PlanMasine[[#This Row],[RN]],#REF!)*PlanMasine[[#This Row],[KPLQ]]),0)</f>
        <v>0</v>
      </c>
      <c r="F1191" s="23">
        <v>4</v>
      </c>
      <c r="G1191" s="23">
        <v>0</v>
      </c>
      <c r="H1191" s="23">
        <v>0</v>
      </c>
      <c r="I1191" s="23" t="s">
        <v>5</v>
      </c>
      <c r="J1191" s="23" t="s">
        <v>570</v>
      </c>
      <c r="K1191" s="23" t="s">
        <v>2205</v>
      </c>
      <c r="L1191" s="24">
        <v>45838</v>
      </c>
      <c r="M1191" s="28">
        <v>4.1666666666666666E-3</v>
      </c>
      <c r="N1191" s="3">
        <v>45825</v>
      </c>
      <c r="O1191">
        <v>120873</v>
      </c>
      <c r="P1191" t="e">
        <f>IFERROR(INDEX(REDOSLIJED!#REF!,MATCH(PlanMasine[[#This Row],[KPL]],REDOSLIJED!#REF!,0)),MAX(REDOSLIJED!#REF!)+1)</f>
        <v>#REF!</v>
      </c>
    </row>
    <row r="1192" spans="1:16" hidden="1" x14ac:dyDescent="0.25">
      <c r="A1192" s="23">
        <v>1016833</v>
      </c>
      <c r="B1192" s="23">
        <v>1</v>
      </c>
      <c r="C1192" s="23">
        <v>1016807</v>
      </c>
      <c r="D1192" s="23" t="s">
        <v>1952</v>
      </c>
      <c r="E1192" s="5">
        <f>IFERROR((PlanMasine[[#This Row],[Norma]]/PlanMasine[[#This Row],[Q]])*(PlanMasine[[#This Row],[Q]]/SUMIF(#REF!,PlanMasine[[#This Row],[RN]],#REF!)*PlanMasine[[#This Row],[KPLQ]]),0)</f>
        <v>0</v>
      </c>
      <c r="F1192" s="23">
        <v>4</v>
      </c>
      <c r="G1192" s="23">
        <v>0</v>
      </c>
      <c r="H1192" s="23">
        <v>0</v>
      </c>
      <c r="I1192" s="23" t="s">
        <v>5</v>
      </c>
      <c r="J1192" s="23" t="s">
        <v>570</v>
      </c>
      <c r="K1192" s="23" t="s">
        <v>2205</v>
      </c>
      <c r="L1192" s="24">
        <v>45838</v>
      </c>
      <c r="M1192" s="28">
        <v>4.1666666666666666E-3</v>
      </c>
      <c r="N1192" s="3">
        <v>45825</v>
      </c>
      <c r="O1192">
        <v>120860</v>
      </c>
      <c r="P1192" t="e">
        <f>IFERROR(INDEX(REDOSLIJED!#REF!,MATCH(PlanMasine[[#This Row],[KPL]],REDOSLIJED!#REF!,0)),MAX(REDOSLIJED!#REF!)+1)</f>
        <v>#REF!</v>
      </c>
    </row>
    <row r="1193" spans="1:16" hidden="1" x14ac:dyDescent="0.25">
      <c r="A1193" s="23">
        <v>1016833</v>
      </c>
      <c r="B1193" s="23">
        <v>1</v>
      </c>
      <c r="C1193" s="23">
        <v>1016815</v>
      </c>
      <c r="D1193" s="23" t="s">
        <v>1954</v>
      </c>
      <c r="E1193" s="5">
        <f>IFERROR((PlanMasine[[#This Row],[Norma]]/PlanMasine[[#This Row],[Q]])*(PlanMasine[[#This Row],[Q]]/SUMIF(#REF!,PlanMasine[[#This Row],[RN]],#REF!)*PlanMasine[[#This Row],[KPLQ]]),0)</f>
        <v>0</v>
      </c>
      <c r="F1193" s="23">
        <v>8</v>
      </c>
      <c r="G1193" s="23">
        <v>0</v>
      </c>
      <c r="H1193" s="23">
        <v>0</v>
      </c>
      <c r="I1193" s="23" t="s">
        <v>5</v>
      </c>
      <c r="J1193" s="23" t="s">
        <v>570</v>
      </c>
      <c r="K1193" s="23" t="s">
        <v>2205</v>
      </c>
      <c r="L1193" s="24">
        <v>45838</v>
      </c>
      <c r="M1193" s="28">
        <v>5.5555555555555558E-3</v>
      </c>
      <c r="N1193" s="3">
        <v>45825</v>
      </c>
      <c r="O1193">
        <v>120868</v>
      </c>
      <c r="P1193" t="e">
        <f>IFERROR(INDEX(REDOSLIJED!#REF!,MATCH(PlanMasine[[#This Row],[KPL]],REDOSLIJED!#REF!,0)),MAX(REDOSLIJED!#REF!)+1)</f>
        <v>#REF!</v>
      </c>
    </row>
    <row r="1194" spans="1:16" hidden="1" x14ac:dyDescent="0.25">
      <c r="A1194" s="23">
        <v>1016833</v>
      </c>
      <c r="B1194" s="23">
        <v>1</v>
      </c>
      <c r="C1194" s="23">
        <v>1016817</v>
      </c>
      <c r="D1194" s="23" t="s">
        <v>1961</v>
      </c>
      <c r="E1194" s="5">
        <f>IFERROR((PlanMasine[[#This Row],[Norma]]/PlanMasine[[#This Row],[Q]])*(PlanMasine[[#This Row],[Q]]/SUMIF(#REF!,PlanMasine[[#This Row],[RN]],#REF!)*PlanMasine[[#This Row],[KPLQ]]),0)</f>
        <v>0</v>
      </c>
      <c r="F1194" s="23">
        <v>4</v>
      </c>
      <c r="G1194" s="23">
        <v>0</v>
      </c>
      <c r="H1194" s="23">
        <v>0</v>
      </c>
      <c r="I1194" s="23" t="s">
        <v>5</v>
      </c>
      <c r="J1194" s="23" t="s">
        <v>570</v>
      </c>
      <c r="K1194" s="23" t="s">
        <v>2205</v>
      </c>
      <c r="L1194" s="24">
        <v>45838</v>
      </c>
      <c r="M1194" s="28">
        <v>6.9444444444444447E-4</v>
      </c>
      <c r="N1194" s="3">
        <v>45825</v>
      </c>
      <c r="O1194">
        <v>120870</v>
      </c>
      <c r="P1194" t="e">
        <f>IFERROR(INDEX(REDOSLIJED!#REF!,MATCH(PlanMasine[[#This Row],[KPL]],REDOSLIJED!#REF!,0)),MAX(REDOSLIJED!#REF!)+1)</f>
        <v>#REF!</v>
      </c>
    </row>
    <row r="1195" spans="1:16" hidden="1" x14ac:dyDescent="0.25">
      <c r="A1195" s="23">
        <v>1016833</v>
      </c>
      <c r="B1195" s="23">
        <v>1</v>
      </c>
      <c r="C1195" s="23">
        <v>1016805</v>
      </c>
      <c r="D1195" s="23" t="s">
        <v>1962</v>
      </c>
      <c r="E1195" s="5">
        <f>IFERROR((PlanMasine[[#This Row],[Norma]]/PlanMasine[[#This Row],[Q]])*(PlanMasine[[#This Row],[Q]]/SUMIF(#REF!,PlanMasine[[#This Row],[RN]],#REF!)*PlanMasine[[#This Row],[KPLQ]]),0)</f>
        <v>0</v>
      </c>
      <c r="F1195" s="23">
        <v>8</v>
      </c>
      <c r="G1195" s="23">
        <v>0</v>
      </c>
      <c r="H1195" s="23">
        <v>0</v>
      </c>
      <c r="I1195" s="23" t="s">
        <v>5</v>
      </c>
      <c r="J1195" s="23" t="s">
        <v>570</v>
      </c>
      <c r="K1195" s="23" t="s">
        <v>2205</v>
      </c>
      <c r="L1195" s="24">
        <v>45838</v>
      </c>
      <c r="M1195" s="28">
        <v>2.7777777777777779E-3</v>
      </c>
      <c r="N1195" s="3">
        <v>45825</v>
      </c>
      <c r="O1195">
        <v>120858</v>
      </c>
      <c r="P1195" t="e">
        <f>IFERROR(INDEX(REDOSLIJED!#REF!,MATCH(PlanMasine[[#This Row],[KPL]],REDOSLIJED!#REF!,0)),MAX(REDOSLIJED!#REF!)+1)</f>
        <v>#REF!</v>
      </c>
    </row>
    <row r="1196" spans="1:16" hidden="1" x14ac:dyDescent="0.25">
      <c r="A1196" s="23">
        <v>1016833</v>
      </c>
      <c r="B1196" s="23">
        <v>1</v>
      </c>
      <c r="C1196" s="23">
        <v>1016800</v>
      </c>
      <c r="D1196" s="23" t="s">
        <v>1955</v>
      </c>
      <c r="E1196" s="5">
        <f>IFERROR((PlanMasine[[#This Row],[Norma]]/PlanMasine[[#This Row],[Q]])*(PlanMasine[[#This Row],[Q]]/SUMIF(#REF!,PlanMasine[[#This Row],[RN]],#REF!)*PlanMasine[[#This Row],[KPLQ]]),0)</f>
        <v>0</v>
      </c>
      <c r="F1196" s="23">
        <v>4</v>
      </c>
      <c r="G1196" s="23">
        <v>0</v>
      </c>
      <c r="H1196" s="23">
        <v>0</v>
      </c>
      <c r="I1196" s="23" t="s">
        <v>5</v>
      </c>
      <c r="J1196" s="23" t="s">
        <v>570</v>
      </c>
      <c r="K1196" s="23" t="s">
        <v>2205</v>
      </c>
      <c r="L1196" s="24">
        <v>45838</v>
      </c>
      <c r="M1196" s="28">
        <v>4.1666666666666666E-3</v>
      </c>
      <c r="N1196" s="3">
        <v>45825</v>
      </c>
      <c r="O1196">
        <v>120853</v>
      </c>
      <c r="P1196" t="e">
        <f>IFERROR(INDEX(REDOSLIJED!#REF!,MATCH(PlanMasine[[#This Row],[KPL]],REDOSLIJED!#REF!,0)),MAX(REDOSLIJED!#REF!)+1)</f>
        <v>#REF!</v>
      </c>
    </row>
    <row r="1197" spans="1:16" hidden="1" x14ac:dyDescent="0.25">
      <c r="A1197" s="23">
        <v>1016833</v>
      </c>
      <c r="B1197" s="23">
        <v>1</v>
      </c>
      <c r="C1197" s="23">
        <v>1016799</v>
      </c>
      <c r="D1197" s="23" t="s">
        <v>1959</v>
      </c>
      <c r="E1197" s="5">
        <f>IFERROR((PlanMasine[[#This Row],[Norma]]/PlanMasine[[#This Row],[Q]])*(PlanMasine[[#This Row],[Q]]/SUMIF(#REF!,PlanMasine[[#This Row],[RN]],#REF!)*PlanMasine[[#This Row],[KPLQ]]),0)</f>
        <v>0</v>
      </c>
      <c r="F1197" s="23">
        <v>4</v>
      </c>
      <c r="G1197" s="23">
        <v>0</v>
      </c>
      <c r="H1197" s="23">
        <v>0</v>
      </c>
      <c r="I1197" s="23" t="s">
        <v>5</v>
      </c>
      <c r="J1197" s="23" t="s">
        <v>570</v>
      </c>
      <c r="K1197" s="23" t="s">
        <v>2205</v>
      </c>
      <c r="L1197" s="24">
        <v>45838</v>
      </c>
      <c r="M1197" s="28">
        <v>1.3888888888888889E-3</v>
      </c>
      <c r="N1197" s="3">
        <v>45825</v>
      </c>
      <c r="O1197">
        <v>120852</v>
      </c>
      <c r="P1197" t="e">
        <f>IFERROR(INDEX(REDOSLIJED!#REF!,MATCH(PlanMasine[[#This Row],[KPL]],REDOSLIJED!#REF!,0)),MAX(REDOSLIJED!#REF!)+1)</f>
        <v>#REF!</v>
      </c>
    </row>
    <row r="1198" spans="1:16" hidden="1" x14ac:dyDescent="0.25">
      <c r="A1198" s="23">
        <v>1016833</v>
      </c>
      <c r="B1198" s="23">
        <v>1</v>
      </c>
      <c r="C1198" s="23">
        <v>1016791</v>
      </c>
      <c r="D1198" s="23" t="s">
        <v>1948</v>
      </c>
      <c r="E1198" s="5">
        <f>IFERROR((PlanMasine[[#This Row],[Norma]]/PlanMasine[[#This Row],[Q]])*(PlanMasine[[#This Row],[Q]]/SUMIF(#REF!,PlanMasine[[#This Row],[RN]],#REF!)*PlanMasine[[#This Row],[KPLQ]]),0)</f>
        <v>0</v>
      </c>
      <c r="F1198" s="23">
        <v>4</v>
      </c>
      <c r="G1198" s="23">
        <v>0</v>
      </c>
      <c r="H1198" s="23">
        <v>0</v>
      </c>
      <c r="I1198" s="23" t="s">
        <v>5</v>
      </c>
      <c r="J1198" s="23" t="s">
        <v>570</v>
      </c>
      <c r="K1198" s="23" t="s">
        <v>2205</v>
      </c>
      <c r="L1198" s="24">
        <v>45838</v>
      </c>
      <c r="M1198" s="28">
        <v>8.3333333333333332E-3</v>
      </c>
      <c r="N1198" s="3">
        <v>45825</v>
      </c>
      <c r="O1198">
        <v>120844</v>
      </c>
      <c r="P1198" t="e">
        <f>IFERROR(INDEX(REDOSLIJED!#REF!,MATCH(PlanMasine[[#This Row],[KPL]],REDOSLIJED!#REF!,0)),MAX(REDOSLIJED!#REF!)+1)</f>
        <v>#REF!</v>
      </c>
    </row>
    <row r="1199" spans="1:16" hidden="1" x14ac:dyDescent="0.25">
      <c r="A1199" s="23">
        <v>1016833</v>
      </c>
      <c r="B1199" s="23">
        <v>1</v>
      </c>
      <c r="C1199" s="23">
        <v>1016821</v>
      </c>
      <c r="D1199" s="23" t="s">
        <v>1945</v>
      </c>
      <c r="E1199" s="5">
        <f>IFERROR((PlanMasine[[#This Row],[Norma]]/PlanMasine[[#This Row],[Q]])*(PlanMasine[[#This Row],[Q]]/SUMIF(#REF!,PlanMasine[[#This Row],[RN]],#REF!)*PlanMasine[[#This Row],[KPLQ]]),0)</f>
        <v>0</v>
      </c>
      <c r="F1199" s="23">
        <v>28</v>
      </c>
      <c r="G1199" s="23">
        <v>0</v>
      </c>
      <c r="H1199" s="23">
        <v>0</v>
      </c>
      <c r="I1199" s="23" t="s">
        <v>5</v>
      </c>
      <c r="J1199" s="23" t="s">
        <v>570</v>
      </c>
      <c r="K1199" s="23" t="s">
        <v>2205</v>
      </c>
      <c r="L1199" s="24">
        <v>45838</v>
      </c>
      <c r="M1199" s="28">
        <v>2.4305555555555556E-3</v>
      </c>
      <c r="N1199" s="3">
        <v>45825</v>
      </c>
      <c r="O1199">
        <v>120874</v>
      </c>
      <c r="P1199" t="e">
        <f>IFERROR(INDEX(REDOSLIJED!#REF!,MATCH(PlanMasine[[#This Row],[KPL]],REDOSLIJED!#REF!,0)),MAX(REDOSLIJED!#REF!)+1)</f>
        <v>#REF!</v>
      </c>
    </row>
    <row r="1200" spans="1:16" hidden="1" x14ac:dyDescent="0.25">
      <c r="A1200" s="23">
        <v>1016833</v>
      </c>
      <c r="B1200" s="23">
        <v>1</v>
      </c>
      <c r="C1200" s="23">
        <v>1016790</v>
      </c>
      <c r="D1200" s="23" t="s">
        <v>1949</v>
      </c>
      <c r="E1200" s="5">
        <f>IFERROR((PlanMasine[[#This Row],[Norma]]/PlanMasine[[#This Row],[Q]])*(PlanMasine[[#This Row],[Q]]/SUMIF(#REF!,PlanMasine[[#This Row],[RN]],#REF!)*PlanMasine[[#This Row],[KPLQ]]),0)</f>
        <v>0</v>
      </c>
      <c r="F1200" s="23">
        <v>4</v>
      </c>
      <c r="G1200" s="23">
        <v>0</v>
      </c>
      <c r="H1200" s="23">
        <v>0</v>
      </c>
      <c r="I1200" s="23" t="s">
        <v>5</v>
      </c>
      <c r="J1200" s="23" t="s">
        <v>570</v>
      </c>
      <c r="K1200" s="23" t="s">
        <v>2205</v>
      </c>
      <c r="L1200" s="24">
        <v>45838</v>
      </c>
      <c r="M1200" s="28">
        <v>1.0416666666666666E-2</v>
      </c>
      <c r="N1200" s="3">
        <v>45825</v>
      </c>
      <c r="O1200">
        <v>120843</v>
      </c>
      <c r="P1200" t="e">
        <f>IFERROR(INDEX(REDOSLIJED!#REF!,MATCH(PlanMasine[[#This Row],[KPL]],REDOSLIJED!#REF!,0)),MAX(REDOSLIJED!#REF!)+1)</f>
        <v>#REF!</v>
      </c>
    </row>
    <row r="1201" spans="1:16" hidden="1" x14ac:dyDescent="0.25">
      <c r="A1201" s="23">
        <v>1016833</v>
      </c>
      <c r="B1201" s="23">
        <v>1</v>
      </c>
      <c r="C1201" s="23">
        <v>1016827</v>
      </c>
      <c r="D1201" s="23" t="s">
        <v>1976</v>
      </c>
      <c r="E1201" s="5">
        <f>IFERROR((PlanMasine[[#This Row],[Norma]]/PlanMasine[[#This Row],[Q]])*(PlanMasine[[#This Row],[Q]]/SUMIF(#REF!,PlanMasine[[#This Row],[RN]],#REF!)*PlanMasine[[#This Row],[KPLQ]]),0)</f>
        <v>0</v>
      </c>
      <c r="F1201" s="23">
        <v>4</v>
      </c>
      <c r="G1201" s="23">
        <v>0</v>
      </c>
      <c r="H1201" s="23">
        <v>0</v>
      </c>
      <c r="I1201" s="23" t="s">
        <v>5</v>
      </c>
      <c r="J1201" s="23" t="s">
        <v>570</v>
      </c>
      <c r="K1201" s="23" t="s">
        <v>2205</v>
      </c>
      <c r="L1201" s="24">
        <v>45838</v>
      </c>
      <c r="M1201" s="28">
        <v>6.9444444444444447E-4</v>
      </c>
      <c r="N1201" s="3">
        <v>45825</v>
      </c>
      <c r="O1201">
        <v>120880</v>
      </c>
      <c r="P1201" t="e">
        <f>IFERROR(INDEX(REDOSLIJED!#REF!,MATCH(PlanMasine[[#This Row],[KPL]],REDOSLIJED!#REF!,0)),MAX(REDOSLIJED!#REF!)+1)</f>
        <v>#REF!</v>
      </c>
    </row>
    <row r="1202" spans="1:16" hidden="1" x14ac:dyDescent="0.25">
      <c r="A1202" s="23">
        <v>1016833</v>
      </c>
      <c r="B1202" s="23">
        <v>1</v>
      </c>
      <c r="C1202" s="23">
        <v>1016792</v>
      </c>
      <c r="D1202" s="23" t="s">
        <v>1951</v>
      </c>
      <c r="E1202" s="5">
        <f>IFERROR((PlanMasine[[#This Row],[Norma]]/PlanMasine[[#This Row],[Q]])*(PlanMasine[[#This Row],[Q]]/SUMIF(#REF!,PlanMasine[[#This Row],[RN]],#REF!)*PlanMasine[[#This Row],[KPLQ]]),0)</f>
        <v>0</v>
      </c>
      <c r="F1202" s="23">
        <v>4</v>
      </c>
      <c r="G1202" s="23">
        <v>0</v>
      </c>
      <c r="H1202" s="23">
        <v>0</v>
      </c>
      <c r="I1202" s="23" t="s">
        <v>5</v>
      </c>
      <c r="J1202" s="23" t="s">
        <v>570</v>
      </c>
      <c r="K1202" s="23" t="s">
        <v>2205</v>
      </c>
      <c r="L1202" s="24">
        <v>45838</v>
      </c>
      <c r="M1202" s="28">
        <v>8.3333333333333332E-3</v>
      </c>
      <c r="N1202" s="3">
        <v>45825</v>
      </c>
      <c r="O1202">
        <v>120845</v>
      </c>
      <c r="P1202" t="e">
        <f>IFERROR(INDEX(REDOSLIJED!#REF!,MATCH(PlanMasine[[#This Row],[KPL]],REDOSLIJED!#REF!,0)),MAX(REDOSLIJED!#REF!)+1)</f>
        <v>#REF!</v>
      </c>
    </row>
    <row r="1203" spans="1:16" hidden="1" x14ac:dyDescent="0.25">
      <c r="A1203" s="23">
        <v>1016833</v>
      </c>
      <c r="B1203" s="23">
        <v>1</v>
      </c>
      <c r="C1203" s="23">
        <v>1016795</v>
      </c>
      <c r="D1203" s="23" t="s">
        <v>1956</v>
      </c>
      <c r="E1203" s="5">
        <f>IFERROR((PlanMasine[[#This Row],[Norma]]/PlanMasine[[#This Row],[Q]])*(PlanMasine[[#This Row],[Q]]/SUMIF(#REF!,PlanMasine[[#This Row],[RN]],#REF!)*PlanMasine[[#This Row],[KPLQ]]),0)</f>
        <v>0</v>
      </c>
      <c r="F1203" s="23">
        <v>8</v>
      </c>
      <c r="G1203" s="23">
        <v>0</v>
      </c>
      <c r="H1203" s="23">
        <v>0</v>
      </c>
      <c r="I1203" s="23" t="s">
        <v>5</v>
      </c>
      <c r="J1203" s="23" t="s">
        <v>570</v>
      </c>
      <c r="K1203" s="23" t="s">
        <v>2205</v>
      </c>
      <c r="L1203" s="24">
        <v>45838</v>
      </c>
      <c r="M1203" s="28">
        <v>5.5555555555555558E-3</v>
      </c>
      <c r="N1203" s="3">
        <v>45825</v>
      </c>
      <c r="O1203">
        <v>120848</v>
      </c>
      <c r="P1203" t="e">
        <f>IFERROR(INDEX(REDOSLIJED!#REF!,MATCH(PlanMasine[[#This Row],[KPL]],REDOSLIJED!#REF!,0)),MAX(REDOSLIJED!#REF!)+1)</f>
        <v>#REF!</v>
      </c>
    </row>
    <row r="1204" spans="1:16" hidden="1" x14ac:dyDescent="0.25">
      <c r="A1204" s="23">
        <v>1016833</v>
      </c>
      <c r="B1204" s="23">
        <v>1</v>
      </c>
      <c r="C1204" s="23">
        <v>1016819</v>
      </c>
      <c r="D1204" s="23" t="s">
        <v>1957</v>
      </c>
      <c r="E1204" s="5">
        <f>IFERROR((PlanMasine[[#This Row],[Norma]]/PlanMasine[[#This Row],[Q]])*(PlanMasine[[#This Row],[Q]]/SUMIF(#REF!,PlanMasine[[#This Row],[RN]],#REF!)*PlanMasine[[#This Row],[KPLQ]]),0)</f>
        <v>0</v>
      </c>
      <c r="F1204" s="23">
        <v>4</v>
      </c>
      <c r="G1204" s="23">
        <v>0</v>
      </c>
      <c r="H1204" s="23">
        <v>0</v>
      </c>
      <c r="I1204" s="23" t="s">
        <v>5</v>
      </c>
      <c r="J1204" s="23" t="s">
        <v>570</v>
      </c>
      <c r="K1204" s="23" t="s">
        <v>2205</v>
      </c>
      <c r="L1204" s="24">
        <v>45838</v>
      </c>
      <c r="M1204" s="28">
        <v>1.3888888888888889E-3</v>
      </c>
      <c r="N1204" s="3">
        <v>45825</v>
      </c>
      <c r="O1204">
        <v>120872</v>
      </c>
      <c r="P1204" t="e">
        <f>IFERROR(INDEX(REDOSLIJED!#REF!,MATCH(PlanMasine[[#This Row],[KPL]],REDOSLIJED!#REF!,0)),MAX(REDOSLIJED!#REF!)+1)</f>
        <v>#REF!</v>
      </c>
    </row>
    <row r="1205" spans="1:16" hidden="1" x14ac:dyDescent="0.25">
      <c r="A1205" s="23">
        <v>1016833</v>
      </c>
      <c r="B1205" s="23">
        <v>1</v>
      </c>
      <c r="C1205" s="23">
        <v>1016822</v>
      </c>
      <c r="D1205" s="23" t="s">
        <v>1953</v>
      </c>
      <c r="E1205" s="5">
        <f>IFERROR((PlanMasine[[#This Row],[Norma]]/PlanMasine[[#This Row],[Q]])*(PlanMasine[[#This Row],[Q]]/SUMIF(#REF!,PlanMasine[[#This Row],[RN]],#REF!)*PlanMasine[[#This Row],[KPLQ]]),0)</f>
        <v>0</v>
      </c>
      <c r="F1205" s="23">
        <v>4</v>
      </c>
      <c r="G1205" s="23">
        <v>0</v>
      </c>
      <c r="H1205" s="23">
        <v>0</v>
      </c>
      <c r="I1205" s="23" t="s">
        <v>5</v>
      </c>
      <c r="J1205" s="23" t="s">
        <v>570</v>
      </c>
      <c r="K1205" s="23" t="s">
        <v>2205</v>
      </c>
      <c r="L1205" s="24">
        <v>45838</v>
      </c>
      <c r="M1205" s="28">
        <v>6.9444444444444447E-4</v>
      </c>
      <c r="N1205" s="3">
        <v>45825</v>
      </c>
      <c r="O1205">
        <v>120875</v>
      </c>
      <c r="P1205" t="e">
        <f>IFERROR(INDEX(REDOSLIJED!#REF!,MATCH(PlanMasine[[#This Row],[KPL]],REDOSLIJED!#REF!,0)),MAX(REDOSLIJED!#REF!)+1)</f>
        <v>#REF!</v>
      </c>
    </row>
    <row r="1206" spans="1:16" hidden="1" x14ac:dyDescent="0.25">
      <c r="A1206" s="23">
        <v>1016833</v>
      </c>
      <c r="B1206" s="23">
        <v>1</v>
      </c>
      <c r="C1206" s="23">
        <v>1016797</v>
      </c>
      <c r="D1206" s="23" t="s">
        <v>1958</v>
      </c>
      <c r="E1206" s="5">
        <f>IFERROR((PlanMasine[[#This Row],[Norma]]/PlanMasine[[#This Row],[Q]])*(PlanMasine[[#This Row],[Q]]/SUMIF(#REF!,PlanMasine[[#This Row],[RN]],#REF!)*PlanMasine[[#This Row],[KPLQ]]),0)</f>
        <v>0</v>
      </c>
      <c r="F1206" s="23">
        <v>4</v>
      </c>
      <c r="G1206" s="23">
        <v>0</v>
      </c>
      <c r="H1206" s="23">
        <v>0</v>
      </c>
      <c r="I1206" s="23" t="s">
        <v>5</v>
      </c>
      <c r="J1206" s="23" t="s">
        <v>570</v>
      </c>
      <c r="K1206" s="23" t="s">
        <v>2205</v>
      </c>
      <c r="L1206" s="24">
        <v>45838</v>
      </c>
      <c r="M1206" s="28">
        <v>4.1666666666666666E-3</v>
      </c>
      <c r="N1206" s="3">
        <v>45825</v>
      </c>
      <c r="O1206">
        <v>120850</v>
      </c>
      <c r="P1206" t="e">
        <f>IFERROR(INDEX(REDOSLIJED!#REF!,MATCH(PlanMasine[[#This Row],[KPL]],REDOSLIJED!#REF!,0)),MAX(REDOSLIJED!#REF!)+1)</f>
        <v>#REF!</v>
      </c>
    </row>
    <row r="1207" spans="1:16" hidden="1" x14ac:dyDescent="0.25">
      <c r="A1207" s="23">
        <v>1016833</v>
      </c>
      <c r="B1207" s="23">
        <v>1</v>
      </c>
      <c r="C1207" s="23">
        <v>1016798</v>
      </c>
      <c r="D1207" s="23" t="s">
        <v>1947</v>
      </c>
      <c r="E1207" s="5">
        <f>IFERROR((PlanMasine[[#This Row],[Norma]]/PlanMasine[[#This Row],[Q]])*(PlanMasine[[#This Row],[Q]]/SUMIF(#REF!,PlanMasine[[#This Row],[RN]],#REF!)*PlanMasine[[#This Row],[KPLQ]]),0)</f>
        <v>0</v>
      </c>
      <c r="F1207" s="23">
        <v>4</v>
      </c>
      <c r="G1207" s="23">
        <v>0</v>
      </c>
      <c r="H1207" s="23">
        <v>0</v>
      </c>
      <c r="I1207" s="23" t="s">
        <v>5</v>
      </c>
      <c r="J1207" s="23" t="s">
        <v>570</v>
      </c>
      <c r="K1207" s="23" t="s">
        <v>2205</v>
      </c>
      <c r="L1207" s="24">
        <v>45838</v>
      </c>
      <c r="M1207" s="28">
        <v>4.1666666666666666E-3</v>
      </c>
      <c r="N1207" s="3">
        <v>45825</v>
      </c>
      <c r="O1207">
        <v>120851</v>
      </c>
      <c r="P1207" t="e">
        <f>IFERROR(INDEX(REDOSLIJED!#REF!,MATCH(PlanMasine[[#This Row],[KPL]],REDOSLIJED!#REF!,0)),MAX(REDOSLIJED!#REF!)+1)</f>
        <v>#REF!</v>
      </c>
    </row>
    <row r="1208" spans="1:16" hidden="1" x14ac:dyDescent="0.25">
      <c r="A1208" s="23">
        <v>1016833</v>
      </c>
      <c r="B1208" s="23">
        <v>1</v>
      </c>
      <c r="C1208" s="23">
        <v>1016796</v>
      </c>
      <c r="D1208" s="23" t="s">
        <v>1946</v>
      </c>
      <c r="E1208" s="5">
        <f>IFERROR((PlanMasine[[#This Row],[Norma]]/PlanMasine[[#This Row],[Q]])*(PlanMasine[[#This Row],[Q]]/SUMIF(#REF!,PlanMasine[[#This Row],[RN]],#REF!)*PlanMasine[[#This Row],[KPLQ]]),0)</f>
        <v>0</v>
      </c>
      <c r="F1208" s="23">
        <v>4</v>
      </c>
      <c r="G1208" s="23">
        <v>0</v>
      </c>
      <c r="H1208" s="23">
        <v>0</v>
      </c>
      <c r="I1208" s="23" t="s">
        <v>5</v>
      </c>
      <c r="J1208" s="23" t="s">
        <v>570</v>
      </c>
      <c r="K1208" s="23" t="s">
        <v>2205</v>
      </c>
      <c r="L1208" s="24">
        <v>45838</v>
      </c>
      <c r="M1208" s="28">
        <v>8.3333333333333332E-3</v>
      </c>
      <c r="N1208" s="3">
        <v>45825</v>
      </c>
      <c r="O1208">
        <v>120849</v>
      </c>
      <c r="P1208" t="e">
        <f>IFERROR(INDEX(REDOSLIJED!#REF!,MATCH(PlanMasine[[#This Row],[KPL]],REDOSLIJED!#REF!,0)),MAX(REDOSLIJED!#REF!)+1)</f>
        <v>#REF!</v>
      </c>
    </row>
    <row r="1209" spans="1:16" hidden="1" x14ac:dyDescent="0.25">
      <c r="A1209" s="23">
        <v>1023978</v>
      </c>
      <c r="B1209" s="23">
        <v>12</v>
      </c>
      <c r="C1209" s="23">
        <v>1023991</v>
      </c>
      <c r="D1209" s="23" t="s">
        <v>2210</v>
      </c>
      <c r="E1209" s="5">
        <f>IFERROR((PlanMasine[[#This Row],[Norma]]/PlanMasine[[#This Row],[Q]])*(PlanMasine[[#This Row],[Q]]/SUMIF(#REF!,PlanMasine[[#This Row],[RN]],#REF!)*PlanMasine[[#This Row],[KPLQ]]),0)</f>
        <v>0</v>
      </c>
      <c r="F1209" s="23">
        <v>12</v>
      </c>
      <c r="G1209" s="23">
        <v>0</v>
      </c>
      <c r="H1209" s="23">
        <v>0</v>
      </c>
      <c r="I1209" s="23" t="s">
        <v>5</v>
      </c>
      <c r="J1209" s="23" t="s">
        <v>570</v>
      </c>
      <c r="K1209" s="23" t="s">
        <v>2207</v>
      </c>
      <c r="L1209" s="24">
        <v>45841</v>
      </c>
      <c r="M1209" s="28">
        <v>2.5000000000000001E-2</v>
      </c>
      <c r="N1209" s="3">
        <v>45825</v>
      </c>
      <c r="O1209">
        <v>220681</v>
      </c>
      <c r="P1209" t="e">
        <f>IFERROR(INDEX(REDOSLIJED!#REF!,MATCH(PlanMasine[[#This Row],[KPL]],REDOSLIJED!#REF!,0)),MAX(REDOSLIJED!#REF!)+1)</f>
        <v>#REF!</v>
      </c>
    </row>
    <row r="1210" spans="1:16" hidden="1" x14ac:dyDescent="0.25">
      <c r="A1210" s="23">
        <v>1023978</v>
      </c>
      <c r="B1210" s="23">
        <v>12</v>
      </c>
      <c r="C1210" s="23">
        <v>1023989</v>
      </c>
      <c r="D1210" s="23" t="s">
        <v>2209</v>
      </c>
      <c r="E1210" s="5">
        <f>IFERROR((PlanMasine[[#This Row],[Norma]]/PlanMasine[[#This Row],[Q]])*(PlanMasine[[#This Row],[Q]]/SUMIF(#REF!,PlanMasine[[#This Row],[RN]],#REF!)*PlanMasine[[#This Row],[KPLQ]]),0)</f>
        <v>0</v>
      </c>
      <c r="F1210" s="23">
        <v>12</v>
      </c>
      <c r="G1210" s="23">
        <v>0</v>
      </c>
      <c r="H1210" s="23">
        <v>0</v>
      </c>
      <c r="I1210" s="23" t="s">
        <v>5</v>
      </c>
      <c r="J1210" s="23" t="s">
        <v>570</v>
      </c>
      <c r="K1210" s="23" t="s">
        <v>2207</v>
      </c>
      <c r="L1210" s="24">
        <v>45841</v>
      </c>
      <c r="M1210" s="28">
        <v>2.5000000000000001E-2</v>
      </c>
      <c r="N1210" s="3">
        <v>45825</v>
      </c>
      <c r="O1210">
        <v>220679</v>
      </c>
      <c r="P1210" t="e">
        <f>IFERROR(INDEX(REDOSLIJED!#REF!,MATCH(PlanMasine[[#This Row],[KPL]],REDOSLIJED!#REF!,0)),MAX(REDOSLIJED!#REF!)+1)</f>
        <v>#REF!</v>
      </c>
    </row>
    <row r="1211" spans="1:16" hidden="1" x14ac:dyDescent="0.25">
      <c r="A1211" s="23">
        <v>1023978</v>
      </c>
      <c r="B1211" s="23">
        <v>12</v>
      </c>
      <c r="C1211" s="23">
        <v>1023988</v>
      </c>
      <c r="D1211" s="23" t="s">
        <v>2054</v>
      </c>
      <c r="E1211" s="5">
        <f>IFERROR((PlanMasine[[#This Row],[Norma]]/PlanMasine[[#This Row],[Q]])*(PlanMasine[[#This Row],[Q]]/SUMIF(#REF!,PlanMasine[[#This Row],[RN]],#REF!)*PlanMasine[[#This Row],[KPLQ]]),0)</f>
        <v>0</v>
      </c>
      <c r="F1211" s="23">
        <v>12</v>
      </c>
      <c r="G1211" s="23">
        <v>0</v>
      </c>
      <c r="H1211" s="23">
        <v>0</v>
      </c>
      <c r="I1211" s="23" t="s">
        <v>5</v>
      </c>
      <c r="J1211" s="23" t="s">
        <v>570</v>
      </c>
      <c r="K1211" s="23" t="s">
        <v>2207</v>
      </c>
      <c r="L1211" s="24">
        <v>45841</v>
      </c>
      <c r="M1211" s="28">
        <v>1.6666666666666666E-2</v>
      </c>
      <c r="N1211" s="3">
        <v>45825</v>
      </c>
      <c r="O1211">
        <v>220678</v>
      </c>
      <c r="P1211" t="e">
        <f>IFERROR(INDEX(REDOSLIJED!#REF!,MATCH(PlanMasine[[#This Row],[KPL]],REDOSLIJED!#REF!,0)),MAX(REDOSLIJED!#REF!)+1)</f>
        <v>#REF!</v>
      </c>
    </row>
    <row r="1212" spans="1:16" hidden="1" x14ac:dyDescent="0.25">
      <c r="A1212" s="23">
        <v>1023978</v>
      </c>
      <c r="B1212" s="23">
        <v>12</v>
      </c>
      <c r="C1212" s="23">
        <v>1023987</v>
      </c>
      <c r="D1212" s="23" t="s">
        <v>2206</v>
      </c>
      <c r="E1212" s="5">
        <f>IFERROR((PlanMasine[[#This Row],[Norma]]/PlanMasine[[#This Row],[Q]])*(PlanMasine[[#This Row],[Q]]/SUMIF(#REF!,PlanMasine[[#This Row],[RN]],#REF!)*PlanMasine[[#This Row],[KPLQ]]),0)</f>
        <v>0</v>
      </c>
      <c r="F1212" s="23">
        <v>12</v>
      </c>
      <c r="G1212" s="23">
        <v>0</v>
      </c>
      <c r="H1212" s="23">
        <v>0</v>
      </c>
      <c r="I1212" s="23" t="s">
        <v>5</v>
      </c>
      <c r="J1212" s="23" t="s">
        <v>570</v>
      </c>
      <c r="K1212" s="23" t="s">
        <v>2207</v>
      </c>
      <c r="L1212" s="24">
        <v>45841</v>
      </c>
      <c r="M1212" s="28">
        <v>2.5000000000000001E-2</v>
      </c>
      <c r="N1212" s="3">
        <v>45825</v>
      </c>
      <c r="O1212">
        <v>220677</v>
      </c>
      <c r="P1212" t="e">
        <f>IFERROR(INDEX(REDOSLIJED!#REF!,MATCH(PlanMasine[[#This Row],[KPL]],REDOSLIJED!#REF!,0)),MAX(REDOSLIJED!#REF!)+1)</f>
        <v>#REF!</v>
      </c>
    </row>
    <row r="1213" spans="1:16" hidden="1" x14ac:dyDescent="0.25">
      <c r="A1213" s="23">
        <v>1023978</v>
      </c>
      <c r="B1213" s="23">
        <v>12</v>
      </c>
      <c r="C1213" s="23">
        <v>1023986</v>
      </c>
      <c r="D1213" s="23" t="s">
        <v>2208</v>
      </c>
      <c r="E1213" s="5">
        <f>IFERROR((PlanMasine[[#This Row],[Norma]]/PlanMasine[[#This Row],[Q]])*(PlanMasine[[#This Row],[Q]]/SUMIF(#REF!,PlanMasine[[#This Row],[RN]],#REF!)*PlanMasine[[#This Row],[KPLQ]]),0)</f>
        <v>0</v>
      </c>
      <c r="F1213" s="23">
        <v>12</v>
      </c>
      <c r="G1213" s="23">
        <v>0</v>
      </c>
      <c r="H1213" s="23">
        <v>0</v>
      </c>
      <c r="I1213" s="23" t="s">
        <v>5</v>
      </c>
      <c r="J1213" s="23" t="s">
        <v>570</v>
      </c>
      <c r="K1213" s="23" t="s">
        <v>2207</v>
      </c>
      <c r="L1213" s="24">
        <v>45841</v>
      </c>
      <c r="M1213" s="28">
        <v>2.5000000000000001E-2</v>
      </c>
      <c r="N1213" s="3">
        <v>45825</v>
      </c>
      <c r="O1213">
        <v>220676</v>
      </c>
      <c r="P1213" t="e">
        <f>IFERROR(INDEX(REDOSLIJED!#REF!,MATCH(PlanMasine[[#This Row],[KPL]],REDOSLIJED!#REF!,0)),MAX(REDOSLIJED!#REF!)+1)</f>
        <v>#REF!</v>
      </c>
    </row>
    <row r="1214" spans="1:16" hidden="1" x14ac:dyDescent="0.25">
      <c r="A1214" s="23">
        <v>1023978</v>
      </c>
      <c r="B1214" s="23">
        <v>12</v>
      </c>
      <c r="C1214" s="23">
        <v>1023983</v>
      </c>
      <c r="D1214" s="23" t="s">
        <v>2055</v>
      </c>
      <c r="E1214" s="5">
        <f>IFERROR((PlanMasine[[#This Row],[Norma]]/PlanMasine[[#This Row],[Q]])*(PlanMasine[[#This Row],[Q]]/SUMIF(#REF!,PlanMasine[[#This Row],[RN]],#REF!)*PlanMasine[[#This Row],[KPLQ]]),0)</f>
        <v>0</v>
      </c>
      <c r="F1214" s="23">
        <v>12</v>
      </c>
      <c r="G1214" s="23">
        <v>0</v>
      </c>
      <c r="H1214" s="23">
        <v>0</v>
      </c>
      <c r="I1214" s="23" t="s">
        <v>5</v>
      </c>
      <c r="J1214" s="23" t="s">
        <v>570</v>
      </c>
      <c r="K1214" s="23" t="s">
        <v>2207</v>
      </c>
      <c r="L1214" s="24">
        <v>45841</v>
      </c>
      <c r="M1214" s="28">
        <v>1.6666666666666666E-2</v>
      </c>
      <c r="N1214" s="3">
        <v>45825</v>
      </c>
      <c r="O1214">
        <v>220673</v>
      </c>
      <c r="P1214" t="e">
        <f>IFERROR(INDEX(REDOSLIJED!#REF!,MATCH(PlanMasine[[#This Row],[KPL]],REDOSLIJED!#REF!,0)),MAX(REDOSLIJED!#REF!)+1)</f>
        <v>#REF!</v>
      </c>
    </row>
    <row r="1215" spans="1:16" hidden="1" x14ac:dyDescent="0.25">
      <c r="A1215" s="23">
        <v>1023978</v>
      </c>
      <c r="B1215" s="23">
        <v>12</v>
      </c>
      <c r="C1215" s="23">
        <v>1023980</v>
      </c>
      <c r="D1215" s="23" t="s">
        <v>2053</v>
      </c>
      <c r="E1215" s="5">
        <f>IFERROR((PlanMasine[[#This Row],[Norma]]/PlanMasine[[#This Row],[Q]])*(PlanMasine[[#This Row],[Q]]/SUMIF(#REF!,PlanMasine[[#This Row],[RN]],#REF!)*PlanMasine[[#This Row],[KPLQ]]),0)</f>
        <v>0</v>
      </c>
      <c r="F1215" s="23">
        <v>12</v>
      </c>
      <c r="G1215" s="23">
        <v>0</v>
      </c>
      <c r="H1215" s="23">
        <v>0</v>
      </c>
      <c r="I1215" s="23" t="s">
        <v>5</v>
      </c>
      <c r="J1215" s="23" t="s">
        <v>570</v>
      </c>
      <c r="K1215" s="23" t="s">
        <v>2207</v>
      </c>
      <c r="L1215" s="24">
        <v>45841</v>
      </c>
      <c r="M1215" s="28">
        <v>2.5000000000000001E-2</v>
      </c>
      <c r="N1215" s="3">
        <v>45825</v>
      </c>
      <c r="O1215">
        <v>220670</v>
      </c>
      <c r="P1215" t="e">
        <f>IFERROR(INDEX(REDOSLIJED!#REF!,MATCH(PlanMasine[[#This Row],[KPL]],REDOSLIJED!#REF!,0)),MAX(REDOSLIJED!#REF!)+1)</f>
        <v>#REF!</v>
      </c>
    </row>
    <row r="1216" spans="1:16" hidden="1" x14ac:dyDescent="0.25">
      <c r="A1216" s="23">
        <v>1023999</v>
      </c>
      <c r="B1216" s="23">
        <v>12</v>
      </c>
      <c r="C1216" s="23">
        <v>1024005</v>
      </c>
      <c r="D1216" s="23" t="s">
        <v>2211</v>
      </c>
      <c r="E1216" s="5">
        <f>IFERROR((PlanMasine[[#This Row],[Norma]]/PlanMasine[[#This Row],[Q]])*(PlanMasine[[#This Row],[Q]]/SUMIF(#REF!,PlanMasine[[#This Row],[RN]],#REF!)*PlanMasine[[#This Row],[KPLQ]]),0)</f>
        <v>0</v>
      </c>
      <c r="F1216" s="23">
        <v>24</v>
      </c>
      <c r="G1216" s="23">
        <v>0</v>
      </c>
      <c r="H1216" s="23">
        <v>0</v>
      </c>
      <c r="I1216" s="23" t="s">
        <v>5</v>
      </c>
      <c r="J1216" s="23" t="s">
        <v>570</v>
      </c>
      <c r="K1216" s="23" t="s">
        <v>1798</v>
      </c>
      <c r="L1216" s="24">
        <v>45841</v>
      </c>
      <c r="M1216" s="28">
        <v>2.5000000000000001E-2</v>
      </c>
      <c r="N1216" s="3">
        <v>45825</v>
      </c>
      <c r="O1216">
        <v>220687</v>
      </c>
      <c r="P1216" t="e">
        <f>IFERROR(INDEX(REDOSLIJED!#REF!,MATCH(PlanMasine[[#This Row],[KPL]],REDOSLIJED!#REF!,0)),MAX(REDOSLIJED!#REF!)+1)</f>
        <v>#REF!</v>
      </c>
    </row>
    <row r="1217" spans="1:16" hidden="1" x14ac:dyDescent="0.25">
      <c r="A1217" s="23">
        <v>1023999</v>
      </c>
      <c r="B1217" s="23">
        <v>12</v>
      </c>
      <c r="C1217" s="23">
        <v>1024006</v>
      </c>
      <c r="D1217" s="23" t="s">
        <v>2052</v>
      </c>
      <c r="E1217" s="5">
        <f>IFERROR((PlanMasine[[#This Row],[Norma]]/PlanMasine[[#This Row],[Q]])*(PlanMasine[[#This Row],[Q]]/SUMIF(#REF!,PlanMasine[[#This Row],[RN]],#REF!)*PlanMasine[[#This Row],[KPLQ]]),0)</f>
        <v>0</v>
      </c>
      <c r="F1217" s="23">
        <v>24</v>
      </c>
      <c r="G1217" s="23">
        <v>0</v>
      </c>
      <c r="H1217" s="23">
        <v>0</v>
      </c>
      <c r="I1217" s="23" t="s">
        <v>5</v>
      </c>
      <c r="J1217" s="23" t="s">
        <v>570</v>
      </c>
      <c r="K1217" s="23" t="s">
        <v>1798</v>
      </c>
      <c r="L1217" s="24">
        <v>45841</v>
      </c>
      <c r="M1217" s="28">
        <v>4.1666666666666664E-2</v>
      </c>
      <c r="N1217" s="3">
        <v>45825</v>
      </c>
      <c r="O1217">
        <v>220688</v>
      </c>
      <c r="P1217" t="e">
        <f>IFERROR(INDEX(REDOSLIJED!#REF!,MATCH(PlanMasine[[#This Row],[KPL]],REDOSLIJED!#REF!,0)),MAX(REDOSLIJED!#REF!)+1)</f>
        <v>#REF!</v>
      </c>
    </row>
    <row r="1218" spans="1:16" hidden="1" x14ac:dyDescent="0.25">
      <c r="A1218" s="23">
        <v>1024022</v>
      </c>
      <c r="B1218" s="23">
        <v>1</v>
      </c>
      <c r="C1218" s="23">
        <v>1024035</v>
      </c>
      <c r="D1218" s="23" t="s">
        <v>2213</v>
      </c>
      <c r="E1218" s="5">
        <f>IFERROR((PlanMasine[[#This Row],[Norma]]/PlanMasine[[#This Row],[Q]])*(PlanMasine[[#This Row],[Q]]/SUMIF(#REF!,PlanMasine[[#This Row],[RN]],#REF!)*PlanMasine[[#This Row],[KPLQ]]),0)</f>
        <v>0</v>
      </c>
      <c r="F1218" s="23">
        <v>12</v>
      </c>
      <c r="G1218" s="23">
        <v>0</v>
      </c>
      <c r="H1218" s="23">
        <v>0</v>
      </c>
      <c r="I1218" s="23" t="s">
        <v>5</v>
      </c>
      <c r="J1218" s="23" t="s">
        <v>570</v>
      </c>
      <c r="K1218" s="23" t="s">
        <v>1799</v>
      </c>
      <c r="L1218" s="24">
        <v>45841</v>
      </c>
      <c r="M1218" s="28">
        <v>3.472222222222222E-3</v>
      </c>
      <c r="N1218" s="3">
        <v>45825</v>
      </c>
      <c r="O1218">
        <v>220635</v>
      </c>
      <c r="P1218" t="e">
        <f>IFERROR(INDEX(REDOSLIJED!#REF!,MATCH(PlanMasine[[#This Row],[KPL]],REDOSLIJED!#REF!,0)),MAX(REDOSLIJED!#REF!)+1)</f>
        <v>#REF!</v>
      </c>
    </row>
    <row r="1219" spans="1:16" hidden="1" x14ac:dyDescent="0.25">
      <c r="A1219" s="23">
        <v>1024022</v>
      </c>
      <c r="B1219" s="23">
        <v>1</v>
      </c>
      <c r="C1219" s="23">
        <v>1024042</v>
      </c>
      <c r="D1219" s="23" t="s">
        <v>1492</v>
      </c>
      <c r="E1219" s="5">
        <f>IFERROR((PlanMasine[[#This Row],[Norma]]/PlanMasine[[#This Row],[Q]])*(PlanMasine[[#This Row],[Q]]/SUMIF(#REF!,PlanMasine[[#This Row],[RN]],#REF!)*PlanMasine[[#This Row],[KPLQ]]),0)</f>
        <v>0</v>
      </c>
      <c r="F1219" s="23">
        <v>12</v>
      </c>
      <c r="G1219" s="23">
        <v>0</v>
      </c>
      <c r="H1219" s="23">
        <v>0</v>
      </c>
      <c r="I1219" s="23" t="s">
        <v>5</v>
      </c>
      <c r="J1219" s="23" t="s">
        <v>570</v>
      </c>
      <c r="K1219" s="23" t="s">
        <v>1799</v>
      </c>
      <c r="L1219" s="24">
        <v>45841</v>
      </c>
      <c r="M1219" s="28">
        <v>4.1666666666666666E-3</v>
      </c>
      <c r="N1219" s="3">
        <v>45825</v>
      </c>
      <c r="O1219">
        <v>220645</v>
      </c>
      <c r="P1219" t="e">
        <f>IFERROR(INDEX(REDOSLIJED!#REF!,MATCH(PlanMasine[[#This Row],[KPL]],REDOSLIJED!#REF!,0)),MAX(REDOSLIJED!#REF!)+1)</f>
        <v>#REF!</v>
      </c>
    </row>
    <row r="1220" spans="1:16" hidden="1" x14ac:dyDescent="0.25">
      <c r="A1220" s="23">
        <v>1024022</v>
      </c>
      <c r="B1220" s="23">
        <v>1</v>
      </c>
      <c r="C1220" s="23">
        <v>1024045</v>
      </c>
      <c r="D1220" s="23" t="s">
        <v>2058</v>
      </c>
      <c r="E1220" s="5">
        <f>IFERROR((PlanMasine[[#This Row],[Norma]]/PlanMasine[[#This Row],[Q]])*(PlanMasine[[#This Row],[Q]]/SUMIF(#REF!,PlanMasine[[#This Row],[RN]],#REF!)*PlanMasine[[#This Row],[KPLQ]]),0)</f>
        <v>0</v>
      </c>
      <c r="F1220" s="23">
        <v>12</v>
      </c>
      <c r="G1220" s="23">
        <v>0</v>
      </c>
      <c r="H1220" s="23">
        <v>0</v>
      </c>
      <c r="I1220" s="23" t="s">
        <v>5</v>
      </c>
      <c r="J1220" s="23" t="s">
        <v>570</v>
      </c>
      <c r="K1220" s="23" t="s">
        <v>1799</v>
      </c>
      <c r="L1220" s="24">
        <v>45841</v>
      </c>
      <c r="M1220" s="28">
        <v>1.0416666666666667E-3</v>
      </c>
      <c r="N1220" s="3">
        <v>45825</v>
      </c>
      <c r="O1220">
        <v>220648</v>
      </c>
      <c r="P1220" t="e">
        <f>IFERROR(INDEX(REDOSLIJED!#REF!,MATCH(PlanMasine[[#This Row],[KPL]],REDOSLIJED!#REF!,0)),MAX(REDOSLIJED!#REF!)+1)</f>
        <v>#REF!</v>
      </c>
    </row>
    <row r="1221" spans="1:16" hidden="1" x14ac:dyDescent="0.25">
      <c r="A1221" s="23">
        <v>1024022</v>
      </c>
      <c r="B1221" s="23">
        <v>1</v>
      </c>
      <c r="C1221" s="23">
        <v>1024057</v>
      </c>
      <c r="D1221" s="23" t="s">
        <v>2057</v>
      </c>
      <c r="E1221" s="5">
        <f>IFERROR((PlanMasine[[#This Row],[Norma]]/PlanMasine[[#This Row],[Q]])*(PlanMasine[[#This Row],[Q]]/SUMIF(#REF!,PlanMasine[[#This Row],[RN]],#REF!)*PlanMasine[[#This Row],[KPLQ]]),0)</f>
        <v>0</v>
      </c>
      <c r="F1221" s="23">
        <v>12</v>
      </c>
      <c r="G1221" s="23">
        <v>0</v>
      </c>
      <c r="H1221" s="23">
        <v>0</v>
      </c>
      <c r="I1221" s="23" t="s">
        <v>5</v>
      </c>
      <c r="J1221" s="23" t="s">
        <v>570</v>
      </c>
      <c r="K1221" s="23" t="s">
        <v>1799</v>
      </c>
      <c r="L1221" s="24">
        <v>45841</v>
      </c>
      <c r="M1221" s="28">
        <v>1.0416666666666667E-3</v>
      </c>
      <c r="N1221" s="3">
        <v>45825</v>
      </c>
      <c r="O1221">
        <v>220662</v>
      </c>
      <c r="P1221" t="e">
        <f>IFERROR(INDEX(REDOSLIJED!#REF!,MATCH(PlanMasine[[#This Row],[KPL]],REDOSLIJED!#REF!,0)),MAX(REDOSLIJED!#REF!)+1)</f>
        <v>#REF!</v>
      </c>
    </row>
    <row r="1222" spans="1:16" hidden="1" x14ac:dyDescent="0.25">
      <c r="A1222" s="23">
        <v>1024022</v>
      </c>
      <c r="B1222" s="23">
        <v>1</v>
      </c>
      <c r="C1222" s="23">
        <v>1024034</v>
      </c>
      <c r="D1222" s="23" t="s">
        <v>2056</v>
      </c>
      <c r="E1222" s="5">
        <f>IFERROR((PlanMasine[[#This Row],[Norma]]/PlanMasine[[#This Row],[Q]])*(PlanMasine[[#This Row],[Q]]/SUMIF(#REF!,PlanMasine[[#This Row],[RN]],#REF!)*PlanMasine[[#This Row],[KPLQ]]),0)</f>
        <v>0</v>
      </c>
      <c r="F1222" s="23">
        <v>12</v>
      </c>
      <c r="G1222" s="23">
        <v>0</v>
      </c>
      <c r="H1222" s="23">
        <v>0</v>
      </c>
      <c r="I1222" s="23" t="s">
        <v>5</v>
      </c>
      <c r="J1222" s="23" t="s">
        <v>570</v>
      </c>
      <c r="K1222" s="23" t="s">
        <v>1799</v>
      </c>
      <c r="L1222" s="24">
        <v>45841</v>
      </c>
      <c r="M1222" s="28">
        <v>3.472222222222222E-3</v>
      </c>
      <c r="N1222" s="3">
        <v>45825</v>
      </c>
      <c r="O1222">
        <v>220634</v>
      </c>
      <c r="P1222" t="e">
        <f>IFERROR(INDEX(REDOSLIJED!#REF!,MATCH(PlanMasine[[#This Row],[KPL]],REDOSLIJED!#REF!,0)),MAX(REDOSLIJED!#REF!)+1)</f>
        <v>#REF!</v>
      </c>
    </row>
    <row r="1223" spans="1:16" hidden="1" x14ac:dyDescent="0.25">
      <c r="A1223" s="23">
        <v>1024022</v>
      </c>
      <c r="B1223" s="23">
        <v>1</v>
      </c>
      <c r="C1223" s="23">
        <v>1024052</v>
      </c>
      <c r="D1223" s="23" t="s">
        <v>2059</v>
      </c>
      <c r="E1223" s="5">
        <f>IFERROR((PlanMasine[[#This Row],[Norma]]/PlanMasine[[#This Row],[Q]])*(PlanMasine[[#This Row],[Q]]/SUMIF(#REF!,PlanMasine[[#This Row],[RN]],#REF!)*PlanMasine[[#This Row],[KPLQ]]),0)</f>
        <v>0</v>
      </c>
      <c r="F1223" s="23">
        <v>12</v>
      </c>
      <c r="G1223" s="23">
        <v>0</v>
      </c>
      <c r="H1223" s="23">
        <v>0</v>
      </c>
      <c r="I1223" s="23" t="s">
        <v>5</v>
      </c>
      <c r="J1223" s="23" t="s">
        <v>570</v>
      </c>
      <c r="K1223" s="23" t="s">
        <v>1799</v>
      </c>
      <c r="L1223" s="24">
        <v>45841</v>
      </c>
      <c r="M1223" s="28">
        <v>1.0416666666666667E-3</v>
      </c>
      <c r="N1223" s="3">
        <v>45825</v>
      </c>
      <c r="O1223">
        <v>220656</v>
      </c>
      <c r="P1223" t="e">
        <f>IFERROR(INDEX(REDOSLIJED!#REF!,MATCH(PlanMasine[[#This Row],[KPL]],REDOSLIJED!#REF!,0)),MAX(REDOSLIJED!#REF!)+1)</f>
        <v>#REF!</v>
      </c>
    </row>
    <row r="1224" spans="1:16" hidden="1" x14ac:dyDescent="0.25">
      <c r="A1224" s="23">
        <v>1024022</v>
      </c>
      <c r="B1224" s="23">
        <v>1</v>
      </c>
      <c r="C1224" s="23">
        <v>1024041</v>
      </c>
      <c r="D1224" s="23" t="s">
        <v>1490</v>
      </c>
      <c r="E1224" s="5">
        <f>IFERROR((PlanMasine[[#This Row],[Norma]]/PlanMasine[[#This Row],[Q]])*(PlanMasine[[#This Row],[Q]]/SUMIF(#REF!,PlanMasine[[#This Row],[RN]],#REF!)*PlanMasine[[#This Row],[KPLQ]]),0)</f>
        <v>0</v>
      </c>
      <c r="F1224" s="23">
        <v>12</v>
      </c>
      <c r="G1224" s="23">
        <v>0</v>
      </c>
      <c r="H1224" s="23">
        <v>0</v>
      </c>
      <c r="I1224" s="23" t="s">
        <v>5</v>
      </c>
      <c r="J1224" s="23" t="s">
        <v>570</v>
      </c>
      <c r="K1224" s="23" t="s">
        <v>1799</v>
      </c>
      <c r="L1224" s="24">
        <v>45841</v>
      </c>
      <c r="M1224" s="28">
        <v>3.472222222222222E-3</v>
      </c>
      <c r="N1224" s="3">
        <v>45825</v>
      </c>
      <c r="O1224">
        <v>220644</v>
      </c>
      <c r="P1224" t="e">
        <f>IFERROR(INDEX(REDOSLIJED!#REF!,MATCH(PlanMasine[[#This Row],[KPL]],REDOSLIJED!#REF!,0)),MAX(REDOSLIJED!#REF!)+1)</f>
        <v>#REF!</v>
      </c>
    </row>
    <row r="1225" spans="1:16" hidden="1" x14ac:dyDescent="0.25">
      <c r="A1225" s="23">
        <v>1024022</v>
      </c>
      <c r="B1225" s="23">
        <v>1</v>
      </c>
      <c r="C1225" s="23">
        <v>1024048</v>
      </c>
      <c r="D1225" s="23" t="s">
        <v>2212</v>
      </c>
      <c r="E1225" s="5">
        <f>IFERROR((PlanMasine[[#This Row],[Norma]]/PlanMasine[[#This Row],[Q]])*(PlanMasine[[#This Row],[Q]]/SUMIF(#REF!,PlanMasine[[#This Row],[RN]],#REF!)*PlanMasine[[#This Row],[KPLQ]]),0)</f>
        <v>0</v>
      </c>
      <c r="F1225" s="23">
        <v>12</v>
      </c>
      <c r="G1225" s="23">
        <v>0</v>
      </c>
      <c r="H1225" s="23">
        <v>0</v>
      </c>
      <c r="I1225" s="23" t="s">
        <v>5</v>
      </c>
      <c r="J1225" s="23" t="s">
        <v>570</v>
      </c>
      <c r="K1225" s="23" t="s">
        <v>1799</v>
      </c>
      <c r="L1225" s="24">
        <v>45841</v>
      </c>
      <c r="M1225" s="28">
        <v>2.7777777777777779E-3</v>
      </c>
      <c r="N1225" s="3">
        <v>45825</v>
      </c>
      <c r="O1225">
        <v>220651</v>
      </c>
      <c r="P1225" t="e">
        <f>IFERROR(INDEX(REDOSLIJED!#REF!,MATCH(PlanMasine[[#This Row],[KPL]],REDOSLIJED!#REF!,0)),MAX(REDOSLIJED!#REF!)+1)</f>
        <v>#REF!</v>
      </c>
    </row>
    <row r="1226" spans="1:16" hidden="1" x14ac:dyDescent="0.25">
      <c r="A1226" s="23">
        <v>1024022</v>
      </c>
      <c r="B1226" s="23">
        <v>1</v>
      </c>
      <c r="C1226" s="23">
        <v>1024040</v>
      </c>
      <c r="D1226" s="23" t="s">
        <v>1491</v>
      </c>
      <c r="E1226" s="5">
        <f>IFERROR((PlanMasine[[#This Row],[Norma]]/PlanMasine[[#This Row],[Q]])*(PlanMasine[[#This Row],[Q]]/SUMIF(#REF!,PlanMasine[[#This Row],[RN]],#REF!)*PlanMasine[[#This Row],[KPLQ]]),0)</f>
        <v>0</v>
      </c>
      <c r="F1226" s="23">
        <v>12</v>
      </c>
      <c r="G1226" s="23">
        <v>0</v>
      </c>
      <c r="H1226" s="23">
        <v>0</v>
      </c>
      <c r="I1226" s="23" t="s">
        <v>5</v>
      </c>
      <c r="J1226" s="23" t="s">
        <v>570</v>
      </c>
      <c r="K1226" s="23" t="s">
        <v>1799</v>
      </c>
      <c r="L1226" s="24">
        <v>45841</v>
      </c>
      <c r="M1226" s="28">
        <v>5.5555555555555558E-3</v>
      </c>
      <c r="N1226" s="3">
        <v>45825</v>
      </c>
      <c r="O1226">
        <v>220643</v>
      </c>
      <c r="P1226" t="e">
        <f>IFERROR(INDEX(REDOSLIJED!#REF!,MATCH(PlanMasine[[#This Row],[KPL]],REDOSLIJED!#REF!,0)),MAX(REDOSLIJED!#REF!)+1)</f>
        <v>#REF!</v>
      </c>
    </row>
    <row r="1227" spans="1:16" hidden="1" x14ac:dyDescent="0.25">
      <c r="A1227" s="23">
        <v>1024022</v>
      </c>
      <c r="B1227" s="23">
        <v>1</v>
      </c>
      <c r="C1227" s="23">
        <v>1024039</v>
      </c>
      <c r="D1227" s="23" t="s">
        <v>1755</v>
      </c>
      <c r="E1227" s="5">
        <f>IFERROR((PlanMasine[[#This Row],[Norma]]/PlanMasine[[#This Row],[Q]])*(PlanMasine[[#This Row],[Q]]/SUMIF(#REF!,PlanMasine[[#This Row],[RN]],#REF!)*PlanMasine[[#This Row],[KPLQ]]),0)</f>
        <v>0</v>
      </c>
      <c r="F1227" s="23">
        <v>12</v>
      </c>
      <c r="G1227" s="23">
        <v>0</v>
      </c>
      <c r="H1227" s="23">
        <v>0</v>
      </c>
      <c r="I1227" s="23" t="s">
        <v>5</v>
      </c>
      <c r="J1227" s="23" t="s">
        <v>570</v>
      </c>
      <c r="K1227" s="23" t="s">
        <v>1799</v>
      </c>
      <c r="L1227" s="24">
        <v>45841</v>
      </c>
      <c r="M1227" s="28">
        <v>3.472222222222222E-3</v>
      </c>
      <c r="N1227" s="3">
        <v>45825</v>
      </c>
      <c r="O1227">
        <v>220642</v>
      </c>
      <c r="P1227" t="e">
        <f>IFERROR(INDEX(REDOSLIJED!#REF!,MATCH(PlanMasine[[#This Row],[KPL]],REDOSLIJED!#REF!,0)),MAX(REDOSLIJED!#REF!)+1)</f>
        <v>#REF!</v>
      </c>
    </row>
    <row r="1228" spans="1:16" hidden="1" x14ac:dyDescent="0.25">
      <c r="A1228" s="23">
        <v>1024022</v>
      </c>
      <c r="B1228" s="23">
        <v>1</v>
      </c>
      <c r="C1228" s="23">
        <v>1024047</v>
      </c>
      <c r="D1228" s="23" t="s">
        <v>2060</v>
      </c>
      <c r="E1228" s="5">
        <f>IFERROR((PlanMasine[[#This Row],[Norma]]/PlanMasine[[#This Row],[Q]])*(PlanMasine[[#This Row],[Q]]/SUMIF(#REF!,PlanMasine[[#This Row],[RN]],#REF!)*PlanMasine[[#This Row],[KPLQ]]),0)</f>
        <v>0</v>
      </c>
      <c r="F1228" s="23">
        <v>12</v>
      </c>
      <c r="G1228" s="23">
        <v>0</v>
      </c>
      <c r="H1228" s="23">
        <v>0</v>
      </c>
      <c r="I1228" s="23" t="s">
        <v>5</v>
      </c>
      <c r="J1228" s="23" t="s">
        <v>570</v>
      </c>
      <c r="K1228" s="23" t="s">
        <v>1799</v>
      </c>
      <c r="L1228" s="24">
        <v>45841</v>
      </c>
      <c r="M1228" s="28">
        <v>3.472222222222222E-3</v>
      </c>
      <c r="N1228" s="3">
        <v>45825</v>
      </c>
      <c r="O1228">
        <v>220650</v>
      </c>
      <c r="P1228" t="e">
        <f>IFERROR(INDEX(REDOSLIJED!#REF!,MATCH(PlanMasine[[#This Row],[KPL]],REDOSLIJED!#REF!,0)),MAX(REDOSLIJED!#REF!)+1)</f>
        <v>#REF!</v>
      </c>
    </row>
    <row r="1229" spans="1:16" hidden="1" x14ac:dyDescent="0.25">
      <c r="A1229" s="23">
        <v>1024022</v>
      </c>
      <c r="B1229" s="23">
        <v>1</v>
      </c>
      <c r="C1229" s="23">
        <v>1024038</v>
      </c>
      <c r="D1229" s="23" t="s">
        <v>2215</v>
      </c>
      <c r="E1229" s="5">
        <f>IFERROR((PlanMasine[[#This Row],[Norma]]/PlanMasine[[#This Row],[Q]])*(PlanMasine[[#This Row],[Q]]/SUMIF(#REF!,PlanMasine[[#This Row],[RN]],#REF!)*PlanMasine[[#This Row],[KPLQ]]),0)</f>
        <v>0</v>
      </c>
      <c r="F1229" s="23">
        <v>12</v>
      </c>
      <c r="G1229" s="23">
        <v>0</v>
      </c>
      <c r="H1229" s="23">
        <v>0</v>
      </c>
      <c r="I1229" s="23" t="s">
        <v>5</v>
      </c>
      <c r="J1229" s="23" t="s">
        <v>570</v>
      </c>
      <c r="K1229" s="23" t="s">
        <v>1799</v>
      </c>
      <c r="L1229" s="24">
        <v>45841</v>
      </c>
      <c r="M1229" s="28">
        <v>2.0833333333333333E-3</v>
      </c>
      <c r="N1229" s="3">
        <v>45825</v>
      </c>
      <c r="O1229">
        <v>220641</v>
      </c>
      <c r="P1229" t="e">
        <f>IFERROR(INDEX(REDOSLIJED!#REF!,MATCH(PlanMasine[[#This Row],[KPL]],REDOSLIJED!#REF!,0)),MAX(REDOSLIJED!#REF!)+1)</f>
        <v>#REF!</v>
      </c>
    </row>
    <row r="1230" spans="1:16" hidden="1" x14ac:dyDescent="0.25">
      <c r="A1230" s="23">
        <v>1024023</v>
      </c>
      <c r="B1230" s="23">
        <v>1</v>
      </c>
      <c r="C1230" s="23">
        <v>1024034</v>
      </c>
      <c r="D1230" s="23" t="s">
        <v>2056</v>
      </c>
      <c r="E1230" s="5">
        <f>IFERROR((PlanMasine[[#This Row],[Norma]]/PlanMasine[[#This Row],[Q]])*(PlanMasine[[#This Row],[Q]]/SUMIF(#REF!,PlanMasine[[#This Row],[RN]],#REF!)*PlanMasine[[#This Row],[KPLQ]]),0)</f>
        <v>0</v>
      </c>
      <c r="F1230" s="23">
        <v>12</v>
      </c>
      <c r="G1230" s="23">
        <v>0</v>
      </c>
      <c r="H1230" s="23">
        <v>0</v>
      </c>
      <c r="I1230" s="23" t="s">
        <v>5</v>
      </c>
      <c r="J1230" s="23" t="s">
        <v>570</v>
      </c>
      <c r="K1230" s="23" t="s">
        <v>1799</v>
      </c>
      <c r="L1230" s="24">
        <v>45841</v>
      </c>
      <c r="M1230" s="28">
        <v>3.472222222222222E-3</v>
      </c>
      <c r="N1230" s="3">
        <v>45825</v>
      </c>
      <c r="O1230">
        <v>220634</v>
      </c>
      <c r="P1230" t="e">
        <f>IFERROR(INDEX(REDOSLIJED!#REF!,MATCH(PlanMasine[[#This Row],[KPL]],REDOSLIJED!#REF!,0)),MAX(REDOSLIJED!#REF!)+1)</f>
        <v>#REF!</v>
      </c>
    </row>
    <row r="1231" spans="1:16" hidden="1" x14ac:dyDescent="0.25">
      <c r="A1231" s="23">
        <v>1024023</v>
      </c>
      <c r="B1231" s="23">
        <v>1</v>
      </c>
      <c r="C1231" s="23">
        <v>1024052</v>
      </c>
      <c r="D1231" s="23" t="s">
        <v>2059</v>
      </c>
      <c r="E1231" s="5">
        <f>IFERROR((PlanMasine[[#This Row],[Norma]]/PlanMasine[[#This Row],[Q]])*(PlanMasine[[#This Row],[Q]]/SUMIF(#REF!,PlanMasine[[#This Row],[RN]],#REF!)*PlanMasine[[#This Row],[KPLQ]]),0)</f>
        <v>0</v>
      </c>
      <c r="F1231" s="23">
        <v>12</v>
      </c>
      <c r="G1231" s="23">
        <v>0</v>
      </c>
      <c r="H1231" s="23">
        <v>0</v>
      </c>
      <c r="I1231" s="23" t="s">
        <v>5</v>
      </c>
      <c r="J1231" s="23" t="s">
        <v>570</v>
      </c>
      <c r="K1231" s="23" t="s">
        <v>1799</v>
      </c>
      <c r="L1231" s="24">
        <v>45841</v>
      </c>
      <c r="M1231" s="28">
        <v>1.0416666666666667E-3</v>
      </c>
      <c r="N1231" s="3">
        <v>45825</v>
      </c>
      <c r="O1231">
        <v>220656</v>
      </c>
      <c r="P1231" t="e">
        <f>IFERROR(INDEX(REDOSLIJED!#REF!,MATCH(PlanMasine[[#This Row],[KPL]],REDOSLIJED!#REF!,0)),MAX(REDOSLIJED!#REF!)+1)</f>
        <v>#REF!</v>
      </c>
    </row>
    <row r="1232" spans="1:16" hidden="1" x14ac:dyDescent="0.25">
      <c r="A1232" s="23">
        <v>1024023</v>
      </c>
      <c r="B1232" s="23">
        <v>1</v>
      </c>
      <c r="C1232" s="23">
        <v>1024047</v>
      </c>
      <c r="D1232" s="23" t="s">
        <v>2060</v>
      </c>
      <c r="E1232" s="5">
        <f>IFERROR((PlanMasine[[#This Row],[Norma]]/PlanMasine[[#This Row],[Q]])*(PlanMasine[[#This Row],[Q]]/SUMIF(#REF!,PlanMasine[[#This Row],[RN]],#REF!)*PlanMasine[[#This Row],[KPLQ]]),0)</f>
        <v>0</v>
      </c>
      <c r="F1232" s="23">
        <v>12</v>
      </c>
      <c r="G1232" s="23">
        <v>0</v>
      </c>
      <c r="H1232" s="23">
        <v>0</v>
      </c>
      <c r="I1232" s="23" t="s">
        <v>5</v>
      </c>
      <c r="J1232" s="23" t="s">
        <v>570</v>
      </c>
      <c r="K1232" s="23" t="s">
        <v>1799</v>
      </c>
      <c r="L1232" s="24">
        <v>45841</v>
      </c>
      <c r="M1232" s="28">
        <v>3.472222222222222E-3</v>
      </c>
      <c r="N1232" s="3">
        <v>45825</v>
      </c>
      <c r="O1232">
        <v>220650</v>
      </c>
      <c r="P1232" t="e">
        <f>IFERROR(INDEX(REDOSLIJED!#REF!,MATCH(PlanMasine[[#This Row],[KPL]],REDOSLIJED!#REF!,0)),MAX(REDOSLIJED!#REF!)+1)</f>
        <v>#REF!</v>
      </c>
    </row>
    <row r="1233" spans="1:16" hidden="1" x14ac:dyDescent="0.25">
      <c r="A1233" s="23">
        <v>1024023</v>
      </c>
      <c r="B1233" s="23">
        <v>1</v>
      </c>
      <c r="C1233" s="23">
        <v>1024057</v>
      </c>
      <c r="D1233" s="23" t="s">
        <v>2057</v>
      </c>
      <c r="E1233" s="5">
        <f>IFERROR((PlanMasine[[#This Row],[Norma]]/PlanMasine[[#This Row],[Q]])*(PlanMasine[[#This Row],[Q]]/SUMIF(#REF!,PlanMasine[[#This Row],[RN]],#REF!)*PlanMasine[[#This Row],[KPLQ]]),0)</f>
        <v>0</v>
      </c>
      <c r="F1233" s="23">
        <v>12</v>
      </c>
      <c r="G1233" s="23">
        <v>0</v>
      </c>
      <c r="H1233" s="23">
        <v>0</v>
      </c>
      <c r="I1233" s="23" t="s">
        <v>5</v>
      </c>
      <c r="J1233" s="23" t="s">
        <v>570</v>
      </c>
      <c r="K1233" s="23" t="s">
        <v>1799</v>
      </c>
      <c r="L1233" s="24">
        <v>45841</v>
      </c>
      <c r="M1233" s="28">
        <v>1.0416666666666667E-3</v>
      </c>
      <c r="N1233" s="3">
        <v>45825</v>
      </c>
      <c r="O1233">
        <v>220662</v>
      </c>
      <c r="P1233" t="e">
        <f>IFERROR(INDEX(REDOSLIJED!#REF!,MATCH(PlanMasine[[#This Row],[KPL]],REDOSLIJED!#REF!,0)),MAX(REDOSLIJED!#REF!)+1)</f>
        <v>#REF!</v>
      </c>
    </row>
    <row r="1234" spans="1:16" hidden="1" x14ac:dyDescent="0.25">
      <c r="A1234" s="23">
        <v>1024023</v>
      </c>
      <c r="B1234" s="23">
        <v>1</v>
      </c>
      <c r="C1234" s="23">
        <v>1024048</v>
      </c>
      <c r="D1234" s="23" t="s">
        <v>2212</v>
      </c>
      <c r="E1234" s="5">
        <f>IFERROR((PlanMasine[[#This Row],[Norma]]/PlanMasine[[#This Row],[Q]])*(PlanMasine[[#This Row],[Q]]/SUMIF(#REF!,PlanMasine[[#This Row],[RN]],#REF!)*PlanMasine[[#This Row],[KPLQ]]),0)</f>
        <v>0</v>
      </c>
      <c r="F1234" s="23">
        <v>12</v>
      </c>
      <c r="G1234" s="23">
        <v>0</v>
      </c>
      <c r="H1234" s="23">
        <v>0</v>
      </c>
      <c r="I1234" s="23" t="s">
        <v>5</v>
      </c>
      <c r="J1234" s="23" t="s">
        <v>570</v>
      </c>
      <c r="K1234" s="23" t="s">
        <v>1799</v>
      </c>
      <c r="L1234" s="24">
        <v>45841</v>
      </c>
      <c r="M1234" s="28">
        <v>2.7777777777777779E-3</v>
      </c>
      <c r="N1234" s="3">
        <v>45825</v>
      </c>
      <c r="O1234">
        <v>220651</v>
      </c>
      <c r="P1234" t="e">
        <f>IFERROR(INDEX(REDOSLIJED!#REF!,MATCH(PlanMasine[[#This Row],[KPL]],REDOSLIJED!#REF!,0)),MAX(REDOSLIJED!#REF!)+1)</f>
        <v>#REF!</v>
      </c>
    </row>
    <row r="1235" spans="1:16" hidden="1" x14ac:dyDescent="0.25">
      <c r="A1235" s="23">
        <v>1024023</v>
      </c>
      <c r="B1235" s="23">
        <v>1</v>
      </c>
      <c r="C1235" s="23">
        <v>1024045</v>
      </c>
      <c r="D1235" s="23" t="s">
        <v>2058</v>
      </c>
      <c r="E1235" s="5">
        <f>IFERROR((PlanMasine[[#This Row],[Norma]]/PlanMasine[[#This Row],[Q]])*(PlanMasine[[#This Row],[Q]]/SUMIF(#REF!,PlanMasine[[#This Row],[RN]],#REF!)*PlanMasine[[#This Row],[KPLQ]]),0)</f>
        <v>0</v>
      </c>
      <c r="F1235" s="23">
        <v>12</v>
      </c>
      <c r="G1235" s="23">
        <v>0</v>
      </c>
      <c r="H1235" s="23">
        <v>0</v>
      </c>
      <c r="I1235" s="23" t="s">
        <v>5</v>
      </c>
      <c r="J1235" s="23" t="s">
        <v>570</v>
      </c>
      <c r="K1235" s="23" t="s">
        <v>1799</v>
      </c>
      <c r="L1235" s="24">
        <v>45841</v>
      </c>
      <c r="M1235" s="28">
        <v>1.0416666666666667E-3</v>
      </c>
      <c r="N1235" s="3">
        <v>45825</v>
      </c>
      <c r="O1235">
        <v>220648</v>
      </c>
      <c r="P1235" t="e">
        <f>IFERROR(INDEX(REDOSLIJED!#REF!,MATCH(PlanMasine[[#This Row],[KPL]],REDOSLIJED!#REF!,0)),MAX(REDOSLIJED!#REF!)+1)</f>
        <v>#REF!</v>
      </c>
    </row>
    <row r="1236" spans="1:16" hidden="1" x14ac:dyDescent="0.25">
      <c r="A1236" s="23">
        <v>1024023</v>
      </c>
      <c r="B1236" s="23">
        <v>1</v>
      </c>
      <c r="C1236" s="23">
        <v>1024039</v>
      </c>
      <c r="D1236" s="23" t="s">
        <v>1755</v>
      </c>
      <c r="E1236" s="5">
        <f>IFERROR((PlanMasine[[#This Row],[Norma]]/PlanMasine[[#This Row],[Q]])*(PlanMasine[[#This Row],[Q]]/SUMIF(#REF!,PlanMasine[[#This Row],[RN]],#REF!)*PlanMasine[[#This Row],[KPLQ]]),0)</f>
        <v>0</v>
      </c>
      <c r="F1236" s="23">
        <v>12</v>
      </c>
      <c r="G1236" s="23">
        <v>0</v>
      </c>
      <c r="H1236" s="23">
        <v>0</v>
      </c>
      <c r="I1236" s="23" t="s">
        <v>5</v>
      </c>
      <c r="J1236" s="23" t="s">
        <v>570</v>
      </c>
      <c r="K1236" s="23" t="s">
        <v>1799</v>
      </c>
      <c r="L1236" s="24">
        <v>45841</v>
      </c>
      <c r="M1236" s="28">
        <v>3.472222222222222E-3</v>
      </c>
      <c r="N1236" s="3">
        <v>45825</v>
      </c>
      <c r="O1236">
        <v>220642</v>
      </c>
      <c r="P1236" t="e">
        <f>IFERROR(INDEX(REDOSLIJED!#REF!,MATCH(PlanMasine[[#This Row],[KPL]],REDOSLIJED!#REF!,0)),MAX(REDOSLIJED!#REF!)+1)</f>
        <v>#REF!</v>
      </c>
    </row>
    <row r="1237" spans="1:16" hidden="1" x14ac:dyDescent="0.25">
      <c r="A1237" s="23">
        <v>1024023</v>
      </c>
      <c r="B1237" s="23">
        <v>1</v>
      </c>
      <c r="C1237" s="23">
        <v>1024041</v>
      </c>
      <c r="D1237" s="23" t="s">
        <v>1490</v>
      </c>
      <c r="E1237" s="5">
        <f>IFERROR((PlanMasine[[#This Row],[Norma]]/PlanMasine[[#This Row],[Q]])*(PlanMasine[[#This Row],[Q]]/SUMIF(#REF!,PlanMasine[[#This Row],[RN]],#REF!)*PlanMasine[[#This Row],[KPLQ]]),0)</f>
        <v>0</v>
      </c>
      <c r="F1237" s="23">
        <v>12</v>
      </c>
      <c r="G1237" s="23">
        <v>0</v>
      </c>
      <c r="H1237" s="23">
        <v>0</v>
      </c>
      <c r="I1237" s="23" t="s">
        <v>5</v>
      </c>
      <c r="J1237" s="23" t="s">
        <v>570</v>
      </c>
      <c r="K1237" s="23" t="s">
        <v>1799</v>
      </c>
      <c r="L1237" s="24">
        <v>45841</v>
      </c>
      <c r="M1237" s="28">
        <v>3.472222222222222E-3</v>
      </c>
      <c r="N1237" s="3">
        <v>45825</v>
      </c>
      <c r="O1237">
        <v>220644</v>
      </c>
      <c r="P1237" t="e">
        <f>IFERROR(INDEX(REDOSLIJED!#REF!,MATCH(PlanMasine[[#This Row],[KPL]],REDOSLIJED!#REF!,0)),MAX(REDOSLIJED!#REF!)+1)</f>
        <v>#REF!</v>
      </c>
    </row>
    <row r="1238" spans="1:16" hidden="1" x14ac:dyDescent="0.25">
      <c r="A1238" s="23">
        <v>1024023</v>
      </c>
      <c r="B1238" s="23">
        <v>1</v>
      </c>
      <c r="C1238" s="23">
        <v>1024040</v>
      </c>
      <c r="D1238" s="23" t="s">
        <v>1491</v>
      </c>
      <c r="E1238" s="5">
        <f>IFERROR((PlanMasine[[#This Row],[Norma]]/PlanMasine[[#This Row],[Q]])*(PlanMasine[[#This Row],[Q]]/SUMIF(#REF!,PlanMasine[[#This Row],[RN]],#REF!)*PlanMasine[[#This Row],[KPLQ]]),0)</f>
        <v>0</v>
      </c>
      <c r="F1238" s="23">
        <v>12</v>
      </c>
      <c r="G1238" s="23">
        <v>0</v>
      </c>
      <c r="H1238" s="23">
        <v>0</v>
      </c>
      <c r="I1238" s="23" t="s">
        <v>5</v>
      </c>
      <c r="J1238" s="23" t="s">
        <v>570</v>
      </c>
      <c r="K1238" s="23" t="s">
        <v>1799</v>
      </c>
      <c r="L1238" s="24">
        <v>45841</v>
      </c>
      <c r="M1238" s="28">
        <v>5.5555555555555558E-3</v>
      </c>
      <c r="N1238" s="3">
        <v>45825</v>
      </c>
      <c r="O1238">
        <v>220643</v>
      </c>
      <c r="P1238" t="e">
        <f>IFERROR(INDEX(REDOSLIJED!#REF!,MATCH(PlanMasine[[#This Row],[KPL]],REDOSLIJED!#REF!,0)),MAX(REDOSLIJED!#REF!)+1)</f>
        <v>#REF!</v>
      </c>
    </row>
    <row r="1239" spans="1:16" hidden="1" x14ac:dyDescent="0.25">
      <c r="A1239" s="23">
        <v>1024023</v>
      </c>
      <c r="B1239" s="23">
        <v>1</v>
      </c>
      <c r="C1239" s="23">
        <v>1024038</v>
      </c>
      <c r="D1239" s="23" t="s">
        <v>2215</v>
      </c>
      <c r="E1239" s="5">
        <f>IFERROR((PlanMasine[[#This Row],[Norma]]/PlanMasine[[#This Row],[Q]])*(PlanMasine[[#This Row],[Q]]/SUMIF(#REF!,PlanMasine[[#This Row],[RN]],#REF!)*PlanMasine[[#This Row],[KPLQ]]),0)</f>
        <v>0</v>
      </c>
      <c r="F1239" s="23">
        <v>12</v>
      </c>
      <c r="G1239" s="23">
        <v>0</v>
      </c>
      <c r="H1239" s="23">
        <v>0</v>
      </c>
      <c r="I1239" s="23" t="s">
        <v>5</v>
      </c>
      <c r="J1239" s="23" t="s">
        <v>570</v>
      </c>
      <c r="K1239" s="23" t="s">
        <v>1799</v>
      </c>
      <c r="L1239" s="24">
        <v>45841</v>
      </c>
      <c r="M1239" s="28">
        <v>2.0833333333333333E-3</v>
      </c>
      <c r="N1239" s="3">
        <v>45825</v>
      </c>
      <c r="O1239">
        <v>220641</v>
      </c>
      <c r="P1239" t="e">
        <f>IFERROR(INDEX(REDOSLIJED!#REF!,MATCH(PlanMasine[[#This Row],[KPL]],REDOSLIJED!#REF!,0)),MAX(REDOSLIJED!#REF!)+1)</f>
        <v>#REF!</v>
      </c>
    </row>
    <row r="1240" spans="1:16" hidden="1" x14ac:dyDescent="0.25">
      <c r="A1240" s="23">
        <v>1024023</v>
      </c>
      <c r="B1240" s="23">
        <v>1</v>
      </c>
      <c r="C1240" s="23">
        <v>1024042</v>
      </c>
      <c r="D1240" s="23" t="s">
        <v>1492</v>
      </c>
      <c r="E1240" s="5">
        <f>IFERROR((PlanMasine[[#This Row],[Norma]]/PlanMasine[[#This Row],[Q]])*(PlanMasine[[#This Row],[Q]]/SUMIF(#REF!,PlanMasine[[#This Row],[RN]],#REF!)*PlanMasine[[#This Row],[KPLQ]]),0)</f>
        <v>0</v>
      </c>
      <c r="F1240" s="23">
        <v>12</v>
      </c>
      <c r="G1240" s="23">
        <v>0</v>
      </c>
      <c r="H1240" s="23">
        <v>0</v>
      </c>
      <c r="I1240" s="23" t="s">
        <v>5</v>
      </c>
      <c r="J1240" s="23" t="s">
        <v>570</v>
      </c>
      <c r="K1240" s="23" t="s">
        <v>1799</v>
      </c>
      <c r="L1240" s="24">
        <v>45841</v>
      </c>
      <c r="M1240" s="28">
        <v>4.1666666666666666E-3</v>
      </c>
      <c r="N1240" s="3">
        <v>45825</v>
      </c>
      <c r="O1240">
        <v>220645</v>
      </c>
      <c r="P1240" t="e">
        <f>IFERROR(INDEX(REDOSLIJED!#REF!,MATCH(PlanMasine[[#This Row],[KPL]],REDOSLIJED!#REF!,0)),MAX(REDOSLIJED!#REF!)+1)</f>
        <v>#REF!</v>
      </c>
    </row>
    <row r="1241" spans="1:16" hidden="1" x14ac:dyDescent="0.25">
      <c r="A1241" s="23">
        <v>1024023</v>
      </c>
      <c r="B1241" s="23">
        <v>1</v>
      </c>
      <c r="C1241" s="23">
        <v>1024035</v>
      </c>
      <c r="D1241" s="23" t="s">
        <v>2213</v>
      </c>
      <c r="E1241" s="5">
        <f>IFERROR((PlanMasine[[#This Row],[Norma]]/PlanMasine[[#This Row],[Q]])*(PlanMasine[[#This Row],[Q]]/SUMIF(#REF!,PlanMasine[[#This Row],[RN]],#REF!)*PlanMasine[[#This Row],[KPLQ]]),0)</f>
        <v>0</v>
      </c>
      <c r="F1241" s="23">
        <v>12</v>
      </c>
      <c r="G1241" s="23">
        <v>0</v>
      </c>
      <c r="H1241" s="23">
        <v>0</v>
      </c>
      <c r="I1241" s="23" t="s">
        <v>5</v>
      </c>
      <c r="J1241" s="23" t="s">
        <v>570</v>
      </c>
      <c r="K1241" s="23" t="s">
        <v>1799</v>
      </c>
      <c r="L1241" s="24">
        <v>45841</v>
      </c>
      <c r="M1241" s="28">
        <v>3.472222222222222E-3</v>
      </c>
      <c r="N1241" s="3">
        <v>45825</v>
      </c>
      <c r="O1241">
        <v>220635</v>
      </c>
      <c r="P1241" t="e">
        <f>IFERROR(INDEX(REDOSLIJED!#REF!,MATCH(PlanMasine[[#This Row],[KPL]],REDOSLIJED!#REF!,0)),MAX(REDOSLIJED!#REF!)+1)</f>
        <v>#REF!</v>
      </c>
    </row>
    <row r="1242" spans="1:16" hidden="1" x14ac:dyDescent="0.25">
      <c r="A1242" s="23">
        <v>1024024</v>
      </c>
      <c r="B1242" s="23">
        <v>1</v>
      </c>
      <c r="C1242" s="23">
        <v>1024052</v>
      </c>
      <c r="D1242" s="23" t="s">
        <v>2059</v>
      </c>
      <c r="E1242" s="5">
        <f>IFERROR((PlanMasine[[#This Row],[Norma]]/PlanMasine[[#This Row],[Q]])*(PlanMasine[[#This Row],[Q]]/SUMIF(#REF!,PlanMasine[[#This Row],[RN]],#REF!)*PlanMasine[[#This Row],[KPLQ]]),0)</f>
        <v>0</v>
      </c>
      <c r="F1242" s="23">
        <v>12</v>
      </c>
      <c r="G1242" s="23">
        <v>0</v>
      </c>
      <c r="H1242" s="23">
        <v>0</v>
      </c>
      <c r="I1242" s="23" t="s">
        <v>5</v>
      </c>
      <c r="J1242" s="23" t="s">
        <v>570</v>
      </c>
      <c r="K1242" s="23" t="s">
        <v>1799</v>
      </c>
      <c r="L1242" s="24">
        <v>45841</v>
      </c>
      <c r="M1242" s="28">
        <v>1.0416666666666667E-3</v>
      </c>
      <c r="N1242" s="3">
        <v>45825</v>
      </c>
      <c r="O1242">
        <v>220656</v>
      </c>
      <c r="P1242" t="e">
        <f>IFERROR(INDEX(REDOSLIJED!#REF!,MATCH(PlanMasine[[#This Row],[KPL]],REDOSLIJED!#REF!,0)),MAX(REDOSLIJED!#REF!)+1)</f>
        <v>#REF!</v>
      </c>
    </row>
    <row r="1243" spans="1:16" hidden="1" x14ac:dyDescent="0.25">
      <c r="A1243" s="23">
        <v>1024024</v>
      </c>
      <c r="B1243" s="23">
        <v>1</v>
      </c>
      <c r="C1243" s="23">
        <v>1024038</v>
      </c>
      <c r="D1243" s="23" t="s">
        <v>2215</v>
      </c>
      <c r="E1243" s="5">
        <f>IFERROR((PlanMasine[[#This Row],[Norma]]/PlanMasine[[#This Row],[Q]])*(PlanMasine[[#This Row],[Q]]/SUMIF(#REF!,PlanMasine[[#This Row],[RN]],#REF!)*PlanMasine[[#This Row],[KPLQ]]),0)</f>
        <v>0</v>
      </c>
      <c r="F1243" s="23">
        <v>12</v>
      </c>
      <c r="G1243" s="23">
        <v>0</v>
      </c>
      <c r="H1243" s="23">
        <v>0</v>
      </c>
      <c r="I1243" s="23" t="s">
        <v>5</v>
      </c>
      <c r="J1243" s="23" t="s">
        <v>570</v>
      </c>
      <c r="K1243" s="23" t="s">
        <v>1799</v>
      </c>
      <c r="L1243" s="24">
        <v>45841</v>
      </c>
      <c r="M1243" s="28">
        <v>2.0833333333333333E-3</v>
      </c>
      <c r="N1243" s="3">
        <v>45825</v>
      </c>
      <c r="O1243">
        <v>220641</v>
      </c>
      <c r="P1243" t="e">
        <f>IFERROR(INDEX(REDOSLIJED!#REF!,MATCH(PlanMasine[[#This Row],[KPL]],REDOSLIJED!#REF!,0)),MAX(REDOSLIJED!#REF!)+1)</f>
        <v>#REF!</v>
      </c>
    </row>
    <row r="1244" spans="1:16" hidden="1" x14ac:dyDescent="0.25">
      <c r="A1244" s="23">
        <v>1024024</v>
      </c>
      <c r="B1244" s="23">
        <v>1</v>
      </c>
      <c r="C1244" s="23">
        <v>1024039</v>
      </c>
      <c r="D1244" s="23" t="s">
        <v>1755</v>
      </c>
      <c r="E1244" s="5">
        <f>IFERROR((PlanMasine[[#This Row],[Norma]]/PlanMasine[[#This Row],[Q]])*(PlanMasine[[#This Row],[Q]]/SUMIF(#REF!,PlanMasine[[#This Row],[RN]],#REF!)*PlanMasine[[#This Row],[KPLQ]]),0)</f>
        <v>0</v>
      </c>
      <c r="F1244" s="23">
        <v>12</v>
      </c>
      <c r="G1244" s="23">
        <v>0</v>
      </c>
      <c r="H1244" s="23">
        <v>0</v>
      </c>
      <c r="I1244" s="23" t="s">
        <v>5</v>
      </c>
      <c r="J1244" s="23" t="s">
        <v>570</v>
      </c>
      <c r="K1244" s="23" t="s">
        <v>1799</v>
      </c>
      <c r="L1244" s="24">
        <v>45841</v>
      </c>
      <c r="M1244" s="28">
        <v>3.472222222222222E-3</v>
      </c>
      <c r="N1244" s="3">
        <v>45825</v>
      </c>
      <c r="O1244">
        <v>220642</v>
      </c>
      <c r="P1244" t="e">
        <f>IFERROR(INDEX(REDOSLIJED!#REF!,MATCH(PlanMasine[[#This Row],[KPL]],REDOSLIJED!#REF!,0)),MAX(REDOSLIJED!#REF!)+1)</f>
        <v>#REF!</v>
      </c>
    </row>
    <row r="1245" spans="1:16" hidden="1" x14ac:dyDescent="0.25">
      <c r="A1245" s="23">
        <v>1024024</v>
      </c>
      <c r="B1245" s="23">
        <v>1</v>
      </c>
      <c r="C1245" s="23">
        <v>1024035</v>
      </c>
      <c r="D1245" s="23" t="s">
        <v>2213</v>
      </c>
      <c r="E1245" s="5">
        <f>IFERROR((PlanMasine[[#This Row],[Norma]]/PlanMasine[[#This Row],[Q]])*(PlanMasine[[#This Row],[Q]]/SUMIF(#REF!,PlanMasine[[#This Row],[RN]],#REF!)*PlanMasine[[#This Row],[KPLQ]]),0)</f>
        <v>0</v>
      </c>
      <c r="F1245" s="23">
        <v>12</v>
      </c>
      <c r="G1245" s="23">
        <v>0</v>
      </c>
      <c r="H1245" s="23">
        <v>0</v>
      </c>
      <c r="I1245" s="23" t="s">
        <v>5</v>
      </c>
      <c r="J1245" s="23" t="s">
        <v>570</v>
      </c>
      <c r="K1245" s="23" t="s">
        <v>1799</v>
      </c>
      <c r="L1245" s="24">
        <v>45841</v>
      </c>
      <c r="M1245" s="28">
        <v>3.472222222222222E-3</v>
      </c>
      <c r="N1245" s="3">
        <v>45825</v>
      </c>
      <c r="O1245">
        <v>220635</v>
      </c>
      <c r="P1245" t="e">
        <f>IFERROR(INDEX(REDOSLIJED!#REF!,MATCH(PlanMasine[[#This Row],[KPL]],REDOSLIJED!#REF!,0)),MAX(REDOSLIJED!#REF!)+1)</f>
        <v>#REF!</v>
      </c>
    </row>
    <row r="1246" spans="1:16" hidden="1" x14ac:dyDescent="0.25">
      <c r="A1246" s="23">
        <v>1024024</v>
      </c>
      <c r="B1246" s="23">
        <v>1</v>
      </c>
      <c r="C1246" s="23">
        <v>1024048</v>
      </c>
      <c r="D1246" s="23" t="s">
        <v>2212</v>
      </c>
      <c r="E1246" s="5">
        <f>IFERROR((PlanMasine[[#This Row],[Norma]]/PlanMasine[[#This Row],[Q]])*(PlanMasine[[#This Row],[Q]]/SUMIF(#REF!,PlanMasine[[#This Row],[RN]],#REF!)*PlanMasine[[#This Row],[KPLQ]]),0)</f>
        <v>0</v>
      </c>
      <c r="F1246" s="23">
        <v>12</v>
      </c>
      <c r="G1246" s="23">
        <v>0</v>
      </c>
      <c r="H1246" s="23">
        <v>0</v>
      </c>
      <c r="I1246" s="23" t="s">
        <v>5</v>
      </c>
      <c r="J1246" s="23" t="s">
        <v>570</v>
      </c>
      <c r="K1246" s="23" t="s">
        <v>1799</v>
      </c>
      <c r="L1246" s="24">
        <v>45841</v>
      </c>
      <c r="M1246" s="28">
        <v>2.7777777777777779E-3</v>
      </c>
      <c r="N1246" s="3">
        <v>45825</v>
      </c>
      <c r="O1246">
        <v>220651</v>
      </c>
      <c r="P1246" t="e">
        <f>IFERROR(INDEX(REDOSLIJED!#REF!,MATCH(PlanMasine[[#This Row],[KPL]],REDOSLIJED!#REF!,0)),MAX(REDOSLIJED!#REF!)+1)</f>
        <v>#REF!</v>
      </c>
    </row>
    <row r="1247" spans="1:16" hidden="1" x14ac:dyDescent="0.25">
      <c r="A1247" s="23">
        <v>1024024</v>
      </c>
      <c r="B1247" s="23">
        <v>1</v>
      </c>
      <c r="C1247" s="23">
        <v>1024057</v>
      </c>
      <c r="D1247" s="23" t="s">
        <v>2057</v>
      </c>
      <c r="E1247" s="5">
        <f>IFERROR((PlanMasine[[#This Row],[Norma]]/PlanMasine[[#This Row],[Q]])*(PlanMasine[[#This Row],[Q]]/SUMIF(#REF!,PlanMasine[[#This Row],[RN]],#REF!)*PlanMasine[[#This Row],[KPLQ]]),0)</f>
        <v>0</v>
      </c>
      <c r="F1247" s="23">
        <v>12</v>
      </c>
      <c r="G1247" s="23">
        <v>0</v>
      </c>
      <c r="H1247" s="23">
        <v>0</v>
      </c>
      <c r="I1247" s="23" t="s">
        <v>5</v>
      </c>
      <c r="J1247" s="23" t="s">
        <v>570</v>
      </c>
      <c r="K1247" s="23" t="s">
        <v>1799</v>
      </c>
      <c r="L1247" s="24">
        <v>45841</v>
      </c>
      <c r="M1247" s="28">
        <v>1.0416666666666667E-3</v>
      </c>
      <c r="N1247" s="3">
        <v>45825</v>
      </c>
      <c r="O1247">
        <v>220662</v>
      </c>
      <c r="P1247" t="e">
        <f>IFERROR(INDEX(REDOSLIJED!#REF!,MATCH(PlanMasine[[#This Row],[KPL]],REDOSLIJED!#REF!,0)),MAX(REDOSLIJED!#REF!)+1)</f>
        <v>#REF!</v>
      </c>
    </row>
    <row r="1248" spans="1:16" hidden="1" x14ac:dyDescent="0.25">
      <c r="A1248" s="23">
        <v>1024024</v>
      </c>
      <c r="B1248" s="23">
        <v>1</v>
      </c>
      <c r="C1248" s="23">
        <v>1024040</v>
      </c>
      <c r="D1248" s="23" t="s">
        <v>1491</v>
      </c>
      <c r="E1248" s="5">
        <f>IFERROR((PlanMasine[[#This Row],[Norma]]/PlanMasine[[#This Row],[Q]])*(PlanMasine[[#This Row],[Q]]/SUMIF(#REF!,PlanMasine[[#This Row],[RN]],#REF!)*PlanMasine[[#This Row],[KPLQ]]),0)</f>
        <v>0</v>
      </c>
      <c r="F1248" s="23">
        <v>12</v>
      </c>
      <c r="G1248" s="23">
        <v>0</v>
      </c>
      <c r="H1248" s="23">
        <v>0</v>
      </c>
      <c r="I1248" s="23" t="s">
        <v>5</v>
      </c>
      <c r="J1248" s="23" t="s">
        <v>570</v>
      </c>
      <c r="K1248" s="23" t="s">
        <v>1799</v>
      </c>
      <c r="L1248" s="24">
        <v>45841</v>
      </c>
      <c r="M1248" s="28">
        <v>5.5555555555555558E-3</v>
      </c>
      <c r="N1248" s="3">
        <v>45825</v>
      </c>
      <c r="O1248">
        <v>220643</v>
      </c>
      <c r="P1248" t="e">
        <f>IFERROR(INDEX(REDOSLIJED!#REF!,MATCH(PlanMasine[[#This Row],[KPL]],REDOSLIJED!#REF!,0)),MAX(REDOSLIJED!#REF!)+1)</f>
        <v>#REF!</v>
      </c>
    </row>
    <row r="1249" spans="1:16" hidden="1" x14ac:dyDescent="0.25">
      <c r="A1249" s="23">
        <v>1024024</v>
      </c>
      <c r="B1249" s="23">
        <v>1</v>
      </c>
      <c r="C1249" s="23">
        <v>1024034</v>
      </c>
      <c r="D1249" s="23" t="s">
        <v>2056</v>
      </c>
      <c r="E1249" s="5">
        <f>IFERROR((PlanMasine[[#This Row],[Norma]]/PlanMasine[[#This Row],[Q]])*(PlanMasine[[#This Row],[Q]]/SUMIF(#REF!,PlanMasine[[#This Row],[RN]],#REF!)*PlanMasine[[#This Row],[KPLQ]]),0)</f>
        <v>0</v>
      </c>
      <c r="F1249" s="23">
        <v>12</v>
      </c>
      <c r="G1249" s="23">
        <v>0</v>
      </c>
      <c r="H1249" s="23">
        <v>0</v>
      </c>
      <c r="I1249" s="23" t="s">
        <v>5</v>
      </c>
      <c r="J1249" s="23" t="s">
        <v>570</v>
      </c>
      <c r="K1249" s="23" t="s">
        <v>1799</v>
      </c>
      <c r="L1249" s="24">
        <v>45841</v>
      </c>
      <c r="M1249" s="28">
        <v>3.472222222222222E-3</v>
      </c>
      <c r="N1249" s="3">
        <v>45825</v>
      </c>
      <c r="O1249">
        <v>220634</v>
      </c>
      <c r="P1249" t="e">
        <f>IFERROR(INDEX(REDOSLIJED!#REF!,MATCH(PlanMasine[[#This Row],[KPL]],REDOSLIJED!#REF!,0)),MAX(REDOSLIJED!#REF!)+1)</f>
        <v>#REF!</v>
      </c>
    </row>
    <row r="1250" spans="1:16" hidden="1" x14ac:dyDescent="0.25">
      <c r="A1250" s="23">
        <v>1024024</v>
      </c>
      <c r="B1250" s="23">
        <v>1</v>
      </c>
      <c r="C1250" s="23">
        <v>1024041</v>
      </c>
      <c r="D1250" s="23" t="s">
        <v>1490</v>
      </c>
      <c r="E1250" s="5">
        <f>IFERROR((PlanMasine[[#This Row],[Norma]]/PlanMasine[[#This Row],[Q]])*(PlanMasine[[#This Row],[Q]]/SUMIF(#REF!,PlanMasine[[#This Row],[RN]],#REF!)*PlanMasine[[#This Row],[KPLQ]]),0)</f>
        <v>0</v>
      </c>
      <c r="F1250" s="23">
        <v>12</v>
      </c>
      <c r="G1250" s="23">
        <v>0</v>
      </c>
      <c r="H1250" s="23">
        <v>0</v>
      </c>
      <c r="I1250" s="23" t="s">
        <v>5</v>
      </c>
      <c r="J1250" s="23" t="s">
        <v>570</v>
      </c>
      <c r="K1250" s="23" t="s">
        <v>1799</v>
      </c>
      <c r="L1250" s="24">
        <v>45841</v>
      </c>
      <c r="M1250" s="28">
        <v>3.472222222222222E-3</v>
      </c>
      <c r="N1250" s="3">
        <v>45825</v>
      </c>
      <c r="O1250">
        <v>220644</v>
      </c>
      <c r="P1250" t="e">
        <f>IFERROR(INDEX(REDOSLIJED!#REF!,MATCH(PlanMasine[[#This Row],[KPL]],REDOSLIJED!#REF!,0)),MAX(REDOSLIJED!#REF!)+1)</f>
        <v>#REF!</v>
      </c>
    </row>
    <row r="1251" spans="1:16" hidden="1" x14ac:dyDescent="0.25">
      <c r="A1251" s="23">
        <v>1024024</v>
      </c>
      <c r="B1251" s="23">
        <v>1</v>
      </c>
      <c r="C1251" s="23">
        <v>1024042</v>
      </c>
      <c r="D1251" s="23" t="s">
        <v>1492</v>
      </c>
      <c r="E1251" s="5">
        <f>IFERROR((PlanMasine[[#This Row],[Norma]]/PlanMasine[[#This Row],[Q]])*(PlanMasine[[#This Row],[Q]]/SUMIF(#REF!,PlanMasine[[#This Row],[RN]],#REF!)*PlanMasine[[#This Row],[KPLQ]]),0)</f>
        <v>0</v>
      </c>
      <c r="F1251" s="23">
        <v>12</v>
      </c>
      <c r="G1251" s="23">
        <v>0</v>
      </c>
      <c r="H1251" s="23">
        <v>0</v>
      </c>
      <c r="I1251" s="23" t="s">
        <v>5</v>
      </c>
      <c r="J1251" s="23" t="s">
        <v>570</v>
      </c>
      <c r="K1251" s="23" t="s">
        <v>1799</v>
      </c>
      <c r="L1251" s="24">
        <v>45841</v>
      </c>
      <c r="M1251" s="28">
        <v>4.1666666666666666E-3</v>
      </c>
      <c r="N1251" s="3">
        <v>45825</v>
      </c>
      <c r="O1251">
        <v>220645</v>
      </c>
      <c r="P1251" t="e">
        <f>IFERROR(INDEX(REDOSLIJED!#REF!,MATCH(PlanMasine[[#This Row],[KPL]],REDOSLIJED!#REF!,0)),MAX(REDOSLIJED!#REF!)+1)</f>
        <v>#REF!</v>
      </c>
    </row>
    <row r="1252" spans="1:16" hidden="1" x14ac:dyDescent="0.25">
      <c r="A1252" s="23">
        <v>1024024</v>
      </c>
      <c r="B1252" s="23">
        <v>1</v>
      </c>
      <c r="C1252" s="23">
        <v>1024047</v>
      </c>
      <c r="D1252" s="23" t="s">
        <v>2060</v>
      </c>
      <c r="E1252" s="5">
        <f>IFERROR((PlanMasine[[#This Row],[Norma]]/PlanMasine[[#This Row],[Q]])*(PlanMasine[[#This Row],[Q]]/SUMIF(#REF!,PlanMasine[[#This Row],[RN]],#REF!)*PlanMasine[[#This Row],[KPLQ]]),0)</f>
        <v>0</v>
      </c>
      <c r="F1252" s="23">
        <v>12</v>
      </c>
      <c r="G1252" s="23">
        <v>0</v>
      </c>
      <c r="H1252" s="23">
        <v>0</v>
      </c>
      <c r="I1252" s="23" t="s">
        <v>5</v>
      </c>
      <c r="J1252" s="23" t="s">
        <v>570</v>
      </c>
      <c r="K1252" s="23" t="s">
        <v>1799</v>
      </c>
      <c r="L1252" s="24">
        <v>45841</v>
      </c>
      <c r="M1252" s="28">
        <v>3.472222222222222E-3</v>
      </c>
      <c r="N1252" s="3">
        <v>45825</v>
      </c>
      <c r="O1252">
        <v>220650</v>
      </c>
      <c r="P1252" t="e">
        <f>IFERROR(INDEX(REDOSLIJED!#REF!,MATCH(PlanMasine[[#This Row],[KPL]],REDOSLIJED!#REF!,0)),MAX(REDOSLIJED!#REF!)+1)</f>
        <v>#REF!</v>
      </c>
    </row>
    <row r="1253" spans="1:16" hidden="1" x14ac:dyDescent="0.25">
      <c r="A1253" s="23">
        <v>1024024</v>
      </c>
      <c r="B1253" s="23">
        <v>1</v>
      </c>
      <c r="C1253" s="23">
        <v>1024045</v>
      </c>
      <c r="D1253" s="23" t="s">
        <v>2058</v>
      </c>
      <c r="E1253" s="5">
        <f>IFERROR((PlanMasine[[#This Row],[Norma]]/PlanMasine[[#This Row],[Q]])*(PlanMasine[[#This Row],[Q]]/SUMIF(#REF!,PlanMasine[[#This Row],[RN]],#REF!)*PlanMasine[[#This Row],[KPLQ]]),0)</f>
        <v>0</v>
      </c>
      <c r="F1253" s="23">
        <v>12</v>
      </c>
      <c r="G1253" s="23">
        <v>0</v>
      </c>
      <c r="H1253" s="23">
        <v>0</v>
      </c>
      <c r="I1253" s="23" t="s">
        <v>5</v>
      </c>
      <c r="J1253" s="23" t="s">
        <v>570</v>
      </c>
      <c r="K1253" s="23" t="s">
        <v>1799</v>
      </c>
      <c r="L1253" s="24">
        <v>45841</v>
      </c>
      <c r="M1253" s="28">
        <v>1.0416666666666667E-3</v>
      </c>
      <c r="N1253" s="3">
        <v>45825</v>
      </c>
      <c r="O1253">
        <v>220648</v>
      </c>
      <c r="P1253" t="e">
        <f>IFERROR(INDEX(REDOSLIJED!#REF!,MATCH(PlanMasine[[#This Row],[KPL]],REDOSLIJED!#REF!,0)),MAX(REDOSLIJED!#REF!)+1)</f>
        <v>#REF!</v>
      </c>
    </row>
    <row r="1254" spans="1:16" hidden="1" x14ac:dyDescent="0.25">
      <c r="A1254" s="23">
        <v>1024025</v>
      </c>
      <c r="B1254" s="23">
        <v>1</v>
      </c>
      <c r="C1254" s="23">
        <v>1024048</v>
      </c>
      <c r="D1254" s="23" t="s">
        <v>2212</v>
      </c>
      <c r="E1254" s="5">
        <f>IFERROR((PlanMasine[[#This Row],[Norma]]/PlanMasine[[#This Row],[Q]])*(PlanMasine[[#This Row],[Q]]/SUMIF(#REF!,PlanMasine[[#This Row],[RN]],#REF!)*PlanMasine[[#This Row],[KPLQ]]),0)</f>
        <v>0</v>
      </c>
      <c r="F1254" s="23">
        <v>12</v>
      </c>
      <c r="G1254" s="23">
        <v>0</v>
      </c>
      <c r="H1254" s="23">
        <v>0</v>
      </c>
      <c r="I1254" s="23" t="s">
        <v>5</v>
      </c>
      <c r="J1254" s="23" t="s">
        <v>570</v>
      </c>
      <c r="K1254" s="23" t="s">
        <v>1799</v>
      </c>
      <c r="L1254" s="24">
        <v>45841</v>
      </c>
      <c r="M1254" s="28">
        <v>2.7777777777777779E-3</v>
      </c>
      <c r="N1254" s="3">
        <v>45825</v>
      </c>
      <c r="O1254">
        <v>220651</v>
      </c>
      <c r="P1254" t="e">
        <f>IFERROR(INDEX(REDOSLIJED!#REF!,MATCH(PlanMasine[[#This Row],[KPL]],REDOSLIJED!#REF!,0)),MAX(REDOSLIJED!#REF!)+1)</f>
        <v>#REF!</v>
      </c>
    </row>
    <row r="1255" spans="1:16" hidden="1" x14ac:dyDescent="0.25">
      <c r="A1255" s="23">
        <v>1024025</v>
      </c>
      <c r="B1255" s="23">
        <v>1</v>
      </c>
      <c r="C1255" s="23">
        <v>1024038</v>
      </c>
      <c r="D1255" s="23" t="s">
        <v>2215</v>
      </c>
      <c r="E1255" s="5">
        <f>IFERROR((PlanMasine[[#This Row],[Norma]]/PlanMasine[[#This Row],[Q]])*(PlanMasine[[#This Row],[Q]]/SUMIF(#REF!,PlanMasine[[#This Row],[RN]],#REF!)*PlanMasine[[#This Row],[KPLQ]]),0)</f>
        <v>0</v>
      </c>
      <c r="F1255" s="23">
        <v>12</v>
      </c>
      <c r="G1255" s="23">
        <v>0</v>
      </c>
      <c r="H1255" s="23">
        <v>0</v>
      </c>
      <c r="I1255" s="23" t="s">
        <v>5</v>
      </c>
      <c r="J1255" s="23" t="s">
        <v>570</v>
      </c>
      <c r="K1255" s="23" t="s">
        <v>1799</v>
      </c>
      <c r="L1255" s="24">
        <v>45841</v>
      </c>
      <c r="M1255" s="28">
        <v>2.0833333333333333E-3</v>
      </c>
      <c r="N1255" s="3">
        <v>45825</v>
      </c>
      <c r="O1255">
        <v>220641</v>
      </c>
      <c r="P1255" t="e">
        <f>IFERROR(INDEX(REDOSLIJED!#REF!,MATCH(PlanMasine[[#This Row],[KPL]],REDOSLIJED!#REF!,0)),MAX(REDOSLIJED!#REF!)+1)</f>
        <v>#REF!</v>
      </c>
    </row>
    <row r="1256" spans="1:16" hidden="1" x14ac:dyDescent="0.25">
      <c r="A1256" s="23">
        <v>1024025</v>
      </c>
      <c r="B1256" s="23">
        <v>1</v>
      </c>
      <c r="C1256" s="23">
        <v>1024047</v>
      </c>
      <c r="D1256" s="23" t="s">
        <v>2060</v>
      </c>
      <c r="E1256" s="5">
        <f>IFERROR((PlanMasine[[#This Row],[Norma]]/PlanMasine[[#This Row],[Q]])*(PlanMasine[[#This Row],[Q]]/SUMIF(#REF!,PlanMasine[[#This Row],[RN]],#REF!)*PlanMasine[[#This Row],[KPLQ]]),0)</f>
        <v>0</v>
      </c>
      <c r="F1256" s="23">
        <v>12</v>
      </c>
      <c r="G1256" s="23">
        <v>0</v>
      </c>
      <c r="H1256" s="23">
        <v>0</v>
      </c>
      <c r="I1256" s="23" t="s">
        <v>5</v>
      </c>
      <c r="J1256" s="23" t="s">
        <v>570</v>
      </c>
      <c r="K1256" s="23" t="s">
        <v>1799</v>
      </c>
      <c r="L1256" s="24">
        <v>45841</v>
      </c>
      <c r="M1256" s="28">
        <v>3.472222222222222E-3</v>
      </c>
      <c r="N1256" s="3">
        <v>45825</v>
      </c>
      <c r="O1256">
        <v>220650</v>
      </c>
      <c r="P1256" t="e">
        <f>IFERROR(INDEX(REDOSLIJED!#REF!,MATCH(PlanMasine[[#This Row],[KPL]],REDOSLIJED!#REF!,0)),MAX(REDOSLIJED!#REF!)+1)</f>
        <v>#REF!</v>
      </c>
    </row>
    <row r="1257" spans="1:16" hidden="1" x14ac:dyDescent="0.25">
      <c r="A1257" s="23">
        <v>1024025</v>
      </c>
      <c r="B1257" s="23">
        <v>1</v>
      </c>
      <c r="C1257" s="23">
        <v>1024040</v>
      </c>
      <c r="D1257" s="23" t="s">
        <v>1491</v>
      </c>
      <c r="E1257" s="5">
        <f>IFERROR((PlanMasine[[#This Row],[Norma]]/PlanMasine[[#This Row],[Q]])*(PlanMasine[[#This Row],[Q]]/SUMIF(#REF!,PlanMasine[[#This Row],[RN]],#REF!)*PlanMasine[[#This Row],[KPLQ]]),0)</f>
        <v>0</v>
      </c>
      <c r="F1257" s="23">
        <v>12</v>
      </c>
      <c r="G1257" s="23">
        <v>0</v>
      </c>
      <c r="H1257" s="23">
        <v>0</v>
      </c>
      <c r="I1257" s="23" t="s">
        <v>5</v>
      </c>
      <c r="J1257" s="23" t="s">
        <v>570</v>
      </c>
      <c r="K1257" s="23" t="s">
        <v>1799</v>
      </c>
      <c r="L1257" s="24">
        <v>45841</v>
      </c>
      <c r="M1257" s="28">
        <v>5.5555555555555558E-3</v>
      </c>
      <c r="N1257" s="3">
        <v>45825</v>
      </c>
      <c r="O1257">
        <v>220643</v>
      </c>
      <c r="P1257" t="e">
        <f>IFERROR(INDEX(REDOSLIJED!#REF!,MATCH(PlanMasine[[#This Row],[KPL]],REDOSLIJED!#REF!,0)),MAX(REDOSLIJED!#REF!)+1)</f>
        <v>#REF!</v>
      </c>
    </row>
    <row r="1258" spans="1:16" hidden="1" x14ac:dyDescent="0.25">
      <c r="A1258" s="23">
        <v>1024025</v>
      </c>
      <c r="B1258" s="23">
        <v>1</v>
      </c>
      <c r="C1258" s="23">
        <v>1024039</v>
      </c>
      <c r="D1258" s="23" t="s">
        <v>1755</v>
      </c>
      <c r="E1258" s="5">
        <f>IFERROR((PlanMasine[[#This Row],[Norma]]/PlanMasine[[#This Row],[Q]])*(PlanMasine[[#This Row],[Q]]/SUMIF(#REF!,PlanMasine[[#This Row],[RN]],#REF!)*PlanMasine[[#This Row],[KPLQ]]),0)</f>
        <v>0</v>
      </c>
      <c r="F1258" s="23">
        <v>12</v>
      </c>
      <c r="G1258" s="23">
        <v>0</v>
      </c>
      <c r="H1258" s="23">
        <v>0</v>
      </c>
      <c r="I1258" s="23" t="s">
        <v>5</v>
      </c>
      <c r="J1258" s="23" t="s">
        <v>570</v>
      </c>
      <c r="K1258" s="23" t="s">
        <v>1799</v>
      </c>
      <c r="L1258" s="24">
        <v>45841</v>
      </c>
      <c r="M1258" s="28">
        <v>3.472222222222222E-3</v>
      </c>
      <c r="N1258" s="3">
        <v>45825</v>
      </c>
      <c r="O1258">
        <v>220642</v>
      </c>
      <c r="P1258" t="e">
        <f>IFERROR(INDEX(REDOSLIJED!#REF!,MATCH(PlanMasine[[#This Row],[KPL]],REDOSLIJED!#REF!,0)),MAX(REDOSLIJED!#REF!)+1)</f>
        <v>#REF!</v>
      </c>
    </row>
    <row r="1259" spans="1:16" hidden="1" x14ac:dyDescent="0.25">
      <c r="A1259" s="23">
        <v>1024025</v>
      </c>
      <c r="B1259" s="23">
        <v>1</v>
      </c>
      <c r="C1259" s="23">
        <v>1024045</v>
      </c>
      <c r="D1259" s="23" t="s">
        <v>2058</v>
      </c>
      <c r="E1259" s="5">
        <f>IFERROR((PlanMasine[[#This Row],[Norma]]/PlanMasine[[#This Row],[Q]])*(PlanMasine[[#This Row],[Q]]/SUMIF(#REF!,PlanMasine[[#This Row],[RN]],#REF!)*PlanMasine[[#This Row],[KPLQ]]),0)</f>
        <v>0</v>
      </c>
      <c r="F1259" s="23">
        <v>12</v>
      </c>
      <c r="G1259" s="23">
        <v>0</v>
      </c>
      <c r="H1259" s="23">
        <v>0</v>
      </c>
      <c r="I1259" s="23" t="s">
        <v>5</v>
      </c>
      <c r="J1259" s="23" t="s">
        <v>570</v>
      </c>
      <c r="K1259" s="23" t="s">
        <v>1799</v>
      </c>
      <c r="L1259" s="24">
        <v>45841</v>
      </c>
      <c r="M1259" s="28">
        <v>1.0416666666666667E-3</v>
      </c>
      <c r="N1259" s="3">
        <v>45825</v>
      </c>
      <c r="O1259">
        <v>220648</v>
      </c>
      <c r="P1259" t="e">
        <f>IFERROR(INDEX(REDOSLIJED!#REF!,MATCH(PlanMasine[[#This Row],[KPL]],REDOSLIJED!#REF!,0)),MAX(REDOSLIJED!#REF!)+1)</f>
        <v>#REF!</v>
      </c>
    </row>
    <row r="1260" spans="1:16" hidden="1" x14ac:dyDescent="0.25">
      <c r="A1260" s="23">
        <v>1024025</v>
      </c>
      <c r="B1260" s="23">
        <v>1</v>
      </c>
      <c r="C1260" s="23">
        <v>1024052</v>
      </c>
      <c r="D1260" s="23" t="s">
        <v>2059</v>
      </c>
      <c r="E1260" s="5">
        <f>IFERROR((PlanMasine[[#This Row],[Norma]]/PlanMasine[[#This Row],[Q]])*(PlanMasine[[#This Row],[Q]]/SUMIF(#REF!,PlanMasine[[#This Row],[RN]],#REF!)*PlanMasine[[#This Row],[KPLQ]]),0)</f>
        <v>0</v>
      </c>
      <c r="F1260" s="23">
        <v>12</v>
      </c>
      <c r="G1260" s="23">
        <v>0</v>
      </c>
      <c r="H1260" s="23">
        <v>0</v>
      </c>
      <c r="I1260" s="23" t="s">
        <v>5</v>
      </c>
      <c r="J1260" s="23" t="s">
        <v>570</v>
      </c>
      <c r="K1260" s="23" t="s">
        <v>1799</v>
      </c>
      <c r="L1260" s="24">
        <v>45841</v>
      </c>
      <c r="M1260" s="28">
        <v>1.0416666666666667E-3</v>
      </c>
      <c r="N1260" s="3">
        <v>45825</v>
      </c>
      <c r="O1260">
        <v>220656</v>
      </c>
      <c r="P1260" t="e">
        <f>IFERROR(INDEX(REDOSLIJED!#REF!,MATCH(PlanMasine[[#This Row],[KPL]],REDOSLIJED!#REF!,0)),MAX(REDOSLIJED!#REF!)+1)</f>
        <v>#REF!</v>
      </c>
    </row>
    <row r="1261" spans="1:16" hidden="1" x14ac:dyDescent="0.25">
      <c r="A1261" s="23">
        <v>1024025</v>
      </c>
      <c r="B1261" s="23">
        <v>1</v>
      </c>
      <c r="C1261" s="23">
        <v>1024034</v>
      </c>
      <c r="D1261" s="23" t="s">
        <v>2056</v>
      </c>
      <c r="E1261" s="5">
        <f>IFERROR((PlanMasine[[#This Row],[Norma]]/PlanMasine[[#This Row],[Q]])*(PlanMasine[[#This Row],[Q]]/SUMIF(#REF!,PlanMasine[[#This Row],[RN]],#REF!)*PlanMasine[[#This Row],[KPLQ]]),0)</f>
        <v>0</v>
      </c>
      <c r="F1261" s="23">
        <v>12</v>
      </c>
      <c r="G1261" s="23">
        <v>0</v>
      </c>
      <c r="H1261" s="23">
        <v>0</v>
      </c>
      <c r="I1261" s="23" t="s">
        <v>5</v>
      </c>
      <c r="J1261" s="23" t="s">
        <v>570</v>
      </c>
      <c r="K1261" s="23" t="s">
        <v>1799</v>
      </c>
      <c r="L1261" s="24">
        <v>45841</v>
      </c>
      <c r="M1261" s="28">
        <v>3.472222222222222E-3</v>
      </c>
      <c r="N1261" s="3">
        <v>45825</v>
      </c>
      <c r="O1261">
        <v>220634</v>
      </c>
      <c r="P1261" t="e">
        <f>IFERROR(INDEX(REDOSLIJED!#REF!,MATCH(PlanMasine[[#This Row],[KPL]],REDOSLIJED!#REF!,0)),MAX(REDOSLIJED!#REF!)+1)</f>
        <v>#REF!</v>
      </c>
    </row>
    <row r="1262" spans="1:16" hidden="1" x14ac:dyDescent="0.25">
      <c r="A1262" s="23">
        <v>1024025</v>
      </c>
      <c r="B1262" s="23">
        <v>1</v>
      </c>
      <c r="C1262" s="23">
        <v>1024057</v>
      </c>
      <c r="D1262" s="23" t="s">
        <v>2057</v>
      </c>
      <c r="E1262" s="5">
        <f>IFERROR((PlanMasine[[#This Row],[Norma]]/PlanMasine[[#This Row],[Q]])*(PlanMasine[[#This Row],[Q]]/SUMIF(#REF!,PlanMasine[[#This Row],[RN]],#REF!)*PlanMasine[[#This Row],[KPLQ]]),0)</f>
        <v>0</v>
      </c>
      <c r="F1262" s="23">
        <v>12</v>
      </c>
      <c r="G1262" s="23">
        <v>0</v>
      </c>
      <c r="H1262" s="23">
        <v>0</v>
      </c>
      <c r="I1262" s="23" t="s">
        <v>5</v>
      </c>
      <c r="J1262" s="23" t="s">
        <v>570</v>
      </c>
      <c r="K1262" s="23" t="s">
        <v>1799</v>
      </c>
      <c r="L1262" s="24">
        <v>45841</v>
      </c>
      <c r="M1262" s="28">
        <v>1.0416666666666667E-3</v>
      </c>
      <c r="N1262" s="3">
        <v>45825</v>
      </c>
      <c r="O1262">
        <v>220662</v>
      </c>
      <c r="P1262" t="e">
        <f>IFERROR(INDEX(REDOSLIJED!#REF!,MATCH(PlanMasine[[#This Row],[KPL]],REDOSLIJED!#REF!,0)),MAX(REDOSLIJED!#REF!)+1)</f>
        <v>#REF!</v>
      </c>
    </row>
    <row r="1263" spans="1:16" hidden="1" x14ac:dyDescent="0.25">
      <c r="A1263" s="23">
        <v>1024025</v>
      </c>
      <c r="B1263" s="23">
        <v>1</v>
      </c>
      <c r="C1263" s="23">
        <v>1024041</v>
      </c>
      <c r="D1263" s="23" t="s">
        <v>1490</v>
      </c>
      <c r="E1263" s="5">
        <f>IFERROR((PlanMasine[[#This Row],[Norma]]/PlanMasine[[#This Row],[Q]])*(PlanMasine[[#This Row],[Q]]/SUMIF(#REF!,PlanMasine[[#This Row],[RN]],#REF!)*PlanMasine[[#This Row],[KPLQ]]),0)</f>
        <v>0</v>
      </c>
      <c r="F1263" s="23">
        <v>12</v>
      </c>
      <c r="G1263" s="23">
        <v>0</v>
      </c>
      <c r="H1263" s="23">
        <v>0</v>
      </c>
      <c r="I1263" s="23" t="s">
        <v>5</v>
      </c>
      <c r="J1263" s="23" t="s">
        <v>570</v>
      </c>
      <c r="K1263" s="23" t="s">
        <v>1799</v>
      </c>
      <c r="L1263" s="24">
        <v>45841</v>
      </c>
      <c r="M1263" s="28">
        <v>3.472222222222222E-3</v>
      </c>
      <c r="N1263" s="3">
        <v>45825</v>
      </c>
      <c r="O1263">
        <v>220644</v>
      </c>
      <c r="P1263" t="e">
        <f>IFERROR(INDEX(REDOSLIJED!#REF!,MATCH(PlanMasine[[#This Row],[KPL]],REDOSLIJED!#REF!,0)),MAX(REDOSLIJED!#REF!)+1)</f>
        <v>#REF!</v>
      </c>
    </row>
    <row r="1264" spans="1:16" hidden="1" x14ac:dyDescent="0.25">
      <c r="A1264" s="23">
        <v>1024025</v>
      </c>
      <c r="B1264" s="23">
        <v>1</v>
      </c>
      <c r="C1264" s="23">
        <v>1024042</v>
      </c>
      <c r="D1264" s="23" t="s">
        <v>1492</v>
      </c>
      <c r="E1264" s="5">
        <f>IFERROR((PlanMasine[[#This Row],[Norma]]/PlanMasine[[#This Row],[Q]])*(PlanMasine[[#This Row],[Q]]/SUMIF(#REF!,PlanMasine[[#This Row],[RN]],#REF!)*PlanMasine[[#This Row],[KPLQ]]),0)</f>
        <v>0</v>
      </c>
      <c r="F1264" s="23">
        <v>12</v>
      </c>
      <c r="G1264" s="23">
        <v>0</v>
      </c>
      <c r="H1264" s="23">
        <v>0</v>
      </c>
      <c r="I1264" s="23" t="s">
        <v>5</v>
      </c>
      <c r="J1264" s="23" t="s">
        <v>570</v>
      </c>
      <c r="K1264" s="23" t="s">
        <v>1799</v>
      </c>
      <c r="L1264" s="24">
        <v>45841</v>
      </c>
      <c r="M1264" s="28">
        <v>4.1666666666666666E-3</v>
      </c>
      <c r="N1264" s="3">
        <v>45825</v>
      </c>
      <c r="O1264">
        <v>220645</v>
      </c>
      <c r="P1264" t="e">
        <f>IFERROR(INDEX(REDOSLIJED!#REF!,MATCH(PlanMasine[[#This Row],[KPL]],REDOSLIJED!#REF!,0)),MAX(REDOSLIJED!#REF!)+1)</f>
        <v>#REF!</v>
      </c>
    </row>
    <row r="1265" spans="1:16" hidden="1" x14ac:dyDescent="0.25">
      <c r="A1265" s="23">
        <v>1024025</v>
      </c>
      <c r="B1265" s="23">
        <v>1</v>
      </c>
      <c r="C1265" s="23">
        <v>1024035</v>
      </c>
      <c r="D1265" s="23" t="s">
        <v>2213</v>
      </c>
      <c r="E1265" s="5">
        <f>IFERROR((PlanMasine[[#This Row],[Norma]]/PlanMasine[[#This Row],[Q]])*(PlanMasine[[#This Row],[Q]]/SUMIF(#REF!,PlanMasine[[#This Row],[RN]],#REF!)*PlanMasine[[#This Row],[KPLQ]]),0)</f>
        <v>0</v>
      </c>
      <c r="F1265" s="23">
        <v>12</v>
      </c>
      <c r="G1265" s="23">
        <v>0</v>
      </c>
      <c r="H1265" s="23">
        <v>0</v>
      </c>
      <c r="I1265" s="23" t="s">
        <v>5</v>
      </c>
      <c r="J1265" s="23" t="s">
        <v>570</v>
      </c>
      <c r="K1265" s="23" t="s">
        <v>1799</v>
      </c>
      <c r="L1265" s="24">
        <v>45841</v>
      </c>
      <c r="M1265" s="28">
        <v>3.472222222222222E-3</v>
      </c>
      <c r="N1265" s="3">
        <v>45825</v>
      </c>
      <c r="O1265">
        <v>220635</v>
      </c>
      <c r="P1265" t="e">
        <f>IFERROR(INDEX(REDOSLIJED!#REF!,MATCH(PlanMasine[[#This Row],[KPL]],REDOSLIJED!#REF!,0)),MAX(REDOSLIJED!#REF!)+1)</f>
        <v>#REF!</v>
      </c>
    </row>
    <row r="1266" spans="1:16" hidden="1" x14ac:dyDescent="0.25">
      <c r="A1266" s="23">
        <v>1024026</v>
      </c>
      <c r="B1266" s="23">
        <v>1</v>
      </c>
      <c r="C1266" s="23">
        <v>1024057</v>
      </c>
      <c r="D1266" s="23" t="s">
        <v>2057</v>
      </c>
      <c r="E1266" s="5">
        <f>IFERROR((PlanMasine[[#This Row],[Norma]]/PlanMasine[[#This Row],[Q]])*(PlanMasine[[#This Row],[Q]]/SUMIF(#REF!,PlanMasine[[#This Row],[RN]],#REF!)*PlanMasine[[#This Row],[KPLQ]]),0)</f>
        <v>0</v>
      </c>
      <c r="F1266" s="23">
        <v>12</v>
      </c>
      <c r="G1266" s="23">
        <v>0</v>
      </c>
      <c r="H1266" s="23">
        <v>0</v>
      </c>
      <c r="I1266" s="23" t="s">
        <v>5</v>
      </c>
      <c r="J1266" s="23" t="s">
        <v>570</v>
      </c>
      <c r="K1266" s="23" t="s">
        <v>1799</v>
      </c>
      <c r="L1266" s="24">
        <v>45841</v>
      </c>
      <c r="M1266" s="28">
        <v>1.0416666666666667E-3</v>
      </c>
      <c r="N1266" s="3">
        <v>45825</v>
      </c>
      <c r="O1266">
        <v>220662</v>
      </c>
      <c r="P1266" t="e">
        <f>IFERROR(INDEX(REDOSLIJED!#REF!,MATCH(PlanMasine[[#This Row],[KPL]],REDOSLIJED!#REF!,0)),MAX(REDOSLIJED!#REF!)+1)</f>
        <v>#REF!</v>
      </c>
    </row>
    <row r="1267" spans="1:16" hidden="1" x14ac:dyDescent="0.25">
      <c r="A1267" s="23">
        <v>1024026</v>
      </c>
      <c r="B1267" s="23">
        <v>1</v>
      </c>
      <c r="C1267" s="23">
        <v>1024038</v>
      </c>
      <c r="D1267" s="23" t="s">
        <v>2215</v>
      </c>
      <c r="E1267" s="5">
        <f>IFERROR((PlanMasine[[#This Row],[Norma]]/PlanMasine[[#This Row],[Q]])*(PlanMasine[[#This Row],[Q]]/SUMIF(#REF!,PlanMasine[[#This Row],[RN]],#REF!)*PlanMasine[[#This Row],[KPLQ]]),0)</f>
        <v>0</v>
      </c>
      <c r="F1267" s="23">
        <v>12</v>
      </c>
      <c r="G1267" s="23">
        <v>0</v>
      </c>
      <c r="H1267" s="23">
        <v>0</v>
      </c>
      <c r="I1267" s="23" t="s">
        <v>5</v>
      </c>
      <c r="J1267" s="23" t="s">
        <v>570</v>
      </c>
      <c r="K1267" s="23" t="s">
        <v>1799</v>
      </c>
      <c r="L1267" s="24">
        <v>45841</v>
      </c>
      <c r="M1267" s="28">
        <v>2.0833333333333333E-3</v>
      </c>
      <c r="N1267" s="3">
        <v>45825</v>
      </c>
      <c r="O1267">
        <v>220641</v>
      </c>
      <c r="P1267" t="e">
        <f>IFERROR(INDEX(REDOSLIJED!#REF!,MATCH(PlanMasine[[#This Row],[KPL]],REDOSLIJED!#REF!,0)),MAX(REDOSLIJED!#REF!)+1)</f>
        <v>#REF!</v>
      </c>
    </row>
    <row r="1268" spans="1:16" hidden="1" x14ac:dyDescent="0.25">
      <c r="A1268" s="23">
        <v>1024026</v>
      </c>
      <c r="B1268" s="23">
        <v>1</v>
      </c>
      <c r="C1268" s="23">
        <v>1024048</v>
      </c>
      <c r="D1268" s="23" t="s">
        <v>2212</v>
      </c>
      <c r="E1268" s="5">
        <f>IFERROR((PlanMasine[[#This Row],[Norma]]/PlanMasine[[#This Row],[Q]])*(PlanMasine[[#This Row],[Q]]/SUMIF(#REF!,PlanMasine[[#This Row],[RN]],#REF!)*PlanMasine[[#This Row],[KPLQ]]),0)</f>
        <v>0</v>
      </c>
      <c r="F1268" s="23">
        <v>12</v>
      </c>
      <c r="G1268" s="23">
        <v>0</v>
      </c>
      <c r="H1268" s="23">
        <v>0</v>
      </c>
      <c r="I1268" s="23" t="s">
        <v>5</v>
      </c>
      <c r="J1268" s="23" t="s">
        <v>570</v>
      </c>
      <c r="K1268" s="23" t="s">
        <v>1799</v>
      </c>
      <c r="L1268" s="24">
        <v>45841</v>
      </c>
      <c r="M1268" s="28">
        <v>2.7777777777777779E-3</v>
      </c>
      <c r="N1268" s="3">
        <v>45825</v>
      </c>
      <c r="O1268">
        <v>220651</v>
      </c>
      <c r="P1268" t="e">
        <f>IFERROR(INDEX(REDOSLIJED!#REF!,MATCH(PlanMasine[[#This Row],[KPL]],REDOSLIJED!#REF!,0)),MAX(REDOSLIJED!#REF!)+1)</f>
        <v>#REF!</v>
      </c>
    </row>
    <row r="1269" spans="1:16" hidden="1" x14ac:dyDescent="0.25">
      <c r="A1269" s="23">
        <v>1024026</v>
      </c>
      <c r="B1269" s="23">
        <v>1</v>
      </c>
      <c r="C1269" s="23">
        <v>1024034</v>
      </c>
      <c r="D1269" s="23" t="s">
        <v>2056</v>
      </c>
      <c r="E1269" s="5">
        <f>IFERROR((PlanMasine[[#This Row],[Norma]]/PlanMasine[[#This Row],[Q]])*(PlanMasine[[#This Row],[Q]]/SUMIF(#REF!,PlanMasine[[#This Row],[RN]],#REF!)*PlanMasine[[#This Row],[KPLQ]]),0)</f>
        <v>0</v>
      </c>
      <c r="F1269" s="23">
        <v>12</v>
      </c>
      <c r="G1269" s="23">
        <v>0</v>
      </c>
      <c r="H1269" s="23">
        <v>0</v>
      </c>
      <c r="I1269" s="23" t="s">
        <v>5</v>
      </c>
      <c r="J1269" s="23" t="s">
        <v>570</v>
      </c>
      <c r="K1269" s="23" t="s">
        <v>1799</v>
      </c>
      <c r="L1269" s="24">
        <v>45841</v>
      </c>
      <c r="M1269" s="28">
        <v>3.472222222222222E-3</v>
      </c>
      <c r="N1269" s="3">
        <v>45825</v>
      </c>
      <c r="O1269">
        <v>220634</v>
      </c>
      <c r="P1269" t="e">
        <f>IFERROR(INDEX(REDOSLIJED!#REF!,MATCH(PlanMasine[[#This Row],[KPL]],REDOSLIJED!#REF!,0)),MAX(REDOSLIJED!#REF!)+1)</f>
        <v>#REF!</v>
      </c>
    </row>
    <row r="1270" spans="1:16" hidden="1" x14ac:dyDescent="0.25">
      <c r="A1270" s="23">
        <v>1024026</v>
      </c>
      <c r="B1270" s="23">
        <v>1</v>
      </c>
      <c r="C1270" s="23">
        <v>1024042</v>
      </c>
      <c r="D1270" s="23" t="s">
        <v>1492</v>
      </c>
      <c r="E1270" s="5">
        <f>IFERROR((PlanMasine[[#This Row],[Norma]]/PlanMasine[[#This Row],[Q]])*(PlanMasine[[#This Row],[Q]]/SUMIF(#REF!,PlanMasine[[#This Row],[RN]],#REF!)*PlanMasine[[#This Row],[KPLQ]]),0)</f>
        <v>0</v>
      </c>
      <c r="F1270" s="23">
        <v>12</v>
      </c>
      <c r="G1270" s="23">
        <v>0</v>
      </c>
      <c r="H1270" s="23">
        <v>0</v>
      </c>
      <c r="I1270" s="23" t="s">
        <v>5</v>
      </c>
      <c r="J1270" s="23" t="s">
        <v>570</v>
      </c>
      <c r="K1270" s="23" t="s">
        <v>1799</v>
      </c>
      <c r="L1270" s="24">
        <v>45841</v>
      </c>
      <c r="M1270" s="28">
        <v>4.1666666666666666E-3</v>
      </c>
      <c r="N1270" s="3">
        <v>45825</v>
      </c>
      <c r="O1270">
        <v>220645</v>
      </c>
      <c r="P1270" t="e">
        <f>IFERROR(INDEX(REDOSLIJED!#REF!,MATCH(PlanMasine[[#This Row],[KPL]],REDOSLIJED!#REF!,0)),MAX(REDOSLIJED!#REF!)+1)</f>
        <v>#REF!</v>
      </c>
    </row>
    <row r="1271" spans="1:16" hidden="1" x14ac:dyDescent="0.25">
      <c r="A1271" s="23">
        <v>1024026</v>
      </c>
      <c r="B1271" s="23">
        <v>1</v>
      </c>
      <c r="C1271" s="23">
        <v>1024045</v>
      </c>
      <c r="D1271" s="23" t="s">
        <v>2058</v>
      </c>
      <c r="E1271" s="5">
        <f>IFERROR((PlanMasine[[#This Row],[Norma]]/PlanMasine[[#This Row],[Q]])*(PlanMasine[[#This Row],[Q]]/SUMIF(#REF!,PlanMasine[[#This Row],[RN]],#REF!)*PlanMasine[[#This Row],[KPLQ]]),0)</f>
        <v>0</v>
      </c>
      <c r="F1271" s="23">
        <v>12</v>
      </c>
      <c r="G1271" s="23">
        <v>0</v>
      </c>
      <c r="H1271" s="23">
        <v>0</v>
      </c>
      <c r="I1271" s="23" t="s">
        <v>5</v>
      </c>
      <c r="J1271" s="23" t="s">
        <v>570</v>
      </c>
      <c r="K1271" s="23" t="s">
        <v>1799</v>
      </c>
      <c r="L1271" s="24">
        <v>45841</v>
      </c>
      <c r="M1271" s="28">
        <v>1.0416666666666667E-3</v>
      </c>
      <c r="N1271" s="3">
        <v>45825</v>
      </c>
      <c r="O1271">
        <v>220648</v>
      </c>
      <c r="P1271" t="e">
        <f>IFERROR(INDEX(REDOSLIJED!#REF!,MATCH(PlanMasine[[#This Row],[KPL]],REDOSLIJED!#REF!,0)),MAX(REDOSLIJED!#REF!)+1)</f>
        <v>#REF!</v>
      </c>
    </row>
    <row r="1272" spans="1:16" hidden="1" x14ac:dyDescent="0.25">
      <c r="A1272" s="23">
        <v>1024026</v>
      </c>
      <c r="B1272" s="23">
        <v>1</v>
      </c>
      <c r="C1272" s="23">
        <v>1024040</v>
      </c>
      <c r="D1272" s="23" t="s">
        <v>1491</v>
      </c>
      <c r="E1272" s="5">
        <f>IFERROR((PlanMasine[[#This Row],[Norma]]/PlanMasine[[#This Row],[Q]])*(PlanMasine[[#This Row],[Q]]/SUMIF(#REF!,PlanMasine[[#This Row],[RN]],#REF!)*PlanMasine[[#This Row],[KPLQ]]),0)</f>
        <v>0</v>
      </c>
      <c r="F1272" s="23">
        <v>12</v>
      </c>
      <c r="G1272" s="23">
        <v>0</v>
      </c>
      <c r="H1272" s="23">
        <v>0</v>
      </c>
      <c r="I1272" s="23" t="s">
        <v>5</v>
      </c>
      <c r="J1272" s="23" t="s">
        <v>570</v>
      </c>
      <c r="K1272" s="23" t="s">
        <v>1799</v>
      </c>
      <c r="L1272" s="24">
        <v>45841</v>
      </c>
      <c r="M1272" s="28">
        <v>5.5555555555555558E-3</v>
      </c>
      <c r="N1272" s="3">
        <v>45825</v>
      </c>
      <c r="O1272">
        <v>220643</v>
      </c>
      <c r="P1272" t="e">
        <f>IFERROR(INDEX(REDOSLIJED!#REF!,MATCH(PlanMasine[[#This Row],[KPL]],REDOSLIJED!#REF!,0)),MAX(REDOSLIJED!#REF!)+1)</f>
        <v>#REF!</v>
      </c>
    </row>
    <row r="1273" spans="1:16" hidden="1" x14ac:dyDescent="0.25">
      <c r="A1273" s="23">
        <v>1024026</v>
      </c>
      <c r="B1273" s="23">
        <v>1</v>
      </c>
      <c r="C1273" s="23">
        <v>1024041</v>
      </c>
      <c r="D1273" s="23" t="s">
        <v>1490</v>
      </c>
      <c r="E1273" s="5">
        <f>IFERROR((PlanMasine[[#This Row],[Norma]]/PlanMasine[[#This Row],[Q]])*(PlanMasine[[#This Row],[Q]]/SUMIF(#REF!,PlanMasine[[#This Row],[RN]],#REF!)*PlanMasine[[#This Row],[KPLQ]]),0)</f>
        <v>0</v>
      </c>
      <c r="F1273" s="23">
        <v>12</v>
      </c>
      <c r="G1273" s="23">
        <v>0</v>
      </c>
      <c r="H1273" s="23">
        <v>0</v>
      </c>
      <c r="I1273" s="23" t="s">
        <v>5</v>
      </c>
      <c r="J1273" s="23" t="s">
        <v>570</v>
      </c>
      <c r="K1273" s="23" t="s">
        <v>1799</v>
      </c>
      <c r="L1273" s="24">
        <v>45841</v>
      </c>
      <c r="M1273" s="28">
        <v>3.472222222222222E-3</v>
      </c>
      <c r="N1273" s="3">
        <v>45825</v>
      </c>
      <c r="O1273">
        <v>220644</v>
      </c>
      <c r="P1273" t="e">
        <f>IFERROR(INDEX(REDOSLIJED!#REF!,MATCH(PlanMasine[[#This Row],[KPL]],REDOSLIJED!#REF!,0)),MAX(REDOSLIJED!#REF!)+1)</f>
        <v>#REF!</v>
      </c>
    </row>
    <row r="1274" spans="1:16" hidden="1" x14ac:dyDescent="0.25">
      <c r="A1274" s="23">
        <v>1024026</v>
      </c>
      <c r="B1274" s="23">
        <v>1</v>
      </c>
      <c r="C1274" s="23">
        <v>1024052</v>
      </c>
      <c r="D1274" s="23" t="s">
        <v>2059</v>
      </c>
      <c r="E1274" s="5">
        <f>IFERROR((PlanMasine[[#This Row],[Norma]]/PlanMasine[[#This Row],[Q]])*(PlanMasine[[#This Row],[Q]]/SUMIF(#REF!,PlanMasine[[#This Row],[RN]],#REF!)*PlanMasine[[#This Row],[KPLQ]]),0)</f>
        <v>0</v>
      </c>
      <c r="F1274" s="23">
        <v>12</v>
      </c>
      <c r="G1274" s="23">
        <v>0</v>
      </c>
      <c r="H1274" s="23">
        <v>0</v>
      </c>
      <c r="I1274" s="23" t="s">
        <v>5</v>
      </c>
      <c r="J1274" s="23" t="s">
        <v>570</v>
      </c>
      <c r="K1274" s="23" t="s">
        <v>1799</v>
      </c>
      <c r="L1274" s="24">
        <v>45841</v>
      </c>
      <c r="M1274" s="28">
        <v>1.0416666666666667E-3</v>
      </c>
      <c r="N1274" s="3">
        <v>45825</v>
      </c>
      <c r="O1274">
        <v>220656</v>
      </c>
      <c r="P1274" t="e">
        <f>IFERROR(INDEX(REDOSLIJED!#REF!,MATCH(PlanMasine[[#This Row],[KPL]],REDOSLIJED!#REF!,0)),MAX(REDOSLIJED!#REF!)+1)</f>
        <v>#REF!</v>
      </c>
    </row>
    <row r="1275" spans="1:16" hidden="1" x14ac:dyDescent="0.25">
      <c r="A1275" s="23">
        <v>1024026</v>
      </c>
      <c r="B1275" s="23">
        <v>1</v>
      </c>
      <c r="C1275" s="23">
        <v>1024039</v>
      </c>
      <c r="D1275" s="23" t="s">
        <v>1755</v>
      </c>
      <c r="E1275" s="5">
        <f>IFERROR((PlanMasine[[#This Row],[Norma]]/PlanMasine[[#This Row],[Q]])*(PlanMasine[[#This Row],[Q]]/SUMIF(#REF!,PlanMasine[[#This Row],[RN]],#REF!)*PlanMasine[[#This Row],[KPLQ]]),0)</f>
        <v>0</v>
      </c>
      <c r="F1275" s="23">
        <v>12</v>
      </c>
      <c r="G1275" s="23">
        <v>0</v>
      </c>
      <c r="H1275" s="23">
        <v>0</v>
      </c>
      <c r="I1275" s="23" t="s">
        <v>5</v>
      </c>
      <c r="J1275" s="23" t="s">
        <v>570</v>
      </c>
      <c r="K1275" s="23" t="s">
        <v>1799</v>
      </c>
      <c r="L1275" s="24">
        <v>45841</v>
      </c>
      <c r="M1275" s="28">
        <v>3.472222222222222E-3</v>
      </c>
      <c r="N1275" s="3">
        <v>45825</v>
      </c>
      <c r="O1275">
        <v>220642</v>
      </c>
      <c r="P1275" t="e">
        <f>IFERROR(INDEX(REDOSLIJED!#REF!,MATCH(PlanMasine[[#This Row],[KPL]],REDOSLIJED!#REF!,0)),MAX(REDOSLIJED!#REF!)+1)</f>
        <v>#REF!</v>
      </c>
    </row>
    <row r="1276" spans="1:16" hidden="1" x14ac:dyDescent="0.25">
      <c r="A1276" s="23">
        <v>1024026</v>
      </c>
      <c r="B1276" s="23">
        <v>1</v>
      </c>
      <c r="C1276" s="23">
        <v>1024047</v>
      </c>
      <c r="D1276" s="23" t="s">
        <v>2060</v>
      </c>
      <c r="E1276" s="5">
        <f>IFERROR((PlanMasine[[#This Row],[Norma]]/PlanMasine[[#This Row],[Q]])*(PlanMasine[[#This Row],[Q]]/SUMIF(#REF!,PlanMasine[[#This Row],[RN]],#REF!)*PlanMasine[[#This Row],[KPLQ]]),0)</f>
        <v>0</v>
      </c>
      <c r="F1276" s="23">
        <v>12</v>
      </c>
      <c r="G1276" s="23">
        <v>0</v>
      </c>
      <c r="H1276" s="23">
        <v>0</v>
      </c>
      <c r="I1276" s="23" t="s">
        <v>5</v>
      </c>
      <c r="J1276" s="23" t="s">
        <v>570</v>
      </c>
      <c r="K1276" s="23" t="s">
        <v>1799</v>
      </c>
      <c r="L1276" s="24">
        <v>45841</v>
      </c>
      <c r="M1276" s="28">
        <v>3.472222222222222E-3</v>
      </c>
      <c r="N1276" s="3">
        <v>45825</v>
      </c>
      <c r="O1276">
        <v>220650</v>
      </c>
      <c r="P1276" t="e">
        <f>IFERROR(INDEX(REDOSLIJED!#REF!,MATCH(PlanMasine[[#This Row],[KPL]],REDOSLIJED!#REF!,0)),MAX(REDOSLIJED!#REF!)+1)</f>
        <v>#REF!</v>
      </c>
    </row>
    <row r="1277" spans="1:16" hidden="1" x14ac:dyDescent="0.25">
      <c r="A1277" s="23">
        <v>1024026</v>
      </c>
      <c r="B1277" s="23">
        <v>1</v>
      </c>
      <c r="C1277" s="23">
        <v>1024035</v>
      </c>
      <c r="D1277" s="23" t="s">
        <v>2213</v>
      </c>
      <c r="E1277" s="5">
        <f>IFERROR((PlanMasine[[#This Row],[Norma]]/PlanMasine[[#This Row],[Q]])*(PlanMasine[[#This Row],[Q]]/SUMIF(#REF!,PlanMasine[[#This Row],[RN]],#REF!)*PlanMasine[[#This Row],[KPLQ]]),0)</f>
        <v>0</v>
      </c>
      <c r="F1277" s="23">
        <v>12</v>
      </c>
      <c r="G1277" s="23">
        <v>0</v>
      </c>
      <c r="H1277" s="23">
        <v>0</v>
      </c>
      <c r="I1277" s="23" t="s">
        <v>5</v>
      </c>
      <c r="J1277" s="23" t="s">
        <v>570</v>
      </c>
      <c r="K1277" s="23" t="s">
        <v>1799</v>
      </c>
      <c r="L1277" s="24">
        <v>45841</v>
      </c>
      <c r="M1277" s="28">
        <v>3.472222222222222E-3</v>
      </c>
      <c r="N1277" s="3">
        <v>45825</v>
      </c>
      <c r="O1277">
        <v>220635</v>
      </c>
      <c r="P1277" t="e">
        <f>IFERROR(INDEX(REDOSLIJED!#REF!,MATCH(PlanMasine[[#This Row],[KPL]],REDOSLIJED!#REF!,0)),MAX(REDOSLIJED!#REF!)+1)</f>
        <v>#REF!</v>
      </c>
    </row>
    <row r="1278" spans="1:16" hidden="1" x14ac:dyDescent="0.25">
      <c r="A1278" s="23">
        <v>1024027</v>
      </c>
      <c r="B1278" s="23">
        <v>1</v>
      </c>
      <c r="C1278" s="23">
        <v>1024034</v>
      </c>
      <c r="D1278" s="23" t="s">
        <v>2056</v>
      </c>
      <c r="E1278" s="5">
        <f>IFERROR((PlanMasine[[#This Row],[Norma]]/PlanMasine[[#This Row],[Q]])*(PlanMasine[[#This Row],[Q]]/SUMIF(#REF!,PlanMasine[[#This Row],[RN]],#REF!)*PlanMasine[[#This Row],[KPLQ]]),0)</f>
        <v>0</v>
      </c>
      <c r="F1278" s="23">
        <v>12</v>
      </c>
      <c r="G1278" s="23">
        <v>0</v>
      </c>
      <c r="H1278" s="23">
        <v>0</v>
      </c>
      <c r="I1278" s="23" t="s">
        <v>5</v>
      </c>
      <c r="J1278" s="23" t="s">
        <v>570</v>
      </c>
      <c r="K1278" s="23" t="s">
        <v>1799</v>
      </c>
      <c r="L1278" s="24">
        <v>45841</v>
      </c>
      <c r="M1278" s="28">
        <v>3.472222222222222E-3</v>
      </c>
      <c r="N1278" s="3">
        <v>45825</v>
      </c>
      <c r="O1278">
        <v>220634</v>
      </c>
      <c r="P1278" t="e">
        <f>IFERROR(INDEX(REDOSLIJED!#REF!,MATCH(PlanMasine[[#This Row],[KPL]],REDOSLIJED!#REF!,0)),MAX(REDOSLIJED!#REF!)+1)</f>
        <v>#REF!</v>
      </c>
    </row>
    <row r="1279" spans="1:16" hidden="1" x14ac:dyDescent="0.25">
      <c r="A1279" s="23">
        <v>1024027</v>
      </c>
      <c r="B1279" s="23">
        <v>1</v>
      </c>
      <c r="C1279" s="23">
        <v>1024042</v>
      </c>
      <c r="D1279" s="23" t="s">
        <v>1492</v>
      </c>
      <c r="E1279" s="5">
        <f>IFERROR((PlanMasine[[#This Row],[Norma]]/PlanMasine[[#This Row],[Q]])*(PlanMasine[[#This Row],[Q]]/SUMIF(#REF!,PlanMasine[[#This Row],[RN]],#REF!)*PlanMasine[[#This Row],[KPLQ]]),0)</f>
        <v>0</v>
      </c>
      <c r="F1279" s="23">
        <v>12</v>
      </c>
      <c r="G1279" s="23">
        <v>0</v>
      </c>
      <c r="H1279" s="23">
        <v>0</v>
      </c>
      <c r="I1279" s="23" t="s">
        <v>5</v>
      </c>
      <c r="J1279" s="23" t="s">
        <v>570</v>
      </c>
      <c r="K1279" s="23" t="s">
        <v>1799</v>
      </c>
      <c r="L1279" s="24">
        <v>45841</v>
      </c>
      <c r="M1279" s="28">
        <v>4.1666666666666666E-3</v>
      </c>
      <c r="N1279" s="3">
        <v>45825</v>
      </c>
      <c r="O1279">
        <v>220645</v>
      </c>
      <c r="P1279" t="e">
        <f>IFERROR(INDEX(REDOSLIJED!#REF!,MATCH(PlanMasine[[#This Row],[KPL]],REDOSLIJED!#REF!,0)),MAX(REDOSLIJED!#REF!)+1)</f>
        <v>#REF!</v>
      </c>
    </row>
    <row r="1280" spans="1:16" hidden="1" x14ac:dyDescent="0.25">
      <c r="A1280" s="23">
        <v>1024027</v>
      </c>
      <c r="B1280" s="23">
        <v>1</v>
      </c>
      <c r="C1280" s="23">
        <v>1024047</v>
      </c>
      <c r="D1280" s="23" t="s">
        <v>2060</v>
      </c>
      <c r="E1280" s="5">
        <f>IFERROR((PlanMasine[[#This Row],[Norma]]/PlanMasine[[#This Row],[Q]])*(PlanMasine[[#This Row],[Q]]/SUMIF(#REF!,PlanMasine[[#This Row],[RN]],#REF!)*PlanMasine[[#This Row],[KPLQ]]),0)</f>
        <v>0</v>
      </c>
      <c r="F1280" s="23">
        <v>12</v>
      </c>
      <c r="G1280" s="23">
        <v>0</v>
      </c>
      <c r="H1280" s="23">
        <v>0</v>
      </c>
      <c r="I1280" s="23" t="s">
        <v>5</v>
      </c>
      <c r="J1280" s="23" t="s">
        <v>570</v>
      </c>
      <c r="K1280" s="23" t="s">
        <v>1799</v>
      </c>
      <c r="L1280" s="24">
        <v>45841</v>
      </c>
      <c r="M1280" s="28">
        <v>3.472222222222222E-3</v>
      </c>
      <c r="N1280" s="3">
        <v>45825</v>
      </c>
      <c r="O1280">
        <v>220650</v>
      </c>
      <c r="P1280" t="e">
        <f>IFERROR(INDEX(REDOSLIJED!#REF!,MATCH(PlanMasine[[#This Row],[KPL]],REDOSLIJED!#REF!,0)),MAX(REDOSLIJED!#REF!)+1)</f>
        <v>#REF!</v>
      </c>
    </row>
    <row r="1281" spans="1:16" hidden="1" x14ac:dyDescent="0.25">
      <c r="A1281" s="23">
        <v>1024027</v>
      </c>
      <c r="B1281" s="23">
        <v>1</v>
      </c>
      <c r="C1281" s="23">
        <v>1024057</v>
      </c>
      <c r="D1281" s="23" t="s">
        <v>2057</v>
      </c>
      <c r="E1281" s="5">
        <f>IFERROR((PlanMasine[[#This Row],[Norma]]/PlanMasine[[#This Row],[Q]])*(PlanMasine[[#This Row],[Q]]/SUMIF(#REF!,PlanMasine[[#This Row],[RN]],#REF!)*PlanMasine[[#This Row],[KPLQ]]),0)</f>
        <v>0</v>
      </c>
      <c r="F1281" s="23">
        <v>12</v>
      </c>
      <c r="G1281" s="23">
        <v>0</v>
      </c>
      <c r="H1281" s="23">
        <v>0</v>
      </c>
      <c r="I1281" s="23" t="s">
        <v>5</v>
      </c>
      <c r="J1281" s="23" t="s">
        <v>570</v>
      </c>
      <c r="K1281" s="23" t="s">
        <v>1799</v>
      </c>
      <c r="L1281" s="24">
        <v>45841</v>
      </c>
      <c r="M1281" s="28">
        <v>1.0416666666666667E-3</v>
      </c>
      <c r="N1281" s="3">
        <v>45825</v>
      </c>
      <c r="O1281">
        <v>220662</v>
      </c>
      <c r="P1281" t="e">
        <f>IFERROR(INDEX(REDOSLIJED!#REF!,MATCH(PlanMasine[[#This Row],[KPL]],REDOSLIJED!#REF!,0)),MAX(REDOSLIJED!#REF!)+1)</f>
        <v>#REF!</v>
      </c>
    </row>
    <row r="1282" spans="1:16" hidden="1" x14ac:dyDescent="0.25">
      <c r="A1282" s="23">
        <v>1024027</v>
      </c>
      <c r="B1282" s="23">
        <v>1</v>
      </c>
      <c r="C1282" s="23">
        <v>1024048</v>
      </c>
      <c r="D1282" s="23" t="s">
        <v>2212</v>
      </c>
      <c r="E1282" s="5">
        <f>IFERROR((PlanMasine[[#This Row],[Norma]]/PlanMasine[[#This Row],[Q]])*(PlanMasine[[#This Row],[Q]]/SUMIF(#REF!,PlanMasine[[#This Row],[RN]],#REF!)*PlanMasine[[#This Row],[KPLQ]]),0)</f>
        <v>0</v>
      </c>
      <c r="F1282" s="23">
        <v>12</v>
      </c>
      <c r="G1282" s="23">
        <v>0</v>
      </c>
      <c r="H1282" s="23">
        <v>0</v>
      </c>
      <c r="I1282" s="23" t="s">
        <v>5</v>
      </c>
      <c r="J1282" s="23" t="s">
        <v>570</v>
      </c>
      <c r="K1282" s="23" t="s">
        <v>1799</v>
      </c>
      <c r="L1282" s="24">
        <v>45841</v>
      </c>
      <c r="M1282" s="28">
        <v>2.7777777777777779E-3</v>
      </c>
      <c r="N1282" s="3">
        <v>45825</v>
      </c>
      <c r="O1282">
        <v>220651</v>
      </c>
      <c r="P1282" t="e">
        <f>IFERROR(INDEX(REDOSLIJED!#REF!,MATCH(PlanMasine[[#This Row],[KPL]],REDOSLIJED!#REF!,0)),MAX(REDOSLIJED!#REF!)+1)</f>
        <v>#REF!</v>
      </c>
    </row>
    <row r="1283" spans="1:16" hidden="1" x14ac:dyDescent="0.25">
      <c r="A1283" s="23">
        <v>1024027</v>
      </c>
      <c r="B1283" s="23">
        <v>1</v>
      </c>
      <c r="C1283" s="23">
        <v>1024052</v>
      </c>
      <c r="D1283" s="23" t="s">
        <v>2059</v>
      </c>
      <c r="E1283" s="5">
        <f>IFERROR((PlanMasine[[#This Row],[Norma]]/PlanMasine[[#This Row],[Q]])*(PlanMasine[[#This Row],[Q]]/SUMIF(#REF!,PlanMasine[[#This Row],[RN]],#REF!)*PlanMasine[[#This Row],[KPLQ]]),0)</f>
        <v>0</v>
      </c>
      <c r="F1283" s="23">
        <v>12</v>
      </c>
      <c r="G1283" s="23">
        <v>0</v>
      </c>
      <c r="H1283" s="23">
        <v>0</v>
      </c>
      <c r="I1283" s="23" t="s">
        <v>5</v>
      </c>
      <c r="J1283" s="23" t="s">
        <v>570</v>
      </c>
      <c r="K1283" s="23" t="s">
        <v>1799</v>
      </c>
      <c r="L1283" s="24">
        <v>45841</v>
      </c>
      <c r="M1283" s="28">
        <v>1.0416666666666667E-3</v>
      </c>
      <c r="N1283" s="3">
        <v>45825</v>
      </c>
      <c r="O1283">
        <v>220656</v>
      </c>
      <c r="P1283" t="e">
        <f>IFERROR(INDEX(REDOSLIJED!#REF!,MATCH(PlanMasine[[#This Row],[KPL]],REDOSLIJED!#REF!,0)),MAX(REDOSLIJED!#REF!)+1)</f>
        <v>#REF!</v>
      </c>
    </row>
    <row r="1284" spans="1:16" hidden="1" x14ac:dyDescent="0.25">
      <c r="A1284" s="23">
        <v>1024027</v>
      </c>
      <c r="B1284" s="23">
        <v>1</v>
      </c>
      <c r="C1284" s="23">
        <v>1024039</v>
      </c>
      <c r="D1284" s="23" t="s">
        <v>1755</v>
      </c>
      <c r="E1284" s="5">
        <f>IFERROR((PlanMasine[[#This Row],[Norma]]/PlanMasine[[#This Row],[Q]])*(PlanMasine[[#This Row],[Q]]/SUMIF(#REF!,PlanMasine[[#This Row],[RN]],#REF!)*PlanMasine[[#This Row],[KPLQ]]),0)</f>
        <v>0</v>
      </c>
      <c r="F1284" s="23">
        <v>12</v>
      </c>
      <c r="G1284" s="23">
        <v>0</v>
      </c>
      <c r="H1284" s="23">
        <v>0</v>
      </c>
      <c r="I1284" s="23" t="s">
        <v>5</v>
      </c>
      <c r="J1284" s="23" t="s">
        <v>570</v>
      </c>
      <c r="K1284" s="23" t="s">
        <v>1799</v>
      </c>
      <c r="L1284" s="24">
        <v>45841</v>
      </c>
      <c r="M1284" s="28">
        <v>3.472222222222222E-3</v>
      </c>
      <c r="N1284" s="3">
        <v>45825</v>
      </c>
      <c r="O1284">
        <v>220642</v>
      </c>
      <c r="P1284" t="e">
        <f>IFERROR(INDEX(REDOSLIJED!#REF!,MATCH(PlanMasine[[#This Row],[KPL]],REDOSLIJED!#REF!,0)),MAX(REDOSLIJED!#REF!)+1)</f>
        <v>#REF!</v>
      </c>
    </row>
    <row r="1285" spans="1:16" hidden="1" x14ac:dyDescent="0.25">
      <c r="A1285" s="23">
        <v>1024027</v>
      </c>
      <c r="B1285" s="23">
        <v>1</v>
      </c>
      <c r="C1285" s="23">
        <v>1024040</v>
      </c>
      <c r="D1285" s="23" t="s">
        <v>1491</v>
      </c>
      <c r="E1285" s="5">
        <f>IFERROR((PlanMasine[[#This Row],[Norma]]/PlanMasine[[#This Row],[Q]])*(PlanMasine[[#This Row],[Q]]/SUMIF(#REF!,PlanMasine[[#This Row],[RN]],#REF!)*PlanMasine[[#This Row],[KPLQ]]),0)</f>
        <v>0</v>
      </c>
      <c r="F1285" s="23">
        <v>12</v>
      </c>
      <c r="G1285" s="23">
        <v>0</v>
      </c>
      <c r="H1285" s="23">
        <v>0</v>
      </c>
      <c r="I1285" s="23" t="s">
        <v>5</v>
      </c>
      <c r="J1285" s="23" t="s">
        <v>570</v>
      </c>
      <c r="K1285" s="23" t="s">
        <v>1799</v>
      </c>
      <c r="L1285" s="24">
        <v>45841</v>
      </c>
      <c r="M1285" s="28">
        <v>5.5555555555555558E-3</v>
      </c>
      <c r="N1285" s="3">
        <v>45825</v>
      </c>
      <c r="O1285">
        <v>220643</v>
      </c>
      <c r="P1285" t="e">
        <f>IFERROR(INDEX(REDOSLIJED!#REF!,MATCH(PlanMasine[[#This Row],[KPL]],REDOSLIJED!#REF!,0)),MAX(REDOSLIJED!#REF!)+1)</f>
        <v>#REF!</v>
      </c>
    </row>
    <row r="1286" spans="1:16" hidden="1" x14ac:dyDescent="0.25">
      <c r="A1286" s="23">
        <v>1024027</v>
      </c>
      <c r="B1286" s="23">
        <v>1</v>
      </c>
      <c r="C1286" s="23">
        <v>1024045</v>
      </c>
      <c r="D1286" s="23" t="s">
        <v>2058</v>
      </c>
      <c r="E1286" s="5">
        <f>IFERROR((PlanMasine[[#This Row],[Norma]]/PlanMasine[[#This Row],[Q]])*(PlanMasine[[#This Row],[Q]]/SUMIF(#REF!,PlanMasine[[#This Row],[RN]],#REF!)*PlanMasine[[#This Row],[KPLQ]]),0)</f>
        <v>0</v>
      </c>
      <c r="F1286" s="23">
        <v>12</v>
      </c>
      <c r="G1286" s="23">
        <v>0</v>
      </c>
      <c r="H1286" s="23">
        <v>0</v>
      </c>
      <c r="I1286" s="23" t="s">
        <v>5</v>
      </c>
      <c r="J1286" s="23" t="s">
        <v>570</v>
      </c>
      <c r="K1286" s="23" t="s">
        <v>1799</v>
      </c>
      <c r="L1286" s="24">
        <v>45841</v>
      </c>
      <c r="M1286" s="28">
        <v>1.0416666666666667E-3</v>
      </c>
      <c r="N1286" s="3">
        <v>45825</v>
      </c>
      <c r="O1286">
        <v>220648</v>
      </c>
      <c r="P1286" t="e">
        <f>IFERROR(INDEX(REDOSLIJED!#REF!,MATCH(PlanMasine[[#This Row],[KPL]],REDOSLIJED!#REF!,0)),MAX(REDOSLIJED!#REF!)+1)</f>
        <v>#REF!</v>
      </c>
    </row>
    <row r="1287" spans="1:16" hidden="1" x14ac:dyDescent="0.25">
      <c r="A1287" s="23">
        <v>1024027</v>
      </c>
      <c r="B1287" s="23">
        <v>1</v>
      </c>
      <c r="C1287" s="23">
        <v>1024035</v>
      </c>
      <c r="D1287" s="23" t="s">
        <v>2213</v>
      </c>
      <c r="E1287" s="5">
        <f>IFERROR((PlanMasine[[#This Row],[Norma]]/PlanMasine[[#This Row],[Q]])*(PlanMasine[[#This Row],[Q]]/SUMIF(#REF!,PlanMasine[[#This Row],[RN]],#REF!)*PlanMasine[[#This Row],[KPLQ]]),0)</f>
        <v>0</v>
      </c>
      <c r="F1287" s="23">
        <v>12</v>
      </c>
      <c r="G1287" s="23">
        <v>0</v>
      </c>
      <c r="H1287" s="23">
        <v>0</v>
      </c>
      <c r="I1287" s="23" t="s">
        <v>5</v>
      </c>
      <c r="J1287" s="23" t="s">
        <v>570</v>
      </c>
      <c r="K1287" s="23" t="s">
        <v>1799</v>
      </c>
      <c r="L1287" s="24">
        <v>45841</v>
      </c>
      <c r="M1287" s="28">
        <v>3.472222222222222E-3</v>
      </c>
      <c r="N1287" s="3">
        <v>45825</v>
      </c>
      <c r="O1287">
        <v>220635</v>
      </c>
      <c r="P1287" t="e">
        <f>IFERROR(INDEX(REDOSLIJED!#REF!,MATCH(PlanMasine[[#This Row],[KPL]],REDOSLIJED!#REF!,0)),MAX(REDOSLIJED!#REF!)+1)</f>
        <v>#REF!</v>
      </c>
    </row>
    <row r="1288" spans="1:16" hidden="1" x14ac:dyDescent="0.25">
      <c r="A1288" s="23">
        <v>1024027</v>
      </c>
      <c r="B1288" s="23">
        <v>1</v>
      </c>
      <c r="C1288" s="23">
        <v>1024041</v>
      </c>
      <c r="D1288" s="23" t="s">
        <v>1490</v>
      </c>
      <c r="E1288" s="5">
        <f>IFERROR((PlanMasine[[#This Row],[Norma]]/PlanMasine[[#This Row],[Q]])*(PlanMasine[[#This Row],[Q]]/SUMIF(#REF!,PlanMasine[[#This Row],[RN]],#REF!)*PlanMasine[[#This Row],[KPLQ]]),0)</f>
        <v>0</v>
      </c>
      <c r="F1288" s="23">
        <v>12</v>
      </c>
      <c r="G1288" s="23">
        <v>0</v>
      </c>
      <c r="H1288" s="23">
        <v>0</v>
      </c>
      <c r="I1288" s="23" t="s">
        <v>5</v>
      </c>
      <c r="J1288" s="23" t="s">
        <v>570</v>
      </c>
      <c r="K1288" s="23" t="s">
        <v>1799</v>
      </c>
      <c r="L1288" s="24">
        <v>45841</v>
      </c>
      <c r="M1288" s="28">
        <v>3.472222222222222E-3</v>
      </c>
      <c r="N1288" s="3">
        <v>45825</v>
      </c>
      <c r="O1288">
        <v>220644</v>
      </c>
      <c r="P1288" t="e">
        <f>IFERROR(INDEX(REDOSLIJED!#REF!,MATCH(PlanMasine[[#This Row],[KPL]],REDOSLIJED!#REF!,0)),MAX(REDOSLIJED!#REF!)+1)</f>
        <v>#REF!</v>
      </c>
    </row>
    <row r="1289" spans="1:16" hidden="1" x14ac:dyDescent="0.25">
      <c r="A1289" s="23">
        <v>1024027</v>
      </c>
      <c r="B1289" s="23">
        <v>1</v>
      </c>
      <c r="C1289" s="23">
        <v>1024038</v>
      </c>
      <c r="D1289" s="23" t="s">
        <v>2215</v>
      </c>
      <c r="E1289" s="5">
        <f>IFERROR((PlanMasine[[#This Row],[Norma]]/PlanMasine[[#This Row],[Q]])*(PlanMasine[[#This Row],[Q]]/SUMIF(#REF!,PlanMasine[[#This Row],[RN]],#REF!)*PlanMasine[[#This Row],[KPLQ]]),0)</f>
        <v>0</v>
      </c>
      <c r="F1289" s="23">
        <v>12</v>
      </c>
      <c r="G1289" s="23">
        <v>0</v>
      </c>
      <c r="H1289" s="23">
        <v>0</v>
      </c>
      <c r="I1289" s="23" t="s">
        <v>5</v>
      </c>
      <c r="J1289" s="23" t="s">
        <v>570</v>
      </c>
      <c r="K1289" s="23" t="s">
        <v>1799</v>
      </c>
      <c r="L1289" s="24">
        <v>45841</v>
      </c>
      <c r="M1289" s="28">
        <v>2.0833333333333333E-3</v>
      </c>
      <c r="N1289" s="3">
        <v>45825</v>
      </c>
      <c r="O1289">
        <v>220641</v>
      </c>
      <c r="P1289" t="e">
        <f>IFERROR(INDEX(REDOSLIJED!#REF!,MATCH(PlanMasine[[#This Row],[KPL]],REDOSLIJED!#REF!,0)),MAX(REDOSLIJED!#REF!)+1)</f>
        <v>#REF!</v>
      </c>
    </row>
    <row r="1290" spans="1:16" hidden="1" x14ac:dyDescent="0.25">
      <c r="A1290" s="23">
        <v>1024028</v>
      </c>
      <c r="B1290" s="23">
        <v>1</v>
      </c>
      <c r="C1290" s="23">
        <v>1024038</v>
      </c>
      <c r="D1290" s="23" t="s">
        <v>2215</v>
      </c>
      <c r="E1290" s="5">
        <f>IFERROR((PlanMasine[[#This Row],[Norma]]/PlanMasine[[#This Row],[Q]])*(PlanMasine[[#This Row],[Q]]/SUMIF(#REF!,PlanMasine[[#This Row],[RN]],#REF!)*PlanMasine[[#This Row],[KPLQ]]),0)</f>
        <v>0</v>
      </c>
      <c r="F1290" s="23">
        <v>12</v>
      </c>
      <c r="G1290" s="23">
        <v>0</v>
      </c>
      <c r="H1290" s="23">
        <v>0</v>
      </c>
      <c r="I1290" s="23" t="s">
        <v>5</v>
      </c>
      <c r="J1290" s="23" t="s">
        <v>570</v>
      </c>
      <c r="K1290" s="23" t="s">
        <v>1799</v>
      </c>
      <c r="L1290" s="24">
        <v>45841</v>
      </c>
      <c r="M1290" s="28">
        <v>2.0833333333333333E-3</v>
      </c>
      <c r="N1290" s="3">
        <v>45825</v>
      </c>
      <c r="O1290">
        <v>220641</v>
      </c>
      <c r="P1290" t="e">
        <f>IFERROR(INDEX(REDOSLIJED!#REF!,MATCH(PlanMasine[[#This Row],[KPL]],REDOSLIJED!#REF!,0)),MAX(REDOSLIJED!#REF!)+1)</f>
        <v>#REF!</v>
      </c>
    </row>
    <row r="1291" spans="1:16" hidden="1" x14ac:dyDescent="0.25">
      <c r="A1291" s="23">
        <v>1024028</v>
      </c>
      <c r="B1291" s="23">
        <v>1</v>
      </c>
      <c r="C1291" s="23">
        <v>1024039</v>
      </c>
      <c r="D1291" s="23" t="s">
        <v>1755</v>
      </c>
      <c r="E1291" s="5">
        <f>IFERROR((PlanMasine[[#This Row],[Norma]]/PlanMasine[[#This Row],[Q]])*(PlanMasine[[#This Row],[Q]]/SUMIF(#REF!,PlanMasine[[#This Row],[RN]],#REF!)*PlanMasine[[#This Row],[KPLQ]]),0)</f>
        <v>0</v>
      </c>
      <c r="F1291" s="23">
        <v>12</v>
      </c>
      <c r="G1291" s="23">
        <v>0</v>
      </c>
      <c r="H1291" s="23">
        <v>0</v>
      </c>
      <c r="I1291" s="23" t="s">
        <v>5</v>
      </c>
      <c r="J1291" s="23" t="s">
        <v>570</v>
      </c>
      <c r="K1291" s="23" t="s">
        <v>1799</v>
      </c>
      <c r="L1291" s="24">
        <v>45841</v>
      </c>
      <c r="M1291" s="28">
        <v>3.472222222222222E-3</v>
      </c>
      <c r="N1291" s="3">
        <v>45825</v>
      </c>
      <c r="O1291">
        <v>220642</v>
      </c>
      <c r="P1291" t="e">
        <f>IFERROR(INDEX(REDOSLIJED!#REF!,MATCH(PlanMasine[[#This Row],[KPL]],REDOSLIJED!#REF!,0)),MAX(REDOSLIJED!#REF!)+1)</f>
        <v>#REF!</v>
      </c>
    </row>
    <row r="1292" spans="1:16" hidden="1" x14ac:dyDescent="0.25">
      <c r="A1292" s="23">
        <v>1024028</v>
      </c>
      <c r="B1292" s="23">
        <v>1</v>
      </c>
      <c r="C1292" s="23">
        <v>1024048</v>
      </c>
      <c r="D1292" s="23" t="s">
        <v>2212</v>
      </c>
      <c r="E1292" s="5">
        <f>IFERROR((PlanMasine[[#This Row],[Norma]]/PlanMasine[[#This Row],[Q]])*(PlanMasine[[#This Row],[Q]]/SUMIF(#REF!,PlanMasine[[#This Row],[RN]],#REF!)*PlanMasine[[#This Row],[KPLQ]]),0)</f>
        <v>0</v>
      </c>
      <c r="F1292" s="23">
        <v>12</v>
      </c>
      <c r="G1292" s="23">
        <v>0</v>
      </c>
      <c r="H1292" s="23">
        <v>0</v>
      </c>
      <c r="I1292" s="23" t="s">
        <v>5</v>
      </c>
      <c r="J1292" s="23" t="s">
        <v>570</v>
      </c>
      <c r="K1292" s="23" t="s">
        <v>1799</v>
      </c>
      <c r="L1292" s="24">
        <v>45841</v>
      </c>
      <c r="M1292" s="28">
        <v>2.7777777777777779E-3</v>
      </c>
      <c r="N1292" s="3">
        <v>45825</v>
      </c>
      <c r="O1292">
        <v>220651</v>
      </c>
      <c r="P1292" t="e">
        <f>IFERROR(INDEX(REDOSLIJED!#REF!,MATCH(PlanMasine[[#This Row],[KPL]],REDOSLIJED!#REF!,0)),MAX(REDOSLIJED!#REF!)+1)</f>
        <v>#REF!</v>
      </c>
    </row>
    <row r="1293" spans="1:16" hidden="1" x14ac:dyDescent="0.25">
      <c r="A1293" s="23">
        <v>1024028</v>
      </c>
      <c r="B1293" s="23">
        <v>1</v>
      </c>
      <c r="C1293" s="23">
        <v>1024047</v>
      </c>
      <c r="D1293" s="23" t="s">
        <v>2060</v>
      </c>
      <c r="E1293" s="5">
        <f>IFERROR((PlanMasine[[#This Row],[Norma]]/PlanMasine[[#This Row],[Q]])*(PlanMasine[[#This Row],[Q]]/SUMIF(#REF!,PlanMasine[[#This Row],[RN]],#REF!)*PlanMasine[[#This Row],[KPLQ]]),0)</f>
        <v>0</v>
      </c>
      <c r="F1293" s="23">
        <v>12</v>
      </c>
      <c r="G1293" s="23">
        <v>0</v>
      </c>
      <c r="H1293" s="23">
        <v>0</v>
      </c>
      <c r="I1293" s="23" t="s">
        <v>5</v>
      </c>
      <c r="J1293" s="23" t="s">
        <v>570</v>
      </c>
      <c r="K1293" s="23" t="s">
        <v>1799</v>
      </c>
      <c r="L1293" s="24">
        <v>45841</v>
      </c>
      <c r="M1293" s="28">
        <v>3.472222222222222E-3</v>
      </c>
      <c r="N1293" s="3">
        <v>45825</v>
      </c>
      <c r="O1293">
        <v>220650</v>
      </c>
      <c r="P1293" t="e">
        <f>IFERROR(INDEX(REDOSLIJED!#REF!,MATCH(PlanMasine[[#This Row],[KPL]],REDOSLIJED!#REF!,0)),MAX(REDOSLIJED!#REF!)+1)</f>
        <v>#REF!</v>
      </c>
    </row>
    <row r="1294" spans="1:16" hidden="1" x14ac:dyDescent="0.25">
      <c r="A1294" s="23">
        <v>1024028</v>
      </c>
      <c r="B1294" s="23">
        <v>1</v>
      </c>
      <c r="C1294" s="23">
        <v>1024041</v>
      </c>
      <c r="D1294" s="23" t="s">
        <v>1490</v>
      </c>
      <c r="E1294" s="5">
        <f>IFERROR((PlanMasine[[#This Row],[Norma]]/PlanMasine[[#This Row],[Q]])*(PlanMasine[[#This Row],[Q]]/SUMIF(#REF!,PlanMasine[[#This Row],[RN]],#REF!)*PlanMasine[[#This Row],[KPLQ]]),0)</f>
        <v>0</v>
      </c>
      <c r="F1294" s="23">
        <v>12</v>
      </c>
      <c r="G1294" s="23">
        <v>0</v>
      </c>
      <c r="H1294" s="23">
        <v>0</v>
      </c>
      <c r="I1294" s="23" t="s">
        <v>5</v>
      </c>
      <c r="J1294" s="23" t="s">
        <v>570</v>
      </c>
      <c r="K1294" s="23" t="s">
        <v>1799</v>
      </c>
      <c r="L1294" s="24">
        <v>45841</v>
      </c>
      <c r="M1294" s="28">
        <v>3.472222222222222E-3</v>
      </c>
      <c r="N1294" s="3">
        <v>45825</v>
      </c>
      <c r="O1294">
        <v>220644</v>
      </c>
      <c r="P1294" t="e">
        <f>IFERROR(INDEX(REDOSLIJED!#REF!,MATCH(PlanMasine[[#This Row],[KPL]],REDOSLIJED!#REF!,0)),MAX(REDOSLIJED!#REF!)+1)</f>
        <v>#REF!</v>
      </c>
    </row>
    <row r="1295" spans="1:16" hidden="1" x14ac:dyDescent="0.25">
      <c r="A1295" s="23">
        <v>1024028</v>
      </c>
      <c r="B1295" s="23">
        <v>1</v>
      </c>
      <c r="C1295" s="23">
        <v>1024045</v>
      </c>
      <c r="D1295" s="23" t="s">
        <v>2058</v>
      </c>
      <c r="E1295" s="5">
        <f>IFERROR((PlanMasine[[#This Row],[Norma]]/PlanMasine[[#This Row],[Q]])*(PlanMasine[[#This Row],[Q]]/SUMIF(#REF!,PlanMasine[[#This Row],[RN]],#REF!)*PlanMasine[[#This Row],[KPLQ]]),0)</f>
        <v>0</v>
      </c>
      <c r="F1295" s="23">
        <v>12</v>
      </c>
      <c r="G1295" s="23">
        <v>0</v>
      </c>
      <c r="H1295" s="23">
        <v>0</v>
      </c>
      <c r="I1295" s="23" t="s">
        <v>5</v>
      </c>
      <c r="J1295" s="23" t="s">
        <v>570</v>
      </c>
      <c r="K1295" s="23" t="s">
        <v>1799</v>
      </c>
      <c r="L1295" s="24">
        <v>45841</v>
      </c>
      <c r="M1295" s="28">
        <v>1.0416666666666667E-3</v>
      </c>
      <c r="N1295" s="3">
        <v>45825</v>
      </c>
      <c r="O1295">
        <v>220648</v>
      </c>
      <c r="P1295" t="e">
        <f>IFERROR(INDEX(REDOSLIJED!#REF!,MATCH(PlanMasine[[#This Row],[KPL]],REDOSLIJED!#REF!,0)),MAX(REDOSLIJED!#REF!)+1)</f>
        <v>#REF!</v>
      </c>
    </row>
    <row r="1296" spans="1:16" hidden="1" x14ac:dyDescent="0.25">
      <c r="A1296" s="23">
        <v>1024028</v>
      </c>
      <c r="B1296" s="23">
        <v>1</v>
      </c>
      <c r="C1296" s="23">
        <v>1024040</v>
      </c>
      <c r="D1296" s="23" t="s">
        <v>1491</v>
      </c>
      <c r="E1296" s="5">
        <f>IFERROR((PlanMasine[[#This Row],[Norma]]/PlanMasine[[#This Row],[Q]])*(PlanMasine[[#This Row],[Q]]/SUMIF(#REF!,PlanMasine[[#This Row],[RN]],#REF!)*PlanMasine[[#This Row],[KPLQ]]),0)</f>
        <v>0</v>
      </c>
      <c r="F1296" s="23">
        <v>12</v>
      </c>
      <c r="G1296" s="23">
        <v>0</v>
      </c>
      <c r="H1296" s="23">
        <v>0</v>
      </c>
      <c r="I1296" s="23" t="s">
        <v>5</v>
      </c>
      <c r="J1296" s="23" t="s">
        <v>570</v>
      </c>
      <c r="K1296" s="23" t="s">
        <v>1799</v>
      </c>
      <c r="L1296" s="24">
        <v>45841</v>
      </c>
      <c r="M1296" s="28">
        <v>5.5555555555555558E-3</v>
      </c>
      <c r="N1296" s="3">
        <v>45825</v>
      </c>
      <c r="O1296">
        <v>220643</v>
      </c>
      <c r="P1296" t="e">
        <f>IFERROR(INDEX(REDOSLIJED!#REF!,MATCH(PlanMasine[[#This Row],[KPL]],REDOSLIJED!#REF!,0)),MAX(REDOSLIJED!#REF!)+1)</f>
        <v>#REF!</v>
      </c>
    </row>
    <row r="1297" spans="1:16" hidden="1" x14ac:dyDescent="0.25">
      <c r="A1297" s="23">
        <v>1024028</v>
      </c>
      <c r="B1297" s="23">
        <v>1</v>
      </c>
      <c r="C1297" s="23">
        <v>1024052</v>
      </c>
      <c r="D1297" s="23" t="s">
        <v>2059</v>
      </c>
      <c r="E1297" s="5">
        <f>IFERROR((PlanMasine[[#This Row],[Norma]]/PlanMasine[[#This Row],[Q]])*(PlanMasine[[#This Row],[Q]]/SUMIF(#REF!,PlanMasine[[#This Row],[RN]],#REF!)*PlanMasine[[#This Row],[KPLQ]]),0)</f>
        <v>0</v>
      </c>
      <c r="F1297" s="23">
        <v>12</v>
      </c>
      <c r="G1297" s="23">
        <v>0</v>
      </c>
      <c r="H1297" s="23">
        <v>0</v>
      </c>
      <c r="I1297" s="23" t="s">
        <v>5</v>
      </c>
      <c r="J1297" s="23" t="s">
        <v>570</v>
      </c>
      <c r="K1297" s="23" t="s">
        <v>1799</v>
      </c>
      <c r="L1297" s="24">
        <v>45841</v>
      </c>
      <c r="M1297" s="28">
        <v>1.0416666666666667E-3</v>
      </c>
      <c r="N1297" s="3">
        <v>45825</v>
      </c>
      <c r="O1297">
        <v>220656</v>
      </c>
      <c r="P1297" t="e">
        <f>IFERROR(INDEX(REDOSLIJED!#REF!,MATCH(PlanMasine[[#This Row],[KPL]],REDOSLIJED!#REF!,0)),MAX(REDOSLIJED!#REF!)+1)</f>
        <v>#REF!</v>
      </c>
    </row>
    <row r="1298" spans="1:16" hidden="1" x14ac:dyDescent="0.25">
      <c r="A1298" s="23">
        <v>1024028</v>
      </c>
      <c r="B1298" s="23">
        <v>1</v>
      </c>
      <c r="C1298" s="23">
        <v>1024057</v>
      </c>
      <c r="D1298" s="23" t="s">
        <v>2057</v>
      </c>
      <c r="E1298" s="5">
        <f>IFERROR((PlanMasine[[#This Row],[Norma]]/PlanMasine[[#This Row],[Q]])*(PlanMasine[[#This Row],[Q]]/SUMIF(#REF!,PlanMasine[[#This Row],[RN]],#REF!)*PlanMasine[[#This Row],[KPLQ]]),0)</f>
        <v>0</v>
      </c>
      <c r="F1298" s="23">
        <v>12</v>
      </c>
      <c r="G1298" s="23">
        <v>0</v>
      </c>
      <c r="H1298" s="23">
        <v>0</v>
      </c>
      <c r="I1298" s="23" t="s">
        <v>5</v>
      </c>
      <c r="J1298" s="23" t="s">
        <v>570</v>
      </c>
      <c r="K1298" s="23" t="s">
        <v>1799</v>
      </c>
      <c r="L1298" s="24">
        <v>45841</v>
      </c>
      <c r="M1298" s="28">
        <v>1.0416666666666667E-3</v>
      </c>
      <c r="N1298" s="3">
        <v>45825</v>
      </c>
      <c r="O1298">
        <v>220662</v>
      </c>
      <c r="P1298" t="e">
        <f>IFERROR(INDEX(REDOSLIJED!#REF!,MATCH(PlanMasine[[#This Row],[KPL]],REDOSLIJED!#REF!,0)),MAX(REDOSLIJED!#REF!)+1)</f>
        <v>#REF!</v>
      </c>
    </row>
    <row r="1299" spans="1:16" hidden="1" x14ac:dyDescent="0.25">
      <c r="A1299" s="23">
        <v>1024028</v>
      </c>
      <c r="B1299" s="23">
        <v>1</v>
      </c>
      <c r="C1299" s="23">
        <v>1024035</v>
      </c>
      <c r="D1299" s="23" t="s">
        <v>2213</v>
      </c>
      <c r="E1299" s="5">
        <f>IFERROR((PlanMasine[[#This Row],[Norma]]/PlanMasine[[#This Row],[Q]])*(PlanMasine[[#This Row],[Q]]/SUMIF(#REF!,PlanMasine[[#This Row],[RN]],#REF!)*PlanMasine[[#This Row],[KPLQ]]),0)</f>
        <v>0</v>
      </c>
      <c r="F1299" s="23">
        <v>12</v>
      </c>
      <c r="G1299" s="23">
        <v>0</v>
      </c>
      <c r="H1299" s="23">
        <v>0</v>
      </c>
      <c r="I1299" s="23" t="s">
        <v>5</v>
      </c>
      <c r="J1299" s="23" t="s">
        <v>570</v>
      </c>
      <c r="K1299" s="23" t="s">
        <v>1799</v>
      </c>
      <c r="L1299" s="24">
        <v>45841</v>
      </c>
      <c r="M1299" s="28">
        <v>3.472222222222222E-3</v>
      </c>
      <c r="N1299" s="3">
        <v>45825</v>
      </c>
      <c r="O1299">
        <v>220635</v>
      </c>
      <c r="P1299" t="e">
        <f>IFERROR(INDEX(REDOSLIJED!#REF!,MATCH(PlanMasine[[#This Row],[KPL]],REDOSLIJED!#REF!,0)),MAX(REDOSLIJED!#REF!)+1)</f>
        <v>#REF!</v>
      </c>
    </row>
    <row r="1300" spans="1:16" hidden="1" x14ac:dyDescent="0.25">
      <c r="A1300" s="23">
        <v>1024028</v>
      </c>
      <c r="B1300" s="23">
        <v>1</v>
      </c>
      <c r="C1300" s="23">
        <v>1024042</v>
      </c>
      <c r="D1300" s="23" t="s">
        <v>1492</v>
      </c>
      <c r="E1300" s="5">
        <f>IFERROR((PlanMasine[[#This Row],[Norma]]/PlanMasine[[#This Row],[Q]])*(PlanMasine[[#This Row],[Q]]/SUMIF(#REF!,PlanMasine[[#This Row],[RN]],#REF!)*PlanMasine[[#This Row],[KPLQ]]),0)</f>
        <v>0</v>
      </c>
      <c r="F1300" s="23">
        <v>12</v>
      </c>
      <c r="G1300" s="23">
        <v>0</v>
      </c>
      <c r="H1300" s="23">
        <v>0</v>
      </c>
      <c r="I1300" s="23" t="s">
        <v>5</v>
      </c>
      <c r="J1300" s="23" t="s">
        <v>570</v>
      </c>
      <c r="K1300" s="23" t="s">
        <v>1799</v>
      </c>
      <c r="L1300" s="24">
        <v>45841</v>
      </c>
      <c r="M1300" s="28">
        <v>4.1666666666666666E-3</v>
      </c>
      <c r="N1300" s="3">
        <v>45825</v>
      </c>
      <c r="O1300">
        <v>220645</v>
      </c>
      <c r="P1300" t="e">
        <f>IFERROR(INDEX(REDOSLIJED!#REF!,MATCH(PlanMasine[[#This Row],[KPL]],REDOSLIJED!#REF!,0)),MAX(REDOSLIJED!#REF!)+1)</f>
        <v>#REF!</v>
      </c>
    </row>
    <row r="1301" spans="1:16" hidden="1" x14ac:dyDescent="0.25">
      <c r="A1301" s="23">
        <v>1024028</v>
      </c>
      <c r="B1301" s="23">
        <v>1</v>
      </c>
      <c r="C1301" s="23">
        <v>1024034</v>
      </c>
      <c r="D1301" s="23" t="s">
        <v>2056</v>
      </c>
      <c r="E1301" s="5">
        <f>IFERROR((PlanMasine[[#This Row],[Norma]]/PlanMasine[[#This Row],[Q]])*(PlanMasine[[#This Row],[Q]]/SUMIF(#REF!,PlanMasine[[#This Row],[RN]],#REF!)*PlanMasine[[#This Row],[KPLQ]]),0)</f>
        <v>0</v>
      </c>
      <c r="F1301" s="23">
        <v>12</v>
      </c>
      <c r="G1301" s="23">
        <v>0</v>
      </c>
      <c r="H1301" s="23">
        <v>0</v>
      </c>
      <c r="I1301" s="23" t="s">
        <v>5</v>
      </c>
      <c r="J1301" s="23" t="s">
        <v>570</v>
      </c>
      <c r="K1301" s="23" t="s">
        <v>1799</v>
      </c>
      <c r="L1301" s="24">
        <v>45841</v>
      </c>
      <c r="M1301" s="28">
        <v>3.472222222222222E-3</v>
      </c>
      <c r="N1301" s="3">
        <v>45825</v>
      </c>
      <c r="O1301">
        <v>220634</v>
      </c>
      <c r="P1301" t="e">
        <f>IFERROR(INDEX(REDOSLIJED!#REF!,MATCH(PlanMasine[[#This Row],[KPL]],REDOSLIJED!#REF!,0)),MAX(REDOSLIJED!#REF!)+1)</f>
        <v>#REF!</v>
      </c>
    </row>
    <row r="1302" spans="1:16" hidden="1" x14ac:dyDescent="0.25">
      <c r="A1302" s="23">
        <v>1024029</v>
      </c>
      <c r="B1302" s="23">
        <v>1</v>
      </c>
      <c r="C1302" s="23">
        <v>1024041</v>
      </c>
      <c r="D1302" s="23" t="s">
        <v>1490</v>
      </c>
      <c r="E1302" s="5">
        <f>IFERROR((PlanMasine[[#This Row],[Norma]]/PlanMasine[[#This Row],[Q]])*(PlanMasine[[#This Row],[Q]]/SUMIF(#REF!,PlanMasine[[#This Row],[RN]],#REF!)*PlanMasine[[#This Row],[KPLQ]]),0)</f>
        <v>0</v>
      </c>
      <c r="F1302" s="23">
        <v>12</v>
      </c>
      <c r="G1302" s="23">
        <v>0</v>
      </c>
      <c r="H1302" s="23">
        <v>0</v>
      </c>
      <c r="I1302" s="23" t="s">
        <v>5</v>
      </c>
      <c r="J1302" s="23" t="s">
        <v>570</v>
      </c>
      <c r="K1302" s="23" t="s">
        <v>1799</v>
      </c>
      <c r="L1302" s="24">
        <v>45841</v>
      </c>
      <c r="M1302" s="28">
        <v>3.472222222222222E-3</v>
      </c>
      <c r="N1302" s="3">
        <v>45825</v>
      </c>
      <c r="O1302">
        <v>220644</v>
      </c>
      <c r="P1302" t="e">
        <f>IFERROR(INDEX(REDOSLIJED!#REF!,MATCH(PlanMasine[[#This Row],[KPL]],REDOSLIJED!#REF!,0)),MAX(REDOSLIJED!#REF!)+1)</f>
        <v>#REF!</v>
      </c>
    </row>
    <row r="1303" spans="1:16" hidden="1" x14ac:dyDescent="0.25">
      <c r="A1303" s="23">
        <v>1024029</v>
      </c>
      <c r="B1303" s="23">
        <v>1</v>
      </c>
      <c r="C1303" s="23">
        <v>1024048</v>
      </c>
      <c r="D1303" s="23" t="s">
        <v>2212</v>
      </c>
      <c r="E1303" s="5">
        <f>IFERROR((PlanMasine[[#This Row],[Norma]]/PlanMasine[[#This Row],[Q]])*(PlanMasine[[#This Row],[Q]]/SUMIF(#REF!,PlanMasine[[#This Row],[RN]],#REF!)*PlanMasine[[#This Row],[KPLQ]]),0)</f>
        <v>0</v>
      </c>
      <c r="F1303" s="23">
        <v>12</v>
      </c>
      <c r="G1303" s="23">
        <v>0</v>
      </c>
      <c r="H1303" s="23">
        <v>0</v>
      </c>
      <c r="I1303" s="23" t="s">
        <v>5</v>
      </c>
      <c r="J1303" s="23" t="s">
        <v>570</v>
      </c>
      <c r="K1303" s="23" t="s">
        <v>1799</v>
      </c>
      <c r="L1303" s="24">
        <v>45841</v>
      </c>
      <c r="M1303" s="28">
        <v>2.7777777777777779E-3</v>
      </c>
      <c r="N1303" s="3">
        <v>45825</v>
      </c>
      <c r="O1303">
        <v>220651</v>
      </c>
      <c r="P1303" t="e">
        <f>IFERROR(INDEX(REDOSLIJED!#REF!,MATCH(PlanMasine[[#This Row],[KPL]],REDOSLIJED!#REF!,0)),MAX(REDOSLIJED!#REF!)+1)</f>
        <v>#REF!</v>
      </c>
    </row>
    <row r="1304" spans="1:16" hidden="1" x14ac:dyDescent="0.25">
      <c r="A1304" s="23">
        <v>1024029</v>
      </c>
      <c r="B1304" s="23">
        <v>1</v>
      </c>
      <c r="C1304" s="23">
        <v>1024052</v>
      </c>
      <c r="D1304" s="23" t="s">
        <v>2059</v>
      </c>
      <c r="E1304" s="5">
        <f>IFERROR((PlanMasine[[#This Row],[Norma]]/PlanMasine[[#This Row],[Q]])*(PlanMasine[[#This Row],[Q]]/SUMIF(#REF!,PlanMasine[[#This Row],[RN]],#REF!)*PlanMasine[[#This Row],[KPLQ]]),0)</f>
        <v>0</v>
      </c>
      <c r="F1304" s="23">
        <v>12</v>
      </c>
      <c r="G1304" s="23">
        <v>0</v>
      </c>
      <c r="H1304" s="23">
        <v>0</v>
      </c>
      <c r="I1304" s="23" t="s">
        <v>5</v>
      </c>
      <c r="J1304" s="23" t="s">
        <v>570</v>
      </c>
      <c r="K1304" s="23" t="s">
        <v>1799</v>
      </c>
      <c r="L1304" s="24">
        <v>45841</v>
      </c>
      <c r="M1304" s="28">
        <v>1.0416666666666667E-3</v>
      </c>
      <c r="N1304" s="3">
        <v>45825</v>
      </c>
      <c r="O1304">
        <v>220656</v>
      </c>
      <c r="P1304" t="e">
        <f>IFERROR(INDEX(REDOSLIJED!#REF!,MATCH(PlanMasine[[#This Row],[KPL]],REDOSLIJED!#REF!,0)),MAX(REDOSLIJED!#REF!)+1)</f>
        <v>#REF!</v>
      </c>
    </row>
    <row r="1305" spans="1:16" hidden="1" x14ac:dyDescent="0.25">
      <c r="A1305" s="23">
        <v>1024029</v>
      </c>
      <c r="B1305" s="23">
        <v>1</v>
      </c>
      <c r="C1305" s="23">
        <v>1024057</v>
      </c>
      <c r="D1305" s="23" t="s">
        <v>2057</v>
      </c>
      <c r="E1305" s="5">
        <f>IFERROR((PlanMasine[[#This Row],[Norma]]/PlanMasine[[#This Row],[Q]])*(PlanMasine[[#This Row],[Q]]/SUMIF(#REF!,PlanMasine[[#This Row],[RN]],#REF!)*PlanMasine[[#This Row],[KPLQ]]),0)</f>
        <v>0</v>
      </c>
      <c r="F1305" s="23">
        <v>12</v>
      </c>
      <c r="G1305" s="23">
        <v>0</v>
      </c>
      <c r="H1305" s="23">
        <v>0</v>
      </c>
      <c r="I1305" s="23" t="s">
        <v>5</v>
      </c>
      <c r="J1305" s="23" t="s">
        <v>570</v>
      </c>
      <c r="K1305" s="23" t="s">
        <v>1799</v>
      </c>
      <c r="L1305" s="24">
        <v>45841</v>
      </c>
      <c r="M1305" s="28">
        <v>1.0416666666666667E-3</v>
      </c>
      <c r="N1305" s="3">
        <v>45825</v>
      </c>
      <c r="O1305">
        <v>220662</v>
      </c>
      <c r="P1305" t="e">
        <f>IFERROR(INDEX(REDOSLIJED!#REF!,MATCH(PlanMasine[[#This Row],[KPL]],REDOSLIJED!#REF!,0)),MAX(REDOSLIJED!#REF!)+1)</f>
        <v>#REF!</v>
      </c>
    </row>
    <row r="1306" spans="1:16" hidden="1" x14ac:dyDescent="0.25">
      <c r="A1306" s="23">
        <v>1024029</v>
      </c>
      <c r="B1306" s="23">
        <v>1</v>
      </c>
      <c r="C1306" s="23">
        <v>1024042</v>
      </c>
      <c r="D1306" s="23" t="s">
        <v>1492</v>
      </c>
      <c r="E1306" s="5">
        <f>IFERROR((PlanMasine[[#This Row],[Norma]]/PlanMasine[[#This Row],[Q]])*(PlanMasine[[#This Row],[Q]]/SUMIF(#REF!,PlanMasine[[#This Row],[RN]],#REF!)*PlanMasine[[#This Row],[KPLQ]]),0)</f>
        <v>0</v>
      </c>
      <c r="F1306" s="23">
        <v>12</v>
      </c>
      <c r="G1306" s="23">
        <v>0</v>
      </c>
      <c r="H1306" s="23">
        <v>0</v>
      </c>
      <c r="I1306" s="23" t="s">
        <v>5</v>
      </c>
      <c r="J1306" s="23" t="s">
        <v>570</v>
      </c>
      <c r="K1306" s="23" t="s">
        <v>1799</v>
      </c>
      <c r="L1306" s="24">
        <v>45841</v>
      </c>
      <c r="M1306" s="28">
        <v>4.1666666666666666E-3</v>
      </c>
      <c r="N1306" s="3">
        <v>45825</v>
      </c>
      <c r="O1306">
        <v>220645</v>
      </c>
      <c r="P1306" t="e">
        <f>IFERROR(INDEX(REDOSLIJED!#REF!,MATCH(PlanMasine[[#This Row],[KPL]],REDOSLIJED!#REF!,0)),MAX(REDOSLIJED!#REF!)+1)</f>
        <v>#REF!</v>
      </c>
    </row>
    <row r="1307" spans="1:16" hidden="1" x14ac:dyDescent="0.25">
      <c r="A1307" s="23">
        <v>1024029</v>
      </c>
      <c r="B1307" s="23">
        <v>1</v>
      </c>
      <c r="C1307" s="23">
        <v>1024040</v>
      </c>
      <c r="D1307" s="23" t="s">
        <v>1491</v>
      </c>
      <c r="E1307" s="5">
        <f>IFERROR((PlanMasine[[#This Row],[Norma]]/PlanMasine[[#This Row],[Q]])*(PlanMasine[[#This Row],[Q]]/SUMIF(#REF!,PlanMasine[[#This Row],[RN]],#REF!)*PlanMasine[[#This Row],[KPLQ]]),0)</f>
        <v>0</v>
      </c>
      <c r="F1307" s="23">
        <v>12</v>
      </c>
      <c r="G1307" s="23">
        <v>0</v>
      </c>
      <c r="H1307" s="23">
        <v>0</v>
      </c>
      <c r="I1307" s="23" t="s">
        <v>5</v>
      </c>
      <c r="J1307" s="23" t="s">
        <v>570</v>
      </c>
      <c r="K1307" s="23" t="s">
        <v>1799</v>
      </c>
      <c r="L1307" s="24">
        <v>45841</v>
      </c>
      <c r="M1307" s="28">
        <v>5.5555555555555558E-3</v>
      </c>
      <c r="N1307" s="3">
        <v>45825</v>
      </c>
      <c r="O1307">
        <v>220643</v>
      </c>
      <c r="P1307" t="e">
        <f>IFERROR(INDEX(REDOSLIJED!#REF!,MATCH(PlanMasine[[#This Row],[KPL]],REDOSLIJED!#REF!,0)),MAX(REDOSLIJED!#REF!)+1)</f>
        <v>#REF!</v>
      </c>
    </row>
    <row r="1308" spans="1:16" hidden="1" x14ac:dyDescent="0.25">
      <c r="A1308" s="23">
        <v>1024029</v>
      </c>
      <c r="B1308" s="23">
        <v>1</v>
      </c>
      <c r="C1308" s="23">
        <v>1024039</v>
      </c>
      <c r="D1308" s="23" t="s">
        <v>1755</v>
      </c>
      <c r="E1308" s="5">
        <f>IFERROR((PlanMasine[[#This Row],[Norma]]/PlanMasine[[#This Row],[Q]])*(PlanMasine[[#This Row],[Q]]/SUMIF(#REF!,PlanMasine[[#This Row],[RN]],#REF!)*PlanMasine[[#This Row],[KPLQ]]),0)</f>
        <v>0</v>
      </c>
      <c r="F1308" s="23">
        <v>12</v>
      </c>
      <c r="G1308" s="23">
        <v>0</v>
      </c>
      <c r="H1308" s="23">
        <v>0</v>
      </c>
      <c r="I1308" s="23" t="s">
        <v>5</v>
      </c>
      <c r="J1308" s="23" t="s">
        <v>570</v>
      </c>
      <c r="K1308" s="23" t="s">
        <v>1799</v>
      </c>
      <c r="L1308" s="24">
        <v>45841</v>
      </c>
      <c r="M1308" s="28">
        <v>3.472222222222222E-3</v>
      </c>
      <c r="N1308" s="3">
        <v>45825</v>
      </c>
      <c r="O1308">
        <v>220642</v>
      </c>
      <c r="P1308" t="e">
        <f>IFERROR(INDEX(REDOSLIJED!#REF!,MATCH(PlanMasine[[#This Row],[KPL]],REDOSLIJED!#REF!,0)),MAX(REDOSLIJED!#REF!)+1)</f>
        <v>#REF!</v>
      </c>
    </row>
    <row r="1309" spans="1:16" hidden="1" x14ac:dyDescent="0.25">
      <c r="A1309" s="23">
        <v>1024029</v>
      </c>
      <c r="B1309" s="23">
        <v>1</v>
      </c>
      <c r="C1309" s="23">
        <v>1024034</v>
      </c>
      <c r="D1309" s="23" t="s">
        <v>2056</v>
      </c>
      <c r="E1309" s="5">
        <f>IFERROR((PlanMasine[[#This Row],[Norma]]/PlanMasine[[#This Row],[Q]])*(PlanMasine[[#This Row],[Q]]/SUMIF(#REF!,PlanMasine[[#This Row],[RN]],#REF!)*PlanMasine[[#This Row],[KPLQ]]),0)</f>
        <v>0</v>
      </c>
      <c r="F1309" s="23">
        <v>12</v>
      </c>
      <c r="G1309" s="23">
        <v>0</v>
      </c>
      <c r="H1309" s="23">
        <v>0</v>
      </c>
      <c r="I1309" s="23" t="s">
        <v>5</v>
      </c>
      <c r="J1309" s="23" t="s">
        <v>570</v>
      </c>
      <c r="K1309" s="23" t="s">
        <v>1799</v>
      </c>
      <c r="L1309" s="24">
        <v>45841</v>
      </c>
      <c r="M1309" s="28">
        <v>3.472222222222222E-3</v>
      </c>
      <c r="N1309" s="3">
        <v>45825</v>
      </c>
      <c r="O1309">
        <v>220634</v>
      </c>
      <c r="P1309" t="e">
        <f>IFERROR(INDEX(REDOSLIJED!#REF!,MATCH(PlanMasine[[#This Row],[KPL]],REDOSLIJED!#REF!,0)),MAX(REDOSLIJED!#REF!)+1)</f>
        <v>#REF!</v>
      </c>
    </row>
    <row r="1310" spans="1:16" hidden="1" x14ac:dyDescent="0.25">
      <c r="A1310" s="23">
        <v>1024029</v>
      </c>
      <c r="B1310" s="23">
        <v>1</v>
      </c>
      <c r="C1310" s="23">
        <v>1024035</v>
      </c>
      <c r="D1310" s="23" t="s">
        <v>2213</v>
      </c>
      <c r="E1310" s="5">
        <f>IFERROR((PlanMasine[[#This Row],[Norma]]/PlanMasine[[#This Row],[Q]])*(PlanMasine[[#This Row],[Q]]/SUMIF(#REF!,PlanMasine[[#This Row],[RN]],#REF!)*PlanMasine[[#This Row],[KPLQ]]),0)</f>
        <v>0</v>
      </c>
      <c r="F1310" s="23">
        <v>12</v>
      </c>
      <c r="G1310" s="23">
        <v>0</v>
      </c>
      <c r="H1310" s="23">
        <v>0</v>
      </c>
      <c r="I1310" s="23" t="s">
        <v>5</v>
      </c>
      <c r="J1310" s="23" t="s">
        <v>570</v>
      </c>
      <c r="K1310" s="23" t="s">
        <v>1799</v>
      </c>
      <c r="L1310" s="24">
        <v>45841</v>
      </c>
      <c r="M1310" s="28">
        <v>3.472222222222222E-3</v>
      </c>
      <c r="N1310" s="3">
        <v>45825</v>
      </c>
      <c r="O1310">
        <v>220635</v>
      </c>
      <c r="P1310" t="e">
        <f>IFERROR(INDEX(REDOSLIJED!#REF!,MATCH(PlanMasine[[#This Row],[KPL]],REDOSLIJED!#REF!,0)),MAX(REDOSLIJED!#REF!)+1)</f>
        <v>#REF!</v>
      </c>
    </row>
    <row r="1311" spans="1:16" hidden="1" x14ac:dyDescent="0.25">
      <c r="A1311" s="23">
        <v>1024029</v>
      </c>
      <c r="B1311" s="23">
        <v>1</v>
      </c>
      <c r="C1311" s="23">
        <v>1024045</v>
      </c>
      <c r="D1311" s="23" t="s">
        <v>2058</v>
      </c>
      <c r="E1311" s="5">
        <f>IFERROR((PlanMasine[[#This Row],[Norma]]/PlanMasine[[#This Row],[Q]])*(PlanMasine[[#This Row],[Q]]/SUMIF(#REF!,PlanMasine[[#This Row],[RN]],#REF!)*PlanMasine[[#This Row],[KPLQ]]),0)</f>
        <v>0</v>
      </c>
      <c r="F1311" s="23">
        <v>12</v>
      </c>
      <c r="G1311" s="23">
        <v>0</v>
      </c>
      <c r="H1311" s="23">
        <v>0</v>
      </c>
      <c r="I1311" s="23" t="s">
        <v>5</v>
      </c>
      <c r="J1311" s="23" t="s">
        <v>570</v>
      </c>
      <c r="K1311" s="23" t="s">
        <v>1799</v>
      </c>
      <c r="L1311" s="24">
        <v>45841</v>
      </c>
      <c r="M1311" s="28">
        <v>1.0416666666666667E-3</v>
      </c>
      <c r="N1311" s="3">
        <v>45825</v>
      </c>
      <c r="O1311">
        <v>220648</v>
      </c>
      <c r="P1311" t="e">
        <f>IFERROR(INDEX(REDOSLIJED!#REF!,MATCH(PlanMasine[[#This Row],[KPL]],REDOSLIJED!#REF!,0)),MAX(REDOSLIJED!#REF!)+1)</f>
        <v>#REF!</v>
      </c>
    </row>
    <row r="1312" spans="1:16" hidden="1" x14ac:dyDescent="0.25">
      <c r="A1312" s="23">
        <v>1024029</v>
      </c>
      <c r="B1312" s="23">
        <v>1</v>
      </c>
      <c r="C1312" s="23">
        <v>1024038</v>
      </c>
      <c r="D1312" s="23" t="s">
        <v>2215</v>
      </c>
      <c r="E1312" s="5">
        <f>IFERROR((PlanMasine[[#This Row],[Norma]]/PlanMasine[[#This Row],[Q]])*(PlanMasine[[#This Row],[Q]]/SUMIF(#REF!,PlanMasine[[#This Row],[RN]],#REF!)*PlanMasine[[#This Row],[KPLQ]]),0)</f>
        <v>0</v>
      </c>
      <c r="F1312" s="23">
        <v>12</v>
      </c>
      <c r="G1312" s="23">
        <v>0</v>
      </c>
      <c r="H1312" s="23">
        <v>0</v>
      </c>
      <c r="I1312" s="23" t="s">
        <v>5</v>
      </c>
      <c r="J1312" s="23" t="s">
        <v>570</v>
      </c>
      <c r="K1312" s="23" t="s">
        <v>1799</v>
      </c>
      <c r="L1312" s="24">
        <v>45841</v>
      </c>
      <c r="M1312" s="28">
        <v>2.0833333333333333E-3</v>
      </c>
      <c r="N1312" s="3">
        <v>45825</v>
      </c>
      <c r="O1312">
        <v>220641</v>
      </c>
      <c r="P1312" t="e">
        <f>IFERROR(INDEX(REDOSLIJED!#REF!,MATCH(PlanMasine[[#This Row],[KPL]],REDOSLIJED!#REF!,0)),MAX(REDOSLIJED!#REF!)+1)</f>
        <v>#REF!</v>
      </c>
    </row>
    <row r="1313" spans="1:16" hidden="1" x14ac:dyDescent="0.25">
      <c r="A1313" s="23">
        <v>1024029</v>
      </c>
      <c r="B1313" s="23">
        <v>1</v>
      </c>
      <c r="C1313" s="23">
        <v>1024047</v>
      </c>
      <c r="D1313" s="23" t="s">
        <v>2060</v>
      </c>
      <c r="E1313" s="5">
        <f>IFERROR((PlanMasine[[#This Row],[Norma]]/PlanMasine[[#This Row],[Q]])*(PlanMasine[[#This Row],[Q]]/SUMIF(#REF!,PlanMasine[[#This Row],[RN]],#REF!)*PlanMasine[[#This Row],[KPLQ]]),0)</f>
        <v>0</v>
      </c>
      <c r="F1313" s="23">
        <v>12</v>
      </c>
      <c r="G1313" s="23">
        <v>0</v>
      </c>
      <c r="H1313" s="23">
        <v>0</v>
      </c>
      <c r="I1313" s="23" t="s">
        <v>5</v>
      </c>
      <c r="J1313" s="23" t="s">
        <v>570</v>
      </c>
      <c r="K1313" s="23" t="s">
        <v>1799</v>
      </c>
      <c r="L1313" s="24">
        <v>45841</v>
      </c>
      <c r="M1313" s="28">
        <v>3.472222222222222E-3</v>
      </c>
      <c r="N1313" s="3">
        <v>45825</v>
      </c>
      <c r="O1313">
        <v>220650</v>
      </c>
      <c r="P1313" t="e">
        <f>IFERROR(INDEX(REDOSLIJED!#REF!,MATCH(PlanMasine[[#This Row],[KPL]],REDOSLIJED!#REF!,0)),MAX(REDOSLIJED!#REF!)+1)</f>
        <v>#REF!</v>
      </c>
    </row>
    <row r="1314" spans="1:16" hidden="1" x14ac:dyDescent="0.25">
      <c r="A1314" s="23">
        <v>1024030</v>
      </c>
      <c r="B1314" s="23">
        <v>1</v>
      </c>
      <c r="C1314" s="23">
        <v>1024052</v>
      </c>
      <c r="D1314" s="23" t="s">
        <v>2059</v>
      </c>
      <c r="E1314" s="5">
        <f>IFERROR((PlanMasine[[#This Row],[Norma]]/PlanMasine[[#This Row],[Q]])*(PlanMasine[[#This Row],[Q]]/SUMIF(#REF!,PlanMasine[[#This Row],[RN]],#REF!)*PlanMasine[[#This Row],[KPLQ]]),0)</f>
        <v>0</v>
      </c>
      <c r="F1314" s="23">
        <v>12</v>
      </c>
      <c r="G1314" s="23">
        <v>0</v>
      </c>
      <c r="H1314" s="23">
        <v>0</v>
      </c>
      <c r="I1314" s="23" t="s">
        <v>5</v>
      </c>
      <c r="J1314" s="23" t="s">
        <v>570</v>
      </c>
      <c r="K1314" s="23" t="s">
        <v>1799</v>
      </c>
      <c r="L1314" s="24">
        <v>45841</v>
      </c>
      <c r="M1314" s="28">
        <v>1.0416666666666667E-3</v>
      </c>
      <c r="N1314" s="3">
        <v>45825</v>
      </c>
      <c r="O1314">
        <v>220656</v>
      </c>
      <c r="P1314" t="e">
        <f>IFERROR(INDEX(REDOSLIJED!#REF!,MATCH(PlanMasine[[#This Row],[KPL]],REDOSLIJED!#REF!,0)),MAX(REDOSLIJED!#REF!)+1)</f>
        <v>#REF!</v>
      </c>
    </row>
    <row r="1315" spans="1:16" hidden="1" x14ac:dyDescent="0.25">
      <c r="A1315" s="23">
        <v>1024030</v>
      </c>
      <c r="B1315" s="23">
        <v>1</v>
      </c>
      <c r="C1315" s="23">
        <v>1024034</v>
      </c>
      <c r="D1315" s="23" t="s">
        <v>2056</v>
      </c>
      <c r="E1315" s="5">
        <f>IFERROR((PlanMasine[[#This Row],[Norma]]/PlanMasine[[#This Row],[Q]])*(PlanMasine[[#This Row],[Q]]/SUMIF(#REF!,PlanMasine[[#This Row],[RN]],#REF!)*PlanMasine[[#This Row],[KPLQ]]),0)</f>
        <v>0</v>
      </c>
      <c r="F1315" s="23">
        <v>12</v>
      </c>
      <c r="G1315" s="23">
        <v>0</v>
      </c>
      <c r="H1315" s="23">
        <v>0</v>
      </c>
      <c r="I1315" s="23" t="s">
        <v>5</v>
      </c>
      <c r="J1315" s="23" t="s">
        <v>570</v>
      </c>
      <c r="K1315" s="23" t="s">
        <v>1799</v>
      </c>
      <c r="L1315" s="24">
        <v>45841</v>
      </c>
      <c r="M1315" s="28">
        <v>3.472222222222222E-3</v>
      </c>
      <c r="N1315" s="3">
        <v>45825</v>
      </c>
      <c r="O1315">
        <v>220634</v>
      </c>
      <c r="P1315" t="e">
        <f>IFERROR(INDEX(REDOSLIJED!#REF!,MATCH(PlanMasine[[#This Row],[KPL]],REDOSLIJED!#REF!,0)),MAX(REDOSLIJED!#REF!)+1)</f>
        <v>#REF!</v>
      </c>
    </row>
    <row r="1316" spans="1:16" hidden="1" x14ac:dyDescent="0.25">
      <c r="A1316" s="23">
        <v>1024030</v>
      </c>
      <c r="B1316" s="23">
        <v>1</v>
      </c>
      <c r="C1316" s="23">
        <v>1024057</v>
      </c>
      <c r="D1316" s="23" t="s">
        <v>2057</v>
      </c>
      <c r="E1316" s="5">
        <f>IFERROR((PlanMasine[[#This Row],[Norma]]/PlanMasine[[#This Row],[Q]])*(PlanMasine[[#This Row],[Q]]/SUMIF(#REF!,PlanMasine[[#This Row],[RN]],#REF!)*PlanMasine[[#This Row],[KPLQ]]),0)</f>
        <v>0</v>
      </c>
      <c r="F1316" s="23">
        <v>12</v>
      </c>
      <c r="G1316" s="23">
        <v>0</v>
      </c>
      <c r="H1316" s="23">
        <v>0</v>
      </c>
      <c r="I1316" s="23" t="s">
        <v>5</v>
      </c>
      <c r="J1316" s="23" t="s">
        <v>570</v>
      </c>
      <c r="K1316" s="23" t="s">
        <v>1799</v>
      </c>
      <c r="L1316" s="24">
        <v>45841</v>
      </c>
      <c r="M1316" s="28">
        <v>1.0416666666666667E-3</v>
      </c>
      <c r="N1316" s="3">
        <v>45825</v>
      </c>
      <c r="O1316">
        <v>220662</v>
      </c>
      <c r="P1316" t="e">
        <f>IFERROR(INDEX(REDOSLIJED!#REF!,MATCH(PlanMasine[[#This Row],[KPL]],REDOSLIJED!#REF!,0)),MAX(REDOSLIJED!#REF!)+1)</f>
        <v>#REF!</v>
      </c>
    </row>
    <row r="1317" spans="1:16" hidden="1" x14ac:dyDescent="0.25">
      <c r="A1317" s="23">
        <v>1024030</v>
      </c>
      <c r="B1317" s="23">
        <v>1</v>
      </c>
      <c r="C1317" s="23">
        <v>1024045</v>
      </c>
      <c r="D1317" s="23" t="s">
        <v>2058</v>
      </c>
      <c r="E1317" s="5">
        <f>IFERROR((PlanMasine[[#This Row],[Norma]]/PlanMasine[[#This Row],[Q]])*(PlanMasine[[#This Row],[Q]]/SUMIF(#REF!,PlanMasine[[#This Row],[RN]],#REF!)*PlanMasine[[#This Row],[KPLQ]]),0)</f>
        <v>0</v>
      </c>
      <c r="F1317" s="23">
        <v>12</v>
      </c>
      <c r="G1317" s="23">
        <v>0</v>
      </c>
      <c r="H1317" s="23">
        <v>0</v>
      </c>
      <c r="I1317" s="23" t="s">
        <v>5</v>
      </c>
      <c r="J1317" s="23" t="s">
        <v>570</v>
      </c>
      <c r="K1317" s="23" t="s">
        <v>1799</v>
      </c>
      <c r="L1317" s="24">
        <v>45841</v>
      </c>
      <c r="M1317" s="28">
        <v>1.0416666666666667E-3</v>
      </c>
      <c r="N1317" s="3">
        <v>45825</v>
      </c>
      <c r="O1317">
        <v>220648</v>
      </c>
      <c r="P1317" t="e">
        <f>IFERROR(INDEX(REDOSLIJED!#REF!,MATCH(PlanMasine[[#This Row],[KPL]],REDOSLIJED!#REF!,0)),MAX(REDOSLIJED!#REF!)+1)</f>
        <v>#REF!</v>
      </c>
    </row>
    <row r="1318" spans="1:16" hidden="1" x14ac:dyDescent="0.25">
      <c r="A1318" s="23">
        <v>1024030</v>
      </c>
      <c r="B1318" s="23">
        <v>1</v>
      </c>
      <c r="C1318" s="23">
        <v>1024035</v>
      </c>
      <c r="D1318" s="23" t="s">
        <v>2213</v>
      </c>
      <c r="E1318" s="5">
        <f>IFERROR((PlanMasine[[#This Row],[Norma]]/PlanMasine[[#This Row],[Q]])*(PlanMasine[[#This Row],[Q]]/SUMIF(#REF!,PlanMasine[[#This Row],[RN]],#REF!)*PlanMasine[[#This Row],[KPLQ]]),0)</f>
        <v>0</v>
      </c>
      <c r="F1318" s="23">
        <v>12</v>
      </c>
      <c r="G1318" s="23">
        <v>0</v>
      </c>
      <c r="H1318" s="23">
        <v>0</v>
      </c>
      <c r="I1318" s="23" t="s">
        <v>5</v>
      </c>
      <c r="J1318" s="23" t="s">
        <v>570</v>
      </c>
      <c r="K1318" s="23" t="s">
        <v>1799</v>
      </c>
      <c r="L1318" s="24">
        <v>45841</v>
      </c>
      <c r="M1318" s="28">
        <v>3.472222222222222E-3</v>
      </c>
      <c r="N1318" s="3">
        <v>45825</v>
      </c>
      <c r="O1318">
        <v>220635</v>
      </c>
      <c r="P1318" t="e">
        <f>IFERROR(INDEX(REDOSLIJED!#REF!,MATCH(PlanMasine[[#This Row],[KPL]],REDOSLIJED!#REF!,0)),MAX(REDOSLIJED!#REF!)+1)</f>
        <v>#REF!</v>
      </c>
    </row>
    <row r="1319" spans="1:16" hidden="1" x14ac:dyDescent="0.25">
      <c r="A1319" s="23">
        <v>1024030</v>
      </c>
      <c r="B1319" s="23">
        <v>1</v>
      </c>
      <c r="C1319" s="23">
        <v>1024038</v>
      </c>
      <c r="D1319" s="23" t="s">
        <v>2215</v>
      </c>
      <c r="E1319" s="5">
        <f>IFERROR((PlanMasine[[#This Row],[Norma]]/PlanMasine[[#This Row],[Q]])*(PlanMasine[[#This Row],[Q]]/SUMIF(#REF!,PlanMasine[[#This Row],[RN]],#REF!)*PlanMasine[[#This Row],[KPLQ]]),0)</f>
        <v>0</v>
      </c>
      <c r="F1319" s="23">
        <v>12</v>
      </c>
      <c r="G1319" s="23">
        <v>0</v>
      </c>
      <c r="H1319" s="23">
        <v>0</v>
      </c>
      <c r="I1319" s="23" t="s">
        <v>5</v>
      </c>
      <c r="J1319" s="23" t="s">
        <v>570</v>
      </c>
      <c r="K1319" s="23" t="s">
        <v>1799</v>
      </c>
      <c r="L1319" s="24">
        <v>45841</v>
      </c>
      <c r="M1319" s="28">
        <v>2.0833333333333333E-3</v>
      </c>
      <c r="N1319" s="3">
        <v>45825</v>
      </c>
      <c r="O1319">
        <v>220641</v>
      </c>
      <c r="P1319" t="e">
        <f>IFERROR(INDEX(REDOSLIJED!#REF!,MATCH(PlanMasine[[#This Row],[KPL]],REDOSLIJED!#REF!,0)),MAX(REDOSLIJED!#REF!)+1)</f>
        <v>#REF!</v>
      </c>
    </row>
    <row r="1320" spans="1:16" hidden="1" x14ac:dyDescent="0.25">
      <c r="A1320" s="23">
        <v>1024030</v>
      </c>
      <c r="B1320" s="23">
        <v>1</v>
      </c>
      <c r="C1320" s="23">
        <v>1024048</v>
      </c>
      <c r="D1320" s="23" t="s">
        <v>2212</v>
      </c>
      <c r="E1320" s="5">
        <f>IFERROR((PlanMasine[[#This Row],[Norma]]/PlanMasine[[#This Row],[Q]])*(PlanMasine[[#This Row],[Q]]/SUMIF(#REF!,PlanMasine[[#This Row],[RN]],#REF!)*PlanMasine[[#This Row],[KPLQ]]),0)</f>
        <v>0</v>
      </c>
      <c r="F1320" s="23">
        <v>12</v>
      </c>
      <c r="G1320" s="23">
        <v>0</v>
      </c>
      <c r="H1320" s="23">
        <v>0</v>
      </c>
      <c r="I1320" s="23" t="s">
        <v>5</v>
      </c>
      <c r="J1320" s="23" t="s">
        <v>570</v>
      </c>
      <c r="K1320" s="23" t="s">
        <v>1799</v>
      </c>
      <c r="L1320" s="24">
        <v>45841</v>
      </c>
      <c r="M1320" s="28">
        <v>2.7777777777777779E-3</v>
      </c>
      <c r="N1320" s="3">
        <v>45825</v>
      </c>
      <c r="O1320">
        <v>220651</v>
      </c>
      <c r="P1320" t="e">
        <f>IFERROR(INDEX(REDOSLIJED!#REF!,MATCH(PlanMasine[[#This Row],[KPL]],REDOSLIJED!#REF!,0)),MAX(REDOSLIJED!#REF!)+1)</f>
        <v>#REF!</v>
      </c>
    </row>
    <row r="1321" spans="1:16" hidden="1" x14ac:dyDescent="0.25">
      <c r="A1321" s="23">
        <v>1024030</v>
      </c>
      <c r="B1321" s="23">
        <v>1</v>
      </c>
      <c r="C1321" s="23">
        <v>1024041</v>
      </c>
      <c r="D1321" s="23" t="s">
        <v>1490</v>
      </c>
      <c r="E1321" s="5">
        <f>IFERROR((PlanMasine[[#This Row],[Norma]]/PlanMasine[[#This Row],[Q]])*(PlanMasine[[#This Row],[Q]]/SUMIF(#REF!,PlanMasine[[#This Row],[RN]],#REF!)*PlanMasine[[#This Row],[KPLQ]]),0)</f>
        <v>0</v>
      </c>
      <c r="F1321" s="23">
        <v>12</v>
      </c>
      <c r="G1321" s="23">
        <v>0</v>
      </c>
      <c r="H1321" s="23">
        <v>0</v>
      </c>
      <c r="I1321" s="23" t="s">
        <v>5</v>
      </c>
      <c r="J1321" s="23" t="s">
        <v>570</v>
      </c>
      <c r="K1321" s="23" t="s">
        <v>1799</v>
      </c>
      <c r="L1321" s="24">
        <v>45841</v>
      </c>
      <c r="M1321" s="28">
        <v>3.472222222222222E-3</v>
      </c>
      <c r="N1321" s="3">
        <v>45825</v>
      </c>
      <c r="O1321">
        <v>220644</v>
      </c>
      <c r="P1321" t="e">
        <f>IFERROR(INDEX(REDOSLIJED!#REF!,MATCH(PlanMasine[[#This Row],[KPL]],REDOSLIJED!#REF!,0)),MAX(REDOSLIJED!#REF!)+1)</f>
        <v>#REF!</v>
      </c>
    </row>
    <row r="1322" spans="1:16" hidden="1" x14ac:dyDescent="0.25">
      <c r="A1322" s="23">
        <v>1024030</v>
      </c>
      <c r="B1322" s="23">
        <v>1</v>
      </c>
      <c r="C1322" s="23">
        <v>1024047</v>
      </c>
      <c r="D1322" s="23" t="s">
        <v>2060</v>
      </c>
      <c r="E1322" s="5">
        <f>IFERROR((PlanMasine[[#This Row],[Norma]]/PlanMasine[[#This Row],[Q]])*(PlanMasine[[#This Row],[Q]]/SUMIF(#REF!,PlanMasine[[#This Row],[RN]],#REF!)*PlanMasine[[#This Row],[KPLQ]]),0)</f>
        <v>0</v>
      </c>
      <c r="F1322" s="23">
        <v>12</v>
      </c>
      <c r="G1322" s="23">
        <v>0</v>
      </c>
      <c r="H1322" s="23">
        <v>0</v>
      </c>
      <c r="I1322" s="23" t="s">
        <v>5</v>
      </c>
      <c r="J1322" s="23" t="s">
        <v>570</v>
      </c>
      <c r="K1322" s="23" t="s">
        <v>1799</v>
      </c>
      <c r="L1322" s="24">
        <v>45841</v>
      </c>
      <c r="M1322" s="28">
        <v>3.472222222222222E-3</v>
      </c>
      <c r="N1322" s="3">
        <v>45825</v>
      </c>
      <c r="O1322">
        <v>220650</v>
      </c>
      <c r="P1322" t="e">
        <f>IFERROR(INDEX(REDOSLIJED!#REF!,MATCH(PlanMasine[[#This Row],[KPL]],REDOSLIJED!#REF!,0)),MAX(REDOSLIJED!#REF!)+1)</f>
        <v>#REF!</v>
      </c>
    </row>
    <row r="1323" spans="1:16" hidden="1" x14ac:dyDescent="0.25">
      <c r="A1323" s="23">
        <v>1024030</v>
      </c>
      <c r="B1323" s="23">
        <v>1</v>
      </c>
      <c r="C1323" s="23">
        <v>1024042</v>
      </c>
      <c r="D1323" s="23" t="s">
        <v>1492</v>
      </c>
      <c r="E1323" s="5">
        <f>IFERROR((PlanMasine[[#This Row],[Norma]]/PlanMasine[[#This Row],[Q]])*(PlanMasine[[#This Row],[Q]]/SUMIF(#REF!,PlanMasine[[#This Row],[RN]],#REF!)*PlanMasine[[#This Row],[KPLQ]]),0)</f>
        <v>0</v>
      </c>
      <c r="F1323" s="23">
        <v>12</v>
      </c>
      <c r="G1323" s="23">
        <v>0</v>
      </c>
      <c r="H1323" s="23">
        <v>0</v>
      </c>
      <c r="I1323" s="23" t="s">
        <v>5</v>
      </c>
      <c r="J1323" s="23" t="s">
        <v>570</v>
      </c>
      <c r="K1323" s="23" t="s">
        <v>1799</v>
      </c>
      <c r="L1323" s="24">
        <v>45841</v>
      </c>
      <c r="M1323" s="28">
        <v>4.1666666666666666E-3</v>
      </c>
      <c r="N1323" s="3">
        <v>45825</v>
      </c>
      <c r="O1323">
        <v>220645</v>
      </c>
      <c r="P1323" t="e">
        <f>IFERROR(INDEX(REDOSLIJED!#REF!,MATCH(PlanMasine[[#This Row],[KPL]],REDOSLIJED!#REF!,0)),MAX(REDOSLIJED!#REF!)+1)</f>
        <v>#REF!</v>
      </c>
    </row>
    <row r="1324" spans="1:16" hidden="1" x14ac:dyDescent="0.25">
      <c r="A1324" s="23">
        <v>1024030</v>
      </c>
      <c r="B1324" s="23">
        <v>1</v>
      </c>
      <c r="C1324" s="23">
        <v>1024040</v>
      </c>
      <c r="D1324" s="23" t="s">
        <v>1491</v>
      </c>
      <c r="E1324" s="5">
        <f>IFERROR((PlanMasine[[#This Row],[Norma]]/PlanMasine[[#This Row],[Q]])*(PlanMasine[[#This Row],[Q]]/SUMIF(#REF!,PlanMasine[[#This Row],[RN]],#REF!)*PlanMasine[[#This Row],[KPLQ]]),0)</f>
        <v>0</v>
      </c>
      <c r="F1324" s="23">
        <v>12</v>
      </c>
      <c r="G1324" s="23">
        <v>0</v>
      </c>
      <c r="H1324" s="23">
        <v>0</v>
      </c>
      <c r="I1324" s="23" t="s">
        <v>5</v>
      </c>
      <c r="J1324" s="23" t="s">
        <v>570</v>
      </c>
      <c r="K1324" s="23" t="s">
        <v>1799</v>
      </c>
      <c r="L1324" s="24">
        <v>45841</v>
      </c>
      <c r="M1324" s="28">
        <v>5.5555555555555558E-3</v>
      </c>
      <c r="N1324" s="3">
        <v>45825</v>
      </c>
      <c r="O1324">
        <v>220643</v>
      </c>
      <c r="P1324" t="e">
        <f>IFERROR(INDEX(REDOSLIJED!#REF!,MATCH(PlanMasine[[#This Row],[KPL]],REDOSLIJED!#REF!,0)),MAX(REDOSLIJED!#REF!)+1)</f>
        <v>#REF!</v>
      </c>
    </row>
    <row r="1325" spans="1:16" hidden="1" x14ac:dyDescent="0.25">
      <c r="A1325" s="23">
        <v>1024030</v>
      </c>
      <c r="B1325" s="23">
        <v>1</v>
      </c>
      <c r="C1325" s="23">
        <v>1024039</v>
      </c>
      <c r="D1325" s="23" t="s">
        <v>1755</v>
      </c>
      <c r="E1325" s="5">
        <f>IFERROR((PlanMasine[[#This Row],[Norma]]/PlanMasine[[#This Row],[Q]])*(PlanMasine[[#This Row],[Q]]/SUMIF(#REF!,PlanMasine[[#This Row],[RN]],#REF!)*PlanMasine[[#This Row],[KPLQ]]),0)</f>
        <v>0</v>
      </c>
      <c r="F1325" s="23">
        <v>12</v>
      </c>
      <c r="G1325" s="23">
        <v>0</v>
      </c>
      <c r="H1325" s="23">
        <v>0</v>
      </c>
      <c r="I1325" s="23" t="s">
        <v>5</v>
      </c>
      <c r="J1325" s="23" t="s">
        <v>570</v>
      </c>
      <c r="K1325" s="23" t="s">
        <v>1799</v>
      </c>
      <c r="L1325" s="24">
        <v>45841</v>
      </c>
      <c r="M1325" s="28">
        <v>3.472222222222222E-3</v>
      </c>
      <c r="N1325" s="3">
        <v>45825</v>
      </c>
      <c r="O1325">
        <v>220642</v>
      </c>
      <c r="P1325" t="e">
        <f>IFERROR(INDEX(REDOSLIJED!#REF!,MATCH(PlanMasine[[#This Row],[KPL]],REDOSLIJED!#REF!,0)),MAX(REDOSLIJED!#REF!)+1)</f>
        <v>#REF!</v>
      </c>
    </row>
    <row r="1326" spans="1:16" hidden="1" x14ac:dyDescent="0.25">
      <c r="A1326" s="23">
        <v>1024031</v>
      </c>
      <c r="B1326" s="23">
        <v>1</v>
      </c>
      <c r="C1326" s="23">
        <v>1024039</v>
      </c>
      <c r="D1326" s="23" t="s">
        <v>1755</v>
      </c>
      <c r="E1326" s="5">
        <f>IFERROR((PlanMasine[[#This Row],[Norma]]/PlanMasine[[#This Row],[Q]])*(PlanMasine[[#This Row],[Q]]/SUMIF(#REF!,PlanMasine[[#This Row],[RN]],#REF!)*PlanMasine[[#This Row],[KPLQ]]),0)</f>
        <v>0</v>
      </c>
      <c r="F1326" s="23">
        <v>12</v>
      </c>
      <c r="G1326" s="23">
        <v>0</v>
      </c>
      <c r="H1326" s="23">
        <v>0</v>
      </c>
      <c r="I1326" s="23" t="s">
        <v>5</v>
      </c>
      <c r="J1326" s="23" t="s">
        <v>570</v>
      </c>
      <c r="K1326" s="23" t="s">
        <v>1799</v>
      </c>
      <c r="L1326" s="24">
        <v>45841</v>
      </c>
      <c r="M1326" s="28">
        <v>3.472222222222222E-3</v>
      </c>
      <c r="N1326" s="3">
        <v>45825</v>
      </c>
      <c r="O1326">
        <v>220642</v>
      </c>
      <c r="P1326" t="e">
        <f>IFERROR(INDEX(REDOSLIJED!#REF!,MATCH(PlanMasine[[#This Row],[KPL]],REDOSLIJED!#REF!,0)),MAX(REDOSLIJED!#REF!)+1)</f>
        <v>#REF!</v>
      </c>
    </row>
    <row r="1327" spans="1:16" hidden="1" x14ac:dyDescent="0.25">
      <c r="A1327" s="23">
        <v>1024031</v>
      </c>
      <c r="B1327" s="23">
        <v>1</v>
      </c>
      <c r="C1327" s="23">
        <v>1024040</v>
      </c>
      <c r="D1327" s="23" t="s">
        <v>1491</v>
      </c>
      <c r="E1327" s="5">
        <f>IFERROR((PlanMasine[[#This Row],[Norma]]/PlanMasine[[#This Row],[Q]])*(PlanMasine[[#This Row],[Q]]/SUMIF(#REF!,PlanMasine[[#This Row],[RN]],#REF!)*PlanMasine[[#This Row],[KPLQ]]),0)</f>
        <v>0</v>
      </c>
      <c r="F1327" s="23">
        <v>12</v>
      </c>
      <c r="G1327" s="23">
        <v>0</v>
      </c>
      <c r="H1327" s="23">
        <v>0</v>
      </c>
      <c r="I1327" s="23" t="s">
        <v>5</v>
      </c>
      <c r="J1327" s="23" t="s">
        <v>570</v>
      </c>
      <c r="K1327" s="23" t="s">
        <v>1799</v>
      </c>
      <c r="L1327" s="24">
        <v>45841</v>
      </c>
      <c r="M1327" s="28">
        <v>5.5555555555555558E-3</v>
      </c>
      <c r="N1327" s="3">
        <v>45825</v>
      </c>
      <c r="O1327">
        <v>220643</v>
      </c>
      <c r="P1327" t="e">
        <f>IFERROR(INDEX(REDOSLIJED!#REF!,MATCH(PlanMasine[[#This Row],[KPL]],REDOSLIJED!#REF!,0)),MAX(REDOSLIJED!#REF!)+1)</f>
        <v>#REF!</v>
      </c>
    </row>
    <row r="1328" spans="1:16" hidden="1" x14ac:dyDescent="0.25">
      <c r="A1328" s="23">
        <v>1024031</v>
      </c>
      <c r="B1328" s="23">
        <v>1</v>
      </c>
      <c r="C1328" s="23">
        <v>1024057</v>
      </c>
      <c r="D1328" s="23" t="s">
        <v>2057</v>
      </c>
      <c r="E1328" s="5">
        <f>IFERROR((PlanMasine[[#This Row],[Norma]]/PlanMasine[[#This Row],[Q]])*(PlanMasine[[#This Row],[Q]]/SUMIF(#REF!,PlanMasine[[#This Row],[RN]],#REF!)*PlanMasine[[#This Row],[KPLQ]]),0)</f>
        <v>0</v>
      </c>
      <c r="F1328" s="23">
        <v>12</v>
      </c>
      <c r="G1328" s="23">
        <v>0</v>
      </c>
      <c r="H1328" s="23">
        <v>0</v>
      </c>
      <c r="I1328" s="23" t="s">
        <v>5</v>
      </c>
      <c r="J1328" s="23" t="s">
        <v>570</v>
      </c>
      <c r="K1328" s="23" t="s">
        <v>1799</v>
      </c>
      <c r="L1328" s="24">
        <v>45841</v>
      </c>
      <c r="M1328" s="28">
        <v>1.0416666666666667E-3</v>
      </c>
      <c r="N1328" s="3">
        <v>45825</v>
      </c>
      <c r="O1328">
        <v>220662</v>
      </c>
      <c r="P1328" t="e">
        <f>IFERROR(INDEX(REDOSLIJED!#REF!,MATCH(PlanMasine[[#This Row],[KPL]],REDOSLIJED!#REF!,0)),MAX(REDOSLIJED!#REF!)+1)</f>
        <v>#REF!</v>
      </c>
    </row>
    <row r="1329" spans="1:16" hidden="1" x14ac:dyDescent="0.25">
      <c r="A1329" s="23">
        <v>1024031</v>
      </c>
      <c r="B1329" s="23">
        <v>1</v>
      </c>
      <c r="C1329" s="23">
        <v>1024035</v>
      </c>
      <c r="D1329" s="23" t="s">
        <v>2213</v>
      </c>
      <c r="E1329" s="5">
        <f>IFERROR((PlanMasine[[#This Row],[Norma]]/PlanMasine[[#This Row],[Q]])*(PlanMasine[[#This Row],[Q]]/SUMIF(#REF!,PlanMasine[[#This Row],[RN]],#REF!)*PlanMasine[[#This Row],[KPLQ]]),0)</f>
        <v>0</v>
      </c>
      <c r="F1329" s="23">
        <v>12</v>
      </c>
      <c r="G1329" s="23">
        <v>0</v>
      </c>
      <c r="H1329" s="23">
        <v>0</v>
      </c>
      <c r="I1329" s="23" t="s">
        <v>5</v>
      </c>
      <c r="J1329" s="23" t="s">
        <v>570</v>
      </c>
      <c r="K1329" s="23" t="s">
        <v>1799</v>
      </c>
      <c r="L1329" s="24">
        <v>45841</v>
      </c>
      <c r="M1329" s="28">
        <v>3.472222222222222E-3</v>
      </c>
      <c r="N1329" s="3">
        <v>45825</v>
      </c>
      <c r="O1329">
        <v>220635</v>
      </c>
      <c r="P1329" t="e">
        <f>IFERROR(INDEX(REDOSLIJED!#REF!,MATCH(PlanMasine[[#This Row],[KPL]],REDOSLIJED!#REF!,0)),MAX(REDOSLIJED!#REF!)+1)</f>
        <v>#REF!</v>
      </c>
    </row>
    <row r="1330" spans="1:16" hidden="1" x14ac:dyDescent="0.25">
      <c r="A1330" s="23">
        <v>1024031</v>
      </c>
      <c r="B1330" s="23">
        <v>1</v>
      </c>
      <c r="C1330" s="23">
        <v>1024034</v>
      </c>
      <c r="D1330" s="23" t="s">
        <v>2056</v>
      </c>
      <c r="E1330" s="5">
        <f>IFERROR((PlanMasine[[#This Row],[Norma]]/PlanMasine[[#This Row],[Q]])*(PlanMasine[[#This Row],[Q]]/SUMIF(#REF!,PlanMasine[[#This Row],[RN]],#REF!)*PlanMasine[[#This Row],[KPLQ]]),0)</f>
        <v>0</v>
      </c>
      <c r="F1330" s="23">
        <v>12</v>
      </c>
      <c r="G1330" s="23">
        <v>0</v>
      </c>
      <c r="H1330" s="23">
        <v>0</v>
      </c>
      <c r="I1330" s="23" t="s">
        <v>5</v>
      </c>
      <c r="J1330" s="23" t="s">
        <v>570</v>
      </c>
      <c r="K1330" s="23" t="s">
        <v>1799</v>
      </c>
      <c r="L1330" s="24">
        <v>45841</v>
      </c>
      <c r="M1330" s="28">
        <v>3.472222222222222E-3</v>
      </c>
      <c r="N1330" s="3">
        <v>45825</v>
      </c>
      <c r="O1330">
        <v>220634</v>
      </c>
      <c r="P1330" t="e">
        <f>IFERROR(INDEX(REDOSLIJED!#REF!,MATCH(PlanMasine[[#This Row],[KPL]],REDOSLIJED!#REF!,0)),MAX(REDOSLIJED!#REF!)+1)</f>
        <v>#REF!</v>
      </c>
    </row>
    <row r="1331" spans="1:16" hidden="1" x14ac:dyDescent="0.25">
      <c r="A1331" s="23">
        <v>1024031</v>
      </c>
      <c r="B1331" s="23">
        <v>1</v>
      </c>
      <c r="C1331" s="23">
        <v>1024048</v>
      </c>
      <c r="D1331" s="23" t="s">
        <v>2212</v>
      </c>
      <c r="E1331" s="5">
        <f>IFERROR((PlanMasine[[#This Row],[Norma]]/PlanMasine[[#This Row],[Q]])*(PlanMasine[[#This Row],[Q]]/SUMIF(#REF!,PlanMasine[[#This Row],[RN]],#REF!)*PlanMasine[[#This Row],[KPLQ]]),0)</f>
        <v>0</v>
      </c>
      <c r="F1331" s="23">
        <v>12</v>
      </c>
      <c r="G1331" s="23">
        <v>0</v>
      </c>
      <c r="H1331" s="23">
        <v>0</v>
      </c>
      <c r="I1331" s="23" t="s">
        <v>5</v>
      </c>
      <c r="J1331" s="23" t="s">
        <v>570</v>
      </c>
      <c r="K1331" s="23" t="s">
        <v>1799</v>
      </c>
      <c r="L1331" s="24">
        <v>45841</v>
      </c>
      <c r="M1331" s="28">
        <v>2.7777777777777779E-3</v>
      </c>
      <c r="N1331" s="3">
        <v>45825</v>
      </c>
      <c r="O1331">
        <v>220651</v>
      </c>
      <c r="P1331" t="e">
        <f>IFERROR(INDEX(REDOSLIJED!#REF!,MATCH(PlanMasine[[#This Row],[KPL]],REDOSLIJED!#REF!,0)),MAX(REDOSLIJED!#REF!)+1)</f>
        <v>#REF!</v>
      </c>
    </row>
    <row r="1332" spans="1:16" hidden="1" x14ac:dyDescent="0.25">
      <c r="A1332" s="23">
        <v>1024031</v>
      </c>
      <c r="B1332" s="23">
        <v>1</v>
      </c>
      <c r="C1332" s="23">
        <v>1024045</v>
      </c>
      <c r="D1332" s="23" t="s">
        <v>2058</v>
      </c>
      <c r="E1332" s="5">
        <f>IFERROR((PlanMasine[[#This Row],[Norma]]/PlanMasine[[#This Row],[Q]])*(PlanMasine[[#This Row],[Q]]/SUMIF(#REF!,PlanMasine[[#This Row],[RN]],#REF!)*PlanMasine[[#This Row],[KPLQ]]),0)</f>
        <v>0</v>
      </c>
      <c r="F1332" s="23">
        <v>12</v>
      </c>
      <c r="G1332" s="23">
        <v>0</v>
      </c>
      <c r="H1332" s="23">
        <v>0</v>
      </c>
      <c r="I1332" s="23" t="s">
        <v>5</v>
      </c>
      <c r="J1332" s="23" t="s">
        <v>570</v>
      </c>
      <c r="K1332" s="23" t="s">
        <v>1799</v>
      </c>
      <c r="L1332" s="24">
        <v>45841</v>
      </c>
      <c r="M1332" s="28">
        <v>1.0416666666666667E-3</v>
      </c>
      <c r="N1332" s="3">
        <v>45825</v>
      </c>
      <c r="O1332">
        <v>220648</v>
      </c>
      <c r="P1332" t="e">
        <f>IFERROR(INDEX(REDOSLIJED!#REF!,MATCH(PlanMasine[[#This Row],[KPL]],REDOSLIJED!#REF!,0)),MAX(REDOSLIJED!#REF!)+1)</f>
        <v>#REF!</v>
      </c>
    </row>
    <row r="1333" spans="1:16" hidden="1" x14ac:dyDescent="0.25">
      <c r="A1333" s="23">
        <v>1024031</v>
      </c>
      <c r="B1333" s="23">
        <v>1</v>
      </c>
      <c r="C1333" s="23">
        <v>1024042</v>
      </c>
      <c r="D1333" s="23" t="s">
        <v>1492</v>
      </c>
      <c r="E1333" s="5">
        <f>IFERROR((PlanMasine[[#This Row],[Norma]]/PlanMasine[[#This Row],[Q]])*(PlanMasine[[#This Row],[Q]]/SUMIF(#REF!,PlanMasine[[#This Row],[RN]],#REF!)*PlanMasine[[#This Row],[KPLQ]]),0)</f>
        <v>0</v>
      </c>
      <c r="F1333" s="23">
        <v>12</v>
      </c>
      <c r="G1333" s="23">
        <v>0</v>
      </c>
      <c r="H1333" s="23">
        <v>0</v>
      </c>
      <c r="I1333" s="23" t="s">
        <v>5</v>
      </c>
      <c r="J1333" s="23" t="s">
        <v>570</v>
      </c>
      <c r="K1333" s="23" t="s">
        <v>1799</v>
      </c>
      <c r="L1333" s="24">
        <v>45841</v>
      </c>
      <c r="M1333" s="28">
        <v>4.1666666666666666E-3</v>
      </c>
      <c r="N1333" s="3">
        <v>45825</v>
      </c>
      <c r="O1333">
        <v>220645</v>
      </c>
      <c r="P1333" t="e">
        <f>IFERROR(INDEX(REDOSLIJED!#REF!,MATCH(PlanMasine[[#This Row],[KPL]],REDOSLIJED!#REF!,0)),MAX(REDOSLIJED!#REF!)+1)</f>
        <v>#REF!</v>
      </c>
    </row>
    <row r="1334" spans="1:16" hidden="1" x14ac:dyDescent="0.25">
      <c r="A1334" s="23">
        <v>1024031</v>
      </c>
      <c r="B1334" s="23">
        <v>1</v>
      </c>
      <c r="C1334" s="23">
        <v>1024038</v>
      </c>
      <c r="D1334" s="23" t="s">
        <v>2215</v>
      </c>
      <c r="E1334" s="5">
        <f>IFERROR((PlanMasine[[#This Row],[Norma]]/PlanMasine[[#This Row],[Q]])*(PlanMasine[[#This Row],[Q]]/SUMIF(#REF!,PlanMasine[[#This Row],[RN]],#REF!)*PlanMasine[[#This Row],[KPLQ]]),0)</f>
        <v>0</v>
      </c>
      <c r="F1334" s="23">
        <v>12</v>
      </c>
      <c r="G1334" s="23">
        <v>0</v>
      </c>
      <c r="H1334" s="23">
        <v>0</v>
      </c>
      <c r="I1334" s="23" t="s">
        <v>5</v>
      </c>
      <c r="J1334" s="23" t="s">
        <v>570</v>
      </c>
      <c r="K1334" s="23" t="s">
        <v>1799</v>
      </c>
      <c r="L1334" s="24">
        <v>45841</v>
      </c>
      <c r="M1334" s="28">
        <v>2.0833333333333333E-3</v>
      </c>
      <c r="N1334" s="3">
        <v>45825</v>
      </c>
      <c r="O1334">
        <v>220641</v>
      </c>
      <c r="P1334" t="e">
        <f>IFERROR(INDEX(REDOSLIJED!#REF!,MATCH(PlanMasine[[#This Row],[KPL]],REDOSLIJED!#REF!,0)),MAX(REDOSLIJED!#REF!)+1)</f>
        <v>#REF!</v>
      </c>
    </row>
    <row r="1335" spans="1:16" hidden="1" x14ac:dyDescent="0.25">
      <c r="A1335" s="23">
        <v>1024031</v>
      </c>
      <c r="B1335" s="23">
        <v>1</v>
      </c>
      <c r="C1335" s="23">
        <v>1024047</v>
      </c>
      <c r="D1335" s="23" t="s">
        <v>2060</v>
      </c>
      <c r="E1335" s="5">
        <f>IFERROR((PlanMasine[[#This Row],[Norma]]/PlanMasine[[#This Row],[Q]])*(PlanMasine[[#This Row],[Q]]/SUMIF(#REF!,PlanMasine[[#This Row],[RN]],#REF!)*PlanMasine[[#This Row],[KPLQ]]),0)</f>
        <v>0</v>
      </c>
      <c r="F1335" s="23">
        <v>12</v>
      </c>
      <c r="G1335" s="23">
        <v>0</v>
      </c>
      <c r="H1335" s="23">
        <v>0</v>
      </c>
      <c r="I1335" s="23" t="s">
        <v>5</v>
      </c>
      <c r="J1335" s="23" t="s">
        <v>570</v>
      </c>
      <c r="K1335" s="23" t="s">
        <v>1799</v>
      </c>
      <c r="L1335" s="24">
        <v>45841</v>
      </c>
      <c r="M1335" s="28">
        <v>3.472222222222222E-3</v>
      </c>
      <c r="N1335" s="3">
        <v>45825</v>
      </c>
      <c r="O1335">
        <v>220650</v>
      </c>
      <c r="P1335" t="e">
        <f>IFERROR(INDEX(REDOSLIJED!#REF!,MATCH(PlanMasine[[#This Row],[KPL]],REDOSLIJED!#REF!,0)),MAX(REDOSLIJED!#REF!)+1)</f>
        <v>#REF!</v>
      </c>
    </row>
    <row r="1336" spans="1:16" hidden="1" x14ac:dyDescent="0.25">
      <c r="A1336" s="23">
        <v>1024031</v>
      </c>
      <c r="B1336" s="23">
        <v>1</v>
      </c>
      <c r="C1336" s="23">
        <v>1024041</v>
      </c>
      <c r="D1336" s="23" t="s">
        <v>1490</v>
      </c>
      <c r="E1336" s="5">
        <f>IFERROR((PlanMasine[[#This Row],[Norma]]/PlanMasine[[#This Row],[Q]])*(PlanMasine[[#This Row],[Q]]/SUMIF(#REF!,PlanMasine[[#This Row],[RN]],#REF!)*PlanMasine[[#This Row],[KPLQ]]),0)</f>
        <v>0</v>
      </c>
      <c r="F1336" s="23">
        <v>12</v>
      </c>
      <c r="G1336" s="23">
        <v>0</v>
      </c>
      <c r="H1336" s="23">
        <v>0</v>
      </c>
      <c r="I1336" s="23" t="s">
        <v>5</v>
      </c>
      <c r="J1336" s="23" t="s">
        <v>570</v>
      </c>
      <c r="K1336" s="23" t="s">
        <v>1799</v>
      </c>
      <c r="L1336" s="24">
        <v>45841</v>
      </c>
      <c r="M1336" s="28">
        <v>3.472222222222222E-3</v>
      </c>
      <c r="N1336" s="3">
        <v>45825</v>
      </c>
      <c r="O1336">
        <v>220644</v>
      </c>
      <c r="P1336" t="e">
        <f>IFERROR(INDEX(REDOSLIJED!#REF!,MATCH(PlanMasine[[#This Row],[KPL]],REDOSLIJED!#REF!,0)),MAX(REDOSLIJED!#REF!)+1)</f>
        <v>#REF!</v>
      </c>
    </row>
    <row r="1337" spans="1:16" hidden="1" x14ac:dyDescent="0.25">
      <c r="A1337" s="23">
        <v>1024031</v>
      </c>
      <c r="B1337" s="23">
        <v>1</v>
      </c>
      <c r="C1337" s="23">
        <v>1024052</v>
      </c>
      <c r="D1337" s="23" t="s">
        <v>2059</v>
      </c>
      <c r="E1337" s="5">
        <f>IFERROR((PlanMasine[[#This Row],[Norma]]/PlanMasine[[#This Row],[Q]])*(PlanMasine[[#This Row],[Q]]/SUMIF(#REF!,PlanMasine[[#This Row],[RN]],#REF!)*PlanMasine[[#This Row],[KPLQ]]),0)</f>
        <v>0</v>
      </c>
      <c r="F1337" s="23">
        <v>12</v>
      </c>
      <c r="G1337" s="23">
        <v>0</v>
      </c>
      <c r="H1337" s="23">
        <v>0</v>
      </c>
      <c r="I1337" s="23" t="s">
        <v>5</v>
      </c>
      <c r="J1337" s="23" t="s">
        <v>570</v>
      </c>
      <c r="K1337" s="23" t="s">
        <v>1799</v>
      </c>
      <c r="L1337" s="24">
        <v>45841</v>
      </c>
      <c r="M1337" s="28">
        <v>1.0416666666666667E-3</v>
      </c>
      <c r="N1337" s="3">
        <v>45825</v>
      </c>
      <c r="O1337">
        <v>220656</v>
      </c>
      <c r="P1337" t="e">
        <f>IFERROR(INDEX(REDOSLIJED!#REF!,MATCH(PlanMasine[[#This Row],[KPL]],REDOSLIJED!#REF!,0)),MAX(REDOSLIJED!#REF!)+1)</f>
        <v>#REF!</v>
      </c>
    </row>
    <row r="1338" spans="1:16" hidden="1" x14ac:dyDescent="0.25">
      <c r="A1338" s="23">
        <v>1024032</v>
      </c>
      <c r="B1338" s="23">
        <v>1</v>
      </c>
      <c r="C1338" s="23">
        <v>1024042</v>
      </c>
      <c r="D1338" s="23" t="s">
        <v>1492</v>
      </c>
      <c r="E1338" s="5">
        <f>IFERROR((PlanMasine[[#This Row],[Norma]]/PlanMasine[[#This Row],[Q]])*(PlanMasine[[#This Row],[Q]]/SUMIF(#REF!,PlanMasine[[#This Row],[RN]],#REF!)*PlanMasine[[#This Row],[KPLQ]]),0)</f>
        <v>0</v>
      </c>
      <c r="F1338" s="23">
        <v>12</v>
      </c>
      <c r="G1338" s="23">
        <v>0</v>
      </c>
      <c r="H1338" s="23">
        <v>0</v>
      </c>
      <c r="I1338" s="23" t="s">
        <v>5</v>
      </c>
      <c r="J1338" s="23" t="s">
        <v>570</v>
      </c>
      <c r="K1338" s="23" t="s">
        <v>1799</v>
      </c>
      <c r="L1338" s="24">
        <v>45841</v>
      </c>
      <c r="M1338" s="28">
        <v>4.1666666666666666E-3</v>
      </c>
      <c r="N1338" s="3">
        <v>45825</v>
      </c>
      <c r="O1338">
        <v>220645</v>
      </c>
      <c r="P1338" t="e">
        <f>IFERROR(INDEX(REDOSLIJED!#REF!,MATCH(PlanMasine[[#This Row],[KPL]],REDOSLIJED!#REF!,0)),MAX(REDOSLIJED!#REF!)+1)</f>
        <v>#REF!</v>
      </c>
    </row>
    <row r="1339" spans="1:16" hidden="1" x14ac:dyDescent="0.25">
      <c r="A1339" s="23">
        <v>1024032</v>
      </c>
      <c r="B1339" s="23">
        <v>1</v>
      </c>
      <c r="C1339" s="23">
        <v>1024034</v>
      </c>
      <c r="D1339" s="23" t="s">
        <v>2056</v>
      </c>
      <c r="E1339" s="5">
        <f>IFERROR((PlanMasine[[#This Row],[Norma]]/PlanMasine[[#This Row],[Q]])*(PlanMasine[[#This Row],[Q]]/SUMIF(#REF!,PlanMasine[[#This Row],[RN]],#REF!)*PlanMasine[[#This Row],[KPLQ]]),0)</f>
        <v>0</v>
      </c>
      <c r="F1339" s="23">
        <v>12</v>
      </c>
      <c r="G1339" s="23">
        <v>0</v>
      </c>
      <c r="H1339" s="23">
        <v>0</v>
      </c>
      <c r="I1339" s="23" t="s">
        <v>5</v>
      </c>
      <c r="J1339" s="23" t="s">
        <v>570</v>
      </c>
      <c r="K1339" s="23" t="s">
        <v>1799</v>
      </c>
      <c r="L1339" s="24">
        <v>45841</v>
      </c>
      <c r="M1339" s="28">
        <v>3.472222222222222E-3</v>
      </c>
      <c r="N1339" s="3">
        <v>45825</v>
      </c>
      <c r="O1339">
        <v>220634</v>
      </c>
      <c r="P1339" t="e">
        <f>IFERROR(INDEX(REDOSLIJED!#REF!,MATCH(PlanMasine[[#This Row],[KPL]],REDOSLIJED!#REF!,0)),MAX(REDOSLIJED!#REF!)+1)</f>
        <v>#REF!</v>
      </c>
    </row>
    <row r="1340" spans="1:16" hidden="1" x14ac:dyDescent="0.25">
      <c r="A1340" s="23">
        <v>1024032</v>
      </c>
      <c r="B1340" s="23">
        <v>1</v>
      </c>
      <c r="C1340" s="23">
        <v>1024057</v>
      </c>
      <c r="D1340" s="23" t="s">
        <v>2057</v>
      </c>
      <c r="E1340" s="5">
        <f>IFERROR((PlanMasine[[#This Row],[Norma]]/PlanMasine[[#This Row],[Q]])*(PlanMasine[[#This Row],[Q]]/SUMIF(#REF!,PlanMasine[[#This Row],[RN]],#REF!)*PlanMasine[[#This Row],[KPLQ]]),0)</f>
        <v>0</v>
      </c>
      <c r="F1340" s="23">
        <v>12</v>
      </c>
      <c r="G1340" s="23">
        <v>0</v>
      </c>
      <c r="H1340" s="23">
        <v>0</v>
      </c>
      <c r="I1340" s="23" t="s">
        <v>5</v>
      </c>
      <c r="J1340" s="23" t="s">
        <v>570</v>
      </c>
      <c r="K1340" s="23" t="s">
        <v>1799</v>
      </c>
      <c r="L1340" s="24">
        <v>45841</v>
      </c>
      <c r="M1340" s="28">
        <v>1.0416666666666667E-3</v>
      </c>
      <c r="N1340" s="3">
        <v>45825</v>
      </c>
      <c r="O1340">
        <v>220662</v>
      </c>
      <c r="P1340" t="e">
        <f>IFERROR(INDEX(REDOSLIJED!#REF!,MATCH(PlanMasine[[#This Row],[KPL]],REDOSLIJED!#REF!,0)),MAX(REDOSLIJED!#REF!)+1)</f>
        <v>#REF!</v>
      </c>
    </row>
    <row r="1341" spans="1:16" hidden="1" x14ac:dyDescent="0.25">
      <c r="A1341" s="23">
        <v>1024032</v>
      </c>
      <c r="B1341" s="23">
        <v>1</v>
      </c>
      <c r="C1341" s="23">
        <v>1024039</v>
      </c>
      <c r="D1341" s="23" t="s">
        <v>1755</v>
      </c>
      <c r="E1341" s="5">
        <f>IFERROR((PlanMasine[[#This Row],[Norma]]/PlanMasine[[#This Row],[Q]])*(PlanMasine[[#This Row],[Q]]/SUMIF(#REF!,PlanMasine[[#This Row],[RN]],#REF!)*PlanMasine[[#This Row],[KPLQ]]),0)</f>
        <v>0</v>
      </c>
      <c r="F1341" s="23">
        <v>12</v>
      </c>
      <c r="G1341" s="23">
        <v>0</v>
      </c>
      <c r="H1341" s="23">
        <v>0</v>
      </c>
      <c r="I1341" s="23" t="s">
        <v>5</v>
      </c>
      <c r="J1341" s="23" t="s">
        <v>570</v>
      </c>
      <c r="K1341" s="23" t="s">
        <v>1799</v>
      </c>
      <c r="L1341" s="24">
        <v>45841</v>
      </c>
      <c r="M1341" s="28">
        <v>3.472222222222222E-3</v>
      </c>
      <c r="N1341" s="3">
        <v>45825</v>
      </c>
      <c r="O1341">
        <v>220642</v>
      </c>
      <c r="P1341" t="e">
        <f>IFERROR(INDEX(REDOSLIJED!#REF!,MATCH(PlanMasine[[#This Row],[KPL]],REDOSLIJED!#REF!,0)),MAX(REDOSLIJED!#REF!)+1)</f>
        <v>#REF!</v>
      </c>
    </row>
    <row r="1342" spans="1:16" hidden="1" x14ac:dyDescent="0.25">
      <c r="A1342" s="23">
        <v>1024032</v>
      </c>
      <c r="B1342" s="23">
        <v>1</v>
      </c>
      <c r="C1342" s="23">
        <v>1024038</v>
      </c>
      <c r="D1342" s="23" t="s">
        <v>2215</v>
      </c>
      <c r="E1342" s="5">
        <f>IFERROR((PlanMasine[[#This Row],[Norma]]/PlanMasine[[#This Row],[Q]])*(PlanMasine[[#This Row],[Q]]/SUMIF(#REF!,PlanMasine[[#This Row],[RN]],#REF!)*PlanMasine[[#This Row],[KPLQ]]),0)</f>
        <v>0</v>
      </c>
      <c r="F1342" s="23">
        <v>12</v>
      </c>
      <c r="G1342" s="23">
        <v>0</v>
      </c>
      <c r="H1342" s="23">
        <v>0</v>
      </c>
      <c r="I1342" s="23" t="s">
        <v>5</v>
      </c>
      <c r="J1342" s="23" t="s">
        <v>570</v>
      </c>
      <c r="K1342" s="23" t="s">
        <v>1799</v>
      </c>
      <c r="L1342" s="24">
        <v>45841</v>
      </c>
      <c r="M1342" s="28">
        <v>2.0833333333333333E-3</v>
      </c>
      <c r="N1342" s="3">
        <v>45825</v>
      </c>
      <c r="O1342">
        <v>220641</v>
      </c>
      <c r="P1342" t="e">
        <f>IFERROR(INDEX(REDOSLIJED!#REF!,MATCH(PlanMasine[[#This Row],[KPL]],REDOSLIJED!#REF!,0)),MAX(REDOSLIJED!#REF!)+1)</f>
        <v>#REF!</v>
      </c>
    </row>
    <row r="1343" spans="1:16" hidden="1" x14ac:dyDescent="0.25">
      <c r="A1343" s="23">
        <v>1024032</v>
      </c>
      <c r="B1343" s="23">
        <v>1</v>
      </c>
      <c r="C1343" s="23">
        <v>1024045</v>
      </c>
      <c r="D1343" s="23" t="s">
        <v>2058</v>
      </c>
      <c r="E1343" s="5">
        <f>IFERROR((PlanMasine[[#This Row],[Norma]]/PlanMasine[[#This Row],[Q]])*(PlanMasine[[#This Row],[Q]]/SUMIF(#REF!,PlanMasine[[#This Row],[RN]],#REF!)*PlanMasine[[#This Row],[KPLQ]]),0)</f>
        <v>0</v>
      </c>
      <c r="F1343" s="23">
        <v>12</v>
      </c>
      <c r="G1343" s="23">
        <v>0</v>
      </c>
      <c r="H1343" s="23">
        <v>0</v>
      </c>
      <c r="I1343" s="23" t="s">
        <v>5</v>
      </c>
      <c r="J1343" s="23" t="s">
        <v>570</v>
      </c>
      <c r="K1343" s="23" t="s">
        <v>1799</v>
      </c>
      <c r="L1343" s="24">
        <v>45841</v>
      </c>
      <c r="M1343" s="28">
        <v>1.0416666666666667E-3</v>
      </c>
      <c r="N1343" s="3">
        <v>45825</v>
      </c>
      <c r="O1343">
        <v>220648</v>
      </c>
      <c r="P1343" t="e">
        <f>IFERROR(INDEX(REDOSLIJED!#REF!,MATCH(PlanMasine[[#This Row],[KPL]],REDOSLIJED!#REF!,0)),MAX(REDOSLIJED!#REF!)+1)</f>
        <v>#REF!</v>
      </c>
    </row>
    <row r="1344" spans="1:16" hidden="1" x14ac:dyDescent="0.25">
      <c r="A1344" s="23">
        <v>1024032</v>
      </c>
      <c r="B1344" s="23">
        <v>1</v>
      </c>
      <c r="C1344" s="23">
        <v>1024035</v>
      </c>
      <c r="D1344" s="23" t="s">
        <v>2213</v>
      </c>
      <c r="E1344" s="5">
        <f>IFERROR((PlanMasine[[#This Row],[Norma]]/PlanMasine[[#This Row],[Q]])*(PlanMasine[[#This Row],[Q]]/SUMIF(#REF!,PlanMasine[[#This Row],[RN]],#REF!)*PlanMasine[[#This Row],[KPLQ]]),0)</f>
        <v>0</v>
      </c>
      <c r="F1344" s="23">
        <v>12</v>
      </c>
      <c r="G1344" s="23">
        <v>0</v>
      </c>
      <c r="H1344" s="23">
        <v>0</v>
      </c>
      <c r="I1344" s="23" t="s">
        <v>5</v>
      </c>
      <c r="J1344" s="23" t="s">
        <v>570</v>
      </c>
      <c r="K1344" s="23" t="s">
        <v>1799</v>
      </c>
      <c r="L1344" s="24">
        <v>45841</v>
      </c>
      <c r="M1344" s="28">
        <v>3.472222222222222E-3</v>
      </c>
      <c r="N1344" s="3">
        <v>45825</v>
      </c>
      <c r="O1344">
        <v>220635</v>
      </c>
      <c r="P1344" t="e">
        <f>IFERROR(INDEX(REDOSLIJED!#REF!,MATCH(PlanMasine[[#This Row],[KPL]],REDOSLIJED!#REF!,0)),MAX(REDOSLIJED!#REF!)+1)</f>
        <v>#REF!</v>
      </c>
    </row>
    <row r="1345" spans="1:16" hidden="1" x14ac:dyDescent="0.25">
      <c r="A1345" s="23">
        <v>1024032</v>
      </c>
      <c r="B1345" s="23">
        <v>1</v>
      </c>
      <c r="C1345" s="23">
        <v>1024041</v>
      </c>
      <c r="D1345" s="23" t="s">
        <v>1490</v>
      </c>
      <c r="E1345" s="5">
        <f>IFERROR((PlanMasine[[#This Row],[Norma]]/PlanMasine[[#This Row],[Q]])*(PlanMasine[[#This Row],[Q]]/SUMIF(#REF!,PlanMasine[[#This Row],[RN]],#REF!)*PlanMasine[[#This Row],[KPLQ]]),0)</f>
        <v>0</v>
      </c>
      <c r="F1345" s="23">
        <v>12</v>
      </c>
      <c r="G1345" s="23">
        <v>0</v>
      </c>
      <c r="H1345" s="23">
        <v>0</v>
      </c>
      <c r="I1345" s="23" t="s">
        <v>5</v>
      </c>
      <c r="J1345" s="23" t="s">
        <v>570</v>
      </c>
      <c r="K1345" s="23" t="s">
        <v>1799</v>
      </c>
      <c r="L1345" s="24">
        <v>45841</v>
      </c>
      <c r="M1345" s="28">
        <v>3.472222222222222E-3</v>
      </c>
      <c r="N1345" s="3">
        <v>45825</v>
      </c>
      <c r="O1345">
        <v>220644</v>
      </c>
      <c r="P1345" t="e">
        <f>IFERROR(INDEX(REDOSLIJED!#REF!,MATCH(PlanMasine[[#This Row],[KPL]],REDOSLIJED!#REF!,0)),MAX(REDOSLIJED!#REF!)+1)</f>
        <v>#REF!</v>
      </c>
    </row>
    <row r="1346" spans="1:16" hidden="1" x14ac:dyDescent="0.25">
      <c r="A1346" s="23">
        <v>1024032</v>
      </c>
      <c r="B1346" s="23">
        <v>1</v>
      </c>
      <c r="C1346" s="23">
        <v>1024040</v>
      </c>
      <c r="D1346" s="23" t="s">
        <v>1491</v>
      </c>
      <c r="E1346" s="5">
        <f>IFERROR((PlanMasine[[#This Row],[Norma]]/PlanMasine[[#This Row],[Q]])*(PlanMasine[[#This Row],[Q]]/SUMIF(#REF!,PlanMasine[[#This Row],[RN]],#REF!)*PlanMasine[[#This Row],[KPLQ]]),0)</f>
        <v>0</v>
      </c>
      <c r="F1346" s="23">
        <v>12</v>
      </c>
      <c r="G1346" s="23">
        <v>0</v>
      </c>
      <c r="H1346" s="23">
        <v>0</v>
      </c>
      <c r="I1346" s="23" t="s">
        <v>5</v>
      </c>
      <c r="J1346" s="23" t="s">
        <v>570</v>
      </c>
      <c r="K1346" s="23" t="s">
        <v>1799</v>
      </c>
      <c r="L1346" s="24">
        <v>45841</v>
      </c>
      <c r="M1346" s="28">
        <v>5.5555555555555558E-3</v>
      </c>
      <c r="N1346" s="3">
        <v>45825</v>
      </c>
      <c r="O1346">
        <v>220643</v>
      </c>
      <c r="P1346" t="e">
        <f>IFERROR(INDEX(REDOSLIJED!#REF!,MATCH(PlanMasine[[#This Row],[KPL]],REDOSLIJED!#REF!,0)),MAX(REDOSLIJED!#REF!)+1)</f>
        <v>#REF!</v>
      </c>
    </row>
    <row r="1347" spans="1:16" hidden="1" x14ac:dyDescent="0.25">
      <c r="A1347" s="23">
        <v>1024032</v>
      </c>
      <c r="B1347" s="23">
        <v>1</v>
      </c>
      <c r="C1347" s="23">
        <v>1024047</v>
      </c>
      <c r="D1347" s="23" t="s">
        <v>2060</v>
      </c>
      <c r="E1347" s="5">
        <f>IFERROR((PlanMasine[[#This Row],[Norma]]/PlanMasine[[#This Row],[Q]])*(PlanMasine[[#This Row],[Q]]/SUMIF(#REF!,PlanMasine[[#This Row],[RN]],#REF!)*PlanMasine[[#This Row],[KPLQ]]),0)</f>
        <v>0</v>
      </c>
      <c r="F1347" s="23">
        <v>12</v>
      </c>
      <c r="G1347" s="23">
        <v>0</v>
      </c>
      <c r="H1347" s="23">
        <v>0</v>
      </c>
      <c r="I1347" s="23" t="s">
        <v>5</v>
      </c>
      <c r="J1347" s="23" t="s">
        <v>570</v>
      </c>
      <c r="K1347" s="23" t="s">
        <v>1799</v>
      </c>
      <c r="L1347" s="24">
        <v>45841</v>
      </c>
      <c r="M1347" s="28">
        <v>3.472222222222222E-3</v>
      </c>
      <c r="N1347" s="3">
        <v>45825</v>
      </c>
      <c r="O1347">
        <v>220650</v>
      </c>
      <c r="P1347" t="e">
        <f>IFERROR(INDEX(REDOSLIJED!#REF!,MATCH(PlanMasine[[#This Row],[KPL]],REDOSLIJED!#REF!,0)),MAX(REDOSLIJED!#REF!)+1)</f>
        <v>#REF!</v>
      </c>
    </row>
    <row r="1348" spans="1:16" hidden="1" x14ac:dyDescent="0.25">
      <c r="A1348" s="23">
        <v>1024032</v>
      </c>
      <c r="B1348" s="23">
        <v>1</v>
      </c>
      <c r="C1348" s="23">
        <v>1024048</v>
      </c>
      <c r="D1348" s="23" t="s">
        <v>2212</v>
      </c>
      <c r="E1348" s="5">
        <f>IFERROR((PlanMasine[[#This Row],[Norma]]/PlanMasine[[#This Row],[Q]])*(PlanMasine[[#This Row],[Q]]/SUMIF(#REF!,PlanMasine[[#This Row],[RN]],#REF!)*PlanMasine[[#This Row],[KPLQ]]),0)</f>
        <v>0</v>
      </c>
      <c r="F1348" s="23">
        <v>12</v>
      </c>
      <c r="G1348" s="23">
        <v>0</v>
      </c>
      <c r="H1348" s="23">
        <v>0</v>
      </c>
      <c r="I1348" s="23" t="s">
        <v>5</v>
      </c>
      <c r="J1348" s="23" t="s">
        <v>570</v>
      </c>
      <c r="K1348" s="23" t="s">
        <v>1799</v>
      </c>
      <c r="L1348" s="24">
        <v>45841</v>
      </c>
      <c r="M1348" s="28">
        <v>2.7777777777777779E-3</v>
      </c>
      <c r="N1348" s="3">
        <v>45825</v>
      </c>
      <c r="O1348">
        <v>220651</v>
      </c>
      <c r="P1348" t="e">
        <f>IFERROR(INDEX(REDOSLIJED!#REF!,MATCH(PlanMasine[[#This Row],[KPL]],REDOSLIJED!#REF!,0)),MAX(REDOSLIJED!#REF!)+1)</f>
        <v>#REF!</v>
      </c>
    </row>
    <row r="1349" spans="1:16" hidden="1" x14ac:dyDescent="0.25">
      <c r="A1349" s="23">
        <v>1024032</v>
      </c>
      <c r="B1349" s="23">
        <v>1</v>
      </c>
      <c r="C1349" s="23">
        <v>1024052</v>
      </c>
      <c r="D1349" s="23" t="s">
        <v>2059</v>
      </c>
      <c r="E1349" s="5">
        <f>IFERROR((PlanMasine[[#This Row],[Norma]]/PlanMasine[[#This Row],[Q]])*(PlanMasine[[#This Row],[Q]]/SUMIF(#REF!,PlanMasine[[#This Row],[RN]],#REF!)*PlanMasine[[#This Row],[KPLQ]]),0)</f>
        <v>0</v>
      </c>
      <c r="F1349" s="23">
        <v>12</v>
      </c>
      <c r="G1349" s="23">
        <v>0</v>
      </c>
      <c r="H1349" s="23">
        <v>0</v>
      </c>
      <c r="I1349" s="23" t="s">
        <v>5</v>
      </c>
      <c r="J1349" s="23" t="s">
        <v>570</v>
      </c>
      <c r="K1349" s="23" t="s">
        <v>1799</v>
      </c>
      <c r="L1349" s="24">
        <v>45841</v>
      </c>
      <c r="M1349" s="28">
        <v>1.0416666666666667E-3</v>
      </c>
      <c r="N1349" s="3">
        <v>45825</v>
      </c>
      <c r="O1349">
        <v>220656</v>
      </c>
      <c r="P1349" t="e">
        <f>IFERROR(INDEX(REDOSLIJED!#REF!,MATCH(PlanMasine[[#This Row],[KPL]],REDOSLIJED!#REF!,0)),MAX(REDOSLIJED!#REF!)+1)</f>
        <v>#REF!</v>
      </c>
    </row>
    <row r="1350" spans="1:16" hidden="1" x14ac:dyDescent="0.25">
      <c r="A1350" s="23">
        <v>1024033</v>
      </c>
      <c r="B1350" s="23">
        <v>1</v>
      </c>
      <c r="C1350" s="23">
        <v>1024034</v>
      </c>
      <c r="D1350" s="23" t="s">
        <v>2056</v>
      </c>
      <c r="E1350" s="5">
        <f>IFERROR((PlanMasine[[#This Row],[Norma]]/PlanMasine[[#This Row],[Q]])*(PlanMasine[[#This Row],[Q]]/SUMIF(#REF!,PlanMasine[[#This Row],[RN]],#REF!)*PlanMasine[[#This Row],[KPLQ]]),0)</f>
        <v>0</v>
      </c>
      <c r="F1350" s="23">
        <v>12</v>
      </c>
      <c r="G1350" s="23">
        <v>0</v>
      </c>
      <c r="H1350" s="23">
        <v>0</v>
      </c>
      <c r="I1350" s="23" t="s">
        <v>5</v>
      </c>
      <c r="J1350" s="23" t="s">
        <v>570</v>
      </c>
      <c r="K1350" s="23" t="s">
        <v>1799</v>
      </c>
      <c r="L1350" s="24">
        <v>45841</v>
      </c>
      <c r="M1350" s="28">
        <v>3.472222222222222E-3</v>
      </c>
      <c r="N1350" s="3">
        <v>45825</v>
      </c>
      <c r="O1350">
        <v>220634</v>
      </c>
      <c r="P1350" t="e">
        <f>IFERROR(INDEX(REDOSLIJED!#REF!,MATCH(PlanMasine[[#This Row],[KPL]],REDOSLIJED!#REF!,0)),MAX(REDOSLIJED!#REF!)+1)</f>
        <v>#REF!</v>
      </c>
    </row>
    <row r="1351" spans="1:16" hidden="1" x14ac:dyDescent="0.25">
      <c r="A1351" s="23">
        <v>1024033</v>
      </c>
      <c r="B1351" s="23">
        <v>1</v>
      </c>
      <c r="C1351" s="23">
        <v>1024042</v>
      </c>
      <c r="D1351" s="23" t="s">
        <v>1492</v>
      </c>
      <c r="E1351" s="5">
        <f>IFERROR((PlanMasine[[#This Row],[Norma]]/PlanMasine[[#This Row],[Q]])*(PlanMasine[[#This Row],[Q]]/SUMIF(#REF!,PlanMasine[[#This Row],[RN]],#REF!)*PlanMasine[[#This Row],[KPLQ]]),0)</f>
        <v>0</v>
      </c>
      <c r="F1351" s="23">
        <v>12</v>
      </c>
      <c r="G1351" s="23">
        <v>0</v>
      </c>
      <c r="H1351" s="23">
        <v>0</v>
      </c>
      <c r="I1351" s="23" t="s">
        <v>5</v>
      </c>
      <c r="J1351" s="23" t="s">
        <v>570</v>
      </c>
      <c r="K1351" s="23" t="s">
        <v>1799</v>
      </c>
      <c r="L1351" s="24">
        <v>45841</v>
      </c>
      <c r="M1351" s="28">
        <v>4.1666666666666666E-3</v>
      </c>
      <c r="N1351" s="3">
        <v>45825</v>
      </c>
      <c r="O1351">
        <v>220645</v>
      </c>
      <c r="P1351" t="e">
        <f>IFERROR(INDEX(REDOSLIJED!#REF!,MATCH(PlanMasine[[#This Row],[KPL]],REDOSLIJED!#REF!,0)),MAX(REDOSLIJED!#REF!)+1)</f>
        <v>#REF!</v>
      </c>
    </row>
    <row r="1352" spans="1:16" hidden="1" x14ac:dyDescent="0.25">
      <c r="A1352" s="23">
        <v>1024033</v>
      </c>
      <c r="B1352" s="23">
        <v>1</v>
      </c>
      <c r="C1352" s="23">
        <v>1024057</v>
      </c>
      <c r="D1352" s="23" t="s">
        <v>2057</v>
      </c>
      <c r="E1352" s="5">
        <f>IFERROR((PlanMasine[[#This Row],[Norma]]/PlanMasine[[#This Row],[Q]])*(PlanMasine[[#This Row],[Q]]/SUMIF(#REF!,PlanMasine[[#This Row],[RN]],#REF!)*PlanMasine[[#This Row],[KPLQ]]),0)</f>
        <v>0</v>
      </c>
      <c r="F1352" s="23">
        <v>12</v>
      </c>
      <c r="G1352" s="23">
        <v>0</v>
      </c>
      <c r="H1352" s="23">
        <v>0</v>
      </c>
      <c r="I1352" s="23" t="s">
        <v>5</v>
      </c>
      <c r="J1352" s="23" t="s">
        <v>570</v>
      </c>
      <c r="K1352" s="23" t="s">
        <v>1799</v>
      </c>
      <c r="L1352" s="24">
        <v>45841</v>
      </c>
      <c r="M1352" s="28">
        <v>1.0416666666666667E-3</v>
      </c>
      <c r="N1352" s="3">
        <v>45825</v>
      </c>
      <c r="O1352">
        <v>220662</v>
      </c>
      <c r="P1352" t="e">
        <f>IFERROR(INDEX(REDOSLIJED!#REF!,MATCH(PlanMasine[[#This Row],[KPL]],REDOSLIJED!#REF!,0)),MAX(REDOSLIJED!#REF!)+1)</f>
        <v>#REF!</v>
      </c>
    </row>
    <row r="1353" spans="1:16" hidden="1" x14ac:dyDescent="0.25">
      <c r="A1353" s="23">
        <v>1024033</v>
      </c>
      <c r="B1353" s="23">
        <v>1</v>
      </c>
      <c r="C1353" s="23">
        <v>1024047</v>
      </c>
      <c r="D1353" s="23" t="s">
        <v>2060</v>
      </c>
      <c r="E1353" s="5">
        <f>IFERROR((PlanMasine[[#This Row],[Norma]]/PlanMasine[[#This Row],[Q]])*(PlanMasine[[#This Row],[Q]]/SUMIF(#REF!,PlanMasine[[#This Row],[RN]],#REF!)*PlanMasine[[#This Row],[KPLQ]]),0)</f>
        <v>0</v>
      </c>
      <c r="F1353" s="23">
        <v>12</v>
      </c>
      <c r="G1353" s="23">
        <v>0</v>
      </c>
      <c r="H1353" s="23">
        <v>0</v>
      </c>
      <c r="I1353" s="23" t="s">
        <v>5</v>
      </c>
      <c r="J1353" s="23" t="s">
        <v>570</v>
      </c>
      <c r="K1353" s="23" t="s">
        <v>1799</v>
      </c>
      <c r="L1353" s="24">
        <v>45841</v>
      </c>
      <c r="M1353" s="28">
        <v>3.472222222222222E-3</v>
      </c>
      <c r="N1353" s="3">
        <v>45825</v>
      </c>
      <c r="O1353">
        <v>220650</v>
      </c>
      <c r="P1353" t="e">
        <f>IFERROR(INDEX(REDOSLIJED!#REF!,MATCH(PlanMasine[[#This Row],[KPL]],REDOSLIJED!#REF!,0)),MAX(REDOSLIJED!#REF!)+1)</f>
        <v>#REF!</v>
      </c>
    </row>
    <row r="1354" spans="1:16" hidden="1" x14ac:dyDescent="0.25">
      <c r="A1354" s="23">
        <v>1024033</v>
      </c>
      <c r="B1354" s="23">
        <v>1</v>
      </c>
      <c r="C1354" s="23">
        <v>1024048</v>
      </c>
      <c r="D1354" s="23" t="s">
        <v>2212</v>
      </c>
      <c r="E1354" s="5">
        <f>IFERROR((PlanMasine[[#This Row],[Norma]]/PlanMasine[[#This Row],[Q]])*(PlanMasine[[#This Row],[Q]]/SUMIF(#REF!,PlanMasine[[#This Row],[RN]],#REF!)*PlanMasine[[#This Row],[KPLQ]]),0)</f>
        <v>0</v>
      </c>
      <c r="F1354" s="23">
        <v>12</v>
      </c>
      <c r="G1354" s="23">
        <v>0</v>
      </c>
      <c r="H1354" s="23">
        <v>0</v>
      </c>
      <c r="I1354" s="23" t="s">
        <v>5</v>
      </c>
      <c r="J1354" s="23" t="s">
        <v>570</v>
      </c>
      <c r="K1354" s="23" t="s">
        <v>1799</v>
      </c>
      <c r="L1354" s="24">
        <v>45841</v>
      </c>
      <c r="M1354" s="28">
        <v>2.7777777777777779E-3</v>
      </c>
      <c r="N1354" s="3">
        <v>45825</v>
      </c>
      <c r="O1354">
        <v>220651</v>
      </c>
      <c r="P1354" t="e">
        <f>IFERROR(INDEX(REDOSLIJED!#REF!,MATCH(PlanMasine[[#This Row],[KPL]],REDOSLIJED!#REF!,0)),MAX(REDOSLIJED!#REF!)+1)</f>
        <v>#REF!</v>
      </c>
    </row>
    <row r="1355" spans="1:16" hidden="1" x14ac:dyDescent="0.25">
      <c r="A1355" s="23">
        <v>1024033</v>
      </c>
      <c r="B1355" s="23">
        <v>1</v>
      </c>
      <c r="C1355" s="23">
        <v>1024040</v>
      </c>
      <c r="D1355" s="23" t="s">
        <v>1491</v>
      </c>
      <c r="E1355" s="5">
        <f>IFERROR((PlanMasine[[#This Row],[Norma]]/PlanMasine[[#This Row],[Q]])*(PlanMasine[[#This Row],[Q]]/SUMIF(#REF!,PlanMasine[[#This Row],[RN]],#REF!)*PlanMasine[[#This Row],[KPLQ]]),0)</f>
        <v>0</v>
      </c>
      <c r="F1355" s="23">
        <v>12</v>
      </c>
      <c r="G1355" s="23">
        <v>0</v>
      </c>
      <c r="H1355" s="23">
        <v>0</v>
      </c>
      <c r="I1355" s="23" t="s">
        <v>5</v>
      </c>
      <c r="J1355" s="23" t="s">
        <v>570</v>
      </c>
      <c r="K1355" s="23" t="s">
        <v>1799</v>
      </c>
      <c r="L1355" s="24">
        <v>45841</v>
      </c>
      <c r="M1355" s="28">
        <v>5.5555555555555558E-3</v>
      </c>
      <c r="N1355" s="3">
        <v>45825</v>
      </c>
      <c r="O1355">
        <v>220643</v>
      </c>
      <c r="P1355" t="e">
        <f>IFERROR(INDEX(REDOSLIJED!#REF!,MATCH(PlanMasine[[#This Row],[KPL]],REDOSLIJED!#REF!,0)),MAX(REDOSLIJED!#REF!)+1)</f>
        <v>#REF!</v>
      </c>
    </row>
    <row r="1356" spans="1:16" hidden="1" x14ac:dyDescent="0.25">
      <c r="A1356" s="23">
        <v>1024033</v>
      </c>
      <c r="B1356" s="23">
        <v>1</v>
      </c>
      <c r="C1356" s="23">
        <v>1024045</v>
      </c>
      <c r="D1356" s="23" t="s">
        <v>2058</v>
      </c>
      <c r="E1356" s="5">
        <f>IFERROR((PlanMasine[[#This Row],[Norma]]/PlanMasine[[#This Row],[Q]])*(PlanMasine[[#This Row],[Q]]/SUMIF(#REF!,PlanMasine[[#This Row],[RN]],#REF!)*PlanMasine[[#This Row],[KPLQ]]),0)</f>
        <v>0</v>
      </c>
      <c r="F1356" s="23">
        <v>12</v>
      </c>
      <c r="G1356" s="23">
        <v>0</v>
      </c>
      <c r="H1356" s="23">
        <v>0</v>
      </c>
      <c r="I1356" s="23" t="s">
        <v>5</v>
      </c>
      <c r="J1356" s="23" t="s">
        <v>570</v>
      </c>
      <c r="K1356" s="23" t="s">
        <v>1799</v>
      </c>
      <c r="L1356" s="24">
        <v>45841</v>
      </c>
      <c r="M1356" s="28">
        <v>1.0416666666666667E-3</v>
      </c>
      <c r="N1356" s="3">
        <v>45825</v>
      </c>
      <c r="O1356">
        <v>220648</v>
      </c>
      <c r="P1356" t="e">
        <f>IFERROR(INDEX(REDOSLIJED!#REF!,MATCH(PlanMasine[[#This Row],[KPL]],REDOSLIJED!#REF!,0)),MAX(REDOSLIJED!#REF!)+1)</f>
        <v>#REF!</v>
      </c>
    </row>
    <row r="1357" spans="1:16" hidden="1" x14ac:dyDescent="0.25">
      <c r="A1357" s="23">
        <v>1024033</v>
      </c>
      <c r="B1357" s="23">
        <v>1</v>
      </c>
      <c r="C1357" s="23">
        <v>1024052</v>
      </c>
      <c r="D1357" s="23" t="s">
        <v>2059</v>
      </c>
      <c r="E1357" s="5">
        <f>IFERROR((PlanMasine[[#This Row],[Norma]]/PlanMasine[[#This Row],[Q]])*(PlanMasine[[#This Row],[Q]]/SUMIF(#REF!,PlanMasine[[#This Row],[RN]],#REF!)*PlanMasine[[#This Row],[KPLQ]]),0)</f>
        <v>0</v>
      </c>
      <c r="F1357" s="23">
        <v>12</v>
      </c>
      <c r="G1357" s="23">
        <v>0</v>
      </c>
      <c r="H1357" s="23">
        <v>0</v>
      </c>
      <c r="I1357" s="23" t="s">
        <v>5</v>
      </c>
      <c r="J1357" s="23" t="s">
        <v>570</v>
      </c>
      <c r="K1357" s="23" t="s">
        <v>1799</v>
      </c>
      <c r="L1357" s="24">
        <v>45841</v>
      </c>
      <c r="M1357" s="28">
        <v>1.0416666666666667E-3</v>
      </c>
      <c r="N1357" s="3">
        <v>45825</v>
      </c>
      <c r="O1357">
        <v>220656</v>
      </c>
      <c r="P1357" t="e">
        <f>IFERROR(INDEX(REDOSLIJED!#REF!,MATCH(PlanMasine[[#This Row],[KPL]],REDOSLIJED!#REF!,0)),MAX(REDOSLIJED!#REF!)+1)</f>
        <v>#REF!</v>
      </c>
    </row>
    <row r="1358" spans="1:16" hidden="1" x14ac:dyDescent="0.25">
      <c r="A1358" s="23">
        <v>1024033</v>
      </c>
      <c r="B1358" s="23">
        <v>1</v>
      </c>
      <c r="C1358" s="23">
        <v>1024039</v>
      </c>
      <c r="D1358" s="23" t="s">
        <v>1755</v>
      </c>
      <c r="E1358" s="5">
        <f>IFERROR((PlanMasine[[#This Row],[Norma]]/PlanMasine[[#This Row],[Q]])*(PlanMasine[[#This Row],[Q]]/SUMIF(#REF!,PlanMasine[[#This Row],[RN]],#REF!)*PlanMasine[[#This Row],[KPLQ]]),0)</f>
        <v>0</v>
      </c>
      <c r="F1358" s="23">
        <v>12</v>
      </c>
      <c r="G1358" s="23">
        <v>0</v>
      </c>
      <c r="H1358" s="23">
        <v>0</v>
      </c>
      <c r="I1358" s="23" t="s">
        <v>5</v>
      </c>
      <c r="J1358" s="23" t="s">
        <v>570</v>
      </c>
      <c r="K1358" s="23" t="s">
        <v>1799</v>
      </c>
      <c r="L1358" s="24">
        <v>45841</v>
      </c>
      <c r="M1358" s="28">
        <v>3.472222222222222E-3</v>
      </c>
      <c r="N1358" s="3">
        <v>45825</v>
      </c>
      <c r="O1358">
        <v>220642</v>
      </c>
      <c r="P1358" t="e">
        <f>IFERROR(INDEX(REDOSLIJED!#REF!,MATCH(PlanMasine[[#This Row],[KPL]],REDOSLIJED!#REF!,0)),MAX(REDOSLIJED!#REF!)+1)</f>
        <v>#REF!</v>
      </c>
    </row>
    <row r="1359" spans="1:16" hidden="1" x14ac:dyDescent="0.25">
      <c r="A1359" s="23">
        <v>1024033</v>
      </c>
      <c r="B1359" s="23">
        <v>1</v>
      </c>
      <c r="C1359" s="23">
        <v>1024038</v>
      </c>
      <c r="D1359" s="23" t="s">
        <v>2215</v>
      </c>
      <c r="E1359" s="5">
        <f>IFERROR((PlanMasine[[#This Row],[Norma]]/PlanMasine[[#This Row],[Q]])*(PlanMasine[[#This Row],[Q]]/SUMIF(#REF!,PlanMasine[[#This Row],[RN]],#REF!)*PlanMasine[[#This Row],[KPLQ]]),0)</f>
        <v>0</v>
      </c>
      <c r="F1359" s="23">
        <v>12</v>
      </c>
      <c r="G1359" s="23">
        <v>0</v>
      </c>
      <c r="H1359" s="23">
        <v>0</v>
      </c>
      <c r="I1359" s="23" t="s">
        <v>5</v>
      </c>
      <c r="J1359" s="23" t="s">
        <v>570</v>
      </c>
      <c r="K1359" s="23" t="s">
        <v>1799</v>
      </c>
      <c r="L1359" s="24">
        <v>45841</v>
      </c>
      <c r="M1359" s="28">
        <v>2.0833333333333333E-3</v>
      </c>
      <c r="N1359" s="3">
        <v>45825</v>
      </c>
      <c r="O1359">
        <v>220641</v>
      </c>
      <c r="P1359" t="e">
        <f>IFERROR(INDEX(REDOSLIJED!#REF!,MATCH(PlanMasine[[#This Row],[KPL]],REDOSLIJED!#REF!,0)),MAX(REDOSLIJED!#REF!)+1)</f>
        <v>#REF!</v>
      </c>
    </row>
    <row r="1360" spans="1:16" hidden="1" x14ac:dyDescent="0.25">
      <c r="A1360" s="23">
        <v>1024033</v>
      </c>
      <c r="B1360" s="23">
        <v>1</v>
      </c>
      <c r="C1360" s="23">
        <v>1024041</v>
      </c>
      <c r="D1360" s="23" t="s">
        <v>1490</v>
      </c>
      <c r="E1360" s="5">
        <f>IFERROR((PlanMasine[[#This Row],[Norma]]/PlanMasine[[#This Row],[Q]])*(PlanMasine[[#This Row],[Q]]/SUMIF(#REF!,PlanMasine[[#This Row],[RN]],#REF!)*PlanMasine[[#This Row],[KPLQ]]),0)</f>
        <v>0</v>
      </c>
      <c r="F1360" s="23">
        <v>12</v>
      </c>
      <c r="G1360" s="23">
        <v>0</v>
      </c>
      <c r="H1360" s="23">
        <v>0</v>
      </c>
      <c r="I1360" s="23" t="s">
        <v>5</v>
      </c>
      <c r="J1360" s="23" t="s">
        <v>570</v>
      </c>
      <c r="K1360" s="23" t="s">
        <v>1799</v>
      </c>
      <c r="L1360" s="24">
        <v>45841</v>
      </c>
      <c r="M1360" s="28">
        <v>3.472222222222222E-3</v>
      </c>
      <c r="N1360" s="3">
        <v>45825</v>
      </c>
      <c r="O1360">
        <v>220644</v>
      </c>
      <c r="P1360" t="e">
        <f>IFERROR(INDEX(REDOSLIJED!#REF!,MATCH(PlanMasine[[#This Row],[KPL]],REDOSLIJED!#REF!,0)),MAX(REDOSLIJED!#REF!)+1)</f>
        <v>#REF!</v>
      </c>
    </row>
    <row r="1361" spans="1:16" hidden="1" x14ac:dyDescent="0.25">
      <c r="A1361" s="23">
        <v>1024033</v>
      </c>
      <c r="B1361" s="23">
        <v>1</v>
      </c>
      <c r="C1361" s="23">
        <v>1024035</v>
      </c>
      <c r="D1361" s="23" t="s">
        <v>2213</v>
      </c>
      <c r="E1361" s="5">
        <f>IFERROR((PlanMasine[[#This Row],[Norma]]/PlanMasine[[#This Row],[Q]])*(PlanMasine[[#This Row],[Q]]/SUMIF(#REF!,PlanMasine[[#This Row],[RN]],#REF!)*PlanMasine[[#This Row],[KPLQ]]),0)</f>
        <v>0</v>
      </c>
      <c r="F1361" s="23">
        <v>12</v>
      </c>
      <c r="G1361" s="23">
        <v>0</v>
      </c>
      <c r="H1361" s="23">
        <v>0</v>
      </c>
      <c r="I1361" s="23" t="s">
        <v>5</v>
      </c>
      <c r="J1361" s="23" t="s">
        <v>570</v>
      </c>
      <c r="K1361" s="23" t="s">
        <v>1799</v>
      </c>
      <c r="L1361" s="24">
        <v>45841</v>
      </c>
      <c r="M1361" s="28">
        <v>3.472222222222222E-3</v>
      </c>
      <c r="N1361" s="3">
        <v>45825</v>
      </c>
      <c r="O1361">
        <v>220635</v>
      </c>
      <c r="P1361" t="e">
        <f>IFERROR(INDEX(REDOSLIJED!#REF!,MATCH(PlanMasine[[#This Row],[KPL]],REDOSLIJED!#REF!,0)),MAX(REDOSLIJED!#REF!)+1)</f>
        <v>#REF!</v>
      </c>
    </row>
    <row r="1362" spans="1:16" hidden="1" x14ac:dyDescent="0.25">
      <c r="A1362" s="23">
        <v>1029106</v>
      </c>
      <c r="B1362" s="23">
        <v>3</v>
      </c>
      <c r="C1362" s="23">
        <v>1029107</v>
      </c>
      <c r="D1362" s="23" t="s">
        <v>1918</v>
      </c>
      <c r="E1362" s="5">
        <f>IFERROR((PlanMasine[[#This Row],[Norma]]/PlanMasine[[#This Row],[Q]])*(PlanMasine[[#This Row],[Q]]/SUMIF(#REF!,PlanMasine[[#This Row],[RN]],#REF!)*PlanMasine[[#This Row],[KPLQ]]),0)</f>
        <v>0</v>
      </c>
      <c r="F1362" s="23">
        <v>3</v>
      </c>
      <c r="G1362" s="23">
        <v>0</v>
      </c>
      <c r="H1362" s="23">
        <v>0</v>
      </c>
      <c r="I1362" s="23" t="s">
        <v>5</v>
      </c>
      <c r="J1362" s="23" t="s">
        <v>570</v>
      </c>
      <c r="K1362" s="23" t="s">
        <v>1919</v>
      </c>
      <c r="L1362" s="24">
        <v>45804</v>
      </c>
      <c r="M1362" s="28">
        <v>1.0416666666666666E-2</v>
      </c>
      <c r="N1362" s="3">
        <v>45825</v>
      </c>
      <c r="O1362">
        <v>233270</v>
      </c>
      <c r="P1362" t="e">
        <f>IFERROR(INDEX(REDOSLIJED!#REF!,MATCH(PlanMasine[[#This Row],[KPL]],REDOSLIJED!#REF!,0)),MAX(REDOSLIJED!#REF!)+1)</f>
        <v>#REF!</v>
      </c>
    </row>
    <row r="1363" spans="1:16" hidden="1" x14ac:dyDescent="0.25">
      <c r="A1363" s="23">
        <v>1033469</v>
      </c>
      <c r="B1363" s="23">
        <v>1</v>
      </c>
      <c r="C1363" s="23">
        <v>1033492</v>
      </c>
      <c r="D1363" s="23" t="s">
        <v>2098</v>
      </c>
      <c r="E1363" s="5">
        <f>IFERROR((PlanMasine[[#This Row],[Norma]]/PlanMasine[[#This Row],[Q]])*(PlanMasine[[#This Row],[Q]]/SUMIF(#REF!,PlanMasine[[#This Row],[RN]],#REF!)*PlanMasine[[#This Row],[KPLQ]]),0)</f>
        <v>0</v>
      </c>
      <c r="F1363" s="23">
        <v>1</v>
      </c>
      <c r="G1363" s="23">
        <v>0</v>
      </c>
      <c r="H1363" s="23">
        <v>0</v>
      </c>
      <c r="I1363" s="23" t="s">
        <v>5</v>
      </c>
      <c r="J1363" s="23" t="s">
        <v>570</v>
      </c>
      <c r="K1363" s="23" t="s">
        <v>1851</v>
      </c>
      <c r="L1363" s="24">
        <v>45839</v>
      </c>
      <c r="M1363" s="28">
        <v>1.0416666666666666E-2</v>
      </c>
      <c r="N1363" s="3">
        <v>45825</v>
      </c>
      <c r="O1363">
        <v>233439</v>
      </c>
      <c r="P1363" t="e">
        <f>IFERROR(INDEX(REDOSLIJED!#REF!,MATCH(PlanMasine[[#This Row],[KPL]],REDOSLIJED!#REF!,0)),MAX(REDOSLIJED!#REF!)+1)</f>
        <v>#REF!</v>
      </c>
    </row>
    <row r="1364" spans="1:16" hidden="1" x14ac:dyDescent="0.25">
      <c r="A1364" s="23">
        <v>1033469</v>
      </c>
      <c r="B1364" s="23">
        <v>1</v>
      </c>
      <c r="C1364" s="23">
        <v>1033497</v>
      </c>
      <c r="D1364" s="23" t="s">
        <v>2096</v>
      </c>
      <c r="E1364" s="5">
        <f>IFERROR((PlanMasine[[#This Row],[Norma]]/PlanMasine[[#This Row],[Q]])*(PlanMasine[[#This Row],[Q]]/SUMIF(#REF!,PlanMasine[[#This Row],[RN]],#REF!)*PlanMasine[[#This Row],[KPLQ]]),0)</f>
        <v>0</v>
      </c>
      <c r="F1364" s="23">
        <v>1</v>
      </c>
      <c r="G1364" s="23">
        <v>0</v>
      </c>
      <c r="H1364" s="23">
        <v>0</v>
      </c>
      <c r="I1364" s="23" t="s">
        <v>5</v>
      </c>
      <c r="J1364" s="23" t="s">
        <v>570</v>
      </c>
      <c r="K1364" s="23" t="s">
        <v>1851</v>
      </c>
      <c r="L1364" s="24">
        <v>45839</v>
      </c>
      <c r="M1364" s="28">
        <v>3.472222222222222E-3</v>
      </c>
      <c r="N1364" s="3">
        <v>45825</v>
      </c>
      <c r="O1364">
        <v>233444</v>
      </c>
      <c r="P1364" t="e">
        <f>IFERROR(INDEX(REDOSLIJED!#REF!,MATCH(PlanMasine[[#This Row],[KPL]],REDOSLIJED!#REF!,0)),MAX(REDOSLIJED!#REF!)+1)</f>
        <v>#REF!</v>
      </c>
    </row>
    <row r="1365" spans="1:16" hidden="1" x14ac:dyDescent="0.25">
      <c r="A1365" s="23">
        <v>1033469</v>
      </c>
      <c r="B1365" s="23">
        <v>1</v>
      </c>
      <c r="C1365" s="23">
        <v>1033499</v>
      </c>
      <c r="D1365" s="23" t="s">
        <v>2097</v>
      </c>
      <c r="E1365" s="5">
        <f>IFERROR((PlanMasine[[#This Row],[Norma]]/PlanMasine[[#This Row],[Q]])*(PlanMasine[[#This Row],[Q]]/SUMIF(#REF!,PlanMasine[[#This Row],[RN]],#REF!)*PlanMasine[[#This Row],[KPLQ]]),0)</f>
        <v>0</v>
      </c>
      <c r="F1365" s="23">
        <v>1</v>
      </c>
      <c r="G1365" s="23">
        <v>0</v>
      </c>
      <c r="H1365" s="23">
        <v>0</v>
      </c>
      <c r="I1365" s="23" t="s">
        <v>5</v>
      </c>
      <c r="J1365" s="23" t="s">
        <v>570</v>
      </c>
      <c r="K1365" s="23" t="s">
        <v>1851</v>
      </c>
      <c r="L1365" s="24">
        <v>45839</v>
      </c>
      <c r="M1365" s="28">
        <v>3.472222222222222E-3</v>
      </c>
      <c r="N1365" s="3">
        <v>45825</v>
      </c>
      <c r="O1365">
        <v>233446</v>
      </c>
      <c r="P1365" t="e">
        <f>IFERROR(INDEX(REDOSLIJED!#REF!,MATCH(PlanMasine[[#This Row],[KPL]],REDOSLIJED!#REF!,0)),MAX(REDOSLIJED!#REF!)+1)</f>
        <v>#REF!</v>
      </c>
    </row>
    <row r="1366" spans="1:16" hidden="1" x14ac:dyDescent="0.25">
      <c r="A1366" s="23">
        <v>1033469</v>
      </c>
      <c r="B1366" s="23">
        <v>1</v>
      </c>
      <c r="C1366" s="23">
        <v>1033503</v>
      </c>
      <c r="D1366" s="23" t="s">
        <v>2094</v>
      </c>
      <c r="E1366" s="5">
        <f>IFERROR((PlanMasine[[#This Row],[Norma]]/PlanMasine[[#This Row],[Q]])*(PlanMasine[[#This Row],[Q]]/SUMIF(#REF!,PlanMasine[[#This Row],[RN]],#REF!)*PlanMasine[[#This Row],[KPLQ]]),0)</f>
        <v>0</v>
      </c>
      <c r="F1366" s="23">
        <v>1</v>
      </c>
      <c r="G1366" s="23">
        <v>0</v>
      </c>
      <c r="H1366" s="23">
        <v>0</v>
      </c>
      <c r="I1366" s="23" t="s">
        <v>5</v>
      </c>
      <c r="J1366" s="23" t="s">
        <v>570</v>
      </c>
      <c r="K1366" s="23" t="s">
        <v>1851</v>
      </c>
      <c r="L1366" s="24">
        <v>45839</v>
      </c>
      <c r="M1366" s="28">
        <v>6.9444444444444441E-3</v>
      </c>
      <c r="N1366" s="3">
        <v>45825</v>
      </c>
      <c r="O1366">
        <v>233450</v>
      </c>
      <c r="P1366" t="e">
        <f>IFERROR(INDEX(REDOSLIJED!#REF!,MATCH(PlanMasine[[#This Row],[KPL]],REDOSLIJED!#REF!,0)),MAX(REDOSLIJED!#REF!)+1)</f>
        <v>#REF!</v>
      </c>
    </row>
    <row r="1367" spans="1:16" hidden="1" x14ac:dyDescent="0.25">
      <c r="A1367" s="23">
        <v>1033469</v>
      </c>
      <c r="B1367" s="23">
        <v>1</v>
      </c>
      <c r="C1367" s="23">
        <v>1033504</v>
      </c>
      <c r="D1367" s="23" t="s">
        <v>2093</v>
      </c>
      <c r="E1367" s="5">
        <f>IFERROR((PlanMasine[[#This Row],[Norma]]/PlanMasine[[#This Row],[Q]])*(PlanMasine[[#This Row],[Q]]/SUMIF(#REF!,PlanMasine[[#This Row],[RN]],#REF!)*PlanMasine[[#This Row],[KPLQ]]),0)</f>
        <v>0</v>
      </c>
      <c r="F1367" s="23">
        <v>1</v>
      </c>
      <c r="G1367" s="23">
        <v>0</v>
      </c>
      <c r="H1367" s="23">
        <v>0</v>
      </c>
      <c r="I1367" s="23" t="s">
        <v>5</v>
      </c>
      <c r="J1367" s="23" t="s">
        <v>570</v>
      </c>
      <c r="K1367" s="23" t="s">
        <v>1851</v>
      </c>
      <c r="L1367" s="24">
        <v>45839</v>
      </c>
      <c r="M1367" s="28">
        <v>6.9444444444444441E-3</v>
      </c>
      <c r="N1367" s="3">
        <v>45825</v>
      </c>
      <c r="O1367">
        <v>233451</v>
      </c>
      <c r="P1367" t="e">
        <f>IFERROR(INDEX(REDOSLIJED!#REF!,MATCH(PlanMasine[[#This Row],[KPL]],REDOSLIJED!#REF!,0)),MAX(REDOSLIJED!#REF!)+1)</f>
        <v>#REF!</v>
      </c>
    </row>
    <row r="1368" spans="1:16" hidden="1" x14ac:dyDescent="0.25">
      <c r="A1368" s="23">
        <v>1033469</v>
      </c>
      <c r="B1368" s="23">
        <v>1</v>
      </c>
      <c r="C1368" s="23">
        <v>1033498</v>
      </c>
      <c r="D1368" s="23" t="s">
        <v>2095</v>
      </c>
      <c r="E1368" s="5">
        <f>IFERROR((PlanMasine[[#This Row],[Norma]]/PlanMasine[[#This Row],[Q]])*(PlanMasine[[#This Row],[Q]]/SUMIF(#REF!,PlanMasine[[#This Row],[RN]],#REF!)*PlanMasine[[#This Row],[KPLQ]]),0)</f>
        <v>0</v>
      </c>
      <c r="F1368" s="23">
        <v>1</v>
      </c>
      <c r="G1368" s="23">
        <v>0</v>
      </c>
      <c r="H1368" s="23">
        <v>0</v>
      </c>
      <c r="I1368" s="23" t="s">
        <v>5</v>
      </c>
      <c r="J1368" s="23" t="s">
        <v>570</v>
      </c>
      <c r="K1368" s="23" t="s">
        <v>1851</v>
      </c>
      <c r="L1368" s="24">
        <v>45839</v>
      </c>
      <c r="M1368" s="28">
        <v>3.472222222222222E-3</v>
      </c>
      <c r="N1368" s="3">
        <v>45825</v>
      </c>
      <c r="O1368">
        <v>233445</v>
      </c>
      <c r="P1368" t="e">
        <f>IFERROR(INDEX(REDOSLIJED!#REF!,MATCH(PlanMasine[[#This Row],[KPL]],REDOSLIJED!#REF!,0)),MAX(REDOSLIJED!#REF!)+1)</f>
        <v>#REF!</v>
      </c>
    </row>
    <row r="1369" spans="1:16" hidden="1" x14ac:dyDescent="0.25">
      <c r="A1369" s="23">
        <v>1034871</v>
      </c>
      <c r="B1369" s="23">
        <v>1</v>
      </c>
      <c r="C1369" s="23">
        <v>1034884</v>
      </c>
      <c r="D1369" s="23" t="s">
        <v>2499</v>
      </c>
      <c r="E1369" s="5">
        <f>IFERROR((PlanMasine[[#This Row],[Norma]]/PlanMasine[[#This Row],[Q]])*(PlanMasine[[#This Row],[Q]]/SUMIF(#REF!,PlanMasine[[#This Row],[RN]],#REF!)*PlanMasine[[#This Row],[KPLQ]]),0)</f>
        <v>0</v>
      </c>
      <c r="F1369" s="23">
        <v>1</v>
      </c>
      <c r="G1369" s="23">
        <v>0</v>
      </c>
      <c r="H1369" s="23">
        <v>0</v>
      </c>
      <c r="I1369" s="23" t="s">
        <v>5</v>
      </c>
      <c r="J1369" s="23" t="s">
        <v>570</v>
      </c>
      <c r="K1369" s="23" t="s">
        <v>2500</v>
      </c>
      <c r="L1369" s="24">
        <v>45835</v>
      </c>
      <c r="M1369" s="28">
        <v>6.9444444444444441E-3</v>
      </c>
      <c r="N1369" s="3">
        <v>45825</v>
      </c>
      <c r="O1369">
        <v>234021</v>
      </c>
      <c r="P1369" t="e">
        <f>IFERROR(INDEX(REDOSLIJED!#REF!,MATCH(PlanMasine[[#This Row],[KPL]],REDOSLIJED!#REF!,0)),MAX(REDOSLIJED!#REF!)+1)</f>
        <v>#REF!</v>
      </c>
    </row>
    <row r="1370" spans="1:16" hidden="1" x14ac:dyDescent="0.25">
      <c r="A1370" s="23">
        <v>1034871</v>
      </c>
      <c r="B1370" s="23">
        <v>1</v>
      </c>
      <c r="C1370" s="23">
        <v>1034880</v>
      </c>
      <c r="D1370" s="23" t="s">
        <v>2501</v>
      </c>
      <c r="E1370" s="5">
        <f>IFERROR((PlanMasine[[#This Row],[Norma]]/PlanMasine[[#This Row],[Q]])*(PlanMasine[[#This Row],[Q]]/SUMIF(#REF!,PlanMasine[[#This Row],[RN]],#REF!)*PlanMasine[[#This Row],[KPLQ]]),0)</f>
        <v>0</v>
      </c>
      <c r="F1370" s="23">
        <v>1</v>
      </c>
      <c r="G1370" s="23">
        <v>0</v>
      </c>
      <c r="H1370" s="23">
        <v>0</v>
      </c>
      <c r="I1370" s="23" t="s">
        <v>5</v>
      </c>
      <c r="J1370" s="23" t="s">
        <v>570</v>
      </c>
      <c r="K1370" s="23" t="s">
        <v>2500</v>
      </c>
      <c r="L1370" s="24">
        <v>45835</v>
      </c>
      <c r="M1370" s="28">
        <v>3.472222222222222E-3</v>
      </c>
      <c r="N1370" s="3">
        <v>45825</v>
      </c>
      <c r="O1370">
        <v>234017</v>
      </c>
      <c r="P1370" t="e">
        <f>IFERROR(INDEX(REDOSLIJED!#REF!,MATCH(PlanMasine[[#This Row],[KPL]],REDOSLIJED!#REF!,0)),MAX(REDOSLIJED!#REF!)+1)</f>
        <v>#REF!</v>
      </c>
    </row>
    <row r="1371" spans="1:16" hidden="1" x14ac:dyDescent="0.25">
      <c r="A1371" s="23">
        <v>1033973</v>
      </c>
      <c r="B1371" s="23">
        <v>2</v>
      </c>
      <c r="C1371" s="23">
        <v>1033997</v>
      </c>
      <c r="D1371" s="23" t="s">
        <v>2219</v>
      </c>
      <c r="E1371" s="5">
        <f>IFERROR((PlanMasine[[#This Row],[Norma]]/PlanMasine[[#This Row],[Q]])*(PlanMasine[[#This Row],[Q]]/SUMIF(#REF!,PlanMasine[[#This Row],[RN]],#REF!)*PlanMasine[[#This Row],[KPLQ]]),0)</f>
        <v>0</v>
      </c>
      <c r="F1371" s="23">
        <v>2</v>
      </c>
      <c r="G1371" s="23">
        <v>0</v>
      </c>
      <c r="H1371" s="23">
        <v>0</v>
      </c>
      <c r="I1371" s="23" t="s">
        <v>5</v>
      </c>
      <c r="J1371" s="23" t="s">
        <v>570</v>
      </c>
      <c r="K1371" s="23" t="s">
        <v>2218</v>
      </c>
      <c r="L1371" s="24">
        <v>45853</v>
      </c>
      <c r="M1371" s="28">
        <v>1.3888888888888888E-2</v>
      </c>
      <c r="N1371" s="3">
        <v>45826</v>
      </c>
      <c r="O1371">
        <v>216485</v>
      </c>
      <c r="P1371" t="e">
        <f>IFERROR(INDEX(REDOSLIJED!#REF!,MATCH(PlanMasine[[#This Row],[KPL]],REDOSLIJED!#REF!,0)),MAX(REDOSLIJED!#REF!)+1)</f>
        <v>#REF!</v>
      </c>
    </row>
    <row r="1372" spans="1:16" hidden="1" x14ac:dyDescent="0.25">
      <c r="A1372" s="23">
        <v>1033973</v>
      </c>
      <c r="B1372" s="23">
        <v>2</v>
      </c>
      <c r="C1372" s="23">
        <v>1033996</v>
      </c>
      <c r="D1372" s="23" t="s">
        <v>2220</v>
      </c>
      <c r="E1372" s="5">
        <f>IFERROR((PlanMasine[[#This Row],[Norma]]/PlanMasine[[#This Row],[Q]])*(PlanMasine[[#This Row],[Q]]/SUMIF(#REF!,PlanMasine[[#This Row],[RN]],#REF!)*PlanMasine[[#This Row],[KPLQ]]),0)</f>
        <v>0</v>
      </c>
      <c r="F1372" s="23">
        <v>2</v>
      </c>
      <c r="G1372" s="23">
        <v>0</v>
      </c>
      <c r="H1372" s="23">
        <v>0</v>
      </c>
      <c r="I1372" s="23" t="s">
        <v>5</v>
      </c>
      <c r="J1372" s="23" t="s">
        <v>570</v>
      </c>
      <c r="K1372" s="23" t="s">
        <v>2218</v>
      </c>
      <c r="L1372" s="24">
        <v>45853</v>
      </c>
      <c r="M1372" s="28">
        <v>6.9444444444444441E-3</v>
      </c>
      <c r="N1372" s="3">
        <v>45826</v>
      </c>
      <c r="O1372">
        <v>216484</v>
      </c>
      <c r="P1372" t="e">
        <f>IFERROR(INDEX(REDOSLIJED!#REF!,MATCH(PlanMasine[[#This Row],[KPL]],REDOSLIJED!#REF!,0)),MAX(REDOSLIJED!#REF!)+1)</f>
        <v>#REF!</v>
      </c>
    </row>
    <row r="1373" spans="1:16" hidden="1" x14ac:dyDescent="0.25">
      <c r="A1373" s="23">
        <v>1033973</v>
      </c>
      <c r="B1373" s="23">
        <v>2</v>
      </c>
      <c r="C1373" s="23">
        <v>1033988</v>
      </c>
      <c r="D1373" s="23" t="s">
        <v>2217</v>
      </c>
      <c r="E1373" s="5">
        <f>IFERROR((PlanMasine[[#This Row],[Norma]]/PlanMasine[[#This Row],[Q]])*(PlanMasine[[#This Row],[Q]]/SUMIF(#REF!,PlanMasine[[#This Row],[RN]],#REF!)*PlanMasine[[#This Row],[KPLQ]]),0)</f>
        <v>0</v>
      </c>
      <c r="F1373" s="23">
        <v>2</v>
      </c>
      <c r="G1373" s="23">
        <v>0</v>
      </c>
      <c r="H1373" s="23">
        <v>0</v>
      </c>
      <c r="I1373" s="23" t="s">
        <v>5</v>
      </c>
      <c r="J1373" s="23" t="s">
        <v>570</v>
      </c>
      <c r="K1373" s="23" t="s">
        <v>2218</v>
      </c>
      <c r="L1373" s="24">
        <v>45853</v>
      </c>
      <c r="M1373" s="28">
        <v>6.9444444444444441E-3</v>
      </c>
      <c r="N1373" s="3">
        <v>45826</v>
      </c>
      <c r="O1373">
        <v>216476</v>
      </c>
      <c r="P1373" t="e">
        <f>IFERROR(INDEX(REDOSLIJED!#REF!,MATCH(PlanMasine[[#This Row],[KPL]],REDOSLIJED!#REF!,0)),MAX(REDOSLIJED!#REF!)+1)</f>
        <v>#REF!</v>
      </c>
    </row>
    <row r="1374" spans="1:16" hidden="1" x14ac:dyDescent="0.25">
      <c r="A1374" s="23">
        <v>1014275</v>
      </c>
      <c r="B1374" s="23">
        <v>1</v>
      </c>
      <c r="C1374" s="23">
        <v>1014277</v>
      </c>
      <c r="D1374" s="23" t="s">
        <v>340</v>
      </c>
      <c r="E1374" s="5">
        <f>IFERROR((PlanMasine[[#This Row],[Norma]]/PlanMasine[[#This Row],[Q]])*(PlanMasine[[#This Row],[Q]]/SUMIF(#REF!,PlanMasine[[#This Row],[RN]],#REF!)*PlanMasine[[#This Row],[KPLQ]]),0)</f>
        <v>0</v>
      </c>
      <c r="F1374" s="23">
        <v>1</v>
      </c>
      <c r="G1374" s="23">
        <v>0</v>
      </c>
      <c r="H1374" s="23">
        <v>0</v>
      </c>
      <c r="I1374" s="23" t="s">
        <v>5</v>
      </c>
      <c r="J1374" s="23" t="s">
        <v>570</v>
      </c>
      <c r="K1374" s="23" t="s">
        <v>1782</v>
      </c>
      <c r="L1374" s="24">
        <v>45832</v>
      </c>
      <c r="M1374" s="28">
        <v>1.3888888888888888E-2</v>
      </c>
      <c r="N1374" s="3">
        <v>45827</v>
      </c>
      <c r="O1374">
        <v>144717</v>
      </c>
      <c r="P1374" t="e">
        <f>IFERROR(INDEX(REDOSLIJED!#REF!,MATCH(PlanMasine[[#This Row],[KPL]],REDOSLIJED!#REF!,0)),MAX(REDOSLIJED!#REF!)+1)</f>
        <v>#REF!</v>
      </c>
    </row>
    <row r="1375" spans="1:16" hidden="1" x14ac:dyDescent="0.25">
      <c r="A1375" s="23">
        <v>998834</v>
      </c>
      <c r="B1375" s="23">
        <v>1</v>
      </c>
      <c r="C1375" s="23">
        <v>998877</v>
      </c>
      <c r="D1375" s="23" t="s">
        <v>1964</v>
      </c>
      <c r="E1375" s="5">
        <f>IFERROR((PlanMasine[[#This Row],[Norma]]/PlanMasine[[#This Row],[Q]])*(PlanMasine[[#This Row],[Q]]/SUMIF(#REF!,PlanMasine[[#This Row],[RN]],#REF!)*PlanMasine[[#This Row],[KPLQ]]),0)</f>
        <v>0</v>
      </c>
      <c r="F1375" s="23">
        <v>12</v>
      </c>
      <c r="G1375" s="23">
        <v>0</v>
      </c>
      <c r="H1375" s="23">
        <v>0</v>
      </c>
      <c r="I1375" s="23" t="s">
        <v>5</v>
      </c>
      <c r="J1375" s="23" t="s">
        <v>570</v>
      </c>
      <c r="K1375" s="23" t="s">
        <v>1758</v>
      </c>
      <c r="L1375" s="24">
        <v>45870</v>
      </c>
      <c r="M1375" s="28">
        <v>2.7777777777777779E-3</v>
      </c>
      <c r="N1375" s="3">
        <v>45831</v>
      </c>
      <c r="O1375">
        <v>227561</v>
      </c>
      <c r="P1375" t="e">
        <f>IFERROR(INDEX(REDOSLIJED!#REF!,MATCH(PlanMasine[[#This Row],[KPL]],REDOSLIJED!#REF!,0)),MAX(REDOSLIJED!#REF!)+1)</f>
        <v>#REF!</v>
      </c>
    </row>
    <row r="1376" spans="1:16" hidden="1" x14ac:dyDescent="0.25">
      <c r="A1376" s="23">
        <v>998834</v>
      </c>
      <c r="B1376" s="23">
        <v>1</v>
      </c>
      <c r="C1376" s="23">
        <v>998908</v>
      </c>
      <c r="D1376" s="23" t="s">
        <v>2099</v>
      </c>
      <c r="E1376" s="5">
        <f>IFERROR((PlanMasine[[#This Row],[Norma]]/PlanMasine[[#This Row],[Q]])*(PlanMasine[[#This Row],[Q]]/SUMIF(#REF!,PlanMasine[[#This Row],[RN]],#REF!)*PlanMasine[[#This Row],[KPLQ]]),0)</f>
        <v>0</v>
      </c>
      <c r="F1376" s="23">
        <v>12</v>
      </c>
      <c r="G1376" s="23">
        <v>0</v>
      </c>
      <c r="H1376" s="23">
        <v>0</v>
      </c>
      <c r="I1376" s="23" t="s">
        <v>5</v>
      </c>
      <c r="J1376" s="23" t="s">
        <v>570</v>
      </c>
      <c r="K1376" s="23" t="s">
        <v>1758</v>
      </c>
      <c r="L1376" s="24">
        <v>45870</v>
      </c>
      <c r="M1376" s="28">
        <v>1.3888888888888889E-3</v>
      </c>
      <c r="N1376" s="3">
        <v>45831</v>
      </c>
      <c r="O1376">
        <v>227592</v>
      </c>
      <c r="P1376" t="e">
        <f>IFERROR(INDEX(REDOSLIJED!#REF!,MATCH(PlanMasine[[#This Row],[KPL]],REDOSLIJED!#REF!,0)),MAX(REDOSLIJED!#REF!)+1)</f>
        <v>#REF!</v>
      </c>
    </row>
    <row r="1377" spans="1:16" hidden="1" x14ac:dyDescent="0.25">
      <c r="A1377" s="23">
        <v>998834</v>
      </c>
      <c r="B1377" s="23">
        <v>1</v>
      </c>
      <c r="C1377" s="23">
        <v>998906</v>
      </c>
      <c r="D1377" s="23" t="s">
        <v>2100</v>
      </c>
      <c r="E1377" s="5">
        <f>IFERROR((PlanMasine[[#This Row],[Norma]]/PlanMasine[[#This Row],[Q]])*(PlanMasine[[#This Row],[Q]]/SUMIF(#REF!,PlanMasine[[#This Row],[RN]],#REF!)*PlanMasine[[#This Row],[KPLQ]]),0)</f>
        <v>0</v>
      </c>
      <c r="F1377" s="23">
        <v>12</v>
      </c>
      <c r="G1377" s="23">
        <v>0</v>
      </c>
      <c r="H1377" s="23">
        <v>0</v>
      </c>
      <c r="I1377" s="23" t="s">
        <v>5</v>
      </c>
      <c r="J1377" s="23" t="s">
        <v>570</v>
      </c>
      <c r="K1377" s="23" t="s">
        <v>1758</v>
      </c>
      <c r="L1377" s="24">
        <v>45870</v>
      </c>
      <c r="M1377" s="28">
        <v>1.3888888888888889E-3</v>
      </c>
      <c r="N1377" s="3">
        <v>45831</v>
      </c>
      <c r="O1377">
        <v>227590</v>
      </c>
      <c r="P1377" t="e">
        <f>IFERROR(INDEX(REDOSLIJED!#REF!,MATCH(PlanMasine[[#This Row],[KPL]],REDOSLIJED!#REF!,0)),MAX(REDOSLIJED!#REF!)+1)</f>
        <v>#REF!</v>
      </c>
    </row>
    <row r="1378" spans="1:16" hidden="1" x14ac:dyDescent="0.25">
      <c r="A1378" s="23">
        <v>998834</v>
      </c>
      <c r="B1378" s="23">
        <v>1</v>
      </c>
      <c r="C1378" s="23">
        <v>998882</v>
      </c>
      <c r="D1378" s="23" t="s">
        <v>1730</v>
      </c>
      <c r="E1378" s="5">
        <f>IFERROR((PlanMasine[[#This Row],[Norma]]/PlanMasine[[#This Row],[Q]])*(PlanMasine[[#This Row],[Q]]/SUMIF(#REF!,PlanMasine[[#This Row],[RN]],#REF!)*PlanMasine[[#This Row],[KPLQ]]),0)</f>
        <v>0</v>
      </c>
      <c r="F1378" s="23">
        <v>12</v>
      </c>
      <c r="G1378" s="23">
        <v>0</v>
      </c>
      <c r="H1378" s="23">
        <v>0</v>
      </c>
      <c r="I1378" s="23" t="s">
        <v>5</v>
      </c>
      <c r="J1378" s="23" t="s">
        <v>570</v>
      </c>
      <c r="K1378" s="23" t="s">
        <v>1758</v>
      </c>
      <c r="L1378" s="24">
        <v>45870</v>
      </c>
      <c r="M1378" s="28">
        <v>3.472222222222222E-3</v>
      </c>
      <c r="N1378" s="3">
        <v>45831</v>
      </c>
      <c r="O1378">
        <v>227566</v>
      </c>
      <c r="P1378" t="e">
        <f>IFERROR(INDEX(REDOSLIJED!#REF!,MATCH(PlanMasine[[#This Row],[KPL]],REDOSLIJED!#REF!,0)),MAX(REDOSLIJED!#REF!)+1)</f>
        <v>#REF!</v>
      </c>
    </row>
    <row r="1379" spans="1:16" hidden="1" x14ac:dyDescent="0.25">
      <c r="A1379" s="23">
        <v>998834</v>
      </c>
      <c r="B1379" s="23">
        <v>1</v>
      </c>
      <c r="C1379" s="23">
        <v>998875</v>
      </c>
      <c r="D1379" s="23" t="s">
        <v>1963</v>
      </c>
      <c r="E1379" s="5">
        <f>IFERROR((PlanMasine[[#This Row],[Norma]]/PlanMasine[[#This Row],[Q]])*(PlanMasine[[#This Row],[Q]]/SUMIF(#REF!,PlanMasine[[#This Row],[RN]],#REF!)*PlanMasine[[#This Row],[KPLQ]]),0)</f>
        <v>0</v>
      </c>
      <c r="F1379" s="23">
        <v>12</v>
      </c>
      <c r="G1379" s="23">
        <v>0</v>
      </c>
      <c r="H1379" s="23">
        <v>0</v>
      </c>
      <c r="I1379" s="23" t="s">
        <v>5</v>
      </c>
      <c r="J1379" s="23" t="s">
        <v>570</v>
      </c>
      <c r="K1379" s="23" t="s">
        <v>1758</v>
      </c>
      <c r="L1379" s="24">
        <v>45870</v>
      </c>
      <c r="M1379" s="28">
        <v>2.7777777777777779E-3</v>
      </c>
      <c r="N1379" s="3">
        <v>45831</v>
      </c>
      <c r="O1379">
        <v>227559</v>
      </c>
      <c r="P1379" t="e">
        <f>IFERROR(INDEX(REDOSLIJED!#REF!,MATCH(PlanMasine[[#This Row],[KPL]],REDOSLIJED!#REF!,0)),MAX(REDOSLIJED!#REF!)+1)</f>
        <v>#REF!</v>
      </c>
    </row>
    <row r="1380" spans="1:16" hidden="1" x14ac:dyDescent="0.25">
      <c r="A1380" s="23">
        <v>998835</v>
      </c>
      <c r="B1380" s="23">
        <v>1</v>
      </c>
      <c r="C1380" s="23">
        <v>998908</v>
      </c>
      <c r="D1380" s="23" t="s">
        <v>2099</v>
      </c>
      <c r="E1380" s="5">
        <f>IFERROR((PlanMasine[[#This Row],[Norma]]/PlanMasine[[#This Row],[Q]])*(PlanMasine[[#This Row],[Q]]/SUMIF(#REF!,PlanMasine[[#This Row],[RN]],#REF!)*PlanMasine[[#This Row],[KPLQ]]),0)</f>
        <v>0</v>
      </c>
      <c r="F1380" s="23">
        <v>12</v>
      </c>
      <c r="G1380" s="23">
        <v>0</v>
      </c>
      <c r="H1380" s="23">
        <v>0</v>
      </c>
      <c r="I1380" s="23" t="s">
        <v>5</v>
      </c>
      <c r="J1380" s="23" t="s">
        <v>570</v>
      </c>
      <c r="K1380" s="23" t="s">
        <v>1758</v>
      </c>
      <c r="L1380" s="24">
        <v>45870</v>
      </c>
      <c r="M1380" s="28">
        <v>1.3888888888888889E-3</v>
      </c>
      <c r="N1380" s="3">
        <v>45831</v>
      </c>
      <c r="O1380">
        <v>227592</v>
      </c>
      <c r="P1380" t="e">
        <f>IFERROR(INDEX(REDOSLIJED!#REF!,MATCH(PlanMasine[[#This Row],[KPL]],REDOSLIJED!#REF!,0)),MAX(REDOSLIJED!#REF!)+1)</f>
        <v>#REF!</v>
      </c>
    </row>
    <row r="1381" spans="1:16" hidden="1" x14ac:dyDescent="0.25">
      <c r="A1381" s="23">
        <v>998835</v>
      </c>
      <c r="B1381" s="23">
        <v>1</v>
      </c>
      <c r="C1381" s="23">
        <v>998906</v>
      </c>
      <c r="D1381" s="23" t="s">
        <v>2100</v>
      </c>
      <c r="E1381" s="5">
        <f>IFERROR((PlanMasine[[#This Row],[Norma]]/PlanMasine[[#This Row],[Q]])*(PlanMasine[[#This Row],[Q]]/SUMIF(#REF!,PlanMasine[[#This Row],[RN]],#REF!)*PlanMasine[[#This Row],[KPLQ]]),0)</f>
        <v>0</v>
      </c>
      <c r="F1381" s="23">
        <v>12</v>
      </c>
      <c r="G1381" s="23">
        <v>0</v>
      </c>
      <c r="H1381" s="23">
        <v>0</v>
      </c>
      <c r="I1381" s="23" t="s">
        <v>5</v>
      </c>
      <c r="J1381" s="23" t="s">
        <v>570</v>
      </c>
      <c r="K1381" s="23" t="s">
        <v>1758</v>
      </c>
      <c r="L1381" s="24">
        <v>45870</v>
      </c>
      <c r="M1381" s="28">
        <v>1.3888888888888889E-3</v>
      </c>
      <c r="N1381" s="3">
        <v>45831</v>
      </c>
      <c r="O1381">
        <v>227590</v>
      </c>
      <c r="P1381" t="e">
        <f>IFERROR(INDEX(REDOSLIJED!#REF!,MATCH(PlanMasine[[#This Row],[KPL]],REDOSLIJED!#REF!,0)),MAX(REDOSLIJED!#REF!)+1)</f>
        <v>#REF!</v>
      </c>
    </row>
    <row r="1382" spans="1:16" hidden="1" x14ac:dyDescent="0.25">
      <c r="A1382" s="23">
        <v>998835</v>
      </c>
      <c r="B1382" s="23">
        <v>1</v>
      </c>
      <c r="C1382" s="23">
        <v>998882</v>
      </c>
      <c r="D1382" s="23" t="s">
        <v>1730</v>
      </c>
      <c r="E1382" s="5">
        <f>IFERROR((PlanMasine[[#This Row],[Norma]]/PlanMasine[[#This Row],[Q]])*(PlanMasine[[#This Row],[Q]]/SUMIF(#REF!,PlanMasine[[#This Row],[RN]],#REF!)*PlanMasine[[#This Row],[KPLQ]]),0)</f>
        <v>0</v>
      </c>
      <c r="F1382" s="23">
        <v>12</v>
      </c>
      <c r="G1382" s="23">
        <v>0</v>
      </c>
      <c r="H1382" s="23">
        <v>0</v>
      </c>
      <c r="I1382" s="23" t="s">
        <v>5</v>
      </c>
      <c r="J1382" s="23" t="s">
        <v>570</v>
      </c>
      <c r="K1382" s="23" t="s">
        <v>1758</v>
      </c>
      <c r="L1382" s="24">
        <v>45870</v>
      </c>
      <c r="M1382" s="28">
        <v>3.472222222222222E-3</v>
      </c>
      <c r="N1382" s="3">
        <v>45831</v>
      </c>
      <c r="O1382">
        <v>227566</v>
      </c>
      <c r="P1382" t="e">
        <f>IFERROR(INDEX(REDOSLIJED!#REF!,MATCH(PlanMasine[[#This Row],[KPL]],REDOSLIJED!#REF!,0)),MAX(REDOSLIJED!#REF!)+1)</f>
        <v>#REF!</v>
      </c>
    </row>
    <row r="1383" spans="1:16" hidden="1" x14ac:dyDescent="0.25">
      <c r="A1383" s="23">
        <v>998835</v>
      </c>
      <c r="B1383" s="23">
        <v>1</v>
      </c>
      <c r="C1383" s="23">
        <v>998877</v>
      </c>
      <c r="D1383" s="23" t="s">
        <v>1964</v>
      </c>
      <c r="E1383" s="5">
        <f>IFERROR((PlanMasine[[#This Row],[Norma]]/PlanMasine[[#This Row],[Q]])*(PlanMasine[[#This Row],[Q]]/SUMIF(#REF!,PlanMasine[[#This Row],[RN]],#REF!)*PlanMasine[[#This Row],[KPLQ]]),0)</f>
        <v>0</v>
      </c>
      <c r="F1383" s="23">
        <v>12</v>
      </c>
      <c r="G1383" s="23">
        <v>0</v>
      </c>
      <c r="H1383" s="23">
        <v>0</v>
      </c>
      <c r="I1383" s="23" t="s">
        <v>5</v>
      </c>
      <c r="J1383" s="23" t="s">
        <v>570</v>
      </c>
      <c r="K1383" s="23" t="s">
        <v>1758</v>
      </c>
      <c r="L1383" s="24">
        <v>45870</v>
      </c>
      <c r="M1383" s="28">
        <v>2.7777777777777779E-3</v>
      </c>
      <c r="N1383" s="3">
        <v>45831</v>
      </c>
      <c r="O1383">
        <v>227561</v>
      </c>
      <c r="P1383" t="e">
        <f>IFERROR(INDEX(REDOSLIJED!#REF!,MATCH(PlanMasine[[#This Row],[KPL]],REDOSLIJED!#REF!,0)),MAX(REDOSLIJED!#REF!)+1)</f>
        <v>#REF!</v>
      </c>
    </row>
    <row r="1384" spans="1:16" hidden="1" x14ac:dyDescent="0.25">
      <c r="A1384" s="23">
        <v>998835</v>
      </c>
      <c r="B1384" s="23">
        <v>1</v>
      </c>
      <c r="C1384" s="23">
        <v>998875</v>
      </c>
      <c r="D1384" s="23" t="s">
        <v>1963</v>
      </c>
      <c r="E1384" s="5">
        <f>IFERROR((PlanMasine[[#This Row],[Norma]]/PlanMasine[[#This Row],[Q]])*(PlanMasine[[#This Row],[Q]]/SUMIF(#REF!,PlanMasine[[#This Row],[RN]],#REF!)*PlanMasine[[#This Row],[KPLQ]]),0)</f>
        <v>0</v>
      </c>
      <c r="F1384" s="23">
        <v>12</v>
      </c>
      <c r="G1384" s="23">
        <v>0</v>
      </c>
      <c r="H1384" s="23">
        <v>0</v>
      </c>
      <c r="I1384" s="23" t="s">
        <v>5</v>
      </c>
      <c r="J1384" s="23" t="s">
        <v>570</v>
      </c>
      <c r="K1384" s="23" t="s">
        <v>1758</v>
      </c>
      <c r="L1384" s="24">
        <v>45870</v>
      </c>
      <c r="M1384" s="28">
        <v>2.7777777777777779E-3</v>
      </c>
      <c r="N1384" s="3">
        <v>45831</v>
      </c>
      <c r="O1384">
        <v>227559</v>
      </c>
      <c r="P1384" t="e">
        <f>IFERROR(INDEX(REDOSLIJED!#REF!,MATCH(PlanMasine[[#This Row],[KPL]],REDOSLIJED!#REF!,0)),MAX(REDOSLIJED!#REF!)+1)</f>
        <v>#REF!</v>
      </c>
    </row>
    <row r="1385" spans="1:16" hidden="1" x14ac:dyDescent="0.25">
      <c r="A1385" s="23">
        <v>998836</v>
      </c>
      <c r="B1385" s="23">
        <v>1</v>
      </c>
      <c r="C1385" s="23">
        <v>998906</v>
      </c>
      <c r="D1385" s="23" t="s">
        <v>2100</v>
      </c>
      <c r="E1385" s="5">
        <f>IFERROR((PlanMasine[[#This Row],[Norma]]/PlanMasine[[#This Row],[Q]])*(PlanMasine[[#This Row],[Q]]/SUMIF(#REF!,PlanMasine[[#This Row],[RN]],#REF!)*PlanMasine[[#This Row],[KPLQ]]),0)</f>
        <v>0</v>
      </c>
      <c r="F1385" s="23">
        <v>12</v>
      </c>
      <c r="G1385" s="23">
        <v>0</v>
      </c>
      <c r="H1385" s="23">
        <v>0</v>
      </c>
      <c r="I1385" s="23" t="s">
        <v>5</v>
      </c>
      <c r="J1385" s="23" t="s">
        <v>570</v>
      </c>
      <c r="K1385" s="23" t="s">
        <v>1758</v>
      </c>
      <c r="L1385" s="24">
        <v>45870</v>
      </c>
      <c r="M1385" s="28">
        <v>1.3888888888888889E-3</v>
      </c>
      <c r="N1385" s="3">
        <v>45831</v>
      </c>
      <c r="O1385">
        <v>227590</v>
      </c>
      <c r="P1385" t="e">
        <f>IFERROR(INDEX(REDOSLIJED!#REF!,MATCH(PlanMasine[[#This Row],[KPL]],REDOSLIJED!#REF!,0)),MAX(REDOSLIJED!#REF!)+1)</f>
        <v>#REF!</v>
      </c>
    </row>
    <row r="1386" spans="1:16" hidden="1" x14ac:dyDescent="0.25">
      <c r="A1386" s="23">
        <v>998836</v>
      </c>
      <c r="B1386" s="23">
        <v>1</v>
      </c>
      <c r="C1386" s="23">
        <v>998908</v>
      </c>
      <c r="D1386" s="23" t="s">
        <v>2099</v>
      </c>
      <c r="E1386" s="5">
        <f>IFERROR((PlanMasine[[#This Row],[Norma]]/PlanMasine[[#This Row],[Q]])*(PlanMasine[[#This Row],[Q]]/SUMIF(#REF!,PlanMasine[[#This Row],[RN]],#REF!)*PlanMasine[[#This Row],[KPLQ]]),0)</f>
        <v>0</v>
      </c>
      <c r="F1386" s="23">
        <v>12</v>
      </c>
      <c r="G1386" s="23">
        <v>0</v>
      </c>
      <c r="H1386" s="23">
        <v>0</v>
      </c>
      <c r="I1386" s="23" t="s">
        <v>5</v>
      </c>
      <c r="J1386" s="23" t="s">
        <v>570</v>
      </c>
      <c r="K1386" s="23" t="s">
        <v>1758</v>
      </c>
      <c r="L1386" s="24">
        <v>45870</v>
      </c>
      <c r="M1386" s="28">
        <v>1.3888888888888889E-3</v>
      </c>
      <c r="N1386" s="3">
        <v>45831</v>
      </c>
      <c r="O1386">
        <v>227592</v>
      </c>
      <c r="P1386" t="e">
        <f>IFERROR(INDEX(REDOSLIJED!#REF!,MATCH(PlanMasine[[#This Row],[KPL]],REDOSLIJED!#REF!,0)),MAX(REDOSLIJED!#REF!)+1)</f>
        <v>#REF!</v>
      </c>
    </row>
    <row r="1387" spans="1:16" hidden="1" x14ac:dyDescent="0.25">
      <c r="A1387" s="23">
        <v>998836</v>
      </c>
      <c r="B1387" s="23">
        <v>1</v>
      </c>
      <c r="C1387" s="23">
        <v>998882</v>
      </c>
      <c r="D1387" s="23" t="s">
        <v>1730</v>
      </c>
      <c r="E1387" s="5">
        <f>IFERROR((PlanMasine[[#This Row],[Norma]]/PlanMasine[[#This Row],[Q]])*(PlanMasine[[#This Row],[Q]]/SUMIF(#REF!,PlanMasine[[#This Row],[RN]],#REF!)*PlanMasine[[#This Row],[KPLQ]]),0)</f>
        <v>0</v>
      </c>
      <c r="F1387" s="23">
        <v>12</v>
      </c>
      <c r="G1387" s="23">
        <v>0</v>
      </c>
      <c r="H1387" s="23">
        <v>0</v>
      </c>
      <c r="I1387" s="23" t="s">
        <v>5</v>
      </c>
      <c r="J1387" s="23" t="s">
        <v>570</v>
      </c>
      <c r="K1387" s="23" t="s">
        <v>1758</v>
      </c>
      <c r="L1387" s="24">
        <v>45870</v>
      </c>
      <c r="M1387" s="28">
        <v>3.472222222222222E-3</v>
      </c>
      <c r="N1387" s="3">
        <v>45831</v>
      </c>
      <c r="O1387">
        <v>227566</v>
      </c>
      <c r="P1387" t="e">
        <f>IFERROR(INDEX(REDOSLIJED!#REF!,MATCH(PlanMasine[[#This Row],[KPL]],REDOSLIJED!#REF!,0)),MAX(REDOSLIJED!#REF!)+1)</f>
        <v>#REF!</v>
      </c>
    </row>
    <row r="1388" spans="1:16" hidden="1" x14ac:dyDescent="0.25">
      <c r="A1388" s="23">
        <v>998836</v>
      </c>
      <c r="B1388" s="23">
        <v>1</v>
      </c>
      <c r="C1388" s="23">
        <v>998875</v>
      </c>
      <c r="D1388" s="23" t="s">
        <v>1963</v>
      </c>
      <c r="E1388" s="5">
        <f>IFERROR((PlanMasine[[#This Row],[Norma]]/PlanMasine[[#This Row],[Q]])*(PlanMasine[[#This Row],[Q]]/SUMIF(#REF!,PlanMasine[[#This Row],[RN]],#REF!)*PlanMasine[[#This Row],[KPLQ]]),0)</f>
        <v>0</v>
      </c>
      <c r="F1388" s="23">
        <v>12</v>
      </c>
      <c r="G1388" s="23">
        <v>0</v>
      </c>
      <c r="H1388" s="23">
        <v>0</v>
      </c>
      <c r="I1388" s="23" t="s">
        <v>5</v>
      </c>
      <c r="J1388" s="23" t="s">
        <v>570</v>
      </c>
      <c r="K1388" s="23" t="s">
        <v>1758</v>
      </c>
      <c r="L1388" s="24">
        <v>45870</v>
      </c>
      <c r="M1388" s="28">
        <v>2.7777777777777779E-3</v>
      </c>
      <c r="N1388" s="3">
        <v>45831</v>
      </c>
      <c r="O1388">
        <v>227559</v>
      </c>
      <c r="P1388" t="e">
        <f>IFERROR(INDEX(REDOSLIJED!#REF!,MATCH(PlanMasine[[#This Row],[KPL]],REDOSLIJED!#REF!,0)),MAX(REDOSLIJED!#REF!)+1)</f>
        <v>#REF!</v>
      </c>
    </row>
    <row r="1389" spans="1:16" hidden="1" x14ac:dyDescent="0.25">
      <c r="A1389" s="23">
        <v>998836</v>
      </c>
      <c r="B1389" s="23">
        <v>1</v>
      </c>
      <c r="C1389" s="23">
        <v>998877</v>
      </c>
      <c r="D1389" s="23" t="s">
        <v>1964</v>
      </c>
      <c r="E1389" s="5">
        <f>IFERROR((PlanMasine[[#This Row],[Norma]]/PlanMasine[[#This Row],[Q]])*(PlanMasine[[#This Row],[Q]]/SUMIF(#REF!,PlanMasine[[#This Row],[RN]],#REF!)*PlanMasine[[#This Row],[KPLQ]]),0)</f>
        <v>0</v>
      </c>
      <c r="F1389" s="23">
        <v>12</v>
      </c>
      <c r="G1389" s="23">
        <v>0</v>
      </c>
      <c r="H1389" s="23">
        <v>0</v>
      </c>
      <c r="I1389" s="23" t="s">
        <v>5</v>
      </c>
      <c r="J1389" s="23" t="s">
        <v>570</v>
      </c>
      <c r="K1389" s="23" t="s">
        <v>1758</v>
      </c>
      <c r="L1389" s="24">
        <v>45870</v>
      </c>
      <c r="M1389" s="28">
        <v>2.7777777777777779E-3</v>
      </c>
      <c r="N1389" s="3">
        <v>45831</v>
      </c>
      <c r="O1389">
        <v>227561</v>
      </c>
      <c r="P1389" t="e">
        <f>IFERROR(INDEX(REDOSLIJED!#REF!,MATCH(PlanMasine[[#This Row],[KPL]],REDOSLIJED!#REF!,0)),MAX(REDOSLIJED!#REF!)+1)</f>
        <v>#REF!</v>
      </c>
    </row>
    <row r="1390" spans="1:16" hidden="1" x14ac:dyDescent="0.25">
      <c r="A1390" s="23">
        <v>998837</v>
      </c>
      <c r="B1390" s="23">
        <v>1</v>
      </c>
      <c r="C1390" s="23">
        <v>998875</v>
      </c>
      <c r="D1390" s="23" t="s">
        <v>1963</v>
      </c>
      <c r="E1390" s="5">
        <f>IFERROR((PlanMasine[[#This Row],[Norma]]/PlanMasine[[#This Row],[Q]])*(PlanMasine[[#This Row],[Q]]/SUMIF(#REF!,PlanMasine[[#This Row],[RN]],#REF!)*PlanMasine[[#This Row],[KPLQ]]),0)</f>
        <v>0</v>
      </c>
      <c r="F1390" s="23">
        <v>12</v>
      </c>
      <c r="G1390" s="23">
        <v>0</v>
      </c>
      <c r="H1390" s="23">
        <v>0</v>
      </c>
      <c r="I1390" s="23" t="s">
        <v>5</v>
      </c>
      <c r="J1390" s="23" t="s">
        <v>570</v>
      </c>
      <c r="K1390" s="23" t="s">
        <v>1758</v>
      </c>
      <c r="L1390" s="24">
        <v>45870</v>
      </c>
      <c r="M1390" s="28">
        <v>2.7777777777777779E-3</v>
      </c>
      <c r="N1390" s="3">
        <v>45831</v>
      </c>
      <c r="O1390">
        <v>227559</v>
      </c>
      <c r="P1390" t="e">
        <f>IFERROR(INDEX(REDOSLIJED!#REF!,MATCH(PlanMasine[[#This Row],[KPL]],REDOSLIJED!#REF!,0)),MAX(REDOSLIJED!#REF!)+1)</f>
        <v>#REF!</v>
      </c>
    </row>
    <row r="1391" spans="1:16" hidden="1" x14ac:dyDescent="0.25">
      <c r="A1391" s="23">
        <v>998837</v>
      </c>
      <c r="B1391" s="23">
        <v>1</v>
      </c>
      <c r="C1391" s="23">
        <v>998908</v>
      </c>
      <c r="D1391" s="23" t="s">
        <v>2099</v>
      </c>
      <c r="E1391" s="5">
        <f>IFERROR((PlanMasine[[#This Row],[Norma]]/PlanMasine[[#This Row],[Q]])*(PlanMasine[[#This Row],[Q]]/SUMIF(#REF!,PlanMasine[[#This Row],[RN]],#REF!)*PlanMasine[[#This Row],[KPLQ]]),0)</f>
        <v>0</v>
      </c>
      <c r="F1391" s="23">
        <v>12</v>
      </c>
      <c r="G1391" s="23">
        <v>0</v>
      </c>
      <c r="H1391" s="23">
        <v>0</v>
      </c>
      <c r="I1391" s="23" t="s">
        <v>5</v>
      </c>
      <c r="J1391" s="23" t="s">
        <v>570</v>
      </c>
      <c r="K1391" s="23" t="s">
        <v>1758</v>
      </c>
      <c r="L1391" s="24">
        <v>45870</v>
      </c>
      <c r="M1391" s="28">
        <v>1.3888888888888889E-3</v>
      </c>
      <c r="N1391" s="3">
        <v>45831</v>
      </c>
      <c r="O1391">
        <v>227592</v>
      </c>
      <c r="P1391" t="e">
        <f>IFERROR(INDEX(REDOSLIJED!#REF!,MATCH(PlanMasine[[#This Row],[KPL]],REDOSLIJED!#REF!,0)),MAX(REDOSLIJED!#REF!)+1)</f>
        <v>#REF!</v>
      </c>
    </row>
    <row r="1392" spans="1:16" hidden="1" x14ac:dyDescent="0.25">
      <c r="A1392" s="23">
        <v>998837</v>
      </c>
      <c r="B1392" s="23">
        <v>1</v>
      </c>
      <c r="C1392" s="23">
        <v>998882</v>
      </c>
      <c r="D1392" s="23" t="s">
        <v>1730</v>
      </c>
      <c r="E1392" s="5">
        <f>IFERROR((PlanMasine[[#This Row],[Norma]]/PlanMasine[[#This Row],[Q]])*(PlanMasine[[#This Row],[Q]]/SUMIF(#REF!,PlanMasine[[#This Row],[RN]],#REF!)*PlanMasine[[#This Row],[KPLQ]]),0)</f>
        <v>0</v>
      </c>
      <c r="F1392" s="23">
        <v>12</v>
      </c>
      <c r="G1392" s="23">
        <v>0</v>
      </c>
      <c r="H1392" s="23">
        <v>0</v>
      </c>
      <c r="I1392" s="23" t="s">
        <v>5</v>
      </c>
      <c r="J1392" s="23" t="s">
        <v>570</v>
      </c>
      <c r="K1392" s="23" t="s">
        <v>1758</v>
      </c>
      <c r="L1392" s="24">
        <v>45870</v>
      </c>
      <c r="M1392" s="28">
        <v>3.472222222222222E-3</v>
      </c>
      <c r="N1392" s="3">
        <v>45831</v>
      </c>
      <c r="O1392">
        <v>227566</v>
      </c>
      <c r="P1392" t="e">
        <f>IFERROR(INDEX(REDOSLIJED!#REF!,MATCH(PlanMasine[[#This Row],[KPL]],REDOSLIJED!#REF!,0)),MAX(REDOSLIJED!#REF!)+1)</f>
        <v>#REF!</v>
      </c>
    </row>
    <row r="1393" spans="1:16" hidden="1" x14ac:dyDescent="0.25">
      <c r="A1393" s="23">
        <v>998837</v>
      </c>
      <c r="B1393" s="23">
        <v>1</v>
      </c>
      <c r="C1393" s="23">
        <v>998877</v>
      </c>
      <c r="D1393" s="23" t="s">
        <v>1964</v>
      </c>
      <c r="E1393" s="5">
        <f>IFERROR((PlanMasine[[#This Row],[Norma]]/PlanMasine[[#This Row],[Q]])*(PlanMasine[[#This Row],[Q]]/SUMIF(#REF!,PlanMasine[[#This Row],[RN]],#REF!)*PlanMasine[[#This Row],[KPLQ]]),0)</f>
        <v>0</v>
      </c>
      <c r="F1393" s="23">
        <v>12</v>
      </c>
      <c r="G1393" s="23">
        <v>0</v>
      </c>
      <c r="H1393" s="23">
        <v>0</v>
      </c>
      <c r="I1393" s="23" t="s">
        <v>5</v>
      </c>
      <c r="J1393" s="23" t="s">
        <v>570</v>
      </c>
      <c r="K1393" s="23" t="s">
        <v>1758</v>
      </c>
      <c r="L1393" s="24">
        <v>45870</v>
      </c>
      <c r="M1393" s="28">
        <v>2.7777777777777779E-3</v>
      </c>
      <c r="N1393" s="3">
        <v>45831</v>
      </c>
      <c r="O1393">
        <v>227561</v>
      </c>
      <c r="P1393" t="e">
        <f>IFERROR(INDEX(REDOSLIJED!#REF!,MATCH(PlanMasine[[#This Row],[KPL]],REDOSLIJED!#REF!,0)),MAX(REDOSLIJED!#REF!)+1)</f>
        <v>#REF!</v>
      </c>
    </row>
    <row r="1394" spans="1:16" hidden="1" x14ac:dyDescent="0.25">
      <c r="A1394" s="23">
        <v>998837</v>
      </c>
      <c r="B1394" s="23">
        <v>1</v>
      </c>
      <c r="C1394" s="23">
        <v>998906</v>
      </c>
      <c r="D1394" s="23" t="s">
        <v>2100</v>
      </c>
      <c r="E1394" s="5">
        <f>IFERROR((PlanMasine[[#This Row],[Norma]]/PlanMasine[[#This Row],[Q]])*(PlanMasine[[#This Row],[Q]]/SUMIF(#REF!,PlanMasine[[#This Row],[RN]],#REF!)*PlanMasine[[#This Row],[KPLQ]]),0)</f>
        <v>0</v>
      </c>
      <c r="F1394" s="23">
        <v>12</v>
      </c>
      <c r="G1394" s="23">
        <v>0</v>
      </c>
      <c r="H1394" s="23">
        <v>0</v>
      </c>
      <c r="I1394" s="23" t="s">
        <v>5</v>
      </c>
      <c r="J1394" s="23" t="s">
        <v>570</v>
      </c>
      <c r="K1394" s="23" t="s">
        <v>1758</v>
      </c>
      <c r="L1394" s="24">
        <v>45870</v>
      </c>
      <c r="M1394" s="28">
        <v>1.3888888888888889E-3</v>
      </c>
      <c r="N1394" s="3">
        <v>45831</v>
      </c>
      <c r="O1394">
        <v>227590</v>
      </c>
      <c r="P1394" t="e">
        <f>IFERROR(INDEX(REDOSLIJED!#REF!,MATCH(PlanMasine[[#This Row],[KPL]],REDOSLIJED!#REF!,0)),MAX(REDOSLIJED!#REF!)+1)</f>
        <v>#REF!</v>
      </c>
    </row>
    <row r="1395" spans="1:16" hidden="1" x14ac:dyDescent="0.25">
      <c r="A1395" s="23">
        <v>998838</v>
      </c>
      <c r="B1395" s="23">
        <v>1</v>
      </c>
      <c r="C1395" s="23">
        <v>998875</v>
      </c>
      <c r="D1395" s="23" t="s">
        <v>1963</v>
      </c>
      <c r="E1395" s="5">
        <f>IFERROR((PlanMasine[[#This Row],[Norma]]/PlanMasine[[#This Row],[Q]])*(PlanMasine[[#This Row],[Q]]/SUMIF(#REF!,PlanMasine[[#This Row],[RN]],#REF!)*PlanMasine[[#This Row],[KPLQ]]),0)</f>
        <v>0</v>
      </c>
      <c r="F1395" s="23">
        <v>12</v>
      </c>
      <c r="G1395" s="23">
        <v>0</v>
      </c>
      <c r="H1395" s="23">
        <v>0</v>
      </c>
      <c r="I1395" s="23" t="s">
        <v>5</v>
      </c>
      <c r="J1395" s="23" t="s">
        <v>570</v>
      </c>
      <c r="K1395" s="23" t="s">
        <v>1758</v>
      </c>
      <c r="L1395" s="24">
        <v>45870</v>
      </c>
      <c r="M1395" s="28">
        <v>2.7777777777777779E-3</v>
      </c>
      <c r="N1395" s="3">
        <v>45831</v>
      </c>
      <c r="O1395">
        <v>227559</v>
      </c>
      <c r="P1395" t="e">
        <f>IFERROR(INDEX(REDOSLIJED!#REF!,MATCH(PlanMasine[[#This Row],[KPL]],REDOSLIJED!#REF!,0)),MAX(REDOSLIJED!#REF!)+1)</f>
        <v>#REF!</v>
      </c>
    </row>
    <row r="1396" spans="1:16" hidden="1" x14ac:dyDescent="0.25">
      <c r="A1396" s="23">
        <v>998838</v>
      </c>
      <c r="B1396" s="23">
        <v>1</v>
      </c>
      <c r="C1396" s="23">
        <v>998877</v>
      </c>
      <c r="D1396" s="23" t="s">
        <v>1964</v>
      </c>
      <c r="E1396" s="5">
        <f>IFERROR((PlanMasine[[#This Row],[Norma]]/PlanMasine[[#This Row],[Q]])*(PlanMasine[[#This Row],[Q]]/SUMIF(#REF!,PlanMasine[[#This Row],[RN]],#REF!)*PlanMasine[[#This Row],[KPLQ]]),0)</f>
        <v>0</v>
      </c>
      <c r="F1396" s="23">
        <v>12</v>
      </c>
      <c r="G1396" s="23">
        <v>0</v>
      </c>
      <c r="H1396" s="23">
        <v>0</v>
      </c>
      <c r="I1396" s="23" t="s">
        <v>5</v>
      </c>
      <c r="J1396" s="23" t="s">
        <v>570</v>
      </c>
      <c r="K1396" s="23" t="s">
        <v>1758</v>
      </c>
      <c r="L1396" s="24">
        <v>45870</v>
      </c>
      <c r="M1396" s="28">
        <v>2.7777777777777779E-3</v>
      </c>
      <c r="N1396" s="3">
        <v>45831</v>
      </c>
      <c r="O1396">
        <v>227561</v>
      </c>
      <c r="P1396" t="e">
        <f>IFERROR(INDEX(REDOSLIJED!#REF!,MATCH(PlanMasine[[#This Row],[KPL]],REDOSLIJED!#REF!,0)),MAX(REDOSLIJED!#REF!)+1)</f>
        <v>#REF!</v>
      </c>
    </row>
    <row r="1397" spans="1:16" hidden="1" x14ac:dyDescent="0.25">
      <c r="A1397" s="23">
        <v>998838</v>
      </c>
      <c r="B1397" s="23">
        <v>1</v>
      </c>
      <c r="C1397" s="23">
        <v>998906</v>
      </c>
      <c r="D1397" s="23" t="s">
        <v>2100</v>
      </c>
      <c r="E1397" s="5">
        <f>IFERROR((PlanMasine[[#This Row],[Norma]]/PlanMasine[[#This Row],[Q]])*(PlanMasine[[#This Row],[Q]]/SUMIF(#REF!,PlanMasine[[#This Row],[RN]],#REF!)*PlanMasine[[#This Row],[KPLQ]]),0)</f>
        <v>0</v>
      </c>
      <c r="F1397" s="23">
        <v>12</v>
      </c>
      <c r="G1397" s="23">
        <v>0</v>
      </c>
      <c r="H1397" s="23">
        <v>0</v>
      </c>
      <c r="I1397" s="23" t="s">
        <v>5</v>
      </c>
      <c r="J1397" s="23" t="s">
        <v>570</v>
      </c>
      <c r="K1397" s="23" t="s">
        <v>1758</v>
      </c>
      <c r="L1397" s="24">
        <v>45870</v>
      </c>
      <c r="M1397" s="28">
        <v>1.3888888888888889E-3</v>
      </c>
      <c r="N1397" s="3">
        <v>45831</v>
      </c>
      <c r="O1397">
        <v>227590</v>
      </c>
      <c r="P1397" t="e">
        <f>IFERROR(INDEX(REDOSLIJED!#REF!,MATCH(PlanMasine[[#This Row],[KPL]],REDOSLIJED!#REF!,0)),MAX(REDOSLIJED!#REF!)+1)</f>
        <v>#REF!</v>
      </c>
    </row>
    <row r="1398" spans="1:16" hidden="1" x14ac:dyDescent="0.25">
      <c r="A1398" s="23">
        <v>998838</v>
      </c>
      <c r="B1398" s="23">
        <v>1</v>
      </c>
      <c r="C1398" s="23">
        <v>998882</v>
      </c>
      <c r="D1398" s="23" t="s">
        <v>1730</v>
      </c>
      <c r="E1398" s="5">
        <f>IFERROR((PlanMasine[[#This Row],[Norma]]/PlanMasine[[#This Row],[Q]])*(PlanMasine[[#This Row],[Q]]/SUMIF(#REF!,PlanMasine[[#This Row],[RN]],#REF!)*PlanMasine[[#This Row],[KPLQ]]),0)</f>
        <v>0</v>
      </c>
      <c r="F1398" s="23">
        <v>12</v>
      </c>
      <c r="G1398" s="23">
        <v>0</v>
      </c>
      <c r="H1398" s="23">
        <v>0</v>
      </c>
      <c r="I1398" s="23" t="s">
        <v>5</v>
      </c>
      <c r="J1398" s="23" t="s">
        <v>570</v>
      </c>
      <c r="K1398" s="23" t="s">
        <v>1758</v>
      </c>
      <c r="L1398" s="24">
        <v>45870</v>
      </c>
      <c r="M1398" s="28">
        <v>3.472222222222222E-3</v>
      </c>
      <c r="N1398" s="3">
        <v>45831</v>
      </c>
      <c r="O1398">
        <v>227566</v>
      </c>
      <c r="P1398" t="e">
        <f>IFERROR(INDEX(REDOSLIJED!#REF!,MATCH(PlanMasine[[#This Row],[KPL]],REDOSLIJED!#REF!,0)),MAX(REDOSLIJED!#REF!)+1)</f>
        <v>#REF!</v>
      </c>
    </row>
    <row r="1399" spans="1:16" hidden="1" x14ac:dyDescent="0.25">
      <c r="A1399" s="23">
        <v>998838</v>
      </c>
      <c r="B1399" s="23">
        <v>1</v>
      </c>
      <c r="C1399" s="23">
        <v>998908</v>
      </c>
      <c r="D1399" s="23" t="s">
        <v>2099</v>
      </c>
      <c r="E1399" s="5">
        <f>IFERROR((PlanMasine[[#This Row],[Norma]]/PlanMasine[[#This Row],[Q]])*(PlanMasine[[#This Row],[Q]]/SUMIF(#REF!,PlanMasine[[#This Row],[RN]],#REF!)*PlanMasine[[#This Row],[KPLQ]]),0)</f>
        <v>0</v>
      </c>
      <c r="F1399" s="23">
        <v>12</v>
      </c>
      <c r="G1399" s="23">
        <v>0</v>
      </c>
      <c r="H1399" s="23">
        <v>0</v>
      </c>
      <c r="I1399" s="23" t="s">
        <v>5</v>
      </c>
      <c r="J1399" s="23" t="s">
        <v>570</v>
      </c>
      <c r="K1399" s="23" t="s">
        <v>1758</v>
      </c>
      <c r="L1399" s="24">
        <v>45870</v>
      </c>
      <c r="M1399" s="28">
        <v>1.3888888888888889E-3</v>
      </c>
      <c r="N1399" s="3">
        <v>45831</v>
      </c>
      <c r="O1399">
        <v>227592</v>
      </c>
      <c r="P1399" t="e">
        <f>IFERROR(INDEX(REDOSLIJED!#REF!,MATCH(PlanMasine[[#This Row],[KPL]],REDOSLIJED!#REF!,0)),MAX(REDOSLIJED!#REF!)+1)</f>
        <v>#REF!</v>
      </c>
    </row>
    <row r="1400" spans="1:16" hidden="1" x14ac:dyDescent="0.25">
      <c r="A1400" s="23">
        <v>998839</v>
      </c>
      <c r="B1400" s="23">
        <v>1</v>
      </c>
      <c r="C1400" s="23">
        <v>998877</v>
      </c>
      <c r="D1400" s="23" t="s">
        <v>1964</v>
      </c>
      <c r="E1400" s="5">
        <f>IFERROR((PlanMasine[[#This Row],[Norma]]/PlanMasine[[#This Row],[Q]])*(PlanMasine[[#This Row],[Q]]/SUMIF(#REF!,PlanMasine[[#This Row],[RN]],#REF!)*PlanMasine[[#This Row],[KPLQ]]),0)</f>
        <v>0</v>
      </c>
      <c r="F1400" s="23">
        <v>12</v>
      </c>
      <c r="G1400" s="23">
        <v>0</v>
      </c>
      <c r="H1400" s="23">
        <v>0</v>
      </c>
      <c r="I1400" s="23" t="s">
        <v>5</v>
      </c>
      <c r="J1400" s="23" t="s">
        <v>570</v>
      </c>
      <c r="K1400" s="23" t="s">
        <v>1758</v>
      </c>
      <c r="L1400" s="24">
        <v>45870</v>
      </c>
      <c r="M1400" s="28">
        <v>2.7777777777777779E-3</v>
      </c>
      <c r="N1400" s="3">
        <v>45831</v>
      </c>
      <c r="O1400">
        <v>227561</v>
      </c>
      <c r="P1400" t="e">
        <f>IFERROR(INDEX(REDOSLIJED!#REF!,MATCH(PlanMasine[[#This Row],[KPL]],REDOSLIJED!#REF!,0)),MAX(REDOSLIJED!#REF!)+1)</f>
        <v>#REF!</v>
      </c>
    </row>
    <row r="1401" spans="1:16" hidden="1" x14ac:dyDescent="0.25">
      <c r="A1401" s="23">
        <v>998839</v>
      </c>
      <c r="B1401" s="23">
        <v>1</v>
      </c>
      <c r="C1401" s="23">
        <v>998882</v>
      </c>
      <c r="D1401" s="23" t="s">
        <v>1730</v>
      </c>
      <c r="E1401" s="5">
        <f>IFERROR((PlanMasine[[#This Row],[Norma]]/PlanMasine[[#This Row],[Q]])*(PlanMasine[[#This Row],[Q]]/SUMIF(#REF!,PlanMasine[[#This Row],[RN]],#REF!)*PlanMasine[[#This Row],[KPLQ]]),0)</f>
        <v>0</v>
      </c>
      <c r="F1401" s="23">
        <v>12</v>
      </c>
      <c r="G1401" s="23">
        <v>0</v>
      </c>
      <c r="H1401" s="23">
        <v>0</v>
      </c>
      <c r="I1401" s="23" t="s">
        <v>5</v>
      </c>
      <c r="J1401" s="23" t="s">
        <v>570</v>
      </c>
      <c r="K1401" s="23" t="s">
        <v>1758</v>
      </c>
      <c r="L1401" s="24">
        <v>45870</v>
      </c>
      <c r="M1401" s="28">
        <v>3.472222222222222E-3</v>
      </c>
      <c r="N1401" s="3">
        <v>45831</v>
      </c>
      <c r="O1401">
        <v>227566</v>
      </c>
      <c r="P1401" t="e">
        <f>IFERROR(INDEX(REDOSLIJED!#REF!,MATCH(PlanMasine[[#This Row],[KPL]],REDOSLIJED!#REF!,0)),MAX(REDOSLIJED!#REF!)+1)</f>
        <v>#REF!</v>
      </c>
    </row>
    <row r="1402" spans="1:16" hidden="1" x14ac:dyDescent="0.25">
      <c r="A1402" s="23">
        <v>998839</v>
      </c>
      <c r="B1402" s="23">
        <v>1</v>
      </c>
      <c r="C1402" s="23">
        <v>998906</v>
      </c>
      <c r="D1402" s="23" t="s">
        <v>2100</v>
      </c>
      <c r="E1402" s="5">
        <f>IFERROR((PlanMasine[[#This Row],[Norma]]/PlanMasine[[#This Row],[Q]])*(PlanMasine[[#This Row],[Q]]/SUMIF(#REF!,PlanMasine[[#This Row],[RN]],#REF!)*PlanMasine[[#This Row],[KPLQ]]),0)</f>
        <v>0</v>
      </c>
      <c r="F1402" s="23">
        <v>12</v>
      </c>
      <c r="G1402" s="23">
        <v>0</v>
      </c>
      <c r="H1402" s="23">
        <v>0</v>
      </c>
      <c r="I1402" s="23" t="s">
        <v>5</v>
      </c>
      <c r="J1402" s="23" t="s">
        <v>570</v>
      </c>
      <c r="K1402" s="23" t="s">
        <v>1758</v>
      </c>
      <c r="L1402" s="24">
        <v>45870</v>
      </c>
      <c r="M1402" s="28">
        <v>1.3888888888888889E-3</v>
      </c>
      <c r="N1402" s="3">
        <v>45831</v>
      </c>
      <c r="O1402">
        <v>227590</v>
      </c>
      <c r="P1402" t="e">
        <f>IFERROR(INDEX(REDOSLIJED!#REF!,MATCH(PlanMasine[[#This Row],[KPL]],REDOSLIJED!#REF!,0)),MAX(REDOSLIJED!#REF!)+1)</f>
        <v>#REF!</v>
      </c>
    </row>
    <row r="1403" spans="1:16" hidden="1" x14ac:dyDescent="0.25">
      <c r="A1403" s="23">
        <v>998839</v>
      </c>
      <c r="B1403" s="23">
        <v>1</v>
      </c>
      <c r="C1403" s="23">
        <v>998908</v>
      </c>
      <c r="D1403" s="23" t="s">
        <v>2099</v>
      </c>
      <c r="E1403" s="5">
        <f>IFERROR((PlanMasine[[#This Row],[Norma]]/PlanMasine[[#This Row],[Q]])*(PlanMasine[[#This Row],[Q]]/SUMIF(#REF!,PlanMasine[[#This Row],[RN]],#REF!)*PlanMasine[[#This Row],[KPLQ]]),0)</f>
        <v>0</v>
      </c>
      <c r="F1403" s="23">
        <v>12</v>
      </c>
      <c r="G1403" s="23">
        <v>0</v>
      </c>
      <c r="H1403" s="23">
        <v>0</v>
      </c>
      <c r="I1403" s="23" t="s">
        <v>5</v>
      </c>
      <c r="J1403" s="23" t="s">
        <v>570</v>
      </c>
      <c r="K1403" s="23" t="s">
        <v>1758</v>
      </c>
      <c r="L1403" s="24">
        <v>45870</v>
      </c>
      <c r="M1403" s="28">
        <v>1.3888888888888889E-3</v>
      </c>
      <c r="N1403" s="3">
        <v>45831</v>
      </c>
      <c r="O1403">
        <v>227592</v>
      </c>
      <c r="P1403" t="e">
        <f>IFERROR(INDEX(REDOSLIJED!#REF!,MATCH(PlanMasine[[#This Row],[KPL]],REDOSLIJED!#REF!,0)),MAX(REDOSLIJED!#REF!)+1)</f>
        <v>#REF!</v>
      </c>
    </row>
    <row r="1404" spans="1:16" hidden="1" x14ac:dyDescent="0.25">
      <c r="A1404" s="23">
        <v>998839</v>
      </c>
      <c r="B1404" s="23">
        <v>1</v>
      </c>
      <c r="C1404" s="23">
        <v>998875</v>
      </c>
      <c r="D1404" s="23" t="s">
        <v>1963</v>
      </c>
      <c r="E1404" s="5">
        <f>IFERROR((PlanMasine[[#This Row],[Norma]]/PlanMasine[[#This Row],[Q]])*(PlanMasine[[#This Row],[Q]]/SUMIF(#REF!,PlanMasine[[#This Row],[RN]],#REF!)*PlanMasine[[#This Row],[KPLQ]]),0)</f>
        <v>0</v>
      </c>
      <c r="F1404" s="23">
        <v>12</v>
      </c>
      <c r="G1404" s="23">
        <v>0</v>
      </c>
      <c r="H1404" s="23">
        <v>0</v>
      </c>
      <c r="I1404" s="23" t="s">
        <v>5</v>
      </c>
      <c r="J1404" s="23" t="s">
        <v>570</v>
      </c>
      <c r="K1404" s="23" t="s">
        <v>1758</v>
      </c>
      <c r="L1404" s="24">
        <v>45870</v>
      </c>
      <c r="M1404" s="28">
        <v>2.7777777777777779E-3</v>
      </c>
      <c r="N1404" s="3">
        <v>45831</v>
      </c>
      <c r="O1404">
        <v>227559</v>
      </c>
      <c r="P1404" t="e">
        <f>IFERROR(INDEX(REDOSLIJED!#REF!,MATCH(PlanMasine[[#This Row],[KPL]],REDOSLIJED!#REF!,0)),MAX(REDOSLIJED!#REF!)+1)</f>
        <v>#REF!</v>
      </c>
    </row>
    <row r="1405" spans="1:16" hidden="1" x14ac:dyDescent="0.25">
      <c r="A1405" s="23">
        <v>998840</v>
      </c>
      <c r="B1405" s="23">
        <v>1</v>
      </c>
      <c r="C1405" s="23">
        <v>998906</v>
      </c>
      <c r="D1405" s="23" t="s">
        <v>2100</v>
      </c>
      <c r="E1405" s="5">
        <f>IFERROR((PlanMasine[[#This Row],[Norma]]/PlanMasine[[#This Row],[Q]])*(PlanMasine[[#This Row],[Q]]/SUMIF(#REF!,PlanMasine[[#This Row],[RN]],#REF!)*PlanMasine[[#This Row],[KPLQ]]),0)</f>
        <v>0</v>
      </c>
      <c r="F1405" s="23">
        <v>12</v>
      </c>
      <c r="G1405" s="23">
        <v>0</v>
      </c>
      <c r="H1405" s="23">
        <v>0</v>
      </c>
      <c r="I1405" s="23" t="s">
        <v>5</v>
      </c>
      <c r="J1405" s="23" t="s">
        <v>570</v>
      </c>
      <c r="K1405" s="23" t="s">
        <v>1758</v>
      </c>
      <c r="L1405" s="24">
        <v>45870</v>
      </c>
      <c r="M1405" s="28">
        <v>1.3888888888888889E-3</v>
      </c>
      <c r="N1405" s="3">
        <v>45831</v>
      </c>
      <c r="O1405">
        <v>227590</v>
      </c>
      <c r="P1405" t="e">
        <f>IFERROR(INDEX(REDOSLIJED!#REF!,MATCH(PlanMasine[[#This Row],[KPL]],REDOSLIJED!#REF!,0)),MAX(REDOSLIJED!#REF!)+1)</f>
        <v>#REF!</v>
      </c>
    </row>
    <row r="1406" spans="1:16" hidden="1" x14ac:dyDescent="0.25">
      <c r="A1406" s="23">
        <v>998840</v>
      </c>
      <c r="B1406" s="23">
        <v>1</v>
      </c>
      <c r="C1406" s="23">
        <v>998882</v>
      </c>
      <c r="D1406" s="23" t="s">
        <v>1730</v>
      </c>
      <c r="E1406" s="5">
        <f>IFERROR((PlanMasine[[#This Row],[Norma]]/PlanMasine[[#This Row],[Q]])*(PlanMasine[[#This Row],[Q]]/SUMIF(#REF!,PlanMasine[[#This Row],[RN]],#REF!)*PlanMasine[[#This Row],[KPLQ]]),0)</f>
        <v>0</v>
      </c>
      <c r="F1406" s="23">
        <v>12</v>
      </c>
      <c r="G1406" s="23">
        <v>0</v>
      </c>
      <c r="H1406" s="23">
        <v>0</v>
      </c>
      <c r="I1406" s="23" t="s">
        <v>5</v>
      </c>
      <c r="J1406" s="23" t="s">
        <v>570</v>
      </c>
      <c r="K1406" s="23" t="s">
        <v>1758</v>
      </c>
      <c r="L1406" s="24">
        <v>45870</v>
      </c>
      <c r="M1406" s="28">
        <v>3.472222222222222E-3</v>
      </c>
      <c r="N1406" s="3">
        <v>45831</v>
      </c>
      <c r="O1406">
        <v>227566</v>
      </c>
      <c r="P1406" t="e">
        <f>IFERROR(INDEX(REDOSLIJED!#REF!,MATCH(PlanMasine[[#This Row],[KPL]],REDOSLIJED!#REF!,0)),MAX(REDOSLIJED!#REF!)+1)</f>
        <v>#REF!</v>
      </c>
    </row>
    <row r="1407" spans="1:16" hidden="1" x14ac:dyDescent="0.25">
      <c r="A1407" s="23">
        <v>998840</v>
      </c>
      <c r="B1407" s="23">
        <v>1</v>
      </c>
      <c r="C1407" s="23">
        <v>998877</v>
      </c>
      <c r="D1407" s="23" t="s">
        <v>1964</v>
      </c>
      <c r="E1407" s="5">
        <f>IFERROR((PlanMasine[[#This Row],[Norma]]/PlanMasine[[#This Row],[Q]])*(PlanMasine[[#This Row],[Q]]/SUMIF(#REF!,PlanMasine[[#This Row],[RN]],#REF!)*PlanMasine[[#This Row],[KPLQ]]),0)</f>
        <v>0</v>
      </c>
      <c r="F1407" s="23">
        <v>12</v>
      </c>
      <c r="G1407" s="23">
        <v>0</v>
      </c>
      <c r="H1407" s="23">
        <v>0</v>
      </c>
      <c r="I1407" s="23" t="s">
        <v>5</v>
      </c>
      <c r="J1407" s="23" t="s">
        <v>570</v>
      </c>
      <c r="K1407" s="23" t="s">
        <v>1758</v>
      </c>
      <c r="L1407" s="24">
        <v>45870</v>
      </c>
      <c r="M1407" s="28">
        <v>2.7777777777777779E-3</v>
      </c>
      <c r="N1407" s="3">
        <v>45831</v>
      </c>
      <c r="O1407">
        <v>227561</v>
      </c>
      <c r="P1407" t="e">
        <f>IFERROR(INDEX(REDOSLIJED!#REF!,MATCH(PlanMasine[[#This Row],[KPL]],REDOSLIJED!#REF!,0)),MAX(REDOSLIJED!#REF!)+1)</f>
        <v>#REF!</v>
      </c>
    </row>
    <row r="1408" spans="1:16" hidden="1" x14ac:dyDescent="0.25">
      <c r="A1408" s="23">
        <v>998840</v>
      </c>
      <c r="B1408" s="23">
        <v>1</v>
      </c>
      <c r="C1408" s="23">
        <v>998875</v>
      </c>
      <c r="D1408" s="23" t="s">
        <v>1963</v>
      </c>
      <c r="E1408" s="5">
        <f>IFERROR((PlanMasine[[#This Row],[Norma]]/PlanMasine[[#This Row],[Q]])*(PlanMasine[[#This Row],[Q]]/SUMIF(#REF!,PlanMasine[[#This Row],[RN]],#REF!)*PlanMasine[[#This Row],[KPLQ]]),0)</f>
        <v>0</v>
      </c>
      <c r="F1408" s="23">
        <v>12</v>
      </c>
      <c r="G1408" s="23">
        <v>0</v>
      </c>
      <c r="H1408" s="23">
        <v>0</v>
      </c>
      <c r="I1408" s="23" t="s">
        <v>5</v>
      </c>
      <c r="J1408" s="23" t="s">
        <v>570</v>
      </c>
      <c r="K1408" s="23" t="s">
        <v>1758</v>
      </c>
      <c r="L1408" s="24">
        <v>45870</v>
      </c>
      <c r="M1408" s="28">
        <v>2.7777777777777779E-3</v>
      </c>
      <c r="N1408" s="3">
        <v>45831</v>
      </c>
      <c r="O1408">
        <v>227559</v>
      </c>
      <c r="P1408" t="e">
        <f>IFERROR(INDEX(REDOSLIJED!#REF!,MATCH(PlanMasine[[#This Row],[KPL]],REDOSLIJED!#REF!,0)),MAX(REDOSLIJED!#REF!)+1)</f>
        <v>#REF!</v>
      </c>
    </row>
    <row r="1409" spans="1:16" hidden="1" x14ac:dyDescent="0.25">
      <c r="A1409" s="23">
        <v>998840</v>
      </c>
      <c r="B1409" s="23">
        <v>1</v>
      </c>
      <c r="C1409" s="23">
        <v>998908</v>
      </c>
      <c r="D1409" s="23" t="s">
        <v>2099</v>
      </c>
      <c r="E1409" s="5">
        <f>IFERROR((PlanMasine[[#This Row],[Norma]]/PlanMasine[[#This Row],[Q]])*(PlanMasine[[#This Row],[Q]]/SUMIF(#REF!,PlanMasine[[#This Row],[RN]],#REF!)*PlanMasine[[#This Row],[KPLQ]]),0)</f>
        <v>0</v>
      </c>
      <c r="F1409" s="23">
        <v>12</v>
      </c>
      <c r="G1409" s="23">
        <v>0</v>
      </c>
      <c r="H1409" s="23">
        <v>0</v>
      </c>
      <c r="I1409" s="23" t="s">
        <v>5</v>
      </c>
      <c r="J1409" s="23" t="s">
        <v>570</v>
      </c>
      <c r="K1409" s="23" t="s">
        <v>1758</v>
      </c>
      <c r="L1409" s="24">
        <v>45870</v>
      </c>
      <c r="M1409" s="28">
        <v>1.3888888888888889E-3</v>
      </c>
      <c r="N1409" s="3">
        <v>45831</v>
      </c>
      <c r="O1409">
        <v>227592</v>
      </c>
      <c r="P1409" t="e">
        <f>IFERROR(INDEX(REDOSLIJED!#REF!,MATCH(PlanMasine[[#This Row],[KPL]],REDOSLIJED!#REF!,0)),MAX(REDOSLIJED!#REF!)+1)</f>
        <v>#REF!</v>
      </c>
    </row>
    <row r="1410" spans="1:16" hidden="1" x14ac:dyDescent="0.25">
      <c r="A1410" s="23">
        <v>998841</v>
      </c>
      <c r="B1410" s="23">
        <v>1</v>
      </c>
      <c r="C1410" s="23">
        <v>998908</v>
      </c>
      <c r="D1410" s="23" t="s">
        <v>2099</v>
      </c>
      <c r="E1410" s="5">
        <f>IFERROR((PlanMasine[[#This Row],[Norma]]/PlanMasine[[#This Row],[Q]])*(PlanMasine[[#This Row],[Q]]/SUMIF(#REF!,PlanMasine[[#This Row],[RN]],#REF!)*PlanMasine[[#This Row],[KPLQ]]),0)</f>
        <v>0</v>
      </c>
      <c r="F1410" s="23">
        <v>12</v>
      </c>
      <c r="G1410" s="23">
        <v>0</v>
      </c>
      <c r="H1410" s="23">
        <v>0</v>
      </c>
      <c r="I1410" s="23" t="s">
        <v>5</v>
      </c>
      <c r="J1410" s="23" t="s">
        <v>570</v>
      </c>
      <c r="K1410" s="23" t="s">
        <v>1758</v>
      </c>
      <c r="L1410" s="24">
        <v>45870</v>
      </c>
      <c r="M1410" s="28">
        <v>1.3888888888888889E-3</v>
      </c>
      <c r="N1410" s="3">
        <v>45831</v>
      </c>
      <c r="O1410">
        <v>227592</v>
      </c>
      <c r="P1410" t="e">
        <f>IFERROR(INDEX(REDOSLIJED!#REF!,MATCH(PlanMasine[[#This Row],[KPL]],REDOSLIJED!#REF!,0)),MAX(REDOSLIJED!#REF!)+1)</f>
        <v>#REF!</v>
      </c>
    </row>
    <row r="1411" spans="1:16" hidden="1" x14ac:dyDescent="0.25">
      <c r="A1411" s="23">
        <v>998841</v>
      </c>
      <c r="B1411" s="23">
        <v>1</v>
      </c>
      <c r="C1411" s="23">
        <v>998875</v>
      </c>
      <c r="D1411" s="23" t="s">
        <v>1963</v>
      </c>
      <c r="E1411" s="5">
        <f>IFERROR((PlanMasine[[#This Row],[Norma]]/PlanMasine[[#This Row],[Q]])*(PlanMasine[[#This Row],[Q]]/SUMIF(#REF!,PlanMasine[[#This Row],[RN]],#REF!)*PlanMasine[[#This Row],[KPLQ]]),0)</f>
        <v>0</v>
      </c>
      <c r="F1411" s="23">
        <v>12</v>
      </c>
      <c r="G1411" s="23">
        <v>0</v>
      </c>
      <c r="H1411" s="23">
        <v>0</v>
      </c>
      <c r="I1411" s="23" t="s">
        <v>5</v>
      </c>
      <c r="J1411" s="23" t="s">
        <v>570</v>
      </c>
      <c r="K1411" s="23" t="s">
        <v>1758</v>
      </c>
      <c r="L1411" s="24">
        <v>45870</v>
      </c>
      <c r="M1411" s="28">
        <v>2.7777777777777779E-3</v>
      </c>
      <c r="N1411" s="3">
        <v>45831</v>
      </c>
      <c r="O1411">
        <v>227559</v>
      </c>
      <c r="P1411" t="e">
        <f>IFERROR(INDEX(REDOSLIJED!#REF!,MATCH(PlanMasine[[#This Row],[KPL]],REDOSLIJED!#REF!,0)),MAX(REDOSLIJED!#REF!)+1)</f>
        <v>#REF!</v>
      </c>
    </row>
    <row r="1412" spans="1:16" hidden="1" x14ac:dyDescent="0.25">
      <c r="A1412" s="23">
        <v>998841</v>
      </c>
      <c r="B1412" s="23">
        <v>1</v>
      </c>
      <c r="C1412" s="23">
        <v>998877</v>
      </c>
      <c r="D1412" s="23" t="s">
        <v>1964</v>
      </c>
      <c r="E1412" s="5">
        <f>IFERROR((PlanMasine[[#This Row],[Norma]]/PlanMasine[[#This Row],[Q]])*(PlanMasine[[#This Row],[Q]]/SUMIF(#REF!,PlanMasine[[#This Row],[RN]],#REF!)*PlanMasine[[#This Row],[KPLQ]]),0)</f>
        <v>0</v>
      </c>
      <c r="F1412" s="23">
        <v>12</v>
      </c>
      <c r="G1412" s="23">
        <v>0</v>
      </c>
      <c r="H1412" s="23">
        <v>0</v>
      </c>
      <c r="I1412" s="23" t="s">
        <v>5</v>
      </c>
      <c r="J1412" s="23" t="s">
        <v>570</v>
      </c>
      <c r="K1412" s="23" t="s">
        <v>1758</v>
      </c>
      <c r="L1412" s="24">
        <v>45870</v>
      </c>
      <c r="M1412" s="28">
        <v>2.7777777777777779E-3</v>
      </c>
      <c r="N1412" s="3">
        <v>45831</v>
      </c>
      <c r="O1412">
        <v>227561</v>
      </c>
      <c r="P1412" t="e">
        <f>IFERROR(INDEX(REDOSLIJED!#REF!,MATCH(PlanMasine[[#This Row],[KPL]],REDOSLIJED!#REF!,0)),MAX(REDOSLIJED!#REF!)+1)</f>
        <v>#REF!</v>
      </c>
    </row>
    <row r="1413" spans="1:16" hidden="1" x14ac:dyDescent="0.25">
      <c r="A1413" s="23">
        <v>998841</v>
      </c>
      <c r="B1413" s="23">
        <v>1</v>
      </c>
      <c r="C1413" s="23">
        <v>998882</v>
      </c>
      <c r="D1413" s="23" t="s">
        <v>1730</v>
      </c>
      <c r="E1413" s="5">
        <f>IFERROR((PlanMasine[[#This Row],[Norma]]/PlanMasine[[#This Row],[Q]])*(PlanMasine[[#This Row],[Q]]/SUMIF(#REF!,PlanMasine[[#This Row],[RN]],#REF!)*PlanMasine[[#This Row],[KPLQ]]),0)</f>
        <v>0</v>
      </c>
      <c r="F1413" s="23">
        <v>12</v>
      </c>
      <c r="G1413" s="23">
        <v>0</v>
      </c>
      <c r="H1413" s="23">
        <v>0</v>
      </c>
      <c r="I1413" s="23" t="s">
        <v>5</v>
      </c>
      <c r="J1413" s="23" t="s">
        <v>570</v>
      </c>
      <c r="K1413" s="23" t="s">
        <v>1758</v>
      </c>
      <c r="L1413" s="24">
        <v>45870</v>
      </c>
      <c r="M1413" s="28">
        <v>3.472222222222222E-3</v>
      </c>
      <c r="N1413" s="3">
        <v>45831</v>
      </c>
      <c r="O1413">
        <v>227566</v>
      </c>
      <c r="P1413" t="e">
        <f>IFERROR(INDEX(REDOSLIJED!#REF!,MATCH(PlanMasine[[#This Row],[KPL]],REDOSLIJED!#REF!,0)),MAX(REDOSLIJED!#REF!)+1)</f>
        <v>#REF!</v>
      </c>
    </row>
    <row r="1414" spans="1:16" hidden="1" x14ac:dyDescent="0.25">
      <c r="A1414" s="23">
        <v>998841</v>
      </c>
      <c r="B1414" s="23">
        <v>1</v>
      </c>
      <c r="C1414" s="23">
        <v>998906</v>
      </c>
      <c r="D1414" s="23" t="s">
        <v>2100</v>
      </c>
      <c r="E1414" s="5">
        <f>IFERROR((PlanMasine[[#This Row],[Norma]]/PlanMasine[[#This Row],[Q]])*(PlanMasine[[#This Row],[Q]]/SUMIF(#REF!,PlanMasine[[#This Row],[RN]],#REF!)*PlanMasine[[#This Row],[KPLQ]]),0)</f>
        <v>0</v>
      </c>
      <c r="F1414" s="23">
        <v>12</v>
      </c>
      <c r="G1414" s="23">
        <v>0</v>
      </c>
      <c r="H1414" s="23">
        <v>0</v>
      </c>
      <c r="I1414" s="23" t="s">
        <v>5</v>
      </c>
      <c r="J1414" s="23" t="s">
        <v>570</v>
      </c>
      <c r="K1414" s="23" t="s">
        <v>1758</v>
      </c>
      <c r="L1414" s="24">
        <v>45870</v>
      </c>
      <c r="M1414" s="28">
        <v>1.3888888888888889E-3</v>
      </c>
      <c r="N1414" s="3">
        <v>45831</v>
      </c>
      <c r="O1414">
        <v>227590</v>
      </c>
      <c r="P1414" t="e">
        <f>IFERROR(INDEX(REDOSLIJED!#REF!,MATCH(PlanMasine[[#This Row],[KPL]],REDOSLIJED!#REF!,0)),MAX(REDOSLIJED!#REF!)+1)</f>
        <v>#REF!</v>
      </c>
    </row>
    <row r="1415" spans="1:16" hidden="1" x14ac:dyDescent="0.25">
      <c r="A1415" s="23">
        <v>998842</v>
      </c>
      <c r="B1415" s="23">
        <v>1</v>
      </c>
      <c r="C1415" s="23">
        <v>998882</v>
      </c>
      <c r="D1415" s="23" t="s">
        <v>1730</v>
      </c>
      <c r="E1415" s="5">
        <f>IFERROR((PlanMasine[[#This Row],[Norma]]/PlanMasine[[#This Row],[Q]])*(PlanMasine[[#This Row],[Q]]/SUMIF(#REF!,PlanMasine[[#This Row],[RN]],#REF!)*PlanMasine[[#This Row],[KPLQ]]),0)</f>
        <v>0</v>
      </c>
      <c r="F1415" s="23">
        <v>12</v>
      </c>
      <c r="G1415" s="23">
        <v>0</v>
      </c>
      <c r="H1415" s="23">
        <v>0</v>
      </c>
      <c r="I1415" s="23" t="s">
        <v>5</v>
      </c>
      <c r="J1415" s="23" t="s">
        <v>570</v>
      </c>
      <c r="K1415" s="23" t="s">
        <v>1758</v>
      </c>
      <c r="L1415" s="24">
        <v>45870</v>
      </c>
      <c r="M1415" s="28">
        <v>3.472222222222222E-3</v>
      </c>
      <c r="N1415" s="3">
        <v>45831</v>
      </c>
      <c r="O1415">
        <v>227566</v>
      </c>
      <c r="P1415" t="e">
        <f>IFERROR(INDEX(REDOSLIJED!#REF!,MATCH(PlanMasine[[#This Row],[KPL]],REDOSLIJED!#REF!,0)),MAX(REDOSLIJED!#REF!)+1)</f>
        <v>#REF!</v>
      </c>
    </row>
    <row r="1416" spans="1:16" hidden="1" x14ac:dyDescent="0.25">
      <c r="A1416" s="23">
        <v>998842</v>
      </c>
      <c r="B1416" s="23">
        <v>1</v>
      </c>
      <c r="C1416" s="23">
        <v>998906</v>
      </c>
      <c r="D1416" s="23" t="s">
        <v>2100</v>
      </c>
      <c r="E1416" s="5">
        <f>IFERROR((PlanMasine[[#This Row],[Norma]]/PlanMasine[[#This Row],[Q]])*(PlanMasine[[#This Row],[Q]]/SUMIF(#REF!,PlanMasine[[#This Row],[RN]],#REF!)*PlanMasine[[#This Row],[KPLQ]]),0)</f>
        <v>0</v>
      </c>
      <c r="F1416" s="23">
        <v>12</v>
      </c>
      <c r="G1416" s="23">
        <v>0</v>
      </c>
      <c r="H1416" s="23">
        <v>0</v>
      </c>
      <c r="I1416" s="23" t="s">
        <v>5</v>
      </c>
      <c r="J1416" s="23" t="s">
        <v>570</v>
      </c>
      <c r="K1416" s="23" t="s">
        <v>1758</v>
      </c>
      <c r="L1416" s="24">
        <v>45870</v>
      </c>
      <c r="M1416" s="28">
        <v>1.3888888888888889E-3</v>
      </c>
      <c r="N1416" s="3">
        <v>45831</v>
      </c>
      <c r="O1416">
        <v>227590</v>
      </c>
      <c r="P1416" t="e">
        <f>IFERROR(INDEX(REDOSLIJED!#REF!,MATCH(PlanMasine[[#This Row],[KPL]],REDOSLIJED!#REF!,0)),MAX(REDOSLIJED!#REF!)+1)</f>
        <v>#REF!</v>
      </c>
    </row>
    <row r="1417" spans="1:16" hidden="1" x14ac:dyDescent="0.25">
      <c r="A1417" s="23">
        <v>998842</v>
      </c>
      <c r="B1417" s="23">
        <v>1</v>
      </c>
      <c r="C1417" s="23">
        <v>998908</v>
      </c>
      <c r="D1417" s="23" t="s">
        <v>2099</v>
      </c>
      <c r="E1417" s="5">
        <f>IFERROR((PlanMasine[[#This Row],[Norma]]/PlanMasine[[#This Row],[Q]])*(PlanMasine[[#This Row],[Q]]/SUMIF(#REF!,PlanMasine[[#This Row],[RN]],#REF!)*PlanMasine[[#This Row],[KPLQ]]),0)</f>
        <v>0</v>
      </c>
      <c r="F1417" s="23">
        <v>12</v>
      </c>
      <c r="G1417" s="23">
        <v>0</v>
      </c>
      <c r="H1417" s="23">
        <v>0</v>
      </c>
      <c r="I1417" s="23" t="s">
        <v>5</v>
      </c>
      <c r="J1417" s="23" t="s">
        <v>570</v>
      </c>
      <c r="K1417" s="23" t="s">
        <v>1758</v>
      </c>
      <c r="L1417" s="24">
        <v>45870</v>
      </c>
      <c r="M1417" s="28">
        <v>1.3888888888888889E-3</v>
      </c>
      <c r="N1417" s="3">
        <v>45831</v>
      </c>
      <c r="O1417">
        <v>227592</v>
      </c>
      <c r="P1417" t="e">
        <f>IFERROR(INDEX(REDOSLIJED!#REF!,MATCH(PlanMasine[[#This Row],[KPL]],REDOSLIJED!#REF!,0)),MAX(REDOSLIJED!#REF!)+1)</f>
        <v>#REF!</v>
      </c>
    </row>
    <row r="1418" spans="1:16" hidden="1" x14ac:dyDescent="0.25">
      <c r="A1418" s="23">
        <v>998842</v>
      </c>
      <c r="B1418" s="23">
        <v>1</v>
      </c>
      <c r="C1418" s="23">
        <v>998877</v>
      </c>
      <c r="D1418" s="23" t="s">
        <v>1964</v>
      </c>
      <c r="E1418" s="5">
        <f>IFERROR((PlanMasine[[#This Row],[Norma]]/PlanMasine[[#This Row],[Q]])*(PlanMasine[[#This Row],[Q]]/SUMIF(#REF!,PlanMasine[[#This Row],[RN]],#REF!)*PlanMasine[[#This Row],[KPLQ]]),0)</f>
        <v>0</v>
      </c>
      <c r="F1418" s="23">
        <v>12</v>
      </c>
      <c r="G1418" s="23">
        <v>0</v>
      </c>
      <c r="H1418" s="23">
        <v>0</v>
      </c>
      <c r="I1418" s="23" t="s">
        <v>5</v>
      </c>
      <c r="J1418" s="23" t="s">
        <v>570</v>
      </c>
      <c r="K1418" s="23" t="s">
        <v>1758</v>
      </c>
      <c r="L1418" s="24">
        <v>45870</v>
      </c>
      <c r="M1418" s="28">
        <v>2.7777777777777779E-3</v>
      </c>
      <c r="N1418" s="3">
        <v>45831</v>
      </c>
      <c r="O1418">
        <v>227561</v>
      </c>
      <c r="P1418" t="e">
        <f>IFERROR(INDEX(REDOSLIJED!#REF!,MATCH(PlanMasine[[#This Row],[KPL]],REDOSLIJED!#REF!,0)),MAX(REDOSLIJED!#REF!)+1)</f>
        <v>#REF!</v>
      </c>
    </row>
    <row r="1419" spans="1:16" hidden="1" x14ac:dyDescent="0.25">
      <c r="A1419" s="23">
        <v>998842</v>
      </c>
      <c r="B1419" s="23">
        <v>1</v>
      </c>
      <c r="C1419" s="23">
        <v>998875</v>
      </c>
      <c r="D1419" s="23" t="s">
        <v>1963</v>
      </c>
      <c r="E1419" s="5">
        <f>IFERROR((PlanMasine[[#This Row],[Norma]]/PlanMasine[[#This Row],[Q]])*(PlanMasine[[#This Row],[Q]]/SUMIF(#REF!,PlanMasine[[#This Row],[RN]],#REF!)*PlanMasine[[#This Row],[KPLQ]]),0)</f>
        <v>0</v>
      </c>
      <c r="F1419" s="23">
        <v>12</v>
      </c>
      <c r="G1419" s="23">
        <v>0</v>
      </c>
      <c r="H1419" s="23">
        <v>0</v>
      </c>
      <c r="I1419" s="23" t="s">
        <v>5</v>
      </c>
      <c r="J1419" s="23" t="s">
        <v>570</v>
      </c>
      <c r="K1419" s="23" t="s">
        <v>1758</v>
      </c>
      <c r="L1419" s="24">
        <v>45870</v>
      </c>
      <c r="M1419" s="28">
        <v>2.7777777777777779E-3</v>
      </c>
      <c r="N1419" s="3">
        <v>45831</v>
      </c>
      <c r="O1419">
        <v>227559</v>
      </c>
      <c r="P1419" t="e">
        <f>IFERROR(INDEX(REDOSLIJED!#REF!,MATCH(PlanMasine[[#This Row],[KPL]],REDOSLIJED!#REF!,0)),MAX(REDOSLIJED!#REF!)+1)</f>
        <v>#REF!</v>
      </c>
    </row>
    <row r="1420" spans="1:16" hidden="1" x14ac:dyDescent="0.25">
      <c r="A1420" s="23">
        <v>998843</v>
      </c>
      <c r="B1420" s="23">
        <v>1</v>
      </c>
      <c r="C1420" s="23">
        <v>998908</v>
      </c>
      <c r="D1420" s="23" t="s">
        <v>2099</v>
      </c>
      <c r="E1420" s="5">
        <f>IFERROR((PlanMasine[[#This Row],[Norma]]/PlanMasine[[#This Row],[Q]])*(PlanMasine[[#This Row],[Q]]/SUMIF(#REF!,PlanMasine[[#This Row],[RN]],#REF!)*PlanMasine[[#This Row],[KPLQ]]),0)</f>
        <v>0</v>
      </c>
      <c r="F1420" s="23">
        <v>12</v>
      </c>
      <c r="G1420" s="23">
        <v>0</v>
      </c>
      <c r="H1420" s="23">
        <v>0</v>
      </c>
      <c r="I1420" s="23" t="s">
        <v>5</v>
      </c>
      <c r="J1420" s="23" t="s">
        <v>570</v>
      </c>
      <c r="K1420" s="23" t="s">
        <v>1758</v>
      </c>
      <c r="L1420" s="24">
        <v>45870</v>
      </c>
      <c r="M1420" s="28">
        <v>1.3888888888888889E-3</v>
      </c>
      <c r="N1420" s="3">
        <v>45831</v>
      </c>
      <c r="O1420">
        <v>227592</v>
      </c>
      <c r="P1420" t="e">
        <f>IFERROR(INDEX(REDOSLIJED!#REF!,MATCH(PlanMasine[[#This Row],[KPL]],REDOSLIJED!#REF!,0)),MAX(REDOSLIJED!#REF!)+1)</f>
        <v>#REF!</v>
      </c>
    </row>
    <row r="1421" spans="1:16" hidden="1" x14ac:dyDescent="0.25">
      <c r="A1421" s="23">
        <v>998843</v>
      </c>
      <c r="B1421" s="23">
        <v>1</v>
      </c>
      <c r="C1421" s="23">
        <v>998906</v>
      </c>
      <c r="D1421" s="23" t="s">
        <v>2100</v>
      </c>
      <c r="E1421" s="5">
        <f>IFERROR((PlanMasine[[#This Row],[Norma]]/PlanMasine[[#This Row],[Q]])*(PlanMasine[[#This Row],[Q]]/SUMIF(#REF!,PlanMasine[[#This Row],[RN]],#REF!)*PlanMasine[[#This Row],[KPLQ]]),0)</f>
        <v>0</v>
      </c>
      <c r="F1421" s="23">
        <v>12</v>
      </c>
      <c r="G1421" s="23">
        <v>0</v>
      </c>
      <c r="H1421" s="23">
        <v>0</v>
      </c>
      <c r="I1421" s="23" t="s">
        <v>5</v>
      </c>
      <c r="J1421" s="23" t="s">
        <v>570</v>
      </c>
      <c r="K1421" s="23" t="s">
        <v>1758</v>
      </c>
      <c r="L1421" s="24">
        <v>45870</v>
      </c>
      <c r="M1421" s="28">
        <v>1.3888888888888889E-3</v>
      </c>
      <c r="N1421" s="3">
        <v>45831</v>
      </c>
      <c r="O1421">
        <v>227590</v>
      </c>
      <c r="P1421" t="e">
        <f>IFERROR(INDEX(REDOSLIJED!#REF!,MATCH(PlanMasine[[#This Row],[KPL]],REDOSLIJED!#REF!,0)),MAX(REDOSLIJED!#REF!)+1)</f>
        <v>#REF!</v>
      </c>
    </row>
    <row r="1422" spans="1:16" hidden="1" x14ac:dyDescent="0.25">
      <c r="A1422" s="23">
        <v>998843</v>
      </c>
      <c r="B1422" s="23">
        <v>1</v>
      </c>
      <c r="C1422" s="23">
        <v>998882</v>
      </c>
      <c r="D1422" s="23" t="s">
        <v>1730</v>
      </c>
      <c r="E1422" s="5">
        <f>IFERROR((PlanMasine[[#This Row],[Norma]]/PlanMasine[[#This Row],[Q]])*(PlanMasine[[#This Row],[Q]]/SUMIF(#REF!,PlanMasine[[#This Row],[RN]],#REF!)*PlanMasine[[#This Row],[KPLQ]]),0)</f>
        <v>0</v>
      </c>
      <c r="F1422" s="23">
        <v>12</v>
      </c>
      <c r="G1422" s="23">
        <v>0</v>
      </c>
      <c r="H1422" s="23">
        <v>0</v>
      </c>
      <c r="I1422" s="23" t="s">
        <v>5</v>
      </c>
      <c r="J1422" s="23" t="s">
        <v>570</v>
      </c>
      <c r="K1422" s="23" t="s">
        <v>1758</v>
      </c>
      <c r="L1422" s="24">
        <v>45870</v>
      </c>
      <c r="M1422" s="28">
        <v>3.472222222222222E-3</v>
      </c>
      <c r="N1422" s="3">
        <v>45831</v>
      </c>
      <c r="O1422">
        <v>227566</v>
      </c>
      <c r="P1422" t="e">
        <f>IFERROR(INDEX(REDOSLIJED!#REF!,MATCH(PlanMasine[[#This Row],[KPL]],REDOSLIJED!#REF!,0)),MAX(REDOSLIJED!#REF!)+1)</f>
        <v>#REF!</v>
      </c>
    </row>
    <row r="1423" spans="1:16" hidden="1" x14ac:dyDescent="0.25">
      <c r="A1423" s="23">
        <v>998843</v>
      </c>
      <c r="B1423" s="23">
        <v>1</v>
      </c>
      <c r="C1423" s="23">
        <v>998877</v>
      </c>
      <c r="D1423" s="23" t="s">
        <v>1964</v>
      </c>
      <c r="E1423" s="5">
        <f>IFERROR((PlanMasine[[#This Row],[Norma]]/PlanMasine[[#This Row],[Q]])*(PlanMasine[[#This Row],[Q]]/SUMIF(#REF!,PlanMasine[[#This Row],[RN]],#REF!)*PlanMasine[[#This Row],[KPLQ]]),0)</f>
        <v>0</v>
      </c>
      <c r="F1423" s="23">
        <v>12</v>
      </c>
      <c r="G1423" s="23">
        <v>0</v>
      </c>
      <c r="H1423" s="23">
        <v>0</v>
      </c>
      <c r="I1423" s="23" t="s">
        <v>5</v>
      </c>
      <c r="J1423" s="23" t="s">
        <v>570</v>
      </c>
      <c r="K1423" s="23" t="s">
        <v>1758</v>
      </c>
      <c r="L1423" s="24">
        <v>45870</v>
      </c>
      <c r="M1423" s="28">
        <v>2.7777777777777779E-3</v>
      </c>
      <c r="N1423" s="3">
        <v>45831</v>
      </c>
      <c r="O1423">
        <v>227561</v>
      </c>
      <c r="P1423" t="e">
        <f>IFERROR(INDEX(REDOSLIJED!#REF!,MATCH(PlanMasine[[#This Row],[KPL]],REDOSLIJED!#REF!,0)),MAX(REDOSLIJED!#REF!)+1)</f>
        <v>#REF!</v>
      </c>
    </row>
    <row r="1424" spans="1:16" hidden="1" x14ac:dyDescent="0.25">
      <c r="A1424" s="23">
        <v>998843</v>
      </c>
      <c r="B1424" s="23">
        <v>1</v>
      </c>
      <c r="C1424" s="23">
        <v>998875</v>
      </c>
      <c r="D1424" s="23" t="s">
        <v>1963</v>
      </c>
      <c r="E1424" s="5">
        <f>IFERROR((PlanMasine[[#This Row],[Norma]]/PlanMasine[[#This Row],[Q]])*(PlanMasine[[#This Row],[Q]]/SUMIF(#REF!,PlanMasine[[#This Row],[RN]],#REF!)*PlanMasine[[#This Row],[KPLQ]]),0)</f>
        <v>0</v>
      </c>
      <c r="F1424" s="23">
        <v>12</v>
      </c>
      <c r="G1424" s="23">
        <v>0</v>
      </c>
      <c r="H1424" s="23">
        <v>0</v>
      </c>
      <c r="I1424" s="23" t="s">
        <v>5</v>
      </c>
      <c r="J1424" s="23" t="s">
        <v>570</v>
      </c>
      <c r="K1424" s="23" t="s">
        <v>1758</v>
      </c>
      <c r="L1424" s="24">
        <v>45870</v>
      </c>
      <c r="M1424" s="28">
        <v>2.7777777777777779E-3</v>
      </c>
      <c r="N1424" s="3">
        <v>45831</v>
      </c>
      <c r="O1424">
        <v>227559</v>
      </c>
      <c r="P1424" t="e">
        <f>IFERROR(INDEX(REDOSLIJED!#REF!,MATCH(PlanMasine[[#This Row],[KPL]],REDOSLIJED!#REF!,0)),MAX(REDOSLIJED!#REF!)+1)</f>
        <v>#REF!</v>
      </c>
    </row>
    <row r="1425" spans="1:16" hidden="1" x14ac:dyDescent="0.25">
      <c r="A1425" s="23">
        <v>998844</v>
      </c>
      <c r="B1425" s="23">
        <v>1</v>
      </c>
      <c r="C1425" s="23">
        <v>998877</v>
      </c>
      <c r="D1425" s="23" t="s">
        <v>1964</v>
      </c>
      <c r="E1425" s="5">
        <f>IFERROR((PlanMasine[[#This Row],[Norma]]/PlanMasine[[#This Row],[Q]])*(PlanMasine[[#This Row],[Q]]/SUMIF(#REF!,PlanMasine[[#This Row],[RN]],#REF!)*PlanMasine[[#This Row],[KPLQ]]),0)</f>
        <v>0</v>
      </c>
      <c r="F1425" s="23">
        <v>12</v>
      </c>
      <c r="G1425" s="23">
        <v>0</v>
      </c>
      <c r="H1425" s="23">
        <v>0</v>
      </c>
      <c r="I1425" s="23" t="s">
        <v>5</v>
      </c>
      <c r="J1425" s="23" t="s">
        <v>570</v>
      </c>
      <c r="K1425" s="23" t="s">
        <v>1758</v>
      </c>
      <c r="L1425" s="24">
        <v>45870</v>
      </c>
      <c r="M1425" s="28">
        <v>2.7777777777777779E-3</v>
      </c>
      <c r="N1425" s="3">
        <v>45831</v>
      </c>
      <c r="O1425">
        <v>227561</v>
      </c>
      <c r="P1425" t="e">
        <f>IFERROR(INDEX(REDOSLIJED!#REF!,MATCH(PlanMasine[[#This Row],[KPL]],REDOSLIJED!#REF!,0)),MAX(REDOSLIJED!#REF!)+1)</f>
        <v>#REF!</v>
      </c>
    </row>
    <row r="1426" spans="1:16" hidden="1" x14ac:dyDescent="0.25">
      <c r="A1426" s="23">
        <v>998844</v>
      </c>
      <c r="B1426" s="23">
        <v>1</v>
      </c>
      <c r="C1426" s="23">
        <v>998908</v>
      </c>
      <c r="D1426" s="23" t="s">
        <v>2099</v>
      </c>
      <c r="E1426" s="5">
        <f>IFERROR((PlanMasine[[#This Row],[Norma]]/PlanMasine[[#This Row],[Q]])*(PlanMasine[[#This Row],[Q]]/SUMIF(#REF!,PlanMasine[[#This Row],[RN]],#REF!)*PlanMasine[[#This Row],[KPLQ]]),0)</f>
        <v>0</v>
      </c>
      <c r="F1426" s="23">
        <v>12</v>
      </c>
      <c r="G1426" s="23">
        <v>0</v>
      </c>
      <c r="H1426" s="23">
        <v>0</v>
      </c>
      <c r="I1426" s="23" t="s">
        <v>5</v>
      </c>
      <c r="J1426" s="23" t="s">
        <v>570</v>
      </c>
      <c r="K1426" s="23" t="s">
        <v>1758</v>
      </c>
      <c r="L1426" s="24">
        <v>45870</v>
      </c>
      <c r="M1426" s="28">
        <v>1.3888888888888889E-3</v>
      </c>
      <c r="N1426" s="3">
        <v>45831</v>
      </c>
      <c r="O1426">
        <v>227592</v>
      </c>
      <c r="P1426" t="e">
        <f>IFERROR(INDEX(REDOSLIJED!#REF!,MATCH(PlanMasine[[#This Row],[KPL]],REDOSLIJED!#REF!,0)),MAX(REDOSLIJED!#REF!)+1)</f>
        <v>#REF!</v>
      </c>
    </row>
    <row r="1427" spans="1:16" hidden="1" x14ac:dyDescent="0.25">
      <c r="A1427" s="23">
        <v>998844</v>
      </c>
      <c r="B1427" s="23">
        <v>1</v>
      </c>
      <c r="C1427" s="23">
        <v>998906</v>
      </c>
      <c r="D1427" s="23" t="s">
        <v>2100</v>
      </c>
      <c r="E1427" s="5">
        <f>IFERROR((PlanMasine[[#This Row],[Norma]]/PlanMasine[[#This Row],[Q]])*(PlanMasine[[#This Row],[Q]]/SUMIF(#REF!,PlanMasine[[#This Row],[RN]],#REF!)*PlanMasine[[#This Row],[KPLQ]]),0)</f>
        <v>0</v>
      </c>
      <c r="F1427" s="23">
        <v>12</v>
      </c>
      <c r="G1427" s="23">
        <v>0</v>
      </c>
      <c r="H1427" s="23">
        <v>0</v>
      </c>
      <c r="I1427" s="23" t="s">
        <v>5</v>
      </c>
      <c r="J1427" s="23" t="s">
        <v>570</v>
      </c>
      <c r="K1427" s="23" t="s">
        <v>1758</v>
      </c>
      <c r="L1427" s="24">
        <v>45870</v>
      </c>
      <c r="M1427" s="28">
        <v>1.3888888888888889E-3</v>
      </c>
      <c r="N1427" s="3">
        <v>45831</v>
      </c>
      <c r="O1427">
        <v>227590</v>
      </c>
      <c r="P1427" t="e">
        <f>IFERROR(INDEX(REDOSLIJED!#REF!,MATCH(PlanMasine[[#This Row],[KPL]],REDOSLIJED!#REF!,0)),MAX(REDOSLIJED!#REF!)+1)</f>
        <v>#REF!</v>
      </c>
    </row>
    <row r="1428" spans="1:16" hidden="1" x14ac:dyDescent="0.25">
      <c r="A1428" s="23">
        <v>998844</v>
      </c>
      <c r="B1428" s="23">
        <v>1</v>
      </c>
      <c r="C1428" s="23">
        <v>998882</v>
      </c>
      <c r="D1428" s="23" t="s">
        <v>1730</v>
      </c>
      <c r="E1428" s="5">
        <f>IFERROR((PlanMasine[[#This Row],[Norma]]/PlanMasine[[#This Row],[Q]])*(PlanMasine[[#This Row],[Q]]/SUMIF(#REF!,PlanMasine[[#This Row],[RN]],#REF!)*PlanMasine[[#This Row],[KPLQ]]),0)</f>
        <v>0</v>
      </c>
      <c r="F1428" s="23">
        <v>12</v>
      </c>
      <c r="G1428" s="23">
        <v>0</v>
      </c>
      <c r="H1428" s="23">
        <v>0</v>
      </c>
      <c r="I1428" s="23" t="s">
        <v>5</v>
      </c>
      <c r="J1428" s="23" t="s">
        <v>570</v>
      </c>
      <c r="K1428" s="23" t="s">
        <v>1758</v>
      </c>
      <c r="L1428" s="24">
        <v>45870</v>
      </c>
      <c r="M1428" s="28">
        <v>3.472222222222222E-3</v>
      </c>
      <c r="N1428" s="3">
        <v>45831</v>
      </c>
      <c r="O1428">
        <v>227566</v>
      </c>
      <c r="P1428" t="e">
        <f>IFERROR(INDEX(REDOSLIJED!#REF!,MATCH(PlanMasine[[#This Row],[KPL]],REDOSLIJED!#REF!,0)),MAX(REDOSLIJED!#REF!)+1)</f>
        <v>#REF!</v>
      </c>
    </row>
    <row r="1429" spans="1:16" hidden="1" x14ac:dyDescent="0.25">
      <c r="A1429" s="23">
        <v>998844</v>
      </c>
      <c r="B1429" s="23">
        <v>1</v>
      </c>
      <c r="C1429" s="23">
        <v>998875</v>
      </c>
      <c r="D1429" s="23" t="s">
        <v>1963</v>
      </c>
      <c r="E1429" s="5">
        <f>IFERROR((PlanMasine[[#This Row],[Norma]]/PlanMasine[[#This Row],[Q]])*(PlanMasine[[#This Row],[Q]]/SUMIF(#REF!,PlanMasine[[#This Row],[RN]],#REF!)*PlanMasine[[#This Row],[KPLQ]]),0)</f>
        <v>0</v>
      </c>
      <c r="F1429" s="23">
        <v>12</v>
      </c>
      <c r="G1429" s="23">
        <v>0</v>
      </c>
      <c r="H1429" s="23">
        <v>0</v>
      </c>
      <c r="I1429" s="23" t="s">
        <v>5</v>
      </c>
      <c r="J1429" s="23" t="s">
        <v>570</v>
      </c>
      <c r="K1429" s="23" t="s">
        <v>1758</v>
      </c>
      <c r="L1429" s="24">
        <v>45870</v>
      </c>
      <c r="M1429" s="28">
        <v>2.7777777777777779E-3</v>
      </c>
      <c r="N1429" s="3">
        <v>45831</v>
      </c>
      <c r="O1429">
        <v>227559</v>
      </c>
      <c r="P1429" t="e">
        <f>IFERROR(INDEX(REDOSLIJED!#REF!,MATCH(PlanMasine[[#This Row],[KPL]],REDOSLIJED!#REF!,0)),MAX(REDOSLIJED!#REF!)+1)</f>
        <v>#REF!</v>
      </c>
    </row>
    <row r="1430" spans="1:16" hidden="1" x14ac:dyDescent="0.25">
      <c r="A1430" s="23">
        <v>998845</v>
      </c>
      <c r="B1430" s="23">
        <v>1</v>
      </c>
      <c r="C1430" s="23">
        <v>998875</v>
      </c>
      <c r="D1430" s="23" t="s">
        <v>1963</v>
      </c>
      <c r="E1430" s="5">
        <f>IFERROR((PlanMasine[[#This Row],[Norma]]/PlanMasine[[#This Row],[Q]])*(PlanMasine[[#This Row],[Q]]/SUMIF(#REF!,PlanMasine[[#This Row],[RN]],#REF!)*PlanMasine[[#This Row],[KPLQ]]),0)</f>
        <v>0</v>
      </c>
      <c r="F1430" s="23">
        <v>12</v>
      </c>
      <c r="G1430" s="23">
        <v>0</v>
      </c>
      <c r="H1430" s="23">
        <v>0</v>
      </c>
      <c r="I1430" s="23" t="s">
        <v>5</v>
      </c>
      <c r="J1430" s="23" t="s">
        <v>570</v>
      </c>
      <c r="K1430" s="23" t="s">
        <v>1758</v>
      </c>
      <c r="L1430" s="24">
        <v>45870</v>
      </c>
      <c r="M1430" s="28">
        <v>2.7777777777777779E-3</v>
      </c>
      <c r="N1430" s="3">
        <v>45831</v>
      </c>
      <c r="O1430">
        <v>227559</v>
      </c>
      <c r="P1430" t="e">
        <f>IFERROR(INDEX(REDOSLIJED!#REF!,MATCH(PlanMasine[[#This Row],[KPL]],REDOSLIJED!#REF!,0)),MAX(REDOSLIJED!#REF!)+1)</f>
        <v>#REF!</v>
      </c>
    </row>
    <row r="1431" spans="1:16" hidden="1" x14ac:dyDescent="0.25">
      <c r="A1431" s="23">
        <v>998845</v>
      </c>
      <c r="B1431" s="23">
        <v>1</v>
      </c>
      <c r="C1431" s="23">
        <v>998877</v>
      </c>
      <c r="D1431" s="23" t="s">
        <v>1964</v>
      </c>
      <c r="E1431" s="5">
        <f>IFERROR((PlanMasine[[#This Row],[Norma]]/PlanMasine[[#This Row],[Q]])*(PlanMasine[[#This Row],[Q]]/SUMIF(#REF!,PlanMasine[[#This Row],[RN]],#REF!)*PlanMasine[[#This Row],[KPLQ]]),0)</f>
        <v>0</v>
      </c>
      <c r="F1431" s="23">
        <v>12</v>
      </c>
      <c r="G1431" s="23">
        <v>0</v>
      </c>
      <c r="H1431" s="23">
        <v>0</v>
      </c>
      <c r="I1431" s="23" t="s">
        <v>5</v>
      </c>
      <c r="J1431" s="23" t="s">
        <v>570</v>
      </c>
      <c r="K1431" s="23" t="s">
        <v>1758</v>
      </c>
      <c r="L1431" s="24">
        <v>45870</v>
      </c>
      <c r="M1431" s="28">
        <v>2.7777777777777779E-3</v>
      </c>
      <c r="N1431" s="3">
        <v>45831</v>
      </c>
      <c r="O1431">
        <v>227561</v>
      </c>
      <c r="P1431" t="e">
        <f>IFERROR(INDEX(REDOSLIJED!#REF!,MATCH(PlanMasine[[#This Row],[KPL]],REDOSLIJED!#REF!,0)),MAX(REDOSLIJED!#REF!)+1)</f>
        <v>#REF!</v>
      </c>
    </row>
    <row r="1432" spans="1:16" hidden="1" x14ac:dyDescent="0.25">
      <c r="A1432" s="23">
        <v>998845</v>
      </c>
      <c r="B1432" s="23">
        <v>1</v>
      </c>
      <c r="C1432" s="23">
        <v>998882</v>
      </c>
      <c r="D1432" s="23" t="s">
        <v>1730</v>
      </c>
      <c r="E1432" s="5">
        <f>IFERROR((PlanMasine[[#This Row],[Norma]]/PlanMasine[[#This Row],[Q]])*(PlanMasine[[#This Row],[Q]]/SUMIF(#REF!,PlanMasine[[#This Row],[RN]],#REF!)*PlanMasine[[#This Row],[KPLQ]]),0)</f>
        <v>0</v>
      </c>
      <c r="F1432" s="23">
        <v>12</v>
      </c>
      <c r="G1432" s="23">
        <v>0</v>
      </c>
      <c r="H1432" s="23">
        <v>0</v>
      </c>
      <c r="I1432" s="23" t="s">
        <v>5</v>
      </c>
      <c r="J1432" s="23" t="s">
        <v>570</v>
      </c>
      <c r="K1432" s="23" t="s">
        <v>1758</v>
      </c>
      <c r="L1432" s="24">
        <v>45870</v>
      </c>
      <c r="M1432" s="28">
        <v>3.472222222222222E-3</v>
      </c>
      <c r="N1432" s="3">
        <v>45831</v>
      </c>
      <c r="O1432">
        <v>227566</v>
      </c>
      <c r="P1432" t="e">
        <f>IFERROR(INDEX(REDOSLIJED!#REF!,MATCH(PlanMasine[[#This Row],[KPL]],REDOSLIJED!#REF!,0)),MAX(REDOSLIJED!#REF!)+1)</f>
        <v>#REF!</v>
      </c>
    </row>
    <row r="1433" spans="1:16" hidden="1" x14ac:dyDescent="0.25">
      <c r="A1433" s="23">
        <v>998845</v>
      </c>
      <c r="B1433" s="23">
        <v>1</v>
      </c>
      <c r="C1433" s="23">
        <v>998906</v>
      </c>
      <c r="D1433" s="23" t="s">
        <v>2100</v>
      </c>
      <c r="E1433" s="5">
        <f>IFERROR((PlanMasine[[#This Row],[Norma]]/PlanMasine[[#This Row],[Q]])*(PlanMasine[[#This Row],[Q]]/SUMIF(#REF!,PlanMasine[[#This Row],[RN]],#REF!)*PlanMasine[[#This Row],[KPLQ]]),0)</f>
        <v>0</v>
      </c>
      <c r="F1433" s="23">
        <v>12</v>
      </c>
      <c r="G1433" s="23">
        <v>0</v>
      </c>
      <c r="H1433" s="23">
        <v>0</v>
      </c>
      <c r="I1433" s="23" t="s">
        <v>5</v>
      </c>
      <c r="J1433" s="23" t="s">
        <v>570</v>
      </c>
      <c r="K1433" s="23" t="s">
        <v>1758</v>
      </c>
      <c r="L1433" s="24">
        <v>45870</v>
      </c>
      <c r="M1433" s="28">
        <v>1.3888888888888889E-3</v>
      </c>
      <c r="N1433" s="3">
        <v>45831</v>
      </c>
      <c r="O1433">
        <v>227590</v>
      </c>
      <c r="P1433" t="e">
        <f>IFERROR(INDEX(REDOSLIJED!#REF!,MATCH(PlanMasine[[#This Row],[KPL]],REDOSLIJED!#REF!,0)),MAX(REDOSLIJED!#REF!)+1)</f>
        <v>#REF!</v>
      </c>
    </row>
    <row r="1434" spans="1:16" hidden="1" x14ac:dyDescent="0.25">
      <c r="A1434" s="23">
        <v>998845</v>
      </c>
      <c r="B1434" s="23">
        <v>1</v>
      </c>
      <c r="C1434" s="23">
        <v>998908</v>
      </c>
      <c r="D1434" s="23" t="s">
        <v>2099</v>
      </c>
      <c r="E1434" s="5">
        <f>IFERROR((PlanMasine[[#This Row],[Norma]]/PlanMasine[[#This Row],[Q]])*(PlanMasine[[#This Row],[Q]]/SUMIF(#REF!,PlanMasine[[#This Row],[RN]],#REF!)*PlanMasine[[#This Row],[KPLQ]]),0)</f>
        <v>0</v>
      </c>
      <c r="F1434" s="23">
        <v>12</v>
      </c>
      <c r="G1434" s="23">
        <v>0</v>
      </c>
      <c r="H1434" s="23">
        <v>0</v>
      </c>
      <c r="I1434" s="23" t="s">
        <v>5</v>
      </c>
      <c r="J1434" s="23" t="s">
        <v>570</v>
      </c>
      <c r="K1434" s="23" t="s">
        <v>1758</v>
      </c>
      <c r="L1434" s="24">
        <v>45870</v>
      </c>
      <c r="M1434" s="28">
        <v>1.3888888888888889E-3</v>
      </c>
      <c r="N1434" s="3">
        <v>45831</v>
      </c>
      <c r="O1434">
        <v>227592</v>
      </c>
      <c r="P1434" t="e">
        <f>IFERROR(INDEX(REDOSLIJED!#REF!,MATCH(PlanMasine[[#This Row],[KPL]],REDOSLIJED!#REF!,0)),MAX(REDOSLIJED!#REF!)+1)</f>
        <v>#REF!</v>
      </c>
    </row>
    <row r="1435" spans="1:16" hidden="1" x14ac:dyDescent="0.25">
      <c r="A1435" s="23">
        <v>1016665</v>
      </c>
      <c r="B1435" s="23">
        <v>1</v>
      </c>
      <c r="C1435" s="23">
        <v>1016675</v>
      </c>
      <c r="D1435" s="23" t="s">
        <v>2025</v>
      </c>
      <c r="E1435" s="5">
        <f>IFERROR((PlanMasine[[#This Row],[Norma]]/PlanMasine[[#This Row],[Q]])*(PlanMasine[[#This Row],[Q]]/SUMIF(#REF!,PlanMasine[[#This Row],[RN]],#REF!)*PlanMasine[[#This Row],[KPLQ]]),0)</f>
        <v>0</v>
      </c>
      <c r="F1435" s="23">
        <v>10</v>
      </c>
      <c r="G1435" s="23">
        <v>0</v>
      </c>
      <c r="H1435" s="23">
        <v>0</v>
      </c>
      <c r="I1435" s="23" t="s">
        <v>5</v>
      </c>
      <c r="J1435" s="23" t="s">
        <v>570</v>
      </c>
      <c r="K1435" s="23" t="s">
        <v>2174</v>
      </c>
      <c r="L1435" s="24">
        <v>45845</v>
      </c>
      <c r="M1435" s="28">
        <v>6.9444444444444449E-3</v>
      </c>
      <c r="N1435" s="3">
        <v>45831</v>
      </c>
      <c r="O1435">
        <v>199537</v>
      </c>
      <c r="P1435" t="e">
        <f>IFERROR(INDEX(REDOSLIJED!#REF!,MATCH(PlanMasine[[#This Row],[KPL]],REDOSLIJED!#REF!,0)),MAX(REDOSLIJED!#REF!)+1)</f>
        <v>#REF!</v>
      </c>
    </row>
    <row r="1436" spans="1:16" hidden="1" x14ac:dyDescent="0.25">
      <c r="A1436" s="23">
        <v>1016665</v>
      </c>
      <c r="B1436" s="23">
        <v>1</v>
      </c>
      <c r="C1436" s="23">
        <v>1016684</v>
      </c>
      <c r="D1436" s="23" t="s">
        <v>2028</v>
      </c>
      <c r="E1436" s="5">
        <f>IFERROR((PlanMasine[[#This Row],[Norma]]/PlanMasine[[#This Row],[Q]])*(PlanMasine[[#This Row],[Q]]/SUMIF(#REF!,PlanMasine[[#This Row],[RN]],#REF!)*PlanMasine[[#This Row],[KPLQ]]),0)</f>
        <v>0</v>
      </c>
      <c r="F1436" s="23">
        <v>10</v>
      </c>
      <c r="G1436" s="23">
        <v>0</v>
      </c>
      <c r="H1436" s="23">
        <v>0</v>
      </c>
      <c r="I1436" s="23" t="s">
        <v>5</v>
      </c>
      <c r="J1436" s="23" t="s">
        <v>570</v>
      </c>
      <c r="K1436" s="23" t="s">
        <v>2174</v>
      </c>
      <c r="L1436" s="24">
        <v>45845</v>
      </c>
      <c r="M1436" s="28">
        <v>9.7222222222222224E-3</v>
      </c>
      <c r="N1436" s="3">
        <v>45831</v>
      </c>
      <c r="O1436">
        <v>199546</v>
      </c>
      <c r="P1436" t="e">
        <f>IFERROR(INDEX(REDOSLIJED!#REF!,MATCH(PlanMasine[[#This Row],[KPL]],REDOSLIJED!#REF!,0)),MAX(REDOSLIJED!#REF!)+1)</f>
        <v>#REF!</v>
      </c>
    </row>
    <row r="1437" spans="1:16" hidden="1" x14ac:dyDescent="0.25">
      <c r="A1437" s="23">
        <v>1016665</v>
      </c>
      <c r="B1437" s="23">
        <v>1</v>
      </c>
      <c r="C1437" s="23">
        <v>1016680</v>
      </c>
      <c r="D1437" s="23" t="s">
        <v>2029</v>
      </c>
      <c r="E1437" s="5">
        <f>IFERROR((PlanMasine[[#This Row],[Norma]]/PlanMasine[[#This Row],[Q]])*(PlanMasine[[#This Row],[Q]]/SUMIF(#REF!,PlanMasine[[#This Row],[RN]],#REF!)*PlanMasine[[#This Row],[KPLQ]]),0)</f>
        <v>0</v>
      </c>
      <c r="F1437" s="23">
        <v>5</v>
      </c>
      <c r="G1437" s="23">
        <v>0</v>
      </c>
      <c r="H1437" s="23">
        <v>0</v>
      </c>
      <c r="I1437" s="23" t="s">
        <v>5</v>
      </c>
      <c r="J1437" s="23" t="s">
        <v>570</v>
      </c>
      <c r="K1437" s="23" t="s">
        <v>2174</v>
      </c>
      <c r="L1437" s="24">
        <v>45845</v>
      </c>
      <c r="M1437" s="28">
        <v>6.9444444444444449E-3</v>
      </c>
      <c r="N1437" s="3">
        <v>45831</v>
      </c>
      <c r="O1437">
        <v>199542</v>
      </c>
      <c r="P1437" t="e">
        <f>IFERROR(INDEX(REDOSLIJED!#REF!,MATCH(PlanMasine[[#This Row],[KPL]],REDOSLIJED!#REF!,0)),MAX(REDOSLIJED!#REF!)+1)</f>
        <v>#REF!</v>
      </c>
    </row>
    <row r="1438" spans="1:16" hidden="1" x14ac:dyDescent="0.25">
      <c r="A1438" s="23">
        <v>1016665</v>
      </c>
      <c r="B1438" s="23">
        <v>1</v>
      </c>
      <c r="C1438" s="23">
        <v>1016679</v>
      </c>
      <c r="D1438" s="23" t="s">
        <v>2026</v>
      </c>
      <c r="E1438" s="5">
        <f>IFERROR((PlanMasine[[#This Row],[Norma]]/PlanMasine[[#This Row],[Q]])*(PlanMasine[[#This Row],[Q]]/SUMIF(#REF!,PlanMasine[[#This Row],[RN]],#REF!)*PlanMasine[[#This Row],[KPLQ]]),0)</f>
        <v>0</v>
      </c>
      <c r="F1438" s="23">
        <v>5</v>
      </c>
      <c r="G1438" s="23">
        <v>0</v>
      </c>
      <c r="H1438" s="23">
        <v>0</v>
      </c>
      <c r="I1438" s="23" t="s">
        <v>5</v>
      </c>
      <c r="J1438" s="23" t="s">
        <v>570</v>
      </c>
      <c r="K1438" s="23" t="s">
        <v>2174</v>
      </c>
      <c r="L1438" s="24">
        <v>45845</v>
      </c>
      <c r="M1438" s="28">
        <v>4.1666666666666666E-3</v>
      </c>
      <c r="N1438" s="3">
        <v>45831</v>
      </c>
      <c r="O1438">
        <v>199541</v>
      </c>
      <c r="P1438" t="e">
        <f>IFERROR(INDEX(REDOSLIJED!#REF!,MATCH(PlanMasine[[#This Row],[KPL]],REDOSLIJED!#REF!,0)),MAX(REDOSLIJED!#REF!)+1)</f>
        <v>#REF!</v>
      </c>
    </row>
    <row r="1439" spans="1:16" hidden="1" x14ac:dyDescent="0.25">
      <c r="A1439" s="23">
        <v>1016665</v>
      </c>
      <c r="B1439" s="23">
        <v>1</v>
      </c>
      <c r="C1439" s="23">
        <v>1016669</v>
      </c>
      <c r="D1439" s="23" t="s">
        <v>2022</v>
      </c>
      <c r="E1439" s="5">
        <f>IFERROR((PlanMasine[[#This Row],[Norma]]/PlanMasine[[#This Row],[Q]])*(PlanMasine[[#This Row],[Q]]/SUMIF(#REF!,PlanMasine[[#This Row],[RN]],#REF!)*PlanMasine[[#This Row],[KPLQ]]),0)</f>
        <v>0</v>
      </c>
      <c r="F1439" s="23">
        <v>5</v>
      </c>
      <c r="G1439" s="23">
        <v>0</v>
      </c>
      <c r="H1439" s="23">
        <v>0</v>
      </c>
      <c r="I1439" s="23" t="s">
        <v>5</v>
      </c>
      <c r="J1439" s="23" t="s">
        <v>570</v>
      </c>
      <c r="K1439" s="23" t="s">
        <v>2174</v>
      </c>
      <c r="L1439" s="24">
        <v>45845</v>
      </c>
      <c r="M1439" s="28">
        <v>8.3333333333333332E-3</v>
      </c>
      <c r="N1439" s="3">
        <v>45831</v>
      </c>
      <c r="O1439">
        <v>199531</v>
      </c>
      <c r="P1439" t="e">
        <f>IFERROR(INDEX(REDOSLIJED!#REF!,MATCH(PlanMasine[[#This Row],[KPL]],REDOSLIJED!#REF!,0)),MAX(REDOSLIJED!#REF!)+1)</f>
        <v>#REF!</v>
      </c>
    </row>
    <row r="1440" spans="1:16" hidden="1" x14ac:dyDescent="0.25">
      <c r="A1440" s="23">
        <v>1016665</v>
      </c>
      <c r="B1440" s="23">
        <v>1</v>
      </c>
      <c r="C1440" s="23">
        <v>1016674</v>
      </c>
      <c r="D1440" s="23" t="s">
        <v>2024</v>
      </c>
      <c r="E1440" s="5">
        <f>IFERROR((PlanMasine[[#This Row],[Norma]]/PlanMasine[[#This Row],[Q]])*(PlanMasine[[#This Row],[Q]]/SUMIF(#REF!,PlanMasine[[#This Row],[RN]],#REF!)*PlanMasine[[#This Row],[KPLQ]]),0)</f>
        <v>0</v>
      </c>
      <c r="F1440" s="23">
        <v>20</v>
      </c>
      <c r="G1440" s="23">
        <v>0</v>
      </c>
      <c r="H1440" s="23">
        <v>0</v>
      </c>
      <c r="I1440" s="23" t="s">
        <v>5</v>
      </c>
      <c r="J1440" s="23" t="s">
        <v>570</v>
      </c>
      <c r="K1440" s="23" t="s">
        <v>2174</v>
      </c>
      <c r="L1440" s="24">
        <v>45845</v>
      </c>
      <c r="M1440" s="28">
        <v>1.111111111111111E-2</v>
      </c>
      <c r="N1440" s="3">
        <v>45831</v>
      </c>
      <c r="O1440">
        <v>199536</v>
      </c>
      <c r="P1440" t="e">
        <f>IFERROR(INDEX(REDOSLIJED!#REF!,MATCH(PlanMasine[[#This Row],[KPL]],REDOSLIJED!#REF!,0)),MAX(REDOSLIJED!#REF!)+1)</f>
        <v>#REF!</v>
      </c>
    </row>
    <row r="1441" spans="1:16" hidden="1" x14ac:dyDescent="0.25">
      <c r="A1441" s="23">
        <v>1016665</v>
      </c>
      <c r="B1441" s="23">
        <v>1</v>
      </c>
      <c r="C1441" s="23">
        <v>1016672</v>
      </c>
      <c r="D1441" s="23" t="s">
        <v>2019</v>
      </c>
      <c r="E1441" s="5">
        <f>IFERROR((PlanMasine[[#This Row],[Norma]]/PlanMasine[[#This Row],[Q]])*(PlanMasine[[#This Row],[Q]]/SUMIF(#REF!,PlanMasine[[#This Row],[RN]],#REF!)*PlanMasine[[#This Row],[KPLQ]]),0)</f>
        <v>0</v>
      </c>
      <c r="F1441" s="23">
        <v>5</v>
      </c>
      <c r="G1441" s="23">
        <v>0</v>
      </c>
      <c r="H1441" s="23">
        <v>0</v>
      </c>
      <c r="I1441" s="23" t="s">
        <v>5</v>
      </c>
      <c r="J1441" s="23" t="s">
        <v>570</v>
      </c>
      <c r="K1441" s="23" t="s">
        <v>2174</v>
      </c>
      <c r="L1441" s="24">
        <v>45845</v>
      </c>
      <c r="M1441" s="28">
        <v>5.5555555555555549E-3</v>
      </c>
      <c r="N1441" s="3">
        <v>45831</v>
      </c>
      <c r="O1441">
        <v>199534</v>
      </c>
      <c r="P1441" t="e">
        <f>IFERROR(INDEX(REDOSLIJED!#REF!,MATCH(PlanMasine[[#This Row],[KPL]],REDOSLIJED!#REF!,0)),MAX(REDOSLIJED!#REF!)+1)</f>
        <v>#REF!</v>
      </c>
    </row>
    <row r="1442" spans="1:16" hidden="1" x14ac:dyDescent="0.25">
      <c r="A1442" s="23">
        <v>1016665</v>
      </c>
      <c r="B1442" s="23">
        <v>1</v>
      </c>
      <c r="C1442" s="23">
        <v>1016671</v>
      </c>
      <c r="D1442" s="23" t="s">
        <v>2023</v>
      </c>
      <c r="E1442" s="5">
        <f>IFERROR((PlanMasine[[#This Row],[Norma]]/PlanMasine[[#This Row],[Q]])*(PlanMasine[[#This Row],[Q]]/SUMIF(#REF!,PlanMasine[[#This Row],[RN]],#REF!)*PlanMasine[[#This Row],[KPLQ]]),0)</f>
        <v>0</v>
      </c>
      <c r="F1442" s="23">
        <v>5</v>
      </c>
      <c r="G1442" s="23">
        <v>0</v>
      </c>
      <c r="H1442" s="23">
        <v>0</v>
      </c>
      <c r="I1442" s="23" t="s">
        <v>5</v>
      </c>
      <c r="J1442" s="23" t="s">
        <v>570</v>
      </c>
      <c r="K1442" s="23" t="s">
        <v>2174</v>
      </c>
      <c r="L1442" s="24">
        <v>45845</v>
      </c>
      <c r="M1442" s="28">
        <v>1.388888888888889E-2</v>
      </c>
      <c r="N1442" s="3">
        <v>45831</v>
      </c>
      <c r="O1442">
        <v>199533</v>
      </c>
      <c r="P1442" t="e">
        <f>IFERROR(INDEX(REDOSLIJED!#REF!,MATCH(PlanMasine[[#This Row],[KPL]],REDOSLIJED!#REF!,0)),MAX(REDOSLIJED!#REF!)+1)</f>
        <v>#REF!</v>
      </c>
    </row>
    <row r="1443" spans="1:16" hidden="1" x14ac:dyDescent="0.25">
      <c r="A1443" s="23">
        <v>1016665</v>
      </c>
      <c r="B1443" s="23">
        <v>1</v>
      </c>
      <c r="C1443" s="23">
        <v>1016670</v>
      </c>
      <c r="D1443" s="23" t="s">
        <v>2021</v>
      </c>
      <c r="E1443" s="5">
        <f>IFERROR((PlanMasine[[#This Row],[Norma]]/PlanMasine[[#This Row],[Q]])*(PlanMasine[[#This Row],[Q]]/SUMIF(#REF!,PlanMasine[[#This Row],[RN]],#REF!)*PlanMasine[[#This Row],[KPLQ]]),0)</f>
        <v>0</v>
      </c>
      <c r="F1443" s="23">
        <v>5</v>
      </c>
      <c r="G1443" s="23">
        <v>0</v>
      </c>
      <c r="H1443" s="23">
        <v>0</v>
      </c>
      <c r="I1443" s="23" t="s">
        <v>5</v>
      </c>
      <c r="J1443" s="23" t="s">
        <v>570</v>
      </c>
      <c r="K1443" s="23" t="s">
        <v>2174</v>
      </c>
      <c r="L1443" s="24">
        <v>45845</v>
      </c>
      <c r="M1443" s="28">
        <v>8.3333333333333332E-3</v>
      </c>
      <c r="N1443" s="3">
        <v>45831</v>
      </c>
      <c r="O1443">
        <v>199532</v>
      </c>
      <c r="P1443" t="e">
        <f>IFERROR(INDEX(REDOSLIJED!#REF!,MATCH(PlanMasine[[#This Row],[KPL]],REDOSLIJED!#REF!,0)),MAX(REDOSLIJED!#REF!)+1)</f>
        <v>#REF!</v>
      </c>
    </row>
    <row r="1444" spans="1:16" hidden="1" x14ac:dyDescent="0.25">
      <c r="A1444" s="23">
        <v>1016665</v>
      </c>
      <c r="B1444" s="23">
        <v>1</v>
      </c>
      <c r="C1444" s="23">
        <v>1016687</v>
      </c>
      <c r="D1444" s="23" t="s">
        <v>2027</v>
      </c>
      <c r="E1444" s="5">
        <f>IFERROR((PlanMasine[[#This Row],[Norma]]/PlanMasine[[#This Row],[Q]])*(PlanMasine[[#This Row],[Q]]/SUMIF(#REF!,PlanMasine[[#This Row],[RN]],#REF!)*PlanMasine[[#This Row],[KPLQ]]),0)</f>
        <v>0</v>
      </c>
      <c r="F1444" s="23">
        <v>20</v>
      </c>
      <c r="G1444" s="23">
        <v>0</v>
      </c>
      <c r="H1444" s="23">
        <v>0</v>
      </c>
      <c r="I1444" s="23" t="s">
        <v>5</v>
      </c>
      <c r="J1444" s="23" t="s">
        <v>570</v>
      </c>
      <c r="K1444" s="23" t="s">
        <v>2174</v>
      </c>
      <c r="L1444" s="24">
        <v>45845</v>
      </c>
      <c r="M1444" s="28">
        <v>1.6666666666666666E-2</v>
      </c>
      <c r="N1444" s="3">
        <v>45831</v>
      </c>
      <c r="O1444">
        <v>199549</v>
      </c>
      <c r="P1444" t="e">
        <f>IFERROR(INDEX(REDOSLIJED!#REF!,MATCH(PlanMasine[[#This Row],[KPL]],REDOSLIJED!#REF!,0)),MAX(REDOSLIJED!#REF!)+1)</f>
        <v>#REF!</v>
      </c>
    </row>
    <row r="1445" spans="1:16" hidden="1" x14ac:dyDescent="0.25">
      <c r="A1445" s="23">
        <v>1016665</v>
      </c>
      <c r="B1445" s="23">
        <v>1</v>
      </c>
      <c r="C1445" s="23">
        <v>1016673</v>
      </c>
      <c r="D1445" s="23" t="s">
        <v>2030</v>
      </c>
      <c r="E1445" s="5">
        <f>IFERROR((PlanMasine[[#This Row],[Norma]]/PlanMasine[[#This Row],[Q]])*(PlanMasine[[#This Row],[Q]]/SUMIF(#REF!,PlanMasine[[#This Row],[RN]],#REF!)*PlanMasine[[#This Row],[KPLQ]]),0)</f>
        <v>0</v>
      </c>
      <c r="F1445" s="23">
        <v>5</v>
      </c>
      <c r="G1445" s="23">
        <v>0</v>
      </c>
      <c r="H1445" s="23">
        <v>0</v>
      </c>
      <c r="I1445" s="23" t="s">
        <v>5</v>
      </c>
      <c r="J1445" s="23" t="s">
        <v>570</v>
      </c>
      <c r="K1445" s="23" t="s">
        <v>2174</v>
      </c>
      <c r="L1445" s="24">
        <v>45845</v>
      </c>
      <c r="M1445" s="28">
        <v>6.9444444444444449E-3</v>
      </c>
      <c r="N1445" s="3">
        <v>45831</v>
      </c>
      <c r="O1445">
        <v>199535</v>
      </c>
      <c r="P1445" t="e">
        <f>IFERROR(INDEX(REDOSLIJED!#REF!,MATCH(PlanMasine[[#This Row],[KPL]],REDOSLIJED!#REF!,0)),MAX(REDOSLIJED!#REF!)+1)</f>
        <v>#REF!</v>
      </c>
    </row>
    <row r="1446" spans="1:16" hidden="1" x14ac:dyDescent="0.25">
      <c r="A1446" s="23">
        <v>1016666</v>
      </c>
      <c r="B1446" s="23">
        <v>1</v>
      </c>
      <c r="C1446" s="23">
        <v>1016674</v>
      </c>
      <c r="D1446" s="23" t="s">
        <v>2024</v>
      </c>
      <c r="E1446" s="5">
        <f>IFERROR((PlanMasine[[#This Row],[Norma]]/PlanMasine[[#This Row],[Q]])*(PlanMasine[[#This Row],[Q]]/SUMIF(#REF!,PlanMasine[[#This Row],[RN]],#REF!)*PlanMasine[[#This Row],[KPLQ]]),0)</f>
        <v>0</v>
      </c>
      <c r="F1446" s="23">
        <v>20</v>
      </c>
      <c r="G1446" s="23">
        <v>0</v>
      </c>
      <c r="H1446" s="23">
        <v>0</v>
      </c>
      <c r="I1446" s="23" t="s">
        <v>5</v>
      </c>
      <c r="J1446" s="23" t="s">
        <v>570</v>
      </c>
      <c r="K1446" s="23" t="s">
        <v>2174</v>
      </c>
      <c r="L1446" s="24">
        <v>45845</v>
      </c>
      <c r="M1446" s="28">
        <v>1.111111111111111E-2</v>
      </c>
      <c r="N1446" s="3">
        <v>45831</v>
      </c>
      <c r="O1446">
        <v>199536</v>
      </c>
      <c r="P1446" t="e">
        <f>IFERROR(INDEX(REDOSLIJED!#REF!,MATCH(PlanMasine[[#This Row],[KPL]],REDOSLIJED!#REF!,0)),MAX(REDOSLIJED!#REF!)+1)</f>
        <v>#REF!</v>
      </c>
    </row>
    <row r="1447" spans="1:16" hidden="1" x14ac:dyDescent="0.25">
      <c r="A1447" s="23">
        <v>1016666</v>
      </c>
      <c r="B1447" s="23">
        <v>1</v>
      </c>
      <c r="C1447" s="23">
        <v>1016673</v>
      </c>
      <c r="D1447" s="23" t="s">
        <v>2030</v>
      </c>
      <c r="E1447" s="5">
        <f>IFERROR((PlanMasine[[#This Row],[Norma]]/PlanMasine[[#This Row],[Q]])*(PlanMasine[[#This Row],[Q]]/SUMIF(#REF!,PlanMasine[[#This Row],[RN]],#REF!)*PlanMasine[[#This Row],[KPLQ]]),0)</f>
        <v>0</v>
      </c>
      <c r="F1447" s="23">
        <v>5</v>
      </c>
      <c r="G1447" s="23">
        <v>0</v>
      </c>
      <c r="H1447" s="23">
        <v>0</v>
      </c>
      <c r="I1447" s="23" t="s">
        <v>5</v>
      </c>
      <c r="J1447" s="23" t="s">
        <v>570</v>
      </c>
      <c r="K1447" s="23" t="s">
        <v>2174</v>
      </c>
      <c r="L1447" s="24">
        <v>45845</v>
      </c>
      <c r="M1447" s="28">
        <v>6.9444444444444449E-3</v>
      </c>
      <c r="N1447" s="3">
        <v>45831</v>
      </c>
      <c r="O1447">
        <v>199535</v>
      </c>
      <c r="P1447" t="e">
        <f>IFERROR(INDEX(REDOSLIJED!#REF!,MATCH(PlanMasine[[#This Row],[KPL]],REDOSLIJED!#REF!,0)),MAX(REDOSLIJED!#REF!)+1)</f>
        <v>#REF!</v>
      </c>
    </row>
    <row r="1448" spans="1:16" hidden="1" x14ac:dyDescent="0.25">
      <c r="A1448" s="23">
        <v>1016666</v>
      </c>
      <c r="B1448" s="23">
        <v>1</v>
      </c>
      <c r="C1448" s="23">
        <v>1016672</v>
      </c>
      <c r="D1448" s="23" t="s">
        <v>2019</v>
      </c>
      <c r="E1448" s="5">
        <f>IFERROR((PlanMasine[[#This Row],[Norma]]/PlanMasine[[#This Row],[Q]])*(PlanMasine[[#This Row],[Q]]/SUMIF(#REF!,PlanMasine[[#This Row],[RN]],#REF!)*PlanMasine[[#This Row],[KPLQ]]),0)</f>
        <v>0</v>
      </c>
      <c r="F1448" s="23">
        <v>5</v>
      </c>
      <c r="G1448" s="23">
        <v>0</v>
      </c>
      <c r="H1448" s="23">
        <v>0</v>
      </c>
      <c r="I1448" s="23" t="s">
        <v>5</v>
      </c>
      <c r="J1448" s="23" t="s">
        <v>570</v>
      </c>
      <c r="K1448" s="23" t="s">
        <v>2174</v>
      </c>
      <c r="L1448" s="24">
        <v>45845</v>
      </c>
      <c r="M1448" s="28">
        <v>5.5555555555555549E-3</v>
      </c>
      <c r="N1448" s="3">
        <v>45831</v>
      </c>
      <c r="O1448">
        <v>199534</v>
      </c>
      <c r="P1448" t="e">
        <f>IFERROR(INDEX(REDOSLIJED!#REF!,MATCH(PlanMasine[[#This Row],[KPL]],REDOSLIJED!#REF!,0)),MAX(REDOSLIJED!#REF!)+1)</f>
        <v>#REF!</v>
      </c>
    </row>
    <row r="1449" spans="1:16" hidden="1" x14ac:dyDescent="0.25">
      <c r="A1449" s="23">
        <v>1016666</v>
      </c>
      <c r="B1449" s="23">
        <v>1</v>
      </c>
      <c r="C1449" s="23">
        <v>1016671</v>
      </c>
      <c r="D1449" s="23" t="s">
        <v>2023</v>
      </c>
      <c r="E1449" s="5">
        <f>IFERROR((PlanMasine[[#This Row],[Norma]]/PlanMasine[[#This Row],[Q]])*(PlanMasine[[#This Row],[Q]]/SUMIF(#REF!,PlanMasine[[#This Row],[RN]],#REF!)*PlanMasine[[#This Row],[KPLQ]]),0)</f>
        <v>0</v>
      </c>
      <c r="F1449" s="23">
        <v>5</v>
      </c>
      <c r="G1449" s="23">
        <v>0</v>
      </c>
      <c r="H1449" s="23">
        <v>0</v>
      </c>
      <c r="I1449" s="23" t="s">
        <v>5</v>
      </c>
      <c r="J1449" s="23" t="s">
        <v>570</v>
      </c>
      <c r="K1449" s="23" t="s">
        <v>2174</v>
      </c>
      <c r="L1449" s="24">
        <v>45845</v>
      </c>
      <c r="M1449" s="28">
        <v>1.388888888888889E-2</v>
      </c>
      <c r="N1449" s="3">
        <v>45831</v>
      </c>
      <c r="O1449">
        <v>199533</v>
      </c>
      <c r="P1449" t="e">
        <f>IFERROR(INDEX(REDOSLIJED!#REF!,MATCH(PlanMasine[[#This Row],[KPL]],REDOSLIJED!#REF!,0)),MAX(REDOSLIJED!#REF!)+1)</f>
        <v>#REF!</v>
      </c>
    </row>
    <row r="1450" spans="1:16" hidden="1" x14ac:dyDescent="0.25">
      <c r="A1450" s="23">
        <v>1016666</v>
      </c>
      <c r="B1450" s="23">
        <v>1</v>
      </c>
      <c r="C1450" s="23">
        <v>1016675</v>
      </c>
      <c r="D1450" s="23" t="s">
        <v>2025</v>
      </c>
      <c r="E1450" s="5">
        <f>IFERROR((PlanMasine[[#This Row],[Norma]]/PlanMasine[[#This Row],[Q]])*(PlanMasine[[#This Row],[Q]]/SUMIF(#REF!,PlanMasine[[#This Row],[RN]],#REF!)*PlanMasine[[#This Row],[KPLQ]]),0)</f>
        <v>0</v>
      </c>
      <c r="F1450" s="23">
        <v>10</v>
      </c>
      <c r="G1450" s="23">
        <v>0</v>
      </c>
      <c r="H1450" s="23">
        <v>0</v>
      </c>
      <c r="I1450" s="23" t="s">
        <v>5</v>
      </c>
      <c r="J1450" s="23" t="s">
        <v>570</v>
      </c>
      <c r="K1450" s="23" t="s">
        <v>2174</v>
      </c>
      <c r="L1450" s="24">
        <v>45845</v>
      </c>
      <c r="M1450" s="28">
        <v>6.9444444444444449E-3</v>
      </c>
      <c r="N1450" s="3">
        <v>45831</v>
      </c>
      <c r="O1450">
        <v>199537</v>
      </c>
      <c r="P1450" t="e">
        <f>IFERROR(INDEX(REDOSLIJED!#REF!,MATCH(PlanMasine[[#This Row],[KPL]],REDOSLIJED!#REF!,0)),MAX(REDOSLIJED!#REF!)+1)</f>
        <v>#REF!</v>
      </c>
    </row>
    <row r="1451" spans="1:16" hidden="1" x14ac:dyDescent="0.25">
      <c r="A1451" s="23">
        <v>1016666</v>
      </c>
      <c r="B1451" s="23">
        <v>1</v>
      </c>
      <c r="C1451" s="23">
        <v>1016670</v>
      </c>
      <c r="D1451" s="23" t="s">
        <v>2021</v>
      </c>
      <c r="E1451" s="5">
        <f>IFERROR((PlanMasine[[#This Row],[Norma]]/PlanMasine[[#This Row],[Q]])*(PlanMasine[[#This Row],[Q]]/SUMIF(#REF!,PlanMasine[[#This Row],[RN]],#REF!)*PlanMasine[[#This Row],[KPLQ]]),0)</f>
        <v>0</v>
      </c>
      <c r="F1451" s="23">
        <v>5</v>
      </c>
      <c r="G1451" s="23">
        <v>0</v>
      </c>
      <c r="H1451" s="23">
        <v>0</v>
      </c>
      <c r="I1451" s="23" t="s">
        <v>5</v>
      </c>
      <c r="J1451" s="23" t="s">
        <v>570</v>
      </c>
      <c r="K1451" s="23" t="s">
        <v>2174</v>
      </c>
      <c r="L1451" s="24">
        <v>45845</v>
      </c>
      <c r="M1451" s="28">
        <v>8.3333333333333332E-3</v>
      </c>
      <c r="N1451" s="3">
        <v>45831</v>
      </c>
      <c r="O1451">
        <v>199532</v>
      </c>
      <c r="P1451" t="e">
        <f>IFERROR(INDEX(REDOSLIJED!#REF!,MATCH(PlanMasine[[#This Row],[KPL]],REDOSLIJED!#REF!,0)),MAX(REDOSLIJED!#REF!)+1)</f>
        <v>#REF!</v>
      </c>
    </row>
    <row r="1452" spans="1:16" hidden="1" x14ac:dyDescent="0.25">
      <c r="A1452" s="23">
        <v>1016666</v>
      </c>
      <c r="B1452" s="23">
        <v>1</v>
      </c>
      <c r="C1452" s="23">
        <v>1016687</v>
      </c>
      <c r="D1452" s="23" t="s">
        <v>2027</v>
      </c>
      <c r="E1452" s="5">
        <f>IFERROR((PlanMasine[[#This Row],[Norma]]/PlanMasine[[#This Row],[Q]])*(PlanMasine[[#This Row],[Q]]/SUMIF(#REF!,PlanMasine[[#This Row],[RN]],#REF!)*PlanMasine[[#This Row],[KPLQ]]),0)</f>
        <v>0</v>
      </c>
      <c r="F1452" s="23">
        <v>20</v>
      </c>
      <c r="G1452" s="23">
        <v>0</v>
      </c>
      <c r="H1452" s="23">
        <v>0</v>
      </c>
      <c r="I1452" s="23" t="s">
        <v>5</v>
      </c>
      <c r="J1452" s="23" t="s">
        <v>570</v>
      </c>
      <c r="K1452" s="23" t="s">
        <v>2174</v>
      </c>
      <c r="L1452" s="24">
        <v>45845</v>
      </c>
      <c r="M1452" s="28">
        <v>1.6666666666666666E-2</v>
      </c>
      <c r="N1452" s="3">
        <v>45831</v>
      </c>
      <c r="O1452">
        <v>199549</v>
      </c>
      <c r="P1452" t="e">
        <f>IFERROR(INDEX(REDOSLIJED!#REF!,MATCH(PlanMasine[[#This Row],[KPL]],REDOSLIJED!#REF!,0)),MAX(REDOSLIJED!#REF!)+1)</f>
        <v>#REF!</v>
      </c>
    </row>
    <row r="1453" spans="1:16" hidden="1" x14ac:dyDescent="0.25">
      <c r="A1453" s="23">
        <v>1016666</v>
      </c>
      <c r="B1453" s="23">
        <v>1</v>
      </c>
      <c r="C1453" s="23">
        <v>1016684</v>
      </c>
      <c r="D1453" s="23" t="s">
        <v>2028</v>
      </c>
      <c r="E1453" s="5">
        <f>IFERROR((PlanMasine[[#This Row],[Norma]]/PlanMasine[[#This Row],[Q]])*(PlanMasine[[#This Row],[Q]]/SUMIF(#REF!,PlanMasine[[#This Row],[RN]],#REF!)*PlanMasine[[#This Row],[KPLQ]]),0)</f>
        <v>0</v>
      </c>
      <c r="F1453" s="23">
        <v>10</v>
      </c>
      <c r="G1453" s="23">
        <v>0</v>
      </c>
      <c r="H1453" s="23">
        <v>0</v>
      </c>
      <c r="I1453" s="23" t="s">
        <v>5</v>
      </c>
      <c r="J1453" s="23" t="s">
        <v>570</v>
      </c>
      <c r="K1453" s="23" t="s">
        <v>2174</v>
      </c>
      <c r="L1453" s="24">
        <v>45845</v>
      </c>
      <c r="M1453" s="28">
        <v>9.7222222222222224E-3</v>
      </c>
      <c r="N1453" s="3">
        <v>45831</v>
      </c>
      <c r="O1453">
        <v>199546</v>
      </c>
      <c r="P1453" t="e">
        <f>IFERROR(INDEX(REDOSLIJED!#REF!,MATCH(PlanMasine[[#This Row],[KPL]],REDOSLIJED!#REF!,0)),MAX(REDOSLIJED!#REF!)+1)</f>
        <v>#REF!</v>
      </c>
    </row>
    <row r="1454" spans="1:16" hidden="1" x14ac:dyDescent="0.25">
      <c r="A1454" s="23">
        <v>1016666</v>
      </c>
      <c r="B1454" s="23">
        <v>1</v>
      </c>
      <c r="C1454" s="23">
        <v>1016680</v>
      </c>
      <c r="D1454" s="23" t="s">
        <v>2029</v>
      </c>
      <c r="E1454" s="5">
        <f>IFERROR((PlanMasine[[#This Row],[Norma]]/PlanMasine[[#This Row],[Q]])*(PlanMasine[[#This Row],[Q]]/SUMIF(#REF!,PlanMasine[[#This Row],[RN]],#REF!)*PlanMasine[[#This Row],[KPLQ]]),0)</f>
        <v>0</v>
      </c>
      <c r="F1454" s="23">
        <v>5</v>
      </c>
      <c r="G1454" s="23">
        <v>0</v>
      </c>
      <c r="H1454" s="23">
        <v>0</v>
      </c>
      <c r="I1454" s="23" t="s">
        <v>5</v>
      </c>
      <c r="J1454" s="23" t="s">
        <v>570</v>
      </c>
      <c r="K1454" s="23" t="s">
        <v>2174</v>
      </c>
      <c r="L1454" s="24">
        <v>45845</v>
      </c>
      <c r="M1454" s="28">
        <v>6.9444444444444449E-3</v>
      </c>
      <c r="N1454" s="3">
        <v>45831</v>
      </c>
      <c r="O1454">
        <v>199542</v>
      </c>
      <c r="P1454" t="e">
        <f>IFERROR(INDEX(REDOSLIJED!#REF!,MATCH(PlanMasine[[#This Row],[KPL]],REDOSLIJED!#REF!,0)),MAX(REDOSLIJED!#REF!)+1)</f>
        <v>#REF!</v>
      </c>
    </row>
    <row r="1455" spans="1:16" hidden="1" x14ac:dyDescent="0.25">
      <c r="A1455" s="23">
        <v>1016666</v>
      </c>
      <c r="B1455" s="23">
        <v>1</v>
      </c>
      <c r="C1455" s="23">
        <v>1016669</v>
      </c>
      <c r="D1455" s="23" t="s">
        <v>2022</v>
      </c>
      <c r="E1455" s="5">
        <f>IFERROR((PlanMasine[[#This Row],[Norma]]/PlanMasine[[#This Row],[Q]])*(PlanMasine[[#This Row],[Q]]/SUMIF(#REF!,PlanMasine[[#This Row],[RN]],#REF!)*PlanMasine[[#This Row],[KPLQ]]),0)</f>
        <v>0</v>
      </c>
      <c r="F1455" s="23">
        <v>5</v>
      </c>
      <c r="G1455" s="23">
        <v>0</v>
      </c>
      <c r="H1455" s="23">
        <v>0</v>
      </c>
      <c r="I1455" s="23" t="s">
        <v>5</v>
      </c>
      <c r="J1455" s="23" t="s">
        <v>570</v>
      </c>
      <c r="K1455" s="23" t="s">
        <v>2174</v>
      </c>
      <c r="L1455" s="24">
        <v>45845</v>
      </c>
      <c r="M1455" s="28">
        <v>8.3333333333333332E-3</v>
      </c>
      <c r="N1455" s="3">
        <v>45831</v>
      </c>
      <c r="O1455">
        <v>199531</v>
      </c>
      <c r="P1455" t="e">
        <f>IFERROR(INDEX(REDOSLIJED!#REF!,MATCH(PlanMasine[[#This Row],[KPL]],REDOSLIJED!#REF!,0)),MAX(REDOSLIJED!#REF!)+1)</f>
        <v>#REF!</v>
      </c>
    </row>
    <row r="1456" spans="1:16" hidden="1" x14ac:dyDescent="0.25">
      <c r="A1456" s="23">
        <v>1016666</v>
      </c>
      <c r="B1456" s="23">
        <v>1</v>
      </c>
      <c r="C1456" s="23">
        <v>1016679</v>
      </c>
      <c r="D1456" s="23" t="s">
        <v>2026</v>
      </c>
      <c r="E1456" s="5">
        <f>IFERROR((PlanMasine[[#This Row],[Norma]]/PlanMasine[[#This Row],[Q]])*(PlanMasine[[#This Row],[Q]]/SUMIF(#REF!,PlanMasine[[#This Row],[RN]],#REF!)*PlanMasine[[#This Row],[KPLQ]]),0)</f>
        <v>0</v>
      </c>
      <c r="F1456" s="23">
        <v>5</v>
      </c>
      <c r="G1456" s="23">
        <v>0</v>
      </c>
      <c r="H1456" s="23">
        <v>0</v>
      </c>
      <c r="I1456" s="23" t="s">
        <v>5</v>
      </c>
      <c r="J1456" s="23" t="s">
        <v>570</v>
      </c>
      <c r="K1456" s="23" t="s">
        <v>2174</v>
      </c>
      <c r="L1456" s="24">
        <v>45845</v>
      </c>
      <c r="M1456" s="28">
        <v>4.1666666666666666E-3</v>
      </c>
      <c r="N1456" s="3">
        <v>45831</v>
      </c>
      <c r="O1456">
        <v>199541</v>
      </c>
      <c r="P1456" t="e">
        <f>IFERROR(INDEX(REDOSLIJED!#REF!,MATCH(PlanMasine[[#This Row],[KPL]],REDOSLIJED!#REF!,0)),MAX(REDOSLIJED!#REF!)+1)</f>
        <v>#REF!</v>
      </c>
    </row>
    <row r="1457" spans="1:16" hidden="1" x14ac:dyDescent="0.25">
      <c r="A1457" s="23">
        <v>1016667</v>
      </c>
      <c r="B1457" s="23">
        <v>1</v>
      </c>
      <c r="C1457" s="23">
        <v>1016671</v>
      </c>
      <c r="D1457" s="23" t="s">
        <v>2023</v>
      </c>
      <c r="E1457" s="5">
        <f>IFERROR((PlanMasine[[#This Row],[Norma]]/PlanMasine[[#This Row],[Q]])*(PlanMasine[[#This Row],[Q]]/SUMIF(#REF!,PlanMasine[[#This Row],[RN]],#REF!)*PlanMasine[[#This Row],[KPLQ]]),0)</f>
        <v>0</v>
      </c>
      <c r="F1457" s="23">
        <v>5</v>
      </c>
      <c r="G1457" s="23">
        <v>0</v>
      </c>
      <c r="H1457" s="23">
        <v>0</v>
      </c>
      <c r="I1457" s="23" t="s">
        <v>5</v>
      </c>
      <c r="J1457" s="23" t="s">
        <v>570</v>
      </c>
      <c r="K1457" s="23" t="s">
        <v>2174</v>
      </c>
      <c r="L1457" s="24">
        <v>45845</v>
      </c>
      <c r="M1457" s="28">
        <v>1.388888888888889E-2</v>
      </c>
      <c r="N1457" s="3">
        <v>45831</v>
      </c>
      <c r="O1457">
        <v>199533</v>
      </c>
      <c r="P1457" t="e">
        <f>IFERROR(INDEX(REDOSLIJED!#REF!,MATCH(PlanMasine[[#This Row],[KPL]],REDOSLIJED!#REF!,0)),MAX(REDOSLIJED!#REF!)+1)</f>
        <v>#REF!</v>
      </c>
    </row>
    <row r="1458" spans="1:16" hidden="1" x14ac:dyDescent="0.25">
      <c r="A1458" s="23">
        <v>1016667</v>
      </c>
      <c r="B1458" s="23">
        <v>1</v>
      </c>
      <c r="C1458" s="23">
        <v>1016670</v>
      </c>
      <c r="D1458" s="23" t="s">
        <v>2021</v>
      </c>
      <c r="E1458" s="5">
        <f>IFERROR((PlanMasine[[#This Row],[Norma]]/PlanMasine[[#This Row],[Q]])*(PlanMasine[[#This Row],[Q]]/SUMIF(#REF!,PlanMasine[[#This Row],[RN]],#REF!)*PlanMasine[[#This Row],[KPLQ]]),0)</f>
        <v>0</v>
      </c>
      <c r="F1458" s="23">
        <v>5</v>
      </c>
      <c r="G1458" s="23">
        <v>0</v>
      </c>
      <c r="H1458" s="23">
        <v>0</v>
      </c>
      <c r="I1458" s="23" t="s">
        <v>5</v>
      </c>
      <c r="J1458" s="23" t="s">
        <v>570</v>
      </c>
      <c r="K1458" s="23" t="s">
        <v>2174</v>
      </c>
      <c r="L1458" s="24">
        <v>45845</v>
      </c>
      <c r="M1458" s="28">
        <v>8.3333333333333332E-3</v>
      </c>
      <c r="N1458" s="3">
        <v>45831</v>
      </c>
      <c r="O1458">
        <v>199532</v>
      </c>
      <c r="P1458" t="e">
        <f>IFERROR(INDEX(REDOSLIJED!#REF!,MATCH(PlanMasine[[#This Row],[KPL]],REDOSLIJED!#REF!,0)),MAX(REDOSLIJED!#REF!)+1)</f>
        <v>#REF!</v>
      </c>
    </row>
    <row r="1459" spans="1:16" hidden="1" x14ac:dyDescent="0.25">
      <c r="A1459" s="23">
        <v>1016667</v>
      </c>
      <c r="B1459" s="23">
        <v>1</v>
      </c>
      <c r="C1459" s="23">
        <v>1016687</v>
      </c>
      <c r="D1459" s="23" t="s">
        <v>2027</v>
      </c>
      <c r="E1459" s="5">
        <f>IFERROR((PlanMasine[[#This Row],[Norma]]/PlanMasine[[#This Row],[Q]])*(PlanMasine[[#This Row],[Q]]/SUMIF(#REF!,PlanMasine[[#This Row],[RN]],#REF!)*PlanMasine[[#This Row],[KPLQ]]),0)</f>
        <v>0</v>
      </c>
      <c r="F1459" s="23">
        <v>20</v>
      </c>
      <c r="G1459" s="23">
        <v>0</v>
      </c>
      <c r="H1459" s="23">
        <v>0</v>
      </c>
      <c r="I1459" s="23" t="s">
        <v>5</v>
      </c>
      <c r="J1459" s="23" t="s">
        <v>570</v>
      </c>
      <c r="K1459" s="23" t="s">
        <v>2174</v>
      </c>
      <c r="L1459" s="24">
        <v>45845</v>
      </c>
      <c r="M1459" s="28">
        <v>1.6666666666666666E-2</v>
      </c>
      <c r="N1459" s="3">
        <v>45831</v>
      </c>
      <c r="O1459">
        <v>199549</v>
      </c>
      <c r="P1459" t="e">
        <f>IFERROR(INDEX(REDOSLIJED!#REF!,MATCH(PlanMasine[[#This Row],[KPL]],REDOSLIJED!#REF!,0)),MAX(REDOSLIJED!#REF!)+1)</f>
        <v>#REF!</v>
      </c>
    </row>
    <row r="1460" spans="1:16" hidden="1" x14ac:dyDescent="0.25">
      <c r="A1460" s="23">
        <v>1016667</v>
      </c>
      <c r="B1460" s="23">
        <v>1</v>
      </c>
      <c r="C1460" s="23">
        <v>1016680</v>
      </c>
      <c r="D1460" s="23" t="s">
        <v>2029</v>
      </c>
      <c r="E1460" s="5">
        <f>IFERROR((PlanMasine[[#This Row],[Norma]]/PlanMasine[[#This Row],[Q]])*(PlanMasine[[#This Row],[Q]]/SUMIF(#REF!,PlanMasine[[#This Row],[RN]],#REF!)*PlanMasine[[#This Row],[KPLQ]]),0)</f>
        <v>0</v>
      </c>
      <c r="F1460" s="23">
        <v>5</v>
      </c>
      <c r="G1460" s="23">
        <v>0</v>
      </c>
      <c r="H1460" s="23">
        <v>0</v>
      </c>
      <c r="I1460" s="23" t="s">
        <v>5</v>
      </c>
      <c r="J1460" s="23" t="s">
        <v>570</v>
      </c>
      <c r="K1460" s="23" t="s">
        <v>2174</v>
      </c>
      <c r="L1460" s="24">
        <v>45845</v>
      </c>
      <c r="M1460" s="28">
        <v>6.9444444444444449E-3</v>
      </c>
      <c r="N1460" s="3">
        <v>45831</v>
      </c>
      <c r="O1460">
        <v>199542</v>
      </c>
      <c r="P1460" t="e">
        <f>IFERROR(INDEX(REDOSLIJED!#REF!,MATCH(PlanMasine[[#This Row],[KPL]],REDOSLIJED!#REF!,0)),MAX(REDOSLIJED!#REF!)+1)</f>
        <v>#REF!</v>
      </c>
    </row>
    <row r="1461" spans="1:16" hidden="1" x14ac:dyDescent="0.25">
      <c r="A1461" s="23">
        <v>1016667</v>
      </c>
      <c r="B1461" s="23">
        <v>1</v>
      </c>
      <c r="C1461" s="23">
        <v>1016679</v>
      </c>
      <c r="D1461" s="23" t="s">
        <v>2026</v>
      </c>
      <c r="E1461" s="5">
        <f>IFERROR((PlanMasine[[#This Row],[Norma]]/PlanMasine[[#This Row],[Q]])*(PlanMasine[[#This Row],[Q]]/SUMIF(#REF!,PlanMasine[[#This Row],[RN]],#REF!)*PlanMasine[[#This Row],[KPLQ]]),0)</f>
        <v>0</v>
      </c>
      <c r="F1461" s="23">
        <v>5</v>
      </c>
      <c r="G1461" s="23">
        <v>0</v>
      </c>
      <c r="H1461" s="23">
        <v>0</v>
      </c>
      <c r="I1461" s="23" t="s">
        <v>5</v>
      </c>
      <c r="J1461" s="23" t="s">
        <v>570</v>
      </c>
      <c r="K1461" s="23" t="s">
        <v>2174</v>
      </c>
      <c r="L1461" s="24">
        <v>45845</v>
      </c>
      <c r="M1461" s="28">
        <v>4.1666666666666666E-3</v>
      </c>
      <c r="N1461" s="3">
        <v>45831</v>
      </c>
      <c r="O1461">
        <v>199541</v>
      </c>
      <c r="P1461" t="e">
        <f>IFERROR(INDEX(REDOSLIJED!#REF!,MATCH(PlanMasine[[#This Row],[KPL]],REDOSLIJED!#REF!,0)),MAX(REDOSLIJED!#REF!)+1)</f>
        <v>#REF!</v>
      </c>
    </row>
    <row r="1462" spans="1:16" hidden="1" x14ac:dyDescent="0.25">
      <c r="A1462" s="23">
        <v>1016667</v>
      </c>
      <c r="B1462" s="23">
        <v>1</v>
      </c>
      <c r="C1462" s="23">
        <v>1016675</v>
      </c>
      <c r="D1462" s="23" t="s">
        <v>2025</v>
      </c>
      <c r="E1462" s="5">
        <f>IFERROR((PlanMasine[[#This Row],[Norma]]/PlanMasine[[#This Row],[Q]])*(PlanMasine[[#This Row],[Q]]/SUMIF(#REF!,PlanMasine[[#This Row],[RN]],#REF!)*PlanMasine[[#This Row],[KPLQ]]),0)</f>
        <v>0</v>
      </c>
      <c r="F1462" s="23">
        <v>10</v>
      </c>
      <c r="G1462" s="23">
        <v>0</v>
      </c>
      <c r="H1462" s="23">
        <v>0</v>
      </c>
      <c r="I1462" s="23" t="s">
        <v>5</v>
      </c>
      <c r="J1462" s="23" t="s">
        <v>570</v>
      </c>
      <c r="K1462" s="23" t="s">
        <v>2174</v>
      </c>
      <c r="L1462" s="24">
        <v>45845</v>
      </c>
      <c r="M1462" s="28">
        <v>6.9444444444444449E-3</v>
      </c>
      <c r="N1462" s="3">
        <v>45831</v>
      </c>
      <c r="O1462">
        <v>199537</v>
      </c>
      <c r="P1462" t="e">
        <f>IFERROR(INDEX(REDOSLIJED!#REF!,MATCH(PlanMasine[[#This Row],[KPL]],REDOSLIJED!#REF!,0)),MAX(REDOSLIJED!#REF!)+1)</f>
        <v>#REF!</v>
      </c>
    </row>
    <row r="1463" spans="1:16" hidden="1" x14ac:dyDescent="0.25">
      <c r="A1463" s="23">
        <v>1016667</v>
      </c>
      <c r="B1463" s="23">
        <v>1</v>
      </c>
      <c r="C1463" s="23">
        <v>1016674</v>
      </c>
      <c r="D1463" s="23" t="s">
        <v>2024</v>
      </c>
      <c r="E1463" s="5">
        <f>IFERROR((PlanMasine[[#This Row],[Norma]]/PlanMasine[[#This Row],[Q]])*(PlanMasine[[#This Row],[Q]]/SUMIF(#REF!,PlanMasine[[#This Row],[RN]],#REF!)*PlanMasine[[#This Row],[KPLQ]]),0)</f>
        <v>0</v>
      </c>
      <c r="F1463" s="23">
        <v>20</v>
      </c>
      <c r="G1463" s="23">
        <v>0</v>
      </c>
      <c r="H1463" s="23">
        <v>0</v>
      </c>
      <c r="I1463" s="23" t="s">
        <v>5</v>
      </c>
      <c r="J1463" s="23" t="s">
        <v>570</v>
      </c>
      <c r="K1463" s="23" t="s">
        <v>2174</v>
      </c>
      <c r="L1463" s="24">
        <v>45845</v>
      </c>
      <c r="M1463" s="28">
        <v>1.111111111111111E-2</v>
      </c>
      <c r="N1463" s="3">
        <v>45831</v>
      </c>
      <c r="O1463">
        <v>199536</v>
      </c>
      <c r="P1463" t="e">
        <f>IFERROR(INDEX(REDOSLIJED!#REF!,MATCH(PlanMasine[[#This Row],[KPL]],REDOSLIJED!#REF!,0)),MAX(REDOSLIJED!#REF!)+1)</f>
        <v>#REF!</v>
      </c>
    </row>
    <row r="1464" spans="1:16" hidden="1" x14ac:dyDescent="0.25">
      <c r="A1464" s="23">
        <v>1016667</v>
      </c>
      <c r="B1464" s="23">
        <v>1</v>
      </c>
      <c r="C1464" s="23">
        <v>1016669</v>
      </c>
      <c r="D1464" s="23" t="s">
        <v>2022</v>
      </c>
      <c r="E1464" s="5">
        <f>IFERROR((PlanMasine[[#This Row],[Norma]]/PlanMasine[[#This Row],[Q]])*(PlanMasine[[#This Row],[Q]]/SUMIF(#REF!,PlanMasine[[#This Row],[RN]],#REF!)*PlanMasine[[#This Row],[KPLQ]]),0)</f>
        <v>0</v>
      </c>
      <c r="F1464" s="23">
        <v>5</v>
      </c>
      <c r="G1464" s="23">
        <v>0</v>
      </c>
      <c r="H1464" s="23">
        <v>0</v>
      </c>
      <c r="I1464" s="23" t="s">
        <v>5</v>
      </c>
      <c r="J1464" s="23" t="s">
        <v>570</v>
      </c>
      <c r="K1464" s="23" t="s">
        <v>2174</v>
      </c>
      <c r="L1464" s="24">
        <v>45845</v>
      </c>
      <c r="M1464" s="28">
        <v>8.3333333333333332E-3</v>
      </c>
      <c r="N1464" s="3">
        <v>45831</v>
      </c>
      <c r="O1464">
        <v>199531</v>
      </c>
      <c r="P1464" t="e">
        <f>IFERROR(INDEX(REDOSLIJED!#REF!,MATCH(PlanMasine[[#This Row],[KPL]],REDOSLIJED!#REF!,0)),MAX(REDOSLIJED!#REF!)+1)</f>
        <v>#REF!</v>
      </c>
    </row>
    <row r="1465" spans="1:16" hidden="1" x14ac:dyDescent="0.25">
      <c r="A1465" s="23">
        <v>1016667</v>
      </c>
      <c r="B1465" s="23">
        <v>1</v>
      </c>
      <c r="C1465" s="23">
        <v>1016672</v>
      </c>
      <c r="D1465" s="23" t="s">
        <v>2019</v>
      </c>
      <c r="E1465" s="5">
        <f>IFERROR((PlanMasine[[#This Row],[Norma]]/PlanMasine[[#This Row],[Q]])*(PlanMasine[[#This Row],[Q]]/SUMIF(#REF!,PlanMasine[[#This Row],[RN]],#REF!)*PlanMasine[[#This Row],[KPLQ]]),0)</f>
        <v>0</v>
      </c>
      <c r="F1465" s="23">
        <v>5</v>
      </c>
      <c r="G1465" s="23">
        <v>0</v>
      </c>
      <c r="H1465" s="23">
        <v>0</v>
      </c>
      <c r="I1465" s="23" t="s">
        <v>5</v>
      </c>
      <c r="J1465" s="23" t="s">
        <v>570</v>
      </c>
      <c r="K1465" s="23" t="s">
        <v>2174</v>
      </c>
      <c r="L1465" s="24">
        <v>45845</v>
      </c>
      <c r="M1465" s="28">
        <v>5.5555555555555549E-3</v>
      </c>
      <c r="N1465" s="3">
        <v>45831</v>
      </c>
      <c r="O1465">
        <v>199534</v>
      </c>
      <c r="P1465" t="e">
        <f>IFERROR(INDEX(REDOSLIJED!#REF!,MATCH(PlanMasine[[#This Row],[KPL]],REDOSLIJED!#REF!,0)),MAX(REDOSLIJED!#REF!)+1)</f>
        <v>#REF!</v>
      </c>
    </row>
    <row r="1466" spans="1:16" hidden="1" x14ac:dyDescent="0.25">
      <c r="A1466" s="23">
        <v>1016667</v>
      </c>
      <c r="B1466" s="23">
        <v>1</v>
      </c>
      <c r="C1466" s="23">
        <v>1016684</v>
      </c>
      <c r="D1466" s="23" t="s">
        <v>2028</v>
      </c>
      <c r="E1466" s="5">
        <f>IFERROR((PlanMasine[[#This Row],[Norma]]/PlanMasine[[#This Row],[Q]])*(PlanMasine[[#This Row],[Q]]/SUMIF(#REF!,PlanMasine[[#This Row],[RN]],#REF!)*PlanMasine[[#This Row],[KPLQ]]),0)</f>
        <v>0</v>
      </c>
      <c r="F1466" s="23">
        <v>10</v>
      </c>
      <c r="G1466" s="23">
        <v>0</v>
      </c>
      <c r="H1466" s="23">
        <v>0</v>
      </c>
      <c r="I1466" s="23" t="s">
        <v>5</v>
      </c>
      <c r="J1466" s="23" t="s">
        <v>570</v>
      </c>
      <c r="K1466" s="23" t="s">
        <v>2174</v>
      </c>
      <c r="L1466" s="24">
        <v>45845</v>
      </c>
      <c r="M1466" s="28">
        <v>9.7222222222222224E-3</v>
      </c>
      <c r="N1466" s="3">
        <v>45831</v>
      </c>
      <c r="O1466">
        <v>199546</v>
      </c>
      <c r="P1466" t="e">
        <f>IFERROR(INDEX(REDOSLIJED!#REF!,MATCH(PlanMasine[[#This Row],[KPL]],REDOSLIJED!#REF!,0)),MAX(REDOSLIJED!#REF!)+1)</f>
        <v>#REF!</v>
      </c>
    </row>
    <row r="1467" spans="1:16" hidden="1" x14ac:dyDescent="0.25">
      <c r="A1467" s="23">
        <v>1016667</v>
      </c>
      <c r="B1467" s="23">
        <v>1</v>
      </c>
      <c r="C1467" s="23">
        <v>1016673</v>
      </c>
      <c r="D1467" s="23" t="s">
        <v>2030</v>
      </c>
      <c r="E1467" s="5">
        <f>IFERROR((PlanMasine[[#This Row],[Norma]]/PlanMasine[[#This Row],[Q]])*(PlanMasine[[#This Row],[Q]]/SUMIF(#REF!,PlanMasine[[#This Row],[RN]],#REF!)*PlanMasine[[#This Row],[KPLQ]]),0)</f>
        <v>0</v>
      </c>
      <c r="F1467" s="23">
        <v>5</v>
      </c>
      <c r="G1467" s="23">
        <v>0</v>
      </c>
      <c r="H1467" s="23">
        <v>0</v>
      </c>
      <c r="I1467" s="23" t="s">
        <v>5</v>
      </c>
      <c r="J1467" s="23" t="s">
        <v>570</v>
      </c>
      <c r="K1467" s="23" t="s">
        <v>2174</v>
      </c>
      <c r="L1467" s="24">
        <v>45845</v>
      </c>
      <c r="M1467" s="28">
        <v>6.9444444444444449E-3</v>
      </c>
      <c r="N1467" s="3">
        <v>45831</v>
      </c>
      <c r="O1467">
        <v>199535</v>
      </c>
      <c r="P1467" t="e">
        <f>IFERROR(INDEX(REDOSLIJED!#REF!,MATCH(PlanMasine[[#This Row],[KPL]],REDOSLIJED!#REF!,0)),MAX(REDOSLIJED!#REF!)+1)</f>
        <v>#REF!</v>
      </c>
    </row>
    <row r="1468" spans="1:16" hidden="1" x14ac:dyDescent="0.25">
      <c r="A1468" s="23">
        <v>1017361</v>
      </c>
      <c r="B1468" s="23">
        <v>1</v>
      </c>
      <c r="C1468" s="23">
        <v>1017475</v>
      </c>
      <c r="D1468" s="23" t="s">
        <v>2225</v>
      </c>
      <c r="E1468" s="5">
        <f>IFERROR((PlanMasine[[#This Row],[Norma]]/PlanMasine[[#This Row],[Q]])*(PlanMasine[[#This Row],[Q]]/SUMIF(#REF!,PlanMasine[[#This Row],[RN]],#REF!)*PlanMasine[[#This Row],[KPLQ]]),0)</f>
        <v>0</v>
      </c>
      <c r="F1468" s="23">
        <v>1</v>
      </c>
      <c r="G1468" s="23">
        <v>0</v>
      </c>
      <c r="H1468" s="23">
        <v>0</v>
      </c>
      <c r="I1468" s="23" t="s">
        <v>5</v>
      </c>
      <c r="J1468" s="23" t="s">
        <v>570</v>
      </c>
      <c r="K1468" s="23" t="s">
        <v>1793</v>
      </c>
      <c r="L1468" s="24">
        <v>45849</v>
      </c>
      <c r="M1468" s="28">
        <v>6.9444444444444441E-3</v>
      </c>
      <c r="N1468" s="3">
        <v>45831</v>
      </c>
      <c r="O1468">
        <v>180239</v>
      </c>
      <c r="P1468" t="e">
        <f>IFERROR(INDEX(REDOSLIJED!#REF!,MATCH(PlanMasine[[#This Row],[KPL]],REDOSLIJED!#REF!,0)),MAX(REDOSLIJED!#REF!)+1)</f>
        <v>#REF!</v>
      </c>
    </row>
    <row r="1469" spans="1:16" hidden="1" x14ac:dyDescent="0.25">
      <c r="A1469" s="23">
        <v>1022447</v>
      </c>
      <c r="B1469" s="23">
        <v>4</v>
      </c>
      <c r="C1469" s="23">
        <v>1022462</v>
      </c>
      <c r="D1469" s="23" t="s">
        <v>2376</v>
      </c>
      <c r="E1469" s="5">
        <f>IFERROR((PlanMasine[[#This Row],[Norma]]/PlanMasine[[#This Row],[Q]])*(PlanMasine[[#This Row],[Q]]/SUMIF(#REF!,PlanMasine[[#This Row],[RN]],#REF!)*PlanMasine[[#This Row],[KPLQ]]),0)</f>
        <v>0</v>
      </c>
      <c r="F1469" s="23">
        <v>4</v>
      </c>
      <c r="G1469" s="23">
        <v>0</v>
      </c>
      <c r="H1469" s="23">
        <v>0</v>
      </c>
      <c r="I1469" s="23" t="s">
        <v>5</v>
      </c>
      <c r="J1469" s="23" t="s">
        <v>570</v>
      </c>
      <c r="K1469" s="23" t="s">
        <v>2377</v>
      </c>
      <c r="L1469" s="24">
        <v>45846</v>
      </c>
      <c r="M1469" s="28">
        <v>1.3888888888888888E-2</v>
      </c>
      <c r="N1469" s="3">
        <v>45831</v>
      </c>
      <c r="O1469">
        <v>202809</v>
      </c>
      <c r="P1469" t="e">
        <f>IFERROR(INDEX(REDOSLIJED!#REF!,MATCH(PlanMasine[[#This Row],[KPL]],REDOSLIJED!#REF!,0)),MAX(REDOSLIJED!#REF!)+1)</f>
        <v>#REF!</v>
      </c>
    </row>
    <row r="1470" spans="1:16" hidden="1" x14ac:dyDescent="0.25">
      <c r="A1470" s="23">
        <v>1025828</v>
      </c>
      <c r="B1470" s="23">
        <v>1</v>
      </c>
      <c r="C1470" s="23">
        <v>1025964</v>
      </c>
      <c r="D1470" s="23" t="s">
        <v>1813</v>
      </c>
      <c r="E1470" s="5">
        <f>IFERROR((PlanMasine[[#This Row],[Norma]]/PlanMasine[[#This Row],[Q]])*(PlanMasine[[#This Row],[Q]]/SUMIF(#REF!,PlanMasine[[#This Row],[RN]],#REF!)*PlanMasine[[#This Row],[KPLQ]]),0)</f>
        <v>0</v>
      </c>
      <c r="F1470" s="23">
        <v>1</v>
      </c>
      <c r="G1470" s="23">
        <v>0</v>
      </c>
      <c r="H1470" s="23">
        <v>0</v>
      </c>
      <c r="I1470" s="23" t="s">
        <v>5</v>
      </c>
      <c r="J1470" s="23" t="s">
        <v>570</v>
      </c>
      <c r="K1470" s="23" t="s">
        <v>1811</v>
      </c>
      <c r="L1470" s="24">
        <v>45841</v>
      </c>
      <c r="M1470" s="28">
        <v>2.0833333333333333E-3</v>
      </c>
      <c r="N1470" s="3">
        <v>45831</v>
      </c>
      <c r="O1470">
        <v>207929</v>
      </c>
      <c r="P1470" t="e">
        <f>IFERROR(INDEX(REDOSLIJED!#REF!,MATCH(PlanMasine[[#This Row],[KPL]],REDOSLIJED!#REF!,0)),MAX(REDOSLIJED!#REF!)+1)</f>
        <v>#REF!</v>
      </c>
    </row>
    <row r="1471" spans="1:16" hidden="1" x14ac:dyDescent="0.25">
      <c r="A1471" s="23">
        <v>1025828</v>
      </c>
      <c r="B1471" s="23">
        <v>1</v>
      </c>
      <c r="C1471" s="23">
        <v>1025877</v>
      </c>
      <c r="D1471" s="23" t="s">
        <v>2229</v>
      </c>
      <c r="E1471" s="5">
        <f>IFERROR((PlanMasine[[#This Row],[Norma]]/PlanMasine[[#This Row],[Q]])*(PlanMasine[[#This Row],[Q]]/SUMIF(#REF!,PlanMasine[[#This Row],[RN]],#REF!)*PlanMasine[[#This Row],[KPLQ]]),0)</f>
        <v>0</v>
      </c>
      <c r="F1471" s="23">
        <v>1</v>
      </c>
      <c r="G1471" s="23">
        <v>0</v>
      </c>
      <c r="H1471" s="23">
        <v>0</v>
      </c>
      <c r="I1471" s="23" t="s">
        <v>5</v>
      </c>
      <c r="J1471" s="23" t="s">
        <v>570</v>
      </c>
      <c r="K1471" s="23" t="s">
        <v>1811</v>
      </c>
      <c r="L1471" s="24">
        <v>45841</v>
      </c>
      <c r="M1471" s="28">
        <v>2.0833333333333333E-3</v>
      </c>
      <c r="N1471" s="3">
        <v>45831</v>
      </c>
      <c r="O1471">
        <v>207844</v>
      </c>
      <c r="P1471" t="e">
        <f>IFERROR(INDEX(REDOSLIJED!#REF!,MATCH(PlanMasine[[#This Row],[KPL]],REDOSLIJED!#REF!,0)),MAX(REDOSLIJED!#REF!)+1)</f>
        <v>#REF!</v>
      </c>
    </row>
    <row r="1472" spans="1:16" hidden="1" x14ac:dyDescent="0.25">
      <c r="A1472" s="23">
        <v>1025828</v>
      </c>
      <c r="B1472" s="23">
        <v>1</v>
      </c>
      <c r="C1472" s="23">
        <v>1025954</v>
      </c>
      <c r="D1472" s="23" t="s">
        <v>1812</v>
      </c>
      <c r="E1472" s="5">
        <f>IFERROR((PlanMasine[[#This Row],[Norma]]/PlanMasine[[#This Row],[Q]])*(PlanMasine[[#This Row],[Q]]/SUMIF(#REF!,PlanMasine[[#This Row],[RN]],#REF!)*PlanMasine[[#This Row],[KPLQ]]),0)</f>
        <v>0</v>
      </c>
      <c r="F1472" s="23">
        <v>1</v>
      </c>
      <c r="G1472" s="23">
        <v>0</v>
      </c>
      <c r="H1472" s="23">
        <v>0</v>
      </c>
      <c r="I1472" s="23" t="s">
        <v>5</v>
      </c>
      <c r="J1472" s="23" t="s">
        <v>570</v>
      </c>
      <c r="K1472" s="23" t="s">
        <v>1811</v>
      </c>
      <c r="L1472" s="24">
        <v>45841</v>
      </c>
      <c r="M1472" s="28">
        <v>6.9444444444444441E-3</v>
      </c>
      <c r="N1472" s="3">
        <v>45831</v>
      </c>
      <c r="O1472">
        <v>207919</v>
      </c>
      <c r="P1472" t="e">
        <f>IFERROR(INDEX(REDOSLIJED!#REF!,MATCH(PlanMasine[[#This Row],[KPL]],REDOSLIJED!#REF!,0)),MAX(REDOSLIJED!#REF!)+1)</f>
        <v>#REF!</v>
      </c>
    </row>
    <row r="1473" spans="1:16" hidden="1" x14ac:dyDescent="0.25">
      <c r="A1473" s="23">
        <v>1025828</v>
      </c>
      <c r="B1473" s="23">
        <v>1</v>
      </c>
      <c r="C1473" s="23">
        <v>1025880</v>
      </c>
      <c r="D1473" s="23" t="s">
        <v>2227</v>
      </c>
      <c r="E1473" s="5">
        <f>IFERROR((PlanMasine[[#This Row],[Norma]]/PlanMasine[[#This Row],[Q]])*(PlanMasine[[#This Row],[Q]]/SUMIF(#REF!,PlanMasine[[#This Row],[RN]],#REF!)*PlanMasine[[#This Row],[KPLQ]]),0)</f>
        <v>0</v>
      </c>
      <c r="F1473" s="23">
        <v>1</v>
      </c>
      <c r="G1473" s="23">
        <v>0</v>
      </c>
      <c r="H1473" s="23">
        <v>0</v>
      </c>
      <c r="I1473" s="23" t="s">
        <v>5</v>
      </c>
      <c r="J1473" s="23" t="s">
        <v>570</v>
      </c>
      <c r="K1473" s="23" t="s">
        <v>1811</v>
      </c>
      <c r="L1473" s="24">
        <v>45841</v>
      </c>
      <c r="M1473" s="28">
        <v>4.8611111111111112E-3</v>
      </c>
      <c r="N1473" s="3">
        <v>45831</v>
      </c>
      <c r="O1473">
        <v>207847</v>
      </c>
      <c r="P1473" t="e">
        <f>IFERROR(INDEX(REDOSLIJED!#REF!,MATCH(PlanMasine[[#This Row],[KPL]],REDOSLIJED!#REF!,0)),MAX(REDOSLIJED!#REF!)+1)</f>
        <v>#REF!</v>
      </c>
    </row>
    <row r="1474" spans="1:16" hidden="1" x14ac:dyDescent="0.25">
      <c r="A1474" s="23">
        <v>1025973</v>
      </c>
      <c r="B1474" s="23">
        <v>1</v>
      </c>
      <c r="C1474" s="23">
        <v>1025999</v>
      </c>
      <c r="D1474" s="23" t="s">
        <v>2231</v>
      </c>
      <c r="E1474" s="5">
        <f>IFERROR((PlanMasine[[#This Row],[Norma]]/PlanMasine[[#This Row],[Q]])*(PlanMasine[[#This Row],[Q]]/SUMIF(#REF!,PlanMasine[[#This Row],[RN]],#REF!)*PlanMasine[[#This Row],[KPLQ]]),0)</f>
        <v>0</v>
      </c>
      <c r="F1474" s="23">
        <v>1</v>
      </c>
      <c r="G1474" s="23">
        <v>0</v>
      </c>
      <c r="H1474" s="23">
        <v>0</v>
      </c>
      <c r="I1474" s="23" t="s">
        <v>5</v>
      </c>
      <c r="J1474" s="23" t="s">
        <v>570</v>
      </c>
      <c r="K1474" s="23" t="s">
        <v>1803</v>
      </c>
      <c r="L1474" s="24">
        <v>45842</v>
      </c>
      <c r="M1474" s="28">
        <v>1.3888888888888889E-3</v>
      </c>
      <c r="N1474" s="3">
        <v>45831</v>
      </c>
      <c r="O1474">
        <v>133526</v>
      </c>
      <c r="P1474" t="e">
        <f>IFERROR(INDEX(REDOSLIJED!#REF!,MATCH(PlanMasine[[#This Row],[KPL]],REDOSLIJED!#REF!,0)),MAX(REDOSLIJED!#REF!)+1)</f>
        <v>#REF!</v>
      </c>
    </row>
    <row r="1475" spans="1:16" hidden="1" x14ac:dyDescent="0.25">
      <c r="A1475" s="23">
        <v>1025973</v>
      </c>
      <c r="B1475" s="23">
        <v>1</v>
      </c>
      <c r="C1475" s="23">
        <v>1025997</v>
      </c>
      <c r="D1475" s="23" t="s">
        <v>2232</v>
      </c>
      <c r="E1475" s="5">
        <f>IFERROR((PlanMasine[[#This Row],[Norma]]/PlanMasine[[#This Row],[Q]])*(PlanMasine[[#This Row],[Q]]/SUMIF(#REF!,PlanMasine[[#This Row],[RN]],#REF!)*PlanMasine[[#This Row],[KPLQ]]),0)</f>
        <v>0</v>
      </c>
      <c r="F1475" s="23">
        <v>1</v>
      </c>
      <c r="G1475" s="23">
        <v>0</v>
      </c>
      <c r="H1475" s="23">
        <v>0</v>
      </c>
      <c r="I1475" s="23" t="s">
        <v>5</v>
      </c>
      <c r="J1475" s="23" t="s">
        <v>570</v>
      </c>
      <c r="K1475" s="23" t="s">
        <v>1803</v>
      </c>
      <c r="L1475" s="24">
        <v>45842</v>
      </c>
      <c r="M1475" s="28">
        <v>3.472222222222222E-3</v>
      </c>
      <c r="N1475" s="3">
        <v>45831</v>
      </c>
      <c r="O1475">
        <v>133524</v>
      </c>
      <c r="P1475" t="e">
        <f>IFERROR(INDEX(REDOSLIJED!#REF!,MATCH(PlanMasine[[#This Row],[KPL]],REDOSLIJED!#REF!,0)),MAX(REDOSLIJED!#REF!)+1)</f>
        <v>#REF!</v>
      </c>
    </row>
    <row r="1476" spans="1:16" hidden="1" x14ac:dyDescent="0.25">
      <c r="A1476" s="23">
        <v>1026132</v>
      </c>
      <c r="B1476" s="23">
        <v>1</v>
      </c>
      <c r="C1476" s="23">
        <v>1026158</v>
      </c>
      <c r="D1476" s="23" t="s">
        <v>2231</v>
      </c>
      <c r="E1476" s="5">
        <f>IFERROR((PlanMasine[[#This Row],[Norma]]/PlanMasine[[#This Row],[Q]])*(PlanMasine[[#This Row],[Q]]/SUMIF(#REF!,PlanMasine[[#This Row],[RN]],#REF!)*PlanMasine[[#This Row],[KPLQ]]),0)</f>
        <v>0</v>
      </c>
      <c r="F1476" s="23">
        <v>1</v>
      </c>
      <c r="G1476" s="23">
        <v>0</v>
      </c>
      <c r="H1476" s="23">
        <v>0</v>
      </c>
      <c r="I1476" s="23" t="s">
        <v>5</v>
      </c>
      <c r="J1476" s="23" t="s">
        <v>570</v>
      </c>
      <c r="K1476" s="23" t="s">
        <v>1804</v>
      </c>
      <c r="L1476" s="24">
        <v>45842</v>
      </c>
      <c r="M1476" s="28">
        <v>1.3888888888888889E-3</v>
      </c>
      <c r="N1476" s="3">
        <v>45831</v>
      </c>
      <c r="O1476">
        <v>133526</v>
      </c>
      <c r="P1476" t="e">
        <f>IFERROR(INDEX(REDOSLIJED!#REF!,MATCH(PlanMasine[[#This Row],[KPL]],REDOSLIJED!#REF!,0)),MAX(REDOSLIJED!#REF!)+1)</f>
        <v>#REF!</v>
      </c>
    </row>
    <row r="1477" spans="1:16" hidden="1" x14ac:dyDescent="0.25">
      <c r="A1477" s="23">
        <v>1026132</v>
      </c>
      <c r="B1477" s="23">
        <v>1</v>
      </c>
      <c r="C1477" s="23">
        <v>1026156</v>
      </c>
      <c r="D1477" s="23" t="s">
        <v>2232</v>
      </c>
      <c r="E1477" s="5">
        <f>IFERROR((PlanMasine[[#This Row],[Norma]]/PlanMasine[[#This Row],[Q]])*(PlanMasine[[#This Row],[Q]]/SUMIF(#REF!,PlanMasine[[#This Row],[RN]],#REF!)*PlanMasine[[#This Row],[KPLQ]]),0)</f>
        <v>0</v>
      </c>
      <c r="F1477" s="23">
        <v>1</v>
      </c>
      <c r="G1477" s="23">
        <v>0</v>
      </c>
      <c r="H1477" s="23">
        <v>0</v>
      </c>
      <c r="I1477" s="23" t="s">
        <v>5</v>
      </c>
      <c r="J1477" s="23" t="s">
        <v>570</v>
      </c>
      <c r="K1477" s="23" t="s">
        <v>1804</v>
      </c>
      <c r="L1477" s="24">
        <v>45842</v>
      </c>
      <c r="M1477" s="28">
        <v>3.472222222222222E-3</v>
      </c>
      <c r="N1477" s="3">
        <v>45831</v>
      </c>
      <c r="O1477">
        <v>133524</v>
      </c>
      <c r="P1477" t="e">
        <f>IFERROR(INDEX(REDOSLIJED!#REF!,MATCH(PlanMasine[[#This Row],[KPL]],REDOSLIJED!#REF!,0)),MAX(REDOSLIJED!#REF!)+1)</f>
        <v>#REF!</v>
      </c>
    </row>
    <row r="1478" spans="1:16" hidden="1" x14ac:dyDescent="0.25">
      <c r="A1478" s="23">
        <v>1029277</v>
      </c>
      <c r="B1478" s="23">
        <v>1</v>
      </c>
      <c r="C1478" s="23">
        <v>1029236</v>
      </c>
      <c r="D1478" s="23" t="s">
        <v>2195</v>
      </c>
      <c r="E1478" s="5">
        <f>IFERROR((PlanMasine[[#This Row],[Norma]]/PlanMasine[[#This Row],[Q]])*(PlanMasine[[#This Row],[Q]]/SUMIF(#REF!,PlanMasine[[#This Row],[RN]],#REF!)*PlanMasine[[#This Row],[KPLQ]]),0)</f>
        <v>0</v>
      </c>
      <c r="F1478" s="23">
        <v>6</v>
      </c>
      <c r="G1478" s="23">
        <v>0</v>
      </c>
      <c r="H1478" s="23">
        <v>0</v>
      </c>
      <c r="I1478" s="23" t="s">
        <v>5</v>
      </c>
      <c r="J1478" s="23" t="s">
        <v>570</v>
      </c>
      <c r="K1478" s="23" t="s">
        <v>1806</v>
      </c>
      <c r="L1478" s="24">
        <v>45855</v>
      </c>
      <c r="M1478" s="28">
        <v>3.472222222222222E-3</v>
      </c>
      <c r="N1478" s="3">
        <v>45831</v>
      </c>
      <c r="O1478">
        <v>215461</v>
      </c>
      <c r="P1478" t="e">
        <f>IFERROR(INDEX(REDOSLIJED!#REF!,MATCH(PlanMasine[[#This Row],[KPL]],REDOSLIJED!#REF!,0)),MAX(REDOSLIJED!#REF!)+1)</f>
        <v>#REF!</v>
      </c>
    </row>
    <row r="1479" spans="1:16" hidden="1" x14ac:dyDescent="0.25">
      <c r="A1479" s="23">
        <v>1029277</v>
      </c>
      <c r="B1479" s="23">
        <v>1</v>
      </c>
      <c r="C1479" s="23">
        <v>1029238</v>
      </c>
      <c r="D1479" s="23" t="s">
        <v>2018</v>
      </c>
      <c r="E1479" s="5">
        <f>IFERROR((PlanMasine[[#This Row],[Norma]]/PlanMasine[[#This Row],[Q]])*(PlanMasine[[#This Row],[Q]]/SUMIF(#REF!,PlanMasine[[#This Row],[RN]],#REF!)*PlanMasine[[#This Row],[KPLQ]]),0)</f>
        <v>0</v>
      </c>
      <c r="F1479" s="23">
        <v>6</v>
      </c>
      <c r="G1479" s="23">
        <v>0</v>
      </c>
      <c r="H1479" s="23">
        <v>0</v>
      </c>
      <c r="I1479" s="23" t="s">
        <v>5</v>
      </c>
      <c r="J1479" s="23" t="s">
        <v>570</v>
      </c>
      <c r="K1479" s="23" t="s">
        <v>1806</v>
      </c>
      <c r="L1479" s="24">
        <v>45855</v>
      </c>
      <c r="M1479" s="28">
        <v>3.472222222222222E-3</v>
      </c>
      <c r="N1479" s="3">
        <v>45831</v>
      </c>
      <c r="O1479">
        <v>215463</v>
      </c>
      <c r="P1479" t="e">
        <f>IFERROR(INDEX(REDOSLIJED!#REF!,MATCH(PlanMasine[[#This Row],[KPL]],REDOSLIJED!#REF!,0)),MAX(REDOSLIJED!#REF!)+1)</f>
        <v>#REF!</v>
      </c>
    </row>
    <row r="1480" spans="1:16" hidden="1" x14ac:dyDescent="0.25">
      <c r="A1480" s="23">
        <v>1029277</v>
      </c>
      <c r="B1480" s="23">
        <v>1</v>
      </c>
      <c r="C1480" s="23">
        <v>1029233</v>
      </c>
      <c r="D1480" s="23" t="s">
        <v>2017</v>
      </c>
      <c r="E1480" s="5">
        <f>IFERROR((PlanMasine[[#This Row],[Norma]]/PlanMasine[[#This Row],[Q]])*(PlanMasine[[#This Row],[Q]]/SUMIF(#REF!,PlanMasine[[#This Row],[RN]],#REF!)*PlanMasine[[#This Row],[KPLQ]]),0)</f>
        <v>0</v>
      </c>
      <c r="F1480" s="23">
        <v>6</v>
      </c>
      <c r="G1480" s="23">
        <v>0</v>
      </c>
      <c r="H1480" s="23">
        <v>0</v>
      </c>
      <c r="I1480" s="23" t="s">
        <v>5</v>
      </c>
      <c r="J1480" s="23" t="s">
        <v>570</v>
      </c>
      <c r="K1480" s="23" t="s">
        <v>1806</v>
      </c>
      <c r="L1480" s="24">
        <v>45855</v>
      </c>
      <c r="M1480" s="28">
        <v>2.0833333333333333E-3</v>
      </c>
      <c r="N1480" s="3">
        <v>45831</v>
      </c>
      <c r="O1480">
        <v>215458</v>
      </c>
      <c r="P1480" t="e">
        <f>IFERROR(INDEX(REDOSLIJED!#REF!,MATCH(PlanMasine[[#This Row],[KPL]],REDOSLIJED!#REF!,0)),MAX(REDOSLIJED!#REF!)+1)</f>
        <v>#REF!</v>
      </c>
    </row>
    <row r="1481" spans="1:16" hidden="1" x14ac:dyDescent="0.25">
      <c r="A1481" s="23">
        <v>1029277</v>
      </c>
      <c r="B1481" s="23">
        <v>1</v>
      </c>
      <c r="C1481" s="23">
        <v>1029239</v>
      </c>
      <c r="D1481" s="23" t="s">
        <v>2192</v>
      </c>
      <c r="E1481" s="5">
        <f>IFERROR((PlanMasine[[#This Row],[Norma]]/PlanMasine[[#This Row],[Q]])*(PlanMasine[[#This Row],[Q]]/SUMIF(#REF!,PlanMasine[[#This Row],[RN]],#REF!)*PlanMasine[[#This Row],[KPLQ]]),0)</f>
        <v>0</v>
      </c>
      <c r="F1481" s="23">
        <v>6</v>
      </c>
      <c r="G1481" s="23">
        <v>0</v>
      </c>
      <c r="H1481" s="23">
        <v>0</v>
      </c>
      <c r="I1481" s="23" t="s">
        <v>5</v>
      </c>
      <c r="J1481" s="23" t="s">
        <v>570</v>
      </c>
      <c r="K1481" s="23" t="s">
        <v>1806</v>
      </c>
      <c r="L1481" s="24">
        <v>45855</v>
      </c>
      <c r="M1481" s="28">
        <v>3.472222222222222E-3</v>
      </c>
      <c r="N1481" s="3">
        <v>45831</v>
      </c>
      <c r="O1481">
        <v>215464</v>
      </c>
      <c r="P1481" t="e">
        <f>IFERROR(INDEX(REDOSLIJED!#REF!,MATCH(PlanMasine[[#This Row],[KPL]],REDOSLIJED!#REF!,0)),MAX(REDOSLIJED!#REF!)+1)</f>
        <v>#REF!</v>
      </c>
    </row>
    <row r="1482" spans="1:16" hidden="1" x14ac:dyDescent="0.25">
      <c r="A1482" s="23">
        <v>1029277</v>
      </c>
      <c r="B1482" s="23">
        <v>1</v>
      </c>
      <c r="C1482" s="23">
        <v>1029237</v>
      </c>
      <c r="D1482" s="23" t="s">
        <v>2082</v>
      </c>
      <c r="E1482" s="5">
        <f>IFERROR((PlanMasine[[#This Row],[Norma]]/PlanMasine[[#This Row],[Q]])*(PlanMasine[[#This Row],[Q]]/SUMIF(#REF!,PlanMasine[[#This Row],[RN]],#REF!)*PlanMasine[[#This Row],[KPLQ]]),0)</f>
        <v>0</v>
      </c>
      <c r="F1482" s="23">
        <v>6</v>
      </c>
      <c r="G1482" s="23">
        <v>0</v>
      </c>
      <c r="H1482" s="23">
        <v>0</v>
      </c>
      <c r="I1482" s="23" t="s">
        <v>5</v>
      </c>
      <c r="J1482" s="23" t="s">
        <v>570</v>
      </c>
      <c r="K1482" s="23" t="s">
        <v>1806</v>
      </c>
      <c r="L1482" s="24">
        <v>45855</v>
      </c>
      <c r="M1482" s="28">
        <v>4.1666666666666666E-3</v>
      </c>
      <c r="N1482" s="3">
        <v>45831</v>
      </c>
      <c r="O1482">
        <v>215462</v>
      </c>
      <c r="P1482" t="e">
        <f>IFERROR(INDEX(REDOSLIJED!#REF!,MATCH(PlanMasine[[#This Row],[KPL]],REDOSLIJED!#REF!,0)),MAX(REDOSLIJED!#REF!)+1)</f>
        <v>#REF!</v>
      </c>
    </row>
    <row r="1483" spans="1:16" hidden="1" x14ac:dyDescent="0.25">
      <c r="A1483" s="23">
        <v>1029277</v>
      </c>
      <c r="B1483" s="23">
        <v>1</v>
      </c>
      <c r="C1483" s="23">
        <v>1029242</v>
      </c>
      <c r="D1483" s="23" t="s">
        <v>2011</v>
      </c>
      <c r="E1483" s="5">
        <f>IFERROR((PlanMasine[[#This Row],[Norma]]/PlanMasine[[#This Row],[Q]])*(PlanMasine[[#This Row],[Q]]/SUMIF(#REF!,PlanMasine[[#This Row],[RN]],#REF!)*PlanMasine[[#This Row],[KPLQ]]),0)</f>
        <v>0</v>
      </c>
      <c r="F1483" s="23">
        <v>6</v>
      </c>
      <c r="G1483" s="23">
        <v>0</v>
      </c>
      <c r="H1483" s="23">
        <v>0</v>
      </c>
      <c r="I1483" s="23" t="s">
        <v>5</v>
      </c>
      <c r="J1483" s="23" t="s">
        <v>570</v>
      </c>
      <c r="K1483" s="23" t="s">
        <v>1806</v>
      </c>
      <c r="L1483" s="24">
        <v>45855</v>
      </c>
      <c r="M1483" s="28">
        <v>1.0416666666666667E-3</v>
      </c>
      <c r="N1483" s="3">
        <v>45831</v>
      </c>
      <c r="O1483">
        <v>215467</v>
      </c>
      <c r="P1483" t="e">
        <f>IFERROR(INDEX(REDOSLIJED!#REF!,MATCH(PlanMasine[[#This Row],[KPL]],REDOSLIJED!#REF!,0)),MAX(REDOSLIJED!#REF!)+1)</f>
        <v>#REF!</v>
      </c>
    </row>
    <row r="1484" spans="1:16" hidden="1" x14ac:dyDescent="0.25">
      <c r="A1484" s="23">
        <v>1029277</v>
      </c>
      <c r="B1484" s="23">
        <v>1</v>
      </c>
      <c r="C1484" s="23">
        <v>1029244</v>
      </c>
      <c r="D1484" s="23" t="s">
        <v>2013</v>
      </c>
      <c r="E1484" s="5">
        <f>IFERROR((PlanMasine[[#This Row],[Norma]]/PlanMasine[[#This Row],[Q]])*(PlanMasine[[#This Row],[Q]]/SUMIF(#REF!,PlanMasine[[#This Row],[RN]],#REF!)*PlanMasine[[#This Row],[KPLQ]]),0)</f>
        <v>0</v>
      </c>
      <c r="F1484" s="23">
        <v>6</v>
      </c>
      <c r="G1484" s="23">
        <v>0</v>
      </c>
      <c r="H1484" s="23">
        <v>0</v>
      </c>
      <c r="I1484" s="23" t="s">
        <v>5</v>
      </c>
      <c r="J1484" s="23" t="s">
        <v>570</v>
      </c>
      <c r="K1484" s="23" t="s">
        <v>1806</v>
      </c>
      <c r="L1484" s="24">
        <v>45855</v>
      </c>
      <c r="M1484" s="28">
        <v>3.472222222222222E-3</v>
      </c>
      <c r="N1484" s="3">
        <v>45831</v>
      </c>
      <c r="O1484">
        <v>215469</v>
      </c>
      <c r="P1484" t="e">
        <f>IFERROR(INDEX(REDOSLIJED!#REF!,MATCH(PlanMasine[[#This Row],[KPL]],REDOSLIJED!#REF!,0)),MAX(REDOSLIJED!#REF!)+1)</f>
        <v>#REF!</v>
      </c>
    </row>
    <row r="1485" spans="1:16" hidden="1" x14ac:dyDescent="0.25">
      <c r="A1485" s="23">
        <v>1029277</v>
      </c>
      <c r="B1485" s="23">
        <v>1</v>
      </c>
      <c r="C1485" s="23">
        <v>1029245</v>
      </c>
      <c r="D1485" s="23" t="s">
        <v>2191</v>
      </c>
      <c r="E1485" s="5">
        <f>IFERROR((PlanMasine[[#This Row],[Norma]]/PlanMasine[[#This Row],[Q]])*(PlanMasine[[#This Row],[Q]]/SUMIF(#REF!,PlanMasine[[#This Row],[RN]],#REF!)*PlanMasine[[#This Row],[KPLQ]]),0)</f>
        <v>0</v>
      </c>
      <c r="F1485" s="23">
        <v>6</v>
      </c>
      <c r="G1485" s="23">
        <v>0</v>
      </c>
      <c r="H1485" s="23">
        <v>0</v>
      </c>
      <c r="I1485" s="23" t="s">
        <v>5</v>
      </c>
      <c r="J1485" s="23" t="s">
        <v>570</v>
      </c>
      <c r="K1485" s="23" t="s">
        <v>1806</v>
      </c>
      <c r="L1485" s="24">
        <v>45855</v>
      </c>
      <c r="M1485" s="28">
        <v>2.7777777777777779E-3</v>
      </c>
      <c r="N1485" s="3">
        <v>45831</v>
      </c>
      <c r="O1485">
        <v>215470</v>
      </c>
      <c r="P1485" t="e">
        <f>IFERROR(INDEX(REDOSLIJED!#REF!,MATCH(PlanMasine[[#This Row],[KPL]],REDOSLIJED!#REF!,0)),MAX(REDOSLIJED!#REF!)+1)</f>
        <v>#REF!</v>
      </c>
    </row>
    <row r="1486" spans="1:16" hidden="1" x14ac:dyDescent="0.25">
      <c r="A1486" s="23">
        <v>1029277</v>
      </c>
      <c r="B1486" s="23">
        <v>1</v>
      </c>
      <c r="C1486" s="23">
        <v>1029234</v>
      </c>
      <c r="D1486" s="23" t="s">
        <v>1600</v>
      </c>
      <c r="E1486" s="5">
        <f>IFERROR((PlanMasine[[#This Row],[Norma]]/PlanMasine[[#This Row],[Q]])*(PlanMasine[[#This Row],[Q]]/SUMIF(#REF!,PlanMasine[[#This Row],[RN]],#REF!)*PlanMasine[[#This Row],[KPLQ]]),0)</f>
        <v>0</v>
      </c>
      <c r="F1486" s="23">
        <v>6</v>
      </c>
      <c r="G1486" s="23">
        <v>0</v>
      </c>
      <c r="H1486" s="23">
        <v>0</v>
      </c>
      <c r="I1486" s="23" t="s">
        <v>5</v>
      </c>
      <c r="J1486" s="23" t="s">
        <v>570</v>
      </c>
      <c r="K1486" s="23" t="s">
        <v>1806</v>
      </c>
      <c r="L1486" s="24">
        <v>45855</v>
      </c>
      <c r="M1486" s="28">
        <v>2.0833333333333333E-3</v>
      </c>
      <c r="N1486" s="3">
        <v>45831</v>
      </c>
      <c r="O1486">
        <v>215459</v>
      </c>
      <c r="P1486" t="e">
        <f>IFERROR(INDEX(REDOSLIJED!#REF!,MATCH(PlanMasine[[#This Row],[KPL]],REDOSLIJED!#REF!,0)),MAX(REDOSLIJED!#REF!)+1)</f>
        <v>#REF!</v>
      </c>
    </row>
    <row r="1487" spans="1:16" hidden="1" x14ac:dyDescent="0.25">
      <c r="A1487" s="23">
        <v>1029277</v>
      </c>
      <c r="B1487" s="23">
        <v>1</v>
      </c>
      <c r="C1487" s="23">
        <v>1029249</v>
      </c>
      <c r="D1487" s="23" t="s">
        <v>2079</v>
      </c>
      <c r="E1487" s="5">
        <f>IFERROR((PlanMasine[[#This Row],[Norma]]/PlanMasine[[#This Row],[Q]])*(PlanMasine[[#This Row],[Q]]/SUMIF(#REF!,PlanMasine[[#This Row],[RN]],#REF!)*PlanMasine[[#This Row],[KPLQ]]),0)</f>
        <v>0</v>
      </c>
      <c r="F1487" s="23">
        <v>6</v>
      </c>
      <c r="G1487" s="23">
        <v>0</v>
      </c>
      <c r="H1487" s="23">
        <v>0</v>
      </c>
      <c r="I1487" s="23" t="s">
        <v>5</v>
      </c>
      <c r="J1487" s="23" t="s">
        <v>570</v>
      </c>
      <c r="K1487" s="23" t="s">
        <v>1806</v>
      </c>
      <c r="L1487" s="24">
        <v>45855</v>
      </c>
      <c r="M1487" s="28">
        <v>1.0416666666666667E-3</v>
      </c>
      <c r="N1487" s="3">
        <v>45831</v>
      </c>
      <c r="O1487">
        <v>215476</v>
      </c>
      <c r="P1487" t="e">
        <f>IFERROR(INDEX(REDOSLIJED!#REF!,MATCH(PlanMasine[[#This Row],[KPL]],REDOSLIJED!#REF!,0)),MAX(REDOSLIJED!#REF!)+1)</f>
        <v>#REF!</v>
      </c>
    </row>
    <row r="1488" spans="1:16" hidden="1" x14ac:dyDescent="0.25">
      <c r="A1488" s="23">
        <v>1029277</v>
      </c>
      <c r="B1488" s="23">
        <v>1</v>
      </c>
      <c r="C1488" s="23">
        <v>1029235</v>
      </c>
      <c r="D1488" s="23" t="s">
        <v>1609</v>
      </c>
      <c r="E1488" s="5">
        <f>IFERROR((PlanMasine[[#This Row],[Norma]]/PlanMasine[[#This Row],[Q]])*(PlanMasine[[#This Row],[Q]]/SUMIF(#REF!,PlanMasine[[#This Row],[RN]],#REF!)*PlanMasine[[#This Row],[KPLQ]]),0)</f>
        <v>0</v>
      </c>
      <c r="F1488" s="23">
        <v>6</v>
      </c>
      <c r="G1488" s="23">
        <v>0</v>
      </c>
      <c r="H1488" s="23">
        <v>0</v>
      </c>
      <c r="I1488" s="23" t="s">
        <v>5</v>
      </c>
      <c r="J1488" s="23" t="s">
        <v>570</v>
      </c>
      <c r="K1488" s="23" t="s">
        <v>1806</v>
      </c>
      <c r="L1488" s="24">
        <v>45855</v>
      </c>
      <c r="M1488" s="28">
        <v>5.5555555555555558E-3</v>
      </c>
      <c r="N1488" s="3">
        <v>45831</v>
      </c>
      <c r="O1488">
        <v>215460</v>
      </c>
      <c r="P1488" t="e">
        <f>IFERROR(INDEX(REDOSLIJED!#REF!,MATCH(PlanMasine[[#This Row],[KPL]],REDOSLIJED!#REF!,0)),MAX(REDOSLIJED!#REF!)+1)</f>
        <v>#REF!</v>
      </c>
    </row>
    <row r="1489" spans="1:16" hidden="1" x14ac:dyDescent="0.25">
      <c r="A1489" s="23">
        <v>1029277</v>
      </c>
      <c r="B1489" s="23">
        <v>1</v>
      </c>
      <c r="C1489" s="23">
        <v>1029255</v>
      </c>
      <c r="D1489" s="23" t="s">
        <v>2014</v>
      </c>
      <c r="E1489" s="5">
        <f>IFERROR((PlanMasine[[#This Row],[Norma]]/PlanMasine[[#This Row],[Q]])*(PlanMasine[[#This Row],[Q]]/SUMIF(#REF!,PlanMasine[[#This Row],[RN]],#REF!)*PlanMasine[[#This Row],[KPLQ]]),0)</f>
        <v>0</v>
      </c>
      <c r="F1489" s="23">
        <v>6</v>
      </c>
      <c r="G1489" s="23">
        <v>0</v>
      </c>
      <c r="H1489" s="23">
        <v>0</v>
      </c>
      <c r="I1489" s="23" t="s">
        <v>5</v>
      </c>
      <c r="J1489" s="23" t="s">
        <v>570</v>
      </c>
      <c r="K1489" s="23" t="s">
        <v>1806</v>
      </c>
      <c r="L1489" s="24">
        <v>45855</v>
      </c>
      <c r="M1489" s="28">
        <v>1.0416666666666667E-3</v>
      </c>
      <c r="N1489" s="3">
        <v>45831</v>
      </c>
      <c r="O1489">
        <v>215484</v>
      </c>
      <c r="P1489" t="e">
        <f>IFERROR(INDEX(REDOSLIJED!#REF!,MATCH(PlanMasine[[#This Row],[KPL]],REDOSLIJED!#REF!,0)),MAX(REDOSLIJED!#REF!)+1)</f>
        <v>#REF!</v>
      </c>
    </row>
    <row r="1490" spans="1:16" hidden="1" x14ac:dyDescent="0.25">
      <c r="A1490" s="23">
        <v>1029278</v>
      </c>
      <c r="B1490" s="23">
        <v>1</v>
      </c>
      <c r="C1490" s="23">
        <v>1029236</v>
      </c>
      <c r="D1490" s="23" t="s">
        <v>2195</v>
      </c>
      <c r="E1490" s="5">
        <f>IFERROR((PlanMasine[[#This Row],[Norma]]/PlanMasine[[#This Row],[Q]])*(PlanMasine[[#This Row],[Q]]/SUMIF(#REF!,PlanMasine[[#This Row],[RN]],#REF!)*PlanMasine[[#This Row],[KPLQ]]),0)</f>
        <v>0</v>
      </c>
      <c r="F1490" s="23">
        <v>6</v>
      </c>
      <c r="G1490" s="23">
        <v>0</v>
      </c>
      <c r="H1490" s="23">
        <v>0</v>
      </c>
      <c r="I1490" s="23" t="s">
        <v>5</v>
      </c>
      <c r="J1490" s="23" t="s">
        <v>570</v>
      </c>
      <c r="K1490" s="23" t="s">
        <v>1806</v>
      </c>
      <c r="L1490" s="24">
        <v>45855</v>
      </c>
      <c r="M1490" s="28">
        <v>3.472222222222222E-3</v>
      </c>
      <c r="N1490" s="3">
        <v>45831</v>
      </c>
      <c r="O1490">
        <v>215461</v>
      </c>
      <c r="P1490" t="e">
        <f>IFERROR(INDEX(REDOSLIJED!#REF!,MATCH(PlanMasine[[#This Row],[KPL]],REDOSLIJED!#REF!,0)),MAX(REDOSLIJED!#REF!)+1)</f>
        <v>#REF!</v>
      </c>
    </row>
    <row r="1491" spans="1:16" hidden="1" x14ac:dyDescent="0.25">
      <c r="A1491" s="23">
        <v>1029278</v>
      </c>
      <c r="B1491" s="23">
        <v>1</v>
      </c>
      <c r="C1491" s="23">
        <v>1029233</v>
      </c>
      <c r="D1491" s="23" t="s">
        <v>2017</v>
      </c>
      <c r="E1491" s="5">
        <f>IFERROR((PlanMasine[[#This Row],[Norma]]/PlanMasine[[#This Row],[Q]])*(PlanMasine[[#This Row],[Q]]/SUMIF(#REF!,PlanMasine[[#This Row],[RN]],#REF!)*PlanMasine[[#This Row],[KPLQ]]),0)</f>
        <v>0</v>
      </c>
      <c r="F1491" s="23">
        <v>6</v>
      </c>
      <c r="G1491" s="23">
        <v>0</v>
      </c>
      <c r="H1491" s="23">
        <v>0</v>
      </c>
      <c r="I1491" s="23" t="s">
        <v>5</v>
      </c>
      <c r="J1491" s="23" t="s">
        <v>570</v>
      </c>
      <c r="K1491" s="23" t="s">
        <v>1806</v>
      </c>
      <c r="L1491" s="24">
        <v>45855</v>
      </c>
      <c r="M1491" s="28">
        <v>2.0833333333333333E-3</v>
      </c>
      <c r="N1491" s="3">
        <v>45831</v>
      </c>
      <c r="O1491">
        <v>215458</v>
      </c>
      <c r="P1491" t="e">
        <f>IFERROR(INDEX(REDOSLIJED!#REF!,MATCH(PlanMasine[[#This Row],[KPL]],REDOSLIJED!#REF!,0)),MAX(REDOSLIJED!#REF!)+1)</f>
        <v>#REF!</v>
      </c>
    </row>
    <row r="1492" spans="1:16" hidden="1" x14ac:dyDescent="0.25">
      <c r="A1492" s="23">
        <v>1029278</v>
      </c>
      <c r="B1492" s="23">
        <v>1</v>
      </c>
      <c r="C1492" s="23">
        <v>1029237</v>
      </c>
      <c r="D1492" s="23" t="s">
        <v>2082</v>
      </c>
      <c r="E1492" s="5">
        <f>IFERROR((PlanMasine[[#This Row],[Norma]]/PlanMasine[[#This Row],[Q]])*(PlanMasine[[#This Row],[Q]]/SUMIF(#REF!,PlanMasine[[#This Row],[RN]],#REF!)*PlanMasine[[#This Row],[KPLQ]]),0)</f>
        <v>0</v>
      </c>
      <c r="F1492" s="23">
        <v>6</v>
      </c>
      <c r="G1492" s="23">
        <v>0</v>
      </c>
      <c r="H1492" s="23">
        <v>0</v>
      </c>
      <c r="I1492" s="23" t="s">
        <v>5</v>
      </c>
      <c r="J1492" s="23" t="s">
        <v>570</v>
      </c>
      <c r="K1492" s="23" t="s">
        <v>1806</v>
      </c>
      <c r="L1492" s="24">
        <v>45855</v>
      </c>
      <c r="M1492" s="28">
        <v>4.1666666666666666E-3</v>
      </c>
      <c r="N1492" s="3">
        <v>45831</v>
      </c>
      <c r="O1492">
        <v>215462</v>
      </c>
      <c r="P1492" t="e">
        <f>IFERROR(INDEX(REDOSLIJED!#REF!,MATCH(PlanMasine[[#This Row],[KPL]],REDOSLIJED!#REF!,0)),MAX(REDOSLIJED!#REF!)+1)</f>
        <v>#REF!</v>
      </c>
    </row>
    <row r="1493" spans="1:16" hidden="1" x14ac:dyDescent="0.25">
      <c r="A1493" s="23">
        <v>1029278</v>
      </c>
      <c r="B1493" s="23">
        <v>1</v>
      </c>
      <c r="C1493" s="23">
        <v>1029239</v>
      </c>
      <c r="D1493" s="23" t="s">
        <v>2192</v>
      </c>
      <c r="E1493" s="5">
        <f>IFERROR((PlanMasine[[#This Row],[Norma]]/PlanMasine[[#This Row],[Q]])*(PlanMasine[[#This Row],[Q]]/SUMIF(#REF!,PlanMasine[[#This Row],[RN]],#REF!)*PlanMasine[[#This Row],[KPLQ]]),0)</f>
        <v>0</v>
      </c>
      <c r="F1493" s="23">
        <v>6</v>
      </c>
      <c r="G1493" s="23">
        <v>0</v>
      </c>
      <c r="H1493" s="23">
        <v>0</v>
      </c>
      <c r="I1493" s="23" t="s">
        <v>5</v>
      </c>
      <c r="J1493" s="23" t="s">
        <v>570</v>
      </c>
      <c r="K1493" s="23" t="s">
        <v>1806</v>
      </c>
      <c r="L1493" s="24">
        <v>45855</v>
      </c>
      <c r="M1493" s="28">
        <v>3.472222222222222E-3</v>
      </c>
      <c r="N1493" s="3">
        <v>45831</v>
      </c>
      <c r="O1493">
        <v>215464</v>
      </c>
      <c r="P1493" t="e">
        <f>IFERROR(INDEX(REDOSLIJED!#REF!,MATCH(PlanMasine[[#This Row],[KPL]],REDOSLIJED!#REF!,0)),MAX(REDOSLIJED!#REF!)+1)</f>
        <v>#REF!</v>
      </c>
    </row>
    <row r="1494" spans="1:16" hidden="1" x14ac:dyDescent="0.25">
      <c r="A1494" s="23">
        <v>1029278</v>
      </c>
      <c r="B1494" s="23">
        <v>1</v>
      </c>
      <c r="C1494" s="23">
        <v>1029249</v>
      </c>
      <c r="D1494" s="23" t="s">
        <v>2079</v>
      </c>
      <c r="E1494" s="5">
        <f>IFERROR((PlanMasine[[#This Row],[Norma]]/PlanMasine[[#This Row],[Q]])*(PlanMasine[[#This Row],[Q]]/SUMIF(#REF!,PlanMasine[[#This Row],[RN]],#REF!)*PlanMasine[[#This Row],[KPLQ]]),0)</f>
        <v>0</v>
      </c>
      <c r="F1494" s="23">
        <v>6</v>
      </c>
      <c r="G1494" s="23">
        <v>0</v>
      </c>
      <c r="H1494" s="23">
        <v>0</v>
      </c>
      <c r="I1494" s="23" t="s">
        <v>5</v>
      </c>
      <c r="J1494" s="23" t="s">
        <v>570</v>
      </c>
      <c r="K1494" s="23" t="s">
        <v>1806</v>
      </c>
      <c r="L1494" s="24">
        <v>45855</v>
      </c>
      <c r="M1494" s="28">
        <v>1.0416666666666667E-3</v>
      </c>
      <c r="N1494" s="3">
        <v>45831</v>
      </c>
      <c r="O1494">
        <v>215476</v>
      </c>
      <c r="P1494" t="e">
        <f>IFERROR(INDEX(REDOSLIJED!#REF!,MATCH(PlanMasine[[#This Row],[KPL]],REDOSLIJED!#REF!,0)),MAX(REDOSLIJED!#REF!)+1)</f>
        <v>#REF!</v>
      </c>
    </row>
    <row r="1495" spans="1:16" hidden="1" x14ac:dyDescent="0.25">
      <c r="A1495" s="23">
        <v>1029278</v>
      </c>
      <c r="B1495" s="23">
        <v>1</v>
      </c>
      <c r="C1495" s="23">
        <v>1029244</v>
      </c>
      <c r="D1495" s="23" t="s">
        <v>2013</v>
      </c>
      <c r="E1495" s="5">
        <f>IFERROR((PlanMasine[[#This Row],[Norma]]/PlanMasine[[#This Row],[Q]])*(PlanMasine[[#This Row],[Q]]/SUMIF(#REF!,PlanMasine[[#This Row],[RN]],#REF!)*PlanMasine[[#This Row],[KPLQ]]),0)</f>
        <v>0</v>
      </c>
      <c r="F1495" s="23">
        <v>6</v>
      </c>
      <c r="G1495" s="23">
        <v>0</v>
      </c>
      <c r="H1495" s="23">
        <v>0</v>
      </c>
      <c r="I1495" s="23" t="s">
        <v>5</v>
      </c>
      <c r="J1495" s="23" t="s">
        <v>570</v>
      </c>
      <c r="K1495" s="23" t="s">
        <v>1806</v>
      </c>
      <c r="L1495" s="24">
        <v>45855</v>
      </c>
      <c r="M1495" s="28">
        <v>3.472222222222222E-3</v>
      </c>
      <c r="N1495" s="3">
        <v>45831</v>
      </c>
      <c r="O1495">
        <v>215469</v>
      </c>
      <c r="P1495" t="e">
        <f>IFERROR(INDEX(REDOSLIJED!#REF!,MATCH(PlanMasine[[#This Row],[KPL]],REDOSLIJED!#REF!,0)),MAX(REDOSLIJED!#REF!)+1)</f>
        <v>#REF!</v>
      </c>
    </row>
    <row r="1496" spans="1:16" hidden="1" x14ac:dyDescent="0.25">
      <c r="A1496" s="23">
        <v>1029278</v>
      </c>
      <c r="B1496" s="23">
        <v>1</v>
      </c>
      <c r="C1496" s="23">
        <v>1029242</v>
      </c>
      <c r="D1496" s="23" t="s">
        <v>2011</v>
      </c>
      <c r="E1496" s="5">
        <f>IFERROR((PlanMasine[[#This Row],[Norma]]/PlanMasine[[#This Row],[Q]])*(PlanMasine[[#This Row],[Q]]/SUMIF(#REF!,PlanMasine[[#This Row],[RN]],#REF!)*PlanMasine[[#This Row],[KPLQ]]),0)</f>
        <v>0</v>
      </c>
      <c r="F1496" s="23">
        <v>6</v>
      </c>
      <c r="G1496" s="23">
        <v>0</v>
      </c>
      <c r="H1496" s="23">
        <v>0</v>
      </c>
      <c r="I1496" s="23" t="s">
        <v>5</v>
      </c>
      <c r="J1496" s="23" t="s">
        <v>570</v>
      </c>
      <c r="K1496" s="23" t="s">
        <v>1806</v>
      </c>
      <c r="L1496" s="24">
        <v>45855</v>
      </c>
      <c r="M1496" s="28">
        <v>1.0416666666666667E-3</v>
      </c>
      <c r="N1496" s="3">
        <v>45831</v>
      </c>
      <c r="O1496">
        <v>215467</v>
      </c>
      <c r="P1496" t="e">
        <f>IFERROR(INDEX(REDOSLIJED!#REF!,MATCH(PlanMasine[[#This Row],[KPL]],REDOSLIJED!#REF!,0)),MAX(REDOSLIJED!#REF!)+1)</f>
        <v>#REF!</v>
      </c>
    </row>
    <row r="1497" spans="1:16" hidden="1" x14ac:dyDescent="0.25">
      <c r="A1497" s="23">
        <v>1029278</v>
      </c>
      <c r="B1497" s="23">
        <v>1</v>
      </c>
      <c r="C1497" s="23">
        <v>1029234</v>
      </c>
      <c r="D1497" s="23" t="s">
        <v>1600</v>
      </c>
      <c r="E1497" s="5">
        <f>IFERROR((PlanMasine[[#This Row],[Norma]]/PlanMasine[[#This Row],[Q]])*(PlanMasine[[#This Row],[Q]]/SUMIF(#REF!,PlanMasine[[#This Row],[RN]],#REF!)*PlanMasine[[#This Row],[KPLQ]]),0)</f>
        <v>0</v>
      </c>
      <c r="F1497" s="23">
        <v>6</v>
      </c>
      <c r="G1497" s="23">
        <v>0</v>
      </c>
      <c r="H1497" s="23">
        <v>0</v>
      </c>
      <c r="I1497" s="23" t="s">
        <v>5</v>
      </c>
      <c r="J1497" s="23" t="s">
        <v>570</v>
      </c>
      <c r="K1497" s="23" t="s">
        <v>1806</v>
      </c>
      <c r="L1497" s="24">
        <v>45855</v>
      </c>
      <c r="M1497" s="28">
        <v>2.0833333333333333E-3</v>
      </c>
      <c r="N1497" s="3">
        <v>45831</v>
      </c>
      <c r="O1497">
        <v>215459</v>
      </c>
      <c r="P1497" t="e">
        <f>IFERROR(INDEX(REDOSLIJED!#REF!,MATCH(PlanMasine[[#This Row],[KPL]],REDOSLIJED!#REF!,0)),MAX(REDOSLIJED!#REF!)+1)</f>
        <v>#REF!</v>
      </c>
    </row>
    <row r="1498" spans="1:16" hidden="1" x14ac:dyDescent="0.25">
      <c r="A1498" s="23">
        <v>1029278</v>
      </c>
      <c r="B1498" s="23">
        <v>1</v>
      </c>
      <c r="C1498" s="23">
        <v>1029238</v>
      </c>
      <c r="D1498" s="23" t="s">
        <v>2018</v>
      </c>
      <c r="E1498" s="5">
        <f>IFERROR((PlanMasine[[#This Row],[Norma]]/PlanMasine[[#This Row],[Q]])*(PlanMasine[[#This Row],[Q]]/SUMIF(#REF!,PlanMasine[[#This Row],[RN]],#REF!)*PlanMasine[[#This Row],[KPLQ]]),0)</f>
        <v>0</v>
      </c>
      <c r="F1498" s="23">
        <v>6</v>
      </c>
      <c r="G1498" s="23">
        <v>0</v>
      </c>
      <c r="H1498" s="23">
        <v>0</v>
      </c>
      <c r="I1498" s="23" t="s">
        <v>5</v>
      </c>
      <c r="J1498" s="23" t="s">
        <v>570</v>
      </c>
      <c r="K1498" s="23" t="s">
        <v>1806</v>
      </c>
      <c r="L1498" s="24">
        <v>45855</v>
      </c>
      <c r="M1498" s="28">
        <v>3.472222222222222E-3</v>
      </c>
      <c r="N1498" s="3">
        <v>45831</v>
      </c>
      <c r="O1498">
        <v>215463</v>
      </c>
      <c r="P1498" t="e">
        <f>IFERROR(INDEX(REDOSLIJED!#REF!,MATCH(PlanMasine[[#This Row],[KPL]],REDOSLIJED!#REF!,0)),MAX(REDOSLIJED!#REF!)+1)</f>
        <v>#REF!</v>
      </c>
    </row>
    <row r="1499" spans="1:16" hidden="1" x14ac:dyDescent="0.25">
      <c r="A1499" s="23">
        <v>1029278</v>
      </c>
      <c r="B1499" s="23">
        <v>1</v>
      </c>
      <c r="C1499" s="23">
        <v>1029255</v>
      </c>
      <c r="D1499" s="23" t="s">
        <v>2014</v>
      </c>
      <c r="E1499" s="5">
        <f>IFERROR((PlanMasine[[#This Row],[Norma]]/PlanMasine[[#This Row],[Q]])*(PlanMasine[[#This Row],[Q]]/SUMIF(#REF!,PlanMasine[[#This Row],[RN]],#REF!)*PlanMasine[[#This Row],[KPLQ]]),0)</f>
        <v>0</v>
      </c>
      <c r="F1499" s="23">
        <v>6</v>
      </c>
      <c r="G1499" s="23">
        <v>0</v>
      </c>
      <c r="H1499" s="23">
        <v>0</v>
      </c>
      <c r="I1499" s="23" t="s">
        <v>5</v>
      </c>
      <c r="J1499" s="23" t="s">
        <v>570</v>
      </c>
      <c r="K1499" s="23" t="s">
        <v>1806</v>
      </c>
      <c r="L1499" s="24">
        <v>45855</v>
      </c>
      <c r="M1499" s="28">
        <v>1.0416666666666667E-3</v>
      </c>
      <c r="N1499" s="3">
        <v>45831</v>
      </c>
      <c r="O1499">
        <v>215484</v>
      </c>
      <c r="P1499" t="e">
        <f>IFERROR(INDEX(REDOSLIJED!#REF!,MATCH(PlanMasine[[#This Row],[KPL]],REDOSLIJED!#REF!,0)),MAX(REDOSLIJED!#REF!)+1)</f>
        <v>#REF!</v>
      </c>
    </row>
    <row r="1500" spans="1:16" hidden="1" x14ac:dyDescent="0.25">
      <c r="A1500" s="23">
        <v>1029278</v>
      </c>
      <c r="B1500" s="23">
        <v>1</v>
      </c>
      <c r="C1500" s="23">
        <v>1029245</v>
      </c>
      <c r="D1500" s="23" t="s">
        <v>2191</v>
      </c>
      <c r="E1500" s="5">
        <f>IFERROR((PlanMasine[[#This Row],[Norma]]/PlanMasine[[#This Row],[Q]])*(PlanMasine[[#This Row],[Q]]/SUMIF(#REF!,PlanMasine[[#This Row],[RN]],#REF!)*PlanMasine[[#This Row],[KPLQ]]),0)</f>
        <v>0</v>
      </c>
      <c r="F1500" s="23">
        <v>6</v>
      </c>
      <c r="G1500" s="23">
        <v>0</v>
      </c>
      <c r="H1500" s="23">
        <v>0</v>
      </c>
      <c r="I1500" s="23" t="s">
        <v>5</v>
      </c>
      <c r="J1500" s="23" t="s">
        <v>570</v>
      </c>
      <c r="K1500" s="23" t="s">
        <v>1806</v>
      </c>
      <c r="L1500" s="24">
        <v>45855</v>
      </c>
      <c r="M1500" s="28">
        <v>2.7777777777777779E-3</v>
      </c>
      <c r="N1500" s="3">
        <v>45831</v>
      </c>
      <c r="O1500">
        <v>215470</v>
      </c>
      <c r="P1500" t="e">
        <f>IFERROR(INDEX(REDOSLIJED!#REF!,MATCH(PlanMasine[[#This Row],[KPL]],REDOSLIJED!#REF!,0)),MAX(REDOSLIJED!#REF!)+1)</f>
        <v>#REF!</v>
      </c>
    </row>
    <row r="1501" spans="1:16" hidden="1" x14ac:dyDescent="0.25">
      <c r="A1501" s="23">
        <v>1029278</v>
      </c>
      <c r="B1501" s="23">
        <v>1</v>
      </c>
      <c r="C1501" s="23">
        <v>1029235</v>
      </c>
      <c r="D1501" s="23" t="s">
        <v>1609</v>
      </c>
      <c r="E1501" s="5">
        <f>IFERROR((PlanMasine[[#This Row],[Norma]]/PlanMasine[[#This Row],[Q]])*(PlanMasine[[#This Row],[Q]]/SUMIF(#REF!,PlanMasine[[#This Row],[RN]],#REF!)*PlanMasine[[#This Row],[KPLQ]]),0)</f>
        <v>0</v>
      </c>
      <c r="F1501" s="23">
        <v>6</v>
      </c>
      <c r="G1501" s="23">
        <v>0</v>
      </c>
      <c r="H1501" s="23">
        <v>0</v>
      </c>
      <c r="I1501" s="23" t="s">
        <v>5</v>
      </c>
      <c r="J1501" s="23" t="s">
        <v>570</v>
      </c>
      <c r="K1501" s="23" t="s">
        <v>1806</v>
      </c>
      <c r="L1501" s="24">
        <v>45855</v>
      </c>
      <c r="M1501" s="28">
        <v>5.5555555555555558E-3</v>
      </c>
      <c r="N1501" s="3">
        <v>45831</v>
      </c>
      <c r="O1501">
        <v>215460</v>
      </c>
      <c r="P1501" t="e">
        <f>IFERROR(INDEX(REDOSLIJED!#REF!,MATCH(PlanMasine[[#This Row],[KPL]],REDOSLIJED!#REF!,0)),MAX(REDOSLIJED!#REF!)+1)</f>
        <v>#REF!</v>
      </c>
    </row>
    <row r="1502" spans="1:16" hidden="1" x14ac:dyDescent="0.25">
      <c r="A1502" s="23">
        <v>1029279</v>
      </c>
      <c r="B1502" s="23">
        <v>1</v>
      </c>
      <c r="C1502" s="23">
        <v>1029238</v>
      </c>
      <c r="D1502" s="23" t="s">
        <v>2018</v>
      </c>
      <c r="E1502" s="5">
        <f>IFERROR((PlanMasine[[#This Row],[Norma]]/PlanMasine[[#This Row],[Q]])*(PlanMasine[[#This Row],[Q]]/SUMIF(#REF!,PlanMasine[[#This Row],[RN]],#REF!)*PlanMasine[[#This Row],[KPLQ]]),0)</f>
        <v>0</v>
      </c>
      <c r="F1502" s="23">
        <v>6</v>
      </c>
      <c r="G1502" s="23">
        <v>0</v>
      </c>
      <c r="H1502" s="23">
        <v>0</v>
      </c>
      <c r="I1502" s="23" t="s">
        <v>5</v>
      </c>
      <c r="J1502" s="23" t="s">
        <v>570</v>
      </c>
      <c r="K1502" s="23" t="s">
        <v>1806</v>
      </c>
      <c r="L1502" s="24">
        <v>45855</v>
      </c>
      <c r="M1502" s="28">
        <v>3.472222222222222E-3</v>
      </c>
      <c r="N1502" s="3">
        <v>45831</v>
      </c>
      <c r="O1502">
        <v>215463</v>
      </c>
      <c r="P1502" t="e">
        <f>IFERROR(INDEX(REDOSLIJED!#REF!,MATCH(PlanMasine[[#This Row],[KPL]],REDOSLIJED!#REF!,0)),MAX(REDOSLIJED!#REF!)+1)</f>
        <v>#REF!</v>
      </c>
    </row>
    <row r="1503" spans="1:16" hidden="1" x14ac:dyDescent="0.25">
      <c r="A1503" s="23">
        <v>1029279</v>
      </c>
      <c r="B1503" s="23">
        <v>1</v>
      </c>
      <c r="C1503" s="23">
        <v>1029255</v>
      </c>
      <c r="D1503" s="23" t="s">
        <v>2014</v>
      </c>
      <c r="E1503" s="5">
        <f>IFERROR((PlanMasine[[#This Row],[Norma]]/PlanMasine[[#This Row],[Q]])*(PlanMasine[[#This Row],[Q]]/SUMIF(#REF!,PlanMasine[[#This Row],[RN]],#REF!)*PlanMasine[[#This Row],[KPLQ]]),0)</f>
        <v>0</v>
      </c>
      <c r="F1503" s="23">
        <v>6</v>
      </c>
      <c r="G1503" s="23">
        <v>0</v>
      </c>
      <c r="H1503" s="23">
        <v>0</v>
      </c>
      <c r="I1503" s="23" t="s">
        <v>5</v>
      </c>
      <c r="J1503" s="23" t="s">
        <v>570</v>
      </c>
      <c r="K1503" s="23" t="s">
        <v>1806</v>
      </c>
      <c r="L1503" s="24">
        <v>45855</v>
      </c>
      <c r="M1503" s="28">
        <v>1.0416666666666667E-3</v>
      </c>
      <c r="N1503" s="3">
        <v>45831</v>
      </c>
      <c r="O1503">
        <v>215484</v>
      </c>
      <c r="P1503" t="e">
        <f>IFERROR(INDEX(REDOSLIJED!#REF!,MATCH(PlanMasine[[#This Row],[KPL]],REDOSLIJED!#REF!,0)),MAX(REDOSLIJED!#REF!)+1)</f>
        <v>#REF!</v>
      </c>
    </row>
    <row r="1504" spans="1:16" hidden="1" x14ac:dyDescent="0.25">
      <c r="A1504" s="23">
        <v>1029279</v>
      </c>
      <c r="B1504" s="23">
        <v>1</v>
      </c>
      <c r="C1504" s="23">
        <v>1029239</v>
      </c>
      <c r="D1504" s="23" t="s">
        <v>2192</v>
      </c>
      <c r="E1504" s="5">
        <f>IFERROR((PlanMasine[[#This Row],[Norma]]/PlanMasine[[#This Row],[Q]])*(PlanMasine[[#This Row],[Q]]/SUMIF(#REF!,PlanMasine[[#This Row],[RN]],#REF!)*PlanMasine[[#This Row],[KPLQ]]),0)</f>
        <v>0</v>
      </c>
      <c r="F1504" s="23">
        <v>6</v>
      </c>
      <c r="G1504" s="23">
        <v>0</v>
      </c>
      <c r="H1504" s="23">
        <v>0</v>
      </c>
      <c r="I1504" s="23" t="s">
        <v>5</v>
      </c>
      <c r="J1504" s="23" t="s">
        <v>570</v>
      </c>
      <c r="K1504" s="23" t="s">
        <v>1806</v>
      </c>
      <c r="L1504" s="24">
        <v>45855</v>
      </c>
      <c r="M1504" s="28">
        <v>3.472222222222222E-3</v>
      </c>
      <c r="N1504" s="3">
        <v>45831</v>
      </c>
      <c r="O1504">
        <v>215464</v>
      </c>
      <c r="P1504" t="e">
        <f>IFERROR(INDEX(REDOSLIJED!#REF!,MATCH(PlanMasine[[#This Row],[KPL]],REDOSLIJED!#REF!,0)),MAX(REDOSLIJED!#REF!)+1)</f>
        <v>#REF!</v>
      </c>
    </row>
    <row r="1505" spans="1:16" hidden="1" x14ac:dyDescent="0.25">
      <c r="A1505" s="23">
        <v>1029279</v>
      </c>
      <c r="B1505" s="23">
        <v>1</v>
      </c>
      <c r="C1505" s="23">
        <v>1029234</v>
      </c>
      <c r="D1505" s="23" t="s">
        <v>1600</v>
      </c>
      <c r="E1505" s="5">
        <f>IFERROR((PlanMasine[[#This Row],[Norma]]/PlanMasine[[#This Row],[Q]])*(PlanMasine[[#This Row],[Q]]/SUMIF(#REF!,PlanMasine[[#This Row],[RN]],#REF!)*PlanMasine[[#This Row],[KPLQ]]),0)</f>
        <v>0</v>
      </c>
      <c r="F1505" s="23">
        <v>6</v>
      </c>
      <c r="G1505" s="23">
        <v>0</v>
      </c>
      <c r="H1505" s="23">
        <v>0</v>
      </c>
      <c r="I1505" s="23" t="s">
        <v>5</v>
      </c>
      <c r="J1505" s="23" t="s">
        <v>570</v>
      </c>
      <c r="K1505" s="23" t="s">
        <v>1806</v>
      </c>
      <c r="L1505" s="24">
        <v>45855</v>
      </c>
      <c r="M1505" s="28">
        <v>2.0833333333333333E-3</v>
      </c>
      <c r="N1505" s="3">
        <v>45831</v>
      </c>
      <c r="O1505">
        <v>215459</v>
      </c>
      <c r="P1505" t="e">
        <f>IFERROR(INDEX(REDOSLIJED!#REF!,MATCH(PlanMasine[[#This Row],[KPL]],REDOSLIJED!#REF!,0)),MAX(REDOSLIJED!#REF!)+1)</f>
        <v>#REF!</v>
      </c>
    </row>
    <row r="1506" spans="1:16" hidden="1" x14ac:dyDescent="0.25">
      <c r="A1506" s="23">
        <v>1029279</v>
      </c>
      <c r="B1506" s="23">
        <v>1</v>
      </c>
      <c r="C1506" s="23">
        <v>1029249</v>
      </c>
      <c r="D1506" s="23" t="s">
        <v>2079</v>
      </c>
      <c r="E1506" s="5">
        <f>IFERROR((PlanMasine[[#This Row],[Norma]]/PlanMasine[[#This Row],[Q]])*(PlanMasine[[#This Row],[Q]]/SUMIF(#REF!,PlanMasine[[#This Row],[RN]],#REF!)*PlanMasine[[#This Row],[KPLQ]]),0)</f>
        <v>0</v>
      </c>
      <c r="F1506" s="23">
        <v>6</v>
      </c>
      <c r="G1506" s="23">
        <v>0</v>
      </c>
      <c r="H1506" s="23">
        <v>0</v>
      </c>
      <c r="I1506" s="23" t="s">
        <v>5</v>
      </c>
      <c r="J1506" s="23" t="s">
        <v>570</v>
      </c>
      <c r="K1506" s="23" t="s">
        <v>1806</v>
      </c>
      <c r="L1506" s="24">
        <v>45855</v>
      </c>
      <c r="M1506" s="28">
        <v>1.0416666666666667E-3</v>
      </c>
      <c r="N1506" s="3">
        <v>45831</v>
      </c>
      <c r="O1506">
        <v>215476</v>
      </c>
      <c r="P1506" t="e">
        <f>IFERROR(INDEX(REDOSLIJED!#REF!,MATCH(PlanMasine[[#This Row],[KPL]],REDOSLIJED!#REF!,0)),MAX(REDOSLIJED!#REF!)+1)</f>
        <v>#REF!</v>
      </c>
    </row>
    <row r="1507" spans="1:16" hidden="1" x14ac:dyDescent="0.25">
      <c r="A1507" s="23">
        <v>1029279</v>
      </c>
      <c r="B1507" s="23">
        <v>1</v>
      </c>
      <c r="C1507" s="23">
        <v>1029235</v>
      </c>
      <c r="D1507" s="23" t="s">
        <v>1609</v>
      </c>
      <c r="E1507" s="5">
        <f>IFERROR((PlanMasine[[#This Row],[Norma]]/PlanMasine[[#This Row],[Q]])*(PlanMasine[[#This Row],[Q]]/SUMIF(#REF!,PlanMasine[[#This Row],[RN]],#REF!)*PlanMasine[[#This Row],[KPLQ]]),0)</f>
        <v>0</v>
      </c>
      <c r="F1507" s="23">
        <v>6</v>
      </c>
      <c r="G1507" s="23">
        <v>0</v>
      </c>
      <c r="H1507" s="23">
        <v>0</v>
      </c>
      <c r="I1507" s="23" t="s">
        <v>5</v>
      </c>
      <c r="J1507" s="23" t="s">
        <v>570</v>
      </c>
      <c r="K1507" s="23" t="s">
        <v>1806</v>
      </c>
      <c r="L1507" s="24">
        <v>45855</v>
      </c>
      <c r="M1507" s="28">
        <v>5.5555555555555558E-3</v>
      </c>
      <c r="N1507" s="3">
        <v>45831</v>
      </c>
      <c r="O1507">
        <v>215460</v>
      </c>
      <c r="P1507" t="e">
        <f>IFERROR(INDEX(REDOSLIJED!#REF!,MATCH(PlanMasine[[#This Row],[KPL]],REDOSLIJED!#REF!,0)),MAX(REDOSLIJED!#REF!)+1)</f>
        <v>#REF!</v>
      </c>
    </row>
    <row r="1508" spans="1:16" hidden="1" x14ac:dyDescent="0.25">
      <c r="A1508" s="23">
        <v>1029279</v>
      </c>
      <c r="B1508" s="23">
        <v>1</v>
      </c>
      <c r="C1508" s="23">
        <v>1029242</v>
      </c>
      <c r="D1508" s="23" t="s">
        <v>2011</v>
      </c>
      <c r="E1508" s="5">
        <f>IFERROR((PlanMasine[[#This Row],[Norma]]/PlanMasine[[#This Row],[Q]])*(PlanMasine[[#This Row],[Q]]/SUMIF(#REF!,PlanMasine[[#This Row],[RN]],#REF!)*PlanMasine[[#This Row],[KPLQ]]),0)</f>
        <v>0</v>
      </c>
      <c r="F1508" s="23">
        <v>6</v>
      </c>
      <c r="G1508" s="23">
        <v>0</v>
      </c>
      <c r="H1508" s="23">
        <v>0</v>
      </c>
      <c r="I1508" s="23" t="s">
        <v>5</v>
      </c>
      <c r="J1508" s="23" t="s">
        <v>570</v>
      </c>
      <c r="K1508" s="23" t="s">
        <v>1806</v>
      </c>
      <c r="L1508" s="24">
        <v>45855</v>
      </c>
      <c r="M1508" s="28">
        <v>1.0416666666666667E-3</v>
      </c>
      <c r="N1508" s="3">
        <v>45831</v>
      </c>
      <c r="O1508">
        <v>215467</v>
      </c>
      <c r="P1508" t="e">
        <f>IFERROR(INDEX(REDOSLIJED!#REF!,MATCH(PlanMasine[[#This Row],[KPL]],REDOSLIJED!#REF!,0)),MAX(REDOSLIJED!#REF!)+1)</f>
        <v>#REF!</v>
      </c>
    </row>
    <row r="1509" spans="1:16" hidden="1" x14ac:dyDescent="0.25">
      <c r="A1509" s="23">
        <v>1029279</v>
      </c>
      <c r="B1509" s="23">
        <v>1</v>
      </c>
      <c r="C1509" s="23">
        <v>1029233</v>
      </c>
      <c r="D1509" s="23" t="s">
        <v>2017</v>
      </c>
      <c r="E1509" s="5">
        <f>IFERROR((PlanMasine[[#This Row],[Norma]]/PlanMasine[[#This Row],[Q]])*(PlanMasine[[#This Row],[Q]]/SUMIF(#REF!,PlanMasine[[#This Row],[RN]],#REF!)*PlanMasine[[#This Row],[KPLQ]]),0)</f>
        <v>0</v>
      </c>
      <c r="F1509" s="23">
        <v>6</v>
      </c>
      <c r="G1509" s="23">
        <v>0</v>
      </c>
      <c r="H1509" s="23">
        <v>0</v>
      </c>
      <c r="I1509" s="23" t="s">
        <v>5</v>
      </c>
      <c r="J1509" s="23" t="s">
        <v>570</v>
      </c>
      <c r="K1509" s="23" t="s">
        <v>1806</v>
      </c>
      <c r="L1509" s="24">
        <v>45855</v>
      </c>
      <c r="M1509" s="28">
        <v>2.0833333333333333E-3</v>
      </c>
      <c r="N1509" s="3">
        <v>45831</v>
      </c>
      <c r="O1509">
        <v>215458</v>
      </c>
      <c r="P1509" t="e">
        <f>IFERROR(INDEX(REDOSLIJED!#REF!,MATCH(PlanMasine[[#This Row],[KPL]],REDOSLIJED!#REF!,0)),MAX(REDOSLIJED!#REF!)+1)</f>
        <v>#REF!</v>
      </c>
    </row>
    <row r="1510" spans="1:16" hidden="1" x14ac:dyDescent="0.25">
      <c r="A1510" s="23">
        <v>1029279</v>
      </c>
      <c r="B1510" s="23">
        <v>1</v>
      </c>
      <c r="C1510" s="23">
        <v>1029237</v>
      </c>
      <c r="D1510" s="23" t="s">
        <v>2082</v>
      </c>
      <c r="E1510" s="5">
        <f>IFERROR((PlanMasine[[#This Row],[Norma]]/PlanMasine[[#This Row],[Q]])*(PlanMasine[[#This Row],[Q]]/SUMIF(#REF!,PlanMasine[[#This Row],[RN]],#REF!)*PlanMasine[[#This Row],[KPLQ]]),0)</f>
        <v>0</v>
      </c>
      <c r="F1510" s="23">
        <v>6</v>
      </c>
      <c r="G1510" s="23">
        <v>0</v>
      </c>
      <c r="H1510" s="23">
        <v>0</v>
      </c>
      <c r="I1510" s="23" t="s">
        <v>5</v>
      </c>
      <c r="J1510" s="23" t="s">
        <v>570</v>
      </c>
      <c r="K1510" s="23" t="s">
        <v>1806</v>
      </c>
      <c r="L1510" s="24">
        <v>45855</v>
      </c>
      <c r="M1510" s="28">
        <v>4.1666666666666666E-3</v>
      </c>
      <c r="N1510" s="3">
        <v>45831</v>
      </c>
      <c r="O1510">
        <v>215462</v>
      </c>
      <c r="P1510" t="e">
        <f>IFERROR(INDEX(REDOSLIJED!#REF!,MATCH(PlanMasine[[#This Row],[KPL]],REDOSLIJED!#REF!,0)),MAX(REDOSLIJED!#REF!)+1)</f>
        <v>#REF!</v>
      </c>
    </row>
    <row r="1511" spans="1:16" hidden="1" x14ac:dyDescent="0.25">
      <c r="A1511" s="23">
        <v>1029279</v>
      </c>
      <c r="B1511" s="23">
        <v>1</v>
      </c>
      <c r="C1511" s="23">
        <v>1029236</v>
      </c>
      <c r="D1511" s="23" t="s">
        <v>2195</v>
      </c>
      <c r="E1511" s="5">
        <f>IFERROR((PlanMasine[[#This Row],[Norma]]/PlanMasine[[#This Row],[Q]])*(PlanMasine[[#This Row],[Q]]/SUMIF(#REF!,PlanMasine[[#This Row],[RN]],#REF!)*PlanMasine[[#This Row],[KPLQ]]),0)</f>
        <v>0</v>
      </c>
      <c r="F1511" s="23">
        <v>6</v>
      </c>
      <c r="G1511" s="23">
        <v>0</v>
      </c>
      <c r="H1511" s="23">
        <v>0</v>
      </c>
      <c r="I1511" s="23" t="s">
        <v>5</v>
      </c>
      <c r="J1511" s="23" t="s">
        <v>570</v>
      </c>
      <c r="K1511" s="23" t="s">
        <v>1806</v>
      </c>
      <c r="L1511" s="24">
        <v>45855</v>
      </c>
      <c r="M1511" s="28">
        <v>3.472222222222222E-3</v>
      </c>
      <c r="N1511" s="3">
        <v>45831</v>
      </c>
      <c r="O1511">
        <v>215461</v>
      </c>
      <c r="P1511" t="e">
        <f>IFERROR(INDEX(REDOSLIJED!#REF!,MATCH(PlanMasine[[#This Row],[KPL]],REDOSLIJED!#REF!,0)),MAX(REDOSLIJED!#REF!)+1)</f>
        <v>#REF!</v>
      </c>
    </row>
    <row r="1512" spans="1:16" hidden="1" x14ac:dyDescent="0.25">
      <c r="A1512" s="23">
        <v>1029279</v>
      </c>
      <c r="B1512" s="23">
        <v>1</v>
      </c>
      <c r="C1512" s="23">
        <v>1029245</v>
      </c>
      <c r="D1512" s="23" t="s">
        <v>2191</v>
      </c>
      <c r="E1512" s="5">
        <f>IFERROR((PlanMasine[[#This Row],[Norma]]/PlanMasine[[#This Row],[Q]])*(PlanMasine[[#This Row],[Q]]/SUMIF(#REF!,PlanMasine[[#This Row],[RN]],#REF!)*PlanMasine[[#This Row],[KPLQ]]),0)</f>
        <v>0</v>
      </c>
      <c r="F1512" s="23">
        <v>6</v>
      </c>
      <c r="G1512" s="23">
        <v>0</v>
      </c>
      <c r="H1512" s="23">
        <v>0</v>
      </c>
      <c r="I1512" s="23" t="s">
        <v>5</v>
      </c>
      <c r="J1512" s="23" t="s">
        <v>570</v>
      </c>
      <c r="K1512" s="23" t="s">
        <v>1806</v>
      </c>
      <c r="L1512" s="24">
        <v>45855</v>
      </c>
      <c r="M1512" s="28">
        <v>2.7777777777777779E-3</v>
      </c>
      <c r="N1512" s="3">
        <v>45831</v>
      </c>
      <c r="O1512">
        <v>215470</v>
      </c>
      <c r="P1512" t="e">
        <f>IFERROR(INDEX(REDOSLIJED!#REF!,MATCH(PlanMasine[[#This Row],[KPL]],REDOSLIJED!#REF!,0)),MAX(REDOSLIJED!#REF!)+1)</f>
        <v>#REF!</v>
      </c>
    </row>
    <row r="1513" spans="1:16" hidden="1" x14ac:dyDescent="0.25">
      <c r="A1513" s="23">
        <v>1029279</v>
      </c>
      <c r="B1513" s="23">
        <v>1</v>
      </c>
      <c r="C1513" s="23">
        <v>1029244</v>
      </c>
      <c r="D1513" s="23" t="s">
        <v>2013</v>
      </c>
      <c r="E1513" s="5">
        <f>IFERROR((PlanMasine[[#This Row],[Norma]]/PlanMasine[[#This Row],[Q]])*(PlanMasine[[#This Row],[Q]]/SUMIF(#REF!,PlanMasine[[#This Row],[RN]],#REF!)*PlanMasine[[#This Row],[KPLQ]]),0)</f>
        <v>0</v>
      </c>
      <c r="F1513" s="23">
        <v>6</v>
      </c>
      <c r="G1513" s="23">
        <v>0</v>
      </c>
      <c r="H1513" s="23">
        <v>0</v>
      </c>
      <c r="I1513" s="23" t="s">
        <v>5</v>
      </c>
      <c r="J1513" s="23" t="s">
        <v>570</v>
      </c>
      <c r="K1513" s="23" t="s">
        <v>1806</v>
      </c>
      <c r="L1513" s="24">
        <v>45855</v>
      </c>
      <c r="M1513" s="28">
        <v>3.472222222222222E-3</v>
      </c>
      <c r="N1513" s="3">
        <v>45831</v>
      </c>
      <c r="O1513">
        <v>215469</v>
      </c>
      <c r="P1513" t="e">
        <f>IFERROR(INDEX(REDOSLIJED!#REF!,MATCH(PlanMasine[[#This Row],[KPL]],REDOSLIJED!#REF!,0)),MAX(REDOSLIJED!#REF!)+1)</f>
        <v>#REF!</v>
      </c>
    </row>
    <row r="1514" spans="1:16" hidden="1" x14ac:dyDescent="0.25">
      <c r="A1514" s="23">
        <v>1029280</v>
      </c>
      <c r="B1514" s="23">
        <v>1</v>
      </c>
      <c r="C1514" s="23">
        <v>1029237</v>
      </c>
      <c r="D1514" s="23" t="s">
        <v>2082</v>
      </c>
      <c r="E1514" s="5">
        <f>IFERROR((PlanMasine[[#This Row],[Norma]]/PlanMasine[[#This Row],[Q]])*(PlanMasine[[#This Row],[Q]]/SUMIF(#REF!,PlanMasine[[#This Row],[RN]],#REF!)*PlanMasine[[#This Row],[KPLQ]]),0)</f>
        <v>0</v>
      </c>
      <c r="F1514" s="23">
        <v>6</v>
      </c>
      <c r="G1514" s="23">
        <v>0</v>
      </c>
      <c r="H1514" s="23">
        <v>0</v>
      </c>
      <c r="I1514" s="23" t="s">
        <v>5</v>
      </c>
      <c r="J1514" s="23" t="s">
        <v>570</v>
      </c>
      <c r="K1514" s="23" t="s">
        <v>1806</v>
      </c>
      <c r="L1514" s="24">
        <v>45855</v>
      </c>
      <c r="M1514" s="28">
        <v>4.1666666666666666E-3</v>
      </c>
      <c r="N1514" s="3">
        <v>45831</v>
      </c>
      <c r="O1514">
        <v>215462</v>
      </c>
      <c r="P1514" t="e">
        <f>IFERROR(INDEX(REDOSLIJED!#REF!,MATCH(PlanMasine[[#This Row],[KPL]],REDOSLIJED!#REF!,0)),MAX(REDOSLIJED!#REF!)+1)</f>
        <v>#REF!</v>
      </c>
    </row>
    <row r="1515" spans="1:16" hidden="1" x14ac:dyDescent="0.25">
      <c r="A1515" s="23">
        <v>1029280</v>
      </c>
      <c r="B1515" s="23">
        <v>1</v>
      </c>
      <c r="C1515" s="23">
        <v>1029235</v>
      </c>
      <c r="D1515" s="23" t="s">
        <v>1609</v>
      </c>
      <c r="E1515" s="5">
        <f>IFERROR((PlanMasine[[#This Row],[Norma]]/PlanMasine[[#This Row],[Q]])*(PlanMasine[[#This Row],[Q]]/SUMIF(#REF!,PlanMasine[[#This Row],[RN]],#REF!)*PlanMasine[[#This Row],[KPLQ]]),0)</f>
        <v>0</v>
      </c>
      <c r="F1515" s="23">
        <v>6</v>
      </c>
      <c r="G1515" s="23">
        <v>0</v>
      </c>
      <c r="H1515" s="23">
        <v>0</v>
      </c>
      <c r="I1515" s="23" t="s">
        <v>5</v>
      </c>
      <c r="J1515" s="23" t="s">
        <v>570</v>
      </c>
      <c r="K1515" s="23" t="s">
        <v>1806</v>
      </c>
      <c r="L1515" s="24">
        <v>45855</v>
      </c>
      <c r="M1515" s="28">
        <v>5.5555555555555558E-3</v>
      </c>
      <c r="N1515" s="3">
        <v>45831</v>
      </c>
      <c r="O1515">
        <v>215460</v>
      </c>
      <c r="P1515" t="e">
        <f>IFERROR(INDEX(REDOSLIJED!#REF!,MATCH(PlanMasine[[#This Row],[KPL]],REDOSLIJED!#REF!,0)),MAX(REDOSLIJED!#REF!)+1)</f>
        <v>#REF!</v>
      </c>
    </row>
    <row r="1516" spans="1:16" hidden="1" x14ac:dyDescent="0.25">
      <c r="A1516" s="23">
        <v>1029280</v>
      </c>
      <c r="B1516" s="23">
        <v>1</v>
      </c>
      <c r="C1516" s="23">
        <v>1029236</v>
      </c>
      <c r="D1516" s="23" t="s">
        <v>2195</v>
      </c>
      <c r="E1516" s="5">
        <f>IFERROR((PlanMasine[[#This Row],[Norma]]/PlanMasine[[#This Row],[Q]])*(PlanMasine[[#This Row],[Q]]/SUMIF(#REF!,PlanMasine[[#This Row],[RN]],#REF!)*PlanMasine[[#This Row],[KPLQ]]),0)</f>
        <v>0</v>
      </c>
      <c r="F1516" s="23">
        <v>6</v>
      </c>
      <c r="G1516" s="23">
        <v>0</v>
      </c>
      <c r="H1516" s="23">
        <v>0</v>
      </c>
      <c r="I1516" s="23" t="s">
        <v>5</v>
      </c>
      <c r="J1516" s="23" t="s">
        <v>570</v>
      </c>
      <c r="K1516" s="23" t="s">
        <v>1806</v>
      </c>
      <c r="L1516" s="24">
        <v>45855</v>
      </c>
      <c r="M1516" s="28">
        <v>3.472222222222222E-3</v>
      </c>
      <c r="N1516" s="3">
        <v>45831</v>
      </c>
      <c r="O1516">
        <v>215461</v>
      </c>
      <c r="P1516" t="e">
        <f>IFERROR(INDEX(REDOSLIJED!#REF!,MATCH(PlanMasine[[#This Row],[KPL]],REDOSLIJED!#REF!,0)),MAX(REDOSLIJED!#REF!)+1)</f>
        <v>#REF!</v>
      </c>
    </row>
    <row r="1517" spans="1:16" hidden="1" x14ac:dyDescent="0.25">
      <c r="A1517" s="23">
        <v>1029280</v>
      </c>
      <c r="B1517" s="23">
        <v>1</v>
      </c>
      <c r="C1517" s="23">
        <v>1029234</v>
      </c>
      <c r="D1517" s="23" t="s">
        <v>1600</v>
      </c>
      <c r="E1517" s="5">
        <f>IFERROR((PlanMasine[[#This Row],[Norma]]/PlanMasine[[#This Row],[Q]])*(PlanMasine[[#This Row],[Q]]/SUMIF(#REF!,PlanMasine[[#This Row],[RN]],#REF!)*PlanMasine[[#This Row],[KPLQ]]),0)</f>
        <v>0</v>
      </c>
      <c r="F1517" s="23">
        <v>6</v>
      </c>
      <c r="G1517" s="23">
        <v>0</v>
      </c>
      <c r="H1517" s="23">
        <v>0</v>
      </c>
      <c r="I1517" s="23" t="s">
        <v>5</v>
      </c>
      <c r="J1517" s="23" t="s">
        <v>570</v>
      </c>
      <c r="K1517" s="23" t="s">
        <v>1806</v>
      </c>
      <c r="L1517" s="24">
        <v>45855</v>
      </c>
      <c r="M1517" s="28">
        <v>2.0833333333333333E-3</v>
      </c>
      <c r="N1517" s="3">
        <v>45831</v>
      </c>
      <c r="O1517">
        <v>215459</v>
      </c>
      <c r="P1517" t="e">
        <f>IFERROR(INDEX(REDOSLIJED!#REF!,MATCH(PlanMasine[[#This Row],[KPL]],REDOSLIJED!#REF!,0)),MAX(REDOSLIJED!#REF!)+1)</f>
        <v>#REF!</v>
      </c>
    </row>
    <row r="1518" spans="1:16" hidden="1" x14ac:dyDescent="0.25">
      <c r="A1518" s="23">
        <v>1029280</v>
      </c>
      <c r="B1518" s="23">
        <v>1</v>
      </c>
      <c r="C1518" s="23">
        <v>1029255</v>
      </c>
      <c r="D1518" s="23" t="s">
        <v>2014</v>
      </c>
      <c r="E1518" s="5">
        <f>IFERROR((PlanMasine[[#This Row],[Norma]]/PlanMasine[[#This Row],[Q]])*(PlanMasine[[#This Row],[Q]]/SUMIF(#REF!,PlanMasine[[#This Row],[RN]],#REF!)*PlanMasine[[#This Row],[KPLQ]]),0)</f>
        <v>0</v>
      </c>
      <c r="F1518" s="23">
        <v>6</v>
      </c>
      <c r="G1518" s="23">
        <v>0</v>
      </c>
      <c r="H1518" s="23">
        <v>0</v>
      </c>
      <c r="I1518" s="23" t="s">
        <v>5</v>
      </c>
      <c r="J1518" s="23" t="s">
        <v>570</v>
      </c>
      <c r="K1518" s="23" t="s">
        <v>1806</v>
      </c>
      <c r="L1518" s="24">
        <v>45855</v>
      </c>
      <c r="M1518" s="28">
        <v>1.0416666666666667E-3</v>
      </c>
      <c r="N1518" s="3">
        <v>45831</v>
      </c>
      <c r="O1518">
        <v>215484</v>
      </c>
      <c r="P1518" t="e">
        <f>IFERROR(INDEX(REDOSLIJED!#REF!,MATCH(PlanMasine[[#This Row],[KPL]],REDOSLIJED!#REF!,0)),MAX(REDOSLIJED!#REF!)+1)</f>
        <v>#REF!</v>
      </c>
    </row>
    <row r="1519" spans="1:16" hidden="1" x14ac:dyDescent="0.25">
      <c r="A1519" s="23">
        <v>1029280</v>
      </c>
      <c r="B1519" s="23">
        <v>1</v>
      </c>
      <c r="C1519" s="23">
        <v>1029233</v>
      </c>
      <c r="D1519" s="23" t="s">
        <v>2017</v>
      </c>
      <c r="E1519" s="5">
        <f>IFERROR((PlanMasine[[#This Row],[Norma]]/PlanMasine[[#This Row],[Q]])*(PlanMasine[[#This Row],[Q]]/SUMIF(#REF!,PlanMasine[[#This Row],[RN]],#REF!)*PlanMasine[[#This Row],[KPLQ]]),0)</f>
        <v>0</v>
      </c>
      <c r="F1519" s="23">
        <v>6</v>
      </c>
      <c r="G1519" s="23">
        <v>0</v>
      </c>
      <c r="H1519" s="23">
        <v>0</v>
      </c>
      <c r="I1519" s="23" t="s">
        <v>5</v>
      </c>
      <c r="J1519" s="23" t="s">
        <v>570</v>
      </c>
      <c r="K1519" s="23" t="s">
        <v>1806</v>
      </c>
      <c r="L1519" s="24">
        <v>45855</v>
      </c>
      <c r="M1519" s="28">
        <v>2.0833333333333333E-3</v>
      </c>
      <c r="N1519" s="3">
        <v>45831</v>
      </c>
      <c r="O1519">
        <v>215458</v>
      </c>
      <c r="P1519" t="e">
        <f>IFERROR(INDEX(REDOSLIJED!#REF!,MATCH(PlanMasine[[#This Row],[KPL]],REDOSLIJED!#REF!,0)),MAX(REDOSLIJED!#REF!)+1)</f>
        <v>#REF!</v>
      </c>
    </row>
    <row r="1520" spans="1:16" hidden="1" x14ac:dyDescent="0.25">
      <c r="A1520" s="23">
        <v>1029280</v>
      </c>
      <c r="B1520" s="23">
        <v>1</v>
      </c>
      <c r="C1520" s="23">
        <v>1029244</v>
      </c>
      <c r="D1520" s="23" t="s">
        <v>2013</v>
      </c>
      <c r="E1520" s="5">
        <f>IFERROR((PlanMasine[[#This Row],[Norma]]/PlanMasine[[#This Row],[Q]])*(PlanMasine[[#This Row],[Q]]/SUMIF(#REF!,PlanMasine[[#This Row],[RN]],#REF!)*PlanMasine[[#This Row],[KPLQ]]),0)</f>
        <v>0</v>
      </c>
      <c r="F1520" s="23">
        <v>6</v>
      </c>
      <c r="G1520" s="23">
        <v>0</v>
      </c>
      <c r="H1520" s="23">
        <v>0</v>
      </c>
      <c r="I1520" s="23" t="s">
        <v>5</v>
      </c>
      <c r="J1520" s="23" t="s">
        <v>570</v>
      </c>
      <c r="K1520" s="23" t="s">
        <v>1806</v>
      </c>
      <c r="L1520" s="24">
        <v>45855</v>
      </c>
      <c r="M1520" s="28">
        <v>3.472222222222222E-3</v>
      </c>
      <c r="N1520" s="3">
        <v>45831</v>
      </c>
      <c r="O1520">
        <v>215469</v>
      </c>
      <c r="P1520" t="e">
        <f>IFERROR(INDEX(REDOSLIJED!#REF!,MATCH(PlanMasine[[#This Row],[KPL]],REDOSLIJED!#REF!,0)),MAX(REDOSLIJED!#REF!)+1)</f>
        <v>#REF!</v>
      </c>
    </row>
    <row r="1521" spans="1:16" hidden="1" x14ac:dyDescent="0.25">
      <c r="A1521" s="23">
        <v>1029280</v>
      </c>
      <c r="B1521" s="23">
        <v>1</v>
      </c>
      <c r="C1521" s="23">
        <v>1029249</v>
      </c>
      <c r="D1521" s="23" t="s">
        <v>2079</v>
      </c>
      <c r="E1521" s="5">
        <f>IFERROR((PlanMasine[[#This Row],[Norma]]/PlanMasine[[#This Row],[Q]])*(PlanMasine[[#This Row],[Q]]/SUMIF(#REF!,PlanMasine[[#This Row],[RN]],#REF!)*PlanMasine[[#This Row],[KPLQ]]),0)</f>
        <v>0</v>
      </c>
      <c r="F1521" s="23">
        <v>6</v>
      </c>
      <c r="G1521" s="23">
        <v>0</v>
      </c>
      <c r="H1521" s="23">
        <v>0</v>
      </c>
      <c r="I1521" s="23" t="s">
        <v>5</v>
      </c>
      <c r="J1521" s="23" t="s">
        <v>570</v>
      </c>
      <c r="K1521" s="23" t="s">
        <v>1806</v>
      </c>
      <c r="L1521" s="24">
        <v>45855</v>
      </c>
      <c r="M1521" s="28">
        <v>1.0416666666666667E-3</v>
      </c>
      <c r="N1521" s="3">
        <v>45831</v>
      </c>
      <c r="O1521">
        <v>215476</v>
      </c>
      <c r="P1521" t="e">
        <f>IFERROR(INDEX(REDOSLIJED!#REF!,MATCH(PlanMasine[[#This Row],[KPL]],REDOSLIJED!#REF!,0)),MAX(REDOSLIJED!#REF!)+1)</f>
        <v>#REF!</v>
      </c>
    </row>
    <row r="1522" spans="1:16" hidden="1" x14ac:dyDescent="0.25">
      <c r="A1522" s="23">
        <v>1029280</v>
      </c>
      <c r="B1522" s="23">
        <v>1</v>
      </c>
      <c r="C1522" s="23">
        <v>1029239</v>
      </c>
      <c r="D1522" s="23" t="s">
        <v>2192</v>
      </c>
      <c r="E1522" s="5">
        <f>IFERROR((PlanMasine[[#This Row],[Norma]]/PlanMasine[[#This Row],[Q]])*(PlanMasine[[#This Row],[Q]]/SUMIF(#REF!,PlanMasine[[#This Row],[RN]],#REF!)*PlanMasine[[#This Row],[KPLQ]]),0)</f>
        <v>0</v>
      </c>
      <c r="F1522" s="23">
        <v>6</v>
      </c>
      <c r="G1522" s="23">
        <v>0</v>
      </c>
      <c r="H1522" s="23">
        <v>0</v>
      </c>
      <c r="I1522" s="23" t="s">
        <v>5</v>
      </c>
      <c r="J1522" s="23" t="s">
        <v>570</v>
      </c>
      <c r="K1522" s="23" t="s">
        <v>1806</v>
      </c>
      <c r="L1522" s="24">
        <v>45855</v>
      </c>
      <c r="M1522" s="28">
        <v>3.472222222222222E-3</v>
      </c>
      <c r="N1522" s="3">
        <v>45831</v>
      </c>
      <c r="O1522">
        <v>215464</v>
      </c>
      <c r="P1522" t="e">
        <f>IFERROR(INDEX(REDOSLIJED!#REF!,MATCH(PlanMasine[[#This Row],[KPL]],REDOSLIJED!#REF!,0)),MAX(REDOSLIJED!#REF!)+1)</f>
        <v>#REF!</v>
      </c>
    </row>
    <row r="1523" spans="1:16" hidden="1" x14ac:dyDescent="0.25">
      <c r="A1523" s="23">
        <v>1029280</v>
      </c>
      <c r="B1523" s="23">
        <v>1</v>
      </c>
      <c r="C1523" s="23">
        <v>1029245</v>
      </c>
      <c r="D1523" s="23" t="s">
        <v>2191</v>
      </c>
      <c r="E1523" s="5">
        <f>IFERROR((PlanMasine[[#This Row],[Norma]]/PlanMasine[[#This Row],[Q]])*(PlanMasine[[#This Row],[Q]]/SUMIF(#REF!,PlanMasine[[#This Row],[RN]],#REF!)*PlanMasine[[#This Row],[KPLQ]]),0)</f>
        <v>0</v>
      </c>
      <c r="F1523" s="23">
        <v>6</v>
      </c>
      <c r="G1523" s="23">
        <v>0</v>
      </c>
      <c r="H1523" s="23">
        <v>0</v>
      </c>
      <c r="I1523" s="23" t="s">
        <v>5</v>
      </c>
      <c r="J1523" s="23" t="s">
        <v>570</v>
      </c>
      <c r="K1523" s="23" t="s">
        <v>1806</v>
      </c>
      <c r="L1523" s="24">
        <v>45855</v>
      </c>
      <c r="M1523" s="28">
        <v>2.7777777777777779E-3</v>
      </c>
      <c r="N1523" s="3">
        <v>45831</v>
      </c>
      <c r="O1523">
        <v>215470</v>
      </c>
      <c r="P1523" t="e">
        <f>IFERROR(INDEX(REDOSLIJED!#REF!,MATCH(PlanMasine[[#This Row],[KPL]],REDOSLIJED!#REF!,0)),MAX(REDOSLIJED!#REF!)+1)</f>
        <v>#REF!</v>
      </c>
    </row>
    <row r="1524" spans="1:16" hidden="1" x14ac:dyDescent="0.25">
      <c r="A1524" s="23">
        <v>1029280</v>
      </c>
      <c r="B1524" s="23">
        <v>1</v>
      </c>
      <c r="C1524" s="23">
        <v>1029242</v>
      </c>
      <c r="D1524" s="23" t="s">
        <v>2011</v>
      </c>
      <c r="E1524" s="5">
        <f>IFERROR((PlanMasine[[#This Row],[Norma]]/PlanMasine[[#This Row],[Q]])*(PlanMasine[[#This Row],[Q]]/SUMIF(#REF!,PlanMasine[[#This Row],[RN]],#REF!)*PlanMasine[[#This Row],[KPLQ]]),0)</f>
        <v>0</v>
      </c>
      <c r="F1524" s="23">
        <v>6</v>
      </c>
      <c r="G1524" s="23">
        <v>0</v>
      </c>
      <c r="H1524" s="23">
        <v>0</v>
      </c>
      <c r="I1524" s="23" t="s">
        <v>5</v>
      </c>
      <c r="J1524" s="23" t="s">
        <v>570</v>
      </c>
      <c r="K1524" s="23" t="s">
        <v>1806</v>
      </c>
      <c r="L1524" s="24">
        <v>45855</v>
      </c>
      <c r="M1524" s="28">
        <v>1.0416666666666667E-3</v>
      </c>
      <c r="N1524" s="3">
        <v>45831</v>
      </c>
      <c r="O1524">
        <v>215467</v>
      </c>
      <c r="P1524" t="e">
        <f>IFERROR(INDEX(REDOSLIJED!#REF!,MATCH(PlanMasine[[#This Row],[KPL]],REDOSLIJED!#REF!,0)),MAX(REDOSLIJED!#REF!)+1)</f>
        <v>#REF!</v>
      </c>
    </row>
    <row r="1525" spans="1:16" hidden="1" x14ac:dyDescent="0.25">
      <c r="A1525" s="23">
        <v>1029280</v>
      </c>
      <c r="B1525" s="23">
        <v>1</v>
      </c>
      <c r="C1525" s="23">
        <v>1029238</v>
      </c>
      <c r="D1525" s="23" t="s">
        <v>2018</v>
      </c>
      <c r="E1525" s="5">
        <f>IFERROR((PlanMasine[[#This Row],[Norma]]/PlanMasine[[#This Row],[Q]])*(PlanMasine[[#This Row],[Q]]/SUMIF(#REF!,PlanMasine[[#This Row],[RN]],#REF!)*PlanMasine[[#This Row],[KPLQ]]),0)</f>
        <v>0</v>
      </c>
      <c r="F1525" s="23">
        <v>6</v>
      </c>
      <c r="G1525" s="23">
        <v>0</v>
      </c>
      <c r="H1525" s="23">
        <v>0</v>
      </c>
      <c r="I1525" s="23" t="s">
        <v>5</v>
      </c>
      <c r="J1525" s="23" t="s">
        <v>570</v>
      </c>
      <c r="K1525" s="23" t="s">
        <v>1806</v>
      </c>
      <c r="L1525" s="24">
        <v>45855</v>
      </c>
      <c r="M1525" s="28">
        <v>3.472222222222222E-3</v>
      </c>
      <c r="N1525" s="3">
        <v>45831</v>
      </c>
      <c r="O1525">
        <v>215463</v>
      </c>
      <c r="P1525" t="e">
        <f>IFERROR(INDEX(REDOSLIJED!#REF!,MATCH(PlanMasine[[#This Row],[KPL]],REDOSLIJED!#REF!,0)),MAX(REDOSLIJED!#REF!)+1)</f>
        <v>#REF!</v>
      </c>
    </row>
    <row r="1526" spans="1:16" hidden="1" x14ac:dyDescent="0.25">
      <c r="A1526" s="23">
        <v>1029281</v>
      </c>
      <c r="B1526" s="23">
        <v>1</v>
      </c>
      <c r="C1526" s="23">
        <v>1029255</v>
      </c>
      <c r="D1526" s="23" t="s">
        <v>2014</v>
      </c>
      <c r="E1526" s="5">
        <f>IFERROR((PlanMasine[[#This Row],[Norma]]/PlanMasine[[#This Row],[Q]])*(PlanMasine[[#This Row],[Q]]/SUMIF(#REF!,PlanMasine[[#This Row],[RN]],#REF!)*PlanMasine[[#This Row],[KPLQ]]),0)</f>
        <v>0</v>
      </c>
      <c r="F1526" s="23">
        <v>6</v>
      </c>
      <c r="G1526" s="23">
        <v>0</v>
      </c>
      <c r="H1526" s="23">
        <v>0</v>
      </c>
      <c r="I1526" s="23" t="s">
        <v>5</v>
      </c>
      <c r="J1526" s="23" t="s">
        <v>570</v>
      </c>
      <c r="K1526" s="23" t="s">
        <v>1806</v>
      </c>
      <c r="L1526" s="24">
        <v>45855</v>
      </c>
      <c r="M1526" s="28">
        <v>1.0416666666666667E-3</v>
      </c>
      <c r="N1526" s="3">
        <v>45831</v>
      </c>
      <c r="O1526">
        <v>215484</v>
      </c>
      <c r="P1526" t="e">
        <f>IFERROR(INDEX(REDOSLIJED!#REF!,MATCH(PlanMasine[[#This Row],[KPL]],REDOSLIJED!#REF!,0)),MAX(REDOSLIJED!#REF!)+1)</f>
        <v>#REF!</v>
      </c>
    </row>
    <row r="1527" spans="1:16" hidden="1" x14ac:dyDescent="0.25">
      <c r="A1527" s="23">
        <v>1029281</v>
      </c>
      <c r="B1527" s="23">
        <v>1</v>
      </c>
      <c r="C1527" s="23">
        <v>1029249</v>
      </c>
      <c r="D1527" s="23" t="s">
        <v>2079</v>
      </c>
      <c r="E1527" s="5">
        <f>IFERROR((PlanMasine[[#This Row],[Norma]]/PlanMasine[[#This Row],[Q]])*(PlanMasine[[#This Row],[Q]]/SUMIF(#REF!,PlanMasine[[#This Row],[RN]],#REF!)*PlanMasine[[#This Row],[KPLQ]]),0)</f>
        <v>0</v>
      </c>
      <c r="F1527" s="23">
        <v>6</v>
      </c>
      <c r="G1527" s="23">
        <v>0</v>
      </c>
      <c r="H1527" s="23">
        <v>0</v>
      </c>
      <c r="I1527" s="23" t="s">
        <v>5</v>
      </c>
      <c r="J1527" s="23" t="s">
        <v>570</v>
      </c>
      <c r="K1527" s="23" t="s">
        <v>1806</v>
      </c>
      <c r="L1527" s="24">
        <v>45855</v>
      </c>
      <c r="M1527" s="28">
        <v>1.0416666666666667E-3</v>
      </c>
      <c r="N1527" s="3">
        <v>45831</v>
      </c>
      <c r="O1527">
        <v>215476</v>
      </c>
      <c r="P1527" t="e">
        <f>IFERROR(INDEX(REDOSLIJED!#REF!,MATCH(PlanMasine[[#This Row],[KPL]],REDOSLIJED!#REF!,0)),MAX(REDOSLIJED!#REF!)+1)</f>
        <v>#REF!</v>
      </c>
    </row>
    <row r="1528" spans="1:16" hidden="1" x14ac:dyDescent="0.25">
      <c r="A1528" s="23">
        <v>1029281</v>
      </c>
      <c r="B1528" s="23">
        <v>1</v>
      </c>
      <c r="C1528" s="23">
        <v>1029245</v>
      </c>
      <c r="D1528" s="23" t="s">
        <v>2191</v>
      </c>
      <c r="E1528" s="5">
        <f>IFERROR((PlanMasine[[#This Row],[Norma]]/PlanMasine[[#This Row],[Q]])*(PlanMasine[[#This Row],[Q]]/SUMIF(#REF!,PlanMasine[[#This Row],[RN]],#REF!)*PlanMasine[[#This Row],[KPLQ]]),0)</f>
        <v>0</v>
      </c>
      <c r="F1528" s="23">
        <v>6</v>
      </c>
      <c r="G1528" s="23">
        <v>0</v>
      </c>
      <c r="H1528" s="23">
        <v>0</v>
      </c>
      <c r="I1528" s="23" t="s">
        <v>5</v>
      </c>
      <c r="J1528" s="23" t="s">
        <v>570</v>
      </c>
      <c r="K1528" s="23" t="s">
        <v>1806</v>
      </c>
      <c r="L1528" s="24">
        <v>45855</v>
      </c>
      <c r="M1528" s="28">
        <v>2.7777777777777779E-3</v>
      </c>
      <c r="N1528" s="3">
        <v>45831</v>
      </c>
      <c r="O1528">
        <v>215470</v>
      </c>
      <c r="P1528" t="e">
        <f>IFERROR(INDEX(REDOSLIJED!#REF!,MATCH(PlanMasine[[#This Row],[KPL]],REDOSLIJED!#REF!,0)),MAX(REDOSLIJED!#REF!)+1)</f>
        <v>#REF!</v>
      </c>
    </row>
    <row r="1529" spans="1:16" hidden="1" x14ac:dyDescent="0.25">
      <c r="A1529" s="23">
        <v>1029281</v>
      </c>
      <c r="B1529" s="23">
        <v>1</v>
      </c>
      <c r="C1529" s="23">
        <v>1029236</v>
      </c>
      <c r="D1529" s="23" t="s">
        <v>2195</v>
      </c>
      <c r="E1529" s="5">
        <f>IFERROR((PlanMasine[[#This Row],[Norma]]/PlanMasine[[#This Row],[Q]])*(PlanMasine[[#This Row],[Q]]/SUMIF(#REF!,PlanMasine[[#This Row],[RN]],#REF!)*PlanMasine[[#This Row],[KPLQ]]),0)</f>
        <v>0</v>
      </c>
      <c r="F1529" s="23">
        <v>6</v>
      </c>
      <c r="G1529" s="23">
        <v>0</v>
      </c>
      <c r="H1529" s="23">
        <v>0</v>
      </c>
      <c r="I1529" s="23" t="s">
        <v>5</v>
      </c>
      <c r="J1529" s="23" t="s">
        <v>570</v>
      </c>
      <c r="K1529" s="23" t="s">
        <v>1806</v>
      </c>
      <c r="L1529" s="24">
        <v>45855</v>
      </c>
      <c r="M1529" s="28">
        <v>3.472222222222222E-3</v>
      </c>
      <c r="N1529" s="3">
        <v>45831</v>
      </c>
      <c r="O1529">
        <v>215461</v>
      </c>
      <c r="P1529" t="e">
        <f>IFERROR(INDEX(REDOSLIJED!#REF!,MATCH(PlanMasine[[#This Row],[KPL]],REDOSLIJED!#REF!,0)),MAX(REDOSLIJED!#REF!)+1)</f>
        <v>#REF!</v>
      </c>
    </row>
    <row r="1530" spans="1:16" hidden="1" x14ac:dyDescent="0.25">
      <c r="A1530" s="23">
        <v>1029281</v>
      </c>
      <c r="B1530" s="23">
        <v>1</v>
      </c>
      <c r="C1530" s="23">
        <v>1029244</v>
      </c>
      <c r="D1530" s="23" t="s">
        <v>2013</v>
      </c>
      <c r="E1530" s="5">
        <f>IFERROR((PlanMasine[[#This Row],[Norma]]/PlanMasine[[#This Row],[Q]])*(PlanMasine[[#This Row],[Q]]/SUMIF(#REF!,PlanMasine[[#This Row],[RN]],#REF!)*PlanMasine[[#This Row],[KPLQ]]),0)</f>
        <v>0</v>
      </c>
      <c r="F1530" s="23">
        <v>6</v>
      </c>
      <c r="G1530" s="23">
        <v>0</v>
      </c>
      <c r="H1530" s="23">
        <v>0</v>
      </c>
      <c r="I1530" s="23" t="s">
        <v>5</v>
      </c>
      <c r="J1530" s="23" t="s">
        <v>570</v>
      </c>
      <c r="K1530" s="23" t="s">
        <v>1806</v>
      </c>
      <c r="L1530" s="24">
        <v>45855</v>
      </c>
      <c r="M1530" s="28">
        <v>3.472222222222222E-3</v>
      </c>
      <c r="N1530" s="3">
        <v>45831</v>
      </c>
      <c r="O1530">
        <v>215469</v>
      </c>
      <c r="P1530" t="e">
        <f>IFERROR(INDEX(REDOSLIJED!#REF!,MATCH(PlanMasine[[#This Row],[KPL]],REDOSLIJED!#REF!,0)),MAX(REDOSLIJED!#REF!)+1)</f>
        <v>#REF!</v>
      </c>
    </row>
    <row r="1531" spans="1:16" hidden="1" x14ac:dyDescent="0.25">
      <c r="A1531" s="23">
        <v>1029281</v>
      </c>
      <c r="B1531" s="23">
        <v>1</v>
      </c>
      <c r="C1531" s="23">
        <v>1029238</v>
      </c>
      <c r="D1531" s="23" t="s">
        <v>2018</v>
      </c>
      <c r="E1531" s="5">
        <f>IFERROR((PlanMasine[[#This Row],[Norma]]/PlanMasine[[#This Row],[Q]])*(PlanMasine[[#This Row],[Q]]/SUMIF(#REF!,PlanMasine[[#This Row],[RN]],#REF!)*PlanMasine[[#This Row],[KPLQ]]),0)</f>
        <v>0</v>
      </c>
      <c r="F1531" s="23">
        <v>6</v>
      </c>
      <c r="G1531" s="23">
        <v>0</v>
      </c>
      <c r="H1531" s="23">
        <v>0</v>
      </c>
      <c r="I1531" s="23" t="s">
        <v>5</v>
      </c>
      <c r="J1531" s="23" t="s">
        <v>570</v>
      </c>
      <c r="K1531" s="23" t="s">
        <v>1806</v>
      </c>
      <c r="L1531" s="24">
        <v>45855</v>
      </c>
      <c r="M1531" s="28">
        <v>3.472222222222222E-3</v>
      </c>
      <c r="N1531" s="3">
        <v>45831</v>
      </c>
      <c r="O1531">
        <v>215463</v>
      </c>
      <c r="P1531" t="e">
        <f>IFERROR(INDEX(REDOSLIJED!#REF!,MATCH(PlanMasine[[#This Row],[KPL]],REDOSLIJED!#REF!,0)),MAX(REDOSLIJED!#REF!)+1)</f>
        <v>#REF!</v>
      </c>
    </row>
    <row r="1532" spans="1:16" hidden="1" x14ac:dyDescent="0.25">
      <c r="A1532" s="23">
        <v>1029281</v>
      </c>
      <c r="B1532" s="23">
        <v>1</v>
      </c>
      <c r="C1532" s="23">
        <v>1029242</v>
      </c>
      <c r="D1532" s="23" t="s">
        <v>2011</v>
      </c>
      <c r="E1532" s="5">
        <f>IFERROR((PlanMasine[[#This Row],[Norma]]/PlanMasine[[#This Row],[Q]])*(PlanMasine[[#This Row],[Q]]/SUMIF(#REF!,PlanMasine[[#This Row],[RN]],#REF!)*PlanMasine[[#This Row],[KPLQ]]),0)</f>
        <v>0</v>
      </c>
      <c r="F1532" s="23">
        <v>6</v>
      </c>
      <c r="G1532" s="23">
        <v>0</v>
      </c>
      <c r="H1532" s="23">
        <v>0</v>
      </c>
      <c r="I1532" s="23" t="s">
        <v>5</v>
      </c>
      <c r="J1532" s="23" t="s">
        <v>570</v>
      </c>
      <c r="K1532" s="23" t="s">
        <v>1806</v>
      </c>
      <c r="L1532" s="24">
        <v>45855</v>
      </c>
      <c r="M1532" s="28">
        <v>1.0416666666666667E-3</v>
      </c>
      <c r="N1532" s="3">
        <v>45831</v>
      </c>
      <c r="O1532">
        <v>215467</v>
      </c>
      <c r="P1532" t="e">
        <f>IFERROR(INDEX(REDOSLIJED!#REF!,MATCH(PlanMasine[[#This Row],[KPL]],REDOSLIJED!#REF!,0)),MAX(REDOSLIJED!#REF!)+1)</f>
        <v>#REF!</v>
      </c>
    </row>
    <row r="1533" spans="1:16" hidden="1" x14ac:dyDescent="0.25">
      <c r="A1533" s="23">
        <v>1029281</v>
      </c>
      <c r="B1533" s="23">
        <v>1</v>
      </c>
      <c r="C1533" s="23">
        <v>1029239</v>
      </c>
      <c r="D1533" s="23" t="s">
        <v>2192</v>
      </c>
      <c r="E1533" s="5">
        <f>IFERROR((PlanMasine[[#This Row],[Norma]]/PlanMasine[[#This Row],[Q]])*(PlanMasine[[#This Row],[Q]]/SUMIF(#REF!,PlanMasine[[#This Row],[RN]],#REF!)*PlanMasine[[#This Row],[KPLQ]]),0)</f>
        <v>0</v>
      </c>
      <c r="F1533" s="23">
        <v>6</v>
      </c>
      <c r="G1533" s="23">
        <v>0</v>
      </c>
      <c r="H1533" s="23">
        <v>0</v>
      </c>
      <c r="I1533" s="23" t="s">
        <v>5</v>
      </c>
      <c r="J1533" s="23" t="s">
        <v>570</v>
      </c>
      <c r="K1533" s="23" t="s">
        <v>1806</v>
      </c>
      <c r="L1533" s="24">
        <v>45855</v>
      </c>
      <c r="M1533" s="28">
        <v>3.472222222222222E-3</v>
      </c>
      <c r="N1533" s="3">
        <v>45831</v>
      </c>
      <c r="O1533">
        <v>215464</v>
      </c>
      <c r="P1533" t="e">
        <f>IFERROR(INDEX(REDOSLIJED!#REF!,MATCH(PlanMasine[[#This Row],[KPL]],REDOSLIJED!#REF!,0)),MAX(REDOSLIJED!#REF!)+1)</f>
        <v>#REF!</v>
      </c>
    </row>
    <row r="1534" spans="1:16" hidden="1" x14ac:dyDescent="0.25">
      <c r="A1534" s="23">
        <v>1029281</v>
      </c>
      <c r="B1534" s="23">
        <v>1</v>
      </c>
      <c r="C1534" s="23">
        <v>1029237</v>
      </c>
      <c r="D1534" s="23" t="s">
        <v>2082</v>
      </c>
      <c r="E1534" s="5">
        <f>IFERROR((PlanMasine[[#This Row],[Norma]]/PlanMasine[[#This Row],[Q]])*(PlanMasine[[#This Row],[Q]]/SUMIF(#REF!,PlanMasine[[#This Row],[RN]],#REF!)*PlanMasine[[#This Row],[KPLQ]]),0)</f>
        <v>0</v>
      </c>
      <c r="F1534" s="23">
        <v>6</v>
      </c>
      <c r="G1534" s="23">
        <v>0</v>
      </c>
      <c r="H1534" s="23">
        <v>0</v>
      </c>
      <c r="I1534" s="23" t="s">
        <v>5</v>
      </c>
      <c r="J1534" s="23" t="s">
        <v>570</v>
      </c>
      <c r="K1534" s="23" t="s">
        <v>1806</v>
      </c>
      <c r="L1534" s="24">
        <v>45855</v>
      </c>
      <c r="M1534" s="28">
        <v>4.1666666666666666E-3</v>
      </c>
      <c r="N1534" s="3">
        <v>45831</v>
      </c>
      <c r="O1534">
        <v>215462</v>
      </c>
      <c r="P1534" t="e">
        <f>IFERROR(INDEX(REDOSLIJED!#REF!,MATCH(PlanMasine[[#This Row],[KPL]],REDOSLIJED!#REF!,0)),MAX(REDOSLIJED!#REF!)+1)</f>
        <v>#REF!</v>
      </c>
    </row>
    <row r="1535" spans="1:16" hidden="1" x14ac:dyDescent="0.25">
      <c r="A1535" s="23">
        <v>1029281</v>
      </c>
      <c r="B1535" s="23">
        <v>1</v>
      </c>
      <c r="C1535" s="23">
        <v>1029233</v>
      </c>
      <c r="D1535" s="23" t="s">
        <v>2017</v>
      </c>
      <c r="E1535" s="5">
        <f>IFERROR((PlanMasine[[#This Row],[Norma]]/PlanMasine[[#This Row],[Q]])*(PlanMasine[[#This Row],[Q]]/SUMIF(#REF!,PlanMasine[[#This Row],[RN]],#REF!)*PlanMasine[[#This Row],[KPLQ]]),0)</f>
        <v>0</v>
      </c>
      <c r="F1535" s="23">
        <v>6</v>
      </c>
      <c r="G1535" s="23">
        <v>0</v>
      </c>
      <c r="H1535" s="23">
        <v>0</v>
      </c>
      <c r="I1535" s="23" t="s">
        <v>5</v>
      </c>
      <c r="J1535" s="23" t="s">
        <v>570</v>
      </c>
      <c r="K1535" s="23" t="s">
        <v>1806</v>
      </c>
      <c r="L1535" s="24">
        <v>45855</v>
      </c>
      <c r="M1535" s="28">
        <v>2.0833333333333333E-3</v>
      </c>
      <c r="N1535" s="3">
        <v>45831</v>
      </c>
      <c r="O1535">
        <v>215458</v>
      </c>
      <c r="P1535" t="e">
        <f>IFERROR(INDEX(REDOSLIJED!#REF!,MATCH(PlanMasine[[#This Row],[KPL]],REDOSLIJED!#REF!,0)),MAX(REDOSLIJED!#REF!)+1)</f>
        <v>#REF!</v>
      </c>
    </row>
    <row r="1536" spans="1:16" hidden="1" x14ac:dyDescent="0.25">
      <c r="A1536" s="23">
        <v>1029281</v>
      </c>
      <c r="B1536" s="23">
        <v>1</v>
      </c>
      <c r="C1536" s="23">
        <v>1029234</v>
      </c>
      <c r="D1536" s="23" t="s">
        <v>1600</v>
      </c>
      <c r="E1536" s="5">
        <f>IFERROR((PlanMasine[[#This Row],[Norma]]/PlanMasine[[#This Row],[Q]])*(PlanMasine[[#This Row],[Q]]/SUMIF(#REF!,PlanMasine[[#This Row],[RN]],#REF!)*PlanMasine[[#This Row],[KPLQ]]),0)</f>
        <v>0</v>
      </c>
      <c r="F1536" s="23">
        <v>6</v>
      </c>
      <c r="G1536" s="23">
        <v>0</v>
      </c>
      <c r="H1536" s="23">
        <v>0</v>
      </c>
      <c r="I1536" s="23" t="s">
        <v>5</v>
      </c>
      <c r="J1536" s="23" t="s">
        <v>570</v>
      </c>
      <c r="K1536" s="23" t="s">
        <v>1806</v>
      </c>
      <c r="L1536" s="24">
        <v>45855</v>
      </c>
      <c r="M1536" s="28">
        <v>2.0833333333333333E-3</v>
      </c>
      <c r="N1536" s="3">
        <v>45831</v>
      </c>
      <c r="O1536">
        <v>215459</v>
      </c>
      <c r="P1536" t="e">
        <f>IFERROR(INDEX(REDOSLIJED!#REF!,MATCH(PlanMasine[[#This Row],[KPL]],REDOSLIJED!#REF!,0)),MAX(REDOSLIJED!#REF!)+1)</f>
        <v>#REF!</v>
      </c>
    </row>
    <row r="1537" spans="1:16" hidden="1" x14ac:dyDescent="0.25">
      <c r="A1537" s="23">
        <v>1029281</v>
      </c>
      <c r="B1537" s="23">
        <v>1</v>
      </c>
      <c r="C1537" s="23">
        <v>1029235</v>
      </c>
      <c r="D1537" s="23" t="s">
        <v>1609</v>
      </c>
      <c r="E1537" s="5">
        <f>IFERROR((PlanMasine[[#This Row],[Norma]]/PlanMasine[[#This Row],[Q]])*(PlanMasine[[#This Row],[Q]]/SUMIF(#REF!,PlanMasine[[#This Row],[RN]],#REF!)*PlanMasine[[#This Row],[KPLQ]]),0)</f>
        <v>0</v>
      </c>
      <c r="F1537" s="23">
        <v>6</v>
      </c>
      <c r="G1537" s="23">
        <v>0</v>
      </c>
      <c r="H1537" s="23">
        <v>0</v>
      </c>
      <c r="I1537" s="23" t="s">
        <v>5</v>
      </c>
      <c r="J1537" s="23" t="s">
        <v>570</v>
      </c>
      <c r="K1537" s="23" t="s">
        <v>1806</v>
      </c>
      <c r="L1537" s="24">
        <v>45855</v>
      </c>
      <c r="M1537" s="28">
        <v>5.5555555555555558E-3</v>
      </c>
      <c r="N1537" s="3">
        <v>45831</v>
      </c>
      <c r="O1537">
        <v>215460</v>
      </c>
      <c r="P1537" t="e">
        <f>IFERROR(INDEX(REDOSLIJED!#REF!,MATCH(PlanMasine[[#This Row],[KPL]],REDOSLIJED!#REF!,0)),MAX(REDOSLIJED!#REF!)+1)</f>
        <v>#REF!</v>
      </c>
    </row>
    <row r="1538" spans="1:16" hidden="1" x14ac:dyDescent="0.25">
      <c r="A1538" s="23">
        <v>1029282</v>
      </c>
      <c r="B1538" s="23">
        <v>1</v>
      </c>
      <c r="C1538" s="23">
        <v>1029233</v>
      </c>
      <c r="D1538" s="23" t="s">
        <v>2017</v>
      </c>
      <c r="E1538" s="5">
        <f>IFERROR((PlanMasine[[#This Row],[Norma]]/PlanMasine[[#This Row],[Q]])*(PlanMasine[[#This Row],[Q]]/SUMIF(#REF!,PlanMasine[[#This Row],[RN]],#REF!)*PlanMasine[[#This Row],[KPLQ]]),0)</f>
        <v>0</v>
      </c>
      <c r="F1538" s="23">
        <v>6</v>
      </c>
      <c r="G1538" s="23">
        <v>0</v>
      </c>
      <c r="H1538" s="23">
        <v>0</v>
      </c>
      <c r="I1538" s="23" t="s">
        <v>5</v>
      </c>
      <c r="J1538" s="23" t="s">
        <v>570</v>
      </c>
      <c r="K1538" s="23" t="s">
        <v>1806</v>
      </c>
      <c r="L1538" s="24">
        <v>45855</v>
      </c>
      <c r="M1538" s="28">
        <v>2.0833333333333333E-3</v>
      </c>
      <c r="N1538" s="3">
        <v>45831</v>
      </c>
      <c r="O1538">
        <v>215458</v>
      </c>
      <c r="P1538" t="e">
        <f>IFERROR(INDEX(REDOSLIJED!#REF!,MATCH(PlanMasine[[#This Row],[KPL]],REDOSLIJED!#REF!,0)),MAX(REDOSLIJED!#REF!)+1)</f>
        <v>#REF!</v>
      </c>
    </row>
    <row r="1539" spans="1:16" hidden="1" x14ac:dyDescent="0.25">
      <c r="A1539" s="23">
        <v>1029282</v>
      </c>
      <c r="B1539" s="23">
        <v>1</v>
      </c>
      <c r="C1539" s="23">
        <v>1029234</v>
      </c>
      <c r="D1539" s="23" t="s">
        <v>1600</v>
      </c>
      <c r="E1539" s="5">
        <f>IFERROR((PlanMasine[[#This Row],[Norma]]/PlanMasine[[#This Row],[Q]])*(PlanMasine[[#This Row],[Q]]/SUMIF(#REF!,PlanMasine[[#This Row],[RN]],#REF!)*PlanMasine[[#This Row],[KPLQ]]),0)</f>
        <v>0</v>
      </c>
      <c r="F1539" s="23">
        <v>6</v>
      </c>
      <c r="G1539" s="23">
        <v>0</v>
      </c>
      <c r="H1539" s="23">
        <v>0</v>
      </c>
      <c r="I1539" s="23" t="s">
        <v>5</v>
      </c>
      <c r="J1539" s="23" t="s">
        <v>570</v>
      </c>
      <c r="K1539" s="23" t="s">
        <v>1806</v>
      </c>
      <c r="L1539" s="24">
        <v>45855</v>
      </c>
      <c r="M1539" s="28">
        <v>2.0833333333333333E-3</v>
      </c>
      <c r="N1539" s="3">
        <v>45831</v>
      </c>
      <c r="O1539">
        <v>215459</v>
      </c>
      <c r="P1539" t="e">
        <f>IFERROR(INDEX(REDOSLIJED!#REF!,MATCH(PlanMasine[[#This Row],[KPL]],REDOSLIJED!#REF!,0)),MAX(REDOSLIJED!#REF!)+1)</f>
        <v>#REF!</v>
      </c>
    </row>
    <row r="1540" spans="1:16" hidden="1" x14ac:dyDescent="0.25">
      <c r="A1540" s="23">
        <v>1029282</v>
      </c>
      <c r="B1540" s="23">
        <v>1</v>
      </c>
      <c r="C1540" s="23">
        <v>1029237</v>
      </c>
      <c r="D1540" s="23" t="s">
        <v>2082</v>
      </c>
      <c r="E1540" s="5">
        <f>IFERROR((PlanMasine[[#This Row],[Norma]]/PlanMasine[[#This Row],[Q]])*(PlanMasine[[#This Row],[Q]]/SUMIF(#REF!,PlanMasine[[#This Row],[RN]],#REF!)*PlanMasine[[#This Row],[KPLQ]]),0)</f>
        <v>0</v>
      </c>
      <c r="F1540" s="23">
        <v>6</v>
      </c>
      <c r="G1540" s="23">
        <v>0</v>
      </c>
      <c r="H1540" s="23">
        <v>0</v>
      </c>
      <c r="I1540" s="23" t="s">
        <v>5</v>
      </c>
      <c r="J1540" s="23" t="s">
        <v>570</v>
      </c>
      <c r="K1540" s="23" t="s">
        <v>1806</v>
      </c>
      <c r="L1540" s="24">
        <v>45855</v>
      </c>
      <c r="M1540" s="28">
        <v>4.1666666666666666E-3</v>
      </c>
      <c r="N1540" s="3">
        <v>45831</v>
      </c>
      <c r="O1540">
        <v>215462</v>
      </c>
      <c r="P1540" t="e">
        <f>IFERROR(INDEX(REDOSLIJED!#REF!,MATCH(PlanMasine[[#This Row],[KPL]],REDOSLIJED!#REF!,0)),MAX(REDOSLIJED!#REF!)+1)</f>
        <v>#REF!</v>
      </c>
    </row>
    <row r="1541" spans="1:16" hidden="1" x14ac:dyDescent="0.25">
      <c r="A1541" s="23">
        <v>1029282</v>
      </c>
      <c r="B1541" s="23">
        <v>1</v>
      </c>
      <c r="C1541" s="23">
        <v>1029236</v>
      </c>
      <c r="D1541" s="23" t="s">
        <v>2195</v>
      </c>
      <c r="E1541" s="5">
        <f>IFERROR((PlanMasine[[#This Row],[Norma]]/PlanMasine[[#This Row],[Q]])*(PlanMasine[[#This Row],[Q]]/SUMIF(#REF!,PlanMasine[[#This Row],[RN]],#REF!)*PlanMasine[[#This Row],[KPLQ]]),0)</f>
        <v>0</v>
      </c>
      <c r="F1541" s="23">
        <v>6</v>
      </c>
      <c r="G1541" s="23">
        <v>0</v>
      </c>
      <c r="H1541" s="23">
        <v>0</v>
      </c>
      <c r="I1541" s="23" t="s">
        <v>5</v>
      </c>
      <c r="J1541" s="23" t="s">
        <v>570</v>
      </c>
      <c r="K1541" s="23" t="s">
        <v>1806</v>
      </c>
      <c r="L1541" s="24">
        <v>45855</v>
      </c>
      <c r="M1541" s="28">
        <v>3.472222222222222E-3</v>
      </c>
      <c r="N1541" s="3">
        <v>45831</v>
      </c>
      <c r="O1541">
        <v>215461</v>
      </c>
      <c r="P1541" t="e">
        <f>IFERROR(INDEX(REDOSLIJED!#REF!,MATCH(PlanMasine[[#This Row],[KPL]],REDOSLIJED!#REF!,0)),MAX(REDOSLIJED!#REF!)+1)</f>
        <v>#REF!</v>
      </c>
    </row>
    <row r="1542" spans="1:16" hidden="1" x14ac:dyDescent="0.25">
      <c r="A1542" s="23">
        <v>1029282</v>
      </c>
      <c r="B1542" s="23">
        <v>1</v>
      </c>
      <c r="C1542" s="23">
        <v>1029235</v>
      </c>
      <c r="D1542" s="23" t="s">
        <v>1609</v>
      </c>
      <c r="E1542" s="5">
        <f>IFERROR((PlanMasine[[#This Row],[Norma]]/PlanMasine[[#This Row],[Q]])*(PlanMasine[[#This Row],[Q]]/SUMIF(#REF!,PlanMasine[[#This Row],[RN]],#REF!)*PlanMasine[[#This Row],[KPLQ]]),0)</f>
        <v>0</v>
      </c>
      <c r="F1542" s="23">
        <v>6</v>
      </c>
      <c r="G1542" s="23">
        <v>0</v>
      </c>
      <c r="H1542" s="23">
        <v>0</v>
      </c>
      <c r="I1542" s="23" t="s">
        <v>5</v>
      </c>
      <c r="J1542" s="23" t="s">
        <v>570</v>
      </c>
      <c r="K1542" s="23" t="s">
        <v>1806</v>
      </c>
      <c r="L1542" s="24">
        <v>45855</v>
      </c>
      <c r="M1542" s="28">
        <v>5.5555555555555558E-3</v>
      </c>
      <c r="N1542" s="3">
        <v>45831</v>
      </c>
      <c r="O1542">
        <v>215460</v>
      </c>
      <c r="P1542" t="e">
        <f>IFERROR(INDEX(REDOSLIJED!#REF!,MATCH(PlanMasine[[#This Row],[KPL]],REDOSLIJED!#REF!,0)),MAX(REDOSLIJED!#REF!)+1)</f>
        <v>#REF!</v>
      </c>
    </row>
    <row r="1543" spans="1:16" hidden="1" x14ac:dyDescent="0.25">
      <c r="A1543" s="23">
        <v>1029282</v>
      </c>
      <c r="B1543" s="23">
        <v>1</v>
      </c>
      <c r="C1543" s="23">
        <v>1029249</v>
      </c>
      <c r="D1543" s="23" t="s">
        <v>2079</v>
      </c>
      <c r="E1543" s="5">
        <f>IFERROR((PlanMasine[[#This Row],[Norma]]/PlanMasine[[#This Row],[Q]])*(PlanMasine[[#This Row],[Q]]/SUMIF(#REF!,PlanMasine[[#This Row],[RN]],#REF!)*PlanMasine[[#This Row],[KPLQ]]),0)</f>
        <v>0</v>
      </c>
      <c r="F1543" s="23">
        <v>6</v>
      </c>
      <c r="G1543" s="23">
        <v>0</v>
      </c>
      <c r="H1543" s="23">
        <v>0</v>
      </c>
      <c r="I1543" s="23" t="s">
        <v>5</v>
      </c>
      <c r="J1543" s="23" t="s">
        <v>570</v>
      </c>
      <c r="K1543" s="23" t="s">
        <v>1806</v>
      </c>
      <c r="L1543" s="24">
        <v>45855</v>
      </c>
      <c r="M1543" s="28">
        <v>1.0416666666666667E-3</v>
      </c>
      <c r="N1543" s="3">
        <v>45831</v>
      </c>
      <c r="O1543">
        <v>215476</v>
      </c>
      <c r="P1543" t="e">
        <f>IFERROR(INDEX(REDOSLIJED!#REF!,MATCH(PlanMasine[[#This Row],[KPL]],REDOSLIJED!#REF!,0)),MAX(REDOSLIJED!#REF!)+1)</f>
        <v>#REF!</v>
      </c>
    </row>
    <row r="1544" spans="1:16" hidden="1" x14ac:dyDescent="0.25">
      <c r="A1544" s="23">
        <v>1029282</v>
      </c>
      <c r="B1544" s="23">
        <v>1</v>
      </c>
      <c r="C1544" s="23">
        <v>1029245</v>
      </c>
      <c r="D1544" s="23" t="s">
        <v>2191</v>
      </c>
      <c r="E1544" s="5">
        <f>IFERROR((PlanMasine[[#This Row],[Norma]]/PlanMasine[[#This Row],[Q]])*(PlanMasine[[#This Row],[Q]]/SUMIF(#REF!,PlanMasine[[#This Row],[RN]],#REF!)*PlanMasine[[#This Row],[KPLQ]]),0)</f>
        <v>0</v>
      </c>
      <c r="F1544" s="23">
        <v>6</v>
      </c>
      <c r="G1544" s="23">
        <v>0</v>
      </c>
      <c r="H1544" s="23">
        <v>0</v>
      </c>
      <c r="I1544" s="23" t="s">
        <v>5</v>
      </c>
      <c r="J1544" s="23" t="s">
        <v>570</v>
      </c>
      <c r="K1544" s="23" t="s">
        <v>1806</v>
      </c>
      <c r="L1544" s="24">
        <v>45855</v>
      </c>
      <c r="M1544" s="28">
        <v>2.7777777777777779E-3</v>
      </c>
      <c r="N1544" s="3">
        <v>45831</v>
      </c>
      <c r="O1544">
        <v>215470</v>
      </c>
      <c r="P1544" t="e">
        <f>IFERROR(INDEX(REDOSLIJED!#REF!,MATCH(PlanMasine[[#This Row],[KPL]],REDOSLIJED!#REF!,0)),MAX(REDOSLIJED!#REF!)+1)</f>
        <v>#REF!</v>
      </c>
    </row>
    <row r="1545" spans="1:16" hidden="1" x14ac:dyDescent="0.25">
      <c r="A1545" s="23">
        <v>1029282</v>
      </c>
      <c r="B1545" s="23">
        <v>1</v>
      </c>
      <c r="C1545" s="23">
        <v>1029244</v>
      </c>
      <c r="D1545" s="23" t="s">
        <v>2013</v>
      </c>
      <c r="E1545" s="5">
        <f>IFERROR((PlanMasine[[#This Row],[Norma]]/PlanMasine[[#This Row],[Q]])*(PlanMasine[[#This Row],[Q]]/SUMIF(#REF!,PlanMasine[[#This Row],[RN]],#REF!)*PlanMasine[[#This Row],[KPLQ]]),0)</f>
        <v>0</v>
      </c>
      <c r="F1545" s="23">
        <v>6</v>
      </c>
      <c r="G1545" s="23">
        <v>0</v>
      </c>
      <c r="H1545" s="23">
        <v>0</v>
      </c>
      <c r="I1545" s="23" t="s">
        <v>5</v>
      </c>
      <c r="J1545" s="23" t="s">
        <v>570</v>
      </c>
      <c r="K1545" s="23" t="s">
        <v>1806</v>
      </c>
      <c r="L1545" s="24">
        <v>45855</v>
      </c>
      <c r="M1545" s="28">
        <v>3.472222222222222E-3</v>
      </c>
      <c r="N1545" s="3">
        <v>45831</v>
      </c>
      <c r="O1545">
        <v>215469</v>
      </c>
      <c r="P1545" t="e">
        <f>IFERROR(INDEX(REDOSLIJED!#REF!,MATCH(PlanMasine[[#This Row],[KPL]],REDOSLIJED!#REF!,0)),MAX(REDOSLIJED!#REF!)+1)</f>
        <v>#REF!</v>
      </c>
    </row>
    <row r="1546" spans="1:16" hidden="1" x14ac:dyDescent="0.25">
      <c r="A1546" s="23">
        <v>1029282</v>
      </c>
      <c r="B1546" s="23">
        <v>1</v>
      </c>
      <c r="C1546" s="23">
        <v>1029242</v>
      </c>
      <c r="D1546" s="23" t="s">
        <v>2011</v>
      </c>
      <c r="E1546" s="5">
        <f>IFERROR((PlanMasine[[#This Row],[Norma]]/PlanMasine[[#This Row],[Q]])*(PlanMasine[[#This Row],[Q]]/SUMIF(#REF!,PlanMasine[[#This Row],[RN]],#REF!)*PlanMasine[[#This Row],[KPLQ]]),0)</f>
        <v>0</v>
      </c>
      <c r="F1546" s="23">
        <v>6</v>
      </c>
      <c r="G1546" s="23">
        <v>0</v>
      </c>
      <c r="H1546" s="23">
        <v>0</v>
      </c>
      <c r="I1546" s="23" t="s">
        <v>5</v>
      </c>
      <c r="J1546" s="23" t="s">
        <v>570</v>
      </c>
      <c r="K1546" s="23" t="s">
        <v>1806</v>
      </c>
      <c r="L1546" s="24">
        <v>45855</v>
      </c>
      <c r="M1546" s="28">
        <v>1.0416666666666667E-3</v>
      </c>
      <c r="N1546" s="3">
        <v>45831</v>
      </c>
      <c r="O1546">
        <v>215467</v>
      </c>
      <c r="P1546" t="e">
        <f>IFERROR(INDEX(REDOSLIJED!#REF!,MATCH(PlanMasine[[#This Row],[KPL]],REDOSLIJED!#REF!,0)),MAX(REDOSLIJED!#REF!)+1)</f>
        <v>#REF!</v>
      </c>
    </row>
    <row r="1547" spans="1:16" hidden="1" x14ac:dyDescent="0.25">
      <c r="A1547" s="23">
        <v>1029282</v>
      </c>
      <c r="B1547" s="23">
        <v>1</v>
      </c>
      <c r="C1547" s="23">
        <v>1029239</v>
      </c>
      <c r="D1547" s="23" t="s">
        <v>2192</v>
      </c>
      <c r="E1547" s="5">
        <f>IFERROR((PlanMasine[[#This Row],[Norma]]/PlanMasine[[#This Row],[Q]])*(PlanMasine[[#This Row],[Q]]/SUMIF(#REF!,PlanMasine[[#This Row],[RN]],#REF!)*PlanMasine[[#This Row],[KPLQ]]),0)</f>
        <v>0</v>
      </c>
      <c r="F1547" s="23">
        <v>6</v>
      </c>
      <c r="G1547" s="23">
        <v>0</v>
      </c>
      <c r="H1547" s="23">
        <v>0</v>
      </c>
      <c r="I1547" s="23" t="s">
        <v>5</v>
      </c>
      <c r="J1547" s="23" t="s">
        <v>570</v>
      </c>
      <c r="K1547" s="23" t="s">
        <v>1806</v>
      </c>
      <c r="L1547" s="24">
        <v>45855</v>
      </c>
      <c r="M1547" s="28">
        <v>3.472222222222222E-3</v>
      </c>
      <c r="N1547" s="3">
        <v>45831</v>
      </c>
      <c r="O1547">
        <v>215464</v>
      </c>
      <c r="P1547" t="e">
        <f>IFERROR(INDEX(REDOSLIJED!#REF!,MATCH(PlanMasine[[#This Row],[KPL]],REDOSLIJED!#REF!,0)),MAX(REDOSLIJED!#REF!)+1)</f>
        <v>#REF!</v>
      </c>
    </row>
    <row r="1548" spans="1:16" hidden="1" x14ac:dyDescent="0.25">
      <c r="A1548" s="23">
        <v>1029282</v>
      </c>
      <c r="B1548" s="23">
        <v>1</v>
      </c>
      <c r="C1548" s="23">
        <v>1029255</v>
      </c>
      <c r="D1548" s="23" t="s">
        <v>2014</v>
      </c>
      <c r="E1548" s="5">
        <f>IFERROR((PlanMasine[[#This Row],[Norma]]/PlanMasine[[#This Row],[Q]])*(PlanMasine[[#This Row],[Q]]/SUMIF(#REF!,PlanMasine[[#This Row],[RN]],#REF!)*PlanMasine[[#This Row],[KPLQ]]),0)</f>
        <v>0</v>
      </c>
      <c r="F1548" s="23">
        <v>6</v>
      </c>
      <c r="G1548" s="23">
        <v>0</v>
      </c>
      <c r="H1548" s="23">
        <v>0</v>
      </c>
      <c r="I1548" s="23" t="s">
        <v>5</v>
      </c>
      <c r="J1548" s="23" t="s">
        <v>570</v>
      </c>
      <c r="K1548" s="23" t="s">
        <v>1806</v>
      </c>
      <c r="L1548" s="24">
        <v>45855</v>
      </c>
      <c r="M1548" s="28">
        <v>1.0416666666666667E-3</v>
      </c>
      <c r="N1548" s="3">
        <v>45831</v>
      </c>
      <c r="O1548">
        <v>215484</v>
      </c>
      <c r="P1548" t="e">
        <f>IFERROR(INDEX(REDOSLIJED!#REF!,MATCH(PlanMasine[[#This Row],[KPL]],REDOSLIJED!#REF!,0)),MAX(REDOSLIJED!#REF!)+1)</f>
        <v>#REF!</v>
      </c>
    </row>
    <row r="1549" spans="1:16" hidden="1" x14ac:dyDescent="0.25">
      <c r="A1549" s="23">
        <v>1029282</v>
      </c>
      <c r="B1549" s="23">
        <v>1</v>
      </c>
      <c r="C1549" s="23">
        <v>1029238</v>
      </c>
      <c r="D1549" s="23" t="s">
        <v>2018</v>
      </c>
      <c r="E1549" s="5">
        <f>IFERROR((PlanMasine[[#This Row],[Norma]]/PlanMasine[[#This Row],[Q]])*(PlanMasine[[#This Row],[Q]]/SUMIF(#REF!,PlanMasine[[#This Row],[RN]],#REF!)*PlanMasine[[#This Row],[KPLQ]]),0)</f>
        <v>0</v>
      </c>
      <c r="F1549" s="23">
        <v>6</v>
      </c>
      <c r="G1549" s="23">
        <v>0</v>
      </c>
      <c r="H1549" s="23">
        <v>0</v>
      </c>
      <c r="I1549" s="23" t="s">
        <v>5</v>
      </c>
      <c r="J1549" s="23" t="s">
        <v>570</v>
      </c>
      <c r="K1549" s="23" t="s">
        <v>1806</v>
      </c>
      <c r="L1549" s="24">
        <v>45855</v>
      </c>
      <c r="M1549" s="28">
        <v>3.472222222222222E-3</v>
      </c>
      <c r="N1549" s="3">
        <v>45831</v>
      </c>
      <c r="O1549">
        <v>215463</v>
      </c>
      <c r="P1549" t="e">
        <f>IFERROR(INDEX(REDOSLIJED!#REF!,MATCH(PlanMasine[[#This Row],[KPL]],REDOSLIJED!#REF!,0)),MAX(REDOSLIJED!#REF!)+1)</f>
        <v>#REF!</v>
      </c>
    </row>
    <row r="1550" spans="1:16" hidden="1" x14ac:dyDescent="0.25">
      <c r="A1550" s="23">
        <v>1029438</v>
      </c>
      <c r="B1550" s="23">
        <v>6</v>
      </c>
      <c r="C1550" s="23">
        <v>1029455</v>
      </c>
      <c r="D1550" s="23" t="s">
        <v>2065</v>
      </c>
      <c r="E1550" s="5">
        <f>IFERROR((PlanMasine[[#This Row],[Norma]]/PlanMasine[[#This Row],[Q]])*(PlanMasine[[#This Row],[Q]]/SUMIF(#REF!,PlanMasine[[#This Row],[RN]],#REF!)*PlanMasine[[#This Row],[KPLQ]]),0)</f>
        <v>0</v>
      </c>
      <c r="F1550" s="23">
        <v>6</v>
      </c>
      <c r="G1550" s="23">
        <v>0</v>
      </c>
      <c r="H1550" s="23">
        <v>0</v>
      </c>
      <c r="I1550" s="23" t="s">
        <v>5</v>
      </c>
      <c r="J1550" s="23" t="s">
        <v>570</v>
      </c>
      <c r="K1550" s="23" t="s">
        <v>2251</v>
      </c>
      <c r="L1550" s="24">
        <v>45855</v>
      </c>
      <c r="M1550" s="28">
        <v>8.3333333333333332E-3</v>
      </c>
      <c r="N1550" s="3">
        <v>45831</v>
      </c>
      <c r="O1550">
        <v>227832</v>
      </c>
      <c r="P1550" t="e">
        <f>IFERROR(INDEX(REDOSLIJED!#REF!,MATCH(PlanMasine[[#This Row],[KPL]],REDOSLIJED!#REF!,0)),MAX(REDOSLIJED!#REF!)+1)</f>
        <v>#REF!</v>
      </c>
    </row>
    <row r="1551" spans="1:16" hidden="1" x14ac:dyDescent="0.25">
      <c r="A1551" s="23">
        <v>1029438</v>
      </c>
      <c r="B1551" s="23">
        <v>6</v>
      </c>
      <c r="C1551" s="23">
        <v>1029450</v>
      </c>
      <c r="D1551" s="23" t="s">
        <v>2064</v>
      </c>
      <c r="E1551" s="5">
        <f>IFERROR((PlanMasine[[#This Row],[Norma]]/PlanMasine[[#This Row],[Q]])*(PlanMasine[[#This Row],[Q]]/SUMIF(#REF!,PlanMasine[[#This Row],[RN]],#REF!)*PlanMasine[[#This Row],[KPLQ]]),0)</f>
        <v>0</v>
      </c>
      <c r="F1551" s="23">
        <v>6</v>
      </c>
      <c r="G1551" s="23">
        <v>0</v>
      </c>
      <c r="H1551" s="23">
        <v>0</v>
      </c>
      <c r="I1551" s="23" t="s">
        <v>5</v>
      </c>
      <c r="J1551" s="23" t="s">
        <v>570</v>
      </c>
      <c r="K1551" s="23" t="s">
        <v>2251</v>
      </c>
      <c r="L1551" s="24">
        <v>45855</v>
      </c>
      <c r="M1551" s="28">
        <v>1.2500000000000001E-2</v>
      </c>
      <c r="N1551" s="3">
        <v>45831</v>
      </c>
      <c r="O1551">
        <v>227827</v>
      </c>
      <c r="P1551" t="e">
        <f>IFERROR(INDEX(REDOSLIJED!#REF!,MATCH(PlanMasine[[#This Row],[KPL]],REDOSLIJED!#REF!,0)),MAX(REDOSLIJED!#REF!)+1)</f>
        <v>#REF!</v>
      </c>
    </row>
    <row r="1552" spans="1:16" hidden="1" x14ac:dyDescent="0.25">
      <c r="A1552" s="23">
        <v>1029438</v>
      </c>
      <c r="B1552" s="23">
        <v>6</v>
      </c>
      <c r="C1552" s="23">
        <v>1029444</v>
      </c>
      <c r="D1552" s="23" t="s">
        <v>2253</v>
      </c>
      <c r="E1552" s="5">
        <f>IFERROR((PlanMasine[[#This Row],[Norma]]/PlanMasine[[#This Row],[Q]])*(PlanMasine[[#This Row],[Q]]/SUMIF(#REF!,PlanMasine[[#This Row],[RN]],#REF!)*PlanMasine[[#This Row],[KPLQ]]),0)</f>
        <v>0</v>
      </c>
      <c r="F1552" s="23">
        <v>6</v>
      </c>
      <c r="G1552" s="23">
        <v>0</v>
      </c>
      <c r="H1552" s="23">
        <v>0</v>
      </c>
      <c r="I1552" s="23" t="s">
        <v>5</v>
      </c>
      <c r="J1552" s="23" t="s">
        <v>570</v>
      </c>
      <c r="K1552" s="23" t="s">
        <v>2251</v>
      </c>
      <c r="L1552" s="24">
        <v>45855</v>
      </c>
      <c r="M1552" s="28">
        <v>8.3333333333333332E-3</v>
      </c>
      <c r="N1552" s="3">
        <v>45831</v>
      </c>
      <c r="O1552">
        <v>227821</v>
      </c>
      <c r="P1552" t="e">
        <f>IFERROR(INDEX(REDOSLIJED!#REF!,MATCH(PlanMasine[[#This Row],[KPL]],REDOSLIJED!#REF!,0)),MAX(REDOSLIJED!#REF!)+1)</f>
        <v>#REF!</v>
      </c>
    </row>
    <row r="1553" spans="1:16" hidden="1" x14ac:dyDescent="0.25">
      <c r="A1553" s="23">
        <v>1029438</v>
      </c>
      <c r="B1553" s="23">
        <v>6</v>
      </c>
      <c r="C1553" s="23">
        <v>1029457</v>
      </c>
      <c r="D1553" s="23" t="s">
        <v>2252</v>
      </c>
      <c r="E1553" s="5">
        <f>IFERROR((PlanMasine[[#This Row],[Norma]]/PlanMasine[[#This Row],[Q]])*(PlanMasine[[#This Row],[Q]]/SUMIF(#REF!,PlanMasine[[#This Row],[RN]],#REF!)*PlanMasine[[#This Row],[KPLQ]]),0)</f>
        <v>0</v>
      </c>
      <c r="F1553" s="23">
        <v>6</v>
      </c>
      <c r="G1553" s="23">
        <v>0</v>
      </c>
      <c r="H1553" s="23">
        <v>0</v>
      </c>
      <c r="I1553" s="23" t="s">
        <v>5</v>
      </c>
      <c r="J1553" s="23" t="s">
        <v>570</v>
      </c>
      <c r="K1553" s="23" t="s">
        <v>2251</v>
      </c>
      <c r="L1553" s="24">
        <v>45855</v>
      </c>
      <c r="M1553" s="28">
        <v>8.3333333333333332E-3</v>
      </c>
      <c r="N1553" s="3">
        <v>45831</v>
      </c>
      <c r="O1553">
        <v>227834</v>
      </c>
      <c r="P1553" t="e">
        <f>IFERROR(INDEX(REDOSLIJED!#REF!,MATCH(PlanMasine[[#This Row],[KPL]],REDOSLIJED!#REF!,0)),MAX(REDOSLIJED!#REF!)+1)</f>
        <v>#REF!</v>
      </c>
    </row>
    <row r="1554" spans="1:16" hidden="1" x14ac:dyDescent="0.25">
      <c r="A1554" s="23">
        <v>1029599</v>
      </c>
      <c r="B1554" s="23">
        <v>1</v>
      </c>
      <c r="C1554" s="23">
        <v>1029613</v>
      </c>
      <c r="D1554" s="23" t="s">
        <v>1616</v>
      </c>
      <c r="E1554" s="5">
        <f>IFERROR((PlanMasine[[#This Row],[Norma]]/PlanMasine[[#This Row],[Q]])*(PlanMasine[[#This Row],[Q]]/SUMIF(#REF!,PlanMasine[[#This Row],[RN]],#REF!)*PlanMasine[[#This Row],[KPLQ]]),0)</f>
        <v>0</v>
      </c>
      <c r="F1554" s="23">
        <v>12</v>
      </c>
      <c r="G1554" s="23">
        <v>0</v>
      </c>
      <c r="H1554" s="23">
        <v>0</v>
      </c>
      <c r="I1554" s="23" t="s">
        <v>5</v>
      </c>
      <c r="J1554" s="23" t="s">
        <v>570</v>
      </c>
      <c r="K1554" s="23" t="s">
        <v>2255</v>
      </c>
      <c r="L1554" s="24">
        <v>45846</v>
      </c>
      <c r="M1554" s="28">
        <v>2.7777777777777779E-3</v>
      </c>
      <c r="N1554" s="3">
        <v>45831</v>
      </c>
      <c r="O1554">
        <v>226824</v>
      </c>
      <c r="P1554" t="e">
        <f>IFERROR(INDEX(REDOSLIJED!#REF!,MATCH(PlanMasine[[#This Row],[KPL]],REDOSLIJED!#REF!,0)),MAX(REDOSLIJED!#REF!)+1)</f>
        <v>#REF!</v>
      </c>
    </row>
    <row r="1555" spans="1:16" hidden="1" x14ac:dyDescent="0.25">
      <c r="A1555" s="23">
        <v>1029599</v>
      </c>
      <c r="B1555" s="23">
        <v>1</v>
      </c>
      <c r="C1555" s="23">
        <v>1029627</v>
      </c>
      <c r="D1555" s="23" t="s">
        <v>2259</v>
      </c>
      <c r="E1555" s="5">
        <f>IFERROR((PlanMasine[[#This Row],[Norma]]/PlanMasine[[#This Row],[Q]])*(PlanMasine[[#This Row],[Q]]/SUMIF(#REF!,PlanMasine[[#This Row],[RN]],#REF!)*PlanMasine[[#This Row],[KPLQ]]),0)</f>
        <v>0</v>
      </c>
      <c r="F1555" s="23">
        <v>12</v>
      </c>
      <c r="G1555" s="23">
        <v>0</v>
      </c>
      <c r="H1555" s="23">
        <v>0</v>
      </c>
      <c r="I1555" s="23" t="s">
        <v>5</v>
      </c>
      <c r="J1555" s="23" t="s">
        <v>570</v>
      </c>
      <c r="K1555" s="23" t="s">
        <v>2255</v>
      </c>
      <c r="L1555" s="24">
        <v>45846</v>
      </c>
      <c r="M1555" s="28">
        <v>2.0833333333333333E-3</v>
      </c>
      <c r="N1555" s="3">
        <v>45831</v>
      </c>
      <c r="O1555">
        <v>226843</v>
      </c>
      <c r="P1555" t="e">
        <f>IFERROR(INDEX(REDOSLIJED!#REF!,MATCH(PlanMasine[[#This Row],[KPL]],REDOSLIJED!#REF!,0)),MAX(REDOSLIJED!#REF!)+1)</f>
        <v>#REF!</v>
      </c>
    </row>
    <row r="1556" spans="1:16" hidden="1" x14ac:dyDescent="0.25">
      <c r="A1556" s="23">
        <v>1029599</v>
      </c>
      <c r="B1556" s="23">
        <v>1</v>
      </c>
      <c r="C1556" s="23">
        <v>1029626</v>
      </c>
      <c r="D1556" s="23" t="s">
        <v>2260</v>
      </c>
      <c r="E1556" s="5">
        <f>IFERROR((PlanMasine[[#This Row],[Norma]]/PlanMasine[[#This Row],[Q]])*(PlanMasine[[#This Row],[Q]]/SUMIF(#REF!,PlanMasine[[#This Row],[RN]],#REF!)*PlanMasine[[#This Row],[KPLQ]]),0)</f>
        <v>0</v>
      </c>
      <c r="F1556" s="23">
        <v>12</v>
      </c>
      <c r="G1556" s="23">
        <v>0</v>
      </c>
      <c r="H1556" s="23">
        <v>0</v>
      </c>
      <c r="I1556" s="23" t="s">
        <v>5</v>
      </c>
      <c r="J1556" s="23" t="s">
        <v>570</v>
      </c>
      <c r="K1556" s="23" t="s">
        <v>2255</v>
      </c>
      <c r="L1556" s="24">
        <v>45846</v>
      </c>
      <c r="M1556" s="28">
        <v>2.0833333333333333E-3</v>
      </c>
      <c r="N1556" s="3">
        <v>45831</v>
      </c>
      <c r="O1556">
        <v>226842</v>
      </c>
      <c r="P1556" t="e">
        <f>IFERROR(INDEX(REDOSLIJED!#REF!,MATCH(PlanMasine[[#This Row],[KPL]],REDOSLIJED!#REF!,0)),MAX(REDOSLIJED!#REF!)+1)</f>
        <v>#REF!</v>
      </c>
    </row>
    <row r="1557" spans="1:16" hidden="1" x14ac:dyDescent="0.25">
      <c r="A1557" s="23">
        <v>1029599</v>
      </c>
      <c r="B1557" s="23">
        <v>1</v>
      </c>
      <c r="C1557" s="23">
        <v>1029619</v>
      </c>
      <c r="D1557" s="23" t="s">
        <v>2256</v>
      </c>
      <c r="E1557" s="5">
        <f>IFERROR((PlanMasine[[#This Row],[Norma]]/PlanMasine[[#This Row],[Q]])*(PlanMasine[[#This Row],[Q]]/SUMIF(#REF!,PlanMasine[[#This Row],[RN]],#REF!)*PlanMasine[[#This Row],[KPLQ]]),0)</f>
        <v>0</v>
      </c>
      <c r="F1557" s="23">
        <v>12</v>
      </c>
      <c r="G1557" s="23">
        <v>0</v>
      </c>
      <c r="H1557" s="23">
        <v>0</v>
      </c>
      <c r="I1557" s="23" t="s">
        <v>5</v>
      </c>
      <c r="J1557" s="23" t="s">
        <v>570</v>
      </c>
      <c r="K1557" s="23" t="s">
        <v>2255</v>
      </c>
      <c r="L1557" s="24">
        <v>45846</v>
      </c>
      <c r="M1557" s="28">
        <v>2.0833333333333333E-3</v>
      </c>
      <c r="N1557" s="3">
        <v>45831</v>
      </c>
      <c r="O1557">
        <v>226834</v>
      </c>
      <c r="P1557" t="e">
        <f>IFERROR(INDEX(REDOSLIJED!#REF!,MATCH(PlanMasine[[#This Row],[KPL]],REDOSLIJED!#REF!,0)),MAX(REDOSLIJED!#REF!)+1)</f>
        <v>#REF!</v>
      </c>
    </row>
    <row r="1558" spans="1:16" hidden="1" x14ac:dyDescent="0.25">
      <c r="A1558" s="23">
        <v>1029599</v>
      </c>
      <c r="B1558" s="23">
        <v>1</v>
      </c>
      <c r="C1558" s="23">
        <v>1029618</v>
      </c>
      <c r="D1558" s="23" t="s">
        <v>2261</v>
      </c>
      <c r="E1558" s="5">
        <f>IFERROR((PlanMasine[[#This Row],[Norma]]/PlanMasine[[#This Row],[Q]])*(PlanMasine[[#This Row],[Q]]/SUMIF(#REF!,PlanMasine[[#This Row],[RN]],#REF!)*PlanMasine[[#This Row],[KPLQ]]),0)</f>
        <v>0</v>
      </c>
      <c r="F1558" s="23">
        <v>12</v>
      </c>
      <c r="G1558" s="23">
        <v>0</v>
      </c>
      <c r="H1558" s="23">
        <v>0</v>
      </c>
      <c r="I1558" s="23" t="s">
        <v>5</v>
      </c>
      <c r="J1558" s="23" t="s">
        <v>570</v>
      </c>
      <c r="K1558" s="23" t="s">
        <v>2255</v>
      </c>
      <c r="L1558" s="24">
        <v>45846</v>
      </c>
      <c r="M1558" s="28">
        <v>1.3888888888888889E-3</v>
      </c>
      <c r="N1558" s="3">
        <v>45831</v>
      </c>
      <c r="O1558">
        <v>226832</v>
      </c>
      <c r="P1558" t="e">
        <f>IFERROR(INDEX(REDOSLIJED!#REF!,MATCH(PlanMasine[[#This Row],[KPL]],REDOSLIJED!#REF!,0)),MAX(REDOSLIJED!#REF!)+1)</f>
        <v>#REF!</v>
      </c>
    </row>
    <row r="1559" spans="1:16" hidden="1" x14ac:dyDescent="0.25">
      <c r="A1559" s="23">
        <v>1029599</v>
      </c>
      <c r="B1559" s="23">
        <v>1</v>
      </c>
      <c r="C1559" s="23">
        <v>1029617</v>
      </c>
      <c r="D1559" s="23" t="s">
        <v>2266</v>
      </c>
      <c r="E1559" s="5">
        <f>IFERROR((PlanMasine[[#This Row],[Norma]]/PlanMasine[[#This Row],[Q]])*(PlanMasine[[#This Row],[Q]]/SUMIF(#REF!,PlanMasine[[#This Row],[RN]],#REF!)*PlanMasine[[#This Row],[KPLQ]]),0)</f>
        <v>0</v>
      </c>
      <c r="F1559" s="23">
        <v>12</v>
      </c>
      <c r="G1559" s="23">
        <v>0</v>
      </c>
      <c r="H1559" s="23">
        <v>0</v>
      </c>
      <c r="I1559" s="23" t="s">
        <v>5</v>
      </c>
      <c r="J1559" s="23" t="s">
        <v>570</v>
      </c>
      <c r="K1559" s="23" t="s">
        <v>2255</v>
      </c>
      <c r="L1559" s="24">
        <v>45846</v>
      </c>
      <c r="M1559" s="28">
        <v>1.3888888888888889E-3</v>
      </c>
      <c r="N1559" s="3">
        <v>45831</v>
      </c>
      <c r="O1559">
        <v>226831</v>
      </c>
      <c r="P1559" t="e">
        <f>IFERROR(INDEX(REDOSLIJED!#REF!,MATCH(PlanMasine[[#This Row],[KPL]],REDOSLIJED!#REF!,0)),MAX(REDOSLIJED!#REF!)+1)</f>
        <v>#REF!</v>
      </c>
    </row>
    <row r="1560" spans="1:16" hidden="1" x14ac:dyDescent="0.25">
      <c r="A1560" s="23">
        <v>1029599</v>
      </c>
      <c r="B1560" s="23">
        <v>1</v>
      </c>
      <c r="C1560" s="23">
        <v>1029611</v>
      </c>
      <c r="D1560" s="23" t="s">
        <v>2263</v>
      </c>
      <c r="E1560" s="5">
        <f>IFERROR((PlanMasine[[#This Row],[Norma]]/PlanMasine[[#This Row],[Q]])*(PlanMasine[[#This Row],[Q]]/SUMIF(#REF!,PlanMasine[[#This Row],[RN]],#REF!)*PlanMasine[[#This Row],[KPLQ]]),0)</f>
        <v>0</v>
      </c>
      <c r="F1560" s="23">
        <v>12</v>
      </c>
      <c r="G1560" s="23">
        <v>0</v>
      </c>
      <c r="H1560" s="23">
        <v>0</v>
      </c>
      <c r="I1560" s="23" t="s">
        <v>5</v>
      </c>
      <c r="J1560" s="23" t="s">
        <v>570</v>
      </c>
      <c r="K1560" s="23" t="s">
        <v>2255</v>
      </c>
      <c r="L1560" s="24">
        <v>45846</v>
      </c>
      <c r="M1560" s="28">
        <v>3.472222222222222E-3</v>
      </c>
      <c r="N1560" s="3">
        <v>45831</v>
      </c>
      <c r="O1560">
        <v>226822</v>
      </c>
      <c r="P1560" t="e">
        <f>IFERROR(INDEX(REDOSLIJED!#REF!,MATCH(PlanMasine[[#This Row],[KPL]],REDOSLIJED!#REF!,0)),MAX(REDOSLIJED!#REF!)+1)</f>
        <v>#REF!</v>
      </c>
    </row>
    <row r="1561" spans="1:16" hidden="1" x14ac:dyDescent="0.25">
      <c r="A1561" s="23">
        <v>1029599</v>
      </c>
      <c r="B1561" s="23">
        <v>1</v>
      </c>
      <c r="C1561" s="23">
        <v>1029615</v>
      </c>
      <c r="D1561" s="23" t="s">
        <v>2262</v>
      </c>
      <c r="E1561" s="5">
        <f>IFERROR((PlanMasine[[#This Row],[Norma]]/PlanMasine[[#This Row],[Q]])*(PlanMasine[[#This Row],[Q]]/SUMIF(#REF!,PlanMasine[[#This Row],[RN]],#REF!)*PlanMasine[[#This Row],[KPLQ]]),0)</f>
        <v>0</v>
      </c>
      <c r="F1561" s="23">
        <v>12</v>
      </c>
      <c r="G1561" s="23">
        <v>0</v>
      </c>
      <c r="H1561" s="23">
        <v>0</v>
      </c>
      <c r="I1561" s="23" t="s">
        <v>5</v>
      </c>
      <c r="J1561" s="23" t="s">
        <v>570</v>
      </c>
      <c r="K1561" s="23" t="s">
        <v>2255</v>
      </c>
      <c r="L1561" s="24">
        <v>45846</v>
      </c>
      <c r="M1561" s="28">
        <v>2.7777777777777779E-3</v>
      </c>
      <c r="N1561" s="3">
        <v>45831</v>
      </c>
      <c r="O1561">
        <v>226828</v>
      </c>
      <c r="P1561" t="e">
        <f>IFERROR(INDEX(REDOSLIJED!#REF!,MATCH(PlanMasine[[#This Row],[KPL]],REDOSLIJED!#REF!,0)),MAX(REDOSLIJED!#REF!)+1)</f>
        <v>#REF!</v>
      </c>
    </row>
    <row r="1562" spans="1:16" hidden="1" x14ac:dyDescent="0.25">
      <c r="A1562" s="23">
        <v>1029599</v>
      </c>
      <c r="B1562" s="23">
        <v>1</v>
      </c>
      <c r="C1562" s="23">
        <v>1029616</v>
      </c>
      <c r="D1562" s="23" t="s">
        <v>2264</v>
      </c>
      <c r="E1562" s="5">
        <f>IFERROR((PlanMasine[[#This Row],[Norma]]/PlanMasine[[#This Row],[Q]])*(PlanMasine[[#This Row],[Q]]/SUMIF(#REF!,PlanMasine[[#This Row],[RN]],#REF!)*PlanMasine[[#This Row],[KPLQ]]),0)</f>
        <v>0</v>
      </c>
      <c r="F1562" s="23">
        <v>24</v>
      </c>
      <c r="G1562" s="23">
        <v>0</v>
      </c>
      <c r="H1562" s="23">
        <v>0</v>
      </c>
      <c r="I1562" s="23" t="s">
        <v>5</v>
      </c>
      <c r="J1562" s="23" t="s">
        <v>570</v>
      </c>
      <c r="K1562" s="23" t="s">
        <v>2255</v>
      </c>
      <c r="L1562" s="24">
        <v>45846</v>
      </c>
      <c r="M1562" s="28">
        <v>2.7777777777777779E-3</v>
      </c>
      <c r="N1562" s="3">
        <v>45831</v>
      </c>
      <c r="O1562">
        <v>226830</v>
      </c>
      <c r="P1562" t="e">
        <f>IFERROR(INDEX(REDOSLIJED!#REF!,MATCH(PlanMasine[[#This Row],[KPL]],REDOSLIJED!#REF!,0)),MAX(REDOSLIJED!#REF!)+1)</f>
        <v>#REF!</v>
      </c>
    </row>
    <row r="1563" spans="1:16" hidden="1" x14ac:dyDescent="0.25">
      <c r="A1563" s="23">
        <v>1029599</v>
      </c>
      <c r="B1563" s="23">
        <v>1</v>
      </c>
      <c r="C1563" s="23">
        <v>1029629</v>
      </c>
      <c r="D1563" s="23" t="s">
        <v>2254</v>
      </c>
      <c r="E1563" s="5">
        <f>IFERROR((PlanMasine[[#This Row],[Norma]]/PlanMasine[[#This Row],[Q]])*(PlanMasine[[#This Row],[Q]]/SUMIF(#REF!,PlanMasine[[#This Row],[RN]],#REF!)*PlanMasine[[#This Row],[KPLQ]]),0)</f>
        <v>0</v>
      </c>
      <c r="F1563" s="23">
        <v>12</v>
      </c>
      <c r="G1563" s="23">
        <v>0</v>
      </c>
      <c r="H1563" s="23">
        <v>0</v>
      </c>
      <c r="I1563" s="23" t="s">
        <v>5</v>
      </c>
      <c r="J1563" s="23" t="s">
        <v>570</v>
      </c>
      <c r="K1563" s="23" t="s">
        <v>2255</v>
      </c>
      <c r="L1563" s="24">
        <v>45846</v>
      </c>
      <c r="M1563" s="28">
        <v>2.0833333333333333E-3</v>
      </c>
      <c r="N1563" s="3">
        <v>45831</v>
      </c>
      <c r="O1563">
        <v>226845</v>
      </c>
      <c r="P1563" t="e">
        <f>IFERROR(INDEX(REDOSLIJED!#REF!,MATCH(PlanMasine[[#This Row],[KPL]],REDOSLIJED!#REF!,0)),MAX(REDOSLIJED!#REF!)+1)</f>
        <v>#REF!</v>
      </c>
    </row>
    <row r="1564" spans="1:16" hidden="1" x14ac:dyDescent="0.25">
      <c r="A1564" s="23">
        <v>1029599</v>
      </c>
      <c r="B1564" s="23">
        <v>1</v>
      </c>
      <c r="C1564" s="23">
        <v>1029628</v>
      </c>
      <c r="D1564" s="23" t="s">
        <v>2258</v>
      </c>
      <c r="E1564" s="5">
        <f>IFERROR((PlanMasine[[#This Row],[Norma]]/PlanMasine[[#This Row],[Q]])*(PlanMasine[[#This Row],[Q]]/SUMIF(#REF!,PlanMasine[[#This Row],[RN]],#REF!)*PlanMasine[[#This Row],[KPLQ]]),0)</f>
        <v>0</v>
      </c>
      <c r="F1564" s="23">
        <v>12</v>
      </c>
      <c r="G1564" s="23">
        <v>0</v>
      </c>
      <c r="H1564" s="23">
        <v>0</v>
      </c>
      <c r="I1564" s="23" t="s">
        <v>5</v>
      </c>
      <c r="J1564" s="23" t="s">
        <v>570</v>
      </c>
      <c r="K1564" s="23" t="s">
        <v>2255</v>
      </c>
      <c r="L1564" s="24">
        <v>45846</v>
      </c>
      <c r="M1564" s="28">
        <v>2.0833333333333333E-3</v>
      </c>
      <c r="N1564" s="3">
        <v>45831</v>
      </c>
      <c r="O1564">
        <v>226844</v>
      </c>
      <c r="P1564" t="e">
        <f>IFERROR(INDEX(REDOSLIJED!#REF!,MATCH(PlanMasine[[#This Row],[KPL]],REDOSLIJED!#REF!,0)),MAX(REDOSLIJED!#REF!)+1)</f>
        <v>#REF!</v>
      </c>
    </row>
    <row r="1565" spans="1:16" hidden="1" x14ac:dyDescent="0.25">
      <c r="A1565" s="23">
        <v>1029599</v>
      </c>
      <c r="B1565" s="23">
        <v>1</v>
      </c>
      <c r="C1565" s="23">
        <v>1029614</v>
      </c>
      <c r="D1565" s="23" t="s">
        <v>2257</v>
      </c>
      <c r="E1565" s="5">
        <f>IFERROR((PlanMasine[[#This Row],[Norma]]/PlanMasine[[#This Row],[Q]])*(PlanMasine[[#This Row],[Q]]/SUMIF(#REF!,PlanMasine[[#This Row],[RN]],#REF!)*PlanMasine[[#This Row],[KPLQ]]),0)</f>
        <v>0</v>
      </c>
      <c r="F1565" s="23">
        <v>12</v>
      </c>
      <c r="G1565" s="23">
        <v>0</v>
      </c>
      <c r="H1565" s="23">
        <v>0</v>
      </c>
      <c r="I1565" s="23" t="s">
        <v>5</v>
      </c>
      <c r="J1565" s="23" t="s">
        <v>570</v>
      </c>
      <c r="K1565" s="23" t="s">
        <v>2255</v>
      </c>
      <c r="L1565" s="24">
        <v>45846</v>
      </c>
      <c r="M1565" s="28">
        <v>2.7777777777777779E-3</v>
      </c>
      <c r="N1565" s="3">
        <v>45831</v>
      </c>
      <c r="O1565">
        <v>226827</v>
      </c>
      <c r="P1565" t="e">
        <f>IFERROR(INDEX(REDOSLIJED!#REF!,MATCH(PlanMasine[[#This Row],[KPL]],REDOSLIJED!#REF!,0)),MAX(REDOSLIJED!#REF!)+1)</f>
        <v>#REF!</v>
      </c>
    </row>
    <row r="1566" spans="1:16" hidden="1" x14ac:dyDescent="0.25">
      <c r="A1566" s="23">
        <v>1029599</v>
      </c>
      <c r="B1566" s="23">
        <v>1</v>
      </c>
      <c r="C1566" s="23">
        <v>1029612</v>
      </c>
      <c r="D1566" s="23" t="s">
        <v>2265</v>
      </c>
      <c r="E1566" s="5">
        <f>IFERROR((PlanMasine[[#This Row],[Norma]]/PlanMasine[[#This Row],[Q]])*(PlanMasine[[#This Row],[Q]]/SUMIF(#REF!,PlanMasine[[#This Row],[RN]],#REF!)*PlanMasine[[#This Row],[KPLQ]]),0)</f>
        <v>0</v>
      </c>
      <c r="F1566" s="23">
        <v>12</v>
      </c>
      <c r="G1566" s="23">
        <v>0</v>
      </c>
      <c r="H1566" s="23">
        <v>0</v>
      </c>
      <c r="I1566" s="23" t="s">
        <v>5</v>
      </c>
      <c r="J1566" s="23" t="s">
        <v>570</v>
      </c>
      <c r="K1566" s="23" t="s">
        <v>2255</v>
      </c>
      <c r="L1566" s="24">
        <v>45846</v>
      </c>
      <c r="M1566" s="28">
        <v>3.472222222222222E-3</v>
      </c>
      <c r="N1566" s="3">
        <v>45831</v>
      </c>
      <c r="O1566">
        <v>226823</v>
      </c>
      <c r="P1566" t="e">
        <f>IFERROR(INDEX(REDOSLIJED!#REF!,MATCH(PlanMasine[[#This Row],[KPL]],REDOSLIJED!#REF!,0)),MAX(REDOSLIJED!#REF!)+1)</f>
        <v>#REF!</v>
      </c>
    </row>
    <row r="1567" spans="1:16" hidden="1" x14ac:dyDescent="0.25">
      <c r="A1567" s="23">
        <v>1029600</v>
      </c>
      <c r="B1567" s="23">
        <v>1</v>
      </c>
      <c r="C1567" s="23">
        <v>1029616</v>
      </c>
      <c r="D1567" s="23" t="s">
        <v>2264</v>
      </c>
      <c r="E1567" s="5">
        <f>IFERROR((PlanMasine[[#This Row],[Norma]]/PlanMasine[[#This Row],[Q]])*(PlanMasine[[#This Row],[Q]]/SUMIF(#REF!,PlanMasine[[#This Row],[RN]],#REF!)*PlanMasine[[#This Row],[KPLQ]]),0)</f>
        <v>0</v>
      </c>
      <c r="F1567" s="23">
        <v>24</v>
      </c>
      <c r="G1567" s="23">
        <v>0</v>
      </c>
      <c r="H1567" s="23">
        <v>0</v>
      </c>
      <c r="I1567" s="23" t="s">
        <v>5</v>
      </c>
      <c r="J1567" s="23" t="s">
        <v>570</v>
      </c>
      <c r="K1567" s="23" t="s">
        <v>2255</v>
      </c>
      <c r="L1567" s="24">
        <v>45846</v>
      </c>
      <c r="M1567" s="28">
        <v>2.7777777777777779E-3</v>
      </c>
      <c r="N1567" s="3">
        <v>45831</v>
      </c>
      <c r="O1567">
        <v>226830</v>
      </c>
      <c r="P1567" t="e">
        <f>IFERROR(INDEX(REDOSLIJED!#REF!,MATCH(PlanMasine[[#This Row],[KPL]],REDOSLIJED!#REF!,0)),MAX(REDOSLIJED!#REF!)+1)</f>
        <v>#REF!</v>
      </c>
    </row>
    <row r="1568" spans="1:16" hidden="1" x14ac:dyDescent="0.25">
      <c r="A1568" s="23">
        <v>1029600</v>
      </c>
      <c r="B1568" s="23">
        <v>1</v>
      </c>
      <c r="C1568" s="23">
        <v>1029612</v>
      </c>
      <c r="D1568" s="23" t="s">
        <v>2265</v>
      </c>
      <c r="E1568" s="5">
        <f>IFERROR((PlanMasine[[#This Row],[Norma]]/PlanMasine[[#This Row],[Q]])*(PlanMasine[[#This Row],[Q]]/SUMIF(#REF!,PlanMasine[[#This Row],[RN]],#REF!)*PlanMasine[[#This Row],[KPLQ]]),0)</f>
        <v>0</v>
      </c>
      <c r="F1568" s="23">
        <v>12</v>
      </c>
      <c r="G1568" s="23">
        <v>0</v>
      </c>
      <c r="H1568" s="23">
        <v>0</v>
      </c>
      <c r="I1568" s="23" t="s">
        <v>5</v>
      </c>
      <c r="J1568" s="23" t="s">
        <v>570</v>
      </c>
      <c r="K1568" s="23" t="s">
        <v>2255</v>
      </c>
      <c r="L1568" s="24">
        <v>45846</v>
      </c>
      <c r="M1568" s="28">
        <v>3.472222222222222E-3</v>
      </c>
      <c r="N1568" s="3">
        <v>45831</v>
      </c>
      <c r="O1568">
        <v>226823</v>
      </c>
      <c r="P1568" t="e">
        <f>IFERROR(INDEX(REDOSLIJED!#REF!,MATCH(PlanMasine[[#This Row],[KPL]],REDOSLIJED!#REF!,0)),MAX(REDOSLIJED!#REF!)+1)</f>
        <v>#REF!</v>
      </c>
    </row>
    <row r="1569" spans="1:16" hidden="1" x14ac:dyDescent="0.25">
      <c r="A1569" s="23">
        <v>1029600</v>
      </c>
      <c r="B1569" s="23">
        <v>1</v>
      </c>
      <c r="C1569" s="23">
        <v>1029613</v>
      </c>
      <c r="D1569" s="23" t="s">
        <v>1616</v>
      </c>
      <c r="E1569" s="5">
        <f>IFERROR((PlanMasine[[#This Row],[Norma]]/PlanMasine[[#This Row],[Q]])*(PlanMasine[[#This Row],[Q]]/SUMIF(#REF!,PlanMasine[[#This Row],[RN]],#REF!)*PlanMasine[[#This Row],[KPLQ]]),0)</f>
        <v>0</v>
      </c>
      <c r="F1569" s="23">
        <v>12</v>
      </c>
      <c r="G1569" s="23">
        <v>0</v>
      </c>
      <c r="H1569" s="23">
        <v>0</v>
      </c>
      <c r="I1569" s="23" t="s">
        <v>5</v>
      </c>
      <c r="J1569" s="23" t="s">
        <v>570</v>
      </c>
      <c r="K1569" s="23" t="s">
        <v>2255</v>
      </c>
      <c r="L1569" s="24">
        <v>45846</v>
      </c>
      <c r="M1569" s="28">
        <v>2.7777777777777779E-3</v>
      </c>
      <c r="N1569" s="3">
        <v>45831</v>
      </c>
      <c r="O1569">
        <v>226824</v>
      </c>
      <c r="P1569" t="e">
        <f>IFERROR(INDEX(REDOSLIJED!#REF!,MATCH(PlanMasine[[#This Row],[KPL]],REDOSLIJED!#REF!,0)),MAX(REDOSLIJED!#REF!)+1)</f>
        <v>#REF!</v>
      </c>
    </row>
    <row r="1570" spans="1:16" hidden="1" x14ac:dyDescent="0.25">
      <c r="A1570" s="23">
        <v>1029600</v>
      </c>
      <c r="B1570" s="23">
        <v>1</v>
      </c>
      <c r="C1570" s="23">
        <v>1029629</v>
      </c>
      <c r="D1570" s="23" t="s">
        <v>2254</v>
      </c>
      <c r="E1570" s="5">
        <f>IFERROR((PlanMasine[[#This Row],[Norma]]/PlanMasine[[#This Row],[Q]])*(PlanMasine[[#This Row],[Q]]/SUMIF(#REF!,PlanMasine[[#This Row],[RN]],#REF!)*PlanMasine[[#This Row],[KPLQ]]),0)</f>
        <v>0</v>
      </c>
      <c r="F1570" s="23">
        <v>12</v>
      </c>
      <c r="G1570" s="23">
        <v>0</v>
      </c>
      <c r="H1570" s="23">
        <v>0</v>
      </c>
      <c r="I1570" s="23" t="s">
        <v>5</v>
      </c>
      <c r="J1570" s="23" t="s">
        <v>570</v>
      </c>
      <c r="K1570" s="23" t="s">
        <v>2255</v>
      </c>
      <c r="L1570" s="24">
        <v>45846</v>
      </c>
      <c r="M1570" s="28">
        <v>2.0833333333333333E-3</v>
      </c>
      <c r="N1570" s="3">
        <v>45831</v>
      </c>
      <c r="O1570">
        <v>226845</v>
      </c>
      <c r="P1570" t="e">
        <f>IFERROR(INDEX(REDOSLIJED!#REF!,MATCH(PlanMasine[[#This Row],[KPL]],REDOSLIJED!#REF!,0)),MAX(REDOSLIJED!#REF!)+1)</f>
        <v>#REF!</v>
      </c>
    </row>
    <row r="1571" spans="1:16" hidden="1" x14ac:dyDescent="0.25">
      <c r="A1571" s="23">
        <v>1029600</v>
      </c>
      <c r="B1571" s="23">
        <v>1</v>
      </c>
      <c r="C1571" s="23">
        <v>1029614</v>
      </c>
      <c r="D1571" s="23" t="s">
        <v>2257</v>
      </c>
      <c r="E1571" s="5">
        <f>IFERROR((PlanMasine[[#This Row],[Norma]]/PlanMasine[[#This Row],[Q]])*(PlanMasine[[#This Row],[Q]]/SUMIF(#REF!,PlanMasine[[#This Row],[RN]],#REF!)*PlanMasine[[#This Row],[KPLQ]]),0)</f>
        <v>0</v>
      </c>
      <c r="F1571" s="23">
        <v>12</v>
      </c>
      <c r="G1571" s="23">
        <v>0</v>
      </c>
      <c r="H1571" s="23">
        <v>0</v>
      </c>
      <c r="I1571" s="23" t="s">
        <v>5</v>
      </c>
      <c r="J1571" s="23" t="s">
        <v>570</v>
      </c>
      <c r="K1571" s="23" t="s">
        <v>2255</v>
      </c>
      <c r="L1571" s="24">
        <v>45846</v>
      </c>
      <c r="M1571" s="28">
        <v>2.7777777777777779E-3</v>
      </c>
      <c r="N1571" s="3">
        <v>45831</v>
      </c>
      <c r="O1571">
        <v>226827</v>
      </c>
      <c r="P1571" t="e">
        <f>IFERROR(INDEX(REDOSLIJED!#REF!,MATCH(PlanMasine[[#This Row],[KPL]],REDOSLIJED!#REF!,0)),MAX(REDOSLIJED!#REF!)+1)</f>
        <v>#REF!</v>
      </c>
    </row>
    <row r="1572" spans="1:16" hidden="1" x14ac:dyDescent="0.25">
      <c r="A1572" s="23">
        <v>1029600</v>
      </c>
      <c r="B1572" s="23">
        <v>1</v>
      </c>
      <c r="C1572" s="23">
        <v>1029618</v>
      </c>
      <c r="D1572" s="23" t="s">
        <v>2261</v>
      </c>
      <c r="E1572" s="5">
        <f>IFERROR((PlanMasine[[#This Row],[Norma]]/PlanMasine[[#This Row],[Q]])*(PlanMasine[[#This Row],[Q]]/SUMIF(#REF!,PlanMasine[[#This Row],[RN]],#REF!)*PlanMasine[[#This Row],[KPLQ]]),0)</f>
        <v>0</v>
      </c>
      <c r="F1572" s="23">
        <v>12</v>
      </c>
      <c r="G1572" s="23">
        <v>0</v>
      </c>
      <c r="H1572" s="23">
        <v>0</v>
      </c>
      <c r="I1572" s="23" t="s">
        <v>5</v>
      </c>
      <c r="J1572" s="23" t="s">
        <v>570</v>
      </c>
      <c r="K1572" s="23" t="s">
        <v>2255</v>
      </c>
      <c r="L1572" s="24">
        <v>45846</v>
      </c>
      <c r="M1572" s="28">
        <v>1.3888888888888889E-3</v>
      </c>
      <c r="N1572" s="3">
        <v>45831</v>
      </c>
      <c r="O1572">
        <v>226832</v>
      </c>
      <c r="P1572" t="e">
        <f>IFERROR(INDEX(REDOSLIJED!#REF!,MATCH(PlanMasine[[#This Row],[KPL]],REDOSLIJED!#REF!,0)),MAX(REDOSLIJED!#REF!)+1)</f>
        <v>#REF!</v>
      </c>
    </row>
    <row r="1573" spans="1:16" hidden="1" x14ac:dyDescent="0.25">
      <c r="A1573" s="23">
        <v>1029600</v>
      </c>
      <c r="B1573" s="23">
        <v>1</v>
      </c>
      <c r="C1573" s="23">
        <v>1029619</v>
      </c>
      <c r="D1573" s="23" t="s">
        <v>2256</v>
      </c>
      <c r="E1573" s="5">
        <f>IFERROR((PlanMasine[[#This Row],[Norma]]/PlanMasine[[#This Row],[Q]])*(PlanMasine[[#This Row],[Q]]/SUMIF(#REF!,PlanMasine[[#This Row],[RN]],#REF!)*PlanMasine[[#This Row],[KPLQ]]),0)</f>
        <v>0</v>
      </c>
      <c r="F1573" s="23">
        <v>12</v>
      </c>
      <c r="G1573" s="23">
        <v>0</v>
      </c>
      <c r="H1573" s="23">
        <v>0</v>
      </c>
      <c r="I1573" s="23" t="s">
        <v>5</v>
      </c>
      <c r="J1573" s="23" t="s">
        <v>570</v>
      </c>
      <c r="K1573" s="23" t="s">
        <v>2255</v>
      </c>
      <c r="L1573" s="24">
        <v>45846</v>
      </c>
      <c r="M1573" s="28">
        <v>2.0833333333333333E-3</v>
      </c>
      <c r="N1573" s="3">
        <v>45831</v>
      </c>
      <c r="O1573">
        <v>226834</v>
      </c>
      <c r="P1573" t="e">
        <f>IFERROR(INDEX(REDOSLIJED!#REF!,MATCH(PlanMasine[[#This Row],[KPL]],REDOSLIJED!#REF!,0)),MAX(REDOSLIJED!#REF!)+1)</f>
        <v>#REF!</v>
      </c>
    </row>
    <row r="1574" spans="1:16" hidden="1" x14ac:dyDescent="0.25">
      <c r="A1574" s="23">
        <v>1029600</v>
      </c>
      <c r="B1574" s="23">
        <v>1</v>
      </c>
      <c r="C1574" s="23">
        <v>1029626</v>
      </c>
      <c r="D1574" s="23" t="s">
        <v>2260</v>
      </c>
      <c r="E1574" s="5">
        <f>IFERROR((PlanMasine[[#This Row],[Norma]]/PlanMasine[[#This Row],[Q]])*(PlanMasine[[#This Row],[Q]]/SUMIF(#REF!,PlanMasine[[#This Row],[RN]],#REF!)*PlanMasine[[#This Row],[KPLQ]]),0)</f>
        <v>0</v>
      </c>
      <c r="F1574" s="23">
        <v>12</v>
      </c>
      <c r="G1574" s="23">
        <v>0</v>
      </c>
      <c r="H1574" s="23">
        <v>0</v>
      </c>
      <c r="I1574" s="23" t="s">
        <v>5</v>
      </c>
      <c r="J1574" s="23" t="s">
        <v>570</v>
      </c>
      <c r="K1574" s="23" t="s">
        <v>2255</v>
      </c>
      <c r="L1574" s="24">
        <v>45846</v>
      </c>
      <c r="M1574" s="28">
        <v>2.0833333333333333E-3</v>
      </c>
      <c r="N1574" s="3">
        <v>45831</v>
      </c>
      <c r="O1574">
        <v>226842</v>
      </c>
      <c r="P1574" t="e">
        <f>IFERROR(INDEX(REDOSLIJED!#REF!,MATCH(PlanMasine[[#This Row],[KPL]],REDOSLIJED!#REF!,0)),MAX(REDOSLIJED!#REF!)+1)</f>
        <v>#REF!</v>
      </c>
    </row>
    <row r="1575" spans="1:16" hidden="1" x14ac:dyDescent="0.25">
      <c r="A1575" s="23">
        <v>1029600</v>
      </c>
      <c r="B1575" s="23">
        <v>1</v>
      </c>
      <c r="C1575" s="23">
        <v>1029627</v>
      </c>
      <c r="D1575" s="23" t="s">
        <v>2259</v>
      </c>
      <c r="E1575" s="5">
        <f>IFERROR((PlanMasine[[#This Row],[Norma]]/PlanMasine[[#This Row],[Q]])*(PlanMasine[[#This Row],[Q]]/SUMIF(#REF!,PlanMasine[[#This Row],[RN]],#REF!)*PlanMasine[[#This Row],[KPLQ]]),0)</f>
        <v>0</v>
      </c>
      <c r="F1575" s="23">
        <v>12</v>
      </c>
      <c r="G1575" s="23">
        <v>0</v>
      </c>
      <c r="H1575" s="23">
        <v>0</v>
      </c>
      <c r="I1575" s="23" t="s">
        <v>5</v>
      </c>
      <c r="J1575" s="23" t="s">
        <v>570</v>
      </c>
      <c r="K1575" s="23" t="s">
        <v>2255</v>
      </c>
      <c r="L1575" s="24">
        <v>45846</v>
      </c>
      <c r="M1575" s="28">
        <v>2.0833333333333333E-3</v>
      </c>
      <c r="N1575" s="3">
        <v>45831</v>
      </c>
      <c r="O1575">
        <v>226843</v>
      </c>
      <c r="P1575" t="e">
        <f>IFERROR(INDEX(REDOSLIJED!#REF!,MATCH(PlanMasine[[#This Row],[KPL]],REDOSLIJED!#REF!,0)),MAX(REDOSLIJED!#REF!)+1)</f>
        <v>#REF!</v>
      </c>
    </row>
    <row r="1576" spans="1:16" hidden="1" x14ac:dyDescent="0.25">
      <c r="A1576" s="23">
        <v>1029600</v>
      </c>
      <c r="B1576" s="23">
        <v>1</v>
      </c>
      <c r="C1576" s="23">
        <v>1029628</v>
      </c>
      <c r="D1576" s="23" t="s">
        <v>2258</v>
      </c>
      <c r="E1576" s="5">
        <f>IFERROR((PlanMasine[[#This Row],[Norma]]/PlanMasine[[#This Row],[Q]])*(PlanMasine[[#This Row],[Q]]/SUMIF(#REF!,PlanMasine[[#This Row],[RN]],#REF!)*PlanMasine[[#This Row],[KPLQ]]),0)</f>
        <v>0</v>
      </c>
      <c r="F1576" s="23">
        <v>12</v>
      </c>
      <c r="G1576" s="23">
        <v>0</v>
      </c>
      <c r="H1576" s="23">
        <v>0</v>
      </c>
      <c r="I1576" s="23" t="s">
        <v>5</v>
      </c>
      <c r="J1576" s="23" t="s">
        <v>570</v>
      </c>
      <c r="K1576" s="23" t="s">
        <v>2255</v>
      </c>
      <c r="L1576" s="24">
        <v>45846</v>
      </c>
      <c r="M1576" s="28">
        <v>2.0833333333333333E-3</v>
      </c>
      <c r="N1576" s="3">
        <v>45831</v>
      </c>
      <c r="O1576">
        <v>226844</v>
      </c>
      <c r="P1576" t="e">
        <f>IFERROR(INDEX(REDOSLIJED!#REF!,MATCH(PlanMasine[[#This Row],[KPL]],REDOSLIJED!#REF!,0)),MAX(REDOSLIJED!#REF!)+1)</f>
        <v>#REF!</v>
      </c>
    </row>
    <row r="1577" spans="1:16" hidden="1" x14ac:dyDescent="0.25">
      <c r="A1577" s="23">
        <v>1029600</v>
      </c>
      <c r="B1577" s="23">
        <v>1</v>
      </c>
      <c r="C1577" s="23">
        <v>1029615</v>
      </c>
      <c r="D1577" s="23" t="s">
        <v>2262</v>
      </c>
      <c r="E1577" s="5">
        <f>IFERROR((PlanMasine[[#This Row],[Norma]]/PlanMasine[[#This Row],[Q]])*(PlanMasine[[#This Row],[Q]]/SUMIF(#REF!,PlanMasine[[#This Row],[RN]],#REF!)*PlanMasine[[#This Row],[KPLQ]]),0)</f>
        <v>0</v>
      </c>
      <c r="F1577" s="23">
        <v>12</v>
      </c>
      <c r="G1577" s="23">
        <v>0</v>
      </c>
      <c r="H1577" s="23">
        <v>0</v>
      </c>
      <c r="I1577" s="23" t="s">
        <v>5</v>
      </c>
      <c r="J1577" s="23" t="s">
        <v>570</v>
      </c>
      <c r="K1577" s="23" t="s">
        <v>2255</v>
      </c>
      <c r="L1577" s="24">
        <v>45846</v>
      </c>
      <c r="M1577" s="28">
        <v>2.7777777777777779E-3</v>
      </c>
      <c r="N1577" s="3">
        <v>45831</v>
      </c>
      <c r="O1577">
        <v>226828</v>
      </c>
      <c r="P1577" t="e">
        <f>IFERROR(INDEX(REDOSLIJED!#REF!,MATCH(PlanMasine[[#This Row],[KPL]],REDOSLIJED!#REF!,0)),MAX(REDOSLIJED!#REF!)+1)</f>
        <v>#REF!</v>
      </c>
    </row>
    <row r="1578" spans="1:16" hidden="1" x14ac:dyDescent="0.25">
      <c r="A1578" s="23">
        <v>1029600</v>
      </c>
      <c r="B1578" s="23">
        <v>1</v>
      </c>
      <c r="C1578" s="23">
        <v>1029611</v>
      </c>
      <c r="D1578" s="23" t="s">
        <v>2263</v>
      </c>
      <c r="E1578" s="5">
        <f>IFERROR((PlanMasine[[#This Row],[Norma]]/PlanMasine[[#This Row],[Q]])*(PlanMasine[[#This Row],[Q]]/SUMIF(#REF!,PlanMasine[[#This Row],[RN]],#REF!)*PlanMasine[[#This Row],[KPLQ]]),0)</f>
        <v>0</v>
      </c>
      <c r="F1578" s="23">
        <v>12</v>
      </c>
      <c r="G1578" s="23">
        <v>0</v>
      </c>
      <c r="H1578" s="23">
        <v>0</v>
      </c>
      <c r="I1578" s="23" t="s">
        <v>5</v>
      </c>
      <c r="J1578" s="23" t="s">
        <v>570</v>
      </c>
      <c r="K1578" s="23" t="s">
        <v>2255</v>
      </c>
      <c r="L1578" s="24">
        <v>45846</v>
      </c>
      <c r="M1578" s="28">
        <v>3.472222222222222E-3</v>
      </c>
      <c r="N1578" s="3">
        <v>45831</v>
      </c>
      <c r="O1578">
        <v>226822</v>
      </c>
      <c r="P1578" t="e">
        <f>IFERROR(INDEX(REDOSLIJED!#REF!,MATCH(PlanMasine[[#This Row],[KPL]],REDOSLIJED!#REF!,0)),MAX(REDOSLIJED!#REF!)+1)</f>
        <v>#REF!</v>
      </c>
    </row>
    <row r="1579" spans="1:16" hidden="1" x14ac:dyDescent="0.25">
      <c r="A1579" s="23">
        <v>1029600</v>
      </c>
      <c r="B1579" s="23">
        <v>1</v>
      </c>
      <c r="C1579" s="23">
        <v>1029617</v>
      </c>
      <c r="D1579" s="23" t="s">
        <v>2266</v>
      </c>
      <c r="E1579" s="5">
        <f>IFERROR((PlanMasine[[#This Row],[Norma]]/PlanMasine[[#This Row],[Q]])*(PlanMasine[[#This Row],[Q]]/SUMIF(#REF!,PlanMasine[[#This Row],[RN]],#REF!)*PlanMasine[[#This Row],[KPLQ]]),0)</f>
        <v>0</v>
      </c>
      <c r="F1579" s="23">
        <v>12</v>
      </c>
      <c r="G1579" s="23">
        <v>0</v>
      </c>
      <c r="H1579" s="23">
        <v>0</v>
      </c>
      <c r="I1579" s="23" t="s">
        <v>5</v>
      </c>
      <c r="J1579" s="23" t="s">
        <v>570</v>
      </c>
      <c r="K1579" s="23" t="s">
        <v>2255</v>
      </c>
      <c r="L1579" s="24">
        <v>45846</v>
      </c>
      <c r="M1579" s="28">
        <v>1.3888888888888889E-3</v>
      </c>
      <c r="N1579" s="3">
        <v>45831</v>
      </c>
      <c r="O1579">
        <v>226831</v>
      </c>
      <c r="P1579" t="e">
        <f>IFERROR(INDEX(REDOSLIJED!#REF!,MATCH(PlanMasine[[#This Row],[KPL]],REDOSLIJED!#REF!,0)),MAX(REDOSLIJED!#REF!)+1)</f>
        <v>#REF!</v>
      </c>
    </row>
    <row r="1580" spans="1:16" hidden="1" x14ac:dyDescent="0.25">
      <c r="A1580" s="23">
        <v>1029601</v>
      </c>
      <c r="B1580" s="23">
        <v>1</v>
      </c>
      <c r="C1580" s="23">
        <v>1029629</v>
      </c>
      <c r="D1580" s="23" t="s">
        <v>2254</v>
      </c>
      <c r="E1580" s="5">
        <f>IFERROR((PlanMasine[[#This Row],[Norma]]/PlanMasine[[#This Row],[Q]])*(PlanMasine[[#This Row],[Q]]/SUMIF(#REF!,PlanMasine[[#This Row],[RN]],#REF!)*PlanMasine[[#This Row],[KPLQ]]),0)</f>
        <v>0</v>
      </c>
      <c r="F1580" s="23">
        <v>12</v>
      </c>
      <c r="G1580" s="23">
        <v>0</v>
      </c>
      <c r="H1580" s="23">
        <v>0</v>
      </c>
      <c r="I1580" s="23" t="s">
        <v>5</v>
      </c>
      <c r="J1580" s="23" t="s">
        <v>570</v>
      </c>
      <c r="K1580" s="23" t="s">
        <v>2255</v>
      </c>
      <c r="L1580" s="24">
        <v>45846</v>
      </c>
      <c r="M1580" s="28">
        <v>2.0833333333333333E-3</v>
      </c>
      <c r="N1580" s="3">
        <v>45831</v>
      </c>
      <c r="O1580">
        <v>226845</v>
      </c>
      <c r="P1580" t="e">
        <f>IFERROR(INDEX(REDOSLIJED!#REF!,MATCH(PlanMasine[[#This Row],[KPL]],REDOSLIJED!#REF!,0)),MAX(REDOSLIJED!#REF!)+1)</f>
        <v>#REF!</v>
      </c>
    </row>
    <row r="1581" spans="1:16" hidden="1" x14ac:dyDescent="0.25">
      <c r="A1581" s="23">
        <v>1029601</v>
      </c>
      <c r="B1581" s="23">
        <v>1</v>
      </c>
      <c r="C1581" s="23">
        <v>1029628</v>
      </c>
      <c r="D1581" s="23" t="s">
        <v>2258</v>
      </c>
      <c r="E1581" s="5">
        <f>IFERROR((PlanMasine[[#This Row],[Norma]]/PlanMasine[[#This Row],[Q]])*(PlanMasine[[#This Row],[Q]]/SUMIF(#REF!,PlanMasine[[#This Row],[RN]],#REF!)*PlanMasine[[#This Row],[KPLQ]]),0)</f>
        <v>0</v>
      </c>
      <c r="F1581" s="23">
        <v>12</v>
      </c>
      <c r="G1581" s="23">
        <v>0</v>
      </c>
      <c r="H1581" s="23">
        <v>0</v>
      </c>
      <c r="I1581" s="23" t="s">
        <v>5</v>
      </c>
      <c r="J1581" s="23" t="s">
        <v>570</v>
      </c>
      <c r="K1581" s="23" t="s">
        <v>2255</v>
      </c>
      <c r="L1581" s="24">
        <v>45846</v>
      </c>
      <c r="M1581" s="28">
        <v>2.0833333333333333E-3</v>
      </c>
      <c r="N1581" s="3">
        <v>45831</v>
      </c>
      <c r="O1581">
        <v>226844</v>
      </c>
      <c r="P1581" t="e">
        <f>IFERROR(INDEX(REDOSLIJED!#REF!,MATCH(PlanMasine[[#This Row],[KPL]],REDOSLIJED!#REF!,0)),MAX(REDOSLIJED!#REF!)+1)</f>
        <v>#REF!</v>
      </c>
    </row>
    <row r="1582" spans="1:16" hidden="1" x14ac:dyDescent="0.25">
      <c r="A1582" s="23">
        <v>1029601</v>
      </c>
      <c r="B1582" s="23">
        <v>1</v>
      </c>
      <c r="C1582" s="23">
        <v>1029614</v>
      </c>
      <c r="D1582" s="23" t="s">
        <v>2257</v>
      </c>
      <c r="E1582" s="5">
        <f>IFERROR((PlanMasine[[#This Row],[Norma]]/PlanMasine[[#This Row],[Q]])*(PlanMasine[[#This Row],[Q]]/SUMIF(#REF!,PlanMasine[[#This Row],[RN]],#REF!)*PlanMasine[[#This Row],[KPLQ]]),0)</f>
        <v>0</v>
      </c>
      <c r="F1582" s="23">
        <v>12</v>
      </c>
      <c r="G1582" s="23">
        <v>0</v>
      </c>
      <c r="H1582" s="23">
        <v>0</v>
      </c>
      <c r="I1582" s="23" t="s">
        <v>5</v>
      </c>
      <c r="J1582" s="23" t="s">
        <v>570</v>
      </c>
      <c r="K1582" s="23" t="s">
        <v>2255</v>
      </c>
      <c r="L1582" s="24">
        <v>45846</v>
      </c>
      <c r="M1582" s="28">
        <v>2.7777777777777779E-3</v>
      </c>
      <c r="N1582" s="3">
        <v>45831</v>
      </c>
      <c r="O1582">
        <v>226827</v>
      </c>
      <c r="P1582" t="e">
        <f>IFERROR(INDEX(REDOSLIJED!#REF!,MATCH(PlanMasine[[#This Row],[KPL]],REDOSLIJED!#REF!,0)),MAX(REDOSLIJED!#REF!)+1)</f>
        <v>#REF!</v>
      </c>
    </row>
    <row r="1583" spans="1:16" hidden="1" x14ac:dyDescent="0.25">
      <c r="A1583" s="23">
        <v>1029601</v>
      </c>
      <c r="B1583" s="23">
        <v>1</v>
      </c>
      <c r="C1583" s="23">
        <v>1029613</v>
      </c>
      <c r="D1583" s="23" t="s">
        <v>1616</v>
      </c>
      <c r="E1583" s="5">
        <f>IFERROR((PlanMasine[[#This Row],[Norma]]/PlanMasine[[#This Row],[Q]])*(PlanMasine[[#This Row],[Q]]/SUMIF(#REF!,PlanMasine[[#This Row],[RN]],#REF!)*PlanMasine[[#This Row],[KPLQ]]),0)</f>
        <v>0</v>
      </c>
      <c r="F1583" s="23">
        <v>12</v>
      </c>
      <c r="G1583" s="23">
        <v>0</v>
      </c>
      <c r="H1583" s="23">
        <v>0</v>
      </c>
      <c r="I1583" s="23" t="s">
        <v>5</v>
      </c>
      <c r="J1583" s="23" t="s">
        <v>570</v>
      </c>
      <c r="K1583" s="23" t="s">
        <v>2255</v>
      </c>
      <c r="L1583" s="24">
        <v>45846</v>
      </c>
      <c r="M1583" s="28">
        <v>2.7777777777777779E-3</v>
      </c>
      <c r="N1583" s="3">
        <v>45831</v>
      </c>
      <c r="O1583">
        <v>226824</v>
      </c>
      <c r="P1583" t="e">
        <f>IFERROR(INDEX(REDOSLIJED!#REF!,MATCH(PlanMasine[[#This Row],[KPL]],REDOSLIJED!#REF!,0)),MAX(REDOSLIJED!#REF!)+1)</f>
        <v>#REF!</v>
      </c>
    </row>
    <row r="1584" spans="1:16" hidden="1" x14ac:dyDescent="0.25">
      <c r="A1584" s="23">
        <v>1029601</v>
      </c>
      <c r="B1584" s="23">
        <v>1</v>
      </c>
      <c r="C1584" s="23">
        <v>1029617</v>
      </c>
      <c r="D1584" s="23" t="s">
        <v>2266</v>
      </c>
      <c r="E1584" s="5">
        <f>IFERROR((PlanMasine[[#This Row],[Norma]]/PlanMasine[[#This Row],[Q]])*(PlanMasine[[#This Row],[Q]]/SUMIF(#REF!,PlanMasine[[#This Row],[RN]],#REF!)*PlanMasine[[#This Row],[KPLQ]]),0)</f>
        <v>0</v>
      </c>
      <c r="F1584" s="23">
        <v>12</v>
      </c>
      <c r="G1584" s="23">
        <v>0</v>
      </c>
      <c r="H1584" s="23">
        <v>0</v>
      </c>
      <c r="I1584" s="23" t="s">
        <v>5</v>
      </c>
      <c r="J1584" s="23" t="s">
        <v>570</v>
      </c>
      <c r="K1584" s="23" t="s">
        <v>2255</v>
      </c>
      <c r="L1584" s="24">
        <v>45846</v>
      </c>
      <c r="M1584" s="28">
        <v>1.3888888888888889E-3</v>
      </c>
      <c r="N1584" s="3">
        <v>45831</v>
      </c>
      <c r="O1584">
        <v>226831</v>
      </c>
      <c r="P1584" t="e">
        <f>IFERROR(INDEX(REDOSLIJED!#REF!,MATCH(PlanMasine[[#This Row],[KPL]],REDOSLIJED!#REF!,0)),MAX(REDOSLIJED!#REF!)+1)</f>
        <v>#REF!</v>
      </c>
    </row>
    <row r="1585" spans="1:16" hidden="1" x14ac:dyDescent="0.25">
      <c r="A1585" s="23">
        <v>1029601</v>
      </c>
      <c r="B1585" s="23">
        <v>1</v>
      </c>
      <c r="C1585" s="23">
        <v>1029627</v>
      </c>
      <c r="D1585" s="23" t="s">
        <v>2259</v>
      </c>
      <c r="E1585" s="5">
        <f>IFERROR((PlanMasine[[#This Row],[Norma]]/PlanMasine[[#This Row],[Q]])*(PlanMasine[[#This Row],[Q]]/SUMIF(#REF!,PlanMasine[[#This Row],[RN]],#REF!)*PlanMasine[[#This Row],[KPLQ]]),0)</f>
        <v>0</v>
      </c>
      <c r="F1585" s="23">
        <v>12</v>
      </c>
      <c r="G1585" s="23">
        <v>0</v>
      </c>
      <c r="H1585" s="23">
        <v>0</v>
      </c>
      <c r="I1585" s="23" t="s">
        <v>5</v>
      </c>
      <c r="J1585" s="23" t="s">
        <v>570</v>
      </c>
      <c r="K1585" s="23" t="s">
        <v>2255</v>
      </c>
      <c r="L1585" s="24">
        <v>45846</v>
      </c>
      <c r="M1585" s="28">
        <v>2.0833333333333333E-3</v>
      </c>
      <c r="N1585" s="3">
        <v>45831</v>
      </c>
      <c r="O1585">
        <v>226843</v>
      </c>
      <c r="P1585" t="e">
        <f>IFERROR(INDEX(REDOSLIJED!#REF!,MATCH(PlanMasine[[#This Row],[KPL]],REDOSLIJED!#REF!,0)),MAX(REDOSLIJED!#REF!)+1)</f>
        <v>#REF!</v>
      </c>
    </row>
    <row r="1586" spans="1:16" hidden="1" x14ac:dyDescent="0.25">
      <c r="A1586" s="23">
        <v>1029601</v>
      </c>
      <c r="B1586" s="23">
        <v>1</v>
      </c>
      <c r="C1586" s="23">
        <v>1029619</v>
      </c>
      <c r="D1586" s="23" t="s">
        <v>2256</v>
      </c>
      <c r="E1586" s="5">
        <f>IFERROR((PlanMasine[[#This Row],[Norma]]/PlanMasine[[#This Row],[Q]])*(PlanMasine[[#This Row],[Q]]/SUMIF(#REF!,PlanMasine[[#This Row],[RN]],#REF!)*PlanMasine[[#This Row],[KPLQ]]),0)</f>
        <v>0</v>
      </c>
      <c r="F1586" s="23">
        <v>12</v>
      </c>
      <c r="G1586" s="23">
        <v>0</v>
      </c>
      <c r="H1586" s="23">
        <v>0</v>
      </c>
      <c r="I1586" s="23" t="s">
        <v>5</v>
      </c>
      <c r="J1586" s="23" t="s">
        <v>570</v>
      </c>
      <c r="K1586" s="23" t="s">
        <v>2255</v>
      </c>
      <c r="L1586" s="24">
        <v>45846</v>
      </c>
      <c r="M1586" s="28">
        <v>2.0833333333333333E-3</v>
      </c>
      <c r="N1586" s="3">
        <v>45831</v>
      </c>
      <c r="O1586">
        <v>226834</v>
      </c>
      <c r="P1586" t="e">
        <f>IFERROR(INDEX(REDOSLIJED!#REF!,MATCH(PlanMasine[[#This Row],[KPL]],REDOSLIJED!#REF!,0)),MAX(REDOSLIJED!#REF!)+1)</f>
        <v>#REF!</v>
      </c>
    </row>
    <row r="1587" spans="1:16" hidden="1" x14ac:dyDescent="0.25">
      <c r="A1587" s="23">
        <v>1029601</v>
      </c>
      <c r="B1587" s="23">
        <v>1</v>
      </c>
      <c r="C1587" s="23">
        <v>1029626</v>
      </c>
      <c r="D1587" s="23" t="s">
        <v>2260</v>
      </c>
      <c r="E1587" s="5">
        <f>IFERROR((PlanMasine[[#This Row],[Norma]]/PlanMasine[[#This Row],[Q]])*(PlanMasine[[#This Row],[Q]]/SUMIF(#REF!,PlanMasine[[#This Row],[RN]],#REF!)*PlanMasine[[#This Row],[KPLQ]]),0)</f>
        <v>0</v>
      </c>
      <c r="F1587" s="23">
        <v>12</v>
      </c>
      <c r="G1587" s="23">
        <v>0</v>
      </c>
      <c r="H1587" s="23">
        <v>0</v>
      </c>
      <c r="I1587" s="23" t="s">
        <v>5</v>
      </c>
      <c r="J1587" s="23" t="s">
        <v>570</v>
      </c>
      <c r="K1587" s="23" t="s">
        <v>2255</v>
      </c>
      <c r="L1587" s="24">
        <v>45846</v>
      </c>
      <c r="M1587" s="28">
        <v>2.0833333333333333E-3</v>
      </c>
      <c r="N1587" s="3">
        <v>45831</v>
      </c>
      <c r="O1587">
        <v>226842</v>
      </c>
      <c r="P1587" t="e">
        <f>IFERROR(INDEX(REDOSLIJED!#REF!,MATCH(PlanMasine[[#This Row],[KPL]],REDOSLIJED!#REF!,0)),MAX(REDOSLIJED!#REF!)+1)</f>
        <v>#REF!</v>
      </c>
    </row>
    <row r="1588" spans="1:16" hidden="1" x14ac:dyDescent="0.25">
      <c r="A1588" s="23">
        <v>1029601</v>
      </c>
      <c r="B1588" s="23">
        <v>1</v>
      </c>
      <c r="C1588" s="23">
        <v>1029615</v>
      </c>
      <c r="D1588" s="23" t="s">
        <v>2262</v>
      </c>
      <c r="E1588" s="5">
        <f>IFERROR((PlanMasine[[#This Row],[Norma]]/PlanMasine[[#This Row],[Q]])*(PlanMasine[[#This Row],[Q]]/SUMIF(#REF!,PlanMasine[[#This Row],[RN]],#REF!)*PlanMasine[[#This Row],[KPLQ]]),0)</f>
        <v>0</v>
      </c>
      <c r="F1588" s="23">
        <v>12</v>
      </c>
      <c r="G1588" s="23">
        <v>0</v>
      </c>
      <c r="H1588" s="23">
        <v>0</v>
      </c>
      <c r="I1588" s="23" t="s">
        <v>5</v>
      </c>
      <c r="J1588" s="23" t="s">
        <v>570</v>
      </c>
      <c r="K1588" s="23" t="s">
        <v>2255</v>
      </c>
      <c r="L1588" s="24">
        <v>45846</v>
      </c>
      <c r="M1588" s="28">
        <v>2.7777777777777779E-3</v>
      </c>
      <c r="N1588" s="3">
        <v>45831</v>
      </c>
      <c r="O1588">
        <v>226828</v>
      </c>
      <c r="P1588" t="e">
        <f>IFERROR(INDEX(REDOSLIJED!#REF!,MATCH(PlanMasine[[#This Row],[KPL]],REDOSLIJED!#REF!,0)),MAX(REDOSLIJED!#REF!)+1)</f>
        <v>#REF!</v>
      </c>
    </row>
    <row r="1589" spans="1:16" hidden="1" x14ac:dyDescent="0.25">
      <c r="A1589" s="23">
        <v>1029601</v>
      </c>
      <c r="B1589" s="23">
        <v>1</v>
      </c>
      <c r="C1589" s="23">
        <v>1029616</v>
      </c>
      <c r="D1589" s="23" t="s">
        <v>2264</v>
      </c>
      <c r="E1589" s="5">
        <f>IFERROR((PlanMasine[[#This Row],[Norma]]/PlanMasine[[#This Row],[Q]])*(PlanMasine[[#This Row],[Q]]/SUMIF(#REF!,PlanMasine[[#This Row],[RN]],#REF!)*PlanMasine[[#This Row],[KPLQ]]),0)</f>
        <v>0</v>
      </c>
      <c r="F1589" s="23">
        <v>24</v>
      </c>
      <c r="G1589" s="23">
        <v>0</v>
      </c>
      <c r="H1589" s="23">
        <v>0</v>
      </c>
      <c r="I1589" s="23" t="s">
        <v>5</v>
      </c>
      <c r="J1589" s="23" t="s">
        <v>570</v>
      </c>
      <c r="K1589" s="23" t="s">
        <v>2255</v>
      </c>
      <c r="L1589" s="24">
        <v>45846</v>
      </c>
      <c r="M1589" s="28">
        <v>2.7777777777777779E-3</v>
      </c>
      <c r="N1589" s="3">
        <v>45831</v>
      </c>
      <c r="O1589">
        <v>226830</v>
      </c>
      <c r="P1589" t="e">
        <f>IFERROR(INDEX(REDOSLIJED!#REF!,MATCH(PlanMasine[[#This Row],[KPL]],REDOSLIJED!#REF!,0)),MAX(REDOSLIJED!#REF!)+1)</f>
        <v>#REF!</v>
      </c>
    </row>
    <row r="1590" spans="1:16" hidden="1" x14ac:dyDescent="0.25">
      <c r="A1590" s="23">
        <v>1029601</v>
      </c>
      <c r="B1590" s="23">
        <v>1</v>
      </c>
      <c r="C1590" s="23">
        <v>1029611</v>
      </c>
      <c r="D1590" s="23" t="s">
        <v>2263</v>
      </c>
      <c r="E1590" s="5">
        <f>IFERROR((PlanMasine[[#This Row],[Norma]]/PlanMasine[[#This Row],[Q]])*(PlanMasine[[#This Row],[Q]]/SUMIF(#REF!,PlanMasine[[#This Row],[RN]],#REF!)*PlanMasine[[#This Row],[KPLQ]]),0)</f>
        <v>0</v>
      </c>
      <c r="F1590" s="23">
        <v>12</v>
      </c>
      <c r="G1590" s="23">
        <v>0</v>
      </c>
      <c r="H1590" s="23">
        <v>0</v>
      </c>
      <c r="I1590" s="23" t="s">
        <v>5</v>
      </c>
      <c r="J1590" s="23" t="s">
        <v>570</v>
      </c>
      <c r="K1590" s="23" t="s">
        <v>2255</v>
      </c>
      <c r="L1590" s="24">
        <v>45846</v>
      </c>
      <c r="M1590" s="28">
        <v>3.472222222222222E-3</v>
      </c>
      <c r="N1590" s="3">
        <v>45831</v>
      </c>
      <c r="O1590">
        <v>226822</v>
      </c>
      <c r="P1590" t="e">
        <f>IFERROR(INDEX(REDOSLIJED!#REF!,MATCH(PlanMasine[[#This Row],[KPL]],REDOSLIJED!#REF!,0)),MAX(REDOSLIJED!#REF!)+1)</f>
        <v>#REF!</v>
      </c>
    </row>
    <row r="1591" spans="1:16" hidden="1" x14ac:dyDescent="0.25">
      <c r="A1591" s="23">
        <v>1029601</v>
      </c>
      <c r="B1591" s="23">
        <v>1</v>
      </c>
      <c r="C1591" s="23">
        <v>1029618</v>
      </c>
      <c r="D1591" s="23" t="s">
        <v>2261</v>
      </c>
      <c r="E1591" s="5">
        <f>IFERROR((PlanMasine[[#This Row],[Norma]]/PlanMasine[[#This Row],[Q]])*(PlanMasine[[#This Row],[Q]]/SUMIF(#REF!,PlanMasine[[#This Row],[RN]],#REF!)*PlanMasine[[#This Row],[KPLQ]]),0)</f>
        <v>0</v>
      </c>
      <c r="F1591" s="23">
        <v>12</v>
      </c>
      <c r="G1591" s="23">
        <v>0</v>
      </c>
      <c r="H1591" s="23">
        <v>0</v>
      </c>
      <c r="I1591" s="23" t="s">
        <v>5</v>
      </c>
      <c r="J1591" s="23" t="s">
        <v>570</v>
      </c>
      <c r="K1591" s="23" t="s">
        <v>2255</v>
      </c>
      <c r="L1591" s="24">
        <v>45846</v>
      </c>
      <c r="M1591" s="28">
        <v>1.3888888888888889E-3</v>
      </c>
      <c r="N1591" s="3">
        <v>45831</v>
      </c>
      <c r="O1591">
        <v>226832</v>
      </c>
      <c r="P1591" t="e">
        <f>IFERROR(INDEX(REDOSLIJED!#REF!,MATCH(PlanMasine[[#This Row],[KPL]],REDOSLIJED!#REF!,0)),MAX(REDOSLIJED!#REF!)+1)</f>
        <v>#REF!</v>
      </c>
    </row>
    <row r="1592" spans="1:16" hidden="1" x14ac:dyDescent="0.25">
      <c r="A1592" s="23">
        <v>1029601</v>
      </c>
      <c r="B1592" s="23">
        <v>1</v>
      </c>
      <c r="C1592" s="23">
        <v>1029612</v>
      </c>
      <c r="D1592" s="23" t="s">
        <v>2265</v>
      </c>
      <c r="E1592" s="5">
        <f>IFERROR((PlanMasine[[#This Row],[Norma]]/PlanMasine[[#This Row],[Q]])*(PlanMasine[[#This Row],[Q]]/SUMIF(#REF!,PlanMasine[[#This Row],[RN]],#REF!)*PlanMasine[[#This Row],[KPLQ]]),0)</f>
        <v>0</v>
      </c>
      <c r="F1592" s="23">
        <v>12</v>
      </c>
      <c r="G1592" s="23">
        <v>0</v>
      </c>
      <c r="H1592" s="23">
        <v>0</v>
      </c>
      <c r="I1592" s="23" t="s">
        <v>5</v>
      </c>
      <c r="J1592" s="23" t="s">
        <v>570</v>
      </c>
      <c r="K1592" s="23" t="s">
        <v>2255</v>
      </c>
      <c r="L1592" s="24">
        <v>45846</v>
      </c>
      <c r="M1592" s="28">
        <v>3.472222222222222E-3</v>
      </c>
      <c r="N1592" s="3">
        <v>45831</v>
      </c>
      <c r="O1592">
        <v>226823</v>
      </c>
      <c r="P1592" t="e">
        <f>IFERROR(INDEX(REDOSLIJED!#REF!,MATCH(PlanMasine[[#This Row],[KPL]],REDOSLIJED!#REF!,0)),MAX(REDOSLIJED!#REF!)+1)</f>
        <v>#REF!</v>
      </c>
    </row>
    <row r="1593" spans="1:16" hidden="1" x14ac:dyDescent="0.25">
      <c r="A1593" s="23">
        <v>1029602</v>
      </c>
      <c r="B1593" s="23">
        <v>1</v>
      </c>
      <c r="C1593" s="23">
        <v>1029628</v>
      </c>
      <c r="D1593" s="23" t="s">
        <v>2258</v>
      </c>
      <c r="E1593" s="5">
        <f>IFERROR((PlanMasine[[#This Row],[Norma]]/PlanMasine[[#This Row],[Q]])*(PlanMasine[[#This Row],[Q]]/SUMIF(#REF!,PlanMasine[[#This Row],[RN]],#REF!)*PlanMasine[[#This Row],[KPLQ]]),0)</f>
        <v>0</v>
      </c>
      <c r="F1593" s="23">
        <v>12</v>
      </c>
      <c r="G1593" s="23">
        <v>0</v>
      </c>
      <c r="H1593" s="23">
        <v>0</v>
      </c>
      <c r="I1593" s="23" t="s">
        <v>5</v>
      </c>
      <c r="J1593" s="23" t="s">
        <v>570</v>
      </c>
      <c r="K1593" s="23" t="s">
        <v>2255</v>
      </c>
      <c r="L1593" s="24">
        <v>45846</v>
      </c>
      <c r="M1593" s="28">
        <v>2.0833333333333333E-3</v>
      </c>
      <c r="N1593" s="3">
        <v>45831</v>
      </c>
      <c r="O1593">
        <v>226844</v>
      </c>
      <c r="P1593" t="e">
        <f>IFERROR(INDEX(REDOSLIJED!#REF!,MATCH(PlanMasine[[#This Row],[KPL]],REDOSLIJED!#REF!,0)),MAX(REDOSLIJED!#REF!)+1)</f>
        <v>#REF!</v>
      </c>
    </row>
    <row r="1594" spans="1:16" hidden="1" x14ac:dyDescent="0.25">
      <c r="A1594" s="23">
        <v>1029602</v>
      </c>
      <c r="B1594" s="23">
        <v>1</v>
      </c>
      <c r="C1594" s="23">
        <v>1029619</v>
      </c>
      <c r="D1594" s="23" t="s">
        <v>2256</v>
      </c>
      <c r="E1594" s="5">
        <f>IFERROR((PlanMasine[[#This Row],[Norma]]/PlanMasine[[#This Row],[Q]])*(PlanMasine[[#This Row],[Q]]/SUMIF(#REF!,PlanMasine[[#This Row],[RN]],#REF!)*PlanMasine[[#This Row],[KPLQ]]),0)</f>
        <v>0</v>
      </c>
      <c r="F1594" s="23">
        <v>12</v>
      </c>
      <c r="G1594" s="23">
        <v>0</v>
      </c>
      <c r="H1594" s="23">
        <v>0</v>
      </c>
      <c r="I1594" s="23" t="s">
        <v>5</v>
      </c>
      <c r="J1594" s="23" t="s">
        <v>570</v>
      </c>
      <c r="K1594" s="23" t="s">
        <v>2255</v>
      </c>
      <c r="L1594" s="24">
        <v>45846</v>
      </c>
      <c r="M1594" s="28">
        <v>2.0833333333333333E-3</v>
      </c>
      <c r="N1594" s="3">
        <v>45831</v>
      </c>
      <c r="O1594">
        <v>226834</v>
      </c>
      <c r="P1594" t="e">
        <f>IFERROR(INDEX(REDOSLIJED!#REF!,MATCH(PlanMasine[[#This Row],[KPL]],REDOSLIJED!#REF!,0)),MAX(REDOSLIJED!#REF!)+1)</f>
        <v>#REF!</v>
      </c>
    </row>
    <row r="1595" spans="1:16" hidden="1" x14ac:dyDescent="0.25">
      <c r="A1595" s="23">
        <v>1029602</v>
      </c>
      <c r="B1595" s="23">
        <v>1</v>
      </c>
      <c r="C1595" s="23">
        <v>1029614</v>
      </c>
      <c r="D1595" s="23" t="s">
        <v>2257</v>
      </c>
      <c r="E1595" s="5">
        <f>IFERROR((PlanMasine[[#This Row],[Norma]]/PlanMasine[[#This Row],[Q]])*(PlanMasine[[#This Row],[Q]]/SUMIF(#REF!,PlanMasine[[#This Row],[RN]],#REF!)*PlanMasine[[#This Row],[KPLQ]]),0)</f>
        <v>0</v>
      </c>
      <c r="F1595" s="23">
        <v>12</v>
      </c>
      <c r="G1595" s="23">
        <v>0</v>
      </c>
      <c r="H1595" s="23">
        <v>0</v>
      </c>
      <c r="I1595" s="23" t="s">
        <v>5</v>
      </c>
      <c r="J1595" s="23" t="s">
        <v>570</v>
      </c>
      <c r="K1595" s="23" t="s">
        <v>2255</v>
      </c>
      <c r="L1595" s="24">
        <v>45846</v>
      </c>
      <c r="M1595" s="28">
        <v>2.7777777777777779E-3</v>
      </c>
      <c r="N1595" s="3">
        <v>45831</v>
      </c>
      <c r="O1595">
        <v>226827</v>
      </c>
      <c r="P1595" t="e">
        <f>IFERROR(INDEX(REDOSLIJED!#REF!,MATCH(PlanMasine[[#This Row],[KPL]],REDOSLIJED!#REF!,0)),MAX(REDOSLIJED!#REF!)+1)</f>
        <v>#REF!</v>
      </c>
    </row>
    <row r="1596" spans="1:16" hidden="1" x14ac:dyDescent="0.25">
      <c r="A1596" s="23">
        <v>1029602</v>
      </c>
      <c r="B1596" s="23">
        <v>1</v>
      </c>
      <c r="C1596" s="23">
        <v>1029615</v>
      </c>
      <c r="D1596" s="23" t="s">
        <v>2262</v>
      </c>
      <c r="E1596" s="5">
        <f>IFERROR((PlanMasine[[#This Row],[Norma]]/PlanMasine[[#This Row],[Q]])*(PlanMasine[[#This Row],[Q]]/SUMIF(#REF!,PlanMasine[[#This Row],[RN]],#REF!)*PlanMasine[[#This Row],[KPLQ]]),0)</f>
        <v>0</v>
      </c>
      <c r="F1596" s="23">
        <v>12</v>
      </c>
      <c r="G1596" s="23">
        <v>0</v>
      </c>
      <c r="H1596" s="23">
        <v>0</v>
      </c>
      <c r="I1596" s="23" t="s">
        <v>5</v>
      </c>
      <c r="J1596" s="23" t="s">
        <v>570</v>
      </c>
      <c r="K1596" s="23" t="s">
        <v>2255</v>
      </c>
      <c r="L1596" s="24">
        <v>45846</v>
      </c>
      <c r="M1596" s="28">
        <v>2.7777777777777779E-3</v>
      </c>
      <c r="N1596" s="3">
        <v>45831</v>
      </c>
      <c r="O1596">
        <v>226828</v>
      </c>
      <c r="P1596" t="e">
        <f>IFERROR(INDEX(REDOSLIJED!#REF!,MATCH(PlanMasine[[#This Row],[KPL]],REDOSLIJED!#REF!,0)),MAX(REDOSLIJED!#REF!)+1)</f>
        <v>#REF!</v>
      </c>
    </row>
    <row r="1597" spans="1:16" hidden="1" x14ac:dyDescent="0.25">
      <c r="A1597" s="23">
        <v>1029602</v>
      </c>
      <c r="B1597" s="23">
        <v>1</v>
      </c>
      <c r="C1597" s="23">
        <v>1029626</v>
      </c>
      <c r="D1597" s="23" t="s">
        <v>2260</v>
      </c>
      <c r="E1597" s="5">
        <f>IFERROR((PlanMasine[[#This Row],[Norma]]/PlanMasine[[#This Row],[Q]])*(PlanMasine[[#This Row],[Q]]/SUMIF(#REF!,PlanMasine[[#This Row],[RN]],#REF!)*PlanMasine[[#This Row],[KPLQ]]),0)</f>
        <v>0</v>
      </c>
      <c r="F1597" s="23">
        <v>12</v>
      </c>
      <c r="G1597" s="23">
        <v>0</v>
      </c>
      <c r="H1597" s="23">
        <v>0</v>
      </c>
      <c r="I1597" s="23" t="s">
        <v>5</v>
      </c>
      <c r="J1597" s="23" t="s">
        <v>570</v>
      </c>
      <c r="K1597" s="23" t="s">
        <v>2255</v>
      </c>
      <c r="L1597" s="24">
        <v>45846</v>
      </c>
      <c r="M1597" s="28">
        <v>2.0833333333333333E-3</v>
      </c>
      <c r="N1597" s="3">
        <v>45831</v>
      </c>
      <c r="O1597">
        <v>226842</v>
      </c>
      <c r="P1597" t="e">
        <f>IFERROR(INDEX(REDOSLIJED!#REF!,MATCH(PlanMasine[[#This Row],[KPL]],REDOSLIJED!#REF!,0)),MAX(REDOSLIJED!#REF!)+1)</f>
        <v>#REF!</v>
      </c>
    </row>
    <row r="1598" spans="1:16" hidden="1" x14ac:dyDescent="0.25">
      <c r="A1598" s="23">
        <v>1029602</v>
      </c>
      <c r="B1598" s="23">
        <v>1</v>
      </c>
      <c r="C1598" s="23">
        <v>1029616</v>
      </c>
      <c r="D1598" s="23" t="s">
        <v>2264</v>
      </c>
      <c r="E1598" s="5">
        <f>IFERROR((PlanMasine[[#This Row],[Norma]]/PlanMasine[[#This Row],[Q]])*(PlanMasine[[#This Row],[Q]]/SUMIF(#REF!,PlanMasine[[#This Row],[RN]],#REF!)*PlanMasine[[#This Row],[KPLQ]]),0)</f>
        <v>0</v>
      </c>
      <c r="F1598" s="23">
        <v>24</v>
      </c>
      <c r="G1598" s="23">
        <v>0</v>
      </c>
      <c r="H1598" s="23">
        <v>0</v>
      </c>
      <c r="I1598" s="23" t="s">
        <v>5</v>
      </c>
      <c r="J1598" s="23" t="s">
        <v>570</v>
      </c>
      <c r="K1598" s="23" t="s">
        <v>2255</v>
      </c>
      <c r="L1598" s="24">
        <v>45846</v>
      </c>
      <c r="M1598" s="28">
        <v>2.7777777777777779E-3</v>
      </c>
      <c r="N1598" s="3">
        <v>45831</v>
      </c>
      <c r="O1598">
        <v>226830</v>
      </c>
      <c r="P1598" t="e">
        <f>IFERROR(INDEX(REDOSLIJED!#REF!,MATCH(PlanMasine[[#This Row],[KPL]],REDOSLIJED!#REF!,0)),MAX(REDOSLIJED!#REF!)+1)</f>
        <v>#REF!</v>
      </c>
    </row>
    <row r="1599" spans="1:16" hidden="1" x14ac:dyDescent="0.25">
      <c r="A1599" s="23">
        <v>1029602</v>
      </c>
      <c r="B1599" s="23">
        <v>1</v>
      </c>
      <c r="C1599" s="23">
        <v>1029613</v>
      </c>
      <c r="D1599" s="23" t="s">
        <v>1616</v>
      </c>
      <c r="E1599" s="5">
        <f>IFERROR((PlanMasine[[#This Row],[Norma]]/PlanMasine[[#This Row],[Q]])*(PlanMasine[[#This Row],[Q]]/SUMIF(#REF!,PlanMasine[[#This Row],[RN]],#REF!)*PlanMasine[[#This Row],[KPLQ]]),0)</f>
        <v>0</v>
      </c>
      <c r="F1599" s="23">
        <v>12</v>
      </c>
      <c r="G1599" s="23">
        <v>0</v>
      </c>
      <c r="H1599" s="23">
        <v>0</v>
      </c>
      <c r="I1599" s="23" t="s">
        <v>5</v>
      </c>
      <c r="J1599" s="23" t="s">
        <v>570</v>
      </c>
      <c r="K1599" s="23" t="s">
        <v>2255</v>
      </c>
      <c r="L1599" s="24">
        <v>45846</v>
      </c>
      <c r="M1599" s="28">
        <v>2.7777777777777779E-3</v>
      </c>
      <c r="N1599" s="3">
        <v>45831</v>
      </c>
      <c r="O1599">
        <v>226824</v>
      </c>
      <c r="P1599" t="e">
        <f>IFERROR(INDEX(REDOSLIJED!#REF!,MATCH(PlanMasine[[#This Row],[KPL]],REDOSLIJED!#REF!,0)),MAX(REDOSLIJED!#REF!)+1)</f>
        <v>#REF!</v>
      </c>
    </row>
    <row r="1600" spans="1:16" hidden="1" x14ac:dyDescent="0.25">
      <c r="A1600" s="23">
        <v>1029602</v>
      </c>
      <c r="B1600" s="23">
        <v>1</v>
      </c>
      <c r="C1600" s="23">
        <v>1029611</v>
      </c>
      <c r="D1600" s="23" t="s">
        <v>2263</v>
      </c>
      <c r="E1600" s="5">
        <f>IFERROR((PlanMasine[[#This Row],[Norma]]/PlanMasine[[#This Row],[Q]])*(PlanMasine[[#This Row],[Q]]/SUMIF(#REF!,PlanMasine[[#This Row],[RN]],#REF!)*PlanMasine[[#This Row],[KPLQ]]),0)</f>
        <v>0</v>
      </c>
      <c r="F1600" s="23">
        <v>12</v>
      </c>
      <c r="G1600" s="23">
        <v>0</v>
      </c>
      <c r="H1600" s="23">
        <v>0</v>
      </c>
      <c r="I1600" s="23" t="s">
        <v>5</v>
      </c>
      <c r="J1600" s="23" t="s">
        <v>570</v>
      </c>
      <c r="K1600" s="23" t="s">
        <v>2255</v>
      </c>
      <c r="L1600" s="24">
        <v>45846</v>
      </c>
      <c r="M1600" s="28">
        <v>3.472222222222222E-3</v>
      </c>
      <c r="N1600" s="3">
        <v>45831</v>
      </c>
      <c r="O1600">
        <v>226822</v>
      </c>
      <c r="P1600" t="e">
        <f>IFERROR(INDEX(REDOSLIJED!#REF!,MATCH(PlanMasine[[#This Row],[KPL]],REDOSLIJED!#REF!,0)),MAX(REDOSLIJED!#REF!)+1)</f>
        <v>#REF!</v>
      </c>
    </row>
    <row r="1601" spans="1:16" hidden="1" x14ac:dyDescent="0.25">
      <c r="A1601" s="23">
        <v>1029602</v>
      </c>
      <c r="B1601" s="23">
        <v>1</v>
      </c>
      <c r="C1601" s="23">
        <v>1029612</v>
      </c>
      <c r="D1601" s="23" t="s">
        <v>2265</v>
      </c>
      <c r="E1601" s="5">
        <f>IFERROR((PlanMasine[[#This Row],[Norma]]/PlanMasine[[#This Row],[Q]])*(PlanMasine[[#This Row],[Q]]/SUMIF(#REF!,PlanMasine[[#This Row],[RN]],#REF!)*PlanMasine[[#This Row],[KPLQ]]),0)</f>
        <v>0</v>
      </c>
      <c r="F1601" s="23">
        <v>12</v>
      </c>
      <c r="G1601" s="23">
        <v>0</v>
      </c>
      <c r="H1601" s="23">
        <v>0</v>
      </c>
      <c r="I1601" s="23" t="s">
        <v>5</v>
      </c>
      <c r="J1601" s="23" t="s">
        <v>570</v>
      </c>
      <c r="K1601" s="23" t="s">
        <v>2255</v>
      </c>
      <c r="L1601" s="24">
        <v>45846</v>
      </c>
      <c r="M1601" s="28">
        <v>3.472222222222222E-3</v>
      </c>
      <c r="N1601" s="3">
        <v>45831</v>
      </c>
      <c r="O1601">
        <v>226823</v>
      </c>
      <c r="P1601" t="e">
        <f>IFERROR(INDEX(REDOSLIJED!#REF!,MATCH(PlanMasine[[#This Row],[KPL]],REDOSLIJED!#REF!,0)),MAX(REDOSLIJED!#REF!)+1)</f>
        <v>#REF!</v>
      </c>
    </row>
    <row r="1602" spans="1:16" hidden="1" x14ac:dyDescent="0.25">
      <c r="A1602" s="23">
        <v>1029602</v>
      </c>
      <c r="B1602" s="23">
        <v>1</v>
      </c>
      <c r="C1602" s="23">
        <v>1029627</v>
      </c>
      <c r="D1602" s="23" t="s">
        <v>2259</v>
      </c>
      <c r="E1602" s="5">
        <f>IFERROR((PlanMasine[[#This Row],[Norma]]/PlanMasine[[#This Row],[Q]])*(PlanMasine[[#This Row],[Q]]/SUMIF(#REF!,PlanMasine[[#This Row],[RN]],#REF!)*PlanMasine[[#This Row],[KPLQ]]),0)</f>
        <v>0</v>
      </c>
      <c r="F1602" s="23">
        <v>12</v>
      </c>
      <c r="G1602" s="23">
        <v>0</v>
      </c>
      <c r="H1602" s="23">
        <v>0</v>
      </c>
      <c r="I1602" s="23" t="s">
        <v>5</v>
      </c>
      <c r="J1602" s="23" t="s">
        <v>570</v>
      </c>
      <c r="K1602" s="23" t="s">
        <v>2255</v>
      </c>
      <c r="L1602" s="24">
        <v>45846</v>
      </c>
      <c r="M1602" s="28">
        <v>2.0833333333333333E-3</v>
      </c>
      <c r="N1602" s="3">
        <v>45831</v>
      </c>
      <c r="O1602">
        <v>226843</v>
      </c>
      <c r="P1602" t="e">
        <f>IFERROR(INDEX(REDOSLIJED!#REF!,MATCH(PlanMasine[[#This Row],[KPL]],REDOSLIJED!#REF!,0)),MAX(REDOSLIJED!#REF!)+1)</f>
        <v>#REF!</v>
      </c>
    </row>
    <row r="1603" spans="1:16" hidden="1" x14ac:dyDescent="0.25">
      <c r="A1603" s="23">
        <v>1029602</v>
      </c>
      <c r="B1603" s="23">
        <v>1</v>
      </c>
      <c r="C1603" s="23">
        <v>1029617</v>
      </c>
      <c r="D1603" s="23" t="s">
        <v>2266</v>
      </c>
      <c r="E1603" s="5">
        <f>IFERROR((PlanMasine[[#This Row],[Norma]]/PlanMasine[[#This Row],[Q]])*(PlanMasine[[#This Row],[Q]]/SUMIF(#REF!,PlanMasine[[#This Row],[RN]],#REF!)*PlanMasine[[#This Row],[KPLQ]]),0)</f>
        <v>0</v>
      </c>
      <c r="F1603" s="23">
        <v>12</v>
      </c>
      <c r="G1603" s="23">
        <v>0</v>
      </c>
      <c r="H1603" s="23">
        <v>0</v>
      </c>
      <c r="I1603" s="23" t="s">
        <v>5</v>
      </c>
      <c r="J1603" s="23" t="s">
        <v>570</v>
      </c>
      <c r="K1603" s="23" t="s">
        <v>2255</v>
      </c>
      <c r="L1603" s="24">
        <v>45846</v>
      </c>
      <c r="M1603" s="28">
        <v>1.3888888888888889E-3</v>
      </c>
      <c r="N1603" s="3">
        <v>45831</v>
      </c>
      <c r="O1603">
        <v>226831</v>
      </c>
      <c r="P1603" t="e">
        <f>IFERROR(INDEX(REDOSLIJED!#REF!,MATCH(PlanMasine[[#This Row],[KPL]],REDOSLIJED!#REF!,0)),MAX(REDOSLIJED!#REF!)+1)</f>
        <v>#REF!</v>
      </c>
    </row>
    <row r="1604" spans="1:16" hidden="1" x14ac:dyDescent="0.25">
      <c r="A1604" s="23">
        <v>1029602</v>
      </c>
      <c r="B1604" s="23">
        <v>1</v>
      </c>
      <c r="C1604" s="23">
        <v>1029629</v>
      </c>
      <c r="D1604" s="23" t="s">
        <v>2254</v>
      </c>
      <c r="E1604" s="5">
        <f>IFERROR((PlanMasine[[#This Row],[Norma]]/PlanMasine[[#This Row],[Q]])*(PlanMasine[[#This Row],[Q]]/SUMIF(#REF!,PlanMasine[[#This Row],[RN]],#REF!)*PlanMasine[[#This Row],[KPLQ]]),0)</f>
        <v>0</v>
      </c>
      <c r="F1604" s="23">
        <v>12</v>
      </c>
      <c r="G1604" s="23">
        <v>0</v>
      </c>
      <c r="H1604" s="23">
        <v>0</v>
      </c>
      <c r="I1604" s="23" t="s">
        <v>5</v>
      </c>
      <c r="J1604" s="23" t="s">
        <v>570</v>
      </c>
      <c r="K1604" s="23" t="s">
        <v>2255</v>
      </c>
      <c r="L1604" s="24">
        <v>45846</v>
      </c>
      <c r="M1604" s="28">
        <v>2.0833333333333333E-3</v>
      </c>
      <c r="N1604" s="3">
        <v>45831</v>
      </c>
      <c r="O1604">
        <v>226845</v>
      </c>
      <c r="P1604" t="e">
        <f>IFERROR(INDEX(REDOSLIJED!#REF!,MATCH(PlanMasine[[#This Row],[KPL]],REDOSLIJED!#REF!,0)),MAX(REDOSLIJED!#REF!)+1)</f>
        <v>#REF!</v>
      </c>
    </row>
    <row r="1605" spans="1:16" hidden="1" x14ac:dyDescent="0.25">
      <c r="A1605" s="23">
        <v>1029602</v>
      </c>
      <c r="B1605" s="23">
        <v>1</v>
      </c>
      <c r="C1605" s="23">
        <v>1029618</v>
      </c>
      <c r="D1605" s="23" t="s">
        <v>2261</v>
      </c>
      <c r="E1605" s="5">
        <f>IFERROR((PlanMasine[[#This Row],[Norma]]/PlanMasine[[#This Row],[Q]])*(PlanMasine[[#This Row],[Q]]/SUMIF(#REF!,PlanMasine[[#This Row],[RN]],#REF!)*PlanMasine[[#This Row],[KPLQ]]),0)</f>
        <v>0</v>
      </c>
      <c r="F1605" s="23">
        <v>12</v>
      </c>
      <c r="G1605" s="23">
        <v>0</v>
      </c>
      <c r="H1605" s="23">
        <v>0</v>
      </c>
      <c r="I1605" s="23" t="s">
        <v>5</v>
      </c>
      <c r="J1605" s="23" t="s">
        <v>570</v>
      </c>
      <c r="K1605" s="23" t="s">
        <v>2255</v>
      </c>
      <c r="L1605" s="24">
        <v>45846</v>
      </c>
      <c r="M1605" s="28">
        <v>1.3888888888888889E-3</v>
      </c>
      <c r="N1605" s="3">
        <v>45831</v>
      </c>
      <c r="O1605">
        <v>226832</v>
      </c>
      <c r="P1605" t="e">
        <f>IFERROR(INDEX(REDOSLIJED!#REF!,MATCH(PlanMasine[[#This Row],[KPL]],REDOSLIJED!#REF!,0)),MAX(REDOSLIJED!#REF!)+1)</f>
        <v>#REF!</v>
      </c>
    </row>
    <row r="1606" spans="1:16" hidden="1" x14ac:dyDescent="0.25">
      <c r="A1606" s="23">
        <v>1029603</v>
      </c>
      <c r="B1606" s="23">
        <v>1</v>
      </c>
      <c r="C1606" s="23">
        <v>1029627</v>
      </c>
      <c r="D1606" s="23" t="s">
        <v>2259</v>
      </c>
      <c r="E1606" s="5">
        <f>IFERROR((PlanMasine[[#This Row],[Norma]]/PlanMasine[[#This Row],[Q]])*(PlanMasine[[#This Row],[Q]]/SUMIF(#REF!,PlanMasine[[#This Row],[RN]],#REF!)*PlanMasine[[#This Row],[KPLQ]]),0)</f>
        <v>0</v>
      </c>
      <c r="F1606" s="23">
        <v>12</v>
      </c>
      <c r="G1606" s="23">
        <v>0</v>
      </c>
      <c r="H1606" s="23">
        <v>0</v>
      </c>
      <c r="I1606" s="23" t="s">
        <v>5</v>
      </c>
      <c r="J1606" s="23" t="s">
        <v>570</v>
      </c>
      <c r="K1606" s="23" t="s">
        <v>2255</v>
      </c>
      <c r="L1606" s="24">
        <v>45846</v>
      </c>
      <c r="M1606" s="28">
        <v>2.0833333333333333E-3</v>
      </c>
      <c r="N1606" s="3">
        <v>45831</v>
      </c>
      <c r="O1606">
        <v>226843</v>
      </c>
      <c r="P1606" t="e">
        <f>IFERROR(INDEX(REDOSLIJED!#REF!,MATCH(PlanMasine[[#This Row],[KPL]],REDOSLIJED!#REF!,0)),MAX(REDOSLIJED!#REF!)+1)</f>
        <v>#REF!</v>
      </c>
    </row>
    <row r="1607" spans="1:16" hidden="1" x14ac:dyDescent="0.25">
      <c r="A1607" s="23">
        <v>1029603</v>
      </c>
      <c r="B1607" s="23">
        <v>1</v>
      </c>
      <c r="C1607" s="23">
        <v>1029613</v>
      </c>
      <c r="D1607" s="23" t="s">
        <v>1616</v>
      </c>
      <c r="E1607" s="5">
        <f>IFERROR((PlanMasine[[#This Row],[Norma]]/PlanMasine[[#This Row],[Q]])*(PlanMasine[[#This Row],[Q]]/SUMIF(#REF!,PlanMasine[[#This Row],[RN]],#REF!)*PlanMasine[[#This Row],[KPLQ]]),0)</f>
        <v>0</v>
      </c>
      <c r="F1607" s="23">
        <v>12</v>
      </c>
      <c r="G1607" s="23">
        <v>0</v>
      </c>
      <c r="H1607" s="23">
        <v>0</v>
      </c>
      <c r="I1607" s="23" t="s">
        <v>5</v>
      </c>
      <c r="J1607" s="23" t="s">
        <v>570</v>
      </c>
      <c r="K1607" s="23" t="s">
        <v>2255</v>
      </c>
      <c r="L1607" s="24">
        <v>45846</v>
      </c>
      <c r="M1607" s="28">
        <v>2.7777777777777779E-3</v>
      </c>
      <c r="N1607" s="3">
        <v>45831</v>
      </c>
      <c r="O1607">
        <v>226824</v>
      </c>
      <c r="P1607" t="e">
        <f>IFERROR(INDEX(REDOSLIJED!#REF!,MATCH(PlanMasine[[#This Row],[KPL]],REDOSLIJED!#REF!,0)),MAX(REDOSLIJED!#REF!)+1)</f>
        <v>#REF!</v>
      </c>
    </row>
    <row r="1608" spans="1:16" hidden="1" x14ac:dyDescent="0.25">
      <c r="A1608" s="23">
        <v>1029603</v>
      </c>
      <c r="B1608" s="23">
        <v>1</v>
      </c>
      <c r="C1608" s="23">
        <v>1029615</v>
      </c>
      <c r="D1608" s="23" t="s">
        <v>2262</v>
      </c>
      <c r="E1608" s="5">
        <f>IFERROR((PlanMasine[[#This Row],[Norma]]/PlanMasine[[#This Row],[Q]])*(PlanMasine[[#This Row],[Q]]/SUMIF(#REF!,PlanMasine[[#This Row],[RN]],#REF!)*PlanMasine[[#This Row],[KPLQ]]),0)</f>
        <v>0</v>
      </c>
      <c r="F1608" s="23">
        <v>12</v>
      </c>
      <c r="G1608" s="23">
        <v>0</v>
      </c>
      <c r="H1608" s="23">
        <v>0</v>
      </c>
      <c r="I1608" s="23" t="s">
        <v>5</v>
      </c>
      <c r="J1608" s="23" t="s">
        <v>570</v>
      </c>
      <c r="K1608" s="23" t="s">
        <v>2255</v>
      </c>
      <c r="L1608" s="24">
        <v>45846</v>
      </c>
      <c r="M1608" s="28">
        <v>2.7777777777777779E-3</v>
      </c>
      <c r="N1608" s="3">
        <v>45831</v>
      </c>
      <c r="O1608">
        <v>226828</v>
      </c>
      <c r="P1608" t="e">
        <f>IFERROR(INDEX(REDOSLIJED!#REF!,MATCH(PlanMasine[[#This Row],[KPL]],REDOSLIJED!#REF!,0)),MAX(REDOSLIJED!#REF!)+1)</f>
        <v>#REF!</v>
      </c>
    </row>
    <row r="1609" spans="1:16" hidden="1" x14ac:dyDescent="0.25">
      <c r="A1609" s="23">
        <v>1029603</v>
      </c>
      <c r="B1609" s="23">
        <v>1</v>
      </c>
      <c r="C1609" s="23">
        <v>1029619</v>
      </c>
      <c r="D1609" s="23" t="s">
        <v>2256</v>
      </c>
      <c r="E1609" s="5">
        <f>IFERROR((PlanMasine[[#This Row],[Norma]]/PlanMasine[[#This Row],[Q]])*(PlanMasine[[#This Row],[Q]]/SUMIF(#REF!,PlanMasine[[#This Row],[RN]],#REF!)*PlanMasine[[#This Row],[KPLQ]]),0)</f>
        <v>0</v>
      </c>
      <c r="F1609" s="23">
        <v>12</v>
      </c>
      <c r="G1609" s="23">
        <v>0</v>
      </c>
      <c r="H1609" s="23">
        <v>0</v>
      </c>
      <c r="I1609" s="23" t="s">
        <v>5</v>
      </c>
      <c r="J1609" s="23" t="s">
        <v>570</v>
      </c>
      <c r="K1609" s="23" t="s">
        <v>2255</v>
      </c>
      <c r="L1609" s="24">
        <v>45846</v>
      </c>
      <c r="M1609" s="28">
        <v>2.0833333333333333E-3</v>
      </c>
      <c r="N1609" s="3">
        <v>45831</v>
      </c>
      <c r="O1609">
        <v>226834</v>
      </c>
      <c r="P1609" t="e">
        <f>IFERROR(INDEX(REDOSLIJED!#REF!,MATCH(PlanMasine[[#This Row],[KPL]],REDOSLIJED!#REF!,0)),MAX(REDOSLIJED!#REF!)+1)</f>
        <v>#REF!</v>
      </c>
    </row>
    <row r="1610" spans="1:16" hidden="1" x14ac:dyDescent="0.25">
      <c r="A1610" s="23">
        <v>1029603</v>
      </c>
      <c r="B1610" s="23">
        <v>1</v>
      </c>
      <c r="C1610" s="23">
        <v>1029628</v>
      </c>
      <c r="D1610" s="23" t="s">
        <v>2258</v>
      </c>
      <c r="E1610" s="5">
        <f>IFERROR((PlanMasine[[#This Row],[Norma]]/PlanMasine[[#This Row],[Q]])*(PlanMasine[[#This Row],[Q]]/SUMIF(#REF!,PlanMasine[[#This Row],[RN]],#REF!)*PlanMasine[[#This Row],[KPLQ]]),0)</f>
        <v>0</v>
      </c>
      <c r="F1610" s="23">
        <v>12</v>
      </c>
      <c r="G1610" s="23">
        <v>0</v>
      </c>
      <c r="H1610" s="23">
        <v>0</v>
      </c>
      <c r="I1610" s="23" t="s">
        <v>5</v>
      </c>
      <c r="J1610" s="23" t="s">
        <v>570</v>
      </c>
      <c r="K1610" s="23" t="s">
        <v>2255</v>
      </c>
      <c r="L1610" s="24">
        <v>45846</v>
      </c>
      <c r="M1610" s="28">
        <v>2.0833333333333333E-3</v>
      </c>
      <c r="N1610" s="3">
        <v>45831</v>
      </c>
      <c r="O1610">
        <v>226844</v>
      </c>
      <c r="P1610" t="e">
        <f>IFERROR(INDEX(REDOSLIJED!#REF!,MATCH(PlanMasine[[#This Row],[KPL]],REDOSLIJED!#REF!,0)),MAX(REDOSLIJED!#REF!)+1)</f>
        <v>#REF!</v>
      </c>
    </row>
    <row r="1611" spans="1:16" hidden="1" x14ac:dyDescent="0.25">
      <c r="A1611" s="23">
        <v>1029603</v>
      </c>
      <c r="B1611" s="23">
        <v>1</v>
      </c>
      <c r="C1611" s="23">
        <v>1029626</v>
      </c>
      <c r="D1611" s="23" t="s">
        <v>2260</v>
      </c>
      <c r="E1611" s="5">
        <f>IFERROR((PlanMasine[[#This Row],[Norma]]/PlanMasine[[#This Row],[Q]])*(PlanMasine[[#This Row],[Q]]/SUMIF(#REF!,PlanMasine[[#This Row],[RN]],#REF!)*PlanMasine[[#This Row],[KPLQ]]),0)</f>
        <v>0</v>
      </c>
      <c r="F1611" s="23">
        <v>12</v>
      </c>
      <c r="G1611" s="23">
        <v>0</v>
      </c>
      <c r="H1611" s="23">
        <v>0</v>
      </c>
      <c r="I1611" s="23" t="s">
        <v>5</v>
      </c>
      <c r="J1611" s="23" t="s">
        <v>570</v>
      </c>
      <c r="K1611" s="23" t="s">
        <v>2255</v>
      </c>
      <c r="L1611" s="24">
        <v>45846</v>
      </c>
      <c r="M1611" s="28">
        <v>2.0833333333333333E-3</v>
      </c>
      <c r="N1611" s="3">
        <v>45831</v>
      </c>
      <c r="O1611">
        <v>226842</v>
      </c>
      <c r="P1611" t="e">
        <f>IFERROR(INDEX(REDOSLIJED!#REF!,MATCH(PlanMasine[[#This Row],[KPL]],REDOSLIJED!#REF!,0)),MAX(REDOSLIJED!#REF!)+1)</f>
        <v>#REF!</v>
      </c>
    </row>
    <row r="1612" spans="1:16" hidden="1" x14ac:dyDescent="0.25">
      <c r="A1612" s="23">
        <v>1029603</v>
      </c>
      <c r="B1612" s="23">
        <v>1</v>
      </c>
      <c r="C1612" s="23">
        <v>1029611</v>
      </c>
      <c r="D1612" s="23" t="s">
        <v>2263</v>
      </c>
      <c r="E1612" s="5">
        <f>IFERROR((PlanMasine[[#This Row],[Norma]]/PlanMasine[[#This Row],[Q]])*(PlanMasine[[#This Row],[Q]]/SUMIF(#REF!,PlanMasine[[#This Row],[RN]],#REF!)*PlanMasine[[#This Row],[KPLQ]]),0)</f>
        <v>0</v>
      </c>
      <c r="F1612" s="23">
        <v>12</v>
      </c>
      <c r="G1612" s="23">
        <v>0</v>
      </c>
      <c r="H1612" s="23">
        <v>0</v>
      </c>
      <c r="I1612" s="23" t="s">
        <v>5</v>
      </c>
      <c r="J1612" s="23" t="s">
        <v>570</v>
      </c>
      <c r="K1612" s="23" t="s">
        <v>2255</v>
      </c>
      <c r="L1612" s="24">
        <v>45846</v>
      </c>
      <c r="M1612" s="28">
        <v>3.472222222222222E-3</v>
      </c>
      <c r="N1612" s="3">
        <v>45831</v>
      </c>
      <c r="O1612">
        <v>226822</v>
      </c>
      <c r="P1612" t="e">
        <f>IFERROR(INDEX(REDOSLIJED!#REF!,MATCH(PlanMasine[[#This Row],[KPL]],REDOSLIJED!#REF!,0)),MAX(REDOSLIJED!#REF!)+1)</f>
        <v>#REF!</v>
      </c>
    </row>
    <row r="1613" spans="1:16" hidden="1" x14ac:dyDescent="0.25">
      <c r="A1613" s="23">
        <v>1029603</v>
      </c>
      <c r="B1613" s="23">
        <v>1</v>
      </c>
      <c r="C1613" s="23">
        <v>1029612</v>
      </c>
      <c r="D1613" s="23" t="s">
        <v>2265</v>
      </c>
      <c r="E1613" s="5">
        <f>IFERROR((PlanMasine[[#This Row],[Norma]]/PlanMasine[[#This Row],[Q]])*(PlanMasine[[#This Row],[Q]]/SUMIF(#REF!,PlanMasine[[#This Row],[RN]],#REF!)*PlanMasine[[#This Row],[KPLQ]]),0)</f>
        <v>0</v>
      </c>
      <c r="F1613" s="23">
        <v>12</v>
      </c>
      <c r="G1613" s="23">
        <v>0</v>
      </c>
      <c r="H1613" s="23">
        <v>0</v>
      </c>
      <c r="I1613" s="23" t="s">
        <v>5</v>
      </c>
      <c r="J1613" s="23" t="s">
        <v>570</v>
      </c>
      <c r="K1613" s="23" t="s">
        <v>2255</v>
      </c>
      <c r="L1613" s="24">
        <v>45846</v>
      </c>
      <c r="M1613" s="28">
        <v>3.472222222222222E-3</v>
      </c>
      <c r="N1613" s="3">
        <v>45831</v>
      </c>
      <c r="O1613">
        <v>226823</v>
      </c>
      <c r="P1613" t="e">
        <f>IFERROR(INDEX(REDOSLIJED!#REF!,MATCH(PlanMasine[[#This Row],[KPL]],REDOSLIJED!#REF!,0)),MAX(REDOSLIJED!#REF!)+1)</f>
        <v>#REF!</v>
      </c>
    </row>
    <row r="1614" spans="1:16" hidden="1" x14ac:dyDescent="0.25">
      <c r="A1614" s="23">
        <v>1029603</v>
      </c>
      <c r="B1614" s="23">
        <v>1</v>
      </c>
      <c r="C1614" s="23">
        <v>1029616</v>
      </c>
      <c r="D1614" s="23" t="s">
        <v>2264</v>
      </c>
      <c r="E1614" s="5">
        <f>IFERROR((PlanMasine[[#This Row],[Norma]]/PlanMasine[[#This Row],[Q]])*(PlanMasine[[#This Row],[Q]]/SUMIF(#REF!,PlanMasine[[#This Row],[RN]],#REF!)*PlanMasine[[#This Row],[KPLQ]]),0)</f>
        <v>0</v>
      </c>
      <c r="F1614" s="23">
        <v>24</v>
      </c>
      <c r="G1614" s="23">
        <v>0</v>
      </c>
      <c r="H1614" s="23">
        <v>0</v>
      </c>
      <c r="I1614" s="23" t="s">
        <v>5</v>
      </c>
      <c r="J1614" s="23" t="s">
        <v>570</v>
      </c>
      <c r="K1614" s="23" t="s">
        <v>2255</v>
      </c>
      <c r="L1614" s="24">
        <v>45846</v>
      </c>
      <c r="M1614" s="28">
        <v>2.7777777777777779E-3</v>
      </c>
      <c r="N1614" s="3">
        <v>45831</v>
      </c>
      <c r="O1614">
        <v>226830</v>
      </c>
      <c r="P1614" t="e">
        <f>IFERROR(INDEX(REDOSLIJED!#REF!,MATCH(PlanMasine[[#This Row],[KPL]],REDOSLIJED!#REF!,0)),MAX(REDOSLIJED!#REF!)+1)</f>
        <v>#REF!</v>
      </c>
    </row>
    <row r="1615" spans="1:16" hidden="1" x14ac:dyDescent="0.25">
      <c r="A1615" s="23">
        <v>1029603</v>
      </c>
      <c r="B1615" s="23">
        <v>1</v>
      </c>
      <c r="C1615" s="23">
        <v>1029629</v>
      </c>
      <c r="D1615" s="23" t="s">
        <v>2254</v>
      </c>
      <c r="E1615" s="5">
        <f>IFERROR((PlanMasine[[#This Row],[Norma]]/PlanMasine[[#This Row],[Q]])*(PlanMasine[[#This Row],[Q]]/SUMIF(#REF!,PlanMasine[[#This Row],[RN]],#REF!)*PlanMasine[[#This Row],[KPLQ]]),0)</f>
        <v>0</v>
      </c>
      <c r="F1615" s="23">
        <v>12</v>
      </c>
      <c r="G1615" s="23">
        <v>0</v>
      </c>
      <c r="H1615" s="23">
        <v>0</v>
      </c>
      <c r="I1615" s="23" t="s">
        <v>5</v>
      </c>
      <c r="J1615" s="23" t="s">
        <v>570</v>
      </c>
      <c r="K1615" s="23" t="s">
        <v>2255</v>
      </c>
      <c r="L1615" s="24">
        <v>45846</v>
      </c>
      <c r="M1615" s="28">
        <v>2.0833333333333333E-3</v>
      </c>
      <c r="N1615" s="3">
        <v>45831</v>
      </c>
      <c r="O1615">
        <v>226845</v>
      </c>
      <c r="P1615" t="e">
        <f>IFERROR(INDEX(REDOSLIJED!#REF!,MATCH(PlanMasine[[#This Row],[KPL]],REDOSLIJED!#REF!,0)),MAX(REDOSLIJED!#REF!)+1)</f>
        <v>#REF!</v>
      </c>
    </row>
    <row r="1616" spans="1:16" hidden="1" x14ac:dyDescent="0.25">
      <c r="A1616" s="23">
        <v>1029603</v>
      </c>
      <c r="B1616" s="23">
        <v>1</v>
      </c>
      <c r="C1616" s="23">
        <v>1029617</v>
      </c>
      <c r="D1616" s="23" t="s">
        <v>2266</v>
      </c>
      <c r="E1616" s="5">
        <f>IFERROR((PlanMasine[[#This Row],[Norma]]/PlanMasine[[#This Row],[Q]])*(PlanMasine[[#This Row],[Q]]/SUMIF(#REF!,PlanMasine[[#This Row],[RN]],#REF!)*PlanMasine[[#This Row],[KPLQ]]),0)</f>
        <v>0</v>
      </c>
      <c r="F1616" s="23">
        <v>12</v>
      </c>
      <c r="G1616" s="23">
        <v>0</v>
      </c>
      <c r="H1616" s="23">
        <v>0</v>
      </c>
      <c r="I1616" s="23" t="s">
        <v>5</v>
      </c>
      <c r="J1616" s="23" t="s">
        <v>570</v>
      </c>
      <c r="K1616" s="23" t="s">
        <v>2255</v>
      </c>
      <c r="L1616" s="24">
        <v>45846</v>
      </c>
      <c r="M1616" s="28">
        <v>1.3888888888888889E-3</v>
      </c>
      <c r="N1616" s="3">
        <v>45831</v>
      </c>
      <c r="O1616">
        <v>226831</v>
      </c>
      <c r="P1616" t="e">
        <f>IFERROR(INDEX(REDOSLIJED!#REF!,MATCH(PlanMasine[[#This Row],[KPL]],REDOSLIJED!#REF!,0)),MAX(REDOSLIJED!#REF!)+1)</f>
        <v>#REF!</v>
      </c>
    </row>
    <row r="1617" spans="1:16" hidden="1" x14ac:dyDescent="0.25">
      <c r="A1617" s="23">
        <v>1029603</v>
      </c>
      <c r="B1617" s="23">
        <v>1</v>
      </c>
      <c r="C1617" s="23">
        <v>1029614</v>
      </c>
      <c r="D1617" s="23" t="s">
        <v>2257</v>
      </c>
      <c r="E1617" s="5">
        <f>IFERROR((PlanMasine[[#This Row],[Norma]]/PlanMasine[[#This Row],[Q]])*(PlanMasine[[#This Row],[Q]]/SUMIF(#REF!,PlanMasine[[#This Row],[RN]],#REF!)*PlanMasine[[#This Row],[KPLQ]]),0)</f>
        <v>0</v>
      </c>
      <c r="F1617" s="23">
        <v>12</v>
      </c>
      <c r="G1617" s="23">
        <v>0</v>
      </c>
      <c r="H1617" s="23">
        <v>0</v>
      </c>
      <c r="I1617" s="23" t="s">
        <v>5</v>
      </c>
      <c r="J1617" s="23" t="s">
        <v>570</v>
      </c>
      <c r="K1617" s="23" t="s">
        <v>2255</v>
      </c>
      <c r="L1617" s="24">
        <v>45846</v>
      </c>
      <c r="M1617" s="28">
        <v>2.7777777777777779E-3</v>
      </c>
      <c r="N1617" s="3">
        <v>45831</v>
      </c>
      <c r="O1617">
        <v>226827</v>
      </c>
      <c r="P1617" t="e">
        <f>IFERROR(INDEX(REDOSLIJED!#REF!,MATCH(PlanMasine[[#This Row],[KPL]],REDOSLIJED!#REF!,0)),MAX(REDOSLIJED!#REF!)+1)</f>
        <v>#REF!</v>
      </c>
    </row>
    <row r="1618" spans="1:16" hidden="1" x14ac:dyDescent="0.25">
      <c r="A1618" s="23">
        <v>1029603</v>
      </c>
      <c r="B1618" s="23">
        <v>1</v>
      </c>
      <c r="C1618" s="23">
        <v>1029618</v>
      </c>
      <c r="D1618" s="23" t="s">
        <v>2261</v>
      </c>
      <c r="E1618" s="5">
        <f>IFERROR((PlanMasine[[#This Row],[Norma]]/PlanMasine[[#This Row],[Q]])*(PlanMasine[[#This Row],[Q]]/SUMIF(#REF!,PlanMasine[[#This Row],[RN]],#REF!)*PlanMasine[[#This Row],[KPLQ]]),0)</f>
        <v>0</v>
      </c>
      <c r="F1618" s="23">
        <v>12</v>
      </c>
      <c r="G1618" s="23">
        <v>0</v>
      </c>
      <c r="H1618" s="23">
        <v>0</v>
      </c>
      <c r="I1618" s="23" t="s">
        <v>5</v>
      </c>
      <c r="J1618" s="23" t="s">
        <v>570</v>
      </c>
      <c r="K1618" s="23" t="s">
        <v>2255</v>
      </c>
      <c r="L1618" s="24">
        <v>45846</v>
      </c>
      <c r="M1618" s="28">
        <v>1.3888888888888889E-3</v>
      </c>
      <c r="N1618" s="3">
        <v>45831</v>
      </c>
      <c r="O1618">
        <v>226832</v>
      </c>
      <c r="P1618" t="e">
        <f>IFERROR(INDEX(REDOSLIJED!#REF!,MATCH(PlanMasine[[#This Row],[KPL]],REDOSLIJED!#REF!,0)),MAX(REDOSLIJED!#REF!)+1)</f>
        <v>#REF!</v>
      </c>
    </row>
    <row r="1619" spans="1:16" hidden="1" x14ac:dyDescent="0.25">
      <c r="A1619" s="23">
        <v>1029604</v>
      </c>
      <c r="B1619" s="23">
        <v>1</v>
      </c>
      <c r="C1619" s="23">
        <v>1029618</v>
      </c>
      <c r="D1619" s="23" t="s">
        <v>2261</v>
      </c>
      <c r="E1619" s="5">
        <f>IFERROR((PlanMasine[[#This Row],[Norma]]/PlanMasine[[#This Row],[Q]])*(PlanMasine[[#This Row],[Q]]/SUMIF(#REF!,PlanMasine[[#This Row],[RN]],#REF!)*PlanMasine[[#This Row],[KPLQ]]),0)</f>
        <v>0</v>
      </c>
      <c r="F1619" s="23">
        <v>12</v>
      </c>
      <c r="G1619" s="23">
        <v>0</v>
      </c>
      <c r="H1619" s="23">
        <v>0</v>
      </c>
      <c r="I1619" s="23" t="s">
        <v>5</v>
      </c>
      <c r="J1619" s="23" t="s">
        <v>570</v>
      </c>
      <c r="K1619" s="23" t="s">
        <v>2255</v>
      </c>
      <c r="L1619" s="24">
        <v>45846</v>
      </c>
      <c r="M1619" s="28">
        <v>1.3888888888888889E-3</v>
      </c>
      <c r="N1619" s="3">
        <v>45831</v>
      </c>
      <c r="O1619">
        <v>226832</v>
      </c>
      <c r="P1619" t="e">
        <f>IFERROR(INDEX(REDOSLIJED!#REF!,MATCH(PlanMasine[[#This Row],[KPL]],REDOSLIJED!#REF!,0)),MAX(REDOSLIJED!#REF!)+1)</f>
        <v>#REF!</v>
      </c>
    </row>
    <row r="1620" spans="1:16" hidden="1" x14ac:dyDescent="0.25">
      <c r="A1620" s="23">
        <v>1029604</v>
      </c>
      <c r="B1620" s="23">
        <v>1</v>
      </c>
      <c r="C1620" s="23">
        <v>1029628</v>
      </c>
      <c r="D1620" s="23" t="s">
        <v>2258</v>
      </c>
      <c r="E1620" s="5">
        <f>IFERROR((PlanMasine[[#This Row],[Norma]]/PlanMasine[[#This Row],[Q]])*(PlanMasine[[#This Row],[Q]]/SUMIF(#REF!,PlanMasine[[#This Row],[RN]],#REF!)*PlanMasine[[#This Row],[KPLQ]]),0)</f>
        <v>0</v>
      </c>
      <c r="F1620" s="23">
        <v>12</v>
      </c>
      <c r="G1620" s="23">
        <v>0</v>
      </c>
      <c r="H1620" s="23">
        <v>0</v>
      </c>
      <c r="I1620" s="23" t="s">
        <v>5</v>
      </c>
      <c r="J1620" s="23" t="s">
        <v>570</v>
      </c>
      <c r="K1620" s="23" t="s">
        <v>2255</v>
      </c>
      <c r="L1620" s="24">
        <v>45846</v>
      </c>
      <c r="M1620" s="28">
        <v>2.0833333333333333E-3</v>
      </c>
      <c r="N1620" s="3">
        <v>45831</v>
      </c>
      <c r="O1620">
        <v>226844</v>
      </c>
      <c r="P1620" t="e">
        <f>IFERROR(INDEX(REDOSLIJED!#REF!,MATCH(PlanMasine[[#This Row],[KPL]],REDOSLIJED!#REF!,0)),MAX(REDOSLIJED!#REF!)+1)</f>
        <v>#REF!</v>
      </c>
    </row>
    <row r="1621" spans="1:16" hidden="1" x14ac:dyDescent="0.25">
      <c r="A1621" s="23">
        <v>1029604</v>
      </c>
      <c r="B1621" s="23">
        <v>1</v>
      </c>
      <c r="C1621" s="23">
        <v>1029617</v>
      </c>
      <c r="D1621" s="23" t="s">
        <v>2266</v>
      </c>
      <c r="E1621" s="5">
        <f>IFERROR((PlanMasine[[#This Row],[Norma]]/PlanMasine[[#This Row],[Q]])*(PlanMasine[[#This Row],[Q]]/SUMIF(#REF!,PlanMasine[[#This Row],[RN]],#REF!)*PlanMasine[[#This Row],[KPLQ]]),0)</f>
        <v>0</v>
      </c>
      <c r="F1621" s="23">
        <v>12</v>
      </c>
      <c r="G1621" s="23">
        <v>0</v>
      </c>
      <c r="H1621" s="23">
        <v>0</v>
      </c>
      <c r="I1621" s="23" t="s">
        <v>5</v>
      </c>
      <c r="J1621" s="23" t="s">
        <v>570</v>
      </c>
      <c r="K1621" s="23" t="s">
        <v>2255</v>
      </c>
      <c r="L1621" s="24">
        <v>45846</v>
      </c>
      <c r="M1621" s="28">
        <v>1.3888888888888889E-3</v>
      </c>
      <c r="N1621" s="3">
        <v>45831</v>
      </c>
      <c r="O1621">
        <v>226831</v>
      </c>
      <c r="P1621" t="e">
        <f>IFERROR(INDEX(REDOSLIJED!#REF!,MATCH(PlanMasine[[#This Row],[KPL]],REDOSLIJED!#REF!,0)),MAX(REDOSLIJED!#REF!)+1)</f>
        <v>#REF!</v>
      </c>
    </row>
    <row r="1622" spans="1:16" hidden="1" x14ac:dyDescent="0.25">
      <c r="A1622" s="23">
        <v>1029604</v>
      </c>
      <c r="B1622" s="23">
        <v>1</v>
      </c>
      <c r="C1622" s="23">
        <v>1029627</v>
      </c>
      <c r="D1622" s="23" t="s">
        <v>2259</v>
      </c>
      <c r="E1622" s="5">
        <f>IFERROR((PlanMasine[[#This Row],[Norma]]/PlanMasine[[#This Row],[Q]])*(PlanMasine[[#This Row],[Q]]/SUMIF(#REF!,PlanMasine[[#This Row],[RN]],#REF!)*PlanMasine[[#This Row],[KPLQ]]),0)</f>
        <v>0</v>
      </c>
      <c r="F1622" s="23">
        <v>12</v>
      </c>
      <c r="G1622" s="23">
        <v>0</v>
      </c>
      <c r="H1622" s="23">
        <v>0</v>
      </c>
      <c r="I1622" s="23" t="s">
        <v>5</v>
      </c>
      <c r="J1622" s="23" t="s">
        <v>570</v>
      </c>
      <c r="K1622" s="23" t="s">
        <v>2255</v>
      </c>
      <c r="L1622" s="24">
        <v>45846</v>
      </c>
      <c r="M1622" s="28">
        <v>2.0833333333333333E-3</v>
      </c>
      <c r="N1622" s="3">
        <v>45831</v>
      </c>
      <c r="O1622">
        <v>226843</v>
      </c>
      <c r="P1622" t="e">
        <f>IFERROR(INDEX(REDOSLIJED!#REF!,MATCH(PlanMasine[[#This Row],[KPL]],REDOSLIJED!#REF!,0)),MAX(REDOSLIJED!#REF!)+1)</f>
        <v>#REF!</v>
      </c>
    </row>
    <row r="1623" spans="1:16" hidden="1" x14ac:dyDescent="0.25">
      <c r="A1623" s="23">
        <v>1029604</v>
      </c>
      <c r="B1623" s="23">
        <v>1</v>
      </c>
      <c r="C1623" s="23">
        <v>1029619</v>
      </c>
      <c r="D1623" s="23" t="s">
        <v>2256</v>
      </c>
      <c r="E1623" s="5">
        <f>IFERROR((PlanMasine[[#This Row],[Norma]]/PlanMasine[[#This Row],[Q]])*(PlanMasine[[#This Row],[Q]]/SUMIF(#REF!,PlanMasine[[#This Row],[RN]],#REF!)*PlanMasine[[#This Row],[KPLQ]]),0)</f>
        <v>0</v>
      </c>
      <c r="F1623" s="23">
        <v>12</v>
      </c>
      <c r="G1623" s="23">
        <v>0</v>
      </c>
      <c r="H1623" s="23">
        <v>0</v>
      </c>
      <c r="I1623" s="23" t="s">
        <v>5</v>
      </c>
      <c r="J1623" s="23" t="s">
        <v>570</v>
      </c>
      <c r="K1623" s="23" t="s">
        <v>2255</v>
      </c>
      <c r="L1623" s="24">
        <v>45846</v>
      </c>
      <c r="M1623" s="28">
        <v>2.0833333333333333E-3</v>
      </c>
      <c r="N1623" s="3">
        <v>45831</v>
      </c>
      <c r="O1623">
        <v>226834</v>
      </c>
      <c r="P1623" t="e">
        <f>IFERROR(INDEX(REDOSLIJED!#REF!,MATCH(PlanMasine[[#This Row],[KPL]],REDOSLIJED!#REF!,0)),MAX(REDOSLIJED!#REF!)+1)</f>
        <v>#REF!</v>
      </c>
    </row>
    <row r="1624" spans="1:16" hidden="1" x14ac:dyDescent="0.25">
      <c r="A1624" s="23">
        <v>1029604</v>
      </c>
      <c r="B1624" s="23">
        <v>1</v>
      </c>
      <c r="C1624" s="23">
        <v>1029614</v>
      </c>
      <c r="D1624" s="23" t="s">
        <v>2257</v>
      </c>
      <c r="E1624" s="5">
        <f>IFERROR((PlanMasine[[#This Row],[Norma]]/PlanMasine[[#This Row],[Q]])*(PlanMasine[[#This Row],[Q]]/SUMIF(#REF!,PlanMasine[[#This Row],[RN]],#REF!)*PlanMasine[[#This Row],[KPLQ]]),0)</f>
        <v>0</v>
      </c>
      <c r="F1624" s="23">
        <v>12</v>
      </c>
      <c r="G1624" s="23">
        <v>0</v>
      </c>
      <c r="H1624" s="23">
        <v>0</v>
      </c>
      <c r="I1624" s="23" t="s">
        <v>5</v>
      </c>
      <c r="J1624" s="23" t="s">
        <v>570</v>
      </c>
      <c r="K1624" s="23" t="s">
        <v>2255</v>
      </c>
      <c r="L1624" s="24">
        <v>45846</v>
      </c>
      <c r="M1624" s="28">
        <v>2.7777777777777779E-3</v>
      </c>
      <c r="N1624" s="3">
        <v>45831</v>
      </c>
      <c r="O1624">
        <v>226827</v>
      </c>
      <c r="P1624" t="e">
        <f>IFERROR(INDEX(REDOSLIJED!#REF!,MATCH(PlanMasine[[#This Row],[KPL]],REDOSLIJED!#REF!,0)),MAX(REDOSLIJED!#REF!)+1)</f>
        <v>#REF!</v>
      </c>
    </row>
    <row r="1625" spans="1:16" hidden="1" x14ac:dyDescent="0.25">
      <c r="A1625" s="23">
        <v>1029604</v>
      </c>
      <c r="B1625" s="23">
        <v>1</v>
      </c>
      <c r="C1625" s="23">
        <v>1029611</v>
      </c>
      <c r="D1625" s="23" t="s">
        <v>2263</v>
      </c>
      <c r="E1625" s="5">
        <f>IFERROR((PlanMasine[[#This Row],[Norma]]/PlanMasine[[#This Row],[Q]])*(PlanMasine[[#This Row],[Q]]/SUMIF(#REF!,PlanMasine[[#This Row],[RN]],#REF!)*PlanMasine[[#This Row],[KPLQ]]),0)</f>
        <v>0</v>
      </c>
      <c r="F1625" s="23">
        <v>12</v>
      </c>
      <c r="G1625" s="23">
        <v>0</v>
      </c>
      <c r="H1625" s="23">
        <v>0</v>
      </c>
      <c r="I1625" s="23" t="s">
        <v>5</v>
      </c>
      <c r="J1625" s="23" t="s">
        <v>570</v>
      </c>
      <c r="K1625" s="23" t="s">
        <v>2255</v>
      </c>
      <c r="L1625" s="24">
        <v>45846</v>
      </c>
      <c r="M1625" s="28">
        <v>3.472222222222222E-3</v>
      </c>
      <c r="N1625" s="3">
        <v>45831</v>
      </c>
      <c r="O1625">
        <v>226822</v>
      </c>
      <c r="P1625" t="e">
        <f>IFERROR(INDEX(REDOSLIJED!#REF!,MATCH(PlanMasine[[#This Row],[KPL]],REDOSLIJED!#REF!,0)),MAX(REDOSLIJED!#REF!)+1)</f>
        <v>#REF!</v>
      </c>
    </row>
    <row r="1626" spans="1:16" hidden="1" x14ac:dyDescent="0.25">
      <c r="A1626" s="23">
        <v>1029604</v>
      </c>
      <c r="B1626" s="23">
        <v>1</v>
      </c>
      <c r="C1626" s="23">
        <v>1029615</v>
      </c>
      <c r="D1626" s="23" t="s">
        <v>2262</v>
      </c>
      <c r="E1626" s="5">
        <f>IFERROR((PlanMasine[[#This Row],[Norma]]/PlanMasine[[#This Row],[Q]])*(PlanMasine[[#This Row],[Q]]/SUMIF(#REF!,PlanMasine[[#This Row],[RN]],#REF!)*PlanMasine[[#This Row],[KPLQ]]),0)</f>
        <v>0</v>
      </c>
      <c r="F1626" s="23">
        <v>12</v>
      </c>
      <c r="G1626" s="23">
        <v>0</v>
      </c>
      <c r="H1626" s="23">
        <v>0</v>
      </c>
      <c r="I1626" s="23" t="s">
        <v>5</v>
      </c>
      <c r="J1626" s="23" t="s">
        <v>570</v>
      </c>
      <c r="K1626" s="23" t="s">
        <v>2255</v>
      </c>
      <c r="L1626" s="24">
        <v>45846</v>
      </c>
      <c r="M1626" s="28">
        <v>2.7777777777777779E-3</v>
      </c>
      <c r="N1626" s="3">
        <v>45831</v>
      </c>
      <c r="O1626">
        <v>226828</v>
      </c>
      <c r="P1626" t="e">
        <f>IFERROR(INDEX(REDOSLIJED!#REF!,MATCH(PlanMasine[[#This Row],[KPL]],REDOSLIJED!#REF!,0)),MAX(REDOSLIJED!#REF!)+1)</f>
        <v>#REF!</v>
      </c>
    </row>
    <row r="1627" spans="1:16" hidden="1" x14ac:dyDescent="0.25">
      <c r="A1627" s="23">
        <v>1029604</v>
      </c>
      <c r="B1627" s="23">
        <v>1</v>
      </c>
      <c r="C1627" s="23">
        <v>1029626</v>
      </c>
      <c r="D1627" s="23" t="s">
        <v>2260</v>
      </c>
      <c r="E1627" s="5">
        <f>IFERROR((PlanMasine[[#This Row],[Norma]]/PlanMasine[[#This Row],[Q]])*(PlanMasine[[#This Row],[Q]]/SUMIF(#REF!,PlanMasine[[#This Row],[RN]],#REF!)*PlanMasine[[#This Row],[KPLQ]]),0)</f>
        <v>0</v>
      </c>
      <c r="F1627" s="23">
        <v>12</v>
      </c>
      <c r="G1627" s="23">
        <v>0</v>
      </c>
      <c r="H1627" s="23">
        <v>0</v>
      </c>
      <c r="I1627" s="23" t="s">
        <v>5</v>
      </c>
      <c r="J1627" s="23" t="s">
        <v>570</v>
      </c>
      <c r="K1627" s="23" t="s">
        <v>2255</v>
      </c>
      <c r="L1627" s="24">
        <v>45846</v>
      </c>
      <c r="M1627" s="28">
        <v>2.0833333333333333E-3</v>
      </c>
      <c r="N1627" s="3">
        <v>45831</v>
      </c>
      <c r="O1627">
        <v>226842</v>
      </c>
      <c r="P1627" t="e">
        <f>IFERROR(INDEX(REDOSLIJED!#REF!,MATCH(PlanMasine[[#This Row],[KPL]],REDOSLIJED!#REF!,0)),MAX(REDOSLIJED!#REF!)+1)</f>
        <v>#REF!</v>
      </c>
    </row>
    <row r="1628" spans="1:16" hidden="1" x14ac:dyDescent="0.25">
      <c r="A1628" s="23">
        <v>1029604</v>
      </c>
      <c r="B1628" s="23">
        <v>1</v>
      </c>
      <c r="C1628" s="23">
        <v>1029616</v>
      </c>
      <c r="D1628" s="23" t="s">
        <v>2264</v>
      </c>
      <c r="E1628" s="5">
        <f>IFERROR((PlanMasine[[#This Row],[Norma]]/PlanMasine[[#This Row],[Q]])*(PlanMasine[[#This Row],[Q]]/SUMIF(#REF!,PlanMasine[[#This Row],[RN]],#REF!)*PlanMasine[[#This Row],[KPLQ]]),0)</f>
        <v>0</v>
      </c>
      <c r="F1628" s="23">
        <v>24</v>
      </c>
      <c r="G1628" s="23">
        <v>0</v>
      </c>
      <c r="H1628" s="23">
        <v>0</v>
      </c>
      <c r="I1628" s="23" t="s">
        <v>5</v>
      </c>
      <c r="J1628" s="23" t="s">
        <v>570</v>
      </c>
      <c r="K1628" s="23" t="s">
        <v>2255</v>
      </c>
      <c r="L1628" s="24">
        <v>45846</v>
      </c>
      <c r="M1628" s="28">
        <v>2.7777777777777779E-3</v>
      </c>
      <c r="N1628" s="3">
        <v>45831</v>
      </c>
      <c r="O1628">
        <v>226830</v>
      </c>
      <c r="P1628" t="e">
        <f>IFERROR(INDEX(REDOSLIJED!#REF!,MATCH(PlanMasine[[#This Row],[KPL]],REDOSLIJED!#REF!,0)),MAX(REDOSLIJED!#REF!)+1)</f>
        <v>#REF!</v>
      </c>
    </row>
    <row r="1629" spans="1:16" hidden="1" x14ac:dyDescent="0.25">
      <c r="A1629" s="23">
        <v>1029604</v>
      </c>
      <c r="B1629" s="23">
        <v>1</v>
      </c>
      <c r="C1629" s="23">
        <v>1029629</v>
      </c>
      <c r="D1629" s="23" t="s">
        <v>2254</v>
      </c>
      <c r="E1629" s="5">
        <f>IFERROR((PlanMasine[[#This Row],[Norma]]/PlanMasine[[#This Row],[Q]])*(PlanMasine[[#This Row],[Q]]/SUMIF(#REF!,PlanMasine[[#This Row],[RN]],#REF!)*PlanMasine[[#This Row],[KPLQ]]),0)</f>
        <v>0</v>
      </c>
      <c r="F1629" s="23">
        <v>12</v>
      </c>
      <c r="G1629" s="23">
        <v>0</v>
      </c>
      <c r="H1629" s="23">
        <v>0</v>
      </c>
      <c r="I1629" s="23" t="s">
        <v>5</v>
      </c>
      <c r="J1629" s="23" t="s">
        <v>570</v>
      </c>
      <c r="K1629" s="23" t="s">
        <v>2255</v>
      </c>
      <c r="L1629" s="24">
        <v>45846</v>
      </c>
      <c r="M1629" s="28">
        <v>2.0833333333333333E-3</v>
      </c>
      <c r="N1629" s="3">
        <v>45831</v>
      </c>
      <c r="O1629">
        <v>226845</v>
      </c>
      <c r="P1629" t="e">
        <f>IFERROR(INDEX(REDOSLIJED!#REF!,MATCH(PlanMasine[[#This Row],[KPL]],REDOSLIJED!#REF!,0)),MAX(REDOSLIJED!#REF!)+1)</f>
        <v>#REF!</v>
      </c>
    </row>
    <row r="1630" spans="1:16" hidden="1" x14ac:dyDescent="0.25">
      <c r="A1630" s="23">
        <v>1029604</v>
      </c>
      <c r="B1630" s="23">
        <v>1</v>
      </c>
      <c r="C1630" s="23">
        <v>1029613</v>
      </c>
      <c r="D1630" s="23" t="s">
        <v>1616</v>
      </c>
      <c r="E1630" s="5">
        <f>IFERROR((PlanMasine[[#This Row],[Norma]]/PlanMasine[[#This Row],[Q]])*(PlanMasine[[#This Row],[Q]]/SUMIF(#REF!,PlanMasine[[#This Row],[RN]],#REF!)*PlanMasine[[#This Row],[KPLQ]]),0)</f>
        <v>0</v>
      </c>
      <c r="F1630" s="23">
        <v>12</v>
      </c>
      <c r="G1630" s="23">
        <v>0</v>
      </c>
      <c r="H1630" s="23">
        <v>0</v>
      </c>
      <c r="I1630" s="23" t="s">
        <v>5</v>
      </c>
      <c r="J1630" s="23" t="s">
        <v>570</v>
      </c>
      <c r="K1630" s="23" t="s">
        <v>2255</v>
      </c>
      <c r="L1630" s="24">
        <v>45846</v>
      </c>
      <c r="M1630" s="28">
        <v>2.7777777777777779E-3</v>
      </c>
      <c r="N1630" s="3">
        <v>45831</v>
      </c>
      <c r="O1630">
        <v>226824</v>
      </c>
      <c r="P1630" t="e">
        <f>IFERROR(INDEX(REDOSLIJED!#REF!,MATCH(PlanMasine[[#This Row],[KPL]],REDOSLIJED!#REF!,0)),MAX(REDOSLIJED!#REF!)+1)</f>
        <v>#REF!</v>
      </c>
    </row>
    <row r="1631" spans="1:16" hidden="1" x14ac:dyDescent="0.25">
      <c r="A1631" s="23">
        <v>1029604</v>
      </c>
      <c r="B1631" s="23">
        <v>1</v>
      </c>
      <c r="C1631" s="23">
        <v>1029612</v>
      </c>
      <c r="D1631" s="23" t="s">
        <v>2265</v>
      </c>
      <c r="E1631" s="5">
        <f>IFERROR((PlanMasine[[#This Row],[Norma]]/PlanMasine[[#This Row],[Q]])*(PlanMasine[[#This Row],[Q]]/SUMIF(#REF!,PlanMasine[[#This Row],[RN]],#REF!)*PlanMasine[[#This Row],[KPLQ]]),0)</f>
        <v>0</v>
      </c>
      <c r="F1631" s="23">
        <v>12</v>
      </c>
      <c r="G1631" s="23">
        <v>0</v>
      </c>
      <c r="H1631" s="23">
        <v>0</v>
      </c>
      <c r="I1631" s="23" t="s">
        <v>5</v>
      </c>
      <c r="J1631" s="23" t="s">
        <v>570</v>
      </c>
      <c r="K1631" s="23" t="s">
        <v>2255</v>
      </c>
      <c r="L1631" s="24">
        <v>45846</v>
      </c>
      <c r="M1631" s="28">
        <v>3.472222222222222E-3</v>
      </c>
      <c r="N1631" s="3">
        <v>45831</v>
      </c>
      <c r="O1631">
        <v>226823</v>
      </c>
      <c r="P1631" t="e">
        <f>IFERROR(INDEX(REDOSLIJED!#REF!,MATCH(PlanMasine[[#This Row],[KPL]],REDOSLIJED!#REF!,0)),MAX(REDOSLIJED!#REF!)+1)</f>
        <v>#REF!</v>
      </c>
    </row>
    <row r="1632" spans="1:16" hidden="1" x14ac:dyDescent="0.25">
      <c r="A1632" s="23">
        <v>1029605</v>
      </c>
      <c r="B1632" s="23">
        <v>1</v>
      </c>
      <c r="C1632" s="23">
        <v>1029611</v>
      </c>
      <c r="D1632" s="23" t="s">
        <v>2263</v>
      </c>
      <c r="E1632" s="5">
        <f>IFERROR((PlanMasine[[#This Row],[Norma]]/PlanMasine[[#This Row],[Q]])*(PlanMasine[[#This Row],[Q]]/SUMIF(#REF!,PlanMasine[[#This Row],[RN]],#REF!)*PlanMasine[[#This Row],[KPLQ]]),0)</f>
        <v>0</v>
      </c>
      <c r="F1632" s="23">
        <v>12</v>
      </c>
      <c r="G1632" s="23">
        <v>0</v>
      </c>
      <c r="H1632" s="23">
        <v>0</v>
      </c>
      <c r="I1632" s="23" t="s">
        <v>5</v>
      </c>
      <c r="J1632" s="23" t="s">
        <v>570</v>
      </c>
      <c r="K1632" s="23" t="s">
        <v>2255</v>
      </c>
      <c r="L1632" s="24">
        <v>45846</v>
      </c>
      <c r="M1632" s="28">
        <v>3.472222222222222E-3</v>
      </c>
      <c r="N1632" s="3">
        <v>45831</v>
      </c>
      <c r="O1632">
        <v>226822</v>
      </c>
      <c r="P1632" t="e">
        <f>IFERROR(INDEX(REDOSLIJED!#REF!,MATCH(PlanMasine[[#This Row],[KPL]],REDOSLIJED!#REF!,0)),MAX(REDOSLIJED!#REF!)+1)</f>
        <v>#REF!</v>
      </c>
    </row>
    <row r="1633" spans="1:16" hidden="1" x14ac:dyDescent="0.25">
      <c r="A1633" s="23">
        <v>1029605</v>
      </c>
      <c r="B1633" s="23">
        <v>1</v>
      </c>
      <c r="C1633" s="23">
        <v>1029617</v>
      </c>
      <c r="D1633" s="23" t="s">
        <v>2266</v>
      </c>
      <c r="E1633" s="5">
        <f>IFERROR((PlanMasine[[#This Row],[Norma]]/PlanMasine[[#This Row],[Q]])*(PlanMasine[[#This Row],[Q]]/SUMIF(#REF!,PlanMasine[[#This Row],[RN]],#REF!)*PlanMasine[[#This Row],[KPLQ]]),0)</f>
        <v>0</v>
      </c>
      <c r="F1633" s="23">
        <v>12</v>
      </c>
      <c r="G1633" s="23">
        <v>0</v>
      </c>
      <c r="H1633" s="23">
        <v>0</v>
      </c>
      <c r="I1633" s="23" t="s">
        <v>5</v>
      </c>
      <c r="J1633" s="23" t="s">
        <v>570</v>
      </c>
      <c r="K1633" s="23" t="s">
        <v>2255</v>
      </c>
      <c r="L1633" s="24">
        <v>45846</v>
      </c>
      <c r="M1633" s="28">
        <v>1.3888888888888889E-3</v>
      </c>
      <c r="N1633" s="3">
        <v>45831</v>
      </c>
      <c r="O1633">
        <v>226831</v>
      </c>
      <c r="P1633" t="e">
        <f>IFERROR(INDEX(REDOSLIJED!#REF!,MATCH(PlanMasine[[#This Row],[KPL]],REDOSLIJED!#REF!,0)),MAX(REDOSLIJED!#REF!)+1)</f>
        <v>#REF!</v>
      </c>
    </row>
    <row r="1634" spans="1:16" hidden="1" x14ac:dyDescent="0.25">
      <c r="A1634" s="23">
        <v>1029605</v>
      </c>
      <c r="B1634" s="23">
        <v>1</v>
      </c>
      <c r="C1634" s="23">
        <v>1029614</v>
      </c>
      <c r="D1634" s="23" t="s">
        <v>2257</v>
      </c>
      <c r="E1634" s="5">
        <f>IFERROR((PlanMasine[[#This Row],[Norma]]/PlanMasine[[#This Row],[Q]])*(PlanMasine[[#This Row],[Q]]/SUMIF(#REF!,PlanMasine[[#This Row],[RN]],#REF!)*PlanMasine[[#This Row],[KPLQ]]),0)</f>
        <v>0</v>
      </c>
      <c r="F1634" s="23">
        <v>12</v>
      </c>
      <c r="G1634" s="23">
        <v>0</v>
      </c>
      <c r="H1634" s="23">
        <v>0</v>
      </c>
      <c r="I1634" s="23" t="s">
        <v>5</v>
      </c>
      <c r="J1634" s="23" t="s">
        <v>570</v>
      </c>
      <c r="K1634" s="23" t="s">
        <v>2255</v>
      </c>
      <c r="L1634" s="24">
        <v>45846</v>
      </c>
      <c r="M1634" s="28">
        <v>2.7777777777777779E-3</v>
      </c>
      <c r="N1634" s="3">
        <v>45831</v>
      </c>
      <c r="O1634">
        <v>226827</v>
      </c>
      <c r="P1634" t="e">
        <f>IFERROR(INDEX(REDOSLIJED!#REF!,MATCH(PlanMasine[[#This Row],[KPL]],REDOSLIJED!#REF!,0)),MAX(REDOSLIJED!#REF!)+1)</f>
        <v>#REF!</v>
      </c>
    </row>
    <row r="1635" spans="1:16" hidden="1" x14ac:dyDescent="0.25">
      <c r="A1635" s="23">
        <v>1029605</v>
      </c>
      <c r="B1635" s="23">
        <v>1</v>
      </c>
      <c r="C1635" s="23">
        <v>1029613</v>
      </c>
      <c r="D1635" s="23" t="s">
        <v>1616</v>
      </c>
      <c r="E1635" s="5">
        <f>IFERROR((PlanMasine[[#This Row],[Norma]]/PlanMasine[[#This Row],[Q]])*(PlanMasine[[#This Row],[Q]]/SUMIF(#REF!,PlanMasine[[#This Row],[RN]],#REF!)*PlanMasine[[#This Row],[KPLQ]]),0)</f>
        <v>0</v>
      </c>
      <c r="F1635" s="23">
        <v>12</v>
      </c>
      <c r="G1635" s="23">
        <v>0</v>
      </c>
      <c r="H1635" s="23">
        <v>0</v>
      </c>
      <c r="I1635" s="23" t="s">
        <v>5</v>
      </c>
      <c r="J1635" s="23" t="s">
        <v>570</v>
      </c>
      <c r="K1635" s="23" t="s">
        <v>2255</v>
      </c>
      <c r="L1635" s="24">
        <v>45846</v>
      </c>
      <c r="M1635" s="28">
        <v>2.7777777777777779E-3</v>
      </c>
      <c r="N1635" s="3">
        <v>45831</v>
      </c>
      <c r="O1635">
        <v>226824</v>
      </c>
      <c r="P1635" t="e">
        <f>IFERROR(INDEX(REDOSLIJED!#REF!,MATCH(PlanMasine[[#This Row],[KPL]],REDOSLIJED!#REF!,0)),MAX(REDOSLIJED!#REF!)+1)</f>
        <v>#REF!</v>
      </c>
    </row>
    <row r="1636" spans="1:16" hidden="1" x14ac:dyDescent="0.25">
      <c r="A1636" s="23">
        <v>1029605</v>
      </c>
      <c r="B1636" s="23">
        <v>1</v>
      </c>
      <c r="C1636" s="23">
        <v>1029628</v>
      </c>
      <c r="D1636" s="23" t="s">
        <v>2258</v>
      </c>
      <c r="E1636" s="5">
        <f>IFERROR((PlanMasine[[#This Row],[Norma]]/PlanMasine[[#This Row],[Q]])*(PlanMasine[[#This Row],[Q]]/SUMIF(#REF!,PlanMasine[[#This Row],[RN]],#REF!)*PlanMasine[[#This Row],[KPLQ]]),0)</f>
        <v>0</v>
      </c>
      <c r="F1636" s="23">
        <v>12</v>
      </c>
      <c r="G1636" s="23">
        <v>0</v>
      </c>
      <c r="H1636" s="23">
        <v>0</v>
      </c>
      <c r="I1636" s="23" t="s">
        <v>5</v>
      </c>
      <c r="J1636" s="23" t="s">
        <v>570</v>
      </c>
      <c r="K1636" s="23" t="s">
        <v>2255</v>
      </c>
      <c r="L1636" s="24">
        <v>45846</v>
      </c>
      <c r="M1636" s="28">
        <v>2.0833333333333333E-3</v>
      </c>
      <c r="N1636" s="3">
        <v>45831</v>
      </c>
      <c r="O1636">
        <v>226844</v>
      </c>
      <c r="P1636" t="e">
        <f>IFERROR(INDEX(REDOSLIJED!#REF!,MATCH(PlanMasine[[#This Row],[KPL]],REDOSLIJED!#REF!,0)),MAX(REDOSLIJED!#REF!)+1)</f>
        <v>#REF!</v>
      </c>
    </row>
    <row r="1637" spans="1:16" hidden="1" x14ac:dyDescent="0.25">
      <c r="A1637" s="23">
        <v>1029605</v>
      </c>
      <c r="B1637" s="23">
        <v>1</v>
      </c>
      <c r="C1637" s="23">
        <v>1029627</v>
      </c>
      <c r="D1637" s="23" t="s">
        <v>2259</v>
      </c>
      <c r="E1637" s="5">
        <f>IFERROR((PlanMasine[[#This Row],[Norma]]/PlanMasine[[#This Row],[Q]])*(PlanMasine[[#This Row],[Q]]/SUMIF(#REF!,PlanMasine[[#This Row],[RN]],#REF!)*PlanMasine[[#This Row],[KPLQ]]),0)</f>
        <v>0</v>
      </c>
      <c r="F1637" s="23">
        <v>12</v>
      </c>
      <c r="G1637" s="23">
        <v>0</v>
      </c>
      <c r="H1637" s="23">
        <v>0</v>
      </c>
      <c r="I1637" s="23" t="s">
        <v>5</v>
      </c>
      <c r="J1637" s="23" t="s">
        <v>570</v>
      </c>
      <c r="K1637" s="23" t="s">
        <v>2255</v>
      </c>
      <c r="L1637" s="24">
        <v>45846</v>
      </c>
      <c r="M1637" s="28">
        <v>2.0833333333333333E-3</v>
      </c>
      <c r="N1637" s="3">
        <v>45831</v>
      </c>
      <c r="O1637">
        <v>226843</v>
      </c>
      <c r="P1637" t="e">
        <f>IFERROR(INDEX(REDOSLIJED!#REF!,MATCH(PlanMasine[[#This Row],[KPL]],REDOSLIJED!#REF!,0)),MAX(REDOSLIJED!#REF!)+1)</f>
        <v>#REF!</v>
      </c>
    </row>
    <row r="1638" spans="1:16" hidden="1" x14ac:dyDescent="0.25">
      <c r="A1638" s="23">
        <v>1029605</v>
      </c>
      <c r="B1638" s="23">
        <v>1</v>
      </c>
      <c r="C1638" s="23">
        <v>1029615</v>
      </c>
      <c r="D1638" s="23" t="s">
        <v>2262</v>
      </c>
      <c r="E1638" s="5">
        <f>IFERROR((PlanMasine[[#This Row],[Norma]]/PlanMasine[[#This Row],[Q]])*(PlanMasine[[#This Row],[Q]]/SUMIF(#REF!,PlanMasine[[#This Row],[RN]],#REF!)*PlanMasine[[#This Row],[KPLQ]]),0)</f>
        <v>0</v>
      </c>
      <c r="F1638" s="23">
        <v>12</v>
      </c>
      <c r="G1638" s="23">
        <v>0</v>
      </c>
      <c r="H1638" s="23">
        <v>0</v>
      </c>
      <c r="I1638" s="23" t="s">
        <v>5</v>
      </c>
      <c r="J1638" s="23" t="s">
        <v>570</v>
      </c>
      <c r="K1638" s="23" t="s">
        <v>2255</v>
      </c>
      <c r="L1638" s="24">
        <v>45846</v>
      </c>
      <c r="M1638" s="28">
        <v>2.7777777777777779E-3</v>
      </c>
      <c r="N1638" s="3">
        <v>45831</v>
      </c>
      <c r="O1638">
        <v>226828</v>
      </c>
      <c r="P1638" t="e">
        <f>IFERROR(INDEX(REDOSLIJED!#REF!,MATCH(PlanMasine[[#This Row],[KPL]],REDOSLIJED!#REF!,0)),MAX(REDOSLIJED!#REF!)+1)</f>
        <v>#REF!</v>
      </c>
    </row>
    <row r="1639" spans="1:16" hidden="1" x14ac:dyDescent="0.25">
      <c r="A1639" s="23">
        <v>1029605</v>
      </c>
      <c r="B1639" s="23">
        <v>1</v>
      </c>
      <c r="C1639" s="23">
        <v>1029629</v>
      </c>
      <c r="D1639" s="23" t="s">
        <v>2254</v>
      </c>
      <c r="E1639" s="5">
        <f>IFERROR((PlanMasine[[#This Row],[Norma]]/PlanMasine[[#This Row],[Q]])*(PlanMasine[[#This Row],[Q]]/SUMIF(#REF!,PlanMasine[[#This Row],[RN]],#REF!)*PlanMasine[[#This Row],[KPLQ]]),0)</f>
        <v>0</v>
      </c>
      <c r="F1639" s="23">
        <v>12</v>
      </c>
      <c r="G1639" s="23">
        <v>0</v>
      </c>
      <c r="H1639" s="23">
        <v>0</v>
      </c>
      <c r="I1639" s="23" t="s">
        <v>5</v>
      </c>
      <c r="J1639" s="23" t="s">
        <v>570</v>
      </c>
      <c r="K1639" s="23" t="s">
        <v>2255</v>
      </c>
      <c r="L1639" s="24">
        <v>45846</v>
      </c>
      <c r="M1639" s="28">
        <v>2.0833333333333333E-3</v>
      </c>
      <c r="N1639" s="3">
        <v>45831</v>
      </c>
      <c r="O1639">
        <v>226845</v>
      </c>
      <c r="P1639" t="e">
        <f>IFERROR(INDEX(REDOSLIJED!#REF!,MATCH(PlanMasine[[#This Row],[KPL]],REDOSLIJED!#REF!,0)),MAX(REDOSLIJED!#REF!)+1)</f>
        <v>#REF!</v>
      </c>
    </row>
    <row r="1640" spans="1:16" hidden="1" x14ac:dyDescent="0.25">
      <c r="A1640" s="23">
        <v>1029605</v>
      </c>
      <c r="B1640" s="23">
        <v>1</v>
      </c>
      <c r="C1640" s="23">
        <v>1029616</v>
      </c>
      <c r="D1640" s="23" t="s">
        <v>2264</v>
      </c>
      <c r="E1640" s="5">
        <f>IFERROR((PlanMasine[[#This Row],[Norma]]/PlanMasine[[#This Row],[Q]])*(PlanMasine[[#This Row],[Q]]/SUMIF(#REF!,PlanMasine[[#This Row],[RN]],#REF!)*PlanMasine[[#This Row],[KPLQ]]),0)</f>
        <v>0</v>
      </c>
      <c r="F1640" s="23">
        <v>24</v>
      </c>
      <c r="G1640" s="23">
        <v>0</v>
      </c>
      <c r="H1640" s="23">
        <v>0</v>
      </c>
      <c r="I1640" s="23" t="s">
        <v>5</v>
      </c>
      <c r="J1640" s="23" t="s">
        <v>570</v>
      </c>
      <c r="K1640" s="23" t="s">
        <v>2255</v>
      </c>
      <c r="L1640" s="24">
        <v>45846</v>
      </c>
      <c r="M1640" s="28">
        <v>2.7777777777777779E-3</v>
      </c>
      <c r="N1640" s="3">
        <v>45831</v>
      </c>
      <c r="O1640">
        <v>226830</v>
      </c>
      <c r="P1640" t="e">
        <f>IFERROR(INDEX(REDOSLIJED!#REF!,MATCH(PlanMasine[[#This Row],[KPL]],REDOSLIJED!#REF!,0)),MAX(REDOSLIJED!#REF!)+1)</f>
        <v>#REF!</v>
      </c>
    </row>
    <row r="1641" spans="1:16" hidden="1" x14ac:dyDescent="0.25">
      <c r="A1641" s="23">
        <v>1029605</v>
      </c>
      <c r="B1641" s="23">
        <v>1</v>
      </c>
      <c r="C1641" s="23">
        <v>1029619</v>
      </c>
      <c r="D1641" s="23" t="s">
        <v>2256</v>
      </c>
      <c r="E1641" s="5">
        <f>IFERROR((PlanMasine[[#This Row],[Norma]]/PlanMasine[[#This Row],[Q]])*(PlanMasine[[#This Row],[Q]]/SUMIF(#REF!,PlanMasine[[#This Row],[RN]],#REF!)*PlanMasine[[#This Row],[KPLQ]]),0)</f>
        <v>0</v>
      </c>
      <c r="F1641" s="23">
        <v>12</v>
      </c>
      <c r="G1641" s="23">
        <v>0</v>
      </c>
      <c r="H1641" s="23">
        <v>0</v>
      </c>
      <c r="I1641" s="23" t="s">
        <v>5</v>
      </c>
      <c r="J1641" s="23" t="s">
        <v>570</v>
      </c>
      <c r="K1641" s="23" t="s">
        <v>2255</v>
      </c>
      <c r="L1641" s="24">
        <v>45846</v>
      </c>
      <c r="M1641" s="28">
        <v>2.0833333333333333E-3</v>
      </c>
      <c r="N1641" s="3">
        <v>45831</v>
      </c>
      <c r="O1641">
        <v>226834</v>
      </c>
      <c r="P1641" t="e">
        <f>IFERROR(INDEX(REDOSLIJED!#REF!,MATCH(PlanMasine[[#This Row],[KPL]],REDOSLIJED!#REF!,0)),MAX(REDOSLIJED!#REF!)+1)</f>
        <v>#REF!</v>
      </c>
    </row>
    <row r="1642" spans="1:16" hidden="1" x14ac:dyDescent="0.25">
      <c r="A1642" s="23">
        <v>1029605</v>
      </c>
      <c r="B1642" s="23">
        <v>1</v>
      </c>
      <c r="C1642" s="23">
        <v>1029626</v>
      </c>
      <c r="D1642" s="23" t="s">
        <v>2260</v>
      </c>
      <c r="E1642" s="5">
        <f>IFERROR((PlanMasine[[#This Row],[Norma]]/PlanMasine[[#This Row],[Q]])*(PlanMasine[[#This Row],[Q]]/SUMIF(#REF!,PlanMasine[[#This Row],[RN]],#REF!)*PlanMasine[[#This Row],[KPLQ]]),0)</f>
        <v>0</v>
      </c>
      <c r="F1642" s="23">
        <v>12</v>
      </c>
      <c r="G1642" s="23">
        <v>0</v>
      </c>
      <c r="H1642" s="23">
        <v>0</v>
      </c>
      <c r="I1642" s="23" t="s">
        <v>5</v>
      </c>
      <c r="J1642" s="23" t="s">
        <v>570</v>
      </c>
      <c r="K1642" s="23" t="s">
        <v>2255</v>
      </c>
      <c r="L1642" s="24">
        <v>45846</v>
      </c>
      <c r="M1642" s="28">
        <v>2.0833333333333333E-3</v>
      </c>
      <c r="N1642" s="3">
        <v>45831</v>
      </c>
      <c r="O1642">
        <v>226842</v>
      </c>
      <c r="P1642" t="e">
        <f>IFERROR(INDEX(REDOSLIJED!#REF!,MATCH(PlanMasine[[#This Row],[KPL]],REDOSLIJED!#REF!,0)),MAX(REDOSLIJED!#REF!)+1)</f>
        <v>#REF!</v>
      </c>
    </row>
    <row r="1643" spans="1:16" hidden="1" x14ac:dyDescent="0.25">
      <c r="A1643" s="23">
        <v>1029605</v>
      </c>
      <c r="B1643" s="23">
        <v>1</v>
      </c>
      <c r="C1643" s="23">
        <v>1029618</v>
      </c>
      <c r="D1643" s="23" t="s">
        <v>2261</v>
      </c>
      <c r="E1643" s="5">
        <f>IFERROR((PlanMasine[[#This Row],[Norma]]/PlanMasine[[#This Row],[Q]])*(PlanMasine[[#This Row],[Q]]/SUMIF(#REF!,PlanMasine[[#This Row],[RN]],#REF!)*PlanMasine[[#This Row],[KPLQ]]),0)</f>
        <v>0</v>
      </c>
      <c r="F1643" s="23">
        <v>12</v>
      </c>
      <c r="G1643" s="23">
        <v>0</v>
      </c>
      <c r="H1643" s="23">
        <v>0</v>
      </c>
      <c r="I1643" s="23" t="s">
        <v>5</v>
      </c>
      <c r="J1643" s="23" t="s">
        <v>570</v>
      </c>
      <c r="K1643" s="23" t="s">
        <v>2255</v>
      </c>
      <c r="L1643" s="24">
        <v>45846</v>
      </c>
      <c r="M1643" s="28">
        <v>1.3888888888888889E-3</v>
      </c>
      <c r="N1643" s="3">
        <v>45831</v>
      </c>
      <c r="O1643">
        <v>226832</v>
      </c>
      <c r="P1643" t="e">
        <f>IFERROR(INDEX(REDOSLIJED!#REF!,MATCH(PlanMasine[[#This Row],[KPL]],REDOSLIJED!#REF!,0)),MAX(REDOSLIJED!#REF!)+1)</f>
        <v>#REF!</v>
      </c>
    </row>
    <row r="1644" spans="1:16" hidden="1" x14ac:dyDescent="0.25">
      <c r="A1644" s="23">
        <v>1029605</v>
      </c>
      <c r="B1644" s="23">
        <v>1</v>
      </c>
      <c r="C1644" s="23">
        <v>1029612</v>
      </c>
      <c r="D1644" s="23" t="s">
        <v>2265</v>
      </c>
      <c r="E1644" s="5">
        <f>IFERROR((PlanMasine[[#This Row],[Norma]]/PlanMasine[[#This Row],[Q]])*(PlanMasine[[#This Row],[Q]]/SUMIF(#REF!,PlanMasine[[#This Row],[RN]],#REF!)*PlanMasine[[#This Row],[KPLQ]]),0)</f>
        <v>0</v>
      </c>
      <c r="F1644" s="23">
        <v>12</v>
      </c>
      <c r="G1644" s="23">
        <v>0</v>
      </c>
      <c r="H1644" s="23">
        <v>0</v>
      </c>
      <c r="I1644" s="23" t="s">
        <v>5</v>
      </c>
      <c r="J1644" s="23" t="s">
        <v>570</v>
      </c>
      <c r="K1644" s="23" t="s">
        <v>2255</v>
      </c>
      <c r="L1644" s="24">
        <v>45846</v>
      </c>
      <c r="M1644" s="28">
        <v>3.472222222222222E-3</v>
      </c>
      <c r="N1644" s="3">
        <v>45831</v>
      </c>
      <c r="O1644">
        <v>226823</v>
      </c>
      <c r="P1644" t="e">
        <f>IFERROR(INDEX(REDOSLIJED!#REF!,MATCH(PlanMasine[[#This Row],[KPL]],REDOSLIJED!#REF!,0)),MAX(REDOSLIJED!#REF!)+1)</f>
        <v>#REF!</v>
      </c>
    </row>
    <row r="1645" spans="1:16" hidden="1" x14ac:dyDescent="0.25">
      <c r="A1645" s="23">
        <v>1029606</v>
      </c>
      <c r="B1645" s="23">
        <v>1</v>
      </c>
      <c r="C1645" s="23">
        <v>1029618</v>
      </c>
      <c r="D1645" s="23" t="s">
        <v>2261</v>
      </c>
      <c r="E1645" s="5">
        <f>IFERROR((PlanMasine[[#This Row],[Norma]]/PlanMasine[[#This Row],[Q]])*(PlanMasine[[#This Row],[Q]]/SUMIF(#REF!,PlanMasine[[#This Row],[RN]],#REF!)*PlanMasine[[#This Row],[KPLQ]]),0)</f>
        <v>0</v>
      </c>
      <c r="F1645" s="23">
        <v>12</v>
      </c>
      <c r="G1645" s="23">
        <v>0</v>
      </c>
      <c r="H1645" s="23">
        <v>0</v>
      </c>
      <c r="I1645" s="23" t="s">
        <v>5</v>
      </c>
      <c r="J1645" s="23" t="s">
        <v>570</v>
      </c>
      <c r="K1645" s="23" t="s">
        <v>2255</v>
      </c>
      <c r="L1645" s="24">
        <v>45846</v>
      </c>
      <c r="M1645" s="28">
        <v>1.3888888888888889E-3</v>
      </c>
      <c r="N1645" s="3">
        <v>45831</v>
      </c>
      <c r="O1645">
        <v>226832</v>
      </c>
      <c r="P1645" t="e">
        <f>IFERROR(INDEX(REDOSLIJED!#REF!,MATCH(PlanMasine[[#This Row],[KPL]],REDOSLIJED!#REF!,0)),MAX(REDOSLIJED!#REF!)+1)</f>
        <v>#REF!</v>
      </c>
    </row>
    <row r="1646" spans="1:16" hidden="1" x14ac:dyDescent="0.25">
      <c r="A1646" s="23">
        <v>1029606</v>
      </c>
      <c r="B1646" s="23">
        <v>1</v>
      </c>
      <c r="C1646" s="23">
        <v>1029619</v>
      </c>
      <c r="D1646" s="23" t="s">
        <v>2256</v>
      </c>
      <c r="E1646" s="5">
        <f>IFERROR((PlanMasine[[#This Row],[Norma]]/PlanMasine[[#This Row],[Q]])*(PlanMasine[[#This Row],[Q]]/SUMIF(#REF!,PlanMasine[[#This Row],[RN]],#REF!)*PlanMasine[[#This Row],[KPLQ]]),0)</f>
        <v>0</v>
      </c>
      <c r="F1646" s="23">
        <v>12</v>
      </c>
      <c r="G1646" s="23">
        <v>0</v>
      </c>
      <c r="H1646" s="23">
        <v>0</v>
      </c>
      <c r="I1646" s="23" t="s">
        <v>5</v>
      </c>
      <c r="J1646" s="23" t="s">
        <v>570</v>
      </c>
      <c r="K1646" s="23" t="s">
        <v>2255</v>
      </c>
      <c r="L1646" s="24">
        <v>45846</v>
      </c>
      <c r="M1646" s="28">
        <v>2.0833333333333333E-3</v>
      </c>
      <c r="N1646" s="3">
        <v>45831</v>
      </c>
      <c r="O1646">
        <v>226834</v>
      </c>
      <c r="P1646" t="e">
        <f>IFERROR(INDEX(REDOSLIJED!#REF!,MATCH(PlanMasine[[#This Row],[KPL]],REDOSLIJED!#REF!,0)),MAX(REDOSLIJED!#REF!)+1)</f>
        <v>#REF!</v>
      </c>
    </row>
    <row r="1647" spans="1:16" hidden="1" x14ac:dyDescent="0.25">
      <c r="A1647" s="23">
        <v>1029606</v>
      </c>
      <c r="B1647" s="23">
        <v>1</v>
      </c>
      <c r="C1647" s="23">
        <v>1029627</v>
      </c>
      <c r="D1647" s="23" t="s">
        <v>2259</v>
      </c>
      <c r="E1647" s="5">
        <f>IFERROR((PlanMasine[[#This Row],[Norma]]/PlanMasine[[#This Row],[Q]])*(PlanMasine[[#This Row],[Q]]/SUMIF(#REF!,PlanMasine[[#This Row],[RN]],#REF!)*PlanMasine[[#This Row],[KPLQ]]),0)</f>
        <v>0</v>
      </c>
      <c r="F1647" s="23">
        <v>12</v>
      </c>
      <c r="G1647" s="23">
        <v>0</v>
      </c>
      <c r="H1647" s="23">
        <v>0</v>
      </c>
      <c r="I1647" s="23" t="s">
        <v>5</v>
      </c>
      <c r="J1647" s="23" t="s">
        <v>570</v>
      </c>
      <c r="K1647" s="23" t="s">
        <v>2255</v>
      </c>
      <c r="L1647" s="24">
        <v>45846</v>
      </c>
      <c r="M1647" s="28">
        <v>2.0833333333333333E-3</v>
      </c>
      <c r="N1647" s="3">
        <v>45831</v>
      </c>
      <c r="O1647">
        <v>226843</v>
      </c>
      <c r="P1647" t="e">
        <f>IFERROR(INDEX(REDOSLIJED!#REF!,MATCH(PlanMasine[[#This Row],[KPL]],REDOSLIJED!#REF!,0)),MAX(REDOSLIJED!#REF!)+1)</f>
        <v>#REF!</v>
      </c>
    </row>
    <row r="1648" spans="1:16" hidden="1" x14ac:dyDescent="0.25">
      <c r="A1648" s="23">
        <v>1029606</v>
      </c>
      <c r="B1648" s="23">
        <v>1</v>
      </c>
      <c r="C1648" s="23">
        <v>1029626</v>
      </c>
      <c r="D1648" s="23" t="s">
        <v>2260</v>
      </c>
      <c r="E1648" s="5">
        <f>IFERROR((PlanMasine[[#This Row],[Norma]]/PlanMasine[[#This Row],[Q]])*(PlanMasine[[#This Row],[Q]]/SUMIF(#REF!,PlanMasine[[#This Row],[RN]],#REF!)*PlanMasine[[#This Row],[KPLQ]]),0)</f>
        <v>0</v>
      </c>
      <c r="F1648" s="23">
        <v>12</v>
      </c>
      <c r="G1648" s="23">
        <v>0</v>
      </c>
      <c r="H1648" s="23">
        <v>0</v>
      </c>
      <c r="I1648" s="23" t="s">
        <v>5</v>
      </c>
      <c r="J1648" s="23" t="s">
        <v>570</v>
      </c>
      <c r="K1648" s="23" t="s">
        <v>2255</v>
      </c>
      <c r="L1648" s="24">
        <v>45846</v>
      </c>
      <c r="M1648" s="28">
        <v>2.0833333333333333E-3</v>
      </c>
      <c r="N1648" s="3">
        <v>45831</v>
      </c>
      <c r="O1648">
        <v>226842</v>
      </c>
      <c r="P1648" t="e">
        <f>IFERROR(INDEX(REDOSLIJED!#REF!,MATCH(PlanMasine[[#This Row],[KPL]],REDOSLIJED!#REF!,0)),MAX(REDOSLIJED!#REF!)+1)</f>
        <v>#REF!</v>
      </c>
    </row>
    <row r="1649" spans="1:16" hidden="1" x14ac:dyDescent="0.25">
      <c r="A1649" s="23">
        <v>1029606</v>
      </c>
      <c r="B1649" s="23">
        <v>1</v>
      </c>
      <c r="C1649" s="23">
        <v>1029614</v>
      </c>
      <c r="D1649" s="23" t="s">
        <v>2257</v>
      </c>
      <c r="E1649" s="5">
        <f>IFERROR((PlanMasine[[#This Row],[Norma]]/PlanMasine[[#This Row],[Q]])*(PlanMasine[[#This Row],[Q]]/SUMIF(#REF!,PlanMasine[[#This Row],[RN]],#REF!)*PlanMasine[[#This Row],[KPLQ]]),0)</f>
        <v>0</v>
      </c>
      <c r="F1649" s="23">
        <v>12</v>
      </c>
      <c r="G1649" s="23">
        <v>0</v>
      </c>
      <c r="H1649" s="23">
        <v>0</v>
      </c>
      <c r="I1649" s="23" t="s">
        <v>5</v>
      </c>
      <c r="J1649" s="23" t="s">
        <v>570</v>
      </c>
      <c r="K1649" s="23" t="s">
        <v>2255</v>
      </c>
      <c r="L1649" s="24">
        <v>45846</v>
      </c>
      <c r="M1649" s="28">
        <v>2.7777777777777779E-3</v>
      </c>
      <c r="N1649" s="3">
        <v>45831</v>
      </c>
      <c r="O1649">
        <v>226827</v>
      </c>
      <c r="P1649" t="e">
        <f>IFERROR(INDEX(REDOSLIJED!#REF!,MATCH(PlanMasine[[#This Row],[KPL]],REDOSLIJED!#REF!,0)),MAX(REDOSLIJED!#REF!)+1)</f>
        <v>#REF!</v>
      </c>
    </row>
    <row r="1650" spans="1:16" hidden="1" x14ac:dyDescent="0.25">
      <c r="A1650" s="23">
        <v>1029606</v>
      </c>
      <c r="B1650" s="23">
        <v>1</v>
      </c>
      <c r="C1650" s="23">
        <v>1029617</v>
      </c>
      <c r="D1650" s="23" t="s">
        <v>2266</v>
      </c>
      <c r="E1650" s="5">
        <f>IFERROR((PlanMasine[[#This Row],[Norma]]/PlanMasine[[#This Row],[Q]])*(PlanMasine[[#This Row],[Q]]/SUMIF(#REF!,PlanMasine[[#This Row],[RN]],#REF!)*PlanMasine[[#This Row],[KPLQ]]),0)</f>
        <v>0</v>
      </c>
      <c r="F1650" s="23">
        <v>12</v>
      </c>
      <c r="G1650" s="23">
        <v>0</v>
      </c>
      <c r="H1650" s="23">
        <v>0</v>
      </c>
      <c r="I1650" s="23" t="s">
        <v>5</v>
      </c>
      <c r="J1650" s="23" t="s">
        <v>570</v>
      </c>
      <c r="K1650" s="23" t="s">
        <v>2255</v>
      </c>
      <c r="L1650" s="24">
        <v>45846</v>
      </c>
      <c r="M1650" s="28">
        <v>1.3888888888888889E-3</v>
      </c>
      <c r="N1650" s="3">
        <v>45831</v>
      </c>
      <c r="O1650">
        <v>226831</v>
      </c>
      <c r="P1650" t="e">
        <f>IFERROR(INDEX(REDOSLIJED!#REF!,MATCH(PlanMasine[[#This Row],[KPL]],REDOSLIJED!#REF!,0)),MAX(REDOSLIJED!#REF!)+1)</f>
        <v>#REF!</v>
      </c>
    </row>
    <row r="1651" spans="1:16" hidden="1" x14ac:dyDescent="0.25">
      <c r="A1651" s="23">
        <v>1029606</v>
      </c>
      <c r="B1651" s="23">
        <v>1</v>
      </c>
      <c r="C1651" s="23">
        <v>1029628</v>
      </c>
      <c r="D1651" s="23" t="s">
        <v>2258</v>
      </c>
      <c r="E1651" s="5">
        <f>IFERROR((PlanMasine[[#This Row],[Norma]]/PlanMasine[[#This Row],[Q]])*(PlanMasine[[#This Row],[Q]]/SUMIF(#REF!,PlanMasine[[#This Row],[RN]],#REF!)*PlanMasine[[#This Row],[KPLQ]]),0)</f>
        <v>0</v>
      </c>
      <c r="F1651" s="23">
        <v>12</v>
      </c>
      <c r="G1651" s="23">
        <v>0</v>
      </c>
      <c r="H1651" s="23">
        <v>0</v>
      </c>
      <c r="I1651" s="23" t="s">
        <v>5</v>
      </c>
      <c r="J1651" s="23" t="s">
        <v>570</v>
      </c>
      <c r="K1651" s="23" t="s">
        <v>2255</v>
      </c>
      <c r="L1651" s="24">
        <v>45846</v>
      </c>
      <c r="M1651" s="28">
        <v>2.0833333333333333E-3</v>
      </c>
      <c r="N1651" s="3">
        <v>45831</v>
      </c>
      <c r="O1651">
        <v>226844</v>
      </c>
      <c r="P1651" t="e">
        <f>IFERROR(INDEX(REDOSLIJED!#REF!,MATCH(PlanMasine[[#This Row],[KPL]],REDOSLIJED!#REF!,0)),MAX(REDOSLIJED!#REF!)+1)</f>
        <v>#REF!</v>
      </c>
    </row>
    <row r="1652" spans="1:16" hidden="1" x14ac:dyDescent="0.25">
      <c r="A1652" s="23">
        <v>1029606</v>
      </c>
      <c r="B1652" s="23">
        <v>1</v>
      </c>
      <c r="C1652" s="23">
        <v>1029612</v>
      </c>
      <c r="D1652" s="23" t="s">
        <v>2265</v>
      </c>
      <c r="E1652" s="5">
        <f>IFERROR((PlanMasine[[#This Row],[Norma]]/PlanMasine[[#This Row],[Q]])*(PlanMasine[[#This Row],[Q]]/SUMIF(#REF!,PlanMasine[[#This Row],[RN]],#REF!)*PlanMasine[[#This Row],[KPLQ]]),0)</f>
        <v>0</v>
      </c>
      <c r="F1652" s="23">
        <v>12</v>
      </c>
      <c r="G1652" s="23">
        <v>0</v>
      </c>
      <c r="H1652" s="23">
        <v>0</v>
      </c>
      <c r="I1652" s="23" t="s">
        <v>5</v>
      </c>
      <c r="J1652" s="23" t="s">
        <v>570</v>
      </c>
      <c r="K1652" s="23" t="s">
        <v>2255</v>
      </c>
      <c r="L1652" s="24">
        <v>45846</v>
      </c>
      <c r="M1652" s="28">
        <v>3.472222222222222E-3</v>
      </c>
      <c r="N1652" s="3">
        <v>45831</v>
      </c>
      <c r="O1652">
        <v>226823</v>
      </c>
      <c r="P1652" t="e">
        <f>IFERROR(INDEX(REDOSLIJED!#REF!,MATCH(PlanMasine[[#This Row],[KPL]],REDOSLIJED!#REF!,0)),MAX(REDOSLIJED!#REF!)+1)</f>
        <v>#REF!</v>
      </c>
    </row>
    <row r="1653" spans="1:16" hidden="1" x14ac:dyDescent="0.25">
      <c r="A1653" s="23">
        <v>1029606</v>
      </c>
      <c r="B1653" s="23">
        <v>1</v>
      </c>
      <c r="C1653" s="23">
        <v>1029616</v>
      </c>
      <c r="D1653" s="23" t="s">
        <v>2264</v>
      </c>
      <c r="E1653" s="5">
        <f>IFERROR((PlanMasine[[#This Row],[Norma]]/PlanMasine[[#This Row],[Q]])*(PlanMasine[[#This Row],[Q]]/SUMIF(#REF!,PlanMasine[[#This Row],[RN]],#REF!)*PlanMasine[[#This Row],[KPLQ]]),0)</f>
        <v>0</v>
      </c>
      <c r="F1653" s="23">
        <v>24</v>
      </c>
      <c r="G1653" s="23">
        <v>0</v>
      </c>
      <c r="H1653" s="23">
        <v>0</v>
      </c>
      <c r="I1653" s="23" t="s">
        <v>5</v>
      </c>
      <c r="J1653" s="23" t="s">
        <v>570</v>
      </c>
      <c r="K1653" s="23" t="s">
        <v>2255</v>
      </c>
      <c r="L1653" s="24">
        <v>45846</v>
      </c>
      <c r="M1653" s="28">
        <v>2.7777777777777779E-3</v>
      </c>
      <c r="N1653" s="3">
        <v>45831</v>
      </c>
      <c r="O1653">
        <v>226830</v>
      </c>
      <c r="P1653" t="e">
        <f>IFERROR(INDEX(REDOSLIJED!#REF!,MATCH(PlanMasine[[#This Row],[KPL]],REDOSLIJED!#REF!,0)),MAX(REDOSLIJED!#REF!)+1)</f>
        <v>#REF!</v>
      </c>
    </row>
    <row r="1654" spans="1:16" hidden="1" x14ac:dyDescent="0.25">
      <c r="A1654" s="23">
        <v>1029606</v>
      </c>
      <c r="B1654" s="23">
        <v>1</v>
      </c>
      <c r="C1654" s="23">
        <v>1029613</v>
      </c>
      <c r="D1654" s="23" t="s">
        <v>1616</v>
      </c>
      <c r="E1654" s="5">
        <f>IFERROR((PlanMasine[[#This Row],[Norma]]/PlanMasine[[#This Row],[Q]])*(PlanMasine[[#This Row],[Q]]/SUMIF(#REF!,PlanMasine[[#This Row],[RN]],#REF!)*PlanMasine[[#This Row],[KPLQ]]),0)</f>
        <v>0</v>
      </c>
      <c r="F1654" s="23">
        <v>12</v>
      </c>
      <c r="G1654" s="23">
        <v>0</v>
      </c>
      <c r="H1654" s="23">
        <v>0</v>
      </c>
      <c r="I1654" s="23" t="s">
        <v>5</v>
      </c>
      <c r="J1654" s="23" t="s">
        <v>570</v>
      </c>
      <c r="K1654" s="23" t="s">
        <v>2255</v>
      </c>
      <c r="L1654" s="24">
        <v>45846</v>
      </c>
      <c r="M1654" s="28">
        <v>2.7777777777777779E-3</v>
      </c>
      <c r="N1654" s="3">
        <v>45831</v>
      </c>
      <c r="O1654">
        <v>226824</v>
      </c>
      <c r="P1654" t="e">
        <f>IFERROR(INDEX(REDOSLIJED!#REF!,MATCH(PlanMasine[[#This Row],[KPL]],REDOSLIJED!#REF!,0)),MAX(REDOSLIJED!#REF!)+1)</f>
        <v>#REF!</v>
      </c>
    </row>
    <row r="1655" spans="1:16" hidden="1" x14ac:dyDescent="0.25">
      <c r="A1655" s="23">
        <v>1029606</v>
      </c>
      <c r="B1655" s="23">
        <v>1</v>
      </c>
      <c r="C1655" s="23">
        <v>1029615</v>
      </c>
      <c r="D1655" s="23" t="s">
        <v>2262</v>
      </c>
      <c r="E1655" s="5">
        <f>IFERROR((PlanMasine[[#This Row],[Norma]]/PlanMasine[[#This Row],[Q]])*(PlanMasine[[#This Row],[Q]]/SUMIF(#REF!,PlanMasine[[#This Row],[RN]],#REF!)*PlanMasine[[#This Row],[KPLQ]]),0)</f>
        <v>0</v>
      </c>
      <c r="F1655" s="23">
        <v>12</v>
      </c>
      <c r="G1655" s="23">
        <v>0</v>
      </c>
      <c r="H1655" s="23">
        <v>0</v>
      </c>
      <c r="I1655" s="23" t="s">
        <v>5</v>
      </c>
      <c r="J1655" s="23" t="s">
        <v>570</v>
      </c>
      <c r="K1655" s="23" t="s">
        <v>2255</v>
      </c>
      <c r="L1655" s="24">
        <v>45846</v>
      </c>
      <c r="M1655" s="28">
        <v>2.7777777777777779E-3</v>
      </c>
      <c r="N1655" s="3">
        <v>45831</v>
      </c>
      <c r="O1655">
        <v>226828</v>
      </c>
      <c r="P1655" t="e">
        <f>IFERROR(INDEX(REDOSLIJED!#REF!,MATCH(PlanMasine[[#This Row],[KPL]],REDOSLIJED!#REF!,0)),MAX(REDOSLIJED!#REF!)+1)</f>
        <v>#REF!</v>
      </c>
    </row>
    <row r="1656" spans="1:16" hidden="1" x14ac:dyDescent="0.25">
      <c r="A1656" s="23">
        <v>1029606</v>
      </c>
      <c r="B1656" s="23">
        <v>1</v>
      </c>
      <c r="C1656" s="23">
        <v>1029611</v>
      </c>
      <c r="D1656" s="23" t="s">
        <v>2263</v>
      </c>
      <c r="E1656" s="5">
        <f>IFERROR((PlanMasine[[#This Row],[Norma]]/PlanMasine[[#This Row],[Q]])*(PlanMasine[[#This Row],[Q]]/SUMIF(#REF!,PlanMasine[[#This Row],[RN]],#REF!)*PlanMasine[[#This Row],[KPLQ]]),0)</f>
        <v>0</v>
      </c>
      <c r="F1656" s="23">
        <v>12</v>
      </c>
      <c r="G1656" s="23">
        <v>0</v>
      </c>
      <c r="H1656" s="23">
        <v>0</v>
      </c>
      <c r="I1656" s="23" t="s">
        <v>5</v>
      </c>
      <c r="J1656" s="23" t="s">
        <v>570</v>
      </c>
      <c r="K1656" s="23" t="s">
        <v>2255</v>
      </c>
      <c r="L1656" s="24">
        <v>45846</v>
      </c>
      <c r="M1656" s="28">
        <v>3.472222222222222E-3</v>
      </c>
      <c r="N1656" s="3">
        <v>45831</v>
      </c>
      <c r="O1656">
        <v>226822</v>
      </c>
      <c r="P1656" t="e">
        <f>IFERROR(INDEX(REDOSLIJED!#REF!,MATCH(PlanMasine[[#This Row],[KPL]],REDOSLIJED!#REF!,0)),MAX(REDOSLIJED!#REF!)+1)</f>
        <v>#REF!</v>
      </c>
    </row>
    <row r="1657" spans="1:16" hidden="1" x14ac:dyDescent="0.25">
      <c r="A1657" s="23">
        <v>1029606</v>
      </c>
      <c r="B1657" s="23">
        <v>1</v>
      </c>
      <c r="C1657" s="23">
        <v>1029629</v>
      </c>
      <c r="D1657" s="23" t="s">
        <v>2254</v>
      </c>
      <c r="E1657" s="5">
        <f>IFERROR((PlanMasine[[#This Row],[Norma]]/PlanMasine[[#This Row],[Q]])*(PlanMasine[[#This Row],[Q]]/SUMIF(#REF!,PlanMasine[[#This Row],[RN]],#REF!)*PlanMasine[[#This Row],[KPLQ]]),0)</f>
        <v>0</v>
      </c>
      <c r="F1657" s="23">
        <v>12</v>
      </c>
      <c r="G1657" s="23">
        <v>0</v>
      </c>
      <c r="H1657" s="23">
        <v>0</v>
      </c>
      <c r="I1657" s="23" t="s">
        <v>5</v>
      </c>
      <c r="J1657" s="23" t="s">
        <v>570</v>
      </c>
      <c r="K1657" s="23" t="s">
        <v>2255</v>
      </c>
      <c r="L1657" s="24">
        <v>45846</v>
      </c>
      <c r="M1657" s="28">
        <v>2.0833333333333333E-3</v>
      </c>
      <c r="N1657" s="3">
        <v>45831</v>
      </c>
      <c r="O1657">
        <v>226845</v>
      </c>
      <c r="P1657" t="e">
        <f>IFERROR(INDEX(REDOSLIJED!#REF!,MATCH(PlanMasine[[#This Row],[KPL]],REDOSLIJED!#REF!,0)),MAX(REDOSLIJED!#REF!)+1)</f>
        <v>#REF!</v>
      </c>
    </row>
    <row r="1658" spans="1:16" hidden="1" x14ac:dyDescent="0.25">
      <c r="A1658" s="23">
        <v>1029607</v>
      </c>
      <c r="B1658" s="23">
        <v>1</v>
      </c>
      <c r="C1658" s="23">
        <v>1029626</v>
      </c>
      <c r="D1658" s="23" t="s">
        <v>2260</v>
      </c>
      <c r="E1658" s="5">
        <f>IFERROR((PlanMasine[[#This Row],[Norma]]/PlanMasine[[#This Row],[Q]])*(PlanMasine[[#This Row],[Q]]/SUMIF(#REF!,PlanMasine[[#This Row],[RN]],#REF!)*PlanMasine[[#This Row],[KPLQ]]),0)</f>
        <v>0</v>
      </c>
      <c r="F1658" s="23">
        <v>12</v>
      </c>
      <c r="G1658" s="23">
        <v>0</v>
      </c>
      <c r="H1658" s="23">
        <v>0</v>
      </c>
      <c r="I1658" s="23" t="s">
        <v>5</v>
      </c>
      <c r="J1658" s="23" t="s">
        <v>570</v>
      </c>
      <c r="K1658" s="23" t="s">
        <v>2255</v>
      </c>
      <c r="L1658" s="24">
        <v>45846</v>
      </c>
      <c r="M1658" s="28">
        <v>2.0833333333333333E-3</v>
      </c>
      <c r="N1658" s="3">
        <v>45831</v>
      </c>
      <c r="O1658">
        <v>226842</v>
      </c>
      <c r="P1658" t="e">
        <f>IFERROR(INDEX(REDOSLIJED!#REF!,MATCH(PlanMasine[[#This Row],[KPL]],REDOSLIJED!#REF!,0)),MAX(REDOSLIJED!#REF!)+1)</f>
        <v>#REF!</v>
      </c>
    </row>
    <row r="1659" spans="1:16" hidden="1" x14ac:dyDescent="0.25">
      <c r="A1659" s="23">
        <v>1029607</v>
      </c>
      <c r="B1659" s="23">
        <v>1</v>
      </c>
      <c r="C1659" s="23">
        <v>1029616</v>
      </c>
      <c r="D1659" s="23" t="s">
        <v>2264</v>
      </c>
      <c r="E1659" s="5">
        <f>IFERROR((PlanMasine[[#This Row],[Norma]]/PlanMasine[[#This Row],[Q]])*(PlanMasine[[#This Row],[Q]]/SUMIF(#REF!,PlanMasine[[#This Row],[RN]],#REF!)*PlanMasine[[#This Row],[KPLQ]]),0)</f>
        <v>0</v>
      </c>
      <c r="F1659" s="23">
        <v>24</v>
      </c>
      <c r="G1659" s="23">
        <v>0</v>
      </c>
      <c r="H1659" s="23">
        <v>0</v>
      </c>
      <c r="I1659" s="23" t="s">
        <v>5</v>
      </c>
      <c r="J1659" s="23" t="s">
        <v>570</v>
      </c>
      <c r="K1659" s="23" t="s">
        <v>2255</v>
      </c>
      <c r="L1659" s="24">
        <v>45846</v>
      </c>
      <c r="M1659" s="28">
        <v>2.7777777777777779E-3</v>
      </c>
      <c r="N1659" s="3">
        <v>45831</v>
      </c>
      <c r="O1659">
        <v>226830</v>
      </c>
      <c r="P1659" t="e">
        <f>IFERROR(INDEX(REDOSLIJED!#REF!,MATCH(PlanMasine[[#This Row],[KPL]],REDOSLIJED!#REF!,0)),MAX(REDOSLIJED!#REF!)+1)</f>
        <v>#REF!</v>
      </c>
    </row>
    <row r="1660" spans="1:16" hidden="1" x14ac:dyDescent="0.25">
      <c r="A1660" s="23">
        <v>1029607</v>
      </c>
      <c r="B1660" s="23">
        <v>1</v>
      </c>
      <c r="C1660" s="23">
        <v>1029619</v>
      </c>
      <c r="D1660" s="23" t="s">
        <v>2256</v>
      </c>
      <c r="E1660" s="5">
        <f>IFERROR((PlanMasine[[#This Row],[Norma]]/PlanMasine[[#This Row],[Q]])*(PlanMasine[[#This Row],[Q]]/SUMIF(#REF!,PlanMasine[[#This Row],[RN]],#REF!)*PlanMasine[[#This Row],[KPLQ]]),0)</f>
        <v>0</v>
      </c>
      <c r="F1660" s="23">
        <v>12</v>
      </c>
      <c r="G1660" s="23">
        <v>0</v>
      </c>
      <c r="H1660" s="23">
        <v>0</v>
      </c>
      <c r="I1660" s="23" t="s">
        <v>5</v>
      </c>
      <c r="J1660" s="23" t="s">
        <v>570</v>
      </c>
      <c r="K1660" s="23" t="s">
        <v>2255</v>
      </c>
      <c r="L1660" s="24">
        <v>45846</v>
      </c>
      <c r="M1660" s="28">
        <v>2.0833333333333333E-3</v>
      </c>
      <c r="N1660" s="3">
        <v>45831</v>
      </c>
      <c r="O1660">
        <v>226834</v>
      </c>
      <c r="P1660" t="e">
        <f>IFERROR(INDEX(REDOSLIJED!#REF!,MATCH(PlanMasine[[#This Row],[KPL]],REDOSLIJED!#REF!,0)),MAX(REDOSLIJED!#REF!)+1)</f>
        <v>#REF!</v>
      </c>
    </row>
    <row r="1661" spans="1:16" hidden="1" x14ac:dyDescent="0.25">
      <c r="A1661" s="23">
        <v>1029607</v>
      </c>
      <c r="B1661" s="23">
        <v>1</v>
      </c>
      <c r="C1661" s="23">
        <v>1029615</v>
      </c>
      <c r="D1661" s="23" t="s">
        <v>2262</v>
      </c>
      <c r="E1661" s="5">
        <f>IFERROR((PlanMasine[[#This Row],[Norma]]/PlanMasine[[#This Row],[Q]])*(PlanMasine[[#This Row],[Q]]/SUMIF(#REF!,PlanMasine[[#This Row],[RN]],#REF!)*PlanMasine[[#This Row],[KPLQ]]),0)</f>
        <v>0</v>
      </c>
      <c r="F1661" s="23">
        <v>12</v>
      </c>
      <c r="G1661" s="23">
        <v>0</v>
      </c>
      <c r="H1661" s="23">
        <v>0</v>
      </c>
      <c r="I1661" s="23" t="s">
        <v>5</v>
      </c>
      <c r="J1661" s="23" t="s">
        <v>570</v>
      </c>
      <c r="K1661" s="23" t="s">
        <v>2255</v>
      </c>
      <c r="L1661" s="24">
        <v>45846</v>
      </c>
      <c r="M1661" s="28">
        <v>2.7777777777777779E-3</v>
      </c>
      <c r="N1661" s="3">
        <v>45831</v>
      </c>
      <c r="O1661">
        <v>226828</v>
      </c>
      <c r="P1661" t="e">
        <f>IFERROR(INDEX(REDOSLIJED!#REF!,MATCH(PlanMasine[[#This Row],[KPL]],REDOSLIJED!#REF!,0)),MAX(REDOSLIJED!#REF!)+1)</f>
        <v>#REF!</v>
      </c>
    </row>
    <row r="1662" spans="1:16" hidden="1" x14ac:dyDescent="0.25">
      <c r="A1662" s="23">
        <v>1029607</v>
      </c>
      <c r="B1662" s="23">
        <v>1</v>
      </c>
      <c r="C1662" s="23">
        <v>1029629</v>
      </c>
      <c r="D1662" s="23" t="s">
        <v>2254</v>
      </c>
      <c r="E1662" s="5">
        <f>IFERROR((PlanMasine[[#This Row],[Norma]]/PlanMasine[[#This Row],[Q]])*(PlanMasine[[#This Row],[Q]]/SUMIF(#REF!,PlanMasine[[#This Row],[RN]],#REF!)*PlanMasine[[#This Row],[KPLQ]]),0)</f>
        <v>0</v>
      </c>
      <c r="F1662" s="23">
        <v>12</v>
      </c>
      <c r="G1662" s="23">
        <v>0</v>
      </c>
      <c r="H1662" s="23">
        <v>0</v>
      </c>
      <c r="I1662" s="23" t="s">
        <v>5</v>
      </c>
      <c r="J1662" s="23" t="s">
        <v>570</v>
      </c>
      <c r="K1662" s="23" t="s">
        <v>2255</v>
      </c>
      <c r="L1662" s="24">
        <v>45846</v>
      </c>
      <c r="M1662" s="28">
        <v>2.0833333333333333E-3</v>
      </c>
      <c r="N1662" s="3">
        <v>45831</v>
      </c>
      <c r="O1662">
        <v>226845</v>
      </c>
      <c r="P1662" t="e">
        <f>IFERROR(INDEX(REDOSLIJED!#REF!,MATCH(PlanMasine[[#This Row],[KPL]],REDOSLIJED!#REF!,0)),MAX(REDOSLIJED!#REF!)+1)</f>
        <v>#REF!</v>
      </c>
    </row>
    <row r="1663" spans="1:16" hidden="1" x14ac:dyDescent="0.25">
      <c r="A1663" s="23">
        <v>1029607</v>
      </c>
      <c r="B1663" s="23">
        <v>1</v>
      </c>
      <c r="C1663" s="23">
        <v>1029617</v>
      </c>
      <c r="D1663" s="23" t="s">
        <v>2266</v>
      </c>
      <c r="E1663" s="5">
        <f>IFERROR((PlanMasine[[#This Row],[Norma]]/PlanMasine[[#This Row],[Q]])*(PlanMasine[[#This Row],[Q]]/SUMIF(#REF!,PlanMasine[[#This Row],[RN]],#REF!)*PlanMasine[[#This Row],[KPLQ]]),0)</f>
        <v>0</v>
      </c>
      <c r="F1663" s="23">
        <v>12</v>
      </c>
      <c r="G1663" s="23">
        <v>0</v>
      </c>
      <c r="H1663" s="23">
        <v>0</v>
      </c>
      <c r="I1663" s="23" t="s">
        <v>5</v>
      </c>
      <c r="J1663" s="23" t="s">
        <v>570</v>
      </c>
      <c r="K1663" s="23" t="s">
        <v>2255</v>
      </c>
      <c r="L1663" s="24">
        <v>45846</v>
      </c>
      <c r="M1663" s="28">
        <v>1.3888888888888889E-3</v>
      </c>
      <c r="N1663" s="3">
        <v>45831</v>
      </c>
      <c r="O1663">
        <v>226831</v>
      </c>
      <c r="P1663" t="e">
        <f>IFERROR(INDEX(REDOSLIJED!#REF!,MATCH(PlanMasine[[#This Row],[KPL]],REDOSLIJED!#REF!,0)),MAX(REDOSLIJED!#REF!)+1)</f>
        <v>#REF!</v>
      </c>
    </row>
    <row r="1664" spans="1:16" hidden="1" x14ac:dyDescent="0.25">
      <c r="A1664" s="23">
        <v>1029607</v>
      </c>
      <c r="B1664" s="23">
        <v>1</v>
      </c>
      <c r="C1664" s="23">
        <v>1029613</v>
      </c>
      <c r="D1664" s="23" t="s">
        <v>1616</v>
      </c>
      <c r="E1664" s="5">
        <f>IFERROR((PlanMasine[[#This Row],[Norma]]/PlanMasine[[#This Row],[Q]])*(PlanMasine[[#This Row],[Q]]/SUMIF(#REF!,PlanMasine[[#This Row],[RN]],#REF!)*PlanMasine[[#This Row],[KPLQ]]),0)</f>
        <v>0</v>
      </c>
      <c r="F1664" s="23">
        <v>12</v>
      </c>
      <c r="G1664" s="23">
        <v>0</v>
      </c>
      <c r="H1664" s="23">
        <v>0</v>
      </c>
      <c r="I1664" s="23" t="s">
        <v>5</v>
      </c>
      <c r="J1664" s="23" t="s">
        <v>570</v>
      </c>
      <c r="K1664" s="23" t="s">
        <v>2255</v>
      </c>
      <c r="L1664" s="24">
        <v>45846</v>
      </c>
      <c r="M1664" s="28">
        <v>2.7777777777777779E-3</v>
      </c>
      <c r="N1664" s="3">
        <v>45831</v>
      </c>
      <c r="O1664">
        <v>226824</v>
      </c>
      <c r="P1664" t="e">
        <f>IFERROR(INDEX(REDOSLIJED!#REF!,MATCH(PlanMasine[[#This Row],[KPL]],REDOSLIJED!#REF!,0)),MAX(REDOSLIJED!#REF!)+1)</f>
        <v>#REF!</v>
      </c>
    </row>
    <row r="1665" spans="1:16" hidden="1" x14ac:dyDescent="0.25">
      <c r="A1665" s="23">
        <v>1029607</v>
      </c>
      <c r="B1665" s="23">
        <v>1</v>
      </c>
      <c r="C1665" s="23">
        <v>1029628</v>
      </c>
      <c r="D1665" s="23" t="s">
        <v>2258</v>
      </c>
      <c r="E1665" s="5">
        <f>IFERROR((PlanMasine[[#This Row],[Norma]]/PlanMasine[[#This Row],[Q]])*(PlanMasine[[#This Row],[Q]]/SUMIF(#REF!,PlanMasine[[#This Row],[RN]],#REF!)*PlanMasine[[#This Row],[KPLQ]]),0)</f>
        <v>0</v>
      </c>
      <c r="F1665" s="23">
        <v>12</v>
      </c>
      <c r="G1665" s="23">
        <v>0</v>
      </c>
      <c r="H1665" s="23">
        <v>0</v>
      </c>
      <c r="I1665" s="23" t="s">
        <v>5</v>
      </c>
      <c r="J1665" s="23" t="s">
        <v>570</v>
      </c>
      <c r="K1665" s="23" t="s">
        <v>2255</v>
      </c>
      <c r="L1665" s="24">
        <v>45846</v>
      </c>
      <c r="M1665" s="28">
        <v>2.0833333333333333E-3</v>
      </c>
      <c r="N1665" s="3">
        <v>45831</v>
      </c>
      <c r="O1665">
        <v>226844</v>
      </c>
      <c r="P1665" t="e">
        <f>IFERROR(INDEX(REDOSLIJED!#REF!,MATCH(PlanMasine[[#This Row],[KPL]],REDOSLIJED!#REF!,0)),MAX(REDOSLIJED!#REF!)+1)</f>
        <v>#REF!</v>
      </c>
    </row>
    <row r="1666" spans="1:16" hidden="1" x14ac:dyDescent="0.25">
      <c r="A1666" s="23">
        <v>1029607</v>
      </c>
      <c r="B1666" s="23">
        <v>1</v>
      </c>
      <c r="C1666" s="23">
        <v>1029612</v>
      </c>
      <c r="D1666" s="23" t="s">
        <v>2265</v>
      </c>
      <c r="E1666" s="5">
        <f>IFERROR((PlanMasine[[#This Row],[Norma]]/PlanMasine[[#This Row],[Q]])*(PlanMasine[[#This Row],[Q]]/SUMIF(#REF!,PlanMasine[[#This Row],[RN]],#REF!)*PlanMasine[[#This Row],[KPLQ]]),0)</f>
        <v>0</v>
      </c>
      <c r="F1666" s="23">
        <v>12</v>
      </c>
      <c r="G1666" s="23">
        <v>0</v>
      </c>
      <c r="H1666" s="23">
        <v>0</v>
      </c>
      <c r="I1666" s="23" t="s">
        <v>5</v>
      </c>
      <c r="J1666" s="23" t="s">
        <v>570</v>
      </c>
      <c r="K1666" s="23" t="s">
        <v>2255</v>
      </c>
      <c r="L1666" s="24">
        <v>45846</v>
      </c>
      <c r="M1666" s="28">
        <v>3.472222222222222E-3</v>
      </c>
      <c r="N1666" s="3">
        <v>45831</v>
      </c>
      <c r="O1666">
        <v>226823</v>
      </c>
      <c r="P1666" t="e">
        <f>IFERROR(INDEX(REDOSLIJED!#REF!,MATCH(PlanMasine[[#This Row],[KPL]],REDOSLIJED!#REF!,0)),MAX(REDOSLIJED!#REF!)+1)</f>
        <v>#REF!</v>
      </c>
    </row>
    <row r="1667" spans="1:16" hidden="1" x14ac:dyDescent="0.25">
      <c r="A1667" s="23">
        <v>1029607</v>
      </c>
      <c r="B1667" s="23">
        <v>1</v>
      </c>
      <c r="C1667" s="23">
        <v>1029611</v>
      </c>
      <c r="D1667" s="23" t="s">
        <v>2263</v>
      </c>
      <c r="E1667" s="5">
        <f>IFERROR((PlanMasine[[#This Row],[Norma]]/PlanMasine[[#This Row],[Q]])*(PlanMasine[[#This Row],[Q]]/SUMIF(#REF!,PlanMasine[[#This Row],[RN]],#REF!)*PlanMasine[[#This Row],[KPLQ]]),0)</f>
        <v>0</v>
      </c>
      <c r="F1667" s="23">
        <v>12</v>
      </c>
      <c r="G1667" s="23">
        <v>0</v>
      </c>
      <c r="H1667" s="23">
        <v>0</v>
      </c>
      <c r="I1667" s="23" t="s">
        <v>5</v>
      </c>
      <c r="J1667" s="23" t="s">
        <v>570</v>
      </c>
      <c r="K1667" s="23" t="s">
        <v>2255</v>
      </c>
      <c r="L1667" s="24">
        <v>45846</v>
      </c>
      <c r="M1667" s="28">
        <v>3.472222222222222E-3</v>
      </c>
      <c r="N1667" s="3">
        <v>45831</v>
      </c>
      <c r="O1667">
        <v>226822</v>
      </c>
      <c r="P1667" t="e">
        <f>IFERROR(INDEX(REDOSLIJED!#REF!,MATCH(PlanMasine[[#This Row],[KPL]],REDOSLIJED!#REF!,0)),MAX(REDOSLIJED!#REF!)+1)</f>
        <v>#REF!</v>
      </c>
    </row>
    <row r="1668" spans="1:16" hidden="1" x14ac:dyDescent="0.25">
      <c r="A1668" s="23">
        <v>1029607</v>
      </c>
      <c r="B1668" s="23">
        <v>1</v>
      </c>
      <c r="C1668" s="23">
        <v>1029627</v>
      </c>
      <c r="D1668" s="23" t="s">
        <v>2259</v>
      </c>
      <c r="E1668" s="5">
        <f>IFERROR((PlanMasine[[#This Row],[Norma]]/PlanMasine[[#This Row],[Q]])*(PlanMasine[[#This Row],[Q]]/SUMIF(#REF!,PlanMasine[[#This Row],[RN]],#REF!)*PlanMasine[[#This Row],[KPLQ]]),0)</f>
        <v>0</v>
      </c>
      <c r="F1668" s="23">
        <v>12</v>
      </c>
      <c r="G1668" s="23">
        <v>0</v>
      </c>
      <c r="H1668" s="23">
        <v>0</v>
      </c>
      <c r="I1668" s="23" t="s">
        <v>5</v>
      </c>
      <c r="J1668" s="23" t="s">
        <v>570</v>
      </c>
      <c r="K1668" s="23" t="s">
        <v>2255</v>
      </c>
      <c r="L1668" s="24">
        <v>45846</v>
      </c>
      <c r="M1668" s="28">
        <v>2.0833333333333333E-3</v>
      </c>
      <c r="N1668" s="3">
        <v>45831</v>
      </c>
      <c r="O1668">
        <v>226843</v>
      </c>
      <c r="P1668" t="e">
        <f>IFERROR(INDEX(REDOSLIJED!#REF!,MATCH(PlanMasine[[#This Row],[KPL]],REDOSLIJED!#REF!,0)),MAX(REDOSLIJED!#REF!)+1)</f>
        <v>#REF!</v>
      </c>
    </row>
    <row r="1669" spans="1:16" hidden="1" x14ac:dyDescent="0.25">
      <c r="A1669" s="23">
        <v>1029607</v>
      </c>
      <c r="B1669" s="23">
        <v>1</v>
      </c>
      <c r="C1669" s="23">
        <v>1029614</v>
      </c>
      <c r="D1669" s="23" t="s">
        <v>2257</v>
      </c>
      <c r="E1669" s="5">
        <f>IFERROR((PlanMasine[[#This Row],[Norma]]/PlanMasine[[#This Row],[Q]])*(PlanMasine[[#This Row],[Q]]/SUMIF(#REF!,PlanMasine[[#This Row],[RN]],#REF!)*PlanMasine[[#This Row],[KPLQ]]),0)</f>
        <v>0</v>
      </c>
      <c r="F1669" s="23">
        <v>12</v>
      </c>
      <c r="G1669" s="23">
        <v>0</v>
      </c>
      <c r="H1669" s="23">
        <v>0</v>
      </c>
      <c r="I1669" s="23" t="s">
        <v>5</v>
      </c>
      <c r="J1669" s="23" t="s">
        <v>570</v>
      </c>
      <c r="K1669" s="23" t="s">
        <v>2255</v>
      </c>
      <c r="L1669" s="24">
        <v>45846</v>
      </c>
      <c r="M1669" s="28">
        <v>2.7777777777777779E-3</v>
      </c>
      <c r="N1669" s="3">
        <v>45831</v>
      </c>
      <c r="O1669">
        <v>226827</v>
      </c>
      <c r="P1669" t="e">
        <f>IFERROR(INDEX(REDOSLIJED!#REF!,MATCH(PlanMasine[[#This Row],[KPL]],REDOSLIJED!#REF!,0)),MAX(REDOSLIJED!#REF!)+1)</f>
        <v>#REF!</v>
      </c>
    </row>
    <row r="1670" spans="1:16" hidden="1" x14ac:dyDescent="0.25">
      <c r="A1670" s="23">
        <v>1029607</v>
      </c>
      <c r="B1670" s="23">
        <v>1</v>
      </c>
      <c r="C1670" s="23">
        <v>1029618</v>
      </c>
      <c r="D1670" s="23" t="s">
        <v>2261</v>
      </c>
      <c r="E1670" s="5">
        <f>IFERROR((PlanMasine[[#This Row],[Norma]]/PlanMasine[[#This Row],[Q]])*(PlanMasine[[#This Row],[Q]]/SUMIF(#REF!,PlanMasine[[#This Row],[RN]],#REF!)*PlanMasine[[#This Row],[KPLQ]]),0)</f>
        <v>0</v>
      </c>
      <c r="F1670" s="23">
        <v>12</v>
      </c>
      <c r="G1670" s="23">
        <v>0</v>
      </c>
      <c r="H1670" s="23">
        <v>0</v>
      </c>
      <c r="I1670" s="23" t="s">
        <v>5</v>
      </c>
      <c r="J1670" s="23" t="s">
        <v>570</v>
      </c>
      <c r="K1670" s="23" t="s">
        <v>2255</v>
      </c>
      <c r="L1670" s="24">
        <v>45846</v>
      </c>
      <c r="M1670" s="28">
        <v>1.3888888888888889E-3</v>
      </c>
      <c r="N1670" s="3">
        <v>45831</v>
      </c>
      <c r="O1670">
        <v>226832</v>
      </c>
      <c r="P1670" t="e">
        <f>IFERROR(INDEX(REDOSLIJED!#REF!,MATCH(PlanMasine[[#This Row],[KPL]],REDOSLIJED!#REF!,0)),MAX(REDOSLIJED!#REF!)+1)</f>
        <v>#REF!</v>
      </c>
    </row>
    <row r="1671" spans="1:16" hidden="1" x14ac:dyDescent="0.25">
      <c r="A1671" s="23">
        <v>1029608</v>
      </c>
      <c r="B1671" s="23">
        <v>1</v>
      </c>
      <c r="C1671" s="23">
        <v>1029628</v>
      </c>
      <c r="D1671" s="23" t="s">
        <v>2258</v>
      </c>
      <c r="E1671" s="5">
        <f>IFERROR((PlanMasine[[#This Row],[Norma]]/PlanMasine[[#This Row],[Q]])*(PlanMasine[[#This Row],[Q]]/SUMIF(#REF!,PlanMasine[[#This Row],[RN]],#REF!)*PlanMasine[[#This Row],[KPLQ]]),0)</f>
        <v>0</v>
      </c>
      <c r="F1671" s="23">
        <v>12</v>
      </c>
      <c r="G1671" s="23">
        <v>0</v>
      </c>
      <c r="H1671" s="23">
        <v>0</v>
      </c>
      <c r="I1671" s="23" t="s">
        <v>5</v>
      </c>
      <c r="J1671" s="23" t="s">
        <v>570</v>
      </c>
      <c r="K1671" s="23" t="s">
        <v>2255</v>
      </c>
      <c r="L1671" s="24">
        <v>45846</v>
      </c>
      <c r="M1671" s="28">
        <v>2.0833333333333333E-3</v>
      </c>
      <c r="N1671" s="3">
        <v>45831</v>
      </c>
      <c r="O1671">
        <v>226844</v>
      </c>
      <c r="P1671" t="e">
        <f>IFERROR(INDEX(REDOSLIJED!#REF!,MATCH(PlanMasine[[#This Row],[KPL]],REDOSLIJED!#REF!,0)),MAX(REDOSLIJED!#REF!)+1)</f>
        <v>#REF!</v>
      </c>
    </row>
    <row r="1672" spans="1:16" hidden="1" x14ac:dyDescent="0.25">
      <c r="A1672" s="23">
        <v>1029608</v>
      </c>
      <c r="B1672" s="23">
        <v>1</v>
      </c>
      <c r="C1672" s="23">
        <v>1029629</v>
      </c>
      <c r="D1672" s="23" t="s">
        <v>2254</v>
      </c>
      <c r="E1672" s="5">
        <f>IFERROR((PlanMasine[[#This Row],[Norma]]/PlanMasine[[#This Row],[Q]])*(PlanMasine[[#This Row],[Q]]/SUMIF(#REF!,PlanMasine[[#This Row],[RN]],#REF!)*PlanMasine[[#This Row],[KPLQ]]),0)</f>
        <v>0</v>
      </c>
      <c r="F1672" s="23">
        <v>12</v>
      </c>
      <c r="G1672" s="23">
        <v>0</v>
      </c>
      <c r="H1672" s="23">
        <v>0</v>
      </c>
      <c r="I1672" s="23" t="s">
        <v>5</v>
      </c>
      <c r="J1672" s="23" t="s">
        <v>570</v>
      </c>
      <c r="K1672" s="23" t="s">
        <v>2255</v>
      </c>
      <c r="L1672" s="24">
        <v>45846</v>
      </c>
      <c r="M1672" s="28">
        <v>2.0833333333333333E-3</v>
      </c>
      <c r="N1672" s="3">
        <v>45831</v>
      </c>
      <c r="O1672">
        <v>226845</v>
      </c>
      <c r="P1672" t="e">
        <f>IFERROR(INDEX(REDOSLIJED!#REF!,MATCH(PlanMasine[[#This Row],[KPL]],REDOSLIJED!#REF!,0)),MAX(REDOSLIJED!#REF!)+1)</f>
        <v>#REF!</v>
      </c>
    </row>
    <row r="1673" spans="1:16" hidden="1" x14ac:dyDescent="0.25">
      <c r="A1673" s="23">
        <v>1029608</v>
      </c>
      <c r="B1673" s="23">
        <v>1</v>
      </c>
      <c r="C1673" s="23">
        <v>1029627</v>
      </c>
      <c r="D1673" s="23" t="s">
        <v>2259</v>
      </c>
      <c r="E1673" s="5">
        <f>IFERROR((PlanMasine[[#This Row],[Norma]]/PlanMasine[[#This Row],[Q]])*(PlanMasine[[#This Row],[Q]]/SUMIF(#REF!,PlanMasine[[#This Row],[RN]],#REF!)*PlanMasine[[#This Row],[KPLQ]]),0)</f>
        <v>0</v>
      </c>
      <c r="F1673" s="23">
        <v>12</v>
      </c>
      <c r="G1673" s="23">
        <v>0</v>
      </c>
      <c r="H1673" s="23">
        <v>0</v>
      </c>
      <c r="I1673" s="23" t="s">
        <v>5</v>
      </c>
      <c r="J1673" s="23" t="s">
        <v>570</v>
      </c>
      <c r="K1673" s="23" t="s">
        <v>2255</v>
      </c>
      <c r="L1673" s="24">
        <v>45846</v>
      </c>
      <c r="M1673" s="28">
        <v>2.0833333333333333E-3</v>
      </c>
      <c r="N1673" s="3">
        <v>45831</v>
      </c>
      <c r="O1673">
        <v>226843</v>
      </c>
      <c r="P1673" t="e">
        <f>IFERROR(INDEX(REDOSLIJED!#REF!,MATCH(PlanMasine[[#This Row],[KPL]],REDOSLIJED!#REF!,0)),MAX(REDOSLIJED!#REF!)+1)</f>
        <v>#REF!</v>
      </c>
    </row>
    <row r="1674" spans="1:16" hidden="1" x14ac:dyDescent="0.25">
      <c r="A1674" s="23">
        <v>1029608</v>
      </c>
      <c r="B1674" s="23">
        <v>1</v>
      </c>
      <c r="C1674" s="23">
        <v>1029626</v>
      </c>
      <c r="D1674" s="23" t="s">
        <v>2260</v>
      </c>
      <c r="E1674" s="5">
        <f>IFERROR((PlanMasine[[#This Row],[Norma]]/PlanMasine[[#This Row],[Q]])*(PlanMasine[[#This Row],[Q]]/SUMIF(#REF!,PlanMasine[[#This Row],[RN]],#REF!)*PlanMasine[[#This Row],[KPLQ]]),0)</f>
        <v>0</v>
      </c>
      <c r="F1674" s="23">
        <v>12</v>
      </c>
      <c r="G1674" s="23">
        <v>0</v>
      </c>
      <c r="H1674" s="23">
        <v>0</v>
      </c>
      <c r="I1674" s="23" t="s">
        <v>5</v>
      </c>
      <c r="J1674" s="23" t="s">
        <v>570</v>
      </c>
      <c r="K1674" s="23" t="s">
        <v>2255</v>
      </c>
      <c r="L1674" s="24">
        <v>45846</v>
      </c>
      <c r="M1674" s="28">
        <v>2.0833333333333333E-3</v>
      </c>
      <c r="N1674" s="3">
        <v>45831</v>
      </c>
      <c r="O1674">
        <v>226842</v>
      </c>
      <c r="P1674" t="e">
        <f>IFERROR(INDEX(REDOSLIJED!#REF!,MATCH(PlanMasine[[#This Row],[KPL]],REDOSLIJED!#REF!,0)),MAX(REDOSLIJED!#REF!)+1)</f>
        <v>#REF!</v>
      </c>
    </row>
    <row r="1675" spans="1:16" hidden="1" x14ac:dyDescent="0.25">
      <c r="A1675" s="23">
        <v>1029608</v>
      </c>
      <c r="B1675" s="23">
        <v>1</v>
      </c>
      <c r="C1675" s="23">
        <v>1029614</v>
      </c>
      <c r="D1675" s="23" t="s">
        <v>2257</v>
      </c>
      <c r="E1675" s="5">
        <f>IFERROR((PlanMasine[[#This Row],[Norma]]/PlanMasine[[#This Row],[Q]])*(PlanMasine[[#This Row],[Q]]/SUMIF(#REF!,PlanMasine[[#This Row],[RN]],#REF!)*PlanMasine[[#This Row],[KPLQ]]),0)</f>
        <v>0</v>
      </c>
      <c r="F1675" s="23">
        <v>12</v>
      </c>
      <c r="G1675" s="23">
        <v>0</v>
      </c>
      <c r="H1675" s="23">
        <v>0</v>
      </c>
      <c r="I1675" s="23" t="s">
        <v>5</v>
      </c>
      <c r="J1675" s="23" t="s">
        <v>570</v>
      </c>
      <c r="K1675" s="23" t="s">
        <v>2255</v>
      </c>
      <c r="L1675" s="24">
        <v>45846</v>
      </c>
      <c r="M1675" s="28">
        <v>2.7777777777777779E-3</v>
      </c>
      <c r="N1675" s="3">
        <v>45831</v>
      </c>
      <c r="O1675">
        <v>226827</v>
      </c>
      <c r="P1675" t="e">
        <f>IFERROR(INDEX(REDOSLIJED!#REF!,MATCH(PlanMasine[[#This Row],[KPL]],REDOSLIJED!#REF!,0)),MAX(REDOSLIJED!#REF!)+1)</f>
        <v>#REF!</v>
      </c>
    </row>
    <row r="1676" spans="1:16" hidden="1" x14ac:dyDescent="0.25">
      <c r="A1676" s="23">
        <v>1029608</v>
      </c>
      <c r="B1676" s="23">
        <v>1</v>
      </c>
      <c r="C1676" s="23">
        <v>1029619</v>
      </c>
      <c r="D1676" s="23" t="s">
        <v>2256</v>
      </c>
      <c r="E1676" s="5">
        <f>IFERROR((PlanMasine[[#This Row],[Norma]]/PlanMasine[[#This Row],[Q]])*(PlanMasine[[#This Row],[Q]]/SUMIF(#REF!,PlanMasine[[#This Row],[RN]],#REF!)*PlanMasine[[#This Row],[KPLQ]]),0)</f>
        <v>0</v>
      </c>
      <c r="F1676" s="23">
        <v>12</v>
      </c>
      <c r="G1676" s="23">
        <v>0</v>
      </c>
      <c r="H1676" s="23">
        <v>0</v>
      </c>
      <c r="I1676" s="23" t="s">
        <v>5</v>
      </c>
      <c r="J1676" s="23" t="s">
        <v>570</v>
      </c>
      <c r="K1676" s="23" t="s">
        <v>2255</v>
      </c>
      <c r="L1676" s="24">
        <v>45846</v>
      </c>
      <c r="M1676" s="28">
        <v>2.0833333333333333E-3</v>
      </c>
      <c r="N1676" s="3">
        <v>45831</v>
      </c>
      <c r="O1676">
        <v>226834</v>
      </c>
      <c r="P1676" t="e">
        <f>IFERROR(INDEX(REDOSLIJED!#REF!,MATCH(PlanMasine[[#This Row],[KPL]],REDOSLIJED!#REF!,0)),MAX(REDOSLIJED!#REF!)+1)</f>
        <v>#REF!</v>
      </c>
    </row>
    <row r="1677" spans="1:16" hidden="1" x14ac:dyDescent="0.25">
      <c r="A1677" s="23">
        <v>1029608</v>
      </c>
      <c r="B1677" s="23">
        <v>1</v>
      </c>
      <c r="C1677" s="23">
        <v>1029613</v>
      </c>
      <c r="D1677" s="23" t="s">
        <v>1616</v>
      </c>
      <c r="E1677" s="5">
        <f>IFERROR((PlanMasine[[#This Row],[Norma]]/PlanMasine[[#This Row],[Q]])*(PlanMasine[[#This Row],[Q]]/SUMIF(#REF!,PlanMasine[[#This Row],[RN]],#REF!)*PlanMasine[[#This Row],[KPLQ]]),0)</f>
        <v>0</v>
      </c>
      <c r="F1677" s="23">
        <v>12</v>
      </c>
      <c r="G1677" s="23">
        <v>0</v>
      </c>
      <c r="H1677" s="23">
        <v>0</v>
      </c>
      <c r="I1677" s="23" t="s">
        <v>5</v>
      </c>
      <c r="J1677" s="23" t="s">
        <v>570</v>
      </c>
      <c r="K1677" s="23" t="s">
        <v>2255</v>
      </c>
      <c r="L1677" s="24">
        <v>45846</v>
      </c>
      <c r="M1677" s="28">
        <v>2.7777777777777779E-3</v>
      </c>
      <c r="N1677" s="3">
        <v>45831</v>
      </c>
      <c r="O1677">
        <v>226824</v>
      </c>
      <c r="P1677" t="e">
        <f>IFERROR(INDEX(REDOSLIJED!#REF!,MATCH(PlanMasine[[#This Row],[KPL]],REDOSLIJED!#REF!,0)),MAX(REDOSLIJED!#REF!)+1)</f>
        <v>#REF!</v>
      </c>
    </row>
    <row r="1678" spans="1:16" hidden="1" x14ac:dyDescent="0.25">
      <c r="A1678" s="23">
        <v>1029608</v>
      </c>
      <c r="B1678" s="23">
        <v>1</v>
      </c>
      <c r="C1678" s="23">
        <v>1029618</v>
      </c>
      <c r="D1678" s="23" t="s">
        <v>2261</v>
      </c>
      <c r="E1678" s="5">
        <f>IFERROR((PlanMasine[[#This Row],[Norma]]/PlanMasine[[#This Row],[Q]])*(PlanMasine[[#This Row],[Q]]/SUMIF(#REF!,PlanMasine[[#This Row],[RN]],#REF!)*PlanMasine[[#This Row],[KPLQ]]),0)</f>
        <v>0</v>
      </c>
      <c r="F1678" s="23">
        <v>12</v>
      </c>
      <c r="G1678" s="23">
        <v>0</v>
      </c>
      <c r="H1678" s="23">
        <v>0</v>
      </c>
      <c r="I1678" s="23" t="s">
        <v>5</v>
      </c>
      <c r="J1678" s="23" t="s">
        <v>570</v>
      </c>
      <c r="K1678" s="23" t="s">
        <v>2255</v>
      </c>
      <c r="L1678" s="24">
        <v>45846</v>
      </c>
      <c r="M1678" s="28">
        <v>1.3888888888888889E-3</v>
      </c>
      <c r="N1678" s="3">
        <v>45831</v>
      </c>
      <c r="O1678">
        <v>226832</v>
      </c>
      <c r="P1678" t="e">
        <f>IFERROR(INDEX(REDOSLIJED!#REF!,MATCH(PlanMasine[[#This Row],[KPL]],REDOSLIJED!#REF!,0)),MAX(REDOSLIJED!#REF!)+1)</f>
        <v>#REF!</v>
      </c>
    </row>
    <row r="1679" spans="1:16" hidden="1" x14ac:dyDescent="0.25">
      <c r="A1679" s="23">
        <v>1029608</v>
      </c>
      <c r="B1679" s="23">
        <v>1</v>
      </c>
      <c r="C1679" s="23">
        <v>1029612</v>
      </c>
      <c r="D1679" s="23" t="s">
        <v>2265</v>
      </c>
      <c r="E1679" s="5">
        <f>IFERROR((PlanMasine[[#This Row],[Norma]]/PlanMasine[[#This Row],[Q]])*(PlanMasine[[#This Row],[Q]]/SUMIF(#REF!,PlanMasine[[#This Row],[RN]],#REF!)*PlanMasine[[#This Row],[KPLQ]]),0)</f>
        <v>0</v>
      </c>
      <c r="F1679" s="23">
        <v>12</v>
      </c>
      <c r="G1679" s="23">
        <v>0</v>
      </c>
      <c r="H1679" s="23">
        <v>0</v>
      </c>
      <c r="I1679" s="23" t="s">
        <v>5</v>
      </c>
      <c r="J1679" s="23" t="s">
        <v>570</v>
      </c>
      <c r="K1679" s="23" t="s">
        <v>2255</v>
      </c>
      <c r="L1679" s="24">
        <v>45846</v>
      </c>
      <c r="M1679" s="28">
        <v>3.472222222222222E-3</v>
      </c>
      <c r="N1679" s="3">
        <v>45831</v>
      </c>
      <c r="O1679">
        <v>226823</v>
      </c>
      <c r="P1679" t="e">
        <f>IFERROR(INDEX(REDOSLIJED!#REF!,MATCH(PlanMasine[[#This Row],[KPL]],REDOSLIJED!#REF!,0)),MAX(REDOSLIJED!#REF!)+1)</f>
        <v>#REF!</v>
      </c>
    </row>
    <row r="1680" spans="1:16" hidden="1" x14ac:dyDescent="0.25">
      <c r="A1680" s="23">
        <v>1029608</v>
      </c>
      <c r="B1680" s="23">
        <v>1</v>
      </c>
      <c r="C1680" s="23">
        <v>1029616</v>
      </c>
      <c r="D1680" s="23" t="s">
        <v>2264</v>
      </c>
      <c r="E1680" s="5">
        <f>IFERROR((PlanMasine[[#This Row],[Norma]]/PlanMasine[[#This Row],[Q]])*(PlanMasine[[#This Row],[Q]]/SUMIF(#REF!,PlanMasine[[#This Row],[RN]],#REF!)*PlanMasine[[#This Row],[KPLQ]]),0)</f>
        <v>0</v>
      </c>
      <c r="F1680" s="23">
        <v>24</v>
      </c>
      <c r="G1680" s="23">
        <v>0</v>
      </c>
      <c r="H1680" s="23">
        <v>0</v>
      </c>
      <c r="I1680" s="23" t="s">
        <v>5</v>
      </c>
      <c r="J1680" s="23" t="s">
        <v>570</v>
      </c>
      <c r="K1680" s="23" t="s">
        <v>2255</v>
      </c>
      <c r="L1680" s="24">
        <v>45846</v>
      </c>
      <c r="M1680" s="28">
        <v>2.7777777777777779E-3</v>
      </c>
      <c r="N1680" s="3">
        <v>45831</v>
      </c>
      <c r="O1680">
        <v>226830</v>
      </c>
      <c r="P1680" t="e">
        <f>IFERROR(INDEX(REDOSLIJED!#REF!,MATCH(PlanMasine[[#This Row],[KPL]],REDOSLIJED!#REF!,0)),MAX(REDOSLIJED!#REF!)+1)</f>
        <v>#REF!</v>
      </c>
    </row>
    <row r="1681" spans="1:16" hidden="1" x14ac:dyDescent="0.25">
      <c r="A1681" s="23">
        <v>1029608</v>
      </c>
      <c r="B1681" s="23">
        <v>1</v>
      </c>
      <c r="C1681" s="23">
        <v>1029617</v>
      </c>
      <c r="D1681" s="23" t="s">
        <v>2266</v>
      </c>
      <c r="E1681" s="5">
        <f>IFERROR((PlanMasine[[#This Row],[Norma]]/PlanMasine[[#This Row],[Q]])*(PlanMasine[[#This Row],[Q]]/SUMIF(#REF!,PlanMasine[[#This Row],[RN]],#REF!)*PlanMasine[[#This Row],[KPLQ]]),0)</f>
        <v>0</v>
      </c>
      <c r="F1681" s="23">
        <v>12</v>
      </c>
      <c r="G1681" s="23">
        <v>0</v>
      </c>
      <c r="H1681" s="23">
        <v>0</v>
      </c>
      <c r="I1681" s="23" t="s">
        <v>5</v>
      </c>
      <c r="J1681" s="23" t="s">
        <v>570</v>
      </c>
      <c r="K1681" s="23" t="s">
        <v>2255</v>
      </c>
      <c r="L1681" s="24">
        <v>45846</v>
      </c>
      <c r="M1681" s="28">
        <v>1.3888888888888889E-3</v>
      </c>
      <c r="N1681" s="3">
        <v>45831</v>
      </c>
      <c r="O1681">
        <v>226831</v>
      </c>
      <c r="P1681" t="e">
        <f>IFERROR(INDEX(REDOSLIJED!#REF!,MATCH(PlanMasine[[#This Row],[KPL]],REDOSLIJED!#REF!,0)),MAX(REDOSLIJED!#REF!)+1)</f>
        <v>#REF!</v>
      </c>
    </row>
    <row r="1682" spans="1:16" hidden="1" x14ac:dyDescent="0.25">
      <c r="A1682" s="23">
        <v>1029608</v>
      </c>
      <c r="B1682" s="23">
        <v>1</v>
      </c>
      <c r="C1682" s="23">
        <v>1029615</v>
      </c>
      <c r="D1682" s="23" t="s">
        <v>2262</v>
      </c>
      <c r="E1682" s="5">
        <f>IFERROR((PlanMasine[[#This Row],[Norma]]/PlanMasine[[#This Row],[Q]])*(PlanMasine[[#This Row],[Q]]/SUMIF(#REF!,PlanMasine[[#This Row],[RN]],#REF!)*PlanMasine[[#This Row],[KPLQ]]),0)</f>
        <v>0</v>
      </c>
      <c r="F1682" s="23">
        <v>12</v>
      </c>
      <c r="G1682" s="23">
        <v>0</v>
      </c>
      <c r="H1682" s="23">
        <v>0</v>
      </c>
      <c r="I1682" s="23" t="s">
        <v>5</v>
      </c>
      <c r="J1682" s="23" t="s">
        <v>570</v>
      </c>
      <c r="K1682" s="23" t="s">
        <v>2255</v>
      </c>
      <c r="L1682" s="24">
        <v>45846</v>
      </c>
      <c r="M1682" s="28">
        <v>2.7777777777777779E-3</v>
      </c>
      <c r="N1682" s="3">
        <v>45831</v>
      </c>
      <c r="O1682">
        <v>226828</v>
      </c>
      <c r="P1682" t="e">
        <f>IFERROR(INDEX(REDOSLIJED!#REF!,MATCH(PlanMasine[[#This Row],[KPL]],REDOSLIJED!#REF!,0)),MAX(REDOSLIJED!#REF!)+1)</f>
        <v>#REF!</v>
      </c>
    </row>
    <row r="1683" spans="1:16" hidden="1" x14ac:dyDescent="0.25">
      <c r="A1683" s="23">
        <v>1029608</v>
      </c>
      <c r="B1683" s="23">
        <v>1</v>
      </c>
      <c r="C1683" s="23">
        <v>1029611</v>
      </c>
      <c r="D1683" s="23" t="s">
        <v>2263</v>
      </c>
      <c r="E1683" s="5">
        <f>IFERROR((PlanMasine[[#This Row],[Norma]]/PlanMasine[[#This Row],[Q]])*(PlanMasine[[#This Row],[Q]]/SUMIF(#REF!,PlanMasine[[#This Row],[RN]],#REF!)*PlanMasine[[#This Row],[KPLQ]]),0)</f>
        <v>0</v>
      </c>
      <c r="F1683" s="23">
        <v>12</v>
      </c>
      <c r="G1683" s="23">
        <v>0</v>
      </c>
      <c r="H1683" s="23">
        <v>0</v>
      </c>
      <c r="I1683" s="23" t="s">
        <v>5</v>
      </c>
      <c r="J1683" s="23" t="s">
        <v>570</v>
      </c>
      <c r="K1683" s="23" t="s">
        <v>2255</v>
      </c>
      <c r="L1683" s="24">
        <v>45846</v>
      </c>
      <c r="M1683" s="28">
        <v>3.472222222222222E-3</v>
      </c>
      <c r="N1683" s="3">
        <v>45831</v>
      </c>
      <c r="O1683">
        <v>226822</v>
      </c>
      <c r="P1683" t="e">
        <f>IFERROR(INDEX(REDOSLIJED!#REF!,MATCH(PlanMasine[[#This Row],[KPL]],REDOSLIJED!#REF!,0)),MAX(REDOSLIJED!#REF!)+1)</f>
        <v>#REF!</v>
      </c>
    </row>
    <row r="1684" spans="1:16" hidden="1" x14ac:dyDescent="0.25">
      <c r="A1684" s="23">
        <v>1029609</v>
      </c>
      <c r="B1684" s="23">
        <v>1</v>
      </c>
      <c r="C1684" s="23">
        <v>1029619</v>
      </c>
      <c r="D1684" s="23" t="s">
        <v>2256</v>
      </c>
      <c r="E1684" s="5">
        <f>IFERROR((PlanMasine[[#This Row],[Norma]]/PlanMasine[[#This Row],[Q]])*(PlanMasine[[#This Row],[Q]]/SUMIF(#REF!,PlanMasine[[#This Row],[RN]],#REF!)*PlanMasine[[#This Row],[KPLQ]]),0)</f>
        <v>0</v>
      </c>
      <c r="F1684" s="23">
        <v>12</v>
      </c>
      <c r="G1684" s="23">
        <v>0</v>
      </c>
      <c r="H1684" s="23">
        <v>0</v>
      </c>
      <c r="I1684" s="23" t="s">
        <v>5</v>
      </c>
      <c r="J1684" s="23" t="s">
        <v>570</v>
      </c>
      <c r="K1684" s="23" t="s">
        <v>2255</v>
      </c>
      <c r="L1684" s="24">
        <v>45846</v>
      </c>
      <c r="M1684" s="28">
        <v>2.0833333333333333E-3</v>
      </c>
      <c r="N1684" s="3">
        <v>45831</v>
      </c>
      <c r="O1684">
        <v>226834</v>
      </c>
      <c r="P1684" t="e">
        <f>IFERROR(INDEX(REDOSLIJED!#REF!,MATCH(PlanMasine[[#This Row],[KPL]],REDOSLIJED!#REF!,0)),MAX(REDOSLIJED!#REF!)+1)</f>
        <v>#REF!</v>
      </c>
    </row>
    <row r="1685" spans="1:16" hidden="1" x14ac:dyDescent="0.25">
      <c r="A1685" s="23">
        <v>1029609</v>
      </c>
      <c r="B1685" s="23">
        <v>1</v>
      </c>
      <c r="C1685" s="23">
        <v>1029612</v>
      </c>
      <c r="D1685" s="23" t="s">
        <v>2265</v>
      </c>
      <c r="E1685" s="5">
        <f>IFERROR((PlanMasine[[#This Row],[Norma]]/PlanMasine[[#This Row],[Q]])*(PlanMasine[[#This Row],[Q]]/SUMIF(#REF!,PlanMasine[[#This Row],[RN]],#REF!)*PlanMasine[[#This Row],[KPLQ]]),0)</f>
        <v>0</v>
      </c>
      <c r="F1685" s="23">
        <v>12</v>
      </c>
      <c r="G1685" s="23">
        <v>0</v>
      </c>
      <c r="H1685" s="23">
        <v>0</v>
      </c>
      <c r="I1685" s="23" t="s">
        <v>5</v>
      </c>
      <c r="J1685" s="23" t="s">
        <v>570</v>
      </c>
      <c r="K1685" s="23" t="s">
        <v>2255</v>
      </c>
      <c r="L1685" s="24">
        <v>45846</v>
      </c>
      <c r="M1685" s="28">
        <v>3.472222222222222E-3</v>
      </c>
      <c r="N1685" s="3">
        <v>45831</v>
      </c>
      <c r="O1685">
        <v>226823</v>
      </c>
      <c r="P1685" t="e">
        <f>IFERROR(INDEX(REDOSLIJED!#REF!,MATCH(PlanMasine[[#This Row],[KPL]],REDOSLIJED!#REF!,0)),MAX(REDOSLIJED!#REF!)+1)</f>
        <v>#REF!</v>
      </c>
    </row>
    <row r="1686" spans="1:16" hidden="1" x14ac:dyDescent="0.25">
      <c r="A1686" s="23">
        <v>1029609</v>
      </c>
      <c r="B1686" s="23">
        <v>1</v>
      </c>
      <c r="C1686" s="23">
        <v>1029628</v>
      </c>
      <c r="D1686" s="23" t="s">
        <v>2258</v>
      </c>
      <c r="E1686" s="5">
        <f>IFERROR((PlanMasine[[#This Row],[Norma]]/PlanMasine[[#This Row],[Q]])*(PlanMasine[[#This Row],[Q]]/SUMIF(#REF!,PlanMasine[[#This Row],[RN]],#REF!)*PlanMasine[[#This Row],[KPLQ]]),0)</f>
        <v>0</v>
      </c>
      <c r="F1686" s="23">
        <v>12</v>
      </c>
      <c r="G1686" s="23">
        <v>0</v>
      </c>
      <c r="H1686" s="23">
        <v>0</v>
      </c>
      <c r="I1686" s="23" t="s">
        <v>5</v>
      </c>
      <c r="J1686" s="23" t="s">
        <v>570</v>
      </c>
      <c r="K1686" s="23" t="s">
        <v>2255</v>
      </c>
      <c r="L1686" s="24">
        <v>45846</v>
      </c>
      <c r="M1686" s="28">
        <v>2.0833333333333333E-3</v>
      </c>
      <c r="N1686" s="3">
        <v>45831</v>
      </c>
      <c r="O1686">
        <v>226844</v>
      </c>
      <c r="P1686" t="e">
        <f>IFERROR(INDEX(REDOSLIJED!#REF!,MATCH(PlanMasine[[#This Row],[KPL]],REDOSLIJED!#REF!,0)),MAX(REDOSLIJED!#REF!)+1)</f>
        <v>#REF!</v>
      </c>
    </row>
    <row r="1687" spans="1:16" hidden="1" x14ac:dyDescent="0.25">
      <c r="A1687" s="23">
        <v>1029609</v>
      </c>
      <c r="B1687" s="23">
        <v>1</v>
      </c>
      <c r="C1687" s="23">
        <v>1029615</v>
      </c>
      <c r="D1687" s="23" t="s">
        <v>2262</v>
      </c>
      <c r="E1687" s="5">
        <f>IFERROR((PlanMasine[[#This Row],[Norma]]/PlanMasine[[#This Row],[Q]])*(PlanMasine[[#This Row],[Q]]/SUMIF(#REF!,PlanMasine[[#This Row],[RN]],#REF!)*PlanMasine[[#This Row],[KPLQ]]),0)</f>
        <v>0</v>
      </c>
      <c r="F1687" s="23">
        <v>12</v>
      </c>
      <c r="G1687" s="23">
        <v>0</v>
      </c>
      <c r="H1687" s="23">
        <v>0</v>
      </c>
      <c r="I1687" s="23" t="s">
        <v>5</v>
      </c>
      <c r="J1687" s="23" t="s">
        <v>570</v>
      </c>
      <c r="K1687" s="23" t="s">
        <v>2255</v>
      </c>
      <c r="L1687" s="24">
        <v>45846</v>
      </c>
      <c r="M1687" s="28">
        <v>2.7777777777777779E-3</v>
      </c>
      <c r="N1687" s="3">
        <v>45831</v>
      </c>
      <c r="O1687">
        <v>226828</v>
      </c>
      <c r="P1687" t="e">
        <f>IFERROR(INDEX(REDOSLIJED!#REF!,MATCH(PlanMasine[[#This Row],[KPL]],REDOSLIJED!#REF!,0)),MAX(REDOSLIJED!#REF!)+1)</f>
        <v>#REF!</v>
      </c>
    </row>
    <row r="1688" spans="1:16" hidden="1" x14ac:dyDescent="0.25">
      <c r="A1688" s="23">
        <v>1029609</v>
      </c>
      <c r="B1688" s="23">
        <v>1</v>
      </c>
      <c r="C1688" s="23">
        <v>1029611</v>
      </c>
      <c r="D1688" s="23" t="s">
        <v>2263</v>
      </c>
      <c r="E1688" s="5">
        <f>IFERROR((PlanMasine[[#This Row],[Norma]]/PlanMasine[[#This Row],[Q]])*(PlanMasine[[#This Row],[Q]]/SUMIF(#REF!,PlanMasine[[#This Row],[RN]],#REF!)*PlanMasine[[#This Row],[KPLQ]]),0)</f>
        <v>0</v>
      </c>
      <c r="F1688" s="23">
        <v>12</v>
      </c>
      <c r="G1688" s="23">
        <v>0</v>
      </c>
      <c r="H1688" s="23">
        <v>0</v>
      </c>
      <c r="I1688" s="23" t="s">
        <v>5</v>
      </c>
      <c r="J1688" s="23" t="s">
        <v>570</v>
      </c>
      <c r="K1688" s="23" t="s">
        <v>2255</v>
      </c>
      <c r="L1688" s="24">
        <v>45846</v>
      </c>
      <c r="M1688" s="28">
        <v>3.472222222222222E-3</v>
      </c>
      <c r="N1688" s="3">
        <v>45831</v>
      </c>
      <c r="O1688">
        <v>226822</v>
      </c>
      <c r="P1688" t="e">
        <f>IFERROR(INDEX(REDOSLIJED!#REF!,MATCH(PlanMasine[[#This Row],[KPL]],REDOSLIJED!#REF!,0)),MAX(REDOSLIJED!#REF!)+1)</f>
        <v>#REF!</v>
      </c>
    </row>
    <row r="1689" spans="1:16" hidden="1" x14ac:dyDescent="0.25">
      <c r="A1689" s="23">
        <v>1029609</v>
      </c>
      <c r="B1689" s="23">
        <v>1</v>
      </c>
      <c r="C1689" s="23">
        <v>1029617</v>
      </c>
      <c r="D1689" s="23" t="s">
        <v>2266</v>
      </c>
      <c r="E1689" s="5">
        <f>IFERROR((PlanMasine[[#This Row],[Norma]]/PlanMasine[[#This Row],[Q]])*(PlanMasine[[#This Row],[Q]]/SUMIF(#REF!,PlanMasine[[#This Row],[RN]],#REF!)*PlanMasine[[#This Row],[KPLQ]]),0)</f>
        <v>0</v>
      </c>
      <c r="F1689" s="23">
        <v>12</v>
      </c>
      <c r="G1689" s="23">
        <v>0</v>
      </c>
      <c r="H1689" s="23">
        <v>0</v>
      </c>
      <c r="I1689" s="23" t="s">
        <v>5</v>
      </c>
      <c r="J1689" s="23" t="s">
        <v>570</v>
      </c>
      <c r="K1689" s="23" t="s">
        <v>2255</v>
      </c>
      <c r="L1689" s="24">
        <v>45846</v>
      </c>
      <c r="M1689" s="28">
        <v>1.3888888888888889E-3</v>
      </c>
      <c r="N1689" s="3">
        <v>45831</v>
      </c>
      <c r="O1689">
        <v>226831</v>
      </c>
      <c r="P1689" t="e">
        <f>IFERROR(INDEX(REDOSLIJED!#REF!,MATCH(PlanMasine[[#This Row],[KPL]],REDOSLIJED!#REF!,0)),MAX(REDOSLIJED!#REF!)+1)</f>
        <v>#REF!</v>
      </c>
    </row>
    <row r="1690" spans="1:16" hidden="1" x14ac:dyDescent="0.25">
      <c r="A1690" s="23">
        <v>1029609</v>
      </c>
      <c r="B1690" s="23">
        <v>1</v>
      </c>
      <c r="C1690" s="23">
        <v>1029618</v>
      </c>
      <c r="D1690" s="23" t="s">
        <v>2261</v>
      </c>
      <c r="E1690" s="5">
        <f>IFERROR((PlanMasine[[#This Row],[Norma]]/PlanMasine[[#This Row],[Q]])*(PlanMasine[[#This Row],[Q]]/SUMIF(#REF!,PlanMasine[[#This Row],[RN]],#REF!)*PlanMasine[[#This Row],[KPLQ]]),0)</f>
        <v>0</v>
      </c>
      <c r="F1690" s="23">
        <v>12</v>
      </c>
      <c r="G1690" s="23">
        <v>0</v>
      </c>
      <c r="H1690" s="23">
        <v>0</v>
      </c>
      <c r="I1690" s="23" t="s">
        <v>5</v>
      </c>
      <c r="J1690" s="23" t="s">
        <v>570</v>
      </c>
      <c r="K1690" s="23" t="s">
        <v>2255</v>
      </c>
      <c r="L1690" s="24">
        <v>45846</v>
      </c>
      <c r="M1690" s="28">
        <v>1.3888888888888889E-3</v>
      </c>
      <c r="N1690" s="3">
        <v>45831</v>
      </c>
      <c r="O1690">
        <v>226832</v>
      </c>
      <c r="P1690" t="e">
        <f>IFERROR(INDEX(REDOSLIJED!#REF!,MATCH(PlanMasine[[#This Row],[KPL]],REDOSLIJED!#REF!,0)),MAX(REDOSLIJED!#REF!)+1)</f>
        <v>#REF!</v>
      </c>
    </row>
    <row r="1691" spans="1:16" hidden="1" x14ac:dyDescent="0.25">
      <c r="A1691" s="23">
        <v>1029609</v>
      </c>
      <c r="B1691" s="23">
        <v>1</v>
      </c>
      <c r="C1691" s="23">
        <v>1029627</v>
      </c>
      <c r="D1691" s="23" t="s">
        <v>2259</v>
      </c>
      <c r="E1691" s="5">
        <f>IFERROR((PlanMasine[[#This Row],[Norma]]/PlanMasine[[#This Row],[Q]])*(PlanMasine[[#This Row],[Q]]/SUMIF(#REF!,PlanMasine[[#This Row],[RN]],#REF!)*PlanMasine[[#This Row],[KPLQ]]),0)</f>
        <v>0</v>
      </c>
      <c r="F1691" s="23">
        <v>12</v>
      </c>
      <c r="G1691" s="23">
        <v>0</v>
      </c>
      <c r="H1691" s="23">
        <v>0</v>
      </c>
      <c r="I1691" s="23" t="s">
        <v>5</v>
      </c>
      <c r="J1691" s="23" t="s">
        <v>570</v>
      </c>
      <c r="K1691" s="23" t="s">
        <v>2255</v>
      </c>
      <c r="L1691" s="24">
        <v>45846</v>
      </c>
      <c r="M1691" s="28">
        <v>2.0833333333333333E-3</v>
      </c>
      <c r="N1691" s="3">
        <v>45831</v>
      </c>
      <c r="O1691">
        <v>226843</v>
      </c>
      <c r="P1691" t="e">
        <f>IFERROR(INDEX(REDOSLIJED!#REF!,MATCH(PlanMasine[[#This Row],[KPL]],REDOSLIJED!#REF!,0)),MAX(REDOSLIJED!#REF!)+1)</f>
        <v>#REF!</v>
      </c>
    </row>
    <row r="1692" spans="1:16" hidden="1" x14ac:dyDescent="0.25">
      <c r="A1692" s="23">
        <v>1029609</v>
      </c>
      <c r="B1692" s="23">
        <v>1</v>
      </c>
      <c r="C1692" s="23">
        <v>1029616</v>
      </c>
      <c r="D1692" s="23" t="s">
        <v>2264</v>
      </c>
      <c r="E1692" s="5">
        <f>IFERROR((PlanMasine[[#This Row],[Norma]]/PlanMasine[[#This Row],[Q]])*(PlanMasine[[#This Row],[Q]]/SUMIF(#REF!,PlanMasine[[#This Row],[RN]],#REF!)*PlanMasine[[#This Row],[KPLQ]]),0)</f>
        <v>0</v>
      </c>
      <c r="F1692" s="23">
        <v>24</v>
      </c>
      <c r="G1692" s="23">
        <v>0</v>
      </c>
      <c r="H1692" s="23">
        <v>0</v>
      </c>
      <c r="I1692" s="23" t="s">
        <v>5</v>
      </c>
      <c r="J1692" s="23" t="s">
        <v>570</v>
      </c>
      <c r="K1692" s="23" t="s">
        <v>2255</v>
      </c>
      <c r="L1692" s="24">
        <v>45846</v>
      </c>
      <c r="M1692" s="28">
        <v>2.7777777777777779E-3</v>
      </c>
      <c r="N1692" s="3">
        <v>45831</v>
      </c>
      <c r="O1692">
        <v>226830</v>
      </c>
      <c r="P1692" t="e">
        <f>IFERROR(INDEX(REDOSLIJED!#REF!,MATCH(PlanMasine[[#This Row],[KPL]],REDOSLIJED!#REF!,0)),MAX(REDOSLIJED!#REF!)+1)</f>
        <v>#REF!</v>
      </c>
    </row>
    <row r="1693" spans="1:16" hidden="1" x14ac:dyDescent="0.25">
      <c r="A1693" s="23">
        <v>1029609</v>
      </c>
      <c r="B1693" s="23">
        <v>1</v>
      </c>
      <c r="C1693" s="23">
        <v>1029629</v>
      </c>
      <c r="D1693" s="23" t="s">
        <v>2254</v>
      </c>
      <c r="E1693" s="5">
        <f>IFERROR((PlanMasine[[#This Row],[Norma]]/PlanMasine[[#This Row],[Q]])*(PlanMasine[[#This Row],[Q]]/SUMIF(#REF!,PlanMasine[[#This Row],[RN]],#REF!)*PlanMasine[[#This Row],[KPLQ]]),0)</f>
        <v>0</v>
      </c>
      <c r="F1693" s="23">
        <v>12</v>
      </c>
      <c r="G1693" s="23">
        <v>0</v>
      </c>
      <c r="H1693" s="23">
        <v>0</v>
      </c>
      <c r="I1693" s="23" t="s">
        <v>5</v>
      </c>
      <c r="J1693" s="23" t="s">
        <v>570</v>
      </c>
      <c r="K1693" s="23" t="s">
        <v>2255</v>
      </c>
      <c r="L1693" s="24">
        <v>45846</v>
      </c>
      <c r="M1693" s="28">
        <v>2.0833333333333333E-3</v>
      </c>
      <c r="N1693" s="3">
        <v>45831</v>
      </c>
      <c r="O1693">
        <v>226845</v>
      </c>
      <c r="P1693" t="e">
        <f>IFERROR(INDEX(REDOSLIJED!#REF!,MATCH(PlanMasine[[#This Row],[KPL]],REDOSLIJED!#REF!,0)),MAX(REDOSLIJED!#REF!)+1)</f>
        <v>#REF!</v>
      </c>
    </row>
    <row r="1694" spans="1:16" hidden="1" x14ac:dyDescent="0.25">
      <c r="A1694" s="23">
        <v>1029609</v>
      </c>
      <c r="B1694" s="23">
        <v>1</v>
      </c>
      <c r="C1694" s="23">
        <v>1029626</v>
      </c>
      <c r="D1694" s="23" t="s">
        <v>2260</v>
      </c>
      <c r="E1694" s="5">
        <f>IFERROR((PlanMasine[[#This Row],[Norma]]/PlanMasine[[#This Row],[Q]])*(PlanMasine[[#This Row],[Q]]/SUMIF(#REF!,PlanMasine[[#This Row],[RN]],#REF!)*PlanMasine[[#This Row],[KPLQ]]),0)</f>
        <v>0</v>
      </c>
      <c r="F1694" s="23">
        <v>12</v>
      </c>
      <c r="G1694" s="23">
        <v>0</v>
      </c>
      <c r="H1694" s="23">
        <v>0</v>
      </c>
      <c r="I1694" s="23" t="s">
        <v>5</v>
      </c>
      <c r="J1694" s="23" t="s">
        <v>570</v>
      </c>
      <c r="K1694" s="23" t="s">
        <v>2255</v>
      </c>
      <c r="L1694" s="24">
        <v>45846</v>
      </c>
      <c r="M1694" s="28">
        <v>2.0833333333333333E-3</v>
      </c>
      <c r="N1694" s="3">
        <v>45831</v>
      </c>
      <c r="O1694">
        <v>226842</v>
      </c>
      <c r="P1694" t="e">
        <f>IFERROR(INDEX(REDOSLIJED!#REF!,MATCH(PlanMasine[[#This Row],[KPL]],REDOSLIJED!#REF!,0)),MAX(REDOSLIJED!#REF!)+1)</f>
        <v>#REF!</v>
      </c>
    </row>
    <row r="1695" spans="1:16" hidden="1" x14ac:dyDescent="0.25">
      <c r="A1695" s="23">
        <v>1029609</v>
      </c>
      <c r="B1695" s="23">
        <v>1</v>
      </c>
      <c r="C1695" s="23">
        <v>1029614</v>
      </c>
      <c r="D1695" s="23" t="s">
        <v>2257</v>
      </c>
      <c r="E1695" s="5">
        <f>IFERROR((PlanMasine[[#This Row],[Norma]]/PlanMasine[[#This Row],[Q]])*(PlanMasine[[#This Row],[Q]]/SUMIF(#REF!,PlanMasine[[#This Row],[RN]],#REF!)*PlanMasine[[#This Row],[KPLQ]]),0)</f>
        <v>0</v>
      </c>
      <c r="F1695" s="23">
        <v>12</v>
      </c>
      <c r="G1695" s="23">
        <v>0</v>
      </c>
      <c r="H1695" s="23">
        <v>0</v>
      </c>
      <c r="I1695" s="23" t="s">
        <v>5</v>
      </c>
      <c r="J1695" s="23" t="s">
        <v>570</v>
      </c>
      <c r="K1695" s="23" t="s">
        <v>2255</v>
      </c>
      <c r="L1695" s="24">
        <v>45846</v>
      </c>
      <c r="M1695" s="28">
        <v>2.7777777777777779E-3</v>
      </c>
      <c r="N1695" s="3">
        <v>45831</v>
      </c>
      <c r="O1695">
        <v>226827</v>
      </c>
      <c r="P1695" t="e">
        <f>IFERROR(INDEX(REDOSLIJED!#REF!,MATCH(PlanMasine[[#This Row],[KPL]],REDOSLIJED!#REF!,0)),MAX(REDOSLIJED!#REF!)+1)</f>
        <v>#REF!</v>
      </c>
    </row>
    <row r="1696" spans="1:16" hidden="1" x14ac:dyDescent="0.25">
      <c r="A1696" s="23">
        <v>1029609</v>
      </c>
      <c r="B1696" s="23">
        <v>1</v>
      </c>
      <c r="C1696" s="23">
        <v>1029613</v>
      </c>
      <c r="D1696" s="23" t="s">
        <v>1616</v>
      </c>
      <c r="E1696" s="5">
        <f>IFERROR((PlanMasine[[#This Row],[Norma]]/PlanMasine[[#This Row],[Q]])*(PlanMasine[[#This Row],[Q]]/SUMIF(#REF!,PlanMasine[[#This Row],[RN]],#REF!)*PlanMasine[[#This Row],[KPLQ]]),0)</f>
        <v>0</v>
      </c>
      <c r="F1696" s="23">
        <v>12</v>
      </c>
      <c r="G1696" s="23">
        <v>0</v>
      </c>
      <c r="H1696" s="23">
        <v>0</v>
      </c>
      <c r="I1696" s="23" t="s">
        <v>5</v>
      </c>
      <c r="J1696" s="23" t="s">
        <v>570</v>
      </c>
      <c r="K1696" s="23" t="s">
        <v>2255</v>
      </c>
      <c r="L1696" s="24">
        <v>45846</v>
      </c>
      <c r="M1696" s="28">
        <v>2.7777777777777779E-3</v>
      </c>
      <c r="N1696" s="3">
        <v>45831</v>
      </c>
      <c r="O1696">
        <v>226824</v>
      </c>
      <c r="P1696" t="e">
        <f>IFERROR(INDEX(REDOSLIJED!#REF!,MATCH(PlanMasine[[#This Row],[KPL]],REDOSLIJED!#REF!,0)),MAX(REDOSLIJED!#REF!)+1)</f>
        <v>#REF!</v>
      </c>
    </row>
    <row r="1697" spans="1:16" hidden="1" x14ac:dyDescent="0.25">
      <c r="A1697" s="23">
        <v>1029610</v>
      </c>
      <c r="B1697" s="23">
        <v>1</v>
      </c>
      <c r="C1697" s="23">
        <v>1029616</v>
      </c>
      <c r="D1697" s="23" t="s">
        <v>2264</v>
      </c>
      <c r="E1697" s="5">
        <f>IFERROR((PlanMasine[[#This Row],[Norma]]/PlanMasine[[#This Row],[Q]])*(PlanMasine[[#This Row],[Q]]/SUMIF(#REF!,PlanMasine[[#This Row],[RN]],#REF!)*PlanMasine[[#This Row],[KPLQ]]),0)</f>
        <v>0</v>
      </c>
      <c r="F1697" s="23">
        <v>24</v>
      </c>
      <c r="G1697" s="23">
        <v>0</v>
      </c>
      <c r="H1697" s="23">
        <v>0</v>
      </c>
      <c r="I1697" s="23" t="s">
        <v>5</v>
      </c>
      <c r="J1697" s="23" t="s">
        <v>570</v>
      </c>
      <c r="K1697" s="23" t="s">
        <v>2255</v>
      </c>
      <c r="L1697" s="24">
        <v>45846</v>
      </c>
      <c r="M1697" s="28">
        <v>2.7777777777777779E-3</v>
      </c>
      <c r="N1697" s="3">
        <v>45831</v>
      </c>
      <c r="O1697">
        <v>226830</v>
      </c>
      <c r="P1697" t="e">
        <f>IFERROR(INDEX(REDOSLIJED!#REF!,MATCH(PlanMasine[[#This Row],[KPL]],REDOSLIJED!#REF!,0)),MAX(REDOSLIJED!#REF!)+1)</f>
        <v>#REF!</v>
      </c>
    </row>
    <row r="1698" spans="1:16" hidden="1" x14ac:dyDescent="0.25">
      <c r="A1698" s="23">
        <v>1029610</v>
      </c>
      <c r="B1698" s="23">
        <v>1</v>
      </c>
      <c r="C1698" s="23">
        <v>1029629</v>
      </c>
      <c r="D1698" s="23" t="s">
        <v>2254</v>
      </c>
      <c r="E1698" s="5">
        <f>IFERROR((PlanMasine[[#This Row],[Norma]]/PlanMasine[[#This Row],[Q]])*(PlanMasine[[#This Row],[Q]]/SUMIF(#REF!,PlanMasine[[#This Row],[RN]],#REF!)*PlanMasine[[#This Row],[KPLQ]]),0)</f>
        <v>0</v>
      </c>
      <c r="F1698" s="23">
        <v>12</v>
      </c>
      <c r="G1698" s="23">
        <v>0</v>
      </c>
      <c r="H1698" s="23">
        <v>0</v>
      </c>
      <c r="I1698" s="23" t="s">
        <v>5</v>
      </c>
      <c r="J1698" s="23" t="s">
        <v>570</v>
      </c>
      <c r="K1698" s="23" t="s">
        <v>2255</v>
      </c>
      <c r="L1698" s="24">
        <v>45846</v>
      </c>
      <c r="M1698" s="28">
        <v>2.0833333333333333E-3</v>
      </c>
      <c r="N1698" s="3">
        <v>45831</v>
      </c>
      <c r="O1698">
        <v>226845</v>
      </c>
      <c r="P1698" t="e">
        <f>IFERROR(INDEX(REDOSLIJED!#REF!,MATCH(PlanMasine[[#This Row],[KPL]],REDOSLIJED!#REF!,0)),MAX(REDOSLIJED!#REF!)+1)</f>
        <v>#REF!</v>
      </c>
    </row>
    <row r="1699" spans="1:16" hidden="1" x14ac:dyDescent="0.25">
      <c r="A1699" s="23">
        <v>1029610</v>
      </c>
      <c r="B1699" s="23">
        <v>1</v>
      </c>
      <c r="C1699" s="23">
        <v>1029615</v>
      </c>
      <c r="D1699" s="23" t="s">
        <v>2262</v>
      </c>
      <c r="E1699" s="5">
        <f>IFERROR((PlanMasine[[#This Row],[Norma]]/PlanMasine[[#This Row],[Q]])*(PlanMasine[[#This Row],[Q]]/SUMIF(#REF!,PlanMasine[[#This Row],[RN]],#REF!)*PlanMasine[[#This Row],[KPLQ]]),0)</f>
        <v>0</v>
      </c>
      <c r="F1699" s="23">
        <v>12</v>
      </c>
      <c r="G1699" s="23">
        <v>0</v>
      </c>
      <c r="H1699" s="23">
        <v>0</v>
      </c>
      <c r="I1699" s="23" t="s">
        <v>5</v>
      </c>
      <c r="J1699" s="23" t="s">
        <v>570</v>
      </c>
      <c r="K1699" s="23" t="s">
        <v>2255</v>
      </c>
      <c r="L1699" s="24">
        <v>45846</v>
      </c>
      <c r="M1699" s="28">
        <v>2.7777777777777779E-3</v>
      </c>
      <c r="N1699" s="3">
        <v>45831</v>
      </c>
      <c r="O1699">
        <v>226828</v>
      </c>
      <c r="P1699" t="e">
        <f>IFERROR(INDEX(REDOSLIJED!#REF!,MATCH(PlanMasine[[#This Row],[KPL]],REDOSLIJED!#REF!,0)),MAX(REDOSLIJED!#REF!)+1)</f>
        <v>#REF!</v>
      </c>
    </row>
    <row r="1700" spans="1:16" hidden="1" x14ac:dyDescent="0.25">
      <c r="A1700" s="23">
        <v>1029610</v>
      </c>
      <c r="B1700" s="23">
        <v>1</v>
      </c>
      <c r="C1700" s="23">
        <v>1029614</v>
      </c>
      <c r="D1700" s="23" t="s">
        <v>2257</v>
      </c>
      <c r="E1700" s="5">
        <f>IFERROR((PlanMasine[[#This Row],[Norma]]/PlanMasine[[#This Row],[Q]])*(PlanMasine[[#This Row],[Q]]/SUMIF(#REF!,PlanMasine[[#This Row],[RN]],#REF!)*PlanMasine[[#This Row],[KPLQ]]),0)</f>
        <v>0</v>
      </c>
      <c r="F1700" s="23">
        <v>12</v>
      </c>
      <c r="G1700" s="23">
        <v>0</v>
      </c>
      <c r="H1700" s="23">
        <v>0</v>
      </c>
      <c r="I1700" s="23" t="s">
        <v>5</v>
      </c>
      <c r="J1700" s="23" t="s">
        <v>570</v>
      </c>
      <c r="K1700" s="23" t="s">
        <v>2255</v>
      </c>
      <c r="L1700" s="24">
        <v>45846</v>
      </c>
      <c r="M1700" s="28">
        <v>2.7777777777777779E-3</v>
      </c>
      <c r="N1700" s="3">
        <v>45831</v>
      </c>
      <c r="O1700">
        <v>226827</v>
      </c>
      <c r="P1700" t="e">
        <f>IFERROR(INDEX(REDOSLIJED!#REF!,MATCH(PlanMasine[[#This Row],[KPL]],REDOSLIJED!#REF!,0)),MAX(REDOSLIJED!#REF!)+1)</f>
        <v>#REF!</v>
      </c>
    </row>
    <row r="1701" spans="1:16" hidden="1" x14ac:dyDescent="0.25">
      <c r="A1701" s="23">
        <v>1029610</v>
      </c>
      <c r="B1701" s="23">
        <v>1</v>
      </c>
      <c r="C1701" s="23">
        <v>1029626</v>
      </c>
      <c r="D1701" s="23" t="s">
        <v>2260</v>
      </c>
      <c r="E1701" s="5">
        <f>IFERROR((PlanMasine[[#This Row],[Norma]]/PlanMasine[[#This Row],[Q]])*(PlanMasine[[#This Row],[Q]]/SUMIF(#REF!,PlanMasine[[#This Row],[RN]],#REF!)*PlanMasine[[#This Row],[KPLQ]]),0)</f>
        <v>0</v>
      </c>
      <c r="F1701" s="23">
        <v>12</v>
      </c>
      <c r="G1701" s="23">
        <v>0</v>
      </c>
      <c r="H1701" s="23">
        <v>0</v>
      </c>
      <c r="I1701" s="23" t="s">
        <v>5</v>
      </c>
      <c r="J1701" s="23" t="s">
        <v>570</v>
      </c>
      <c r="K1701" s="23" t="s">
        <v>2255</v>
      </c>
      <c r="L1701" s="24">
        <v>45846</v>
      </c>
      <c r="M1701" s="28">
        <v>2.0833333333333333E-3</v>
      </c>
      <c r="N1701" s="3">
        <v>45831</v>
      </c>
      <c r="O1701">
        <v>226842</v>
      </c>
      <c r="P1701" t="e">
        <f>IFERROR(INDEX(REDOSLIJED!#REF!,MATCH(PlanMasine[[#This Row],[KPL]],REDOSLIJED!#REF!,0)),MAX(REDOSLIJED!#REF!)+1)</f>
        <v>#REF!</v>
      </c>
    </row>
    <row r="1702" spans="1:16" hidden="1" x14ac:dyDescent="0.25">
      <c r="A1702" s="23">
        <v>1029610</v>
      </c>
      <c r="B1702" s="23">
        <v>1</v>
      </c>
      <c r="C1702" s="23">
        <v>1029612</v>
      </c>
      <c r="D1702" s="23" t="s">
        <v>2265</v>
      </c>
      <c r="E1702" s="5">
        <f>IFERROR((PlanMasine[[#This Row],[Norma]]/PlanMasine[[#This Row],[Q]])*(PlanMasine[[#This Row],[Q]]/SUMIF(#REF!,PlanMasine[[#This Row],[RN]],#REF!)*PlanMasine[[#This Row],[KPLQ]]),0)</f>
        <v>0</v>
      </c>
      <c r="F1702" s="23">
        <v>12</v>
      </c>
      <c r="G1702" s="23">
        <v>0</v>
      </c>
      <c r="H1702" s="23">
        <v>0</v>
      </c>
      <c r="I1702" s="23" t="s">
        <v>5</v>
      </c>
      <c r="J1702" s="23" t="s">
        <v>570</v>
      </c>
      <c r="K1702" s="23" t="s">
        <v>2255</v>
      </c>
      <c r="L1702" s="24">
        <v>45846</v>
      </c>
      <c r="M1702" s="28">
        <v>3.472222222222222E-3</v>
      </c>
      <c r="N1702" s="3">
        <v>45831</v>
      </c>
      <c r="O1702">
        <v>226823</v>
      </c>
      <c r="P1702" t="e">
        <f>IFERROR(INDEX(REDOSLIJED!#REF!,MATCH(PlanMasine[[#This Row],[KPL]],REDOSLIJED!#REF!,0)),MAX(REDOSLIJED!#REF!)+1)</f>
        <v>#REF!</v>
      </c>
    </row>
    <row r="1703" spans="1:16" hidden="1" x14ac:dyDescent="0.25">
      <c r="A1703" s="23">
        <v>1029610</v>
      </c>
      <c r="B1703" s="23">
        <v>1</v>
      </c>
      <c r="C1703" s="23">
        <v>1029628</v>
      </c>
      <c r="D1703" s="23" t="s">
        <v>2258</v>
      </c>
      <c r="E1703" s="5">
        <f>IFERROR((PlanMasine[[#This Row],[Norma]]/PlanMasine[[#This Row],[Q]])*(PlanMasine[[#This Row],[Q]]/SUMIF(#REF!,PlanMasine[[#This Row],[RN]],#REF!)*PlanMasine[[#This Row],[KPLQ]]),0)</f>
        <v>0</v>
      </c>
      <c r="F1703" s="23">
        <v>12</v>
      </c>
      <c r="G1703" s="23">
        <v>0</v>
      </c>
      <c r="H1703" s="23">
        <v>0</v>
      </c>
      <c r="I1703" s="23" t="s">
        <v>5</v>
      </c>
      <c r="J1703" s="23" t="s">
        <v>570</v>
      </c>
      <c r="K1703" s="23" t="s">
        <v>2255</v>
      </c>
      <c r="L1703" s="24">
        <v>45846</v>
      </c>
      <c r="M1703" s="28">
        <v>2.0833333333333333E-3</v>
      </c>
      <c r="N1703" s="3">
        <v>45831</v>
      </c>
      <c r="O1703">
        <v>226844</v>
      </c>
      <c r="P1703" t="e">
        <f>IFERROR(INDEX(REDOSLIJED!#REF!,MATCH(PlanMasine[[#This Row],[KPL]],REDOSLIJED!#REF!,0)),MAX(REDOSLIJED!#REF!)+1)</f>
        <v>#REF!</v>
      </c>
    </row>
    <row r="1704" spans="1:16" hidden="1" x14ac:dyDescent="0.25">
      <c r="A1704" s="23">
        <v>1029610</v>
      </c>
      <c r="B1704" s="23">
        <v>1</v>
      </c>
      <c r="C1704" s="23">
        <v>1029611</v>
      </c>
      <c r="D1704" s="23" t="s">
        <v>2263</v>
      </c>
      <c r="E1704" s="5">
        <f>IFERROR((PlanMasine[[#This Row],[Norma]]/PlanMasine[[#This Row],[Q]])*(PlanMasine[[#This Row],[Q]]/SUMIF(#REF!,PlanMasine[[#This Row],[RN]],#REF!)*PlanMasine[[#This Row],[KPLQ]]),0)</f>
        <v>0</v>
      </c>
      <c r="F1704" s="23">
        <v>12</v>
      </c>
      <c r="G1704" s="23">
        <v>0</v>
      </c>
      <c r="H1704" s="23">
        <v>0</v>
      </c>
      <c r="I1704" s="23" t="s">
        <v>5</v>
      </c>
      <c r="J1704" s="23" t="s">
        <v>570</v>
      </c>
      <c r="K1704" s="23" t="s">
        <v>2255</v>
      </c>
      <c r="L1704" s="24">
        <v>45846</v>
      </c>
      <c r="M1704" s="28">
        <v>3.472222222222222E-3</v>
      </c>
      <c r="N1704" s="3">
        <v>45831</v>
      </c>
      <c r="O1704">
        <v>226822</v>
      </c>
      <c r="P1704" t="e">
        <f>IFERROR(INDEX(REDOSLIJED!#REF!,MATCH(PlanMasine[[#This Row],[KPL]],REDOSLIJED!#REF!,0)),MAX(REDOSLIJED!#REF!)+1)</f>
        <v>#REF!</v>
      </c>
    </row>
    <row r="1705" spans="1:16" hidden="1" x14ac:dyDescent="0.25">
      <c r="A1705" s="23">
        <v>1029610</v>
      </c>
      <c r="B1705" s="23">
        <v>1</v>
      </c>
      <c r="C1705" s="23">
        <v>1029627</v>
      </c>
      <c r="D1705" s="23" t="s">
        <v>2259</v>
      </c>
      <c r="E1705" s="5">
        <f>IFERROR((PlanMasine[[#This Row],[Norma]]/PlanMasine[[#This Row],[Q]])*(PlanMasine[[#This Row],[Q]]/SUMIF(#REF!,PlanMasine[[#This Row],[RN]],#REF!)*PlanMasine[[#This Row],[KPLQ]]),0)</f>
        <v>0</v>
      </c>
      <c r="F1705" s="23">
        <v>12</v>
      </c>
      <c r="G1705" s="23">
        <v>0</v>
      </c>
      <c r="H1705" s="23">
        <v>0</v>
      </c>
      <c r="I1705" s="23" t="s">
        <v>5</v>
      </c>
      <c r="J1705" s="23" t="s">
        <v>570</v>
      </c>
      <c r="K1705" s="23" t="s">
        <v>2255</v>
      </c>
      <c r="L1705" s="24">
        <v>45846</v>
      </c>
      <c r="M1705" s="28">
        <v>2.0833333333333333E-3</v>
      </c>
      <c r="N1705" s="3">
        <v>45831</v>
      </c>
      <c r="O1705">
        <v>226843</v>
      </c>
      <c r="P1705" t="e">
        <f>IFERROR(INDEX(REDOSLIJED!#REF!,MATCH(PlanMasine[[#This Row],[KPL]],REDOSLIJED!#REF!,0)),MAX(REDOSLIJED!#REF!)+1)</f>
        <v>#REF!</v>
      </c>
    </row>
    <row r="1706" spans="1:16" hidden="1" x14ac:dyDescent="0.25">
      <c r="A1706" s="23">
        <v>1029610</v>
      </c>
      <c r="B1706" s="23">
        <v>1</v>
      </c>
      <c r="C1706" s="23">
        <v>1029613</v>
      </c>
      <c r="D1706" s="23" t="s">
        <v>1616</v>
      </c>
      <c r="E1706" s="5">
        <f>IFERROR((PlanMasine[[#This Row],[Norma]]/PlanMasine[[#This Row],[Q]])*(PlanMasine[[#This Row],[Q]]/SUMIF(#REF!,PlanMasine[[#This Row],[RN]],#REF!)*PlanMasine[[#This Row],[KPLQ]]),0)</f>
        <v>0</v>
      </c>
      <c r="F1706" s="23">
        <v>12</v>
      </c>
      <c r="G1706" s="23">
        <v>0</v>
      </c>
      <c r="H1706" s="23">
        <v>0</v>
      </c>
      <c r="I1706" s="23" t="s">
        <v>5</v>
      </c>
      <c r="J1706" s="23" t="s">
        <v>570</v>
      </c>
      <c r="K1706" s="23" t="s">
        <v>2255</v>
      </c>
      <c r="L1706" s="24">
        <v>45846</v>
      </c>
      <c r="M1706" s="28">
        <v>2.7777777777777779E-3</v>
      </c>
      <c r="N1706" s="3">
        <v>45831</v>
      </c>
      <c r="O1706">
        <v>226824</v>
      </c>
      <c r="P1706" t="e">
        <f>IFERROR(INDEX(REDOSLIJED!#REF!,MATCH(PlanMasine[[#This Row],[KPL]],REDOSLIJED!#REF!,0)),MAX(REDOSLIJED!#REF!)+1)</f>
        <v>#REF!</v>
      </c>
    </row>
    <row r="1707" spans="1:16" hidden="1" x14ac:dyDescent="0.25">
      <c r="A1707" s="23">
        <v>1029610</v>
      </c>
      <c r="B1707" s="23">
        <v>1</v>
      </c>
      <c r="C1707" s="23">
        <v>1029618</v>
      </c>
      <c r="D1707" s="23" t="s">
        <v>2261</v>
      </c>
      <c r="E1707" s="5">
        <f>IFERROR((PlanMasine[[#This Row],[Norma]]/PlanMasine[[#This Row],[Q]])*(PlanMasine[[#This Row],[Q]]/SUMIF(#REF!,PlanMasine[[#This Row],[RN]],#REF!)*PlanMasine[[#This Row],[KPLQ]]),0)</f>
        <v>0</v>
      </c>
      <c r="F1707" s="23">
        <v>12</v>
      </c>
      <c r="G1707" s="23">
        <v>0</v>
      </c>
      <c r="H1707" s="23">
        <v>0</v>
      </c>
      <c r="I1707" s="23" t="s">
        <v>5</v>
      </c>
      <c r="J1707" s="23" t="s">
        <v>570</v>
      </c>
      <c r="K1707" s="23" t="s">
        <v>2255</v>
      </c>
      <c r="L1707" s="24">
        <v>45846</v>
      </c>
      <c r="M1707" s="28">
        <v>1.3888888888888889E-3</v>
      </c>
      <c r="N1707" s="3">
        <v>45831</v>
      </c>
      <c r="O1707">
        <v>226832</v>
      </c>
      <c r="P1707" t="e">
        <f>IFERROR(INDEX(REDOSLIJED!#REF!,MATCH(PlanMasine[[#This Row],[KPL]],REDOSLIJED!#REF!,0)),MAX(REDOSLIJED!#REF!)+1)</f>
        <v>#REF!</v>
      </c>
    </row>
    <row r="1708" spans="1:16" hidden="1" x14ac:dyDescent="0.25">
      <c r="A1708" s="23">
        <v>1029610</v>
      </c>
      <c r="B1708" s="23">
        <v>1</v>
      </c>
      <c r="C1708" s="23">
        <v>1029617</v>
      </c>
      <c r="D1708" s="23" t="s">
        <v>2266</v>
      </c>
      <c r="E1708" s="5">
        <f>IFERROR((PlanMasine[[#This Row],[Norma]]/PlanMasine[[#This Row],[Q]])*(PlanMasine[[#This Row],[Q]]/SUMIF(#REF!,PlanMasine[[#This Row],[RN]],#REF!)*PlanMasine[[#This Row],[KPLQ]]),0)</f>
        <v>0</v>
      </c>
      <c r="F1708" s="23">
        <v>12</v>
      </c>
      <c r="G1708" s="23">
        <v>0</v>
      </c>
      <c r="H1708" s="23">
        <v>0</v>
      </c>
      <c r="I1708" s="23" t="s">
        <v>5</v>
      </c>
      <c r="J1708" s="23" t="s">
        <v>570</v>
      </c>
      <c r="K1708" s="23" t="s">
        <v>2255</v>
      </c>
      <c r="L1708" s="24">
        <v>45846</v>
      </c>
      <c r="M1708" s="28">
        <v>1.3888888888888889E-3</v>
      </c>
      <c r="N1708" s="3">
        <v>45831</v>
      </c>
      <c r="O1708">
        <v>226831</v>
      </c>
      <c r="P1708" t="e">
        <f>IFERROR(INDEX(REDOSLIJED!#REF!,MATCH(PlanMasine[[#This Row],[KPL]],REDOSLIJED!#REF!,0)),MAX(REDOSLIJED!#REF!)+1)</f>
        <v>#REF!</v>
      </c>
    </row>
    <row r="1709" spans="1:16" hidden="1" x14ac:dyDescent="0.25">
      <c r="A1709" s="23">
        <v>1029610</v>
      </c>
      <c r="B1709" s="23">
        <v>1</v>
      </c>
      <c r="C1709" s="23">
        <v>1029619</v>
      </c>
      <c r="D1709" s="23" t="s">
        <v>2256</v>
      </c>
      <c r="E1709" s="5">
        <f>IFERROR((PlanMasine[[#This Row],[Norma]]/PlanMasine[[#This Row],[Q]])*(PlanMasine[[#This Row],[Q]]/SUMIF(#REF!,PlanMasine[[#This Row],[RN]],#REF!)*PlanMasine[[#This Row],[KPLQ]]),0)</f>
        <v>0</v>
      </c>
      <c r="F1709" s="23">
        <v>12</v>
      </c>
      <c r="G1709" s="23">
        <v>0</v>
      </c>
      <c r="H1709" s="23">
        <v>0</v>
      </c>
      <c r="I1709" s="23" t="s">
        <v>5</v>
      </c>
      <c r="J1709" s="23" t="s">
        <v>570</v>
      </c>
      <c r="K1709" s="23" t="s">
        <v>2255</v>
      </c>
      <c r="L1709" s="24">
        <v>45846</v>
      </c>
      <c r="M1709" s="28">
        <v>2.0833333333333333E-3</v>
      </c>
      <c r="N1709" s="3">
        <v>45831</v>
      </c>
      <c r="O1709">
        <v>226834</v>
      </c>
      <c r="P1709" t="e">
        <f>IFERROR(INDEX(REDOSLIJED!#REF!,MATCH(PlanMasine[[#This Row],[KPL]],REDOSLIJED!#REF!,0)),MAX(REDOSLIJED!#REF!)+1)</f>
        <v>#REF!</v>
      </c>
    </row>
    <row r="1710" spans="1:16" hidden="1" x14ac:dyDescent="0.25">
      <c r="A1710" s="23">
        <v>1031208</v>
      </c>
      <c r="B1710" s="23">
        <v>12</v>
      </c>
      <c r="C1710" s="23">
        <v>1031210</v>
      </c>
      <c r="D1710" s="23" t="s">
        <v>1867</v>
      </c>
      <c r="E1710" s="5">
        <f>IFERROR((PlanMasine[[#This Row],[Norma]]/PlanMasine[[#This Row],[Q]])*(PlanMasine[[#This Row],[Q]]/SUMIF(#REF!,PlanMasine[[#This Row],[RN]],#REF!)*PlanMasine[[#This Row],[KPLQ]]),0)</f>
        <v>0</v>
      </c>
      <c r="F1710" s="23">
        <v>12</v>
      </c>
      <c r="G1710" s="23">
        <v>2</v>
      </c>
      <c r="H1710" s="23">
        <v>0</v>
      </c>
      <c r="I1710" s="23" t="s">
        <v>5</v>
      </c>
      <c r="J1710" s="23" t="s">
        <v>570</v>
      </c>
      <c r="K1710" s="23" t="s">
        <v>2041</v>
      </c>
      <c r="L1710" s="24">
        <v>45841</v>
      </c>
      <c r="M1710" s="28">
        <v>1.6666666666666666E-2</v>
      </c>
      <c r="N1710" s="3">
        <v>45831</v>
      </c>
      <c r="O1710">
        <v>222938</v>
      </c>
      <c r="P1710" t="e">
        <f>IFERROR(INDEX(REDOSLIJED!#REF!,MATCH(PlanMasine[[#This Row],[KPL]],REDOSLIJED!#REF!,0)),MAX(REDOSLIJED!#REF!)+1)</f>
        <v>#REF!</v>
      </c>
    </row>
    <row r="1711" spans="1:16" hidden="1" x14ac:dyDescent="0.25">
      <c r="A1711" s="23">
        <v>1031213</v>
      </c>
      <c r="B1711" s="23">
        <v>12</v>
      </c>
      <c r="C1711" s="23">
        <v>1031215</v>
      </c>
      <c r="D1711" s="23" t="s">
        <v>1867</v>
      </c>
      <c r="E1711" s="5">
        <f>IFERROR((PlanMasine[[#This Row],[Norma]]/PlanMasine[[#This Row],[Q]])*(PlanMasine[[#This Row],[Q]]/SUMIF(#REF!,PlanMasine[[#This Row],[RN]],#REF!)*PlanMasine[[#This Row],[KPLQ]]),0)</f>
        <v>0</v>
      </c>
      <c r="F1711" s="23">
        <v>12</v>
      </c>
      <c r="G1711" s="23">
        <v>0</v>
      </c>
      <c r="H1711" s="23">
        <v>0</v>
      </c>
      <c r="I1711" s="23" t="s">
        <v>5</v>
      </c>
      <c r="J1711" s="23" t="s">
        <v>570</v>
      </c>
      <c r="K1711" s="23" t="s">
        <v>2042</v>
      </c>
      <c r="L1711" s="24">
        <v>45841</v>
      </c>
      <c r="M1711" s="28">
        <v>1.6666666666666666E-2</v>
      </c>
      <c r="N1711" s="3">
        <v>45831</v>
      </c>
      <c r="O1711">
        <v>222938</v>
      </c>
      <c r="P1711" t="e">
        <f>IFERROR(INDEX(REDOSLIJED!#REF!,MATCH(PlanMasine[[#This Row],[KPL]],REDOSLIJED!#REF!,0)),MAX(REDOSLIJED!#REF!)+1)</f>
        <v>#REF!</v>
      </c>
    </row>
    <row r="1712" spans="1:16" hidden="1" x14ac:dyDescent="0.25">
      <c r="A1712" s="23">
        <v>1031218</v>
      </c>
      <c r="B1712" s="23">
        <v>12</v>
      </c>
      <c r="C1712" s="23">
        <v>1031221</v>
      </c>
      <c r="D1712" s="23" t="s">
        <v>1818</v>
      </c>
      <c r="E1712" s="5">
        <f>IFERROR((PlanMasine[[#This Row],[Norma]]/PlanMasine[[#This Row],[Q]])*(PlanMasine[[#This Row],[Q]]/SUMIF(#REF!,PlanMasine[[#This Row],[RN]],#REF!)*PlanMasine[[#This Row],[KPLQ]]),0)</f>
        <v>0</v>
      </c>
      <c r="F1712" s="23">
        <v>12</v>
      </c>
      <c r="G1712" s="23">
        <v>0</v>
      </c>
      <c r="H1712" s="23">
        <v>0</v>
      </c>
      <c r="I1712" s="23" t="s">
        <v>5</v>
      </c>
      <c r="J1712" s="23" t="s">
        <v>570</v>
      </c>
      <c r="K1712" s="23" t="s">
        <v>1819</v>
      </c>
      <c r="L1712" s="24">
        <v>45841</v>
      </c>
      <c r="M1712" s="28">
        <v>4.1666666666666664E-2</v>
      </c>
      <c r="N1712" s="3">
        <v>45831</v>
      </c>
      <c r="O1712">
        <v>222943</v>
      </c>
      <c r="P1712" t="e">
        <f>IFERROR(INDEX(REDOSLIJED!#REF!,MATCH(PlanMasine[[#This Row],[KPL]],REDOSLIJED!#REF!,0)),MAX(REDOSLIJED!#REF!)+1)</f>
        <v>#REF!</v>
      </c>
    </row>
    <row r="1713" spans="1:16" hidden="1" x14ac:dyDescent="0.25">
      <c r="A1713" s="23">
        <v>1031218</v>
      </c>
      <c r="B1713" s="23">
        <v>12</v>
      </c>
      <c r="C1713" s="23">
        <v>1031222</v>
      </c>
      <c r="D1713" s="23" t="s">
        <v>2045</v>
      </c>
      <c r="E1713" s="5">
        <f>IFERROR((PlanMasine[[#This Row],[Norma]]/PlanMasine[[#This Row],[Q]])*(PlanMasine[[#This Row],[Q]]/SUMIF(#REF!,PlanMasine[[#This Row],[RN]],#REF!)*PlanMasine[[#This Row],[KPLQ]]),0)</f>
        <v>0</v>
      </c>
      <c r="F1713" s="23">
        <v>12</v>
      </c>
      <c r="G1713" s="23">
        <v>0</v>
      </c>
      <c r="H1713" s="23">
        <v>0</v>
      </c>
      <c r="I1713" s="23" t="s">
        <v>5</v>
      </c>
      <c r="J1713" s="23" t="s">
        <v>570</v>
      </c>
      <c r="K1713" s="23" t="s">
        <v>1819</v>
      </c>
      <c r="L1713" s="24">
        <v>45841</v>
      </c>
      <c r="M1713" s="28">
        <v>3.3333333333333333E-2</v>
      </c>
      <c r="N1713" s="3">
        <v>45831</v>
      </c>
      <c r="O1713">
        <v>222944</v>
      </c>
      <c r="P1713" t="e">
        <f>IFERROR(INDEX(REDOSLIJED!#REF!,MATCH(PlanMasine[[#This Row],[KPL]],REDOSLIJED!#REF!,0)),MAX(REDOSLIJED!#REF!)+1)</f>
        <v>#REF!</v>
      </c>
    </row>
    <row r="1714" spans="1:16" hidden="1" x14ac:dyDescent="0.25">
      <c r="A1714" s="23">
        <v>1031218</v>
      </c>
      <c r="B1714" s="23">
        <v>12</v>
      </c>
      <c r="C1714" s="23">
        <v>1031223</v>
      </c>
      <c r="D1714" s="23" t="s">
        <v>2043</v>
      </c>
      <c r="E1714" s="5">
        <f>IFERROR((PlanMasine[[#This Row],[Norma]]/PlanMasine[[#This Row],[Q]])*(PlanMasine[[#This Row],[Q]]/SUMIF(#REF!,PlanMasine[[#This Row],[RN]],#REF!)*PlanMasine[[#This Row],[KPLQ]]),0)</f>
        <v>0</v>
      </c>
      <c r="F1714" s="23">
        <v>12</v>
      </c>
      <c r="G1714" s="23">
        <v>0</v>
      </c>
      <c r="H1714" s="23">
        <v>0</v>
      </c>
      <c r="I1714" s="23" t="s">
        <v>5</v>
      </c>
      <c r="J1714" s="23" t="s">
        <v>570</v>
      </c>
      <c r="K1714" s="23" t="s">
        <v>1819</v>
      </c>
      <c r="L1714" s="24">
        <v>45841</v>
      </c>
      <c r="M1714" s="28">
        <v>8.3333333333333332E-3</v>
      </c>
      <c r="N1714" s="3">
        <v>45831</v>
      </c>
      <c r="O1714">
        <v>222945</v>
      </c>
      <c r="P1714" t="e">
        <f>IFERROR(INDEX(REDOSLIJED!#REF!,MATCH(PlanMasine[[#This Row],[KPL]],REDOSLIJED!#REF!,0)),MAX(REDOSLIJED!#REF!)+1)</f>
        <v>#REF!</v>
      </c>
    </row>
    <row r="1715" spans="1:16" hidden="1" x14ac:dyDescent="0.25">
      <c r="A1715" s="23">
        <v>1031218</v>
      </c>
      <c r="B1715" s="23">
        <v>12</v>
      </c>
      <c r="C1715" s="23">
        <v>1031231</v>
      </c>
      <c r="D1715" s="23" t="s">
        <v>2044</v>
      </c>
      <c r="E1715" s="5">
        <f>IFERROR((PlanMasine[[#This Row],[Norma]]/PlanMasine[[#This Row],[Q]])*(PlanMasine[[#This Row],[Q]]/SUMIF(#REF!,PlanMasine[[#This Row],[RN]],#REF!)*PlanMasine[[#This Row],[KPLQ]]),0)</f>
        <v>0</v>
      </c>
      <c r="F1715" s="23">
        <v>12</v>
      </c>
      <c r="G1715" s="23">
        <v>0</v>
      </c>
      <c r="H1715" s="23">
        <v>0</v>
      </c>
      <c r="I1715" s="23" t="s">
        <v>5</v>
      </c>
      <c r="J1715" s="23" t="s">
        <v>570</v>
      </c>
      <c r="K1715" s="23" t="s">
        <v>1819</v>
      </c>
      <c r="L1715" s="24">
        <v>45841</v>
      </c>
      <c r="M1715" s="28">
        <v>2.5000000000000001E-2</v>
      </c>
      <c r="N1715" s="3">
        <v>45831</v>
      </c>
      <c r="O1715">
        <v>222953</v>
      </c>
      <c r="P1715" t="e">
        <f>IFERROR(INDEX(REDOSLIJED!#REF!,MATCH(PlanMasine[[#This Row],[KPL]],REDOSLIJED!#REF!,0)),MAX(REDOSLIJED!#REF!)+1)</f>
        <v>#REF!</v>
      </c>
    </row>
    <row r="1716" spans="1:16" hidden="1" x14ac:dyDescent="0.25">
      <c r="A1716" s="23">
        <v>1031234</v>
      </c>
      <c r="B1716" s="23">
        <v>12</v>
      </c>
      <c r="C1716" s="23">
        <v>1031240</v>
      </c>
      <c r="D1716" s="23" t="s">
        <v>2046</v>
      </c>
      <c r="E1716" s="5">
        <f>IFERROR((PlanMasine[[#This Row],[Norma]]/PlanMasine[[#This Row],[Q]])*(PlanMasine[[#This Row],[Q]]/SUMIF(#REF!,PlanMasine[[#This Row],[RN]],#REF!)*PlanMasine[[#This Row],[KPLQ]]),0)</f>
        <v>0</v>
      </c>
      <c r="F1716" s="23">
        <v>12</v>
      </c>
      <c r="G1716" s="23">
        <v>0</v>
      </c>
      <c r="H1716" s="23">
        <v>0</v>
      </c>
      <c r="I1716" s="23" t="s">
        <v>5</v>
      </c>
      <c r="J1716" s="23" t="s">
        <v>570</v>
      </c>
      <c r="K1716" s="23" t="s">
        <v>1821</v>
      </c>
      <c r="L1716" s="24">
        <v>45841</v>
      </c>
      <c r="M1716" s="28">
        <v>1.6666666666666666E-2</v>
      </c>
      <c r="N1716" s="3">
        <v>45831</v>
      </c>
      <c r="O1716">
        <v>222958</v>
      </c>
      <c r="P1716" t="e">
        <f>IFERROR(INDEX(REDOSLIJED!#REF!,MATCH(PlanMasine[[#This Row],[KPL]],REDOSLIJED!#REF!,0)),MAX(REDOSLIJED!#REF!)+1)</f>
        <v>#REF!</v>
      </c>
    </row>
    <row r="1717" spans="1:16" hidden="1" x14ac:dyDescent="0.25">
      <c r="A1717" s="23">
        <v>1031234</v>
      </c>
      <c r="B1717" s="23">
        <v>12</v>
      </c>
      <c r="C1717" s="23">
        <v>1031238</v>
      </c>
      <c r="D1717" s="23" t="s">
        <v>1820</v>
      </c>
      <c r="E1717" s="5">
        <f>IFERROR((PlanMasine[[#This Row],[Norma]]/PlanMasine[[#This Row],[Q]])*(PlanMasine[[#This Row],[Q]]/SUMIF(#REF!,PlanMasine[[#This Row],[RN]],#REF!)*PlanMasine[[#This Row],[KPLQ]]),0)</f>
        <v>0</v>
      </c>
      <c r="F1717" s="23">
        <v>12</v>
      </c>
      <c r="G1717" s="23">
        <v>0</v>
      </c>
      <c r="H1717" s="23">
        <v>0</v>
      </c>
      <c r="I1717" s="23" t="s">
        <v>5</v>
      </c>
      <c r="J1717" s="23" t="s">
        <v>570</v>
      </c>
      <c r="K1717" s="23" t="s">
        <v>1821</v>
      </c>
      <c r="L1717" s="24">
        <v>45841</v>
      </c>
      <c r="M1717" s="28">
        <v>0.05</v>
      </c>
      <c r="N1717" s="3">
        <v>45831</v>
      </c>
      <c r="O1717">
        <v>222956</v>
      </c>
      <c r="P1717" t="e">
        <f>IFERROR(INDEX(REDOSLIJED!#REF!,MATCH(PlanMasine[[#This Row],[KPL]],REDOSLIJED!#REF!,0)),MAX(REDOSLIJED!#REF!)+1)</f>
        <v>#REF!</v>
      </c>
    </row>
    <row r="1718" spans="1:16" hidden="1" x14ac:dyDescent="0.25">
      <c r="A1718" s="23">
        <v>1031246</v>
      </c>
      <c r="B1718" s="23">
        <v>12</v>
      </c>
      <c r="C1718" s="23">
        <v>1031247</v>
      </c>
      <c r="D1718" s="23" t="s">
        <v>2047</v>
      </c>
      <c r="E1718" s="5">
        <f>IFERROR((PlanMasine[[#This Row],[Norma]]/PlanMasine[[#This Row],[Q]])*(PlanMasine[[#This Row],[Q]]/SUMIF(#REF!,PlanMasine[[#This Row],[RN]],#REF!)*PlanMasine[[#This Row],[KPLQ]]),0)</f>
        <v>0</v>
      </c>
      <c r="F1718" s="23">
        <v>12</v>
      </c>
      <c r="G1718" s="23">
        <v>0</v>
      </c>
      <c r="H1718" s="23">
        <v>0</v>
      </c>
      <c r="I1718" s="23" t="s">
        <v>5</v>
      </c>
      <c r="J1718" s="23" t="s">
        <v>570</v>
      </c>
      <c r="K1718" s="23" t="s">
        <v>2048</v>
      </c>
      <c r="L1718" s="24">
        <v>45841</v>
      </c>
      <c r="M1718" s="28">
        <v>4.1666666666666664E-2</v>
      </c>
      <c r="N1718" s="3">
        <v>45831</v>
      </c>
      <c r="O1718">
        <v>222924</v>
      </c>
      <c r="P1718" t="e">
        <f>IFERROR(INDEX(REDOSLIJED!#REF!,MATCH(PlanMasine[[#This Row],[KPL]],REDOSLIJED!#REF!,0)),MAX(REDOSLIJED!#REF!)+1)</f>
        <v>#REF!</v>
      </c>
    </row>
    <row r="1719" spans="1:16" hidden="1" x14ac:dyDescent="0.25">
      <c r="A1719" s="23">
        <v>1031251</v>
      </c>
      <c r="B1719" s="23">
        <v>12</v>
      </c>
      <c r="C1719" s="23">
        <v>1031252</v>
      </c>
      <c r="D1719" s="23" t="s">
        <v>2049</v>
      </c>
      <c r="E1719" s="5">
        <f>IFERROR((PlanMasine[[#This Row],[Norma]]/PlanMasine[[#This Row],[Q]])*(PlanMasine[[#This Row],[Q]]/SUMIF(#REF!,PlanMasine[[#This Row],[RN]],#REF!)*PlanMasine[[#This Row],[KPLQ]]),0)</f>
        <v>0</v>
      </c>
      <c r="F1719" s="23">
        <v>12</v>
      </c>
      <c r="G1719" s="23">
        <v>0</v>
      </c>
      <c r="H1719" s="23">
        <v>0</v>
      </c>
      <c r="I1719" s="23" t="s">
        <v>5</v>
      </c>
      <c r="J1719" s="23" t="s">
        <v>570</v>
      </c>
      <c r="K1719" s="23" t="s">
        <v>2050</v>
      </c>
      <c r="L1719" s="24">
        <v>45841</v>
      </c>
      <c r="M1719" s="28">
        <v>4.1666666666666664E-2</v>
      </c>
      <c r="N1719" s="3">
        <v>45831</v>
      </c>
      <c r="O1719">
        <v>222925</v>
      </c>
      <c r="P1719" t="e">
        <f>IFERROR(INDEX(REDOSLIJED!#REF!,MATCH(PlanMasine[[#This Row],[KPL]],REDOSLIJED!#REF!,0)),MAX(REDOSLIJED!#REF!)+1)</f>
        <v>#REF!</v>
      </c>
    </row>
    <row r="1720" spans="1:16" hidden="1" x14ac:dyDescent="0.25">
      <c r="A1720" s="23">
        <v>1034481</v>
      </c>
      <c r="B1720" s="23">
        <v>5</v>
      </c>
      <c r="C1720" s="23">
        <v>1034491</v>
      </c>
      <c r="D1720" s="23" t="s">
        <v>2502</v>
      </c>
      <c r="E1720" s="5">
        <f>IFERROR((PlanMasine[[#This Row],[Norma]]/PlanMasine[[#This Row],[Q]])*(PlanMasine[[#This Row],[Q]]/SUMIF(#REF!,PlanMasine[[#This Row],[RN]],#REF!)*PlanMasine[[#This Row],[KPLQ]]),0)</f>
        <v>0</v>
      </c>
      <c r="F1720" s="23">
        <v>5</v>
      </c>
      <c r="G1720" s="23">
        <v>0</v>
      </c>
      <c r="H1720" s="23">
        <v>0</v>
      </c>
      <c r="I1720" s="23" t="s">
        <v>5</v>
      </c>
      <c r="J1720" s="23" t="s">
        <v>570</v>
      </c>
      <c r="K1720" s="23" t="s">
        <v>2503</v>
      </c>
      <c r="L1720" s="24">
        <v>45860</v>
      </c>
      <c r="M1720" s="28">
        <v>1.7361111111111112E-2</v>
      </c>
      <c r="N1720" s="3">
        <v>45831</v>
      </c>
      <c r="O1720">
        <v>202737</v>
      </c>
      <c r="P1720" t="e">
        <f>IFERROR(INDEX(REDOSLIJED!#REF!,MATCH(PlanMasine[[#This Row],[KPL]],REDOSLIJED!#REF!,0)),MAX(REDOSLIJED!#REF!)+1)</f>
        <v>#REF!</v>
      </c>
    </row>
    <row r="1721" spans="1:16" hidden="1" x14ac:dyDescent="0.25">
      <c r="A1721" s="23">
        <v>1037785</v>
      </c>
      <c r="B1721" s="23">
        <v>6</v>
      </c>
      <c r="C1721" s="23">
        <v>1037787</v>
      </c>
      <c r="D1721" s="23" t="s">
        <v>1867</v>
      </c>
      <c r="E1721" s="5">
        <f>IFERROR((PlanMasine[[#This Row],[Norma]]/PlanMasine[[#This Row],[Q]])*(PlanMasine[[#This Row],[Q]]/SUMIF(#REF!,PlanMasine[[#This Row],[RN]],#REF!)*PlanMasine[[#This Row],[KPLQ]]),0)</f>
        <v>0</v>
      </c>
      <c r="F1721" s="23">
        <v>6</v>
      </c>
      <c r="G1721" s="23">
        <v>0</v>
      </c>
      <c r="H1721" s="23">
        <v>0</v>
      </c>
      <c r="I1721" s="23" t="s">
        <v>5</v>
      </c>
      <c r="J1721" s="23" t="s">
        <v>570</v>
      </c>
      <c r="K1721" s="23" t="s">
        <v>2504</v>
      </c>
      <c r="L1721" s="24">
        <v>45841</v>
      </c>
      <c r="M1721" s="28">
        <v>8.3333333333333332E-3</v>
      </c>
      <c r="N1721" s="3">
        <v>45831</v>
      </c>
      <c r="O1721">
        <v>222938</v>
      </c>
      <c r="P1721" t="e">
        <f>IFERROR(INDEX(REDOSLIJED!#REF!,MATCH(PlanMasine[[#This Row],[KPL]],REDOSLIJED!#REF!,0)),MAX(REDOSLIJED!#REF!)+1)</f>
        <v>#REF!</v>
      </c>
    </row>
    <row r="1722" spans="1:16" hidden="1" x14ac:dyDescent="0.25">
      <c r="A1722" s="23">
        <v>1037790</v>
      </c>
      <c r="B1722" s="23">
        <v>6</v>
      </c>
      <c r="C1722" s="23">
        <v>1037792</v>
      </c>
      <c r="D1722" s="23" t="s">
        <v>1867</v>
      </c>
      <c r="E1722" s="5">
        <f>IFERROR((PlanMasine[[#This Row],[Norma]]/PlanMasine[[#This Row],[Q]])*(PlanMasine[[#This Row],[Q]]/SUMIF(#REF!,PlanMasine[[#This Row],[RN]],#REF!)*PlanMasine[[#This Row],[KPLQ]]),0)</f>
        <v>0</v>
      </c>
      <c r="F1722" s="23">
        <v>6</v>
      </c>
      <c r="G1722" s="23">
        <v>0</v>
      </c>
      <c r="H1722" s="23">
        <v>0</v>
      </c>
      <c r="I1722" s="23" t="s">
        <v>5</v>
      </c>
      <c r="J1722" s="23" t="s">
        <v>570</v>
      </c>
      <c r="K1722" s="23" t="s">
        <v>2505</v>
      </c>
      <c r="L1722" s="24">
        <v>45841</v>
      </c>
      <c r="M1722" s="28">
        <v>8.3333333333333332E-3</v>
      </c>
      <c r="N1722" s="3">
        <v>45831</v>
      </c>
      <c r="O1722">
        <v>222938</v>
      </c>
      <c r="P1722" t="e">
        <f>IFERROR(INDEX(REDOSLIJED!#REF!,MATCH(PlanMasine[[#This Row],[KPL]],REDOSLIJED!#REF!,0)),MAX(REDOSLIJED!#REF!)+1)</f>
        <v>#REF!</v>
      </c>
    </row>
    <row r="1723" spans="1:16" hidden="1" x14ac:dyDescent="0.25">
      <c r="A1723" s="23">
        <v>1016830</v>
      </c>
      <c r="B1723" s="23">
        <v>1</v>
      </c>
      <c r="C1723" s="23">
        <v>1016827</v>
      </c>
      <c r="D1723" s="23" t="s">
        <v>1976</v>
      </c>
      <c r="E1723" s="5">
        <f>IFERROR((PlanMasine[[#This Row],[Norma]]/PlanMasine[[#This Row],[Q]])*(PlanMasine[[#This Row],[Q]]/SUMIF(#REF!,PlanMasine[[#This Row],[RN]],#REF!)*PlanMasine[[#This Row],[KPLQ]]),0)</f>
        <v>0</v>
      </c>
      <c r="F1723" s="23">
        <v>4</v>
      </c>
      <c r="G1723" s="23">
        <v>0</v>
      </c>
      <c r="H1723" s="23">
        <v>0</v>
      </c>
      <c r="I1723" s="23" t="s">
        <v>5</v>
      </c>
      <c r="J1723" s="23" t="s">
        <v>570</v>
      </c>
      <c r="K1723" s="23" t="s">
        <v>2205</v>
      </c>
      <c r="L1723" s="24">
        <v>45845</v>
      </c>
      <c r="M1723" s="28">
        <v>6.9444444444444447E-4</v>
      </c>
      <c r="N1723" s="3">
        <v>45832</v>
      </c>
      <c r="O1723">
        <v>120880</v>
      </c>
      <c r="P1723" t="e">
        <f>IFERROR(INDEX(REDOSLIJED!#REF!,MATCH(PlanMasine[[#This Row],[KPL]],REDOSLIJED!#REF!,0)),MAX(REDOSLIJED!#REF!)+1)</f>
        <v>#REF!</v>
      </c>
    </row>
    <row r="1724" spans="1:16" hidden="1" x14ac:dyDescent="0.25">
      <c r="A1724" s="23">
        <v>1016830</v>
      </c>
      <c r="B1724" s="23">
        <v>1</v>
      </c>
      <c r="C1724" s="23">
        <v>1016822</v>
      </c>
      <c r="D1724" s="23" t="s">
        <v>1953</v>
      </c>
      <c r="E1724" s="5">
        <f>IFERROR((PlanMasine[[#This Row],[Norma]]/PlanMasine[[#This Row],[Q]])*(PlanMasine[[#This Row],[Q]]/SUMIF(#REF!,PlanMasine[[#This Row],[RN]],#REF!)*PlanMasine[[#This Row],[KPLQ]]),0)</f>
        <v>0</v>
      </c>
      <c r="F1724" s="23">
        <v>4</v>
      </c>
      <c r="G1724" s="23">
        <v>0</v>
      </c>
      <c r="H1724" s="23">
        <v>0</v>
      </c>
      <c r="I1724" s="23" t="s">
        <v>5</v>
      </c>
      <c r="J1724" s="23" t="s">
        <v>570</v>
      </c>
      <c r="K1724" s="23" t="s">
        <v>2205</v>
      </c>
      <c r="L1724" s="24">
        <v>45845</v>
      </c>
      <c r="M1724" s="28">
        <v>6.9444444444444447E-4</v>
      </c>
      <c r="N1724" s="3">
        <v>45832</v>
      </c>
      <c r="O1724">
        <v>120875</v>
      </c>
      <c r="P1724" t="e">
        <f>IFERROR(INDEX(REDOSLIJED!#REF!,MATCH(PlanMasine[[#This Row],[KPL]],REDOSLIJED!#REF!,0)),MAX(REDOSLIJED!#REF!)+1)</f>
        <v>#REF!</v>
      </c>
    </row>
    <row r="1725" spans="1:16" hidden="1" x14ac:dyDescent="0.25">
      <c r="A1725" s="23">
        <v>1016830</v>
      </c>
      <c r="B1725" s="23">
        <v>1</v>
      </c>
      <c r="C1725" s="23">
        <v>1016821</v>
      </c>
      <c r="D1725" s="23" t="s">
        <v>1945</v>
      </c>
      <c r="E1725" s="5">
        <f>IFERROR((PlanMasine[[#This Row],[Norma]]/PlanMasine[[#This Row],[Q]])*(PlanMasine[[#This Row],[Q]]/SUMIF(#REF!,PlanMasine[[#This Row],[RN]],#REF!)*PlanMasine[[#This Row],[KPLQ]]),0)</f>
        <v>0</v>
      </c>
      <c r="F1725" s="23">
        <v>28</v>
      </c>
      <c r="G1725" s="23">
        <v>0</v>
      </c>
      <c r="H1725" s="23">
        <v>0</v>
      </c>
      <c r="I1725" s="23" t="s">
        <v>5</v>
      </c>
      <c r="J1725" s="23" t="s">
        <v>570</v>
      </c>
      <c r="K1725" s="23" t="s">
        <v>2205</v>
      </c>
      <c r="L1725" s="24">
        <v>45845</v>
      </c>
      <c r="M1725" s="28">
        <v>2.4305555555555556E-3</v>
      </c>
      <c r="N1725" s="3">
        <v>45832</v>
      </c>
      <c r="O1725">
        <v>120874</v>
      </c>
      <c r="P1725" t="e">
        <f>IFERROR(INDEX(REDOSLIJED!#REF!,MATCH(PlanMasine[[#This Row],[KPL]],REDOSLIJED!#REF!,0)),MAX(REDOSLIJED!#REF!)+1)</f>
        <v>#REF!</v>
      </c>
    </row>
    <row r="1726" spans="1:16" hidden="1" x14ac:dyDescent="0.25">
      <c r="A1726" s="23">
        <v>1016830</v>
      </c>
      <c r="B1726" s="23">
        <v>1</v>
      </c>
      <c r="C1726" s="23">
        <v>1016820</v>
      </c>
      <c r="D1726" s="23" t="s">
        <v>1960</v>
      </c>
      <c r="E1726" s="5">
        <f>IFERROR((PlanMasine[[#This Row],[Norma]]/PlanMasine[[#This Row],[Q]])*(PlanMasine[[#This Row],[Q]]/SUMIF(#REF!,PlanMasine[[#This Row],[RN]],#REF!)*PlanMasine[[#This Row],[KPLQ]]),0)</f>
        <v>0</v>
      </c>
      <c r="F1726" s="23">
        <v>4</v>
      </c>
      <c r="G1726" s="23">
        <v>0</v>
      </c>
      <c r="H1726" s="23">
        <v>0</v>
      </c>
      <c r="I1726" s="23" t="s">
        <v>5</v>
      </c>
      <c r="J1726" s="23" t="s">
        <v>570</v>
      </c>
      <c r="K1726" s="23" t="s">
        <v>2205</v>
      </c>
      <c r="L1726" s="24">
        <v>45845</v>
      </c>
      <c r="M1726" s="28">
        <v>4.1666666666666666E-3</v>
      </c>
      <c r="N1726" s="3">
        <v>45832</v>
      </c>
      <c r="O1726">
        <v>120873</v>
      </c>
      <c r="P1726" t="e">
        <f>IFERROR(INDEX(REDOSLIJED!#REF!,MATCH(PlanMasine[[#This Row],[KPL]],REDOSLIJED!#REF!,0)),MAX(REDOSLIJED!#REF!)+1)</f>
        <v>#REF!</v>
      </c>
    </row>
    <row r="1727" spans="1:16" hidden="1" x14ac:dyDescent="0.25">
      <c r="A1727" s="23">
        <v>1016830</v>
      </c>
      <c r="B1727" s="23">
        <v>1</v>
      </c>
      <c r="C1727" s="23">
        <v>1016819</v>
      </c>
      <c r="D1727" s="23" t="s">
        <v>1957</v>
      </c>
      <c r="E1727" s="5">
        <f>IFERROR((PlanMasine[[#This Row],[Norma]]/PlanMasine[[#This Row],[Q]])*(PlanMasine[[#This Row],[Q]]/SUMIF(#REF!,PlanMasine[[#This Row],[RN]],#REF!)*PlanMasine[[#This Row],[KPLQ]]),0)</f>
        <v>0</v>
      </c>
      <c r="F1727" s="23">
        <v>4</v>
      </c>
      <c r="G1727" s="23">
        <v>0</v>
      </c>
      <c r="H1727" s="23">
        <v>0</v>
      </c>
      <c r="I1727" s="23" t="s">
        <v>5</v>
      </c>
      <c r="J1727" s="23" t="s">
        <v>570</v>
      </c>
      <c r="K1727" s="23" t="s">
        <v>2205</v>
      </c>
      <c r="L1727" s="24">
        <v>45845</v>
      </c>
      <c r="M1727" s="28">
        <v>1.3888888888888889E-3</v>
      </c>
      <c r="N1727" s="3">
        <v>45832</v>
      </c>
      <c r="O1727">
        <v>120872</v>
      </c>
      <c r="P1727" t="e">
        <f>IFERROR(INDEX(REDOSLIJED!#REF!,MATCH(PlanMasine[[#This Row],[KPL]],REDOSLIJED!#REF!,0)),MAX(REDOSLIJED!#REF!)+1)</f>
        <v>#REF!</v>
      </c>
    </row>
    <row r="1728" spans="1:16" hidden="1" x14ac:dyDescent="0.25">
      <c r="A1728" s="23">
        <v>1016830</v>
      </c>
      <c r="B1728" s="23">
        <v>1</v>
      </c>
      <c r="C1728" s="23">
        <v>1016817</v>
      </c>
      <c r="D1728" s="23" t="s">
        <v>1961</v>
      </c>
      <c r="E1728" s="5">
        <f>IFERROR((PlanMasine[[#This Row],[Norma]]/PlanMasine[[#This Row],[Q]])*(PlanMasine[[#This Row],[Q]]/SUMIF(#REF!,PlanMasine[[#This Row],[RN]],#REF!)*PlanMasine[[#This Row],[KPLQ]]),0)</f>
        <v>0</v>
      </c>
      <c r="F1728" s="23">
        <v>4</v>
      </c>
      <c r="G1728" s="23">
        <v>0</v>
      </c>
      <c r="H1728" s="23">
        <v>0</v>
      </c>
      <c r="I1728" s="23" t="s">
        <v>5</v>
      </c>
      <c r="J1728" s="23" t="s">
        <v>570</v>
      </c>
      <c r="K1728" s="23" t="s">
        <v>2205</v>
      </c>
      <c r="L1728" s="24">
        <v>45845</v>
      </c>
      <c r="M1728" s="28">
        <v>6.9444444444444447E-4</v>
      </c>
      <c r="N1728" s="3">
        <v>45832</v>
      </c>
      <c r="O1728">
        <v>120870</v>
      </c>
      <c r="P1728" t="e">
        <f>IFERROR(INDEX(REDOSLIJED!#REF!,MATCH(PlanMasine[[#This Row],[KPL]],REDOSLIJED!#REF!,0)),MAX(REDOSLIJED!#REF!)+1)</f>
        <v>#REF!</v>
      </c>
    </row>
    <row r="1729" spans="1:16" hidden="1" x14ac:dyDescent="0.25">
      <c r="A1729" s="23">
        <v>1016830</v>
      </c>
      <c r="B1729" s="23">
        <v>1</v>
      </c>
      <c r="C1729" s="23">
        <v>1016815</v>
      </c>
      <c r="D1729" s="23" t="s">
        <v>1954</v>
      </c>
      <c r="E1729" s="5">
        <f>IFERROR((PlanMasine[[#This Row],[Norma]]/PlanMasine[[#This Row],[Q]])*(PlanMasine[[#This Row],[Q]]/SUMIF(#REF!,PlanMasine[[#This Row],[RN]],#REF!)*PlanMasine[[#This Row],[KPLQ]]),0)</f>
        <v>0</v>
      </c>
      <c r="F1729" s="23">
        <v>8</v>
      </c>
      <c r="G1729" s="23">
        <v>0</v>
      </c>
      <c r="H1729" s="23">
        <v>0</v>
      </c>
      <c r="I1729" s="23" t="s">
        <v>5</v>
      </c>
      <c r="J1729" s="23" t="s">
        <v>570</v>
      </c>
      <c r="K1729" s="23" t="s">
        <v>2205</v>
      </c>
      <c r="L1729" s="24">
        <v>45845</v>
      </c>
      <c r="M1729" s="28">
        <v>5.5555555555555558E-3</v>
      </c>
      <c r="N1729" s="3">
        <v>45832</v>
      </c>
      <c r="O1729">
        <v>120868</v>
      </c>
      <c r="P1729" t="e">
        <f>IFERROR(INDEX(REDOSLIJED!#REF!,MATCH(PlanMasine[[#This Row],[KPL]],REDOSLIJED!#REF!,0)),MAX(REDOSLIJED!#REF!)+1)</f>
        <v>#REF!</v>
      </c>
    </row>
    <row r="1730" spans="1:16" hidden="1" x14ac:dyDescent="0.25">
      <c r="A1730" s="23">
        <v>1016830</v>
      </c>
      <c r="B1730" s="23">
        <v>1</v>
      </c>
      <c r="C1730" s="23">
        <v>1016807</v>
      </c>
      <c r="D1730" s="23" t="s">
        <v>1952</v>
      </c>
      <c r="E1730" s="5">
        <f>IFERROR((PlanMasine[[#This Row],[Norma]]/PlanMasine[[#This Row],[Q]])*(PlanMasine[[#This Row],[Q]]/SUMIF(#REF!,PlanMasine[[#This Row],[RN]],#REF!)*PlanMasine[[#This Row],[KPLQ]]),0)</f>
        <v>0</v>
      </c>
      <c r="F1730" s="23">
        <v>4</v>
      </c>
      <c r="G1730" s="23">
        <v>0</v>
      </c>
      <c r="H1730" s="23">
        <v>0</v>
      </c>
      <c r="I1730" s="23" t="s">
        <v>5</v>
      </c>
      <c r="J1730" s="23" t="s">
        <v>570</v>
      </c>
      <c r="K1730" s="23" t="s">
        <v>2205</v>
      </c>
      <c r="L1730" s="24">
        <v>45845</v>
      </c>
      <c r="M1730" s="28">
        <v>4.1666666666666666E-3</v>
      </c>
      <c r="N1730" s="3">
        <v>45832</v>
      </c>
      <c r="O1730">
        <v>120860</v>
      </c>
      <c r="P1730" t="e">
        <f>IFERROR(INDEX(REDOSLIJED!#REF!,MATCH(PlanMasine[[#This Row],[KPL]],REDOSLIJED!#REF!,0)),MAX(REDOSLIJED!#REF!)+1)</f>
        <v>#REF!</v>
      </c>
    </row>
    <row r="1731" spans="1:16" hidden="1" x14ac:dyDescent="0.25">
      <c r="A1731" s="23">
        <v>1016830</v>
      </c>
      <c r="B1731" s="23">
        <v>1</v>
      </c>
      <c r="C1731" s="23">
        <v>1016806</v>
      </c>
      <c r="D1731" s="23" t="s">
        <v>1950</v>
      </c>
      <c r="E1731" s="5">
        <f>IFERROR((PlanMasine[[#This Row],[Norma]]/PlanMasine[[#This Row],[Q]])*(PlanMasine[[#This Row],[Q]]/SUMIF(#REF!,PlanMasine[[#This Row],[RN]],#REF!)*PlanMasine[[#This Row],[KPLQ]]),0)</f>
        <v>0</v>
      </c>
      <c r="F1731" s="23">
        <v>4</v>
      </c>
      <c r="G1731" s="23">
        <v>0</v>
      </c>
      <c r="H1731" s="23">
        <v>0</v>
      </c>
      <c r="I1731" s="23" t="s">
        <v>5</v>
      </c>
      <c r="J1731" s="23" t="s">
        <v>570</v>
      </c>
      <c r="K1731" s="23" t="s">
        <v>2205</v>
      </c>
      <c r="L1731" s="24">
        <v>45845</v>
      </c>
      <c r="M1731" s="28">
        <v>2.7777777777777779E-3</v>
      </c>
      <c r="N1731" s="3">
        <v>45832</v>
      </c>
      <c r="O1731">
        <v>120859</v>
      </c>
      <c r="P1731" t="e">
        <f>IFERROR(INDEX(REDOSLIJED!#REF!,MATCH(PlanMasine[[#This Row],[KPL]],REDOSLIJED!#REF!,0)),MAX(REDOSLIJED!#REF!)+1)</f>
        <v>#REF!</v>
      </c>
    </row>
    <row r="1732" spans="1:16" hidden="1" x14ac:dyDescent="0.25">
      <c r="A1732" s="23">
        <v>1016830</v>
      </c>
      <c r="B1732" s="23">
        <v>1</v>
      </c>
      <c r="C1732" s="23">
        <v>1016805</v>
      </c>
      <c r="D1732" s="23" t="s">
        <v>1962</v>
      </c>
      <c r="E1732" s="5">
        <f>IFERROR((PlanMasine[[#This Row],[Norma]]/PlanMasine[[#This Row],[Q]])*(PlanMasine[[#This Row],[Q]]/SUMIF(#REF!,PlanMasine[[#This Row],[RN]],#REF!)*PlanMasine[[#This Row],[KPLQ]]),0)</f>
        <v>0</v>
      </c>
      <c r="F1732" s="23">
        <v>8</v>
      </c>
      <c r="G1732" s="23">
        <v>0</v>
      </c>
      <c r="H1732" s="23">
        <v>0</v>
      </c>
      <c r="I1732" s="23" t="s">
        <v>5</v>
      </c>
      <c r="J1732" s="23" t="s">
        <v>570</v>
      </c>
      <c r="K1732" s="23" t="s">
        <v>2205</v>
      </c>
      <c r="L1732" s="24">
        <v>45845</v>
      </c>
      <c r="M1732" s="28">
        <v>2.7777777777777779E-3</v>
      </c>
      <c r="N1732" s="3">
        <v>45832</v>
      </c>
      <c r="O1732">
        <v>120858</v>
      </c>
      <c r="P1732" t="e">
        <f>IFERROR(INDEX(REDOSLIJED!#REF!,MATCH(PlanMasine[[#This Row],[KPL]],REDOSLIJED!#REF!,0)),MAX(REDOSLIJED!#REF!)+1)</f>
        <v>#REF!</v>
      </c>
    </row>
    <row r="1733" spans="1:16" hidden="1" x14ac:dyDescent="0.25">
      <c r="A1733" s="23">
        <v>1016830</v>
      </c>
      <c r="B1733" s="23">
        <v>1</v>
      </c>
      <c r="C1733" s="23">
        <v>1016800</v>
      </c>
      <c r="D1733" s="23" t="s">
        <v>1955</v>
      </c>
      <c r="E1733" s="5">
        <f>IFERROR((PlanMasine[[#This Row],[Norma]]/PlanMasine[[#This Row],[Q]])*(PlanMasine[[#This Row],[Q]]/SUMIF(#REF!,PlanMasine[[#This Row],[RN]],#REF!)*PlanMasine[[#This Row],[KPLQ]]),0)</f>
        <v>0</v>
      </c>
      <c r="F1733" s="23">
        <v>4</v>
      </c>
      <c r="G1733" s="23">
        <v>0</v>
      </c>
      <c r="H1733" s="23">
        <v>0</v>
      </c>
      <c r="I1733" s="23" t="s">
        <v>5</v>
      </c>
      <c r="J1733" s="23" t="s">
        <v>570</v>
      </c>
      <c r="K1733" s="23" t="s">
        <v>2205</v>
      </c>
      <c r="L1733" s="24">
        <v>45845</v>
      </c>
      <c r="M1733" s="28">
        <v>4.1666666666666666E-3</v>
      </c>
      <c r="N1733" s="3">
        <v>45832</v>
      </c>
      <c r="O1733">
        <v>120853</v>
      </c>
      <c r="P1733" t="e">
        <f>IFERROR(INDEX(REDOSLIJED!#REF!,MATCH(PlanMasine[[#This Row],[KPL]],REDOSLIJED!#REF!,0)),MAX(REDOSLIJED!#REF!)+1)</f>
        <v>#REF!</v>
      </c>
    </row>
    <row r="1734" spans="1:16" hidden="1" x14ac:dyDescent="0.25">
      <c r="A1734" s="23">
        <v>1016830</v>
      </c>
      <c r="B1734" s="23">
        <v>1</v>
      </c>
      <c r="C1734" s="23">
        <v>1016799</v>
      </c>
      <c r="D1734" s="23" t="s">
        <v>1959</v>
      </c>
      <c r="E1734" s="5">
        <f>IFERROR((PlanMasine[[#This Row],[Norma]]/PlanMasine[[#This Row],[Q]])*(PlanMasine[[#This Row],[Q]]/SUMIF(#REF!,PlanMasine[[#This Row],[RN]],#REF!)*PlanMasine[[#This Row],[KPLQ]]),0)</f>
        <v>0</v>
      </c>
      <c r="F1734" s="23">
        <v>4</v>
      </c>
      <c r="G1734" s="23">
        <v>0</v>
      </c>
      <c r="H1734" s="23">
        <v>0</v>
      </c>
      <c r="I1734" s="23" t="s">
        <v>5</v>
      </c>
      <c r="J1734" s="23" t="s">
        <v>570</v>
      </c>
      <c r="K1734" s="23" t="s">
        <v>2205</v>
      </c>
      <c r="L1734" s="24">
        <v>45845</v>
      </c>
      <c r="M1734" s="28">
        <v>1.3888888888888889E-3</v>
      </c>
      <c r="N1734" s="3">
        <v>45832</v>
      </c>
      <c r="O1734">
        <v>120852</v>
      </c>
      <c r="P1734" t="e">
        <f>IFERROR(INDEX(REDOSLIJED!#REF!,MATCH(PlanMasine[[#This Row],[KPL]],REDOSLIJED!#REF!,0)),MAX(REDOSLIJED!#REF!)+1)</f>
        <v>#REF!</v>
      </c>
    </row>
    <row r="1735" spans="1:16" hidden="1" x14ac:dyDescent="0.25">
      <c r="A1735" s="23">
        <v>1016830</v>
      </c>
      <c r="B1735" s="23">
        <v>1</v>
      </c>
      <c r="C1735" s="23">
        <v>1016798</v>
      </c>
      <c r="D1735" s="23" t="s">
        <v>1947</v>
      </c>
      <c r="E1735" s="5">
        <f>IFERROR((PlanMasine[[#This Row],[Norma]]/PlanMasine[[#This Row],[Q]])*(PlanMasine[[#This Row],[Q]]/SUMIF(#REF!,PlanMasine[[#This Row],[RN]],#REF!)*PlanMasine[[#This Row],[KPLQ]]),0)</f>
        <v>0</v>
      </c>
      <c r="F1735" s="23">
        <v>4</v>
      </c>
      <c r="G1735" s="23">
        <v>0</v>
      </c>
      <c r="H1735" s="23">
        <v>0</v>
      </c>
      <c r="I1735" s="23" t="s">
        <v>5</v>
      </c>
      <c r="J1735" s="23" t="s">
        <v>570</v>
      </c>
      <c r="K1735" s="23" t="s">
        <v>2205</v>
      </c>
      <c r="L1735" s="24">
        <v>45845</v>
      </c>
      <c r="M1735" s="28">
        <v>4.1666666666666666E-3</v>
      </c>
      <c r="N1735" s="3">
        <v>45832</v>
      </c>
      <c r="O1735">
        <v>120851</v>
      </c>
      <c r="P1735" t="e">
        <f>IFERROR(INDEX(REDOSLIJED!#REF!,MATCH(PlanMasine[[#This Row],[KPL]],REDOSLIJED!#REF!,0)),MAX(REDOSLIJED!#REF!)+1)</f>
        <v>#REF!</v>
      </c>
    </row>
    <row r="1736" spans="1:16" hidden="1" x14ac:dyDescent="0.25">
      <c r="A1736" s="23">
        <v>1016830</v>
      </c>
      <c r="B1736" s="23">
        <v>1</v>
      </c>
      <c r="C1736" s="23">
        <v>1016790</v>
      </c>
      <c r="D1736" s="23" t="s">
        <v>1949</v>
      </c>
      <c r="E1736" s="5">
        <f>IFERROR((PlanMasine[[#This Row],[Norma]]/PlanMasine[[#This Row],[Q]])*(PlanMasine[[#This Row],[Q]]/SUMIF(#REF!,PlanMasine[[#This Row],[RN]],#REF!)*PlanMasine[[#This Row],[KPLQ]]),0)</f>
        <v>0</v>
      </c>
      <c r="F1736" s="23">
        <v>4</v>
      </c>
      <c r="G1736" s="23">
        <v>0</v>
      </c>
      <c r="H1736" s="23">
        <v>0</v>
      </c>
      <c r="I1736" s="23" t="s">
        <v>5</v>
      </c>
      <c r="J1736" s="23" t="s">
        <v>570</v>
      </c>
      <c r="K1736" s="23" t="s">
        <v>2205</v>
      </c>
      <c r="L1736" s="24">
        <v>45845</v>
      </c>
      <c r="M1736" s="28">
        <v>1.0416666666666666E-2</v>
      </c>
      <c r="N1736" s="3">
        <v>45832</v>
      </c>
      <c r="O1736">
        <v>120843</v>
      </c>
      <c r="P1736" t="e">
        <f>IFERROR(INDEX(REDOSLIJED!#REF!,MATCH(PlanMasine[[#This Row],[KPL]],REDOSLIJED!#REF!,0)),MAX(REDOSLIJED!#REF!)+1)</f>
        <v>#REF!</v>
      </c>
    </row>
    <row r="1737" spans="1:16" hidden="1" x14ac:dyDescent="0.25">
      <c r="A1737" s="23">
        <v>1016830</v>
      </c>
      <c r="B1737" s="23">
        <v>1</v>
      </c>
      <c r="C1737" s="23">
        <v>1016795</v>
      </c>
      <c r="D1737" s="23" t="s">
        <v>1956</v>
      </c>
      <c r="E1737" s="5">
        <f>IFERROR((PlanMasine[[#This Row],[Norma]]/PlanMasine[[#This Row],[Q]])*(PlanMasine[[#This Row],[Q]]/SUMIF(#REF!,PlanMasine[[#This Row],[RN]],#REF!)*PlanMasine[[#This Row],[KPLQ]]),0)</f>
        <v>0</v>
      </c>
      <c r="F1737" s="23">
        <v>8</v>
      </c>
      <c r="G1737" s="23">
        <v>0</v>
      </c>
      <c r="H1737" s="23">
        <v>0</v>
      </c>
      <c r="I1737" s="23" t="s">
        <v>5</v>
      </c>
      <c r="J1737" s="23" t="s">
        <v>570</v>
      </c>
      <c r="K1737" s="23" t="s">
        <v>2205</v>
      </c>
      <c r="L1737" s="24">
        <v>45845</v>
      </c>
      <c r="M1737" s="28">
        <v>5.5555555555555558E-3</v>
      </c>
      <c r="N1737" s="3">
        <v>45832</v>
      </c>
      <c r="O1737">
        <v>120848</v>
      </c>
      <c r="P1737" t="e">
        <f>IFERROR(INDEX(REDOSLIJED!#REF!,MATCH(PlanMasine[[#This Row],[KPL]],REDOSLIJED!#REF!,0)),MAX(REDOSLIJED!#REF!)+1)</f>
        <v>#REF!</v>
      </c>
    </row>
    <row r="1738" spans="1:16" hidden="1" x14ac:dyDescent="0.25">
      <c r="A1738" s="23">
        <v>1016830</v>
      </c>
      <c r="B1738" s="23">
        <v>1</v>
      </c>
      <c r="C1738" s="23">
        <v>1016796</v>
      </c>
      <c r="D1738" s="23" t="s">
        <v>1946</v>
      </c>
      <c r="E1738" s="5">
        <f>IFERROR((PlanMasine[[#This Row],[Norma]]/PlanMasine[[#This Row],[Q]])*(PlanMasine[[#This Row],[Q]]/SUMIF(#REF!,PlanMasine[[#This Row],[RN]],#REF!)*PlanMasine[[#This Row],[KPLQ]]),0)</f>
        <v>0</v>
      </c>
      <c r="F1738" s="23">
        <v>4</v>
      </c>
      <c r="G1738" s="23">
        <v>0</v>
      </c>
      <c r="H1738" s="23">
        <v>0</v>
      </c>
      <c r="I1738" s="23" t="s">
        <v>5</v>
      </c>
      <c r="J1738" s="23" t="s">
        <v>570</v>
      </c>
      <c r="K1738" s="23" t="s">
        <v>2205</v>
      </c>
      <c r="L1738" s="24">
        <v>45845</v>
      </c>
      <c r="M1738" s="28">
        <v>8.3333333333333332E-3</v>
      </c>
      <c r="N1738" s="3">
        <v>45832</v>
      </c>
      <c r="O1738">
        <v>120849</v>
      </c>
      <c r="P1738" t="e">
        <f>IFERROR(INDEX(REDOSLIJED!#REF!,MATCH(PlanMasine[[#This Row],[KPL]],REDOSLIJED!#REF!,0)),MAX(REDOSLIJED!#REF!)+1)</f>
        <v>#REF!</v>
      </c>
    </row>
    <row r="1739" spans="1:16" hidden="1" x14ac:dyDescent="0.25">
      <c r="A1739" s="23">
        <v>1016830</v>
      </c>
      <c r="B1739" s="23">
        <v>1</v>
      </c>
      <c r="C1739" s="23">
        <v>1016797</v>
      </c>
      <c r="D1739" s="23" t="s">
        <v>1958</v>
      </c>
      <c r="E1739" s="5">
        <f>IFERROR((PlanMasine[[#This Row],[Norma]]/PlanMasine[[#This Row],[Q]])*(PlanMasine[[#This Row],[Q]]/SUMIF(#REF!,PlanMasine[[#This Row],[RN]],#REF!)*PlanMasine[[#This Row],[KPLQ]]),0)</f>
        <v>0</v>
      </c>
      <c r="F1739" s="23">
        <v>4</v>
      </c>
      <c r="G1739" s="23">
        <v>0</v>
      </c>
      <c r="H1739" s="23">
        <v>0</v>
      </c>
      <c r="I1739" s="23" t="s">
        <v>5</v>
      </c>
      <c r="J1739" s="23" t="s">
        <v>570</v>
      </c>
      <c r="K1739" s="23" t="s">
        <v>2205</v>
      </c>
      <c r="L1739" s="24">
        <v>45845</v>
      </c>
      <c r="M1739" s="28">
        <v>4.1666666666666666E-3</v>
      </c>
      <c r="N1739" s="3">
        <v>45832</v>
      </c>
      <c r="O1739">
        <v>120850</v>
      </c>
      <c r="P1739" t="e">
        <f>IFERROR(INDEX(REDOSLIJED!#REF!,MATCH(PlanMasine[[#This Row],[KPL]],REDOSLIJED!#REF!,0)),MAX(REDOSLIJED!#REF!)+1)</f>
        <v>#REF!</v>
      </c>
    </row>
    <row r="1740" spans="1:16" hidden="1" x14ac:dyDescent="0.25">
      <c r="A1740" s="23">
        <v>1016830</v>
      </c>
      <c r="B1740" s="23">
        <v>1</v>
      </c>
      <c r="C1740" s="23">
        <v>1016791</v>
      </c>
      <c r="D1740" s="23" t="s">
        <v>1948</v>
      </c>
      <c r="E1740" s="5">
        <f>IFERROR((PlanMasine[[#This Row],[Norma]]/PlanMasine[[#This Row],[Q]])*(PlanMasine[[#This Row],[Q]]/SUMIF(#REF!,PlanMasine[[#This Row],[RN]],#REF!)*PlanMasine[[#This Row],[KPLQ]]),0)</f>
        <v>0</v>
      </c>
      <c r="F1740" s="23">
        <v>4</v>
      </c>
      <c r="G1740" s="23">
        <v>0</v>
      </c>
      <c r="H1740" s="23">
        <v>0</v>
      </c>
      <c r="I1740" s="23" t="s">
        <v>5</v>
      </c>
      <c r="J1740" s="23" t="s">
        <v>570</v>
      </c>
      <c r="K1740" s="23" t="s">
        <v>2205</v>
      </c>
      <c r="L1740" s="24">
        <v>45845</v>
      </c>
      <c r="M1740" s="28">
        <v>8.3333333333333332E-3</v>
      </c>
      <c r="N1740" s="3">
        <v>45832</v>
      </c>
      <c r="O1740">
        <v>120844</v>
      </c>
      <c r="P1740" t="e">
        <f>IFERROR(INDEX(REDOSLIJED!#REF!,MATCH(PlanMasine[[#This Row],[KPL]],REDOSLIJED!#REF!,0)),MAX(REDOSLIJED!#REF!)+1)</f>
        <v>#REF!</v>
      </c>
    </row>
    <row r="1741" spans="1:16" hidden="1" x14ac:dyDescent="0.25">
      <c r="A1741" s="23">
        <v>1016830</v>
      </c>
      <c r="B1741" s="23">
        <v>1</v>
      </c>
      <c r="C1741" s="23">
        <v>1016792</v>
      </c>
      <c r="D1741" s="23" t="s">
        <v>1951</v>
      </c>
      <c r="E1741" s="5">
        <f>IFERROR((PlanMasine[[#This Row],[Norma]]/PlanMasine[[#This Row],[Q]])*(PlanMasine[[#This Row],[Q]]/SUMIF(#REF!,PlanMasine[[#This Row],[RN]],#REF!)*PlanMasine[[#This Row],[KPLQ]]),0)</f>
        <v>0</v>
      </c>
      <c r="F1741" s="23">
        <v>4</v>
      </c>
      <c r="G1741" s="23">
        <v>0</v>
      </c>
      <c r="H1741" s="23">
        <v>0</v>
      </c>
      <c r="I1741" s="23" t="s">
        <v>5</v>
      </c>
      <c r="J1741" s="23" t="s">
        <v>570</v>
      </c>
      <c r="K1741" s="23" t="s">
        <v>2205</v>
      </c>
      <c r="L1741" s="24">
        <v>45845</v>
      </c>
      <c r="M1741" s="28">
        <v>8.3333333333333332E-3</v>
      </c>
      <c r="N1741" s="3">
        <v>45832</v>
      </c>
      <c r="O1741">
        <v>120845</v>
      </c>
      <c r="P1741" t="e">
        <f>IFERROR(INDEX(REDOSLIJED!#REF!,MATCH(PlanMasine[[#This Row],[KPL]],REDOSLIJED!#REF!,0)),MAX(REDOSLIJED!#REF!)+1)</f>
        <v>#REF!</v>
      </c>
    </row>
    <row r="1742" spans="1:16" hidden="1" x14ac:dyDescent="0.25">
      <c r="A1742" s="23">
        <v>1016831</v>
      </c>
      <c r="B1742" s="23">
        <v>1</v>
      </c>
      <c r="C1742" s="23">
        <v>1016806</v>
      </c>
      <c r="D1742" s="23" t="s">
        <v>1950</v>
      </c>
      <c r="E1742" s="5">
        <f>IFERROR((PlanMasine[[#This Row],[Norma]]/PlanMasine[[#This Row],[Q]])*(PlanMasine[[#This Row],[Q]]/SUMIF(#REF!,PlanMasine[[#This Row],[RN]],#REF!)*PlanMasine[[#This Row],[KPLQ]]),0)</f>
        <v>0</v>
      </c>
      <c r="F1742" s="23">
        <v>4</v>
      </c>
      <c r="G1742" s="23">
        <v>0</v>
      </c>
      <c r="H1742" s="23">
        <v>0</v>
      </c>
      <c r="I1742" s="23" t="s">
        <v>5</v>
      </c>
      <c r="J1742" s="23" t="s">
        <v>570</v>
      </c>
      <c r="K1742" s="23" t="s">
        <v>2205</v>
      </c>
      <c r="L1742" s="24">
        <v>45845</v>
      </c>
      <c r="M1742" s="28">
        <v>2.7777777777777779E-3</v>
      </c>
      <c r="N1742" s="3">
        <v>45832</v>
      </c>
      <c r="O1742">
        <v>120859</v>
      </c>
      <c r="P1742" t="e">
        <f>IFERROR(INDEX(REDOSLIJED!#REF!,MATCH(PlanMasine[[#This Row],[KPL]],REDOSLIJED!#REF!,0)),MAX(REDOSLIJED!#REF!)+1)</f>
        <v>#REF!</v>
      </c>
    </row>
    <row r="1743" spans="1:16" hidden="1" x14ac:dyDescent="0.25">
      <c r="A1743" s="23">
        <v>1016831</v>
      </c>
      <c r="B1743" s="23">
        <v>1</v>
      </c>
      <c r="C1743" s="23">
        <v>1016819</v>
      </c>
      <c r="D1743" s="23" t="s">
        <v>1957</v>
      </c>
      <c r="E1743" s="5">
        <f>IFERROR((PlanMasine[[#This Row],[Norma]]/PlanMasine[[#This Row],[Q]])*(PlanMasine[[#This Row],[Q]]/SUMIF(#REF!,PlanMasine[[#This Row],[RN]],#REF!)*PlanMasine[[#This Row],[KPLQ]]),0)</f>
        <v>0</v>
      </c>
      <c r="F1743" s="23">
        <v>4</v>
      </c>
      <c r="G1743" s="23">
        <v>0</v>
      </c>
      <c r="H1743" s="23">
        <v>0</v>
      </c>
      <c r="I1743" s="23" t="s">
        <v>5</v>
      </c>
      <c r="J1743" s="23" t="s">
        <v>570</v>
      </c>
      <c r="K1743" s="23" t="s">
        <v>2205</v>
      </c>
      <c r="L1743" s="24">
        <v>45845</v>
      </c>
      <c r="M1743" s="28">
        <v>1.3888888888888889E-3</v>
      </c>
      <c r="N1743" s="3">
        <v>45832</v>
      </c>
      <c r="O1743">
        <v>120872</v>
      </c>
      <c r="P1743" t="e">
        <f>IFERROR(INDEX(REDOSLIJED!#REF!,MATCH(PlanMasine[[#This Row],[KPL]],REDOSLIJED!#REF!,0)),MAX(REDOSLIJED!#REF!)+1)</f>
        <v>#REF!</v>
      </c>
    </row>
    <row r="1744" spans="1:16" hidden="1" x14ac:dyDescent="0.25">
      <c r="A1744" s="23">
        <v>1016831</v>
      </c>
      <c r="B1744" s="23">
        <v>1</v>
      </c>
      <c r="C1744" s="23">
        <v>1016790</v>
      </c>
      <c r="D1744" s="23" t="s">
        <v>1949</v>
      </c>
      <c r="E1744" s="5">
        <f>IFERROR((PlanMasine[[#This Row],[Norma]]/PlanMasine[[#This Row],[Q]])*(PlanMasine[[#This Row],[Q]]/SUMIF(#REF!,PlanMasine[[#This Row],[RN]],#REF!)*PlanMasine[[#This Row],[KPLQ]]),0)</f>
        <v>0</v>
      </c>
      <c r="F1744" s="23">
        <v>4</v>
      </c>
      <c r="G1744" s="23">
        <v>0</v>
      </c>
      <c r="H1744" s="23">
        <v>0</v>
      </c>
      <c r="I1744" s="23" t="s">
        <v>5</v>
      </c>
      <c r="J1744" s="23" t="s">
        <v>570</v>
      </c>
      <c r="K1744" s="23" t="s">
        <v>2205</v>
      </c>
      <c r="L1744" s="24">
        <v>45845</v>
      </c>
      <c r="M1744" s="28">
        <v>1.0416666666666666E-2</v>
      </c>
      <c r="N1744" s="3">
        <v>45832</v>
      </c>
      <c r="O1744">
        <v>120843</v>
      </c>
      <c r="P1744" t="e">
        <f>IFERROR(INDEX(REDOSLIJED!#REF!,MATCH(PlanMasine[[#This Row],[KPL]],REDOSLIJED!#REF!,0)),MAX(REDOSLIJED!#REF!)+1)</f>
        <v>#REF!</v>
      </c>
    </row>
    <row r="1745" spans="1:16" hidden="1" x14ac:dyDescent="0.25">
      <c r="A1745" s="23">
        <v>1016831</v>
      </c>
      <c r="B1745" s="23">
        <v>1</v>
      </c>
      <c r="C1745" s="23">
        <v>1016792</v>
      </c>
      <c r="D1745" s="23" t="s">
        <v>1951</v>
      </c>
      <c r="E1745" s="5">
        <f>IFERROR((PlanMasine[[#This Row],[Norma]]/PlanMasine[[#This Row],[Q]])*(PlanMasine[[#This Row],[Q]]/SUMIF(#REF!,PlanMasine[[#This Row],[RN]],#REF!)*PlanMasine[[#This Row],[KPLQ]]),0)</f>
        <v>0</v>
      </c>
      <c r="F1745" s="23">
        <v>4</v>
      </c>
      <c r="G1745" s="23">
        <v>0</v>
      </c>
      <c r="H1745" s="23">
        <v>0</v>
      </c>
      <c r="I1745" s="23" t="s">
        <v>5</v>
      </c>
      <c r="J1745" s="23" t="s">
        <v>570</v>
      </c>
      <c r="K1745" s="23" t="s">
        <v>2205</v>
      </c>
      <c r="L1745" s="24">
        <v>45845</v>
      </c>
      <c r="M1745" s="28">
        <v>8.3333333333333332E-3</v>
      </c>
      <c r="N1745" s="3">
        <v>45832</v>
      </c>
      <c r="O1745">
        <v>120845</v>
      </c>
      <c r="P1745" t="e">
        <f>IFERROR(INDEX(REDOSLIJED!#REF!,MATCH(PlanMasine[[#This Row],[KPL]],REDOSLIJED!#REF!,0)),MAX(REDOSLIJED!#REF!)+1)</f>
        <v>#REF!</v>
      </c>
    </row>
    <row r="1746" spans="1:16" hidden="1" x14ac:dyDescent="0.25">
      <c r="A1746" s="23">
        <v>1016831</v>
      </c>
      <c r="B1746" s="23">
        <v>1</v>
      </c>
      <c r="C1746" s="23">
        <v>1016817</v>
      </c>
      <c r="D1746" s="23" t="s">
        <v>1961</v>
      </c>
      <c r="E1746" s="5">
        <f>IFERROR((PlanMasine[[#This Row],[Norma]]/PlanMasine[[#This Row],[Q]])*(PlanMasine[[#This Row],[Q]]/SUMIF(#REF!,PlanMasine[[#This Row],[RN]],#REF!)*PlanMasine[[#This Row],[KPLQ]]),0)</f>
        <v>0</v>
      </c>
      <c r="F1746" s="23">
        <v>4</v>
      </c>
      <c r="G1746" s="23">
        <v>0</v>
      </c>
      <c r="H1746" s="23">
        <v>0</v>
      </c>
      <c r="I1746" s="23" t="s">
        <v>5</v>
      </c>
      <c r="J1746" s="23" t="s">
        <v>570</v>
      </c>
      <c r="K1746" s="23" t="s">
        <v>2205</v>
      </c>
      <c r="L1746" s="24">
        <v>45845</v>
      </c>
      <c r="M1746" s="28">
        <v>6.9444444444444447E-4</v>
      </c>
      <c r="N1746" s="3">
        <v>45832</v>
      </c>
      <c r="O1746">
        <v>120870</v>
      </c>
      <c r="P1746" t="e">
        <f>IFERROR(INDEX(REDOSLIJED!#REF!,MATCH(PlanMasine[[#This Row],[KPL]],REDOSLIJED!#REF!,0)),MAX(REDOSLIJED!#REF!)+1)</f>
        <v>#REF!</v>
      </c>
    </row>
    <row r="1747" spans="1:16" hidden="1" x14ac:dyDescent="0.25">
      <c r="A1747" s="23">
        <v>1016831</v>
      </c>
      <c r="B1747" s="23">
        <v>1</v>
      </c>
      <c r="C1747" s="23">
        <v>1016795</v>
      </c>
      <c r="D1747" s="23" t="s">
        <v>1956</v>
      </c>
      <c r="E1747" s="5">
        <f>IFERROR((PlanMasine[[#This Row],[Norma]]/PlanMasine[[#This Row],[Q]])*(PlanMasine[[#This Row],[Q]]/SUMIF(#REF!,PlanMasine[[#This Row],[RN]],#REF!)*PlanMasine[[#This Row],[KPLQ]]),0)</f>
        <v>0</v>
      </c>
      <c r="F1747" s="23">
        <v>8</v>
      </c>
      <c r="G1747" s="23">
        <v>0</v>
      </c>
      <c r="H1747" s="23">
        <v>0</v>
      </c>
      <c r="I1747" s="23" t="s">
        <v>5</v>
      </c>
      <c r="J1747" s="23" t="s">
        <v>570</v>
      </c>
      <c r="K1747" s="23" t="s">
        <v>2205</v>
      </c>
      <c r="L1747" s="24">
        <v>45845</v>
      </c>
      <c r="M1747" s="28">
        <v>5.5555555555555558E-3</v>
      </c>
      <c r="N1747" s="3">
        <v>45832</v>
      </c>
      <c r="O1747">
        <v>120848</v>
      </c>
      <c r="P1747" t="e">
        <f>IFERROR(INDEX(REDOSLIJED!#REF!,MATCH(PlanMasine[[#This Row],[KPL]],REDOSLIJED!#REF!,0)),MAX(REDOSLIJED!#REF!)+1)</f>
        <v>#REF!</v>
      </c>
    </row>
    <row r="1748" spans="1:16" hidden="1" x14ac:dyDescent="0.25">
      <c r="A1748" s="23">
        <v>1016831</v>
      </c>
      <c r="B1748" s="23">
        <v>1</v>
      </c>
      <c r="C1748" s="23">
        <v>1016815</v>
      </c>
      <c r="D1748" s="23" t="s">
        <v>1954</v>
      </c>
      <c r="E1748" s="5">
        <f>IFERROR((PlanMasine[[#This Row],[Norma]]/PlanMasine[[#This Row],[Q]])*(PlanMasine[[#This Row],[Q]]/SUMIF(#REF!,PlanMasine[[#This Row],[RN]],#REF!)*PlanMasine[[#This Row],[KPLQ]]),0)</f>
        <v>0</v>
      </c>
      <c r="F1748" s="23">
        <v>8</v>
      </c>
      <c r="G1748" s="23">
        <v>0</v>
      </c>
      <c r="H1748" s="23">
        <v>0</v>
      </c>
      <c r="I1748" s="23" t="s">
        <v>5</v>
      </c>
      <c r="J1748" s="23" t="s">
        <v>570</v>
      </c>
      <c r="K1748" s="23" t="s">
        <v>2205</v>
      </c>
      <c r="L1748" s="24">
        <v>45845</v>
      </c>
      <c r="M1748" s="28">
        <v>5.5555555555555558E-3</v>
      </c>
      <c r="N1748" s="3">
        <v>45832</v>
      </c>
      <c r="O1748">
        <v>120868</v>
      </c>
      <c r="P1748" t="e">
        <f>IFERROR(INDEX(REDOSLIJED!#REF!,MATCH(PlanMasine[[#This Row],[KPL]],REDOSLIJED!#REF!,0)),MAX(REDOSLIJED!#REF!)+1)</f>
        <v>#REF!</v>
      </c>
    </row>
    <row r="1749" spans="1:16" hidden="1" x14ac:dyDescent="0.25">
      <c r="A1749" s="23">
        <v>1016831</v>
      </c>
      <c r="B1749" s="23">
        <v>1</v>
      </c>
      <c r="C1749" s="23">
        <v>1016821</v>
      </c>
      <c r="D1749" s="23" t="s">
        <v>1945</v>
      </c>
      <c r="E1749" s="5">
        <f>IFERROR((PlanMasine[[#This Row],[Norma]]/PlanMasine[[#This Row],[Q]])*(PlanMasine[[#This Row],[Q]]/SUMIF(#REF!,PlanMasine[[#This Row],[RN]],#REF!)*PlanMasine[[#This Row],[KPLQ]]),0)</f>
        <v>0</v>
      </c>
      <c r="F1749" s="23">
        <v>28</v>
      </c>
      <c r="G1749" s="23">
        <v>0</v>
      </c>
      <c r="H1749" s="23">
        <v>0</v>
      </c>
      <c r="I1749" s="23" t="s">
        <v>5</v>
      </c>
      <c r="J1749" s="23" t="s">
        <v>570</v>
      </c>
      <c r="K1749" s="23" t="s">
        <v>2205</v>
      </c>
      <c r="L1749" s="24">
        <v>45845</v>
      </c>
      <c r="M1749" s="28">
        <v>2.4305555555555556E-3</v>
      </c>
      <c r="N1749" s="3">
        <v>45832</v>
      </c>
      <c r="O1749">
        <v>120874</v>
      </c>
      <c r="P1749" t="e">
        <f>IFERROR(INDEX(REDOSLIJED!#REF!,MATCH(PlanMasine[[#This Row],[KPL]],REDOSLIJED!#REF!,0)),MAX(REDOSLIJED!#REF!)+1)</f>
        <v>#REF!</v>
      </c>
    </row>
    <row r="1750" spans="1:16" hidden="1" x14ac:dyDescent="0.25">
      <c r="A1750" s="23">
        <v>1016831</v>
      </c>
      <c r="B1750" s="23">
        <v>1</v>
      </c>
      <c r="C1750" s="23">
        <v>1016822</v>
      </c>
      <c r="D1750" s="23" t="s">
        <v>1953</v>
      </c>
      <c r="E1750" s="5">
        <f>IFERROR((PlanMasine[[#This Row],[Norma]]/PlanMasine[[#This Row],[Q]])*(PlanMasine[[#This Row],[Q]]/SUMIF(#REF!,PlanMasine[[#This Row],[RN]],#REF!)*PlanMasine[[#This Row],[KPLQ]]),0)</f>
        <v>0</v>
      </c>
      <c r="F1750" s="23">
        <v>4</v>
      </c>
      <c r="G1750" s="23">
        <v>0</v>
      </c>
      <c r="H1750" s="23">
        <v>0</v>
      </c>
      <c r="I1750" s="23" t="s">
        <v>5</v>
      </c>
      <c r="J1750" s="23" t="s">
        <v>570</v>
      </c>
      <c r="K1750" s="23" t="s">
        <v>2205</v>
      </c>
      <c r="L1750" s="24">
        <v>45845</v>
      </c>
      <c r="M1750" s="28">
        <v>6.9444444444444447E-4</v>
      </c>
      <c r="N1750" s="3">
        <v>45832</v>
      </c>
      <c r="O1750">
        <v>120875</v>
      </c>
      <c r="P1750" t="e">
        <f>IFERROR(INDEX(REDOSLIJED!#REF!,MATCH(PlanMasine[[#This Row],[KPL]],REDOSLIJED!#REF!,0)),MAX(REDOSLIJED!#REF!)+1)</f>
        <v>#REF!</v>
      </c>
    </row>
    <row r="1751" spans="1:16" hidden="1" x14ac:dyDescent="0.25">
      <c r="A1751" s="23">
        <v>1016831</v>
      </c>
      <c r="B1751" s="23">
        <v>1</v>
      </c>
      <c r="C1751" s="23">
        <v>1016807</v>
      </c>
      <c r="D1751" s="23" t="s">
        <v>1952</v>
      </c>
      <c r="E1751" s="5">
        <f>IFERROR((PlanMasine[[#This Row],[Norma]]/PlanMasine[[#This Row],[Q]])*(PlanMasine[[#This Row],[Q]]/SUMIF(#REF!,PlanMasine[[#This Row],[RN]],#REF!)*PlanMasine[[#This Row],[KPLQ]]),0)</f>
        <v>0</v>
      </c>
      <c r="F1751" s="23">
        <v>4</v>
      </c>
      <c r="G1751" s="23">
        <v>0</v>
      </c>
      <c r="H1751" s="23">
        <v>0</v>
      </c>
      <c r="I1751" s="23" t="s">
        <v>5</v>
      </c>
      <c r="J1751" s="23" t="s">
        <v>570</v>
      </c>
      <c r="K1751" s="23" t="s">
        <v>2205</v>
      </c>
      <c r="L1751" s="24">
        <v>45845</v>
      </c>
      <c r="M1751" s="28">
        <v>4.1666666666666666E-3</v>
      </c>
      <c r="N1751" s="3">
        <v>45832</v>
      </c>
      <c r="O1751">
        <v>120860</v>
      </c>
      <c r="P1751" t="e">
        <f>IFERROR(INDEX(REDOSLIJED!#REF!,MATCH(PlanMasine[[#This Row],[KPL]],REDOSLIJED!#REF!,0)),MAX(REDOSLIJED!#REF!)+1)</f>
        <v>#REF!</v>
      </c>
    </row>
    <row r="1752" spans="1:16" hidden="1" x14ac:dyDescent="0.25">
      <c r="A1752" s="23">
        <v>1016831</v>
      </c>
      <c r="B1752" s="23">
        <v>1</v>
      </c>
      <c r="C1752" s="23">
        <v>1016820</v>
      </c>
      <c r="D1752" s="23" t="s">
        <v>1960</v>
      </c>
      <c r="E1752" s="5">
        <f>IFERROR((PlanMasine[[#This Row],[Norma]]/PlanMasine[[#This Row],[Q]])*(PlanMasine[[#This Row],[Q]]/SUMIF(#REF!,PlanMasine[[#This Row],[RN]],#REF!)*PlanMasine[[#This Row],[KPLQ]]),0)</f>
        <v>0</v>
      </c>
      <c r="F1752" s="23">
        <v>4</v>
      </c>
      <c r="G1752" s="23">
        <v>0</v>
      </c>
      <c r="H1752" s="23">
        <v>0</v>
      </c>
      <c r="I1752" s="23" t="s">
        <v>5</v>
      </c>
      <c r="J1752" s="23" t="s">
        <v>570</v>
      </c>
      <c r="K1752" s="23" t="s">
        <v>2205</v>
      </c>
      <c r="L1752" s="24">
        <v>45845</v>
      </c>
      <c r="M1752" s="28">
        <v>4.1666666666666666E-3</v>
      </c>
      <c r="N1752" s="3">
        <v>45832</v>
      </c>
      <c r="O1752">
        <v>120873</v>
      </c>
      <c r="P1752" t="e">
        <f>IFERROR(INDEX(REDOSLIJED!#REF!,MATCH(PlanMasine[[#This Row],[KPL]],REDOSLIJED!#REF!,0)),MAX(REDOSLIJED!#REF!)+1)</f>
        <v>#REF!</v>
      </c>
    </row>
    <row r="1753" spans="1:16" hidden="1" x14ac:dyDescent="0.25">
      <c r="A1753" s="23">
        <v>1016831</v>
      </c>
      <c r="B1753" s="23">
        <v>1</v>
      </c>
      <c r="C1753" s="23">
        <v>1016827</v>
      </c>
      <c r="D1753" s="23" t="s">
        <v>1976</v>
      </c>
      <c r="E1753" s="5">
        <f>IFERROR((PlanMasine[[#This Row],[Norma]]/PlanMasine[[#This Row],[Q]])*(PlanMasine[[#This Row],[Q]]/SUMIF(#REF!,PlanMasine[[#This Row],[RN]],#REF!)*PlanMasine[[#This Row],[KPLQ]]),0)</f>
        <v>0</v>
      </c>
      <c r="F1753" s="23">
        <v>4</v>
      </c>
      <c r="G1753" s="23">
        <v>0</v>
      </c>
      <c r="H1753" s="23">
        <v>0</v>
      </c>
      <c r="I1753" s="23" t="s">
        <v>5</v>
      </c>
      <c r="J1753" s="23" t="s">
        <v>570</v>
      </c>
      <c r="K1753" s="23" t="s">
        <v>2205</v>
      </c>
      <c r="L1753" s="24">
        <v>45845</v>
      </c>
      <c r="M1753" s="28">
        <v>6.9444444444444447E-4</v>
      </c>
      <c r="N1753" s="3">
        <v>45832</v>
      </c>
      <c r="O1753">
        <v>120880</v>
      </c>
      <c r="P1753" t="e">
        <f>IFERROR(INDEX(REDOSLIJED!#REF!,MATCH(PlanMasine[[#This Row],[KPL]],REDOSLIJED!#REF!,0)),MAX(REDOSLIJED!#REF!)+1)</f>
        <v>#REF!</v>
      </c>
    </row>
    <row r="1754" spans="1:16" hidden="1" x14ac:dyDescent="0.25">
      <c r="A1754" s="23">
        <v>1016831</v>
      </c>
      <c r="B1754" s="23">
        <v>1</v>
      </c>
      <c r="C1754" s="23">
        <v>1016796</v>
      </c>
      <c r="D1754" s="23" t="s">
        <v>1946</v>
      </c>
      <c r="E1754" s="5">
        <f>IFERROR((PlanMasine[[#This Row],[Norma]]/PlanMasine[[#This Row],[Q]])*(PlanMasine[[#This Row],[Q]]/SUMIF(#REF!,PlanMasine[[#This Row],[RN]],#REF!)*PlanMasine[[#This Row],[KPLQ]]),0)</f>
        <v>0</v>
      </c>
      <c r="F1754" s="23">
        <v>4</v>
      </c>
      <c r="G1754" s="23">
        <v>0</v>
      </c>
      <c r="H1754" s="23">
        <v>0</v>
      </c>
      <c r="I1754" s="23" t="s">
        <v>5</v>
      </c>
      <c r="J1754" s="23" t="s">
        <v>570</v>
      </c>
      <c r="K1754" s="23" t="s">
        <v>2205</v>
      </c>
      <c r="L1754" s="24">
        <v>45845</v>
      </c>
      <c r="M1754" s="28">
        <v>8.3333333333333332E-3</v>
      </c>
      <c r="N1754" s="3">
        <v>45832</v>
      </c>
      <c r="O1754">
        <v>120849</v>
      </c>
      <c r="P1754" t="e">
        <f>IFERROR(INDEX(REDOSLIJED!#REF!,MATCH(PlanMasine[[#This Row],[KPL]],REDOSLIJED!#REF!,0)),MAX(REDOSLIJED!#REF!)+1)</f>
        <v>#REF!</v>
      </c>
    </row>
    <row r="1755" spans="1:16" hidden="1" x14ac:dyDescent="0.25">
      <c r="A1755" s="23">
        <v>1016831</v>
      </c>
      <c r="B1755" s="23">
        <v>1</v>
      </c>
      <c r="C1755" s="23">
        <v>1016805</v>
      </c>
      <c r="D1755" s="23" t="s">
        <v>1962</v>
      </c>
      <c r="E1755" s="5">
        <f>IFERROR((PlanMasine[[#This Row],[Norma]]/PlanMasine[[#This Row],[Q]])*(PlanMasine[[#This Row],[Q]]/SUMIF(#REF!,PlanMasine[[#This Row],[RN]],#REF!)*PlanMasine[[#This Row],[KPLQ]]),0)</f>
        <v>0</v>
      </c>
      <c r="F1755" s="23">
        <v>8</v>
      </c>
      <c r="G1755" s="23">
        <v>0</v>
      </c>
      <c r="H1755" s="23">
        <v>0</v>
      </c>
      <c r="I1755" s="23" t="s">
        <v>5</v>
      </c>
      <c r="J1755" s="23" t="s">
        <v>570</v>
      </c>
      <c r="K1755" s="23" t="s">
        <v>2205</v>
      </c>
      <c r="L1755" s="24">
        <v>45845</v>
      </c>
      <c r="M1755" s="28">
        <v>2.7777777777777779E-3</v>
      </c>
      <c r="N1755" s="3">
        <v>45832</v>
      </c>
      <c r="O1755">
        <v>120858</v>
      </c>
      <c r="P1755" t="e">
        <f>IFERROR(INDEX(REDOSLIJED!#REF!,MATCH(PlanMasine[[#This Row],[KPL]],REDOSLIJED!#REF!,0)),MAX(REDOSLIJED!#REF!)+1)</f>
        <v>#REF!</v>
      </c>
    </row>
    <row r="1756" spans="1:16" hidden="1" x14ac:dyDescent="0.25">
      <c r="A1756" s="23">
        <v>1016831</v>
      </c>
      <c r="B1756" s="23">
        <v>1</v>
      </c>
      <c r="C1756" s="23">
        <v>1016800</v>
      </c>
      <c r="D1756" s="23" t="s">
        <v>1955</v>
      </c>
      <c r="E1756" s="5">
        <f>IFERROR((PlanMasine[[#This Row],[Norma]]/PlanMasine[[#This Row],[Q]])*(PlanMasine[[#This Row],[Q]]/SUMIF(#REF!,PlanMasine[[#This Row],[RN]],#REF!)*PlanMasine[[#This Row],[KPLQ]]),0)</f>
        <v>0</v>
      </c>
      <c r="F1756" s="23">
        <v>4</v>
      </c>
      <c r="G1756" s="23">
        <v>0</v>
      </c>
      <c r="H1756" s="23">
        <v>0</v>
      </c>
      <c r="I1756" s="23" t="s">
        <v>5</v>
      </c>
      <c r="J1756" s="23" t="s">
        <v>570</v>
      </c>
      <c r="K1756" s="23" t="s">
        <v>2205</v>
      </c>
      <c r="L1756" s="24">
        <v>45845</v>
      </c>
      <c r="M1756" s="28">
        <v>4.1666666666666666E-3</v>
      </c>
      <c r="N1756" s="3">
        <v>45832</v>
      </c>
      <c r="O1756">
        <v>120853</v>
      </c>
      <c r="P1756" t="e">
        <f>IFERROR(INDEX(REDOSLIJED!#REF!,MATCH(PlanMasine[[#This Row],[KPL]],REDOSLIJED!#REF!,0)),MAX(REDOSLIJED!#REF!)+1)</f>
        <v>#REF!</v>
      </c>
    </row>
    <row r="1757" spans="1:16" hidden="1" x14ac:dyDescent="0.25">
      <c r="A1757" s="23">
        <v>1016831</v>
      </c>
      <c r="B1757" s="23">
        <v>1</v>
      </c>
      <c r="C1757" s="23">
        <v>1016799</v>
      </c>
      <c r="D1757" s="23" t="s">
        <v>1959</v>
      </c>
      <c r="E1757" s="5">
        <f>IFERROR((PlanMasine[[#This Row],[Norma]]/PlanMasine[[#This Row],[Q]])*(PlanMasine[[#This Row],[Q]]/SUMIF(#REF!,PlanMasine[[#This Row],[RN]],#REF!)*PlanMasine[[#This Row],[KPLQ]]),0)</f>
        <v>0</v>
      </c>
      <c r="F1757" s="23">
        <v>4</v>
      </c>
      <c r="G1757" s="23">
        <v>0</v>
      </c>
      <c r="H1757" s="23">
        <v>0</v>
      </c>
      <c r="I1757" s="23" t="s">
        <v>5</v>
      </c>
      <c r="J1757" s="23" t="s">
        <v>570</v>
      </c>
      <c r="K1757" s="23" t="s">
        <v>2205</v>
      </c>
      <c r="L1757" s="24">
        <v>45845</v>
      </c>
      <c r="M1757" s="28">
        <v>1.3888888888888889E-3</v>
      </c>
      <c r="N1757" s="3">
        <v>45832</v>
      </c>
      <c r="O1757">
        <v>120852</v>
      </c>
      <c r="P1757" t="e">
        <f>IFERROR(INDEX(REDOSLIJED!#REF!,MATCH(PlanMasine[[#This Row],[KPL]],REDOSLIJED!#REF!,0)),MAX(REDOSLIJED!#REF!)+1)</f>
        <v>#REF!</v>
      </c>
    </row>
    <row r="1758" spans="1:16" hidden="1" x14ac:dyDescent="0.25">
      <c r="A1758" s="23">
        <v>1016831</v>
      </c>
      <c r="B1758" s="23">
        <v>1</v>
      </c>
      <c r="C1758" s="23">
        <v>1016797</v>
      </c>
      <c r="D1758" s="23" t="s">
        <v>1958</v>
      </c>
      <c r="E1758" s="5">
        <f>IFERROR((PlanMasine[[#This Row],[Norma]]/PlanMasine[[#This Row],[Q]])*(PlanMasine[[#This Row],[Q]]/SUMIF(#REF!,PlanMasine[[#This Row],[RN]],#REF!)*PlanMasine[[#This Row],[KPLQ]]),0)</f>
        <v>0</v>
      </c>
      <c r="F1758" s="23">
        <v>4</v>
      </c>
      <c r="G1758" s="23">
        <v>0</v>
      </c>
      <c r="H1758" s="23">
        <v>0</v>
      </c>
      <c r="I1758" s="23" t="s">
        <v>5</v>
      </c>
      <c r="J1758" s="23" t="s">
        <v>570</v>
      </c>
      <c r="K1758" s="23" t="s">
        <v>2205</v>
      </c>
      <c r="L1758" s="24">
        <v>45845</v>
      </c>
      <c r="M1758" s="28">
        <v>4.1666666666666666E-3</v>
      </c>
      <c r="N1758" s="3">
        <v>45832</v>
      </c>
      <c r="O1758">
        <v>120850</v>
      </c>
      <c r="P1758" t="e">
        <f>IFERROR(INDEX(REDOSLIJED!#REF!,MATCH(PlanMasine[[#This Row],[KPL]],REDOSLIJED!#REF!,0)),MAX(REDOSLIJED!#REF!)+1)</f>
        <v>#REF!</v>
      </c>
    </row>
    <row r="1759" spans="1:16" hidden="1" x14ac:dyDescent="0.25">
      <c r="A1759" s="23">
        <v>1016831</v>
      </c>
      <c r="B1759" s="23">
        <v>1</v>
      </c>
      <c r="C1759" s="23">
        <v>1016798</v>
      </c>
      <c r="D1759" s="23" t="s">
        <v>1947</v>
      </c>
      <c r="E1759" s="5">
        <f>IFERROR((PlanMasine[[#This Row],[Norma]]/PlanMasine[[#This Row],[Q]])*(PlanMasine[[#This Row],[Q]]/SUMIF(#REF!,PlanMasine[[#This Row],[RN]],#REF!)*PlanMasine[[#This Row],[KPLQ]]),0)</f>
        <v>0</v>
      </c>
      <c r="F1759" s="23">
        <v>4</v>
      </c>
      <c r="G1759" s="23">
        <v>0</v>
      </c>
      <c r="H1759" s="23">
        <v>0</v>
      </c>
      <c r="I1759" s="23" t="s">
        <v>5</v>
      </c>
      <c r="J1759" s="23" t="s">
        <v>570</v>
      </c>
      <c r="K1759" s="23" t="s">
        <v>2205</v>
      </c>
      <c r="L1759" s="24">
        <v>45845</v>
      </c>
      <c r="M1759" s="28">
        <v>4.1666666666666666E-3</v>
      </c>
      <c r="N1759" s="3">
        <v>45832</v>
      </c>
      <c r="O1759">
        <v>120851</v>
      </c>
      <c r="P1759" t="e">
        <f>IFERROR(INDEX(REDOSLIJED!#REF!,MATCH(PlanMasine[[#This Row],[KPL]],REDOSLIJED!#REF!,0)),MAX(REDOSLIJED!#REF!)+1)</f>
        <v>#REF!</v>
      </c>
    </row>
    <row r="1760" spans="1:16" hidden="1" x14ac:dyDescent="0.25">
      <c r="A1760" s="23">
        <v>1016831</v>
      </c>
      <c r="B1760" s="23">
        <v>1</v>
      </c>
      <c r="C1760" s="23">
        <v>1016791</v>
      </c>
      <c r="D1760" s="23" t="s">
        <v>1948</v>
      </c>
      <c r="E1760" s="5">
        <f>IFERROR((PlanMasine[[#This Row],[Norma]]/PlanMasine[[#This Row],[Q]])*(PlanMasine[[#This Row],[Q]]/SUMIF(#REF!,PlanMasine[[#This Row],[RN]],#REF!)*PlanMasine[[#This Row],[KPLQ]]),0)</f>
        <v>0</v>
      </c>
      <c r="F1760" s="23">
        <v>4</v>
      </c>
      <c r="G1760" s="23">
        <v>0</v>
      </c>
      <c r="H1760" s="23">
        <v>0</v>
      </c>
      <c r="I1760" s="23" t="s">
        <v>5</v>
      </c>
      <c r="J1760" s="23" t="s">
        <v>570</v>
      </c>
      <c r="K1760" s="23" t="s">
        <v>2205</v>
      </c>
      <c r="L1760" s="24">
        <v>45845</v>
      </c>
      <c r="M1760" s="28">
        <v>8.3333333333333332E-3</v>
      </c>
      <c r="N1760" s="3">
        <v>45832</v>
      </c>
      <c r="O1760">
        <v>120844</v>
      </c>
      <c r="P1760" t="e">
        <f>IFERROR(INDEX(REDOSLIJED!#REF!,MATCH(PlanMasine[[#This Row],[KPL]],REDOSLIJED!#REF!,0)),MAX(REDOSLIJED!#REF!)+1)</f>
        <v>#REF!</v>
      </c>
    </row>
    <row r="1761" spans="1:16" hidden="1" x14ac:dyDescent="0.25">
      <c r="A1761" s="23">
        <v>1016832</v>
      </c>
      <c r="B1761" s="23">
        <v>1</v>
      </c>
      <c r="C1761" s="23">
        <v>1016822</v>
      </c>
      <c r="D1761" s="23" t="s">
        <v>1953</v>
      </c>
      <c r="E1761" s="5">
        <f>IFERROR((PlanMasine[[#This Row],[Norma]]/PlanMasine[[#This Row],[Q]])*(PlanMasine[[#This Row],[Q]]/SUMIF(#REF!,PlanMasine[[#This Row],[RN]],#REF!)*PlanMasine[[#This Row],[KPLQ]]),0)</f>
        <v>0</v>
      </c>
      <c r="F1761" s="23">
        <v>4</v>
      </c>
      <c r="G1761" s="23">
        <v>0</v>
      </c>
      <c r="H1761" s="23">
        <v>0</v>
      </c>
      <c r="I1761" s="23" t="s">
        <v>5</v>
      </c>
      <c r="J1761" s="23" t="s">
        <v>570</v>
      </c>
      <c r="K1761" s="23" t="s">
        <v>2205</v>
      </c>
      <c r="L1761" s="24">
        <v>45845</v>
      </c>
      <c r="M1761" s="28">
        <v>6.9444444444444447E-4</v>
      </c>
      <c r="N1761" s="3">
        <v>45832</v>
      </c>
      <c r="O1761">
        <v>120875</v>
      </c>
      <c r="P1761" t="e">
        <f>IFERROR(INDEX(REDOSLIJED!#REF!,MATCH(PlanMasine[[#This Row],[KPL]],REDOSLIJED!#REF!,0)),MAX(REDOSLIJED!#REF!)+1)</f>
        <v>#REF!</v>
      </c>
    </row>
    <row r="1762" spans="1:16" hidden="1" x14ac:dyDescent="0.25">
      <c r="A1762" s="23">
        <v>1016832</v>
      </c>
      <c r="B1762" s="23">
        <v>1</v>
      </c>
      <c r="C1762" s="23">
        <v>1016827</v>
      </c>
      <c r="D1762" s="23" t="s">
        <v>1976</v>
      </c>
      <c r="E1762" s="5">
        <f>IFERROR((PlanMasine[[#This Row],[Norma]]/PlanMasine[[#This Row],[Q]])*(PlanMasine[[#This Row],[Q]]/SUMIF(#REF!,PlanMasine[[#This Row],[RN]],#REF!)*PlanMasine[[#This Row],[KPLQ]]),0)</f>
        <v>0</v>
      </c>
      <c r="F1762" s="23">
        <v>4</v>
      </c>
      <c r="G1762" s="23">
        <v>0</v>
      </c>
      <c r="H1762" s="23">
        <v>0</v>
      </c>
      <c r="I1762" s="23" t="s">
        <v>5</v>
      </c>
      <c r="J1762" s="23" t="s">
        <v>570</v>
      </c>
      <c r="K1762" s="23" t="s">
        <v>2205</v>
      </c>
      <c r="L1762" s="24">
        <v>45845</v>
      </c>
      <c r="M1762" s="28">
        <v>6.9444444444444447E-4</v>
      </c>
      <c r="N1762" s="3">
        <v>45832</v>
      </c>
      <c r="O1762">
        <v>120880</v>
      </c>
      <c r="P1762" t="e">
        <f>IFERROR(INDEX(REDOSLIJED!#REF!,MATCH(PlanMasine[[#This Row],[KPL]],REDOSLIJED!#REF!,0)),MAX(REDOSLIJED!#REF!)+1)</f>
        <v>#REF!</v>
      </c>
    </row>
    <row r="1763" spans="1:16" hidden="1" x14ac:dyDescent="0.25">
      <c r="A1763" s="23">
        <v>1016832</v>
      </c>
      <c r="B1763" s="23">
        <v>1</v>
      </c>
      <c r="C1763" s="23">
        <v>1016791</v>
      </c>
      <c r="D1763" s="23" t="s">
        <v>1948</v>
      </c>
      <c r="E1763" s="5">
        <f>IFERROR((PlanMasine[[#This Row],[Norma]]/PlanMasine[[#This Row],[Q]])*(PlanMasine[[#This Row],[Q]]/SUMIF(#REF!,PlanMasine[[#This Row],[RN]],#REF!)*PlanMasine[[#This Row],[KPLQ]]),0)</f>
        <v>0</v>
      </c>
      <c r="F1763" s="23">
        <v>4</v>
      </c>
      <c r="G1763" s="23">
        <v>0</v>
      </c>
      <c r="H1763" s="23">
        <v>0</v>
      </c>
      <c r="I1763" s="23" t="s">
        <v>5</v>
      </c>
      <c r="J1763" s="23" t="s">
        <v>570</v>
      </c>
      <c r="K1763" s="23" t="s">
        <v>2205</v>
      </c>
      <c r="L1763" s="24">
        <v>45845</v>
      </c>
      <c r="M1763" s="28">
        <v>8.3333333333333332E-3</v>
      </c>
      <c r="N1763" s="3">
        <v>45832</v>
      </c>
      <c r="O1763">
        <v>120844</v>
      </c>
      <c r="P1763" t="e">
        <f>IFERROR(INDEX(REDOSLIJED!#REF!,MATCH(PlanMasine[[#This Row],[KPL]],REDOSLIJED!#REF!,0)),MAX(REDOSLIJED!#REF!)+1)</f>
        <v>#REF!</v>
      </c>
    </row>
    <row r="1764" spans="1:16" hidden="1" x14ac:dyDescent="0.25">
      <c r="A1764" s="23">
        <v>1016832</v>
      </c>
      <c r="B1764" s="23">
        <v>1</v>
      </c>
      <c r="C1764" s="23">
        <v>1016790</v>
      </c>
      <c r="D1764" s="23" t="s">
        <v>1949</v>
      </c>
      <c r="E1764" s="5">
        <f>IFERROR((PlanMasine[[#This Row],[Norma]]/PlanMasine[[#This Row],[Q]])*(PlanMasine[[#This Row],[Q]]/SUMIF(#REF!,PlanMasine[[#This Row],[RN]],#REF!)*PlanMasine[[#This Row],[KPLQ]]),0)</f>
        <v>0</v>
      </c>
      <c r="F1764" s="23">
        <v>4</v>
      </c>
      <c r="G1764" s="23">
        <v>0</v>
      </c>
      <c r="H1764" s="23">
        <v>0</v>
      </c>
      <c r="I1764" s="23" t="s">
        <v>5</v>
      </c>
      <c r="J1764" s="23" t="s">
        <v>570</v>
      </c>
      <c r="K1764" s="23" t="s">
        <v>2205</v>
      </c>
      <c r="L1764" s="24">
        <v>45845</v>
      </c>
      <c r="M1764" s="28">
        <v>1.0416666666666666E-2</v>
      </c>
      <c r="N1764" s="3">
        <v>45832</v>
      </c>
      <c r="O1764">
        <v>120843</v>
      </c>
      <c r="P1764" t="e">
        <f>IFERROR(INDEX(REDOSLIJED!#REF!,MATCH(PlanMasine[[#This Row],[KPL]],REDOSLIJED!#REF!,0)),MAX(REDOSLIJED!#REF!)+1)</f>
        <v>#REF!</v>
      </c>
    </row>
    <row r="1765" spans="1:16" hidden="1" x14ac:dyDescent="0.25">
      <c r="A1765" s="23">
        <v>1016832</v>
      </c>
      <c r="B1765" s="23">
        <v>1</v>
      </c>
      <c r="C1765" s="23">
        <v>1016821</v>
      </c>
      <c r="D1765" s="23" t="s">
        <v>1945</v>
      </c>
      <c r="E1765" s="5">
        <f>IFERROR((PlanMasine[[#This Row],[Norma]]/PlanMasine[[#This Row],[Q]])*(PlanMasine[[#This Row],[Q]]/SUMIF(#REF!,PlanMasine[[#This Row],[RN]],#REF!)*PlanMasine[[#This Row],[KPLQ]]),0)</f>
        <v>0</v>
      </c>
      <c r="F1765" s="23">
        <v>28</v>
      </c>
      <c r="G1765" s="23">
        <v>0</v>
      </c>
      <c r="H1765" s="23">
        <v>0</v>
      </c>
      <c r="I1765" s="23" t="s">
        <v>5</v>
      </c>
      <c r="J1765" s="23" t="s">
        <v>570</v>
      </c>
      <c r="K1765" s="23" t="s">
        <v>2205</v>
      </c>
      <c r="L1765" s="24">
        <v>45845</v>
      </c>
      <c r="M1765" s="28">
        <v>2.4305555555555556E-3</v>
      </c>
      <c r="N1765" s="3">
        <v>45832</v>
      </c>
      <c r="O1765">
        <v>120874</v>
      </c>
      <c r="P1765" t="e">
        <f>IFERROR(INDEX(REDOSLIJED!#REF!,MATCH(PlanMasine[[#This Row],[KPL]],REDOSLIJED!#REF!,0)),MAX(REDOSLIJED!#REF!)+1)</f>
        <v>#REF!</v>
      </c>
    </row>
    <row r="1766" spans="1:16" hidden="1" x14ac:dyDescent="0.25">
      <c r="A1766" s="23">
        <v>1016832</v>
      </c>
      <c r="B1766" s="23">
        <v>1</v>
      </c>
      <c r="C1766" s="23">
        <v>1016798</v>
      </c>
      <c r="D1766" s="23" t="s">
        <v>1947</v>
      </c>
      <c r="E1766" s="5">
        <f>IFERROR((PlanMasine[[#This Row],[Norma]]/PlanMasine[[#This Row],[Q]])*(PlanMasine[[#This Row],[Q]]/SUMIF(#REF!,PlanMasine[[#This Row],[RN]],#REF!)*PlanMasine[[#This Row],[KPLQ]]),0)</f>
        <v>0</v>
      </c>
      <c r="F1766" s="23">
        <v>4</v>
      </c>
      <c r="G1766" s="23">
        <v>0</v>
      </c>
      <c r="H1766" s="23">
        <v>0</v>
      </c>
      <c r="I1766" s="23" t="s">
        <v>5</v>
      </c>
      <c r="J1766" s="23" t="s">
        <v>570</v>
      </c>
      <c r="K1766" s="23" t="s">
        <v>2205</v>
      </c>
      <c r="L1766" s="24">
        <v>45845</v>
      </c>
      <c r="M1766" s="28">
        <v>4.1666666666666666E-3</v>
      </c>
      <c r="N1766" s="3">
        <v>45832</v>
      </c>
      <c r="O1766">
        <v>120851</v>
      </c>
      <c r="P1766" t="e">
        <f>IFERROR(INDEX(REDOSLIJED!#REF!,MATCH(PlanMasine[[#This Row],[KPL]],REDOSLIJED!#REF!,0)),MAX(REDOSLIJED!#REF!)+1)</f>
        <v>#REF!</v>
      </c>
    </row>
    <row r="1767" spans="1:16" hidden="1" x14ac:dyDescent="0.25">
      <c r="A1767" s="23">
        <v>1016832</v>
      </c>
      <c r="B1767" s="23">
        <v>1</v>
      </c>
      <c r="C1767" s="23">
        <v>1016817</v>
      </c>
      <c r="D1767" s="23" t="s">
        <v>1961</v>
      </c>
      <c r="E1767" s="5">
        <f>IFERROR((PlanMasine[[#This Row],[Norma]]/PlanMasine[[#This Row],[Q]])*(PlanMasine[[#This Row],[Q]]/SUMIF(#REF!,PlanMasine[[#This Row],[RN]],#REF!)*PlanMasine[[#This Row],[KPLQ]]),0)</f>
        <v>0</v>
      </c>
      <c r="F1767" s="23">
        <v>4</v>
      </c>
      <c r="G1767" s="23">
        <v>0</v>
      </c>
      <c r="H1767" s="23">
        <v>0</v>
      </c>
      <c r="I1767" s="23" t="s">
        <v>5</v>
      </c>
      <c r="J1767" s="23" t="s">
        <v>570</v>
      </c>
      <c r="K1767" s="23" t="s">
        <v>2205</v>
      </c>
      <c r="L1767" s="24">
        <v>45845</v>
      </c>
      <c r="M1767" s="28">
        <v>6.9444444444444447E-4</v>
      </c>
      <c r="N1767" s="3">
        <v>45832</v>
      </c>
      <c r="O1767">
        <v>120870</v>
      </c>
      <c r="P1767" t="e">
        <f>IFERROR(INDEX(REDOSLIJED!#REF!,MATCH(PlanMasine[[#This Row],[KPL]],REDOSLIJED!#REF!,0)),MAX(REDOSLIJED!#REF!)+1)</f>
        <v>#REF!</v>
      </c>
    </row>
    <row r="1768" spans="1:16" hidden="1" x14ac:dyDescent="0.25">
      <c r="A1768" s="23">
        <v>1016832</v>
      </c>
      <c r="B1768" s="23">
        <v>1</v>
      </c>
      <c r="C1768" s="23">
        <v>1016819</v>
      </c>
      <c r="D1768" s="23" t="s">
        <v>1957</v>
      </c>
      <c r="E1768" s="5">
        <f>IFERROR((PlanMasine[[#This Row],[Norma]]/PlanMasine[[#This Row],[Q]])*(PlanMasine[[#This Row],[Q]]/SUMIF(#REF!,PlanMasine[[#This Row],[RN]],#REF!)*PlanMasine[[#This Row],[KPLQ]]),0)</f>
        <v>0</v>
      </c>
      <c r="F1768" s="23">
        <v>4</v>
      </c>
      <c r="G1768" s="23">
        <v>0</v>
      </c>
      <c r="H1768" s="23">
        <v>0</v>
      </c>
      <c r="I1768" s="23" t="s">
        <v>5</v>
      </c>
      <c r="J1768" s="23" t="s">
        <v>570</v>
      </c>
      <c r="K1768" s="23" t="s">
        <v>2205</v>
      </c>
      <c r="L1768" s="24">
        <v>45845</v>
      </c>
      <c r="M1768" s="28">
        <v>1.3888888888888889E-3</v>
      </c>
      <c r="N1768" s="3">
        <v>45832</v>
      </c>
      <c r="O1768">
        <v>120872</v>
      </c>
      <c r="P1768" t="e">
        <f>IFERROR(INDEX(REDOSLIJED!#REF!,MATCH(PlanMasine[[#This Row],[KPL]],REDOSLIJED!#REF!,0)),MAX(REDOSLIJED!#REF!)+1)</f>
        <v>#REF!</v>
      </c>
    </row>
    <row r="1769" spans="1:16" hidden="1" x14ac:dyDescent="0.25">
      <c r="A1769" s="23">
        <v>1016832</v>
      </c>
      <c r="B1769" s="23">
        <v>1</v>
      </c>
      <c r="C1769" s="23">
        <v>1016815</v>
      </c>
      <c r="D1769" s="23" t="s">
        <v>1954</v>
      </c>
      <c r="E1769" s="5">
        <f>IFERROR((PlanMasine[[#This Row],[Norma]]/PlanMasine[[#This Row],[Q]])*(PlanMasine[[#This Row],[Q]]/SUMIF(#REF!,PlanMasine[[#This Row],[RN]],#REF!)*PlanMasine[[#This Row],[KPLQ]]),0)</f>
        <v>0</v>
      </c>
      <c r="F1769" s="23">
        <v>8</v>
      </c>
      <c r="G1769" s="23">
        <v>0</v>
      </c>
      <c r="H1769" s="23">
        <v>0</v>
      </c>
      <c r="I1769" s="23" t="s">
        <v>5</v>
      </c>
      <c r="J1769" s="23" t="s">
        <v>570</v>
      </c>
      <c r="K1769" s="23" t="s">
        <v>2205</v>
      </c>
      <c r="L1769" s="24">
        <v>45845</v>
      </c>
      <c r="M1769" s="28">
        <v>5.5555555555555558E-3</v>
      </c>
      <c r="N1769" s="3">
        <v>45832</v>
      </c>
      <c r="O1769">
        <v>120868</v>
      </c>
      <c r="P1769" t="e">
        <f>IFERROR(INDEX(REDOSLIJED!#REF!,MATCH(PlanMasine[[#This Row],[KPL]],REDOSLIJED!#REF!,0)),MAX(REDOSLIJED!#REF!)+1)</f>
        <v>#REF!</v>
      </c>
    </row>
    <row r="1770" spans="1:16" hidden="1" x14ac:dyDescent="0.25">
      <c r="A1770" s="23">
        <v>1016832</v>
      </c>
      <c r="B1770" s="23">
        <v>1</v>
      </c>
      <c r="C1770" s="23">
        <v>1016807</v>
      </c>
      <c r="D1770" s="23" t="s">
        <v>1952</v>
      </c>
      <c r="E1770" s="5">
        <f>IFERROR((PlanMasine[[#This Row],[Norma]]/PlanMasine[[#This Row],[Q]])*(PlanMasine[[#This Row],[Q]]/SUMIF(#REF!,PlanMasine[[#This Row],[RN]],#REF!)*PlanMasine[[#This Row],[KPLQ]]),0)</f>
        <v>0</v>
      </c>
      <c r="F1770" s="23">
        <v>4</v>
      </c>
      <c r="G1770" s="23">
        <v>0</v>
      </c>
      <c r="H1770" s="23">
        <v>0</v>
      </c>
      <c r="I1770" s="23" t="s">
        <v>5</v>
      </c>
      <c r="J1770" s="23" t="s">
        <v>570</v>
      </c>
      <c r="K1770" s="23" t="s">
        <v>2205</v>
      </c>
      <c r="L1770" s="24">
        <v>45845</v>
      </c>
      <c r="M1770" s="28">
        <v>4.1666666666666666E-3</v>
      </c>
      <c r="N1770" s="3">
        <v>45832</v>
      </c>
      <c r="O1770">
        <v>120860</v>
      </c>
      <c r="P1770" t="e">
        <f>IFERROR(INDEX(REDOSLIJED!#REF!,MATCH(PlanMasine[[#This Row],[KPL]],REDOSLIJED!#REF!,0)),MAX(REDOSLIJED!#REF!)+1)</f>
        <v>#REF!</v>
      </c>
    </row>
    <row r="1771" spans="1:16" hidden="1" x14ac:dyDescent="0.25">
      <c r="A1771" s="23">
        <v>1016832</v>
      </c>
      <c r="B1771" s="23">
        <v>1</v>
      </c>
      <c r="C1771" s="23">
        <v>1016795</v>
      </c>
      <c r="D1771" s="23" t="s">
        <v>1956</v>
      </c>
      <c r="E1771" s="5">
        <f>IFERROR((PlanMasine[[#This Row],[Norma]]/PlanMasine[[#This Row],[Q]])*(PlanMasine[[#This Row],[Q]]/SUMIF(#REF!,PlanMasine[[#This Row],[RN]],#REF!)*PlanMasine[[#This Row],[KPLQ]]),0)</f>
        <v>0</v>
      </c>
      <c r="F1771" s="23">
        <v>8</v>
      </c>
      <c r="G1771" s="23">
        <v>0</v>
      </c>
      <c r="H1771" s="23">
        <v>0</v>
      </c>
      <c r="I1771" s="23" t="s">
        <v>5</v>
      </c>
      <c r="J1771" s="23" t="s">
        <v>570</v>
      </c>
      <c r="K1771" s="23" t="s">
        <v>2205</v>
      </c>
      <c r="L1771" s="24">
        <v>45845</v>
      </c>
      <c r="M1771" s="28">
        <v>5.5555555555555558E-3</v>
      </c>
      <c r="N1771" s="3">
        <v>45832</v>
      </c>
      <c r="O1771">
        <v>120848</v>
      </c>
      <c r="P1771" t="e">
        <f>IFERROR(INDEX(REDOSLIJED!#REF!,MATCH(PlanMasine[[#This Row],[KPL]],REDOSLIJED!#REF!,0)),MAX(REDOSLIJED!#REF!)+1)</f>
        <v>#REF!</v>
      </c>
    </row>
    <row r="1772" spans="1:16" hidden="1" x14ac:dyDescent="0.25">
      <c r="A1772" s="23">
        <v>1016832</v>
      </c>
      <c r="B1772" s="23">
        <v>1</v>
      </c>
      <c r="C1772" s="23">
        <v>1016792</v>
      </c>
      <c r="D1772" s="23" t="s">
        <v>1951</v>
      </c>
      <c r="E1772" s="5">
        <f>IFERROR((PlanMasine[[#This Row],[Norma]]/PlanMasine[[#This Row],[Q]])*(PlanMasine[[#This Row],[Q]]/SUMIF(#REF!,PlanMasine[[#This Row],[RN]],#REF!)*PlanMasine[[#This Row],[KPLQ]]),0)</f>
        <v>0</v>
      </c>
      <c r="F1772" s="23">
        <v>4</v>
      </c>
      <c r="G1772" s="23">
        <v>0</v>
      </c>
      <c r="H1772" s="23">
        <v>0</v>
      </c>
      <c r="I1772" s="23" t="s">
        <v>5</v>
      </c>
      <c r="J1772" s="23" t="s">
        <v>570</v>
      </c>
      <c r="K1772" s="23" t="s">
        <v>2205</v>
      </c>
      <c r="L1772" s="24">
        <v>45845</v>
      </c>
      <c r="M1772" s="28">
        <v>8.3333333333333332E-3</v>
      </c>
      <c r="N1772" s="3">
        <v>45832</v>
      </c>
      <c r="O1772">
        <v>120845</v>
      </c>
      <c r="P1772" t="e">
        <f>IFERROR(INDEX(REDOSLIJED!#REF!,MATCH(PlanMasine[[#This Row],[KPL]],REDOSLIJED!#REF!,0)),MAX(REDOSLIJED!#REF!)+1)</f>
        <v>#REF!</v>
      </c>
    </row>
    <row r="1773" spans="1:16" hidden="1" x14ac:dyDescent="0.25">
      <c r="A1773" s="23">
        <v>1016832</v>
      </c>
      <c r="B1773" s="23">
        <v>1</v>
      </c>
      <c r="C1773" s="23">
        <v>1016796</v>
      </c>
      <c r="D1773" s="23" t="s">
        <v>1946</v>
      </c>
      <c r="E1773" s="5">
        <f>IFERROR((PlanMasine[[#This Row],[Norma]]/PlanMasine[[#This Row],[Q]])*(PlanMasine[[#This Row],[Q]]/SUMIF(#REF!,PlanMasine[[#This Row],[RN]],#REF!)*PlanMasine[[#This Row],[KPLQ]]),0)</f>
        <v>0</v>
      </c>
      <c r="F1773" s="23">
        <v>4</v>
      </c>
      <c r="G1773" s="23">
        <v>0</v>
      </c>
      <c r="H1773" s="23">
        <v>0</v>
      </c>
      <c r="I1773" s="23" t="s">
        <v>5</v>
      </c>
      <c r="J1773" s="23" t="s">
        <v>570</v>
      </c>
      <c r="K1773" s="23" t="s">
        <v>2205</v>
      </c>
      <c r="L1773" s="24">
        <v>45845</v>
      </c>
      <c r="M1773" s="28">
        <v>8.3333333333333332E-3</v>
      </c>
      <c r="N1773" s="3">
        <v>45832</v>
      </c>
      <c r="O1773">
        <v>120849</v>
      </c>
      <c r="P1773" t="e">
        <f>IFERROR(INDEX(REDOSLIJED!#REF!,MATCH(PlanMasine[[#This Row],[KPL]],REDOSLIJED!#REF!,0)),MAX(REDOSLIJED!#REF!)+1)</f>
        <v>#REF!</v>
      </c>
    </row>
    <row r="1774" spans="1:16" hidden="1" x14ac:dyDescent="0.25">
      <c r="A1774" s="23">
        <v>1016832</v>
      </c>
      <c r="B1774" s="23">
        <v>1</v>
      </c>
      <c r="C1774" s="23">
        <v>1016805</v>
      </c>
      <c r="D1774" s="23" t="s">
        <v>1962</v>
      </c>
      <c r="E1774" s="5">
        <f>IFERROR((PlanMasine[[#This Row],[Norma]]/PlanMasine[[#This Row],[Q]])*(PlanMasine[[#This Row],[Q]]/SUMIF(#REF!,PlanMasine[[#This Row],[RN]],#REF!)*PlanMasine[[#This Row],[KPLQ]]),0)</f>
        <v>0</v>
      </c>
      <c r="F1774" s="23">
        <v>8</v>
      </c>
      <c r="G1774" s="23">
        <v>0</v>
      </c>
      <c r="H1774" s="23">
        <v>0</v>
      </c>
      <c r="I1774" s="23" t="s">
        <v>5</v>
      </c>
      <c r="J1774" s="23" t="s">
        <v>570</v>
      </c>
      <c r="K1774" s="23" t="s">
        <v>2205</v>
      </c>
      <c r="L1774" s="24">
        <v>45845</v>
      </c>
      <c r="M1774" s="28">
        <v>2.7777777777777779E-3</v>
      </c>
      <c r="N1774" s="3">
        <v>45832</v>
      </c>
      <c r="O1774">
        <v>120858</v>
      </c>
      <c r="P1774" t="e">
        <f>IFERROR(INDEX(REDOSLIJED!#REF!,MATCH(PlanMasine[[#This Row],[KPL]],REDOSLIJED!#REF!,0)),MAX(REDOSLIJED!#REF!)+1)</f>
        <v>#REF!</v>
      </c>
    </row>
    <row r="1775" spans="1:16" hidden="1" x14ac:dyDescent="0.25">
      <c r="A1775" s="23">
        <v>1016832</v>
      </c>
      <c r="B1775" s="23">
        <v>1</v>
      </c>
      <c r="C1775" s="23">
        <v>1016800</v>
      </c>
      <c r="D1775" s="23" t="s">
        <v>1955</v>
      </c>
      <c r="E1775" s="5">
        <f>IFERROR((PlanMasine[[#This Row],[Norma]]/PlanMasine[[#This Row],[Q]])*(PlanMasine[[#This Row],[Q]]/SUMIF(#REF!,PlanMasine[[#This Row],[RN]],#REF!)*PlanMasine[[#This Row],[KPLQ]]),0)</f>
        <v>0</v>
      </c>
      <c r="F1775" s="23">
        <v>4</v>
      </c>
      <c r="G1775" s="23">
        <v>0</v>
      </c>
      <c r="H1775" s="23">
        <v>0</v>
      </c>
      <c r="I1775" s="23" t="s">
        <v>5</v>
      </c>
      <c r="J1775" s="23" t="s">
        <v>570</v>
      </c>
      <c r="K1775" s="23" t="s">
        <v>2205</v>
      </c>
      <c r="L1775" s="24">
        <v>45845</v>
      </c>
      <c r="M1775" s="28">
        <v>4.1666666666666666E-3</v>
      </c>
      <c r="N1775" s="3">
        <v>45832</v>
      </c>
      <c r="O1775">
        <v>120853</v>
      </c>
      <c r="P1775" t="e">
        <f>IFERROR(INDEX(REDOSLIJED!#REF!,MATCH(PlanMasine[[#This Row],[KPL]],REDOSLIJED!#REF!,0)),MAX(REDOSLIJED!#REF!)+1)</f>
        <v>#REF!</v>
      </c>
    </row>
    <row r="1776" spans="1:16" hidden="1" x14ac:dyDescent="0.25">
      <c r="A1776" s="23">
        <v>1016832</v>
      </c>
      <c r="B1776" s="23">
        <v>1</v>
      </c>
      <c r="C1776" s="23">
        <v>1016797</v>
      </c>
      <c r="D1776" s="23" t="s">
        <v>1958</v>
      </c>
      <c r="E1776" s="5">
        <f>IFERROR((PlanMasine[[#This Row],[Norma]]/PlanMasine[[#This Row],[Q]])*(PlanMasine[[#This Row],[Q]]/SUMIF(#REF!,PlanMasine[[#This Row],[RN]],#REF!)*PlanMasine[[#This Row],[KPLQ]]),0)</f>
        <v>0</v>
      </c>
      <c r="F1776" s="23">
        <v>4</v>
      </c>
      <c r="G1776" s="23">
        <v>0</v>
      </c>
      <c r="H1776" s="23">
        <v>0</v>
      </c>
      <c r="I1776" s="23" t="s">
        <v>5</v>
      </c>
      <c r="J1776" s="23" t="s">
        <v>570</v>
      </c>
      <c r="K1776" s="23" t="s">
        <v>2205</v>
      </c>
      <c r="L1776" s="24">
        <v>45845</v>
      </c>
      <c r="M1776" s="28">
        <v>4.1666666666666666E-3</v>
      </c>
      <c r="N1776" s="3">
        <v>45832</v>
      </c>
      <c r="O1776">
        <v>120850</v>
      </c>
      <c r="P1776" t="e">
        <f>IFERROR(INDEX(REDOSLIJED!#REF!,MATCH(PlanMasine[[#This Row],[KPL]],REDOSLIJED!#REF!,0)),MAX(REDOSLIJED!#REF!)+1)</f>
        <v>#REF!</v>
      </c>
    </row>
    <row r="1777" spans="1:16" hidden="1" x14ac:dyDescent="0.25">
      <c r="A1777" s="23">
        <v>1016832</v>
      </c>
      <c r="B1777" s="23">
        <v>1</v>
      </c>
      <c r="C1777" s="23">
        <v>1016799</v>
      </c>
      <c r="D1777" s="23" t="s">
        <v>1959</v>
      </c>
      <c r="E1777" s="5">
        <f>IFERROR((PlanMasine[[#This Row],[Norma]]/PlanMasine[[#This Row],[Q]])*(PlanMasine[[#This Row],[Q]]/SUMIF(#REF!,PlanMasine[[#This Row],[RN]],#REF!)*PlanMasine[[#This Row],[KPLQ]]),0)</f>
        <v>0</v>
      </c>
      <c r="F1777" s="23">
        <v>4</v>
      </c>
      <c r="G1777" s="23">
        <v>0</v>
      </c>
      <c r="H1777" s="23">
        <v>0</v>
      </c>
      <c r="I1777" s="23" t="s">
        <v>5</v>
      </c>
      <c r="J1777" s="23" t="s">
        <v>570</v>
      </c>
      <c r="K1777" s="23" t="s">
        <v>2205</v>
      </c>
      <c r="L1777" s="24">
        <v>45845</v>
      </c>
      <c r="M1777" s="28">
        <v>1.3888888888888889E-3</v>
      </c>
      <c r="N1777" s="3">
        <v>45832</v>
      </c>
      <c r="O1777">
        <v>120852</v>
      </c>
      <c r="P1777" t="e">
        <f>IFERROR(INDEX(REDOSLIJED!#REF!,MATCH(PlanMasine[[#This Row],[KPL]],REDOSLIJED!#REF!,0)),MAX(REDOSLIJED!#REF!)+1)</f>
        <v>#REF!</v>
      </c>
    </row>
    <row r="1778" spans="1:16" hidden="1" x14ac:dyDescent="0.25">
      <c r="A1778" s="23">
        <v>1016832</v>
      </c>
      <c r="B1778" s="23">
        <v>1</v>
      </c>
      <c r="C1778" s="23">
        <v>1016820</v>
      </c>
      <c r="D1778" s="23" t="s">
        <v>1960</v>
      </c>
      <c r="E1778" s="5">
        <f>IFERROR((PlanMasine[[#This Row],[Norma]]/PlanMasine[[#This Row],[Q]])*(PlanMasine[[#This Row],[Q]]/SUMIF(#REF!,PlanMasine[[#This Row],[RN]],#REF!)*PlanMasine[[#This Row],[KPLQ]]),0)</f>
        <v>0</v>
      </c>
      <c r="F1778" s="23">
        <v>4</v>
      </c>
      <c r="G1778" s="23">
        <v>0</v>
      </c>
      <c r="H1778" s="23">
        <v>0</v>
      </c>
      <c r="I1778" s="23" t="s">
        <v>5</v>
      </c>
      <c r="J1778" s="23" t="s">
        <v>570</v>
      </c>
      <c r="K1778" s="23" t="s">
        <v>2205</v>
      </c>
      <c r="L1778" s="24">
        <v>45845</v>
      </c>
      <c r="M1778" s="28">
        <v>4.1666666666666666E-3</v>
      </c>
      <c r="N1778" s="3">
        <v>45832</v>
      </c>
      <c r="O1778">
        <v>120873</v>
      </c>
      <c r="P1778" t="e">
        <f>IFERROR(INDEX(REDOSLIJED!#REF!,MATCH(PlanMasine[[#This Row],[KPL]],REDOSLIJED!#REF!,0)),MAX(REDOSLIJED!#REF!)+1)</f>
        <v>#REF!</v>
      </c>
    </row>
    <row r="1779" spans="1:16" hidden="1" x14ac:dyDescent="0.25">
      <c r="A1779" s="23">
        <v>1016832</v>
      </c>
      <c r="B1779" s="23">
        <v>1</v>
      </c>
      <c r="C1779" s="23">
        <v>1016806</v>
      </c>
      <c r="D1779" s="23" t="s">
        <v>1950</v>
      </c>
      <c r="E1779" s="5">
        <f>IFERROR((PlanMasine[[#This Row],[Norma]]/PlanMasine[[#This Row],[Q]])*(PlanMasine[[#This Row],[Q]]/SUMIF(#REF!,PlanMasine[[#This Row],[RN]],#REF!)*PlanMasine[[#This Row],[KPLQ]]),0)</f>
        <v>0</v>
      </c>
      <c r="F1779" s="23">
        <v>4</v>
      </c>
      <c r="G1779" s="23">
        <v>0</v>
      </c>
      <c r="H1779" s="23">
        <v>0</v>
      </c>
      <c r="I1779" s="23" t="s">
        <v>5</v>
      </c>
      <c r="J1779" s="23" t="s">
        <v>570</v>
      </c>
      <c r="K1779" s="23" t="s">
        <v>2205</v>
      </c>
      <c r="L1779" s="24">
        <v>45845</v>
      </c>
      <c r="M1779" s="28">
        <v>2.7777777777777779E-3</v>
      </c>
      <c r="N1779" s="3">
        <v>45832</v>
      </c>
      <c r="O1779">
        <v>120859</v>
      </c>
      <c r="P1779" t="e">
        <f>IFERROR(INDEX(REDOSLIJED!#REF!,MATCH(PlanMasine[[#This Row],[KPL]],REDOSLIJED!#REF!,0)),MAX(REDOSLIJED!#REF!)+1)</f>
        <v>#REF!</v>
      </c>
    </row>
    <row r="1780" spans="1:16" hidden="1" x14ac:dyDescent="0.25">
      <c r="A1780" s="23">
        <v>1032202</v>
      </c>
      <c r="B1780" s="23">
        <v>1</v>
      </c>
      <c r="C1780" s="23">
        <v>1032177</v>
      </c>
      <c r="D1780" s="23" t="s">
        <v>1962</v>
      </c>
      <c r="E1780" s="5">
        <f>IFERROR((PlanMasine[[#This Row],[Norma]]/PlanMasine[[#This Row],[Q]])*(PlanMasine[[#This Row],[Q]]/SUMIF(#REF!,PlanMasine[[#This Row],[RN]],#REF!)*PlanMasine[[#This Row],[KPLQ]]),0)</f>
        <v>0</v>
      </c>
      <c r="F1780" s="23">
        <v>6</v>
      </c>
      <c r="G1780" s="23">
        <v>0</v>
      </c>
      <c r="H1780" s="23">
        <v>0</v>
      </c>
      <c r="I1780" s="23" t="s">
        <v>5</v>
      </c>
      <c r="J1780" s="23" t="s">
        <v>570</v>
      </c>
      <c r="K1780" s="23" t="s">
        <v>2268</v>
      </c>
      <c r="L1780" s="24">
        <v>45845</v>
      </c>
      <c r="M1780" s="28">
        <v>2.7777777777777779E-3</v>
      </c>
      <c r="N1780" s="3">
        <v>45832</v>
      </c>
      <c r="O1780">
        <v>120858</v>
      </c>
      <c r="P1780" t="e">
        <f>IFERROR(INDEX(REDOSLIJED!#REF!,MATCH(PlanMasine[[#This Row],[KPL]],REDOSLIJED!#REF!,0)),MAX(REDOSLIJED!#REF!)+1)</f>
        <v>#REF!</v>
      </c>
    </row>
    <row r="1781" spans="1:16" hidden="1" x14ac:dyDescent="0.25">
      <c r="A1781" s="23">
        <v>1032202</v>
      </c>
      <c r="B1781" s="23">
        <v>1</v>
      </c>
      <c r="C1781" s="23">
        <v>1032189</v>
      </c>
      <c r="D1781" s="23" t="s">
        <v>1961</v>
      </c>
      <c r="E1781" s="5">
        <f>IFERROR((PlanMasine[[#This Row],[Norma]]/PlanMasine[[#This Row],[Q]])*(PlanMasine[[#This Row],[Q]]/SUMIF(#REF!,PlanMasine[[#This Row],[RN]],#REF!)*PlanMasine[[#This Row],[KPLQ]]),0)</f>
        <v>0</v>
      </c>
      <c r="F1781" s="23">
        <v>3</v>
      </c>
      <c r="G1781" s="23">
        <v>0</v>
      </c>
      <c r="H1781" s="23">
        <v>0</v>
      </c>
      <c r="I1781" s="23" t="s">
        <v>5</v>
      </c>
      <c r="J1781" s="23" t="s">
        <v>570</v>
      </c>
      <c r="K1781" s="23" t="s">
        <v>2268</v>
      </c>
      <c r="L1781" s="24">
        <v>45845</v>
      </c>
      <c r="M1781" s="28">
        <v>6.9444444444444447E-4</v>
      </c>
      <c r="N1781" s="3">
        <v>45832</v>
      </c>
      <c r="O1781">
        <v>120870</v>
      </c>
      <c r="P1781" t="e">
        <f>IFERROR(INDEX(REDOSLIJED!#REF!,MATCH(PlanMasine[[#This Row],[KPL]],REDOSLIJED!#REF!,0)),MAX(REDOSLIJED!#REF!)+1)</f>
        <v>#REF!</v>
      </c>
    </row>
    <row r="1782" spans="1:16" hidden="1" x14ac:dyDescent="0.25">
      <c r="A1782" s="23">
        <v>1032202</v>
      </c>
      <c r="B1782" s="23">
        <v>1</v>
      </c>
      <c r="C1782" s="23">
        <v>1032164</v>
      </c>
      <c r="D1782" s="23" t="s">
        <v>1951</v>
      </c>
      <c r="E1782" s="5">
        <f>IFERROR((PlanMasine[[#This Row],[Norma]]/PlanMasine[[#This Row],[Q]])*(PlanMasine[[#This Row],[Q]]/SUMIF(#REF!,PlanMasine[[#This Row],[RN]],#REF!)*PlanMasine[[#This Row],[KPLQ]]),0)</f>
        <v>0</v>
      </c>
      <c r="F1782" s="23">
        <v>3</v>
      </c>
      <c r="G1782" s="23">
        <v>0</v>
      </c>
      <c r="H1782" s="23">
        <v>0</v>
      </c>
      <c r="I1782" s="23" t="s">
        <v>5</v>
      </c>
      <c r="J1782" s="23" t="s">
        <v>570</v>
      </c>
      <c r="K1782" s="23" t="s">
        <v>2268</v>
      </c>
      <c r="L1782" s="24">
        <v>45845</v>
      </c>
      <c r="M1782" s="28">
        <v>8.3333333333333332E-3</v>
      </c>
      <c r="N1782" s="3">
        <v>45832</v>
      </c>
      <c r="O1782">
        <v>120845</v>
      </c>
      <c r="P1782" t="e">
        <f>IFERROR(INDEX(REDOSLIJED!#REF!,MATCH(PlanMasine[[#This Row],[KPL]],REDOSLIJED!#REF!,0)),MAX(REDOSLIJED!#REF!)+1)</f>
        <v>#REF!</v>
      </c>
    </row>
    <row r="1783" spans="1:16" hidden="1" x14ac:dyDescent="0.25">
      <c r="A1783" s="23">
        <v>1032202</v>
      </c>
      <c r="B1783" s="23">
        <v>1</v>
      </c>
      <c r="C1783" s="23">
        <v>1032193</v>
      </c>
      <c r="D1783" s="23" t="s">
        <v>1945</v>
      </c>
      <c r="E1783" s="5">
        <f>IFERROR((PlanMasine[[#This Row],[Norma]]/PlanMasine[[#This Row],[Q]])*(PlanMasine[[#This Row],[Q]]/SUMIF(#REF!,PlanMasine[[#This Row],[RN]],#REF!)*PlanMasine[[#This Row],[KPLQ]]),0)</f>
        <v>0</v>
      </c>
      <c r="F1783" s="23">
        <v>21</v>
      </c>
      <c r="G1783" s="23">
        <v>0</v>
      </c>
      <c r="H1783" s="23">
        <v>0</v>
      </c>
      <c r="I1783" s="23" t="s">
        <v>5</v>
      </c>
      <c r="J1783" s="23" t="s">
        <v>570</v>
      </c>
      <c r="K1783" s="23" t="s">
        <v>2268</v>
      </c>
      <c r="L1783" s="24">
        <v>45845</v>
      </c>
      <c r="M1783" s="28">
        <v>2.4305555555555556E-3</v>
      </c>
      <c r="N1783" s="3">
        <v>45832</v>
      </c>
      <c r="O1783">
        <v>120874</v>
      </c>
      <c r="P1783" t="e">
        <f>IFERROR(INDEX(REDOSLIJED!#REF!,MATCH(PlanMasine[[#This Row],[KPL]],REDOSLIJED!#REF!,0)),MAX(REDOSLIJED!#REF!)+1)</f>
        <v>#REF!</v>
      </c>
    </row>
    <row r="1784" spans="1:16" hidden="1" x14ac:dyDescent="0.25">
      <c r="A1784" s="23">
        <v>1032202</v>
      </c>
      <c r="B1784" s="23">
        <v>1</v>
      </c>
      <c r="C1784" s="23">
        <v>1032162</v>
      </c>
      <c r="D1784" s="23" t="s">
        <v>1949</v>
      </c>
      <c r="E1784" s="5">
        <f>IFERROR((PlanMasine[[#This Row],[Norma]]/PlanMasine[[#This Row],[Q]])*(PlanMasine[[#This Row],[Q]]/SUMIF(#REF!,PlanMasine[[#This Row],[RN]],#REF!)*PlanMasine[[#This Row],[KPLQ]]),0)</f>
        <v>0</v>
      </c>
      <c r="F1784" s="23">
        <v>3</v>
      </c>
      <c r="G1784" s="23">
        <v>0</v>
      </c>
      <c r="H1784" s="23">
        <v>0</v>
      </c>
      <c r="I1784" s="23" t="s">
        <v>5</v>
      </c>
      <c r="J1784" s="23" t="s">
        <v>570</v>
      </c>
      <c r="K1784" s="23" t="s">
        <v>2268</v>
      </c>
      <c r="L1784" s="24">
        <v>45845</v>
      </c>
      <c r="M1784" s="28">
        <v>1.0416666666666666E-2</v>
      </c>
      <c r="N1784" s="3">
        <v>45832</v>
      </c>
      <c r="O1784">
        <v>120843</v>
      </c>
      <c r="P1784" t="e">
        <f>IFERROR(INDEX(REDOSLIJED!#REF!,MATCH(PlanMasine[[#This Row],[KPL]],REDOSLIJED!#REF!,0)),MAX(REDOSLIJED!#REF!)+1)</f>
        <v>#REF!</v>
      </c>
    </row>
    <row r="1785" spans="1:16" hidden="1" x14ac:dyDescent="0.25">
      <c r="A1785" s="23">
        <v>1032202</v>
      </c>
      <c r="B1785" s="23">
        <v>1</v>
      </c>
      <c r="C1785" s="23">
        <v>1032172</v>
      </c>
      <c r="D1785" s="23" t="s">
        <v>1955</v>
      </c>
      <c r="E1785" s="5">
        <f>IFERROR((PlanMasine[[#This Row],[Norma]]/PlanMasine[[#This Row],[Q]])*(PlanMasine[[#This Row],[Q]]/SUMIF(#REF!,PlanMasine[[#This Row],[RN]],#REF!)*PlanMasine[[#This Row],[KPLQ]]),0)</f>
        <v>0</v>
      </c>
      <c r="F1785" s="23">
        <v>3</v>
      </c>
      <c r="G1785" s="23">
        <v>0</v>
      </c>
      <c r="H1785" s="23">
        <v>0</v>
      </c>
      <c r="I1785" s="23" t="s">
        <v>5</v>
      </c>
      <c r="J1785" s="23" t="s">
        <v>570</v>
      </c>
      <c r="K1785" s="23" t="s">
        <v>2268</v>
      </c>
      <c r="L1785" s="24">
        <v>45845</v>
      </c>
      <c r="M1785" s="28">
        <v>4.1666666666666666E-3</v>
      </c>
      <c r="N1785" s="3">
        <v>45832</v>
      </c>
      <c r="O1785">
        <v>120853</v>
      </c>
      <c r="P1785" t="e">
        <f>IFERROR(INDEX(REDOSLIJED!#REF!,MATCH(PlanMasine[[#This Row],[KPL]],REDOSLIJED!#REF!,0)),MAX(REDOSLIJED!#REF!)+1)</f>
        <v>#REF!</v>
      </c>
    </row>
    <row r="1786" spans="1:16" hidden="1" x14ac:dyDescent="0.25">
      <c r="A1786" s="23">
        <v>1032202</v>
      </c>
      <c r="B1786" s="23">
        <v>1</v>
      </c>
      <c r="C1786" s="23">
        <v>1032192</v>
      </c>
      <c r="D1786" s="23" t="s">
        <v>1960</v>
      </c>
      <c r="E1786" s="5">
        <f>IFERROR((PlanMasine[[#This Row],[Norma]]/PlanMasine[[#This Row],[Q]])*(PlanMasine[[#This Row],[Q]]/SUMIF(#REF!,PlanMasine[[#This Row],[RN]],#REF!)*PlanMasine[[#This Row],[KPLQ]]),0)</f>
        <v>0</v>
      </c>
      <c r="F1786" s="23">
        <v>3</v>
      </c>
      <c r="G1786" s="23">
        <v>0</v>
      </c>
      <c r="H1786" s="23">
        <v>0</v>
      </c>
      <c r="I1786" s="23" t="s">
        <v>5</v>
      </c>
      <c r="J1786" s="23" t="s">
        <v>570</v>
      </c>
      <c r="K1786" s="23" t="s">
        <v>2268</v>
      </c>
      <c r="L1786" s="24">
        <v>45845</v>
      </c>
      <c r="M1786" s="28">
        <v>4.1666666666666666E-3</v>
      </c>
      <c r="N1786" s="3">
        <v>45832</v>
      </c>
      <c r="O1786">
        <v>120873</v>
      </c>
      <c r="P1786" t="e">
        <f>IFERROR(INDEX(REDOSLIJED!#REF!,MATCH(PlanMasine[[#This Row],[KPL]],REDOSLIJED!#REF!,0)),MAX(REDOSLIJED!#REF!)+1)</f>
        <v>#REF!</v>
      </c>
    </row>
    <row r="1787" spans="1:16" hidden="1" x14ac:dyDescent="0.25">
      <c r="A1787" s="23">
        <v>1032202</v>
      </c>
      <c r="B1787" s="23">
        <v>1</v>
      </c>
      <c r="C1787" s="23">
        <v>1032171</v>
      </c>
      <c r="D1787" s="23" t="s">
        <v>1959</v>
      </c>
      <c r="E1787" s="5">
        <f>IFERROR((PlanMasine[[#This Row],[Norma]]/PlanMasine[[#This Row],[Q]])*(PlanMasine[[#This Row],[Q]]/SUMIF(#REF!,PlanMasine[[#This Row],[RN]],#REF!)*PlanMasine[[#This Row],[KPLQ]]),0)</f>
        <v>0</v>
      </c>
      <c r="F1787" s="23">
        <v>3</v>
      </c>
      <c r="G1787" s="23">
        <v>0</v>
      </c>
      <c r="H1787" s="23">
        <v>0</v>
      </c>
      <c r="I1787" s="23" t="s">
        <v>5</v>
      </c>
      <c r="J1787" s="23" t="s">
        <v>570</v>
      </c>
      <c r="K1787" s="23" t="s">
        <v>2268</v>
      </c>
      <c r="L1787" s="24">
        <v>45845</v>
      </c>
      <c r="M1787" s="28">
        <v>1.3888888888888889E-3</v>
      </c>
      <c r="N1787" s="3">
        <v>45832</v>
      </c>
      <c r="O1787">
        <v>120852</v>
      </c>
      <c r="P1787" t="e">
        <f>IFERROR(INDEX(REDOSLIJED!#REF!,MATCH(PlanMasine[[#This Row],[KPL]],REDOSLIJED!#REF!,0)),MAX(REDOSLIJED!#REF!)+1)</f>
        <v>#REF!</v>
      </c>
    </row>
    <row r="1788" spans="1:16" hidden="1" x14ac:dyDescent="0.25">
      <c r="A1788" s="23">
        <v>1032202</v>
      </c>
      <c r="B1788" s="23">
        <v>1</v>
      </c>
      <c r="C1788" s="23">
        <v>1032191</v>
      </c>
      <c r="D1788" s="23" t="s">
        <v>1957</v>
      </c>
      <c r="E1788" s="5">
        <f>IFERROR((PlanMasine[[#This Row],[Norma]]/PlanMasine[[#This Row],[Q]])*(PlanMasine[[#This Row],[Q]]/SUMIF(#REF!,PlanMasine[[#This Row],[RN]],#REF!)*PlanMasine[[#This Row],[KPLQ]]),0)</f>
        <v>0</v>
      </c>
      <c r="F1788" s="23">
        <v>3</v>
      </c>
      <c r="G1788" s="23">
        <v>0</v>
      </c>
      <c r="H1788" s="23">
        <v>0</v>
      </c>
      <c r="I1788" s="23" t="s">
        <v>5</v>
      </c>
      <c r="J1788" s="23" t="s">
        <v>570</v>
      </c>
      <c r="K1788" s="23" t="s">
        <v>2268</v>
      </c>
      <c r="L1788" s="24">
        <v>45845</v>
      </c>
      <c r="M1788" s="28">
        <v>1.3888888888888889E-3</v>
      </c>
      <c r="N1788" s="3">
        <v>45832</v>
      </c>
      <c r="O1788">
        <v>120872</v>
      </c>
      <c r="P1788" t="e">
        <f>IFERROR(INDEX(REDOSLIJED!#REF!,MATCH(PlanMasine[[#This Row],[KPL]],REDOSLIJED!#REF!,0)),MAX(REDOSLIJED!#REF!)+1)</f>
        <v>#REF!</v>
      </c>
    </row>
    <row r="1789" spans="1:16" hidden="1" x14ac:dyDescent="0.25">
      <c r="A1789" s="23">
        <v>1032202</v>
      </c>
      <c r="B1789" s="23">
        <v>1</v>
      </c>
      <c r="C1789" s="23">
        <v>1032199</v>
      </c>
      <c r="D1789" s="23" t="s">
        <v>1976</v>
      </c>
      <c r="E1789" s="5">
        <f>IFERROR((PlanMasine[[#This Row],[Norma]]/PlanMasine[[#This Row],[Q]])*(PlanMasine[[#This Row],[Q]]/SUMIF(#REF!,PlanMasine[[#This Row],[RN]],#REF!)*PlanMasine[[#This Row],[KPLQ]]),0)</f>
        <v>0</v>
      </c>
      <c r="F1789" s="23">
        <v>3</v>
      </c>
      <c r="G1789" s="23">
        <v>0</v>
      </c>
      <c r="H1789" s="23">
        <v>0</v>
      </c>
      <c r="I1789" s="23" t="s">
        <v>5</v>
      </c>
      <c r="J1789" s="23" t="s">
        <v>570</v>
      </c>
      <c r="K1789" s="23" t="s">
        <v>2268</v>
      </c>
      <c r="L1789" s="24">
        <v>45845</v>
      </c>
      <c r="M1789" s="28">
        <v>6.9444444444444447E-4</v>
      </c>
      <c r="N1789" s="3">
        <v>45832</v>
      </c>
      <c r="O1789">
        <v>120880</v>
      </c>
      <c r="P1789" t="e">
        <f>IFERROR(INDEX(REDOSLIJED!#REF!,MATCH(PlanMasine[[#This Row],[KPL]],REDOSLIJED!#REF!,0)),MAX(REDOSLIJED!#REF!)+1)</f>
        <v>#REF!</v>
      </c>
    </row>
    <row r="1790" spans="1:16" hidden="1" x14ac:dyDescent="0.25">
      <c r="A1790" s="23">
        <v>1032202</v>
      </c>
      <c r="B1790" s="23">
        <v>1</v>
      </c>
      <c r="C1790" s="23">
        <v>1032170</v>
      </c>
      <c r="D1790" s="23" t="s">
        <v>1947</v>
      </c>
      <c r="E1790" s="5">
        <f>IFERROR((PlanMasine[[#This Row],[Norma]]/PlanMasine[[#This Row],[Q]])*(PlanMasine[[#This Row],[Q]]/SUMIF(#REF!,PlanMasine[[#This Row],[RN]],#REF!)*PlanMasine[[#This Row],[KPLQ]]),0)</f>
        <v>0</v>
      </c>
      <c r="F1790" s="23">
        <v>3</v>
      </c>
      <c r="G1790" s="23">
        <v>0</v>
      </c>
      <c r="H1790" s="23">
        <v>0</v>
      </c>
      <c r="I1790" s="23" t="s">
        <v>5</v>
      </c>
      <c r="J1790" s="23" t="s">
        <v>570</v>
      </c>
      <c r="K1790" s="23" t="s">
        <v>2268</v>
      </c>
      <c r="L1790" s="24">
        <v>45845</v>
      </c>
      <c r="M1790" s="28">
        <v>4.1666666666666666E-3</v>
      </c>
      <c r="N1790" s="3">
        <v>45832</v>
      </c>
      <c r="O1790">
        <v>120851</v>
      </c>
      <c r="P1790" t="e">
        <f>IFERROR(INDEX(REDOSLIJED!#REF!,MATCH(PlanMasine[[#This Row],[KPL]],REDOSLIJED!#REF!,0)),MAX(REDOSLIJED!#REF!)+1)</f>
        <v>#REF!</v>
      </c>
    </row>
    <row r="1791" spans="1:16" hidden="1" x14ac:dyDescent="0.25">
      <c r="A1791" s="23">
        <v>1032202</v>
      </c>
      <c r="B1791" s="23">
        <v>1</v>
      </c>
      <c r="C1791" s="23">
        <v>1032194</v>
      </c>
      <c r="D1791" s="23" t="s">
        <v>1953</v>
      </c>
      <c r="E1791" s="5">
        <f>IFERROR((PlanMasine[[#This Row],[Norma]]/PlanMasine[[#This Row],[Q]])*(PlanMasine[[#This Row],[Q]]/SUMIF(#REF!,PlanMasine[[#This Row],[RN]],#REF!)*PlanMasine[[#This Row],[KPLQ]]),0)</f>
        <v>0</v>
      </c>
      <c r="F1791" s="23">
        <v>3</v>
      </c>
      <c r="G1791" s="23">
        <v>0</v>
      </c>
      <c r="H1791" s="23">
        <v>0</v>
      </c>
      <c r="I1791" s="23" t="s">
        <v>5</v>
      </c>
      <c r="J1791" s="23" t="s">
        <v>570</v>
      </c>
      <c r="K1791" s="23" t="s">
        <v>2268</v>
      </c>
      <c r="L1791" s="24">
        <v>45845</v>
      </c>
      <c r="M1791" s="28">
        <v>6.9444444444444447E-4</v>
      </c>
      <c r="N1791" s="3">
        <v>45832</v>
      </c>
      <c r="O1791">
        <v>120875</v>
      </c>
      <c r="P1791" t="e">
        <f>IFERROR(INDEX(REDOSLIJED!#REF!,MATCH(PlanMasine[[#This Row],[KPL]],REDOSLIJED!#REF!,0)),MAX(REDOSLIJED!#REF!)+1)</f>
        <v>#REF!</v>
      </c>
    </row>
    <row r="1792" spans="1:16" hidden="1" x14ac:dyDescent="0.25">
      <c r="A1792" s="23">
        <v>1032202</v>
      </c>
      <c r="B1792" s="23">
        <v>1</v>
      </c>
      <c r="C1792" s="23">
        <v>1032179</v>
      </c>
      <c r="D1792" s="23" t="s">
        <v>1952</v>
      </c>
      <c r="E1792" s="5">
        <f>IFERROR((PlanMasine[[#This Row],[Norma]]/PlanMasine[[#This Row],[Q]])*(PlanMasine[[#This Row],[Q]]/SUMIF(#REF!,PlanMasine[[#This Row],[RN]],#REF!)*PlanMasine[[#This Row],[KPLQ]]),0)</f>
        <v>0</v>
      </c>
      <c r="F1792" s="23">
        <v>3</v>
      </c>
      <c r="G1792" s="23">
        <v>0</v>
      </c>
      <c r="H1792" s="23">
        <v>0</v>
      </c>
      <c r="I1792" s="23" t="s">
        <v>5</v>
      </c>
      <c r="J1792" s="23" t="s">
        <v>570</v>
      </c>
      <c r="K1792" s="23" t="s">
        <v>2268</v>
      </c>
      <c r="L1792" s="24">
        <v>45845</v>
      </c>
      <c r="M1792" s="28">
        <v>4.1666666666666666E-3</v>
      </c>
      <c r="N1792" s="3">
        <v>45832</v>
      </c>
      <c r="O1792">
        <v>120860</v>
      </c>
      <c r="P1792" t="e">
        <f>IFERROR(INDEX(REDOSLIJED!#REF!,MATCH(PlanMasine[[#This Row],[KPL]],REDOSLIJED!#REF!,0)),MAX(REDOSLIJED!#REF!)+1)</f>
        <v>#REF!</v>
      </c>
    </row>
    <row r="1793" spans="1:16" hidden="1" x14ac:dyDescent="0.25">
      <c r="A1793" s="23">
        <v>1032202</v>
      </c>
      <c r="B1793" s="23">
        <v>1</v>
      </c>
      <c r="C1793" s="23">
        <v>1032169</v>
      </c>
      <c r="D1793" s="23" t="s">
        <v>1958</v>
      </c>
      <c r="E1793" s="5">
        <f>IFERROR((PlanMasine[[#This Row],[Norma]]/PlanMasine[[#This Row],[Q]])*(PlanMasine[[#This Row],[Q]]/SUMIF(#REF!,PlanMasine[[#This Row],[RN]],#REF!)*PlanMasine[[#This Row],[KPLQ]]),0)</f>
        <v>0</v>
      </c>
      <c r="F1793" s="23">
        <v>3</v>
      </c>
      <c r="G1793" s="23">
        <v>0</v>
      </c>
      <c r="H1793" s="23">
        <v>0</v>
      </c>
      <c r="I1793" s="23" t="s">
        <v>5</v>
      </c>
      <c r="J1793" s="23" t="s">
        <v>570</v>
      </c>
      <c r="K1793" s="23" t="s">
        <v>2268</v>
      </c>
      <c r="L1793" s="24">
        <v>45845</v>
      </c>
      <c r="M1793" s="28">
        <v>4.1666666666666666E-3</v>
      </c>
      <c r="N1793" s="3">
        <v>45832</v>
      </c>
      <c r="O1793">
        <v>120850</v>
      </c>
      <c r="P1793" t="e">
        <f>IFERROR(INDEX(REDOSLIJED!#REF!,MATCH(PlanMasine[[#This Row],[KPL]],REDOSLIJED!#REF!,0)),MAX(REDOSLIJED!#REF!)+1)</f>
        <v>#REF!</v>
      </c>
    </row>
    <row r="1794" spans="1:16" hidden="1" x14ac:dyDescent="0.25">
      <c r="A1794" s="23">
        <v>1032202</v>
      </c>
      <c r="B1794" s="23">
        <v>1</v>
      </c>
      <c r="C1794" s="23">
        <v>1032178</v>
      </c>
      <c r="D1794" s="23" t="s">
        <v>1950</v>
      </c>
      <c r="E1794" s="5">
        <f>IFERROR((PlanMasine[[#This Row],[Norma]]/PlanMasine[[#This Row],[Q]])*(PlanMasine[[#This Row],[Q]]/SUMIF(#REF!,PlanMasine[[#This Row],[RN]],#REF!)*PlanMasine[[#This Row],[KPLQ]]),0)</f>
        <v>0</v>
      </c>
      <c r="F1794" s="23">
        <v>3</v>
      </c>
      <c r="G1794" s="23">
        <v>0</v>
      </c>
      <c r="H1794" s="23">
        <v>0</v>
      </c>
      <c r="I1794" s="23" t="s">
        <v>5</v>
      </c>
      <c r="J1794" s="23" t="s">
        <v>570</v>
      </c>
      <c r="K1794" s="23" t="s">
        <v>2268</v>
      </c>
      <c r="L1794" s="24">
        <v>45845</v>
      </c>
      <c r="M1794" s="28">
        <v>2.7777777777777779E-3</v>
      </c>
      <c r="N1794" s="3">
        <v>45832</v>
      </c>
      <c r="O1794">
        <v>120859</v>
      </c>
      <c r="P1794" t="e">
        <f>IFERROR(INDEX(REDOSLIJED!#REF!,MATCH(PlanMasine[[#This Row],[KPL]],REDOSLIJED!#REF!,0)),MAX(REDOSLIJED!#REF!)+1)</f>
        <v>#REF!</v>
      </c>
    </row>
    <row r="1795" spans="1:16" hidden="1" x14ac:dyDescent="0.25">
      <c r="A1795" s="23">
        <v>1032202</v>
      </c>
      <c r="B1795" s="23">
        <v>1</v>
      </c>
      <c r="C1795" s="23">
        <v>1032163</v>
      </c>
      <c r="D1795" s="23" t="s">
        <v>1948</v>
      </c>
      <c r="E1795" s="5">
        <f>IFERROR((PlanMasine[[#This Row],[Norma]]/PlanMasine[[#This Row],[Q]])*(PlanMasine[[#This Row],[Q]]/SUMIF(#REF!,PlanMasine[[#This Row],[RN]],#REF!)*PlanMasine[[#This Row],[KPLQ]]),0)</f>
        <v>0</v>
      </c>
      <c r="F1795" s="23">
        <v>3</v>
      </c>
      <c r="G1795" s="23">
        <v>0</v>
      </c>
      <c r="H1795" s="23">
        <v>0</v>
      </c>
      <c r="I1795" s="23" t="s">
        <v>5</v>
      </c>
      <c r="J1795" s="23" t="s">
        <v>570</v>
      </c>
      <c r="K1795" s="23" t="s">
        <v>2268</v>
      </c>
      <c r="L1795" s="24">
        <v>45845</v>
      </c>
      <c r="M1795" s="28">
        <v>8.3333333333333332E-3</v>
      </c>
      <c r="N1795" s="3">
        <v>45832</v>
      </c>
      <c r="O1795">
        <v>120844</v>
      </c>
      <c r="P1795" t="e">
        <f>IFERROR(INDEX(REDOSLIJED!#REF!,MATCH(PlanMasine[[#This Row],[KPL]],REDOSLIJED!#REF!,0)),MAX(REDOSLIJED!#REF!)+1)</f>
        <v>#REF!</v>
      </c>
    </row>
    <row r="1796" spans="1:16" hidden="1" x14ac:dyDescent="0.25">
      <c r="A1796" s="23">
        <v>1032202</v>
      </c>
      <c r="B1796" s="23">
        <v>1</v>
      </c>
      <c r="C1796" s="23">
        <v>1032168</v>
      </c>
      <c r="D1796" s="23" t="s">
        <v>1946</v>
      </c>
      <c r="E1796" s="5">
        <f>IFERROR((PlanMasine[[#This Row],[Norma]]/PlanMasine[[#This Row],[Q]])*(PlanMasine[[#This Row],[Q]]/SUMIF(#REF!,PlanMasine[[#This Row],[RN]],#REF!)*PlanMasine[[#This Row],[KPLQ]]),0)</f>
        <v>0</v>
      </c>
      <c r="F1796" s="23">
        <v>3</v>
      </c>
      <c r="G1796" s="23">
        <v>0</v>
      </c>
      <c r="H1796" s="23">
        <v>0</v>
      </c>
      <c r="I1796" s="23" t="s">
        <v>5</v>
      </c>
      <c r="J1796" s="23" t="s">
        <v>570</v>
      </c>
      <c r="K1796" s="23" t="s">
        <v>2268</v>
      </c>
      <c r="L1796" s="24">
        <v>45845</v>
      </c>
      <c r="M1796" s="28">
        <v>8.3333333333333332E-3</v>
      </c>
      <c r="N1796" s="3">
        <v>45832</v>
      </c>
      <c r="O1796">
        <v>120849</v>
      </c>
      <c r="P1796" t="e">
        <f>IFERROR(INDEX(REDOSLIJED!#REF!,MATCH(PlanMasine[[#This Row],[KPL]],REDOSLIJED!#REF!,0)),MAX(REDOSLIJED!#REF!)+1)</f>
        <v>#REF!</v>
      </c>
    </row>
    <row r="1797" spans="1:16" hidden="1" x14ac:dyDescent="0.25">
      <c r="A1797" s="23">
        <v>1032202</v>
      </c>
      <c r="B1797" s="23">
        <v>1</v>
      </c>
      <c r="C1797" s="23">
        <v>1032167</v>
      </c>
      <c r="D1797" s="23" t="s">
        <v>1956</v>
      </c>
      <c r="E1797" s="5">
        <f>IFERROR((PlanMasine[[#This Row],[Norma]]/PlanMasine[[#This Row],[Q]])*(PlanMasine[[#This Row],[Q]]/SUMIF(#REF!,PlanMasine[[#This Row],[RN]],#REF!)*PlanMasine[[#This Row],[KPLQ]]),0)</f>
        <v>0</v>
      </c>
      <c r="F1797" s="23">
        <v>6</v>
      </c>
      <c r="G1797" s="23">
        <v>0</v>
      </c>
      <c r="H1797" s="23">
        <v>0</v>
      </c>
      <c r="I1797" s="23" t="s">
        <v>5</v>
      </c>
      <c r="J1797" s="23" t="s">
        <v>570</v>
      </c>
      <c r="K1797" s="23" t="s">
        <v>2268</v>
      </c>
      <c r="L1797" s="24">
        <v>45845</v>
      </c>
      <c r="M1797" s="28">
        <v>5.5555555555555558E-3</v>
      </c>
      <c r="N1797" s="3">
        <v>45832</v>
      </c>
      <c r="O1797">
        <v>120848</v>
      </c>
      <c r="P1797" t="e">
        <f>IFERROR(INDEX(REDOSLIJED!#REF!,MATCH(PlanMasine[[#This Row],[KPL]],REDOSLIJED!#REF!,0)),MAX(REDOSLIJED!#REF!)+1)</f>
        <v>#REF!</v>
      </c>
    </row>
    <row r="1798" spans="1:16" hidden="1" x14ac:dyDescent="0.25">
      <c r="A1798" s="23">
        <v>1032202</v>
      </c>
      <c r="B1798" s="23">
        <v>1</v>
      </c>
      <c r="C1798" s="23">
        <v>1032187</v>
      </c>
      <c r="D1798" s="23" t="s">
        <v>1954</v>
      </c>
      <c r="E1798" s="5">
        <f>IFERROR((PlanMasine[[#This Row],[Norma]]/PlanMasine[[#This Row],[Q]])*(PlanMasine[[#This Row],[Q]]/SUMIF(#REF!,PlanMasine[[#This Row],[RN]],#REF!)*PlanMasine[[#This Row],[KPLQ]]),0)</f>
        <v>0</v>
      </c>
      <c r="F1798" s="23">
        <v>6</v>
      </c>
      <c r="G1798" s="23">
        <v>0</v>
      </c>
      <c r="H1798" s="23">
        <v>0</v>
      </c>
      <c r="I1798" s="23" t="s">
        <v>5</v>
      </c>
      <c r="J1798" s="23" t="s">
        <v>570</v>
      </c>
      <c r="K1798" s="23" t="s">
        <v>2268</v>
      </c>
      <c r="L1798" s="24">
        <v>45845</v>
      </c>
      <c r="M1798" s="28">
        <v>5.5555555555555558E-3</v>
      </c>
      <c r="N1798" s="3">
        <v>45832</v>
      </c>
      <c r="O1798">
        <v>120868</v>
      </c>
      <c r="P1798" t="e">
        <f>IFERROR(INDEX(REDOSLIJED!#REF!,MATCH(PlanMasine[[#This Row],[KPL]],REDOSLIJED!#REF!,0)),MAX(REDOSLIJED!#REF!)+1)</f>
        <v>#REF!</v>
      </c>
    </row>
    <row r="1799" spans="1:16" hidden="1" x14ac:dyDescent="0.25">
      <c r="A1799" s="23">
        <v>1032203</v>
      </c>
      <c r="B1799" s="23">
        <v>1</v>
      </c>
      <c r="C1799" s="23">
        <v>1032163</v>
      </c>
      <c r="D1799" s="23" t="s">
        <v>1948</v>
      </c>
      <c r="E1799" s="5">
        <f>IFERROR((PlanMasine[[#This Row],[Norma]]/PlanMasine[[#This Row],[Q]])*(PlanMasine[[#This Row],[Q]]/SUMIF(#REF!,PlanMasine[[#This Row],[RN]],#REF!)*PlanMasine[[#This Row],[KPLQ]]),0)</f>
        <v>0</v>
      </c>
      <c r="F1799" s="23">
        <v>3</v>
      </c>
      <c r="G1799" s="23">
        <v>0</v>
      </c>
      <c r="H1799" s="23">
        <v>0</v>
      </c>
      <c r="I1799" s="23" t="s">
        <v>5</v>
      </c>
      <c r="J1799" s="23" t="s">
        <v>570</v>
      </c>
      <c r="K1799" s="23" t="s">
        <v>2268</v>
      </c>
      <c r="L1799" s="24">
        <v>45845</v>
      </c>
      <c r="M1799" s="28">
        <v>8.3333333333333332E-3</v>
      </c>
      <c r="N1799" s="3">
        <v>45832</v>
      </c>
      <c r="O1799">
        <v>120844</v>
      </c>
      <c r="P1799" t="e">
        <f>IFERROR(INDEX(REDOSLIJED!#REF!,MATCH(PlanMasine[[#This Row],[KPL]],REDOSLIJED!#REF!,0)),MAX(REDOSLIJED!#REF!)+1)</f>
        <v>#REF!</v>
      </c>
    </row>
    <row r="1800" spans="1:16" hidden="1" x14ac:dyDescent="0.25">
      <c r="A1800" s="23">
        <v>1032203</v>
      </c>
      <c r="B1800" s="23">
        <v>1</v>
      </c>
      <c r="C1800" s="23">
        <v>1032170</v>
      </c>
      <c r="D1800" s="23" t="s">
        <v>1947</v>
      </c>
      <c r="E1800" s="5">
        <f>IFERROR((PlanMasine[[#This Row],[Norma]]/PlanMasine[[#This Row],[Q]])*(PlanMasine[[#This Row],[Q]]/SUMIF(#REF!,PlanMasine[[#This Row],[RN]],#REF!)*PlanMasine[[#This Row],[KPLQ]]),0)</f>
        <v>0</v>
      </c>
      <c r="F1800" s="23">
        <v>3</v>
      </c>
      <c r="G1800" s="23">
        <v>0</v>
      </c>
      <c r="H1800" s="23">
        <v>0</v>
      </c>
      <c r="I1800" s="23" t="s">
        <v>5</v>
      </c>
      <c r="J1800" s="23" t="s">
        <v>570</v>
      </c>
      <c r="K1800" s="23" t="s">
        <v>2268</v>
      </c>
      <c r="L1800" s="24">
        <v>45845</v>
      </c>
      <c r="M1800" s="28">
        <v>4.1666666666666666E-3</v>
      </c>
      <c r="N1800" s="3">
        <v>45832</v>
      </c>
      <c r="O1800">
        <v>120851</v>
      </c>
      <c r="P1800" t="e">
        <f>IFERROR(INDEX(REDOSLIJED!#REF!,MATCH(PlanMasine[[#This Row],[KPL]],REDOSLIJED!#REF!,0)),MAX(REDOSLIJED!#REF!)+1)</f>
        <v>#REF!</v>
      </c>
    </row>
    <row r="1801" spans="1:16" hidden="1" x14ac:dyDescent="0.25">
      <c r="A1801" s="23">
        <v>1032203</v>
      </c>
      <c r="B1801" s="23">
        <v>1</v>
      </c>
      <c r="C1801" s="23">
        <v>1032169</v>
      </c>
      <c r="D1801" s="23" t="s">
        <v>1958</v>
      </c>
      <c r="E1801" s="5">
        <f>IFERROR((PlanMasine[[#This Row],[Norma]]/PlanMasine[[#This Row],[Q]])*(PlanMasine[[#This Row],[Q]]/SUMIF(#REF!,PlanMasine[[#This Row],[RN]],#REF!)*PlanMasine[[#This Row],[KPLQ]]),0)</f>
        <v>0</v>
      </c>
      <c r="F1801" s="23">
        <v>3</v>
      </c>
      <c r="G1801" s="23">
        <v>0</v>
      </c>
      <c r="H1801" s="23">
        <v>0</v>
      </c>
      <c r="I1801" s="23" t="s">
        <v>5</v>
      </c>
      <c r="J1801" s="23" t="s">
        <v>570</v>
      </c>
      <c r="K1801" s="23" t="s">
        <v>2268</v>
      </c>
      <c r="L1801" s="24">
        <v>45845</v>
      </c>
      <c r="M1801" s="28">
        <v>4.1666666666666666E-3</v>
      </c>
      <c r="N1801" s="3">
        <v>45832</v>
      </c>
      <c r="O1801">
        <v>120850</v>
      </c>
      <c r="P1801" t="e">
        <f>IFERROR(INDEX(REDOSLIJED!#REF!,MATCH(PlanMasine[[#This Row],[KPL]],REDOSLIJED!#REF!,0)),MAX(REDOSLIJED!#REF!)+1)</f>
        <v>#REF!</v>
      </c>
    </row>
    <row r="1802" spans="1:16" hidden="1" x14ac:dyDescent="0.25">
      <c r="A1802" s="23">
        <v>1032203</v>
      </c>
      <c r="B1802" s="23">
        <v>1</v>
      </c>
      <c r="C1802" s="23">
        <v>1032162</v>
      </c>
      <c r="D1802" s="23" t="s">
        <v>1949</v>
      </c>
      <c r="E1802" s="5">
        <f>IFERROR((PlanMasine[[#This Row],[Norma]]/PlanMasine[[#This Row],[Q]])*(PlanMasine[[#This Row],[Q]]/SUMIF(#REF!,PlanMasine[[#This Row],[RN]],#REF!)*PlanMasine[[#This Row],[KPLQ]]),0)</f>
        <v>0</v>
      </c>
      <c r="F1802" s="23">
        <v>3</v>
      </c>
      <c r="G1802" s="23">
        <v>0</v>
      </c>
      <c r="H1802" s="23">
        <v>0</v>
      </c>
      <c r="I1802" s="23" t="s">
        <v>5</v>
      </c>
      <c r="J1802" s="23" t="s">
        <v>570</v>
      </c>
      <c r="K1802" s="23" t="s">
        <v>2268</v>
      </c>
      <c r="L1802" s="24">
        <v>45845</v>
      </c>
      <c r="M1802" s="28">
        <v>1.0416666666666666E-2</v>
      </c>
      <c r="N1802" s="3">
        <v>45832</v>
      </c>
      <c r="O1802">
        <v>120843</v>
      </c>
      <c r="P1802" t="e">
        <f>IFERROR(INDEX(REDOSLIJED!#REF!,MATCH(PlanMasine[[#This Row],[KPL]],REDOSLIJED!#REF!,0)),MAX(REDOSLIJED!#REF!)+1)</f>
        <v>#REF!</v>
      </c>
    </row>
    <row r="1803" spans="1:16" hidden="1" x14ac:dyDescent="0.25">
      <c r="A1803" s="23">
        <v>1032203</v>
      </c>
      <c r="B1803" s="23">
        <v>1</v>
      </c>
      <c r="C1803" s="23">
        <v>1032171</v>
      </c>
      <c r="D1803" s="23" t="s">
        <v>1959</v>
      </c>
      <c r="E1803" s="5">
        <f>IFERROR((PlanMasine[[#This Row],[Norma]]/PlanMasine[[#This Row],[Q]])*(PlanMasine[[#This Row],[Q]]/SUMIF(#REF!,PlanMasine[[#This Row],[RN]],#REF!)*PlanMasine[[#This Row],[KPLQ]]),0)</f>
        <v>0</v>
      </c>
      <c r="F1803" s="23">
        <v>3</v>
      </c>
      <c r="G1803" s="23">
        <v>0</v>
      </c>
      <c r="H1803" s="23">
        <v>0</v>
      </c>
      <c r="I1803" s="23" t="s">
        <v>5</v>
      </c>
      <c r="J1803" s="23" t="s">
        <v>570</v>
      </c>
      <c r="K1803" s="23" t="s">
        <v>2268</v>
      </c>
      <c r="L1803" s="24">
        <v>45845</v>
      </c>
      <c r="M1803" s="28">
        <v>1.3888888888888889E-3</v>
      </c>
      <c r="N1803" s="3">
        <v>45832</v>
      </c>
      <c r="O1803">
        <v>120852</v>
      </c>
      <c r="P1803" t="e">
        <f>IFERROR(INDEX(REDOSLIJED!#REF!,MATCH(PlanMasine[[#This Row],[KPL]],REDOSLIJED!#REF!,0)),MAX(REDOSLIJED!#REF!)+1)</f>
        <v>#REF!</v>
      </c>
    </row>
    <row r="1804" spans="1:16" hidden="1" x14ac:dyDescent="0.25">
      <c r="A1804" s="23">
        <v>1032203</v>
      </c>
      <c r="B1804" s="23">
        <v>1</v>
      </c>
      <c r="C1804" s="23">
        <v>1032172</v>
      </c>
      <c r="D1804" s="23" t="s">
        <v>1955</v>
      </c>
      <c r="E1804" s="5">
        <f>IFERROR((PlanMasine[[#This Row],[Norma]]/PlanMasine[[#This Row],[Q]])*(PlanMasine[[#This Row],[Q]]/SUMIF(#REF!,PlanMasine[[#This Row],[RN]],#REF!)*PlanMasine[[#This Row],[KPLQ]]),0)</f>
        <v>0</v>
      </c>
      <c r="F1804" s="23">
        <v>3</v>
      </c>
      <c r="G1804" s="23">
        <v>0</v>
      </c>
      <c r="H1804" s="23">
        <v>0</v>
      </c>
      <c r="I1804" s="23" t="s">
        <v>5</v>
      </c>
      <c r="J1804" s="23" t="s">
        <v>570</v>
      </c>
      <c r="K1804" s="23" t="s">
        <v>2268</v>
      </c>
      <c r="L1804" s="24">
        <v>45845</v>
      </c>
      <c r="M1804" s="28">
        <v>4.1666666666666666E-3</v>
      </c>
      <c r="N1804" s="3">
        <v>45832</v>
      </c>
      <c r="O1804">
        <v>120853</v>
      </c>
      <c r="P1804" t="e">
        <f>IFERROR(INDEX(REDOSLIJED!#REF!,MATCH(PlanMasine[[#This Row],[KPL]],REDOSLIJED!#REF!,0)),MAX(REDOSLIJED!#REF!)+1)</f>
        <v>#REF!</v>
      </c>
    </row>
    <row r="1805" spans="1:16" hidden="1" x14ac:dyDescent="0.25">
      <c r="A1805" s="23">
        <v>1032203</v>
      </c>
      <c r="B1805" s="23">
        <v>1</v>
      </c>
      <c r="C1805" s="23">
        <v>1032168</v>
      </c>
      <c r="D1805" s="23" t="s">
        <v>1946</v>
      </c>
      <c r="E1805" s="5">
        <f>IFERROR((PlanMasine[[#This Row],[Norma]]/PlanMasine[[#This Row],[Q]])*(PlanMasine[[#This Row],[Q]]/SUMIF(#REF!,PlanMasine[[#This Row],[RN]],#REF!)*PlanMasine[[#This Row],[KPLQ]]),0)</f>
        <v>0</v>
      </c>
      <c r="F1805" s="23">
        <v>3</v>
      </c>
      <c r="G1805" s="23">
        <v>0</v>
      </c>
      <c r="H1805" s="23">
        <v>0</v>
      </c>
      <c r="I1805" s="23" t="s">
        <v>5</v>
      </c>
      <c r="J1805" s="23" t="s">
        <v>570</v>
      </c>
      <c r="K1805" s="23" t="s">
        <v>2268</v>
      </c>
      <c r="L1805" s="24">
        <v>45845</v>
      </c>
      <c r="M1805" s="28">
        <v>8.3333333333333332E-3</v>
      </c>
      <c r="N1805" s="3">
        <v>45832</v>
      </c>
      <c r="O1805">
        <v>120849</v>
      </c>
      <c r="P1805" t="e">
        <f>IFERROR(INDEX(REDOSLIJED!#REF!,MATCH(PlanMasine[[#This Row],[KPL]],REDOSLIJED!#REF!,0)),MAX(REDOSLIJED!#REF!)+1)</f>
        <v>#REF!</v>
      </c>
    </row>
    <row r="1806" spans="1:16" hidden="1" x14ac:dyDescent="0.25">
      <c r="A1806" s="23">
        <v>1032203</v>
      </c>
      <c r="B1806" s="23">
        <v>1</v>
      </c>
      <c r="C1806" s="23">
        <v>1032199</v>
      </c>
      <c r="D1806" s="23" t="s">
        <v>1976</v>
      </c>
      <c r="E1806" s="5">
        <f>IFERROR((PlanMasine[[#This Row],[Norma]]/PlanMasine[[#This Row],[Q]])*(PlanMasine[[#This Row],[Q]]/SUMIF(#REF!,PlanMasine[[#This Row],[RN]],#REF!)*PlanMasine[[#This Row],[KPLQ]]),0)</f>
        <v>0</v>
      </c>
      <c r="F1806" s="23">
        <v>3</v>
      </c>
      <c r="G1806" s="23">
        <v>0</v>
      </c>
      <c r="H1806" s="23">
        <v>0</v>
      </c>
      <c r="I1806" s="23" t="s">
        <v>5</v>
      </c>
      <c r="J1806" s="23" t="s">
        <v>570</v>
      </c>
      <c r="K1806" s="23" t="s">
        <v>2268</v>
      </c>
      <c r="L1806" s="24">
        <v>45845</v>
      </c>
      <c r="M1806" s="28">
        <v>6.9444444444444447E-4</v>
      </c>
      <c r="N1806" s="3">
        <v>45832</v>
      </c>
      <c r="O1806">
        <v>120880</v>
      </c>
      <c r="P1806" t="e">
        <f>IFERROR(INDEX(REDOSLIJED!#REF!,MATCH(PlanMasine[[#This Row],[KPL]],REDOSLIJED!#REF!,0)),MAX(REDOSLIJED!#REF!)+1)</f>
        <v>#REF!</v>
      </c>
    </row>
    <row r="1807" spans="1:16" hidden="1" x14ac:dyDescent="0.25">
      <c r="A1807" s="23">
        <v>1032203</v>
      </c>
      <c r="B1807" s="23">
        <v>1</v>
      </c>
      <c r="C1807" s="23">
        <v>1032167</v>
      </c>
      <c r="D1807" s="23" t="s">
        <v>1956</v>
      </c>
      <c r="E1807" s="5">
        <f>IFERROR((PlanMasine[[#This Row],[Norma]]/PlanMasine[[#This Row],[Q]])*(PlanMasine[[#This Row],[Q]]/SUMIF(#REF!,PlanMasine[[#This Row],[RN]],#REF!)*PlanMasine[[#This Row],[KPLQ]]),0)</f>
        <v>0</v>
      </c>
      <c r="F1807" s="23">
        <v>6</v>
      </c>
      <c r="G1807" s="23">
        <v>0</v>
      </c>
      <c r="H1807" s="23">
        <v>0</v>
      </c>
      <c r="I1807" s="23" t="s">
        <v>5</v>
      </c>
      <c r="J1807" s="23" t="s">
        <v>570</v>
      </c>
      <c r="K1807" s="23" t="s">
        <v>2268</v>
      </c>
      <c r="L1807" s="24">
        <v>45845</v>
      </c>
      <c r="M1807" s="28">
        <v>5.5555555555555558E-3</v>
      </c>
      <c r="N1807" s="3">
        <v>45832</v>
      </c>
      <c r="O1807">
        <v>120848</v>
      </c>
      <c r="P1807" t="e">
        <f>IFERROR(INDEX(REDOSLIJED!#REF!,MATCH(PlanMasine[[#This Row],[KPL]],REDOSLIJED!#REF!,0)),MAX(REDOSLIJED!#REF!)+1)</f>
        <v>#REF!</v>
      </c>
    </row>
    <row r="1808" spans="1:16" hidden="1" x14ac:dyDescent="0.25">
      <c r="A1808" s="23">
        <v>1032203</v>
      </c>
      <c r="B1808" s="23">
        <v>1</v>
      </c>
      <c r="C1808" s="23">
        <v>1032164</v>
      </c>
      <c r="D1808" s="23" t="s">
        <v>1951</v>
      </c>
      <c r="E1808" s="5">
        <f>IFERROR((PlanMasine[[#This Row],[Norma]]/PlanMasine[[#This Row],[Q]])*(PlanMasine[[#This Row],[Q]]/SUMIF(#REF!,PlanMasine[[#This Row],[RN]],#REF!)*PlanMasine[[#This Row],[KPLQ]]),0)</f>
        <v>0</v>
      </c>
      <c r="F1808" s="23">
        <v>3</v>
      </c>
      <c r="G1808" s="23">
        <v>0</v>
      </c>
      <c r="H1808" s="23">
        <v>0</v>
      </c>
      <c r="I1808" s="23" t="s">
        <v>5</v>
      </c>
      <c r="J1808" s="23" t="s">
        <v>570</v>
      </c>
      <c r="K1808" s="23" t="s">
        <v>2268</v>
      </c>
      <c r="L1808" s="24">
        <v>45845</v>
      </c>
      <c r="M1808" s="28">
        <v>8.3333333333333332E-3</v>
      </c>
      <c r="N1808" s="3">
        <v>45832</v>
      </c>
      <c r="O1808">
        <v>120845</v>
      </c>
      <c r="P1808" t="e">
        <f>IFERROR(INDEX(REDOSLIJED!#REF!,MATCH(PlanMasine[[#This Row],[KPL]],REDOSLIJED!#REF!,0)),MAX(REDOSLIJED!#REF!)+1)</f>
        <v>#REF!</v>
      </c>
    </row>
    <row r="1809" spans="1:16" hidden="1" x14ac:dyDescent="0.25">
      <c r="A1809" s="23">
        <v>1032203</v>
      </c>
      <c r="B1809" s="23">
        <v>1</v>
      </c>
      <c r="C1809" s="23">
        <v>1032194</v>
      </c>
      <c r="D1809" s="23" t="s">
        <v>1953</v>
      </c>
      <c r="E1809" s="5">
        <f>IFERROR((PlanMasine[[#This Row],[Norma]]/PlanMasine[[#This Row],[Q]])*(PlanMasine[[#This Row],[Q]]/SUMIF(#REF!,PlanMasine[[#This Row],[RN]],#REF!)*PlanMasine[[#This Row],[KPLQ]]),0)</f>
        <v>0</v>
      </c>
      <c r="F1809" s="23">
        <v>3</v>
      </c>
      <c r="G1809" s="23">
        <v>0</v>
      </c>
      <c r="H1809" s="23">
        <v>0</v>
      </c>
      <c r="I1809" s="23" t="s">
        <v>5</v>
      </c>
      <c r="J1809" s="23" t="s">
        <v>570</v>
      </c>
      <c r="K1809" s="23" t="s">
        <v>2268</v>
      </c>
      <c r="L1809" s="24">
        <v>45845</v>
      </c>
      <c r="M1809" s="28">
        <v>6.9444444444444447E-4</v>
      </c>
      <c r="N1809" s="3">
        <v>45832</v>
      </c>
      <c r="O1809">
        <v>120875</v>
      </c>
      <c r="P1809" t="e">
        <f>IFERROR(INDEX(REDOSLIJED!#REF!,MATCH(PlanMasine[[#This Row],[KPL]],REDOSLIJED!#REF!,0)),MAX(REDOSLIJED!#REF!)+1)</f>
        <v>#REF!</v>
      </c>
    </row>
    <row r="1810" spans="1:16" hidden="1" x14ac:dyDescent="0.25">
      <c r="A1810" s="23">
        <v>1032203</v>
      </c>
      <c r="B1810" s="23">
        <v>1</v>
      </c>
      <c r="C1810" s="23">
        <v>1032192</v>
      </c>
      <c r="D1810" s="23" t="s">
        <v>1960</v>
      </c>
      <c r="E1810" s="5">
        <f>IFERROR((PlanMasine[[#This Row],[Norma]]/PlanMasine[[#This Row],[Q]])*(PlanMasine[[#This Row],[Q]]/SUMIF(#REF!,PlanMasine[[#This Row],[RN]],#REF!)*PlanMasine[[#This Row],[KPLQ]]),0)</f>
        <v>0</v>
      </c>
      <c r="F1810" s="23">
        <v>3</v>
      </c>
      <c r="G1810" s="23">
        <v>0</v>
      </c>
      <c r="H1810" s="23">
        <v>0</v>
      </c>
      <c r="I1810" s="23" t="s">
        <v>5</v>
      </c>
      <c r="J1810" s="23" t="s">
        <v>570</v>
      </c>
      <c r="K1810" s="23" t="s">
        <v>2268</v>
      </c>
      <c r="L1810" s="24">
        <v>45845</v>
      </c>
      <c r="M1810" s="28">
        <v>4.1666666666666666E-3</v>
      </c>
      <c r="N1810" s="3">
        <v>45832</v>
      </c>
      <c r="O1810">
        <v>120873</v>
      </c>
      <c r="P1810" t="e">
        <f>IFERROR(INDEX(REDOSLIJED!#REF!,MATCH(PlanMasine[[#This Row],[KPL]],REDOSLIJED!#REF!,0)),MAX(REDOSLIJED!#REF!)+1)</f>
        <v>#REF!</v>
      </c>
    </row>
    <row r="1811" spans="1:16" hidden="1" x14ac:dyDescent="0.25">
      <c r="A1811" s="23">
        <v>1032203</v>
      </c>
      <c r="B1811" s="23">
        <v>1</v>
      </c>
      <c r="C1811" s="23">
        <v>1032191</v>
      </c>
      <c r="D1811" s="23" t="s">
        <v>1957</v>
      </c>
      <c r="E1811" s="5">
        <f>IFERROR((PlanMasine[[#This Row],[Norma]]/PlanMasine[[#This Row],[Q]])*(PlanMasine[[#This Row],[Q]]/SUMIF(#REF!,PlanMasine[[#This Row],[RN]],#REF!)*PlanMasine[[#This Row],[KPLQ]]),0)</f>
        <v>0</v>
      </c>
      <c r="F1811" s="23">
        <v>3</v>
      </c>
      <c r="G1811" s="23">
        <v>0</v>
      </c>
      <c r="H1811" s="23">
        <v>0</v>
      </c>
      <c r="I1811" s="23" t="s">
        <v>5</v>
      </c>
      <c r="J1811" s="23" t="s">
        <v>570</v>
      </c>
      <c r="K1811" s="23" t="s">
        <v>2268</v>
      </c>
      <c r="L1811" s="24">
        <v>45845</v>
      </c>
      <c r="M1811" s="28">
        <v>1.3888888888888889E-3</v>
      </c>
      <c r="N1811" s="3">
        <v>45832</v>
      </c>
      <c r="O1811">
        <v>120872</v>
      </c>
      <c r="P1811" t="e">
        <f>IFERROR(INDEX(REDOSLIJED!#REF!,MATCH(PlanMasine[[#This Row],[KPL]],REDOSLIJED!#REF!,0)),MAX(REDOSLIJED!#REF!)+1)</f>
        <v>#REF!</v>
      </c>
    </row>
    <row r="1812" spans="1:16" hidden="1" x14ac:dyDescent="0.25">
      <c r="A1812" s="23">
        <v>1032203</v>
      </c>
      <c r="B1812" s="23">
        <v>1</v>
      </c>
      <c r="C1812" s="23">
        <v>1032177</v>
      </c>
      <c r="D1812" s="23" t="s">
        <v>1962</v>
      </c>
      <c r="E1812" s="5">
        <f>IFERROR((PlanMasine[[#This Row],[Norma]]/PlanMasine[[#This Row],[Q]])*(PlanMasine[[#This Row],[Q]]/SUMIF(#REF!,PlanMasine[[#This Row],[RN]],#REF!)*PlanMasine[[#This Row],[KPLQ]]),0)</f>
        <v>0</v>
      </c>
      <c r="F1812" s="23">
        <v>6</v>
      </c>
      <c r="G1812" s="23">
        <v>0</v>
      </c>
      <c r="H1812" s="23">
        <v>0</v>
      </c>
      <c r="I1812" s="23" t="s">
        <v>5</v>
      </c>
      <c r="J1812" s="23" t="s">
        <v>570</v>
      </c>
      <c r="K1812" s="23" t="s">
        <v>2268</v>
      </c>
      <c r="L1812" s="24">
        <v>45845</v>
      </c>
      <c r="M1812" s="28">
        <v>2.7777777777777779E-3</v>
      </c>
      <c r="N1812" s="3">
        <v>45832</v>
      </c>
      <c r="O1812">
        <v>120858</v>
      </c>
      <c r="P1812" t="e">
        <f>IFERROR(INDEX(REDOSLIJED!#REF!,MATCH(PlanMasine[[#This Row],[KPL]],REDOSLIJED!#REF!,0)),MAX(REDOSLIJED!#REF!)+1)</f>
        <v>#REF!</v>
      </c>
    </row>
    <row r="1813" spans="1:16" hidden="1" x14ac:dyDescent="0.25">
      <c r="A1813" s="23">
        <v>1032203</v>
      </c>
      <c r="B1813" s="23">
        <v>1</v>
      </c>
      <c r="C1813" s="23">
        <v>1032178</v>
      </c>
      <c r="D1813" s="23" t="s">
        <v>1950</v>
      </c>
      <c r="E1813" s="5">
        <f>IFERROR((PlanMasine[[#This Row],[Norma]]/PlanMasine[[#This Row],[Q]])*(PlanMasine[[#This Row],[Q]]/SUMIF(#REF!,PlanMasine[[#This Row],[RN]],#REF!)*PlanMasine[[#This Row],[KPLQ]]),0)</f>
        <v>0</v>
      </c>
      <c r="F1813" s="23">
        <v>3</v>
      </c>
      <c r="G1813" s="23">
        <v>0</v>
      </c>
      <c r="H1813" s="23">
        <v>0</v>
      </c>
      <c r="I1813" s="23" t="s">
        <v>5</v>
      </c>
      <c r="J1813" s="23" t="s">
        <v>570</v>
      </c>
      <c r="K1813" s="23" t="s">
        <v>2268</v>
      </c>
      <c r="L1813" s="24">
        <v>45845</v>
      </c>
      <c r="M1813" s="28">
        <v>2.7777777777777779E-3</v>
      </c>
      <c r="N1813" s="3">
        <v>45832</v>
      </c>
      <c r="O1813">
        <v>120859</v>
      </c>
      <c r="P1813" t="e">
        <f>IFERROR(INDEX(REDOSLIJED!#REF!,MATCH(PlanMasine[[#This Row],[KPL]],REDOSLIJED!#REF!,0)),MAX(REDOSLIJED!#REF!)+1)</f>
        <v>#REF!</v>
      </c>
    </row>
    <row r="1814" spans="1:16" hidden="1" x14ac:dyDescent="0.25">
      <c r="A1814" s="23">
        <v>1032203</v>
      </c>
      <c r="B1814" s="23">
        <v>1</v>
      </c>
      <c r="C1814" s="23">
        <v>1032189</v>
      </c>
      <c r="D1814" s="23" t="s">
        <v>1961</v>
      </c>
      <c r="E1814" s="5">
        <f>IFERROR((PlanMasine[[#This Row],[Norma]]/PlanMasine[[#This Row],[Q]])*(PlanMasine[[#This Row],[Q]]/SUMIF(#REF!,PlanMasine[[#This Row],[RN]],#REF!)*PlanMasine[[#This Row],[KPLQ]]),0)</f>
        <v>0</v>
      </c>
      <c r="F1814" s="23">
        <v>3</v>
      </c>
      <c r="G1814" s="23">
        <v>0</v>
      </c>
      <c r="H1814" s="23">
        <v>0</v>
      </c>
      <c r="I1814" s="23" t="s">
        <v>5</v>
      </c>
      <c r="J1814" s="23" t="s">
        <v>570</v>
      </c>
      <c r="K1814" s="23" t="s">
        <v>2268</v>
      </c>
      <c r="L1814" s="24">
        <v>45845</v>
      </c>
      <c r="M1814" s="28">
        <v>6.9444444444444447E-4</v>
      </c>
      <c r="N1814" s="3">
        <v>45832</v>
      </c>
      <c r="O1814">
        <v>120870</v>
      </c>
      <c r="P1814" t="e">
        <f>IFERROR(INDEX(REDOSLIJED!#REF!,MATCH(PlanMasine[[#This Row],[KPL]],REDOSLIJED!#REF!,0)),MAX(REDOSLIJED!#REF!)+1)</f>
        <v>#REF!</v>
      </c>
    </row>
    <row r="1815" spans="1:16" hidden="1" x14ac:dyDescent="0.25">
      <c r="A1815" s="23">
        <v>1032203</v>
      </c>
      <c r="B1815" s="23">
        <v>1</v>
      </c>
      <c r="C1815" s="23">
        <v>1032179</v>
      </c>
      <c r="D1815" s="23" t="s">
        <v>1952</v>
      </c>
      <c r="E1815" s="5">
        <f>IFERROR((PlanMasine[[#This Row],[Norma]]/PlanMasine[[#This Row],[Q]])*(PlanMasine[[#This Row],[Q]]/SUMIF(#REF!,PlanMasine[[#This Row],[RN]],#REF!)*PlanMasine[[#This Row],[KPLQ]]),0)</f>
        <v>0</v>
      </c>
      <c r="F1815" s="23">
        <v>3</v>
      </c>
      <c r="G1815" s="23">
        <v>0</v>
      </c>
      <c r="H1815" s="23">
        <v>0</v>
      </c>
      <c r="I1815" s="23" t="s">
        <v>5</v>
      </c>
      <c r="J1815" s="23" t="s">
        <v>570</v>
      </c>
      <c r="K1815" s="23" t="s">
        <v>2268</v>
      </c>
      <c r="L1815" s="24">
        <v>45845</v>
      </c>
      <c r="M1815" s="28">
        <v>4.1666666666666666E-3</v>
      </c>
      <c r="N1815" s="3">
        <v>45832</v>
      </c>
      <c r="O1815">
        <v>120860</v>
      </c>
      <c r="P1815" t="e">
        <f>IFERROR(INDEX(REDOSLIJED!#REF!,MATCH(PlanMasine[[#This Row],[KPL]],REDOSLIJED!#REF!,0)),MAX(REDOSLIJED!#REF!)+1)</f>
        <v>#REF!</v>
      </c>
    </row>
    <row r="1816" spans="1:16" hidden="1" x14ac:dyDescent="0.25">
      <c r="A1816" s="23">
        <v>1032203</v>
      </c>
      <c r="B1816" s="23">
        <v>1</v>
      </c>
      <c r="C1816" s="23">
        <v>1032187</v>
      </c>
      <c r="D1816" s="23" t="s">
        <v>1954</v>
      </c>
      <c r="E1816" s="5">
        <f>IFERROR((PlanMasine[[#This Row],[Norma]]/PlanMasine[[#This Row],[Q]])*(PlanMasine[[#This Row],[Q]]/SUMIF(#REF!,PlanMasine[[#This Row],[RN]],#REF!)*PlanMasine[[#This Row],[KPLQ]]),0)</f>
        <v>0</v>
      </c>
      <c r="F1816" s="23">
        <v>6</v>
      </c>
      <c r="G1816" s="23">
        <v>0</v>
      </c>
      <c r="H1816" s="23">
        <v>0</v>
      </c>
      <c r="I1816" s="23" t="s">
        <v>5</v>
      </c>
      <c r="J1816" s="23" t="s">
        <v>570</v>
      </c>
      <c r="K1816" s="23" t="s">
        <v>2268</v>
      </c>
      <c r="L1816" s="24">
        <v>45845</v>
      </c>
      <c r="M1816" s="28">
        <v>5.5555555555555558E-3</v>
      </c>
      <c r="N1816" s="3">
        <v>45832</v>
      </c>
      <c r="O1816">
        <v>120868</v>
      </c>
      <c r="P1816" t="e">
        <f>IFERROR(INDEX(REDOSLIJED!#REF!,MATCH(PlanMasine[[#This Row],[KPL]],REDOSLIJED!#REF!,0)),MAX(REDOSLIJED!#REF!)+1)</f>
        <v>#REF!</v>
      </c>
    </row>
    <row r="1817" spans="1:16" hidden="1" x14ac:dyDescent="0.25">
      <c r="A1817" s="23">
        <v>1032203</v>
      </c>
      <c r="B1817" s="23">
        <v>1</v>
      </c>
      <c r="C1817" s="23">
        <v>1032193</v>
      </c>
      <c r="D1817" s="23" t="s">
        <v>1945</v>
      </c>
      <c r="E1817" s="5">
        <f>IFERROR((PlanMasine[[#This Row],[Norma]]/PlanMasine[[#This Row],[Q]])*(PlanMasine[[#This Row],[Q]]/SUMIF(#REF!,PlanMasine[[#This Row],[RN]],#REF!)*PlanMasine[[#This Row],[KPLQ]]),0)</f>
        <v>0</v>
      </c>
      <c r="F1817" s="23">
        <v>21</v>
      </c>
      <c r="G1817" s="23">
        <v>0</v>
      </c>
      <c r="H1817" s="23">
        <v>0</v>
      </c>
      <c r="I1817" s="23" t="s">
        <v>5</v>
      </c>
      <c r="J1817" s="23" t="s">
        <v>570</v>
      </c>
      <c r="K1817" s="23" t="s">
        <v>2268</v>
      </c>
      <c r="L1817" s="24">
        <v>45845</v>
      </c>
      <c r="M1817" s="28">
        <v>2.4305555555555556E-3</v>
      </c>
      <c r="N1817" s="3">
        <v>45832</v>
      </c>
      <c r="O1817">
        <v>120874</v>
      </c>
      <c r="P1817" t="e">
        <f>IFERROR(INDEX(REDOSLIJED!#REF!,MATCH(PlanMasine[[#This Row],[KPL]],REDOSLIJED!#REF!,0)),MAX(REDOSLIJED!#REF!)+1)</f>
        <v>#REF!</v>
      </c>
    </row>
    <row r="1818" spans="1:16" hidden="1" x14ac:dyDescent="0.25">
      <c r="A1818" s="23">
        <v>1032204</v>
      </c>
      <c r="B1818" s="23">
        <v>1</v>
      </c>
      <c r="C1818" s="23">
        <v>1032192</v>
      </c>
      <c r="D1818" s="23" t="s">
        <v>1960</v>
      </c>
      <c r="E1818" s="5">
        <f>IFERROR((PlanMasine[[#This Row],[Norma]]/PlanMasine[[#This Row],[Q]])*(PlanMasine[[#This Row],[Q]]/SUMIF(#REF!,PlanMasine[[#This Row],[RN]],#REF!)*PlanMasine[[#This Row],[KPLQ]]),0)</f>
        <v>0</v>
      </c>
      <c r="F1818" s="23">
        <v>3</v>
      </c>
      <c r="G1818" s="23">
        <v>0</v>
      </c>
      <c r="H1818" s="23">
        <v>0</v>
      </c>
      <c r="I1818" s="23" t="s">
        <v>5</v>
      </c>
      <c r="J1818" s="23" t="s">
        <v>570</v>
      </c>
      <c r="K1818" s="23" t="s">
        <v>2268</v>
      </c>
      <c r="L1818" s="24">
        <v>45845</v>
      </c>
      <c r="M1818" s="28">
        <v>4.1666666666666666E-3</v>
      </c>
      <c r="N1818" s="3">
        <v>45832</v>
      </c>
      <c r="O1818">
        <v>120873</v>
      </c>
      <c r="P1818" t="e">
        <f>IFERROR(INDEX(REDOSLIJED!#REF!,MATCH(PlanMasine[[#This Row],[KPL]],REDOSLIJED!#REF!,0)),MAX(REDOSLIJED!#REF!)+1)</f>
        <v>#REF!</v>
      </c>
    </row>
    <row r="1819" spans="1:16" hidden="1" x14ac:dyDescent="0.25">
      <c r="A1819" s="23">
        <v>1032204</v>
      </c>
      <c r="B1819" s="23">
        <v>1</v>
      </c>
      <c r="C1819" s="23">
        <v>1032191</v>
      </c>
      <c r="D1819" s="23" t="s">
        <v>1957</v>
      </c>
      <c r="E1819" s="5">
        <f>IFERROR((PlanMasine[[#This Row],[Norma]]/PlanMasine[[#This Row],[Q]])*(PlanMasine[[#This Row],[Q]]/SUMIF(#REF!,PlanMasine[[#This Row],[RN]],#REF!)*PlanMasine[[#This Row],[KPLQ]]),0)</f>
        <v>0</v>
      </c>
      <c r="F1819" s="23">
        <v>3</v>
      </c>
      <c r="G1819" s="23">
        <v>0</v>
      </c>
      <c r="H1819" s="23">
        <v>0</v>
      </c>
      <c r="I1819" s="23" t="s">
        <v>5</v>
      </c>
      <c r="J1819" s="23" t="s">
        <v>570</v>
      </c>
      <c r="K1819" s="23" t="s">
        <v>2268</v>
      </c>
      <c r="L1819" s="24">
        <v>45845</v>
      </c>
      <c r="M1819" s="28">
        <v>1.3888888888888889E-3</v>
      </c>
      <c r="N1819" s="3">
        <v>45832</v>
      </c>
      <c r="O1819">
        <v>120872</v>
      </c>
      <c r="P1819" t="e">
        <f>IFERROR(INDEX(REDOSLIJED!#REF!,MATCH(PlanMasine[[#This Row],[KPL]],REDOSLIJED!#REF!,0)),MAX(REDOSLIJED!#REF!)+1)</f>
        <v>#REF!</v>
      </c>
    </row>
    <row r="1820" spans="1:16" hidden="1" x14ac:dyDescent="0.25">
      <c r="A1820" s="23">
        <v>1032204</v>
      </c>
      <c r="B1820" s="23">
        <v>1</v>
      </c>
      <c r="C1820" s="23">
        <v>1032171</v>
      </c>
      <c r="D1820" s="23" t="s">
        <v>1959</v>
      </c>
      <c r="E1820" s="5">
        <f>IFERROR((PlanMasine[[#This Row],[Norma]]/PlanMasine[[#This Row],[Q]])*(PlanMasine[[#This Row],[Q]]/SUMIF(#REF!,PlanMasine[[#This Row],[RN]],#REF!)*PlanMasine[[#This Row],[KPLQ]]),0)</f>
        <v>0</v>
      </c>
      <c r="F1820" s="23">
        <v>3</v>
      </c>
      <c r="G1820" s="23">
        <v>0</v>
      </c>
      <c r="H1820" s="23">
        <v>0</v>
      </c>
      <c r="I1820" s="23" t="s">
        <v>5</v>
      </c>
      <c r="J1820" s="23" t="s">
        <v>570</v>
      </c>
      <c r="K1820" s="23" t="s">
        <v>2268</v>
      </c>
      <c r="L1820" s="24">
        <v>45845</v>
      </c>
      <c r="M1820" s="28">
        <v>1.3888888888888889E-3</v>
      </c>
      <c r="N1820" s="3">
        <v>45832</v>
      </c>
      <c r="O1820">
        <v>120852</v>
      </c>
      <c r="P1820" t="e">
        <f>IFERROR(INDEX(REDOSLIJED!#REF!,MATCH(PlanMasine[[#This Row],[KPL]],REDOSLIJED!#REF!,0)),MAX(REDOSLIJED!#REF!)+1)</f>
        <v>#REF!</v>
      </c>
    </row>
    <row r="1821" spans="1:16" hidden="1" x14ac:dyDescent="0.25">
      <c r="A1821" s="23">
        <v>1032204</v>
      </c>
      <c r="B1821" s="23">
        <v>1</v>
      </c>
      <c r="C1821" s="23">
        <v>1032189</v>
      </c>
      <c r="D1821" s="23" t="s">
        <v>1961</v>
      </c>
      <c r="E1821" s="5">
        <f>IFERROR((PlanMasine[[#This Row],[Norma]]/PlanMasine[[#This Row],[Q]])*(PlanMasine[[#This Row],[Q]]/SUMIF(#REF!,PlanMasine[[#This Row],[RN]],#REF!)*PlanMasine[[#This Row],[KPLQ]]),0)</f>
        <v>0</v>
      </c>
      <c r="F1821" s="23">
        <v>3</v>
      </c>
      <c r="G1821" s="23">
        <v>0</v>
      </c>
      <c r="H1821" s="23">
        <v>0</v>
      </c>
      <c r="I1821" s="23" t="s">
        <v>5</v>
      </c>
      <c r="J1821" s="23" t="s">
        <v>570</v>
      </c>
      <c r="K1821" s="23" t="s">
        <v>2268</v>
      </c>
      <c r="L1821" s="24">
        <v>45845</v>
      </c>
      <c r="M1821" s="28">
        <v>6.9444444444444447E-4</v>
      </c>
      <c r="N1821" s="3">
        <v>45832</v>
      </c>
      <c r="O1821">
        <v>120870</v>
      </c>
      <c r="P1821" t="e">
        <f>IFERROR(INDEX(REDOSLIJED!#REF!,MATCH(PlanMasine[[#This Row],[KPL]],REDOSLIJED!#REF!,0)),MAX(REDOSLIJED!#REF!)+1)</f>
        <v>#REF!</v>
      </c>
    </row>
    <row r="1822" spans="1:16" hidden="1" x14ac:dyDescent="0.25">
      <c r="A1822" s="23">
        <v>1032204</v>
      </c>
      <c r="B1822" s="23">
        <v>1</v>
      </c>
      <c r="C1822" s="23">
        <v>1032187</v>
      </c>
      <c r="D1822" s="23" t="s">
        <v>1954</v>
      </c>
      <c r="E1822" s="5">
        <f>IFERROR((PlanMasine[[#This Row],[Norma]]/PlanMasine[[#This Row],[Q]])*(PlanMasine[[#This Row],[Q]]/SUMIF(#REF!,PlanMasine[[#This Row],[RN]],#REF!)*PlanMasine[[#This Row],[KPLQ]]),0)</f>
        <v>0</v>
      </c>
      <c r="F1822" s="23">
        <v>6</v>
      </c>
      <c r="G1822" s="23">
        <v>0</v>
      </c>
      <c r="H1822" s="23">
        <v>0</v>
      </c>
      <c r="I1822" s="23" t="s">
        <v>5</v>
      </c>
      <c r="J1822" s="23" t="s">
        <v>570</v>
      </c>
      <c r="K1822" s="23" t="s">
        <v>2268</v>
      </c>
      <c r="L1822" s="24">
        <v>45845</v>
      </c>
      <c r="M1822" s="28">
        <v>5.5555555555555558E-3</v>
      </c>
      <c r="N1822" s="3">
        <v>45832</v>
      </c>
      <c r="O1822">
        <v>120868</v>
      </c>
      <c r="P1822" t="e">
        <f>IFERROR(INDEX(REDOSLIJED!#REF!,MATCH(PlanMasine[[#This Row],[KPL]],REDOSLIJED!#REF!,0)),MAX(REDOSLIJED!#REF!)+1)</f>
        <v>#REF!</v>
      </c>
    </row>
    <row r="1823" spans="1:16" hidden="1" x14ac:dyDescent="0.25">
      <c r="A1823" s="23">
        <v>1032204</v>
      </c>
      <c r="B1823" s="23">
        <v>1</v>
      </c>
      <c r="C1823" s="23">
        <v>1032162</v>
      </c>
      <c r="D1823" s="23" t="s">
        <v>1949</v>
      </c>
      <c r="E1823" s="5">
        <f>IFERROR((PlanMasine[[#This Row],[Norma]]/PlanMasine[[#This Row],[Q]])*(PlanMasine[[#This Row],[Q]]/SUMIF(#REF!,PlanMasine[[#This Row],[RN]],#REF!)*PlanMasine[[#This Row],[KPLQ]]),0)</f>
        <v>0</v>
      </c>
      <c r="F1823" s="23">
        <v>3</v>
      </c>
      <c r="G1823" s="23">
        <v>0</v>
      </c>
      <c r="H1823" s="23">
        <v>0</v>
      </c>
      <c r="I1823" s="23" t="s">
        <v>5</v>
      </c>
      <c r="J1823" s="23" t="s">
        <v>570</v>
      </c>
      <c r="K1823" s="23" t="s">
        <v>2268</v>
      </c>
      <c r="L1823" s="24">
        <v>45845</v>
      </c>
      <c r="M1823" s="28">
        <v>1.0416666666666666E-2</v>
      </c>
      <c r="N1823" s="3">
        <v>45832</v>
      </c>
      <c r="O1823">
        <v>120843</v>
      </c>
      <c r="P1823" t="e">
        <f>IFERROR(INDEX(REDOSLIJED!#REF!,MATCH(PlanMasine[[#This Row],[KPL]],REDOSLIJED!#REF!,0)),MAX(REDOSLIJED!#REF!)+1)</f>
        <v>#REF!</v>
      </c>
    </row>
    <row r="1824" spans="1:16" hidden="1" x14ac:dyDescent="0.25">
      <c r="A1824" s="23">
        <v>1032204</v>
      </c>
      <c r="B1824" s="23">
        <v>1</v>
      </c>
      <c r="C1824" s="23">
        <v>1032169</v>
      </c>
      <c r="D1824" s="23" t="s">
        <v>1958</v>
      </c>
      <c r="E1824" s="5">
        <f>IFERROR((PlanMasine[[#This Row],[Norma]]/PlanMasine[[#This Row],[Q]])*(PlanMasine[[#This Row],[Q]]/SUMIF(#REF!,PlanMasine[[#This Row],[RN]],#REF!)*PlanMasine[[#This Row],[KPLQ]]),0)</f>
        <v>0</v>
      </c>
      <c r="F1824" s="23">
        <v>3</v>
      </c>
      <c r="G1824" s="23">
        <v>0</v>
      </c>
      <c r="H1824" s="23">
        <v>0</v>
      </c>
      <c r="I1824" s="23" t="s">
        <v>5</v>
      </c>
      <c r="J1824" s="23" t="s">
        <v>570</v>
      </c>
      <c r="K1824" s="23" t="s">
        <v>2268</v>
      </c>
      <c r="L1824" s="24">
        <v>45845</v>
      </c>
      <c r="M1824" s="28">
        <v>4.1666666666666666E-3</v>
      </c>
      <c r="N1824" s="3">
        <v>45832</v>
      </c>
      <c r="O1824">
        <v>120850</v>
      </c>
      <c r="P1824" t="e">
        <f>IFERROR(INDEX(REDOSLIJED!#REF!,MATCH(PlanMasine[[#This Row],[KPL]],REDOSLIJED!#REF!,0)),MAX(REDOSLIJED!#REF!)+1)</f>
        <v>#REF!</v>
      </c>
    </row>
    <row r="1825" spans="1:16" hidden="1" x14ac:dyDescent="0.25">
      <c r="A1825" s="23">
        <v>1032204</v>
      </c>
      <c r="B1825" s="23">
        <v>1</v>
      </c>
      <c r="C1825" s="23">
        <v>1032193</v>
      </c>
      <c r="D1825" s="23" t="s">
        <v>1945</v>
      </c>
      <c r="E1825" s="5">
        <f>IFERROR((PlanMasine[[#This Row],[Norma]]/PlanMasine[[#This Row],[Q]])*(PlanMasine[[#This Row],[Q]]/SUMIF(#REF!,PlanMasine[[#This Row],[RN]],#REF!)*PlanMasine[[#This Row],[KPLQ]]),0)</f>
        <v>0</v>
      </c>
      <c r="F1825" s="23">
        <v>21</v>
      </c>
      <c r="G1825" s="23">
        <v>0</v>
      </c>
      <c r="H1825" s="23">
        <v>0</v>
      </c>
      <c r="I1825" s="23" t="s">
        <v>5</v>
      </c>
      <c r="J1825" s="23" t="s">
        <v>570</v>
      </c>
      <c r="K1825" s="23" t="s">
        <v>2268</v>
      </c>
      <c r="L1825" s="24">
        <v>45845</v>
      </c>
      <c r="M1825" s="28">
        <v>2.4305555555555556E-3</v>
      </c>
      <c r="N1825" s="3">
        <v>45832</v>
      </c>
      <c r="O1825">
        <v>120874</v>
      </c>
      <c r="P1825" t="e">
        <f>IFERROR(INDEX(REDOSLIJED!#REF!,MATCH(PlanMasine[[#This Row],[KPL]],REDOSLIJED!#REF!,0)),MAX(REDOSLIJED!#REF!)+1)</f>
        <v>#REF!</v>
      </c>
    </row>
    <row r="1826" spans="1:16" hidden="1" x14ac:dyDescent="0.25">
      <c r="A1826" s="23">
        <v>1032204</v>
      </c>
      <c r="B1826" s="23">
        <v>1</v>
      </c>
      <c r="C1826" s="23">
        <v>1032179</v>
      </c>
      <c r="D1826" s="23" t="s">
        <v>1952</v>
      </c>
      <c r="E1826" s="5">
        <f>IFERROR((PlanMasine[[#This Row],[Norma]]/PlanMasine[[#This Row],[Q]])*(PlanMasine[[#This Row],[Q]]/SUMIF(#REF!,PlanMasine[[#This Row],[RN]],#REF!)*PlanMasine[[#This Row],[KPLQ]]),0)</f>
        <v>0</v>
      </c>
      <c r="F1826" s="23">
        <v>3</v>
      </c>
      <c r="G1826" s="23">
        <v>0</v>
      </c>
      <c r="H1826" s="23">
        <v>0</v>
      </c>
      <c r="I1826" s="23" t="s">
        <v>5</v>
      </c>
      <c r="J1826" s="23" t="s">
        <v>570</v>
      </c>
      <c r="K1826" s="23" t="s">
        <v>2268</v>
      </c>
      <c r="L1826" s="24">
        <v>45845</v>
      </c>
      <c r="M1826" s="28">
        <v>4.1666666666666666E-3</v>
      </c>
      <c r="N1826" s="3">
        <v>45832</v>
      </c>
      <c r="O1826">
        <v>120860</v>
      </c>
      <c r="P1826" t="e">
        <f>IFERROR(INDEX(REDOSLIJED!#REF!,MATCH(PlanMasine[[#This Row],[KPL]],REDOSLIJED!#REF!,0)),MAX(REDOSLIJED!#REF!)+1)</f>
        <v>#REF!</v>
      </c>
    </row>
    <row r="1827" spans="1:16" hidden="1" x14ac:dyDescent="0.25">
      <c r="A1827" s="23">
        <v>1032204</v>
      </c>
      <c r="B1827" s="23">
        <v>1</v>
      </c>
      <c r="C1827" s="23">
        <v>1032168</v>
      </c>
      <c r="D1827" s="23" t="s">
        <v>1946</v>
      </c>
      <c r="E1827" s="5">
        <f>IFERROR((PlanMasine[[#This Row],[Norma]]/PlanMasine[[#This Row],[Q]])*(PlanMasine[[#This Row],[Q]]/SUMIF(#REF!,PlanMasine[[#This Row],[RN]],#REF!)*PlanMasine[[#This Row],[KPLQ]]),0)</f>
        <v>0</v>
      </c>
      <c r="F1827" s="23">
        <v>3</v>
      </c>
      <c r="G1827" s="23">
        <v>0</v>
      </c>
      <c r="H1827" s="23">
        <v>0</v>
      </c>
      <c r="I1827" s="23" t="s">
        <v>5</v>
      </c>
      <c r="J1827" s="23" t="s">
        <v>570</v>
      </c>
      <c r="K1827" s="23" t="s">
        <v>2268</v>
      </c>
      <c r="L1827" s="24">
        <v>45845</v>
      </c>
      <c r="M1827" s="28">
        <v>8.3333333333333332E-3</v>
      </c>
      <c r="N1827" s="3">
        <v>45832</v>
      </c>
      <c r="O1827">
        <v>120849</v>
      </c>
      <c r="P1827" t="e">
        <f>IFERROR(INDEX(REDOSLIJED!#REF!,MATCH(PlanMasine[[#This Row],[KPL]],REDOSLIJED!#REF!,0)),MAX(REDOSLIJED!#REF!)+1)</f>
        <v>#REF!</v>
      </c>
    </row>
    <row r="1828" spans="1:16" hidden="1" x14ac:dyDescent="0.25">
      <c r="A1828" s="23">
        <v>1032204</v>
      </c>
      <c r="B1828" s="23">
        <v>1</v>
      </c>
      <c r="C1828" s="23">
        <v>1032178</v>
      </c>
      <c r="D1828" s="23" t="s">
        <v>1950</v>
      </c>
      <c r="E1828" s="5">
        <f>IFERROR((PlanMasine[[#This Row],[Norma]]/PlanMasine[[#This Row],[Q]])*(PlanMasine[[#This Row],[Q]]/SUMIF(#REF!,PlanMasine[[#This Row],[RN]],#REF!)*PlanMasine[[#This Row],[KPLQ]]),0)</f>
        <v>0</v>
      </c>
      <c r="F1828" s="23">
        <v>3</v>
      </c>
      <c r="G1828" s="23">
        <v>0</v>
      </c>
      <c r="H1828" s="23">
        <v>0</v>
      </c>
      <c r="I1828" s="23" t="s">
        <v>5</v>
      </c>
      <c r="J1828" s="23" t="s">
        <v>570</v>
      </c>
      <c r="K1828" s="23" t="s">
        <v>2268</v>
      </c>
      <c r="L1828" s="24">
        <v>45845</v>
      </c>
      <c r="M1828" s="28">
        <v>2.7777777777777779E-3</v>
      </c>
      <c r="N1828" s="3">
        <v>45832</v>
      </c>
      <c r="O1828">
        <v>120859</v>
      </c>
      <c r="P1828" t="e">
        <f>IFERROR(INDEX(REDOSLIJED!#REF!,MATCH(PlanMasine[[#This Row],[KPL]],REDOSLIJED!#REF!,0)),MAX(REDOSLIJED!#REF!)+1)</f>
        <v>#REF!</v>
      </c>
    </row>
    <row r="1829" spans="1:16" hidden="1" x14ac:dyDescent="0.25">
      <c r="A1829" s="23">
        <v>1032204</v>
      </c>
      <c r="B1829" s="23">
        <v>1</v>
      </c>
      <c r="C1829" s="23">
        <v>1032163</v>
      </c>
      <c r="D1829" s="23" t="s">
        <v>1948</v>
      </c>
      <c r="E1829" s="5">
        <f>IFERROR((PlanMasine[[#This Row],[Norma]]/PlanMasine[[#This Row],[Q]])*(PlanMasine[[#This Row],[Q]]/SUMIF(#REF!,PlanMasine[[#This Row],[RN]],#REF!)*PlanMasine[[#This Row],[KPLQ]]),0)</f>
        <v>0</v>
      </c>
      <c r="F1829" s="23">
        <v>3</v>
      </c>
      <c r="G1829" s="23">
        <v>0</v>
      </c>
      <c r="H1829" s="23">
        <v>0</v>
      </c>
      <c r="I1829" s="23" t="s">
        <v>5</v>
      </c>
      <c r="J1829" s="23" t="s">
        <v>570</v>
      </c>
      <c r="K1829" s="23" t="s">
        <v>2268</v>
      </c>
      <c r="L1829" s="24">
        <v>45845</v>
      </c>
      <c r="M1829" s="28">
        <v>8.3333333333333332E-3</v>
      </c>
      <c r="N1829" s="3">
        <v>45832</v>
      </c>
      <c r="O1829">
        <v>120844</v>
      </c>
      <c r="P1829" t="e">
        <f>IFERROR(INDEX(REDOSLIJED!#REF!,MATCH(PlanMasine[[#This Row],[KPL]],REDOSLIJED!#REF!,0)),MAX(REDOSLIJED!#REF!)+1)</f>
        <v>#REF!</v>
      </c>
    </row>
    <row r="1830" spans="1:16" hidden="1" x14ac:dyDescent="0.25">
      <c r="A1830" s="23">
        <v>1032204</v>
      </c>
      <c r="B1830" s="23">
        <v>1</v>
      </c>
      <c r="C1830" s="23">
        <v>1032177</v>
      </c>
      <c r="D1830" s="23" t="s">
        <v>1962</v>
      </c>
      <c r="E1830" s="5">
        <f>IFERROR((PlanMasine[[#This Row],[Norma]]/PlanMasine[[#This Row],[Q]])*(PlanMasine[[#This Row],[Q]]/SUMIF(#REF!,PlanMasine[[#This Row],[RN]],#REF!)*PlanMasine[[#This Row],[KPLQ]]),0)</f>
        <v>0</v>
      </c>
      <c r="F1830" s="23">
        <v>6</v>
      </c>
      <c r="G1830" s="23">
        <v>0</v>
      </c>
      <c r="H1830" s="23">
        <v>0</v>
      </c>
      <c r="I1830" s="23" t="s">
        <v>5</v>
      </c>
      <c r="J1830" s="23" t="s">
        <v>570</v>
      </c>
      <c r="K1830" s="23" t="s">
        <v>2268</v>
      </c>
      <c r="L1830" s="24">
        <v>45845</v>
      </c>
      <c r="M1830" s="28">
        <v>2.7777777777777779E-3</v>
      </c>
      <c r="N1830" s="3">
        <v>45832</v>
      </c>
      <c r="O1830">
        <v>120858</v>
      </c>
      <c r="P1830" t="e">
        <f>IFERROR(INDEX(REDOSLIJED!#REF!,MATCH(PlanMasine[[#This Row],[KPL]],REDOSLIJED!#REF!,0)),MAX(REDOSLIJED!#REF!)+1)</f>
        <v>#REF!</v>
      </c>
    </row>
    <row r="1831" spans="1:16" hidden="1" x14ac:dyDescent="0.25">
      <c r="A1831" s="23">
        <v>1032204</v>
      </c>
      <c r="B1831" s="23">
        <v>1</v>
      </c>
      <c r="C1831" s="23">
        <v>1032167</v>
      </c>
      <c r="D1831" s="23" t="s">
        <v>1956</v>
      </c>
      <c r="E1831" s="5">
        <f>IFERROR((PlanMasine[[#This Row],[Norma]]/PlanMasine[[#This Row],[Q]])*(PlanMasine[[#This Row],[Q]]/SUMIF(#REF!,PlanMasine[[#This Row],[RN]],#REF!)*PlanMasine[[#This Row],[KPLQ]]),0)</f>
        <v>0</v>
      </c>
      <c r="F1831" s="23">
        <v>6</v>
      </c>
      <c r="G1831" s="23">
        <v>0</v>
      </c>
      <c r="H1831" s="23">
        <v>0</v>
      </c>
      <c r="I1831" s="23" t="s">
        <v>5</v>
      </c>
      <c r="J1831" s="23" t="s">
        <v>570</v>
      </c>
      <c r="K1831" s="23" t="s">
        <v>2268</v>
      </c>
      <c r="L1831" s="24">
        <v>45845</v>
      </c>
      <c r="M1831" s="28">
        <v>5.5555555555555558E-3</v>
      </c>
      <c r="N1831" s="3">
        <v>45832</v>
      </c>
      <c r="O1831">
        <v>120848</v>
      </c>
      <c r="P1831" t="e">
        <f>IFERROR(INDEX(REDOSLIJED!#REF!,MATCH(PlanMasine[[#This Row],[KPL]],REDOSLIJED!#REF!,0)),MAX(REDOSLIJED!#REF!)+1)</f>
        <v>#REF!</v>
      </c>
    </row>
    <row r="1832" spans="1:16" hidden="1" x14ac:dyDescent="0.25">
      <c r="A1832" s="23">
        <v>1032204</v>
      </c>
      <c r="B1832" s="23">
        <v>1</v>
      </c>
      <c r="C1832" s="23">
        <v>1032164</v>
      </c>
      <c r="D1832" s="23" t="s">
        <v>1951</v>
      </c>
      <c r="E1832" s="5">
        <f>IFERROR((PlanMasine[[#This Row],[Norma]]/PlanMasine[[#This Row],[Q]])*(PlanMasine[[#This Row],[Q]]/SUMIF(#REF!,PlanMasine[[#This Row],[RN]],#REF!)*PlanMasine[[#This Row],[KPLQ]]),0)</f>
        <v>0</v>
      </c>
      <c r="F1832" s="23">
        <v>3</v>
      </c>
      <c r="G1832" s="23">
        <v>0</v>
      </c>
      <c r="H1832" s="23">
        <v>0</v>
      </c>
      <c r="I1832" s="23" t="s">
        <v>5</v>
      </c>
      <c r="J1832" s="23" t="s">
        <v>570</v>
      </c>
      <c r="K1832" s="23" t="s">
        <v>2268</v>
      </c>
      <c r="L1832" s="24">
        <v>45845</v>
      </c>
      <c r="M1832" s="28">
        <v>8.3333333333333332E-3</v>
      </c>
      <c r="N1832" s="3">
        <v>45832</v>
      </c>
      <c r="O1832">
        <v>120845</v>
      </c>
      <c r="P1832" t="e">
        <f>IFERROR(INDEX(REDOSLIJED!#REF!,MATCH(PlanMasine[[#This Row],[KPL]],REDOSLIJED!#REF!,0)),MAX(REDOSLIJED!#REF!)+1)</f>
        <v>#REF!</v>
      </c>
    </row>
    <row r="1833" spans="1:16" hidden="1" x14ac:dyDescent="0.25">
      <c r="A1833" s="23">
        <v>1032204</v>
      </c>
      <c r="B1833" s="23">
        <v>1</v>
      </c>
      <c r="C1833" s="23">
        <v>1032170</v>
      </c>
      <c r="D1833" s="23" t="s">
        <v>1947</v>
      </c>
      <c r="E1833" s="5">
        <f>IFERROR((PlanMasine[[#This Row],[Norma]]/PlanMasine[[#This Row],[Q]])*(PlanMasine[[#This Row],[Q]]/SUMIF(#REF!,PlanMasine[[#This Row],[RN]],#REF!)*PlanMasine[[#This Row],[KPLQ]]),0)</f>
        <v>0</v>
      </c>
      <c r="F1833" s="23">
        <v>3</v>
      </c>
      <c r="G1833" s="23">
        <v>0</v>
      </c>
      <c r="H1833" s="23">
        <v>0</v>
      </c>
      <c r="I1833" s="23" t="s">
        <v>5</v>
      </c>
      <c r="J1833" s="23" t="s">
        <v>570</v>
      </c>
      <c r="K1833" s="23" t="s">
        <v>2268</v>
      </c>
      <c r="L1833" s="24">
        <v>45845</v>
      </c>
      <c r="M1833" s="28">
        <v>4.1666666666666666E-3</v>
      </c>
      <c r="N1833" s="3">
        <v>45832</v>
      </c>
      <c r="O1833">
        <v>120851</v>
      </c>
      <c r="P1833" t="e">
        <f>IFERROR(INDEX(REDOSLIJED!#REF!,MATCH(PlanMasine[[#This Row],[KPL]],REDOSLIJED!#REF!,0)),MAX(REDOSLIJED!#REF!)+1)</f>
        <v>#REF!</v>
      </c>
    </row>
    <row r="1834" spans="1:16" hidden="1" x14ac:dyDescent="0.25">
      <c r="A1834" s="23">
        <v>1032204</v>
      </c>
      <c r="B1834" s="23">
        <v>1</v>
      </c>
      <c r="C1834" s="23">
        <v>1032199</v>
      </c>
      <c r="D1834" s="23" t="s">
        <v>1976</v>
      </c>
      <c r="E1834" s="5">
        <f>IFERROR((PlanMasine[[#This Row],[Norma]]/PlanMasine[[#This Row],[Q]])*(PlanMasine[[#This Row],[Q]]/SUMIF(#REF!,PlanMasine[[#This Row],[RN]],#REF!)*PlanMasine[[#This Row],[KPLQ]]),0)</f>
        <v>0</v>
      </c>
      <c r="F1834" s="23">
        <v>3</v>
      </c>
      <c r="G1834" s="23">
        <v>0</v>
      </c>
      <c r="H1834" s="23">
        <v>0</v>
      </c>
      <c r="I1834" s="23" t="s">
        <v>5</v>
      </c>
      <c r="J1834" s="23" t="s">
        <v>570</v>
      </c>
      <c r="K1834" s="23" t="s">
        <v>2268</v>
      </c>
      <c r="L1834" s="24">
        <v>45845</v>
      </c>
      <c r="M1834" s="28">
        <v>6.9444444444444447E-4</v>
      </c>
      <c r="N1834" s="3">
        <v>45832</v>
      </c>
      <c r="O1834">
        <v>120880</v>
      </c>
      <c r="P1834" t="e">
        <f>IFERROR(INDEX(REDOSLIJED!#REF!,MATCH(PlanMasine[[#This Row],[KPL]],REDOSLIJED!#REF!,0)),MAX(REDOSLIJED!#REF!)+1)</f>
        <v>#REF!</v>
      </c>
    </row>
    <row r="1835" spans="1:16" hidden="1" x14ac:dyDescent="0.25">
      <c r="A1835" s="23">
        <v>1032204</v>
      </c>
      <c r="B1835" s="23">
        <v>1</v>
      </c>
      <c r="C1835" s="23">
        <v>1032172</v>
      </c>
      <c r="D1835" s="23" t="s">
        <v>1955</v>
      </c>
      <c r="E1835" s="5">
        <f>IFERROR((PlanMasine[[#This Row],[Norma]]/PlanMasine[[#This Row],[Q]])*(PlanMasine[[#This Row],[Q]]/SUMIF(#REF!,PlanMasine[[#This Row],[RN]],#REF!)*PlanMasine[[#This Row],[KPLQ]]),0)</f>
        <v>0</v>
      </c>
      <c r="F1835" s="23">
        <v>3</v>
      </c>
      <c r="G1835" s="23">
        <v>0</v>
      </c>
      <c r="H1835" s="23">
        <v>0</v>
      </c>
      <c r="I1835" s="23" t="s">
        <v>5</v>
      </c>
      <c r="J1835" s="23" t="s">
        <v>570</v>
      </c>
      <c r="K1835" s="23" t="s">
        <v>2268</v>
      </c>
      <c r="L1835" s="24">
        <v>45845</v>
      </c>
      <c r="M1835" s="28">
        <v>4.1666666666666666E-3</v>
      </c>
      <c r="N1835" s="3">
        <v>45832</v>
      </c>
      <c r="O1835">
        <v>120853</v>
      </c>
      <c r="P1835" t="e">
        <f>IFERROR(INDEX(REDOSLIJED!#REF!,MATCH(PlanMasine[[#This Row],[KPL]],REDOSLIJED!#REF!,0)),MAX(REDOSLIJED!#REF!)+1)</f>
        <v>#REF!</v>
      </c>
    </row>
    <row r="1836" spans="1:16" hidden="1" x14ac:dyDescent="0.25">
      <c r="A1836" s="23">
        <v>1032204</v>
      </c>
      <c r="B1836" s="23">
        <v>1</v>
      </c>
      <c r="C1836" s="23">
        <v>1032194</v>
      </c>
      <c r="D1836" s="23" t="s">
        <v>1953</v>
      </c>
      <c r="E1836" s="5">
        <f>IFERROR((PlanMasine[[#This Row],[Norma]]/PlanMasine[[#This Row],[Q]])*(PlanMasine[[#This Row],[Q]]/SUMIF(#REF!,PlanMasine[[#This Row],[RN]],#REF!)*PlanMasine[[#This Row],[KPLQ]]),0)</f>
        <v>0</v>
      </c>
      <c r="F1836" s="23">
        <v>3</v>
      </c>
      <c r="G1836" s="23">
        <v>0</v>
      </c>
      <c r="H1836" s="23">
        <v>0</v>
      </c>
      <c r="I1836" s="23" t="s">
        <v>5</v>
      </c>
      <c r="J1836" s="23" t="s">
        <v>570</v>
      </c>
      <c r="K1836" s="23" t="s">
        <v>2268</v>
      </c>
      <c r="L1836" s="24">
        <v>45845</v>
      </c>
      <c r="M1836" s="28">
        <v>6.9444444444444447E-4</v>
      </c>
      <c r="N1836" s="3">
        <v>45832</v>
      </c>
      <c r="O1836">
        <v>120875</v>
      </c>
      <c r="P1836" t="e">
        <f>IFERROR(INDEX(REDOSLIJED!#REF!,MATCH(PlanMasine[[#This Row],[KPL]],REDOSLIJED!#REF!,0)),MAX(REDOSLIJED!#REF!)+1)</f>
        <v>#REF!</v>
      </c>
    </row>
    <row r="1837" spans="1:16" hidden="1" x14ac:dyDescent="0.25">
      <c r="A1837" s="23">
        <v>1032308</v>
      </c>
      <c r="B1837" s="23">
        <v>1</v>
      </c>
      <c r="C1837" s="23">
        <v>1032310</v>
      </c>
      <c r="D1837" s="23" t="s">
        <v>1940</v>
      </c>
      <c r="E1837" s="5">
        <f>IFERROR((PlanMasine[[#This Row],[Norma]]/PlanMasine[[#This Row],[Q]])*(PlanMasine[[#This Row],[Q]]/SUMIF(#REF!,PlanMasine[[#This Row],[RN]],#REF!)*PlanMasine[[#This Row],[KPLQ]]),0)</f>
        <v>0</v>
      </c>
      <c r="F1837" s="23">
        <v>1</v>
      </c>
      <c r="G1837" s="23">
        <v>0</v>
      </c>
      <c r="H1837" s="23">
        <v>0</v>
      </c>
      <c r="I1837" s="23" t="s">
        <v>5</v>
      </c>
      <c r="J1837" s="23" t="s">
        <v>570</v>
      </c>
      <c r="K1837" s="23" t="s">
        <v>2269</v>
      </c>
      <c r="L1837" s="24">
        <v>45845</v>
      </c>
      <c r="M1837" s="28">
        <v>1.0416666666666666E-2</v>
      </c>
      <c r="N1837" s="3">
        <v>45832</v>
      </c>
      <c r="O1837">
        <v>204304</v>
      </c>
      <c r="P1837" t="e">
        <f>IFERROR(INDEX(REDOSLIJED!#REF!,MATCH(PlanMasine[[#This Row],[KPL]],REDOSLIJED!#REF!,0)),MAX(REDOSLIJED!#REF!)+1)</f>
        <v>#REF!</v>
      </c>
    </row>
    <row r="1838" spans="1:16" hidden="1" x14ac:dyDescent="0.25">
      <c r="A1838" s="23">
        <v>1032308</v>
      </c>
      <c r="B1838" s="23">
        <v>1</v>
      </c>
      <c r="C1838" s="23">
        <v>1032321</v>
      </c>
      <c r="D1838" s="23" t="s">
        <v>1942</v>
      </c>
      <c r="E1838" s="5">
        <f>IFERROR((PlanMasine[[#This Row],[Norma]]/PlanMasine[[#This Row],[Q]])*(PlanMasine[[#This Row],[Q]]/SUMIF(#REF!,PlanMasine[[#This Row],[RN]],#REF!)*PlanMasine[[#This Row],[KPLQ]]),0)</f>
        <v>0</v>
      </c>
      <c r="F1838" s="23">
        <v>1</v>
      </c>
      <c r="G1838" s="23">
        <v>0</v>
      </c>
      <c r="H1838" s="23">
        <v>0</v>
      </c>
      <c r="I1838" s="23" t="s">
        <v>5</v>
      </c>
      <c r="J1838" s="23" t="s">
        <v>570</v>
      </c>
      <c r="K1838" s="23" t="s">
        <v>2269</v>
      </c>
      <c r="L1838" s="24">
        <v>45845</v>
      </c>
      <c r="M1838" s="28">
        <v>4.1666666666666666E-3</v>
      </c>
      <c r="N1838" s="3">
        <v>45832</v>
      </c>
      <c r="O1838">
        <v>204315</v>
      </c>
      <c r="P1838" t="e">
        <f>IFERROR(INDEX(REDOSLIJED!#REF!,MATCH(PlanMasine[[#This Row],[KPL]],REDOSLIJED!#REF!,0)),MAX(REDOSLIJED!#REF!)+1)</f>
        <v>#REF!</v>
      </c>
    </row>
    <row r="1839" spans="1:16" hidden="1" x14ac:dyDescent="0.25">
      <c r="A1839" s="23">
        <v>1032308</v>
      </c>
      <c r="B1839" s="23">
        <v>1</v>
      </c>
      <c r="C1839" s="23">
        <v>1032319</v>
      </c>
      <c r="D1839" s="23" t="s">
        <v>1937</v>
      </c>
      <c r="E1839" s="5">
        <f>IFERROR((PlanMasine[[#This Row],[Norma]]/PlanMasine[[#This Row],[Q]])*(PlanMasine[[#This Row],[Q]]/SUMIF(#REF!,PlanMasine[[#This Row],[RN]],#REF!)*PlanMasine[[#This Row],[KPLQ]]),0)</f>
        <v>0</v>
      </c>
      <c r="F1839" s="23">
        <v>1</v>
      </c>
      <c r="G1839" s="23">
        <v>0</v>
      </c>
      <c r="H1839" s="23">
        <v>0</v>
      </c>
      <c r="I1839" s="23" t="s">
        <v>5</v>
      </c>
      <c r="J1839" s="23" t="s">
        <v>570</v>
      </c>
      <c r="K1839" s="23" t="s">
        <v>2269</v>
      </c>
      <c r="L1839" s="24">
        <v>45845</v>
      </c>
      <c r="M1839" s="28">
        <v>5.5555555555555558E-3</v>
      </c>
      <c r="N1839" s="3">
        <v>45832</v>
      </c>
      <c r="O1839">
        <v>204313</v>
      </c>
      <c r="P1839" t="e">
        <f>IFERROR(INDEX(REDOSLIJED!#REF!,MATCH(PlanMasine[[#This Row],[KPL]],REDOSLIJED!#REF!,0)),MAX(REDOSLIJED!#REF!)+1)</f>
        <v>#REF!</v>
      </c>
    </row>
    <row r="1840" spans="1:16" hidden="1" x14ac:dyDescent="0.25">
      <c r="A1840" s="23">
        <v>1032308</v>
      </c>
      <c r="B1840" s="23">
        <v>1</v>
      </c>
      <c r="C1840" s="23">
        <v>1032318</v>
      </c>
      <c r="D1840" s="23" t="s">
        <v>1936</v>
      </c>
      <c r="E1840" s="5">
        <f>IFERROR((PlanMasine[[#This Row],[Norma]]/PlanMasine[[#This Row],[Q]])*(PlanMasine[[#This Row],[Q]]/SUMIF(#REF!,PlanMasine[[#This Row],[RN]],#REF!)*PlanMasine[[#This Row],[KPLQ]]),0)</f>
        <v>0</v>
      </c>
      <c r="F1840" s="23">
        <v>1</v>
      </c>
      <c r="G1840" s="23">
        <v>0</v>
      </c>
      <c r="H1840" s="23">
        <v>0</v>
      </c>
      <c r="I1840" s="23" t="s">
        <v>5</v>
      </c>
      <c r="J1840" s="23" t="s">
        <v>570</v>
      </c>
      <c r="K1840" s="23" t="s">
        <v>2269</v>
      </c>
      <c r="L1840" s="24">
        <v>45845</v>
      </c>
      <c r="M1840" s="28">
        <v>3.472222222222222E-3</v>
      </c>
      <c r="N1840" s="3">
        <v>45832</v>
      </c>
      <c r="O1840">
        <v>204312</v>
      </c>
      <c r="P1840" t="e">
        <f>IFERROR(INDEX(REDOSLIJED!#REF!,MATCH(PlanMasine[[#This Row],[KPL]],REDOSLIJED!#REF!,0)),MAX(REDOSLIJED!#REF!)+1)</f>
        <v>#REF!</v>
      </c>
    </row>
    <row r="1841" spans="1:16" hidden="1" x14ac:dyDescent="0.25">
      <c r="A1841" s="23">
        <v>1032308</v>
      </c>
      <c r="B1841" s="23">
        <v>1</v>
      </c>
      <c r="C1841" s="23">
        <v>1032317</v>
      </c>
      <c r="D1841" s="23" t="s">
        <v>1935</v>
      </c>
      <c r="E1841" s="5">
        <f>IFERROR((PlanMasine[[#This Row],[Norma]]/PlanMasine[[#This Row],[Q]])*(PlanMasine[[#This Row],[Q]]/SUMIF(#REF!,PlanMasine[[#This Row],[RN]],#REF!)*PlanMasine[[#This Row],[KPLQ]]),0)</f>
        <v>0</v>
      </c>
      <c r="F1841" s="23">
        <v>2</v>
      </c>
      <c r="G1841" s="23">
        <v>0</v>
      </c>
      <c r="H1841" s="23">
        <v>0</v>
      </c>
      <c r="I1841" s="23" t="s">
        <v>5</v>
      </c>
      <c r="J1841" s="23" t="s">
        <v>570</v>
      </c>
      <c r="K1841" s="23" t="s">
        <v>2269</v>
      </c>
      <c r="L1841" s="24">
        <v>45845</v>
      </c>
      <c r="M1841" s="28">
        <v>8.3333333333333332E-3</v>
      </c>
      <c r="N1841" s="3">
        <v>45832</v>
      </c>
      <c r="O1841">
        <v>204311</v>
      </c>
      <c r="P1841" t="e">
        <f>IFERROR(INDEX(REDOSLIJED!#REF!,MATCH(PlanMasine[[#This Row],[KPL]],REDOSLIJED!#REF!,0)),MAX(REDOSLIJED!#REF!)+1)</f>
        <v>#REF!</v>
      </c>
    </row>
    <row r="1842" spans="1:16" hidden="1" x14ac:dyDescent="0.25">
      <c r="A1842" s="23">
        <v>1032308</v>
      </c>
      <c r="B1842" s="23">
        <v>1</v>
      </c>
      <c r="C1842" s="23">
        <v>1032316</v>
      </c>
      <c r="D1842" s="23" t="s">
        <v>1943</v>
      </c>
      <c r="E1842" s="5">
        <f>IFERROR((PlanMasine[[#This Row],[Norma]]/PlanMasine[[#This Row],[Q]])*(PlanMasine[[#This Row],[Q]]/SUMIF(#REF!,PlanMasine[[#This Row],[RN]],#REF!)*PlanMasine[[#This Row],[KPLQ]]),0)</f>
        <v>0</v>
      </c>
      <c r="F1842" s="23">
        <v>1</v>
      </c>
      <c r="G1842" s="23">
        <v>0</v>
      </c>
      <c r="H1842" s="23">
        <v>0</v>
      </c>
      <c r="I1842" s="23" t="s">
        <v>5</v>
      </c>
      <c r="J1842" s="23" t="s">
        <v>570</v>
      </c>
      <c r="K1842" s="23" t="s">
        <v>2269</v>
      </c>
      <c r="L1842" s="24">
        <v>45845</v>
      </c>
      <c r="M1842" s="28">
        <v>4.1666666666666666E-3</v>
      </c>
      <c r="N1842" s="3">
        <v>45832</v>
      </c>
      <c r="O1842">
        <v>204310</v>
      </c>
      <c r="P1842" t="e">
        <f>IFERROR(INDEX(REDOSLIJED!#REF!,MATCH(PlanMasine[[#This Row],[KPL]],REDOSLIJED!#REF!,0)),MAX(REDOSLIJED!#REF!)+1)</f>
        <v>#REF!</v>
      </c>
    </row>
    <row r="1843" spans="1:16" hidden="1" x14ac:dyDescent="0.25">
      <c r="A1843" s="23">
        <v>1032308</v>
      </c>
      <c r="B1843" s="23">
        <v>1</v>
      </c>
      <c r="C1843" s="23">
        <v>1032315</v>
      </c>
      <c r="D1843" s="23" t="s">
        <v>1934</v>
      </c>
      <c r="E1843" s="5">
        <f>IFERROR((PlanMasine[[#This Row],[Norma]]/PlanMasine[[#This Row],[Q]])*(PlanMasine[[#This Row],[Q]]/SUMIF(#REF!,PlanMasine[[#This Row],[RN]],#REF!)*PlanMasine[[#This Row],[KPLQ]]),0)</f>
        <v>0</v>
      </c>
      <c r="F1843" s="23">
        <v>1</v>
      </c>
      <c r="G1843" s="23">
        <v>0</v>
      </c>
      <c r="H1843" s="23">
        <v>0</v>
      </c>
      <c r="I1843" s="23" t="s">
        <v>5</v>
      </c>
      <c r="J1843" s="23" t="s">
        <v>570</v>
      </c>
      <c r="K1843" s="23" t="s">
        <v>2269</v>
      </c>
      <c r="L1843" s="24">
        <v>45845</v>
      </c>
      <c r="M1843" s="28">
        <v>5.5555555555555558E-3</v>
      </c>
      <c r="N1843" s="3">
        <v>45832</v>
      </c>
      <c r="O1843">
        <v>204309</v>
      </c>
      <c r="P1843" t="e">
        <f>IFERROR(INDEX(REDOSLIJED!#REF!,MATCH(PlanMasine[[#This Row],[KPL]],REDOSLIJED!#REF!,0)),MAX(REDOSLIJED!#REF!)+1)</f>
        <v>#REF!</v>
      </c>
    </row>
    <row r="1844" spans="1:16" hidden="1" x14ac:dyDescent="0.25">
      <c r="A1844" s="23">
        <v>1032308</v>
      </c>
      <c r="B1844" s="23">
        <v>1</v>
      </c>
      <c r="C1844" s="23">
        <v>1032314</v>
      </c>
      <c r="D1844" s="23" t="s">
        <v>1933</v>
      </c>
      <c r="E1844" s="5">
        <f>IFERROR((PlanMasine[[#This Row],[Norma]]/PlanMasine[[#This Row],[Q]])*(PlanMasine[[#This Row],[Q]]/SUMIF(#REF!,PlanMasine[[#This Row],[RN]],#REF!)*PlanMasine[[#This Row],[KPLQ]]),0)</f>
        <v>0</v>
      </c>
      <c r="F1844" s="23">
        <v>1</v>
      </c>
      <c r="G1844" s="23">
        <v>0</v>
      </c>
      <c r="H1844" s="23">
        <v>0</v>
      </c>
      <c r="I1844" s="23" t="s">
        <v>5</v>
      </c>
      <c r="J1844" s="23" t="s">
        <v>570</v>
      </c>
      <c r="K1844" s="23" t="s">
        <v>2269</v>
      </c>
      <c r="L1844" s="24">
        <v>45845</v>
      </c>
      <c r="M1844" s="28">
        <v>6.9444444444444441E-3</v>
      </c>
      <c r="N1844" s="3">
        <v>45832</v>
      </c>
      <c r="O1844">
        <v>204308</v>
      </c>
      <c r="P1844" t="e">
        <f>IFERROR(INDEX(REDOSLIJED!#REF!,MATCH(PlanMasine[[#This Row],[KPL]],REDOSLIJED!#REF!,0)),MAX(REDOSLIJED!#REF!)+1)</f>
        <v>#REF!</v>
      </c>
    </row>
    <row r="1845" spans="1:16" hidden="1" x14ac:dyDescent="0.25">
      <c r="A1845" s="23">
        <v>1032308</v>
      </c>
      <c r="B1845" s="23">
        <v>1</v>
      </c>
      <c r="C1845" s="23">
        <v>1032313</v>
      </c>
      <c r="D1845" s="23" t="s">
        <v>1932</v>
      </c>
      <c r="E1845" s="5">
        <f>IFERROR((PlanMasine[[#This Row],[Norma]]/PlanMasine[[#This Row],[Q]])*(PlanMasine[[#This Row],[Q]]/SUMIF(#REF!,PlanMasine[[#This Row],[RN]],#REF!)*PlanMasine[[#This Row],[KPLQ]]),0)</f>
        <v>0</v>
      </c>
      <c r="F1845" s="23">
        <v>1</v>
      </c>
      <c r="G1845" s="23">
        <v>0</v>
      </c>
      <c r="H1845" s="23">
        <v>0</v>
      </c>
      <c r="I1845" s="23" t="s">
        <v>5</v>
      </c>
      <c r="J1845" s="23" t="s">
        <v>570</v>
      </c>
      <c r="K1845" s="23" t="s">
        <v>2269</v>
      </c>
      <c r="L1845" s="24">
        <v>45845</v>
      </c>
      <c r="M1845" s="28">
        <v>6.9444444444444441E-3</v>
      </c>
      <c r="N1845" s="3">
        <v>45832</v>
      </c>
      <c r="O1845">
        <v>204307</v>
      </c>
      <c r="P1845" t="e">
        <f>IFERROR(INDEX(REDOSLIJED!#REF!,MATCH(PlanMasine[[#This Row],[KPL]],REDOSLIJED!#REF!,0)),MAX(REDOSLIJED!#REF!)+1)</f>
        <v>#REF!</v>
      </c>
    </row>
    <row r="1846" spans="1:16" hidden="1" x14ac:dyDescent="0.25">
      <c r="A1846" s="23">
        <v>1032308</v>
      </c>
      <c r="B1846" s="23">
        <v>1</v>
      </c>
      <c r="C1846" s="23">
        <v>1032312</v>
      </c>
      <c r="D1846" s="23" t="s">
        <v>1939</v>
      </c>
      <c r="E1846" s="5">
        <f>IFERROR((PlanMasine[[#This Row],[Norma]]/PlanMasine[[#This Row],[Q]])*(PlanMasine[[#This Row],[Q]]/SUMIF(#REF!,PlanMasine[[#This Row],[RN]],#REF!)*PlanMasine[[#This Row],[KPLQ]]),0)</f>
        <v>0</v>
      </c>
      <c r="F1846" s="23">
        <v>1</v>
      </c>
      <c r="G1846" s="23">
        <v>0</v>
      </c>
      <c r="H1846" s="23">
        <v>0</v>
      </c>
      <c r="I1846" s="23" t="s">
        <v>5</v>
      </c>
      <c r="J1846" s="23" t="s">
        <v>570</v>
      </c>
      <c r="K1846" s="23" t="s">
        <v>2269</v>
      </c>
      <c r="L1846" s="24">
        <v>45845</v>
      </c>
      <c r="M1846" s="28">
        <v>8.3333333333333332E-3</v>
      </c>
      <c r="N1846" s="3">
        <v>45832</v>
      </c>
      <c r="O1846">
        <v>204306</v>
      </c>
      <c r="P1846" t="e">
        <f>IFERROR(INDEX(REDOSLIJED!#REF!,MATCH(PlanMasine[[#This Row],[KPL]],REDOSLIJED!#REF!,0)),MAX(REDOSLIJED!#REF!)+1)</f>
        <v>#REF!</v>
      </c>
    </row>
    <row r="1847" spans="1:16" hidden="1" x14ac:dyDescent="0.25">
      <c r="A1847" s="23">
        <v>1032308</v>
      </c>
      <c r="B1847" s="23">
        <v>1</v>
      </c>
      <c r="C1847" s="23">
        <v>1032309</v>
      </c>
      <c r="D1847" s="23" t="s">
        <v>1941</v>
      </c>
      <c r="E1847" s="5">
        <f>IFERROR((PlanMasine[[#This Row],[Norma]]/PlanMasine[[#This Row],[Q]])*(PlanMasine[[#This Row],[Q]]/SUMIF(#REF!,PlanMasine[[#This Row],[RN]],#REF!)*PlanMasine[[#This Row],[KPLQ]]),0)</f>
        <v>0</v>
      </c>
      <c r="F1847" s="23">
        <v>1</v>
      </c>
      <c r="G1847" s="23">
        <v>0</v>
      </c>
      <c r="H1847" s="23">
        <v>0</v>
      </c>
      <c r="I1847" s="23" t="s">
        <v>5</v>
      </c>
      <c r="J1847" s="23" t="s">
        <v>570</v>
      </c>
      <c r="K1847" s="23" t="s">
        <v>2269</v>
      </c>
      <c r="L1847" s="24">
        <v>45845</v>
      </c>
      <c r="M1847" s="28">
        <v>1.0416666666666666E-2</v>
      </c>
      <c r="N1847" s="3">
        <v>45832</v>
      </c>
      <c r="O1847">
        <v>204303</v>
      </c>
      <c r="P1847" t="e">
        <f>IFERROR(INDEX(REDOSLIJED!#REF!,MATCH(PlanMasine[[#This Row],[KPL]],REDOSLIJED!#REF!,0)),MAX(REDOSLIJED!#REF!)+1)</f>
        <v>#REF!</v>
      </c>
    </row>
    <row r="1848" spans="1:16" hidden="1" x14ac:dyDescent="0.25">
      <c r="A1848" s="23">
        <v>1032308</v>
      </c>
      <c r="B1848" s="23">
        <v>1</v>
      </c>
      <c r="C1848" s="23">
        <v>1032311</v>
      </c>
      <c r="D1848" s="23" t="s">
        <v>1944</v>
      </c>
      <c r="E1848" s="5">
        <f>IFERROR((PlanMasine[[#This Row],[Norma]]/PlanMasine[[#This Row],[Q]])*(PlanMasine[[#This Row],[Q]]/SUMIF(#REF!,PlanMasine[[#This Row],[RN]],#REF!)*PlanMasine[[#This Row],[KPLQ]]),0)</f>
        <v>0</v>
      </c>
      <c r="F1848" s="23">
        <v>1</v>
      </c>
      <c r="G1848" s="23">
        <v>0</v>
      </c>
      <c r="H1848" s="23">
        <v>0</v>
      </c>
      <c r="I1848" s="23" t="s">
        <v>5</v>
      </c>
      <c r="J1848" s="23" t="s">
        <v>570</v>
      </c>
      <c r="K1848" s="23" t="s">
        <v>2269</v>
      </c>
      <c r="L1848" s="24">
        <v>45845</v>
      </c>
      <c r="M1848" s="28">
        <v>6.9444444444444441E-3</v>
      </c>
      <c r="N1848" s="3">
        <v>45832</v>
      </c>
      <c r="O1848">
        <v>204305</v>
      </c>
      <c r="P1848" t="e">
        <f>IFERROR(INDEX(REDOSLIJED!#REF!,MATCH(PlanMasine[[#This Row],[KPL]],REDOSLIJED!#REF!,0)),MAX(REDOSLIJED!#REF!)+1)</f>
        <v>#REF!</v>
      </c>
    </row>
    <row r="1849" spans="1:16" hidden="1" x14ac:dyDescent="0.25">
      <c r="A1849" s="23">
        <v>1034548</v>
      </c>
      <c r="B1849" s="23">
        <v>3</v>
      </c>
      <c r="C1849" s="23">
        <v>1034563</v>
      </c>
      <c r="D1849" s="23" t="s">
        <v>2376</v>
      </c>
      <c r="E1849" s="5">
        <f>IFERROR((PlanMasine[[#This Row],[Norma]]/PlanMasine[[#This Row],[Q]])*(PlanMasine[[#This Row],[Q]]/SUMIF(#REF!,PlanMasine[[#This Row],[RN]],#REF!)*PlanMasine[[#This Row],[KPLQ]]),0)</f>
        <v>0</v>
      </c>
      <c r="F1849" s="23">
        <v>3</v>
      </c>
      <c r="G1849" s="23">
        <v>0</v>
      </c>
      <c r="H1849" s="23">
        <v>0</v>
      </c>
      <c r="I1849" s="23" t="s">
        <v>5</v>
      </c>
      <c r="J1849" s="23" t="s">
        <v>570</v>
      </c>
      <c r="K1849" s="23" t="s">
        <v>2506</v>
      </c>
      <c r="L1849" s="24">
        <v>45860</v>
      </c>
      <c r="M1849" s="28">
        <v>1.0416666666666666E-2</v>
      </c>
      <c r="N1849" s="3">
        <v>45833</v>
      </c>
      <c r="O1849">
        <v>202809</v>
      </c>
      <c r="P1849" t="e">
        <f>IFERROR(INDEX(REDOSLIJED!#REF!,MATCH(PlanMasine[[#This Row],[KPL]],REDOSLIJED!#REF!,0)),MAX(REDOSLIJED!#REF!)+1)</f>
        <v>#REF!</v>
      </c>
    </row>
    <row r="1850" spans="1:16" hidden="1" x14ac:dyDescent="0.25">
      <c r="A1850" s="23">
        <v>1034548</v>
      </c>
      <c r="B1850" s="23">
        <v>3</v>
      </c>
      <c r="C1850" s="23">
        <v>1034571</v>
      </c>
      <c r="D1850" s="23" t="s">
        <v>2507</v>
      </c>
      <c r="E1850" s="5">
        <f>IFERROR((PlanMasine[[#This Row],[Norma]]/PlanMasine[[#This Row],[Q]])*(PlanMasine[[#This Row],[Q]]/SUMIF(#REF!,PlanMasine[[#This Row],[RN]],#REF!)*PlanMasine[[#This Row],[KPLQ]]),0)</f>
        <v>0</v>
      </c>
      <c r="F1850" s="23">
        <v>3</v>
      </c>
      <c r="G1850" s="23">
        <v>0</v>
      </c>
      <c r="H1850" s="23">
        <v>0</v>
      </c>
      <c r="I1850" s="23" t="s">
        <v>5</v>
      </c>
      <c r="J1850" s="23" t="s">
        <v>570</v>
      </c>
      <c r="K1850" s="23" t="s">
        <v>2506</v>
      </c>
      <c r="L1850" s="24">
        <v>45860</v>
      </c>
      <c r="M1850" s="28">
        <v>1.0416666666666666E-2</v>
      </c>
      <c r="N1850" s="3">
        <v>45833</v>
      </c>
      <c r="O1850">
        <v>202817</v>
      </c>
      <c r="P1850" t="e">
        <f>IFERROR(INDEX(REDOSLIJED!#REF!,MATCH(PlanMasine[[#This Row],[KPL]],REDOSLIJED!#REF!,0)),MAX(REDOSLIJED!#REF!)+1)</f>
        <v>#REF!</v>
      </c>
    </row>
    <row r="1851" spans="1:16" hidden="1" x14ac:dyDescent="0.25">
      <c r="A1851" s="23">
        <v>1034548</v>
      </c>
      <c r="B1851" s="23">
        <v>3</v>
      </c>
      <c r="C1851" s="23">
        <v>1034572</v>
      </c>
      <c r="D1851" s="23" t="s">
        <v>2508</v>
      </c>
      <c r="E1851" s="5">
        <f>IFERROR((PlanMasine[[#This Row],[Norma]]/PlanMasine[[#This Row],[Q]])*(PlanMasine[[#This Row],[Q]]/SUMIF(#REF!,PlanMasine[[#This Row],[RN]],#REF!)*PlanMasine[[#This Row],[KPLQ]]),0)</f>
        <v>0</v>
      </c>
      <c r="F1851" s="23">
        <v>3</v>
      </c>
      <c r="G1851" s="23">
        <v>0</v>
      </c>
      <c r="H1851" s="23">
        <v>0</v>
      </c>
      <c r="I1851" s="23" t="s">
        <v>5</v>
      </c>
      <c r="J1851" s="23" t="s">
        <v>570</v>
      </c>
      <c r="K1851" s="23" t="s">
        <v>2506</v>
      </c>
      <c r="L1851" s="24">
        <v>45860</v>
      </c>
      <c r="M1851" s="28">
        <v>1.0416666666666666E-2</v>
      </c>
      <c r="N1851" s="3">
        <v>45833</v>
      </c>
      <c r="O1851">
        <v>202818</v>
      </c>
      <c r="P1851" t="e">
        <f>IFERROR(INDEX(REDOSLIJED!#REF!,MATCH(PlanMasine[[#This Row],[KPL]],REDOSLIJED!#REF!,0)),MAX(REDOSLIJED!#REF!)+1)</f>
        <v>#REF!</v>
      </c>
    </row>
    <row r="1852" spans="1:16" hidden="1" x14ac:dyDescent="0.25">
      <c r="A1852" s="23">
        <v>1023464</v>
      </c>
      <c r="B1852" s="23">
        <v>1</v>
      </c>
      <c r="C1852" s="23">
        <v>1023287</v>
      </c>
      <c r="D1852" s="23" t="s">
        <v>1893</v>
      </c>
      <c r="E1852" s="5">
        <f>IFERROR((PlanMasine[[#This Row],[Norma]]/PlanMasine[[#This Row],[Q]])*(PlanMasine[[#This Row],[Q]]/SUMIF(#REF!,PlanMasine[[#This Row],[RN]],#REF!)*PlanMasine[[#This Row],[KPLQ]]),0)</f>
        <v>0</v>
      </c>
      <c r="F1852" s="23">
        <v>1</v>
      </c>
      <c r="G1852" s="23">
        <v>0</v>
      </c>
      <c r="H1852" s="23">
        <v>0</v>
      </c>
      <c r="I1852" s="23" t="s">
        <v>5</v>
      </c>
      <c r="J1852" s="23" t="s">
        <v>570</v>
      </c>
      <c r="K1852" s="23" t="s">
        <v>2196</v>
      </c>
      <c r="L1852" s="24">
        <v>45855</v>
      </c>
      <c r="M1852" s="28">
        <v>3.472222222222222E-3</v>
      </c>
      <c r="N1852" s="3">
        <v>45834</v>
      </c>
      <c r="O1852">
        <v>225716</v>
      </c>
      <c r="P1852" t="e">
        <f>IFERROR(INDEX(REDOSLIJED!#REF!,MATCH(PlanMasine[[#This Row],[KPL]],REDOSLIJED!#REF!,0)),MAX(REDOSLIJED!#REF!)+1)</f>
        <v>#REF!</v>
      </c>
    </row>
    <row r="1853" spans="1:16" hidden="1" x14ac:dyDescent="0.25">
      <c r="A1853" s="23">
        <v>1023464</v>
      </c>
      <c r="B1853" s="23">
        <v>1</v>
      </c>
      <c r="C1853" s="23">
        <v>1023301</v>
      </c>
      <c r="D1853" s="23" t="s">
        <v>1885</v>
      </c>
      <c r="E1853" s="5">
        <f>IFERROR((PlanMasine[[#This Row],[Norma]]/PlanMasine[[#This Row],[Q]])*(PlanMasine[[#This Row],[Q]]/SUMIF(#REF!,PlanMasine[[#This Row],[RN]],#REF!)*PlanMasine[[#This Row],[KPLQ]]),0)</f>
        <v>0</v>
      </c>
      <c r="F1853" s="23">
        <v>1</v>
      </c>
      <c r="G1853" s="23">
        <v>0</v>
      </c>
      <c r="H1853" s="23">
        <v>0</v>
      </c>
      <c r="I1853" s="23" t="s">
        <v>5</v>
      </c>
      <c r="J1853" s="23" t="s">
        <v>570</v>
      </c>
      <c r="K1853" s="23" t="s">
        <v>2196</v>
      </c>
      <c r="L1853" s="24">
        <v>45855</v>
      </c>
      <c r="M1853" s="28">
        <v>4.8611111111111112E-3</v>
      </c>
      <c r="N1853" s="3">
        <v>45834</v>
      </c>
      <c r="O1853">
        <v>225730</v>
      </c>
      <c r="P1853" t="e">
        <f>IFERROR(INDEX(REDOSLIJED!#REF!,MATCH(PlanMasine[[#This Row],[KPL]],REDOSLIJED!#REF!,0)),MAX(REDOSLIJED!#REF!)+1)</f>
        <v>#REF!</v>
      </c>
    </row>
    <row r="1854" spans="1:16" hidden="1" x14ac:dyDescent="0.25">
      <c r="A1854" s="23">
        <v>1023464</v>
      </c>
      <c r="B1854" s="23">
        <v>1</v>
      </c>
      <c r="C1854" s="23">
        <v>1023311</v>
      </c>
      <c r="D1854" s="23" t="s">
        <v>1929</v>
      </c>
      <c r="E1854" s="5">
        <f>IFERROR((PlanMasine[[#This Row],[Norma]]/PlanMasine[[#This Row],[Q]])*(PlanMasine[[#This Row],[Q]]/SUMIF(#REF!,PlanMasine[[#This Row],[RN]],#REF!)*PlanMasine[[#This Row],[KPLQ]]),0)</f>
        <v>0</v>
      </c>
      <c r="F1854" s="23">
        <v>2</v>
      </c>
      <c r="G1854" s="23">
        <v>0</v>
      </c>
      <c r="H1854" s="23">
        <v>0</v>
      </c>
      <c r="I1854" s="23" t="s">
        <v>5</v>
      </c>
      <c r="J1854" s="23" t="s">
        <v>570</v>
      </c>
      <c r="K1854" s="23" t="s">
        <v>2196</v>
      </c>
      <c r="L1854" s="24">
        <v>45855</v>
      </c>
      <c r="M1854" s="28">
        <v>4.1666666666666666E-3</v>
      </c>
      <c r="N1854" s="3">
        <v>45834</v>
      </c>
      <c r="O1854">
        <v>225740</v>
      </c>
      <c r="P1854" t="e">
        <f>IFERROR(INDEX(REDOSLIJED!#REF!,MATCH(PlanMasine[[#This Row],[KPL]],REDOSLIJED!#REF!,0)),MAX(REDOSLIJED!#REF!)+1)</f>
        <v>#REF!</v>
      </c>
    </row>
    <row r="1855" spans="1:16" hidden="1" x14ac:dyDescent="0.25">
      <c r="A1855" s="23">
        <v>1023464</v>
      </c>
      <c r="B1855" s="23">
        <v>1</v>
      </c>
      <c r="C1855" s="23">
        <v>1023314</v>
      </c>
      <c r="D1855" s="23" t="s">
        <v>1882</v>
      </c>
      <c r="E1855" s="5">
        <f>IFERROR((PlanMasine[[#This Row],[Norma]]/PlanMasine[[#This Row],[Q]])*(PlanMasine[[#This Row],[Q]]/SUMIF(#REF!,PlanMasine[[#This Row],[RN]],#REF!)*PlanMasine[[#This Row],[KPLQ]]),0)</f>
        <v>0</v>
      </c>
      <c r="F1855" s="23">
        <v>2</v>
      </c>
      <c r="G1855" s="23">
        <v>0</v>
      </c>
      <c r="H1855" s="23">
        <v>0</v>
      </c>
      <c r="I1855" s="23" t="s">
        <v>5</v>
      </c>
      <c r="J1855" s="23" t="s">
        <v>570</v>
      </c>
      <c r="K1855" s="23" t="s">
        <v>2196</v>
      </c>
      <c r="L1855" s="24">
        <v>45855</v>
      </c>
      <c r="M1855" s="28">
        <v>6.9444444444444441E-3</v>
      </c>
      <c r="N1855" s="3">
        <v>45834</v>
      </c>
      <c r="O1855">
        <v>225743</v>
      </c>
      <c r="P1855" t="e">
        <f>IFERROR(INDEX(REDOSLIJED!#REF!,MATCH(PlanMasine[[#This Row],[KPL]],REDOSLIJED!#REF!,0)),MAX(REDOSLIJED!#REF!)+1)</f>
        <v>#REF!</v>
      </c>
    </row>
    <row r="1856" spans="1:16" hidden="1" x14ac:dyDescent="0.25">
      <c r="A1856" s="23">
        <v>1023464</v>
      </c>
      <c r="B1856" s="23">
        <v>1</v>
      </c>
      <c r="C1856" s="23">
        <v>1023315</v>
      </c>
      <c r="D1856" s="23" t="s">
        <v>1881</v>
      </c>
      <c r="E1856" s="5">
        <f>IFERROR((PlanMasine[[#This Row],[Norma]]/PlanMasine[[#This Row],[Q]])*(PlanMasine[[#This Row],[Q]]/SUMIF(#REF!,PlanMasine[[#This Row],[RN]],#REF!)*PlanMasine[[#This Row],[KPLQ]]),0)</f>
        <v>0</v>
      </c>
      <c r="F1856" s="23">
        <v>1</v>
      </c>
      <c r="G1856" s="23">
        <v>0</v>
      </c>
      <c r="H1856" s="23">
        <v>0</v>
      </c>
      <c r="I1856" s="23" t="s">
        <v>5</v>
      </c>
      <c r="J1856" s="23" t="s">
        <v>570</v>
      </c>
      <c r="K1856" s="23" t="s">
        <v>2196</v>
      </c>
      <c r="L1856" s="24">
        <v>45855</v>
      </c>
      <c r="M1856" s="28">
        <v>2.7777777777777779E-3</v>
      </c>
      <c r="N1856" s="3">
        <v>45834</v>
      </c>
      <c r="O1856">
        <v>225744</v>
      </c>
      <c r="P1856" t="e">
        <f>IFERROR(INDEX(REDOSLIJED!#REF!,MATCH(PlanMasine[[#This Row],[KPL]],REDOSLIJED!#REF!,0)),MAX(REDOSLIJED!#REF!)+1)</f>
        <v>#REF!</v>
      </c>
    </row>
    <row r="1857" spans="1:16" hidden="1" x14ac:dyDescent="0.25">
      <c r="A1857" s="23">
        <v>1023464</v>
      </c>
      <c r="B1857" s="23">
        <v>1</v>
      </c>
      <c r="C1857" s="23">
        <v>1023316</v>
      </c>
      <c r="D1857" s="23" t="s">
        <v>1880</v>
      </c>
      <c r="E1857" s="5">
        <f>IFERROR((PlanMasine[[#This Row],[Norma]]/PlanMasine[[#This Row],[Q]])*(PlanMasine[[#This Row],[Q]]/SUMIF(#REF!,PlanMasine[[#This Row],[RN]],#REF!)*PlanMasine[[#This Row],[KPLQ]]),0)</f>
        <v>0</v>
      </c>
      <c r="F1857" s="23">
        <v>1</v>
      </c>
      <c r="G1857" s="23">
        <v>0</v>
      </c>
      <c r="H1857" s="23">
        <v>0</v>
      </c>
      <c r="I1857" s="23" t="s">
        <v>5</v>
      </c>
      <c r="J1857" s="23" t="s">
        <v>570</v>
      </c>
      <c r="K1857" s="23" t="s">
        <v>2196</v>
      </c>
      <c r="L1857" s="24">
        <v>45855</v>
      </c>
      <c r="M1857" s="28">
        <v>2.7777777777777779E-3</v>
      </c>
      <c r="N1857" s="3">
        <v>45834</v>
      </c>
      <c r="O1857">
        <v>225745</v>
      </c>
      <c r="P1857" t="e">
        <f>IFERROR(INDEX(REDOSLIJED!#REF!,MATCH(PlanMasine[[#This Row],[KPL]],REDOSLIJED!#REF!,0)),MAX(REDOSLIJED!#REF!)+1)</f>
        <v>#REF!</v>
      </c>
    </row>
    <row r="1858" spans="1:16" hidden="1" x14ac:dyDescent="0.25">
      <c r="A1858" s="23">
        <v>1023464</v>
      </c>
      <c r="B1858" s="23">
        <v>1</v>
      </c>
      <c r="C1858" s="23">
        <v>1023300</v>
      </c>
      <c r="D1858" s="23" t="s">
        <v>1886</v>
      </c>
      <c r="E1858" s="5">
        <f>IFERROR((PlanMasine[[#This Row],[Norma]]/PlanMasine[[#This Row],[Q]])*(PlanMasine[[#This Row],[Q]]/SUMIF(#REF!,PlanMasine[[#This Row],[RN]],#REF!)*PlanMasine[[#This Row],[KPLQ]]),0)</f>
        <v>0</v>
      </c>
      <c r="F1858" s="23">
        <v>1</v>
      </c>
      <c r="G1858" s="23">
        <v>0</v>
      </c>
      <c r="H1858" s="23">
        <v>0</v>
      </c>
      <c r="I1858" s="23" t="s">
        <v>5</v>
      </c>
      <c r="J1858" s="23" t="s">
        <v>570</v>
      </c>
      <c r="K1858" s="23" t="s">
        <v>2196</v>
      </c>
      <c r="L1858" s="24">
        <v>45855</v>
      </c>
      <c r="M1858" s="28">
        <v>4.8611111111111112E-3</v>
      </c>
      <c r="N1858" s="3">
        <v>45834</v>
      </c>
      <c r="O1858">
        <v>225729</v>
      </c>
      <c r="P1858" t="e">
        <f>IFERROR(INDEX(REDOSLIJED!#REF!,MATCH(PlanMasine[[#This Row],[KPL]],REDOSLIJED!#REF!,0)),MAX(REDOSLIJED!#REF!)+1)</f>
        <v>#REF!</v>
      </c>
    </row>
    <row r="1859" spans="1:16" hidden="1" x14ac:dyDescent="0.25">
      <c r="A1859" s="23">
        <v>1023464</v>
      </c>
      <c r="B1859" s="23">
        <v>1</v>
      </c>
      <c r="C1859" s="23">
        <v>1023299</v>
      </c>
      <c r="D1859" s="23" t="s">
        <v>1887</v>
      </c>
      <c r="E1859" s="5">
        <f>IFERROR((PlanMasine[[#This Row],[Norma]]/PlanMasine[[#This Row],[Q]])*(PlanMasine[[#This Row],[Q]]/SUMIF(#REF!,PlanMasine[[#This Row],[RN]],#REF!)*PlanMasine[[#This Row],[KPLQ]]),0)</f>
        <v>0</v>
      </c>
      <c r="F1859" s="23">
        <v>1</v>
      </c>
      <c r="G1859" s="23">
        <v>0</v>
      </c>
      <c r="H1859" s="23">
        <v>0</v>
      </c>
      <c r="I1859" s="23" t="s">
        <v>5</v>
      </c>
      <c r="J1859" s="23" t="s">
        <v>570</v>
      </c>
      <c r="K1859" s="23" t="s">
        <v>2196</v>
      </c>
      <c r="L1859" s="24">
        <v>45855</v>
      </c>
      <c r="M1859" s="28">
        <v>4.8611111111111112E-3</v>
      </c>
      <c r="N1859" s="3">
        <v>45834</v>
      </c>
      <c r="O1859">
        <v>225728</v>
      </c>
      <c r="P1859" t="e">
        <f>IFERROR(INDEX(REDOSLIJED!#REF!,MATCH(PlanMasine[[#This Row],[KPL]],REDOSLIJED!#REF!,0)),MAX(REDOSLIJED!#REF!)+1)</f>
        <v>#REF!</v>
      </c>
    </row>
    <row r="1860" spans="1:16" hidden="1" x14ac:dyDescent="0.25">
      <c r="A1860" s="23">
        <v>1023464</v>
      </c>
      <c r="B1860" s="23">
        <v>1</v>
      </c>
      <c r="C1860" s="23">
        <v>1023298</v>
      </c>
      <c r="D1860" s="23" t="s">
        <v>1888</v>
      </c>
      <c r="E1860" s="5">
        <f>IFERROR((PlanMasine[[#This Row],[Norma]]/PlanMasine[[#This Row],[Q]])*(PlanMasine[[#This Row],[Q]]/SUMIF(#REF!,PlanMasine[[#This Row],[RN]],#REF!)*PlanMasine[[#This Row],[KPLQ]]),0)</f>
        <v>0</v>
      </c>
      <c r="F1860" s="23">
        <v>1</v>
      </c>
      <c r="G1860" s="23">
        <v>0</v>
      </c>
      <c r="H1860" s="23">
        <v>0</v>
      </c>
      <c r="I1860" s="23" t="s">
        <v>5</v>
      </c>
      <c r="J1860" s="23" t="s">
        <v>570</v>
      </c>
      <c r="K1860" s="23" t="s">
        <v>2196</v>
      </c>
      <c r="L1860" s="24">
        <v>45855</v>
      </c>
      <c r="M1860" s="28">
        <v>4.8611111111111112E-3</v>
      </c>
      <c r="N1860" s="3">
        <v>45834</v>
      </c>
      <c r="O1860">
        <v>225727</v>
      </c>
      <c r="P1860" t="e">
        <f>IFERROR(INDEX(REDOSLIJED!#REF!,MATCH(PlanMasine[[#This Row],[KPL]],REDOSLIJED!#REF!,0)),MAX(REDOSLIJED!#REF!)+1)</f>
        <v>#REF!</v>
      </c>
    </row>
    <row r="1861" spans="1:16" hidden="1" x14ac:dyDescent="0.25">
      <c r="A1861" s="23">
        <v>1023464</v>
      </c>
      <c r="B1861" s="23">
        <v>1</v>
      </c>
      <c r="C1861" s="23">
        <v>1023297</v>
      </c>
      <c r="D1861" s="23" t="s">
        <v>1889</v>
      </c>
      <c r="E1861" s="5">
        <f>IFERROR((PlanMasine[[#This Row],[Norma]]/PlanMasine[[#This Row],[Q]])*(PlanMasine[[#This Row],[Q]]/SUMIF(#REF!,PlanMasine[[#This Row],[RN]],#REF!)*PlanMasine[[#This Row],[KPLQ]]),0)</f>
        <v>0</v>
      </c>
      <c r="F1861" s="23">
        <v>1</v>
      </c>
      <c r="G1861" s="23">
        <v>0</v>
      </c>
      <c r="H1861" s="23">
        <v>0</v>
      </c>
      <c r="I1861" s="23" t="s">
        <v>5</v>
      </c>
      <c r="J1861" s="23" t="s">
        <v>570</v>
      </c>
      <c r="K1861" s="23" t="s">
        <v>2196</v>
      </c>
      <c r="L1861" s="24">
        <v>45855</v>
      </c>
      <c r="M1861" s="28">
        <v>4.8611111111111112E-3</v>
      </c>
      <c r="N1861" s="3">
        <v>45834</v>
      </c>
      <c r="O1861">
        <v>225726</v>
      </c>
      <c r="P1861" t="e">
        <f>IFERROR(INDEX(REDOSLIJED!#REF!,MATCH(PlanMasine[[#This Row],[KPL]],REDOSLIJED!#REF!,0)),MAX(REDOSLIJED!#REF!)+1)</f>
        <v>#REF!</v>
      </c>
    </row>
    <row r="1862" spans="1:16" hidden="1" x14ac:dyDescent="0.25">
      <c r="A1862" s="23">
        <v>1023464</v>
      </c>
      <c r="B1862" s="23">
        <v>1</v>
      </c>
      <c r="C1862" s="23">
        <v>1023296</v>
      </c>
      <c r="D1862" s="23" t="s">
        <v>1890</v>
      </c>
      <c r="E1862" s="5">
        <f>IFERROR((PlanMasine[[#This Row],[Norma]]/PlanMasine[[#This Row],[Q]])*(PlanMasine[[#This Row],[Q]]/SUMIF(#REF!,PlanMasine[[#This Row],[RN]],#REF!)*PlanMasine[[#This Row],[KPLQ]]),0)</f>
        <v>0</v>
      </c>
      <c r="F1862" s="23">
        <v>1</v>
      </c>
      <c r="G1862" s="23">
        <v>0</v>
      </c>
      <c r="H1862" s="23">
        <v>0</v>
      </c>
      <c r="I1862" s="23" t="s">
        <v>5</v>
      </c>
      <c r="J1862" s="23" t="s">
        <v>570</v>
      </c>
      <c r="K1862" s="23" t="s">
        <v>2196</v>
      </c>
      <c r="L1862" s="24">
        <v>45855</v>
      </c>
      <c r="M1862" s="28">
        <v>4.8611111111111112E-3</v>
      </c>
      <c r="N1862" s="3">
        <v>45834</v>
      </c>
      <c r="O1862">
        <v>225725</v>
      </c>
      <c r="P1862" t="e">
        <f>IFERROR(INDEX(REDOSLIJED!#REF!,MATCH(PlanMasine[[#This Row],[KPL]],REDOSLIJED!#REF!,0)),MAX(REDOSLIJED!#REF!)+1)</f>
        <v>#REF!</v>
      </c>
    </row>
    <row r="1863" spans="1:16" hidden="1" x14ac:dyDescent="0.25">
      <c r="A1863" s="23">
        <v>1023464</v>
      </c>
      <c r="B1863" s="23">
        <v>1</v>
      </c>
      <c r="C1863" s="23">
        <v>1023302</v>
      </c>
      <c r="D1863" s="23" t="s">
        <v>1883</v>
      </c>
      <c r="E1863" s="5">
        <f>IFERROR((PlanMasine[[#This Row],[Norma]]/PlanMasine[[#This Row],[Q]])*(PlanMasine[[#This Row],[Q]]/SUMIF(#REF!,PlanMasine[[#This Row],[RN]],#REF!)*PlanMasine[[#This Row],[KPLQ]]),0)</f>
        <v>0</v>
      </c>
      <c r="F1863" s="23">
        <v>1</v>
      </c>
      <c r="G1863" s="23">
        <v>0</v>
      </c>
      <c r="H1863" s="23">
        <v>0</v>
      </c>
      <c r="I1863" s="23" t="s">
        <v>5</v>
      </c>
      <c r="J1863" s="23" t="s">
        <v>570</v>
      </c>
      <c r="K1863" s="23" t="s">
        <v>2196</v>
      </c>
      <c r="L1863" s="24">
        <v>45855</v>
      </c>
      <c r="M1863" s="28">
        <v>2.0833333333333333E-3</v>
      </c>
      <c r="N1863" s="3">
        <v>45834</v>
      </c>
      <c r="O1863">
        <v>225731</v>
      </c>
      <c r="P1863" t="e">
        <f>IFERROR(INDEX(REDOSLIJED!#REF!,MATCH(PlanMasine[[#This Row],[KPL]],REDOSLIJED!#REF!,0)),MAX(REDOSLIJED!#REF!)+1)</f>
        <v>#REF!</v>
      </c>
    </row>
    <row r="1864" spans="1:16" hidden="1" x14ac:dyDescent="0.25">
      <c r="A1864" s="23">
        <v>1023464</v>
      </c>
      <c r="B1864" s="23">
        <v>1</v>
      </c>
      <c r="C1864" s="23">
        <v>1023295</v>
      </c>
      <c r="D1864" s="23" t="s">
        <v>1891</v>
      </c>
      <c r="E1864" s="5">
        <f>IFERROR((PlanMasine[[#This Row],[Norma]]/PlanMasine[[#This Row],[Q]])*(PlanMasine[[#This Row],[Q]]/SUMIF(#REF!,PlanMasine[[#This Row],[RN]],#REF!)*PlanMasine[[#This Row],[KPLQ]]),0)</f>
        <v>0</v>
      </c>
      <c r="F1864" s="23">
        <v>1</v>
      </c>
      <c r="G1864" s="23">
        <v>0</v>
      </c>
      <c r="H1864" s="23">
        <v>0</v>
      </c>
      <c r="I1864" s="23" t="s">
        <v>5</v>
      </c>
      <c r="J1864" s="23" t="s">
        <v>570</v>
      </c>
      <c r="K1864" s="23" t="s">
        <v>2196</v>
      </c>
      <c r="L1864" s="24">
        <v>45855</v>
      </c>
      <c r="M1864" s="28">
        <v>3.472222222222222E-3</v>
      </c>
      <c r="N1864" s="3">
        <v>45834</v>
      </c>
      <c r="O1864">
        <v>225724</v>
      </c>
      <c r="P1864" t="e">
        <f>IFERROR(INDEX(REDOSLIJED!#REF!,MATCH(PlanMasine[[#This Row],[KPL]],REDOSLIJED!#REF!,0)),MAX(REDOSLIJED!#REF!)+1)</f>
        <v>#REF!</v>
      </c>
    </row>
    <row r="1865" spans="1:16" hidden="1" x14ac:dyDescent="0.25">
      <c r="A1865" s="23">
        <v>1023464</v>
      </c>
      <c r="B1865" s="23">
        <v>1</v>
      </c>
      <c r="C1865" s="23">
        <v>1023293</v>
      </c>
      <c r="D1865" s="23" t="s">
        <v>1892</v>
      </c>
      <c r="E1865" s="5">
        <f>IFERROR((PlanMasine[[#This Row],[Norma]]/PlanMasine[[#This Row],[Q]])*(PlanMasine[[#This Row],[Q]]/SUMIF(#REF!,PlanMasine[[#This Row],[RN]],#REF!)*PlanMasine[[#This Row],[KPLQ]]),0)</f>
        <v>0</v>
      </c>
      <c r="F1865" s="23">
        <v>2</v>
      </c>
      <c r="G1865" s="23">
        <v>0</v>
      </c>
      <c r="H1865" s="23">
        <v>0</v>
      </c>
      <c r="I1865" s="23" t="s">
        <v>5</v>
      </c>
      <c r="J1865" s="23" t="s">
        <v>570</v>
      </c>
      <c r="K1865" s="23" t="s">
        <v>2196</v>
      </c>
      <c r="L1865" s="24">
        <v>45855</v>
      </c>
      <c r="M1865" s="28">
        <v>6.9444444444444441E-3</v>
      </c>
      <c r="N1865" s="3">
        <v>45834</v>
      </c>
      <c r="O1865">
        <v>225722</v>
      </c>
      <c r="P1865" t="e">
        <f>IFERROR(INDEX(REDOSLIJED!#REF!,MATCH(PlanMasine[[#This Row],[KPL]],REDOSLIJED!#REF!,0)),MAX(REDOSLIJED!#REF!)+1)</f>
        <v>#REF!</v>
      </c>
    </row>
    <row r="1866" spans="1:16" hidden="1" x14ac:dyDescent="0.25">
      <c r="A1866" s="23">
        <v>1023464</v>
      </c>
      <c r="B1866" s="23">
        <v>1</v>
      </c>
      <c r="C1866" s="23">
        <v>1023303</v>
      </c>
      <c r="D1866" s="23" t="s">
        <v>1894</v>
      </c>
      <c r="E1866" s="5">
        <f>IFERROR((PlanMasine[[#This Row],[Norma]]/PlanMasine[[#This Row],[Q]])*(PlanMasine[[#This Row],[Q]]/SUMIF(#REF!,PlanMasine[[#This Row],[RN]],#REF!)*PlanMasine[[#This Row],[KPLQ]]),0)</f>
        <v>0</v>
      </c>
      <c r="F1866" s="23">
        <v>1</v>
      </c>
      <c r="G1866" s="23">
        <v>0</v>
      </c>
      <c r="H1866" s="23">
        <v>0</v>
      </c>
      <c r="I1866" s="23" t="s">
        <v>5</v>
      </c>
      <c r="J1866" s="23" t="s">
        <v>570</v>
      </c>
      <c r="K1866" s="23" t="s">
        <v>2196</v>
      </c>
      <c r="L1866" s="24">
        <v>45855</v>
      </c>
      <c r="M1866" s="28">
        <v>2.0833333333333333E-3</v>
      </c>
      <c r="N1866" s="3">
        <v>45834</v>
      </c>
      <c r="O1866">
        <v>225732</v>
      </c>
      <c r="P1866" t="e">
        <f>IFERROR(INDEX(REDOSLIJED!#REF!,MATCH(PlanMasine[[#This Row],[KPL]],REDOSLIJED!#REF!,0)),MAX(REDOSLIJED!#REF!)+1)</f>
        <v>#REF!</v>
      </c>
    </row>
    <row r="1867" spans="1:16" hidden="1" x14ac:dyDescent="0.25">
      <c r="A1867" s="23">
        <v>1023464</v>
      </c>
      <c r="B1867" s="23">
        <v>1</v>
      </c>
      <c r="C1867" s="23">
        <v>1023317</v>
      </c>
      <c r="D1867" s="23" t="s">
        <v>1879</v>
      </c>
      <c r="E1867" s="5">
        <f>IFERROR((PlanMasine[[#This Row],[Norma]]/PlanMasine[[#This Row],[Q]])*(PlanMasine[[#This Row],[Q]]/SUMIF(#REF!,PlanMasine[[#This Row],[RN]],#REF!)*PlanMasine[[#This Row],[KPLQ]]),0)</f>
        <v>0</v>
      </c>
      <c r="F1867" s="23">
        <v>2</v>
      </c>
      <c r="G1867" s="23">
        <v>0</v>
      </c>
      <c r="H1867" s="23">
        <v>0</v>
      </c>
      <c r="I1867" s="23" t="s">
        <v>5</v>
      </c>
      <c r="J1867" s="23" t="s">
        <v>570</v>
      </c>
      <c r="K1867" s="23" t="s">
        <v>2196</v>
      </c>
      <c r="L1867" s="24">
        <v>45855</v>
      </c>
      <c r="M1867" s="28">
        <v>5.5555555555555558E-3</v>
      </c>
      <c r="N1867" s="3">
        <v>45834</v>
      </c>
      <c r="O1867">
        <v>225746</v>
      </c>
      <c r="P1867" t="e">
        <f>IFERROR(INDEX(REDOSLIJED!#REF!,MATCH(PlanMasine[[#This Row],[KPL]],REDOSLIJED!#REF!,0)),MAX(REDOSLIJED!#REF!)+1)</f>
        <v>#REF!</v>
      </c>
    </row>
    <row r="1868" spans="1:16" hidden="1" x14ac:dyDescent="0.25">
      <c r="A1868" s="23">
        <v>1023464</v>
      </c>
      <c r="B1868" s="23">
        <v>1</v>
      </c>
      <c r="C1868" s="23">
        <v>1023378</v>
      </c>
      <c r="D1868" s="23" t="s">
        <v>1908</v>
      </c>
      <c r="E1868" s="5">
        <f>IFERROR((PlanMasine[[#This Row],[Norma]]/PlanMasine[[#This Row],[Q]])*(PlanMasine[[#This Row],[Q]]/SUMIF(#REF!,PlanMasine[[#This Row],[RN]],#REF!)*PlanMasine[[#This Row],[KPLQ]]),0)</f>
        <v>0</v>
      </c>
      <c r="F1868" s="23">
        <v>3</v>
      </c>
      <c r="G1868" s="23">
        <v>0</v>
      </c>
      <c r="H1868" s="23">
        <v>0</v>
      </c>
      <c r="I1868" s="23" t="s">
        <v>5</v>
      </c>
      <c r="J1868" s="23" t="s">
        <v>570</v>
      </c>
      <c r="K1868" s="23" t="s">
        <v>2196</v>
      </c>
      <c r="L1868" s="24">
        <v>45855</v>
      </c>
      <c r="M1868" s="28">
        <v>1.0416666666666666E-2</v>
      </c>
      <c r="N1868" s="3">
        <v>45834</v>
      </c>
      <c r="O1868">
        <v>225829</v>
      </c>
      <c r="P1868" t="e">
        <f>IFERROR(INDEX(REDOSLIJED!#REF!,MATCH(PlanMasine[[#This Row],[KPL]],REDOSLIJED!#REF!,0)),MAX(REDOSLIJED!#REF!)+1)</f>
        <v>#REF!</v>
      </c>
    </row>
    <row r="1869" spans="1:16" hidden="1" x14ac:dyDescent="0.25">
      <c r="A1869" s="23">
        <v>1023464</v>
      </c>
      <c r="B1869" s="23">
        <v>1</v>
      </c>
      <c r="C1869" s="23">
        <v>1023377</v>
      </c>
      <c r="D1869" s="23" t="s">
        <v>1897</v>
      </c>
      <c r="E1869" s="5">
        <f>IFERROR((PlanMasine[[#This Row],[Norma]]/PlanMasine[[#This Row],[Q]])*(PlanMasine[[#This Row],[Q]]/SUMIF(#REF!,PlanMasine[[#This Row],[RN]],#REF!)*PlanMasine[[#This Row],[KPLQ]]),0)</f>
        <v>0</v>
      </c>
      <c r="F1869" s="23">
        <v>3</v>
      </c>
      <c r="G1869" s="23">
        <v>0</v>
      </c>
      <c r="H1869" s="23">
        <v>0</v>
      </c>
      <c r="I1869" s="23" t="s">
        <v>5</v>
      </c>
      <c r="J1869" s="23" t="s">
        <v>570</v>
      </c>
      <c r="K1869" s="23" t="s">
        <v>2196</v>
      </c>
      <c r="L1869" s="24">
        <v>45855</v>
      </c>
      <c r="M1869" s="28">
        <v>1.0416666666666666E-2</v>
      </c>
      <c r="N1869" s="3">
        <v>45834</v>
      </c>
      <c r="O1869">
        <v>225827</v>
      </c>
      <c r="P1869" t="e">
        <f>IFERROR(INDEX(REDOSLIJED!#REF!,MATCH(PlanMasine[[#This Row],[KPL]],REDOSLIJED!#REF!,0)),MAX(REDOSLIJED!#REF!)+1)</f>
        <v>#REF!</v>
      </c>
    </row>
    <row r="1870" spans="1:16" hidden="1" x14ac:dyDescent="0.25">
      <c r="A1870" s="23">
        <v>1023464</v>
      </c>
      <c r="B1870" s="23">
        <v>1</v>
      </c>
      <c r="C1870" s="23">
        <v>1023480</v>
      </c>
      <c r="D1870" s="23" t="s">
        <v>1900</v>
      </c>
      <c r="E1870" s="5">
        <f>IFERROR((PlanMasine[[#This Row],[Norma]]/PlanMasine[[#This Row],[Q]])*(PlanMasine[[#This Row],[Q]]/SUMIF(#REF!,PlanMasine[[#This Row],[RN]],#REF!)*PlanMasine[[#This Row],[KPLQ]]),0)</f>
        <v>0</v>
      </c>
      <c r="F1870" s="23">
        <v>1</v>
      </c>
      <c r="G1870" s="23">
        <v>0</v>
      </c>
      <c r="H1870" s="23">
        <v>0</v>
      </c>
      <c r="I1870" s="23" t="s">
        <v>5</v>
      </c>
      <c r="J1870" s="23" t="s">
        <v>570</v>
      </c>
      <c r="K1870" s="23" t="s">
        <v>2196</v>
      </c>
      <c r="L1870" s="24">
        <v>45855</v>
      </c>
      <c r="M1870" s="28">
        <v>3.472222222222222E-3</v>
      </c>
      <c r="N1870" s="3">
        <v>45834</v>
      </c>
      <c r="O1870">
        <v>231740</v>
      </c>
      <c r="P1870" t="e">
        <f>IFERROR(INDEX(REDOSLIJED!#REF!,MATCH(PlanMasine[[#This Row],[KPL]],REDOSLIJED!#REF!,0)),MAX(REDOSLIJED!#REF!)+1)</f>
        <v>#REF!</v>
      </c>
    </row>
    <row r="1871" spans="1:16" hidden="1" x14ac:dyDescent="0.25">
      <c r="A1871" s="23">
        <v>1023464</v>
      </c>
      <c r="B1871" s="23">
        <v>1</v>
      </c>
      <c r="C1871" s="23">
        <v>1023375</v>
      </c>
      <c r="D1871" s="23" t="s">
        <v>1895</v>
      </c>
      <c r="E1871" s="5">
        <f>IFERROR((PlanMasine[[#This Row],[Norma]]/PlanMasine[[#This Row],[Q]])*(PlanMasine[[#This Row],[Q]]/SUMIF(#REF!,PlanMasine[[#This Row],[RN]],#REF!)*PlanMasine[[#This Row],[KPLQ]]),0)</f>
        <v>0</v>
      </c>
      <c r="F1871" s="23">
        <v>3</v>
      </c>
      <c r="G1871" s="23">
        <v>0</v>
      </c>
      <c r="H1871" s="23">
        <v>0</v>
      </c>
      <c r="I1871" s="23" t="s">
        <v>5</v>
      </c>
      <c r="J1871" s="23" t="s">
        <v>570</v>
      </c>
      <c r="K1871" s="23" t="s">
        <v>2196</v>
      </c>
      <c r="L1871" s="24">
        <v>45855</v>
      </c>
      <c r="M1871" s="28">
        <v>1.0416666666666666E-2</v>
      </c>
      <c r="N1871" s="3">
        <v>45834</v>
      </c>
      <c r="O1871">
        <v>225825</v>
      </c>
      <c r="P1871" t="e">
        <f>IFERROR(INDEX(REDOSLIJED!#REF!,MATCH(PlanMasine[[#This Row],[KPL]],REDOSLIJED!#REF!,0)),MAX(REDOSLIJED!#REF!)+1)</f>
        <v>#REF!</v>
      </c>
    </row>
    <row r="1872" spans="1:16" hidden="1" x14ac:dyDescent="0.25">
      <c r="A1872" s="23">
        <v>1023464</v>
      </c>
      <c r="B1872" s="23">
        <v>1</v>
      </c>
      <c r="C1872" s="23">
        <v>1023364</v>
      </c>
      <c r="D1872" s="23" t="s">
        <v>1884</v>
      </c>
      <c r="E1872" s="5">
        <f>IFERROR((PlanMasine[[#This Row],[Norma]]/PlanMasine[[#This Row],[Q]])*(PlanMasine[[#This Row],[Q]]/SUMIF(#REF!,PlanMasine[[#This Row],[RN]],#REF!)*PlanMasine[[#This Row],[KPLQ]]),0)</f>
        <v>0</v>
      </c>
      <c r="F1872" s="23">
        <v>8</v>
      </c>
      <c r="G1872" s="23">
        <v>0</v>
      </c>
      <c r="H1872" s="23">
        <v>0</v>
      </c>
      <c r="I1872" s="23" t="s">
        <v>5</v>
      </c>
      <c r="J1872" s="23" t="s">
        <v>570</v>
      </c>
      <c r="K1872" s="23" t="s">
        <v>2196</v>
      </c>
      <c r="L1872" s="24">
        <v>45855</v>
      </c>
      <c r="M1872" s="28">
        <v>2.7777777777777776E-2</v>
      </c>
      <c r="N1872" s="3">
        <v>45834</v>
      </c>
      <c r="O1872">
        <v>225812</v>
      </c>
      <c r="P1872" t="e">
        <f>IFERROR(INDEX(REDOSLIJED!#REF!,MATCH(PlanMasine[[#This Row],[KPL]],REDOSLIJED!#REF!,0)),MAX(REDOSLIJED!#REF!)+1)</f>
        <v>#REF!</v>
      </c>
    </row>
    <row r="1873" spans="1:16" hidden="1" x14ac:dyDescent="0.25">
      <c r="A1873" s="23">
        <v>1023464</v>
      </c>
      <c r="B1873" s="23">
        <v>1</v>
      </c>
      <c r="C1873" s="23">
        <v>1023348</v>
      </c>
      <c r="D1873" s="23" t="s">
        <v>2000</v>
      </c>
      <c r="E1873" s="5">
        <f>IFERROR((PlanMasine[[#This Row],[Norma]]/PlanMasine[[#This Row],[Q]])*(PlanMasine[[#This Row],[Q]]/SUMIF(#REF!,PlanMasine[[#This Row],[RN]],#REF!)*PlanMasine[[#This Row],[KPLQ]]),0)</f>
        <v>0</v>
      </c>
      <c r="F1873" s="23">
        <v>2</v>
      </c>
      <c r="G1873" s="23">
        <v>0</v>
      </c>
      <c r="H1873" s="23">
        <v>0</v>
      </c>
      <c r="I1873" s="23" t="s">
        <v>5</v>
      </c>
      <c r="J1873" s="23" t="s">
        <v>570</v>
      </c>
      <c r="K1873" s="23" t="s">
        <v>2196</v>
      </c>
      <c r="L1873" s="24">
        <v>45855</v>
      </c>
      <c r="M1873" s="28">
        <v>6.9444444444444441E-3</v>
      </c>
      <c r="N1873" s="3">
        <v>45834</v>
      </c>
      <c r="O1873">
        <v>225802</v>
      </c>
      <c r="P1873" t="e">
        <f>IFERROR(INDEX(REDOSLIJED!#REF!,MATCH(PlanMasine[[#This Row],[KPL]],REDOSLIJED!#REF!,0)),MAX(REDOSLIJED!#REF!)+1)</f>
        <v>#REF!</v>
      </c>
    </row>
    <row r="1874" spans="1:16" hidden="1" x14ac:dyDescent="0.25">
      <c r="A1874" s="23">
        <v>1023464</v>
      </c>
      <c r="B1874" s="23">
        <v>1</v>
      </c>
      <c r="C1874" s="23">
        <v>1023347</v>
      </c>
      <c r="D1874" s="23" t="s">
        <v>2000</v>
      </c>
      <c r="E1874" s="5">
        <f>IFERROR((PlanMasine[[#This Row],[Norma]]/PlanMasine[[#This Row],[Q]])*(PlanMasine[[#This Row],[Q]]/SUMIF(#REF!,PlanMasine[[#This Row],[RN]],#REF!)*PlanMasine[[#This Row],[KPLQ]]),0)</f>
        <v>0</v>
      </c>
      <c r="F1874" s="23">
        <v>10</v>
      </c>
      <c r="G1874" s="23">
        <v>6</v>
      </c>
      <c r="H1874" s="23">
        <v>0</v>
      </c>
      <c r="I1874" s="23" t="s">
        <v>5</v>
      </c>
      <c r="J1874" s="23" t="s">
        <v>570</v>
      </c>
      <c r="K1874" s="23" t="s">
        <v>2196</v>
      </c>
      <c r="L1874" s="24">
        <v>45855</v>
      </c>
      <c r="M1874" s="28">
        <v>3.4722222222222224E-2</v>
      </c>
      <c r="N1874" s="3">
        <v>45834</v>
      </c>
      <c r="O1874">
        <v>225802</v>
      </c>
      <c r="P1874" t="e">
        <f>IFERROR(INDEX(REDOSLIJED!#REF!,MATCH(PlanMasine[[#This Row],[KPL]],REDOSLIJED!#REF!,0)),MAX(REDOSLIJED!#REF!)+1)</f>
        <v>#REF!</v>
      </c>
    </row>
    <row r="1875" spans="1:16" hidden="1" x14ac:dyDescent="0.25">
      <c r="A1875" s="23">
        <v>1023464</v>
      </c>
      <c r="B1875" s="23">
        <v>1</v>
      </c>
      <c r="C1875" s="23">
        <v>1023337</v>
      </c>
      <c r="D1875" s="23" t="s">
        <v>1873</v>
      </c>
      <c r="E1875" s="5">
        <f>IFERROR((PlanMasine[[#This Row],[Norma]]/PlanMasine[[#This Row],[Q]])*(PlanMasine[[#This Row],[Q]]/SUMIF(#REF!,PlanMasine[[#This Row],[RN]],#REF!)*PlanMasine[[#This Row],[KPLQ]]),0)</f>
        <v>0</v>
      </c>
      <c r="F1875" s="23">
        <v>1</v>
      </c>
      <c r="G1875" s="23">
        <v>0</v>
      </c>
      <c r="H1875" s="23">
        <v>0</v>
      </c>
      <c r="I1875" s="23" t="s">
        <v>5</v>
      </c>
      <c r="J1875" s="23" t="s">
        <v>570</v>
      </c>
      <c r="K1875" s="23" t="s">
        <v>2196</v>
      </c>
      <c r="L1875" s="24">
        <v>45855</v>
      </c>
      <c r="M1875" s="28">
        <v>6.9444444444444441E-3</v>
      </c>
      <c r="N1875" s="3">
        <v>45834</v>
      </c>
      <c r="O1875">
        <v>225778</v>
      </c>
      <c r="P1875" t="e">
        <f>IFERROR(INDEX(REDOSLIJED!#REF!,MATCH(PlanMasine[[#This Row],[KPL]],REDOSLIJED!#REF!,0)),MAX(REDOSLIJED!#REF!)+1)</f>
        <v>#REF!</v>
      </c>
    </row>
    <row r="1876" spans="1:16" hidden="1" x14ac:dyDescent="0.25">
      <c r="A1876" s="23">
        <v>1023464</v>
      </c>
      <c r="B1876" s="23">
        <v>1</v>
      </c>
      <c r="C1876" s="23">
        <v>1023478</v>
      </c>
      <c r="D1876" s="23" t="s">
        <v>1902</v>
      </c>
      <c r="E1876" s="5">
        <f>IFERROR((PlanMasine[[#This Row],[Norma]]/PlanMasine[[#This Row],[Q]])*(PlanMasine[[#This Row],[Q]]/SUMIF(#REF!,PlanMasine[[#This Row],[RN]],#REF!)*PlanMasine[[#This Row],[KPLQ]]),0)</f>
        <v>0</v>
      </c>
      <c r="F1876" s="23">
        <v>1</v>
      </c>
      <c r="G1876" s="23">
        <v>0</v>
      </c>
      <c r="H1876" s="23">
        <v>0</v>
      </c>
      <c r="I1876" s="23" t="s">
        <v>5</v>
      </c>
      <c r="J1876" s="23" t="s">
        <v>570</v>
      </c>
      <c r="K1876" s="23" t="s">
        <v>2196</v>
      </c>
      <c r="L1876" s="24">
        <v>45855</v>
      </c>
      <c r="M1876" s="28">
        <v>6.9444444444444441E-3</v>
      </c>
      <c r="N1876" s="3">
        <v>45834</v>
      </c>
      <c r="O1876">
        <v>231738</v>
      </c>
      <c r="P1876" t="e">
        <f>IFERROR(INDEX(REDOSLIJED!#REF!,MATCH(PlanMasine[[#This Row],[KPL]],REDOSLIJED!#REF!,0)),MAX(REDOSLIJED!#REF!)+1)</f>
        <v>#REF!</v>
      </c>
    </row>
    <row r="1877" spans="1:16" hidden="1" x14ac:dyDescent="0.25">
      <c r="A1877" s="23">
        <v>1023464</v>
      </c>
      <c r="B1877" s="23">
        <v>1</v>
      </c>
      <c r="C1877" s="23">
        <v>1023336</v>
      </c>
      <c r="D1877" s="23" t="s">
        <v>1874</v>
      </c>
      <c r="E1877" s="5">
        <f>IFERROR((PlanMasine[[#This Row],[Norma]]/PlanMasine[[#This Row],[Q]])*(PlanMasine[[#This Row],[Q]]/SUMIF(#REF!,PlanMasine[[#This Row],[RN]],#REF!)*PlanMasine[[#This Row],[KPLQ]]),0)</f>
        <v>0</v>
      </c>
      <c r="F1877" s="23">
        <v>1</v>
      </c>
      <c r="G1877" s="23">
        <v>0</v>
      </c>
      <c r="H1877" s="23">
        <v>0</v>
      </c>
      <c r="I1877" s="23" t="s">
        <v>5</v>
      </c>
      <c r="J1877" s="23" t="s">
        <v>570</v>
      </c>
      <c r="K1877" s="23" t="s">
        <v>2196</v>
      </c>
      <c r="L1877" s="24">
        <v>45855</v>
      </c>
      <c r="M1877" s="28">
        <v>6.9444444444444441E-3</v>
      </c>
      <c r="N1877" s="3">
        <v>45834</v>
      </c>
      <c r="O1877">
        <v>225777</v>
      </c>
      <c r="P1877" t="e">
        <f>IFERROR(INDEX(REDOSLIJED!#REF!,MATCH(PlanMasine[[#This Row],[KPL]],REDOSLIJED!#REF!,0)),MAX(REDOSLIJED!#REF!)+1)</f>
        <v>#REF!</v>
      </c>
    </row>
    <row r="1878" spans="1:16" hidden="1" x14ac:dyDescent="0.25">
      <c r="A1878" s="23">
        <v>1023464</v>
      </c>
      <c r="B1878" s="23">
        <v>1</v>
      </c>
      <c r="C1878" s="23">
        <v>1023476</v>
      </c>
      <c r="D1878" s="23" t="s">
        <v>1904</v>
      </c>
      <c r="E1878" s="5">
        <f>IFERROR((PlanMasine[[#This Row],[Norma]]/PlanMasine[[#This Row],[Q]])*(PlanMasine[[#This Row],[Q]]/SUMIF(#REF!,PlanMasine[[#This Row],[RN]],#REF!)*PlanMasine[[#This Row],[KPLQ]]),0)</f>
        <v>0</v>
      </c>
      <c r="F1878" s="23">
        <v>1</v>
      </c>
      <c r="G1878" s="23">
        <v>0</v>
      </c>
      <c r="H1878" s="23">
        <v>0</v>
      </c>
      <c r="I1878" s="23" t="s">
        <v>5</v>
      </c>
      <c r="J1878" s="23" t="s">
        <v>570</v>
      </c>
      <c r="K1878" s="23" t="s">
        <v>2196</v>
      </c>
      <c r="L1878" s="24">
        <v>45855</v>
      </c>
      <c r="M1878" s="28">
        <v>4.8611111111111112E-3</v>
      </c>
      <c r="N1878" s="3">
        <v>45834</v>
      </c>
      <c r="O1878">
        <v>231736</v>
      </c>
      <c r="P1878" t="e">
        <f>IFERROR(INDEX(REDOSLIJED!#REF!,MATCH(PlanMasine[[#This Row],[KPL]],REDOSLIJED!#REF!,0)),MAX(REDOSLIJED!#REF!)+1)</f>
        <v>#REF!</v>
      </c>
    </row>
    <row r="1879" spans="1:16" hidden="1" x14ac:dyDescent="0.25">
      <c r="A1879" s="23">
        <v>1023464</v>
      </c>
      <c r="B1879" s="23">
        <v>1</v>
      </c>
      <c r="C1879" s="23">
        <v>1023479</v>
      </c>
      <c r="D1879" s="23" t="s">
        <v>1901</v>
      </c>
      <c r="E1879" s="5">
        <f>IFERROR((PlanMasine[[#This Row],[Norma]]/PlanMasine[[#This Row],[Q]])*(PlanMasine[[#This Row],[Q]]/SUMIF(#REF!,PlanMasine[[#This Row],[RN]],#REF!)*PlanMasine[[#This Row],[KPLQ]]),0)</f>
        <v>0</v>
      </c>
      <c r="F1879" s="23">
        <v>1</v>
      </c>
      <c r="G1879" s="23">
        <v>0</v>
      </c>
      <c r="H1879" s="23">
        <v>0</v>
      </c>
      <c r="I1879" s="23" t="s">
        <v>5</v>
      </c>
      <c r="J1879" s="23" t="s">
        <v>570</v>
      </c>
      <c r="K1879" s="23" t="s">
        <v>2196</v>
      </c>
      <c r="L1879" s="24">
        <v>45855</v>
      </c>
      <c r="M1879" s="28">
        <v>3.472222222222222E-3</v>
      </c>
      <c r="N1879" s="3">
        <v>45834</v>
      </c>
      <c r="O1879">
        <v>231739</v>
      </c>
      <c r="P1879" t="e">
        <f>IFERROR(INDEX(REDOSLIJED!#REF!,MATCH(PlanMasine[[#This Row],[KPL]],REDOSLIJED!#REF!,0)),MAX(REDOSLIJED!#REF!)+1)</f>
        <v>#REF!</v>
      </c>
    </row>
    <row r="1880" spans="1:16" hidden="1" x14ac:dyDescent="0.25">
      <c r="A1880" s="23">
        <v>1023464</v>
      </c>
      <c r="B1880" s="23">
        <v>1</v>
      </c>
      <c r="C1880" s="23">
        <v>1023477</v>
      </c>
      <c r="D1880" s="23" t="s">
        <v>1909</v>
      </c>
      <c r="E1880" s="5">
        <f>IFERROR((PlanMasine[[#This Row],[Norma]]/PlanMasine[[#This Row],[Q]])*(PlanMasine[[#This Row],[Q]]/SUMIF(#REF!,PlanMasine[[#This Row],[RN]],#REF!)*PlanMasine[[#This Row],[KPLQ]]),0)</f>
        <v>0</v>
      </c>
      <c r="F1880" s="23">
        <v>1</v>
      </c>
      <c r="G1880" s="23">
        <v>0</v>
      </c>
      <c r="H1880" s="23">
        <v>0</v>
      </c>
      <c r="I1880" s="23" t="s">
        <v>5</v>
      </c>
      <c r="J1880" s="23" t="s">
        <v>570</v>
      </c>
      <c r="K1880" s="23" t="s">
        <v>2196</v>
      </c>
      <c r="L1880" s="24">
        <v>45855</v>
      </c>
      <c r="M1880" s="28">
        <v>6.9444444444444441E-3</v>
      </c>
      <c r="N1880" s="3">
        <v>45834</v>
      </c>
      <c r="O1880">
        <v>231737</v>
      </c>
      <c r="P1880" t="e">
        <f>IFERROR(INDEX(REDOSLIJED!#REF!,MATCH(PlanMasine[[#This Row],[KPL]],REDOSLIJED!#REF!,0)),MAX(REDOSLIJED!#REF!)+1)</f>
        <v>#REF!</v>
      </c>
    </row>
    <row r="1881" spans="1:16" hidden="1" x14ac:dyDescent="0.25">
      <c r="A1881" s="23">
        <v>1023464</v>
      </c>
      <c r="B1881" s="23">
        <v>1</v>
      </c>
      <c r="C1881" s="23">
        <v>1023382</v>
      </c>
      <c r="D1881" s="23" t="s">
        <v>1906</v>
      </c>
      <c r="E1881" s="5">
        <f>IFERROR((PlanMasine[[#This Row],[Norma]]/PlanMasine[[#This Row],[Q]])*(PlanMasine[[#This Row],[Q]]/SUMIF(#REF!,PlanMasine[[#This Row],[RN]],#REF!)*PlanMasine[[#This Row],[KPLQ]]),0)</f>
        <v>0</v>
      </c>
      <c r="F1881" s="23">
        <v>1</v>
      </c>
      <c r="G1881" s="23">
        <v>0</v>
      </c>
      <c r="H1881" s="23">
        <v>0</v>
      </c>
      <c r="I1881" s="23" t="s">
        <v>5</v>
      </c>
      <c r="J1881" s="23" t="s">
        <v>570</v>
      </c>
      <c r="K1881" s="23" t="s">
        <v>2196</v>
      </c>
      <c r="L1881" s="24">
        <v>45855</v>
      </c>
      <c r="M1881" s="28">
        <v>3.472222222222222E-3</v>
      </c>
      <c r="N1881" s="3">
        <v>45834</v>
      </c>
      <c r="O1881">
        <v>225836</v>
      </c>
      <c r="P1881" t="e">
        <f>IFERROR(INDEX(REDOSLIJED!#REF!,MATCH(PlanMasine[[#This Row],[KPL]],REDOSLIJED!#REF!,0)),MAX(REDOSLIJED!#REF!)+1)</f>
        <v>#REF!</v>
      </c>
    </row>
    <row r="1882" spans="1:16" hidden="1" x14ac:dyDescent="0.25">
      <c r="A1882" s="23">
        <v>1023464</v>
      </c>
      <c r="B1882" s="23">
        <v>1</v>
      </c>
      <c r="C1882" s="23">
        <v>1023481</v>
      </c>
      <c r="D1882" s="23" t="s">
        <v>1896</v>
      </c>
      <c r="E1882" s="5">
        <f>IFERROR((PlanMasine[[#This Row],[Norma]]/PlanMasine[[#This Row],[Q]])*(PlanMasine[[#This Row],[Q]]/SUMIF(#REF!,PlanMasine[[#This Row],[RN]],#REF!)*PlanMasine[[#This Row],[KPLQ]]),0)</f>
        <v>0</v>
      </c>
      <c r="F1882" s="23">
        <v>1</v>
      </c>
      <c r="G1882" s="23">
        <v>0</v>
      </c>
      <c r="H1882" s="23">
        <v>0</v>
      </c>
      <c r="I1882" s="23" t="s">
        <v>5</v>
      </c>
      <c r="J1882" s="23" t="s">
        <v>570</v>
      </c>
      <c r="K1882" s="23" t="s">
        <v>2196</v>
      </c>
      <c r="L1882" s="24">
        <v>45855</v>
      </c>
      <c r="M1882" s="28">
        <v>2.0833333333333333E-3</v>
      </c>
      <c r="N1882" s="3">
        <v>45834</v>
      </c>
      <c r="O1882">
        <v>231741</v>
      </c>
      <c r="P1882" t="e">
        <f>IFERROR(INDEX(REDOSLIJED!#REF!,MATCH(PlanMasine[[#This Row],[KPL]],REDOSLIJED!#REF!,0)),MAX(REDOSLIJED!#REF!)+1)</f>
        <v>#REF!</v>
      </c>
    </row>
    <row r="1883" spans="1:16" hidden="1" x14ac:dyDescent="0.25">
      <c r="A1883" s="23">
        <v>1023464</v>
      </c>
      <c r="B1883" s="23">
        <v>1</v>
      </c>
      <c r="C1883" s="23">
        <v>1023331</v>
      </c>
      <c r="D1883" s="23" t="s">
        <v>1876</v>
      </c>
      <c r="E1883" s="5">
        <f>IFERROR((PlanMasine[[#This Row],[Norma]]/PlanMasine[[#This Row],[Q]])*(PlanMasine[[#This Row],[Q]]/SUMIF(#REF!,PlanMasine[[#This Row],[RN]],#REF!)*PlanMasine[[#This Row],[KPLQ]]),0)</f>
        <v>0</v>
      </c>
      <c r="F1883" s="23">
        <v>1</v>
      </c>
      <c r="G1883" s="23">
        <v>0</v>
      </c>
      <c r="H1883" s="23">
        <v>0</v>
      </c>
      <c r="I1883" s="23" t="s">
        <v>5</v>
      </c>
      <c r="J1883" s="23" t="s">
        <v>570</v>
      </c>
      <c r="K1883" s="23" t="s">
        <v>2196</v>
      </c>
      <c r="L1883" s="24">
        <v>45855</v>
      </c>
      <c r="M1883" s="28">
        <v>3.472222222222222E-3</v>
      </c>
      <c r="N1883" s="3">
        <v>45834</v>
      </c>
      <c r="O1883">
        <v>225772</v>
      </c>
      <c r="P1883" t="e">
        <f>IFERROR(INDEX(REDOSLIJED!#REF!,MATCH(PlanMasine[[#This Row],[KPL]],REDOSLIJED!#REF!,0)),MAX(REDOSLIJED!#REF!)+1)</f>
        <v>#REF!</v>
      </c>
    </row>
    <row r="1884" spans="1:16" hidden="1" x14ac:dyDescent="0.25">
      <c r="A1884" s="23">
        <v>1023464</v>
      </c>
      <c r="B1884" s="23">
        <v>1</v>
      </c>
      <c r="C1884" s="23">
        <v>1023326</v>
      </c>
      <c r="D1884" s="23" t="s">
        <v>1872</v>
      </c>
      <c r="E1884" s="5">
        <f>IFERROR((PlanMasine[[#This Row],[Norma]]/PlanMasine[[#This Row],[Q]])*(PlanMasine[[#This Row],[Q]]/SUMIF(#REF!,PlanMasine[[#This Row],[RN]],#REF!)*PlanMasine[[#This Row],[KPLQ]]),0)</f>
        <v>0</v>
      </c>
      <c r="F1884" s="23">
        <v>1</v>
      </c>
      <c r="G1884" s="23">
        <v>0</v>
      </c>
      <c r="H1884" s="23">
        <v>0</v>
      </c>
      <c r="I1884" s="23" t="s">
        <v>5</v>
      </c>
      <c r="J1884" s="23" t="s">
        <v>570</v>
      </c>
      <c r="K1884" s="23" t="s">
        <v>2196</v>
      </c>
      <c r="L1884" s="24">
        <v>45855</v>
      </c>
      <c r="M1884" s="28">
        <v>4.8611111111111112E-3</v>
      </c>
      <c r="N1884" s="3">
        <v>45834</v>
      </c>
      <c r="O1884">
        <v>225758</v>
      </c>
      <c r="P1884" t="e">
        <f>IFERROR(INDEX(REDOSLIJED!#REF!,MATCH(PlanMasine[[#This Row],[KPL]],REDOSLIJED!#REF!,0)),MAX(REDOSLIJED!#REF!)+1)</f>
        <v>#REF!</v>
      </c>
    </row>
    <row r="1885" spans="1:16" hidden="1" x14ac:dyDescent="0.25">
      <c r="A1885" s="23">
        <v>1023464</v>
      </c>
      <c r="B1885" s="23">
        <v>1</v>
      </c>
      <c r="C1885" s="23">
        <v>1023325</v>
      </c>
      <c r="D1885" s="23" t="s">
        <v>1877</v>
      </c>
      <c r="E1885" s="5">
        <f>IFERROR((PlanMasine[[#This Row],[Norma]]/PlanMasine[[#This Row],[Q]])*(PlanMasine[[#This Row],[Q]]/SUMIF(#REF!,PlanMasine[[#This Row],[RN]],#REF!)*PlanMasine[[#This Row],[KPLQ]]),0)</f>
        <v>0</v>
      </c>
      <c r="F1885" s="23">
        <v>1</v>
      </c>
      <c r="G1885" s="23">
        <v>0</v>
      </c>
      <c r="H1885" s="23">
        <v>0</v>
      </c>
      <c r="I1885" s="23" t="s">
        <v>5</v>
      </c>
      <c r="J1885" s="23" t="s">
        <v>570</v>
      </c>
      <c r="K1885" s="23" t="s">
        <v>2196</v>
      </c>
      <c r="L1885" s="24">
        <v>45855</v>
      </c>
      <c r="M1885" s="28">
        <v>4.8611111111111112E-3</v>
      </c>
      <c r="N1885" s="3">
        <v>45834</v>
      </c>
      <c r="O1885">
        <v>225756</v>
      </c>
      <c r="P1885" t="e">
        <f>IFERROR(INDEX(REDOSLIJED!#REF!,MATCH(PlanMasine[[#This Row],[KPL]],REDOSLIJED!#REF!,0)),MAX(REDOSLIJED!#REF!)+1)</f>
        <v>#REF!</v>
      </c>
    </row>
    <row r="1886" spans="1:16" hidden="1" x14ac:dyDescent="0.25">
      <c r="A1886" s="23">
        <v>1023464</v>
      </c>
      <c r="B1886" s="23">
        <v>1</v>
      </c>
      <c r="C1886" s="23">
        <v>1023332</v>
      </c>
      <c r="D1886" s="23" t="s">
        <v>1875</v>
      </c>
      <c r="E1886" s="5">
        <f>IFERROR((PlanMasine[[#This Row],[Norma]]/PlanMasine[[#This Row],[Q]])*(PlanMasine[[#This Row],[Q]]/SUMIF(#REF!,PlanMasine[[#This Row],[RN]],#REF!)*PlanMasine[[#This Row],[KPLQ]]),0)</f>
        <v>0</v>
      </c>
      <c r="F1886" s="23">
        <v>1</v>
      </c>
      <c r="G1886" s="23">
        <v>0</v>
      </c>
      <c r="H1886" s="23">
        <v>0</v>
      </c>
      <c r="I1886" s="23" t="s">
        <v>5</v>
      </c>
      <c r="J1886" s="23" t="s">
        <v>570</v>
      </c>
      <c r="K1886" s="23" t="s">
        <v>2196</v>
      </c>
      <c r="L1886" s="24">
        <v>45855</v>
      </c>
      <c r="M1886" s="28">
        <v>3.472222222222222E-3</v>
      </c>
      <c r="N1886" s="3">
        <v>45834</v>
      </c>
      <c r="O1886">
        <v>225773</v>
      </c>
      <c r="P1886" t="e">
        <f>IFERROR(INDEX(REDOSLIJED!#REF!,MATCH(PlanMasine[[#This Row],[KPL]],REDOSLIJED!#REF!,0)),MAX(REDOSLIJED!#REF!)+1)</f>
        <v>#REF!</v>
      </c>
    </row>
    <row r="1887" spans="1:16" hidden="1" x14ac:dyDescent="0.25">
      <c r="A1887" s="23">
        <v>1023464</v>
      </c>
      <c r="B1887" s="23">
        <v>1</v>
      </c>
      <c r="C1887" s="23">
        <v>1023318</v>
      </c>
      <c r="D1887" s="23" t="s">
        <v>1878</v>
      </c>
      <c r="E1887" s="5">
        <f>IFERROR((PlanMasine[[#This Row],[Norma]]/PlanMasine[[#This Row],[Q]])*(PlanMasine[[#This Row],[Q]]/SUMIF(#REF!,PlanMasine[[#This Row],[RN]],#REF!)*PlanMasine[[#This Row],[KPLQ]]),0)</f>
        <v>0</v>
      </c>
      <c r="F1887" s="23">
        <v>2</v>
      </c>
      <c r="G1887" s="23">
        <v>0</v>
      </c>
      <c r="H1887" s="23">
        <v>0</v>
      </c>
      <c r="I1887" s="23" t="s">
        <v>5</v>
      </c>
      <c r="J1887" s="23" t="s">
        <v>570</v>
      </c>
      <c r="K1887" s="23" t="s">
        <v>2196</v>
      </c>
      <c r="L1887" s="24">
        <v>45855</v>
      </c>
      <c r="M1887" s="28">
        <v>5.5555555555555558E-3</v>
      </c>
      <c r="N1887" s="3">
        <v>45834</v>
      </c>
      <c r="O1887">
        <v>225747</v>
      </c>
      <c r="P1887" t="e">
        <f>IFERROR(INDEX(REDOSLIJED!#REF!,MATCH(PlanMasine[[#This Row],[KPL]],REDOSLIJED!#REF!,0)),MAX(REDOSLIJED!#REF!)+1)</f>
        <v>#REF!</v>
      </c>
    </row>
    <row r="1888" spans="1:16" hidden="1" x14ac:dyDescent="0.25">
      <c r="A1888" s="23">
        <v>1023464</v>
      </c>
      <c r="B1888" s="23">
        <v>1</v>
      </c>
      <c r="C1888" s="23">
        <v>1023475</v>
      </c>
      <c r="D1888" s="23" t="s">
        <v>1905</v>
      </c>
      <c r="E1888" s="5">
        <f>IFERROR((PlanMasine[[#This Row],[Norma]]/PlanMasine[[#This Row],[Q]])*(PlanMasine[[#This Row],[Q]]/SUMIF(#REF!,PlanMasine[[#This Row],[RN]],#REF!)*PlanMasine[[#This Row],[KPLQ]]),0)</f>
        <v>0</v>
      </c>
      <c r="F1888" s="23">
        <v>1</v>
      </c>
      <c r="G1888" s="23">
        <v>0</v>
      </c>
      <c r="H1888" s="23">
        <v>0</v>
      </c>
      <c r="I1888" s="23" t="s">
        <v>5</v>
      </c>
      <c r="J1888" s="23" t="s">
        <v>570</v>
      </c>
      <c r="K1888" s="23" t="s">
        <v>2196</v>
      </c>
      <c r="L1888" s="24">
        <v>45855</v>
      </c>
      <c r="M1888" s="28">
        <v>4.8611111111111112E-3</v>
      </c>
      <c r="N1888" s="3">
        <v>45834</v>
      </c>
      <c r="O1888">
        <v>231735</v>
      </c>
      <c r="P1888" t="e">
        <f>IFERROR(INDEX(REDOSLIJED!#REF!,MATCH(PlanMasine[[#This Row],[KPL]],REDOSLIJED!#REF!,0)),MAX(REDOSLIJED!#REF!)+1)</f>
        <v>#REF!</v>
      </c>
    </row>
    <row r="1889" spans="1:16" hidden="1" x14ac:dyDescent="0.25">
      <c r="A1889" s="23">
        <v>1023464</v>
      </c>
      <c r="B1889" s="23">
        <v>1</v>
      </c>
      <c r="C1889" s="23">
        <v>1023483</v>
      </c>
      <c r="D1889" s="23" t="s">
        <v>1899</v>
      </c>
      <c r="E1889" s="5">
        <f>IFERROR((PlanMasine[[#This Row],[Norma]]/PlanMasine[[#This Row],[Q]])*(PlanMasine[[#This Row],[Q]]/SUMIF(#REF!,PlanMasine[[#This Row],[RN]],#REF!)*PlanMasine[[#This Row],[KPLQ]]),0)</f>
        <v>0</v>
      </c>
      <c r="F1889" s="23">
        <v>1</v>
      </c>
      <c r="G1889" s="23">
        <v>0</v>
      </c>
      <c r="H1889" s="23">
        <v>0</v>
      </c>
      <c r="I1889" s="23" t="s">
        <v>5</v>
      </c>
      <c r="J1889" s="23" t="s">
        <v>570</v>
      </c>
      <c r="K1889" s="23" t="s">
        <v>2196</v>
      </c>
      <c r="L1889" s="24">
        <v>45855</v>
      </c>
      <c r="M1889" s="28">
        <v>2.0833333333333333E-3</v>
      </c>
      <c r="N1889" s="3">
        <v>45834</v>
      </c>
      <c r="O1889">
        <v>231743</v>
      </c>
      <c r="P1889" t="e">
        <f>IFERROR(INDEX(REDOSLIJED!#REF!,MATCH(PlanMasine[[#This Row],[KPL]],REDOSLIJED!#REF!,0)),MAX(REDOSLIJED!#REF!)+1)</f>
        <v>#REF!</v>
      </c>
    </row>
    <row r="1890" spans="1:16" hidden="1" x14ac:dyDescent="0.25">
      <c r="A1890" s="23">
        <v>1023464</v>
      </c>
      <c r="B1890" s="23">
        <v>1</v>
      </c>
      <c r="C1890" s="23">
        <v>1023484</v>
      </c>
      <c r="D1890" s="23" t="s">
        <v>1898</v>
      </c>
      <c r="E1890" s="5">
        <f>IFERROR((PlanMasine[[#This Row],[Norma]]/PlanMasine[[#This Row],[Q]])*(PlanMasine[[#This Row],[Q]]/SUMIF(#REF!,PlanMasine[[#This Row],[RN]],#REF!)*PlanMasine[[#This Row],[KPLQ]]),0)</f>
        <v>0</v>
      </c>
      <c r="F1890" s="23">
        <v>1</v>
      </c>
      <c r="G1890" s="23">
        <v>0</v>
      </c>
      <c r="H1890" s="23">
        <v>0</v>
      </c>
      <c r="I1890" s="23" t="s">
        <v>5</v>
      </c>
      <c r="J1890" s="23" t="s">
        <v>570</v>
      </c>
      <c r="K1890" s="23" t="s">
        <v>2196</v>
      </c>
      <c r="L1890" s="24">
        <v>45855</v>
      </c>
      <c r="M1890" s="28">
        <v>2.0833333333333333E-3</v>
      </c>
      <c r="N1890" s="3">
        <v>45834</v>
      </c>
      <c r="O1890">
        <v>231744</v>
      </c>
      <c r="P1890" t="e">
        <f>IFERROR(INDEX(REDOSLIJED!#REF!,MATCH(PlanMasine[[#This Row],[KPL]],REDOSLIJED!#REF!,0)),MAX(REDOSLIJED!#REF!)+1)</f>
        <v>#REF!</v>
      </c>
    </row>
    <row r="1891" spans="1:16" hidden="1" x14ac:dyDescent="0.25">
      <c r="A1891" s="23">
        <v>1023464</v>
      </c>
      <c r="B1891" s="23">
        <v>1</v>
      </c>
      <c r="C1891" s="23">
        <v>1023473</v>
      </c>
      <c r="D1891" s="23" t="s">
        <v>1931</v>
      </c>
      <c r="E1891" s="5">
        <f>IFERROR((PlanMasine[[#This Row],[Norma]]/PlanMasine[[#This Row],[Q]])*(PlanMasine[[#This Row],[Q]]/SUMIF(#REF!,PlanMasine[[#This Row],[RN]],#REF!)*PlanMasine[[#This Row],[KPLQ]]),0)</f>
        <v>0</v>
      </c>
      <c r="F1891" s="23">
        <v>1</v>
      </c>
      <c r="G1891" s="23">
        <v>0</v>
      </c>
      <c r="H1891" s="23">
        <v>0</v>
      </c>
      <c r="I1891" s="23" t="s">
        <v>5</v>
      </c>
      <c r="J1891" s="23" t="s">
        <v>570</v>
      </c>
      <c r="K1891" s="23" t="s">
        <v>2196</v>
      </c>
      <c r="L1891" s="24">
        <v>45855</v>
      </c>
      <c r="M1891" s="28">
        <v>1.3888888888888888E-2</v>
      </c>
      <c r="N1891" s="3">
        <v>45834</v>
      </c>
      <c r="O1891">
        <v>231733</v>
      </c>
      <c r="P1891" t="e">
        <f>IFERROR(INDEX(REDOSLIJED!#REF!,MATCH(PlanMasine[[#This Row],[KPL]],REDOSLIJED!#REF!,0)),MAX(REDOSLIJED!#REF!)+1)</f>
        <v>#REF!</v>
      </c>
    </row>
    <row r="1892" spans="1:16" hidden="1" x14ac:dyDescent="0.25">
      <c r="A1892" s="23">
        <v>1023464</v>
      </c>
      <c r="B1892" s="23">
        <v>1</v>
      </c>
      <c r="C1892" s="23">
        <v>1023380</v>
      </c>
      <c r="D1892" s="23" t="s">
        <v>1907</v>
      </c>
      <c r="E1892" s="5">
        <f>IFERROR((PlanMasine[[#This Row],[Norma]]/PlanMasine[[#This Row],[Q]])*(PlanMasine[[#This Row],[Q]]/SUMIF(#REF!,PlanMasine[[#This Row],[RN]],#REF!)*PlanMasine[[#This Row],[KPLQ]]),0)</f>
        <v>0</v>
      </c>
      <c r="F1892" s="23">
        <v>2</v>
      </c>
      <c r="G1892" s="23">
        <v>0</v>
      </c>
      <c r="H1892" s="23">
        <v>0</v>
      </c>
      <c r="I1892" s="23" t="s">
        <v>5</v>
      </c>
      <c r="J1892" s="23" t="s">
        <v>570</v>
      </c>
      <c r="K1892" s="23" t="s">
        <v>2196</v>
      </c>
      <c r="L1892" s="24">
        <v>45855</v>
      </c>
      <c r="M1892" s="28">
        <v>4.1666666666666666E-3</v>
      </c>
      <c r="N1892" s="3">
        <v>45834</v>
      </c>
      <c r="O1892">
        <v>225831</v>
      </c>
      <c r="P1892" t="e">
        <f>IFERROR(INDEX(REDOSLIJED!#REF!,MATCH(PlanMasine[[#This Row],[KPL]],REDOSLIJED!#REF!,0)),MAX(REDOSLIJED!#REF!)+1)</f>
        <v>#REF!</v>
      </c>
    </row>
    <row r="1893" spans="1:16" hidden="1" x14ac:dyDescent="0.25">
      <c r="A1893" s="23">
        <v>1023464</v>
      </c>
      <c r="B1893" s="23">
        <v>1</v>
      </c>
      <c r="C1893" s="23">
        <v>1023376</v>
      </c>
      <c r="D1893" s="23" t="s">
        <v>1903</v>
      </c>
      <c r="E1893" s="5">
        <f>IFERROR((PlanMasine[[#This Row],[Norma]]/PlanMasine[[#This Row],[Q]])*(PlanMasine[[#This Row],[Q]]/SUMIF(#REF!,PlanMasine[[#This Row],[RN]],#REF!)*PlanMasine[[#This Row],[KPLQ]]),0)</f>
        <v>0</v>
      </c>
      <c r="F1893" s="23">
        <v>3</v>
      </c>
      <c r="G1893" s="23">
        <v>0</v>
      </c>
      <c r="H1893" s="23">
        <v>0</v>
      </c>
      <c r="I1893" s="23" t="s">
        <v>5</v>
      </c>
      <c r="J1893" s="23" t="s">
        <v>570</v>
      </c>
      <c r="K1893" s="23" t="s">
        <v>2196</v>
      </c>
      <c r="L1893" s="24">
        <v>45855</v>
      </c>
      <c r="M1893" s="28">
        <v>1.0416666666666666E-2</v>
      </c>
      <c r="N1893" s="3">
        <v>45834</v>
      </c>
      <c r="O1893">
        <v>225826</v>
      </c>
      <c r="P1893" t="e">
        <f>IFERROR(INDEX(REDOSLIJED!#REF!,MATCH(PlanMasine[[#This Row],[KPL]],REDOSLIJED!#REF!,0)),MAX(REDOSLIJED!#REF!)+1)</f>
        <v>#REF!</v>
      </c>
    </row>
    <row r="1894" spans="1:16" hidden="1" x14ac:dyDescent="0.25">
      <c r="A1894" s="23">
        <v>1026734</v>
      </c>
      <c r="B1894" s="23">
        <v>1</v>
      </c>
      <c r="C1894" s="23">
        <v>1026714</v>
      </c>
      <c r="D1894" s="23" t="s">
        <v>2216</v>
      </c>
      <c r="E1894" s="5">
        <f>IFERROR((PlanMasine[[#This Row],[Norma]]/PlanMasine[[#This Row],[Q]])*(PlanMasine[[#This Row],[Q]]/SUMIF(#REF!,PlanMasine[[#This Row],[RN]],#REF!)*PlanMasine[[#This Row],[KPLQ]]),0)</f>
        <v>0</v>
      </c>
      <c r="F1894" s="23">
        <v>1</v>
      </c>
      <c r="G1894" s="23">
        <v>0</v>
      </c>
      <c r="H1894" s="23">
        <v>0</v>
      </c>
      <c r="I1894" s="23" t="s">
        <v>5</v>
      </c>
      <c r="J1894" s="23" t="s">
        <v>570</v>
      </c>
      <c r="K1894" s="23" t="s">
        <v>1801</v>
      </c>
      <c r="L1894" s="24">
        <v>45841</v>
      </c>
      <c r="M1894" s="28">
        <v>3.472222222222222E-3</v>
      </c>
      <c r="N1894" s="3">
        <v>45834</v>
      </c>
      <c r="O1894">
        <v>155374</v>
      </c>
      <c r="P1894" t="e">
        <f>IFERROR(INDEX(REDOSLIJED!#REF!,MATCH(PlanMasine[[#This Row],[KPL]],REDOSLIJED!#REF!,0)),MAX(REDOSLIJED!#REF!)+1)</f>
        <v>#REF!</v>
      </c>
    </row>
    <row r="1895" spans="1:16" hidden="1" x14ac:dyDescent="0.25">
      <c r="A1895" s="23">
        <v>1028916</v>
      </c>
      <c r="B1895" s="23">
        <v>1</v>
      </c>
      <c r="C1895" s="23">
        <v>1028891</v>
      </c>
      <c r="D1895" s="23" t="s">
        <v>1912</v>
      </c>
      <c r="E1895" s="5">
        <f>IFERROR((PlanMasine[[#This Row],[Norma]]/PlanMasine[[#This Row],[Q]])*(PlanMasine[[#This Row],[Q]]/SUMIF(#REF!,PlanMasine[[#This Row],[RN]],#REF!)*PlanMasine[[#This Row],[KPLQ]]),0)</f>
        <v>0</v>
      </c>
      <c r="F1895" s="23">
        <v>1</v>
      </c>
      <c r="G1895" s="23">
        <v>0</v>
      </c>
      <c r="H1895" s="23">
        <v>0</v>
      </c>
      <c r="I1895" s="23" t="s">
        <v>5</v>
      </c>
      <c r="J1895" s="23" t="s">
        <v>570</v>
      </c>
      <c r="K1895" s="23" t="s">
        <v>2200</v>
      </c>
      <c r="L1895" s="24">
        <v>45855</v>
      </c>
      <c r="M1895" s="28">
        <v>6.9444444444444441E-3</v>
      </c>
      <c r="N1895" s="3">
        <v>45834</v>
      </c>
      <c r="O1895">
        <v>224061</v>
      </c>
      <c r="P1895" t="e">
        <f>IFERROR(INDEX(REDOSLIJED!#REF!,MATCH(PlanMasine[[#This Row],[KPL]],REDOSLIJED!#REF!,0)),MAX(REDOSLIJED!#REF!)+1)</f>
        <v>#REF!</v>
      </c>
    </row>
    <row r="1896" spans="1:16" hidden="1" x14ac:dyDescent="0.25">
      <c r="A1896" s="23">
        <v>1028916</v>
      </c>
      <c r="B1896" s="23">
        <v>1</v>
      </c>
      <c r="C1896" s="23">
        <v>1028893</v>
      </c>
      <c r="D1896" s="23" t="s">
        <v>1914</v>
      </c>
      <c r="E1896" s="5">
        <f>IFERROR((PlanMasine[[#This Row],[Norma]]/PlanMasine[[#This Row],[Q]])*(PlanMasine[[#This Row],[Q]]/SUMIF(#REF!,PlanMasine[[#This Row],[RN]],#REF!)*PlanMasine[[#This Row],[KPLQ]]),0)</f>
        <v>0</v>
      </c>
      <c r="F1896" s="23">
        <v>1</v>
      </c>
      <c r="G1896" s="23">
        <v>0</v>
      </c>
      <c r="H1896" s="23">
        <v>0</v>
      </c>
      <c r="I1896" s="23" t="s">
        <v>5</v>
      </c>
      <c r="J1896" s="23" t="s">
        <v>570</v>
      </c>
      <c r="K1896" s="23" t="s">
        <v>2200</v>
      </c>
      <c r="L1896" s="24">
        <v>45855</v>
      </c>
      <c r="M1896" s="28">
        <v>6.9444444444444441E-3</v>
      </c>
      <c r="N1896" s="3">
        <v>45834</v>
      </c>
      <c r="O1896">
        <v>224063</v>
      </c>
      <c r="P1896" t="e">
        <f>IFERROR(INDEX(REDOSLIJED!#REF!,MATCH(PlanMasine[[#This Row],[KPL]],REDOSLIJED!#REF!,0)),MAX(REDOSLIJED!#REF!)+1)</f>
        <v>#REF!</v>
      </c>
    </row>
    <row r="1897" spans="1:16" hidden="1" x14ac:dyDescent="0.25">
      <c r="A1897" s="23">
        <v>1028916</v>
      </c>
      <c r="B1897" s="23">
        <v>1</v>
      </c>
      <c r="C1897" s="23">
        <v>1028894</v>
      </c>
      <c r="D1897" s="23" t="s">
        <v>1915</v>
      </c>
      <c r="E1897" s="5">
        <f>IFERROR((PlanMasine[[#This Row],[Norma]]/PlanMasine[[#This Row],[Q]])*(PlanMasine[[#This Row],[Q]]/SUMIF(#REF!,PlanMasine[[#This Row],[RN]],#REF!)*PlanMasine[[#This Row],[KPLQ]]),0)</f>
        <v>0</v>
      </c>
      <c r="F1897" s="23">
        <v>1</v>
      </c>
      <c r="G1897" s="23">
        <v>0</v>
      </c>
      <c r="H1897" s="23">
        <v>0</v>
      </c>
      <c r="I1897" s="23" t="s">
        <v>5</v>
      </c>
      <c r="J1897" s="23" t="s">
        <v>570</v>
      </c>
      <c r="K1897" s="23" t="s">
        <v>2200</v>
      </c>
      <c r="L1897" s="24">
        <v>45855</v>
      </c>
      <c r="M1897" s="28">
        <v>3.472222222222222E-3</v>
      </c>
      <c r="N1897" s="3">
        <v>45834</v>
      </c>
      <c r="O1897">
        <v>224064</v>
      </c>
      <c r="P1897" t="e">
        <f>IFERROR(INDEX(REDOSLIJED!#REF!,MATCH(PlanMasine[[#This Row],[KPL]],REDOSLIJED!#REF!,0)),MAX(REDOSLIJED!#REF!)+1)</f>
        <v>#REF!</v>
      </c>
    </row>
    <row r="1898" spans="1:16" hidden="1" x14ac:dyDescent="0.25">
      <c r="A1898" s="23">
        <v>1028916</v>
      </c>
      <c r="B1898" s="23">
        <v>1</v>
      </c>
      <c r="C1898" s="23">
        <v>1028895</v>
      </c>
      <c r="D1898" s="23" t="s">
        <v>1916</v>
      </c>
      <c r="E1898" s="5">
        <f>IFERROR((PlanMasine[[#This Row],[Norma]]/PlanMasine[[#This Row],[Q]])*(PlanMasine[[#This Row],[Q]]/SUMIF(#REF!,PlanMasine[[#This Row],[RN]],#REF!)*PlanMasine[[#This Row],[KPLQ]]),0)</f>
        <v>0</v>
      </c>
      <c r="F1898" s="23">
        <v>1</v>
      </c>
      <c r="G1898" s="23">
        <v>0</v>
      </c>
      <c r="H1898" s="23">
        <v>0</v>
      </c>
      <c r="I1898" s="23" t="s">
        <v>5</v>
      </c>
      <c r="J1898" s="23" t="s">
        <v>570</v>
      </c>
      <c r="K1898" s="23" t="s">
        <v>2200</v>
      </c>
      <c r="L1898" s="24">
        <v>45855</v>
      </c>
      <c r="M1898" s="28">
        <v>3.472222222222222E-3</v>
      </c>
      <c r="N1898" s="3">
        <v>45834</v>
      </c>
      <c r="O1898">
        <v>224066</v>
      </c>
      <c r="P1898" t="e">
        <f>IFERROR(INDEX(REDOSLIJED!#REF!,MATCH(PlanMasine[[#This Row],[KPL]],REDOSLIJED!#REF!,0)),MAX(REDOSLIJED!#REF!)+1)</f>
        <v>#REF!</v>
      </c>
    </row>
    <row r="1899" spans="1:16" hidden="1" x14ac:dyDescent="0.25">
      <c r="A1899" s="23">
        <v>1028916</v>
      </c>
      <c r="B1899" s="23">
        <v>1</v>
      </c>
      <c r="C1899" s="23">
        <v>1028896</v>
      </c>
      <c r="D1899" s="23" t="s">
        <v>1917</v>
      </c>
      <c r="E1899" s="5">
        <f>IFERROR((PlanMasine[[#This Row],[Norma]]/PlanMasine[[#This Row],[Q]])*(PlanMasine[[#This Row],[Q]]/SUMIF(#REF!,PlanMasine[[#This Row],[RN]],#REF!)*PlanMasine[[#This Row],[KPLQ]]),0)</f>
        <v>0</v>
      </c>
      <c r="F1899" s="23">
        <v>1</v>
      </c>
      <c r="G1899" s="23">
        <v>0</v>
      </c>
      <c r="H1899" s="23">
        <v>0</v>
      </c>
      <c r="I1899" s="23" t="s">
        <v>5</v>
      </c>
      <c r="J1899" s="23" t="s">
        <v>570</v>
      </c>
      <c r="K1899" s="23" t="s">
        <v>2200</v>
      </c>
      <c r="L1899" s="24">
        <v>45855</v>
      </c>
      <c r="M1899" s="28">
        <v>3.472222222222222E-3</v>
      </c>
      <c r="N1899" s="3">
        <v>45834</v>
      </c>
      <c r="O1899">
        <v>224067</v>
      </c>
      <c r="P1899" t="e">
        <f>IFERROR(INDEX(REDOSLIJED!#REF!,MATCH(PlanMasine[[#This Row],[KPL]],REDOSLIJED!#REF!,0)),MAX(REDOSLIJED!#REF!)+1)</f>
        <v>#REF!</v>
      </c>
    </row>
    <row r="1900" spans="1:16" hidden="1" x14ac:dyDescent="0.25">
      <c r="A1900" s="23">
        <v>1028916</v>
      </c>
      <c r="B1900" s="23">
        <v>1</v>
      </c>
      <c r="C1900" s="23">
        <v>1028898</v>
      </c>
      <c r="D1900" s="23" t="s">
        <v>2201</v>
      </c>
      <c r="E1900" s="5">
        <f>IFERROR((PlanMasine[[#This Row],[Norma]]/PlanMasine[[#This Row],[Q]])*(PlanMasine[[#This Row],[Q]]/SUMIF(#REF!,PlanMasine[[#This Row],[RN]],#REF!)*PlanMasine[[#This Row],[KPLQ]]),0)</f>
        <v>0</v>
      </c>
      <c r="F1900" s="23">
        <v>4</v>
      </c>
      <c r="G1900" s="23">
        <v>0</v>
      </c>
      <c r="H1900" s="23">
        <v>0</v>
      </c>
      <c r="I1900" s="23" t="s">
        <v>5</v>
      </c>
      <c r="J1900" s="23" t="s">
        <v>570</v>
      </c>
      <c r="K1900" s="23" t="s">
        <v>2200</v>
      </c>
      <c r="L1900" s="24">
        <v>45855</v>
      </c>
      <c r="M1900" s="28">
        <v>5.5555555555555558E-3</v>
      </c>
      <c r="N1900" s="3">
        <v>45834</v>
      </c>
      <c r="O1900">
        <v>224071</v>
      </c>
      <c r="P1900" t="e">
        <f>IFERROR(INDEX(REDOSLIJED!#REF!,MATCH(PlanMasine[[#This Row],[KPL]],REDOSLIJED!#REF!,0)),MAX(REDOSLIJED!#REF!)+1)</f>
        <v>#REF!</v>
      </c>
    </row>
    <row r="1901" spans="1:16" hidden="1" x14ac:dyDescent="0.25">
      <c r="A1901" s="23">
        <v>1028916</v>
      </c>
      <c r="B1901" s="23">
        <v>1</v>
      </c>
      <c r="C1901" s="23">
        <v>1028899</v>
      </c>
      <c r="D1901" s="23" t="s">
        <v>2202</v>
      </c>
      <c r="E1901" s="5">
        <f>IFERROR((PlanMasine[[#This Row],[Norma]]/PlanMasine[[#This Row],[Q]])*(PlanMasine[[#This Row],[Q]]/SUMIF(#REF!,PlanMasine[[#This Row],[RN]],#REF!)*PlanMasine[[#This Row],[KPLQ]]),0)</f>
        <v>0</v>
      </c>
      <c r="F1901" s="23">
        <v>1</v>
      </c>
      <c r="G1901" s="23">
        <v>0</v>
      </c>
      <c r="H1901" s="23">
        <v>0</v>
      </c>
      <c r="I1901" s="23" t="s">
        <v>5</v>
      </c>
      <c r="J1901" s="23" t="s">
        <v>570</v>
      </c>
      <c r="K1901" s="23" t="s">
        <v>2200</v>
      </c>
      <c r="L1901" s="24">
        <v>45855</v>
      </c>
      <c r="M1901" s="28">
        <v>1.3888888888888889E-3</v>
      </c>
      <c r="N1901" s="3">
        <v>45834</v>
      </c>
      <c r="O1901">
        <v>224072</v>
      </c>
      <c r="P1901" t="e">
        <f>IFERROR(INDEX(REDOSLIJED!#REF!,MATCH(PlanMasine[[#This Row],[KPL]],REDOSLIJED!#REF!,0)),MAX(REDOSLIJED!#REF!)+1)</f>
        <v>#REF!</v>
      </c>
    </row>
    <row r="1902" spans="1:16" hidden="1" x14ac:dyDescent="0.25">
      <c r="A1902" s="23">
        <v>1028916</v>
      </c>
      <c r="B1902" s="23">
        <v>1</v>
      </c>
      <c r="C1902" s="23">
        <v>1028903</v>
      </c>
      <c r="D1902" s="23" t="s">
        <v>1910</v>
      </c>
      <c r="E1902" s="5">
        <f>IFERROR((PlanMasine[[#This Row],[Norma]]/PlanMasine[[#This Row],[Q]])*(PlanMasine[[#This Row],[Q]]/SUMIF(#REF!,PlanMasine[[#This Row],[RN]],#REF!)*PlanMasine[[#This Row],[KPLQ]]),0)</f>
        <v>0</v>
      </c>
      <c r="F1902" s="23">
        <v>1</v>
      </c>
      <c r="G1902" s="23">
        <v>0</v>
      </c>
      <c r="H1902" s="23">
        <v>0</v>
      </c>
      <c r="I1902" s="23" t="s">
        <v>5</v>
      </c>
      <c r="J1902" s="23" t="s">
        <v>570</v>
      </c>
      <c r="K1902" s="23" t="s">
        <v>2200</v>
      </c>
      <c r="L1902" s="24">
        <v>45855</v>
      </c>
      <c r="M1902" s="28">
        <v>2.0833333333333333E-3</v>
      </c>
      <c r="N1902" s="3">
        <v>45834</v>
      </c>
      <c r="O1902">
        <v>224076</v>
      </c>
      <c r="P1902" t="e">
        <f>IFERROR(INDEX(REDOSLIJED!#REF!,MATCH(PlanMasine[[#This Row],[KPL]],REDOSLIJED!#REF!,0)),MAX(REDOSLIJED!#REF!)+1)</f>
        <v>#REF!</v>
      </c>
    </row>
    <row r="1903" spans="1:16" hidden="1" x14ac:dyDescent="0.25">
      <c r="A1903" s="23">
        <v>1028916</v>
      </c>
      <c r="B1903" s="23">
        <v>1</v>
      </c>
      <c r="C1903" s="23">
        <v>1028892</v>
      </c>
      <c r="D1903" s="23" t="s">
        <v>1913</v>
      </c>
      <c r="E1903" s="5">
        <f>IFERROR((PlanMasine[[#This Row],[Norma]]/PlanMasine[[#This Row],[Q]])*(PlanMasine[[#This Row],[Q]]/SUMIF(#REF!,PlanMasine[[#This Row],[RN]],#REF!)*PlanMasine[[#This Row],[KPLQ]]),0)</f>
        <v>0</v>
      </c>
      <c r="F1903" s="23">
        <v>1</v>
      </c>
      <c r="G1903" s="23">
        <v>0</v>
      </c>
      <c r="H1903" s="23">
        <v>0</v>
      </c>
      <c r="I1903" s="23" t="s">
        <v>5</v>
      </c>
      <c r="J1903" s="23" t="s">
        <v>570</v>
      </c>
      <c r="K1903" s="23" t="s">
        <v>2200</v>
      </c>
      <c r="L1903" s="24">
        <v>45855</v>
      </c>
      <c r="M1903" s="28">
        <v>6.9444444444444441E-3</v>
      </c>
      <c r="N1903" s="3">
        <v>45834</v>
      </c>
      <c r="O1903">
        <v>224062</v>
      </c>
      <c r="P1903" t="e">
        <f>IFERROR(INDEX(REDOSLIJED!#REF!,MATCH(PlanMasine[[#This Row],[KPL]],REDOSLIJED!#REF!,0)),MAX(REDOSLIJED!#REF!)+1)</f>
        <v>#REF!</v>
      </c>
    </row>
    <row r="1904" spans="1:16" hidden="1" x14ac:dyDescent="0.25">
      <c r="A1904" s="23">
        <v>1029751</v>
      </c>
      <c r="B1904" s="23">
        <v>9</v>
      </c>
      <c r="C1904" s="23">
        <v>1029770</v>
      </c>
      <c r="D1904" s="23" t="s">
        <v>1978</v>
      </c>
      <c r="E1904" s="5">
        <f>IFERROR((PlanMasine[[#This Row],[Norma]]/PlanMasine[[#This Row],[Q]])*(PlanMasine[[#This Row],[Q]]/SUMIF(#REF!,PlanMasine[[#This Row],[RN]],#REF!)*PlanMasine[[#This Row],[KPLQ]]),0)</f>
        <v>0</v>
      </c>
      <c r="F1904" s="23">
        <v>9</v>
      </c>
      <c r="G1904" s="23">
        <v>0</v>
      </c>
      <c r="H1904" s="23">
        <v>0</v>
      </c>
      <c r="I1904" s="23" t="s">
        <v>5</v>
      </c>
      <c r="J1904" s="23" t="s">
        <v>570</v>
      </c>
      <c r="K1904" s="23" t="s">
        <v>2270</v>
      </c>
      <c r="L1904" s="24">
        <v>45861</v>
      </c>
      <c r="M1904" s="28">
        <v>1.8749999999999999E-2</v>
      </c>
      <c r="N1904" s="3">
        <v>45834</v>
      </c>
      <c r="O1904">
        <v>171442</v>
      </c>
      <c r="P1904" t="e">
        <f>IFERROR(INDEX(REDOSLIJED!#REF!,MATCH(PlanMasine[[#This Row],[KPL]],REDOSLIJED!#REF!,0)),MAX(REDOSLIJED!#REF!)+1)</f>
        <v>#REF!</v>
      </c>
    </row>
    <row r="1905" spans="1:16" hidden="1" x14ac:dyDescent="0.25">
      <c r="A1905" s="23">
        <v>921689</v>
      </c>
      <c r="B1905" s="23">
        <v>1</v>
      </c>
      <c r="C1905" s="23">
        <v>921694</v>
      </c>
      <c r="D1905" s="23" t="s">
        <v>2277</v>
      </c>
      <c r="E1905" s="5">
        <f>IFERROR((PlanMasine[[#This Row],[Norma]]/PlanMasine[[#This Row],[Q]])*(PlanMasine[[#This Row],[Q]]/SUMIF(#REF!,PlanMasine[[#This Row],[RN]],#REF!)*PlanMasine[[#This Row],[KPLQ]]),0)</f>
        <v>0</v>
      </c>
      <c r="F1905" s="23">
        <v>4</v>
      </c>
      <c r="G1905" s="23">
        <v>0</v>
      </c>
      <c r="H1905" s="23">
        <v>0</v>
      </c>
      <c r="I1905" s="23" t="s">
        <v>5</v>
      </c>
      <c r="J1905" s="23" t="s">
        <v>570</v>
      </c>
      <c r="K1905" s="23" t="s">
        <v>1457</v>
      </c>
      <c r="L1905" s="24">
        <v>45853</v>
      </c>
      <c r="M1905" s="28">
        <v>5.5555555555555558E-3</v>
      </c>
      <c r="N1905" s="3">
        <v>45835</v>
      </c>
      <c r="O1905">
        <v>185729</v>
      </c>
      <c r="P1905" t="e">
        <f>IFERROR(INDEX(REDOSLIJED!#REF!,MATCH(PlanMasine[[#This Row],[KPL]],REDOSLIJED!#REF!,0)),MAX(REDOSLIJED!#REF!)+1)</f>
        <v>#REF!</v>
      </c>
    </row>
    <row r="1906" spans="1:16" hidden="1" x14ac:dyDescent="0.25">
      <c r="A1906" s="23">
        <v>921689</v>
      </c>
      <c r="B1906" s="23">
        <v>1</v>
      </c>
      <c r="C1906" s="23">
        <v>921699</v>
      </c>
      <c r="D1906" s="23" t="s">
        <v>2278</v>
      </c>
      <c r="E1906" s="5">
        <f>IFERROR((PlanMasine[[#This Row],[Norma]]/PlanMasine[[#This Row],[Q]])*(PlanMasine[[#This Row],[Q]]/SUMIF(#REF!,PlanMasine[[#This Row],[RN]],#REF!)*PlanMasine[[#This Row],[KPLQ]]),0)</f>
        <v>0</v>
      </c>
      <c r="F1906" s="23">
        <v>2</v>
      </c>
      <c r="G1906" s="23">
        <v>0</v>
      </c>
      <c r="H1906" s="23">
        <v>0</v>
      </c>
      <c r="I1906" s="23" t="s">
        <v>5</v>
      </c>
      <c r="J1906" s="23" t="s">
        <v>570</v>
      </c>
      <c r="K1906" s="23" t="s">
        <v>1457</v>
      </c>
      <c r="L1906" s="24">
        <v>45853</v>
      </c>
      <c r="M1906" s="28">
        <v>4.1666666666666666E-3</v>
      </c>
      <c r="N1906" s="3">
        <v>45835</v>
      </c>
      <c r="O1906">
        <v>185734</v>
      </c>
      <c r="P1906" t="e">
        <f>IFERROR(INDEX(REDOSLIJED!#REF!,MATCH(PlanMasine[[#This Row],[KPL]],REDOSLIJED!#REF!,0)),MAX(REDOSLIJED!#REF!)+1)</f>
        <v>#REF!</v>
      </c>
    </row>
    <row r="1907" spans="1:16" hidden="1" x14ac:dyDescent="0.25">
      <c r="A1907" s="23">
        <v>921689</v>
      </c>
      <c r="B1907" s="23">
        <v>1</v>
      </c>
      <c r="C1907" s="23">
        <v>921693</v>
      </c>
      <c r="D1907" s="23" t="s">
        <v>2275</v>
      </c>
      <c r="E1907" s="5">
        <f>IFERROR((PlanMasine[[#This Row],[Norma]]/PlanMasine[[#This Row],[Q]])*(PlanMasine[[#This Row],[Q]]/SUMIF(#REF!,PlanMasine[[#This Row],[RN]],#REF!)*PlanMasine[[#This Row],[KPLQ]]),0)</f>
        <v>0</v>
      </c>
      <c r="F1907" s="23">
        <v>2</v>
      </c>
      <c r="G1907" s="23">
        <v>0</v>
      </c>
      <c r="H1907" s="23">
        <v>0</v>
      </c>
      <c r="I1907" s="23" t="s">
        <v>5</v>
      </c>
      <c r="J1907" s="23" t="s">
        <v>570</v>
      </c>
      <c r="K1907" s="23" t="s">
        <v>1457</v>
      </c>
      <c r="L1907" s="24">
        <v>45853</v>
      </c>
      <c r="M1907" s="28">
        <v>2.0833333333333333E-3</v>
      </c>
      <c r="N1907" s="3">
        <v>45835</v>
      </c>
      <c r="O1907">
        <v>185728</v>
      </c>
      <c r="P1907" t="e">
        <f>IFERROR(INDEX(REDOSLIJED!#REF!,MATCH(PlanMasine[[#This Row],[KPL]],REDOSLIJED!#REF!,0)),MAX(REDOSLIJED!#REF!)+1)</f>
        <v>#REF!</v>
      </c>
    </row>
    <row r="1908" spans="1:16" hidden="1" x14ac:dyDescent="0.25">
      <c r="A1908" s="23">
        <v>921689</v>
      </c>
      <c r="B1908" s="23">
        <v>1</v>
      </c>
      <c r="C1908" s="23">
        <v>921706</v>
      </c>
      <c r="D1908" s="23" t="s">
        <v>2274</v>
      </c>
      <c r="E1908" s="5">
        <f>IFERROR((PlanMasine[[#This Row],[Norma]]/PlanMasine[[#This Row],[Q]])*(PlanMasine[[#This Row],[Q]]/SUMIF(#REF!,PlanMasine[[#This Row],[RN]],#REF!)*PlanMasine[[#This Row],[KPLQ]]),0)</f>
        <v>0</v>
      </c>
      <c r="F1908" s="23">
        <v>2</v>
      </c>
      <c r="G1908" s="23">
        <v>0</v>
      </c>
      <c r="H1908" s="23">
        <v>0</v>
      </c>
      <c r="I1908" s="23" t="s">
        <v>5</v>
      </c>
      <c r="J1908" s="23" t="s">
        <v>570</v>
      </c>
      <c r="K1908" s="23" t="s">
        <v>1457</v>
      </c>
      <c r="L1908" s="24">
        <v>45853</v>
      </c>
      <c r="M1908" s="28">
        <v>1.3888888888888889E-3</v>
      </c>
      <c r="N1908" s="3">
        <v>45835</v>
      </c>
      <c r="O1908">
        <v>185741</v>
      </c>
      <c r="P1908" t="e">
        <f>IFERROR(INDEX(REDOSLIJED!#REF!,MATCH(PlanMasine[[#This Row],[KPL]],REDOSLIJED!#REF!,0)),MAX(REDOSLIJED!#REF!)+1)</f>
        <v>#REF!</v>
      </c>
    </row>
    <row r="1909" spans="1:16" hidden="1" x14ac:dyDescent="0.25">
      <c r="A1909" s="23">
        <v>921689</v>
      </c>
      <c r="B1909" s="23">
        <v>1</v>
      </c>
      <c r="C1909" s="23">
        <v>921692</v>
      </c>
      <c r="D1909" s="23" t="s">
        <v>2271</v>
      </c>
      <c r="E1909" s="5">
        <f>IFERROR((PlanMasine[[#This Row],[Norma]]/PlanMasine[[#This Row],[Q]])*(PlanMasine[[#This Row],[Q]]/SUMIF(#REF!,PlanMasine[[#This Row],[RN]],#REF!)*PlanMasine[[#This Row],[KPLQ]]),0)</f>
        <v>0</v>
      </c>
      <c r="F1909" s="23">
        <v>2</v>
      </c>
      <c r="G1909" s="23">
        <v>0</v>
      </c>
      <c r="H1909" s="23">
        <v>0</v>
      </c>
      <c r="I1909" s="23" t="s">
        <v>5</v>
      </c>
      <c r="J1909" s="23" t="s">
        <v>570</v>
      </c>
      <c r="K1909" s="23" t="s">
        <v>1457</v>
      </c>
      <c r="L1909" s="24">
        <v>45853</v>
      </c>
      <c r="M1909" s="28">
        <v>5.5555555555555558E-3</v>
      </c>
      <c r="N1909" s="3">
        <v>45835</v>
      </c>
      <c r="O1909">
        <v>185727</v>
      </c>
      <c r="P1909" t="e">
        <f>IFERROR(INDEX(REDOSLIJED!#REF!,MATCH(PlanMasine[[#This Row],[KPL]],REDOSLIJED!#REF!,0)),MAX(REDOSLIJED!#REF!)+1)</f>
        <v>#REF!</v>
      </c>
    </row>
    <row r="1910" spans="1:16" hidden="1" x14ac:dyDescent="0.25">
      <c r="A1910" s="23">
        <v>921689</v>
      </c>
      <c r="B1910" s="23">
        <v>1</v>
      </c>
      <c r="C1910" s="23">
        <v>921707</v>
      </c>
      <c r="D1910" s="23" t="s">
        <v>2273</v>
      </c>
      <c r="E1910" s="5">
        <f>IFERROR((PlanMasine[[#This Row],[Norma]]/PlanMasine[[#This Row],[Q]])*(PlanMasine[[#This Row],[Q]]/SUMIF(#REF!,PlanMasine[[#This Row],[RN]],#REF!)*PlanMasine[[#This Row],[KPLQ]]),0)</f>
        <v>0</v>
      </c>
      <c r="F1910" s="23">
        <v>2</v>
      </c>
      <c r="G1910" s="23">
        <v>0</v>
      </c>
      <c r="H1910" s="23">
        <v>0</v>
      </c>
      <c r="I1910" s="23" t="s">
        <v>5</v>
      </c>
      <c r="J1910" s="23" t="s">
        <v>570</v>
      </c>
      <c r="K1910" s="23" t="s">
        <v>1457</v>
      </c>
      <c r="L1910" s="24">
        <v>45853</v>
      </c>
      <c r="M1910" s="28">
        <v>6.9444444444444441E-3</v>
      </c>
      <c r="N1910" s="3">
        <v>45835</v>
      </c>
      <c r="O1910">
        <v>185742</v>
      </c>
      <c r="P1910" t="e">
        <f>IFERROR(INDEX(REDOSLIJED!#REF!,MATCH(PlanMasine[[#This Row],[KPL]],REDOSLIJED!#REF!,0)),MAX(REDOSLIJED!#REF!)+1)</f>
        <v>#REF!</v>
      </c>
    </row>
    <row r="1911" spans="1:16" hidden="1" x14ac:dyDescent="0.25">
      <c r="A1911" s="23">
        <v>921689</v>
      </c>
      <c r="B1911" s="23">
        <v>1</v>
      </c>
      <c r="C1911" s="23">
        <v>921708</v>
      </c>
      <c r="D1911" s="23" t="s">
        <v>2272</v>
      </c>
      <c r="E1911" s="5">
        <f>IFERROR((PlanMasine[[#This Row],[Norma]]/PlanMasine[[#This Row],[Q]])*(PlanMasine[[#This Row],[Q]]/SUMIF(#REF!,PlanMasine[[#This Row],[RN]],#REF!)*PlanMasine[[#This Row],[KPLQ]]),0)</f>
        <v>0</v>
      </c>
      <c r="F1911" s="23">
        <v>2</v>
      </c>
      <c r="G1911" s="23">
        <v>0</v>
      </c>
      <c r="H1911" s="23">
        <v>0</v>
      </c>
      <c r="I1911" s="23" t="s">
        <v>5</v>
      </c>
      <c r="J1911" s="23" t="s">
        <v>570</v>
      </c>
      <c r="K1911" s="23" t="s">
        <v>1457</v>
      </c>
      <c r="L1911" s="24">
        <v>45853</v>
      </c>
      <c r="M1911" s="28">
        <v>6.9444444444444441E-3</v>
      </c>
      <c r="N1911" s="3">
        <v>45835</v>
      </c>
      <c r="O1911">
        <v>185743</v>
      </c>
      <c r="P1911" t="e">
        <f>IFERROR(INDEX(REDOSLIJED!#REF!,MATCH(PlanMasine[[#This Row],[KPL]],REDOSLIJED!#REF!,0)),MAX(REDOSLIJED!#REF!)+1)</f>
        <v>#REF!</v>
      </c>
    </row>
    <row r="1912" spans="1:16" hidden="1" x14ac:dyDescent="0.25">
      <c r="A1912" s="23">
        <v>921689</v>
      </c>
      <c r="B1912" s="23">
        <v>1</v>
      </c>
      <c r="C1912" s="23">
        <v>921709</v>
      </c>
      <c r="D1912" s="23" t="s">
        <v>2279</v>
      </c>
      <c r="E1912" s="5">
        <f>IFERROR((PlanMasine[[#This Row],[Norma]]/PlanMasine[[#This Row],[Q]])*(PlanMasine[[#This Row],[Q]]/SUMIF(#REF!,PlanMasine[[#This Row],[RN]],#REF!)*PlanMasine[[#This Row],[KPLQ]]),0)</f>
        <v>0</v>
      </c>
      <c r="F1912" s="23">
        <v>2</v>
      </c>
      <c r="G1912" s="23">
        <v>0</v>
      </c>
      <c r="H1912" s="23">
        <v>0</v>
      </c>
      <c r="I1912" s="23" t="s">
        <v>5</v>
      </c>
      <c r="J1912" s="23" t="s">
        <v>570</v>
      </c>
      <c r="K1912" s="23" t="s">
        <v>1457</v>
      </c>
      <c r="L1912" s="24">
        <v>45853</v>
      </c>
      <c r="M1912" s="28">
        <v>3.472222222222222E-3</v>
      </c>
      <c r="N1912" s="3">
        <v>45835</v>
      </c>
      <c r="O1912">
        <v>185744</v>
      </c>
      <c r="P1912" t="e">
        <f>IFERROR(INDEX(REDOSLIJED!#REF!,MATCH(PlanMasine[[#This Row],[KPL]],REDOSLIJED!#REF!,0)),MAX(REDOSLIJED!#REF!)+1)</f>
        <v>#REF!</v>
      </c>
    </row>
    <row r="1913" spans="1:16" hidden="1" x14ac:dyDescent="0.25">
      <c r="A1913" s="23">
        <v>921689</v>
      </c>
      <c r="B1913" s="23">
        <v>1</v>
      </c>
      <c r="C1913" s="23">
        <v>921700</v>
      </c>
      <c r="D1913" s="23" t="s">
        <v>2276</v>
      </c>
      <c r="E1913" s="5">
        <f>IFERROR((PlanMasine[[#This Row],[Norma]]/PlanMasine[[#This Row],[Q]])*(PlanMasine[[#This Row],[Q]]/SUMIF(#REF!,PlanMasine[[#This Row],[RN]],#REF!)*PlanMasine[[#This Row],[KPLQ]]),0)</f>
        <v>0</v>
      </c>
      <c r="F1913" s="23">
        <v>2</v>
      </c>
      <c r="G1913" s="23">
        <v>0</v>
      </c>
      <c r="H1913" s="23">
        <v>0</v>
      </c>
      <c r="I1913" s="23" t="s">
        <v>5</v>
      </c>
      <c r="J1913" s="23" t="s">
        <v>570</v>
      </c>
      <c r="K1913" s="23" t="s">
        <v>1457</v>
      </c>
      <c r="L1913" s="24">
        <v>45853</v>
      </c>
      <c r="M1913" s="28">
        <v>4.1666666666666666E-3</v>
      </c>
      <c r="N1913" s="3">
        <v>45835</v>
      </c>
      <c r="O1913">
        <v>185735</v>
      </c>
      <c r="P1913" t="e">
        <f>IFERROR(INDEX(REDOSLIJED!#REF!,MATCH(PlanMasine[[#This Row],[KPL]],REDOSLIJED!#REF!,0)),MAX(REDOSLIJED!#REF!)+1)</f>
        <v>#REF!</v>
      </c>
    </row>
    <row r="1914" spans="1:16" hidden="1" x14ac:dyDescent="0.25">
      <c r="A1914" s="23">
        <v>921690</v>
      </c>
      <c r="B1914" s="23">
        <v>1</v>
      </c>
      <c r="C1914" s="23">
        <v>921693</v>
      </c>
      <c r="D1914" s="23" t="s">
        <v>2275</v>
      </c>
      <c r="E1914" s="5">
        <f>IFERROR((PlanMasine[[#This Row],[Norma]]/PlanMasine[[#This Row],[Q]])*(PlanMasine[[#This Row],[Q]]/SUMIF(#REF!,PlanMasine[[#This Row],[RN]],#REF!)*PlanMasine[[#This Row],[KPLQ]]),0)</f>
        <v>0</v>
      </c>
      <c r="F1914" s="23">
        <v>2</v>
      </c>
      <c r="G1914" s="23">
        <v>0</v>
      </c>
      <c r="H1914" s="23">
        <v>0</v>
      </c>
      <c r="I1914" s="23" t="s">
        <v>5</v>
      </c>
      <c r="J1914" s="23" t="s">
        <v>570</v>
      </c>
      <c r="K1914" s="23" t="s">
        <v>1457</v>
      </c>
      <c r="L1914" s="24">
        <v>45853</v>
      </c>
      <c r="M1914" s="28">
        <v>2.0833333333333333E-3</v>
      </c>
      <c r="N1914" s="3">
        <v>45835</v>
      </c>
      <c r="O1914">
        <v>185728</v>
      </c>
      <c r="P1914" t="e">
        <f>IFERROR(INDEX(REDOSLIJED!#REF!,MATCH(PlanMasine[[#This Row],[KPL]],REDOSLIJED!#REF!,0)),MAX(REDOSLIJED!#REF!)+1)</f>
        <v>#REF!</v>
      </c>
    </row>
    <row r="1915" spans="1:16" hidden="1" x14ac:dyDescent="0.25">
      <c r="A1915" s="23">
        <v>921690</v>
      </c>
      <c r="B1915" s="23">
        <v>1</v>
      </c>
      <c r="C1915" s="23">
        <v>921692</v>
      </c>
      <c r="D1915" s="23" t="s">
        <v>2271</v>
      </c>
      <c r="E1915" s="5">
        <f>IFERROR((PlanMasine[[#This Row],[Norma]]/PlanMasine[[#This Row],[Q]])*(PlanMasine[[#This Row],[Q]]/SUMIF(#REF!,PlanMasine[[#This Row],[RN]],#REF!)*PlanMasine[[#This Row],[KPLQ]]),0)</f>
        <v>0</v>
      </c>
      <c r="F1915" s="23">
        <v>2</v>
      </c>
      <c r="G1915" s="23">
        <v>0</v>
      </c>
      <c r="H1915" s="23">
        <v>0</v>
      </c>
      <c r="I1915" s="23" t="s">
        <v>5</v>
      </c>
      <c r="J1915" s="23" t="s">
        <v>570</v>
      </c>
      <c r="K1915" s="23" t="s">
        <v>1457</v>
      </c>
      <c r="L1915" s="24">
        <v>45853</v>
      </c>
      <c r="M1915" s="28">
        <v>5.5555555555555558E-3</v>
      </c>
      <c r="N1915" s="3">
        <v>45835</v>
      </c>
      <c r="O1915">
        <v>185727</v>
      </c>
      <c r="P1915" t="e">
        <f>IFERROR(INDEX(REDOSLIJED!#REF!,MATCH(PlanMasine[[#This Row],[KPL]],REDOSLIJED!#REF!,0)),MAX(REDOSLIJED!#REF!)+1)</f>
        <v>#REF!</v>
      </c>
    </row>
    <row r="1916" spans="1:16" hidden="1" x14ac:dyDescent="0.25">
      <c r="A1916" s="23">
        <v>921690</v>
      </c>
      <c r="B1916" s="23">
        <v>1</v>
      </c>
      <c r="C1916" s="23">
        <v>921694</v>
      </c>
      <c r="D1916" s="23" t="s">
        <v>2277</v>
      </c>
      <c r="E1916" s="5">
        <f>IFERROR((PlanMasine[[#This Row],[Norma]]/PlanMasine[[#This Row],[Q]])*(PlanMasine[[#This Row],[Q]]/SUMIF(#REF!,PlanMasine[[#This Row],[RN]],#REF!)*PlanMasine[[#This Row],[KPLQ]]),0)</f>
        <v>0</v>
      </c>
      <c r="F1916" s="23">
        <v>4</v>
      </c>
      <c r="G1916" s="23">
        <v>0</v>
      </c>
      <c r="H1916" s="23">
        <v>0</v>
      </c>
      <c r="I1916" s="23" t="s">
        <v>5</v>
      </c>
      <c r="J1916" s="23" t="s">
        <v>570</v>
      </c>
      <c r="K1916" s="23" t="s">
        <v>1457</v>
      </c>
      <c r="L1916" s="24">
        <v>45853</v>
      </c>
      <c r="M1916" s="28">
        <v>5.5555555555555558E-3</v>
      </c>
      <c r="N1916" s="3">
        <v>45835</v>
      </c>
      <c r="O1916">
        <v>185729</v>
      </c>
      <c r="P1916" t="e">
        <f>IFERROR(INDEX(REDOSLIJED!#REF!,MATCH(PlanMasine[[#This Row],[KPL]],REDOSLIJED!#REF!,0)),MAX(REDOSLIJED!#REF!)+1)</f>
        <v>#REF!</v>
      </c>
    </row>
    <row r="1917" spans="1:16" hidden="1" x14ac:dyDescent="0.25">
      <c r="A1917" s="23">
        <v>921690</v>
      </c>
      <c r="B1917" s="23">
        <v>1</v>
      </c>
      <c r="C1917" s="23">
        <v>921708</v>
      </c>
      <c r="D1917" s="23" t="s">
        <v>2272</v>
      </c>
      <c r="E1917" s="5">
        <f>IFERROR((PlanMasine[[#This Row],[Norma]]/PlanMasine[[#This Row],[Q]])*(PlanMasine[[#This Row],[Q]]/SUMIF(#REF!,PlanMasine[[#This Row],[RN]],#REF!)*PlanMasine[[#This Row],[KPLQ]]),0)</f>
        <v>0</v>
      </c>
      <c r="F1917" s="23">
        <v>2</v>
      </c>
      <c r="G1917" s="23">
        <v>0</v>
      </c>
      <c r="H1917" s="23">
        <v>0</v>
      </c>
      <c r="I1917" s="23" t="s">
        <v>5</v>
      </c>
      <c r="J1917" s="23" t="s">
        <v>570</v>
      </c>
      <c r="K1917" s="23" t="s">
        <v>1457</v>
      </c>
      <c r="L1917" s="24">
        <v>45853</v>
      </c>
      <c r="M1917" s="28">
        <v>6.9444444444444441E-3</v>
      </c>
      <c r="N1917" s="3">
        <v>45835</v>
      </c>
      <c r="O1917">
        <v>185743</v>
      </c>
      <c r="P1917" t="e">
        <f>IFERROR(INDEX(REDOSLIJED!#REF!,MATCH(PlanMasine[[#This Row],[KPL]],REDOSLIJED!#REF!,0)),MAX(REDOSLIJED!#REF!)+1)</f>
        <v>#REF!</v>
      </c>
    </row>
    <row r="1918" spans="1:16" hidden="1" x14ac:dyDescent="0.25">
      <c r="A1918" s="23">
        <v>921690</v>
      </c>
      <c r="B1918" s="23">
        <v>1</v>
      </c>
      <c r="C1918" s="23">
        <v>921707</v>
      </c>
      <c r="D1918" s="23" t="s">
        <v>2273</v>
      </c>
      <c r="E1918" s="5">
        <f>IFERROR((PlanMasine[[#This Row],[Norma]]/PlanMasine[[#This Row],[Q]])*(PlanMasine[[#This Row],[Q]]/SUMIF(#REF!,PlanMasine[[#This Row],[RN]],#REF!)*PlanMasine[[#This Row],[KPLQ]]),0)</f>
        <v>0</v>
      </c>
      <c r="F1918" s="23">
        <v>2</v>
      </c>
      <c r="G1918" s="23">
        <v>0</v>
      </c>
      <c r="H1918" s="23">
        <v>0</v>
      </c>
      <c r="I1918" s="23" t="s">
        <v>5</v>
      </c>
      <c r="J1918" s="23" t="s">
        <v>570</v>
      </c>
      <c r="K1918" s="23" t="s">
        <v>1457</v>
      </c>
      <c r="L1918" s="24">
        <v>45853</v>
      </c>
      <c r="M1918" s="28">
        <v>6.9444444444444441E-3</v>
      </c>
      <c r="N1918" s="3">
        <v>45835</v>
      </c>
      <c r="O1918">
        <v>185742</v>
      </c>
      <c r="P1918" t="e">
        <f>IFERROR(INDEX(REDOSLIJED!#REF!,MATCH(PlanMasine[[#This Row],[KPL]],REDOSLIJED!#REF!,0)),MAX(REDOSLIJED!#REF!)+1)</f>
        <v>#REF!</v>
      </c>
    </row>
    <row r="1919" spans="1:16" hidden="1" x14ac:dyDescent="0.25">
      <c r="A1919" s="23">
        <v>921690</v>
      </c>
      <c r="B1919" s="23">
        <v>1</v>
      </c>
      <c r="C1919" s="23">
        <v>921706</v>
      </c>
      <c r="D1919" s="23" t="s">
        <v>2274</v>
      </c>
      <c r="E1919" s="5">
        <f>IFERROR((PlanMasine[[#This Row],[Norma]]/PlanMasine[[#This Row],[Q]])*(PlanMasine[[#This Row],[Q]]/SUMIF(#REF!,PlanMasine[[#This Row],[RN]],#REF!)*PlanMasine[[#This Row],[KPLQ]]),0)</f>
        <v>0</v>
      </c>
      <c r="F1919" s="23">
        <v>2</v>
      </c>
      <c r="G1919" s="23">
        <v>0</v>
      </c>
      <c r="H1919" s="23">
        <v>0</v>
      </c>
      <c r="I1919" s="23" t="s">
        <v>5</v>
      </c>
      <c r="J1919" s="23" t="s">
        <v>570</v>
      </c>
      <c r="K1919" s="23" t="s">
        <v>1457</v>
      </c>
      <c r="L1919" s="24">
        <v>45853</v>
      </c>
      <c r="M1919" s="28">
        <v>1.3888888888888889E-3</v>
      </c>
      <c r="N1919" s="3">
        <v>45835</v>
      </c>
      <c r="O1919">
        <v>185741</v>
      </c>
      <c r="P1919" t="e">
        <f>IFERROR(INDEX(REDOSLIJED!#REF!,MATCH(PlanMasine[[#This Row],[KPL]],REDOSLIJED!#REF!,0)),MAX(REDOSLIJED!#REF!)+1)</f>
        <v>#REF!</v>
      </c>
    </row>
    <row r="1920" spans="1:16" hidden="1" x14ac:dyDescent="0.25">
      <c r="A1920" s="23">
        <v>921690</v>
      </c>
      <c r="B1920" s="23">
        <v>1</v>
      </c>
      <c r="C1920" s="23">
        <v>921700</v>
      </c>
      <c r="D1920" s="23" t="s">
        <v>2276</v>
      </c>
      <c r="E1920" s="5">
        <f>IFERROR((PlanMasine[[#This Row],[Norma]]/PlanMasine[[#This Row],[Q]])*(PlanMasine[[#This Row],[Q]]/SUMIF(#REF!,PlanMasine[[#This Row],[RN]],#REF!)*PlanMasine[[#This Row],[KPLQ]]),0)</f>
        <v>0</v>
      </c>
      <c r="F1920" s="23">
        <v>2</v>
      </c>
      <c r="G1920" s="23">
        <v>0</v>
      </c>
      <c r="H1920" s="23">
        <v>0</v>
      </c>
      <c r="I1920" s="23" t="s">
        <v>5</v>
      </c>
      <c r="J1920" s="23" t="s">
        <v>570</v>
      </c>
      <c r="K1920" s="23" t="s">
        <v>1457</v>
      </c>
      <c r="L1920" s="24">
        <v>45853</v>
      </c>
      <c r="M1920" s="28">
        <v>4.1666666666666666E-3</v>
      </c>
      <c r="N1920" s="3">
        <v>45835</v>
      </c>
      <c r="O1920">
        <v>185735</v>
      </c>
      <c r="P1920" t="e">
        <f>IFERROR(INDEX(REDOSLIJED!#REF!,MATCH(PlanMasine[[#This Row],[KPL]],REDOSLIJED!#REF!,0)),MAX(REDOSLIJED!#REF!)+1)</f>
        <v>#REF!</v>
      </c>
    </row>
    <row r="1921" spans="1:16" hidden="1" x14ac:dyDescent="0.25">
      <c r="A1921" s="23">
        <v>921690</v>
      </c>
      <c r="B1921" s="23">
        <v>1</v>
      </c>
      <c r="C1921" s="23">
        <v>921699</v>
      </c>
      <c r="D1921" s="23" t="s">
        <v>2278</v>
      </c>
      <c r="E1921" s="5">
        <f>IFERROR((PlanMasine[[#This Row],[Norma]]/PlanMasine[[#This Row],[Q]])*(PlanMasine[[#This Row],[Q]]/SUMIF(#REF!,PlanMasine[[#This Row],[RN]],#REF!)*PlanMasine[[#This Row],[KPLQ]]),0)</f>
        <v>0</v>
      </c>
      <c r="F1921" s="23">
        <v>2</v>
      </c>
      <c r="G1921" s="23">
        <v>0</v>
      </c>
      <c r="H1921" s="23">
        <v>0</v>
      </c>
      <c r="I1921" s="23" t="s">
        <v>5</v>
      </c>
      <c r="J1921" s="23" t="s">
        <v>570</v>
      </c>
      <c r="K1921" s="23" t="s">
        <v>1457</v>
      </c>
      <c r="L1921" s="24">
        <v>45853</v>
      </c>
      <c r="M1921" s="28">
        <v>4.1666666666666666E-3</v>
      </c>
      <c r="N1921" s="3">
        <v>45835</v>
      </c>
      <c r="O1921">
        <v>185734</v>
      </c>
      <c r="P1921" t="e">
        <f>IFERROR(INDEX(REDOSLIJED!#REF!,MATCH(PlanMasine[[#This Row],[KPL]],REDOSLIJED!#REF!,0)),MAX(REDOSLIJED!#REF!)+1)</f>
        <v>#REF!</v>
      </c>
    </row>
    <row r="1922" spans="1:16" hidden="1" x14ac:dyDescent="0.25">
      <c r="A1922" s="23">
        <v>921690</v>
      </c>
      <c r="B1922" s="23">
        <v>1</v>
      </c>
      <c r="C1922" s="23">
        <v>921709</v>
      </c>
      <c r="D1922" s="23" t="s">
        <v>2279</v>
      </c>
      <c r="E1922" s="5">
        <f>IFERROR((PlanMasine[[#This Row],[Norma]]/PlanMasine[[#This Row],[Q]])*(PlanMasine[[#This Row],[Q]]/SUMIF(#REF!,PlanMasine[[#This Row],[RN]],#REF!)*PlanMasine[[#This Row],[KPLQ]]),0)</f>
        <v>0</v>
      </c>
      <c r="F1922" s="23">
        <v>2</v>
      </c>
      <c r="G1922" s="23">
        <v>0</v>
      </c>
      <c r="H1922" s="23">
        <v>0</v>
      </c>
      <c r="I1922" s="23" t="s">
        <v>5</v>
      </c>
      <c r="J1922" s="23" t="s">
        <v>570</v>
      </c>
      <c r="K1922" s="23" t="s">
        <v>1457</v>
      </c>
      <c r="L1922" s="24">
        <v>45853</v>
      </c>
      <c r="M1922" s="28">
        <v>3.472222222222222E-3</v>
      </c>
      <c r="N1922" s="3">
        <v>45835</v>
      </c>
      <c r="O1922">
        <v>185744</v>
      </c>
      <c r="P1922" t="e">
        <f>IFERROR(INDEX(REDOSLIJED!#REF!,MATCH(PlanMasine[[#This Row],[KPL]],REDOSLIJED!#REF!,0)),MAX(REDOSLIJED!#REF!)+1)</f>
        <v>#REF!</v>
      </c>
    </row>
    <row r="1923" spans="1:16" hidden="1" x14ac:dyDescent="0.25">
      <c r="A1923" s="23">
        <v>1032509</v>
      </c>
      <c r="B1923" s="23">
        <v>1</v>
      </c>
      <c r="C1923" s="23">
        <v>1032518</v>
      </c>
      <c r="D1923" s="23" t="s">
        <v>2289</v>
      </c>
      <c r="E1923" s="5">
        <f>IFERROR((PlanMasine[[#This Row],[Norma]]/PlanMasine[[#This Row],[Q]])*(PlanMasine[[#This Row],[Q]]/SUMIF(#REF!,PlanMasine[[#This Row],[RN]],#REF!)*PlanMasine[[#This Row],[KPLQ]]),0)</f>
        <v>0</v>
      </c>
      <c r="F1923" s="23">
        <v>4</v>
      </c>
      <c r="G1923" s="23">
        <v>0</v>
      </c>
      <c r="H1923" s="23">
        <v>0</v>
      </c>
      <c r="I1923" s="23" t="s">
        <v>5</v>
      </c>
      <c r="J1923" s="23" t="s">
        <v>570</v>
      </c>
      <c r="K1923" s="23" t="s">
        <v>2281</v>
      </c>
      <c r="L1923" s="24">
        <v>45852</v>
      </c>
      <c r="M1923" s="28">
        <v>8.3333333333333332E-3</v>
      </c>
      <c r="N1923" s="3">
        <v>45835</v>
      </c>
      <c r="O1923">
        <v>185141</v>
      </c>
      <c r="P1923" t="e">
        <f>IFERROR(INDEX(REDOSLIJED!#REF!,MATCH(PlanMasine[[#This Row],[KPL]],REDOSLIJED!#REF!,0)),MAX(REDOSLIJED!#REF!)+1)</f>
        <v>#REF!</v>
      </c>
    </row>
    <row r="1924" spans="1:16" hidden="1" x14ac:dyDescent="0.25">
      <c r="A1924" s="23">
        <v>1032509</v>
      </c>
      <c r="B1924" s="23">
        <v>1</v>
      </c>
      <c r="C1924" s="23">
        <v>1032519</v>
      </c>
      <c r="D1924" s="23" t="s">
        <v>2290</v>
      </c>
      <c r="E1924" s="5">
        <f>IFERROR((PlanMasine[[#This Row],[Norma]]/PlanMasine[[#This Row],[Q]])*(PlanMasine[[#This Row],[Q]]/SUMIF(#REF!,PlanMasine[[#This Row],[RN]],#REF!)*PlanMasine[[#This Row],[KPLQ]]),0)</f>
        <v>0</v>
      </c>
      <c r="F1924" s="23">
        <v>4</v>
      </c>
      <c r="G1924" s="23">
        <v>0</v>
      </c>
      <c r="H1924" s="23">
        <v>0</v>
      </c>
      <c r="I1924" s="23" t="s">
        <v>5</v>
      </c>
      <c r="J1924" s="23" t="s">
        <v>570</v>
      </c>
      <c r="K1924" s="23" t="s">
        <v>2281</v>
      </c>
      <c r="L1924" s="24">
        <v>45852</v>
      </c>
      <c r="M1924" s="28">
        <v>9.7222222222222224E-3</v>
      </c>
      <c r="N1924" s="3">
        <v>45835</v>
      </c>
      <c r="O1924">
        <v>185142</v>
      </c>
      <c r="P1924" t="e">
        <f>IFERROR(INDEX(REDOSLIJED!#REF!,MATCH(PlanMasine[[#This Row],[KPL]],REDOSLIJED!#REF!,0)),MAX(REDOSLIJED!#REF!)+1)</f>
        <v>#REF!</v>
      </c>
    </row>
    <row r="1925" spans="1:16" hidden="1" x14ac:dyDescent="0.25">
      <c r="A1925" s="23">
        <v>1032509</v>
      </c>
      <c r="B1925" s="23">
        <v>1</v>
      </c>
      <c r="C1925" s="23">
        <v>1032511</v>
      </c>
      <c r="D1925" s="23" t="s">
        <v>2286</v>
      </c>
      <c r="E1925" s="5">
        <f>IFERROR((PlanMasine[[#This Row],[Norma]]/PlanMasine[[#This Row],[Q]])*(PlanMasine[[#This Row],[Q]]/SUMIF(#REF!,PlanMasine[[#This Row],[RN]],#REF!)*PlanMasine[[#This Row],[KPLQ]]),0)</f>
        <v>0</v>
      </c>
      <c r="F1925" s="23">
        <v>2</v>
      </c>
      <c r="G1925" s="23">
        <v>0</v>
      </c>
      <c r="H1925" s="23">
        <v>0</v>
      </c>
      <c r="I1925" s="23" t="s">
        <v>5</v>
      </c>
      <c r="J1925" s="23" t="s">
        <v>570</v>
      </c>
      <c r="K1925" s="23" t="s">
        <v>2281</v>
      </c>
      <c r="L1925" s="24">
        <v>45852</v>
      </c>
      <c r="M1925" s="28">
        <v>8.3333333333333332E-3</v>
      </c>
      <c r="N1925" s="3">
        <v>45835</v>
      </c>
      <c r="O1925">
        <v>185134</v>
      </c>
      <c r="P1925" t="e">
        <f>IFERROR(INDEX(REDOSLIJED!#REF!,MATCH(PlanMasine[[#This Row],[KPL]],REDOSLIJED!#REF!,0)),MAX(REDOSLIJED!#REF!)+1)</f>
        <v>#REF!</v>
      </c>
    </row>
    <row r="1926" spans="1:16" hidden="1" x14ac:dyDescent="0.25">
      <c r="A1926" s="23">
        <v>1032509</v>
      </c>
      <c r="B1926" s="23">
        <v>1</v>
      </c>
      <c r="C1926" s="23">
        <v>1032516</v>
      </c>
      <c r="D1926" s="23" t="s">
        <v>2284</v>
      </c>
      <c r="E1926" s="5">
        <f>IFERROR((PlanMasine[[#This Row],[Norma]]/PlanMasine[[#This Row],[Q]])*(PlanMasine[[#This Row],[Q]]/SUMIF(#REF!,PlanMasine[[#This Row],[RN]],#REF!)*PlanMasine[[#This Row],[KPLQ]]),0)</f>
        <v>0</v>
      </c>
      <c r="F1926" s="23">
        <v>2</v>
      </c>
      <c r="G1926" s="23">
        <v>0</v>
      </c>
      <c r="H1926" s="23">
        <v>0</v>
      </c>
      <c r="I1926" s="23" t="s">
        <v>5</v>
      </c>
      <c r="J1926" s="23" t="s">
        <v>570</v>
      </c>
      <c r="K1926" s="23" t="s">
        <v>2281</v>
      </c>
      <c r="L1926" s="24">
        <v>45852</v>
      </c>
      <c r="M1926" s="28">
        <v>6.9444444444444441E-3</v>
      </c>
      <c r="N1926" s="3">
        <v>45835</v>
      </c>
      <c r="O1926">
        <v>185139</v>
      </c>
      <c r="P1926" t="e">
        <f>IFERROR(INDEX(REDOSLIJED!#REF!,MATCH(PlanMasine[[#This Row],[KPL]],REDOSLIJED!#REF!,0)),MAX(REDOSLIJED!#REF!)+1)</f>
        <v>#REF!</v>
      </c>
    </row>
    <row r="1927" spans="1:16" hidden="1" x14ac:dyDescent="0.25">
      <c r="A1927" s="23">
        <v>1032509</v>
      </c>
      <c r="B1927" s="23">
        <v>1</v>
      </c>
      <c r="C1927" s="23">
        <v>1032515</v>
      </c>
      <c r="D1927" s="23" t="s">
        <v>2280</v>
      </c>
      <c r="E1927" s="5">
        <f>IFERROR((PlanMasine[[#This Row],[Norma]]/PlanMasine[[#This Row],[Q]])*(PlanMasine[[#This Row],[Q]]/SUMIF(#REF!,PlanMasine[[#This Row],[RN]],#REF!)*PlanMasine[[#This Row],[KPLQ]]),0)</f>
        <v>0</v>
      </c>
      <c r="F1927" s="23">
        <v>2</v>
      </c>
      <c r="G1927" s="23">
        <v>0</v>
      </c>
      <c r="H1927" s="23">
        <v>0</v>
      </c>
      <c r="I1927" s="23" t="s">
        <v>5</v>
      </c>
      <c r="J1927" s="23" t="s">
        <v>570</v>
      </c>
      <c r="K1927" s="23" t="s">
        <v>2281</v>
      </c>
      <c r="L1927" s="24">
        <v>45852</v>
      </c>
      <c r="M1927" s="28">
        <v>8.3333333333333332E-3</v>
      </c>
      <c r="N1927" s="3">
        <v>45835</v>
      </c>
      <c r="O1927">
        <v>185138</v>
      </c>
      <c r="P1927" t="e">
        <f>IFERROR(INDEX(REDOSLIJED!#REF!,MATCH(PlanMasine[[#This Row],[KPL]],REDOSLIJED!#REF!,0)),MAX(REDOSLIJED!#REF!)+1)</f>
        <v>#REF!</v>
      </c>
    </row>
    <row r="1928" spans="1:16" hidden="1" x14ac:dyDescent="0.25">
      <c r="A1928" s="23">
        <v>1032509</v>
      </c>
      <c r="B1928" s="23">
        <v>1</v>
      </c>
      <c r="C1928" s="23">
        <v>1032514</v>
      </c>
      <c r="D1928" s="23" t="s">
        <v>2292</v>
      </c>
      <c r="E1928" s="5">
        <f>IFERROR((PlanMasine[[#This Row],[Norma]]/PlanMasine[[#This Row],[Q]])*(PlanMasine[[#This Row],[Q]]/SUMIF(#REF!,PlanMasine[[#This Row],[RN]],#REF!)*PlanMasine[[#This Row],[KPLQ]]),0)</f>
        <v>0</v>
      </c>
      <c r="F1928" s="23">
        <v>2</v>
      </c>
      <c r="G1928" s="23">
        <v>0</v>
      </c>
      <c r="H1928" s="23">
        <v>0</v>
      </c>
      <c r="I1928" s="23" t="s">
        <v>5</v>
      </c>
      <c r="J1928" s="23" t="s">
        <v>570</v>
      </c>
      <c r="K1928" s="23" t="s">
        <v>2281</v>
      </c>
      <c r="L1928" s="24">
        <v>45852</v>
      </c>
      <c r="M1928" s="28">
        <v>4.1666666666666666E-3</v>
      </c>
      <c r="N1928" s="3">
        <v>45835</v>
      </c>
      <c r="O1928">
        <v>185137</v>
      </c>
      <c r="P1928" t="e">
        <f>IFERROR(INDEX(REDOSLIJED!#REF!,MATCH(PlanMasine[[#This Row],[KPL]],REDOSLIJED!#REF!,0)),MAX(REDOSLIJED!#REF!)+1)</f>
        <v>#REF!</v>
      </c>
    </row>
    <row r="1929" spans="1:16" hidden="1" x14ac:dyDescent="0.25">
      <c r="A1929" s="23">
        <v>1032509</v>
      </c>
      <c r="B1929" s="23">
        <v>1</v>
      </c>
      <c r="C1929" s="23">
        <v>1032513</v>
      </c>
      <c r="D1929" s="23" t="s">
        <v>2283</v>
      </c>
      <c r="E1929" s="5">
        <f>IFERROR((PlanMasine[[#This Row],[Norma]]/PlanMasine[[#This Row],[Q]])*(PlanMasine[[#This Row],[Q]]/SUMIF(#REF!,PlanMasine[[#This Row],[RN]],#REF!)*PlanMasine[[#This Row],[KPLQ]]),0)</f>
        <v>0</v>
      </c>
      <c r="F1929" s="23">
        <v>2</v>
      </c>
      <c r="G1929" s="23">
        <v>0</v>
      </c>
      <c r="H1929" s="23">
        <v>0</v>
      </c>
      <c r="I1929" s="23" t="s">
        <v>5</v>
      </c>
      <c r="J1929" s="23" t="s">
        <v>570</v>
      </c>
      <c r="K1929" s="23" t="s">
        <v>2281</v>
      </c>
      <c r="L1929" s="24">
        <v>45852</v>
      </c>
      <c r="M1929" s="28">
        <v>5.5555555555555558E-3</v>
      </c>
      <c r="N1929" s="3">
        <v>45835</v>
      </c>
      <c r="O1929">
        <v>185136</v>
      </c>
      <c r="P1929" t="e">
        <f>IFERROR(INDEX(REDOSLIJED!#REF!,MATCH(PlanMasine[[#This Row],[KPL]],REDOSLIJED!#REF!,0)),MAX(REDOSLIJED!#REF!)+1)</f>
        <v>#REF!</v>
      </c>
    </row>
    <row r="1930" spans="1:16" hidden="1" x14ac:dyDescent="0.25">
      <c r="A1930" s="23">
        <v>1032509</v>
      </c>
      <c r="B1930" s="23">
        <v>1</v>
      </c>
      <c r="C1930" s="23">
        <v>1032512</v>
      </c>
      <c r="D1930" s="23" t="s">
        <v>2285</v>
      </c>
      <c r="E1930" s="5">
        <f>IFERROR((PlanMasine[[#This Row],[Norma]]/PlanMasine[[#This Row],[Q]])*(PlanMasine[[#This Row],[Q]]/SUMIF(#REF!,PlanMasine[[#This Row],[RN]],#REF!)*PlanMasine[[#This Row],[KPLQ]]),0)</f>
        <v>0</v>
      </c>
      <c r="F1930" s="23">
        <v>4</v>
      </c>
      <c r="G1930" s="23">
        <v>0</v>
      </c>
      <c r="H1930" s="23">
        <v>0</v>
      </c>
      <c r="I1930" s="23" t="s">
        <v>5</v>
      </c>
      <c r="J1930" s="23" t="s">
        <v>570</v>
      </c>
      <c r="K1930" s="23" t="s">
        <v>2281</v>
      </c>
      <c r="L1930" s="24">
        <v>45852</v>
      </c>
      <c r="M1930" s="28">
        <v>6.9444444444444441E-3</v>
      </c>
      <c r="N1930" s="3">
        <v>45835</v>
      </c>
      <c r="O1930">
        <v>185135</v>
      </c>
      <c r="P1930" t="e">
        <f>IFERROR(INDEX(REDOSLIJED!#REF!,MATCH(PlanMasine[[#This Row],[KPL]],REDOSLIJED!#REF!,0)),MAX(REDOSLIJED!#REF!)+1)</f>
        <v>#REF!</v>
      </c>
    </row>
    <row r="1931" spans="1:16" hidden="1" x14ac:dyDescent="0.25">
      <c r="A1931" s="23">
        <v>1032509</v>
      </c>
      <c r="B1931" s="23">
        <v>1</v>
      </c>
      <c r="C1931" s="23">
        <v>1032526</v>
      </c>
      <c r="D1931" s="23" t="s">
        <v>2293</v>
      </c>
      <c r="E1931" s="5">
        <f>IFERROR((PlanMasine[[#This Row],[Norma]]/PlanMasine[[#This Row],[Q]])*(PlanMasine[[#This Row],[Q]]/SUMIF(#REF!,PlanMasine[[#This Row],[RN]],#REF!)*PlanMasine[[#This Row],[KPLQ]]),0)</f>
        <v>0</v>
      </c>
      <c r="F1931" s="23">
        <v>2</v>
      </c>
      <c r="G1931" s="23">
        <v>0</v>
      </c>
      <c r="H1931" s="23">
        <v>0</v>
      </c>
      <c r="I1931" s="23" t="s">
        <v>5</v>
      </c>
      <c r="J1931" s="23" t="s">
        <v>570</v>
      </c>
      <c r="K1931" s="23" t="s">
        <v>2281</v>
      </c>
      <c r="L1931" s="24">
        <v>45852</v>
      </c>
      <c r="M1931" s="28">
        <v>2.0833333333333333E-3</v>
      </c>
      <c r="N1931" s="3">
        <v>45835</v>
      </c>
      <c r="O1931">
        <v>185149</v>
      </c>
      <c r="P1931" t="e">
        <f>IFERROR(INDEX(REDOSLIJED!#REF!,MATCH(PlanMasine[[#This Row],[KPL]],REDOSLIJED!#REF!,0)),MAX(REDOSLIJED!#REF!)+1)</f>
        <v>#REF!</v>
      </c>
    </row>
    <row r="1932" spans="1:16" hidden="1" x14ac:dyDescent="0.25">
      <c r="A1932" s="23">
        <v>1032509</v>
      </c>
      <c r="B1932" s="23">
        <v>1</v>
      </c>
      <c r="C1932" s="23">
        <v>1032522</v>
      </c>
      <c r="D1932" s="23" t="s">
        <v>2291</v>
      </c>
      <c r="E1932" s="5">
        <f>IFERROR((PlanMasine[[#This Row],[Norma]]/PlanMasine[[#This Row],[Q]])*(PlanMasine[[#This Row],[Q]]/SUMIF(#REF!,PlanMasine[[#This Row],[RN]],#REF!)*PlanMasine[[#This Row],[KPLQ]]),0)</f>
        <v>0</v>
      </c>
      <c r="F1932" s="23">
        <v>8</v>
      </c>
      <c r="G1932" s="23">
        <v>0</v>
      </c>
      <c r="H1932" s="23">
        <v>0</v>
      </c>
      <c r="I1932" s="23" t="s">
        <v>5</v>
      </c>
      <c r="J1932" s="23" t="s">
        <v>570</v>
      </c>
      <c r="K1932" s="23" t="s">
        <v>2281</v>
      </c>
      <c r="L1932" s="24">
        <v>45852</v>
      </c>
      <c r="M1932" s="28">
        <v>1.1111111111111112E-2</v>
      </c>
      <c r="N1932" s="3">
        <v>45835</v>
      </c>
      <c r="O1932">
        <v>185145</v>
      </c>
      <c r="P1932" t="e">
        <f>IFERROR(INDEX(REDOSLIJED!#REF!,MATCH(PlanMasine[[#This Row],[KPL]],REDOSLIJED!#REF!,0)),MAX(REDOSLIJED!#REF!)+1)</f>
        <v>#REF!</v>
      </c>
    </row>
    <row r="1933" spans="1:16" hidden="1" x14ac:dyDescent="0.25">
      <c r="A1933" s="23">
        <v>1032509</v>
      </c>
      <c r="B1933" s="23">
        <v>1</v>
      </c>
      <c r="C1933" s="23">
        <v>1032520</v>
      </c>
      <c r="D1933" s="23" t="s">
        <v>2282</v>
      </c>
      <c r="E1933" s="5">
        <f>IFERROR((PlanMasine[[#This Row],[Norma]]/PlanMasine[[#This Row],[Q]])*(PlanMasine[[#This Row],[Q]]/SUMIF(#REF!,PlanMasine[[#This Row],[RN]],#REF!)*PlanMasine[[#This Row],[KPLQ]]),0)</f>
        <v>0</v>
      </c>
      <c r="F1933" s="23">
        <v>8</v>
      </c>
      <c r="G1933" s="23">
        <v>0</v>
      </c>
      <c r="H1933" s="23">
        <v>0</v>
      </c>
      <c r="I1933" s="23" t="s">
        <v>5</v>
      </c>
      <c r="J1933" s="23" t="s">
        <v>570</v>
      </c>
      <c r="K1933" s="23" t="s">
        <v>2281</v>
      </c>
      <c r="L1933" s="24">
        <v>45852</v>
      </c>
      <c r="M1933" s="28">
        <v>1.6666666666666666E-2</v>
      </c>
      <c r="N1933" s="3">
        <v>45835</v>
      </c>
      <c r="O1933">
        <v>185143</v>
      </c>
      <c r="P1933" t="e">
        <f>IFERROR(INDEX(REDOSLIJED!#REF!,MATCH(PlanMasine[[#This Row],[KPL]],REDOSLIJED!#REF!,0)),MAX(REDOSLIJED!#REF!)+1)</f>
        <v>#REF!</v>
      </c>
    </row>
    <row r="1934" spans="1:16" hidden="1" x14ac:dyDescent="0.25">
      <c r="A1934" s="23">
        <v>1032509</v>
      </c>
      <c r="B1934" s="23">
        <v>1</v>
      </c>
      <c r="C1934" s="23">
        <v>1032517</v>
      </c>
      <c r="D1934" s="23" t="s">
        <v>2287</v>
      </c>
      <c r="E1934" s="5">
        <f>IFERROR((PlanMasine[[#This Row],[Norma]]/PlanMasine[[#This Row],[Q]])*(PlanMasine[[#This Row],[Q]]/SUMIF(#REF!,PlanMasine[[#This Row],[RN]],#REF!)*PlanMasine[[#This Row],[KPLQ]]),0)</f>
        <v>0</v>
      </c>
      <c r="F1934" s="23">
        <v>2</v>
      </c>
      <c r="G1934" s="23">
        <v>0</v>
      </c>
      <c r="H1934" s="23">
        <v>0</v>
      </c>
      <c r="I1934" s="23" t="s">
        <v>5</v>
      </c>
      <c r="J1934" s="23" t="s">
        <v>570</v>
      </c>
      <c r="K1934" s="23" t="s">
        <v>2281</v>
      </c>
      <c r="L1934" s="24">
        <v>45852</v>
      </c>
      <c r="M1934" s="28">
        <v>1.3888888888888888E-2</v>
      </c>
      <c r="N1934" s="3">
        <v>45835</v>
      </c>
      <c r="O1934">
        <v>185140</v>
      </c>
      <c r="P1934" t="e">
        <f>IFERROR(INDEX(REDOSLIJED!#REF!,MATCH(PlanMasine[[#This Row],[KPL]],REDOSLIJED!#REF!,0)),MAX(REDOSLIJED!#REF!)+1)</f>
        <v>#REF!</v>
      </c>
    </row>
    <row r="1935" spans="1:16" hidden="1" x14ac:dyDescent="0.25">
      <c r="A1935" s="23">
        <v>1032509</v>
      </c>
      <c r="B1935" s="23">
        <v>1</v>
      </c>
      <c r="C1935" s="23">
        <v>1032510</v>
      </c>
      <c r="D1935" s="23" t="s">
        <v>2288</v>
      </c>
      <c r="E1935" s="5">
        <f>IFERROR((PlanMasine[[#This Row],[Norma]]/PlanMasine[[#This Row],[Q]])*(PlanMasine[[#This Row],[Q]]/SUMIF(#REF!,PlanMasine[[#This Row],[RN]],#REF!)*PlanMasine[[#This Row],[KPLQ]]),0)</f>
        <v>0</v>
      </c>
      <c r="F1935" s="23">
        <v>2</v>
      </c>
      <c r="G1935" s="23">
        <v>0</v>
      </c>
      <c r="H1935" s="23">
        <v>0</v>
      </c>
      <c r="I1935" s="23" t="s">
        <v>5</v>
      </c>
      <c r="J1935" s="23" t="s">
        <v>570</v>
      </c>
      <c r="K1935" s="23" t="s">
        <v>2281</v>
      </c>
      <c r="L1935" s="24">
        <v>45852</v>
      </c>
      <c r="M1935" s="28">
        <v>8.3333333333333332E-3</v>
      </c>
      <c r="N1935" s="3">
        <v>45835</v>
      </c>
      <c r="O1935">
        <v>185133</v>
      </c>
      <c r="P1935" t="e">
        <f>IFERROR(INDEX(REDOSLIJED!#REF!,MATCH(PlanMasine[[#This Row],[KPL]],REDOSLIJED!#REF!,0)),MAX(REDOSLIJED!#REF!)+1)</f>
        <v>#REF!</v>
      </c>
    </row>
    <row r="1936" spans="1:16" hidden="1" x14ac:dyDescent="0.25">
      <c r="A1936" s="23">
        <v>944483</v>
      </c>
      <c r="B1936" s="23">
        <v>1</v>
      </c>
      <c r="C1936" s="23">
        <v>944460</v>
      </c>
      <c r="D1936" s="23" t="s">
        <v>1089</v>
      </c>
      <c r="E1936" s="5">
        <f>IFERROR((PlanMasine[[#This Row],[Norma]]/PlanMasine[[#This Row],[Q]])*(PlanMasine[[#This Row],[Q]]/SUMIF(#REF!,PlanMasine[[#This Row],[RN]],#REF!)*PlanMasine[[#This Row],[KPLQ]]),0)</f>
        <v>0</v>
      </c>
      <c r="F1936" s="23">
        <v>1</v>
      </c>
      <c r="G1936" s="23">
        <v>0</v>
      </c>
      <c r="H1936" s="23">
        <v>0</v>
      </c>
      <c r="I1936" s="23" t="s">
        <v>5</v>
      </c>
      <c r="J1936" s="23" t="s">
        <v>570</v>
      </c>
      <c r="K1936" s="23" t="s">
        <v>1500</v>
      </c>
      <c r="L1936" s="24">
        <v>45869</v>
      </c>
      <c r="M1936" s="28">
        <v>6.9444444444444441E-3</v>
      </c>
      <c r="N1936" s="3">
        <v>45838</v>
      </c>
      <c r="O1936">
        <v>160433</v>
      </c>
      <c r="P1936" t="e">
        <f>IFERROR(INDEX(REDOSLIJED!#REF!,MATCH(PlanMasine[[#This Row],[KPL]],REDOSLIJED!#REF!,0)),MAX(REDOSLIJED!#REF!)+1)</f>
        <v>#REF!</v>
      </c>
    </row>
    <row r="1937" spans="1:16" hidden="1" x14ac:dyDescent="0.25">
      <c r="A1937" s="23">
        <v>999155</v>
      </c>
      <c r="B1937" s="23">
        <v>1</v>
      </c>
      <c r="C1937" s="23">
        <v>999182</v>
      </c>
      <c r="D1937" s="23" t="s">
        <v>2215</v>
      </c>
      <c r="E1937" s="5">
        <f>IFERROR((PlanMasine[[#This Row],[Norma]]/PlanMasine[[#This Row],[Q]])*(PlanMasine[[#This Row],[Q]]/SUMIF(#REF!,PlanMasine[[#This Row],[RN]],#REF!)*PlanMasine[[#This Row],[KPLQ]]),0)</f>
        <v>0</v>
      </c>
      <c r="F1937" s="23">
        <v>12</v>
      </c>
      <c r="G1937" s="23">
        <v>0</v>
      </c>
      <c r="H1937" s="23">
        <v>0</v>
      </c>
      <c r="I1937" s="23" t="s">
        <v>5</v>
      </c>
      <c r="J1937" s="23" t="s">
        <v>570</v>
      </c>
      <c r="K1937" s="23" t="s">
        <v>1757</v>
      </c>
      <c r="L1937" s="24">
        <v>45870</v>
      </c>
      <c r="M1937" s="28">
        <v>2.0833333333333333E-3</v>
      </c>
      <c r="N1937" s="3">
        <v>45838</v>
      </c>
      <c r="O1937">
        <v>220641</v>
      </c>
      <c r="P1937" t="e">
        <f>IFERROR(INDEX(REDOSLIJED!#REF!,MATCH(PlanMasine[[#This Row],[KPL]],REDOSLIJED!#REF!,0)),MAX(REDOSLIJED!#REF!)+1)</f>
        <v>#REF!</v>
      </c>
    </row>
    <row r="1938" spans="1:16" hidden="1" x14ac:dyDescent="0.25">
      <c r="A1938" s="23">
        <v>999155</v>
      </c>
      <c r="B1938" s="23">
        <v>1</v>
      </c>
      <c r="C1938" s="23">
        <v>999183</v>
      </c>
      <c r="D1938" s="23" t="s">
        <v>1755</v>
      </c>
      <c r="E1938" s="5">
        <f>IFERROR((PlanMasine[[#This Row],[Norma]]/PlanMasine[[#This Row],[Q]])*(PlanMasine[[#This Row],[Q]]/SUMIF(#REF!,PlanMasine[[#This Row],[RN]],#REF!)*PlanMasine[[#This Row],[KPLQ]]),0)</f>
        <v>0</v>
      </c>
      <c r="F1938" s="23">
        <v>12</v>
      </c>
      <c r="G1938" s="23">
        <v>0</v>
      </c>
      <c r="H1938" s="23">
        <v>0</v>
      </c>
      <c r="I1938" s="23" t="s">
        <v>5</v>
      </c>
      <c r="J1938" s="23" t="s">
        <v>570</v>
      </c>
      <c r="K1938" s="23" t="s">
        <v>1757</v>
      </c>
      <c r="L1938" s="24">
        <v>45870</v>
      </c>
      <c r="M1938" s="28">
        <v>3.472222222222222E-3</v>
      </c>
      <c r="N1938" s="3">
        <v>45838</v>
      </c>
      <c r="O1938">
        <v>220642</v>
      </c>
      <c r="P1938" t="e">
        <f>IFERROR(INDEX(REDOSLIJED!#REF!,MATCH(PlanMasine[[#This Row],[KPL]],REDOSLIJED!#REF!,0)),MAX(REDOSLIJED!#REF!)+1)</f>
        <v>#REF!</v>
      </c>
    </row>
    <row r="1939" spans="1:16" hidden="1" x14ac:dyDescent="0.25">
      <c r="A1939" s="23">
        <v>999155</v>
      </c>
      <c r="B1939" s="23">
        <v>1</v>
      </c>
      <c r="C1939" s="23">
        <v>999184</v>
      </c>
      <c r="D1939" s="23" t="s">
        <v>1491</v>
      </c>
      <c r="E1939" s="5">
        <f>IFERROR((PlanMasine[[#This Row],[Norma]]/PlanMasine[[#This Row],[Q]])*(PlanMasine[[#This Row],[Q]]/SUMIF(#REF!,PlanMasine[[#This Row],[RN]],#REF!)*PlanMasine[[#This Row],[KPLQ]]),0)</f>
        <v>0</v>
      </c>
      <c r="F1939" s="23">
        <v>12</v>
      </c>
      <c r="G1939" s="23">
        <v>0</v>
      </c>
      <c r="H1939" s="23">
        <v>0</v>
      </c>
      <c r="I1939" s="23" t="s">
        <v>5</v>
      </c>
      <c r="J1939" s="23" t="s">
        <v>570</v>
      </c>
      <c r="K1939" s="23" t="s">
        <v>1757</v>
      </c>
      <c r="L1939" s="24">
        <v>45870</v>
      </c>
      <c r="M1939" s="28">
        <v>5.5555555555555558E-3</v>
      </c>
      <c r="N1939" s="3">
        <v>45838</v>
      </c>
      <c r="O1939">
        <v>220643</v>
      </c>
      <c r="P1939" t="e">
        <f>IFERROR(INDEX(REDOSLIJED!#REF!,MATCH(PlanMasine[[#This Row],[KPL]],REDOSLIJED!#REF!,0)),MAX(REDOSLIJED!#REF!)+1)</f>
        <v>#REF!</v>
      </c>
    </row>
    <row r="1940" spans="1:16" hidden="1" x14ac:dyDescent="0.25">
      <c r="A1940" s="23">
        <v>999155</v>
      </c>
      <c r="B1940" s="23">
        <v>1</v>
      </c>
      <c r="C1940" s="23">
        <v>999185</v>
      </c>
      <c r="D1940" s="23" t="s">
        <v>1490</v>
      </c>
      <c r="E1940" s="5">
        <f>IFERROR((PlanMasine[[#This Row],[Norma]]/PlanMasine[[#This Row],[Q]])*(PlanMasine[[#This Row],[Q]]/SUMIF(#REF!,PlanMasine[[#This Row],[RN]],#REF!)*PlanMasine[[#This Row],[KPLQ]]),0)</f>
        <v>0</v>
      </c>
      <c r="F1940" s="23">
        <v>12</v>
      </c>
      <c r="G1940" s="23">
        <v>0</v>
      </c>
      <c r="H1940" s="23">
        <v>0</v>
      </c>
      <c r="I1940" s="23" t="s">
        <v>5</v>
      </c>
      <c r="J1940" s="23" t="s">
        <v>570</v>
      </c>
      <c r="K1940" s="23" t="s">
        <v>1757</v>
      </c>
      <c r="L1940" s="24">
        <v>45870</v>
      </c>
      <c r="M1940" s="28">
        <v>3.472222222222222E-3</v>
      </c>
      <c r="N1940" s="3">
        <v>45838</v>
      </c>
      <c r="O1940">
        <v>220644</v>
      </c>
      <c r="P1940" t="e">
        <f>IFERROR(INDEX(REDOSLIJED!#REF!,MATCH(PlanMasine[[#This Row],[KPL]],REDOSLIJED!#REF!,0)),MAX(REDOSLIJED!#REF!)+1)</f>
        <v>#REF!</v>
      </c>
    </row>
    <row r="1941" spans="1:16" hidden="1" x14ac:dyDescent="0.25">
      <c r="A1941" s="23">
        <v>999155</v>
      </c>
      <c r="B1941" s="23">
        <v>1</v>
      </c>
      <c r="C1941" s="23">
        <v>999186</v>
      </c>
      <c r="D1941" s="23" t="s">
        <v>1492</v>
      </c>
      <c r="E1941" s="5">
        <f>IFERROR((PlanMasine[[#This Row],[Norma]]/PlanMasine[[#This Row],[Q]])*(PlanMasine[[#This Row],[Q]]/SUMIF(#REF!,PlanMasine[[#This Row],[RN]],#REF!)*PlanMasine[[#This Row],[KPLQ]]),0)</f>
        <v>0</v>
      </c>
      <c r="F1941" s="23">
        <v>12</v>
      </c>
      <c r="G1941" s="23">
        <v>0</v>
      </c>
      <c r="H1941" s="23">
        <v>0</v>
      </c>
      <c r="I1941" s="23" t="s">
        <v>5</v>
      </c>
      <c r="J1941" s="23" t="s">
        <v>570</v>
      </c>
      <c r="K1941" s="23" t="s">
        <v>1757</v>
      </c>
      <c r="L1941" s="24">
        <v>45870</v>
      </c>
      <c r="M1941" s="28">
        <v>4.1666666666666666E-3</v>
      </c>
      <c r="N1941" s="3">
        <v>45838</v>
      </c>
      <c r="O1941">
        <v>220645</v>
      </c>
      <c r="P1941" t="e">
        <f>IFERROR(INDEX(REDOSLIJED!#REF!,MATCH(PlanMasine[[#This Row],[KPL]],REDOSLIJED!#REF!,0)),MAX(REDOSLIJED!#REF!)+1)</f>
        <v>#REF!</v>
      </c>
    </row>
    <row r="1942" spans="1:16" hidden="1" x14ac:dyDescent="0.25">
      <c r="A1942" s="23">
        <v>999155</v>
      </c>
      <c r="B1942" s="23">
        <v>1</v>
      </c>
      <c r="C1942" s="23">
        <v>999192</v>
      </c>
      <c r="D1942" s="23" t="s">
        <v>2212</v>
      </c>
      <c r="E1942" s="5">
        <f>IFERROR((PlanMasine[[#This Row],[Norma]]/PlanMasine[[#This Row],[Q]])*(PlanMasine[[#This Row],[Q]]/SUMIF(#REF!,PlanMasine[[#This Row],[RN]],#REF!)*PlanMasine[[#This Row],[KPLQ]]),0)</f>
        <v>0</v>
      </c>
      <c r="F1942" s="23">
        <v>12</v>
      </c>
      <c r="G1942" s="23">
        <v>0</v>
      </c>
      <c r="H1942" s="23">
        <v>0</v>
      </c>
      <c r="I1942" s="23" t="s">
        <v>5</v>
      </c>
      <c r="J1942" s="23" t="s">
        <v>570</v>
      </c>
      <c r="K1942" s="23" t="s">
        <v>1757</v>
      </c>
      <c r="L1942" s="24">
        <v>45870</v>
      </c>
      <c r="M1942" s="28">
        <v>2.7777777777777779E-3</v>
      </c>
      <c r="N1942" s="3">
        <v>45838</v>
      </c>
      <c r="O1942">
        <v>220651</v>
      </c>
      <c r="P1942" t="e">
        <f>IFERROR(INDEX(REDOSLIJED!#REF!,MATCH(PlanMasine[[#This Row],[KPL]],REDOSLIJED!#REF!,0)),MAX(REDOSLIJED!#REF!)+1)</f>
        <v>#REF!</v>
      </c>
    </row>
    <row r="1943" spans="1:16" hidden="1" x14ac:dyDescent="0.25">
      <c r="A1943" s="23">
        <v>999155</v>
      </c>
      <c r="B1943" s="23">
        <v>1</v>
      </c>
      <c r="C1943" s="23">
        <v>999203</v>
      </c>
      <c r="D1943" s="23" t="s">
        <v>2214</v>
      </c>
      <c r="E1943" s="5">
        <f>IFERROR((PlanMasine[[#This Row],[Norma]]/PlanMasine[[#This Row],[Q]])*(PlanMasine[[#This Row],[Q]]/SUMIF(#REF!,PlanMasine[[#This Row],[RN]],#REF!)*PlanMasine[[#This Row],[KPLQ]]),0)</f>
        <v>0</v>
      </c>
      <c r="F1943" s="23">
        <v>12</v>
      </c>
      <c r="G1943" s="23">
        <v>0</v>
      </c>
      <c r="H1943" s="23">
        <v>0</v>
      </c>
      <c r="I1943" s="23" t="s">
        <v>5</v>
      </c>
      <c r="J1943" s="23" t="s">
        <v>570</v>
      </c>
      <c r="K1943" s="23" t="s">
        <v>1757</v>
      </c>
      <c r="L1943" s="24">
        <v>45870</v>
      </c>
      <c r="M1943" s="28">
        <v>3.472222222222222E-3</v>
      </c>
      <c r="N1943" s="3">
        <v>45838</v>
      </c>
      <c r="O1943">
        <v>220663</v>
      </c>
      <c r="P1943" t="e">
        <f>IFERROR(INDEX(REDOSLIJED!#REF!,MATCH(PlanMasine[[#This Row],[KPL]],REDOSLIJED!#REF!,0)),MAX(REDOSLIJED!#REF!)+1)</f>
        <v>#REF!</v>
      </c>
    </row>
    <row r="1944" spans="1:16" hidden="1" x14ac:dyDescent="0.25">
      <c r="A1944" s="23">
        <v>999155</v>
      </c>
      <c r="B1944" s="23">
        <v>1</v>
      </c>
      <c r="C1944" s="23">
        <v>999176</v>
      </c>
      <c r="D1944" s="23" t="s">
        <v>2213</v>
      </c>
      <c r="E1944" s="5">
        <f>IFERROR((PlanMasine[[#This Row],[Norma]]/PlanMasine[[#This Row],[Q]])*(PlanMasine[[#This Row],[Q]]/SUMIF(#REF!,PlanMasine[[#This Row],[RN]],#REF!)*PlanMasine[[#This Row],[KPLQ]]),0)</f>
        <v>0</v>
      </c>
      <c r="F1944" s="23">
        <v>12</v>
      </c>
      <c r="G1944" s="23">
        <v>0</v>
      </c>
      <c r="H1944" s="23">
        <v>0</v>
      </c>
      <c r="I1944" s="23" t="s">
        <v>5</v>
      </c>
      <c r="J1944" s="23" t="s">
        <v>570</v>
      </c>
      <c r="K1944" s="23" t="s">
        <v>1757</v>
      </c>
      <c r="L1944" s="24">
        <v>45870</v>
      </c>
      <c r="M1944" s="28">
        <v>3.472222222222222E-3</v>
      </c>
      <c r="N1944" s="3">
        <v>45838</v>
      </c>
      <c r="O1944">
        <v>220635</v>
      </c>
      <c r="P1944" t="e">
        <f>IFERROR(INDEX(REDOSLIJED!#REF!,MATCH(PlanMasine[[#This Row],[KPL]],REDOSLIJED!#REF!,0)),MAX(REDOSLIJED!#REF!)+1)</f>
        <v>#REF!</v>
      </c>
    </row>
    <row r="1945" spans="1:16" hidden="1" x14ac:dyDescent="0.25">
      <c r="A1945" s="23">
        <v>999156</v>
      </c>
      <c r="B1945" s="23">
        <v>1</v>
      </c>
      <c r="C1945" s="23">
        <v>999183</v>
      </c>
      <c r="D1945" s="23" t="s">
        <v>1755</v>
      </c>
      <c r="E1945" s="5">
        <f>IFERROR((PlanMasine[[#This Row],[Norma]]/PlanMasine[[#This Row],[Q]])*(PlanMasine[[#This Row],[Q]]/SUMIF(#REF!,PlanMasine[[#This Row],[RN]],#REF!)*PlanMasine[[#This Row],[KPLQ]]),0)</f>
        <v>0</v>
      </c>
      <c r="F1945" s="23">
        <v>12</v>
      </c>
      <c r="G1945" s="23">
        <v>0</v>
      </c>
      <c r="H1945" s="23">
        <v>0</v>
      </c>
      <c r="I1945" s="23" t="s">
        <v>5</v>
      </c>
      <c r="J1945" s="23" t="s">
        <v>570</v>
      </c>
      <c r="K1945" s="23" t="s">
        <v>1757</v>
      </c>
      <c r="L1945" s="24">
        <v>45870</v>
      </c>
      <c r="M1945" s="28">
        <v>3.472222222222222E-3</v>
      </c>
      <c r="N1945" s="3">
        <v>45838</v>
      </c>
      <c r="O1945">
        <v>220642</v>
      </c>
      <c r="P1945" t="e">
        <f>IFERROR(INDEX(REDOSLIJED!#REF!,MATCH(PlanMasine[[#This Row],[KPL]],REDOSLIJED!#REF!,0)),MAX(REDOSLIJED!#REF!)+1)</f>
        <v>#REF!</v>
      </c>
    </row>
    <row r="1946" spans="1:16" hidden="1" x14ac:dyDescent="0.25">
      <c r="A1946" s="23">
        <v>999156</v>
      </c>
      <c r="B1946" s="23">
        <v>1</v>
      </c>
      <c r="C1946" s="23">
        <v>999176</v>
      </c>
      <c r="D1946" s="23" t="s">
        <v>2213</v>
      </c>
      <c r="E1946" s="5">
        <f>IFERROR((PlanMasine[[#This Row],[Norma]]/PlanMasine[[#This Row],[Q]])*(PlanMasine[[#This Row],[Q]]/SUMIF(#REF!,PlanMasine[[#This Row],[RN]],#REF!)*PlanMasine[[#This Row],[KPLQ]]),0)</f>
        <v>0</v>
      </c>
      <c r="F1946" s="23">
        <v>12</v>
      </c>
      <c r="G1946" s="23">
        <v>0</v>
      </c>
      <c r="H1946" s="23">
        <v>0</v>
      </c>
      <c r="I1946" s="23" t="s">
        <v>5</v>
      </c>
      <c r="J1946" s="23" t="s">
        <v>570</v>
      </c>
      <c r="K1946" s="23" t="s">
        <v>1757</v>
      </c>
      <c r="L1946" s="24">
        <v>45870</v>
      </c>
      <c r="M1946" s="28">
        <v>3.472222222222222E-3</v>
      </c>
      <c r="N1946" s="3">
        <v>45838</v>
      </c>
      <c r="O1946">
        <v>220635</v>
      </c>
      <c r="P1946" t="e">
        <f>IFERROR(INDEX(REDOSLIJED!#REF!,MATCH(PlanMasine[[#This Row],[KPL]],REDOSLIJED!#REF!,0)),MAX(REDOSLIJED!#REF!)+1)</f>
        <v>#REF!</v>
      </c>
    </row>
    <row r="1947" spans="1:16" hidden="1" x14ac:dyDescent="0.25">
      <c r="A1947" s="23">
        <v>999156</v>
      </c>
      <c r="B1947" s="23">
        <v>1</v>
      </c>
      <c r="C1947" s="23">
        <v>999184</v>
      </c>
      <c r="D1947" s="23" t="s">
        <v>1491</v>
      </c>
      <c r="E1947" s="5">
        <f>IFERROR((PlanMasine[[#This Row],[Norma]]/PlanMasine[[#This Row],[Q]])*(PlanMasine[[#This Row],[Q]]/SUMIF(#REF!,PlanMasine[[#This Row],[RN]],#REF!)*PlanMasine[[#This Row],[KPLQ]]),0)</f>
        <v>0</v>
      </c>
      <c r="F1947" s="23">
        <v>12</v>
      </c>
      <c r="G1947" s="23">
        <v>0</v>
      </c>
      <c r="H1947" s="23">
        <v>0</v>
      </c>
      <c r="I1947" s="23" t="s">
        <v>5</v>
      </c>
      <c r="J1947" s="23" t="s">
        <v>570</v>
      </c>
      <c r="K1947" s="23" t="s">
        <v>1757</v>
      </c>
      <c r="L1947" s="24">
        <v>45870</v>
      </c>
      <c r="M1947" s="28">
        <v>5.5555555555555558E-3</v>
      </c>
      <c r="N1947" s="3">
        <v>45838</v>
      </c>
      <c r="O1947">
        <v>220643</v>
      </c>
      <c r="P1947" t="e">
        <f>IFERROR(INDEX(REDOSLIJED!#REF!,MATCH(PlanMasine[[#This Row],[KPL]],REDOSLIJED!#REF!,0)),MAX(REDOSLIJED!#REF!)+1)</f>
        <v>#REF!</v>
      </c>
    </row>
    <row r="1948" spans="1:16" hidden="1" x14ac:dyDescent="0.25">
      <c r="A1948" s="23">
        <v>999156</v>
      </c>
      <c r="B1948" s="23">
        <v>1</v>
      </c>
      <c r="C1948" s="23">
        <v>999185</v>
      </c>
      <c r="D1948" s="23" t="s">
        <v>1490</v>
      </c>
      <c r="E1948" s="5">
        <f>IFERROR((PlanMasine[[#This Row],[Norma]]/PlanMasine[[#This Row],[Q]])*(PlanMasine[[#This Row],[Q]]/SUMIF(#REF!,PlanMasine[[#This Row],[RN]],#REF!)*PlanMasine[[#This Row],[KPLQ]]),0)</f>
        <v>0</v>
      </c>
      <c r="F1948" s="23">
        <v>12</v>
      </c>
      <c r="G1948" s="23">
        <v>0</v>
      </c>
      <c r="H1948" s="23">
        <v>0</v>
      </c>
      <c r="I1948" s="23" t="s">
        <v>5</v>
      </c>
      <c r="J1948" s="23" t="s">
        <v>570</v>
      </c>
      <c r="K1948" s="23" t="s">
        <v>1757</v>
      </c>
      <c r="L1948" s="24">
        <v>45870</v>
      </c>
      <c r="M1948" s="28">
        <v>3.472222222222222E-3</v>
      </c>
      <c r="N1948" s="3">
        <v>45838</v>
      </c>
      <c r="O1948">
        <v>220644</v>
      </c>
      <c r="P1948" t="e">
        <f>IFERROR(INDEX(REDOSLIJED!#REF!,MATCH(PlanMasine[[#This Row],[KPL]],REDOSLIJED!#REF!,0)),MAX(REDOSLIJED!#REF!)+1)</f>
        <v>#REF!</v>
      </c>
    </row>
    <row r="1949" spans="1:16" hidden="1" x14ac:dyDescent="0.25">
      <c r="A1949" s="23">
        <v>999156</v>
      </c>
      <c r="B1949" s="23">
        <v>1</v>
      </c>
      <c r="C1949" s="23">
        <v>999186</v>
      </c>
      <c r="D1949" s="23" t="s">
        <v>1492</v>
      </c>
      <c r="E1949" s="5">
        <f>IFERROR((PlanMasine[[#This Row],[Norma]]/PlanMasine[[#This Row],[Q]])*(PlanMasine[[#This Row],[Q]]/SUMIF(#REF!,PlanMasine[[#This Row],[RN]],#REF!)*PlanMasine[[#This Row],[KPLQ]]),0)</f>
        <v>0</v>
      </c>
      <c r="F1949" s="23">
        <v>12</v>
      </c>
      <c r="G1949" s="23">
        <v>0</v>
      </c>
      <c r="H1949" s="23">
        <v>0</v>
      </c>
      <c r="I1949" s="23" t="s">
        <v>5</v>
      </c>
      <c r="J1949" s="23" t="s">
        <v>570</v>
      </c>
      <c r="K1949" s="23" t="s">
        <v>1757</v>
      </c>
      <c r="L1949" s="24">
        <v>45870</v>
      </c>
      <c r="M1949" s="28">
        <v>4.1666666666666666E-3</v>
      </c>
      <c r="N1949" s="3">
        <v>45838</v>
      </c>
      <c r="O1949">
        <v>220645</v>
      </c>
      <c r="P1949" t="e">
        <f>IFERROR(INDEX(REDOSLIJED!#REF!,MATCH(PlanMasine[[#This Row],[KPL]],REDOSLIJED!#REF!,0)),MAX(REDOSLIJED!#REF!)+1)</f>
        <v>#REF!</v>
      </c>
    </row>
    <row r="1950" spans="1:16" hidden="1" x14ac:dyDescent="0.25">
      <c r="A1950" s="23">
        <v>999156</v>
      </c>
      <c r="B1950" s="23">
        <v>1</v>
      </c>
      <c r="C1950" s="23">
        <v>999192</v>
      </c>
      <c r="D1950" s="23" t="s">
        <v>2212</v>
      </c>
      <c r="E1950" s="5">
        <f>IFERROR((PlanMasine[[#This Row],[Norma]]/PlanMasine[[#This Row],[Q]])*(PlanMasine[[#This Row],[Q]]/SUMIF(#REF!,PlanMasine[[#This Row],[RN]],#REF!)*PlanMasine[[#This Row],[KPLQ]]),0)</f>
        <v>0</v>
      </c>
      <c r="F1950" s="23">
        <v>12</v>
      </c>
      <c r="G1950" s="23">
        <v>0</v>
      </c>
      <c r="H1950" s="23">
        <v>0</v>
      </c>
      <c r="I1950" s="23" t="s">
        <v>5</v>
      </c>
      <c r="J1950" s="23" t="s">
        <v>570</v>
      </c>
      <c r="K1950" s="23" t="s">
        <v>1757</v>
      </c>
      <c r="L1950" s="24">
        <v>45870</v>
      </c>
      <c r="M1950" s="28">
        <v>2.7777777777777779E-3</v>
      </c>
      <c r="N1950" s="3">
        <v>45838</v>
      </c>
      <c r="O1950">
        <v>220651</v>
      </c>
      <c r="P1950" t="e">
        <f>IFERROR(INDEX(REDOSLIJED!#REF!,MATCH(PlanMasine[[#This Row],[KPL]],REDOSLIJED!#REF!,0)),MAX(REDOSLIJED!#REF!)+1)</f>
        <v>#REF!</v>
      </c>
    </row>
    <row r="1951" spans="1:16" hidden="1" x14ac:dyDescent="0.25">
      <c r="A1951" s="23">
        <v>999156</v>
      </c>
      <c r="B1951" s="23">
        <v>1</v>
      </c>
      <c r="C1951" s="23">
        <v>999203</v>
      </c>
      <c r="D1951" s="23" t="s">
        <v>2214</v>
      </c>
      <c r="E1951" s="5">
        <f>IFERROR((PlanMasine[[#This Row],[Norma]]/PlanMasine[[#This Row],[Q]])*(PlanMasine[[#This Row],[Q]]/SUMIF(#REF!,PlanMasine[[#This Row],[RN]],#REF!)*PlanMasine[[#This Row],[KPLQ]]),0)</f>
        <v>0</v>
      </c>
      <c r="F1951" s="23">
        <v>12</v>
      </c>
      <c r="G1951" s="23">
        <v>0</v>
      </c>
      <c r="H1951" s="23">
        <v>0</v>
      </c>
      <c r="I1951" s="23" t="s">
        <v>5</v>
      </c>
      <c r="J1951" s="23" t="s">
        <v>570</v>
      </c>
      <c r="K1951" s="23" t="s">
        <v>1757</v>
      </c>
      <c r="L1951" s="24">
        <v>45870</v>
      </c>
      <c r="M1951" s="28">
        <v>3.472222222222222E-3</v>
      </c>
      <c r="N1951" s="3">
        <v>45838</v>
      </c>
      <c r="O1951">
        <v>220663</v>
      </c>
      <c r="P1951" t="e">
        <f>IFERROR(INDEX(REDOSLIJED!#REF!,MATCH(PlanMasine[[#This Row],[KPL]],REDOSLIJED!#REF!,0)),MAX(REDOSLIJED!#REF!)+1)</f>
        <v>#REF!</v>
      </c>
    </row>
    <row r="1952" spans="1:16" hidden="1" x14ac:dyDescent="0.25">
      <c r="A1952" s="23">
        <v>999156</v>
      </c>
      <c r="B1952" s="23">
        <v>1</v>
      </c>
      <c r="C1952" s="23">
        <v>999182</v>
      </c>
      <c r="D1952" s="23" t="s">
        <v>2215</v>
      </c>
      <c r="E1952" s="5">
        <f>IFERROR((PlanMasine[[#This Row],[Norma]]/PlanMasine[[#This Row],[Q]])*(PlanMasine[[#This Row],[Q]]/SUMIF(#REF!,PlanMasine[[#This Row],[RN]],#REF!)*PlanMasine[[#This Row],[KPLQ]]),0)</f>
        <v>0</v>
      </c>
      <c r="F1952" s="23">
        <v>12</v>
      </c>
      <c r="G1952" s="23">
        <v>0</v>
      </c>
      <c r="H1952" s="23">
        <v>0</v>
      </c>
      <c r="I1952" s="23" t="s">
        <v>5</v>
      </c>
      <c r="J1952" s="23" t="s">
        <v>570</v>
      </c>
      <c r="K1952" s="23" t="s">
        <v>1757</v>
      </c>
      <c r="L1952" s="24">
        <v>45870</v>
      </c>
      <c r="M1952" s="28">
        <v>2.0833333333333333E-3</v>
      </c>
      <c r="N1952" s="3">
        <v>45838</v>
      </c>
      <c r="O1952">
        <v>220641</v>
      </c>
      <c r="P1952" t="e">
        <f>IFERROR(INDEX(REDOSLIJED!#REF!,MATCH(PlanMasine[[#This Row],[KPL]],REDOSLIJED!#REF!,0)),MAX(REDOSLIJED!#REF!)+1)</f>
        <v>#REF!</v>
      </c>
    </row>
    <row r="1953" spans="1:16" hidden="1" x14ac:dyDescent="0.25">
      <c r="A1953" s="23">
        <v>999157</v>
      </c>
      <c r="B1953" s="23">
        <v>1</v>
      </c>
      <c r="C1953" s="23">
        <v>999203</v>
      </c>
      <c r="D1953" s="23" t="s">
        <v>2214</v>
      </c>
      <c r="E1953" s="5">
        <f>IFERROR((PlanMasine[[#This Row],[Norma]]/PlanMasine[[#This Row],[Q]])*(PlanMasine[[#This Row],[Q]]/SUMIF(#REF!,PlanMasine[[#This Row],[RN]],#REF!)*PlanMasine[[#This Row],[KPLQ]]),0)</f>
        <v>0</v>
      </c>
      <c r="F1953" s="23">
        <v>12</v>
      </c>
      <c r="G1953" s="23">
        <v>0</v>
      </c>
      <c r="H1953" s="23">
        <v>0</v>
      </c>
      <c r="I1953" s="23" t="s">
        <v>5</v>
      </c>
      <c r="J1953" s="23" t="s">
        <v>570</v>
      </c>
      <c r="K1953" s="23" t="s">
        <v>1757</v>
      </c>
      <c r="L1953" s="24">
        <v>45870</v>
      </c>
      <c r="M1953" s="28">
        <v>3.472222222222222E-3</v>
      </c>
      <c r="N1953" s="3">
        <v>45838</v>
      </c>
      <c r="O1953">
        <v>220663</v>
      </c>
      <c r="P1953" t="e">
        <f>IFERROR(INDEX(REDOSLIJED!#REF!,MATCH(PlanMasine[[#This Row],[KPL]],REDOSLIJED!#REF!,0)),MAX(REDOSLIJED!#REF!)+1)</f>
        <v>#REF!</v>
      </c>
    </row>
    <row r="1954" spans="1:16" hidden="1" x14ac:dyDescent="0.25">
      <c r="A1954" s="23">
        <v>999157</v>
      </c>
      <c r="B1954" s="23">
        <v>1</v>
      </c>
      <c r="C1954" s="23">
        <v>999176</v>
      </c>
      <c r="D1954" s="23" t="s">
        <v>2213</v>
      </c>
      <c r="E1954" s="5">
        <f>IFERROR((PlanMasine[[#This Row],[Norma]]/PlanMasine[[#This Row],[Q]])*(PlanMasine[[#This Row],[Q]]/SUMIF(#REF!,PlanMasine[[#This Row],[RN]],#REF!)*PlanMasine[[#This Row],[KPLQ]]),0)</f>
        <v>0</v>
      </c>
      <c r="F1954" s="23">
        <v>12</v>
      </c>
      <c r="G1954" s="23">
        <v>0</v>
      </c>
      <c r="H1954" s="23">
        <v>0</v>
      </c>
      <c r="I1954" s="23" t="s">
        <v>5</v>
      </c>
      <c r="J1954" s="23" t="s">
        <v>570</v>
      </c>
      <c r="K1954" s="23" t="s">
        <v>1757</v>
      </c>
      <c r="L1954" s="24">
        <v>45870</v>
      </c>
      <c r="M1954" s="28">
        <v>3.472222222222222E-3</v>
      </c>
      <c r="N1954" s="3">
        <v>45838</v>
      </c>
      <c r="O1954">
        <v>220635</v>
      </c>
      <c r="P1954" t="e">
        <f>IFERROR(INDEX(REDOSLIJED!#REF!,MATCH(PlanMasine[[#This Row],[KPL]],REDOSLIJED!#REF!,0)),MAX(REDOSLIJED!#REF!)+1)</f>
        <v>#REF!</v>
      </c>
    </row>
    <row r="1955" spans="1:16" hidden="1" x14ac:dyDescent="0.25">
      <c r="A1955" s="23">
        <v>999157</v>
      </c>
      <c r="B1955" s="23">
        <v>1</v>
      </c>
      <c r="C1955" s="23">
        <v>999182</v>
      </c>
      <c r="D1955" s="23" t="s">
        <v>2215</v>
      </c>
      <c r="E1955" s="5">
        <f>IFERROR((PlanMasine[[#This Row],[Norma]]/PlanMasine[[#This Row],[Q]])*(PlanMasine[[#This Row],[Q]]/SUMIF(#REF!,PlanMasine[[#This Row],[RN]],#REF!)*PlanMasine[[#This Row],[KPLQ]]),0)</f>
        <v>0</v>
      </c>
      <c r="F1955" s="23">
        <v>12</v>
      </c>
      <c r="G1955" s="23">
        <v>0</v>
      </c>
      <c r="H1955" s="23">
        <v>0</v>
      </c>
      <c r="I1955" s="23" t="s">
        <v>5</v>
      </c>
      <c r="J1955" s="23" t="s">
        <v>570</v>
      </c>
      <c r="K1955" s="23" t="s">
        <v>1757</v>
      </c>
      <c r="L1955" s="24">
        <v>45870</v>
      </c>
      <c r="M1955" s="28">
        <v>2.0833333333333333E-3</v>
      </c>
      <c r="N1955" s="3">
        <v>45838</v>
      </c>
      <c r="O1955">
        <v>220641</v>
      </c>
      <c r="P1955" t="e">
        <f>IFERROR(INDEX(REDOSLIJED!#REF!,MATCH(PlanMasine[[#This Row],[KPL]],REDOSLIJED!#REF!,0)),MAX(REDOSLIJED!#REF!)+1)</f>
        <v>#REF!</v>
      </c>
    </row>
    <row r="1956" spans="1:16" hidden="1" x14ac:dyDescent="0.25">
      <c r="A1956" s="23">
        <v>999157</v>
      </c>
      <c r="B1956" s="23">
        <v>1</v>
      </c>
      <c r="C1956" s="23">
        <v>999183</v>
      </c>
      <c r="D1956" s="23" t="s">
        <v>1755</v>
      </c>
      <c r="E1956" s="5">
        <f>IFERROR((PlanMasine[[#This Row],[Norma]]/PlanMasine[[#This Row],[Q]])*(PlanMasine[[#This Row],[Q]]/SUMIF(#REF!,PlanMasine[[#This Row],[RN]],#REF!)*PlanMasine[[#This Row],[KPLQ]]),0)</f>
        <v>0</v>
      </c>
      <c r="F1956" s="23">
        <v>12</v>
      </c>
      <c r="G1956" s="23">
        <v>0</v>
      </c>
      <c r="H1956" s="23">
        <v>0</v>
      </c>
      <c r="I1956" s="23" t="s">
        <v>5</v>
      </c>
      <c r="J1956" s="23" t="s">
        <v>570</v>
      </c>
      <c r="K1956" s="23" t="s">
        <v>1757</v>
      </c>
      <c r="L1956" s="24">
        <v>45870</v>
      </c>
      <c r="M1956" s="28">
        <v>3.472222222222222E-3</v>
      </c>
      <c r="N1956" s="3">
        <v>45838</v>
      </c>
      <c r="O1956">
        <v>220642</v>
      </c>
      <c r="P1956" t="e">
        <f>IFERROR(INDEX(REDOSLIJED!#REF!,MATCH(PlanMasine[[#This Row],[KPL]],REDOSLIJED!#REF!,0)),MAX(REDOSLIJED!#REF!)+1)</f>
        <v>#REF!</v>
      </c>
    </row>
    <row r="1957" spans="1:16" hidden="1" x14ac:dyDescent="0.25">
      <c r="A1957" s="23">
        <v>999157</v>
      </c>
      <c r="B1957" s="23">
        <v>1</v>
      </c>
      <c r="C1957" s="23">
        <v>999184</v>
      </c>
      <c r="D1957" s="23" t="s">
        <v>1491</v>
      </c>
      <c r="E1957" s="5">
        <f>IFERROR((PlanMasine[[#This Row],[Norma]]/PlanMasine[[#This Row],[Q]])*(PlanMasine[[#This Row],[Q]]/SUMIF(#REF!,PlanMasine[[#This Row],[RN]],#REF!)*PlanMasine[[#This Row],[KPLQ]]),0)</f>
        <v>0</v>
      </c>
      <c r="F1957" s="23">
        <v>12</v>
      </c>
      <c r="G1957" s="23">
        <v>0</v>
      </c>
      <c r="H1957" s="23">
        <v>0</v>
      </c>
      <c r="I1957" s="23" t="s">
        <v>5</v>
      </c>
      <c r="J1957" s="23" t="s">
        <v>570</v>
      </c>
      <c r="K1957" s="23" t="s">
        <v>1757</v>
      </c>
      <c r="L1957" s="24">
        <v>45870</v>
      </c>
      <c r="M1957" s="28">
        <v>5.5555555555555558E-3</v>
      </c>
      <c r="N1957" s="3">
        <v>45838</v>
      </c>
      <c r="O1957">
        <v>220643</v>
      </c>
      <c r="P1957" t="e">
        <f>IFERROR(INDEX(REDOSLIJED!#REF!,MATCH(PlanMasine[[#This Row],[KPL]],REDOSLIJED!#REF!,0)),MAX(REDOSLIJED!#REF!)+1)</f>
        <v>#REF!</v>
      </c>
    </row>
    <row r="1958" spans="1:16" hidden="1" x14ac:dyDescent="0.25">
      <c r="A1958" s="23">
        <v>999157</v>
      </c>
      <c r="B1958" s="23">
        <v>1</v>
      </c>
      <c r="C1958" s="23">
        <v>999185</v>
      </c>
      <c r="D1958" s="23" t="s">
        <v>1490</v>
      </c>
      <c r="E1958" s="5">
        <f>IFERROR((PlanMasine[[#This Row],[Norma]]/PlanMasine[[#This Row],[Q]])*(PlanMasine[[#This Row],[Q]]/SUMIF(#REF!,PlanMasine[[#This Row],[RN]],#REF!)*PlanMasine[[#This Row],[KPLQ]]),0)</f>
        <v>0</v>
      </c>
      <c r="F1958" s="23">
        <v>12</v>
      </c>
      <c r="G1958" s="23">
        <v>0</v>
      </c>
      <c r="H1958" s="23">
        <v>0</v>
      </c>
      <c r="I1958" s="23" t="s">
        <v>5</v>
      </c>
      <c r="J1958" s="23" t="s">
        <v>570</v>
      </c>
      <c r="K1958" s="23" t="s">
        <v>1757</v>
      </c>
      <c r="L1958" s="24">
        <v>45870</v>
      </c>
      <c r="M1958" s="28">
        <v>3.472222222222222E-3</v>
      </c>
      <c r="N1958" s="3">
        <v>45838</v>
      </c>
      <c r="O1958">
        <v>220644</v>
      </c>
      <c r="P1958" t="e">
        <f>IFERROR(INDEX(REDOSLIJED!#REF!,MATCH(PlanMasine[[#This Row],[KPL]],REDOSLIJED!#REF!,0)),MAX(REDOSLIJED!#REF!)+1)</f>
        <v>#REF!</v>
      </c>
    </row>
    <row r="1959" spans="1:16" hidden="1" x14ac:dyDescent="0.25">
      <c r="A1959" s="23">
        <v>999157</v>
      </c>
      <c r="B1959" s="23">
        <v>1</v>
      </c>
      <c r="C1959" s="23">
        <v>999186</v>
      </c>
      <c r="D1959" s="23" t="s">
        <v>1492</v>
      </c>
      <c r="E1959" s="5">
        <f>IFERROR((PlanMasine[[#This Row],[Norma]]/PlanMasine[[#This Row],[Q]])*(PlanMasine[[#This Row],[Q]]/SUMIF(#REF!,PlanMasine[[#This Row],[RN]],#REF!)*PlanMasine[[#This Row],[KPLQ]]),0)</f>
        <v>0</v>
      </c>
      <c r="F1959" s="23">
        <v>12</v>
      </c>
      <c r="G1959" s="23">
        <v>0</v>
      </c>
      <c r="H1959" s="23">
        <v>0</v>
      </c>
      <c r="I1959" s="23" t="s">
        <v>5</v>
      </c>
      <c r="J1959" s="23" t="s">
        <v>570</v>
      </c>
      <c r="K1959" s="23" t="s">
        <v>1757</v>
      </c>
      <c r="L1959" s="24">
        <v>45870</v>
      </c>
      <c r="M1959" s="28">
        <v>4.1666666666666666E-3</v>
      </c>
      <c r="N1959" s="3">
        <v>45838</v>
      </c>
      <c r="O1959">
        <v>220645</v>
      </c>
      <c r="P1959" t="e">
        <f>IFERROR(INDEX(REDOSLIJED!#REF!,MATCH(PlanMasine[[#This Row],[KPL]],REDOSLIJED!#REF!,0)),MAX(REDOSLIJED!#REF!)+1)</f>
        <v>#REF!</v>
      </c>
    </row>
    <row r="1960" spans="1:16" hidden="1" x14ac:dyDescent="0.25">
      <c r="A1960" s="23">
        <v>999157</v>
      </c>
      <c r="B1960" s="23">
        <v>1</v>
      </c>
      <c r="C1960" s="23">
        <v>999192</v>
      </c>
      <c r="D1960" s="23" t="s">
        <v>2212</v>
      </c>
      <c r="E1960" s="5">
        <f>IFERROR((PlanMasine[[#This Row],[Norma]]/PlanMasine[[#This Row],[Q]])*(PlanMasine[[#This Row],[Q]]/SUMIF(#REF!,PlanMasine[[#This Row],[RN]],#REF!)*PlanMasine[[#This Row],[KPLQ]]),0)</f>
        <v>0</v>
      </c>
      <c r="F1960" s="23">
        <v>12</v>
      </c>
      <c r="G1960" s="23">
        <v>0</v>
      </c>
      <c r="H1960" s="23">
        <v>0</v>
      </c>
      <c r="I1960" s="23" t="s">
        <v>5</v>
      </c>
      <c r="J1960" s="23" t="s">
        <v>570</v>
      </c>
      <c r="K1960" s="23" t="s">
        <v>1757</v>
      </c>
      <c r="L1960" s="24">
        <v>45870</v>
      </c>
      <c r="M1960" s="28">
        <v>2.7777777777777779E-3</v>
      </c>
      <c r="N1960" s="3">
        <v>45838</v>
      </c>
      <c r="O1960">
        <v>220651</v>
      </c>
      <c r="P1960" t="e">
        <f>IFERROR(INDEX(REDOSLIJED!#REF!,MATCH(PlanMasine[[#This Row],[KPL]],REDOSLIJED!#REF!,0)),MAX(REDOSLIJED!#REF!)+1)</f>
        <v>#REF!</v>
      </c>
    </row>
    <row r="1961" spans="1:16" hidden="1" x14ac:dyDescent="0.25">
      <c r="A1961" s="23">
        <v>999158</v>
      </c>
      <c r="B1961" s="23">
        <v>1</v>
      </c>
      <c r="C1961" s="23">
        <v>999203</v>
      </c>
      <c r="D1961" s="23" t="s">
        <v>2214</v>
      </c>
      <c r="E1961" s="5">
        <f>IFERROR((PlanMasine[[#This Row],[Norma]]/PlanMasine[[#This Row],[Q]])*(PlanMasine[[#This Row],[Q]]/SUMIF(#REF!,PlanMasine[[#This Row],[RN]],#REF!)*PlanMasine[[#This Row],[KPLQ]]),0)</f>
        <v>0</v>
      </c>
      <c r="F1961" s="23">
        <v>12</v>
      </c>
      <c r="G1961" s="23">
        <v>0</v>
      </c>
      <c r="H1961" s="23">
        <v>0</v>
      </c>
      <c r="I1961" s="23" t="s">
        <v>5</v>
      </c>
      <c r="J1961" s="23" t="s">
        <v>570</v>
      </c>
      <c r="K1961" s="23" t="s">
        <v>1757</v>
      </c>
      <c r="L1961" s="24">
        <v>45870</v>
      </c>
      <c r="M1961" s="28">
        <v>3.472222222222222E-3</v>
      </c>
      <c r="N1961" s="3">
        <v>45838</v>
      </c>
      <c r="O1961">
        <v>220663</v>
      </c>
      <c r="P1961" t="e">
        <f>IFERROR(INDEX(REDOSLIJED!#REF!,MATCH(PlanMasine[[#This Row],[KPL]],REDOSLIJED!#REF!,0)),MAX(REDOSLIJED!#REF!)+1)</f>
        <v>#REF!</v>
      </c>
    </row>
    <row r="1962" spans="1:16" hidden="1" x14ac:dyDescent="0.25">
      <c r="A1962" s="23">
        <v>999158</v>
      </c>
      <c r="B1962" s="23">
        <v>1</v>
      </c>
      <c r="C1962" s="23">
        <v>999186</v>
      </c>
      <c r="D1962" s="23" t="s">
        <v>1492</v>
      </c>
      <c r="E1962" s="5">
        <f>IFERROR((PlanMasine[[#This Row],[Norma]]/PlanMasine[[#This Row],[Q]])*(PlanMasine[[#This Row],[Q]]/SUMIF(#REF!,PlanMasine[[#This Row],[RN]],#REF!)*PlanMasine[[#This Row],[KPLQ]]),0)</f>
        <v>0</v>
      </c>
      <c r="F1962" s="23">
        <v>12</v>
      </c>
      <c r="G1962" s="23">
        <v>0</v>
      </c>
      <c r="H1962" s="23">
        <v>0</v>
      </c>
      <c r="I1962" s="23" t="s">
        <v>5</v>
      </c>
      <c r="J1962" s="23" t="s">
        <v>570</v>
      </c>
      <c r="K1962" s="23" t="s">
        <v>1757</v>
      </c>
      <c r="L1962" s="24">
        <v>45870</v>
      </c>
      <c r="M1962" s="28">
        <v>4.1666666666666666E-3</v>
      </c>
      <c r="N1962" s="3">
        <v>45838</v>
      </c>
      <c r="O1962">
        <v>220645</v>
      </c>
      <c r="P1962" t="e">
        <f>IFERROR(INDEX(REDOSLIJED!#REF!,MATCH(PlanMasine[[#This Row],[KPL]],REDOSLIJED!#REF!,0)),MAX(REDOSLIJED!#REF!)+1)</f>
        <v>#REF!</v>
      </c>
    </row>
    <row r="1963" spans="1:16" hidden="1" x14ac:dyDescent="0.25">
      <c r="A1963" s="23">
        <v>999158</v>
      </c>
      <c r="B1963" s="23">
        <v>1</v>
      </c>
      <c r="C1963" s="23">
        <v>999185</v>
      </c>
      <c r="D1963" s="23" t="s">
        <v>1490</v>
      </c>
      <c r="E1963" s="5">
        <f>IFERROR((PlanMasine[[#This Row],[Norma]]/PlanMasine[[#This Row],[Q]])*(PlanMasine[[#This Row],[Q]]/SUMIF(#REF!,PlanMasine[[#This Row],[RN]],#REF!)*PlanMasine[[#This Row],[KPLQ]]),0)</f>
        <v>0</v>
      </c>
      <c r="F1963" s="23">
        <v>12</v>
      </c>
      <c r="G1963" s="23">
        <v>0</v>
      </c>
      <c r="H1963" s="23">
        <v>0</v>
      </c>
      <c r="I1963" s="23" t="s">
        <v>5</v>
      </c>
      <c r="J1963" s="23" t="s">
        <v>570</v>
      </c>
      <c r="K1963" s="23" t="s">
        <v>1757</v>
      </c>
      <c r="L1963" s="24">
        <v>45870</v>
      </c>
      <c r="M1963" s="28">
        <v>3.472222222222222E-3</v>
      </c>
      <c r="N1963" s="3">
        <v>45838</v>
      </c>
      <c r="O1963">
        <v>220644</v>
      </c>
      <c r="P1963" t="e">
        <f>IFERROR(INDEX(REDOSLIJED!#REF!,MATCH(PlanMasine[[#This Row],[KPL]],REDOSLIJED!#REF!,0)),MAX(REDOSLIJED!#REF!)+1)</f>
        <v>#REF!</v>
      </c>
    </row>
    <row r="1964" spans="1:16" hidden="1" x14ac:dyDescent="0.25">
      <c r="A1964" s="23">
        <v>999158</v>
      </c>
      <c r="B1964" s="23">
        <v>1</v>
      </c>
      <c r="C1964" s="23">
        <v>999182</v>
      </c>
      <c r="D1964" s="23" t="s">
        <v>2215</v>
      </c>
      <c r="E1964" s="5">
        <f>IFERROR((PlanMasine[[#This Row],[Norma]]/PlanMasine[[#This Row],[Q]])*(PlanMasine[[#This Row],[Q]]/SUMIF(#REF!,PlanMasine[[#This Row],[RN]],#REF!)*PlanMasine[[#This Row],[KPLQ]]),0)</f>
        <v>0</v>
      </c>
      <c r="F1964" s="23">
        <v>12</v>
      </c>
      <c r="G1964" s="23">
        <v>0</v>
      </c>
      <c r="H1964" s="23">
        <v>0</v>
      </c>
      <c r="I1964" s="23" t="s">
        <v>5</v>
      </c>
      <c r="J1964" s="23" t="s">
        <v>570</v>
      </c>
      <c r="K1964" s="23" t="s">
        <v>1757</v>
      </c>
      <c r="L1964" s="24">
        <v>45870</v>
      </c>
      <c r="M1964" s="28">
        <v>2.0833333333333333E-3</v>
      </c>
      <c r="N1964" s="3">
        <v>45838</v>
      </c>
      <c r="O1964">
        <v>220641</v>
      </c>
      <c r="P1964" t="e">
        <f>IFERROR(INDEX(REDOSLIJED!#REF!,MATCH(PlanMasine[[#This Row],[KPL]],REDOSLIJED!#REF!,0)),MAX(REDOSLIJED!#REF!)+1)</f>
        <v>#REF!</v>
      </c>
    </row>
    <row r="1965" spans="1:16" hidden="1" x14ac:dyDescent="0.25">
      <c r="A1965" s="23">
        <v>999158</v>
      </c>
      <c r="B1965" s="23">
        <v>1</v>
      </c>
      <c r="C1965" s="23">
        <v>999184</v>
      </c>
      <c r="D1965" s="23" t="s">
        <v>1491</v>
      </c>
      <c r="E1965" s="5">
        <f>IFERROR((PlanMasine[[#This Row],[Norma]]/PlanMasine[[#This Row],[Q]])*(PlanMasine[[#This Row],[Q]]/SUMIF(#REF!,PlanMasine[[#This Row],[RN]],#REF!)*PlanMasine[[#This Row],[KPLQ]]),0)</f>
        <v>0</v>
      </c>
      <c r="F1965" s="23">
        <v>12</v>
      </c>
      <c r="G1965" s="23">
        <v>0</v>
      </c>
      <c r="H1965" s="23">
        <v>0</v>
      </c>
      <c r="I1965" s="23" t="s">
        <v>5</v>
      </c>
      <c r="J1965" s="23" t="s">
        <v>570</v>
      </c>
      <c r="K1965" s="23" t="s">
        <v>1757</v>
      </c>
      <c r="L1965" s="24">
        <v>45870</v>
      </c>
      <c r="M1965" s="28">
        <v>5.5555555555555558E-3</v>
      </c>
      <c r="N1965" s="3">
        <v>45838</v>
      </c>
      <c r="O1965">
        <v>220643</v>
      </c>
      <c r="P1965" t="e">
        <f>IFERROR(INDEX(REDOSLIJED!#REF!,MATCH(PlanMasine[[#This Row],[KPL]],REDOSLIJED!#REF!,0)),MAX(REDOSLIJED!#REF!)+1)</f>
        <v>#REF!</v>
      </c>
    </row>
    <row r="1966" spans="1:16" hidden="1" x14ac:dyDescent="0.25">
      <c r="A1966" s="23">
        <v>999158</v>
      </c>
      <c r="B1966" s="23">
        <v>1</v>
      </c>
      <c r="C1966" s="23">
        <v>999192</v>
      </c>
      <c r="D1966" s="23" t="s">
        <v>2212</v>
      </c>
      <c r="E1966" s="5">
        <f>IFERROR((PlanMasine[[#This Row],[Norma]]/PlanMasine[[#This Row],[Q]])*(PlanMasine[[#This Row],[Q]]/SUMIF(#REF!,PlanMasine[[#This Row],[RN]],#REF!)*PlanMasine[[#This Row],[KPLQ]]),0)</f>
        <v>0</v>
      </c>
      <c r="F1966" s="23">
        <v>12</v>
      </c>
      <c r="G1966" s="23">
        <v>0</v>
      </c>
      <c r="H1966" s="23">
        <v>0</v>
      </c>
      <c r="I1966" s="23" t="s">
        <v>5</v>
      </c>
      <c r="J1966" s="23" t="s">
        <v>570</v>
      </c>
      <c r="K1966" s="23" t="s">
        <v>1757</v>
      </c>
      <c r="L1966" s="24">
        <v>45870</v>
      </c>
      <c r="M1966" s="28">
        <v>2.7777777777777779E-3</v>
      </c>
      <c r="N1966" s="3">
        <v>45838</v>
      </c>
      <c r="O1966">
        <v>220651</v>
      </c>
      <c r="P1966" t="e">
        <f>IFERROR(INDEX(REDOSLIJED!#REF!,MATCH(PlanMasine[[#This Row],[KPL]],REDOSLIJED!#REF!,0)),MAX(REDOSLIJED!#REF!)+1)</f>
        <v>#REF!</v>
      </c>
    </row>
    <row r="1967" spans="1:16" hidden="1" x14ac:dyDescent="0.25">
      <c r="A1967" s="23">
        <v>999158</v>
      </c>
      <c r="B1967" s="23">
        <v>1</v>
      </c>
      <c r="C1967" s="23">
        <v>999176</v>
      </c>
      <c r="D1967" s="23" t="s">
        <v>2213</v>
      </c>
      <c r="E1967" s="5">
        <f>IFERROR((PlanMasine[[#This Row],[Norma]]/PlanMasine[[#This Row],[Q]])*(PlanMasine[[#This Row],[Q]]/SUMIF(#REF!,PlanMasine[[#This Row],[RN]],#REF!)*PlanMasine[[#This Row],[KPLQ]]),0)</f>
        <v>0</v>
      </c>
      <c r="F1967" s="23">
        <v>12</v>
      </c>
      <c r="G1967" s="23">
        <v>0</v>
      </c>
      <c r="H1967" s="23">
        <v>0</v>
      </c>
      <c r="I1967" s="23" t="s">
        <v>5</v>
      </c>
      <c r="J1967" s="23" t="s">
        <v>570</v>
      </c>
      <c r="K1967" s="23" t="s">
        <v>1757</v>
      </c>
      <c r="L1967" s="24">
        <v>45870</v>
      </c>
      <c r="M1967" s="28">
        <v>3.472222222222222E-3</v>
      </c>
      <c r="N1967" s="3">
        <v>45838</v>
      </c>
      <c r="O1967">
        <v>220635</v>
      </c>
      <c r="P1967" t="e">
        <f>IFERROR(INDEX(REDOSLIJED!#REF!,MATCH(PlanMasine[[#This Row],[KPL]],REDOSLIJED!#REF!,0)),MAX(REDOSLIJED!#REF!)+1)</f>
        <v>#REF!</v>
      </c>
    </row>
    <row r="1968" spans="1:16" hidden="1" x14ac:dyDescent="0.25">
      <c r="A1968" s="23">
        <v>999158</v>
      </c>
      <c r="B1968" s="23">
        <v>1</v>
      </c>
      <c r="C1968" s="23">
        <v>999183</v>
      </c>
      <c r="D1968" s="23" t="s">
        <v>1755</v>
      </c>
      <c r="E1968" s="5">
        <f>IFERROR((PlanMasine[[#This Row],[Norma]]/PlanMasine[[#This Row],[Q]])*(PlanMasine[[#This Row],[Q]]/SUMIF(#REF!,PlanMasine[[#This Row],[RN]],#REF!)*PlanMasine[[#This Row],[KPLQ]]),0)</f>
        <v>0</v>
      </c>
      <c r="F1968" s="23">
        <v>12</v>
      </c>
      <c r="G1968" s="23">
        <v>0</v>
      </c>
      <c r="H1968" s="23">
        <v>0</v>
      </c>
      <c r="I1968" s="23" t="s">
        <v>5</v>
      </c>
      <c r="J1968" s="23" t="s">
        <v>570</v>
      </c>
      <c r="K1968" s="23" t="s">
        <v>1757</v>
      </c>
      <c r="L1968" s="24">
        <v>45870</v>
      </c>
      <c r="M1968" s="28">
        <v>3.472222222222222E-3</v>
      </c>
      <c r="N1968" s="3">
        <v>45838</v>
      </c>
      <c r="O1968">
        <v>220642</v>
      </c>
      <c r="P1968" t="e">
        <f>IFERROR(INDEX(REDOSLIJED!#REF!,MATCH(PlanMasine[[#This Row],[KPL]],REDOSLIJED!#REF!,0)),MAX(REDOSLIJED!#REF!)+1)</f>
        <v>#REF!</v>
      </c>
    </row>
    <row r="1969" spans="1:16" hidden="1" x14ac:dyDescent="0.25">
      <c r="A1969" s="23">
        <v>999159</v>
      </c>
      <c r="B1969" s="23">
        <v>1</v>
      </c>
      <c r="C1969" s="23">
        <v>999182</v>
      </c>
      <c r="D1969" s="23" t="s">
        <v>2215</v>
      </c>
      <c r="E1969" s="5">
        <f>IFERROR((PlanMasine[[#This Row],[Norma]]/PlanMasine[[#This Row],[Q]])*(PlanMasine[[#This Row],[Q]]/SUMIF(#REF!,PlanMasine[[#This Row],[RN]],#REF!)*PlanMasine[[#This Row],[KPLQ]]),0)</f>
        <v>0</v>
      </c>
      <c r="F1969" s="23">
        <v>12</v>
      </c>
      <c r="G1969" s="23">
        <v>0</v>
      </c>
      <c r="H1969" s="23">
        <v>0</v>
      </c>
      <c r="I1969" s="23" t="s">
        <v>5</v>
      </c>
      <c r="J1969" s="23" t="s">
        <v>570</v>
      </c>
      <c r="K1969" s="23" t="s">
        <v>1757</v>
      </c>
      <c r="L1969" s="24">
        <v>45870</v>
      </c>
      <c r="M1969" s="28">
        <v>2.0833333333333333E-3</v>
      </c>
      <c r="N1969" s="3">
        <v>45838</v>
      </c>
      <c r="O1969">
        <v>220641</v>
      </c>
      <c r="P1969" t="e">
        <f>IFERROR(INDEX(REDOSLIJED!#REF!,MATCH(PlanMasine[[#This Row],[KPL]],REDOSLIJED!#REF!,0)),MAX(REDOSLIJED!#REF!)+1)</f>
        <v>#REF!</v>
      </c>
    </row>
    <row r="1970" spans="1:16" hidden="1" x14ac:dyDescent="0.25">
      <c r="A1970" s="23">
        <v>999159</v>
      </c>
      <c r="B1970" s="23">
        <v>1</v>
      </c>
      <c r="C1970" s="23">
        <v>999203</v>
      </c>
      <c r="D1970" s="23" t="s">
        <v>2214</v>
      </c>
      <c r="E1970" s="5">
        <f>IFERROR((PlanMasine[[#This Row],[Norma]]/PlanMasine[[#This Row],[Q]])*(PlanMasine[[#This Row],[Q]]/SUMIF(#REF!,PlanMasine[[#This Row],[RN]],#REF!)*PlanMasine[[#This Row],[KPLQ]]),0)</f>
        <v>0</v>
      </c>
      <c r="F1970" s="23">
        <v>12</v>
      </c>
      <c r="G1970" s="23">
        <v>0</v>
      </c>
      <c r="H1970" s="23">
        <v>0</v>
      </c>
      <c r="I1970" s="23" t="s">
        <v>5</v>
      </c>
      <c r="J1970" s="23" t="s">
        <v>570</v>
      </c>
      <c r="K1970" s="23" t="s">
        <v>1757</v>
      </c>
      <c r="L1970" s="24">
        <v>45870</v>
      </c>
      <c r="M1970" s="28">
        <v>3.472222222222222E-3</v>
      </c>
      <c r="N1970" s="3">
        <v>45838</v>
      </c>
      <c r="O1970">
        <v>220663</v>
      </c>
      <c r="P1970" t="e">
        <f>IFERROR(INDEX(REDOSLIJED!#REF!,MATCH(PlanMasine[[#This Row],[KPL]],REDOSLIJED!#REF!,0)),MAX(REDOSLIJED!#REF!)+1)</f>
        <v>#REF!</v>
      </c>
    </row>
    <row r="1971" spans="1:16" hidden="1" x14ac:dyDescent="0.25">
      <c r="A1971" s="23">
        <v>999159</v>
      </c>
      <c r="B1971" s="23">
        <v>1</v>
      </c>
      <c r="C1971" s="23">
        <v>999192</v>
      </c>
      <c r="D1971" s="23" t="s">
        <v>2212</v>
      </c>
      <c r="E1971" s="5">
        <f>IFERROR((PlanMasine[[#This Row],[Norma]]/PlanMasine[[#This Row],[Q]])*(PlanMasine[[#This Row],[Q]]/SUMIF(#REF!,PlanMasine[[#This Row],[RN]],#REF!)*PlanMasine[[#This Row],[KPLQ]]),0)</f>
        <v>0</v>
      </c>
      <c r="F1971" s="23">
        <v>12</v>
      </c>
      <c r="G1971" s="23">
        <v>0</v>
      </c>
      <c r="H1971" s="23">
        <v>0</v>
      </c>
      <c r="I1971" s="23" t="s">
        <v>5</v>
      </c>
      <c r="J1971" s="23" t="s">
        <v>570</v>
      </c>
      <c r="K1971" s="23" t="s">
        <v>1757</v>
      </c>
      <c r="L1971" s="24">
        <v>45870</v>
      </c>
      <c r="M1971" s="28">
        <v>2.7777777777777779E-3</v>
      </c>
      <c r="N1971" s="3">
        <v>45838</v>
      </c>
      <c r="O1971">
        <v>220651</v>
      </c>
      <c r="P1971" t="e">
        <f>IFERROR(INDEX(REDOSLIJED!#REF!,MATCH(PlanMasine[[#This Row],[KPL]],REDOSLIJED!#REF!,0)),MAX(REDOSLIJED!#REF!)+1)</f>
        <v>#REF!</v>
      </c>
    </row>
    <row r="1972" spans="1:16" hidden="1" x14ac:dyDescent="0.25">
      <c r="A1972" s="23">
        <v>999159</v>
      </c>
      <c r="B1972" s="23">
        <v>1</v>
      </c>
      <c r="C1972" s="23">
        <v>999186</v>
      </c>
      <c r="D1972" s="23" t="s">
        <v>1492</v>
      </c>
      <c r="E1972" s="5">
        <f>IFERROR((PlanMasine[[#This Row],[Norma]]/PlanMasine[[#This Row],[Q]])*(PlanMasine[[#This Row],[Q]]/SUMIF(#REF!,PlanMasine[[#This Row],[RN]],#REF!)*PlanMasine[[#This Row],[KPLQ]]),0)</f>
        <v>0</v>
      </c>
      <c r="F1972" s="23">
        <v>12</v>
      </c>
      <c r="G1972" s="23">
        <v>0</v>
      </c>
      <c r="H1972" s="23">
        <v>0</v>
      </c>
      <c r="I1972" s="23" t="s">
        <v>5</v>
      </c>
      <c r="J1972" s="23" t="s">
        <v>570</v>
      </c>
      <c r="K1972" s="23" t="s">
        <v>1757</v>
      </c>
      <c r="L1972" s="24">
        <v>45870</v>
      </c>
      <c r="M1972" s="28">
        <v>4.1666666666666666E-3</v>
      </c>
      <c r="N1972" s="3">
        <v>45838</v>
      </c>
      <c r="O1972">
        <v>220645</v>
      </c>
      <c r="P1972" t="e">
        <f>IFERROR(INDEX(REDOSLIJED!#REF!,MATCH(PlanMasine[[#This Row],[KPL]],REDOSLIJED!#REF!,0)),MAX(REDOSLIJED!#REF!)+1)</f>
        <v>#REF!</v>
      </c>
    </row>
    <row r="1973" spans="1:16" hidden="1" x14ac:dyDescent="0.25">
      <c r="A1973" s="23">
        <v>999159</v>
      </c>
      <c r="B1973" s="23">
        <v>1</v>
      </c>
      <c r="C1973" s="23">
        <v>999185</v>
      </c>
      <c r="D1973" s="23" t="s">
        <v>1490</v>
      </c>
      <c r="E1973" s="5">
        <f>IFERROR((PlanMasine[[#This Row],[Norma]]/PlanMasine[[#This Row],[Q]])*(PlanMasine[[#This Row],[Q]]/SUMIF(#REF!,PlanMasine[[#This Row],[RN]],#REF!)*PlanMasine[[#This Row],[KPLQ]]),0)</f>
        <v>0</v>
      </c>
      <c r="F1973" s="23">
        <v>12</v>
      </c>
      <c r="G1973" s="23">
        <v>0</v>
      </c>
      <c r="H1973" s="23">
        <v>0</v>
      </c>
      <c r="I1973" s="23" t="s">
        <v>5</v>
      </c>
      <c r="J1973" s="23" t="s">
        <v>570</v>
      </c>
      <c r="K1973" s="23" t="s">
        <v>1757</v>
      </c>
      <c r="L1973" s="24">
        <v>45870</v>
      </c>
      <c r="M1973" s="28">
        <v>3.472222222222222E-3</v>
      </c>
      <c r="N1973" s="3">
        <v>45838</v>
      </c>
      <c r="O1973">
        <v>220644</v>
      </c>
      <c r="P1973" t="e">
        <f>IFERROR(INDEX(REDOSLIJED!#REF!,MATCH(PlanMasine[[#This Row],[KPL]],REDOSLIJED!#REF!,0)),MAX(REDOSLIJED!#REF!)+1)</f>
        <v>#REF!</v>
      </c>
    </row>
    <row r="1974" spans="1:16" hidden="1" x14ac:dyDescent="0.25">
      <c r="A1974" s="23">
        <v>999159</v>
      </c>
      <c r="B1974" s="23">
        <v>1</v>
      </c>
      <c r="C1974" s="23">
        <v>999184</v>
      </c>
      <c r="D1974" s="23" t="s">
        <v>1491</v>
      </c>
      <c r="E1974" s="5">
        <f>IFERROR((PlanMasine[[#This Row],[Norma]]/PlanMasine[[#This Row],[Q]])*(PlanMasine[[#This Row],[Q]]/SUMIF(#REF!,PlanMasine[[#This Row],[RN]],#REF!)*PlanMasine[[#This Row],[KPLQ]]),0)</f>
        <v>0</v>
      </c>
      <c r="F1974" s="23">
        <v>12</v>
      </c>
      <c r="G1974" s="23">
        <v>0</v>
      </c>
      <c r="H1974" s="23">
        <v>0</v>
      </c>
      <c r="I1974" s="23" t="s">
        <v>5</v>
      </c>
      <c r="J1974" s="23" t="s">
        <v>570</v>
      </c>
      <c r="K1974" s="23" t="s">
        <v>1757</v>
      </c>
      <c r="L1974" s="24">
        <v>45870</v>
      </c>
      <c r="M1974" s="28">
        <v>5.5555555555555558E-3</v>
      </c>
      <c r="N1974" s="3">
        <v>45838</v>
      </c>
      <c r="O1974">
        <v>220643</v>
      </c>
      <c r="P1974" t="e">
        <f>IFERROR(INDEX(REDOSLIJED!#REF!,MATCH(PlanMasine[[#This Row],[KPL]],REDOSLIJED!#REF!,0)),MAX(REDOSLIJED!#REF!)+1)</f>
        <v>#REF!</v>
      </c>
    </row>
    <row r="1975" spans="1:16" hidden="1" x14ac:dyDescent="0.25">
      <c r="A1975" s="23">
        <v>999159</v>
      </c>
      <c r="B1975" s="23">
        <v>1</v>
      </c>
      <c r="C1975" s="23">
        <v>999176</v>
      </c>
      <c r="D1975" s="23" t="s">
        <v>2213</v>
      </c>
      <c r="E1975" s="5">
        <f>IFERROR((PlanMasine[[#This Row],[Norma]]/PlanMasine[[#This Row],[Q]])*(PlanMasine[[#This Row],[Q]]/SUMIF(#REF!,PlanMasine[[#This Row],[RN]],#REF!)*PlanMasine[[#This Row],[KPLQ]]),0)</f>
        <v>0</v>
      </c>
      <c r="F1975" s="23">
        <v>12</v>
      </c>
      <c r="G1975" s="23">
        <v>0</v>
      </c>
      <c r="H1975" s="23">
        <v>0</v>
      </c>
      <c r="I1975" s="23" t="s">
        <v>5</v>
      </c>
      <c r="J1975" s="23" t="s">
        <v>570</v>
      </c>
      <c r="K1975" s="23" t="s">
        <v>1757</v>
      </c>
      <c r="L1975" s="24">
        <v>45870</v>
      </c>
      <c r="M1975" s="28">
        <v>3.472222222222222E-3</v>
      </c>
      <c r="N1975" s="3">
        <v>45838</v>
      </c>
      <c r="O1975">
        <v>220635</v>
      </c>
      <c r="P1975" t="e">
        <f>IFERROR(INDEX(REDOSLIJED!#REF!,MATCH(PlanMasine[[#This Row],[KPL]],REDOSLIJED!#REF!,0)),MAX(REDOSLIJED!#REF!)+1)</f>
        <v>#REF!</v>
      </c>
    </row>
    <row r="1976" spans="1:16" hidden="1" x14ac:dyDescent="0.25">
      <c r="A1976" s="23">
        <v>999159</v>
      </c>
      <c r="B1976" s="23">
        <v>1</v>
      </c>
      <c r="C1976" s="23">
        <v>999183</v>
      </c>
      <c r="D1976" s="23" t="s">
        <v>1755</v>
      </c>
      <c r="E1976" s="5">
        <f>IFERROR((PlanMasine[[#This Row],[Norma]]/PlanMasine[[#This Row],[Q]])*(PlanMasine[[#This Row],[Q]]/SUMIF(#REF!,PlanMasine[[#This Row],[RN]],#REF!)*PlanMasine[[#This Row],[KPLQ]]),0)</f>
        <v>0</v>
      </c>
      <c r="F1976" s="23">
        <v>12</v>
      </c>
      <c r="G1976" s="23">
        <v>0</v>
      </c>
      <c r="H1976" s="23">
        <v>0</v>
      </c>
      <c r="I1976" s="23" t="s">
        <v>5</v>
      </c>
      <c r="J1976" s="23" t="s">
        <v>570</v>
      </c>
      <c r="K1976" s="23" t="s">
        <v>1757</v>
      </c>
      <c r="L1976" s="24">
        <v>45870</v>
      </c>
      <c r="M1976" s="28">
        <v>3.472222222222222E-3</v>
      </c>
      <c r="N1976" s="3">
        <v>45838</v>
      </c>
      <c r="O1976">
        <v>220642</v>
      </c>
      <c r="P1976" t="e">
        <f>IFERROR(INDEX(REDOSLIJED!#REF!,MATCH(PlanMasine[[#This Row],[KPL]],REDOSLIJED!#REF!,0)),MAX(REDOSLIJED!#REF!)+1)</f>
        <v>#REF!</v>
      </c>
    </row>
    <row r="1977" spans="1:16" hidden="1" x14ac:dyDescent="0.25">
      <c r="A1977" s="23">
        <v>999160</v>
      </c>
      <c r="B1977" s="23">
        <v>1</v>
      </c>
      <c r="C1977" s="23">
        <v>999183</v>
      </c>
      <c r="D1977" s="23" t="s">
        <v>1755</v>
      </c>
      <c r="E1977" s="5">
        <f>IFERROR((PlanMasine[[#This Row],[Norma]]/PlanMasine[[#This Row],[Q]])*(PlanMasine[[#This Row],[Q]]/SUMIF(#REF!,PlanMasine[[#This Row],[RN]],#REF!)*PlanMasine[[#This Row],[KPLQ]]),0)</f>
        <v>0</v>
      </c>
      <c r="F1977" s="23">
        <v>12</v>
      </c>
      <c r="G1977" s="23">
        <v>0</v>
      </c>
      <c r="H1977" s="23">
        <v>0</v>
      </c>
      <c r="I1977" s="23" t="s">
        <v>5</v>
      </c>
      <c r="J1977" s="23" t="s">
        <v>570</v>
      </c>
      <c r="K1977" s="23" t="s">
        <v>1757</v>
      </c>
      <c r="L1977" s="24">
        <v>45870</v>
      </c>
      <c r="M1977" s="28">
        <v>3.472222222222222E-3</v>
      </c>
      <c r="N1977" s="3">
        <v>45838</v>
      </c>
      <c r="O1977">
        <v>220642</v>
      </c>
      <c r="P1977" t="e">
        <f>IFERROR(INDEX(REDOSLIJED!#REF!,MATCH(PlanMasine[[#This Row],[KPL]],REDOSLIJED!#REF!,0)),MAX(REDOSLIJED!#REF!)+1)</f>
        <v>#REF!</v>
      </c>
    </row>
    <row r="1978" spans="1:16" hidden="1" x14ac:dyDescent="0.25">
      <c r="A1978" s="23">
        <v>999160</v>
      </c>
      <c r="B1978" s="23">
        <v>1</v>
      </c>
      <c r="C1978" s="23">
        <v>999203</v>
      </c>
      <c r="D1978" s="23" t="s">
        <v>2214</v>
      </c>
      <c r="E1978" s="5">
        <f>IFERROR((PlanMasine[[#This Row],[Norma]]/PlanMasine[[#This Row],[Q]])*(PlanMasine[[#This Row],[Q]]/SUMIF(#REF!,PlanMasine[[#This Row],[RN]],#REF!)*PlanMasine[[#This Row],[KPLQ]]),0)</f>
        <v>0</v>
      </c>
      <c r="F1978" s="23">
        <v>12</v>
      </c>
      <c r="G1978" s="23">
        <v>0</v>
      </c>
      <c r="H1978" s="23">
        <v>0</v>
      </c>
      <c r="I1978" s="23" t="s">
        <v>5</v>
      </c>
      <c r="J1978" s="23" t="s">
        <v>570</v>
      </c>
      <c r="K1978" s="23" t="s">
        <v>1757</v>
      </c>
      <c r="L1978" s="24">
        <v>45870</v>
      </c>
      <c r="M1978" s="28">
        <v>3.472222222222222E-3</v>
      </c>
      <c r="N1978" s="3">
        <v>45838</v>
      </c>
      <c r="O1978">
        <v>220663</v>
      </c>
      <c r="P1978" t="e">
        <f>IFERROR(INDEX(REDOSLIJED!#REF!,MATCH(PlanMasine[[#This Row],[KPL]],REDOSLIJED!#REF!,0)),MAX(REDOSLIJED!#REF!)+1)</f>
        <v>#REF!</v>
      </c>
    </row>
    <row r="1979" spans="1:16" hidden="1" x14ac:dyDescent="0.25">
      <c r="A1979" s="23">
        <v>999160</v>
      </c>
      <c r="B1979" s="23">
        <v>1</v>
      </c>
      <c r="C1979" s="23">
        <v>999192</v>
      </c>
      <c r="D1979" s="23" t="s">
        <v>2212</v>
      </c>
      <c r="E1979" s="5">
        <f>IFERROR((PlanMasine[[#This Row],[Norma]]/PlanMasine[[#This Row],[Q]])*(PlanMasine[[#This Row],[Q]]/SUMIF(#REF!,PlanMasine[[#This Row],[RN]],#REF!)*PlanMasine[[#This Row],[KPLQ]]),0)</f>
        <v>0</v>
      </c>
      <c r="F1979" s="23">
        <v>12</v>
      </c>
      <c r="G1979" s="23">
        <v>0</v>
      </c>
      <c r="H1979" s="23">
        <v>0</v>
      </c>
      <c r="I1979" s="23" t="s">
        <v>5</v>
      </c>
      <c r="J1979" s="23" t="s">
        <v>570</v>
      </c>
      <c r="K1979" s="23" t="s">
        <v>1757</v>
      </c>
      <c r="L1979" s="24">
        <v>45870</v>
      </c>
      <c r="M1979" s="28">
        <v>2.7777777777777779E-3</v>
      </c>
      <c r="N1979" s="3">
        <v>45838</v>
      </c>
      <c r="O1979">
        <v>220651</v>
      </c>
      <c r="P1979" t="e">
        <f>IFERROR(INDEX(REDOSLIJED!#REF!,MATCH(PlanMasine[[#This Row],[KPL]],REDOSLIJED!#REF!,0)),MAX(REDOSLIJED!#REF!)+1)</f>
        <v>#REF!</v>
      </c>
    </row>
    <row r="1980" spans="1:16" hidden="1" x14ac:dyDescent="0.25">
      <c r="A1980" s="23">
        <v>999160</v>
      </c>
      <c r="B1980" s="23">
        <v>1</v>
      </c>
      <c r="C1980" s="23">
        <v>999184</v>
      </c>
      <c r="D1980" s="23" t="s">
        <v>1491</v>
      </c>
      <c r="E1980" s="5">
        <f>IFERROR((PlanMasine[[#This Row],[Norma]]/PlanMasine[[#This Row],[Q]])*(PlanMasine[[#This Row],[Q]]/SUMIF(#REF!,PlanMasine[[#This Row],[RN]],#REF!)*PlanMasine[[#This Row],[KPLQ]]),0)</f>
        <v>0</v>
      </c>
      <c r="F1980" s="23">
        <v>12</v>
      </c>
      <c r="G1980" s="23">
        <v>0</v>
      </c>
      <c r="H1980" s="23">
        <v>0</v>
      </c>
      <c r="I1980" s="23" t="s">
        <v>5</v>
      </c>
      <c r="J1980" s="23" t="s">
        <v>570</v>
      </c>
      <c r="K1980" s="23" t="s">
        <v>1757</v>
      </c>
      <c r="L1980" s="24">
        <v>45870</v>
      </c>
      <c r="M1980" s="28">
        <v>5.5555555555555558E-3</v>
      </c>
      <c r="N1980" s="3">
        <v>45838</v>
      </c>
      <c r="O1980">
        <v>220643</v>
      </c>
      <c r="P1980" t="e">
        <f>IFERROR(INDEX(REDOSLIJED!#REF!,MATCH(PlanMasine[[#This Row],[KPL]],REDOSLIJED!#REF!,0)),MAX(REDOSLIJED!#REF!)+1)</f>
        <v>#REF!</v>
      </c>
    </row>
    <row r="1981" spans="1:16" hidden="1" x14ac:dyDescent="0.25">
      <c r="A1981" s="23">
        <v>999160</v>
      </c>
      <c r="B1981" s="23">
        <v>1</v>
      </c>
      <c r="C1981" s="23">
        <v>999185</v>
      </c>
      <c r="D1981" s="23" t="s">
        <v>1490</v>
      </c>
      <c r="E1981" s="5">
        <f>IFERROR((PlanMasine[[#This Row],[Norma]]/PlanMasine[[#This Row],[Q]])*(PlanMasine[[#This Row],[Q]]/SUMIF(#REF!,PlanMasine[[#This Row],[RN]],#REF!)*PlanMasine[[#This Row],[KPLQ]]),0)</f>
        <v>0</v>
      </c>
      <c r="F1981" s="23">
        <v>12</v>
      </c>
      <c r="G1981" s="23">
        <v>0</v>
      </c>
      <c r="H1981" s="23">
        <v>0</v>
      </c>
      <c r="I1981" s="23" t="s">
        <v>5</v>
      </c>
      <c r="J1981" s="23" t="s">
        <v>570</v>
      </c>
      <c r="K1981" s="23" t="s">
        <v>1757</v>
      </c>
      <c r="L1981" s="24">
        <v>45870</v>
      </c>
      <c r="M1981" s="28">
        <v>3.472222222222222E-3</v>
      </c>
      <c r="N1981" s="3">
        <v>45838</v>
      </c>
      <c r="O1981">
        <v>220644</v>
      </c>
      <c r="P1981" t="e">
        <f>IFERROR(INDEX(REDOSLIJED!#REF!,MATCH(PlanMasine[[#This Row],[KPL]],REDOSLIJED!#REF!,0)),MAX(REDOSLIJED!#REF!)+1)</f>
        <v>#REF!</v>
      </c>
    </row>
    <row r="1982" spans="1:16" hidden="1" x14ac:dyDescent="0.25">
      <c r="A1982" s="23">
        <v>999160</v>
      </c>
      <c r="B1982" s="23">
        <v>1</v>
      </c>
      <c r="C1982" s="23">
        <v>999186</v>
      </c>
      <c r="D1982" s="23" t="s">
        <v>1492</v>
      </c>
      <c r="E1982" s="5">
        <f>IFERROR((PlanMasine[[#This Row],[Norma]]/PlanMasine[[#This Row],[Q]])*(PlanMasine[[#This Row],[Q]]/SUMIF(#REF!,PlanMasine[[#This Row],[RN]],#REF!)*PlanMasine[[#This Row],[KPLQ]]),0)</f>
        <v>0</v>
      </c>
      <c r="F1982" s="23">
        <v>12</v>
      </c>
      <c r="G1982" s="23">
        <v>0</v>
      </c>
      <c r="H1982" s="23">
        <v>0</v>
      </c>
      <c r="I1982" s="23" t="s">
        <v>5</v>
      </c>
      <c r="J1982" s="23" t="s">
        <v>570</v>
      </c>
      <c r="K1982" s="23" t="s">
        <v>1757</v>
      </c>
      <c r="L1982" s="24">
        <v>45870</v>
      </c>
      <c r="M1982" s="28">
        <v>4.1666666666666666E-3</v>
      </c>
      <c r="N1982" s="3">
        <v>45838</v>
      </c>
      <c r="O1982">
        <v>220645</v>
      </c>
      <c r="P1982" t="e">
        <f>IFERROR(INDEX(REDOSLIJED!#REF!,MATCH(PlanMasine[[#This Row],[KPL]],REDOSLIJED!#REF!,0)),MAX(REDOSLIJED!#REF!)+1)</f>
        <v>#REF!</v>
      </c>
    </row>
    <row r="1983" spans="1:16" hidden="1" x14ac:dyDescent="0.25">
      <c r="A1983" s="23">
        <v>999160</v>
      </c>
      <c r="B1983" s="23">
        <v>1</v>
      </c>
      <c r="C1983" s="23">
        <v>999182</v>
      </c>
      <c r="D1983" s="23" t="s">
        <v>2215</v>
      </c>
      <c r="E1983" s="5">
        <f>IFERROR((PlanMasine[[#This Row],[Norma]]/PlanMasine[[#This Row],[Q]])*(PlanMasine[[#This Row],[Q]]/SUMIF(#REF!,PlanMasine[[#This Row],[RN]],#REF!)*PlanMasine[[#This Row],[KPLQ]]),0)</f>
        <v>0</v>
      </c>
      <c r="F1983" s="23">
        <v>12</v>
      </c>
      <c r="G1983" s="23">
        <v>0</v>
      </c>
      <c r="H1983" s="23">
        <v>0</v>
      </c>
      <c r="I1983" s="23" t="s">
        <v>5</v>
      </c>
      <c r="J1983" s="23" t="s">
        <v>570</v>
      </c>
      <c r="K1983" s="23" t="s">
        <v>1757</v>
      </c>
      <c r="L1983" s="24">
        <v>45870</v>
      </c>
      <c r="M1983" s="28">
        <v>2.0833333333333333E-3</v>
      </c>
      <c r="N1983" s="3">
        <v>45838</v>
      </c>
      <c r="O1983">
        <v>220641</v>
      </c>
      <c r="P1983" t="e">
        <f>IFERROR(INDEX(REDOSLIJED!#REF!,MATCH(PlanMasine[[#This Row],[KPL]],REDOSLIJED!#REF!,0)),MAX(REDOSLIJED!#REF!)+1)</f>
        <v>#REF!</v>
      </c>
    </row>
    <row r="1984" spans="1:16" hidden="1" x14ac:dyDescent="0.25">
      <c r="A1984" s="23">
        <v>999160</v>
      </c>
      <c r="B1984" s="23">
        <v>1</v>
      </c>
      <c r="C1984" s="23">
        <v>999176</v>
      </c>
      <c r="D1984" s="23" t="s">
        <v>2213</v>
      </c>
      <c r="E1984" s="5">
        <f>IFERROR((PlanMasine[[#This Row],[Norma]]/PlanMasine[[#This Row],[Q]])*(PlanMasine[[#This Row],[Q]]/SUMIF(#REF!,PlanMasine[[#This Row],[RN]],#REF!)*PlanMasine[[#This Row],[KPLQ]]),0)</f>
        <v>0</v>
      </c>
      <c r="F1984" s="23">
        <v>12</v>
      </c>
      <c r="G1984" s="23">
        <v>0</v>
      </c>
      <c r="H1984" s="23">
        <v>0</v>
      </c>
      <c r="I1984" s="23" t="s">
        <v>5</v>
      </c>
      <c r="J1984" s="23" t="s">
        <v>570</v>
      </c>
      <c r="K1984" s="23" t="s">
        <v>1757</v>
      </c>
      <c r="L1984" s="24">
        <v>45870</v>
      </c>
      <c r="M1984" s="28">
        <v>3.472222222222222E-3</v>
      </c>
      <c r="N1984" s="3">
        <v>45838</v>
      </c>
      <c r="O1984">
        <v>220635</v>
      </c>
      <c r="P1984" t="e">
        <f>IFERROR(INDEX(REDOSLIJED!#REF!,MATCH(PlanMasine[[#This Row],[KPL]],REDOSLIJED!#REF!,0)),MAX(REDOSLIJED!#REF!)+1)</f>
        <v>#REF!</v>
      </c>
    </row>
    <row r="1985" spans="1:16" hidden="1" x14ac:dyDescent="0.25">
      <c r="A1985" s="23">
        <v>999161</v>
      </c>
      <c r="B1985" s="23">
        <v>1</v>
      </c>
      <c r="C1985" s="23">
        <v>999184</v>
      </c>
      <c r="D1985" s="23" t="s">
        <v>1491</v>
      </c>
      <c r="E1985" s="5">
        <f>IFERROR((PlanMasine[[#This Row],[Norma]]/PlanMasine[[#This Row],[Q]])*(PlanMasine[[#This Row],[Q]]/SUMIF(#REF!,PlanMasine[[#This Row],[RN]],#REF!)*PlanMasine[[#This Row],[KPLQ]]),0)</f>
        <v>0</v>
      </c>
      <c r="F1985" s="23">
        <v>12</v>
      </c>
      <c r="G1985" s="23">
        <v>0</v>
      </c>
      <c r="H1985" s="23">
        <v>0</v>
      </c>
      <c r="I1985" s="23" t="s">
        <v>5</v>
      </c>
      <c r="J1985" s="23" t="s">
        <v>570</v>
      </c>
      <c r="K1985" s="23" t="s">
        <v>1757</v>
      </c>
      <c r="L1985" s="24">
        <v>45870</v>
      </c>
      <c r="M1985" s="28">
        <v>5.5555555555555558E-3</v>
      </c>
      <c r="N1985" s="3">
        <v>45838</v>
      </c>
      <c r="O1985">
        <v>220643</v>
      </c>
      <c r="P1985" t="e">
        <f>IFERROR(INDEX(REDOSLIJED!#REF!,MATCH(PlanMasine[[#This Row],[KPL]],REDOSLIJED!#REF!,0)),MAX(REDOSLIJED!#REF!)+1)</f>
        <v>#REF!</v>
      </c>
    </row>
    <row r="1986" spans="1:16" hidden="1" x14ac:dyDescent="0.25">
      <c r="A1986" s="23">
        <v>999161</v>
      </c>
      <c r="B1986" s="23">
        <v>1</v>
      </c>
      <c r="C1986" s="23">
        <v>999185</v>
      </c>
      <c r="D1986" s="23" t="s">
        <v>1490</v>
      </c>
      <c r="E1986" s="5">
        <f>IFERROR((PlanMasine[[#This Row],[Norma]]/PlanMasine[[#This Row],[Q]])*(PlanMasine[[#This Row],[Q]]/SUMIF(#REF!,PlanMasine[[#This Row],[RN]],#REF!)*PlanMasine[[#This Row],[KPLQ]]),0)</f>
        <v>0</v>
      </c>
      <c r="F1986" s="23">
        <v>12</v>
      </c>
      <c r="G1986" s="23">
        <v>0</v>
      </c>
      <c r="H1986" s="23">
        <v>0</v>
      </c>
      <c r="I1986" s="23" t="s">
        <v>5</v>
      </c>
      <c r="J1986" s="23" t="s">
        <v>570</v>
      </c>
      <c r="K1986" s="23" t="s">
        <v>1757</v>
      </c>
      <c r="L1986" s="24">
        <v>45870</v>
      </c>
      <c r="M1986" s="28">
        <v>3.472222222222222E-3</v>
      </c>
      <c r="N1986" s="3">
        <v>45838</v>
      </c>
      <c r="O1986">
        <v>220644</v>
      </c>
      <c r="P1986" t="e">
        <f>IFERROR(INDEX(REDOSLIJED!#REF!,MATCH(PlanMasine[[#This Row],[KPL]],REDOSLIJED!#REF!,0)),MAX(REDOSLIJED!#REF!)+1)</f>
        <v>#REF!</v>
      </c>
    </row>
    <row r="1987" spans="1:16" hidden="1" x14ac:dyDescent="0.25">
      <c r="A1987" s="23">
        <v>999161</v>
      </c>
      <c r="B1987" s="23">
        <v>1</v>
      </c>
      <c r="C1987" s="23">
        <v>999203</v>
      </c>
      <c r="D1987" s="23" t="s">
        <v>2214</v>
      </c>
      <c r="E1987" s="5">
        <f>IFERROR((PlanMasine[[#This Row],[Norma]]/PlanMasine[[#This Row],[Q]])*(PlanMasine[[#This Row],[Q]]/SUMIF(#REF!,PlanMasine[[#This Row],[RN]],#REF!)*PlanMasine[[#This Row],[KPLQ]]),0)</f>
        <v>0</v>
      </c>
      <c r="F1987" s="23">
        <v>12</v>
      </c>
      <c r="G1987" s="23">
        <v>0</v>
      </c>
      <c r="H1987" s="23">
        <v>0</v>
      </c>
      <c r="I1987" s="23" t="s">
        <v>5</v>
      </c>
      <c r="J1987" s="23" t="s">
        <v>570</v>
      </c>
      <c r="K1987" s="23" t="s">
        <v>1757</v>
      </c>
      <c r="L1987" s="24">
        <v>45870</v>
      </c>
      <c r="M1987" s="28">
        <v>3.472222222222222E-3</v>
      </c>
      <c r="N1987" s="3">
        <v>45838</v>
      </c>
      <c r="O1987">
        <v>220663</v>
      </c>
      <c r="P1987" t="e">
        <f>IFERROR(INDEX(REDOSLIJED!#REF!,MATCH(PlanMasine[[#This Row],[KPL]],REDOSLIJED!#REF!,0)),MAX(REDOSLIJED!#REF!)+1)</f>
        <v>#REF!</v>
      </c>
    </row>
    <row r="1988" spans="1:16" hidden="1" x14ac:dyDescent="0.25">
      <c r="A1988" s="23">
        <v>999161</v>
      </c>
      <c r="B1988" s="23">
        <v>1</v>
      </c>
      <c r="C1988" s="23">
        <v>999182</v>
      </c>
      <c r="D1988" s="23" t="s">
        <v>2215</v>
      </c>
      <c r="E1988" s="5">
        <f>IFERROR((PlanMasine[[#This Row],[Norma]]/PlanMasine[[#This Row],[Q]])*(PlanMasine[[#This Row],[Q]]/SUMIF(#REF!,PlanMasine[[#This Row],[RN]],#REF!)*PlanMasine[[#This Row],[KPLQ]]),0)</f>
        <v>0</v>
      </c>
      <c r="F1988" s="23">
        <v>12</v>
      </c>
      <c r="G1988" s="23">
        <v>0</v>
      </c>
      <c r="H1988" s="23">
        <v>0</v>
      </c>
      <c r="I1988" s="23" t="s">
        <v>5</v>
      </c>
      <c r="J1988" s="23" t="s">
        <v>570</v>
      </c>
      <c r="K1988" s="23" t="s">
        <v>1757</v>
      </c>
      <c r="L1988" s="24">
        <v>45870</v>
      </c>
      <c r="M1988" s="28">
        <v>2.0833333333333333E-3</v>
      </c>
      <c r="N1988" s="3">
        <v>45838</v>
      </c>
      <c r="O1988">
        <v>220641</v>
      </c>
      <c r="P1988" t="e">
        <f>IFERROR(INDEX(REDOSLIJED!#REF!,MATCH(PlanMasine[[#This Row],[KPL]],REDOSLIJED!#REF!,0)),MAX(REDOSLIJED!#REF!)+1)</f>
        <v>#REF!</v>
      </c>
    </row>
    <row r="1989" spans="1:16" hidden="1" x14ac:dyDescent="0.25">
      <c r="A1989" s="23">
        <v>999161</v>
      </c>
      <c r="B1989" s="23">
        <v>1</v>
      </c>
      <c r="C1989" s="23">
        <v>999186</v>
      </c>
      <c r="D1989" s="23" t="s">
        <v>1492</v>
      </c>
      <c r="E1989" s="5">
        <f>IFERROR((PlanMasine[[#This Row],[Norma]]/PlanMasine[[#This Row],[Q]])*(PlanMasine[[#This Row],[Q]]/SUMIF(#REF!,PlanMasine[[#This Row],[RN]],#REF!)*PlanMasine[[#This Row],[KPLQ]]),0)</f>
        <v>0</v>
      </c>
      <c r="F1989" s="23">
        <v>12</v>
      </c>
      <c r="G1989" s="23">
        <v>0</v>
      </c>
      <c r="H1989" s="23">
        <v>0</v>
      </c>
      <c r="I1989" s="23" t="s">
        <v>5</v>
      </c>
      <c r="J1989" s="23" t="s">
        <v>570</v>
      </c>
      <c r="K1989" s="23" t="s">
        <v>1757</v>
      </c>
      <c r="L1989" s="24">
        <v>45870</v>
      </c>
      <c r="M1989" s="28">
        <v>4.1666666666666666E-3</v>
      </c>
      <c r="N1989" s="3">
        <v>45838</v>
      </c>
      <c r="O1989">
        <v>220645</v>
      </c>
      <c r="P1989" t="e">
        <f>IFERROR(INDEX(REDOSLIJED!#REF!,MATCH(PlanMasine[[#This Row],[KPL]],REDOSLIJED!#REF!,0)),MAX(REDOSLIJED!#REF!)+1)</f>
        <v>#REF!</v>
      </c>
    </row>
    <row r="1990" spans="1:16" hidden="1" x14ac:dyDescent="0.25">
      <c r="A1990" s="23">
        <v>999161</v>
      </c>
      <c r="B1990" s="23">
        <v>1</v>
      </c>
      <c r="C1990" s="23">
        <v>999176</v>
      </c>
      <c r="D1990" s="23" t="s">
        <v>2213</v>
      </c>
      <c r="E1990" s="5">
        <f>IFERROR((PlanMasine[[#This Row],[Norma]]/PlanMasine[[#This Row],[Q]])*(PlanMasine[[#This Row],[Q]]/SUMIF(#REF!,PlanMasine[[#This Row],[RN]],#REF!)*PlanMasine[[#This Row],[KPLQ]]),0)</f>
        <v>0</v>
      </c>
      <c r="F1990" s="23">
        <v>12</v>
      </c>
      <c r="G1990" s="23">
        <v>0</v>
      </c>
      <c r="H1990" s="23">
        <v>0</v>
      </c>
      <c r="I1990" s="23" t="s">
        <v>5</v>
      </c>
      <c r="J1990" s="23" t="s">
        <v>570</v>
      </c>
      <c r="K1990" s="23" t="s">
        <v>1757</v>
      </c>
      <c r="L1990" s="24">
        <v>45870</v>
      </c>
      <c r="M1990" s="28">
        <v>3.472222222222222E-3</v>
      </c>
      <c r="N1990" s="3">
        <v>45838</v>
      </c>
      <c r="O1990">
        <v>220635</v>
      </c>
      <c r="P1990" t="e">
        <f>IFERROR(INDEX(REDOSLIJED!#REF!,MATCH(PlanMasine[[#This Row],[KPL]],REDOSLIJED!#REF!,0)),MAX(REDOSLIJED!#REF!)+1)</f>
        <v>#REF!</v>
      </c>
    </row>
    <row r="1991" spans="1:16" hidden="1" x14ac:dyDescent="0.25">
      <c r="A1991" s="23">
        <v>999161</v>
      </c>
      <c r="B1991" s="23">
        <v>1</v>
      </c>
      <c r="C1991" s="23">
        <v>999183</v>
      </c>
      <c r="D1991" s="23" t="s">
        <v>1755</v>
      </c>
      <c r="E1991" s="5">
        <f>IFERROR((PlanMasine[[#This Row],[Norma]]/PlanMasine[[#This Row],[Q]])*(PlanMasine[[#This Row],[Q]]/SUMIF(#REF!,PlanMasine[[#This Row],[RN]],#REF!)*PlanMasine[[#This Row],[KPLQ]]),0)</f>
        <v>0</v>
      </c>
      <c r="F1991" s="23">
        <v>12</v>
      </c>
      <c r="G1991" s="23">
        <v>0</v>
      </c>
      <c r="H1991" s="23">
        <v>0</v>
      </c>
      <c r="I1991" s="23" t="s">
        <v>5</v>
      </c>
      <c r="J1991" s="23" t="s">
        <v>570</v>
      </c>
      <c r="K1991" s="23" t="s">
        <v>1757</v>
      </c>
      <c r="L1991" s="24">
        <v>45870</v>
      </c>
      <c r="M1991" s="28">
        <v>3.472222222222222E-3</v>
      </c>
      <c r="N1991" s="3">
        <v>45838</v>
      </c>
      <c r="O1991">
        <v>220642</v>
      </c>
      <c r="P1991" t="e">
        <f>IFERROR(INDEX(REDOSLIJED!#REF!,MATCH(PlanMasine[[#This Row],[KPL]],REDOSLIJED!#REF!,0)),MAX(REDOSLIJED!#REF!)+1)</f>
        <v>#REF!</v>
      </c>
    </row>
    <row r="1992" spans="1:16" hidden="1" x14ac:dyDescent="0.25">
      <c r="A1992" s="23">
        <v>999161</v>
      </c>
      <c r="B1992" s="23">
        <v>1</v>
      </c>
      <c r="C1992" s="23">
        <v>999192</v>
      </c>
      <c r="D1992" s="23" t="s">
        <v>2212</v>
      </c>
      <c r="E1992" s="5">
        <f>IFERROR((PlanMasine[[#This Row],[Norma]]/PlanMasine[[#This Row],[Q]])*(PlanMasine[[#This Row],[Q]]/SUMIF(#REF!,PlanMasine[[#This Row],[RN]],#REF!)*PlanMasine[[#This Row],[KPLQ]]),0)</f>
        <v>0</v>
      </c>
      <c r="F1992" s="23">
        <v>12</v>
      </c>
      <c r="G1992" s="23">
        <v>0</v>
      </c>
      <c r="H1992" s="23">
        <v>0</v>
      </c>
      <c r="I1992" s="23" t="s">
        <v>5</v>
      </c>
      <c r="J1992" s="23" t="s">
        <v>570</v>
      </c>
      <c r="K1992" s="23" t="s">
        <v>1757</v>
      </c>
      <c r="L1992" s="24">
        <v>45870</v>
      </c>
      <c r="M1992" s="28">
        <v>2.7777777777777779E-3</v>
      </c>
      <c r="N1992" s="3">
        <v>45838</v>
      </c>
      <c r="O1992">
        <v>220651</v>
      </c>
      <c r="P1992" t="e">
        <f>IFERROR(INDEX(REDOSLIJED!#REF!,MATCH(PlanMasine[[#This Row],[KPL]],REDOSLIJED!#REF!,0)),MAX(REDOSLIJED!#REF!)+1)</f>
        <v>#REF!</v>
      </c>
    </row>
    <row r="1993" spans="1:16" hidden="1" x14ac:dyDescent="0.25">
      <c r="A1993" s="23">
        <v>999162</v>
      </c>
      <c r="B1993" s="23">
        <v>1</v>
      </c>
      <c r="C1993" s="23">
        <v>999203</v>
      </c>
      <c r="D1993" s="23" t="s">
        <v>2214</v>
      </c>
      <c r="E1993" s="5">
        <f>IFERROR((PlanMasine[[#This Row],[Norma]]/PlanMasine[[#This Row],[Q]])*(PlanMasine[[#This Row],[Q]]/SUMIF(#REF!,PlanMasine[[#This Row],[RN]],#REF!)*PlanMasine[[#This Row],[KPLQ]]),0)</f>
        <v>0</v>
      </c>
      <c r="F1993" s="23">
        <v>12</v>
      </c>
      <c r="G1993" s="23">
        <v>0</v>
      </c>
      <c r="H1993" s="23">
        <v>0</v>
      </c>
      <c r="I1993" s="23" t="s">
        <v>5</v>
      </c>
      <c r="J1993" s="23" t="s">
        <v>570</v>
      </c>
      <c r="K1993" s="23" t="s">
        <v>1757</v>
      </c>
      <c r="L1993" s="24">
        <v>45870</v>
      </c>
      <c r="M1993" s="28">
        <v>3.472222222222222E-3</v>
      </c>
      <c r="N1993" s="3">
        <v>45838</v>
      </c>
      <c r="O1993">
        <v>220663</v>
      </c>
      <c r="P1993" t="e">
        <f>IFERROR(INDEX(REDOSLIJED!#REF!,MATCH(PlanMasine[[#This Row],[KPL]],REDOSLIJED!#REF!,0)),MAX(REDOSLIJED!#REF!)+1)</f>
        <v>#REF!</v>
      </c>
    </row>
    <row r="1994" spans="1:16" hidden="1" x14ac:dyDescent="0.25">
      <c r="A1994" s="23">
        <v>999162</v>
      </c>
      <c r="B1994" s="23">
        <v>1</v>
      </c>
      <c r="C1994" s="23">
        <v>999176</v>
      </c>
      <c r="D1994" s="23" t="s">
        <v>2213</v>
      </c>
      <c r="E1994" s="5">
        <f>IFERROR((PlanMasine[[#This Row],[Norma]]/PlanMasine[[#This Row],[Q]])*(PlanMasine[[#This Row],[Q]]/SUMIF(#REF!,PlanMasine[[#This Row],[RN]],#REF!)*PlanMasine[[#This Row],[KPLQ]]),0)</f>
        <v>0</v>
      </c>
      <c r="F1994" s="23">
        <v>12</v>
      </c>
      <c r="G1994" s="23">
        <v>0</v>
      </c>
      <c r="H1994" s="23">
        <v>0</v>
      </c>
      <c r="I1994" s="23" t="s">
        <v>5</v>
      </c>
      <c r="J1994" s="23" t="s">
        <v>570</v>
      </c>
      <c r="K1994" s="23" t="s">
        <v>1757</v>
      </c>
      <c r="L1994" s="24">
        <v>45870</v>
      </c>
      <c r="M1994" s="28">
        <v>3.472222222222222E-3</v>
      </c>
      <c r="N1994" s="3">
        <v>45838</v>
      </c>
      <c r="O1994">
        <v>220635</v>
      </c>
      <c r="P1994" t="e">
        <f>IFERROR(INDEX(REDOSLIJED!#REF!,MATCH(PlanMasine[[#This Row],[KPL]],REDOSLIJED!#REF!,0)),MAX(REDOSLIJED!#REF!)+1)</f>
        <v>#REF!</v>
      </c>
    </row>
    <row r="1995" spans="1:16" hidden="1" x14ac:dyDescent="0.25">
      <c r="A1995" s="23">
        <v>999162</v>
      </c>
      <c r="B1995" s="23">
        <v>1</v>
      </c>
      <c r="C1995" s="23">
        <v>999182</v>
      </c>
      <c r="D1995" s="23" t="s">
        <v>2215</v>
      </c>
      <c r="E1995" s="5">
        <f>IFERROR((PlanMasine[[#This Row],[Norma]]/PlanMasine[[#This Row],[Q]])*(PlanMasine[[#This Row],[Q]]/SUMIF(#REF!,PlanMasine[[#This Row],[RN]],#REF!)*PlanMasine[[#This Row],[KPLQ]]),0)</f>
        <v>0</v>
      </c>
      <c r="F1995" s="23">
        <v>12</v>
      </c>
      <c r="G1995" s="23">
        <v>0</v>
      </c>
      <c r="H1995" s="23">
        <v>0</v>
      </c>
      <c r="I1995" s="23" t="s">
        <v>5</v>
      </c>
      <c r="J1995" s="23" t="s">
        <v>570</v>
      </c>
      <c r="K1995" s="23" t="s">
        <v>1757</v>
      </c>
      <c r="L1995" s="24">
        <v>45870</v>
      </c>
      <c r="M1995" s="28">
        <v>2.0833333333333333E-3</v>
      </c>
      <c r="N1995" s="3">
        <v>45838</v>
      </c>
      <c r="O1995">
        <v>220641</v>
      </c>
      <c r="P1995" t="e">
        <f>IFERROR(INDEX(REDOSLIJED!#REF!,MATCH(PlanMasine[[#This Row],[KPL]],REDOSLIJED!#REF!,0)),MAX(REDOSLIJED!#REF!)+1)</f>
        <v>#REF!</v>
      </c>
    </row>
    <row r="1996" spans="1:16" hidden="1" x14ac:dyDescent="0.25">
      <c r="A1996" s="23">
        <v>999162</v>
      </c>
      <c r="B1996" s="23">
        <v>1</v>
      </c>
      <c r="C1996" s="23">
        <v>999183</v>
      </c>
      <c r="D1996" s="23" t="s">
        <v>1755</v>
      </c>
      <c r="E1996" s="5">
        <f>IFERROR((PlanMasine[[#This Row],[Norma]]/PlanMasine[[#This Row],[Q]])*(PlanMasine[[#This Row],[Q]]/SUMIF(#REF!,PlanMasine[[#This Row],[RN]],#REF!)*PlanMasine[[#This Row],[KPLQ]]),0)</f>
        <v>0</v>
      </c>
      <c r="F1996" s="23">
        <v>12</v>
      </c>
      <c r="G1996" s="23">
        <v>0</v>
      </c>
      <c r="H1996" s="23">
        <v>0</v>
      </c>
      <c r="I1996" s="23" t="s">
        <v>5</v>
      </c>
      <c r="J1996" s="23" t="s">
        <v>570</v>
      </c>
      <c r="K1996" s="23" t="s">
        <v>1757</v>
      </c>
      <c r="L1996" s="24">
        <v>45870</v>
      </c>
      <c r="M1996" s="28">
        <v>3.472222222222222E-3</v>
      </c>
      <c r="N1996" s="3">
        <v>45838</v>
      </c>
      <c r="O1996">
        <v>220642</v>
      </c>
      <c r="P1996" t="e">
        <f>IFERROR(INDEX(REDOSLIJED!#REF!,MATCH(PlanMasine[[#This Row],[KPL]],REDOSLIJED!#REF!,0)),MAX(REDOSLIJED!#REF!)+1)</f>
        <v>#REF!</v>
      </c>
    </row>
    <row r="1997" spans="1:16" hidden="1" x14ac:dyDescent="0.25">
      <c r="A1997" s="23">
        <v>999162</v>
      </c>
      <c r="B1997" s="23">
        <v>1</v>
      </c>
      <c r="C1997" s="23">
        <v>999184</v>
      </c>
      <c r="D1997" s="23" t="s">
        <v>1491</v>
      </c>
      <c r="E1997" s="5">
        <f>IFERROR((PlanMasine[[#This Row],[Norma]]/PlanMasine[[#This Row],[Q]])*(PlanMasine[[#This Row],[Q]]/SUMIF(#REF!,PlanMasine[[#This Row],[RN]],#REF!)*PlanMasine[[#This Row],[KPLQ]]),0)</f>
        <v>0</v>
      </c>
      <c r="F1997" s="23">
        <v>12</v>
      </c>
      <c r="G1997" s="23">
        <v>0</v>
      </c>
      <c r="H1997" s="23">
        <v>0</v>
      </c>
      <c r="I1997" s="23" t="s">
        <v>5</v>
      </c>
      <c r="J1997" s="23" t="s">
        <v>570</v>
      </c>
      <c r="K1997" s="23" t="s">
        <v>1757</v>
      </c>
      <c r="L1997" s="24">
        <v>45870</v>
      </c>
      <c r="M1997" s="28">
        <v>5.5555555555555558E-3</v>
      </c>
      <c r="N1997" s="3">
        <v>45838</v>
      </c>
      <c r="O1997">
        <v>220643</v>
      </c>
      <c r="P1997" t="e">
        <f>IFERROR(INDEX(REDOSLIJED!#REF!,MATCH(PlanMasine[[#This Row],[KPL]],REDOSLIJED!#REF!,0)),MAX(REDOSLIJED!#REF!)+1)</f>
        <v>#REF!</v>
      </c>
    </row>
    <row r="1998" spans="1:16" hidden="1" x14ac:dyDescent="0.25">
      <c r="A1998" s="23">
        <v>999162</v>
      </c>
      <c r="B1998" s="23">
        <v>1</v>
      </c>
      <c r="C1998" s="23">
        <v>999185</v>
      </c>
      <c r="D1998" s="23" t="s">
        <v>1490</v>
      </c>
      <c r="E1998" s="5">
        <f>IFERROR((PlanMasine[[#This Row],[Norma]]/PlanMasine[[#This Row],[Q]])*(PlanMasine[[#This Row],[Q]]/SUMIF(#REF!,PlanMasine[[#This Row],[RN]],#REF!)*PlanMasine[[#This Row],[KPLQ]]),0)</f>
        <v>0</v>
      </c>
      <c r="F1998" s="23">
        <v>12</v>
      </c>
      <c r="G1998" s="23">
        <v>0</v>
      </c>
      <c r="H1998" s="23">
        <v>0</v>
      </c>
      <c r="I1998" s="23" t="s">
        <v>5</v>
      </c>
      <c r="J1998" s="23" t="s">
        <v>570</v>
      </c>
      <c r="K1998" s="23" t="s">
        <v>1757</v>
      </c>
      <c r="L1998" s="24">
        <v>45870</v>
      </c>
      <c r="M1998" s="28">
        <v>3.472222222222222E-3</v>
      </c>
      <c r="N1998" s="3">
        <v>45838</v>
      </c>
      <c r="O1998">
        <v>220644</v>
      </c>
      <c r="P1998" t="e">
        <f>IFERROR(INDEX(REDOSLIJED!#REF!,MATCH(PlanMasine[[#This Row],[KPL]],REDOSLIJED!#REF!,0)),MAX(REDOSLIJED!#REF!)+1)</f>
        <v>#REF!</v>
      </c>
    </row>
    <row r="1999" spans="1:16" hidden="1" x14ac:dyDescent="0.25">
      <c r="A1999" s="23">
        <v>999162</v>
      </c>
      <c r="B1999" s="23">
        <v>1</v>
      </c>
      <c r="C1999" s="23">
        <v>999186</v>
      </c>
      <c r="D1999" s="23" t="s">
        <v>1492</v>
      </c>
      <c r="E1999" s="5">
        <f>IFERROR((PlanMasine[[#This Row],[Norma]]/PlanMasine[[#This Row],[Q]])*(PlanMasine[[#This Row],[Q]]/SUMIF(#REF!,PlanMasine[[#This Row],[RN]],#REF!)*PlanMasine[[#This Row],[KPLQ]]),0)</f>
        <v>0</v>
      </c>
      <c r="F1999" s="23">
        <v>12</v>
      </c>
      <c r="G1999" s="23">
        <v>0</v>
      </c>
      <c r="H1999" s="23">
        <v>0</v>
      </c>
      <c r="I1999" s="23" t="s">
        <v>5</v>
      </c>
      <c r="J1999" s="23" t="s">
        <v>570</v>
      </c>
      <c r="K1999" s="23" t="s">
        <v>1757</v>
      </c>
      <c r="L1999" s="24">
        <v>45870</v>
      </c>
      <c r="M1999" s="28">
        <v>4.1666666666666666E-3</v>
      </c>
      <c r="N1999" s="3">
        <v>45838</v>
      </c>
      <c r="O1999">
        <v>220645</v>
      </c>
      <c r="P1999" t="e">
        <f>IFERROR(INDEX(REDOSLIJED!#REF!,MATCH(PlanMasine[[#This Row],[KPL]],REDOSLIJED!#REF!,0)),MAX(REDOSLIJED!#REF!)+1)</f>
        <v>#REF!</v>
      </c>
    </row>
    <row r="2000" spans="1:16" hidden="1" x14ac:dyDescent="0.25">
      <c r="A2000" s="23">
        <v>999162</v>
      </c>
      <c r="B2000" s="23">
        <v>1</v>
      </c>
      <c r="C2000" s="23">
        <v>999192</v>
      </c>
      <c r="D2000" s="23" t="s">
        <v>2212</v>
      </c>
      <c r="E2000" s="5">
        <f>IFERROR((PlanMasine[[#This Row],[Norma]]/PlanMasine[[#This Row],[Q]])*(PlanMasine[[#This Row],[Q]]/SUMIF(#REF!,PlanMasine[[#This Row],[RN]],#REF!)*PlanMasine[[#This Row],[KPLQ]]),0)</f>
        <v>0</v>
      </c>
      <c r="F2000" s="23">
        <v>12</v>
      </c>
      <c r="G2000" s="23">
        <v>0</v>
      </c>
      <c r="H2000" s="23">
        <v>0</v>
      </c>
      <c r="I2000" s="23" t="s">
        <v>5</v>
      </c>
      <c r="J2000" s="23" t="s">
        <v>570</v>
      </c>
      <c r="K2000" s="23" t="s">
        <v>1757</v>
      </c>
      <c r="L2000" s="24">
        <v>45870</v>
      </c>
      <c r="M2000" s="28">
        <v>2.7777777777777779E-3</v>
      </c>
      <c r="N2000" s="3">
        <v>45838</v>
      </c>
      <c r="O2000">
        <v>220651</v>
      </c>
      <c r="P2000" t="e">
        <f>IFERROR(INDEX(REDOSLIJED!#REF!,MATCH(PlanMasine[[#This Row],[KPL]],REDOSLIJED!#REF!,0)),MAX(REDOSLIJED!#REF!)+1)</f>
        <v>#REF!</v>
      </c>
    </row>
    <row r="2001" spans="1:16" hidden="1" x14ac:dyDescent="0.25">
      <c r="A2001" s="23">
        <v>999163</v>
      </c>
      <c r="B2001" s="23">
        <v>1</v>
      </c>
      <c r="C2001" s="23">
        <v>999183</v>
      </c>
      <c r="D2001" s="23" t="s">
        <v>1755</v>
      </c>
      <c r="E2001" s="5">
        <f>IFERROR((PlanMasine[[#This Row],[Norma]]/PlanMasine[[#This Row],[Q]])*(PlanMasine[[#This Row],[Q]]/SUMIF(#REF!,PlanMasine[[#This Row],[RN]],#REF!)*PlanMasine[[#This Row],[KPLQ]]),0)</f>
        <v>0</v>
      </c>
      <c r="F2001" s="23">
        <v>12</v>
      </c>
      <c r="G2001" s="23">
        <v>0</v>
      </c>
      <c r="H2001" s="23">
        <v>0</v>
      </c>
      <c r="I2001" s="23" t="s">
        <v>5</v>
      </c>
      <c r="J2001" s="23" t="s">
        <v>570</v>
      </c>
      <c r="K2001" s="23" t="s">
        <v>1757</v>
      </c>
      <c r="L2001" s="24">
        <v>45870</v>
      </c>
      <c r="M2001" s="28">
        <v>3.472222222222222E-3</v>
      </c>
      <c r="N2001" s="3">
        <v>45838</v>
      </c>
      <c r="O2001">
        <v>220642</v>
      </c>
      <c r="P2001" t="e">
        <f>IFERROR(INDEX(REDOSLIJED!#REF!,MATCH(PlanMasine[[#This Row],[KPL]],REDOSLIJED!#REF!,0)),MAX(REDOSLIJED!#REF!)+1)</f>
        <v>#REF!</v>
      </c>
    </row>
    <row r="2002" spans="1:16" hidden="1" x14ac:dyDescent="0.25">
      <c r="A2002" s="23">
        <v>999163</v>
      </c>
      <c r="B2002" s="23">
        <v>1</v>
      </c>
      <c r="C2002" s="23">
        <v>999184</v>
      </c>
      <c r="D2002" s="23" t="s">
        <v>1491</v>
      </c>
      <c r="E2002" s="5">
        <f>IFERROR((PlanMasine[[#This Row],[Norma]]/PlanMasine[[#This Row],[Q]])*(PlanMasine[[#This Row],[Q]]/SUMIF(#REF!,PlanMasine[[#This Row],[RN]],#REF!)*PlanMasine[[#This Row],[KPLQ]]),0)</f>
        <v>0</v>
      </c>
      <c r="F2002" s="23">
        <v>12</v>
      </c>
      <c r="G2002" s="23">
        <v>0</v>
      </c>
      <c r="H2002" s="23">
        <v>0</v>
      </c>
      <c r="I2002" s="23" t="s">
        <v>5</v>
      </c>
      <c r="J2002" s="23" t="s">
        <v>570</v>
      </c>
      <c r="K2002" s="23" t="s">
        <v>1757</v>
      </c>
      <c r="L2002" s="24">
        <v>45870</v>
      </c>
      <c r="M2002" s="28">
        <v>5.5555555555555558E-3</v>
      </c>
      <c r="N2002" s="3">
        <v>45838</v>
      </c>
      <c r="O2002">
        <v>220643</v>
      </c>
      <c r="P2002" t="e">
        <f>IFERROR(INDEX(REDOSLIJED!#REF!,MATCH(PlanMasine[[#This Row],[KPL]],REDOSLIJED!#REF!,0)),MAX(REDOSLIJED!#REF!)+1)</f>
        <v>#REF!</v>
      </c>
    </row>
    <row r="2003" spans="1:16" hidden="1" x14ac:dyDescent="0.25">
      <c r="A2003" s="23">
        <v>999163</v>
      </c>
      <c r="B2003" s="23">
        <v>1</v>
      </c>
      <c r="C2003" s="23">
        <v>999185</v>
      </c>
      <c r="D2003" s="23" t="s">
        <v>1490</v>
      </c>
      <c r="E2003" s="5">
        <f>IFERROR((PlanMasine[[#This Row],[Norma]]/PlanMasine[[#This Row],[Q]])*(PlanMasine[[#This Row],[Q]]/SUMIF(#REF!,PlanMasine[[#This Row],[RN]],#REF!)*PlanMasine[[#This Row],[KPLQ]]),0)</f>
        <v>0</v>
      </c>
      <c r="F2003" s="23">
        <v>12</v>
      </c>
      <c r="G2003" s="23">
        <v>0</v>
      </c>
      <c r="H2003" s="23">
        <v>0</v>
      </c>
      <c r="I2003" s="23" t="s">
        <v>5</v>
      </c>
      <c r="J2003" s="23" t="s">
        <v>570</v>
      </c>
      <c r="K2003" s="23" t="s">
        <v>1757</v>
      </c>
      <c r="L2003" s="24">
        <v>45870</v>
      </c>
      <c r="M2003" s="28">
        <v>3.472222222222222E-3</v>
      </c>
      <c r="N2003" s="3">
        <v>45838</v>
      </c>
      <c r="O2003">
        <v>220644</v>
      </c>
      <c r="P2003" t="e">
        <f>IFERROR(INDEX(REDOSLIJED!#REF!,MATCH(PlanMasine[[#This Row],[KPL]],REDOSLIJED!#REF!,0)),MAX(REDOSLIJED!#REF!)+1)</f>
        <v>#REF!</v>
      </c>
    </row>
    <row r="2004" spans="1:16" hidden="1" x14ac:dyDescent="0.25">
      <c r="A2004" s="23">
        <v>999163</v>
      </c>
      <c r="B2004" s="23">
        <v>1</v>
      </c>
      <c r="C2004" s="23">
        <v>999186</v>
      </c>
      <c r="D2004" s="23" t="s">
        <v>1492</v>
      </c>
      <c r="E2004" s="5">
        <f>IFERROR((PlanMasine[[#This Row],[Norma]]/PlanMasine[[#This Row],[Q]])*(PlanMasine[[#This Row],[Q]]/SUMIF(#REF!,PlanMasine[[#This Row],[RN]],#REF!)*PlanMasine[[#This Row],[KPLQ]]),0)</f>
        <v>0</v>
      </c>
      <c r="F2004" s="23">
        <v>12</v>
      </c>
      <c r="G2004" s="23">
        <v>0</v>
      </c>
      <c r="H2004" s="23">
        <v>0</v>
      </c>
      <c r="I2004" s="23" t="s">
        <v>5</v>
      </c>
      <c r="J2004" s="23" t="s">
        <v>570</v>
      </c>
      <c r="K2004" s="23" t="s">
        <v>1757</v>
      </c>
      <c r="L2004" s="24">
        <v>45870</v>
      </c>
      <c r="M2004" s="28">
        <v>4.1666666666666666E-3</v>
      </c>
      <c r="N2004" s="3">
        <v>45838</v>
      </c>
      <c r="O2004">
        <v>220645</v>
      </c>
      <c r="P2004" t="e">
        <f>IFERROR(INDEX(REDOSLIJED!#REF!,MATCH(PlanMasine[[#This Row],[KPL]],REDOSLIJED!#REF!,0)),MAX(REDOSLIJED!#REF!)+1)</f>
        <v>#REF!</v>
      </c>
    </row>
    <row r="2005" spans="1:16" hidden="1" x14ac:dyDescent="0.25">
      <c r="A2005" s="23">
        <v>999163</v>
      </c>
      <c r="B2005" s="23">
        <v>1</v>
      </c>
      <c r="C2005" s="23">
        <v>999192</v>
      </c>
      <c r="D2005" s="23" t="s">
        <v>2212</v>
      </c>
      <c r="E2005" s="5">
        <f>IFERROR((PlanMasine[[#This Row],[Norma]]/PlanMasine[[#This Row],[Q]])*(PlanMasine[[#This Row],[Q]]/SUMIF(#REF!,PlanMasine[[#This Row],[RN]],#REF!)*PlanMasine[[#This Row],[KPLQ]]),0)</f>
        <v>0</v>
      </c>
      <c r="F2005" s="23">
        <v>12</v>
      </c>
      <c r="G2005" s="23">
        <v>0</v>
      </c>
      <c r="H2005" s="23">
        <v>0</v>
      </c>
      <c r="I2005" s="23" t="s">
        <v>5</v>
      </c>
      <c r="J2005" s="23" t="s">
        <v>570</v>
      </c>
      <c r="K2005" s="23" t="s">
        <v>1757</v>
      </c>
      <c r="L2005" s="24">
        <v>45870</v>
      </c>
      <c r="M2005" s="28">
        <v>2.7777777777777779E-3</v>
      </c>
      <c r="N2005" s="3">
        <v>45838</v>
      </c>
      <c r="O2005">
        <v>220651</v>
      </c>
      <c r="P2005" t="e">
        <f>IFERROR(INDEX(REDOSLIJED!#REF!,MATCH(PlanMasine[[#This Row],[KPL]],REDOSLIJED!#REF!,0)),MAX(REDOSLIJED!#REF!)+1)</f>
        <v>#REF!</v>
      </c>
    </row>
    <row r="2006" spans="1:16" hidden="1" x14ac:dyDescent="0.25">
      <c r="A2006" s="23">
        <v>999163</v>
      </c>
      <c r="B2006" s="23">
        <v>1</v>
      </c>
      <c r="C2006" s="23">
        <v>999203</v>
      </c>
      <c r="D2006" s="23" t="s">
        <v>2214</v>
      </c>
      <c r="E2006" s="5">
        <f>IFERROR((PlanMasine[[#This Row],[Norma]]/PlanMasine[[#This Row],[Q]])*(PlanMasine[[#This Row],[Q]]/SUMIF(#REF!,PlanMasine[[#This Row],[RN]],#REF!)*PlanMasine[[#This Row],[KPLQ]]),0)</f>
        <v>0</v>
      </c>
      <c r="F2006" s="23">
        <v>12</v>
      </c>
      <c r="G2006" s="23">
        <v>0</v>
      </c>
      <c r="H2006" s="23">
        <v>0</v>
      </c>
      <c r="I2006" s="23" t="s">
        <v>5</v>
      </c>
      <c r="J2006" s="23" t="s">
        <v>570</v>
      </c>
      <c r="K2006" s="23" t="s">
        <v>1757</v>
      </c>
      <c r="L2006" s="24">
        <v>45870</v>
      </c>
      <c r="M2006" s="28">
        <v>3.472222222222222E-3</v>
      </c>
      <c r="N2006" s="3">
        <v>45838</v>
      </c>
      <c r="O2006">
        <v>220663</v>
      </c>
      <c r="P2006" t="e">
        <f>IFERROR(INDEX(REDOSLIJED!#REF!,MATCH(PlanMasine[[#This Row],[KPL]],REDOSLIJED!#REF!,0)),MAX(REDOSLIJED!#REF!)+1)</f>
        <v>#REF!</v>
      </c>
    </row>
    <row r="2007" spans="1:16" hidden="1" x14ac:dyDescent="0.25">
      <c r="A2007" s="23">
        <v>999163</v>
      </c>
      <c r="B2007" s="23">
        <v>1</v>
      </c>
      <c r="C2007" s="23">
        <v>999182</v>
      </c>
      <c r="D2007" s="23" t="s">
        <v>2215</v>
      </c>
      <c r="E2007" s="5">
        <f>IFERROR((PlanMasine[[#This Row],[Norma]]/PlanMasine[[#This Row],[Q]])*(PlanMasine[[#This Row],[Q]]/SUMIF(#REF!,PlanMasine[[#This Row],[RN]],#REF!)*PlanMasine[[#This Row],[KPLQ]]),0)</f>
        <v>0</v>
      </c>
      <c r="F2007" s="23">
        <v>12</v>
      </c>
      <c r="G2007" s="23">
        <v>0</v>
      </c>
      <c r="H2007" s="23">
        <v>0</v>
      </c>
      <c r="I2007" s="23" t="s">
        <v>5</v>
      </c>
      <c r="J2007" s="23" t="s">
        <v>570</v>
      </c>
      <c r="K2007" s="23" t="s">
        <v>1757</v>
      </c>
      <c r="L2007" s="24">
        <v>45870</v>
      </c>
      <c r="M2007" s="28">
        <v>2.0833333333333333E-3</v>
      </c>
      <c r="N2007" s="3">
        <v>45838</v>
      </c>
      <c r="O2007">
        <v>220641</v>
      </c>
      <c r="P2007" t="e">
        <f>IFERROR(INDEX(REDOSLIJED!#REF!,MATCH(PlanMasine[[#This Row],[KPL]],REDOSLIJED!#REF!,0)),MAX(REDOSLIJED!#REF!)+1)</f>
        <v>#REF!</v>
      </c>
    </row>
    <row r="2008" spans="1:16" hidden="1" x14ac:dyDescent="0.25">
      <c r="A2008" s="23">
        <v>999163</v>
      </c>
      <c r="B2008" s="23">
        <v>1</v>
      </c>
      <c r="C2008" s="23">
        <v>999176</v>
      </c>
      <c r="D2008" s="23" t="s">
        <v>2213</v>
      </c>
      <c r="E2008" s="5">
        <f>IFERROR((PlanMasine[[#This Row],[Norma]]/PlanMasine[[#This Row],[Q]])*(PlanMasine[[#This Row],[Q]]/SUMIF(#REF!,PlanMasine[[#This Row],[RN]],#REF!)*PlanMasine[[#This Row],[KPLQ]]),0)</f>
        <v>0</v>
      </c>
      <c r="F2008" s="23">
        <v>12</v>
      </c>
      <c r="G2008" s="23">
        <v>0</v>
      </c>
      <c r="H2008" s="23">
        <v>0</v>
      </c>
      <c r="I2008" s="23" t="s">
        <v>5</v>
      </c>
      <c r="J2008" s="23" t="s">
        <v>570</v>
      </c>
      <c r="K2008" s="23" t="s">
        <v>1757</v>
      </c>
      <c r="L2008" s="24">
        <v>45870</v>
      </c>
      <c r="M2008" s="28">
        <v>3.472222222222222E-3</v>
      </c>
      <c r="N2008" s="3">
        <v>45838</v>
      </c>
      <c r="O2008">
        <v>220635</v>
      </c>
      <c r="P2008" t="e">
        <f>IFERROR(INDEX(REDOSLIJED!#REF!,MATCH(PlanMasine[[#This Row],[KPL]],REDOSLIJED!#REF!,0)),MAX(REDOSLIJED!#REF!)+1)</f>
        <v>#REF!</v>
      </c>
    </row>
    <row r="2009" spans="1:16" hidden="1" x14ac:dyDescent="0.25">
      <c r="A2009" s="23">
        <v>999164</v>
      </c>
      <c r="B2009" s="23">
        <v>1</v>
      </c>
      <c r="C2009" s="23">
        <v>999192</v>
      </c>
      <c r="D2009" s="23" t="s">
        <v>2212</v>
      </c>
      <c r="E2009" s="5">
        <f>IFERROR((PlanMasine[[#This Row],[Norma]]/PlanMasine[[#This Row],[Q]])*(PlanMasine[[#This Row],[Q]]/SUMIF(#REF!,PlanMasine[[#This Row],[RN]],#REF!)*PlanMasine[[#This Row],[KPLQ]]),0)</f>
        <v>0</v>
      </c>
      <c r="F2009" s="23">
        <v>12</v>
      </c>
      <c r="G2009" s="23">
        <v>0</v>
      </c>
      <c r="H2009" s="23">
        <v>0</v>
      </c>
      <c r="I2009" s="23" t="s">
        <v>5</v>
      </c>
      <c r="J2009" s="23" t="s">
        <v>570</v>
      </c>
      <c r="K2009" s="23" t="s">
        <v>1757</v>
      </c>
      <c r="L2009" s="24">
        <v>45870</v>
      </c>
      <c r="M2009" s="28">
        <v>2.7777777777777779E-3</v>
      </c>
      <c r="N2009" s="3">
        <v>45838</v>
      </c>
      <c r="O2009">
        <v>220651</v>
      </c>
      <c r="P2009" t="e">
        <f>IFERROR(INDEX(REDOSLIJED!#REF!,MATCH(PlanMasine[[#This Row],[KPL]],REDOSLIJED!#REF!,0)),MAX(REDOSLIJED!#REF!)+1)</f>
        <v>#REF!</v>
      </c>
    </row>
    <row r="2010" spans="1:16" hidden="1" x14ac:dyDescent="0.25">
      <c r="A2010" s="23">
        <v>999164</v>
      </c>
      <c r="B2010" s="23">
        <v>1</v>
      </c>
      <c r="C2010" s="23">
        <v>999203</v>
      </c>
      <c r="D2010" s="23" t="s">
        <v>2214</v>
      </c>
      <c r="E2010" s="5">
        <f>IFERROR((PlanMasine[[#This Row],[Norma]]/PlanMasine[[#This Row],[Q]])*(PlanMasine[[#This Row],[Q]]/SUMIF(#REF!,PlanMasine[[#This Row],[RN]],#REF!)*PlanMasine[[#This Row],[KPLQ]]),0)</f>
        <v>0</v>
      </c>
      <c r="F2010" s="23">
        <v>12</v>
      </c>
      <c r="G2010" s="23">
        <v>0</v>
      </c>
      <c r="H2010" s="23">
        <v>0</v>
      </c>
      <c r="I2010" s="23" t="s">
        <v>5</v>
      </c>
      <c r="J2010" s="23" t="s">
        <v>570</v>
      </c>
      <c r="K2010" s="23" t="s">
        <v>1757</v>
      </c>
      <c r="L2010" s="24">
        <v>45870</v>
      </c>
      <c r="M2010" s="28">
        <v>3.472222222222222E-3</v>
      </c>
      <c r="N2010" s="3">
        <v>45838</v>
      </c>
      <c r="O2010">
        <v>220663</v>
      </c>
      <c r="P2010" t="e">
        <f>IFERROR(INDEX(REDOSLIJED!#REF!,MATCH(PlanMasine[[#This Row],[KPL]],REDOSLIJED!#REF!,0)),MAX(REDOSLIJED!#REF!)+1)</f>
        <v>#REF!</v>
      </c>
    </row>
    <row r="2011" spans="1:16" hidden="1" x14ac:dyDescent="0.25">
      <c r="A2011" s="23">
        <v>999164</v>
      </c>
      <c r="B2011" s="23">
        <v>1</v>
      </c>
      <c r="C2011" s="23">
        <v>999185</v>
      </c>
      <c r="D2011" s="23" t="s">
        <v>1490</v>
      </c>
      <c r="E2011" s="5">
        <f>IFERROR((PlanMasine[[#This Row],[Norma]]/PlanMasine[[#This Row],[Q]])*(PlanMasine[[#This Row],[Q]]/SUMIF(#REF!,PlanMasine[[#This Row],[RN]],#REF!)*PlanMasine[[#This Row],[KPLQ]]),0)</f>
        <v>0</v>
      </c>
      <c r="F2011" s="23">
        <v>12</v>
      </c>
      <c r="G2011" s="23">
        <v>0</v>
      </c>
      <c r="H2011" s="23">
        <v>0</v>
      </c>
      <c r="I2011" s="23" t="s">
        <v>5</v>
      </c>
      <c r="J2011" s="23" t="s">
        <v>570</v>
      </c>
      <c r="K2011" s="23" t="s">
        <v>1757</v>
      </c>
      <c r="L2011" s="24">
        <v>45870</v>
      </c>
      <c r="M2011" s="28">
        <v>3.472222222222222E-3</v>
      </c>
      <c r="N2011" s="3">
        <v>45838</v>
      </c>
      <c r="O2011">
        <v>220644</v>
      </c>
      <c r="P2011" t="e">
        <f>IFERROR(INDEX(REDOSLIJED!#REF!,MATCH(PlanMasine[[#This Row],[KPL]],REDOSLIJED!#REF!,0)),MAX(REDOSLIJED!#REF!)+1)</f>
        <v>#REF!</v>
      </c>
    </row>
    <row r="2012" spans="1:16" hidden="1" x14ac:dyDescent="0.25">
      <c r="A2012" s="23">
        <v>999164</v>
      </c>
      <c r="B2012" s="23">
        <v>1</v>
      </c>
      <c r="C2012" s="23">
        <v>999176</v>
      </c>
      <c r="D2012" s="23" t="s">
        <v>2213</v>
      </c>
      <c r="E2012" s="5">
        <f>IFERROR((PlanMasine[[#This Row],[Norma]]/PlanMasine[[#This Row],[Q]])*(PlanMasine[[#This Row],[Q]]/SUMIF(#REF!,PlanMasine[[#This Row],[RN]],#REF!)*PlanMasine[[#This Row],[KPLQ]]),0)</f>
        <v>0</v>
      </c>
      <c r="F2012" s="23">
        <v>12</v>
      </c>
      <c r="G2012" s="23">
        <v>0</v>
      </c>
      <c r="H2012" s="23">
        <v>0</v>
      </c>
      <c r="I2012" s="23" t="s">
        <v>5</v>
      </c>
      <c r="J2012" s="23" t="s">
        <v>570</v>
      </c>
      <c r="K2012" s="23" t="s">
        <v>1757</v>
      </c>
      <c r="L2012" s="24">
        <v>45870</v>
      </c>
      <c r="M2012" s="28">
        <v>3.472222222222222E-3</v>
      </c>
      <c r="N2012" s="3">
        <v>45838</v>
      </c>
      <c r="O2012">
        <v>220635</v>
      </c>
      <c r="P2012" t="e">
        <f>IFERROR(INDEX(REDOSLIJED!#REF!,MATCH(PlanMasine[[#This Row],[KPL]],REDOSLIJED!#REF!,0)),MAX(REDOSLIJED!#REF!)+1)</f>
        <v>#REF!</v>
      </c>
    </row>
    <row r="2013" spans="1:16" hidden="1" x14ac:dyDescent="0.25">
      <c r="A2013" s="23">
        <v>999164</v>
      </c>
      <c r="B2013" s="23">
        <v>1</v>
      </c>
      <c r="C2013" s="23">
        <v>999186</v>
      </c>
      <c r="D2013" s="23" t="s">
        <v>1492</v>
      </c>
      <c r="E2013" s="5">
        <f>IFERROR((PlanMasine[[#This Row],[Norma]]/PlanMasine[[#This Row],[Q]])*(PlanMasine[[#This Row],[Q]]/SUMIF(#REF!,PlanMasine[[#This Row],[RN]],#REF!)*PlanMasine[[#This Row],[KPLQ]]),0)</f>
        <v>0</v>
      </c>
      <c r="F2013" s="23">
        <v>12</v>
      </c>
      <c r="G2013" s="23">
        <v>0</v>
      </c>
      <c r="H2013" s="23">
        <v>0</v>
      </c>
      <c r="I2013" s="23" t="s">
        <v>5</v>
      </c>
      <c r="J2013" s="23" t="s">
        <v>570</v>
      </c>
      <c r="K2013" s="23" t="s">
        <v>1757</v>
      </c>
      <c r="L2013" s="24">
        <v>45870</v>
      </c>
      <c r="M2013" s="28">
        <v>4.1666666666666666E-3</v>
      </c>
      <c r="N2013" s="3">
        <v>45838</v>
      </c>
      <c r="O2013">
        <v>220645</v>
      </c>
      <c r="P2013" t="e">
        <f>IFERROR(INDEX(REDOSLIJED!#REF!,MATCH(PlanMasine[[#This Row],[KPL]],REDOSLIJED!#REF!,0)),MAX(REDOSLIJED!#REF!)+1)</f>
        <v>#REF!</v>
      </c>
    </row>
    <row r="2014" spans="1:16" hidden="1" x14ac:dyDescent="0.25">
      <c r="A2014" s="23">
        <v>999164</v>
      </c>
      <c r="B2014" s="23">
        <v>1</v>
      </c>
      <c r="C2014" s="23">
        <v>999184</v>
      </c>
      <c r="D2014" s="23" t="s">
        <v>1491</v>
      </c>
      <c r="E2014" s="5">
        <f>IFERROR((PlanMasine[[#This Row],[Norma]]/PlanMasine[[#This Row],[Q]])*(PlanMasine[[#This Row],[Q]]/SUMIF(#REF!,PlanMasine[[#This Row],[RN]],#REF!)*PlanMasine[[#This Row],[KPLQ]]),0)</f>
        <v>0</v>
      </c>
      <c r="F2014" s="23">
        <v>12</v>
      </c>
      <c r="G2014" s="23">
        <v>0</v>
      </c>
      <c r="H2014" s="23">
        <v>0</v>
      </c>
      <c r="I2014" s="23" t="s">
        <v>5</v>
      </c>
      <c r="J2014" s="23" t="s">
        <v>570</v>
      </c>
      <c r="K2014" s="23" t="s">
        <v>1757</v>
      </c>
      <c r="L2014" s="24">
        <v>45870</v>
      </c>
      <c r="M2014" s="28">
        <v>5.5555555555555558E-3</v>
      </c>
      <c r="N2014" s="3">
        <v>45838</v>
      </c>
      <c r="O2014">
        <v>220643</v>
      </c>
      <c r="P2014" t="e">
        <f>IFERROR(INDEX(REDOSLIJED!#REF!,MATCH(PlanMasine[[#This Row],[KPL]],REDOSLIJED!#REF!,0)),MAX(REDOSLIJED!#REF!)+1)</f>
        <v>#REF!</v>
      </c>
    </row>
    <row r="2015" spans="1:16" hidden="1" x14ac:dyDescent="0.25">
      <c r="A2015" s="23">
        <v>999164</v>
      </c>
      <c r="B2015" s="23">
        <v>1</v>
      </c>
      <c r="C2015" s="23">
        <v>999183</v>
      </c>
      <c r="D2015" s="23" t="s">
        <v>1755</v>
      </c>
      <c r="E2015" s="5">
        <f>IFERROR((PlanMasine[[#This Row],[Norma]]/PlanMasine[[#This Row],[Q]])*(PlanMasine[[#This Row],[Q]]/SUMIF(#REF!,PlanMasine[[#This Row],[RN]],#REF!)*PlanMasine[[#This Row],[KPLQ]]),0)</f>
        <v>0</v>
      </c>
      <c r="F2015" s="23">
        <v>12</v>
      </c>
      <c r="G2015" s="23">
        <v>0</v>
      </c>
      <c r="H2015" s="23">
        <v>0</v>
      </c>
      <c r="I2015" s="23" t="s">
        <v>5</v>
      </c>
      <c r="J2015" s="23" t="s">
        <v>570</v>
      </c>
      <c r="K2015" s="23" t="s">
        <v>1757</v>
      </c>
      <c r="L2015" s="24">
        <v>45870</v>
      </c>
      <c r="M2015" s="28">
        <v>3.472222222222222E-3</v>
      </c>
      <c r="N2015" s="3">
        <v>45838</v>
      </c>
      <c r="O2015">
        <v>220642</v>
      </c>
      <c r="P2015" t="e">
        <f>IFERROR(INDEX(REDOSLIJED!#REF!,MATCH(PlanMasine[[#This Row],[KPL]],REDOSLIJED!#REF!,0)),MAX(REDOSLIJED!#REF!)+1)</f>
        <v>#REF!</v>
      </c>
    </row>
    <row r="2016" spans="1:16" hidden="1" x14ac:dyDescent="0.25">
      <c r="A2016" s="23">
        <v>999164</v>
      </c>
      <c r="B2016" s="23">
        <v>1</v>
      </c>
      <c r="C2016" s="23">
        <v>999182</v>
      </c>
      <c r="D2016" s="23" t="s">
        <v>2215</v>
      </c>
      <c r="E2016" s="5">
        <f>IFERROR((PlanMasine[[#This Row],[Norma]]/PlanMasine[[#This Row],[Q]])*(PlanMasine[[#This Row],[Q]]/SUMIF(#REF!,PlanMasine[[#This Row],[RN]],#REF!)*PlanMasine[[#This Row],[KPLQ]]),0)</f>
        <v>0</v>
      </c>
      <c r="F2016" s="23">
        <v>12</v>
      </c>
      <c r="G2016" s="23">
        <v>0</v>
      </c>
      <c r="H2016" s="23">
        <v>0</v>
      </c>
      <c r="I2016" s="23" t="s">
        <v>5</v>
      </c>
      <c r="J2016" s="23" t="s">
        <v>570</v>
      </c>
      <c r="K2016" s="23" t="s">
        <v>1757</v>
      </c>
      <c r="L2016" s="24">
        <v>45870</v>
      </c>
      <c r="M2016" s="28">
        <v>2.0833333333333333E-3</v>
      </c>
      <c r="N2016" s="3">
        <v>45838</v>
      </c>
      <c r="O2016">
        <v>220641</v>
      </c>
      <c r="P2016" t="e">
        <f>IFERROR(INDEX(REDOSLIJED!#REF!,MATCH(PlanMasine[[#This Row],[KPL]],REDOSLIJED!#REF!,0)),MAX(REDOSLIJED!#REF!)+1)</f>
        <v>#REF!</v>
      </c>
    </row>
    <row r="2017" spans="1:16" hidden="1" x14ac:dyDescent="0.25">
      <c r="A2017" s="23">
        <v>999165</v>
      </c>
      <c r="B2017" s="23">
        <v>1</v>
      </c>
      <c r="C2017" s="23">
        <v>999176</v>
      </c>
      <c r="D2017" s="23" t="s">
        <v>2213</v>
      </c>
      <c r="E2017" s="5">
        <f>IFERROR((PlanMasine[[#This Row],[Norma]]/PlanMasine[[#This Row],[Q]])*(PlanMasine[[#This Row],[Q]]/SUMIF(#REF!,PlanMasine[[#This Row],[RN]],#REF!)*PlanMasine[[#This Row],[KPLQ]]),0)</f>
        <v>0</v>
      </c>
      <c r="F2017" s="23">
        <v>12</v>
      </c>
      <c r="G2017" s="23">
        <v>0</v>
      </c>
      <c r="H2017" s="23">
        <v>0</v>
      </c>
      <c r="I2017" s="23" t="s">
        <v>5</v>
      </c>
      <c r="J2017" s="23" t="s">
        <v>570</v>
      </c>
      <c r="K2017" s="23" t="s">
        <v>1757</v>
      </c>
      <c r="L2017" s="24">
        <v>45870</v>
      </c>
      <c r="M2017" s="28">
        <v>3.472222222222222E-3</v>
      </c>
      <c r="N2017" s="3">
        <v>45838</v>
      </c>
      <c r="O2017">
        <v>220635</v>
      </c>
      <c r="P2017" t="e">
        <f>IFERROR(INDEX(REDOSLIJED!#REF!,MATCH(PlanMasine[[#This Row],[KPL]],REDOSLIJED!#REF!,0)),MAX(REDOSLIJED!#REF!)+1)</f>
        <v>#REF!</v>
      </c>
    </row>
    <row r="2018" spans="1:16" hidden="1" x14ac:dyDescent="0.25">
      <c r="A2018" s="23">
        <v>999165</v>
      </c>
      <c r="B2018" s="23">
        <v>1</v>
      </c>
      <c r="C2018" s="23">
        <v>999183</v>
      </c>
      <c r="D2018" s="23" t="s">
        <v>1755</v>
      </c>
      <c r="E2018" s="5">
        <f>IFERROR((PlanMasine[[#This Row],[Norma]]/PlanMasine[[#This Row],[Q]])*(PlanMasine[[#This Row],[Q]]/SUMIF(#REF!,PlanMasine[[#This Row],[RN]],#REF!)*PlanMasine[[#This Row],[KPLQ]]),0)</f>
        <v>0</v>
      </c>
      <c r="F2018" s="23">
        <v>12</v>
      </c>
      <c r="G2018" s="23">
        <v>0</v>
      </c>
      <c r="H2018" s="23">
        <v>0</v>
      </c>
      <c r="I2018" s="23" t="s">
        <v>5</v>
      </c>
      <c r="J2018" s="23" t="s">
        <v>570</v>
      </c>
      <c r="K2018" s="23" t="s">
        <v>1757</v>
      </c>
      <c r="L2018" s="24">
        <v>45870</v>
      </c>
      <c r="M2018" s="28">
        <v>3.472222222222222E-3</v>
      </c>
      <c r="N2018" s="3">
        <v>45838</v>
      </c>
      <c r="O2018">
        <v>220642</v>
      </c>
      <c r="P2018" t="e">
        <f>IFERROR(INDEX(REDOSLIJED!#REF!,MATCH(PlanMasine[[#This Row],[KPL]],REDOSLIJED!#REF!,0)),MAX(REDOSLIJED!#REF!)+1)</f>
        <v>#REF!</v>
      </c>
    </row>
    <row r="2019" spans="1:16" hidden="1" x14ac:dyDescent="0.25">
      <c r="A2019" s="23">
        <v>999165</v>
      </c>
      <c r="B2019" s="23">
        <v>1</v>
      </c>
      <c r="C2019" s="23">
        <v>999182</v>
      </c>
      <c r="D2019" s="23" t="s">
        <v>2215</v>
      </c>
      <c r="E2019" s="5">
        <f>IFERROR((PlanMasine[[#This Row],[Norma]]/PlanMasine[[#This Row],[Q]])*(PlanMasine[[#This Row],[Q]]/SUMIF(#REF!,PlanMasine[[#This Row],[RN]],#REF!)*PlanMasine[[#This Row],[KPLQ]]),0)</f>
        <v>0</v>
      </c>
      <c r="F2019" s="23">
        <v>12</v>
      </c>
      <c r="G2019" s="23">
        <v>0</v>
      </c>
      <c r="H2019" s="23">
        <v>0</v>
      </c>
      <c r="I2019" s="23" t="s">
        <v>5</v>
      </c>
      <c r="J2019" s="23" t="s">
        <v>570</v>
      </c>
      <c r="K2019" s="23" t="s">
        <v>1757</v>
      </c>
      <c r="L2019" s="24">
        <v>45870</v>
      </c>
      <c r="M2019" s="28">
        <v>2.0833333333333333E-3</v>
      </c>
      <c r="N2019" s="3">
        <v>45838</v>
      </c>
      <c r="O2019">
        <v>220641</v>
      </c>
      <c r="P2019" t="e">
        <f>IFERROR(INDEX(REDOSLIJED!#REF!,MATCH(PlanMasine[[#This Row],[KPL]],REDOSLIJED!#REF!,0)),MAX(REDOSLIJED!#REF!)+1)</f>
        <v>#REF!</v>
      </c>
    </row>
    <row r="2020" spans="1:16" hidden="1" x14ac:dyDescent="0.25">
      <c r="A2020" s="23">
        <v>999165</v>
      </c>
      <c r="B2020" s="23">
        <v>1</v>
      </c>
      <c r="C2020" s="23">
        <v>999184</v>
      </c>
      <c r="D2020" s="23" t="s">
        <v>1491</v>
      </c>
      <c r="E2020" s="5">
        <f>IFERROR((PlanMasine[[#This Row],[Norma]]/PlanMasine[[#This Row],[Q]])*(PlanMasine[[#This Row],[Q]]/SUMIF(#REF!,PlanMasine[[#This Row],[RN]],#REF!)*PlanMasine[[#This Row],[KPLQ]]),0)</f>
        <v>0</v>
      </c>
      <c r="F2020" s="23">
        <v>12</v>
      </c>
      <c r="G2020" s="23">
        <v>0</v>
      </c>
      <c r="H2020" s="23">
        <v>0</v>
      </c>
      <c r="I2020" s="23" t="s">
        <v>5</v>
      </c>
      <c r="J2020" s="23" t="s">
        <v>570</v>
      </c>
      <c r="K2020" s="23" t="s">
        <v>1757</v>
      </c>
      <c r="L2020" s="24">
        <v>45870</v>
      </c>
      <c r="M2020" s="28">
        <v>5.5555555555555558E-3</v>
      </c>
      <c r="N2020" s="3">
        <v>45838</v>
      </c>
      <c r="O2020">
        <v>220643</v>
      </c>
      <c r="P2020" t="e">
        <f>IFERROR(INDEX(REDOSLIJED!#REF!,MATCH(PlanMasine[[#This Row],[KPL]],REDOSLIJED!#REF!,0)),MAX(REDOSLIJED!#REF!)+1)</f>
        <v>#REF!</v>
      </c>
    </row>
    <row r="2021" spans="1:16" hidden="1" x14ac:dyDescent="0.25">
      <c r="A2021" s="23">
        <v>999165</v>
      </c>
      <c r="B2021" s="23">
        <v>1</v>
      </c>
      <c r="C2021" s="23">
        <v>999185</v>
      </c>
      <c r="D2021" s="23" t="s">
        <v>1490</v>
      </c>
      <c r="E2021" s="5">
        <f>IFERROR((PlanMasine[[#This Row],[Norma]]/PlanMasine[[#This Row],[Q]])*(PlanMasine[[#This Row],[Q]]/SUMIF(#REF!,PlanMasine[[#This Row],[RN]],#REF!)*PlanMasine[[#This Row],[KPLQ]]),0)</f>
        <v>0</v>
      </c>
      <c r="F2021" s="23">
        <v>12</v>
      </c>
      <c r="G2021" s="23">
        <v>0</v>
      </c>
      <c r="H2021" s="23">
        <v>0</v>
      </c>
      <c r="I2021" s="23" t="s">
        <v>5</v>
      </c>
      <c r="J2021" s="23" t="s">
        <v>570</v>
      </c>
      <c r="K2021" s="23" t="s">
        <v>1757</v>
      </c>
      <c r="L2021" s="24">
        <v>45870</v>
      </c>
      <c r="M2021" s="28">
        <v>3.472222222222222E-3</v>
      </c>
      <c r="N2021" s="3">
        <v>45838</v>
      </c>
      <c r="O2021">
        <v>220644</v>
      </c>
      <c r="P2021" t="e">
        <f>IFERROR(INDEX(REDOSLIJED!#REF!,MATCH(PlanMasine[[#This Row],[KPL]],REDOSLIJED!#REF!,0)),MAX(REDOSLIJED!#REF!)+1)</f>
        <v>#REF!</v>
      </c>
    </row>
    <row r="2022" spans="1:16" hidden="1" x14ac:dyDescent="0.25">
      <c r="A2022" s="23">
        <v>999165</v>
      </c>
      <c r="B2022" s="23">
        <v>1</v>
      </c>
      <c r="C2022" s="23">
        <v>999186</v>
      </c>
      <c r="D2022" s="23" t="s">
        <v>1492</v>
      </c>
      <c r="E2022" s="5">
        <f>IFERROR((PlanMasine[[#This Row],[Norma]]/PlanMasine[[#This Row],[Q]])*(PlanMasine[[#This Row],[Q]]/SUMIF(#REF!,PlanMasine[[#This Row],[RN]],#REF!)*PlanMasine[[#This Row],[KPLQ]]),0)</f>
        <v>0</v>
      </c>
      <c r="F2022" s="23">
        <v>12</v>
      </c>
      <c r="G2022" s="23">
        <v>0</v>
      </c>
      <c r="H2022" s="23">
        <v>0</v>
      </c>
      <c r="I2022" s="23" t="s">
        <v>5</v>
      </c>
      <c r="J2022" s="23" t="s">
        <v>570</v>
      </c>
      <c r="K2022" s="23" t="s">
        <v>1757</v>
      </c>
      <c r="L2022" s="24">
        <v>45870</v>
      </c>
      <c r="M2022" s="28">
        <v>4.1666666666666666E-3</v>
      </c>
      <c r="N2022" s="3">
        <v>45838</v>
      </c>
      <c r="O2022">
        <v>220645</v>
      </c>
      <c r="P2022" t="e">
        <f>IFERROR(INDEX(REDOSLIJED!#REF!,MATCH(PlanMasine[[#This Row],[KPL]],REDOSLIJED!#REF!,0)),MAX(REDOSLIJED!#REF!)+1)</f>
        <v>#REF!</v>
      </c>
    </row>
    <row r="2023" spans="1:16" hidden="1" x14ac:dyDescent="0.25">
      <c r="A2023" s="23">
        <v>999165</v>
      </c>
      <c r="B2023" s="23">
        <v>1</v>
      </c>
      <c r="C2023" s="23">
        <v>999192</v>
      </c>
      <c r="D2023" s="23" t="s">
        <v>2212</v>
      </c>
      <c r="E2023" s="5">
        <f>IFERROR((PlanMasine[[#This Row],[Norma]]/PlanMasine[[#This Row],[Q]])*(PlanMasine[[#This Row],[Q]]/SUMIF(#REF!,PlanMasine[[#This Row],[RN]],#REF!)*PlanMasine[[#This Row],[KPLQ]]),0)</f>
        <v>0</v>
      </c>
      <c r="F2023" s="23">
        <v>12</v>
      </c>
      <c r="G2023" s="23">
        <v>0</v>
      </c>
      <c r="H2023" s="23">
        <v>0</v>
      </c>
      <c r="I2023" s="23" t="s">
        <v>5</v>
      </c>
      <c r="J2023" s="23" t="s">
        <v>570</v>
      </c>
      <c r="K2023" s="23" t="s">
        <v>1757</v>
      </c>
      <c r="L2023" s="24">
        <v>45870</v>
      </c>
      <c r="M2023" s="28">
        <v>2.7777777777777779E-3</v>
      </c>
      <c r="N2023" s="3">
        <v>45838</v>
      </c>
      <c r="O2023">
        <v>220651</v>
      </c>
      <c r="P2023" t="e">
        <f>IFERROR(INDEX(REDOSLIJED!#REF!,MATCH(PlanMasine[[#This Row],[KPL]],REDOSLIJED!#REF!,0)),MAX(REDOSLIJED!#REF!)+1)</f>
        <v>#REF!</v>
      </c>
    </row>
    <row r="2024" spans="1:16" hidden="1" x14ac:dyDescent="0.25">
      <c r="A2024" s="23">
        <v>999165</v>
      </c>
      <c r="B2024" s="23">
        <v>1</v>
      </c>
      <c r="C2024" s="23">
        <v>999203</v>
      </c>
      <c r="D2024" s="23" t="s">
        <v>2214</v>
      </c>
      <c r="E2024" s="5">
        <f>IFERROR((PlanMasine[[#This Row],[Norma]]/PlanMasine[[#This Row],[Q]])*(PlanMasine[[#This Row],[Q]]/SUMIF(#REF!,PlanMasine[[#This Row],[RN]],#REF!)*PlanMasine[[#This Row],[KPLQ]]),0)</f>
        <v>0</v>
      </c>
      <c r="F2024" s="23">
        <v>12</v>
      </c>
      <c r="G2024" s="23">
        <v>0</v>
      </c>
      <c r="H2024" s="23">
        <v>0</v>
      </c>
      <c r="I2024" s="23" t="s">
        <v>5</v>
      </c>
      <c r="J2024" s="23" t="s">
        <v>570</v>
      </c>
      <c r="K2024" s="23" t="s">
        <v>1757</v>
      </c>
      <c r="L2024" s="24">
        <v>45870</v>
      </c>
      <c r="M2024" s="28">
        <v>3.472222222222222E-3</v>
      </c>
      <c r="N2024" s="3">
        <v>45838</v>
      </c>
      <c r="O2024">
        <v>220663</v>
      </c>
      <c r="P2024" t="e">
        <f>IFERROR(INDEX(REDOSLIJED!#REF!,MATCH(PlanMasine[[#This Row],[KPL]],REDOSLIJED!#REF!,0)),MAX(REDOSLIJED!#REF!)+1)</f>
        <v>#REF!</v>
      </c>
    </row>
    <row r="2025" spans="1:16" hidden="1" x14ac:dyDescent="0.25">
      <c r="A2025" s="23">
        <v>999166</v>
      </c>
      <c r="B2025" s="23">
        <v>1</v>
      </c>
      <c r="C2025" s="23">
        <v>999186</v>
      </c>
      <c r="D2025" s="23" t="s">
        <v>1492</v>
      </c>
      <c r="E2025" s="5">
        <f>IFERROR((PlanMasine[[#This Row],[Norma]]/PlanMasine[[#This Row],[Q]])*(PlanMasine[[#This Row],[Q]]/SUMIF(#REF!,PlanMasine[[#This Row],[RN]],#REF!)*PlanMasine[[#This Row],[KPLQ]]),0)</f>
        <v>0</v>
      </c>
      <c r="F2025" s="23">
        <v>12</v>
      </c>
      <c r="G2025" s="23">
        <v>0</v>
      </c>
      <c r="H2025" s="23">
        <v>0</v>
      </c>
      <c r="I2025" s="23" t="s">
        <v>5</v>
      </c>
      <c r="J2025" s="23" t="s">
        <v>570</v>
      </c>
      <c r="K2025" s="23" t="s">
        <v>1757</v>
      </c>
      <c r="L2025" s="24">
        <v>45870</v>
      </c>
      <c r="M2025" s="28">
        <v>4.1666666666666666E-3</v>
      </c>
      <c r="N2025" s="3">
        <v>45838</v>
      </c>
      <c r="O2025">
        <v>220645</v>
      </c>
      <c r="P2025" t="e">
        <f>IFERROR(INDEX(REDOSLIJED!#REF!,MATCH(PlanMasine[[#This Row],[KPL]],REDOSLIJED!#REF!,0)),MAX(REDOSLIJED!#REF!)+1)</f>
        <v>#REF!</v>
      </c>
    </row>
    <row r="2026" spans="1:16" hidden="1" x14ac:dyDescent="0.25">
      <c r="A2026" s="23">
        <v>999166</v>
      </c>
      <c r="B2026" s="23">
        <v>1</v>
      </c>
      <c r="C2026" s="23">
        <v>999176</v>
      </c>
      <c r="D2026" s="23" t="s">
        <v>2213</v>
      </c>
      <c r="E2026" s="5">
        <f>IFERROR((PlanMasine[[#This Row],[Norma]]/PlanMasine[[#This Row],[Q]])*(PlanMasine[[#This Row],[Q]]/SUMIF(#REF!,PlanMasine[[#This Row],[RN]],#REF!)*PlanMasine[[#This Row],[KPLQ]]),0)</f>
        <v>0</v>
      </c>
      <c r="F2026" s="23">
        <v>12</v>
      </c>
      <c r="G2026" s="23">
        <v>0</v>
      </c>
      <c r="H2026" s="23">
        <v>0</v>
      </c>
      <c r="I2026" s="23" t="s">
        <v>5</v>
      </c>
      <c r="J2026" s="23" t="s">
        <v>570</v>
      </c>
      <c r="K2026" s="23" t="s">
        <v>1757</v>
      </c>
      <c r="L2026" s="24">
        <v>45870</v>
      </c>
      <c r="M2026" s="28">
        <v>3.472222222222222E-3</v>
      </c>
      <c r="N2026" s="3">
        <v>45838</v>
      </c>
      <c r="O2026">
        <v>220635</v>
      </c>
      <c r="P2026" t="e">
        <f>IFERROR(INDEX(REDOSLIJED!#REF!,MATCH(PlanMasine[[#This Row],[KPL]],REDOSLIJED!#REF!,0)),MAX(REDOSLIJED!#REF!)+1)</f>
        <v>#REF!</v>
      </c>
    </row>
    <row r="2027" spans="1:16" hidden="1" x14ac:dyDescent="0.25">
      <c r="A2027" s="23">
        <v>999166</v>
      </c>
      <c r="B2027" s="23">
        <v>1</v>
      </c>
      <c r="C2027" s="23">
        <v>999182</v>
      </c>
      <c r="D2027" s="23" t="s">
        <v>2215</v>
      </c>
      <c r="E2027" s="5">
        <f>IFERROR((PlanMasine[[#This Row],[Norma]]/PlanMasine[[#This Row],[Q]])*(PlanMasine[[#This Row],[Q]]/SUMIF(#REF!,PlanMasine[[#This Row],[RN]],#REF!)*PlanMasine[[#This Row],[KPLQ]]),0)</f>
        <v>0</v>
      </c>
      <c r="F2027" s="23">
        <v>12</v>
      </c>
      <c r="G2027" s="23">
        <v>0</v>
      </c>
      <c r="H2027" s="23">
        <v>0</v>
      </c>
      <c r="I2027" s="23" t="s">
        <v>5</v>
      </c>
      <c r="J2027" s="23" t="s">
        <v>570</v>
      </c>
      <c r="K2027" s="23" t="s">
        <v>1757</v>
      </c>
      <c r="L2027" s="24">
        <v>45870</v>
      </c>
      <c r="M2027" s="28">
        <v>2.0833333333333333E-3</v>
      </c>
      <c r="N2027" s="3">
        <v>45838</v>
      </c>
      <c r="O2027">
        <v>220641</v>
      </c>
      <c r="P2027" t="e">
        <f>IFERROR(INDEX(REDOSLIJED!#REF!,MATCH(PlanMasine[[#This Row],[KPL]],REDOSLIJED!#REF!,0)),MAX(REDOSLIJED!#REF!)+1)</f>
        <v>#REF!</v>
      </c>
    </row>
    <row r="2028" spans="1:16" hidden="1" x14ac:dyDescent="0.25">
      <c r="A2028" s="23">
        <v>999166</v>
      </c>
      <c r="B2028" s="23">
        <v>1</v>
      </c>
      <c r="C2028" s="23">
        <v>999183</v>
      </c>
      <c r="D2028" s="23" t="s">
        <v>1755</v>
      </c>
      <c r="E2028" s="5">
        <f>IFERROR((PlanMasine[[#This Row],[Norma]]/PlanMasine[[#This Row],[Q]])*(PlanMasine[[#This Row],[Q]]/SUMIF(#REF!,PlanMasine[[#This Row],[RN]],#REF!)*PlanMasine[[#This Row],[KPLQ]]),0)</f>
        <v>0</v>
      </c>
      <c r="F2028" s="23">
        <v>12</v>
      </c>
      <c r="G2028" s="23">
        <v>0</v>
      </c>
      <c r="H2028" s="23">
        <v>0</v>
      </c>
      <c r="I2028" s="23" t="s">
        <v>5</v>
      </c>
      <c r="J2028" s="23" t="s">
        <v>570</v>
      </c>
      <c r="K2028" s="23" t="s">
        <v>1757</v>
      </c>
      <c r="L2028" s="24">
        <v>45870</v>
      </c>
      <c r="M2028" s="28">
        <v>3.472222222222222E-3</v>
      </c>
      <c r="N2028" s="3">
        <v>45838</v>
      </c>
      <c r="O2028">
        <v>220642</v>
      </c>
      <c r="P2028" t="e">
        <f>IFERROR(INDEX(REDOSLIJED!#REF!,MATCH(PlanMasine[[#This Row],[KPL]],REDOSLIJED!#REF!,0)),MAX(REDOSLIJED!#REF!)+1)</f>
        <v>#REF!</v>
      </c>
    </row>
    <row r="2029" spans="1:16" hidden="1" x14ac:dyDescent="0.25">
      <c r="A2029" s="23">
        <v>999166</v>
      </c>
      <c r="B2029" s="23">
        <v>1</v>
      </c>
      <c r="C2029" s="23">
        <v>999203</v>
      </c>
      <c r="D2029" s="23" t="s">
        <v>2214</v>
      </c>
      <c r="E2029" s="5">
        <f>IFERROR((PlanMasine[[#This Row],[Norma]]/PlanMasine[[#This Row],[Q]])*(PlanMasine[[#This Row],[Q]]/SUMIF(#REF!,PlanMasine[[#This Row],[RN]],#REF!)*PlanMasine[[#This Row],[KPLQ]]),0)</f>
        <v>0</v>
      </c>
      <c r="F2029" s="23">
        <v>12</v>
      </c>
      <c r="G2029" s="23">
        <v>0</v>
      </c>
      <c r="H2029" s="23">
        <v>0</v>
      </c>
      <c r="I2029" s="23" t="s">
        <v>5</v>
      </c>
      <c r="J2029" s="23" t="s">
        <v>570</v>
      </c>
      <c r="K2029" s="23" t="s">
        <v>1757</v>
      </c>
      <c r="L2029" s="24">
        <v>45870</v>
      </c>
      <c r="M2029" s="28">
        <v>3.472222222222222E-3</v>
      </c>
      <c r="N2029" s="3">
        <v>45838</v>
      </c>
      <c r="O2029">
        <v>220663</v>
      </c>
      <c r="P2029" t="e">
        <f>IFERROR(INDEX(REDOSLIJED!#REF!,MATCH(PlanMasine[[#This Row],[KPL]],REDOSLIJED!#REF!,0)),MAX(REDOSLIJED!#REF!)+1)</f>
        <v>#REF!</v>
      </c>
    </row>
    <row r="2030" spans="1:16" hidden="1" x14ac:dyDescent="0.25">
      <c r="A2030" s="23">
        <v>999166</v>
      </c>
      <c r="B2030" s="23">
        <v>1</v>
      </c>
      <c r="C2030" s="23">
        <v>999192</v>
      </c>
      <c r="D2030" s="23" t="s">
        <v>2212</v>
      </c>
      <c r="E2030" s="5">
        <f>IFERROR((PlanMasine[[#This Row],[Norma]]/PlanMasine[[#This Row],[Q]])*(PlanMasine[[#This Row],[Q]]/SUMIF(#REF!,PlanMasine[[#This Row],[RN]],#REF!)*PlanMasine[[#This Row],[KPLQ]]),0)</f>
        <v>0</v>
      </c>
      <c r="F2030" s="23">
        <v>12</v>
      </c>
      <c r="G2030" s="23">
        <v>0</v>
      </c>
      <c r="H2030" s="23">
        <v>0</v>
      </c>
      <c r="I2030" s="23" t="s">
        <v>5</v>
      </c>
      <c r="J2030" s="23" t="s">
        <v>570</v>
      </c>
      <c r="K2030" s="23" t="s">
        <v>1757</v>
      </c>
      <c r="L2030" s="24">
        <v>45870</v>
      </c>
      <c r="M2030" s="28">
        <v>2.7777777777777779E-3</v>
      </c>
      <c r="N2030" s="3">
        <v>45838</v>
      </c>
      <c r="O2030">
        <v>220651</v>
      </c>
      <c r="P2030" t="e">
        <f>IFERROR(INDEX(REDOSLIJED!#REF!,MATCH(PlanMasine[[#This Row],[KPL]],REDOSLIJED!#REF!,0)),MAX(REDOSLIJED!#REF!)+1)</f>
        <v>#REF!</v>
      </c>
    </row>
    <row r="2031" spans="1:16" hidden="1" x14ac:dyDescent="0.25">
      <c r="A2031" s="23">
        <v>999166</v>
      </c>
      <c r="B2031" s="23">
        <v>1</v>
      </c>
      <c r="C2031" s="23">
        <v>999184</v>
      </c>
      <c r="D2031" s="23" t="s">
        <v>1491</v>
      </c>
      <c r="E2031" s="5">
        <f>IFERROR((PlanMasine[[#This Row],[Norma]]/PlanMasine[[#This Row],[Q]])*(PlanMasine[[#This Row],[Q]]/SUMIF(#REF!,PlanMasine[[#This Row],[RN]],#REF!)*PlanMasine[[#This Row],[KPLQ]]),0)</f>
        <v>0</v>
      </c>
      <c r="F2031" s="23">
        <v>12</v>
      </c>
      <c r="G2031" s="23">
        <v>0</v>
      </c>
      <c r="H2031" s="23">
        <v>0</v>
      </c>
      <c r="I2031" s="23" t="s">
        <v>5</v>
      </c>
      <c r="J2031" s="23" t="s">
        <v>570</v>
      </c>
      <c r="K2031" s="23" t="s">
        <v>1757</v>
      </c>
      <c r="L2031" s="24">
        <v>45870</v>
      </c>
      <c r="M2031" s="28">
        <v>5.5555555555555558E-3</v>
      </c>
      <c r="N2031" s="3">
        <v>45838</v>
      </c>
      <c r="O2031">
        <v>220643</v>
      </c>
      <c r="P2031" t="e">
        <f>IFERROR(INDEX(REDOSLIJED!#REF!,MATCH(PlanMasine[[#This Row],[KPL]],REDOSLIJED!#REF!,0)),MAX(REDOSLIJED!#REF!)+1)</f>
        <v>#REF!</v>
      </c>
    </row>
    <row r="2032" spans="1:16" hidden="1" x14ac:dyDescent="0.25">
      <c r="A2032" s="23">
        <v>999166</v>
      </c>
      <c r="B2032" s="23">
        <v>1</v>
      </c>
      <c r="C2032" s="23">
        <v>999185</v>
      </c>
      <c r="D2032" s="23" t="s">
        <v>1490</v>
      </c>
      <c r="E2032" s="5">
        <f>IFERROR((PlanMasine[[#This Row],[Norma]]/PlanMasine[[#This Row],[Q]])*(PlanMasine[[#This Row],[Q]]/SUMIF(#REF!,PlanMasine[[#This Row],[RN]],#REF!)*PlanMasine[[#This Row],[KPLQ]]),0)</f>
        <v>0</v>
      </c>
      <c r="F2032" s="23">
        <v>12</v>
      </c>
      <c r="G2032" s="23">
        <v>0</v>
      </c>
      <c r="H2032" s="23">
        <v>0</v>
      </c>
      <c r="I2032" s="23" t="s">
        <v>5</v>
      </c>
      <c r="J2032" s="23" t="s">
        <v>570</v>
      </c>
      <c r="K2032" s="23" t="s">
        <v>1757</v>
      </c>
      <c r="L2032" s="24">
        <v>45870</v>
      </c>
      <c r="M2032" s="28">
        <v>3.472222222222222E-3</v>
      </c>
      <c r="N2032" s="3">
        <v>45838</v>
      </c>
      <c r="O2032">
        <v>220644</v>
      </c>
      <c r="P2032" t="e">
        <f>IFERROR(INDEX(REDOSLIJED!#REF!,MATCH(PlanMasine[[#This Row],[KPL]],REDOSLIJED!#REF!,0)),MAX(REDOSLIJED!#REF!)+1)</f>
        <v>#REF!</v>
      </c>
    </row>
    <row r="2033" spans="1:16" hidden="1" x14ac:dyDescent="0.25">
      <c r="A2033" s="23">
        <v>1016664</v>
      </c>
      <c r="B2033" s="23">
        <v>1</v>
      </c>
      <c r="C2033" s="23">
        <v>1016673</v>
      </c>
      <c r="D2033" s="23" t="s">
        <v>2030</v>
      </c>
      <c r="E2033" s="5">
        <f>IFERROR((PlanMasine[[#This Row],[Norma]]/PlanMasine[[#This Row],[Q]])*(PlanMasine[[#This Row],[Q]]/SUMIF(#REF!,PlanMasine[[#This Row],[RN]],#REF!)*PlanMasine[[#This Row],[KPLQ]]),0)</f>
        <v>0</v>
      </c>
      <c r="F2033" s="23">
        <v>5</v>
      </c>
      <c r="G2033" s="23">
        <v>0</v>
      </c>
      <c r="H2033" s="23">
        <v>0</v>
      </c>
      <c r="I2033" s="23" t="s">
        <v>5</v>
      </c>
      <c r="J2033" s="23" t="s">
        <v>570</v>
      </c>
      <c r="K2033" s="23" t="s">
        <v>2174</v>
      </c>
      <c r="L2033" s="24">
        <v>45852</v>
      </c>
      <c r="M2033" s="28">
        <v>6.9444444444444449E-3</v>
      </c>
      <c r="N2033" s="3">
        <v>45838</v>
      </c>
      <c r="O2033">
        <v>199535</v>
      </c>
      <c r="P2033" t="e">
        <f>IFERROR(INDEX(REDOSLIJED!#REF!,MATCH(PlanMasine[[#This Row],[KPL]],REDOSLIJED!#REF!,0)),MAX(REDOSLIJED!#REF!)+1)</f>
        <v>#REF!</v>
      </c>
    </row>
    <row r="2034" spans="1:16" hidden="1" x14ac:dyDescent="0.25">
      <c r="A2034" s="23">
        <v>1016664</v>
      </c>
      <c r="B2034" s="23">
        <v>1</v>
      </c>
      <c r="C2034" s="23">
        <v>1016669</v>
      </c>
      <c r="D2034" s="23" t="s">
        <v>2022</v>
      </c>
      <c r="E2034" s="5">
        <f>IFERROR((PlanMasine[[#This Row],[Norma]]/PlanMasine[[#This Row],[Q]])*(PlanMasine[[#This Row],[Q]]/SUMIF(#REF!,PlanMasine[[#This Row],[RN]],#REF!)*PlanMasine[[#This Row],[KPLQ]]),0)</f>
        <v>0</v>
      </c>
      <c r="F2034" s="23">
        <v>5</v>
      </c>
      <c r="G2034" s="23">
        <v>0</v>
      </c>
      <c r="H2034" s="23">
        <v>0</v>
      </c>
      <c r="I2034" s="23" t="s">
        <v>5</v>
      </c>
      <c r="J2034" s="23" t="s">
        <v>570</v>
      </c>
      <c r="K2034" s="23" t="s">
        <v>2174</v>
      </c>
      <c r="L2034" s="24">
        <v>45852</v>
      </c>
      <c r="M2034" s="28">
        <v>8.3333333333333332E-3</v>
      </c>
      <c r="N2034" s="3">
        <v>45838</v>
      </c>
      <c r="O2034">
        <v>199531</v>
      </c>
      <c r="P2034" t="e">
        <f>IFERROR(INDEX(REDOSLIJED!#REF!,MATCH(PlanMasine[[#This Row],[KPL]],REDOSLIJED!#REF!,0)),MAX(REDOSLIJED!#REF!)+1)</f>
        <v>#REF!</v>
      </c>
    </row>
    <row r="2035" spans="1:16" hidden="1" x14ac:dyDescent="0.25">
      <c r="A2035" s="23">
        <v>1016664</v>
      </c>
      <c r="B2035" s="23">
        <v>1</v>
      </c>
      <c r="C2035" s="23">
        <v>1016670</v>
      </c>
      <c r="D2035" s="23" t="s">
        <v>2021</v>
      </c>
      <c r="E2035" s="5">
        <f>IFERROR((PlanMasine[[#This Row],[Norma]]/PlanMasine[[#This Row],[Q]])*(PlanMasine[[#This Row],[Q]]/SUMIF(#REF!,PlanMasine[[#This Row],[RN]],#REF!)*PlanMasine[[#This Row],[KPLQ]]),0)</f>
        <v>0</v>
      </c>
      <c r="F2035" s="23">
        <v>5</v>
      </c>
      <c r="G2035" s="23">
        <v>0</v>
      </c>
      <c r="H2035" s="23">
        <v>0</v>
      </c>
      <c r="I2035" s="23" t="s">
        <v>5</v>
      </c>
      <c r="J2035" s="23" t="s">
        <v>570</v>
      </c>
      <c r="K2035" s="23" t="s">
        <v>2174</v>
      </c>
      <c r="L2035" s="24">
        <v>45852</v>
      </c>
      <c r="M2035" s="28">
        <v>8.3333333333333332E-3</v>
      </c>
      <c r="N2035" s="3">
        <v>45838</v>
      </c>
      <c r="O2035">
        <v>199532</v>
      </c>
      <c r="P2035" t="e">
        <f>IFERROR(INDEX(REDOSLIJED!#REF!,MATCH(PlanMasine[[#This Row],[KPL]],REDOSLIJED!#REF!,0)),MAX(REDOSLIJED!#REF!)+1)</f>
        <v>#REF!</v>
      </c>
    </row>
    <row r="2036" spans="1:16" hidden="1" x14ac:dyDescent="0.25">
      <c r="A2036" s="23">
        <v>1016664</v>
      </c>
      <c r="B2036" s="23">
        <v>1</v>
      </c>
      <c r="C2036" s="23">
        <v>1016684</v>
      </c>
      <c r="D2036" s="23" t="s">
        <v>2028</v>
      </c>
      <c r="E2036" s="5">
        <f>IFERROR((PlanMasine[[#This Row],[Norma]]/PlanMasine[[#This Row],[Q]])*(PlanMasine[[#This Row],[Q]]/SUMIF(#REF!,PlanMasine[[#This Row],[RN]],#REF!)*PlanMasine[[#This Row],[KPLQ]]),0)</f>
        <v>0</v>
      </c>
      <c r="F2036" s="23">
        <v>10</v>
      </c>
      <c r="G2036" s="23">
        <v>0</v>
      </c>
      <c r="H2036" s="23">
        <v>0</v>
      </c>
      <c r="I2036" s="23" t="s">
        <v>5</v>
      </c>
      <c r="J2036" s="23" t="s">
        <v>570</v>
      </c>
      <c r="K2036" s="23" t="s">
        <v>2174</v>
      </c>
      <c r="L2036" s="24">
        <v>45852</v>
      </c>
      <c r="M2036" s="28">
        <v>9.7222222222222224E-3</v>
      </c>
      <c r="N2036" s="3">
        <v>45838</v>
      </c>
      <c r="O2036">
        <v>199546</v>
      </c>
      <c r="P2036" t="e">
        <f>IFERROR(INDEX(REDOSLIJED!#REF!,MATCH(PlanMasine[[#This Row],[KPL]],REDOSLIJED!#REF!,0)),MAX(REDOSLIJED!#REF!)+1)</f>
        <v>#REF!</v>
      </c>
    </row>
    <row r="2037" spans="1:16" hidden="1" x14ac:dyDescent="0.25">
      <c r="A2037" s="23">
        <v>1016664</v>
      </c>
      <c r="B2037" s="23">
        <v>1</v>
      </c>
      <c r="C2037" s="23">
        <v>1016680</v>
      </c>
      <c r="D2037" s="23" t="s">
        <v>2029</v>
      </c>
      <c r="E2037" s="5">
        <f>IFERROR((PlanMasine[[#This Row],[Norma]]/PlanMasine[[#This Row],[Q]])*(PlanMasine[[#This Row],[Q]]/SUMIF(#REF!,PlanMasine[[#This Row],[RN]],#REF!)*PlanMasine[[#This Row],[KPLQ]]),0)</f>
        <v>0</v>
      </c>
      <c r="F2037" s="23">
        <v>5</v>
      </c>
      <c r="G2037" s="23">
        <v>0</v>
      </c>
      <c r="H2037" s="23">
        <v>0</v>
      </c>
      <c r="I2037" s="23" t="s">
        <v>5</v>
      </c>
      <c r="J2037" s="23" t="s">
        <v>570</v>
      </c>
      <c r="K2037" s="23" t="s">
        <v>2174</v>
      </c>
      <c r="L2037" s="24">
        <v>45852</v>
      </c>
      <c r="M2037" s="28">
        <v>6.9444444444444449E-3</v>
      </c>
      <c r="N2037" s="3">
        <v>45838</v>
      </c>
      <c r="O2037">
        <v>199542</v>
      </c>
      <c r="P2037" t="e">
        <f>IFERROR(INDEX(REDOSLIJED!#REF!,MATCH(PlanMasine[[#This Row],[KPL]],REDOSLIJED!#REF!,0)),MAX(REDOSLIJED!#REF!)+1)</f>
        <v>#REF!</v>
      </c>
    </row>
    <row r="2038" spans="1:16" hidden="1" x14ac:dyDescent="0.25">
      <c r="A2038" s="23">
        <v>1016664</v>
      </c>
      <c r="B2038" s="23">
        <v>1</v>
      </c>
      <c r="C2038" s="23">
        <v>1016679</v>
      </c>
      <c r="D2038" s="23" t="s">
        <v>2026</v>
      </c>
      <c r="E2038" s="5">
        <f>IFERROR((PlanMasine[[#This Row],[Norma]]/PlanMasine[[#This Row],[Q]])*(PlanMasine[[#This Row],[Q]]/SUMIF(#REF!,PlanMasine[[#This Row],[RN]],#REF!)*PlanMasine[[#This Row],[KPLQ]]),0)</f>
        <v>0</v>
      </c>
      <c r="F2038" s="23">
        <v>5</v>
      </c>
      <c r="G2038" s="23">
        <v>0</v>
      </c>
      <c r="H2038" s="23">
        <v>0</v>
      </c>
      <c r="I2038" s="23" t="s">
        <v>5</v>
      </c>
      <c r="J2038" s="23" t="s">
        <v>570</v>
      </c>
      <c r="K2038" s="23" t="s">
        <v>2174</v>
      </c>
      <c r="L2038" s="24">
        <v>45852</v>
      </c>
      <c r="M2038" s="28">
        <v>4.1666666666666666E-3</v>
      </c>
      <c r="N2038" s="3">
        <v>45838</v>
      </c>
      <c r="O2038">
        <v>199541</v>
      </c>
      <c r="P2038" t="e">
        <f>IFERROR(INDEX(REDOSLIJED!#REF!,MATCH(PlanMasine[[#This Row],[KPL]],REDOSLIJED!#REF!,0)),MAX(REDOSLIJED!#REF!)+1)</f>
        <v>#REF!</v>
      </c>
    </row>
    <row r="2039" spans="1:16" hidden="1" x14ac:dyDescent="0.25">
      <c r="A2039" s="23">
        <v>1016664</v>
      </c>
      <c r="B2039" s="23">
        <v>1</v>
      </c>
      <c r="C2039" s="23">
        <v>1016675</v>
      </c>
      <c r="D2039" s="23" t="s">
        <v>2025</v>
      </c>
      <c r="E2039" s="5">
        <f>IFERROR((PlanMasine[[#This Row],[Norma]]/PlanMasine[[#This Row],[Q]])*(PlanMasine[[#This Row],[Q]]/SUMIF(#REF!,PlanMasine[[#This Row],[RN]],#REF!)*PlanMasine[[#This Row],[KPLQ]]),0)</f>
        <v>0</v>
      </c>
      <c r="F2039" s="23">
        <v>10</v>
      </c>
      <c r="G2039" s="23">
        <v>0</v>
      </c>
      <c r="H2039" s="23">
        <v>0</v>
      </c>
      <c r="I2039" s="23" t="s">
        <v>5</v>
      </c>
      <c r="J2039" s="23" t="s">
        <v>570</v>
      </c>
      <c r="K2039" s="23" t="s">
        <v>2174</v>
      </c>
      <c r="L2039" s="24">
        <v>45852</v>
      </c>
      <c r="M2039" s="28">
        <v>6.9444444444444449E-3</v>
      </c>
      <c r="N2039" s="3">
        <v>45838</v>
      </c>
      <c r="O2039">
        <v>199537</v>
      </c>
      <c r="P2039" t="e">
        <f>IFERROR(INDEX(REDOSLIJED!#REF!,MATCH(PlanMasine[[#This Row],[KPL]],REDOSLIJED!#REF!,0)),MAX(REDOSLIJED!#REF!)+1)</f>
        <v>#REF!</v>
      </c>
    </row>
    <row r="2040" spans="1:16" hidden="1" x14ac:dyDescent="0.25">
      <c r="A2040" s="23">
        <v>1016664</v>
      </c>
      <c r="B2040" s="23">
        <v>1</v>
      </c>
      <c r="C2040" s="23">
        <v>1016671</v>
      </c>
      <c r="D2040" s="23" t="s">
        <v>2023</v>
      </c>
      <c r="E2040" s="5">
        <f>IFERROR((PlanMasine[[#This Row],[Norma]]/PlanMasine[[#This Row],[Q]])*(PlanMasine[[#This Row],[Q]]/SUMIF(#REF!,PlanMasine[[#This Row],[RN]],#REF!)*PlanMasine[[#This Row],[KPLQ]]),0)</f>
        <v>0</v>
      </c>
      <c r="F2040" s="23">
        <v>5</v>
      </c>
      <c r="G2040" s="23">
        <v>0</v>
      </c>
      <c r="H2040" s="23">
        <v>0</v>
      </c>
      <c r="I2040" s="23" t="s">
        <v>5</v>
      </c>
      <c r="J2040" s="23" t="s">
        <v>570</v>
      </c>
      <c r="K2040" s="23" t="s">
        <v>2174</v>
      </c>
      <c r="L2040" s="24">
        <v>45852</v>
      </c>
      <c r="M2040" s="28">
        <v>1.388888888888889E-2</v>
      </c>
      <c r="N2040" s="3">
        <v>45838</v>
      </c>
      <c r="O2040">
        <v>199533</v>
      </c>
      <c r="P2040" t="e">
        <f>IFERROR(INDEX(REDOSLIJED!#REF!,MATCH(PlanMasine[[#This Row],[KPL]],REDOSLIJED!#REF!,0)),MAX(REDOSLIJED!#REF!)+1)</f>
        <v>#REF!</v>
      </c>
    </row>
    <row r="2041" spans="1:16" hidden="1" x14ac:dyDescent="0.25">
      <c r="A2041" s="23">
        <v>1016664</v>
      </c>
      <c r="B2041" s="23">
        <v>1</v>
      </c>
      <c r="C2041" s="23">
        <v>1016672</v>
      </c>
      <c r="D2041" s="23" t="s">
        <v>2019</v>
      </c>
      <c r="E2041" s="5">
        <f>IFERROR((PlanMasine[[#This Row],[Norma]]/PlanMasine[[#This Row],[Q]])*(PlanMasine[[#This Row],[Q]]/SUMIF(#REF!,PlanMasine[[#This Row],[RN]],#REF!)*PlanMasine[[#This Row],[KPLQ]]),0)</f>
        <v>0</v>
      </c>
      <c r="F2041" s="23">
        <v>5</v>
      </c>
      <c r="G2041" s="23">
        <v>0</v>
      </c>
      <c r="H2041" s="23">
        <v>0</v>
      </c>
      <c r="I2041" s="23" t="s">
        <v>5</v>
      </c>
      <c r="J2041" s="23" t="s">
        <v>570</v>
      </c>
      <c r="K2041" s="23" t="s">
        <v>2174</v>
      </c>
      <c r="L2041" s="24">
        <v>45852</v>
      </c>
      <c r="M2041" s="28">
        <v>5.5555555555555549E-3</v>
      </c>
      <c r="N2041" s="3">
        <v>45838</v>
      </c>
      <c r="O2041">
        <v>199534</v>
      </c>
      <c r="P2041" t="e">
        <f>IFERROR(INDEX(REDOSLIJED!#REF!,MATCH(PlanMasine[[#This Row],[KPL]],REDOSLIJED!#REF!,0)),MAX(REDOSLIJED!#REF!)+1)</f>
        <v>#REF!</v>
      </c>
    </row>
    <row r="2042" spans="1:16" hidden="1" x14ac:dyDescent="0.25">
      <c r="A2042" s="23">
        <v>1016664</v>
      </c>
      <c r="B2042" s="23">
        <v>1</v>
      </c>
      <c r="C2042" s="23">
        <v>1016674</v>
      </c>
      <c r="D2042" s="23" t="s">
        <v>2024</v>
      </c>
      <c r="E2042" s="5">
        <f>IFERROR((PlanMasine[[#This Row],[Norma]]/PlanMasine[[#This Row],[Q]])*(PlanMasine[[#This Row],[Q]]/SUMIF(#REF!,PlanMasine[[#This Row],[RN]],#REF!)*PlanMasine[[#This Row],[KPLQ]]),0)</f>
        <v>0</v>
      </c>
      <c r="F2042" s="23">
        <v>20</v>
      </c>
      <c r="G2042" s="23">
        <v>0</v>
      </c>
      <c r="H2042" s="23">
        <v>0</v>
      </c>
      <c r="I2042" s="23" t="s">
        <v>5</v>
      </c>
      <c r="J2042" s="23" t="s">
        <v>570</v>
      </c>
      <c r="K2042" s="23" t="s">
        <v>2174</v>
      </c>
      <c r="L2042" s="24">
        <v>45852</v>
      </c>
      <c r="M2042" s="28">
        <v>1.111111111111111E-2</v>
      </c>
      <c r="N2042" s="3">
        <v>45838</v>
      </c>
      <c r="O2042">
        <v>199536</v>
      </c>
      <c r="P2042" t="e">
        <f>IFERROR(INDEX(REDOSLIJED!#REF!,MATCH(PlanMasine[[#This Row],[KPL]],REDOSLIJED!#REF!,0)),MAX(REDOSLIJED!#REF!)+1)</f>
        <v>#REF!</v>
      </c>
    </row>
    <row r="2043" spans="1:16" hidden="1" x14ac:dyDescent="0.25">
      <c r="A2043" s="23">
        <v>1016664</v>
      </c>
      <c r="B2043" s="23">
        <v>1</v>
      </c>
      <c r="C2043" s="23">
        <v>1016687</v>
      </c>
      <c r="D2043" s="23" t="s">
        <v>2027</v>
      </c>
      <c r="E2043" s="5">
        <f>IFERROR((PlanMasine[[#This Row],[Norma]]/PlanMasine[[#This Row],[Q]])*(PlanMasine[[#This Row],[Q]]/SUMIF(#REF!,PlanMasine[[#This Row],[RN]],#REF!)*PlanMasine[[#This Row],[KPLQ]]),0)</f>
        <v>0</v>
      </c>
      <c r="F2043" s="23">
        <v>20</v>
      </c>
      <c r="G2043" s="23">
        <v>0</v>
      </c>
      <c r="H2043" s="23">
        <v>0</v>
      </c>
      <c r="I2043" s="23" t="s">
        <v>5</v>
      </c>
      <c r="J2043" s="23" t="s">
        <v>570</v>
      </c>
      <c r="K2043" s="23" t="s">
        <v>2174</v>
      </c>
      <c r="L2043" s="24">
        <v>45852</v>
      </c>
      <c r="M2043" s="28">
        <v>1.6666666666666666E-2</v>
      </c>
      <c r="N2043" s="3">
        <v>45838</v>
      </c>
      <c r="O2043">
        <v>199549</v>
      </c>
      <c r="P2043" t="e">
        <f>IFERROR(INDEX(REDOSLIJED!#REF!,MATCH(PlanMasine[[#This Row],[KPL]],REDOSLIJED!#REF!,0)),MAX(REDOSLIJED!#REF!)+1)</f>
        <v>#REF!</v>
      </c>
    </row>
    <row r="2044" spans="1:16" hidden="1" x14ac:dyDescent="0.25">
      <c r="A2044" s="23">
        <v>1016872</v>
      </c>
      <c r="B2044" s="23">
        <v>1</v>
      </c>
      <c r="C2044" s="23">
        <v>1016877</v>
      </c>
      <c r="D2044" s="23" t="s">
        <v>2030</v>
      </c>
      <c r="E2044" s="5">
        <f>IFERROR((PlanMasine[[#This Row],[Norma]]/PlanMasine[[#This Row],[Q]])*(PlanMasine[[#This Row],[Q]]/SUMIF(#REF!,PlanMasine[[#This Row],[RN]],#REF!)*PlanMasine[[#This Row],[KPLQ]]),0)</f>
        <v>0</v>
      </c>
      <c r="F2044" s="23">
        <v>1</v>
      </c>
      <c r="G2044" s="23">
        <v>0</v>
      </c>
      <c r="H2044" s="23">
        <v>0</v>
      </c>
      <c r="I2044" s="23" t="s">
        <v>5</v>
      </c>
      <c r="J2044" s="23" t="s">
        <v>570</v>
      </c>
      <c r="K2044" s="23" t="s">
        <v>2294</v>
      </c>
      <c r="L2044" s="24">
        <v>45852</v>
      </c>
      <c r="M2044" s="28">
        <v>6.9444444444444441E-3</v>
      </c>
      <c r="N2044" s="3">
        <v>45838</v>
      </c>
      <c r="O2044">
        <v>199535</v>
      </c>
      <c r="P2044" t="e">
        <f>IFERROR(INDEX(REDOSLIJED!#REF!,MATCH(PlanMasine[[#This Row],[KPL]],REDOSLIJED!#REF!,0)),MAX(REDOSLIJED!#REF!)+1)</f>
        <v>#REF!</v>
      </c>
    </row>
    <row r="2045" spans="1:16" hidden="1" x14ac:dyDescent="0.25">
      <c r="A2045" s="23">
        <v>1016872</v>
      </c>
      <c r="B2045" s="23">
        <v>1</v>
      </c>
      <c r="C2045" s="23">
        <v>1016876</v>
      </c>
      <c r="D2045" s="23" t="s">
        <v>2019</v>
      </c>
      <c r="E2045" s="5">
        <f>IFERROR((PlanMasine[[#This Row],[Norma]]/PlanMasine[[#This Row],[Q]])*(PlanMasine[[#This Row],[Q]]/SUMIF(#REF!,PlanMasine[[#This Row],[RN]],#REF!)*PlanMasine[[#This Row],[KPLQ]]),0)</f>
        <v>0</v>
      </c>
      <c r="F2045" s="23">
        <v>1</v>
      </c>
      <c r="G2045" s="23">
        <v>0</v>
      </c>
      <c r="H2045" s="23">
        <v>0</v>
      </c>
      <c r="I2045" s="23" t="s">
        <v>5</v>
      </c>
      <c r="J2045" s="23" t="s">
        <v>570</v>
      </c>
      <c r="K2045" s="23" t="s">
        <v>2294</v>
      </c>
      <c r="L2045" s="24">
        <v>45852</v>
      </c>
      <c r="M2045" s="28">
        <v>5.5555555555555558E-3</v>
      </c>
      <c r="N2045" s="3">
        <v>45838</v>
      </c>
      <c r="O2045">
        <v>199534</v>
      </c>
      <c r="P2045" t="e">
        <f>IFERROR(INDEX(REDOSLIJED!#REF!,MATCH(PlanMasine[[#This Row],[KPL]],REDOSLIJED!#REF!,0)),MAX(REDOSLIJED!#REF!)+1)</f>
        <v>#REF!</v>
      </c>
    </row>
    <row r="2046" spans="1:16" hidden="1" x14ac:dyDescent="0.25">
      <c r="A2046" s="23">
        <v>1016872</v>
      </c>
      <c r="B2046" s="23">
        <v>1</v>
      </c>
      <c r="C2046" s="23">
        <v>1016884</v>
      </c>
      <c r="D2046" s="23" t="s">
        <v>2029</v>
      </c>
      <c r="E2046" s="5">
        <f>IFERROR((PlanMasine[[#This Row],[Norma]]/PlanMasine[[#This Row],[Q]])*(PlanMasine[[#This Row],[Q]]/SUMIF(#REF!,PlanMasine[[#This Row],[RN]],#REF!)*PlanMasine[[#This Row],[KPLQ]]),0)</f>
        <v>0</v>
      </c>
      <c r="F2046" s="23">
        <v>1</v>
      </c>
      <c r="G2046" s="23">
        <v>0</v>
      </c>
      <c r="H2046" s="23">
        <v>0</v>
      </c>
      <c r="I2046" s="23" t="s">
        <v>5</v>
      </c>
      <c r="J2046" s="23" t="s">
        <v>570</v>
      </c>
      <c r="K2046" s="23" t="s">
        <v>2294</v>
      </c>
      <c r="L2046" s="24">
        <v>45852</v>
      </c>
      <c r="M2046" s="28">
        <v>6.9444444444444441E-3</v>
      </c>
      <c r="N2046" s="3">
        <v>45838</v>
      </c>
      <c r="O2046">
        <v>199542</v>
      </c>
      <c r="P2046" t="e">
        <f>IFERROR(INDEX(REDOSLIJED!#REF!,MATCH(PlanMasine[[#This Row],[KPL]],REDOSLIJED!#REF!,0)),MAX(REDOSLIJED!#REF!)+1)</f>
        <v>#REF!</v>
      </c>
    </row>
    <row r="2047" spans="1:16" hidden="1" x14ac:dyDescent="0.25">
      <c r="A2047" s="23">
        <v>1016872</v>
      </c>
      <c r="B2047" s="23">
        <v>1</v>
      </c>
      <c r="C2047" s="23">
        <v>1016879</v>
      </c>
      <c r="D2047" s="23" t="s">
        <v>2025</v>
      </c>
      <c r="E2047" s="5">
        <f>IFERROR((PlanMasine[[#This Row],[Norma]]/PlanMasine[[#This Row],[Q]])*(PlanMasine[[#This Row],[Q]]/SUMIF(#REF!,PlanMasine[[#This Row],[RN]],#REF!)*PlanMasine[[#This Row],[KPLQ]]),0)</f>
        <v>0</v>
      </c>
      <c r="F2047" s="23">
        <v>2</v>
      </c>
      <c r="G2047" s="23">
        <v>0</v>
      </c>
      <c r="H2047" s="23">
        <v>0</v>
      </c>
      <c r="I2047" s="23" t="s">
        <v>5</v>
      </c>
      <c r="J2047" s="23" t="s">
        <v>570</v>
      </c>
      <c r="K2047" s="23" t="s">
        <v>2294</v>
      </c>
      <c r="L2047" s="24">
        <v>45852</v>
      </c>
      <c r="M2047" s="28">
        <v>6.9444444444444441E-3</v>
      </c>
      <c r="N2047" s="3">
        <v>45838</v>
      </c>
      <c r="O2047">
        <v>199537</v>
      </c>
      <c r="P2047" t="e">
        <f>IFERROR(INDEX(REDOSLIJED!#REF!,MATCH(PlanMasine[[#This Row],[KPL]],REDOSLIJED!#REF!,0)),MAX(REDOSLIJED!#REF!)+1)</f>
        <v>#REF!</v>
      </c>
    </row>
    <row r="2048" spans="1:16" hidden="1" x14ac:dyDescent="0.25">
      <c r="A2048" s="23">
        <v>1016872</v>
      </c>
      <c r="B2048" s="23">
        <v>1</v>
      </c>
      <c r="C2048" s="23">
        <v>1016878</v>
      </c>
      <c r="D2048" s="23" t="s">
        <v>2024</v>
      </c>
      <c r="E2048" s="5">
        <f>IFERROR((PlanMasine[[#This Row],[Norma]]/PlanMasine[[#This Row],[Q]])*(PlanMasine[[#This Row],[Q]]/SUMIF(#REF!,PlanMasine[[#This Row],[RN]],#REF!)*PlanMasine[[#This Row],[KPLQ]]),0)</f>
        <v>0</v>
      </c>
      <c r="F2048" s="23">
        <v>4</v>
      </c>
      <c r="G2048" s="23">
        <v>0</v>
      </c>
      <c r="H2048" s="23">
        <v>0</v>
      </c>
      <c r="I2048" s="23" t="s">
        <v>5</v>
      </c>
      <c r="J2048" s="23" t="s">
        <v>570</v>
      </c>
      <c r="K2048" s="23" t="s">
        <v>2294</v>
      </c>
      <c r="L2048" s="24">
        <v>45852</v>
      </c>
      <c r="M2048" s="28">
        <v>1.1111111111111112E-2</v>
      </c>
      <c r="N2048" s="3">
        <v>45838</v>
      </c>
      <c r="O2048">
        <v>199536</v>
      </c>
      <c r="P2048" t="e">
        <f>IFERROR(INDEX(REDOSLIJED!#REF!,MATCH(PlanMasine[[#This Row],[KPL]],REDOSLIJED!#REF!,0)),MAX(REDOSLIJED!#REF!)+1)</f>
        <v>#REF!</v>
      </c>
    </row>
    <row r="2049" spans="1:16" hidden="1" x14ac:dyDescent="0.25">
      <c r="A2049" s="23">
        <v>1016872</v>
      </c>
      <c r="B2049" s="23">
        <v>1</v>
      </c>
      <c r="C2049" s="23">
        <v>1016888</v>
      </c>
      <c r="D2049" s="23" t="s">
        <v>2028</v>
      </c>
      <c r="E2049" s="5">
        <f>IFERROR((PlanMasine[[#This Row],[Norma]]/PlanMasine[[#This Row],[Q]])*(PlanMasine[[#This Row],[Q]]/SUMIF(#REF!,PlanMasine[[#This Row],[RN]],#REF!)*PlanMasine[[#This Row],[KPLQ]]),0)</f>
        <v>0</v>
      </c>
      <c r="F2049" s="23">
        <v>2</v>
      </c>
      <c r="G2049" s="23">
        <v>0</v>
      </c>
      <c r="H2049" s="23">
        <v>0</v>
      </c>
      <c r="I2049" s="23" t="s">
        <v>5</v>
      </c>
      <c r="J2049" s="23" t="s">
        <v>570</v>
      </c>
      <c r="K2049" s="23" t="s">
        <v>2294</v>
      </c>
      <c r="L2049" s="24">
        <v>45852</v>
      </c>
      <c r="M2049" s="28">
        <v>9.7222222222222224E-3</v>
      </c>
      <c r="N2049" s="3">
        <v>45838</v>
      </c>
      <c r="O2049">
        <v>199546</v>
      </c>
      <c r="P2049" t="e">
        <f>IFERROR(INDEX(REDOSLIJED!#REF!,MATCH(PlanMasine[[#This Row],[KPL]],REDOSLIJED!#REF!,0)),MAX(REDOSLIJED!#REF!)+1)</f>
        <v>#REF!</v>
      </c>
    </row>
    <row r="2050" spans="1:16" hidden="1" x14ac:dyDescent="0.25">
      <c r="A2050" s="23">
        <v>1016872</v>
      </c>
      <c r="B2050" s="23">
        <v>1</v>
      </c>
      <c r="C2050" s="23">
        <v>1016883</v>
      </c>
      <c r="D2050" s="23" t="s">
        <v>2026</v>
      </c>
      <c r="E2050" s="5">
        <f>IFERROR((PlanMasine[[#This Row],[Norma]]/PlanMasine[[#This Row],[Q]])*(PlanMasine[[#This Row],[Q]]/SUMIF(#REF!,PlanMasine[[#This Row],[RN]],#REF!)*PlanMasine[[#This Row],[KPLQ]]),0)</f>
        <v>0</v>
      </c>
      <c r="F2050" s="23">
        <v>1</v>
      </c>
      <c r="G2050" s="23">
        <v>0</v>
      </c>
      <c r="H2050" s="23">
        <v>0</v>
      </c>
      <c r="I2050" s="23" t="s">
        <v>5</v>
      </c>
      <c r="J2050" s="23" t="s">
        <v>570</v>
      </c>
      <c r="K2050" s="23" t="s">
        <v>2294</v>
      </c>
      <c r="L2050" s="24">
        <v>45852</v>
      </c>
      <c r="M2050" s="28">
        <v>4.1666666666666666E-3</v>
      </c>
      <c r="N2050" s="3">
        <v>45838</v>
      </c>
      <c r="O2050">
        <v>199541</v>
      </c>
      <c r="P2050" t="e">
        <f>IFERROR(INDEX(REDOSLIJED!#REF!,MATCH(PlanMasine[[#This Row],[KPL]],REDOSLIJED!#REF!,0)),MAX(REDOSLIJED!#REF!)+1)</f>
        <v>#REF!</v>
      </c>
    </row>
    <row r="2051" spans="1:16" hidden="1" x14ac:dyDescent="0.25">
      <c r="A2051" s="23">
        <v>1016872</v>
      </c>
      <c r="B2051" s="23">
        <v>1</v>
      </c>
      <c r="C2051" s="23">
        <v>1016891</v>
      </c>
      <c r="D2051" s="23" t="s">
        <v>2027</v>
      </c>
      <c r="E2051" s="5">
        <f>IFERROR((PlanMasine[[#This Row],[Norma]]/PlanMasine[[#This Row],[Q]])*(PlanMasine[[#This Row],[Q]]/SUMIF(#REF!,PlanMasine[[#This Row],[RN]],#REF!)*PlanMasine[[#This Row],[KPLQ]]),0)</f>
        <v>0</v>
      </c>
      <c r="F2051" s="23">
        <v>4</v>
      </c>
      <c r="G2051" s="23">
        <v>0</v>
      </c>
      <c r="H2051" s="23">
        <v>0</v>
      </c>
      <c r="I2051" s="23" t="s">
        <v>5</v>
      </c>
      <c r="J2051" s="23" t="s">
        <v>570</v>
      </c>
      <c r="K2051" s="23" t="s">
        <v>2294</v>
      </c>
      <c r="L2051" s="24">
        <v>45852</v>
      </c>
      <c r="M2051" s="28">
        <v>1.6666666666666666E-2</v>
      </c>
      <c r="N2051" s="3">
        <v>45838</v>
      </c>
      <c r="O2051">
        <v>199549</v>
      </c>
      <c r="P2051" t="e">
        <f>IFERROR(INDEX(REDOSLIJED!#REF!,MATCH(PlanMasine[[#This Row],[KPL]],REDOSLIJED!#REF!,0)),MAX(REDOSLIJED!#REF!)+1)</f>
        <v>#REF!</v>
      </c>
    </row>
    <row r="2052" spans="1:16" hidden="1" x14ac:dyDescent="0.25">
      <c r="A2052" s="23">
        <v>1016872</v>
      </c>
      <c r="B2052" s="23">
        <v>1</v>
      </c>
      <c r="C2052" s="23">
        <v>1016874</v>
      </c>
      <c r="D2052" s="23" t="s">
        <v>2021</v>
      </c>
      <c r="E2052" s="5">
        <f>IFERROR((PlanMasine[[#This Row],[Norma]]/PlanMasine[[#This Row],[Q]])*(PlanMasine[[#This Row],[Q]]/SUMIF(#REF!,PlanMasine[[#This Row],[RN]],#REF!)*PlanMasine[[#This Row],[KPLQ]]),0)</f>
        <v>0</v>
      </c>
      <c r="F2052" s="23">
        <v>1</v>
      </c>
      <c r="G2052" s="23">
        <v>0</v>
      </c>
      <c r="H2052" s="23">
        <v>0</v>
      </c>
      <c r="I2052" s="23" t="s">
        <v>5</v>
      </c>
      <c r="J2052" s="23" t="s">
        <v>570</v>
      </c>
      <c r="K2052" s="23" t="s">
        <v>2294</v>
      </c>
      <c r="L2052" s="24">
        <v>45852</v>
      </c>
      <c r="M2052" s="28">
        <v>8.3333333333333332E-3</v>
      </c>
      <c r="N2052" s="3">
        <v>45838</v>
      </c>
      <c r="O2052">
        <v>199532</v>
      </c>
      <c r="P2052" t="e">
        <f>IFERROR(INDEX(REDOSLIJED!#REF!,MATCH(PlanMasine[[#This Row],[KPL]],REDOSLIJED!#REF!,0)),MAX(REDOSLIJED!#REF!)+1)</f>
        <v>#REF!</v>
      </c>
    </row>
    <row r="2053" spans="1:16" hidden="1" x14ac:dyDescent="0.25">
      <c r="A2053" s="23">
        <v>1016872</v>
      </c>
      <c r="B2053" s="23">
        <v>1</v>
      </c>
      <c r="C2053" s="23">
        <v>1016875</v>
      </c>
      <c r="D2053" s="23" t="s">
        <v>2023</v>
      </c>
      <c r="E2053" s="5">
        <f>IFERROR((PlanMasine[[#This Row],[Norma]]/PlanMasine[[#This Row],[Q]])*(PlanMasine[[#This Row],[Q]]/SUMIF(#REF!,PlanMasine[[#This Row],[RN]],#REF!)*PlanMasine[[#This Row],[KPLQ]]),0)</f>
        <v>0</v>
      </c>
      <c r="F2053" s="23">
        <v>1</v>
      </c>
      <c r="G2053" s="23">
        <v>0</v>
      </c>
      <c r="H2053" s="23">
        <v>0</v>
      </c>
      <c r="I2053" s="23" t="s">
        <v>5</v>
      </c>
      <c r="J2053" s="23" t="s">
        <v>570</v>
      </c>
      <c r="K2053" s="23" t="s">
        <v>2294</v>
      </c>
      <c r="L2053" s="24">
        <v>45852</v>
      </c>
      <c r="M2053" s="28">
        <v>1.3888888888888888E-2</v>
      </c>
      <c r="N2053" s="3">
        <v>45838</v>
      </c>
      <c r="O2053">
        <v>199533</v>
      </c>
      <c r="P2053" t="e">
        <f>IFERROR(INDEX(REDOSLIJED!#REF!,MATCH(PlanMasine[[#This Row],[KPL]],REDOSLIJED!#REF!,0)),MAX(REDOSLIJED!#REF!)+1)</f>
        <v>#REF!</v>
      </c>
    </row>
    <row r="2054" spans="1:16" hidden="1" x14ac:dyDescent="0.25">
      <c r="A2054" s="23">
        <v>1016872</v>
      </c>
      <c r="B2054" s="23">
        <v>1</v>
      </c>
      <c r="C2054" s="23">
        <v>1016873</v>
      </c>
      <c r="D2054" s="23" t="s">
        <v>2022</v>
      </c>
      <c r="E2054" s="5">
        <f>IFERROR((PlanMasine[[#This Row],[Norma]]/PlanMasine[[#This Row],[Q]])*(PlanMasine[[#This Row],[Q]]/SUMIF(#REF!,PlanMasine[[#This Row],[RN]],#REF!)*PlanMasine[[#This Row],[KPLQ]]),0)</f>
        <v>0</v>
      </c>
      <c r="F2054" s="23">
        <v>1</v>
      </c>
      <c r="G2054" s="23">
        <v>0</v>
      </c>
      <c r="H2054" s="23">
        <v>0</v>
      </c>
      <c r="I2054" s="23" t="s">
        <v>5</v>
      </c>
      <c r="J2054" s="23" t="s">
        <v>570</v>
      </c>
      <c r="K2054" s="23" t="s">
        <v>2294</v>
      </c>
      <c r="L2054" s="24">
        <v>45852</v>
      </c>
      <c r="M2054" s="28">
        <v>8.3333333333333332E-3</v>
      </c>
      <c r="N2054" s="3">
        <v>45838</v>
      </c>
      <c r="O2054">
        <v>199531</v>
      </c>
      <c r="P2054" t="e">
        <f>IFERROR(INDEX(REDOSLIJED!#REF!,MATCH(PlanMasine[[#This Row],[KPL]],REDOSLIJED!#REF!,0)),MAX(REDOSLIJED!#REF!)+1)</f>
        <v>#REF!</v>
      </c>
    </row>
    <row r="2055" spans="1:16" hidden="1" x14ac:dyDescent="0.25">
      <c r="A2055" s="23">
        <v>1016932</v>
      </c>
      <c r="B2055" s="23">
        <v>1</v>
      </c>
      <c r="C2055" s="23">
        <v>1016951</v>
      </c>
      <c r="D2055" s="23" t="s">
        <v>2027</v>
      </c>
      <c r="E2055" s="5">
        <f>IFERROR((PlanMasine[[#This Row],[Norma]]/PlanMasine[[#This Row],[Q]])*(PlanMasine[[#This Row],[Q]]/SUMIF(#REF!,PlanMasine[[#This Row],[RN]],#REF!)*PlanMasine[[#This Row],[KPLQ]]),0)</f>
        <v>0</v>
      </c>
      <c r="F2055" s="23">
        <v>12</v>
      </c>
      <c r="G2055" s="23">
        <v>0</v>
      </c>
      <c r="H2055" s="23">
        <v>0</v>
      </c>
      <c r="I2055" s="23" t="s">
        <v>5</v>
      </c>
      <c r="J2055" s="23" t="s">
        <v>570</v>
      </c>
      <c r="K2055" s="23" t="s">
        <v>2295</v>
      </c>
      <c r="L2055" s="24">
        <v>45852</v>
      </c>
      <c r="M2055" s="28">
        <v>1.6666666666666666E-2</v>
      </c>
      <c r="N2055" s="3">
        <v>45838</v>
      </c>
      <c r="O2055">
        <v>199549</v>
      </c>
      <c r="P2055" t="e">
        <f>IFERROR(INDEX(REDOSLIJED!#REF!,MATCH(PlanMasine[[#This Row],[KPL]],REDOSLIJED!#REF!,0)),MAX(REDOSLIJED!#REF!)+1)</f>
        <v>#REF!</v>
      </c>
    </row>
    <row r="2056" spans="1:16" hidden="1" x14ac:dyDescent="0.25">
      <c r="A2056" s="23">
        <v>1016932</v>
      </c>
      <c r="B2056" s="23">
        <v>1</v>
      </c>
      <c r="C2056" s="23">
        <v>1016944</v>
      </c>
      <c r="D2056" s="23" t="s">
        <v>2029</v>
      </c>
      <c r="E2056" s="5">
        <f>IFERROR((PlanMasine[[#This Row],[Norma]]/PlanMasine[[#This Row],[Q]])*(PlanMasine[[#This Row],[Q]]/SUMIF(#REF!,PlanMasine[[#This Row],[RN]],#REF!)*PlanMasine[[#This Row],[KPLQ]]),0)</f>
        <v>0</v>
      </c>
      <c r="F2056" s="23">
        <v>3</v>
      </c>
      <c r="G2056" s="23">
        <v>0</v>
      </c>
      <c r="H2056" s="23">
        <v>0</v>
      </c>
      <c r="I2056" s="23" t="s">
        <v>5</v>
      </c>
      <c r="J2056" s="23" t="s">
        <v>570</v>
      </c>
      <c r="K2056" s="23" t="s">
        <v>2295</v>
      </c>
      <c r="L2056" s="24">
        <v>45852</v>
      </c>
      <c r="M2056" s="28">
        <v>6.9444444444444441E-3</v>
      </c>
      <c r="N2056" s="3">
        <v>45838</v>
      </c>
      <c r="O2056">
        <v>199542</v>
      </c>
      <c r="P2056" t="e">
        <f>IFERROR(INDEX(REDOSLIJED!#REF!,MATCH(PlanMasine[[#This Row],[KPL]],REDOSLIJED!#REF!,0)),MAX(REDOSLIJED!#REF!)+1)</f>
        <v>#REF!</v>
      </c>
    </row>
    <row r="2057" spans="1:16" hidden="1" x14ac:dyDescent="0.25">
      <c r="A2057" s="23">
        <v>1016932</v>
      </c>
      <c r="B2057" s="23">
        <v>1</v>
      </c>
      <c r="C2057" s="23">
        <v>1016936</v>
      </c>
      <c r="D2057" s="23" t="s">
        <v>2019</v>
      </c>
      <c r="E2057" s="5">
        <f>IFERROR((PlanMasine[[#This Row],[Norma]]/PlanMasine[[#This Row],[Q]])*(PlanMasine[[#This Row],[Q]]/SUMIF(#REF!,PlanMasine[[#This Row],[RN]],#REF!)*PlanMasine[[#This Row],[KPLQ]]),0)</f>
        <v>0</v>
      </c>
      <c r="F2057" s="23">
        <v>3</v>
      </c>
      <c r="G2057" s="23">
        <v>0</v>
      </c>
      <c r="H2057" s="23">
        <v>0</v>
      </c>
      <c r="I2057" s="23" t="s">
        <v>5</v>
      </c>
      <c r="J2057" s="23" t="s">
        <v>570</v>
      </c>
      <c r="K2057" s="23" t="s">
        <v>2295</v>
      </c>
      <c r="L2057" s="24">
        <v>45852</v>
      </c>
      <c r="M2057" s="28">
        <v>5.5555555555555558E-3</v>
      </c>
      <c r="N2057" s="3">
        <v>45838</v>
      </c>
      <c r="O2057">
        <v>199534</v>
      </c>
      <c r="P2057" t="e">
        <f>IFERROR(INDEX(REDOSLIJED!#REF!,MATCH(PlanMasine[[#This Row],[KPL]],REDOSLIJED!#REF!,0)),MAX(REDOSLIJED!#REF!)+1)</f>
        <v>#REF!</v>
      </c>
    </row>
    <row r="2058" spans="1:16" hidden="1" x14ac:dyDescent="0.25">
      <c r="A2058" s="23">
        <v>1016932</v>
      </c>
      <c r="B2058" s="23">
        <v>1</v>
      </c>
      <c r="C2058" s="23">
        <v>1016948</v>
      </c>
      <c r="D2058" s="23" t="s">
        <v>2028</v>
      </c>
      <c r="E2058" s="5">
        <f>IFERROR((PlanMasine[[#This Row],[Norma]]/PlanMasine[[#This Row],[Q]])*(PlanMasine[[#This Row],[Q]]/SUMIF(#REF!,PlanMasine[[#This Row],[RN]],#REF!)*PlanMasine[[#This Row],[KPLQ]]),0)</f>
        <v>0</v>
      </c>
      <c r="F2058" s="23">
        <v>6</v>
      </c>
      <c r="G2058" s="23">
        <v>0</v>
      </c>
      <c r="H2058" s="23">
        <v>0</v>
      </c>
      <c r="I2058" s="23" t="s">
        <v>5</v>
      </c>
      <c r="J2058" s="23" t="s">
        <v>570</v>
      </c>
      <c r="K2058" s="23" t="s">
        <v>2295</v>
      </c>
      <c r="L2058" s="24">
        <v>45852</v>
      </c>
      <c r="M2058" s="28">
        <v>9.7222222222222224E-3</v>
      </c>
      <c r="N2058" s="3">
        <v>45838</v>
      </c>
      <c r="O2058">
        <v>199546</v>
      </c>
      <c r="P2058" t="e">
        <f>IFERROR(INDEX(REDOSLIJED!#REF!,MATCH(PlanMasine[[#This Row],[KPL]],REDOSLIJED!#REF!,0)),MAX(REDOSLIJED!#REF!)+1)</f>
        <v>#REF!</v>
      </c>
    </row>
    <row r="2059" spans="1:16" hidden="1" x14ac:dyDescent="0.25">
      <c r="A2059" s="23">
        <v>1016932</v>
      </c>
      <c r="B2059" s="23">
        <v>1</v>
      </c>
      <c r="C2059" s="23">
        <v>1016939</v>
      </c>
      <c r="D2059" s="23" t="s">
        <v>2025</v>
      </c>
      <c r="E2059" s="5">
        <f>IFERROR((PlanMasine[[#This Row],[Norma]]/PlanMasine[[#This Row],[Q]])*(PlanMasine[[#This Row],[Q]]/SUMIF(#REF!,PlanMasine[[#This Row],[RN]],#REF!)*PlanMasine[[#This Row],[KPLQ]]),0)</f>
        <v>0</v>
      </c>
      <c r="F2059" s="23">
        <v>6</v>
      </c>
      <c r="G2059" s="23">
        <v>0</v>
      </c>
      <c r="H2059" s="23">
        <v>0</v>
      </c>
      <c r="I2059" s="23" t="s">
        <v>5</v>
      </c>
      <c r="J2059" s="23" t="s">
        <v>570</v>
      </c>
      <c r="K2059" s="23" t="s">
        <v>2295</v>
      </c>
      <c r="L2059" s="24">
        <v>45852</v>
      </c>
      <c r="M2059" s="28">
        <v>6.9444444444444441E-3</v>
      </c>
      <c r="N2059" s="3">
        <v>45838</v>
      </c>
      <c r="O2059">
        <v>199537</v>
      </c>
      <c r="P2059" t="e">
        <f>IFERROR(INDEX(REDOSLIJED!#REF!,MATCH(PlanMasine[[#This Row],[KPL]],REDOSLIJED!#REF!,0)),MAX(REDOSLIJED!#REF!)+1)</f>
        <v>#REF!</v>
      </c>
    </row>
    <row r="2060" spans="1:16" hidden="1" x14ac:dyDescent="0.25">
      <c r="A2060" s="23">
        <v>1016932</v>
      </c>
      <c r="B2060" s="23">
        <v>1</v>
      </c>
      <c r="C2060" s="23">
        <v>1016933</v>
      </c>
      <c r="D2060" s="23" t="s">
        <v>2022</v>
      </c>
      <c r="E2060" s="5">
        <f>IFERROR((PlanMasine[[#This Row],[Norma]]/PlanMasine[[#This Row],[Q]])*(PlanMasine[[#This Row],[Q]]/SUMIF(#REF!,PlanMasine[[#This Row],[RN]],#REF!)*PlanMasine[[#This Row],[KPLQ]]),0)</f>
        <v>0</v>
      </c>
      <c r="F2060" s="23">
        <v>3</v>
      </c>
      <c r="G2060" s="23">
        <v>0</v>
      </c>
      <c r="H2060" s="23">
        <v>0</v>
      </c>
      <c r="I2060" s="23" t="s">
        <v>5</v>
      </c>
      <c r="J2060" s="23" t="s">
        <v>570</v>
      </c>
      <c r="K2060" s="23" t="s">
        <v>2295</v>
      </c>
      <c r="L2060" s="24">
        <v>45852</v>
      </c>
      <c r="M2060" s="28">
        <v>8.3333333333333332E-3</v>
      </c>
      <c r="N2060" s="3">
        <v>45838</v>
      </c>
      <c r="O2060">
        <v>199531</v>
      </c>
      <c r="P2060" t="e">
        <f>IFERROR(INDEX(REDOSLIJED!#REF!,MATCH(PlanMasine[[#This Row],[KPL]],REDOSLIJED!#REF!,0)),MAX(REDOSLIJED!#REF!)+1)</f>
        <v>#REF!</v>
      </c>
    </row>
    <row r="2061" spans="1:16" hidden="1" x14ac:dyDescent="0.25">
      <c r="A2061" s="23">
        <v>1016932</v>
      </c>
      <c r="B2061" s="23">
        <v>1</v>
      </c>
      <c r="C2061" s="23">
        <v>1016938</v>
      </c>
      <c r="D2061" s="23" t="s">
        <v>2024</v>
      </c>
      <c r="E2061" s="5">
        <f>IFERROR((PlanMasine[[#This Row],[Norma]]/PlanMasine[[#This Row],[Q]])*(PlanMasine[[#This Row],[Q]]/SUMIF(#REF!,PlanMasine[[#This Row],[RN]],#REF!)*PlanMasine[[#This Row],[KPLQ]]),0)</f>
        <v>0</v>
      </c>
      <c r="F2061" s="23">
        <v>12</v>
      </c>
      <c r="G2061" s="23">
        <v>0</v>
      </c>
      <c r="H2061" s="23">
        <v>0</v>
      </c>
      <c r="I2061" s="23" t="s">
        <v>5</v>
      </c>
      <c r="J2061" s="23" t="s">
        <v>570</v>
      </c>
      <c r="K2061" s="23" t="s">
        <v>2295</v>
      </c>
      <c r="L2061" s="24">
        <v>45852</v>
      </c>
      <c r="M2061" s="28">
        <v>1.1111111111111112E-2</v>
      </c>
      <c r="N2061" s="3">
        <v>45838</v>
      </c>
      <c r="O2061">
        <v>199536</v>
      </c>
      <c r="P2061" t="e">
        <f>IFERROR(INDEX(REDOSLIJED!#REF!,MATCH(PlanMasine[[#This Row],[KPL]],REDOSLIJED!#REF!,0)),MAX(REDOSLIJED!#REF!)+1)</f>
        <v>#REF!</v>
      </c>
    </row>
    <row r="2062" spans="1:16" hidden="1" x14ac:dyDescent="0.25">
      <c r="A2062" s="23">
        <v>1016932</v>
      </c>
      <c r="B2062" s="23">
        <v>1</v>
      </c>
      <c r="C2062" s="23">
        <v>1016943</v>
      </c>
      <c r="D2062" s="23" t="s">
        <v>2026</v>
      </c>
      <c r="E2062" s="5">
        <f>IFERROR((PlanMasine[[#This Row],[Norma]]/PlanMasine[[#This Row],[Q]])*(PlanMasine[[#This Row],[Q]]/SUMIF(#REF!,PlanMasine[[#This Row],[RN]],#REF!)*PlanMasine[[#This Row],[KPLQ]]),0)</f>
        <v>0</v>
      </c>
      <c r="F2062" s="23">
        <v>3</v>
      </c>
      <c r="G2062" s="23">
        <v>0</v>
      </c>
      <c r="H2062" s="23">
        <v>0</v>
      </c>
      <c r="I2062" s="23" t="s">
        <v>5</v>
      </c>
      <c r="J2062" s="23" t="s">
        <v>570</v>
      </c>
      <c r="K2062" s="23" t="s">
        <v>2295</v>
      </c>
      <c r="L2062" s="24">
        <v>45852</v>
      </c>
      <c r="M2062" s="28">
        <v>4.1666666666666666E-3</v>
      </c>
      <c r="N2062" s="3">
        <v>45838</v>
      </c>
      <c r="O2062">
        <v>199541</v>
      </c>
      <c r="P2062" t="e">
        <f>IFERROR(INDEX(REDOSLIJED!#REF!,MATCH(PlanMasine[[#This Row],[KPL]],REDOSLIJED!#REF!,0)),MAX(REDOSLIJED!#REF!)+1)</f>
        <v>#REF!</v>
      </c>
    </row>
    <row r="2063" spans="1:16" hidden="1" x14ac:dyDescent="0.25">
      <c r="A2063" s="23">
        <v>1016932</v>
      </c>
      <c r="B2063" s="23">
        <v>1</v>
      </c>
      <c r="C2063" s="23">
        <v>1016937</v>
      </c>
      <c r="D2063" s="23" t="s">
        <v>2030</v>
      </c>
      <c r="E2063" s="5">
        <f>IFERROR((PlanMasine[[#This Row],[Norma]]/PlanMasine[[#This Row],[Q]])*(PlanMasine[[#This Row],[Q]]/SUMIF(#REF!,PlanMasine[[#This Row],[RN]],#REF!)*PlanMasine[[#This Row],[KPLQ]]),0)</f>
        <v>0</v>
      </c>
      <c r="F2063" s="23">
        <v>3</v>
      </c>
      <c r="G2063" s="23">
        <v>0</v>
      </c>
      <c r="H2063" s="23">
        <v>0</v>
      </c>
      <c r="I2063" s="23" t="s">
        <v>5</v>
      </c>
      <c r="J2063" s="23" t="s">
        <v>570</v>
      </c>
      <c r="K2063" s="23" t="s">
        <v>2295</v>
      </c>
      <c r="L2063" s="24">
        <v>45852</v>
      </c>
      <c r="M2063" s="28">
        <v>6.9444444444444441E-3</v>
      </c>
      <c r="N2063" s="3">
        <v>45838</v>
      </c>
      <c r="O2063">
        <v>199535</v>
      </c>
      <c r="P2063" t="e">
        <f>IFERROR(INDEX(REDOSLIJED!#REF!,MATCH(PlanMasine[[#This Row],[KPL]],REDOSLIJED!#REF!,0)),MAX(REDOSLIJED!#REF!)+1)</f>
        <v>#REF!</v>
      </c>
    </row>
    <row r="2064" spans="1:16" hidden="1" x14ac:dyDescent="0.25">
      <c r="A2064" s="23">
        <v>1016932</v>
      </c>
      <c r="B2064" s="23">
        <v>1</v>
      </c>
      <c r="C2064" s="23">
        <v>1016934</v>
      </c>
      <c r="D2064" s="23" t="s">
        <v>2021</v>
      </c>
      <c r="E2064" s="5">
        <f>IFERROR((PlanMasine[[#This Row],[Norma]]/PlanMasine[[#This Row],[Q]])*(PlanMasine[[#This Row],[Q]]/SUMIF(#REF!,PlanMasine[[#This Row],[RN]],#REF!)*PlanMasine[[#This Row],[KPLQ]]),0)</f>
        <v>0</v>
      </c>
      <c r="F2064" s="23">
        <v>3</v>
      </c>
      <c r="G2064" s="23">
        <v>0</v>
      </c>
      <c r="H2064" s="23">
        <v>0</v>
      </c>
      <c r="I2064" s="23" t="s">
        <v>5</v>
      </c>
      <c r="J2064" s="23" t="s">
        <v>570</v>
      </c>
      <c r="K2064" s="23" t="s">
        <v>2295</v>
      </c>
      <c r="L2064" s="24">
        <v>45852</v>
      </c>
      <c r="M2064" s="28">
        <v>8.3333333333333332E-3</v>
      </c>
      <c r="N2064" s="3">
        <v>45838</v>
      </c>
      <c r="O2064">
        <v>199532</v>
      </c>
      <c r="P2064" t="e">
        <f>IFERROR(INDEX(REDOSLIJED!#REF!,MATCH(PlanMasine[[#This Row],[KPL]],REDOSLIJED!#REF!,0)),MAX(REDOSLIJED!#REF!)+1)</f>
        <v>#REF!</v>
      </c>
    </row>
    <row r="2065" spans="1:16" hidden="1" x14ac:dyDescent="0.25">
      <c r="A2065" s="23">
        <v>1016932</v>
      </c>
      <c r="B2065" s="23">
        <v>1</v>
      </c>
      <c r="C2065" s="23">
        <v>1016935</v>
      </c>
      <c r="D2065" s="23" t="s">
        <v>2023</v>
      </c>
      <c r="E2065" s="5">
        <f>IFERROR((PlanMasine[[#This Row],[Norma]]/PlanMasine[[#This Row],[Q]])*(PlanMasine[[#This Row],[Q]]/SUMIF(#REF!,PlanMasine[[#This Row],[RN]],#REF!)*PlanMasine[[#This Row],[KPLQ]]),0)</f>
        <v>0</v>
      </c>
      <c r="F2065" s="23">
        <v>3</v>
      </c>
      <c r="G2065" s="23">
        <v>0</v>
      </c>
      <c r="H2065" s="23">
        <v>0</v>
      </c>
      <c r="I2065" s="23" t="s">
        <v>5</v>
      </c>
      <c r="J2065" s="23" t="s">
        <v>570</v>
      </c>
      <c r="K2065" s="23" t="s">
        <v>2295</v>
      </c>
      <c r="L2065" s="24">
        <v>45852</v>
      </c>
      <c r="M2065" s="28">
        <v>1.3888888888888888E-2</v>
      </c>
      <c r="N2065" s="3">
        <v>45838</v>
      </c>
      <c r="O2065">
        <v>199533</v>
      </c>
      <c r="P2065" t="e">
        <f>IFERROR(INDEX(REDOSLIJED!#REF!,MATCH(PlanMasine[[#This Row],[KPL]],REDOSLIJED!#REF!,0)),MAX(REDOSLIJED!#REF!)+1)</f>
        <v>#REF!</v>
      </c>
    </row>
    <row r="2066" spans="1:16" hidden="1" x14ac:dyDescent="0.25">
      <c r="A2066" s="23">
        <v>1023802</v>
      </c>
      <c r="B2066" s="23">
        <v>1</v>
      </c>
      <c r="C2066" s="23">
        <v>1023823</v>
      </c>
      <c r="D2066" s="23" t="s">
        <v>2300</v>
      </c>
      <c r="E2066" s="5">
        <f>IFERROR((PlanMasine[[#This Row],[Norma]]/PlanMasine[[#This Row],[Q]])*(PlanMasine[[#This Row],[Q]]/SUMIF(#REF!,PlanMasine[[#This Row],[RN]],#REF!)*PlanMasine[[#This Row],[KPLQ]]),0)</f>
        <v>0</v>
      </c>
      <c r="F2066" s="23">
        <v>12</v>
      </c>
      <c r="G2066" s="23">
        <v>0</v>
      </c>
      <c r="H2066" s="23">
        <v>0</v>
      </c>
      <c r="I2066" s="23" t="s">
        <v>5</v>
      </c>
      <c r="J2066" s="23" t="s">
        <v>570</v>
      </c>
      <c r="K2066" s="23" t="s">
        <v>2297</v>
      </c>
      <c r="L2066" s="24">
        <v>45855</v>
      </c>
      <c r="M2066" s="28">
        <v>2.7777777777777779E-3</v>
      </c>
      <c r="N2066" s="3">
        <v>45838</v>
      </c>
      <c r="O2066">
        <v>215946</v>
      </c>
      <c r="P2066" t="e">
        <f>IFERROR(INDEX(REDOSLIJED!#REF!,MATCH(PlanMasine[[#This Row],[KPL]],REDOSLIJED!#REF!,0)),MAX(REDOSLIJED!#REF!)+1)</f>
        <v>#REF!</v>
      </c>
    </row>
    <row r="2067" spans="1:16" hidden="1" x14ac:dyDescent="0.25">
      <c r="A2067" s="23">
        <v>1023802</v>
      </c>
      <c r="B2067" s="23">
        <v>1</v>
      </c>
      <c r="C2067" s="23">
        <v>1023818</v>
      </c>
      <c r="D2067" s="23" t="s">
        <v>2307</v>
      </c>
      <c r="E2067" s="5">
        <f>IFERROR((PlanMasine[[#This Row],[Norma]]/PlanMasine[[#This Row],[Q]])*(PlanMasine[[#This Row],[Q]]/SUMIF(#REF!,PlanMasine[[#This Row],[RN]],#REF!)*PlanMasine[[#This Row],[KPLQ]]),0)</f>
        <v>0</v>
      </c>
      <c r="F2067" s="23">
        <v>12</v>
      </c>
      <c r="G2067" s="23">
        <v>0</v>
      </c>
      <c r="H2067" s="23">
        <v>0</v>
      </c>
      <c r="I2067" s="23" t="s">
        <v>5</v>
      </c>
      <c r="J2067" s="23" t="s">
        <v>570</v>
      </c>
      <c r="K2067" s="23" t="s">
        <v>2297</v>
      </c>
      <c r="L2067" s="24">
        <v>45855</v>
      </c>
      <c r="M2067" s="28">
        <v>6.9444444444444441E-3</v>
      </c>
      <c r="N2067" s="3">
        <v>45838</v>
      </c>
      <c r="O2067">
        <v>215940</v>
      </c>
      <c r="P2067" t="e">
        <f>IFERROR(INDEX(REDOSLIJED!#REF!,MATCH(PlanMasine[[#This Row],[KPL]],REDOSLIJED!#REF!,0)),MAX(REDOSLIJED!#REF!)+1)</f>
        <v>#REF!</v>
      </c>
    </row>
    <row r="2068" spans="1:16" hidden="1" x14ac:dyDescent="0.25">
      <c r="A2068" s="23">
        <v>1023802</v>
      </c>
      <c r="B2068" s="23">
        <v>1</v>
      </c>
      <c r="C2068" s="23">
        <v>1023833</v>
      </c>
      <c r="D2068" s="23" t="s">
        <v>2309</v>
      </c>
      <c r="E2068" s="5">
        <f>IFERROR((PlanMasine[[#This Row],[Norma]]/PlanMasine[[#This Row],[Q]])*(PlanMasine[[#This Row],[Q]]/SUMIF(#REF!,PlanMasine[[#This Row],[RN]],#REF!)*PlanMasine[[#This Row],[KPLQ]]),0)</f>
        <v>0</v>
      </c>
      <c r="F2068" s="23">
        <v>12</v>
      </c>
      <c r="G2068" s="23">
        <v>0</v>
      </c>
      <c r="H2068" s="23">
        <v>0</v>
      </c>
      <c r="I2068" s="23" t="s">
        <v>5</v>
      </c>
      <c r="J2068" s="23" t="s">
        <v>570</v>
      </c>
      <c r="K2068" s="23" t="s">
        <v>2297</v>
      </c>
      <c r="L2068" s="24">
        <v>45855</v>
      </c>
      <c r="M2068" s="28">
        <v>2.7777777777777779E-3</v>
      </c>
      <c r="N2068" s="3">
        <v>45838</v>
      </c>
      <c r="O2068">
        <v>215956</v>
      </c>
      <c r="P2068" t="e">
        <f>IFERROR(INDEX(REDOSLIJED!#REF!,MATCH(PlanMasine[[#This Row],[KPL]],REDOSLIJED!#REF!,0)),MAX(REDOSLIJED!#REF!)+1)</f>
        <v>#REF!</v>
      </c>
    </row>
    <row r="2069" spans="1:16" hidden="1" x14ac:dyDescent="0.25">
      <c r="A2069" s="23">
        <v>1023802</v>
      </c>
      <c r="B2069" s="23">
        <v>1</v>
      </c>
      <c r="C2069" s="23">
        <v>1023825</v>
      </c>
      <c r="D2069" s="23" t="s">
        <v>2301</v>
      </c>
      <c r="E2069" s="5">
        <f>IFERROR((PlanMasine[[#This Row],[Norma]]/PlanMasine[[#This Row],[Q]])*(PlanMasine[[#This Row],[Q]]/SUMIF(#REF!,PlanMasine[[#This Row],[RN]],#REF!)*PlanMasine[[#This Row],[KPLQ]]),0)</f>
        <v>0</v>
      </c>
      <c r="F2069" s="23">
        <v>12</v>
      </c>
      <c r="G2069" s="23">
        <v>0</v>
      </c>
      <c r="H2069" s="23">
        <v>0</v>
      </c>
      <c r="I2069" s="23" t="s">
        <v>5</v>
      </c>
      <c r="J2069" s="23" t="s">
        <v>570</v>
      </c>
      <c r="K2069" s="23" t="s">
        <v>2297</v>
      </c>
      <c r="L2069" s="24">
        <v>45855</v>
      </c>
      <c r="M2069" s="28">
        <v>5.5555555555555558E-3</v>
      </c>
      <c r="N2069" s="3">
        <v>45838</v>
      </c>
      <c r="O2069">
        <v>215948</v>
      </c>
      <c r="P2069" t="e">
        <f>IFERROR(INDEX(REDOSLIJED!#REF!,MATCH(PlanMasine[[#This Row],[KPL]],REDOSLIJED!#REF!,0)),MAX(REDOSLIJED!#REF!)+1)</f>
        <v>#REF!</v>
      </c>
    </row>
    <row r="2070" spans="1:16" hidden="1" x14ac:dyDescent="0.25">
      <c r="A2070" s="23">
        <v>1023802</v>
      </c>
      <c r="B2070" s="23">
        <v>1</v>
      </c>
      <c r="C2070" s="23">
        <v>1023824</v>
      </c>
      <c r="D2070" s="23" t="s">
        <v>1865</v>
      </c>
      <c r="E2070" s="5">
        <f>IFERROR((PlanMasine[[#This Row],[Norma]]/PlanMasine[[#This Row],[Q]])*(PlanMasine[[#This Row],[Q]]/SUMIF(#REF!,PlanMasine[[#This Row],[RN]],#REF!)*PlanMasine[[#This Row],[KPLQ]]),0)</f>
        <v>0</v>
      </c>
      <c r="F2070" s="23">
        <v>12</v>
      </c>
      <c r="G2070" s="23">
        <v>0</v>
      </c>
      <c r="H2070" s="23">
        <v>0</v>
      </c>
      <c r="I2070" s="23" t="s">
        <v>5</v>
      </c>
      <c r="J2070" s="23" t="s">
        <v>570</v>
      </c>
      <c r="K2070" s="23" t="s">
        <v>2297</v>
      </c>
      <c r="L2070" s="24">
        <v>45855</v>
      </c>
      <c r="M2070" s="28">
        <v>1.3888888888888889E-3</v>
      </c>
      <c r="N2070" s="3">
        <v>45838</v>
      </c>
      <c r="O2070">
        <v>215947</v>
      </c>
      <c r="P2070" t="e">
        <f>IFERROR(INDEX(REDOSLIJED!#REF!,MATCH(PlanMasine[[#This Row],[KPL]],REDOSLIJED!#REF!,0)),MAX(REDOSLIJED!#REF!)+1)</f>
        <v>#REF!</v>
      </c>
    </row>
    <row r="2071" spans="1:16" hidden="1" x14ac:dyDescent="0.25">
      <c r="A2071" s="23">
        <v>1023802</v>
      </c>
      <c r="B2071" s="23">
        <v>1</v>
      </c>
      <c r="C2071" s="23">
        <v>1023819</v>
      </c>
      <c r="D2071" s="23" t="s">
        <v>2298</v>
      </c>
      <c r="E2071" s="5">
        <f>IFERROR((PlanMasine[[#This Row],[Norma]]/PlanMasine[[#This Row],[Q]])*(PlanMasine[[#This Row],[Q]]/SUMIF(#REF!,PlanMasine[[#This Row],[RN]],#REF!)*PlanMasine[[#This Row],[KPLQ]]),0)</f>
        <v>0</v>
      </c>
      <c r="F2071" s="23">
        <v>12</v>
      </c>
      <c r="G2071" s="23">
        <v>0</v>
      </c>
      <c r="H2071" s="23">
        <v>0</v>
      </c>
      <c r="I2071" s="23" t="s">
        <v>5</v>
      </c>
      <c r="J2071" s="23" t="s">
        <v>570</v>
      </c>
      <c r="K2071" s="23" t="s">
        <v>2297</v>
      </c>
      <c r="L2071" s="24">
        <v>45855</v>
      </c>
      <c r="M2071" s="28">
        <v>6.9444444444444441E-3</v>
      </c>
      <c r="N2071" s="3">
        <v>45838</v>
      </c>
      <c r="O2071">
        <v>215941</v>
      </c>
      <c r="P2071" t="e">
        <f>IFERROR(INDEX(REDOSLIJED!#REF!,MATCH(PlanMasine[[#This Row],[KPL]],REDOSLIJED!#REF!,0)),MAX(REDOSLIJED!#REF!)+1)</f>
        <v>#REF!</v>
      </c>
    </row>
    <row r="2072" spans="1:16" hidden="1" x14ac:dyDescent="0.25">
      <c r="A2072" s="23">
        <v>1023802</v>
      </c>
      <c r="B2072" s="23">
        <v>1</v>
      </c>
      <c r="C2072" s="23">
        <v>1023826</v>
      </c>
      <c r="D2072" s="23" t="s">
        <v>2302</v>
      </c>
      <c r="E2072" s="5">
        <f>IFERROR((PlanMasine[[#This Row],[Norma]]/PlanMasine[[#This Row],[Q]])*(PlanMasine[[#This Row],[Q]]/SUMIF(#REF!,PlanMasine[[#This Row],[RN]],#REF!)*PlanMasine[[#This Row],[KPLQ]]),0)</f>
        <v>0</v>
      </c>
      <c r="F2072" s="23">
        <v>12</v>
      </c>
      <c r="G2072" s="23">
        <v>0</v>
      </c>
      <c r="H2072" s="23">
        <v>0</v>
      </c>
      <c r="I2072" s="23" t="s">
        <v>5</v>
      </c>
      <c r="J2072" s="23" t="s">
        <v>570</v>
      </c>
      <c r="K2072" s="23" t="s">
        <v>2297</v>
      </c>
      <c r="L2072" s="24">
        <v>45855</v>
      </c>
      <c r="M2072" s="28">
        <v>2.7777777777777779E-3</v>
      </c>
      <c r="N2072" s="3">
        <v>45838</v>
      </c>
      <c r="O2072">
        <v>215949</v>
      </c>
      <c r="P2072" t="e">
        <f>IFERROR(INDEX(REDOSLIJED!#REF!,MATCH(PlanMasine[[#This Row],[KPL]],REDOSLIJED!#REF!,0)),MAX(REDOSLIJED!#REF!)+1)</f>
        <v>#REF!</v>
      </c>
    </row>
    <row r="2073" spans="1:16" hidden="1" x14ac:dyDescent="0.25">
      <c r="A2073" s="23">
        <v>1023802</v>
      </c>
      <c r="B2073" s="23">
        <v>1</v>
      </c>
      <c r="C2073" s="23">
        <v>1023846</v>
      </c>
      <c r="D2073" s="23" t="s">
        <v>2299</v>
      </c>
      <c r="E2073" s="5">
        <f>IFERROR((PlanMasine[[#This Row],[Norma]]/PlanMasine[[#This Row],[Q]])*(PlanMasine[[#This Row],[Q]]/SUMIF(#REF!,PlanMasine[[#This Row],[RN]],#REF!)*PlanMasine[[#This Row],[KPLQ]]),0)</f>
        <v>0</v>
      </c>
      <c r="F2073" s="23">
        <v>12</v>
      </c>
      <c r="G2073" s="23">
        <v>0</v>
      </c>
      <c r="H2073" s="23">
        <v>0</v>
      </c>
      <c r="I2073" s="23" t="s">
        <v>5</v>
      </c>
      <c r="J2073" s="23" t="s">
        <v>570</v>
      </c>
      <c r="K2073" s="23" t="s">
        <v>2297</v>
      </c>
      <c r="L2073" s="24">
        <v>45855</v>
      </c>
      <c r="M2073" s="28">
        <v>6.9444444444444447E-4</v>
      </c>
      <c r="N2073" s="3">
        <v>45838</v>
      </c>
      <c r="O2073">
        <v>215969</v>
      </c>
      <c r="P2073" t="e">
        <f>IFERROR(INDEX(REDOSLIJED!#REF!,MATCH(PlanMasine[[#This Row],[KPL]],REDOSLIJED!#REF!,0)),MAX(REDOSLIJED!#REF!)+1)</f>
        <v>#REF!</v>
      </c>
    </row>
    <row r="2074" spans="1:16" hidden="1" x14ac:dyDescent="0.25">
      <c r="A2074" s="23">
        <v>1023802</v>
      </c>
      <c r="B2074" s="23">
        <v>1</v>
      </c>
      <c r="C2074" s="23">
        <v>1023820</v>
      </c>
      <c r="D2074" s="23" t="s">
        <v>2306</v>
      </c>
      <c r="E2074" s="5">
        <f>IFERROR((PlanMasine[[#This Row],[Norma]]/PlanMasine[[#This Row],[Q]])*(PlanMasine[[#This Row],[Q]]/SUMIF(#REF!,PlanMasine[[#This Row],[RN]],#REF!)*PlanMasine[[#This Row],[KPLQ]]),0)</f>
        <v>0</v>
      </c>
      <c r="F2074" s="23">
        <v>12</v>
      </c>
      <c r="G2074" s="23">
        <v>0</v>
      </c>
      <c r="H2074" s="23">
        <v>0</v>
      </c>
      <c r="I2074" s="23" t="s">
        <v>5</v>
      </c>
      <c r="J2074" s="23" t="s">
        <v>570</v>
      </c>
      <c r="K2074" s="23" t="s">
        <v>2297</v>
      </c>
      <c r="L2074" s="24">
        <v>45855</v>
      </c>
      <c r="M2074" s="28">
        <v>2.7777777777777779E-3</v>
      </c>
      <c r="N2074" s="3">
        <v>45838</v>
      </c>
      <c r="O2074">
        <v>215942</v>
      </c>
      <c r="P2074" t="e">
        <f>IFERROR(INDEX(REDOSLIJED!#REF!,MATCH(PlanMasine[[#This Row],[KPL]],REDOSLIJED!#REF!,0)),MAX(REDOSLIJED!#REF!)+1)</f>
        <v>#REF!</v>
      </c>
    </row>
    <row r="2075" spans="1:16" hidden="1" x14ac:dyDescent="0.25">
      <c r="A2075" s="23">
        <v>1023803</v>
      </c>
      <c r="B2075" s="23">
        <v>1</v>
      </c>
      <c r="C2075" s="23">
        <v>1023846</v>
      </c>
      <c r="D2075" s="23" t="s">
        <v>2299</v>
      </c>
      <c r="E2075" s="5">
        <f>IFERROR((PlanMasine[[#This Row],[Norma]]/PlanMasine[[#This Row],[Q]])*(PlanMasine[[#This Row],[Q]]/SUMIF(#REF!,PlanMasine[[#This Row],[RN]],#REF!)*PlanMasine[[#This Row],[KPLQ]]),0)</f>
        <v>0</v>
      </c>
      <c r="F2075" s="23">
        <v>12</v>
      </c>
      <c r="G2075" s="23">
        <v>0</v>
      </c>
      <c r="H2075" s="23">
        <v>0</v>
      </c>
      <c r="I2075" s="23" t="s">
        <v>5</v>
      </c>
      <c r="J2075" s="23" t="s">
        <v>570</v>
      </c>
      <c r="K2075" s="23" t="s">
        <v>2297</v>
      </c>
      <c r="L2075" s="24">
        <v>45855</v>
      </c>
      <c r="M2075" s="28">
        <v>6.9444444444444447E-4</v>
      </c>
      <c r="N2075" s="3">
        <v>45838</v>
      </c>
      <c r="O2075">
        <v>215969</v>
      </c>
      <c r="P2075" t="e">
        <f>IFERROR(INDEX(REDOSLIJED!#REF!,MATCH(PlanMasine[[#This Row],[KPL]],REDOSLIJED!#REF!,0)),MAX(REDOSLIJED!#REF!)+1)</f>
        <v>#REF!</v>
      </c>
    </row>
    <row r="2076" spans="1:16" hidden="1" x14ac:dyDescent="0.25">
      <c r="A2076" s="23">
        <v>1023803</v>
      </c>
      <c r="B2076" s="23">
        <v>1</v>
      </c>
      <c r="C2076" s="23">
        <v>1023819</v>
      </c>
      <c r="D2076" s="23" t="s">
        <v>2298</v>
      </c>
      <c r="E2076" s="5">
        <f>IFERROR((PlanMasine[[#This Row],[Norma]]/PlanMasine[[#This Row],[Q]])*(PlanMasine[[#This Row],[Q]]/SUMIF(#REF!,PlanMasine[[#This Row],[RN]],#REF!)*PlanMasine[[#This Row],[KPLQ]]),0)</f>
        <v>0</v>
      </c>
      <c r="F2076" s="23">
        <v>12</v>
      </c>
      <c r="G2076" s="23">
        <v>0</v>
      </c>
      <c r="H2076" s="23">
        <v>0</v>
      </c>
      <c r="I2076" s="23" t="s">
        <v>5</v>
      </c>
      <c r="J2076" s="23" t="s">
        <v>570</v>
      </c>
      <c r="K2076" s="23" t="s">
        <v>2297</v>
      </c>
      <c r="L2076" s="24">
        <v>45855</v>
      </c>
      <c r="M2076" s="28">
        <v>6.9444444444444441E-3</v>
      </c>
      <c r="N2076" s="3">
        <v>45838</v>
      </c>
      <c r="O2076">
        <v>215941</v>
      </c>
      <c r="P2076" t="e">
        <f>IFERROR(INDEX(REDOSLIJED!#REF!,MATCH(PlanMasine[[#This Row],[KPL]],REDOSLIJED!#REF!,0)),MAX(REDOSLIJED!#REF!)+1)</f>
        <v>#REF!</v>
      </c>
    </row>
    <row r="2077" spans="1:16" hidden="1" x14ac:dyDescent="0.25">
      <c r="A2077" s="23">
        <v>1023803</v>
      </c>
      <c r="B2077" s="23">
        <v>1</v>
      </c>
      <c r="C2077" s="23">
        <v>1023824</v>
      </c>
      <c r="D2077" s="23" t="s">
        <v>1865</v>
      </c>
      <c r="E2077" s="5">
        <f>IFERROR((PlanMasine[[#This Row],[Norma]]/PlanMasine[[#This Row],[Q]])*(PlanMasine[[#This Row],[Q]]/SUMIF(#REF!,PlanMasine[[#This Row],[RN]],#REF!)*PlanMasine[[#This Row],[KPLQ]]),0)</f>
        <v>0</v>
      </c>
      <c r="F2077" s="23">
        <v>12</v>
      </c>
      <c r="G2077" s="23">
        <v>0</v>
      </c>
      <c r="H2077" s="23">
        <v>0</v>
      </c>
      <c r="I2077" s="23" t="s">
        <v>5</v>
      </c>
      <c r="J2077" s="23" t="s">
        <v>570</v>
      </c>
      <c r="K2077" s="23" t="s">
        <v>2297</v>
      </c>
      <c r="L2077" s="24">
        <v>45855</v>
      </c>
      <c r="M2077" s="28">
        <v>1.3888888888888889E-3</v>
      </c>
      <c r="N2077" s="3">
        <v>45838</v>
      </c>
      <c r="O2077">
        <v>215947</v>
      </c>
      <c r="P2077" t="e">
        <f>IFERROR(INDEX(REDOSLIJED!#REF!,MATCH(PlanMasine[[#This Row],[KPL]],REDOSLIJED!#REF!,0)),MAX(REDOSLIJED!#REF!)+1)</f>
        <v>#REF!</v>
      </c>
    </row>
    <row r="2078" spans="1:16" hidden="1" x14ac:dyDescent="0.25">
      <c r="A2078" s="23">
        <v>1023803</v>
      </c>
      <c r="B2078" s="23">
        <v>1</v>
      </c>
      <c r="C2078" s="23">
        <v>1023826</v>
      </c>
      <c r="D2078" s="23" t="s">
        <v>2302</v>
      </c>
      <c r="E2078" s="5">
        <f>IFERROR((PlanMasine[[#This Row],[Norma]]/PlanMasine[[#This Row],[Q]])*(PlanMasine[[#This Row],[Q]]/SUMIF(#REF!,PlanMasine[[#This Row],[RN]],#REF!)*PlanMasine[[#This Row],[KPLQ]]),0)</f>
        <v>0</v>
      </c>
      <c r="F2078" s="23">
        <v>12</v>
      </c>
      <c r="G2078" s="23">
        <v>0</v>
      </c>
      <c r="H2078" s="23">
        <v>0</v>
      </c>
      <c r="I2078" s="23" t="s">
        <v>5</v>
      </c>
      <c r="J2078" s="23" t="s">
        <v>570</v>
      </c>
      <c r="K2078" s="23" t="s">
        <v>2297</v>
      </c>
      <c r="L2078" s="24">
        <v>45855</v>
      </c>
      <c r="M2078" s="28">
        <v>2.7777777777777779E-3</v>
      </c>
      <c r="N2078" s="3">
        <v>45838</v>
      </c>
      <c r="O2078">
        <v>215949</v>
      </c>
      <c r="P2078" t="e">
        <f>IFERROR(INDEX(REDOSLIJED!#REF!,MATCH(PlanMasine[[#This Row],[KPL]],REDOSLIJED!#REF!,0)),MAX(REDOSLIJED!#REF!)+1)</f>
        <v>#REF!</v>
      </c>
    </row>
    <row r="2079" spans="1:16" hidden="1" x14ac:dyDescent="0.25">
      <c r="A2079" s="23">
        <v>1023803</v>
      </c>
      <c r="B2079" s="23">
        <v>1</v>
      </c>
      <c r="C2079" s="23">
        <v>1023820</v>
      </c>
      <c r="D2079" s="23" t="s">
        <v>2306</v>
      </c>
      <c r="E2079" s="5">
        <f>IFERROR((PlanMasine[[#This Row],[Norma]]/PlanMasine[[#This Row],[Q]])*(PlanMasine[[#This Row],[Q]]/SUMIF(#REF!,PlanMasine[[#This Row],[RN]],#REF!)*PlanMasine[[#This Row],[KPLQ]]),0)</f>
        <v>0</v>
      </c>
      <c r="F2079" s="23">
        <v>12</v>
      </c>
      <c r="G2079" s="23">
        <v>0</v>
      </c>
      <c r="H2079" s="23">
        <v>0</v>
      </c>
      <c r="I2079" s="23" t="s">
        <v>5</v>
      </c>
      <c r="J2079" s="23" t="s">
        <v>570</v>
      </c>
      <c r="K2079" s="23" t="s">
        <v>2297</v>
      </c>
      <c r="L2079" s="24">
        <v>45855</v>
      </c>
      <c r="M2079" s="28">
        <v>2.7777777777777779E-3</v>
      </c>
      <c r="N2079" s="3">
        <v>45838</v>
      </c>
      <c r="O2079">
        <v>215942</v>
      </c>
      <c r="P2079" t="e">
        <f>IFERROR(INDEX(REDOSLIJED!#REF!,MATCH(PlanMasine[[#This Row],[KPL]],REDOSLIJED!#REF!,0)),MAX(REDOSLIJED!#REF!)+1)</f>
        <v>#REF!</v>
      </c>
    </row>
    <row r="2080" spans="1:16" hidden="1" x14ac:dyDescent="0.25">
      <c r="A2080" s="23">
        <v>1023803</v>
      </c>
      <c r="B2080" s="23">
        <v>1</v>
      </c>
      <c r="C2080" s="23">
        <v>1023818</v>
      </c>
      <c r="D2080" s="23" t="s">
        <v>2307</v>
      </c>
      <c r="E2080" s="5">
        <f>IFERROR((PlanMasine[[#This Row],[Norma]]/PlanMasine[[#This Row],[Q]])*(PlanMasine[[#This Row],[Q]]/SUMIF(#REF!,PlanMasine[[#This Row],[RN]],#REF!)*PlanMasine[[#This Row],[KPLQ]]),0)</f>
        <v>0</v>
      </c>
      <c r="F2080" s="23">
        <v>12</v>
      </c>
      <c r="G2080" s="23">
        <v>0</v>
      </c>
      <c r="H2080" s="23">
        <v>0</v>
      </c>
      <c r="I2080" s="23" t="s">
        <v>5</v>
      </c>
      <c r="J2080" s="23" t="s">
        <v>570</v>
      </c>
      <c r="K2080" s="23" t="s">
        <v>2297</v>
      </c>
      <c r="L2080" s="24">
        <v>45855</v>
      </c>
      <c r="M2080" s="28">
        <v>6.9444444444444441E-3</v>
      </c>
      <c r="N2080" s="3">
        <v>45838</v>
      </c>
      <c r="O2080">
        <v>215940</v>
      </c>
      <c r="P2080" t="e">
        <f>IFERROR(INDEX(REDOSLIJED!#REF!,MATCH(PlanMasine[[#This Row],[KPL]],REDOSLIJED!#REF!,0)),MAX(REDOSLIJED!#REF!)+1)</f>
        <v>#REF!</v>
      </c>
    </row>
    <row r="2081" spans="1:16" hidden="1" x14ac:dyDescent="0.25">
      <c r="A2081" s="23">
        <v>1023803</v>
      </c>
      <c r="B2081" s="23">
        <v>1</v>
      </c>
      <c r="C2081" s="23">
        <v>1023833</v>
      </c>
      <c r="D2081" s="23" t="s">
        <v>2309</v>
      </c>
      <c r="E2081" s="5">
        <f>IFERROR((PlanMasine[[#This Row],[Norma]]/PlanMasine[[#This Row],[Q]])*(PlanMasine[[#This Row],[Q]]/SUMIF(#REF!,PlanMasine[[#This Row],[RN]],#REF!)*PlanMasine[[#This Row],[KPLQ]]),0)</f>
        <v>0</v>
      </c>
      <c r="F2081" s="23">
        <v>12</v>
      </c>
      <c r="G2081" s="23">
        <v>0</v>
      </c>
      <c r="H2081" s="23">
        <v>0</v>
      </c>
      <c r="I2081" s="23" t="s">
        <v>5</v>
      </c>
      <c r="J2081" s="23" t="s">
        <v>570</v>
      </c>
      <c r="K2081" s="23" t="s">
        <v>2297</v>
      </c>
      <c r="L2081" s="24">
        <v>45855</v>
      </c>
      <c r="M2081" s="28">
        <v>2.7777777777777779E-3</v>
      </c>
      <c r="N2081" s="3">
        <v>45838</v>
      </c>
      <c r="O2081">
        <v>215956</v>
      </c>
      <c r="P2081" t="e">
        <f>IFERROR(INDEX(REDOSLIJED!#REF!,MATCH(PlanMasine[[#This Row],[KPL]],REDOSLIJED!#REF!,0)),MAX(REDOSLIJED!#REF!)+1)</f>
        <v>#REF!</v>
      </c>
    </row>
    <row r="2082" spans="1:16" hidden="1" x14ac:dyDescent="0.25">
      <c r="A2082" s="23">
        <v>1023803</v>
      </c>
      <c r="B2082" s="23">
        <v>1</v>
      </c>
      <c r="C2082" s="23">
        <v>1023823</v>
      </c>
      <c r="D2082" s="23" t="s">
        <v>2300</v>
      </c>
      <c r="E2082" s="5">
        <f>IFERROR((PlanMasine[[#This Row],[Norma]]/PlanMasine[[#This Row],[Q]])*(PlanMasine[[#This Row],[Q]]/SUMIF(#REF!,PlanMasine[[#This Row],[RN]],#REF!)*PlanMasine[[#This Row],[KPLQ]]),0)</f>
        <v>0</v>
      </c>
      <c r="F2082" s="23">
        <v>12</v>
      </c>
      <c r="G2082" s="23">
        <v>0</v>
      </c>
      <c r="H2082" s="23">
        <v>0</v>
      </c>
      <c r="I2082" s="23" t="s">
        <v>5</v>
      </c>
      <c r="J2082" s="23" t="s">
        <v>570</v>
      </c>
      <c r="K2082" s="23" t="s">
        <v>2297</v>
      </c>
      <c r="L2082" s="24">
        <v>45855</v>
      </c>
      <c r="M2082" s="28">
        <v>2.7777777777777779E-3</v>
      </c>
      <c r="N2082" s="3">
        <v>45838</v>
      </c>
      <c r="O2082">
        <v>215946</v>
      </c>
      <c r="P2082" t="e">
        <f>IFERROR(INDEX(REDOSLIJED!#REF!,MATCH(PlanMasine[[#This Row],[KPL]],REDOSLIJED!#REF!,0)),MAX(REDOSLIJED!#REF!)+1)</f>
        <v>#REF!</v>
      </c>
    </row>
    <row r="2083" spans="1:16" hidden="1" x14ac:dyDescent="0.25">
      <c r="A2083" s="23">
        <v>1023803</v>
      </c>
      <c r="B2083" s="23">
        <v>1</v>
      </c>
      <c r="C2083" s="23">
        <v>1023825</v>
      </c>
      <c r="D2083" s="23" t="s">
        <v>2301</v>
      </c>
      <c r="E2083" s="5">
        <f>IFERROR((PlanMasine[[#This Row],[Norma]]/PlanMasine[[#This Row],[Q]])*(PlanMasine[[#This Row],[Q]]/SUMIF(#REF!,PlanMasine[[#This Row],[RN]],#REF!)*PlanMasine[[#This Row],[KPLQ]]),0)</f>
        <v>0</v>
      </c>
      <c r="F2083" s="23">
        <v>12</v>
      </c>
      <c r="G2083" s="23">
        <v>0</v>
      </c>
      <c r="H2083" s="23">
        <v>0</v>
      </c>
      <c r="I2083" s="23" t="s">
        <v>5</v>
      </c>
      <c r="J2083" s="23" t="s">
        <v>570</v>
      </c>
      <c r="K2083" s="23" t="s">
        <v>2297</v>
      </c>
      <c r="L2083" s="24">
        <v>45855</v>
      </c>
      <c r="M2083" s="28">
        <v>5.5555555555555558E-3</v>
      </c>
      <c r="N2083" s="3">
        <v>45838</v>
      </c>
      <c r="O2083">
        <v>215948</v>
      </c>
      <c r="P2083" t="e">
        <f>IFERROR(INDEX(REDOSLIJED!#REF!,MATCH(PlanMasine[[#This Row],[KPL]],REDOSLIJED!#REF!,0)),MAX(REDOSLIJED!#REF!)+1)</f>
        <v>#REF!</v>
      </c>
    </row>
    <row r="2084" spans="1:16" hidden="1" x14ac:dyDescent="0.25">
      <c r="A2084" s="23">
        <v>1023804</v>
      </c>
      <c r="B2084" s="23">
        <v>1</v>
      </c>
      <c r="C2084" s="23">
        <v>1023820</v>
      </c>
      <c r="D2084" s="23" t="s">
        <v>2306</v>
      </c>
      <c r="E2084" s="5">
        <f>IFERROR((PlanMasine[[#This Row],[Norma]]/PlanMasine[[#This Row],[Q]])*(PlanMasine[[#This Row],[Q]]/SUMIF(#REF!,PlanMasine[[#This Row],[RN]],#REF!)*PlanMasine[[#This Row],[KPLQ]]),0)</f>
        <v>0</v>
      </c>
      <c r="F2084" s="23">
        <v>12</v>
      </c>
      <c r="G2084" s="23">
        <v>0</v>
      </c>
      <c r="H2084" s="23">
        <v>0</v>
      </c>
      <c r="I2084" s="23" t="s">
        <v>5</v>
      </c>
      <c r="J2084" s="23" t="s">
        <v>570</v>
      </c>
      <c r="K2084" s="23" t="s">
        <v>2297</v>
      </c>
      <c r="L2084" s="24">
        <v>45855</v>
      </c>
      <c r="M2084" s="28">
        <v>2.7777777777777779E-3</v>
      </c>
      <c r="N2084" s="3">
        <v>45838</v>
      </c>
      <c r="O2084">
        <v>215942</v>
      </c>
      <c r="P2084" t="e">
        <f>IFERROR(INDEX(REDOSLIJED!#REF!,MATCH(PlanMasine[[#This Row],[KPL]],REDOSLIJED!#REF!,0)),MAX(REDOSLIJED!#REF!)+1)</f>
        <v>#REF!</v>
      </c>
    </row>
    <row r="2085" spans="1:16" hidden="1" x14ac:dyDescent="0.25">
      <c r="A2085" s="23">
        <v>1023804</v>
      </c>
      <c r="B2085" s="23">
        <v>1</v>
      </c>
      <c r="C2085" s="23">
        <v>1023833</v>
      </c>
      <c r="D2085" s="23" t="s">
        <v>2309</v>
      </c>
      <c r="E2085" s="5">
        <f>IFERROR((PlanMasine[[#This Row],[Norma]]/PlanMasine[[#This Row],[Q]])*(PlanMasine[[#This Row],[Q]]/SUMIF(#REF!,PlanMasine[[#This Row],[RN]],#REF!)*PlanMasine[[#This Row],[KPLQ]]),0)</f>
        <v>0</v>
      </c>
      <c r="F2085" s="23">
        <v>12</v>
      </c>
      <c r="G2085" s="23">
        <v>0</v>
      </c>
      <c r="H2085" s="23">
        <v>0</v>
      </c>
      <c r="I2085" s="23" t="s">
        <v>5</v>
      </c>
      <c r="J2085" s="23" t="s">
        <v>570</v>
      </c>
      <c r="K2085" s="23" t="s">
        <v>2297</v>
      </c>
      <c r="L2085" s="24">
        <v>45855</v>
      </c>
      <c r="M2085" s="28">
        <v>2.7777777777777779E-3</v>
      </c>
      <c r="N2085" s="3">
        <v>45838</v>
      </c>
      <c r="O2085">
        <v>215956</v>
      </c>
      <c r="P2085" t="e">
        <f>IFERROR(INDEX(REDOSLIJED!#REF!,MATCH(PlanMasine[[#This Row],[KPL]],REDOSLIJED!#REF!,0)),MAX(REDOSLIJED!#REF!)+1)</f>
        <v>#REF!</v>
      </c>
    </row>
    <row r="2086" spans="1:16" hidden="1" x14ac:dyDescent="0.25">
      <c r="A2086" s="23">
        <v>1023804</v>
      </c>
      <c r="B2086" s="23">
        <v>1</v>
      </c>
      <c r="C2086" s="23">
        <v>1023825</v>
      </c>
      <c r="D2086" s="23" t="s">
        <v>2301</v>
      </c>
      <c r="E2086" s="5">
        <f>IFERROR((PlanMasine[[#This Row],[Norma]]/PlanMasine[[#This Row],[Q]])*(PlanMasine[[#This Row],[Q]]/SUMIF(#REF!,PlanMasine[[#This Row],[RN]],#REF!)*PlanMasine[[#This Row],[KPLQ]]),0)</f>
        <v>0</v>
      </c>
      <c r="F2086" s="23">
        <v>12</v>
      </c>
      <c r="G2086" s="23">
        <v>0</v>
      </c>
      <c r="H2086" s="23">
        <v>0</v>
      </c>
      <c r="I2086" s="23" t="s">
        <v>5</v>
      </c>
      <c r="J2086" s="23" t="s">
        <v>570</v>
      </c>
      <c r="K2086" s="23" t="s">
        <v>2297</v>
      </c>
      <c r="L2086" s="24">
        <v>45855</v>
      </c>
      <c r="M2086" s="28">
        <v>5.5555555555555558E-3</v>
      </c>
      <c r="N2086" s="3">
        <v>45838</v>
      </c>
      <c r="O2086">
        <v>215948</v>
      </c>
      <c r="P2086" t="e">
        <f>IFERROR(INDEX(REDOSLIJED!#REF!,MATCH(PlanMasine[[#This Row],[KPL]],REDOSLIJED!#REF!,0)),MAX(REDOSLIJED!#REF!)+1)</f>
        <v>#REF!</v>
      </c>
    </row>
    <row r="2087" spans="1:16" hidden="1" x14ac:dyDescent="0.25">
      <c r="A2087" s="23">
        <v>1023804</v>
      </c>
      <c r="B2087" s="23">
        <v>1</v>
      </c>
      <c r="C2087" s="23">
        <v>1023818</v>
      </c>
      <c r="D2087" s="23" t="s">
        <v>2307</v>
      </c>
      <c r="E2087" s="5">
        <f>IFERROR((PlanMasine[[#This Row],[Norma]]/PlanMasine[[#This Row],[Q]])*(PlanMasine[[#This Row],[Q]]/SUMIF(#REF!,PlanMasine[[#This Row],[RN]],#REF!)*PlanMasine[[#This Row],[KPLQ]]),0)</f>
        <v>0</v>
      </c>
      <c r="F2087" s="23">
        <v>12</v>
      </c>
      <c r="G2087" s="23">
        <v>0</v>
      </c>
      <c r="H2087" s="23">
        <v>0</v>
      </c>
      <c r="I2087" s="23" t="s">
        <v>5</v>
      </c>
      <c r="J2087" s="23" t="s">
        <v>570</v>
      </c>
      <c r="K2087" s="23" t="s">
        <v>2297</v>
      </c>
      <c r="L2087" s="24">
        <v>45855</v>
      </c>
      <c r="M2087" s="28">
        <v>6.9444444444444441E-3</v>
      </c>
      <c r="N2087" s="3">
        <v>45838</v>
      </c>
      <c r="O2087">
        <v>215940</v>
      </c>
      <c r="P2087" t="e">
        <f>IFERROR(INDEX(REDOSLIJED!#REF!,MATCH(PlanMasine[[#This Row],[KPL]],REDOSLIJED!#REF!,0)),MAX(REDOSLIJED!#REF!)+1)</f>
        <v>#REF!</v>
      </c>
    </row>
    <row r="2088" spans="1:16" hidden="1" x14ac:dyDescent="0.25">
      <c r="A2088" s="23">
        <v>1023804</v>
      </c>
      <c r="B2088" s="23">
        <v>1</v>
      </c>
      <c r="C2088" s="23">
        <v>1023823</v>
      </c>
      <c r="D2088" s="23" t="s">
        <v>2300</v>
      </c>
      <c r="E2088" s="5">
        <f>IFERROR((PlanMasine[[#This Row],[Norma]]/PlanMasine[[#This Row],[Q]])*(PlanMasine[[#This Row],[Q]]/SUMIF(#REF!,PlanMasine[[#This Row],[RN]],#REF!)*PlanMasine[[#This Row],[KPLQ]]),0)</f>
        <v>0</v>
      </c>
      <c r="F2088" s="23">
        <v>12</v>
      </c>
      <c r="G2088" s="23">
        <v>0</v>
      </c>
      <c r="H2088" s="23">
        <v>0</v>
      </c>
      <c r="I2088" s="23" t="s">
        <v>5</v>
      </c>
      <c r="J2088" s="23" t="s">
        <v>570</v>
      </c>
      <c r="K2088" s="23" t="s">
        <v>2297</v>
      </c>
      <c r="L2088" s="24">
        <v>45855</v>
      </c>
      <c r="M2088" s="28">
        <v>2.7777777777777779E-3</v>
      </c>
      <c r="N2088" s="3">
        <v>45838</v>
      </c>
      <c r="O2088">
        <v>215946</v>
      </c>
      <c r="P2088" t="e">
        <f>IFERROR(INDEX(REDOSLIJED!#REF!,MATCH(PlanMasine[[#This Row],[KPL]],REDOSLIJED!#REF!,0)),MAX(REDOSLIJED!#REF!)+1)</f>
        <v>#REF!</v>
      </c>
    </row>
    <row r="2089" spans="1:16" hidden="1" x14ac:dyDescent="0.25">
      <c r="A2089" s="23">
        <v>1023804</v>
      </c>
      <c r="B2089" s="23">
        <v>1</v>
      </c>
      <c r="C2089" s="23">
        <v>1023846</v>
      </c>
      <c r="D2089" s="23" t="s">
        <v>2299</v>
      </c>
      <c r="E2089" s="5">
        <f>IFERROR((PlanMasine[[#This Row],[Norma]]/PlanMasine[[#This Row],[Q]])*(PlanMasine[[#This Row],[Q]]/SUMIF(#REF!,PlanMasine[[#This Row],[RN]],#REF!)*PlanMasine[[#This Row],[KPLQ]]),0)</f>
        <v>0</v>
      </c>
      <c r="F2089" s="23">
        <v>12</v>
      </c>
      <c r="G2089" s="23">
        <v>0</v>
      </c>
      <c r="H2089" s="23">
        <v>0</v>
      </c>
      <c r="I2089" s="23" t="s">
        <v>5</v>
      </c>
      <c r="J2089" s="23" t="s">
        <v>570</v>
      </c>
      <c r="K2089" s="23" t="s">
        <v>2297</v>
      </c>
      <c r="L2089" s="24">
        <v>45855</v>
      </c>
      <c r="M2089" s="28">
        <v>6.9444444444444447E-4</v>
      </c>
      <c r="N2089" s="3">
        <v>45838</v>
      </c>
      <c r="O2089">
        <v>215969</v>
      </c>
      <c r="P2089" t="e">
        <f>IFERROR(INDEX(REDOSLIJED!#REF!,MATCH(PlanMasine[[#This Row],[KPL]],REDOSLIJED!#REF!,0)),MAX(REDOSLIJED!#REF!)+1)</f>
        <v>#REF!</v>
      </c>
    </row>
    <row r="2090" spans="1:16" hidden="1" x14ac:dyDescent="0.25">
      <c r="A2090" s="23">
        <v>1023804</v>
      </c>
      <c r="B2090" s="23">
        <v>1</v>
      </c>
      <c r="C2090" s="23">
        <v>1023819</v>
      </c>
      <c r="D2090" s="23" t="s">
        <v>2298</v>
      </c>
      <c r="E2090" s="5">
        <f>IFERROR((PlanMasine[[#This Row],[Norma]]/PlanMasine[[#This Row],[Q]])*(PlanMasine[[#This Row],[Q]]/SUMIF(#REF!,PlanMasine[[#This Row],[RN]],#REF!)*PlanMasine[[#This Row],[KPLQ]]),0)</f>
        <v>0</v>
      </c>
      <c r="F2090" s="23">
        <v>12</v>
      </c>
      <c r="G2090" s="23">
        <v>0</v>
      </c>
      <c r="H2090" s="23">
        <v>0</v>
      </c>
      <c r="I2090" s="23" t="s">
        <v>5</v>
      </c>
      <c r="J2090" s="23" t="s">
        <v>570</v>
      </c>
      <c r="K2090" s="23" t="s">
        <v>2297</v>
      </c>
      <c r="L2090" s="24">
        <v>45855</v>
      </c>
      <c r="M2090" s="28">
        <v>6.9444444444444441E-3</v>
      </c>
      <c r="N2090" s="3">
        <v>45838</v>
      </c>
      <c r="O2090">
        <v>215941</v>
      </c>
      <c r="P2090" t="e">
        <f>IFERROR(INDEX(REDOSLIJED!#REF!,MATCH(PlanMasine[[#This Row],[KPL]],REDOSLIJED!#REF!,0)),MAX(REDOSLIJED!#REF!)+1)</f>
        <v>#REF!</v>
      </c>
    </row>
    <row r="2091" spans="1:16" hidden="1" x14ac:dyDescent="0.25">
      <c r="A2091" s="23">
        <v>1023804</v>
      </c>
      <c r="B2091" s="23">
        <v>1</v>
      </c>
      <c r="C2091" s="23">
        <v>1023826</v>
      </c>
      <c r="D2091" s="23" t="s">
        <v>2302</v>
      </c>
      <c r="E2091" s="5">
        <f>IFERROR((PlanMasine[[#This Row],[Norma]]/PlanMasine[[#This Row],[Q]])*(PlanMasine[[#This Row],[Q]]/SUMIF(#REF!,PlanMasine[[#This Row],[RN]],#REF!)*PlanMasine[[#This Row],[KPLQ]]),0)</f>
        <v>0</v>
      </c>
      <c r="F2091" s="23">
        <v>12</v>
      </c>
      <c r="G2091" s="23">
        <v>0</v>
      </c>
      <c r="H2091" s="23">
        <v>0</v>
      </c>
      <c r="I2091" s="23" t="s">
        <v>5</v>
      </c>
      <c r="J2091" s="23" t="s">
        <v>570</v>
      </c>
      <c r="K2091" s="23" t="s">
        <v>2297</v>
      </c>
      <c r="L2091" s="24">
        <v>45855</v>
      </c>
      <c r="M2091" s="28">
        <v>2.7777777777777779E-3</v>
      </c>
      <c r="N2091" s="3">
        <v>45838</v>
      </c>
      <c r="O2091">
        <v>215949</v>
      </c>
      <c r="P2091" t="e">
        <f>IFERROR(INDEX(REDOSLIJED!#REF!,MATCH(PlanMasine[[#This Row],[KPL]],REDOSLIJED!#REF!,0)),MAX(REDOSLIJED!#REF!)+1)</f>
        <v>#REF!</v>
      </c>
    </row>
    <row r="2092" spans="1:16" hidden="1" x14ac:dyDescent="0.25">
      <c r="A2092" s="23">
        <v>1023804</v>
      </c>
      <c r="B2092" s="23">
        <v>1</v>
      </c>
      <c r="C2092" s="23">
        <v>1023824</v>
      </c>
      <c r="D2092" s="23" t="s">
        <v>1865</v>
      </c>
      <c r="E2092" s="5">
        <f>IFERROR((PlanMasine[[#This Row],[Norma]]/PlanMasine[[#This Row],[Q]])*(PlanMasine[[#This Row],[Q]]/SUMIF(#REF!,PlanMasine[[#This Row],[RN]],#REF!)*PlanMasine[[#This Row],[KPLQ]]),0)</f>
        <v>0</v>
      </c>
      <c r="F2092" s="23">
        <v>12</v>
      </c>
      <c r="G2092" s="23">
        <v>0</v>
      </c>
      <c r="H2092" s="23">
        <v>0</v>
      </c>
      <c r="I2092" s="23" t="s">
        <v>5</v>
      </c>
      <c r="J2092" s="23" t="s">
        <v>570</v>
      </c>
      <c r="K2092" s="23" t="s">
        <v>2297</v>
      </c>
      <c r="L2092" s="24">
        <v>45855</v>
      </c>
      <c r="M2092" s="28">
        <v>1.3888888888888889E-3</v>
      </c>
      <c r="N2092" s="3">
        <v>45838</v>
      </c>
      <c r="O2092">
        <v>215947</v>
      </c>
      <c r="P2092" t="e">
        <f>IFERROR(INDEX(REDOSLIJED!#REF!,MATCH(PlanMasine[[#This Row],[KPL]],REDOSLIJED!#REF!,0)),MAX(REDOSLIJED!#REF!)+1)</f>
        <v>#REF!</v>
      </c>
    </row>
    <row r="2093" spans="1:16" hidden="1" x14ac:dyDescent="0.25">
      <c r="A2093" s="23">
        <v>1023805</v>
      </c>
      <c r="B2093" s="23">
        <v>1</v>
      </c>
      <c r="C2093" s="23">
        <v>1023820</v>
      </c>
      <c r="D2093" s="23" t="s">
        <v>2306</v>
      </c>
      <c r="E2093" s="5">
        <f>IFERROR((PlanMasine[[#This Row],[Norma]]/PlanMasine[[#This Row],[Q]])*(PlanMasine[[#This Row],[Q]]/SUMIF(#REF!,PlanMasine[[#This Row],[RN]],#REF!)*PlanMasine[[#This Row],[KPLQ]]),0)</f>
        <v>0</v>
      </c>
      <c r="F2093" s="23">
        <v>12</v>
      </c>
      <c r="G2093" s="23">
        <v>0</v>
      </c>
      <c r="H2093" s="23">
        <v>0</v>
      </c>
      <c r="I2093" s="23" t="s">
        <v>5</v>
      </c>
      <c r="J2093" s="23" t="s">
        <v>570</v>
      </c>
      <c r="K2093" s="23" t="s">
        <v>2297</v>
      </c>
      <c r="L2093" s="24">
        <v>45855</v>
      </c>
      <c r="M2093" s="28">
        <v>2.7777777777777779E-3</v>
      </c>
      <c r="N2093" s="3">
        <v>45838</v>
      </c>
      <c r="O2093">
        <v>215942</v>
      </c>
      <c r="P2093" t="e">
        <f>IFERROR(INDEX(REDOSLIJED!#REF!,MATCH(PlanMasine[[#This Row],[KPL]],REDOSLIJED!#REF!,0)),MAX(REDOSLIJED!#REF!)+1)</f>
        <v>#REF!</v>
      </c>
    </row>
    <row r="2094" spans="1:16" hidden="1" x14ac:dyDescent="0.25">
      <c r="A2094" s="23">
        <v>1023805</v>
      </c>
      <c r="B2094" s="23">
        <v>1</v>
      </c>
      <c r="C2094" s="23">
        <v>1023818</v>
      </c>
      <c r="D2094" s="23" t="s">
        <v>2307</v>
      </c>
      <c r="E2094" s="5">
        <f>IFERROR((PlanMasine[[#This Row],[Norma]]/PlanMasine[[#This Row],[Q]])*(PlanMasine[[#This Row],[Q]]/SUMIF(#REF!,PlanMasine[[#This Row],[RN]],#REF!)*PlanMasine[[#This Row],[KPLQ]]),0)</f>
        <v>0</v>
      </c>
      <c r="F2094" s="23">
        <v>12</v>
      </c>
      <c r="G2094" s="23">
        <v>0</v>
      </c>
      <c r="H2094" s="23">
        <v>0</v>
      </c>
      <c r="I2094" s="23" t="s">
        <v>5</v>
      </c>
      <c r="J2094" s="23" t="s">
        <v>570</v>
      </c>
      <c r="K2094" s="23" t="s">
        <v>2297</v>
      </c>
      <c r="L2094" s="24">
        <v>45855</v>
      </c>
      <c r="M2094" s="28">
        <v>6.9444444444444441E-3</v>
      </c>
      <c r="N2094" s="3">
        <v>45838</v>
      </c>
      <c r="O2094">
        <v>215940</v>
      </c>
      <c r="P2094" t="e">
        <f>IFERROR(INDEX(REDOSLIJED!#REF!,MATCH(PlanMasine[[#This Row],[KPL]],REDOSLIJED!#REF!,0)),MAX(REDOSLIJED!#REF!)+1)</f>
        <v>#REF!</v>
      </c>
    </row>
    <row r="2095" spans="1:16" hidden="1" x14ac:dyDescent="0.25">
      <c r="A2095" s="23">
        <v>1023805</v>
      </c>
      <c r="B2095" s="23">
        <v>1</v>
      </c>
      <c r="C2095" s="23">
        <v>1023846</v>
      </c>
      <c r="D2095" s="23" t="s">
        <v>2299</v>
      </c>
      <c r="E2095" s="5">
        <f>IFERROR((PlanMasine[[#This Row],[Norma]]/PlanMasine[[#This Row],[Q]])*(PlanMasine[[#This Row],[Q]]/SUMIF(#REF!,PlanMasine[[#This Row],[RN]],#REF!)*PlanMasine[[#This Row],[KPLQ]]),0)</f>
        <v>0</v>
      </c>
      <c r="F2095" s="23">
        <v>12</v>
      </c>
      <c r="G2095" s="23">
        <v>0</v>
      </c>
      <c r="H2095" s="23">
        <v>0</v>
      </c>
      <c r="I2095" s="23" t="s">
        <v>5</v>
      </c>
      <c r="J2095" s="23" t="s">
        <v>570</v>
      </c>
      <c r="K2095" s="23" t="s">
        <v>2297</v>
      </c>
      <c r="L2095" s="24">
        <v>45855</v>
      </c>
      <c r="M2095" s="28">
        <v>6.9444444444444447E-4</v>
      </c>
      <c r="N2095" s="3">
        <v>45838</v>
      </c>
      <c r="O2095">
        <v>215969</v>
      </c>
      <c r="P2095" t="e">
        <f>IFERROR(INDEX(REDOSLIJED!#REF!,MATCH(PlanMasine[[#This Row],[KPL]],REDOSLIJED!#REF!,0)),MAX(REDOSLIJED!#REF!)+1)</f>
        <v>#REF!</v>
      </c>
    </row>
    <row r="2096" spans="1:16" hidden="1" x14ac:dyDescent="0.25">
      <c r="A2096" s="23">
        <v>1023805</v>
      </c>
      <c r="B2096" s="23">
        <v>1</v>
      </c>
      <c r="C2096" s="23">
        <v>1023825</v>
      </c>
      <c r="D2096" s="23" t="s">
        <v>2301</v>
      </c>
      <c r="E2096" s="5">
        <f>IFERROR((PlanMasine[[#This Row],[Norma]]/PlanMasine[[#This Row],[Q]])*(PlanMasine[[#This Row],[Q]]/SUMIF(#REF!,PlanMasine[[#This Row],[RN]],#REF!)*PlanMasine[[#This Row],[KPLQ]]),0)</f>
        <v>0</v>
      </c>
      <c r="F2096" s="23">
        <v>12</v>
      </c>
      <c r="G2096" s="23">
        <v>0</v>
      </c>
      <c r="H2096" s="23">
        <v>0</v>
      </c>
      <c r="I2096" s="23" t="s">
        <v>5</v>
      </c>
      <c r="J2096" s="23" t="s">
        <v>570</v>
      </c>
      <c r="K2096" s="23" t="s">
        <v>2297</v>
      </c>
      <c r="L2096" s="24">
        <v>45855</v>
      </c>
      <c r="M2096" s="28">
        <v>5.5555555555555558E-3</v>
      </c>
      <c r="N2096" s="3">
        <v>45838</v>
      </c>
      <c r="O2096">
        <v>215948</v>
      </c>
      <c r="P2096" t="e">
        <f>IFERROR(INDEX(REDOSLIJED!#REF!,MATCH(PlanMasine[[#This Row],[KPL]],REDOSLIJED!#REF!,0)),MAX(REDOSLIJED!#REF!)+1)</f>
        <v>#REF!</v>
      </c>
    </row>
    <row r="2097" spans="1:16" hidden="1" x14ac:dyDescent="0.25">
      <c r="A2097" s="23">
        <v>1023805</v>
      </c>
      <c r="B2097" s="23">
        <v>1</v>
      </c>
      <c r="C2097" s="23">
        <v>1023826</v>
      </c>
      <c r="D2097" s="23" t="s">
        <v>2302</v>
      </c>
      <c r="E2097" s="5">
        <f>IFERROR((PlanMasine[[#This Row],[Norma]]/PlanMasine[[#This Row],[Q]])*(PlanMasine[[#This Row],[Q]]/SUMIF(#REF!,PlanMasine[[#This Row],[RN]],#REF!)*PlanMasine[[#This Row],[KPLQ]]),0)</f>
        <v>0</v>
      </c>
      <c r="F2097" s="23">
        <v>12</v>
      </c>
      <c r="G2097" s="23">
        <v>0</v>
      </c>
      <c r="H2097" s="23">
        <v>0</v>
      </c>
      <c r="I2097" s="23" t="s">
        <v>5</v>
      </c>
      <c r="J2097" s="23" t="s">
        <v>570</v>
      </c>
      <c r="K2097" s="23" t="s">
        <v>2297</v>
      </c>
      <c r="L2097" s="24">
        <v>45855</v>
      </c>
      <c r="M2097" s="28">
        <v>2.7777777777777779E-3</v>
      </c>
      <c r="N2097" s="3">
        <v>45838</v>
      </c>
      <c r="O2097">
        <v>215949</v>
      </c>
      <c r="P2097" t="e">
        <f>IFERROR(INDEX(REDOSLIJED!#REF!,MATCH(PlanMasine[[#This Row],[KPL]],REDOSLIJED!#REF!,0)),MAX(REDOSLIJED!#REF!)+1)</f>
        <v>#REF!</v>
      </c>
    </row>
    <row r="2098" spans="1:16" hidden="1" x14ac:dyDescent="0.25">
      <c r="A2098" s="23">
        <v>1023805</v>
      </c>
      <c r="B2098" s="23">
        <v>1</v>
      </c>
      <c r="C2098" s="23">
        <v>1023823</v>
      </c>
      <c r="D2098" s="23" t="s">
        <v>2300</v>
      </c>
      <c r="E2098" s="5">
        <f>IFERROR((PlanMasine[[#This Row],[Norma]]/PlanMasine[[#This Row],[Q]])*(PlanMasine[[#This Row],[Q]]/SUMIF(#REF!,PlanMasine[[#This Row],[RN]],#REF!)*PlanMasine[[#This Row],[KPLQ]]),0)</f>
        <v>0</v>
      </c>
      <c r="F2098" s="23">
        <v>12</v>
      </c>
      <c r="G2098" s="23">
        <v>0</v>
      </c>
      <c r="H2098" s="23">
        <v>0</v>
      </c>
      <c r="I2098" s="23" t="s">
        <v>5</v>
      </c>
      <c r="J2098" s="23" t="s">
        <v>570</v>
      </c>
      <c r="K2098" s="23" t="s">
        <v>2297</v>
      </c>
      <c r="L2098" s="24">
        <v>45855</v>
      </c>
      <c r="M2098" s="28">
        <v>2.7777777777777779E-3</v>
      </c>
      <c r="N2098" s="3">
        <v>45838</v>
      </c>
      <c r="O2098">
        <v>215946</v>
      </c>
      <c r="P2098" t="e">
        <f>IFERROR(INDEX(REDOSLIJED!#REF!,MATCH(PlanMasine[[#This Row],[KPL]],REDOSLIJED!#REF!,0)),MAX(REDOSLIJED!#REF!)+1)</f>
        <v>#REF!</v>
      </c>
    </row>
    <row r="2099" spans="1:16" hidden="1" x14ac:dyDescent="0.25">
      <c r="A2099" s="23">
        <v>1023805</v>
      </c>
      <c r="B2099" s="23">
        <v>1</v>
      </c>
      <c r="C2099" s="23">
        <v>1023833</v>
      </c>
      <c r="D2099" s="23" t="s">
        <v>2309</v>
      </c>
      <c r="E2099" s="5">
        <f>IFERROR((PlanMasine[[#This Row],[Norma]]/PlanMasine[[#This Row],[Q]])*(PlanMasine[[#This Row],[Q]]/SUMIF(#REF!,PlanMasine[[#This Row],[RN]],#REF!)*PlanMasine[[#This Row],[KPLQ]]),0)</f>
        <v>0</v>
      </c>
      <c r="F2099" s="23">
        <v>12</v>
      </c>
      <c r="G2099" s="23">
        <v>0</v>
      </c>
      <c r="H2099" s="23">
        <v>0</v>
      </c>
      <c r="I2099" s="23" t="s">
        <v>5</v>
      </c>
      <c r="J2099" s="23" t="s">
        <v>570</v>
      </c>
      <c r="K2099" s="23" t="s">
        <v>2297</v>
      </c>
      <c r="L2099" s="24">
        <v>45855</v>
      </c>
      <c r="M2099" s="28">
        <v>2.7777777777777779E-3</v>
      </c>
      <c r="N2099" s="3">
        <v>45838</v>
      </c>
      <c r="O2099">
        <v>215956</v>
      </c>
      <c r="P2099" t="e">
        <f>IFERROR(INDEX(REDOSLIJED!#REF!,MATCH(PlanMasine[[#This Row],[KPL]],REDOSLIJED!#REF!,0)),MAX(REDOSLIJED!#REF!)+1)</f>
        <v>#REF!</v>
      </c>
    </row>
    <row r="2100" spans="1:16" hidden="1" x14ac:dyDescent="0.25">
      <c r="A2100" s="23">
        <v>1023805</v>
      </c>
      <c r="B2100" s="23">
        <v>1</v>
      </c>
      <c r="C2100" s="23">
        <v>1023819</v>
      </c>
      <c r="D2100" s="23" t="s">
        <v>2298</v>
      </c>
      <c r="E2100" s="5">
        <f>IFERROR((PlanMasine[[#This Row],[Norma]]/PlanMasine[[#This Row],[Q]])*(PlanMasine[[#This Row],[Q]]/SUMIF(#REF!,PlanMasine[[#This Row],[RN]],#REF!)*PlanMasine[[#This Row],[KPLQ]]),0)</f>
        <v>0</v>
      </c>
      <c r="F2100" s="23">
        <v>12</v>
      </c>
      <c r="G2100" s="23">
        <v>0</v>
      </c>
      <c r="H2100" s="23">
        <v>0</v>
      </c>
      <c r="I2100" s="23" t="s">
        <v>5</v>
      </c>
      <c r="J2100" s="23" t="s">
        <v>570</v>
      </c>
      <c r="K2100" s="23" t="s">
        <v>2297</v>
      </c>
      <c r="L2100" s="24">
        <v>45855</v>
      </c>
      <c r="M2100" s="28">
        <v>6.9444444444444441E-3</v>
      </c>
      <c r="N2100" s="3">
        <v>45838</v>
      </c>
      <c r="O2100">
        <v>215941</v>
      </c>
      <c r="P2100" t="e">
        <f>IFERROR(INDEX(REDOSLIJED!#REF!,MATCH(PlanMasine[[#This Row],[KPL]],REDOSLIJED!#REF!,0)),MAX(REDOSLIJED!#REF!)+1)</f>
        <v>#REF!</v>
      </c>
    </row>
    <row r="2101" spans="1:16" hidden="1" x14ac:dyDescent="0.25">
      <c r="A2101" s="23">
        <v>1023805</v>
      </c>
      <c r="B2101" s="23">
        <v>1</v>
      </c>
      <c r="C2101" s="23">
        <v>1023824</v>
      </c>
      <c r="D2101" s="23" t="s">
        <v>1865</v>
      </c>
      <c r="E2101" s="5">
        <f>IFERROR((PlanMasine[[#This Row],[Norma]]/PlanMasine[[#This Row],[Q]])*(PlanMasine[[#This Row],[Q]]/SUMIF(#REF!,PlanMasine[[#This Row],[RN]],#REF!)*PlanMasine[[#This Row],[KPLQ]]),0)</f>
        <v>0</v>
      </c>
      <c r="F2101" s="23">
        <v>12</v>
      </c>
      <c r="G2101" s="23">
        <v>0</v>
      </c>
      <c r="H2101" s="23">
        <v>0</v>
      </c>
      <c r="I2101" s="23" t="s">
        <v>5</v>
      </c>
      <c r="J2101" s="23" t="s">
        <v>570</v>
      </c>
      <c r="K2101" s="23" t="s">
        <v>2297</v>
      </c>
      <c r="L2101" s="24">
        <v>45855</v>
      </c>
      <c r="M2101" s="28">
        <v>1.3888888888888889E-3</v>
      </c>
      <c r="N2101" s="3">
        <v>45838</v>
      </c>
      <c r="O2101">
        <v>215947</v>
      </c>
      <c r="P2101" t="e">
        <f>IFERROR(INDEX(REDOSLIJED!#REF!,MATCH(PlanMasine[[#This Row],[KPL]],REDOSLIJED!#REF!,0)),MAX(REDOSLIJED!#REF!)+1)</f>
        <v>#REF!</v>
      </c>
    </row>
    <row r="2102" spans="1:16" hidden="1" x14ac:dyDescent="0.25">
      <c r="A2102" s="23">
        <v>1023806</v>
      </c>
      <c r="B2102" s="23">
        <v>1</v>
      </c>
      <c r="C2102" s="23">
        <v>1023833</v>
      </c>
      <c r="D2102" s="23" t="s">
        <v>2309</v>
      </c>
      <c r="E2102" s="5">
        <f>IFERROR((PlanMasine[[#This Row],[Norma]]/PlanMasine[[#This Row],[Q]])*(PlanMasine[[#This Row],[Q]]/SUMIF(#REF!,PlanMasine[[#This Row],[RN]],#REF!)*PlanMasine[[#This Row],[KPLQ]]),0)</f>
        <v>0</v>
      </c>
      <c r="F2102" s="23">
        <v>12</v>
      </c>
      <c r="G2102" s="23">
        <v>0</v>
      </c>
      <c r="H2102" s="23">
        <v>0</v>
      </c>
      <c r="I2102" s="23" t="s">
        <v>5</v>
      </c>
      <c r="J2102" s="23" t="s">
        <v>570</v>
      </c>
      <c r="K2102" s="23" t="s">
        <v>2297</v>
      </c>
      <c r="L2102" s="24">
        <v>45855</v>
      </c>
      <c r="M2102" s="28">
        <v>2.7777777777777779E-3</v>
      </c>
      <c r="N2102" s="3">
        <v>45838</v>
      </c>
      <c r="O2102">
        <v>215956</v>
      </c>
      <c r="P2102" t="e">
        <f>IFERROR(INDEX(REDOSLIJED!#REF!,MATCH(PlanMasine[[#This Row],[KPL]],REDOSLIJED!#REF!,0)),MAX(REDOSLIJED!#REF!)+1)</f>
        <v>#REF!</v>
      </c>
    </row>
    <row r="2103" spans="1:16" hidden="1" x14ac:dyDescent="0.25">
      <c r="A2103" s="23">
        <v>1023806</v>
      </c>
      <c r="B2103" s="23">
        <v>1</v>
      </c>
      <c r="C2103" s="23">
        <v>1023824</v>
      </c>
      <c r="D2103" s="23" t="s">
        <v>1865</v>
      </c>
      <c r="E2103" s="5">
        <f>IFERROR((PlanMasine[[#This Row],[Norma]]/PlanMasine[[#This Row],[Q]])*(PlanMasine[[#This Row],[Q]]/SUMIF(#REF!,PlanMasine[[#This Row],[RN]],#REF!)*PlanMasine[[#This Row],[KPLQ]]),0)</f>
        <v>0</v>
      </c>
      <c r="F2103" s="23">
        <v>12</v>
      </c>
      <c r="G2103" s="23">
        <v>0</v>
      </c>
      <c r="H2103" s="23">
        <v>0</v>
      </c>
      <c r="I2103" s="23" t="s">
        <v>5</v>
      </c>
      <c r="J2103" s="23" t="s">
        <v>570</v>
      </c>
      <c r="K2103" s="23" t="s">
        <v>2297</v>
      </c>
      <c r="L2103" s="24">
        <v>45855</v>
      </c>
      <c r="M2103" s="28">
        <v>1.3888888888888889E-3</v>
      </c>
      <c r="N2103" s="3">
        <v>45838</v>
      </c>
      <c r="O2103">
        <v>215947</v>
      </c>
      <c r="P2103" t="e">
        <f>IFERROR(INDEX(REDOSLIJED!#REF!,MATCH(PlanMasine[[#This Row],[KPL]],REDOSLIJED!#REF!,0)),MAX(REDOSLIJED!#REF!)+1)</f>
        <v>#REF!</v>
      </c>
    </row>
    <row r="2104" spans="1:16" hidden="1" x14ac:dyDescent="0.25">
      <c r="A2104" s="23">
        <v>1023806</v>
      </c>
      <c r="B2104" s="23">
        <v>1</v>
      </c>
      <c r="C2104" s="23">
        <v>1023819</v>
      </c>
      <c r="D2104" s="23" t="s">
        <v>2298</v>
      </c>
      <c r="E2104" s="5">
        <f>IFERROR((PlanMasine[[#This Row],[Norma]]/PlanMasine[[#This Row],[Q]])*(PlanMasine[[#This Row],[Q]]/SUMIF(#REF!,PlanMasine[[#This Row],[RN]],#REF!)*PlanMasine[[#This Row],[KPLQ]]),0)</f>
        <v>0</v>
      </c>
      <c r="F2104" s="23">
        <v>12</v>
      </c>
      <c r="G2104" s="23">
        <v>0</v>
      </c>
      <c r="H2104" s="23">
        <v>0</v>
      </c>
      <c r="I2104" s="23" t="s">
        <v>5</v>
      </c>
      <c r="J2104" s="23" t="s">
        <v>570</v>
      </c>
      <c r="K2104" s="23" t="s">
        <v>2297</v>
      </c>
      <c r="L2104" s="24">
        <v>45855</v>
      </c>
      <c r="M2104" s="28">
        <v>6.9444444444444441E-3</v>
      </c>
      <c r="N2104" s="3">
        <v>45838</v>
      </c>
      <c r="O2104">
        <v>215941</v>
      </c>
      <c r="P2104" t="e">
        <f>IFERROR(INDEX(REDOSLIJED!#REF!,MATCH(PlanMasine[[#This Row],[KPL]],REDOSLIJED!#REF!,0)),MAX(REDOSLIJED!#REF!)+1)</f>
        <v>#REF!</v>
      </c>
    </row>
    <row r="2105" spans="1:16" hidden="1" x14ac:dyDescent="0.25">
      <c r="A2105" s="23">
        <v>1023806</v>
      </c>
      <c r="B2105" s="23">
        <v>1</v>
      </c>
      <c r="C2105" s="23">
        <v>1023825</v>
      </c>
      <c r="D2105" s="23" t="s">
        <v>2301</v>
      </c>
      <c r="E2105" s="5">
        <f>IFERROR((PlanMasine[[#This Row],[Norma]]/PlanMasine[[#This Row],[Q]])*(PlanMasine[[#This Row],[Q]]/SUMIF(#REF!,PlanMasine[[#This Row],[RN]],#REF!)*PlanMasine[[#This Row],[KPLQ]]),0)</f>
        <v>0</v>
      </c>
      <c r="F2105" s="23">
        <v>12</v>
      </c>
      <c r="G2105" s="23">
        <v>0</v>
      </c>
      <c r="H2105" s="23">
        <v>0</v>
      </c>
      <c r="I2105" s="23" t="s">
        <v>5</v>
      </c>
      <c r="J2105" s="23" t="s">
        <v>570</v>
      </c>
      <c r="K2105" s="23" t="s">
        <v>2297</v>
      </c>
      <c r="L2105" s="24">
        <v>45855</v>
      </c>
      <c r="M2105" s="28">
        <v>5.5555555555555558E-3</v>
      </c>
      <c r="N2105" s="3">
        <v>45838</v>
      </c>
      <c r="O2105">
        <v>215948</v>
      </c>
      <c r="P2105" t="e">
        <f>IFERROR(INDEX(REDOSLIJED!#REF!,MATCH(PlanMasine[[#This Row],[KPL]],REDOSLIJED!#REF!,0)),MAX(REDOSLIJED!#REF!)+1)</f>
        <v>#REF!</v>
      </c>
    </row>
    <row r="2106" spans="1:16" hidden="1" x14ac:dyDescent="0.25">
      <c r="A2106" s="23">
        <v>1023806</v>
      </c>
      <c r="B2106" s="23">
        <v>1</v>
      </c>
      <c r="C2106" s="23">
        <v>1023846</v>
      </c>
      <c r="D2106" s="23" t="s">
        <v>2299</v>
      </c>
      <c r="E2106" s="5">
        <f>IFERROR((PlanMasine[[#This Row],[Norma]]/PlanMasine[[#This Row],[Q]])*(PlanMasine[[#This Row],[Q]]/SUMIF(#REF!,PlanMasine[[#This Row],[RN]],#REF!)*PlanMasine[[#This Row],[KPLQ]]),0)</f>
        <v>0</v>
      </c>
      <c r="F2106" s="23">
        <v>12</v>
      </c>
      <c r="G2106" s="23">
        <v>0</v>
      </c>
      <c r="H2106" s="23">
        <v>0</v>
      </c>
      <c r="I2106" s="23" t="s">
        <v>5</v>
      </c>
      <c r="J2106" s="23" t="s">
        <v>570</v>
      </c>
      <c r="K2106" s="23" t="s">
        <v>2297</v>
      </c>
      <c r="L2106" s="24">
        <v>45855</v>
      </c>
      <c r="M2106" s="28">
        <v>6.9444444444444447E-4</v>
      </c>
      <c r="N2106" s="3">
        <v>45838</v>
      </c>
      <c r="O2106">
        <v>215969</v>
      </c>
      <c r="P2106" t="e">
        <f>IFERROR(INDEX(REDOSLIJED!#REF!,MATCH(PlanMasine[[#This Row],[KPL]],REDOSLIJED!#REF!,0)),MAX(REDOSLIJED!#REF!)+1)</f>
        <v>#REF!</v>
      </c>
    </row>
    <row r="2107" spans="1:16" hidden="1" x14ac:dyDescent="0.25">
      <c r="A2107" s="23">
        <v>1023806</v>
      </c>
      <c r="B2107" s="23">
        <v>1</v>
      </c>
      <c r="C2107" s="23">
        <v>1023818</v>
      </c>
      <c r="D2107" s="23" t="s">
        <v>2307</v>
      </c>
      <c r="E2107" s="5">
        <f>IFERROR((PlanMasine[[#This Row],[Norma]]/PlanMasine[[#This Row],[Q]])*(PlanMasine[[#This Row],[Q]]/SUMIF(#REF!,PlanMasine[[#This Row],[RN]],#REF!)*PlanMasine[[#This Row],[KPLQ]]),0)</f>
        <v>0</v>
      </c>
      <c r="F2107" s="23">
        <v>12</v>
      </c>
      <c r="G2107" s="23">
        <v>0</v>
      </c>
      <c r="H2107" s="23">
        <v>0</v>
      </c>
      <c r="I2107" s="23" t="s">
        <v>5</v>
      </c>
      <c r="J2107" s="23" t="s">
        <v>570</v>
      </c>
      <c r="K2107" s="23" t="s">
        <v>2297</v>
      </c>
      <c r="L2107" s="24">
        <v>45855</v>
      </c>
      <c r="M2107" s="28">
        <v>6.9444444444444441E-3</v>
      </c>
      <c r="N2107" s="3">
        <v>45838</v>
      </c>
      <c r="O2107">
        <v>215940</v>
      </c>
      <c r="P2107" t="e">
        <f>IFERROR(INDEX(REDOSLIJED!#REF!,MATCH(PlanMasine[[#This Row],[KPL]],REDOSLIJED!#REF!,0)),MAX(REDOSLIJED!#REF!)+1)</f>
        <v>#REF!</v>
      </c>
    </row>
    <row r="2108" spans="1:16" hidden="1" x14ac:dyDescent="0.25">
      <c r="A2108" s="23">
        <v>1023806</v>
      </c>
      <c r="B2108" s="23">
        <v>1</v>
      </c>
      <c r="C2108" s="23">
        <v>1023820</v>
      </c>
      <c r="D2108" s="23" t="s">
        <v>2306</v>
      </c>
      <c r="E2108" s="5">
        <f>IFERROR((PlanMasine[[#This Row],[Norma]]/PlanMasine[[#This Row],[Q]])*(PlanMasine[[#This Row],[Q]]/SUMIF(#REF!,PlanMasine[[#This Row],[RN]],#REF!)*PlanMasine[[#This Row],[KPLQ]]),0)</f>
        <v>0</v>
      </c>
      <c r="F2108" s="23">
        <v>12</v>
      </c>
      <c r="G2108" s="23">
        <v>0</v>
      </c>
      <c r="H2108" s="23">
        <v>0</v>
      </c>
      <c r="I2108" s="23" t="s">
        <v>5</v>
      </c>
      <c r="J2108" s="23" t="s">
        <v>570</v>
      </c>
      <c r="K2108" s="23" t="s">
        <v>2297</v>
      </c>
      <c r="L2108" s="24">
        <v>45855</v>
      </c>
      <c r="M2108" s="28">
        <v>2.7777777777777779E-3</v>
      </c>
      <c r="N2108" s="3">
        <v>45838</v>
      </c>
      <c r="O2108">
        <v>215942</v>
      </c>
      <c r="P2108" t="e">
        <f>IFERROR(INDEX(REDOSLIJED!#REF!,MATCH(PlanMasine[[#This Row],[KPL]],REDOSLIJED!#REF!,0)),MAX(REDOSLIJED!#REF!)+1)</f>
        <v>#REF!</v>
      </c>
    </row>
    <row r="2109" spans="1:16" hidden="1" x14ac:dyDescent="0.25">
      <c r="A2109" s="23">
        <v>1023806</v>
      </c>
      <c r="B2109" s="23">
        <v>1</v>
      </c>
      <c r="C2109" s="23">
        <v>1023823</v>
      </c>
      <c r="D2109" s="23" t="s">
        <v>2300</v>
      </c>
      <c r="E2109" s="5">
        <f>IFERROR((PlanMasine[[#This Row],[Norma]]/PlanMasine[[#This Row],[Q]])*(PlanMasine[[#This Row],[Q]]/SUMIF(#REF!,PlanMasine[[#This Row],[RN]],#REF!)*PlanMasine[[#This Row],[KPLQ]]),0)</f>
        <v>0</v>
      </c>
      <c r="F2109" s="23">
        <v>12</v>
      </c>
      <c r="G2109" s="23">
        <v>0</v>
      </c>
      <c r="H2109" s="23">
        <v>0</v>
      </c>
      <c r="I2109" s="23" t="s">
        <v>5</v>
      </c>
      <c r="J2109" s="23" t="s">
        <v>570</v>
      </c>
      <c r="K2109" s="23" t="s">
        <v>2297</v>
      </c>
      <c r="L2109" s="24">
        <v>45855</v>
      </c>
      <c r="M2109" s="28">
        <v>2.7777777777777779E-3</v>
      </c>
      <c r="N2109" s="3">
        <v>45838</v>
      </c>
      <c r="O2109">
        <v>215946</v>
      </c>
      <c r="P2109" t="e">
        <f>IFERROR(INDEX(REDOSLIJED!#REF!,MATCH(PlanMasine[[#This Row],[KPL]],REDOSLIJED!#REF!,0)),MAX(REDOSLIJED!#REF!)+1)</f>
        <v>#REF!</v>
      </c>
    </row>
    <row r="2110" spans="1:16" hidden="1" x14ac:dyDescent="0.25">
      <c r="A2110" s="23">
        <v>1023806</v>
      </c>
      <c r="B2110" s="23">
        <v>1</v>
      </c>
      <c r="C2110" s="23">
        <v>1023826</v>
      </c>
      <c r="D2110" s="23" t="s">
        <v>2302</v>
      </c>
      <c r="E2110" s="5">
        <f>IFERROR((PlanMasine[[#This Row],[Norma]]/PlanMasine[[#This Row],[Q]])*(PlanMasine[[#This Row],[Q]]/SUMIF(#REF!,PlanMasine[[#This Row],[RN]],#REF!)*PlanMasine[[#This Row],[KPLQ]]),0)</f>
        <v>0</v>
      </c>
      <c r="F2110" s="23">
        <v>12</v>
      </c>
      <c r="G2110" s="23">
        <v>0</v>
      </c>
      <c r="H2110" s="23">
        <v>0</v>
      </c>
      <c r="I2110" s="23" t="s">
        <v>5</v>
      </c>
      <c r="J2110" s="23" t="s">
        <v>570</v>
      </c>
      <c r="K2110" s="23" t="s">
        <v>2297</v>
      </c>
      <c r="L2110" s="24">
        <v>45855</v>
      </c>
      <c r="M2110" s="28">
        <v>2.7777777777777779E-3</v>
      </c>
      <c r="N2110" s="3">
        <v>45838</v>
      </c>
      <c r="O2110">
        <v>215949</v>
      </c>
      <c r="P2110" t="e">
        <f>IFERROR(INDEX(REDOSLIJED!#REF!,MATCH(PlanMasine[[#This Row],[KPL]],REDOSLIJED!#REF!,0)),MAX(REDOSLIJED!#REF!)+1)</f>
        <v>#REF!</v>
      </c>
    </row>
    <row r="2111" spans="1:16" hidden="1" x14ac:dyDescent="0.25">
      <c r="A2111" s="23">
        <v>1023807</v>
      </c>
      <c r="B2111" s="23">
        <v>1</v>
      </c>
      <c r="C2111" s="23">
        <v>1023833</v>
      </c>
      <c r="D2111" s="23" t="s">
        <v>2309</v>
      </c>
      <c r="E2111" s="5">
        <f>IFERROR((PlanMasine[[#This Row],[Norma]]/PlanMasine[[#This Row],[Q]])*(PlanMasine[[#This Row],[Q]]/SUMIF(#REF!,PlanMasine[[#This Row],[RN]],#REF!)*PlanMasine[[#This Row],[KPLQ]]),0)</f>
        <v>0</v>
      </c>
      <c r="F2111" s="23">
        <v>12</v>
      </c>
      <c r="G2111" s="23">
        <v>0</v>
      </c>
      <c r="H2111" s="23">
        <v>0</v>
      </c>
      <c r="I2111" s="23" t="s">
        <v>5</v>
      </c>
      <c r="J2111" s="23" t="s">
        <v>570</v>
      </c>
      <c r="K2111" s="23" t="s">
        <v>2297</v>
      </c>
      <c r="L2111" s="24">
        <v>45855</v>
      </c>
      <c r="M2111" s="28">
        <v>2.7777777777777779E-3</v>
      </c>
      <c r="N2111" s="3">
        <v>45838</v>
      </c>
      <c r="O2111">
        <v>215956</v>
      </c>
      <c r="P2111" t="e">
        <f>IFERROR(INDEX(REDOSLIJED!#REF!,MATCH(PlanMasine[[#This Row],[KPL]],REDOSLIJED!#REF!,0)),MAX(REDOSLIJED!#REF!)+1)</f>
        <v>#REF!</v>
      </c>
    </row>
    <row r="2112" spans="1:16" hidden="1" x14ac:dyDescent="0.25">
      <c r="A2112" s="23">
        <v>1023807</v>
      </c>
      <c r="B2112" s="23">
        <v>1</v>
      </c>
      <c r="C2112" s="23">
        <v>1023823</v>
      </c>
      <c r="D2112" s="23" t="s">
        <v>2300</v>
      </c>
      <c r="E2112" s="5">
        <f>IFERROR((PlanMasine[[#This Row],[Norma]]/PlanMasine[[#This Row],[Q]])*(PlanMasine[[#This Row],[Q]]/SUMIF(#REF!,PlanMasine[[#This Row],[RN]],#REF!)*PlanMasine[[#This Row],[KPLQ]]),0)</f>
        <v>0</v>
      </c>
      <c r="F2112" s="23">
        <v>12</v>
      </c>
      <c r="G2112" s="23">
        <v>0</v>
      </c>
      <c r="H2112" s="23">
        <v>0</v>
      </c>
      <c r="I2112" s="23" t="s">
        <v>5</v>
      </c>
      <c r="J2112" s="23" t="s">
        <v>570</v>
      </c>
      <c r="K2112" s="23" t="s">
        <v>2297</v>
      </c>
      <c r="L2112" s="24">
        <v>45855</v>
      </c>
      <c r="M2112" s="28">
        <v>2.7777777777777779E-3</v>
      </c>
      <c r="N2112" s="3">
        <v>45838</v>
      </c>
      <c r="O2112">
        <v>215946</v>
      </c>
      <c r="P2112" t="e">
        <f>IFERROR(INDEX(REDOSLIJED!#REF!,MATCH(PlanMasine[[#This Row],[KPL]],REDOSLIJED!#REF!,0)),MAX(REDOSLIJED!#REF!)+1)</f>
        <v>#REF!</v>
      </c>
    </row>
    <row r="2113" spans="1:16" hidden="1" x14ac:dyDescent="0.25">
      <c r="A2113" s="23">
        <v>1023807</v>
      </c>
      <c r="B2113" s="23">
        <v>1</v>
      </c>
      <c r="C2113" s="23">
        <v>1023820</v>
      </c>
      <c r="D2113" s="23" t="s">
        <v>2306</v>
      </c>
      <c r="E2113" s="5">
        <f>IFERROR((PlanMasine[[#This Row],[Norma]]/PlanMasine[[#This Row],[Q]])*(PlanMasine[[#This Row],[Q]]/SUMIF(#REF!,PlanMasine[[#This Row],[RN]],#REF!)*PlanMasine[[#This Row],[KPLQ]]),0)</f>
        <v>0</v>
      </c>
      <c r="F2113" s="23">
        <v>12</v>
      </c>
      <c r="G2113" s="23">
        <v>0</v>
      </c>
      <c r="H2113" s="23">
        <v>0</v>
      </c>
      <c r="I2113" s="23" t="s">
        <v>5</v>
      </c>
      <c r="J2113" s="23" t="s">
        <v>570</v>
      </c>
      <c r="K2113" s="23" t="s">
        <v>2297</v>
      </c>
      <c r="L2113" s="24">
        <v>45855</v>
      </c>
      <c r="M2113" s="28">
        <v>2.7777777777777779E-3</v>
      </c>
      <c r="N2113" s="3">
        <v>45838</v>
      </c>
      <c r="O2113">
        <v>215942</v>
      </c>
      <c r="P2113" t="e">
        <f>IFERROR(INDEX(REDOSLIJED!#REF!,MATCH(PlanMasine[[#This Row],[KPL]],REDOSLIJED!#REF!,0)),MAX(REDOSLIJED!#REF!)+1)</f>
        <v>#REF!</v>
      </c>
    </row>
    <row r="2114" spans="1:16" hidden="1" x14ac:dyDescent="0.25">
      <c r="A2114" s="23">
        <v>1023807</v>
      </c>
      <c r="B2114" s="23">
        <v>1</v>
      </c>
      <c r="C2114" s="23">
        <v>1023818</v>
      </c>
      <c r="D2114" s="23" t="s">
        <v>2307</v>
      </c>
      <c r="E2114" s="5">
        <f>IFERROR((PlanMasine[[#This Row],[Norma]]/PlanMasine[[#This Row],[Q]])*(PlanMasine[[#This Row],[Q]]/SUMIF(#REF!,PlanMasine[[#This Row],[RN]],#REF!)*PlanMasine[[#This Row],[KPLQ]]),0)</f>
        <v>0</v>
      </c>
      <c r="F2114" s="23">
        <v>12</v>
      </c>
      <c r="G2114" s="23">
        <v>0</v>
      </c>
      <c r="H2114" s="23">
        <v>0</v>
      </c>
      <c r="I2114" s="23" t="s">
        <v>5</v>
      </c>
      <c r="J2114" s="23" t="s">
        <v>570</v>
      </c>
      <c r="K2114" s="23" t="s">
        <v>2297</v>
      </c>
      <c r="L2114" s="24">
        <v>45855</v>
      </c>
      <c r="M2114" s="28">
        <v>6.9444444444444441E-3</v>
      </c>
      <c r="N2114" s="3">
        <v>45838</v>
      </c>
      <c r="O2114">
        <v>215940</v>
      </c>
      <c r="P2114" t="e">
        <f>IFERROR(INDEX(REDOSLIJED!#REF!,MATCH(PlanMasine[[#This Row],[KPL]],REDOSLIJED!#REF!,0)),MAX(REDOSLIJED!#REF!)+1)</f>
        <v>#REF!</v>
      </c>
    </row>
    <row r="2115" spans="1:16" hidden="1" x14ac:dyDescent="0.25">
      <c r="A2115" s="23">
        <v>1023807</v>
      </c>
      <c r="B2115" s="23">
        <v>1</v>
      </c>
      <c r="C2115" s="23">
        <v>1023824</v>
      </c>
      <c r="D2115" s="23" t="s">
        <v>1865</v>
      </c>
      <c r="E2115" s="5">
        <f>IFERROR((PlanMasine[[#This Row],[Norma]]/PlanMasine[[#This Row],[Q]])*(PlanMasine[[#This Row],[Q]]/SUMIF(#REF!,PlanMasine[[#This Row],[RN]],#REF!)*PlanMasine[[#This Row],[KPLQ]]),0)</f>
        <v>0</v>
      </c>
      <c r="F2115" s="23">
        <v>12</v>
      </c>
      <c r="G2115" s="23">
        <v>0</v>
      </c>
      <c r="H2115" s="23">
        <v>0</v>
      </c>
      <c r="I2115" s="23" t="s">
        <v>5</v>
      </c>
      <c r="J2115" s="23" t="s">
        <v>570</v>
      </c>
      <c r="K2115" s="23" t="s">
        <v>2297</v>
      </c>
      <c r="L2115" s="24">
        <v>45855</v>
      </c>
      <c r="M2115" s="28">
        <v>1.3888888888888889E-3</v>
      </c>
      <c r="N2115" s="3">
        <v>45838</v>
      </c>
      <c r="O2115">
        <v>215947</v>
      </c>
      <c r="P2115" t="e">
        <f>IFERROR(INDEX(REDOSLIJED!#REF!,MATCH(PlanMasine[[#This Row],[KPL]],REDOSLIJED!#REF!,0)),MAX(REDOSLIJED!#REF!)+1)</f>
        <v>#REF!</v>
      </c>
    </row>
    <row r="2116" spans="1:16" hidden="1" x14ac:dyDescent="0.25">
      <c r="A2116" s="23">
        <v>1023807</v>
      </c>
      <c r="B2116" s="23">
        <v>1</v>
      </c>
      <c r="C2116" s="23">
        <v>1023846</v>
      </c>
      <c r="D2116" s="23" t="s">
        <v>2299</v>
      </c>
      <c r="E2116" s="5">
        <f>IFERROR((PlanMasine[[#This Row],[Norma]]/PlanMasine[[#This Row],[Q]])*(PlanMasine[[#This Row],[Q]]/SUMIF(#REF!,PlanMasine[[#This Row],[RN]],#REF!)*PlanMasine[[#This Row],[KPLQ]]),0)</f>
        <v>0</v>
      </c>
      <c r="F2116" s="23">
        <v>12</v>
      </c>
      <c r="G2116" s="23">
        <v>0</v>
      </c>
      <c r="H2116" s="23">
        <v>0</v>
      </c>
      <c r="I2116" s="23" t="s">
        <v>5</v>
      </c>
      <c r="J2116" s="23" t="s">
        <v>570</v>
      </c>
      <c r="K2116" s="23" t="s">
        <v>2297</v>
      </c>
      <c r="L2116" s="24">
        <v>45855</v>
      </c>
      <c r="M2116" s="28">
        <v>6.9444444444444447E-4</v>
      </c>
      <c r="N2116" s="3">
        <v>45838</v>
      </c>
      <c r="O2116">
        <v>215969</v>
      </c>
      <c r="P2116" t="e">
        <f>IFERROR(INDEX(REDOSLIJED!#REF!,MATCH(PlanMasine[[#This Row],[KPL]],REDOSLIJED!#REF!,0)),MAX(REDOSLIJED!#REF!)+1)</f>
        <v>#REF!</v>
      </c>
    </row>
    <row r="2117" spans="1:16" hidden="1" x14ac:dyDescent="0.25">
      <c r="A2117" s="23">
        <v>1023807</v>
      </c>
      <c r="B2117" s="23">
        <v>1</v>
      </c>
      <c r="C2117" s="23">
        <v>1023826</v>
      </c>
      <c r="D2117" s="23" t="s">
        <v>2302</v>
      </c>
      <c r="E2117" s="5">
        <f>IFERROR((PlanMasine[[#This Row],[Norma]]/PlanMasine[[#This Row],[Q]])*(PlanMasine[[#This Row],[Q]]/SUMIF(#REF!,PlanMasine[[#This Row],[RN]],#REF!)*PlanMasine[[#This Row],[KPLQ]]),0)</f>
        <v>0</v>
      </c>
      <c r="F2117" s="23">
        <v>12</v>
      </c>
      <c r="G2117" s="23">
        <v>0</v>
      </c>
      <c r="H2117" s="23">
        <v>0</v>
      </c>
      <c r="I2117" s="23" t="s">
        <v>5</v>
      </c>
      <c r="J2117" s="23" t="s">
        <v>570</v>
      </c>
      <c r="K2117" s="23" t="s">
        <v>2297</v>
      </c>
      <c r="L2117" s="24">
        <v>45855</v>
      </c>
      <c r="M2117" s="28">
        <v>2.7777777777777779E-3</v>
      </c>
      <c r="N2117" s="3">
        <v>45838</v>
      </c>
      <c r="O2117">
        <v>215949</v>
      </c>
      <c r="P2117" t="e">
        <f>IFERROR(INDEX(REDOSLIJED!#REF!,MATCH(PlanMasine[[#This Row],[KPL]],REDOSLIJED!#REF!,0)),MAX(REDOSLIJED!#REF!)+1)</f>
        <v>#REF!</v>
      </c>
    </row>
    <row r="2118" spans="1:16" hidden="1" x14ac:dyDescent="0.25">
      <c r="A2118" s="23">
        <v>1023807</v>
      </c>
      <c r="B2118" s="23">
        <v>1</v>
      </c>
      <c r="C2118" s="23">
        <v>1023825</v>
      </c>
      <c r="D2118" s="23" t="s">
        <v>2301</v>
      </c>
      <c r="E2118" s="5">
        <f>IFERROR((PlanMasine[[#This Row],[Norma]]/PlanMasine[[#This Row],[Q]])*(PlanMasine[[#This Row],[Q]]/SUMIF(#REF!,PlanMasine[[#This Row],[RN]],#REF!)*PlanMasine[[#This Row],[KPLQ]]),0)</f>
        <v>0</v>
      </c>
      <c r="F2118" s="23">
        <v>12</v>
      </c>
      <c r="G2118" s="23">
        <v>0</v>
      </c>
      <c r="H2118" s="23">
        <v>0</v>
      </c>
      <c r="I2118" s="23" t="s">
        <v>5</v>
      </c>
      <c r="J2118" s="23" t="s">
        <v>570</v>
      </c>
      <c r="K2118" s="23" t="s">
        <v>2297</v>
      </c>
      <c r="L2118" s="24">
        <v>45855</v>
      </c>
      <c r="M2118" s="28">
        <v>5.5555555555555558E-3</v>
      </c>
      <c r="N2118" s="3">
        <v>45838</v>
      </c>
      <c r="O2118">
        <v>215948</v>
      </c>
      <c r="P2118" t="e">
        <f>IFERROR(INDEX(REDOSLIJED!#REF!,MATCH(PlanMasine[[#This Row],[KPL]],REDOSLIJED!#REF!,0)),MAX(REDOSLIJED!#REF!)+1)</f>
        <v>#REF!</v>
      </c>
    </row>
    <row r="2119" spans="1:16" hidden="1" x14ac:dyDescent="0.25">
      <c r="A2119" s="23">
        <v>1023807</v>
      </c>
      <c r="B2119" s="23">
        <v>1</v>
      </c>
      <c r="C2119" s="23">
        <v>1023819</v>
      </c>
      <c r="D2119" s="23" t="s">
        <v>2298</v>
      </c>
      <c r="E2119" s="5">
        <f>IFERROR((PlanMasine[[#This Row],[Norma]]/PlanMasine[[#This Row],[Q]])*(PlanMasine[[#This Row],[Q]]/SUMIF(#REF!,PlanMasine[[#This Row],[RN]],#REF!)*PlanMasine[[#This Row],[KPLQ]]),0)</f>
        <v>0</v>
      </c>
      <c r="F2119" s="23">
        <v>12</v>
      </c>
      <c r="G2119" s="23">
        <v>0</v>
      </c>
      <c r="H2119" s="23">
        <v>0</v>
      </c>
      <c r="I2119" s="23" t="s">
        <v>5</v>
      </c>
      <c r="J2119" s="23" t="s">
        <v>570</v>
      </c>
      <c r="K2119" s="23" t="s">
        <v>2297</v>
      </c>
      <c r="L2119" s="24">
        <v>45855</v>
      </c>
      <c r="M2119" s="28">
        <v>6.9444444444444441E-3</v>
      </c>
      <c r="N2119" s="3">
        <v>45838</v>
      </c>
      <c r="O2119">
        <v>215941</v>
      </c>
      <c r="P2119" t="e">
        <f>IFERROR(INDEX(REDOSLIJED!#REF!,MATCH(PlanMasine[[#This Row],[KPL]],REDOSLIJED!#REF!,0)),MAX(REDOSLIJED!#REF!)+1)</f>
        <v>#REF!</v>
      </c>
    </row>
    <row r="2120" spans="1:16" hidden="1" x14ac:dyDescent="0.25">
      <c r="A2120" s="23">
        <v>1023808</v>
      </c>
      <c r="B2120" s="23">
        <v>1</v>
      </c>
      <c r="C2120" s="23">
        <v>1023818</v>
      </c>
      <c r="D2120" s="23" t="s">
        <v>2307</v>
      </c>
      <c r="E2120" s="5">
        <f>IFERROR((PlanMasine[[#This Row],[Norma]]/PlanMasine[[#This Row],[Q]])*(PlanMasine[[#This Row],[Q]]/SUMIF(#REF!,PlanMasine[[#This Row],[RN]],#REF!)*PlanMasine[[#This Row],[KPLQ]]),0)</f>
        <v>0</v>
      </c>
      <c r="F2120" s="23">
        <v>12</v>
      </c>
      <c r="G2120" s="23">
        <v>0</v>
      </c>
      <c r="H2120" s="23">
        <v>0</v>
      </c>
      <c r="I2120" s="23" t="s">
        <v>5</v>
      </c>
      <c r="J2120" s="23" t="s">
        <v>570</v>
      </c>
      <c r="K2120" s="23" t="s">
        <v>2297</v>
      </c>
      <c r="L2120" s="24">
        <v>45855</v>
      </c>
      <c r="M2120" s="28">
        <v>6.9444444444444441E-3</v>
      </c>
      <c r="N2120" s="3">
        <v>45838</v>
      </c>
      <c r="O2120">
        <v>215940</v>
      </c>
      <c r="P2120" t="e">
        <f>IFERROR(INDEX(REDOSLIJED!#REF!,MATCH(PlanMasine[[#This Row],[KPL]],REDOSLIJED!#REF!,0)),MAX(REDOSLIJED!#REF!)+1)</f>
        <v>#REF!</v>
      </c>
    </row>
    <row r="2121" spans="1:16" hidden="1" x14ac:dyDescent="0.25">
      <c r="A2121" s="23">
        <v>1023808</v>
      </c>
      <c r="B2121" s="23">
        <v>1</v>
      </c>
      <c r="C2121" s="23">
        <v>1023846</v>
      </c>
      <c r="D2121" s="23" t="s">
        <v>2299</v>
      </c>
      <c r="E2121" s="5">
        <f>IFERROR((PlanMasine[[#This Row],[Norma]]/PlanMasine[[#This Row],[Q]])*(PlanMasine[[#This Row],[Q]]/SUMIF(#REF!,PlanMasine[[#This Row],[RN]],#REF!)*PlanMasine[[#This Row],[KPLQ]]),0)</f>
        <v>0</v>
      </c>
      <c r="F2121" s="23">
        <v>12</v>
      </c>
      <c r="G2121" s="23">
        <v>0</v>
      </c>
      <c r="H2121" s="23">
        <v>0</v>
      </c>
      <c r="I2121" s="23" t="s">
        <v>5</v>
      </c>
      <c r="J2121" s="23" t="s">
        <v>570</v>
      </c>
      <c r="K2121" s="23" t="s">
        <v>2297</v>
      </c>
      <c r="L2121" s="24">
        <v>45855</v>
      </c>
      <c r="M2121" s="28">
        <v>6.9444444444444447E-4</v>
      </c>
      <c r="N2121" s="3">
        <v>45838</v>
      </c>
      <c r="O2121">
        <v>215969</v>
      </c>
      <c r="P2121" t="e">
        <f>IFERROR(INDEX(REDOSLIJED!#REF!,MATCH(PlanMasine[[#This Row],[KPL]],REDOSLIJED!#REF!,0)),MAX(REDOSLIJED!#REF!)+1)</f>
        <v>#REF!</v>
      </c>
    </row>
    <row r="2122" spans="1:16" hidden="1" x14ac:dyDescent="0.25">
      <c r="A2122" s="23">
        <v>1023808</v>
      </c>
      <c r="B2122" s="23">
        <v>1</v>
      </c>
      <c r="C2122" s="23">
        <v>1023833</v>
      </c>
      <c r="D2122" s="23" t="s">
        <v>2309</v>
      </c>
      <c r="E2122" s="5">
        <f>IFERROR((PlanMasine[[#This Row],[Norma]]/PlanMasine[[#This Row],[Q]])*(PlanMasine[[#This Row],[Q]]/SUMIF(#REF!,PlanMasine[[#This Row],[RN]],#REF!)*PlanMasine[[#This Row],[KPLQ]]),0)</f>
        <v>0</v>
      </c>
      <c r="F2122" s="23">
        <v>12</v>
      </c>
      <c r="G2122" s="23">
        <v>0</v>
      </c>
      <c r="H2122" s="23">
        <v>0</v>
      </c>
      <c r="I2122" s="23" t="s">
        <v>5</v>
      </c>
      <c r="J2122" s="23" t="s">
        <v>570</v>
      </c>
      <c r="K2122" s="23" t="s">
        <v>2297</v>
      </c>
      <c r="L2122" s="24">
        <v>45855</v>
      </c>
      <c r="M2122" s="28">
        <v>2.7777777777777779E-3</v>
      </c>
      <c r="N2122" s="3">
        <v>45838</v>
      </c>
      <c r="O2122">
        <v>215956</v>
      </c>
      <c r="P2122" t="e">
        <f>IFERROR(INDEX(REDOSLIJED!#REF!,MATCH(PlanMasine[[#This Row],[KPL]],REDOSLIJED!#REF!,0)),MAX(REDOSLIJED!#REF!)+1)</f>
        <v>#REF!</v>
      </c>
    </row>
    <row r="2123" spans="1:16" hidden="1" x14ac:dyDescent="0.25">
      <c r="A2123" s="23">
        <v>1023808</v>
      </c>
      <c r="B2123" s="23">
        <v>1</v>
      </c>
      <c r="C2123" s="23">
        <v>1023819</v>
      </c>
      <c r="D2123" s="23" t="s">
        <v>2298</v>
      </c>
      <c r="E2123" s="5">
        <f>IFERROR((PlanMasine[[#This Row],[Norma]]/PlanMasine[[#This Row],[Q]])*(PlanMasine[[#This Row],[Q]]/SUMIF(#REF!,PlanMasine[[#This Row],[RN]],#REF!)*PlanMasine[[#This Row],[KPLQ]]),0)</f>
        <v>0</v>
      </c>
      <c r="F2123" s="23">
        <v>12</v>
      </c>
      <c r="G2123" s="23">
        <v>0</v>
      </c>
      <c r="H2123" s="23">
        <v>0</v>
      </c>
      <c r="I2123" s="23" t="s">
        <v>5</v>
      </c>
      <c r="J2123" s="23" t="s">
        <v>570</v>
      </c>
      <c r="K2123" s="23" t="s">
        <v>2297</v>
      </c>
      <c r="L2123" s="24">
        <v>45855</v>
      </c>
      <c r="M2123" s="28">
        <v>6.9444444444444441E-3</v>
      </c>
      <c r="N2123" s="3">
        <v>45838</v>
      </c>
      <c r="O2123">
        <v>215941</v>
      </c>
      <c r="P2123" t="e">
        <f>IFERROR(INDEX(REDOSLIJED!#REF!,MATCH(PlanMasine[[#This Row],[KPL]],REDOSLIJED!#REF!,0)),MAX(REDOSLIJED!#REF!)+1)</f>
        <v>#REF!</v>
      </c>
    </row>
    <row r="2124" spans="1:16" hidden="1" x14ac:dyDescent="0.25">
      <c r="A2124" s="23">
        <v>1023808</v>
      </c>
      <c r="B2124" s="23">
        <v>1</v>
      </c>
      <c r="C2124" s="23">
        <v>1023820</v>
      </c>
      <c r="D2124" s="23" t="s">
        <v>2306</v>
      </c>
      <c r="E2124" s="5">
        <f>IFERROR((PlanMasine[[#This Row],[Norma]]/PlanMasine[[#This Row],[Q]])*(PlanMasine[[#This Row],[Q]]/SUMIF(#REF!,PlanMasine[[#This Row],[RN]],#REF!)*PlanMasine[[#This Row],[KPLQ]]),0)</f>
        <v>0</v>
      </c>
      <c r="F2124" s="23">
        <v>12</v>
      </c>
      <c r="G2124" s="23">
        <v>0</v>
      </c>
      <c r="H2124" s="23">
        <v>0</v>
      </c>
      <c r="I2124" s="23" t="s">
        <v>5</v>
      </c>
      <c r="J2124" s="23" t="s">
        <v>570</v>
      </c>
      <c r="K2124" s="23" t="s">
        <v>2297</v>
      </c>
      <c r="L2124" s="24">
        <v>45855</v>
      </c>
      <c r="M2124" s="28">
        <v>2.7777777777777779E-3</v>
      </c>
      <c r="N2124" s="3">
        <v>45838</v>
      </c>
      <c r="O2124">
        <v>215942</v>
      </c>
      <c r="P2124" t="e">
        <f>IFERROR(INDEX(REDOSLIJED!#REF!,MATCH(PlanMasine[[#This Row],[KPL]],REDOSLIJED!#REF!,0)),MAX(REDOSLIJED!#REF!)+1)</f>
        <v>#REF!</v>
      </c>
    </row>
    <row r="2125" spans="1:16" hidden="1" x14ac:dyDescent="0.25">
      <c r="A2125" s="23">
        <v>1023808</v>
      </c>
      <c r="B2125" s="23">
        <v>1</v>
      </c>
      <c r="C2125" s="23">
        <v>1023823</v>
      </c>
      <c r="D2125" s="23" t="s">
        <v>2300</v>
      </c>
      <c r="E2125" s="5">
        <f>IFERROR((PlanMasine[[#This Row],[Norma]]/PlanMasine[[#This Row],[Q]])*(PlanMasine[[#This Row],[Q]]/SUMIF(#REF!,PlanMasine[[#This Row],[RN]],#REF!)*PlanMasine[[#This Row],[KPLQ]]),0)</f>
        <v>0</v>
      </c>
      <c r="F2125" s="23">
        <v>12</v>
      </c>
      <c r="G2125" s="23">
        <v>0</v>
      </c>
      <c r="H2125" s="23">
        <v>0</v>
      </c>
      <c r="I2125" s="23" t="s">
        <v>5</v>
      </c>
      <c r="J2125" s="23" t="s">
        <v>570</v>
      </c>
      <c r="K2125" s="23" t="s">
        <v>2297</v>
      </c>
      <c r="L2125" s="24">
        <v>45855</v>
      </c>
      <c r="M2125" s="28">
        <v>2.7777777777777779E-3</v>
      </c>
      <c r="N2125" s="3">
        <v>45838</v>
      </c>
      <c r="O2125">
        <v>215946</v>
      </c>
      <c r="P2125" t="e">
        <f>IFERROR(INDEX(REDOSLIJED!#REF!,MATCH(PlanMasine[[#This Row],[KPL]],REDOSLIJED!#REF!,0)),MAX(REDOSLIJED!#REF!)+1)</f>
        <v>#REF!</v>
      </c>
    </row>
    <row r="2126" spans="1:16" hidden="1" x14ac:dyDescent="0.25">
      <c r="A2126" s="23">
        <v>1023808</v>
      </c>
      <c r="B2126" s="23">
        <v>1</v>
      </c>
      <c r="C2126" s="23">
        <v>1023826</v>
      </c>
      <c r="D2126" s="23" t="s">
        <v>2302</v>
      </c>
      <c r="E2126" s="5">
        <f>IFERROR((PlanMasine[[#This Row],[Norma]]/PlanMasine[[#This Row],[Q]])*(PlanMasine[[#This Row],[Q]]/SUMIF(#REF!,PlanMasine[[#This Row],[RN]],#REF!)*PlanMasine[[#This Row],[KPLQ]]),0)</f>
        <v>0</v>
      </c>
      <c r="F2126" s="23">
        <v>12</v>
      </c>
      <c r="G2126" s="23">
        <v>0</v>
      </c>
      <c r="H2126" s="23">
        <v>0</v>
      </c>
      <c r="I2126" s="23" t="s">
        <v>5</v>
      </c>
      <c r="J2126" s="23" t="s">
        <v>570</v>
      </c>
      <c r="K2126" s="23" t="s">
        <v>2297</v>
      </c>
      <c r="L2126" s="24">
        <v>45855</v>
      </c>
      <c r="M2126" s="28">
        <v>2.7777777777777779E-3</v>
      </c>
      <c r="N2126" s="3">
        <v>45838</v>
      </c>
      <c r="O2126">
        <v>215949</v>
      </c>
      <c r="P2126" t="e">
        <f>IFERROR(INDEX(REDOSLIJED!#REF!,MATCH(PlanMasine[[#This Row],[KPL]],REDOSLIJED!#REF!,0)),MAX(REDOSLIJED!#REF!)+1)</f>
        <v>#REF!</v>
      </c>
    </row>
    <row r="2127" spans="1:16" hidden="1" x14ac:dyDescent="0.25">
      <c r="A2127" s="23">
        <v>1023808</v>
      </c>
      <c r="B2127" s="23">
        <v>1</v>
      </c>
      <c r="C2127" s="23">
        <v>1023825</v>
      </c>
      <c r="D2127" s="23" t="s">
        <v>2301</v>
      </c>
      <c r="E2127" s="5">
        <f>IFERROR((PlanMasine[[#This Row],[Norma]]/PlanMasine[[#This Row],[Q]])*(PlanMasine[[#This Row],[Q]]/SUMIF(#REF!,PlanMasine[[#This Row],[RN]],#REF!)*PlanMasine[[#This Row],[KPLQ]]),0)</f>
        <v>0</v>
      </c>
      <c r="F2127" s="23">
        <v>12</v>
      </c>
      <c r="G2127" s="23">
        <v>0</v>
      </c>
      <c r="H2127" s="23">
        <v>0</v>
      </c>
      <c r="I2127" s="23" t="s">
        <v>5</v>
      </c>
      <c r="J2127" s="23" t="s">
        <v>570</v>
      </c>
      <c r="K2127" s="23" t="s">
        <v>2297</v>
      </c>
      <c r="L2127" s="24">
        <v>45855</v>
      </c>
      <c r="M2127" s="28">
        <v>5.5555555555555558E-3</v>
      </c>
      <c r="N2127" s="3">
        <v>45838</v>
      </c>
      <c r="O2127">
        <v>215948</v>
      </c>
      <c r="P2127" t="e">
        <f>IFERROR(INDEX(REDOSLIJED!#REF!,MATCH(PlanMasine[[#This Row],[KPL]],REDOSLIJED!#REF!,0)),MAX(REDOSLIJED!#REF!)+1)</f>
        <v>#REF!</v>
      </c>
    </row>
    <row r="2128" spans="1:16" hidden="1" x14ac:dyDescent="0.25">
      <c r="A2128" s="23">
        <v>1023808</v>
      </c>
      <c r="B2128" s="23">
        <v>1</v>
      </c>
      <c r="C2128" s="23">
        <v>1023824</v>
      </c>
      <c r="D2128" s="23" t="s">
        <v>1865</v>
      </c>
      <c r="E2128" s="5">
        <f>IFERROR((PlanMasine[[#This Row],[Norma]]/PlanMasine[[#This Row],[Q]])*(PlanMasine[[#This Row],[Q]]/SUMIF(#REF!,PlanMasine[[#This Row],[RN]],#REF!)*PlanMasine[[#This Row],[KPLQ]]),0)</f>
        <v>0</v>
      </c>
      <c r="F2128" s="23">
        <v>12</v>
      </c>
      <c r="G2128" s="23">
        <v>0</v>
      </c>
      <c r="H2128" s="23">
        <v>0</v>
      </c>
      <c r="I2128" s="23" t="s">
        <v>5</v>
      </c>
      <c r="J2128" s="23" t="s">
        <v>570</v>
      </c>
      <c r="K2128" s="23" t="s">
        <v>2297</v>
      </c>
      <c r="L2128" s="24">
        <v>45855</v>
      </c>
      <c r="M2128" s="28">
        <v>1.3888888888888889E-3</v>
      </c>
      <c r="N2128" s="3">
        <v>45838</v>
      </c>
      <c r="O2128">
        <v>215947</v>
      </c>
      <c r="P2128" t="e">
        <f>IFERROR(INDEX(REDOSLIJED!#REF!,MATCH(PlanMasine[[#This Row],[KPL]],REDOSLIJED!#REF!,0)),MAX(REDOSLIJED!#REF!)+1)</f>
        <v>#REF!</v>
      </c>
    </row>
    <row r="2129" spans="1:16" hidden="1" x14ac:dyDescent="0.25">
      <c r="A2129" s="23">
        <v>1023809</v>
      </c>
      <c r="B2129" s="23">
        <v>1</v>
      </c>
      <c r="C2129" s="23">
        <v>1023824</v>
      </c>
      <c r="D2129" s="23" t="s">
        <v>1865</v>
      </c>
      <c r="E2129" s="5">
        <f>IFERROR((PlanMasine[[#This Row],[Norma]]/PlanMasine[[#This Row],[Q]])*(PlanMasine[[#This Row],[Q]]/SUMIF(#REF!,PlanMasine[[#This Row],[RN]],#REF!)*PlanMasine[[#This Row],[KPLQ]]),0)</f>
        <v>0</v>
      </c>
      <c r="F2129" s="23">
        <v>12</v>
      </c>
      <c r="G2129" s="23">
        <v>0</v>
      </c>
      <c r="H2129" s="23">
        <v>0</v>
      </c>
      <c r="I2129" s="23" t="s">
        <v>5</v>
      </c>
      <c r="J2129" s="23" t="s">
        <v>570</v>
      </c>
      <c r="K2129" s="23" t="s">
        <v>2297</v>
      </c>
      <c r="L2129" s="24">
        <v>45855</v>
      </c>
      <c r="M2129" s="28">
        <v>1.3888888888888889E-3</v>
      </c>
      <c r="N2129" s="3">
        <v>45838</v>
      </c>
      <c r="O2129">
        <v>215947</v>
      </c>
      <c r="P2129" t="e">
        <f>IFERROR(INDEX(REDOSLIJED!#REF!,MATCH(PlanMasine[[#This Row],[KPL]],REDOSLIJED!#REF!,0)),MAX(REDOSLIJED!#REF!)+1)</f>
        <v>#REF!</v>
      </c>
    </row>
    <row r="2130" spans="1:16" hidden="1" x14ac:dyDescent="0.25">
      <c r="A2130" s="23">
        <v>1023809</v>
      </c>
      <c r="B2130" s="23">
        <v>1</v>
      </c>
      <c r="C2130" s="23">
        <v>1023846</v>
      </c>
      <c r="D2130" s="23" t="s">
        <v>2299</v>
      </c>
      <c r="E2130" s="5">
        <f>IFERROR((PlanMasine[[#This Row],[Norma]]/PlanMasine[[#This Row],[Q]])*(PlanMasine[[#This Row],[Q]]/SUMIF(#REF!,PlanMasine[[#This Row],[RN]],#REF!)*PlanMasine[[#This Row],[KPLQ]]),0)</f>
        <v>0</v>
      </c>
      <c r="F2130" s="23">
        <v>12</v>
      </c>
      <c r="G2130" s="23">
        <v>0</v>
      </c>
      <c r="H2130" s="23">
        <v>0</v>
      </c>
      <c r="I2130" s="23" t="s">
        <v>5</v>
      </c>
      <c r="J2130" s="23" t="s">
        <v>570</v>
      </c>
      <c r="K2130" s="23" t="s">
        <v>2297</v>
      </c>
      <c r="L2130" s="24">
        <v>45855</v>
      </c>
      <c r="M2130" s="28">
        <v>6.9444444444444447E-4</v>
      </c>
      <c r="N2130" s="3">
        <v>45838</v>
      </c>
      <c r="O2130">
        <v>215969</v>
      </c>
      <c r="P2130" t="e">
        <f>IFERROR(INDEX(REDOSLIJED!#REF!,MATCH(PlanMasine[[#This Row],[KPL]],REDOSLIJED!#REF!,0)),MAX(REDOSLIJED!#REF!)+1)</f>
        <v>#REF!</v>
      </c>
    </row>
    <row r="2131" spans="1:16" hidden="1" x14ac:dyDescent="0.25">
      <c r="A2131" s="23">
        <v>1023809</v>
      </c>
      <c r="B2131" s="23">
        <v>1</v>
      </c>
      <c r="C2131" s="23">
        <v>1023826</v>
      </c>
      <c r="D2131" s="23" t="s">
        <v>2302</v>
      </c>
      <c r="E2131" s="5">
        <f>IFERROR((PlanMasine[[#This Row],[Norma]]/PlanMasine[[#This Row],[Q]])*(PlanMasine[[#This Row],[Q]]/SUMIF(#REF!,PlanMasine[[#This Row],[RN]],#REF!)*PlanMasine[[#This Row],[KPLQ]]),0)</f>
        <v>0</v>
      </c>
      <c r="F2131" s="23">
        <v>12</v>
      </c>
      <c r="G2131" s="23">
        <v>0</v>
      </c>
      <c r="H2131" s="23">
        <v>0</v>
      </c>
      <c r="I2131" s="23" t="s">
        <v>5</v>
      </c>
      <c r="J2131" s="23" t="s">
        <v>570</v>
      </c>
      <c r="K2131" s="23" t="s">
        <v>2297</v>
      </c>
      <c r="L2131" s="24">
        <v>45855</v>
      </c>
      <c r="M2131" s="28">
        <v>2.7777777777777779E-3</v>
      </c>
      <c r="N2131" s="3">
        <v>45838</v>
      </c>
      <c r="O2131">
        <v>215949</v>
      </c>
      <c r="P2131" t="e">
        <f>IFERROR(INDEX(REDOSLIJED!#REF!,MATCH(PlanMasine[[#This Row],[KPL]],REDOSLIJED!#REF!,0)),MAX(REDOSLIJED!#REF!)+1)</f>
        <v>#REF!</v>
      </c>
    </row>
    <row r="2132" spans="1:16" hidden="1" x14ac:dyDescent="0.25">
      <c r="A2132" s="23">
        <v>1023809</v>
      </c>
      <c r="B2132" s="23">
        <v>1</v>
      </c>
      <c r="C2132" s="23">
        <v>1023825</v>
      </c>
      <c r="D2132" s="23" t="s">
        <v>2301</v>
      </c>
      <c r="E2132" s="5">
        <f>IFERROR((PlanMasine[[#This Row],[Norma]]/PlanMasine[[#This Row],[Q]])*(PlanMasine[[#This Row],[Q]]/SUMIF(#REF!,PlanMasine[[#This Row],[RN]],#REF!)*PlanMasine[[#This Row],[KPLQ]]),0)</f>
        <v>0</v>
      </c>
      <c r="F2132" s="23">
        <v>12</v>
      </c>
      <c r="G2132" s="23">
        <v>0</v>
      </c>
      <c r="H2132" s="23">
        <v>0</v>
      </c>
      <c r="I2132" s="23" t="s">
        <v>5</v>
      </c>
      <c r="J2132" s="23" t="s">
        <v>570</v>
      </c>
      <c r="K2132" s="23" t="s">
        <v>2297</v>
      </c>
      <c r="L2132" s="24">
        <v>45855</v>
      </c>
      <c r="M2132" s="28">
        <v>5.5555555555555558E-3</v>
      </c>
      <c r="N2132" s="3">
        <v>45838</v>
      </c>
      <c r="O2132">
        <v>215948</v>
      </c>
      <c r="P2132" t="e">
        <f>IFERROR(INDEX(REDOSLIJED!#REF!,MATCH(PlanMasine[[#This Row],[KPL]],REDOSLIJED!#REF!,0)),MAX(REDOSLIJED!#REF!)+1)</f>
        <v>#REF!</v>
      </c>
    </row>
    <row r="2133" spans="1:16" hidden="1" x14ac:dyDescent="0.25">
      <c r="A2133" s="23">
        <v>1023809</v>
      </c>
      <c r="B2133" s="23">
        <v>1</v>
      </c>
      <c r="C2133" s="23">
        <v>1023823</v>
      </c>
      <c r="D2133" s="23" t="s">
        <v>2300</v>
      </c>
      <c r="E2133" s="5">
        <f>IFERROR((PlanMasine[[#This Row],[Norma]]/PlanMasine[[#This Row],[Q]])*(PlanMasine[[#This Row],[Q]]/SUMIF(#REF!,PlanMasine[[#This Row],[RN]],#REF!)*PlanMasine[[#This Row],[KPLQ]]),0)</f>
        <v>0</v>
      </c>
      <c r="F2133" s="23">
        <v>12</v>
      </c>
      <c r="G2133" s="23">
        <v>0</v>
      </c>
      <c r="H2133" s="23">
        <v>0</v>
      </c>
      <c r="I2133" s="23" t="s">
        <v>5</v>
      </c>
      <c r="J2133" s="23" t="s">
        <v>570</v>
      </c>
      <c r="K2133" s="23" t="s">
        <v>2297</v>
      </c>
      <c r="L2133" s="24">
        <v>45855</v>
      </c>
      <c r="M2133" s="28">
        <v>2.7777777777777779E-3</v>
      </c>
      <c r="N2133" s="3">
        <v>45838</v>
      </c>
      <c r="O2133">
        <v>215946</v>
      </c>
      <c r="P2133" t="e">
        <f>IFERROR(INDEX(REDOSLIJED!#REF!,MATCH(PlanMasine[[#This Row],[KPL]],REDOSLIJED!#REF!,0)),MAX(REDOSLIJED!#REF!)+1)</f>
        <v>#REF!</v>
      </c>
    </row>
    <row r="2134" spans="1:16" hidden="1" x14ac:dyDescent="0.25">
      <c r="A2134" s="23">
        <v>1023809</v>
      </c>
      <c r="B2134" s="23">
        <v>1</v>
      </c>
      <c r="C2134" s="23">
        <v>1023820</v>
      </c>
      <c r="D2134" s="23" t="s">
        <v>2306</v>
      </c>
      <c r="E2134" s="5">
        <f>IFERROR((PlanMasine[[#This Row],[Norma]]/PlanMasine[[#This Row],[Q]])*(PlanMasine[[#This Row],[Q]]/SUMIF(#REF!,PlanMasine[[#This Row],[RN]],#REF!)*PlanMasine[[#This Row],[KPLQ]]),0)</f>
        <v>0</v>
      </c>
      <c r="F2134" s="23">
        <v>12</v>
      </c>
      <c r="G2134" s="23">
        <v>0</v>
      </c>
      <c r="H2134" s="23">
        <v>0</v>
      </c>
      <c r="I2134" s="23" t="s">
        <v>5</v>
      </c>
      <c r="J2134" s="23" t="s">
        <v>570</v>
      </c>
      <c r="K2134" s="23" t="s">
        <v>2297</v>
      </c>
      <c r="L2134" s="24">
        <v>45855</v>
      </c>
      <c r="M2134" s="28">
        <v>2.7777777777777779E-3</v>
      </c>
      <c r="N2134" s="3">
        <v>45838</v>
      </c>
      <c r="O2134">
        <v>215942</v>
      </c>
      <c r="P2134" t="e">
        <f>IFERROR(INDEX(REDOSLIJED!#REF!,MATCH(PlanMasine[[#This Row],[KPL]],REDOSLIJED!#REF!,0)),MAX(REDOSLIJED!#REF!)+1)</f>
        <v>#REF!</v>
      </c>
    </row>
    <row r="2135" spans="1:16" hidden="1" x14ac:dyDescent="0.25">
      <c r="A2135" s="23">
        <v>1023809</v>
      </c>
      <c r="B2135" s="23">
        <v>1</v>
      </c>
      <c r="C2135" s="23">
        <v>1023819</v>
      </c>
      <c r="D2135" s="23" t="s">
        <v>2298</v>
      </c>
      <c r="E2135" s="5">
        <f>IFERROR((PlanMasine[[#This Row],[Norma]]/PlanMasine[[#This Row],[Q]])*(PlanMasine[[#This Row],[Q]]/SUMIF(#REF!,PlanMasine[[#This Row],[RN]],#REF!)*PlanMasine[[#This Row],[KPLQ]]),0)</f>
        <v>0</v>
      </c>
      <c r="F2135" s="23">
        <v>12</v>
      </c>
      <c r="G2135" s="23">
        <v>0</v>
      </c>
      <c r="H2135" s="23">
        <v>0</v>
      </c>
      <c r="I2135" s="23" t="s">
        <v>5</v>
      </c>
      <c r="J2135" s="23" t="s">
        <v>570</v>
      </c>
      <c r="K2135" s="23" t="s">
        <v>2297</v>
      </c>
      <c r="L2135" s="24">
        <v>45855</v>
      </c>
      <c r="M2135" s="28">
        <v>6.9444444444444441E-3</v>
      </c>
      <c r="N2135" s="3">
        <v>45838</v>
      </c>
      <c r="O2135">
        <v>215941</v>
      </c>
      <c r="P2135" t="e">
        <f>IFERROR(INDEX(REDOSLIJED!#REF!,MATCH(PlanMasine[[#This Row],[KPL]],REDOSLIJED!#REF!,0)),MAX(REDOSLIJED!#REF!)+1)</f>
        <v>#REF!</v>
      </c>
    </row>
    <row r="2136" spans="1:16" hidden="1" x14ac:dyDescent="0.25">
      <c r="A2136" s="23">
        <v>1023809</v>
      </c>
      <c r="B2136" s="23">
        <v>1</v>
      </c>
      <c r="C2136" s="23">
        <v>1023833</v>
      </c>
      <c r="D2136" s="23" t="s">
        <v>2309</v>
      </c>
      <c r="E2136" s="5">
        <f>IFERROR((PlanMasine[[#This Row],[Norma]]/PlanMasine[[#This Row],[Q]])*(PlanMasine[[#This Row],[Q]]/SUMIF(#REF!,PlanMasine[[#This Row],[RN]],#REF!)*PlanMasine[[#This Row],[KPLQ]]),0)</f>
        <v>0</v>
      </c>
      <c r="F2136" s="23">
        <v>12</v>
      </c>
      <c r="G2136" s="23">
        <v>0</v>
      </c>
      <c r="H2136" s="23">
        <v>0</v>
      </c>
      <c r="I2136" s="23" t="s">
        <v>5</v>
      </c>
      <c r="J2136" s="23" t="s">
        <v>570</v>
      </c>
      <c r="K2136" s="23" t="s">
        <v>2297</v>
      </c>
      <c r="L2136" s="24">
        <v>45855</v>
      </c>
      <c r="M2136" s="28">
        <v>2.7777777777777779E-3</v>
      </c>
      <c r="N2136" s="3">
        <v>45838</v>
      </c>
      <c r="O2136">
        <v>215956</v>
      </c>
      <c r="P2136" t="e">
        <f>IFERROR(INDEX(REDOSLIJED!#REF!,MATCH(PlanMasine[[#This Row],[KPL]],REDOSLIJED!#REF!,0)),MAX(REDOSLIJED!#REF!)+1)</f>
        <v>#REF!</v>
      </c>
    </row>
    <row r="2137" spans="1:16" hidden="1" x14ac:dyDescent="0.25">
      <c r="A2137" s="23">
        <v>1023809</v>
      </c>
      <c r="B2137" s="23">
        <v>1</v>
      </c>
      <c r="C2137" s="23">
        <v>1023818</v>
      </c>
      <c r="D2137" s="23" t="s">
        <v>2307</v>
      </c>
      <c r="E2137" s="5">
        <f>IFERROR((PlanMasine[[#This Row],[Norma]]/PlanMasine[[#This Row],[Q]])*(PlanMasine[[#This Row],[Q]]/SUMIF(#REF!,PlanMasine[[#This Row],[RN]],#REF!)*PlanMasine[[#This Row],[KPLQ]]),0)</f>
        <v>0</v>
      </c>
      <c r="F2137" s="23">
        <v>12</v>
      </c>
      <c r="G2137" s="23">
        <v>0</v>
      </c>
      <c r="H2137" s="23">
        <v>0</v>
      </c>
      <c r="I2137" s="23" t="s">
        <v>5</v>
      </c>
      <c r="J2137" s="23" t="s">
        <v>570</v>
      </c>
      <c r="K2137" s="23" t="s">
        <v>2297</v>
      </c>
      <c r="L2137" s="24">
        <v>45855</v>
      </c>
      <c r="M2137" s="28">
        <v>6.9444444444444441E-3</v>
      </c>
      <c r="N2137" s="3">
        <v>45838</v>
      </c>
      <c r="O2137">
        <v>215940</v>
      </c>
      <c r="P2137" t="e">
        <f>IFERROR(INDEX(REDOSLIJED!#REF!,MATCH(PlanMasine[[#This Row],[KPL]],REDOSLIJED!#REF!,0)),MAX(REDOSLIJED!#REF!)+1)</f>
        <v>#REF!</v>
      </c>
    </row>
    <row r="2138" spans="1:16" hidden="1" x14ac:dyDescent="0.25">
      <c r="A2138" s="23">
        <v>1023810</v>
      </c>
      <c r="B2138" s="23">
        <v>1</v>
      </c>
      <c r="C2138" s="23">
        <v>1023826</v>
      </c>
      <c r="D2138" s="23" t="s">
        <v>2302</v>
      </c>
      <c r="E2138" s="5">
        <f>IFERROR((PlanMasine[[#This Row],[Norma]]/PlanMasine[[#This Row],[Q]])*(PlanMasine[[#This Row],[Q]]/SUMIF(#REF!,PlanMasine[[#This Row],[RN]],#REF!)*PlanMasine[[#This Row],[KPLQ]]),0)</f>
        <v>0</v>
      </c>
      <c r="F2138" s="23">
        <v>12</v>
      </c>
      <c r="G2138" s="23">
        <v>0</v>
      </c>
      <c r="H2138" s="23">
        <v>0</v>
      </c>
      <c r="I2138" s="23" t="s">
        <v>5</v>
      </c>
      <c r="J2138" s="23" t="s">
        <v>570</v>
      </c>
      <c r="K2138" s="23" t="s">
        <v>2297</v>
      </c>
      <c r="L2138" s="24">
        <v>45855</v>
      </c>
      <c r="M2138" s="28">
        <v>2.7777777777777779E-3</v>
      </c>
      <c r="N2138" s="3">
        <v>45838</v>
      </c>
      <c r="O2138">
        <v>215949</v>
      </c>
      <c r="P2138" t="e">
        <f>IFERROR(INDEX(REDOSLIJED!#REF!,MATCH(PlanMasine[[#This Row],[KPL]],REDOSLIJED!#REF!,0)),MAX(REDOSLIJED!#REF!)+1)</f>
        <v>#REF!</v>
      </c>
    </row>
    <row r="2139" spans="1:16" hidden="1" x14ac:dyDescent="0.25">
      <c r="A2139" s="23">
        <v>1023810</v>
      </c>
      <c r="B2139" s="23">
        <v>1</v>
      </c>
      <c r="C2139" s="23">
        <v>1023846</v>
      </c>
      <c r="D2139" s="23" t="s">
        <v>2299</v>
      </c>
      <c r="E2139" s="5">
        <f>IFERROR((PlanMasine[[#This Row],[Norma]]/PlanMasine[[#This Row],[Q]])*(PlanMasine[[#This Row],[Q]]/SUMIF(#REF!,PlanMasine[[#This Row],[RN]],#REF!)*PlanMasine[[#This Row],[KPLQ]]),0)</f>
        <v>0</v>
      </c>
      <c r="F2139" s="23">
        <v>12</v>
      </c>
      <c r="G2139" s="23">
        <v>0</v>
      </c>
      <c r="H2139" s="23">
        <v>0</v>
      </c>
      <c r="I2139" s="23" t="s">
        <v>5</v>
      </c>
      <c r="J2139" s="23" t="s">
        <v>570</v>
      </c>
      <c r="K2139" s="23" t="s">
        <v>2297</v>
      </c>
      <c r="L2139" s="24">
        <v>45855</v>
      </c>
      <c r="M2139" s="28">
        <v>6.9444444444444447E-4</v>
      </c>
      <c r="N2139" s="3">
        <v>45838</v>
      </c>
      <c r="O2139">
        <v>215969</v>
      </c>
      <c r="P2139" t="e">
        <f>IFERROR(INDEX(REDOSLIJED!#REF!,MATCH(PlanMasine[[#This Row],[KPL]],REDOSLIJED!#REF!,0)),MAX(REDOSLIJED!#REF!)+1)</f>
        <v>#REF!</v>
      </c>
    </row>
    <row r="2140" spans="1:16" hidden="1" x14ac:dyDescent="0.25">
      <c r="A2140" s="23">
        <v>1023810</v>
      </c>
      <c r="B2140" s="23">
        <v>1</v>
      </c>
      <c r="C2140" s="23">
        <v>1023824</v>
      </c>
      <c r="D2140" s="23" t="s">
        <v>1865</v>
      </c>
      <c r="E2140" s="5">
        <f>IFERROR((PlanMasine[[#This Row],[Norma]]/PlanMasine[[#This Row],[Q]])*(PlanMasine[[#This Row],[Q]]/SUMIF(#REF!,PlanMasine[[#This Row],[RN]],#REF!)*PlanMasine[[#This Row],[KPLQ]]),0)</f>
        <v>0</v>
      </c>
      <c r="F2140" s="23">
        <v>12</v>
      </c>
      <c r="G2140" s="23">
        <v>0</v>
      </c>
      <c r="H2140" s="23">
        <v>0</v>
      </c>
      <c r="I2140" s="23" t="s">
        <v>5</v>
      </c>
      <c r="J2140" s="23" t="s">
        <v>570</v>
      </c>
      <c r="K2140" s="23" t="s">
        <v>2297</v>
      </c>
      <c r="L2140" s="24">
        <v>45855</v>
      </c>
      <c r="M2140" s="28">
        <v>1.3888888888888889E-3</v>
      </c>
      <c r="N2140" s="3">
        <v>45838</v>
      </c>
      <c r="O2140">
        <v>215947</v>
      </c>
      <c r="P2140" t="e">
        <f>IFERROR(INDEX(REDOSLIJED!#REF!,MATCH(PlanMasine[[#This Row],[KPL]],REDOSLIJED!#REF!,0)),MAX(REDOSLIJED!#REF!)+1)</f>
        <v>#REF!</v>
      </c>
    </row>
    <row r="2141" spans="1:16" hidden="1" x14ac:dyDescent="0.25">
      <c r="A2141" s="23">
        <v>1023810</v>
      </c>
      <c r="B2141" s="23">
        <v>1</v>
      </c>
      <c r="C2141" s="23">
        <v>1023819</v>
      </c>
      <c r="D2141" s="23" t="s">
        <v>2298</v>
      </c>
      <c r="E2141" s="5">
        <f>IFERROR((PlanMasine[[#This Row],[Norma]]/PlanMasine[[#This Row],[Q]])*(PlanMasine[[#This Row],[Q]]/SUMIF(#REF!,PlanMasine[[#This Row],[RN]],#REF!)*PlanMasine[[#This Row],[KPLQ]]),0)</f>
        <v>0</v>
      </c>
      <c r="F2141" s="23">
        <v>12</v>
      </c>
      <c r="G2141" s="23">
        <v>0</v>
      </c>
      <c r="H2141" s="23">
        <v>0</v>
      </c>
      <c r="I2141" s="23" t="s">
        <v>5</v>
      </c>
      <c r="J2141" s="23" t="s">
        <v>570</v>
      </c>
      <c r="K2141" s="23" t="s">
        <v>2297</v>
      </c>
      <c r="L2141" s="24">
        <v>45855</v>
      </c>
      <c r="M2141" s="28">
        <v>6.9444444444444441E-3</v>
      </c>
      <c r="N2141" s="3">
        <v>45838</v>
      </c>
      <c r="O2141">
        <v>215941</v>
      </c>
      <c r="P2141" t="e">
        <f>IFERROR(INDEX(REDOSLIJED!#REF!,MATCH(PlanMasine[[#This Row],[KPL]],REDOSLIJED!#REF!,0)),MAX(REDOSLIJED!#REF!)+1)</f>
        <v>#REF!</v>
      </c>
    </row>
    <row r="2142" spans="1:16" hidden="1" x14ac:dyDescent="0.25">
      <c r="A2142" s="23">
        <v>1023810</v>
      </c>
      <c r="B2142" s="23">
        <v>1</v>
      </c>
      <c r="C2142" s="23">
        <v>1023823</v>
      </c>
      <c r="D2142" s="23" t="s">
        <v>2300</v>
      </c>
      <c r="E2142" s="5">
        <f>IFERROR((PlanMasine[[#This Row],[Norma]]/PlanMasine[[#This Row],[Q]])*(PlanMasine[[#This Row],[Q]]/SUMIF(#REF!,PlanMasine[[#This Row],[RN]],#REF!)*PlanMasine[[#This Row],[KPLQ]]),0)</f>
        <v>0</v>
      </c>
      <c r="F2142" s="23">
        <v>12</v>
      </c>
      <c r="G2142" s="23">
        <v>0</v>
      </c>
      <c r="H2142" s="23">
        <v>0</v>
      </c>
      <c r="I2142" s="23" t="s">
        <v>5</v>
      </c>
      <c r="J2142" s="23" t="s">
        <v>570</v>
      </c>
      <c r="K2142" s="23" t="s">
        <v>2297</v>
      </c>
      <c r="L2142" s="24">
        <v>45855</v>
      </c>
      <c r="M2142" s="28">
        <v>2.7777777777777779E-3</v>
      </c>
      <c r="N2142" s="3">
        <v>45838</v>
      </c>
      <c r="O2142">
        <v>215946</v>
      </c>
      <c r="P2142" t="e">
        <f>IFERROR(INDEX(REDOSLIJED!#REF!,MATCH(PlanMasine[[#This Row],[KPL]],REDOSLIJED!#REF!,0)),MAX(REDOSLIJED!#REF!)+1)</f>
        <v>#REF!</v>
      </c>
    </row>
    <row r="2143" spans="1:16" hidden="1" x14ac:dyDescent="0.25">
      <c r="A2143" s="23">
        <v>1023810</v>
      </c>
      <c r="B2143" s="23">
        <v>1</v>
      </c>
      <c r="C2143" s="23">
        <v>1023820</v>
      </c>
      <c r="D2143" s="23" t="s">
        <v>2306</v>
      </c>
      <c r="E2143" s="5">
        <f>IFERROR((PlanMasine[[#This Row],[Norma]]/PlanMasine[[#This Row],[Q]])*(PlanMasine[[#This Row],[Q]]/SUMIF(#REF!,PlanMasine[[#This Row],[RN]],#REF!)*PlanMasine[[#This Row],[KPLQ]]),0)</f>
        <v>0</v>
      </c>
      <c r="F2143" s="23">
        <v>12</v>
      </c>
      <c r="G2143" s="23">
        <v>0</v>
      </c>
      <c r="H2143" s="23">
        <v>0</v>
      </c>
      <c r="I2143" s="23" t="s">
        <v>5</v>
      </c>
      <c r="J2143" s="23" t="s">
        <v>570</v>
      </c>
      <c r="K2143" s="23" t="s">
        <v>2297</v>
      </c>
      <c r="L2143" s="24">
        <v>45855</v>
      </c>
      <c r="M2143" s="28">
        <v>2.7777777777777779E-3</v>
      </c>
      <c r="N2143" s="3">
        <v>45838</v>
      </c>
      <c r="O2143">
        <v>215942</v>
      </c>
      <c r="P2143" t="e">
        <f>IFERROR(INDEX(REDOSLIJED!#REF!,MATCH(PlanMasine[[#This Row],[KPL]],REDOSLIJED!#REF!,0)),MAX(REDOSLIJED!#REF!)+1)</f>
        <v>#REF!</v>
      </c>
    </row>
    <row r="2144" spans="1:16" hidden="1" x14ac:dyDescent="0.25">
      <c r="A2144" s="23">
        <v>1023810</v>
      </c>
      <c r="B2144" s="23">
        <v>1</v>
      </c>
      <c r="C2144" s="23">
        <v>1023833</v>
      </c>
      <c r="D2144" s="23" t="s">
        <v>2309</v>
      </c>
      <c r="E2144" s="5">
        <f>IFERROR((PlanMasine[[#This Row],[Norma]]/PlanMasine[[#This Row],[Q]])*(PlanMasine[[#This Row],[Q]]/SUMIF(#REF!,PlanMasine[[#This Row],[RN]],#REF!)*PlanMasine[[#This Row],[KPLQ]]),0)</f>
        <v>0</v>
      </c>
      <c r="F2144" s="23">
        <v>12</v>
      </c>
      <c r="G2144" s="23">
        <v>0</v>
      </c>
      <c r="H2144" s="23">
        <v>0</v>
      </c>
      <c r="I2144" s="23" t="s">
        <v>5</v>
      </c>
      <c r="J2144" s="23" t="s">
        <v>570</v>
      </c>
      <c r="K2144" s="23" t="s">
        <v>2297</v>
      </c>
      <c r="L2144" s="24">
        <v>45855</v>
      </c>
      <c r="M2144" s="28">
        <v>2.7777777777777779E-3</v>
      </c>
      <c r="N2144" s="3">
        <v>45838</v>
      </c>
      <c r="O2144">
        <v>215956</v>
      </c>
      <c r="P2144" t="e">
        <f>IFERROR(INDEX(REDOSLIJED!#REF!,MATCH(PlanMasine[[#This Row],[KPL]],REDOSLIJED!#REF!,0)),MAX(REDOSLIJED!#REF!)+1)</f>
        <v>#REF!</v>
      </c>
    </row>
    <row r="2145" spans="1:16" hidden="1" x14ac:dyDescent="0.25">
      <c r="A2145" s="23">
        <v>1023810</v>
      </c>
      <c r="B2145" s="23">
        <v>1</v>
      </c>
      <c r="C2145" s="23">
        <v>1023818</v>
      </c>
      <c r="D2145" s="23" t="s">
        <v>2307</v>
      </c>
      <c r="E2145" s="5">
        <f>IFERROR((PlanMasine[[#This Row],[Norma]]/PlanMasine[[#This Row],[Q]])*(PlanMasine[[#This Row],[Q]]/SUMIF(#REF!,PlanMasine[[#This Row],[RN]],#REF!)*PlanMasine[[#This Row],[KPLQ]]),0)</f>
        <v>0</v>
      </c>
      <c r="F2145" s="23">
        <v>12</v>
      </c>
      <c r="G2145" s="23">
        <v>0</v>
      </c>
      <c r="H2145" s="23">
        <v>0</v>
      </c>
      <c r="I2145" s="23" t="s">
        <v>5</v>
      </c>
      <c r="J2145" s="23" t="s">
        <v>570</v>
      </c>
      <c r="K2145" s="23" t="s">
        <v>2297</v>
      </c>
      <c r="L2145" s="24">
        <v>45855</v>
      </c>
      <c r="M2145" s="28">
        <v>6.9444444444444441E-3</v>
      </c>
      <c r="N2145" s="3">
        <v>45838</v>
      </c>
      <c r="O2145">
        <v>215940</v>
      </c>
      <c r="P2145" t="e">
        <f>IFERROR(INDEX(REDOSLIJED!#REF!,MATCH(PlanMasine[[#This Row],[KPL]],REDOSLIJED!#REF!,0)),MAX(REDOSLIJED!#REF!)+1)</f>
        <v>#REF!</v>
      </c>
    </row>
    <row r="2146" spans="1:16" hidden="1" x14ac:dyDescent="0.25">
      <c r="A2146" s="23">
        <v>1023810</v>
      </c>
      <c r="B2146" s="23">
        <v>1</v>
      </c>
      <c r="C2146" s="23">
        <v>1023825</v>
      </c>
      <c r="D2146" s="23" t="s">
        <v>2301</v>
      </c>
      <c r="E2146" s="5">
        <f>IFERROR((PlanMasine[[#This Row],[Norma]]/PlanMasine[[#This Row],[Q]])*(PlanMasine[[#This Row],[Q]]/SUMIF(#REF!,PlanMasine[[#This Row],[RN]],#REF!)*PlanMasine[[#This Row],[KPLQ]]),0)</f>
        <v>0</v>
      </c>
      <c r="F2146" s="23">
        <v>12</v>
      </c>
      <c r="G2146" s="23">
        <v>0</v>
      </c>
      <c r="H2146" s="23">
        <v>0</v>
      </c>
      <c r="I2146" s="23" t="s">
        <v>5</v>
      </c>
      <c r="J2146" s="23" t="s">
        <v>570</v>
      </c>
      <c r="K2146" s="23" t="s">
        <v>2297</v>
      </c>
      <c r="L2146" s="24">
        <v>45855</v>
      </c>
      <c r="M2146" s="28">
        <v>5.5555555555555558E-3</v>
      </c>
      <c r="N2146" s="3">
        <v>45838</v>
      </c>
      <c r="O2146">
        <v>215948</v>
      </c>
      <c r="P2146" t="e">
        <f>IFERROR(INDEX(REDOSLIJED!#REF!,MATCH(PlanMasine[[#This Row],[KPL]],REDOSLIJED!#REF!,0)),MAX(REDOSLIJED!#REF!)+1)</f>
        <v>#REF!</v>
      </c>
    </row>
    <row r="2147" spans="1:16" hidden="1" x14ac:dyDescent="0.25">
      <c r="A2147" s="23">
        <v>1023811</v>
      </c>
      <c r="B2147" s="23">
        <v>1</v>
      </c>
      <c r="C2147" s="23">
        <v>1023826</v>
      </c>
      <c r="D2147" s="23" t="s">
        <v>2302</v>
      </c>
      <c r="E2147" s="5">
        <f>IFERROR((PlanMasine[[#This Row],[Norma]]/PlanMasine[[#This Row],[Q]])*(PlanMasine[[#This Row],[Q]]/SUMIF(#REF!,PlanMasine[[#This Row],[RN]],#REF!)*PlanMasine[[#This Row],[KPLQ]]),0)</f>
        <v>0</v>
      </c>
      <c r="F2147" s="23">
        <v>12</v>
      </c>
      <c r="G2147" s="23">
        <v>0</v>
      </c>
      <c r="H2147" s="23">
        <v>0</v>
      </c>
      <c r="I2147" s="23" t="s">
        <v>5</v>
      </c>
      <c r="J2147" s="23" t="s">
        <v>570</v>
      </c>
      <c r="K2147" s="23" t="s">
        <v>2297</v>
      </c>
      <c r="L2147" s="24">
        <v>45855</v>
      </c>
      <c r="M2147" s="28">
        <v>2.7777777777777779E-3</v>
      </c>
      <c r="N2147" s="3">
        <v>45838</v>
      </c>
      <c r="O2147">
        <v>215949</v>
      </c>
      <c r="P2147" t="e">
        <f>IFERROR(INDEX(REDOSLIJED!#REF!,MATCH(PlanMasine[[#This Row],[KPL]],REDOSLIJED!#REF!,0)),MAX(REDOSLIJED!#REF!)+1)</f>
        <v>#REF!</v>
      </c>
    </row>
    <row r="2148" spans="1:16" hidden="1" x14ac:dyDescent="0.25">
      <c r="A2148" s="23">
        <v>1023811</v>
      </c>
      <c r="B2148" s="23">
        <v>1</v>
      </c>
      <c r="C2148" s="23">
        <v>1023823</v>
      </c>
      <c r="D2148" s="23" t="s">
        <v>2300</v>
      </c>
      <c r="E2148" s="5">
        <f>IFERROR((PlanMasine[[#This Row],[Norma]]/PlanMasine[[#This Row],[Q]])*(PlanMasine[[#This Row],[Q]]/SUMIF(#REF!,PlanMasine[[#This Row],[RN]],#REF!)*PlanMasine[[#This Row],[KPLQ]]),0)</f>
        <v>0</v>
      </c>
      <c r="F2148" s="23">
        <v>12</v>
      </c>
      <c r="G2148" s="23">
        <v>0</v>
      </c>
      <c r="H2148" s="23">
        <v>0</v>
      </c>
      <c r="I2148" s="23" t="s">
        <v>5</v>
      </c>
      <c r="J2148" s="23" t="s">
        <v>570</v>
      </c>
      <c r="K2148" s="23" t="s">
        <v>2297</v>
      </c>
      <c r="L2148" s="24">
        <v>45855</v>
      </c>
      <c r="M2148" s="28">
        <v>2.7777777777777779E-3</v>
      </c>
      <c r="N2148" s="3">
        <v>45838</v>
      </c>
      <c r="O2148">
        <v>215946</v>
      </c>
      <c r="P2148" t="e">
        <f>IFERROR(INDEX(REDOSLIJED!#REF!,MATCH(PlanMasine[[#This Row],[KPL]],REDOSLIJED!#REF!,0)),MAX(REDOSLIJED!#REF!)+1)</f>
        <v>#REF!</v>
      </c>
    </row>
    <row r="2149" spans="1:16" hidden="1" x14ac:dyDescent="0.25">
      <c r="A2149" s="23">
        <v>1023811</v>
      </c>
      <c r="B2149" s="23">
        <v>1</v>
      </c>
      <c r="C2149" s="23">
        <v>1023820</v>
      </c>
      <c r="D2149" s="23" t="s">
        <v>2306</v>
      </c>
      <c r="E2149" s="5">
        <f>IFERROR((PlanMasine[[#This Row],[Norma]]/PlanMasine[[#This Row],[Q]])*(PlanMasine[[#This Row],[Q]]/SUMIF(#REF!,PlanMasine[[#This Row],[RN]],#REF!)*PlanMasine[[#This Row],[KPLQ]]),0)</f>
        <v>0</v>
      </c>
      <c r="F2149" s="23">
        <v>12</v>
      </c>
      <c r="G2149" s="23">
        <v>0</v>
      </c>
      <c r="H2149" s="23">
        <v>0</v>
      </c>
      <c r="I2149" s="23" t="s">
        <v>5</v>
      </c>
      <c r="J2149" s="23" t="s">
        <v>570</v>
      </c>
      <c r="K2149" s="23" t="s">
        <v>2297</v>
      </c>
      <c r="L2149" s="24">
        <v>45855</v>
      </c>
      <c r="M2149" s="28">
        <v>2.7777777777777779E-3</v>
      </c>
      <c r="N2149" s="3">
        <v>45838</v>
      </c>
      <c r="O2149">
        <v>215942</v>
      </c>
      <c r="P2149" t="e">
        <f>IFERROR(INDEX(REDOSLIJED!#REF!,MATCH(PlanMasine[[#This Row],[KPL]],REDOSLIJED!#REF!,0)),MAX(REDOSLIJED!#REF!)+1)</f>
        <v>#REF!</v>
      </c>
    </row>
    <row r="2150" spans="1:16" hidden="1" x14ac:dyDescent="0.25">
      <c r="A2150" s="23">
        <v>1023811</v>
      </c>
      <c r="B2150" s="23">
        <v>1</v>
      </c>
      <c r="C2150" s="23">
        <v>1023819</v>
      </c>
      <c r="D2150" s="23" t="s">
        <v>2298</v>
      </c>
      <c r="E2150" s="5">
        <f>IFERROR((PlanMasine[[#This Row],[Norma]]/PlanMasine[[#This Row],[Q]])*(PlanMasine[[#This Row],[Q]]/SUMIF(#REF!,PlanMasine[[#This Row],[RN]],#REF!)*PlanMasine[[#This Row],[KPLQ]]),0)</f>
        <v>0</v>
      </c>
      <c r="F2150" s="23">
        <v>12</v>
      </c>
      <c r="G2150" s="23">
        <v>0</v>
      </c>
      <c r="H2150" s="23">
        <v>0</v>
      </c>
      <c r="I2150" s="23" t="s">
        <v>5</v>
      </c>
      <c r="J2150" s="23" t="s">
        <v>570</v>
      </c>
      <c r="K2150" s="23" t="s">
        <v>2297</v>
      </c>
      <c r="L2150" s="24">
        <v>45855</v>
      </c>
      <c r="M2150" s="28">
        <v>6.9444444444444441E-3</v>
      </c>
      <c r="N2150" s="3">
        <v>45838</v>
      </c>
      <c r="O2150">
        <v>215941</v>
      </c>
      <c r="P2150" t="e">
        <f>IFERROR(INDEX(REDOSLIJED!#REF!,MATCH(PlanMasine[[#This Row],[KPL]],REDOSLIJED!#REF!,0)),MAX(REDOSLIJED!#REF!)+1)</f>
        <v>#REF!</v>
      </c>
    </row>
    <row r="2151" spans="1:16" hidden="1" x14ac:dyDescent="0.25">
      <c r="A2151" s="23">
        <v>1023811</v>
      </c>
      <c r="B2151" s="23">
        <v>1</v>
      </c>
      <c r="C2151" s="23">
        <v>1023818</v>
      </c>
      <c r="D2151" s="23" t="s">
        <v>2307</v>
      </c>
      <c r="E2151" s="5">
        <f>IFERROR((PlanMasine[[#This Row],[Norma]]/PlanMasine[[#This Row],[Q]])*(PlanMasine[[#This Row],[Q]]/SUMIF(#REF!,PlanMasine[[#This Row],[RN]],#REF!)*PlanMasine[[#This Row],[KPLQ]]),0)</f>
        <v>0</v>
      </c>
      <c r="F2151" s="23">
        <v>12</v>
      </c>
      <c r="G2151" s="23">
        <v>0</v>
      </c>
      <c r="H2151" s="23">
        <v>0</v>
      </c>
      <c r="I2151" s="23" t="s">
        <v>5</v>
      </c>
      <c r="J2151" s="23" t="s">
        <v>570</v>
      </c>
      <c r="K2151" s="23" t="s">
        <v>2297</v>
      </c>
      <c r="L2151" s="24">
        <v>45855</v>
      </c>
      <c r="M2151" s="28">
        <v>6.9444444444444441E-3</v>
      </c>
      <c r="N2151" s="3">
        <v>45838</v>
      </c>
      <c r="O2151">
        <v>215940</v>
      </c>
      <c r="P2151" t="e">
        <f>IFERROR(INDEX(REDOSLIJED!#REF!,MATCH(PlanMasine[[#This Row],[KPL]],REDOSLIJED!#REF!,0)),MAX(REDOSLIJED!#REF!)+1)</f>
        <v>#REF!</v>
      </c>
    </row>
    <row r="2152" spans="1:16" hidden="1" x14ac:dyDescent="0.25">
      <c r="A2152" s="23">
        <v>1023811</v>
      </c>
      <c r="B2152" s="23">
        <v>1</v>
      </c>
      <c r="C2152" s="23">
        <v>1023833</v>
      </c>
      <c r="D2152" s="23" t="s">
        <v>2309</v>
      </c>
      <c r="E2152" s="5">
        <f>IFERROR((PlanMasine[[#This Row],[Norma]]/PlanMasine[[#This Row],[Q]])*(PlanMasine[[#This Row],[Q]]/SUMIF(#REF!,PlanMasine[[#This Row],[RN]],#REF!)*PlanMasine[[#This Row],[KPLQ]]),0)</f>
        <v>0</v>
      </c>
      <c r="F2152" s="23">
        <v>12</v>
      </c>
      <c r="G2152" s="23">
        <v>0</v>
      </c>
      <c r="H2152" s="23">
        <v>0</v>
      </c>
      <c r="I2152" s="23" t="s">
        <v>5</v>
      </c>
      <c r="J2152" s="23" t="s">
        <v>570</v>
      </c>
      <c r="K2152" s="23" t="s">
        <v>2297</v>
      </c>
      <c r="L2152" s="24">
        <v>45855</v>
      </c>
      <c r="M2152" s="28">
        <v>2.7777777777777779E-3</v>
      </c>
      <c r="N2152" s="3">
        <v>45838</v>
      </c>
      <c r="O2152">
        <v>215956</v>
      </c>
      <c r="P2152" t="e">
        <f>IFERROR(INDEX(REDOSLIJED!#REF!,MATCH(PlanMasine[[#This Row],[KPL]],REDOSLIJED!#REF!,0)),MAX(REDOSLIJED!#REF!)+1)</f>
        <v>#REF!</v>
      </c>
    </row>
    <row r="2153" spans="1:16" hidden="1" x14ac:dyDescent="0.25">
      <c r="A2153" s="23">
        <v>1023811</v>
      </c>
      <c r="B2153" s="23">
        <v>1</v>
      </c>
      <c r="C2153" s="23">
        <v>1023846</v>
      </c>
      <c r="D2153" s="23" t="s">
        <v>2299</v>
      </c>
      <c r="E2153" s="5">
        <f>IFERROR((PlanMasine[[#This Row],[Norma]]/PlanMasine[[#This Row],[Q]])*(PlanMasine[[#This Row],[Q]]/SUMIF(#REF!,PlanMasine[[#This Row],[RN]],#REF!)*PlanMasine[[#This Row],[KPLQ]]),0)</f>
        <v>0</v>
      </c>
      <c r="F2153" s="23">
        <v>12</v>
      </c>
      <c r="G2153" s="23">
        <v>0</v>
      </c>
      <c r="H2153" s="23">
        <v>0</v>
      </c>
      <c r="I2153" s="23" t="s">
        <v>5</v>
      </c>
      <c r="J2153" s="23" t="s">
        <v>570</v>
      </c>
      <c r="K2153" s="23" t="s">
        <v>2297</v>
      </c>
      <c r="L2153" s="24">
        <v>45855</v>
      </c>
      <c r="M2153" s="28">
        <v>6.9444444444444447E-4</v>
      </c>
      <c r="N2153" s="3">
        <v>45838</v>
      </c>
      <c r="O2153">
        <v>215969</v>
      </c>
      <c r="P2153" t="e">
        <f>IFERROR(INDEX(REDOSLIJED!#REF!,MATCH(PlanMasine[[#This Row],[KPL]],REDOSLIJED!#REF!,0)),MAX(REDOSLIJED!#REF!)+1)</f>
        <v>#REF!</v>
      </c>
    </row>
    <row r="2154" spans="1:16" hidden="1" x14ac:dyDescent="0.25">
      <c r="A2154" s="23">
        <v>1023811</v>
      </c>
      <c r="B2154" s="23">
        <v>1</v>
      </c>
      <c r="C2154" s="23">
        <v>1023824</v>
      </c>
      <c r="D2154" s="23" t="s">
        <v>1865</v>
      </c>
      <c r="E2154" s="5">
        <f>IFERROR((PlanMasine[[#This Row],[Norma]]/PlanMasine[[#This Row],[Q]])*(PlanMasine[[#This Row],[Q]]/SUMIF(#REF!,PlanMasine[[#This Row],[RN]],#REF!)*PlanMasine[[#This Row],[KPLQ]]),0)</f>
        <v>0</v>
      </c>
      <c r="F2154" s="23">
        <v>12</v>
      </c>
      <c r="G2154" s="23">
        <v>0</v>
      </c>
      <c r="H2154" s="23">
        <v>0</v>
      </c>
      <c r="I2154" s="23" t="s">
        <v>5</v>
      </c>
      <c r="J2154" s="23" t="s">
        <v>570</v>
      </c>
      <c r="K2154" s="23" t="s">
        <v>2297</v>
      </c>
      <c r="L2154" s="24">
        <v>45855</v>
      </c>
      <c r="M2154" s="28">
        <v>1.3888888888888889E-3</v>
      </c>
      <c r="N2154" s="3">
        <v>45838</v>
      </c>
      <c r="O2154">
        <v>215947</v>
      </c>
      <c r="P2154" t="e">
        <f>IFERROR(INDEX(REDOSLIJED!#REF!,MATCH(PlanMasine[[#This Row],[KPL]],REDOSLIJED!#REF!,0)),MAX(REDOSLIJED!#REF!)+1)</f>
        <v>#REF!</v>
      </c>
    </row>
    <row r="2155" spans="1:16" hidden="1" x14ac:dyDescent="0.25">
      <c r="A2155" s="23">
        <v>1023811</v>
      </c>
      <c r="B2155" s="23">
        <v>1</v>
      </c>
      <c r="C2155" s="23">
        <v>1023825</v>
      </c>
      <c r="D2155" s="23" t="s">
        <v>2301</v>
      </c>
      <c r="E2155" s="5">
        <f>IFERROR((PlanMasine[[#This Row],[Norma]]/PlanMasine[[#This Row],[Q]])*(PlanMasine[[#This Row],[Q]]/SUMIF(#REF!,PlanMasine[[#This Row],[RN]],#REF!)*PlanMasine[[#This Row],[KPLQ]]),0)</f>
        <v>0</v>
      </c>
      <c r="F2155" s="23">
        <v>12</v>
      </c>
      <c r="G2155" s="23">
        <v>0</v>
      </c>
      <c r="H2155" s="23">
        <v>0</v>
      </c>
      <c r="I2155" s="23" t="s">
        <v>5</v>
      </c>
      <c r="J2155" s="23" t="s">
        <v>570</v>
      </c>
      <c r="K2155" s="23" t="s">
        <v>2297</v>
      </c>
      <c r="L2155" s="24">
        <v>45855</v>
      </c>
      <c r="M2155" s="28">
        <v>5.5555555555555558E-3</v>
      </c>
      <c r="N2155" s="3">
        <v>45838</v>
      </c>
      <c r="O2155">
        <v>215948</v>
      </c>
      <c r="P2155" t="e">
        <f>IFERROR(INDEX(REDOSLIJED!#REF!,MATCH(PlanMasine[[#This Row],[KPL]],REDOSLIJED!#REF!,0)),MAX(REDOSLIJED!#REF!)+1)</f>
        <v>#REF!</v>
      </c>
    </row>
    <row r="2156" spans="1:16" hidden="1" x14ac:dyDescent="0.25">
      <c r="A2156" s="23">
        <v>1023812</v>
      </c>
      <c r="B2156" s="23">
        <v>1</v>
      </c>
      <c r="C2156" s="23">
        <v>1023824</v>
      </c>
      <c r="D2156" s="23" t="s">
        <v>1865</v>
      </c>
      <c r="E2156" s="5">
        <f>IFERROR((PlanMasine[[#This Row],[Norma]]/PlanMasine[[#This Row],[Q]])*(PlanMasine[[#This Row],[Q]]/SUMIF(#REF!,PlanMasine[[#This Row],[RN]],#REF!)*PlanMasine[[#This Row],[KPLQ]]),0)</f>
        <v>0</v>
      </c>
      <c r="F2156" s="23">
        <v>12</v>
      </c>
      <c r="G2156" s="23">
        <v>0</v>
      </c>
      <c r="H2156" s="23">
        <v>0</v>
      </c>
      <c r="I2156" s="23" t="s">
        <v>5</v>
      </c>
      <c r="J2156" s="23" t="s">
        <v>570</v>
      </c>
      <c r="K2156" s="23" t="s">
        <v>2297</v>
      </c>
      <c r="L2156" s="24">
        <v>45855</v>
      </c>
      <c r="M2156" s="28">
        <v>1.3888888888888889E-3</v>
      </c>
      <c r="N2156" s="3">
        <v>45838</v>
      </c>
      <c r="O2156">
        <v>215947</v>
      </c>
      <c r="P2156" t="e">
        <f>IFERROR(INDEX(REDOSLIJED!#REF!,MATCH(PlanMasine[[#This Row],[KPL]],REDOSLIJED!#REF!,0)),MAX(REDOSLIJED!#REF!)+1)</f>
        <v>#REF!</v>
      </c>
    </row>
    <row r="2157" spans="1:16" hidden="1" x14ac:dyDescent="0.25">
      <c r="A2157" s="23">
        <v>1023812</v>
      </c>
      <c r="B2157" s="23">
        <v>1</v>
      </c>
      <c r="C2157" s="23">
        <v>1023846</v>
      </c>
      <c r="D2157" s="23" t="s">
        <v>2299</v>
      </c>
      <c r="E2157" s="5">
        <f>IFERROR((PlanMasine[[#This Row],[Norma]]/PlanMasine[[#This Row],[Q]])*(PlanMasine[[#This Row],[Q]]/SUMIF(#REF!,PlanMasine[[#This Row],[RN]],#REF!)*PlanMasine[[#This Row],[KPLQ]]),0)</f>
        <v>0</v>
      </c>
      <c r="F2157" s="23">
        <v>12</v>
      </c>
      <c r="G2157" s="23">
        <v>0</v>
      </c>
      <c r="H2157" s="23">
        <v>0</v>
      </c>
      <c r="I2157" s="23" t="s">
        <v>5</v>
      </c>
      <c r="J2157" s="23" t="s">
        <v>570</v>
      </c>
      <c r="K2157" s="23" t="s">
        <v>2297</v>
      </c>
      <c r="L2157" s="24">
        <v>45855</v>
      </c>
      <c r="M2157" s="28">
        <v>6.9444444444444447E-4</v>
      </c>
      <c r="N2157" s="3">
        <v>45838</v>
      </c>
      <c r="O2157">
        <v>215969</v>
      </c>
      <c r="P2157" t="e">
        <f>IFERROR(INDEX(REDOSLIJED!#REF!,MATCH(PlanMasine[[#This Row],[KPL]],REDOSLIJED!#REF!,0)),MAX(REDOSLIJED!#REF!)+1)</f>
        <v>#REF!</v>
      </c>
    </row>
    <row r="2158" spans="1:16" hidden="1" x14ac:dyDescent="0.25">
      <c r="A2158" s="23">
        <v>1023812</v>
      </c>
      <c r="B2158" s="23">
        <v>1</v>
      </c>
      <c r="C2158" s="23">
        <v>1023833</v>
      </c>
      <c r="D2158" s="23" t="s">
        <v>2309</v>
      </c>
      <c r="E2158" s="5">
        <f>IFERROR((PlanMasine[[#This Row],[Norma]]/PlanMasine[[#This Row],[Q]])*(PlanMasine[[#This Row],[Q]]/SUMIF(#REF!,PlanMasine[[#This Row],[RN]],#REF!)*PlanMasine[[#This Row],[KPLQ]]),0)</f>
        <v>0</v>
      </c>
      <c r="F2158" s="23">
        <v>12</v>
      </c>
      <c r="G2158" s="23">
        <v>0</v>
      </c>
      <c r="H2158" s="23">
        <v>0</v>
      </c>
      <c r="I2158" s="23" t="s">
        <v>5</v>
      </c>
      <c r="J2158" s="23" t="s">
        <v>570</v>
      </c>
      <c r="K2158" s="23" t="s">
        <v>2297</v>
      </c>
      <c r="L2158" s="24">
        <v>45855</v>
      </c>
      <c r="M2158" s="28">
        <v>2.7777777777777779E-3</v>
      </c>
      <c r="N2158" s="3">
        <v>45838</v>
      </c>
      <c r="O2158">
        <v>215956</v>
      </c>
      <c r="P2158" t="e">
        <f>IFERROR(INDEX(REDOSLIJED!#REF!,MATCH(PlanMasine[[#This Row],[KPL]],REDOSLIJED!#REF!,0)),MAX(REDOSLIJED!#REF!)+1)</f>
        <v>#REF!</v>
      </c>
    </row>
    <row r="2159" spans="1:16" hidden="1" x14ac:dyDescent="0.25">
      <c r="A2159" s="23">
        <v>1023812</v>
      </c>
      <c r="B2159" s="23">
        <v>1</v>
      </c>
      <c r="C2159" s="23">
        <v>1023826</v>
      </c>
      <c r="D2159" s="23" t="s">
        <v>2302</v>
      </c>
      <c r="E2159" s="5">
        <f>IFERROR((PlanMasine[[#This Row],[Norma]]/PlanMasine[[#This Row],[Q]])*(PlanMasine[[#This Row],[Q]]/SUMIF(#REF!,PlanMasine[[#This Row],[RN]],#REF!)*PlanMasine[[#This Row],[KPLQ]]),0)</f>
        <v>0</v>
      </c>
      <c r="F2159" s="23">
        <v>12</v>
      </c>
      <c r="G2159" s="23">
        <v>0</v>
      </c>
      <c r="H2159" s="23">
        <v>0</v>
      </c>
      <c r="I2159" s="23" t="s">
        <v>5</v>
      </c>
      <c r="J2159" s="23" t="s">
        <v>570</v>
      </c>
      <c r="K2159" s="23" t="s">
        <v>2297</v>
      </c>
      <c r="L2159" s="24">
        <v>45855</v>
      </c>
      <c r="M2159" s="28">
        <v>2.7777777777777779E-3</v>
      </c>
      <c r="N2159" s="3">
        <v>45838</v>
      </c>
      <c r="O2159">
        <v>215949</v>
      </c>
      <c r="P2159" t="e">
        <f>IFERROR(INDEX(REDOSLIJED!#REF!,MATCH(PlanMasine[[#This Row],[KPL]],REDOSLIJED!#REF!,0)),MAX(REDOSLIJED!#REF!)+1)</f>
        <v>#REF!</v>
      </c>
    </row>
    <row r="2160" spans="1:16" hidden="1" x14ac:dyDescent="0.25">
      <c r="A2160" s="23">
        <v>1023812</v>
      </c>
      <c r="B2160" s="23">
        <v>1</v>
      </c>
      <c r="C2160" s="23">
        <v>1023825</v>
      </c>
      <c r="D2160" s="23" t="s">
        <v>2301</v>
      </c>
      <c r="E2160" s="5">
        <f>IFERROR((PlanMasine[[#This Row],[Norma]]/PlanMasine[[#This Row],[Q]])*(PlanMasine[[#This Row],[Q]]/SUMIF(#REF!,PlanMasine[[#This Row],[RN]],#REF!)*PlanMasine[[#This Row],[KPLQ]]),0)</f>
        <v>0</v>
      </c>
      <c r="F2160" s="23">
        <v>12</v>
      </c>
      <c r="G2160" s="23">
        <v>0</v>
      </c>
      <c r="H2160" s="23">
        <v>0</v>
      </c>
      <c r="I2160" s="23" t="s">
        <v>5</v>
      </c>
      <c r="J2160" s="23" t="s">
        <v>570</v>
      </c>
      <c r="K2160" s="23" t="s">
        <v>2297</v>
      </c>
      <c r="L2160" s="24">
        <v>45855</v>
      </c>
      <c r="M2160" s="28">
        <v>5.5555555555555558E-3</v>
      </c>
      <c r="N2160" s="3">
        <v>45838</v>
      </c>
      <c r="O2160">
        <v>215948</v>
      </c>
      <c r="P2160" t="e">
        <f>IFERROR(INDEX(REDOSLIJED!#REF!,MATCH(PlanMasine[[#This Row],[KPL]],REDOSLIJED!#REF!,0)),MAX(REDOSLIJED!#REF!)+1)</f>
        <v>#REF!</v>
      </c>
    </row>
    <row r="2161" spans="1:16" hidden="1" x14ac:dyDescent="0.25">
      <c r="A2161" s="23">
        <v>1023812</v>
      </c>
      <c r="B2161" s="23">
        <v>1</v>
      </c>
      <c r="C2161" s="23">
        <v>1023820</v>
      </c>
      <c r="D2161" s="23" t="s">
        <v>2306</v>
      </c>
      <c r="E2161" s="5">
        <f>IFERROR((PlanMasine[[#This Row],[Norma]]/PlanMasine[[#This Row],[Q]])*(PlanMasine[[#This Row],[Q]]/SUMIF(#REF!,PlanMasine[[#This Row],[RN]],#REF!)*PlanMasine[[#This Row],[KPLQ]]),0)</f>
        <v>0</v>
      </c>
      <c r="F2161" s="23">
        <v>12</v>
      </c>
      <c r="G2161" s="23">
        <v>0</v>
      </c>
      <c r="H2161" s="23">
        <v>0</v>
      </c>
      <c r="I2161" s="23" t="s">
        <v>5</v>
      </c>
      <c r="J2161" s="23" t="s">
        <v>570</v>
      </c>
      <c r="K2161" s="23" t="s">
        <v>2297</v>
      </c>
      <c r="L2161" s="24">
        <v>45855</v>
      </c>
      <c r="M2161" s="28">
        <v>2.7777777777777779E-3</v>
      </c>
      <c r="N2161" s="3">
        <v>45838</v>
      </c>
      <c r="O2161">
        <v>215942</v>
      </c>
      <c r="P2161" t="e">
        <f>IFERROR(INDEX(REDOSLIJED!#REF!,MATCH(PlanMasine[[#This Row],[KPL]],REDOSLIJED!#REF!,0)),MAX(REDOSLIJED!#REF!)+1)</f>
        <v>#REF!</v>
      </c>
    </row>
    <row r="2162" spans="1:16" hidden="1" x14ac:dyDescent="0.25">
      <c r="A2162" s="23">
        <v>1023812</v>
      </c>
      <c r="B2162" s="23">
        <v>1</v>
      </c>
      <c r="C2162" s="23">
        <v>1023818</v>
      </c>
      <c r="D2162" s="23" t="s">
        <v>2307</v>
      </c>
      <c r="E2162" s="5">
        <f>IFERROR((PlanMasine[[#This Row],[Norma]]/PlanMasine[[#This Row],[Q]])*(PlanMasine[[#This Row],[Q]]/SUMIF(#REF!,PlanMasine[[#This Row],[RN]],#REF!)*PlanMasine[[#This Row],[KPLQ]]),0)</f>
        <v>0</v>
      </c>
      <c r="F2162" s="23">
        <v>12</v>
      </c>
      <c r="G2162" s="23">
        <v>0</v>
      </c>
      <c r="H2162" s="23">
        <v>0</v>
      </c>
      <c r="I2162" s="23" t="s">
        <v>5</v>
      </c>
      <c r="J2162" s="23" t="s">
        <v>570</v>
      </c>
      <c r="K2162" s="23" t="s">
        <v>2297</v>
      </c>
      <c r="L2162" s="24">
        <v>45855</v>
      </c>
      <c r="M2162" s="28">
        <v>6.9444444444444441E-3</v>
      </c>
      <c r="N2162" s="3">
        <v>45838</v>
      </c>
      <c r="O2162">
        <v>215940</v>
      </c>
      <c r="P2162" t="e">
        <f>IFERROR(INDEX(REDOSLIJED!#REF!,MATCH(PlanMasine[[#This Row],[KPL]],REDOSLIJED!#REF!,0)),MAX(REDOSLIJED!#REF!)+1)</f>
        <v>#REF!</v>
      </c>
    </row>
    <row r="2163" spans="1:16" hidden="1" x14ac:dyDescent="0.25">
      <c r="A2163" s="23">
        <v>1023812</v>
      </c>
      <c r="B2163" s="23">
        <v>1</v>
      </c>
      <c r="C2163" s="23">
        <v>1023819</v>
      </c>
      <c r="D2163" s="23" t="s">
        <v>2298</v>
      </c>
      <c r="E2163" s="5">
        <f>IFERROR((PlanMasine[[#This Row],[Norma]]/PlanMasine[[#This Row],[Q]])*(PlanMasine[[#This Row],[Q]]/SUMIF(#REF!,PlanMasine[[#This Row],[RN]],#REF!)*PlanMasine[[#This Row],[KPLQ]]),0)</f>
        <v>0</v>
      </c>
      <c r="F2163" s="23">
        <v>12</v>
      </c>
      <c r="G2163" s="23">
        <v>0</v>
      </c>
      <c r="H2163" s="23">
        <v>0</v>
      </c>
      <c r="I2163" s="23" t="s">
        <v>5</v>
      </c>
      <c r="J2163" s="23" t="s">
        <v>570</v>
      </c>
      <c r="K2163" s="23" t="s">
        <v>2297</v>
      </c>
      <c r="L2163" s="24">
        <v>45855</v>
      </c>
      <c r="M2163" s="28">
        <v>6.9444444444444441E-3</v>
      </c>
      <c r="N2163" s="3">
        <v>45838</v>
      </c>
      <c r="O2163">
        <v>215941</v>
      </c>
      <c r="P2163" t="e">
        <f>IFERROR(INDEX(REDOSLIJED!#REF!,MATCH(PlanMasine[[#This Row],[KPL]],REDOSLIJED!#REF!,0)),MAX(REDOSLIJED!#REF!)+1)</f>
        <v>#REF!</v>
      </c>
    </row>
    <row r="2164" spans="1:16" hidden="1" x14ac:dyDescent="0.25">
      <c r="A2164" s="23">
        <v>1023812</v>
      </c>
      <c r="B2164" s="23">
        <v>1</v>
      </c>
      <c r="C2164" s="23">
        <v>1023823</v>
      </c>
      <c r="D2164" s="23" t="s">
        <v>2300</v>
      </c>
      <c r="E2164" s="5">
        <f>IFERROR((PlanMasine[[#This Row],[Norma]]/PlanMasine[[#This Row],[Q]])*(PlanMasine[[#This Row],[Q]]/SUMIF(#REF!,PlanMasine[[#This Row],[RN]],#REF!)*PlanMasine[[#This Row],[KPLQ]]),0)</f>
        <v>0</v>
      </c>
      <c r="F2164" s="23">
        <v>12</v>
      </c>
      <c r="G2164" s="23">
        <v>0</v>
      </c>
      <c r="H2164" s="23">
        <v>0</v>
      </c>
      <c r="I2164" s="23" t="s">
        <v>5</v>
      </c>
      <c r="J2164" s="23" t="s">
        <v>570</v>
      </c>
      <c r="K2164" s="23" t="s">
        <v>2297</v>
      </c>
      <c r="L2164" s="24">
        <v>45855</v>
      </c>
      <c r="M2164" s="28">
        <v>2.7777777777777779E-3</v>
      </c>
      <c r="N2164" s="3">
        <v>45838</v>
      </c>
      <c r="O2164">
        <v>215946</v>
      </c>
      <c r="P2164" t="e">
        <f>IFERROR(INDEX(REDOSLIJED!#REF!,MATCH(PlanMasine[[#This Row],[KPL]],REDOSLIJED!#REF!,0)),MAX(REDOSLIJED!#REF!)+1)</f>
        <v>#REF!</v>
      </c>
    </row>
    <row r="2165" spans="1:16" hidden="1" x14ac:dyDescent="0.25">
      <c r="A2165" s="23">
        <v>1023813</v>
      </c>
      <c r="B2165" s="23">
        <v>1</v>
      </c>
      <c r="C2165" s="23">
        <v>1023824</v>
      </c>
      <c r="D2165" s="23" t="s">
        <v>1865</v>
      </c>
      <c r="E2165" s="5">
        <f>IFERROR((PlanMasine[[#This Row],[Norma]]/PlanMasine[[#This Row],[Q]])*(PlanMasine[[#This Row],[Q]]/SUMIF(#REF!,PlanMasine[[#This Row],[RN]],#REF!)*PlanMasine[[#This Row],[KPLQ]]),0)</f>
        <v>0</v>
      </c>
      <c r="F2165" s="23">
        <v>12</v>
      </c>
      <c r="G2165" s="23">
        <v>0</v>
      </c>
      <c r="H2165" s="23">
        <v>0</v>
      </c>
      <c r="I2165" s="23" t="s">
        <v>5</v>
      </c>
      <c r="J2165" s="23" t="s">
        <v>570</v>
      </c>
      <c r="K2165" s="23" t="s">
        <v>2297</v>
      </c>
      <c r="L2165" s="24">
        <v>45855</v>
      </c>
      <c r="M2165" s="28">
        <v>1.3888888888888889E-3</v>
      </c>
      <c r="N2165" s="3">
        <v>45838</v>
      </c>
      <c r="O2165">
        <v>215947</v>
      </c>
      <c r="P2165" t="e">
        <f>IFERROR(INDEX(REDOSLIJED!#REF!,MATCH(PlanMasine[[#This Row],[KPL]],REDOSLIJED!#REF!,0)),MAX(REDOSLIJED!#REF!)+1)</f>
        <v>#REF!</v>
      </c>
    </row>
    <row r="2166" spans="1:16" hidden="1" x14ac:dyDescent="0.25">
      <c r="A2166" s="23">
        <v>1023813</v>
      </c>
      <c r="B2166" s="23">
        <v>1</v>
      </c>
      <c r="C2166" s="23">
        <v>1023833</v>
      </c>
      <c r="D2166" s="23" t="s">
        <v>2309</v>
      </c>
      <c r="E2166" s="5">
        <f>IFERROR((PlanMasine[[#This Row],[Norma]]/PlanMasine[[#This Row],[Q]])*(PlanMasine[[#This Row],[Q]]/SUMIF(#REF!,PlanMasine[[#This Row],[RN]],#REF!)*PlanMasine[[#This Row],[KPLQ]]),0)</f>
        <v>0</v>
      </c>
      <c r="F2166" s="23">
        <v>12</v>
      </c>
      <c r="G2166" s="23">
        <v>0</v>
      </c>
      <c r="H2166" s="23">
        <v>0</v>
      </c>
      <c r="I2166" s="23" t="s">
        <v>5</v>
      </c>
      <c r="J2166" s="23" t="s">
        <v>570</v>
      </c>
      <c r="K2166" s="23" t="s">
        <v>2297</v>
      </c>
      <c r="L2166" s="24">
        <v>45855</v>
      </c>
      <c r="M2166" s="28">
        <v>2.7777777777777779E-3</v>
      </c>
      <c r="N2166" s="3">
        <v>45838</v>
      </c>
      <c r="O2166">
        <v>215956</v>
      </c>
      <c r="P2166" t="e">
        <f>IFERROR(INDEX(REDOSLIJED!#REF!,MATCH(PlanMasine[[#This Row],[KPL]],REDOSLIJED!#REF!,0)),MAX(REDOSLIJED!#REF!)+1)</f>
        <v>#REF!</v>
      </c>
    </row>
    <row r="2167" spans="1:16" hidden="1" x14ac:dyDescent="0.25">
      <c r="A2167" s="23">
        <v>1023813</v>
      </c>
      <c r="B2167" s="23">
        <v>1</v>
      </c>
      <c r="C2167" s="23">
        <v>1023846</v>
      </c>
      <c r="D2167" s="23" t="s">
        <v>2299</v>
      </c>
      <c r="E2167" s="5">
        <f>IFERROR((PlanMasine[[#This Row],[Norma]]/PlanMasine[[#This Row],[Q]])*(PlanMasine[[#This Row],[Q]]/SUMIF(#REF!,PlanMasine[[#This Row],[RN]],#REF!)*PlanMasine[[#This Row],[KPLQ]]),0)</f>
        <v>0</v>
      </c>
      <c r="F2167" s="23">
        <v>12</v>
      </c>
      <c r="G2167" s="23">
        <v>0</v>
      </c>
      <c r="H2167" s="23">
        <v>0</v>
      </c>
      <c r="I2167" s="23" t="s">
        <v>5</v>
      </c>
      <c r="J2167" s="23" t="s">
        <v>570</v>
      </c>
      <c r="K2167" s="23" t="s">
        <v>2297</v>
      </c>
      <c r="L2167" s="24">
        <v>45855</v>
      </c>
      <c r="M2167" s="28">
        <v>6.9444444444444447E-4</v>
      </c>
      <c r="N2167" s="3">
        <v>45838</v>
      </c>
      <c r="O2167">
        <v>215969</v>
      </c>
      <c r="P2167" t="e">
        <f>IFERROR(INDEX(REDOSLIJED!#REF!,MATCH(PlanMasine[[#This Row],[KPL]],REDOSLIJED!#REF!,0)),MAX(REDOSLIJED!#REF!)+1)</f>
        <v>#REF!</v>
      </c>
    </row>
    <row r="2168" spans="1:16" hidden="1" x14ac:dyDescent="0.25">
      <c r="A2168" s="23">
        <v>1023813</v>
      </c>
      <c r="B2168" s="23">
        <v>1</v>
      </c>
      <c r="C2168" s="23">
        <v>1023826</v>
      </c>
      <c r="D2168" s="23" t="s">
        <v>2302</v>
      </c>
      <c r="E2168" s="5">
        <f>IFERROR((PlanMasine[[#This Row],[Norma]]/PlanMasine[[#This Row],[Q]])*(PlanMasine[[#This Row],[Q]]/SUMIF(#REF!,PlanMasine[[#This Row],[RN]],#REF!)*PlanMasine[[#This Row],[KPLQ]]),0)</f>
        <v>0</v>
      </c>
      <c r="F2168" s="23">
        <v>12</v>
      </c>
      <c r="G2168" s="23">
        <v>0</v>
      </c>
      <c r="H2168" s="23">
        <v>0</v>
      </c>
      <c r="I2168" s="23" t="s">
        <v>5</v>
      </c>
      <c r="J2168" s="23" t="s">
        <v>570</v>
      </c>
      <c r="K2168" s="23" t="s">
        <v>2297</v>
      </c>
      <c r="L2168" s="24">
        <v>45855</v>
      </c>
      <c r="M2168" s="28">
        <v>2.7777777777777779E-3</v>
      </c>
      <c r="N2168" s="3">
        <v>45838</v>
      </c>
      <c r="O2168">
        <v>215949</v>
      </c>
      <c r="P2168" t="e">
        <f>IFERROR(INDEX(REDOSLIJED!#REF!,MATCH(PlanMasine[[#This Row],[KPL]],REDOSLIJED!#REF!,0)),MAX(REDOSLIJED!#REF!)+1)</f>
        <v>#REF!</v>
      </c>
    </row>
    <row r="2169" spans="1:16" hidden="1" x14ac:dyDescent="0.25">
      <c r="A2169" s="23">
        <v>1023813</v>
      </c>
      <c r="B2169" s="23">
        <v>1</v>
      </c>
      <c r="C2169" s="23">
        <v>1023823</v>
      </c>
      <c r="D2169" s="23" t="s">
        <v>2300</v>
      </c>
      <c r="E2169" s="5">
        <f>IFERROR((PlanMasine[[#This Row],[Norma]]/PlanMasine[[#This Row],[Q]])*(PlanMasine[[#This Row],[Q]]/SUMIF(#REF!,PlanMasine[[#This Row],[RN]],#REF!)*PlanMasine[[#This Row],[KPLQ]]),0)</f>
        <v>0</v>
      </c>
      <c r="F2169" s="23">
        <v>12</v>
      </c>
      <c r="G2169" s="23">
        <v>0</v>
      </c>
      <c r="H2169" s="23">
        <v>0</v>
      </c>
      <c r="I2169" s="23" t="s">
        <v>5</v>
      </c>
      <c r="J2169" s="23" t="s">
        <v>570</v>
      </c>
      <c r="K2169" s="23" t="s">
        <v>2297</v>
      </c>
      <c r="L2169" s="24">
        <v>45855</v>
      </c>
      <c r="M2169" s="28">
        <v>2.7777777777777779E-3</v>
      </c>
      <c r="N2169" s="3">
        <v>45838</v>
      </c>
      <c r="O2169">
        <v>215946</v>
      </c>
      <c r="P2169" t="e">
        <f>IFERROR(INDEX(REDOSLIJED!#REF!,MATCH(PlanMasine[[#This Row],[KPL]],REDOSLIJED!#REF!,0)),MAX(REDOSLIJED!#REF!)+1)</f>
        <v>#REF!</v>
      </c>
    </row>
    <row r="2170" spans="1:16" hidden="1" x14ac:dyDescent="0.25">
      <c r="A2170" s="23">
        <v>1023813</v>
      </c>
      <c r="B2170" s="23">
        <v>1</v>
      </c>
      <c r="C2170" s="23">
        <v>1023825</v>
      </c>
      <c r="D2170" s="23" t="s">
        <v>2301</v>
      </c>
      <c r="E2170" s="5">
        <f>IFERROR((PlanMasine[[#This Row],[Norma]]/PlanMasine[[#This Row],[Q]])*(PlanMasine[[#This Row],[Q]]/SUMIF(#REF!,PlanMasine[[#This Row],[RN]],#REF!)*PlanMasine[[#This Row],[KPLQ]]),0)</f>
        <v>0</v>
      </c>
      <c r="F2170" s="23">
        <v>12</v>
      </c>
      <c r="G2170" s="23">
        <v>0</v>
      </c>
      <c r="H2170" s="23">
        <v>0</v>
      </c>
      <c r="I2170" s="23" t="s">
        <v>5</v>
      </c>
      <c r="J2170" s="23" t="s">
        <v>570</v>
      </c>
      <c r="K2170" s="23" t="s">
        <v>2297</v>
      </c>
      <c r="L2170" s="24">
        <v>45855</v>
      </c>
      <c r="M2170" s="28">
        <v>5.5555555555555558E-3</v>
      </c>
      <c r="N2170" s="3">
        <v>45838</v>
      </c>
      <c r="O2170">
        <v>215948</v>
      </c>
      <c r="P2170" t="e">
        <f>IFERROR(INDEX(REDOSLIJED!#REF!,MATCH(PlanMasine[[#This Row],[KPL]],REDOSLIJED!#REF!,0)),MAX(REDOSLIJED!#REF!)+1)</f>
        <v>#REF!</v>
      </c>
    </row>
    <row r="2171" spans="1:16" hidden="1" x14ac:dyDescent="0.25">
      <c r="A2171" s="23">
        <v>1023813</v>
      </c>
      <c r="B2171" s="23">
        <v>1</v>
      </c>
      <c r="C2171" s="23">
        <v>1023819</v>
      </c>
      <c r="D2171" s="23" t="s">
        <v>2298</v>
      </c>
      <c r="E2171" s="5">
        <f>IFERROR((PlanMasine[[#This Row],[Norma]]/PlanMasine[[#This Row],[Q]])*(PlanMasine[[#This Row],[Q]]/SUMIF(#REF!,PlanMasine[[#This Row],[RN]],#REF!)*PlanMasine[[#This Row],[KPLQ]]),0)</f>
        <v>0</v>
      </c>
      <c r="F2171" s="23">
        <v>12</v>
      </c>
      <c r="G2171" s="23">
        <v>0</v>
      </c>
      <c r="H2171" s="23">
        <v>0</v>
      </c>
      <c r="I2171" s="23" t="s">
        <v>5</v>
      </c>
      <c r="J2171" s="23" t="s">
        <v>570</v>
      </c>
      <c r="K2171" s="23" t="s">
        <v>2297</v>
      </c>
      <c r="L2171" s="24">
        <v>45855</v>
      </c>
      <c r="M2171" s="28">
        <v>6.9444444444444441E-3</v>
      </c>
      <c r="N2171" s="3">
        <v>45838</v>
      </c>
      <c r="O2171">
        <v>215941</v>
      </c>
      <c r="P2171" t="e">
        <f>IFERROR(INDEX(REDOSLIJED!#REF!,MATCH(PlanMasine[[#This Row],[KPL]],REDOSLIJED!#REF!,0)),MAX(REDOSLIJED!#REF!)+1)</f>
        <v>#REF!</v>
      </c>
    </row>
    <row r="2172" spans="1:16" hidden="1" x14ac:dyDescent="0.25">
      <c r="A2172" s="23">
        <v>1023813</v>
      </c>
      <c r="B2172" s="23">
        <v>1</v>
      </c>
      <c r="C2172" s="23">
        <v>1023820</v>
      </c>
      <c r="D2172" s="23" t="s">
        <v>2306</v>
      </c>
      <c r="E2172" s="5">
        <f>IFERROR((PlanMasine[[#This Row],[Norma]]/PlanMasine[[#This Row],[Q]])*(PlanMasine[[#This Row],[Q]]/SUMIF(#REF!,PlanMasine[[#This Row],[RN]],#REF!)*PlanMasine[[#This Row],[KPLQ]]),0)</f>
        <v>0</v>
      </c>
      <c r="F2172" s="23">
        <v>12</v>
      </c>
      <c r="G2172" s="23">
        <v>0</v>
      </c>
      <c r="H2172" s="23">
        <v>0</v>
      </c>
      <c r="I2172" s="23" t="s">
        <v>5</v>
      </c>
      <c r="J2172" s="23" t="s">
        <v>570</v>
      </c>
      <c r="K2172" s="23" t="s">
        <v>2297</v>
      </c>
      <c r="L2172" s="24">
        <v>45855</v>
      </c>
      <c r="M2172" s="28">
        <v>2.7777777777777779E-3</v>
      </c>
      <c r="N2172" s="3">
        <v>45838</v>
      </c>
      <c r="O2172">
        <v>215942</v>
      </c>
      <c r="P2172" t="e">
        <f>IFERROR(INDEX(REDOSLIJED!#REF!,MATCH(PlanMasine[[#This Row],[KPL]],REDOSLIJED!#REF!,0)),MAX(REDOSLIJED!#REF!)+1)</f>
        <v>#REF!</v>
      </c>
    </row>
    <row r="2173" spans="1:16" hidden="1" x14ac:dyDescent="0.25">
      <c r="A2173" s="23">
        <v>1023813</v>
      </c>
      <c r="B2173" s="23">
        <v>1</v>
      </c>
      <c r="C2173" s="23">
        <v>1023818</v>
      </c>
      <c r="D2173" s="23" t="s">
        <v>2307</v>
      </c>
      <c r="E2173" s="5">
        <f>IFERROR((PlanMasine[[#This Row],[Norma]]/PlanMasine[[#This Row],[Q]])*(PlanMasine[[#This Row],[Q]]/SUMIF(#REF!,PlanMasine[[#This Row],[RN]],#REF!)*PlanMasine[[#This Row],[KPLQ]]),0)</f>
        <v>0</v>
      </c>
      <c r="F2173" s="23">
        <v>12</v>
      </c>
      <c r="G2173" s="23">
        <v>0</v>
      </c>
      <c r="H2173" s="23">
        <v>0</v>
      </c>
      <c r="I2173" s="23" t="s">
        <v>5</v>
      </c>
      <c r="J2173" s="23" t="s">
        <v>570</v>
      </c>
      <c r="K2173" s="23" t="s">
        <v>2297</v>
      </c>
      <c r="L2173" s="24">
        <v>45855</v>
      </c>
      <c r="M2173" s="28">
        <v>6.9444444444444441E-3</v>
      </c>
      <c r="N2173" s="3">
        <v>45838</v>
      </c>
      <c r="O2173">
        <v>215940</v>
      </c>
      <c r="P2173" t="e">
        <f>IFERROR(INDEX(REDOSLIJED!#REF!,MATCH(PlanMasine[[#This Row],[KPL]],REDOSLIJED!#REF!,0)),MAX(REDOSLIJED!#REF!)+1)</f>
        <v>#REF!</v>
      </c>
    </row>
    <row r="2174" spans="1:16" hidden="1" x14ac:dyDescent="0.25">
      <c r="A2174" s="23">
        <v>1026872</v>
      </c>
      <c r="B2174" s="23">
        <v>1</v>
      </c>
      <c r="C2174" s="23">
        <v>1026807</v>
      </c>
      <c r="D2174" s="23" t="s">
        <v>2179</v>
      </c>
      <c r="E2174" s="5">
        <f>IFERROR((PlanMasine[[#This Row],[Norma]]/PlanMasine[[#This Row],[Q]])*(PlanMasine[[#This Row],[Q]]/SUMIF(#REF!,PlanMasine[[#This Row],[RN]],#REF!)*PlanMasine[[#This Row],[KPLQ]]),0)</f>
        <v>0</v>
      </c>
      <c r="F2174" s="23">
        <v>1</v>
      </c>
      <c r="G2174" s="23">
        <v>0</v>
      </c>
      <c r="H2174" s="23">
        <v>0</v>
      </c>
      <c r="I2174" s="23" t="s">
        <v>5</v>
      </c>
      <c r="J2174" s="23" t="s">
        <v>570</v>
      </c>
      <c r="K2174" s="23" t="s">
        <v>1805</v>
      </c>
      <c r="L2174" s="24">
        <v>45846</v>
      </c>
      <c r="M2174" s="28">
        <v>1.0416666666666666E-2</v>
      </c>
      <c r="N2174" s="3">
        <v>45838</v>
      </c>
      <c r="O2174">
        <v>207105</v>
      </c>
      <c r="P2174" t="e">
        <f>IFERROR(INDEX(REDOSLIJED!#REF!,MATCH(PlanMasine[[#This Row],[KPL]],REDOSLIJED!#REF!,0)),MAX(REDOSLIJED!#REF!)+1)</f>
        <v>#REF!</v>
      </c>
    </row>
    <row r="2175" spans="1:16" hidden="1" x14ac:dyDescent="0.25">
      <c r="A2175" s="23">
        <v>1026872</v>
      </c>
      <c r="B2175" s="23">
        <v>1</v>
      </c>
      <c r="C2175" s="23">
        <v>1026815</v>
      </c>
      <c r="D2175" s="23" t="s">
        <v>2181</v>
      </c>
      <c r="E2175" s="5">
        <f>IFERROR((PlanMasine[[#This Row],[Norma]]/PlanMasine[[#This Row],[Q]])*(PlanMasine[[#This Row],[Q]]/SUMIF(#REF!,PlanMasine[[#This Row],[RN]],#REF!)*PlanMasine[[#This Row],[KPLQ]]),0)</f>
        <v>0</v>
      </c>
      <c r="F2175" s="23">
        <v>1</v>
      </c>
      <c r="G2175" s="23">
        <v>0</v>
      </c>
      <c r="H2175" s="23">
        <v>0</v>
      </c>
      <c r="I2175" s="23" t="s">
        <v>5</v>
      </c>
      <c r="J2175" s="23" t="s">
        <v>570</v>
      </c>
      <c r="K2175" s="23" t="s">
        <v>1805</v>
      </c>
      <c r="L2175" s="24">
        <v>45846</v>
      </c>
      <c r="M2175" s="28">
        <v>1.0416666666666666E-2</v>
      </c>
      <c r="N2175" s="3">
        <v>45838</v>
      </c>
      <c r="O2175">
        <v>207110</v>
      </c>
      <c r="P2175" t="e">
        <f>IFERROR(INDEX(REDOSLIJED!#REF!,MATCH(PlanMasine[[#This Row],[KPL]],REDOSLIJED!#REF!,0)),MAX(REDOSLIJED!#REF!)+1)</f>
        <v>#REF!</v>
      </c>
    </row>
    <row r="2176" spans="1:16" hidden="1" x14ac:dyDescent="0.25">
      <c r="A2176" s="23">
        <v>1026872</v>
      </c>
      <c r="B2176" s="23">
        <v>1</v>
      </c>
      <c r="C2176" s="23">
        <v>1026819</v>
      </c>
      <c r="D2176" s="23" t="s">
        <v>2242</v>
      </c>
      <c r="E2176" s="5">
        <f>IFERROR((PlanMasine[[#This Row],[Norma]]/PlanMasine[[#This Row],[Q]])*(PlanMasine[[#This Row],[Q]]/SUMIF(#REF!,PlanMasine[[#This Row],[RN]],#REF!)*PlanMasine[[#This Row],[KPLQ]]),0)</f>
        <v>0</v>
      </c>
      <c r="F2176" s="23">
        <v>2</v>
      </c>
      <c r="G2176" s="23">
        <v>0</v>
      </c>
      <c r="H2176" s="23">
        <v>0</v>
      </c>
      <c r="I2176" s="23" t="s">
        <v>5</v>
      </c>
      <c r="J2176" s="23" t="s">
        <v>570</v>
      </c>
      <c r="K2176" s="23" t="s">
        <v>1805</v>
      </c>
      <c r="L2176" s="24">
        <v>45846</v>
      </c>
      <c r="M2176" s="28">
        <v>9.7222222222222224E-3</v>
      </c>
      <c r="N2176" s="3">
        <v>45838</v>
      </c>
      <c r="O2176">
        <v>207113</v>
      </c>
      <c r="P2176" t="e">
        <f>IFERROR(INDEX(REDOSLIJED!#REF!,MATCH(PlanMasine[[#This Row],[KPL]],REDOSLIJED!#REF!,0)),MAX(REDOSLIJED!#REF!)+1)</f>
        <v>#REF!</v>
      </c>
    </row>
    <row r="2177" spans="1:16" hidden="1" x14ac:dyDescent="0.25">
      <c r="A2177" s="23">
        <v>1026872</v>
      </c>
      <c r="B2177" s="23">
        <v>1</v>
      </c>
      <c r="C2177" s="23">
        <v>1026823</v>
      </c>
      <c r="D2177" s="23" t="s">
        <v>2246</v>
      </c>
      <c r="E2177" s="5">
        <f>IFERROR((PlanMasine[[#This Row],[Norma]]/PlanMasine[[#This Row],[Q]])*(PlanMasine[[#This Row],[Q]]/SUMIF(#REF!,PlanMasine[[#This Row],[RN]],#REF!)*PlanMasine[[#This Row],[KPLQ]]),0)</f>
        <v>0</v>
      </c>
      <c r="F2177" s="23">
        <v>1</v>
      </c>
      <c r="G2177" s="23">
        <v>0</v>
      </c>
      <c r="H2177" s="23">
        <v>0</v>
      </c>
      <c r="I2177" s="23" t="s">
        <v>5</v>
      </c>
      <c r="J2177" s="23" t="s">
        <v>570</v>
      </c>
      <c r="K2177" s="23" t="s">
        <v>1805</v>
      </c>
      <c r="L2177" s="24">
        <v>45846</v>
      </c>
      <c r="M2177" s="28">
        <v>2.0833333333333333E-3</v>
      </c>
      <c r="N2177" s="3">
        <v>45838</v>
      </c>
      <c r="O2177">
        <v>207116</v>
      </c>
      <c r="P2177" t="e">
        <f>IFERROR(INDEX(REDOSLIJED!#REF!,MATCH(PlanMasine[[#This Row],[KPL]],REDOSLIJED!#REF!,0)),MAX(REDOSLIJED!#REF!)+1)</f>
        <v>#REF!</v>
      </c>
    </row>
    <row r="2178" spans="1:16" hidden="1" x14ac:dyDescent="0.25">
      <c r="A2178" s="23">
        <v>1026872</v>
      </c>
      <c r="B2178" s="23">
        <v>1</v>
      </c>
      <c r="C2178" s="23">
        <v>1026826</v>
      </c>
      <c r="D2178" s="23" t="s">
        <v>2247</v>
      </c>
      <c r="E2178" s="5">
        <f>IFERROR((PlanMasine[[#This Row],[Norma]]/PlanMasine[[#This Row],[Q]])*(PlanMasine[[#This Row],[Q]]/SUMIF(#REF!,PlanMasine[[#This Row],[RN]],#REF!)*PlanMasine[[#This Row],[KPLQ]]),0)</f>
        <v>0</v>
      </c>
      <c r="F2178" s="23">
        <v>1</v>
      </c>
      <c r="G2178" s="23">
        <v>0</v>
      </c>
      <c r="H2178" s="23">
        <v>0</v>
      </c>
      <c r="I2178" s="23" t="s">
        <v>5</v>
      </c>
      <c r="J2178" s="23" t="s">
        <v>570</v>
      </c>
      <c r="K2178" s="23" t="s">
        <v>1805</v>
      </c>
      <c r="L2178" s="24">
        <v>45846</v>
      </c>
      <c r="M2178" s="28">
        <v>2.0833333333333333E-3</v>
      </c>
      <c r="N2178" s="3">
        <v>45838</v>
      </c>
      <c r="O2178">
        <v>207118</v>
      </c>
      <c r="P2178" t="e">
        <f>IFERROR(INDEX(REDOSLIJED!#REF!,MATCH(PlanMasine[[#This Row],[KPL]],REDOSLIJED!#REF!,0)),MAX(REDOSLIJED!#REF!)+1)</f>
        <v>#REF!</v>
      </c>
    </row>
    <row r="2179" spans="1:16" hidden="1" x14ac:dyDescent="0.25">
      <c r="A2179" s="23">
        <v>1026872</v>
      </c>
      <c r="B2179" s="23">
        <v>1</v>
      </c>
      <c r="C2179" s="23">
        <v>1026827</v>
      </c>
      <c r="D2179" s="23" t="s">
        <v>2248</v>
      </c>
      <c r="E2179" s="5">
        <f>IFERROR((PlanMasine[[#This Row],[Norma]]/PlanMasine[[#This Row],[Q]])*(PlanMasine[[#This Row],[Q]]/SUMIF(#REF!,PlanMasine[[#This Row],[RN]],#REF!)*PlanMasine[[#This Row],[KPLQ]]),0)</f>
        <v>0</v>
      </c>
      <c r="F2179" s="23">
        <v>1</v>
      </c>
      <c r="G2179" s="23">
        <v>0</v>
      </c>
      <c r="H2179" s="23">
        <v>0</v>
      </c>
      <c r="I2179" s="23" t="s">
        <v>5</v>
      </c>
      <c r="J2179" s="23" t="s">
        <v>570</v>
      </c>
      <c r="K2179" s="23" t="s">
        <v>1805</v>
      </c>
      <c r="L2179" s="24">
        <v>45846</v>
      </c>
      <c r="M2179" s="28">
        <v>4.8611111111111112E-3</v>
      </c>
      <c r="N2179" s="3">
        <v>45838</v>
      </c>
      <c r="O2179">
        <v>207119</v>
      </c>
      <c r="P2179" t="e">
        <f>IFERROR(INDEX(REDOSLIJED!#REF!,MATCH(PlanMasine[[#This Row],[KPL]],REDOSLIJED!#REF!,0)),MAX(REDOSLIJED!#REF!)+1)</f>
        <v>#REF!</v>
      </c>
    </row>
    <row r="2180" spans="1:16" hidden="1" x14ac:dyDescent="0.25">
      <c r="A2180" s="23">
        <v>1026872</v>
      </c>
      <c r="B2180" s="23">
        <v>1</v>
      </c>
      <c r="C2180" s="23">
        <v>1026834</v>
      </c>
      <c r="D2180" s="23" t="s">
        <v>2250</v>
      </c>
      <c r="E2180" s="5">
        <f>IFERROR((PlanMasine[[#This Row],[Norma]]/PlanMasine[[#This Row],[Q]])*(PlanMasine[[#This Row],[Q]]/SUMIF(#REF!,PlanMasine[[#This Row],[RN]],#REF!)*PlanMasine[[#This Row],[KPLQ]]),0)</f>
        <v>0</v>
      </c>
      <c r="F2180" s="23">
        <v>1</v>
      </c>
      <c r="G2180" s="23">
        <v>0</v>
      </c>
      <c r="H2180" s="23">
        <v>0</v>
      </c>
      <c r="I2180" s="23" t="s">
        <v>5</v>
      </c>
      <c r="J2180" s="23" t="s">
        <v>570</v>
      </c>
      <c r="K2180" s="23" t="s">
        <v>1805</v>
      </c>
      <c r="L2180" s="24">
        <v>45846</v>
      </c>
      <c r="M2180" s="28">
        <v>1.0416666666666666E-2</v>
      </c>
      <c r="N2180" s="3">
        <v>45838</v>
      </c>
      <c r="O2180">
        <v>207124</v>
      </c>
      <c r="P2180" t="e">
        <f>IFERROR(INDEX(REDOSLIJED!#REF!,MATCH(PlanMasine[[#This Row],[KPL]],REDOSLIJED!#REF!,0)),MAX(REDOSLIJED!#REF!)+1)</f>
        <v>#REF!</v>
      </c>
    </row>
    <row r="2181" spans="1:16" hidden="1" x14ac:dyDescent="0.25">
      <c r="A2181" s="23">
        <v>1026872</v>
      </c>
      <c r="B2181" s="23">
        <v>1</v>
      </c>
      <c r="C2181" s="23">
        <v>1026852</v>
      </c>
      <c r="D2181" s="23" t="s">
        <v>2180</v>
      </c>
      <c r="E2181" s="5">
        <f>IFERROR((PlanMasine[[#This Row],[Norma]]/PlanMasine[[#This Row],[Q]])*(PlanMasine[[#This Row],[Q]]/SUMIF(#REF!,PlanMasine[[#This Row],[RN]],#REF!)*PlanMasine[[#This Row],[KPLQ]]),0)</f>
        <v>0</v>
      </c>
      <c r="F2181" s="23">
        <v>1</v>
      </c>
      <c r="G2181" s="23">
        <v>0</v>
      </c>
      <c r="H2181" s="23">
        <v>0</v>
      </c>
      <c r="I2181" s="23" t="s">
        <v>5</v>
      </c>
      <c r="J2181" s="23" t="s">
        <v>570</v>
      </c>
      <c r="K2181" s="23" t="s">
        <v>1805</v>
      </c>
      <c r="L2181" s="24">
        <v>45846</v>
      </c>
      <c r="M2181" s="28">
        <v>1.0416666666666666E-2</v>
      </c>
      <c r="N2181" s="3">
        <v>45838</v>
      </c>
      <c r="O2181">
        <v>207133</v>
      </c>
      <c r="P2181" t="e">
        <f>IFERROR(INDEX(REDOSLIJED!#REF!,MATCH(PlanMasine[[#This Row],[KPL]],REDOSLIJED!#REF!,0)),MAX(REDOSLIJED!#REF!)+1)</f>
        <v>#REF!</v>
      </c>
    </row>
    <row r="2182" spans="1:16" hidden="1" x14ac:dyDescent="0.25">
      <c r="A2182" s="23">
        <v>1026872</v>
      </c>
      <c r="B2182" s="23">
        <v>1</v>
      </c>
      <c r="C2182" s="23">
        <v>1026857</v>
      </c>
      <c r="D2182" s="23" t="s">
        <v>2243</v>
      </c>
      <c r="E2182" s="5">
        <f>IFERROR((PlanMasine[[#This Row],[Norma]]/PlanMasine[[#This Row],[Q]])*(PlanMasine[[#This Row],[Q]]/SUMIF(#REF!,PlanMasine[[#This Row],[RN]],#REF!)*PlanMasine[[#This Row],[KPLQ]]),0)</f>
        <v>0</v>
      </c>
      <c r="F2182" s="23">
        <v>1</v>
      </c>
      <c r="G2182" s="23">
        <v>0</v>
      </c>
      <c r="H2182" s="23">
        <v>0</v>
      </c>
      <c r="I2182" s="23" t="s">
        <v>5</v>
      </c>
      <c r="J2182" s="23" t="s">
        <v>570</v>
      </c>
      <c r="K2182" s="23" t="s">
        <v>1805</v>
      </c>
      <c r="L2182" s="24">
        <v>45846</v>
      </c>
      <c r="M2182" s="28">
        <v>4.8611111111111112E-3</v>
      </c>
      <c r="N2182" s="3">
        <v>45838</v>
      </c>
      <c r="O2182">
        <v>207137</v>
      </c>
      <c r="P2182" t="e">
        <f>IFERROR(INDEX(REDOSLIJED!#REF!,MATCH(PlanMasine[[#This Row],[KPL]],REDOSLIJED!#REF!,0)),MAX(REDOSLIJED!#REF!)+1)</f>
        <v>#REF!</v>
      </c>
    </row>
    <row r="2183" spans="1:16" hidden="1" x14ac:dyDescent="0.25">
      <c r="A2183" s="23">
        <v>1026872</v>
      </c>
      <c r="B2183" s="23">
        <v>1</v>
      </c>
      <c r="C2183" s="23">
        <v>1026861</v>
      </c>
      <c r="D2183" s="23" t="s">
        <v>2239</v>
      </c>
      <c r="E2183" s="5">
        <f>IFERROR((PlanMasine[[#This Row],[Norma]]/PlanMasine[[#This Row],[Q]])*(PlanMasine[[#This Row],[Q]]/SUMIF(#REF!,PlanMasine[[#This Row],[RN]],#REF!)*PlanMasine[[#This Row],[KPLQ]]),0)</f>
        <v>0</v>
      </c>
      <c r="F2183" s="23">
        <v>2</v>
      </c>
      <c r="G2183" s="23">
        <v>1</v>
      </c>
      <c r="H2183" s="23">
        <v>0</v>
      </c>
      <c r="I2183" s="23" t="s">
        <v>5</v>
      </c>
      <c r="J2183" s="23" t="s">
        <v>570</v>
      </c>
      <c r="K2183" s="23" t="s">
        <v>1805</v>
      </c>
      <c r="L2183" s="24">
        <v>45846</v>
      </c>
      <c r="M2183" s="28">
        <v>4.1666666666666666E-3</v>
      </c>
      <c r="N2183" s="3">
        <v>45838</v>
      </c>
      <c r="O2183">
        <v>207140</v>
      </c>
      <c r="P2183" t="e">
        <f>IFERROR(INDEX(REDOSLIJED!#REF!,MATCH(PlanMasine[[#This Row],[KPL]],REDOSLIJED!#REF!,0)),MAX(REDOSLIJED!#REF!)+1)</f>
        <v>#REF!</v>
      </c>
    </row>
    <row r="2184" spans="1:16" hidden="1" x14ac:dyDescent="0.25">
      <c r="A2184" s="23">
        <v>1026872</v>
      </c>
      <c r="B2184" s="23">
        <v>1</v>
      </c>
      <c r="C2184" s="23">
        <v>1026828</v>
      </c>
      <c r="D2184" s="23" t="s">
        <v>2249</v>
      </c>
      <c r="E2184" s="5">
        <f>IFERROR((PlanMasine[[#This Row],[Norma]]/PlanMasine[[#This Row],[Q]])*(PlanMasine[[#This Row],[Q]]/SUMIF(#REF!,PlanMasine[[#This Row],[RN]],#REF!)*PlanMasine[[#This Row],[KPLQ]]),0)</f>
        <v>0</v>
      </c>
      <c r="F2184" s="23">
        <v>1</v>
      </c>
      <c r="G2184" s="23">
        <v>0</v>
      </c>
      <c r="H2184" s="23">
        <v>0</v>
      </c>
      <c r="I2184" s="23" t="s">
        <v>5</v>
      </c>
      <c r="J2184" s="23" t="s">
        <v>570</v>
      </c>
      <c r="K2184" s="23" t="s">
        <v>1805</v>
      </c>
      <c r="L2184" s="24">
        <v>45846</v>
      </c>
      <c r="M2184" s="28">
        <v>4.8611111111111112E-3</v>
      </c>
      <c r="N2184" s="3">
        <v>45838</v>
      </c>
      <c r="O2184">
        <v>207120</v>
      </c>
      <c r="P2184" t="e">
        <f>IFERROR(INDEX(REDOSLIJED!#REF!,MATCH(PlanMasine[[#This Row],[KPL]],REDOSLIJED!#REF!,0)),MAX(REDOSLIJED!#REF!)+1)</f>
        <v>#REF!</v>
      </c>
    </row>
    <row r="2185" spans="1:16" hidden="1" x14ac:dyDescent="0.25">
      <c r="A2185" s="23">
        <v>1026872</v>
      </c>
      <c r="B2185" s="23">
        <v>1</v>
      </c>
      <c r="C2185" s="23">
        <v>1026805</v>
      </c>
      <c r="D2185" s="23" t="s">
        <v>2240</v>
      </c>
      <c r="E2185" s="5">
        <f>IFERROR((PlanMasine[[#This Row],[Norma]]/PlanMasine[[#This Row],[Q]])*(PlanMasine[[#This Row],[Q]]/SUMIF(#REF!,PlanMasine[[#This Row],[RN]],#REF!)*PlanMasine[[#This Row],[KPLQ]]),0)</f>
        <v>0</v>
      </c>
      <c r="F2185" s="23">
        <v>2</v>
      </c>
      <c r="G2185" s="23">
        <v>1</v>
      </c>
      <c r="H2185" s="23">
        <v>0</v>
      </c>
      <c r="I2185" s="23" t="s">
        <v>5</v>
      </c>
      <c r="J2185" s="23" t="s">
        <v>570</v>
      </c>
      <c r="K2185" s="23" t="s">
        <v>1805</v>
      </c>
      <c r="L2185" s="24">
        <v>45846</v>
      </c>
      <c r="M2185" s="28">
        <v>9.7222222222222224E-3</v>
      </c>
      <c r="N2185" s="3">
        <v>45838</v>
      </c>
      <c r="O2185">
        <v>207104</v>
      </c>
      <c r="P2185" t="e">
        <f>IFERROR(INDEX(REDOSLIJED!#REF!,MATCH(PlanMasine[[#This Row],[KPL]],REDOSLIJED!#REF!,0)),MAX(REDOSLIJED!#REF!)+1)</f>
        <v>#REF!</v>
      </c>
    </row>
    <row r="2186" spans="1:16" hidden="1" x14ac:dyDescent="0.25">
      <c r="A2186" s="23">
        <v>1026900</v>
      </c>
      <c r="B2186" s="23">
        <v>1</v>
      </c>
      <c r="C2186" s="23">
        <v>1026873</v>
      </c>
      <c r="D2186" s="23" t="s">
        <v>2310</v>
      </c>
      <c r="E2186" s="5">
        <f>IFERROR((PlanMasine[[#This Row],[Norma]]/PlanMasine[[#This Row],[Q]])*(PlanMasine[[#This Row],[Q]]/SUMIF(#REF!,PlanMasine[[#This Row],[RN]],#REF!)*PlanMasine[[#This Row],[KPLQ]]),0)</f>
        <v>0</v>
      </c>
      <c r="F2186" s="23">
        <v>1</v>
      </c>
      <c r="G2186" s="23">
        <v>0</v>
      </c>
      <c r="H2186" s="23">
        <v>0</v>
      </c>
      <c r="I2186" s="23" t="s">
        <v>5</v>
      </c>
      <c r="J2186" s="23" t="s">
        <v>570</v>
      </c>
      <c r="K2186" s="23" t="s">
        <v>1809</v>
      </c>
      <c r="L2186" s="24">
        <v>45847</v>
      </c>
      <c r="M2186" s="28">
        <v>1.0416666666666666E-2</v>
      </c>
      <c r="N2186" s="3">
        <v>45838</v>
      </c>
      <c r="O2186">
        <v>155670</v>
      </c>
      <c r="P2186" t="e">
        <f>IFERROR(INDEX(REDOSLIJED!#REF!,MATCH(PlanMasine[[#This Row],[KPL]],REDOSLIJED!#REF!,0)),MAX(REDOSLIJED!#REF!)+1)</f>
        <v>#REF!</v>
      </c>
    </row>
    <row r="2187" spans="1:16" hidden="1" x14ac:dyDescent="0.25">
      <c r="A2187" s="23">
        <v>1026900</v>
      </c>
      <c r="B2187" s="23">
        <v>1</v>
      </c>
      <c r="C2187" s="23">
        <v>1026881</v>
      </c>
      <c r="D2187" s="23" t="s">
        <v>243</v>
      </c>
      <c r="E2187" s="5">
        <f>IFERROR((PlanMasine[[#This Row],[Norma]]/PlanMasine[[#This Row],[Q]])*(PlanMasine[[#This Row],[Q]]/SUMIF(#REF!,PlanMasine[[#This Row],[RN]],#REF!)*PlanMasine[[#This Row],[KPLQ]]),0)</f>
        <v>0</v>
      </c>
      <c r="F2187" s="23">
        <v>1</v>
      </c>
      <c r="G2187" s="23">
        <v>0</v>
      </c>
      <c r="H2187" s="23">
        <v>0</v>
      </c>
      <c r="I2187" s="23" t="s">
        <v>5</v>
      </c>
      <c r="J2187" s="23" t="s">
        <v>570</v>
      </c>
      <c r="K2187" s="23" t="s">
        <v>1809</v>
      </c>
      <c r="L2187" s="24">
        <v>45847</v>
      </c>
      <c r="M2187" s="28">
        <v>6.9444444444444441E-3</v>
      </c>
      <c r="N2187" s="3">
        <v>45838</v>
      </c>
      <c r="O2187">
        <v>155678</v>
      </c>
      <c r="P2187" t="e">
        <f>IFERROR(INDEX(REDOSLIJED!#REF!,MATCH(PlanMasine[[#This Row],[KPL]],REDOSLIJED!#REF!,0)),MAX(REDOSLIJED!#REF!)+1)</f>
        <v>#REF!</v>
      </c>
    </row>
    <row r="2188" spans="1:16" hidden="1" x14ac:dyDescent="0.25">
      <c r="A2188" s="23">
        <v>1031256</v>
      </c>
      <c r="B2188" s="23">
        <v>1</v>
      </c>
      <c r="C2188" s="23">
        <v>1031297</v>
      </c>
      <c r="D2188" s="23" t="s">
        <v>2141</v>
      </c>
      <c r="E2188" s="5">
        <f>IFERROR((PlanMasine[[#This Row],[Norma]]/PlanMasine[[#This Row],[Q]])*(PlanMasine[[#This Row],[Q]]/SUMIF(#REF!,PlanMasine[[#This Row],[RN]],#REF!)*PlanMasine[[#This Row],[KPLQ]]),0)</f>
        <v>0</v>
      </c>
      <c r="F2188" s="23">
        <v>12</v>
      </c>
      <c r="G2188" s="23">
        <v>0</v>
      </c>
      <c r="H2188" s="23">
        <v>0</v>
      </c>
      <c r="I2188" s="23" t="s">
        <v>5</v>
      </c>
      <c r="J2188" s="23" t="s">
        <v>570</v>
      </c>
      <c r="K2188" s="23" t="s">
        <v>1823</v>
      </c>
      <c r="L2188" s="24">
        <v>45841</v>
      </c>
      <c r="M2188" s="28">
        <v>1.3888888888888889E-3</v>
      </c>
      <c r="N2188" s="3">
        <v>45838</v>
      </c>
      <c r="O2188">
        <v>222934</v>
      </c>
      <c r="P2188" t="e">
        <f>IFERROR(INDEX(REDOSLIJED!#REF!,MATCH(PlanMasine[[#This Row],[KPL]],REDOSLIJED!#REF!,0)),MAX(REDOSLIJED!#REF!)+1)</f>
        <v>#REF!</v>
      </c>
    </row>
    <row r="2189" spans="1:16" hidden="1" x14ac:dyDescent="0.25">
      <c r="A2189" s="23">
        <v>1031256</v>
      </c>
      <c r="B2189" s="23">
        <v>1</v>
      </c>
      <c r="C2189" s="23">
        <v>1031291</v>
      </c>
      <c r="D2189" s="23" t="s">
        <v>2149</v>
      </c>
      <c r="E2189" s="5">
        <f>IFERROR((PlanMasine[[#This Row],[Norma]]/PlanMasine[[#This Row],[Q]])*(PlanMasine[[#This Row],[Q]]/SUMIF(#REF!,PlanMasine[[#This Row],[RN]],#REF!)*PlanMasine[[#This Row],[KPLQ]]),0)</f>
        <v>0</v>
      </c>
      <c r="F2189" s="23">
        <v>12</v>
      </c>
      <c r="G2189" s="23">
        <v>0</v>
      </c>
      <c r="H2189" s="23">
        <v>0</v>
      </c>
      <c r="I2189" s="23" t="s">
        <v>5</v>
      </c>
      <c r="J2189" s="23" t="s">
        <v>570</v>
      </c>
      <c r="K2189" s="23" t="s">
        <v>1823</v>
      </c>
      <c r="L2189" s="24">
        <v>45841</v>
      </c>
      <c r="M2189" s="28">
        <v>4.8611111111111112E-3</v>
      </c>
      <c r="N2189" s="3">
        <v>45838</v>
      </c>
      <c r="O2189">
        <v>222923</v>
      </c>
      <c r="P2189" t="e">
        <f>IFERROR(INDEX(REDOSLIJED!#REF!,MATCH(PlanMasine[[#This Row],[KPL]],REDOSLIJED!#REF!,0)),MAX(REDOSLIJED!#REF!)+1)</f>
        <v>#REF!</v>
      </c>
    </row>
    <row r="2190" spans="1:16" hidden="1" x14ac:dyDescent="0.25">
      <c r="A2190" s="23">
        <v>1031256</v>
      </c>
      <c r="B2190" s="23">
        <v>1</v>
      </c>
      <c r="C2190" s="23">
        <v>1031292</v>
      </c>
      <c r="D2190" s="23" t="s">
        <v>1825</v>
      </c>
      <c r="E2190" s="5">
        <f>IFERROR((PlanMasine[[#This Row],[Norma]]/PlanMasine[[#This Row],[Q]])*(PlanMasine[[#This Row],[Q]]/SUMIF(#REF!,PlanMasine[[#This Row],[RN]],#REF!)*PlanMasine[[#This Row],[KPLQ]]),0)</f>
        <v>0</v>
      </c>
      <c r="F2190" s="23">
        <v>12</v>
      </c>
      <c r="G2190" s="23">
        <v>0</v>
      </c>
      <c r="H2190" s="23">
        <v>0</v>
      </c>
      <c r="I2190" s="23" t="s">
        <v>5</v>
      </c>
      <c r="J2190" s="23" t="s">
        <v>570</v>
      </c>
      <c r="K2190" s="23" t="s">
        <v>1823</v>
      </c>
      <c r="L2190" s="24">
        <v>45841</v>
      </c>
      <c r="M2190" s="28">
        <v>2.0833333333333333E-3</v>
      </c>
      <c r="N2190" s="3">
        <v>45838</v>
      </c>
      <c r="O2190">
        <v>222926</v>
      </c>
      <c r="P2190" t="e">
        <f>IFERROR(INDEX(REDOSLIJED!#REF!,MATCH(PlanMasine[[#This Row],[KPL]],REDOSLIJED!#REF!,0)),MAX(REDOSLIJED!#REF!)+1)</f>
        <v>#REF!</v>
      </c>
    </row>
    <row r="2191" spans="1:16" hidden="1" x14ac:dyDescent="0.25">
      <c r="A2191" s="23">
        <v>1031256</v>
      </c>
      <c r="B2191" s="23">
        <v>1</v>
      </c>
      <c r="C2191" s="23">
        <v>1031286</v>
      </c>
      <c r="D2191" s="23" t="s">
        <v>2140</v>
      </c>
      <c r="E2191" s="5">
        <f>IFERROR((PlanMasine[[#This Row],[Norma]]/PlanMasine[[#This Row],[Q]])*(PlanMasine[[#This Row],[Q]]/SUMIF(#REF!,PlanMasine[[#This Row],[RN]],#REF!)*PlanMasine[[#This Row],[KPLQ]]),0)</f>
        <v>0</v>
      </c>
      <c r="F2191" s="23">
        <v>12</v>
      </c>
      <c r="G2191" s="23">
        <v>0</v>
      </c>
      <c r="H2191" s="23">
        <v>0</v>
      </c>
      <c r="I2191" s="23" t="s">
        <v>5</v>
      </c>
      <c r="J2191" s="23" t="s">
        <v>570</v>
      </c>
      <c r="K2191" s="23" t="s">
        <v>1823</v>
      </c>
      <c r="L2191" s="24">
        <v>45841</v>
      </c>
      <c r="M2191" s="28">
        <v>2.7777777777777779E-3</v>
      </c>
      <c r="N2191" s="3">
        <v>45838</v>
      </c>
      <c r="O2191">
        <v>222918</v>
      </c>
      <c r="P2191" t="e">
        <f>IFERROR(INDEX(REDOSLIJED!#REF!,MATCH(PlanMasine[[#This Row],[KPL]],REDOSLIJED!#REF!,0)),MAX(REDOSLIJED!#REF!)+1)</f>
        <v>#REF!</v>
      </c>
    </row>
    <row r="2192" spans="1:16" hidden="1" x14ac:dyDescent="0.25">
      <c r="A2192" s="23">
        <v>1031256</v>
      </c>
      <c r="B2192" s="23">
        <v>1</v>
      </c>
      <c r="C2192" s="23">
        <v>1031277</v>
      </c>
      <c r="D2192" s="23" t="s">
        <v>1822</v>
      </c>
      <c r="E2192" s="5">
        <f>IFERROR((PlanMasine[[#This Row],[Norma]]/PlanMasine[[#This Row],[Q]])*(PlanMasine[[#This Row],[Q]]/SUMIF(#REF!,PlanMasine[[#This Row],[RN]],#REF!)*PlanMasine[[#This Row],[KPLQ]]),0)</f>
        <v>0</v>
      </c>
      <c r="F2192" s="23">
        <v>12</v>
      </c>
      <c r="G2192" s="23">
        <v>0</v>
      </c>
      <c r="H2192" s="23">
        <v>0</v>
      </c>
      <c r="I2192" s="23" t="s">
        <v>5</v>
      </c>
      <c r="J2192" s="23" t="s">
        <v>570</v>
      </c>
      <c r="K2192" s="23" t="s">
        <v>1823</v>
      </c>
      <c r="L2192" s="24">
        <v>45841</v>
      </c>
      <c r="M2192" s="28">
        <v>2.0833333333333333E-3</v>
      </c>
      <c r="N2192" s="3">
        <v>45838</v>
      </c>
      <c r="O2192">
        <v>222909</v>
      </c>
      <c r="P2192" t="e">
        <f>IFERROR(INDEX(REDOSLIJED!#REF!,MATCH(PlanMasine[[#This Row],[KPL]],REDOSLIJED!#REF!,0)),MAX(REDOSLIJED!#REF!)+1)</f>
        <v>#REF!</v>
      </c>
    </row>
    <row r="2193" spans="1:16" hidden="1" x14ac:dyDescent="0.25">
      <c r="A2193" s="23">
        <v>1031256</v>
      </c>
      <c r="B2193" s="23">
        <v>1</v>
      </c>
      <c r="C2193" s="23">
        <v>1031275</v>
      </c>
      <c r="D2193" s="23" t="s">
        <v>2145</v>
      </c>
      <c r="E2193" s="5">
        <f>IFERROR((PlanMasine[[#This Row],[Norma]]/PlanMasine[[#This Row],[Q]])*(PlanMasine[[#This Row],[Q]]/SUMIF(#REF!,PlanMasine[[#This Row],[RN]],#REF!)*PlanMasine[[#This Row],[KPLQ]]),0)</f>
        <v>0</v>
      </c>
      <c r="F2193" s="23">
        <v>12</v>
      </c>
      <c r="G2193" s="23">
        <v>0</v>
      </c>
      <c r="H2193" s="23">
        <v>0</v>
      </c>
      <c r="I2193" s="23" t="s">
        <v>5</v>
      </c>
      <c r="J2193" s="23" t="s">
        <v>570</v>
      </c>
      <c r="K2193" s="23" t="s">
        <v>1823</v>
      </c>
      <c r="L2193" s="24">
        <v>45841</v>
      </c>
      <c r="M2193" s="28">
        <v>1.3888888888888889E-3</v>
      </c>
      <c r="N2193" s="3">
        <v>45838</v>
      </c>
      <c r="O2193">
        <v>222907</v>
      </c>
      <c r="P2193" t="e">
        <f>IFERROR(INDEX(REDOSLIJED!#REF!,MATCH(PlanMasine[[#This Row],[KPL]],REDOSLIJED!#REF!,0)),MAX(REDOSLIJED!#REF!)+1)</f>
        <v>#REF!</v>
      </c>
    </row>
    <row r="2194" spans="1:16" hidden="1" x14ac:dyDescent="0.25">
      <c r="A2194" s="23">
        <v>1031256</v>
      </c>
      <c r="B2194" s="23">
        <v>1</v>
      </c>
      <c r="C2194" s="23">
        <v>1031278</v>
      </c>
      <c r="D2194" s="23" t="s">
        <v>2142</v>
      </c>
      <c r="E2194" s="5">
        <f>IFERROR((PlanMasine[[#This Row],[Norma]]/PlanMasine[[#This Row],[Q]])*(PlanMasine[[#This Row],[Q]]/SUMIF(#REF!,PlanMasine[[#This Row],[RN]],#REF!)*PlanMasine[[#This Row],[KPLQ]]),0)</f>
        <v>0</v>
      </c>
      <c r="F2194" s="23">
        <v>12</v>
      </c>
      <c r="G2194" s="23">
        <v>0</v>
      </c>
      <c r="H2194" s="23">
        <v>0</v>
      </c>
      <c r="I2194" s="23" t="s">
        <v>5</v>
      </c>
      <c r="J2194" s="23" t="s">
        <v>570</v>
      </c>
      <c r="K2194" s="23" t="s">
        <v>1823</v>
      </c>
      <c r="L2194" s="24">
        <v>45841</v>
      </c>
      <c r="M2194" s="28">
        <v>1.3888888888888889E-3</v>
      </c>
      <c r="N2194" s="3">
        <v>45838</v>
      </c>
      <c r="O2194">
        <v>222910</v>
      </c>
      <c r="P2194" t="e">
        <f>IFERROR(INDEX(REDOSLIJED!#REF!,MATCH(PlanMasine[[#This Row],[KPL]],REDOSLIJED!#REF!,0)),MAX(REDOSLIJED!#REF!)+1)</f>
        <v>#REF!</v>
      </c>
    </row>
    <row r="2195" spans="1:16" hidden="1" x14ac:dyDescent="0.25">
      <c r="A2195" s="23">
        <v>1031256</v>
      </c>
      <c r="B2195" s="23">
        <v>1</v>
      </c>
      <c r="C2195" s="23">
        <v>1031293</v>
      </c>
      <c r="D2195" s="23" t="s">
        <v>2138</v>
      </c>
      <c r="E2195" s="5">
        <f>IFERROR((PlanMasine[[#This Row],[Norma]]/PlanMasine[[#This Row],[Q]])*(PlanMasine[[#This Row],[Q]]/SUMIF(#REF!,PlanMasine[[#This Row],[RN]],#REF!)*PlanMasine[[#This Row],[KPLQ]]),0)</f>
        <v>0</v>
      </c>
      <c r="F2195" s="23">
        <v>12</v>
      </c>
      <c r="G2195" s="23">
        <v>0</v>
      </c>
      <c r="H2195" s="23">
        <v>0</v>
      </c>
      <c r="I2195" s="23" t="s">
        <v>5</v>
      </c>
      <c r="J2195" s="23" t="s">
        <v>570</v>
      </c>
      <c r="K2195" s="23" t="s">
        <v>1823</v>
      </c>
      <c r="L2195" s="24">
        <v>45841</v>
      </c>
      <c r="M2195" s="28">
        <v>2.0833333333333333E-3</v>
      </c>
      <c r="N2195" s="3">
        <v>45838</v>
      </c>
      <c r="O2195">
        <v>222927</v>
      </c>
      <c r="P2195" t="e">
        <f>IFERROR(INDEX(REDOSLIJED!#REF!,MATCH(PlanMasine[[#This Row],[KPL]],REDOSLIJED!#REF!,0)),MAX(REDOSLIJED!#REF!)+1)</f>
        <v>#REF!</v>
      </c>
    </row>
    <row r="2196" spans="1:16" hidden="1" x14ac:dyDescent="0.25">
      <c r="A2196" s="23">
        <v>1031256</v>
      </c>
      <c r="B2196" s="23">
        <v>1</v>
      </c>
      <c r="C2196" s="23">
        <v>1031285</v>
      </c>
      <c r="D2196" s="23" t="s">
        <v>2139</v>
      </c>
      <c r="E2196" s="5">
        <f>IFERROR((PlanMasine[[#This Row],[Norma]]/PlanMasine[[#This Row],[Q]])*(PlanMasine[[#This Row],[Q]]/SUMIF(#REF!,PlanMasine[[#This Row],[RN]],#REF!)*PlanMasine[[#This Row],[KPLQ]]),0)</f>
        <v>0</v>
      </c>
      <c r="F2196" s="23">
        <v>12</v>
      </c>
      <c r="G2196" s="23">
        <v>0</v>
      </c>
      <c r="H2196" s="23">
        <v>0</v>
      </c>
      <c r="I2196" s="23" t="s">
        <v>5</v>
      </c>
      <c r="J2196" s="23" t="s">
        <v>570</v>
      </c>
      <c r="K2196" s="23" t="s">
        <v>1823</v>
      </c>
      <c r="L2196" s="24">
        <v>45841</v>
      </c>
      <c r="M2196" s="28">
        <v>1.3888888888888889E-3</v>
      </c>
      <c r="N2196" s="3">
        <v>45838</v>
      </c>
      <c r="O2196">
        <v>222917</v>
      </c>
      <c r="P2196" t="e">
        <f>IFERROR(INDEX(REDOSLIJED!#REF!,MATCH(PlanMasine[[#This Row],[KPL]],REDOSLIJED!#REF!,0)),MAX(REDOSLIJED!#REF!)+1)</f>
        <v>#REF!</v>
      </c>
    </row>
    <row r="2197" spans="1:16" hidden="1" x14ac:dyDescent="0.25">
      <c r="A2197" s="23">
        <v>1031256</v>
      </c>
      <c r="B2197" s="23">
        <v>1</v>
      </c>
      <c r="C2197" s="23">
        <v>1031290</v>
      </c>
      <c r="D2197" s="23" t="s">
        <v>2150</v>
      </c>
      <c r="E2197" s="5">
        <f>IFERROR((PlanMasine[[#This Row],[Norma]]/PlanMasine[[#This Row],[Q]])*(PlanMasine[[#This Row],[Q]]/SUMIF(#REF!,PlanMasine[[#This Row],[RN]],#REF!)*PlanMasine[[#This Row],[KPLQ]]),0)</f>
        <v>0</v>
      </c>
      <c r="F2197" s="23">
        <v>12</v>
      </c>
      <c r="G2197" s="23">
        <v>0</v>
      </c>
      <c r="H2197" s="23">
        <v>0</v>
      </c>
      <c r="I2197" s="23" t="s">
        <v>5</v>
      </c>
      <c r="J2197" s="23" t="s">
        <v>570</v>
      </c>
      <c r="K2197" s="23" t="s">
        <v>1823</v>
      </c>
      <c r="L2197" s="24">
        <v>45841</v>
      </c>
      <c r="M2197" s="28">
        <v>4.8611111111111112E-3</v>
      </c>
      <c r="N2197" s="3">
        <v>45838</v>
      </c>
      <c r="O2197">
        <v>222922</v>
      </c>
      <c r="P2197" t="e">
        <f>IFERROR(INDEX(REDOSLIJED!#REF!,MATCH(PlanMasine[[#This Row],[KPL]],REDOSLIJED!#REF!,0)),MAX(REDOSLIJED!#REF!)+1)</f>
        <v>#REF!</v>
      </c>
    </row>
    <row r="2198" spans="1:16" hidden="1" x14ac:dyDescent="0.25">
      <c r="A2198" s="23">
        <v>1031256</v>
      </c>
      <c r="B2198" s="23">
        <v>1</v>
      </c>
      <c r="C2198" s="23">
        <v>1031284</v>
      </c>
      <c r="D2198" s="23" t="s">
        <v>2148</v>
      </c>
      <c r="E2198" s="5">
        <f>IFERROR((PlanMasine[[#This Row],[Norma]]/PlanMasine[[#This Row],[Q]])*(PlanMasine[[#This Row],[Q]]/SUMIF(#REF!,PlanMasine[[#This Row],[RN]],#REF!)*PlanMasine[[#This Row],[KPLQ]]),0)</f>
        <v>0</v>
      </c>
      <c r="F2198" s="23">
        <v>12</v>
      </c>
      <c r="G2198" s="23">
        <v>0</v>
      </c>
      <c r="H2198" s="23">
        <v>0</v>
      </c>
      <c r="I2198" s="23" t="s">
        <v>5</v>
      </c>
      <c r="J2198" s="23" t="s">
        <v>570</v>
      </c>
      <c r="K2198" s="23" t="s">
        <v>1823</v>
      </c>
      <c r="L2198" s="24">
        <v>45841</v>
      </c>
      <c r="M2198" s="28">
        <v>3.472222222222222E-3</v>
      </c>
      <c r="N2198" s="3">
        <v>45838</v>
      </c>
      <c r="O2198">
        <v>222916</v>
      </c>
      <c r="P2198" t="e">
        <f>IFERROR(INDEX(REDOSLIJED!#REF!,MATCH(PlanMasine[[#This Row],[KPL]],REDOSLIJED!#REF!,0)),MAX(REDOSLIJED!#REF!)+1)</f>
        <v>#REF!</v>
      </c>
    </row>
    <row r="2199" spans="1:16" hidden="1" x14ac:dyDescent="0.25">
      <c r="A2199" s="23">
        <v>1031256</v>
      </c>
      <c r="B2199" s="23">
        <v>1</v>
      </c>
      <c r="C2199" s="23">
        <v>1031294</v>
      </c>
      <c r="D2199" s="23" t="s">
        <v>2146</v>
      </c>
      <c r="E2199" s="5">
        <f>IFERROR((PlanMasine[[#This Row],[Norma]]/PlanMasine[[#This Row],[Q]])*(PlanMasine[[#This Row],[Q]]/SUMIF(#REF!,PlanMasine[[#This Row],[RN]],#REF!)*PlanMasine[[#This Row],[KPLQ]]),0)</f>
        <v>0</v>
      </c>
      <c r="F2199" s="23">
        <v>12</v>
      </c>
      <c r="G2199" s="23">
        <v>0</v>
      </c>
      <c r="H2199" s="23">
        <v>0</v>
      </c>
      <c r="I2199" s="23" t="s">
        <v>5</v>
      </c>
      <c r="J2199" s="23" t="s">
        <v>570</v>
      </c>
      <c r="K2199" s="23" t="s">
        <v>1823</v>
      </c>
      <c r="L2199" s="24">
        <v>45841</v>
      </c>
      <c r="M2199" s="28">
        <v>2.0833333333333333E-3</v>
      </c>
      <c r="N2199" s="3">
        <v>45838</v>
      </c>
      <c r="O2199">
        <v>222931</v>
      </c>
      <c r="P2199" t="e">
        <f>IFERROR(INDEX(REDOSLIJED!#REF!,MATCH(PlanMasine[[#This Row],[KPL]],REDOSLIJED!#REF!,0)),MAX(REDOSLIJED!#REF!)+1)</f>
        <v>#REF!</v>
      </c>
    </row>
    <row r="2200" spans="1:16" hidden="1" x14ac:dyDescent="0.25">
      <c r="A2200" s="23">
        <v>1031256</v>
      </c>
      <c r="B2200" s="23">
        <v>1</v>
      </c>
      <c r="C2200" s="23">
        <v>1031287</v>
      </c>
      <c r="D2200" s="23" t="s">
        <v>2144</v>
      </c>
      <c r="E2200" s="5">
        <f>IFERROR((PlanMasine[[#This Row],[Norma]]/PlanMasine[[#This Row],[Q]])*(PlanMasine[[#This Row],[Q]]/SUMIF(#REF!,PlanMasine[[#This Row],[RN]],#REF!)*PlanMasine[[#This Row],[KPLQ]]),0)</f>
        <v>0</v>
      </c>
      <c r="F2200" s="23">
        <v>12</v>
      </c>
      <c r="G2200" s="23">
        <v>0</v>
      </c>
      <c r="H2200" s="23">
        <v>0</v>
      </c>
      <c r="I2200" s="23" t="s">
        <v>5</v>
      </c>
      <c r="J2200" s="23" t="s">
        <v>570</v>
      </c>
      <c r="K2200" s="23" t="s">
        <v>1823</v>
      </c>
      <c r="L2200" s="24">
        <v>45841</v>
      </c>
      <c r="M2200" s="28">
        <v>1.3888888888888889E-3</v>
      </c>
      <c r="N2200" s="3">
        <v>45838</v>
      </c>
      <c r="O2200">
        <v>222919</v>
      </c>
      <c r="P2200" t="e">
        <f>IFERROR(INDEX(REDOSLIJED!#REF!,MATCH(PlanMasine[[#This Row],[KPL]],REDOSLIJED!#REF!,0)),MAX(REDOSLIJED!#REF!)+1)</f>
        <v>#REF!</v>
      </c>
    </row>
    <row r="2201" spans="1:16" hidden="1" x14ac:dyDescent="0.25">
      <c r="A2201" s="23">
        <v>1031256</v>
      </c>
      <c r="B2201" s="23">
        <v>1</v>
      </c>
      <c r="C2201" s="23">
        <v>1031288</v>
      </c>
      <c r="D2201" s="23" t="s">
        <v>1824</v>
      </c>
      <c r="E2201" s="5">
        <f>IFERROR((PlanMasine[[#This Row],[Norma]]/PlanMasine[[#This Row],[Q]])*(PlanMasine[[#This Row],[Q]]/SUMIF(#REF!,PlanMasine[[#This Row],[RN]],#REF!)*PlanMasine[[#This Row],[KPLQ]]),0)</f>
        <v>0</v>
      </c>
      <c r="F2201" s="23">
        <v>12</v>
      </c>
      <c r="G2201" s="23">
        <v>0</v>
      </c>
      <c r="H2201" s="23">
        <v>0</v>
      </c>
      <c r="I2201" s="23" t="s">
        <v>5</v>
      </c>
      <c r="J2201" s="23" t="s">
        <v>570</v>
      </c>
      <c r="K2201" s="23" t="s">
        <v>1823</v>
      </c>
      <c r="L2201" s="24">
        <v>45841</v>
      </c>
      <c r="M2201" s="28">
        <v>2.0833333333333333E-3</v>
      </c>
      <c r="N2201" s="3">
        <v>45838</v>
      </c>
      <c r="O2201">
        <v>222920</v>
      </c>
      <c r="P2201" t="e">
        <f>IFERROR(INDEX(REDOSLIJED!#REF!,MATCH(PlanMasine[[#This Row],[KPL]],REDOSLIJED!#REF!,0)),MAX(REDOSLIJED!#REF!)+1)</f>
        <v>#REF!</v>
      </c>
    </row>
    <row r="2202" spans="1:16" hidden="1" x14ac:dyDescent="0.25">
      <c r="A2202" s="23">
        <v>1031256</v>
      </c>
      <c r="B2202" s="23">
        <v>1</v>
      </c>
      <c r="C2202" s="23">
        <v>1031289</v>
      </c>
      <c r="D2202" s="23" t="s">
        <v>2147</v>
      </c>
      <c r="E2202" s="5">
        <f>IFERROR((PlanMasine[[#This Row],[Norma]]/PlanMasine[[#This Row],[Q]])*(PlanMasine[[#This Row],[Q]]/SUMIF(#REF!,PlanMasine[[#This Row],[RN]],#REF!)*PlanMasine[[#This Row],[KPLQ]]),0)</f>
        <v>0</v>
      </c>
      <c r="F2202" s="23">
        <v>12</v>
      </c>
      <c r="G2202" s="23">
        <v>0</v>
      </c>
      <c r="H2202" s="23">
        <v>0</v>
      </c>
      <c r="I2202" s="23" t="s">
        <v>5</v>
      </c>
      <c r="J2202" s="23" t="s">
        <v>570</v>
      </c>
      <c r="K2202" s="23" t="s">
        <v>1823</v>
      </c>
      <c r="L2202" s="24">
        <v>45841</v>
      </c>
      <c r="M2202" s="28">
        <v>3.472222222222222E-3</v>
      </c>
      <c r="N2202" s="3">
        <v>45838</v>
      </c>
      <c r="O2202">
        <v>222921</v>
      </c>
      <c r="P2202" t="e">
        <f>IFERROR(INDEX(REDOSLIJED!#REF!,MATCH(PlanMasine[[#This Row],[KPL]],REDOSLIJED!#REF!,0)),MAX(REDOSLIJED!#REF!)+1)</f>
        <v>#REF!</v>
      </c>
    </row>
    <row r="2203" spans="1:16" hidden="1" x14ac:dyDescent="0.25">
      <c r="A2203" s="23">
        <v>1031256</v>
      </c>
      <c r="B2203" s="23">
        <v>1</v>
      </c>
      <c r="C2203" s="23">
        <v>1031283</v>
      </c>
      <c r="D2203" s="23" t="s">
        <v>2143</v>
      </c>
      <c r="E2203" s="5">
        <f>IFERROR((PlanMasine[[#This Row],[Norma]]/PlanMasine[[#This Row],[Q]])*(PlanMasine[[#This Row],[Q]]/SUMIF(#REF!,PlanMasine[[#This Row],[RN]],#REF!)*PlanMasine[[#This Row],[KPLQ]]),0)</f>
        <v>0</v>
      </c>
      <c r="F2203" s="23">
        <v>12</v>
      </c>
      <c r="G2203" s="23">
        <v>0</v>
      </c>
      <c r="H2203" s="23">
        <v>0</v>
      </c>
      <c r="I2203" s="23" t="s">
        <v>5</v>
      </c>
      <c r="J2203" s="23" t="s">
        <v>570</v>
      </c>
      <c r="K2203" s="23" t="s">
        <v>1823</v>
      </c>
      <c r="L2203" s="24">
        <v>45841</v>
      </c>
      <c r="M2203" s="28">
        <v>2.0833333333333333E-3</v>
      </c>
      <c r="N2203" s="3">
        <v>45838</v>
      </c>
      <c r="O2203">
        <v>222915</v>
      </c>
      <c r="P2203" t="e">
        <f>IFERROR(INDEX(REDOSLIJED!#REF!,MATCH(PlanMasine[[#This Row],[KPL]],REDOSLIJED!#REF!,0)),MAX(REDOSLIJED!#REF!)+1)</f>
        <v>#REF!</v>
      </c>
    </row>
    <row r="2204" spans="1:16" hidden="1" x14ac:dyDescent="0.25">
      <c r="A2204" s="23">
        <v>1031257</v>
      </c>
      <c r="B2204" s="23">
        <v>1</v>
      </c>
      <c r="C2204" s="23">
        <v>1031288</v>
      </c>
      <c r="D2204" s="23" t="s">
        <v>1824</v>
      </c>
      <c r="E2204" s="5">
        <f>IFERROR((PlanMasine[[#This Row],[Norma]]/PlanMasine[[#This Row],[Q]])*(PlanMasine[[#This Row],[Q]]/SUMIF(#REF!,PlanMasine[[#This Row],[RN]],#REF!)*PlanMasine[[#This Row],[KPLQ]]),0)</f>
        <v>0</v>
      </c>
      <c r="F2204" s="23">
        <v>12</v>
      </c>
      <c r="G2204" s="23">
        <v>0</v>
      </c>
      <c r="H2204" s="23">
        <v>0</v>
      </c>
      <c r="I2204" s="23" t="s">
        <v>5</v>
      </c>
      <c r="J2204" s="23" t="s">
        <v>570</v>
      </c>
      <c r="K2204" s="23" t="s">
        <v>1823</v>
      </c>
      <c r="L2204" s="24">
        <v>45841</v>
      </c>
      <c r="M2204" s="28">
        <v>2.0833333333333333E-3</v>
      </c>
      <c r="N2204" s="3">
        <v>45838</v>
      </c>
      <c r="O2204">
        <v>222920</v>
      </c>
      <c r="P2204" t="e">
        <f>IFERROR(INDEX(REDOSLIJED!#REF!,MATCH(PlanMasine[[#This Row],[KPL]],REDOSLIJED!#REF!,0)),MAX(REDOSLIJED!#REF!)+1)</f>
        <v>#REF!</v>
      </c>
    </row>
    <row r="2205" spans="1:16" hidden="1" x14ac:dyDescent="0.25">
      <c r="A2205" s="23">
        <v>1031257</v>
      </c>
      <c r="B2205" s="23">
        <v>1</v>
      </c>
      <c r="C2205" s="23">
        <v>1031277</v>
      </c>
      <c r="D2205" s="23" t="s">
        <v>1822</v>
      </c>
      <c r="E2205" s="5">
        <f>IFERROR((PlanMasine[[#This Row],[Norma]]/PlanMasine[[#This Row],[Q]])*(PlanMasine[[#This Row],[Q]]/SUMIF(#REF!,PlanMasine[[#This Row],[RN]],#REF!)*PlanMasine[[#This Row],[KPLQ]]),0)</f>
        <v>0</v>
      </c>
      <c r="F2205" s="23">
        <v>12</v>
      </c>
      <c r="G2205" s="23">
        <v>0</v>
      </c>
      <c r="H2205" s="23">
        <v>0</v>
      </c>
      <c r="I2205" s="23" t="s">
        <v>5</v>
      </c>
      <c r="J2205" s="23" t="s">
        <v>570</v>
      </c>
      <c r="K2205" s="23" t="s">
        <v>1823</v>
      </c>
      <c r="L2205" s="24">
        <v>45841</v>
      </c>
      <c r="M2205" s="28">
        <v>2.0833333333333333E-3</v>
      </c>
      <c r="N2205" s="3">
        <v>45838</v>
      </c>
      <c r="O2205">
        <v>222909</v>
      </c>
      <c r="P2205" t="e">
        <f>IFERROR(INDEX(REDOSLIJED!#REF!,MATCH(PlanMasine[[#This Row],[KPL]],REDOSLIJED!#REF!,0)),MAX(REDOSLIJED!#REF!)+1)</f>
        <v>#REF!</v>
      </c>
    </row>
    <row r="2206" spans="1:16" hidden="1" x14ac:dyDescent="0.25">
      <c r="A2206" s="23">
        <v>1031257</v>
      </c>
      <c r="B2206" s="23">
        <v>1</v>
      </c>
      <c r="C2206" s="23">
        <v>1031289</v>
      </c>
      <c r="D2206" s="23" t="s">
        <v>2147</v>
      </c>
      <c r="E2206" s="5">
        <f>IFERROR((PlanMasine[[#This Row],[Norma]]/PlanMasine[[#This Row],[Q]])*(PlanMasine[[#This Row],[Q]]/SUMIF(#REF!,PlanMasine[[#This Row],[RN]],#REF!)*PlanMasine[[#This Row],[KPLQ]]),0)</f>
        <v>0</v>
      </c>
      <c r="F2206" s="23">
        <v>12</v>
      </c>
      <c r="G2206" s="23">
        <v>0</v>
      </c>
      <c r="H2206" s="23">
        <v>0</v>
      </c>
      <c r="I2206" s="23" t="s">
        <v>5</v>
      </c>
      <c r="J2206" s="23" t="s">
        <v>570</v>
      </c>
      <c r="K2206" s="23" t="s">
        <v>1823</v>
      </c>
      <c r="L2206" s="24">
        <v>45841</v>
      </c>
      <c r="M2206" s="28">
        <v>3.472222222222222E-3</v>
      </c>
      <c r="N2206" s="3">
        <v>45838</v>
      </c>
      <c r="O2206">
        <v>222921</v>
      </c>
      <c r="P2206" t="e">
        <f>IFERROR(INDEX(REDOSLIJED!#REF!,MATCH(PlanMasine[[#This Row],[KPL]],REDOSLIJED!#REF!,0)),MAX(REDOSLIJED!#REF!)+1)</f>
        <v>#REF!</v>
      </c>
    </row>
    <row r="2207" spans="1:16" hidden="1" x14ac:dyDescent="0.25">
      <c r="A2207" s="23">
        <v>1031257</v>
      </c>
      <c r="B2207" s="23">
        <v>1</v>
      </c>
      <c r="C2207" s="23">
        <v>1031283</v>
      </c>
      <c r="D2207" s="23" t="s">
        <v>2143</v>
      </c>
      <c r="E2207" s="5">
        <f>IFERROR((PlanMasine[[#This Row],[Norma]]/PlanMasine[[#This Row],[Q]])*(PlanMasine[[#This Row],[Q]]/SUMIF(#REF!,PlanMasine[[#This Row],[RN]],#REF!)*PlanMasine[[#This Row],[KPLQ]]),0)</f>
        <v>0</v>
      </c>
      <c r="F2207" s="23">
        <v>12</v>
      </c>
      <c r="G2207" s="23">
        <v>0</v>
      </c>
      <c r="H2207" s="23">
        <v>0</v>
      </c>
      <c r="I2207" s="23" t="s">
        <v>5</v>
      </c>
      <c r="J2207" s="23" t="s">
        <v>570</v>
      </c>
      <c r="K2207" s="23" t="s">
        <v>1823</v>
      </c>
      <c r="L2207" s="24">
        <v>45841</v>
      </c>
      <c r="M2207" s="28">
        <v>2.0833333333333333E-3</v>
      </c>
      <c r="N2207" s="3">
        <v>45838</v>
      </c>
      <c r="O2207">
        <v>222915</v>
      </c>
      <c r="P2207" t="e">
        <f>IFERROR(INDEX(REDOSLIJED!#REF!,MATCH(PlanMasine[[#This Row],[KPL]],REDOSLIJED!#REF!,0)),MAX(REDOSLIJED!#REF!)+1)</f>
        <v>#REF!</v>
      </c>
    </row>
    <row r="2208" spans="1:16" hidden="1" x14ac:dyDescent="0.25">
      <c r="A2208" s="23">
        <v>1031257</v>
      </c>
      <c r="B2208" s="23">
        <v>1</v>
      </c>
      <c r="C2208" s="23">
        <v>1031284</v>
      </c>
      <c r="D2208" s="23" t="s">
        <v>2148</v>
      </c>
      <c r="E2208" s="5">
        <f>IFERROR((PlanMasine[[#This Row],[Norma]]/PlanMasine[[#This Row],[Q]])*(PlanMasine[[#This Row],[Q]]/SUMIF(#REF!,PlanMasine[[#This Row],[RN]],#REF!)*PlanMasine[[#This Row],[KPLQ]]),0)</f>
        <v>0</v>
      </c>
      <c r="F2208" s="23">
        <v>12</v>
      </c>
      <c r="G2208" s="23">
        <v>0</v>
      </c>
      <c r="H2208" s="23">
        <v>0</v>
      </c>
      <c r="I2208" s="23" t="s">
        <v>5</v>
      </c>
      <c r="J2208" s="23" t="s">
        <v>570</v>
      </c>
      <c r="K2208" s="23" t="s">
        <v>1823</v>
      </c>
      <c r="L2208" s="24">
        <v>45841</v>
      </c>
      <c r="M2208" s="28">
        <v>3.472222222222222E-3</v>
      </c>
      <c r="N2208" s="3">
        <v>45838</v>
      </c>
      <c r="O2208">
        <v>222916</v>
      </c>
      <c r="P2208" t="e">
        <f>IFERROR(INDEX(REDOSLIJED!#REF!,MATCH(PlanMasine[[#This Row],[KPL]],REDOSLIJED!#REF!,0)),MAX(REDOSLIJED!#REF!)+1)</f>
        <v>#REF!</v>
      </c>
    </row>
    <row r="2209" spans="1:16" hidden="1" x14ac:dyDescent="0.25">
      <c r="A2209" s="23">
        <v>1031257</v>
      </c>
      <c r="B2209" s="23">
        <v>1</v>
      </c>
      <c r="C2209" s="23">
        <v>1031278</v>
      </c>
      <c r="D2209" s="23" t="s">
        <v>2142</v>
      </c>
      <c r="E2209" s="5">
        <f>IFERROR((PlanMasine[[#This Row],[Norma]]/PlanMasine[[#This Row],[Q]])*(PlanMasine[[#This Row],[Q]]/SUMIF(#REF!,PlanMasine[[#This Row],[RN]],#REF!)*PlanMasine[[#This Row],[KPLQ]]),0)</f>
        <v>0</v>
      </c>
      <c r="F2209" s="23">
        <v>12</v>
      </c>
      <c r="G2209" s="23">
        <v>0</v>
      </c>
      <c r="H2209" s="23">
        <v>0</v>
      </c>
      <c r="I2209" s="23" t="s">
        <v>5</v>
      </c>
      <c r="J2209" s="23" t="s">
        <v>570</v>
      </c>
      <c r="K2209" s="23" t="s">
        <v>1823</v>
      </c>
      <c r="L2209" s="24">
        <v>45841</v>
      </c>
      <c r="M2209" s="28">
        <v>1.3888888888888889E-3</v>
      </c>
      <c r="N2209" s="3">
        <v>45838</v>
      </c>
      <c r="O2209">
        <v>222910</v>
      </c>
      <c r="P2209" t="e">
        <f>IFERROR(INDEX(REDOSLIJED!#REF!,MATCH(PlanMasine[[#This Row],[KPL]],REDOSLIJED!#REF!,0)),MAX(REDOSLIJED!#REF!)+1)</f>
        <v>#REF!</v>
      </c>
    </row>
    <row r="2210" spans="1:16" hidden="1" x14ac:dyDescent="0.25">
      <c r="A2210" s="23">
        <v>1031257</v>
      </c>
      <c r="B2210" s="23">
        <v>1</v>
      </c>
      <c r="C2210" s="23">
        <v>1031285</v>
      </c>
      <c r="D2210" s="23" t="s">
        <v>2139</v>
      </c>
      <c r="E2210" s="5">
        <f>IFERROR((PlanMasine[[#This Row],[Norma]]/PlanMasine[[#This Row],[Q]])*(PlanMasine[[#This Row],[Q]]/SUMIF(#REF!,PlanMasine[[#This Row],[RN]],#REF!)*PlanMasine[[#This Row],[KPLQ]]),0)</f>
        <v>0</v>
      </c>
      <c r="F2210" s="23">
        <v>12</v>
      </c>
      <c r="G2210" s="23">
        <v>0</v>
      </c>
      <c r="H2210" s="23">
        <v>0</v>
      </c>
      <c r="I2210" s="23" t="s">
        <v>5</v>
      </c>
      <c r="J2210" s="23" t="s">
        <v>570</v>
      </c>
      <c r="K2210" s="23" t="s">
        <v>1823</v>
      </c>
      <c r="L2210" s="24">
        <v>45841</v>
      </c>
      <c r="M2210" s="28">
        <v>1.3888888888888889E-3</v>
      </c>
      <c r="N2210" s="3">
        <v>45838</v>
      </c>
      <c r="O2210">
        <v>222917</v>
      </c>
      <c r="P2210" t="e">
        <f>IFERROR(INDEX(REDOSLIJED!#REF!,MATCH(PlanMasine[[#This Row],[KPL]],REDOSLIJED!#REF!,0)),MAX(REDOSLIJED!#REF!)+1)</f>
        <v>#REF!</v>
      </c>
    </row>
    <row r="2211" spans="1:16" hidden="1" x14ac:dyDescent="0.25">
      <c r="A2211" s="23">
        <v>1031257</v>
      </c>
      <c r="B2211" s="23">
        <v>1</v>
      </c>
      <c r="C2211" s="23">
        <v>1031291</v>
      </c>
      <c r="D2211" s="23" t="s">
        <v>2149</v>
      </c>
      <c r="E2211" s="5">
        <f>IFERROR((PlanMasine[[#This Row],[Norma]]/PlanMasine[[#This Row],[Q]])*(PlanMasine[[#This Row],[Q]]/SUMIF(#REF!,PlanMasine[[#This Row],[RN]],#REF!)*PlanMasine[[#This Row],[KPLQ]]),0)</f>
        <v>0</v>
      </c>
      <c r="F2211" s="23">
        <v>12</v>
      </c>
      <c r="G2211" s="23">
        <v>0</v>
      </c>
      <c r="H2211" s="23">
        <v>0</v>
      </c>
      <c r="I2211" s="23" t="s">
        <v>5</v>
      </c>
      <c r="J2211" s="23" t="s">
        <v>570</v>
      </c>
      <c r="K2211" s="23" t="s">
        <v>1823</v>
      </c>
      <c r="L2211" s="24">
        <v>45841</v>
      </c>
      <c r="M2211" s="28">
        <v>4.8611111111111112E-3</v>
      </c>
      <c r="N2211" s="3">
        <v>45838</v>
      </c>
      <c r="O2211">
        <v>222923</v>
      </c>
      <c r="P2211" t="e">
        <f>IFERROR(INDEX(REDOSLIJED!#REF!,MATCH(PlanMasine[[#This Row],[KPL]],REDOSLIJED!#REF!,0)),MAX(REDOSLIJED!#REF!)+1)</f>
        <v>#REF!</v>
      </c>
    </row>
    <row r="2212" spans="1:16" hidden="1" x14ac:dyDescent="0.25">
      <c r="A2212" s="23">
        <v>1031257</v>
      </c>
      <c r="B2212" s="23">
        <v>1</v>
      </c>
      <c r="C2212" s="23">
        <v>1031293</v>
      </c>
      <c r="D2212" s="23" t="s">
        <v>2138</v>
      </c>
      <c r="E2212" s="5">
        <f>IFERROR((PlanMasine[[#This Row],[Norma]]/PlanMasine[[#This Row],[Q]])*(PlanMasine[[#This Row],[Q]]/SUMIF(#REF!,PlanMasine[[#This Row],[RN]],#REF!)*PlanMasine[[#This Row],[KPLQ]]),0)</f>
        <v>0</v>
      </c>
      <c r="F2212" s="23">
        <v>12</v>
      </c>
      <c r="G2212" s="23">
        <v>0</v>
      </c>
      <c r="H2212" s="23">
        <v>0</v>
      </c>
      <c r="I2212" s="23" t="s">
        <v>5</v>
      </c>
      <c r="J2212" s="23" t="s">
        <v>570</v>
      </c>
      <c r="K2212" s="23" t="s">
        <v>1823</v>
      </c>
      <c r="L2212" s="24">
        <v>45841</v>
      </c>
      <c r="M2212" s="28">
        <v>2.0833333333333333E-3</v>
      </c>
      <c r="N2212" s="3">
        <v>45838</v>
      </c>
      <c r="O2212">
        <v>222927</v>
      </c>
      <c r="P2212" t="e">
        <f>IFERROR(INDEX(REDOSLIJED!#REF!,MATCH(PlanMasine[[#This Row],[KPL]],REDOSLIJED!#REF!,0)),MAX(REDOSLIJED!#REF!)+1)</f>
        <v>#REF!</v>
      </c>
    </row>
    <row r="2213" spans="1:16" hidden="1" x14ac:dyDescent="0.25">
      <c r="A2213" s="23">
        <v>1031257</v>
      </c>
      <c r="B2213" s="23">
        <v>1</v>
      </c>
      <c r="C2213" s="23">
        <v>1031292</v>
      </c>
      <c r="D2213" s="23" t="s">
        <v>1825</v>
      </c>
      <c r="E2213" s="5">
        <f>IFERROR((PlanMasine[[#This Row],[Norma]]/PlanMasine[[#This Row],[Q]])*(PlanMasine[[#This Row],[Q]]/SUMIF(#REF!,PlanMasine[[#This Row],[RN]],#REF!)*PlanMasine[[#This Row],[KPLQ]]),0)</f>
        <v>0</v>
      </c>
      <c r="F2213" s="23">
        <v>12</v>
      </c>
      <c r="G2213" s="23">
        <v>0</v>
      </c>
      <c r="H2213" s="23">
        <v>0</v>
      </c>
      <c r="I2213" s="23" t="s">
        <v>5</v>
      </c>
      <c r="J2213" s="23" t="s">
        <v>570</v>
      </c>
      <c r="K2213" s="23" t="s">
        <v>1823</v>
      </c>
      <c r="L2213" s="24">
        <v>45841</v>
      </c>
      <c r="M2213" s="28">
        <v>2.0833333333333333E-3</v>
      </c>
      <c r="N2213" s="3">
        <v>45838</v>
      </c>
      <c r="O2213">
        <v>222926</v>
      </c>
      <c r="P2213" t="e">
        <f>IFERROR(INDEX(REDOSLIJED!#REF!,MATCH(PlanMasine[[#This Row],[KPL]],REDOSLIJED!#REF!,0)),MAX(REDOSLIJED!#REF!)+1)</f>
        <v>#REF!</v>
      </c>
    </row>
    <row r="2214" spans="1:16" hidden="1" x14ac:dyDescent="0.25">
      <c r="A2214" s="23">
        <v>1031257</v>
      </c>
      <c r="B2214" s="23">
        <v>1</v>
      </c>
      <c r="C2214" s="23">
        <v>1031275</v>
      </c>
      <c r="D2214" s="23" t="s">
        <v>2145</v>
      </c>
      <c r="E2214" s="5">
        <f>IFERROR((PlanMasine[[#This Row],[Norma]]/PlanMasine[[#This Row],[Q]])*(PlanMasine[[#This Row],[Q]]/SUMIF(#REF!,PlanMasine[[#This Row],[RN]],#REF!)*PlanMasine[[#This Row],[KPLQ]]),0)</f>
        <v>0</v>
      </c>
      <c r="F2214" s="23">
        <v>12</v>
      </c>
      <c r="G2214" s="23">
        <v>0</v>
      </c>
      <c r="H2214" s="23">
        <v>0</v>
      </c>
      <c r="I2214" s="23" t="s">
        <v>5</v>
      </c>
      <c r="J2214" s="23" t="s">
        <v>570</v>
      </c>
      <c r="K2214" s="23" t="s">
        <v>1823</v>
      </c>
      <c r="L2214" s="24">
        <v>45841</v>
      </c>
      <c r="M2214" s="28">
        <v>1.3888888888888889E-3</v>
      </c>
      <c r="N2214" s="3">
        <v>45838</v>
      </c>
      <c r="O2214">
        <v>222907</v>
      </c>
      <c r="P2214" t="e">
        <f>IFERROR(INDEX(REDOSLIJED!#REF!,MATCH(PlanMasine[[#This Row],[KPL]],REDOSLIJED!#REF!,0)),MAX(REDOSLIJED!#REF!)+1)</f>
        <v>#REF!</v>
      </c>
    </row>
    <row r="2215" spans="1:16" hidden="1" x14ac:dyDescent="0.25">
      <c r="A2215" s="23">
        <v>1031257</v>
      </c>
      <c r="B2215" s="23">
        <v>1</v>
      </c>
      <c r="C2215" s="23">
        <v>1031290</v>
      </c>
      <c r="D2215" s="23" t="s">
        <v>2150</v>
      </c>
      <c r="E2215" s="5">
        <f>IFERROR((PlanMasine[[#This Row],[Norma]]/PlanMasine[[#This Row],[Q]])*(PlanMasine[[#This Row],[Q]]/SUMIF(#REF!,PlanMasine[[#This Row],[RN]],#REF!)*PlanMasine[[#This Row],[KPLQ]]),0)</f>
        <v>0</v>
      </c>
      <c r="F2215" s="23">
        <v>12</v>
      </c>
      <c r="G2215" s="23">
        <v>0</v>
      </c>
      <c r="H2215" s="23">
        <v>0</v>
      </c>
      <c r="I2215" s="23" t="s">
        <v>5</v>
      </c>
      <c r="J2215" s="23" t="s">
        <v>570</v>
      </c>
      <c r="K2215" s="23" t="s">
        <v>1823</v>
      </c>
      <c r="L2215" s="24">
        <v>45841</v>
      </c>
      <c r="M2215" s="28">
        <v>4.8611111111111112E-3</v>
      </c>
      <c r="N2215" s="3">
        <v>45838</v>
      </c>
      <c r="O2215">
        <v>222922</v>
      </c>
      <c r="P2215" t="e">
        <f>IFERROR(INDEX(REDOSLIJED!#REF!,MATCH(PlanMasine[[#This Row],[KPL]],REDOSLIJED!#REF!,0)),MAX(REDOSLIJED!#REF!)+1)</f>
        <v>#REF!</v>
      </c>
    </row>
    <row r="2216" spans="1:16" hidden="1" x14ac:dyDescent="0.25">
      <c r="A2216" s="23">
        <v>1031257</v>
      </c>
      <c r="B2216" s="23">
        <v>1</v>
      </c>
      <c r="C2216" s="23">
        <v>1031287</v>
      </c>
      <c r="D2216" s="23" t="s">
        <v>2144</v>
      </c>
      <c r="E2216" s="5">
        <f>IFERROR((PlanMasine[[#This Row],[Norma]]/PlanMasine[[#This Row],[Q]])*(PlanMasine[[#This Row],[Q]]/SUMIF(#REF!,PlanMasine[[#This Row],[RN]],#REF!)*PlanMasine[[#This Row],[KPLQ]]),0)</f>
        <v>0</v>
      </c>
      <c r="F2216" s="23">
        <v>12</v>
      </c>
      <c r="G2216" s="23">
        <v>0</v>
      </c>
      <c r="H2216" s="23">
        <v>0</v>
      </c>
      <c r="I2216" s="23" t="s">
        <v>5</v>
      </c>
      <c r="J2216" s="23" t="s">
        <v>570</v>
      </c>
      <c r="K2216" s="23" t="s">
        <v>1823</v>
      </c>
      <c r="L2216" s="24">
        <v>45841</v>
      </c>
      <c r="M2216" s="28">
        <v>1.3888888888888889E-3</v>
      </c>
      <c r="N2216" s="3">
        <v>45838</v>
      </c>
      <c r="O2216">
        <v>222919</v>
      </c>
      <c r="P2216" t="e">
        <f>IFERROR(INDEX(REDOSLIJED!#REF!,MATCH(PlanMasine[[#This Row],[KPL]],REDOSLIJED!#REF!,0)),MAX(REDOSLIJED!#REF!)+1)</f>
        <v>#REF!</v>
      </c>
    </row>
    <row r="2217" spans="1:16" hidden="1" x14ac:dyDescent="0.25">
      <c r="A2217" s="23">
        <v>1031257</v>
      </c>
      <c r="B2217" s="23">
        <v>1</v>
      </c>
      <c r="C2217" s="23">
        <v>1031294</v>
      </c>
      <c r="D2217" s="23" t="s">
        <v>2146</v>
      </c>
      <c r="E2217" s="5">
        <f>IFERROR((PlanMasine[[#This Row],[Norma]]/PlanMasine[[#This Row],[Q]])*(PlanMasine[[#This Row],[Q]]/SUMIF(#REF!,PlanMasine[[#This Row],[RN]],#REF!)*PlanMasine[[#This Row],[KPLQ]]),0)</f>
        <v>0</v>
      </c>
      <c r="F2217" s="23">
        <v>12</v>
      </c>
      <c r="G2217" s="23">
        <v>0</v>
      </c>
      <c r="H2217" s="23">
        <v>0</v>
      </c>
      <c r="I2217" s="23" t="s">
        <v>5</v>
      </c>
      <c r="J2217" s="23" t="s">
        <v>570</v>
      </c>
      <c r="K2217" s="23" t="s">
        <v>1823</v>
      </c>
      <c r="L2217" s="24">
        <v>45841</v>
      </c>
      <c r="M2217" s="28">
        <v>2.0833333333333333E-3</v>
      </c>
      <c r="N2217" s="3">
        <v>45838</v>
      </c>
      <c r="O2217">
        <v>222931</v>
      </c>
      <c r="P2217" t="e">
        <f>IFERROR(INDEX(REDOSLIJED!#REF!,MATCH(PlanMasine[[#This Row],[KPL]],REDOSLIJED!#REF!,0)),MAX(REDOSLIJED!#REF!)+1)</f>
        <v>#REF!</v>
      </c>
    </row>
    <row r="2218" spans="1:16" hidden="1" x14ac:dyDescent="0.25">
      <c r="A2218" s="23">
        <v>1031257</v>
      </c>
      <c r="B2218" s="23">
        <v>1</v>
      </c>
      <c r="C2218" s="23">
        <v>1031286</v>
      </c>
      <c r="D2218" s="23" t="s">
        <v>2140</v>
      </c>
      <c r="E2218" s="5">
        <f>IFERROR((PlanMasine[[#This Row],[Norma]]/PlanMasine[[#This Row],[Q]])*(PlanMasine[[#This Row],[Q]]/SUMIF(#REF!,PlanMasine[[#This Row],[RN]],#REF!)*PlanMasine[[#This Row],[KPLQ]]),0)</f>
        <v>0</v>
      </c>
      <c r="F2218" s="23">
        <v>12</v>
      </c>
      <c r="G2218" s="23">
        <v>0</v>
      </c>
      <c r="H2218" s="23">
        <v>0</v>
      </c>
      <c r="I2218" s="23" t="s">
        <v>5</v>
      </c>
      <c r="J2218" s="23" t="s">
        <v>570</v>
      </c>
      <c r="K2218" s="23" t="s">
        <v>1823</v>
      </c>
      <c r="L2218" s="24">
        <v>45841</v>
      </c>
      <c r="M2218" s="28">
        <v>2.7777777777777779E-3</v>
      </c>
      <c r="N2218" s="3">
        <v>45838</v>
      </c>
      <c r="O2218">
        <v>222918</v>
      </c>
      <c r="P2218" t="e">
        <f>IFERROR(INDEX(REDOSLIJED!#REF!,MATCH(PlanMasine[[#This Row],[KPL]],REDOSLIJED!#REF!,0)),MAX(REDOSLIJED!#REF!)+1)</f>
        <v>#REF!</v>
      </c>
    </row>
    <row r="2219" spans="1:16" hidden="1" x14ac:dyDescent="0.25">
      <c r="A2219" s="23">
        <v>1031257</v>
      </c>
      <c r="B2219" s="23">
        <v>1</v>
      </c>
      <c r="C2219" s="23">
        <v>1031297</v>
      </c>
      <c r="D2219" s="23" t="s">
        <v>2141</v>
      </c>
      <c r="E2219" s="5">
        <f>IFERROR((PlanMasine[[#This Row],[Norma]]/PlanMasine[[#This Row],[Q]])*(PlanMasine[[#This Row],[Q]]/SUMIF(#REF!,PlanMasine[[#This Row],[RN]],#REF!)*PlanMasine[[#This Row],[KPLQ]]),0)</f>
        <v>0</v>
      </c>
      <c r="F2219" s="23">
        <v>12</v>
      </c>
      <c r="G2219" s="23">
        <v>0</v>
      </c>
      <c r="H2219" s="23">
        <v>0</v>
      </c>
      <c r="I2219" s="23" t="s">
        <v>5</v>
      </c>
      <c r="J2219" s="23" t="s">
        <v>570</v>
      </c>
      <c r="K2219" s="23" t="s">
        <v>1823</v>
      </c>
      <c r="L2219" s="24">
        <v>45841</v>
      </c>
      <c r="M2219" s="28">
        <v>1.3888888888888889E-3</v>
      </c>
      <c r="N2219" s="3">
        <v>45838</v>
      </c>
      <c r="O2219">
        <v>222934</v>
      </c>
      <c r="P2219" t="e">
        <f>IFERROR(INDEX(REDOSLIJED!#REF!,MATCH(PlanMasine[[#This Row],[KPL]],REDOSLIJED!#REF!,0)),MAX(REDOSLIJED!#REF!)+1)</f>
        <v>#REF!</v>
      </c>
    </row>
    <row r="2220" spans="1:16" hidden="1" x14ac:dyDescent="0.25">
      <c r="A2220" s="23">
        <v>1031258</v>
      </c>
      <c r="B2220" s="23">
        <v>1</v>
      </c>
      <c r="C2220" s="23">
        <v>1031286</v>
      </c>
      <c r="D2220" s="23" t="s">
        <v>2140</v>
      </c>
      <c r="E2220" s="5">
        <f>IFERROR((PlanMasine[[#This Row],[Norma]]/PlanMasine[[#This Row],[Q]])*(PlanMasine[[#This Row],[Q]]/SUMIF(#REF!,PlanMasine[[#This Row],[RN]],#REF!)*PlanMasine[[#This Row],[KPLQ]]),0)</f>
        <v>0</v>
      </c>
      <c r="F2220" s="23">
        <v>12</v>
      </c>
      <c r="G2220" s="23">
        <v>0</v>
      </c>
      <c r="H2220" s="23">
        <v>0</v>
      </c>
      <c r="I2220" s="23" t="s">
        <v>5</v>
      </c>
      <c r="J2220" s="23" t="s">
        <v>570</v>
      </c>
      <c r="K2220" s="23" t="s">
        <v>1823</v>
      </c>
      <c r="L2220" s="24">
        <v>45841</v>
      </c>
      <c r="M2220" s="28">
        <v>2.7777777777777779E-3</v>
      </c>
      <c r="N2220" s="3">
        <v>45838</v>
      </c>
      <c r="O2220">
        <v>222918</v>
      </c>
      <c r="P2220" t="e">
        <f>IFERROR(INDEX(REDOSLIJED!#REF!,MATCH(PlanMasine[[#This Row],[KPL]],REDOSLIJED!#REF!,0)),MAX(REDOSLIJED!#REF!)+1)</f>
        <v>#REF!</v>
      </c>
    </row>
    <row r="2221" spans="1:16" hidden="1" x14ac:dyDescent="0.25">
      <c r="A2221" s="23">
        <v>1031258</v>
      </c>
      <c r="B2221" s="23">
        <v>1</v>
      </c>
      <c r="C2221" s="23">
        <v>1031292</v>
      </c>
      <c r="D2221" s="23" t="s">
        <v>1825</v>
      </c>
      <c r="E2221" s="5">
        <f>IFERROR((PlanMasine[[#This Row],[Norma]]/PlanMasine[[#This Row],[Q]])*(PlanMasine[[#This Row],[Q]]/SUMIF(#REF!,PlanMasine[[#This Row],[RN]],#REF!)*PlanMasine[[#This Row],[KPLQ]]),0)</f>
        <v>0</v>
      </c>
      <c r="F2221" s="23">
        <v>12</v>
      </c>
      <c r="G2221" s="23">
        <v>0</v>
      </c>
      <c r="H2221" s="23">
        <v>0</v>
      </c>
      <c r="I2221" s="23" t="s">
        <v>5</v>
      </c>
      <c r="J2221" s="23" t="s">
        <v>570</v>
      </c>
      <c r="K2221" s="23" t="s">
        <v>1823</v>
      </c>
      <c r="L2221" s="24">
        <v>45841</v>
      </c>
      <c r="M2221" s="28">
        <v>2.0833333333333333E-3</v>
      </c>
      <c r="N2221" s="3">
        <v>45838</v>
      </c>
      <c r="O2221">
        <v>222926</v>
      </c>
      <c r="P2221" t="e">
        <f>IFERROR(INDEX(REDOSLIJED!#REF!,MATCH(PlanMasine[[#This Row],[KPL]],REDOSLIJED!#REF!,0)),MAX(REDOSLIJED!#REF!)+1)</f>
        <v>#REF!</v>
      </c>
    </row>
    <row r="2222" spans="1:16" hidden="1" x14ac:dyDescent="0.25">
      <c r="A2222" s="23">
        <v>1031258</v>
      </c>
      <c r="B2222" s="23">
        <v>1</v>
      </c>
      <c r="C2222" s="23">
        <v>1031278</v>
      </c>
      <c r="D2222" s="23" t="s">
        <v>2142</v>
      </c>
      <c r="E2222" s="5">
        <f>IFERROR((PlanMasine[[#This Row],[Norma]]/PlanMasine[[#This Row],[Q]])*(PlanMasine[[#This Row],[Q]]/SUMIF(#REF!,PlanMasine[[#This Row],[RN]],#REF!)*PlanMasine[[#This Row],[KPLQ]]),0)</f>
        <v>0</v>
      </c>
      <c r="F2222" s="23">
        <v>12</v>
      </c>
      <c r="G2222" s="23">
        <v>0</v>
      </c>
      <c r="H2222" s="23">
        <v>0</v>
      </c>
      <c r="I2222" s="23" t="s">
        <v>5</v>
      </c>
      <c r="J2222" s="23" t="s">
        <v>570</v>
      </c>
      <c r="K2222" s="23" t="s">
        <v>1823</v>
      </c>
      <c r="L2222" s="24">
        <v>45841</v>
      </c>
      <c r="M2222" s="28">
        <v>1.3888888888888889E-3</v>
      </c>
      <c r="N2222" s="3">
        <v>45838</v>
      </c>
      <c r="O2222">
        <v>222910</v>
      </c>
      <c r="P2222" t="e">
        <f>IFERROR(INDEX(REDOSLIJED!#REF!,MATCH(PlanMasine[[#This Row],[KPL]],REDOSLIJED!#REF!,0)),MAX(REDOSLIJED!#REF!)+1)</f>
        <v>#REF!</v>
      </c>
    </row>
    <row r="2223" spans="1:16" hidden="1" x14ac:dyDescent="0.25">
      <c r="A2223" s="23">
        <v>1031258</v>
      </c>
      <c r="B2223" s="23">
        <v>1</v>
      </c>
      <c r="C2223" s="23">
        <v>1031285</v>
      </c>
      <c r="D2223" s="23" t="s">
        <v>2139</v>
      </c>
      <c r="E2223" s="5">
        <f>IFERROR((PlanMasine[[#This Row],[Norma]]/PlanMasine[[#This Row],[Q]])*(PlanMasine[[#This Row],[Q]]/SUMIF(#REF!,PlanMasine[[#This Row],[RN]],#REF!)*PlanMasine[[#This Row],[KPLQ]]),0)</f>
        <v>0</v>
      </c>
      <c r="F2223" s="23">
        <v>12</v>
      </c>
      <c r="G2223" s="23">
        <v>0</v>
      </c>
      <c r="H2223" s="23">
        <v>0</v>
      </c>
      <c r="I2223" s="23" t="s">
        <v>5</v>
      </c>
      <c r="J2223" s="23" t="s">
        <v>570</v>
      </c>
      <c r="K2223" s="23" t="s">
        <v>1823</v>
      </c>
      <c r="L2223" s="24">
        <v>45841</v>
      </c>
      <c r="M2223" s="28">
        <v>1.3888888888888889E-3</v>
      </c>
      <c r="N2223" s="3">
        <v>45838</v>
      </c>
      <c r="O2223">
        <v>222917</v>
      </c>
      <c r="P2223" t="e">
        <f>IFERROR(INDEX(REDOSLIJED!#REF!,MATCH(PlanMasine[[#This Row],[KPL]],REDOSLIJED!#REF!,0)),MAX(REDOSLIJED!#REF!)+1)</f>
        <v>#REF!</v>
      </c>
    </row>
    <row r="2224" spans="1:16" hidden="1" x14ac:dyDescent="0.25">
      <c r="A2224" s="23">
        <v>1031258</v>
      </c>
      <c r="B2224" s="23">
        <v>1</v>
      </c>
      <c r="C2224" s="23">
        <v>1031291</v>
      </c>
      <c r="D2224" s="23" t="s">
        <v>2149</v>
      </c>
      <c r="E2224" s="5">
        <f>IFERROR((PlanMasine[[#This Row],[Norma]]/PlanMasine[[#This Row],[Q]])*(PlanMasine[[#This Row],[Q]]/SUMIF(#REF!,PlanMasine[[#This Row],[RN]],#REF!)*PlanMasine[[#This Row],[KPLQ]]),0)</f>
        <v>0</v>
      </c>
      <c r="F2224" s="23">
        <v>12</v>
      </c>
      <c r="G2224" s="23">
        <v>0</v>
      </c>
      <c r="H2224" s="23">
        <v>0</v>
      </c>
      <c r="I2224" s="23" t="s">
        <v>5</v>
      </c>
      <c r="J2224" s="23" t="s">
        <v>570</v>
      </c>
      <c r="K2224" s="23" t="s">
        <v>1823</v>
      </c>
      <c r="L2224" s="24">
        <v>45841</v>
      </c>
      <c r="M2224" s="28">
        <v>4.8611111111111112E-3</v>
      </c>
      <c r="N2224" s="3">
        <v>45838</v>
      </c>
      <c r="O2224">
        <v>222923</v>
      </c>
      <c r="P2224" t="e">
        <f>IFERROR(INDEX(REDOSLIJED!#REF!,MATCH(PlanMasine[[#This Row],[KPL]],REDOSLIJED!#REF!,0)),MAX(REDOSLIJED!#REF!)+1)</f>
        <v>#REF!</v>
      </c>
    </row>
    <row r="2225" spans="1:16" hidden="1" x14ac:dyDescent="0.25">
      <c r="A2225" s="23">
        <v>1031258</v>
      </c>
      <c r="B2225" s="23">
        <v>1</v>
      </c>
      <c r="C2225" s="23">
        <v>1031283</v>
      </c>
      <c r="D2225" s="23" t="s">
        <v>2143</v>
      </c>
      <c r="E2225" s="5">
        <f>IFERROR((PlanMasine[[#This Row],[Norma]]/PlanMasine[[#This Row],[Q]])*(PlanMasine[[#This Row],[Q]]/SUMIF(#REF!,PlanMasine[[#This Row],[RN]],#REF!)*PlanMasine[[#This Row],[KPLQ]]),0)</f>
        <v>0</v>
      </c>
      <c r="F2225" s="23">
        <v>12</v>
      </c>
      <c r="G2225" s="23">
        <v>0</v>
      </c>
      <c r="H2225" s="23">
        <v>0</v>
      </c>
      <c r="I2225" s="23" t="s">
        <v>5</v>
      </c>
      <c r="J2225" s="23" t="s">
        <v>570</v>
      </c>
      <c r="K2225" s="23" t="s">
        <v>1823</v>
      </c>
      <c r="L2225" s="24">
        <v>45841</v>
      </c>
      <c r="M2225" s="28">
        <v>2.0833333333333333E-3</v>
      </c>
      <c r="N2225" s="3">
        <v>45838</v>
      </c>
      <c r="O2225">
        <v>222915</v>
      </c>
      <c r="P2225" t="e">
        <f>IFERROR(INDEX(REDOSLIJED!#REF!,MATCH(PlanMasine[[#This Row],[KPL]],REDOSLIJED!#REF!,0)),MAX(REDOSLIJED!#REF!)+1)</f>
        <v>#REF!</v>
      </c>
    </row>
    <row r="2226" spans="1:16" hidden="1" x14ac:dyDescent="0.25">
      <c r="A2226" s="23">
        <v>1031258</v>
      </c>
      <c r="B2226" s="23">
        <v>1</v>
      </c>
      <c r="C2226" s="23">
        <v>1031297</v>
      </c>
      <c r="D2226" s="23" t="s">
        <v>2141</v>
      </c>
      <c r="E2226" s="5">
        <f>IFERROR((PlanMasine[[#This Row],[Norma]]/PlanMasine[[#This Row],[Q]])*(PlanMasine[[#This Row],[Q]]/SUMIF(#REF!,PlanMasine[[#This Row],[RN]],#REF!)*PlanMasine[[#This Row],[KPLQ]]),0)</f>
        <v>0</v>
      </c>
      <c r="F2226" s="23">
        <v>12</v>
      </c>
      <c r="G2226" s="23">
        <v>0</v>
      </c>
      <c r="H2226" s="23">
        <v>0</v>
      </c>
      <c r="I2226" s="23" t="s">
        <v>5</v>
      </c>
      <c r="J2226" s="23" t="s">
        <v>570</v>
      </c>
      <c r="K2226" s="23" t="s">
        <v>1823</v>
      </c>
      <c r="L2226" s="24">
        <v>45841</v>
      </c>
      <c r="M2226" s="28">
        <v>1.3888888888888889E-3</v>
      </c>
      <c r="N2226" s="3">
        <v>45838</v>
      </c>
      <c r="O2226">
        <v>222934</v>
      </c>
      <c r="P2226" t="e">
        <f>IFERROR(INDEX(REDOSLIJED!#REF!,MATCH(PlanMasine[[#This Row],[KPL]],REDOSLIJED!#REF!,0)),MAX(REDOSLIJED!#REF!)+1)</f>
        <v>#REF!</v>
      </c>
    </row>
    <row r="2227" spans="1:16" hidden="1" x14ac:dyDescent="0.25">
      <c r="A2227" s="23">
        <v>1031258</v>
      </c>
      <c r="B2227" s="23">
        <v>1</v>
      </c>
      <c r="C2227" s="23">
        <v>1031290</v>
      </c>
      <c r="D2227" s="23" t="s">
        <v>2150</v>
      </c>
      <c r="E2227" s="5">
        <f>IFERROR((PlanMasine[[#This Row],[Norma]]/PlanMasine[[#This Row],[Q]])*(PlanMasine[[#This Row],[Q]]/SUMIF(#REF!,PlanMasine[[#This Row],[RN]],#REF!)*PlanMasine[[#This Row],[KPLQ]]),0)</f>
        <v>0</v>
      </c>
      <c r="F2227" s="23">
        <v>12</v>
      </c>
      <c r="G2227" s="23">
        <v>0</v>
      </c>
      <c r="H2227" s="23">
        <v>0</v>
      </c>
      <c r="I2227" s="23" t="s">
        <v>5</v>
      </c>
      <c r="J2227" s="23" t="s">
        <v>570</v>
      </c>
      <c r="K2227" s="23" t="s">
        <v>1823</v>
      </c>
      <c r="L2227" s="24">
        <v>45841</v>
      </c>
      <c r="M2227" s="28">
        <v>4.8611111111111112E-3</v>
      </c>
      <c r="N2227" s="3">
        <v>45838</v>
      </c>
      <c r="O2227">
        <v>222922</v>
      </c>
      <c r="P2227" t="e">
        <f>IFERROR(INDEX(REDOSLIJED!#REF!,MATCH(PlanMasine[[#This Row],[KPL]],REDOSLIJED!#REF!,0)),MAX(REDOSLIJED!#REF!)+1)</f>
        <v>#REF!</v>
      </c>
    </row>
    <row r="2228" spans="1:16" hidden="1" x14ac:dyDescent="0.25">
      <c r="A2228" s="23">
        <v>1031258</v>
      </c>
      <c r="B2228" s="23">
        <v>1</v>
      </c>
      <c r="C2228" s="23">
        <v>1031277</v>
      </c>
      <c r="D2228" s="23" t="s">
        <v>1822</v>
      </c>
      <c r="E2228" s="5">
        <f>IFERROR((PlanMasine[[#This Row],[Norma]]/PlanMasine[[#This Row],[Q]])*(PlanMasine[[#This Row],[Q]]/SUMIF(#REF!,PlanMasine[[#This Row],[RN]],#REF!)*PlanMasine[[#This Row],[KPLQ]]),0)</f>
        <v>0</v>
      </c>
      <c r="F2228" s="23">
        <v>12</v>
      </c>
      <c r="G2228" s="23">
        <v>0</v>
      </c>
      <c r="H2228" s="23">
        <v>0</v>
      </c>
      <c r="I2228" s="23" t="s">
        <v>5</v>
      </c>
      <c r="J2228" s="23" t="s">
        <v>570</v>
      </c>
      <c r="K2228" s="23" t="s">
        <v>1823</v>
      </c>
      <c r="L2228" s="24">
        <v>45841</v>
      </c>
      <c r="M2228" s="28">
        <v>2.0833333333333333E-3</v>
      </c>
      <c r="N2228" s="3">
        <v>45838</v>
      </c>
      <c r="O2228">
        <v>222909</v>
      </c>
      <c r="P2228" t="e">
        <f>IFERROR(INDEX(REDOSLIJED!#REF!,MATCH(PlanMasine[[#This Row],[KPL]],REDOSLIJED!#REF!,0)),MAX(REDOSLIJED!#REF!)+1)</f>
        <v>#REF!</v>
      </c>
    </row>
    <row r="2229" spans="1:16" hidden="1" x14ac:dyDescent="0.25">
      <c r="A2229" s="23">
        <v>1031258</v>
      </c>
      <c r="B2229" s="23">
        <v>1</v>
      </c>
      <c r="C2229" s="23">
        <v>1031284</v>
      </c>
      <c r="D2229" s="23" t="s">
        <v>2148</v>
      </c>
      <c r="E2229" s="5">
        <f>IFERROR((PlanMasine[[#This Row],[Norma]]/PlanMasine[[#This Row],[Q]])*(PlanMasine[[#This Row],[Q]]/SUMIF(#REF!,PlanMasine[[#This Row],[RN]],#REF!)*PlanMasine[[#This Row],[KPLQ]]),0)</f>
        <v>0</v>
      </c>
      <c r="F2229" s="23">
        <v>12</v>
      </c>
      <c r="G2229" s="23">
        <v>0</v>
      </c>
      <c r="H2229" s="23">
        <v>0</v>
      </c>
      <c r="I2229" s="23" t="s">
        <v>5</v>
      </c>
      <c r="J2229" s="23" t="s">
        <v>570</v>
      </c>
      <c r="K2229" s="23" t="s">
        <v>1823</v>
      </c>
      <c r="L2229" s="24">
        <v>45841</v>
      </c>
      <c r="M2229" s="28">
        <v>3.472222222222222E-3</v>
      </c>
      <c r="N2229" s="3">
        <v>45838</v>
      </c>
      <c r="O2229">
        <v>222916</v>
      </c>
      <c r="P2229" t="e">
        <f>IFERROR(INDEX(REDOSLIJED!#REF!,MATCH(PlanMasine[[#This Row],[KPL]],REDOSLIJED!#REF!,0)),MAX(REDOSLIJED!#REF!)+1)</f>
        <v>#REF!</v>
      </c>
    </row>
    <row r="2230" spans="1:16" hidden="1" x14ac:dyDescent="0.25">
      <c r="A2230" s="23">
        <v>1031258</v>
      </c>
      <c r="B2230" s="23">
        <v>1</v>
      </c>
      <c r="C2230" s="23">
        <v>1031289</v>
      </c>
      <c r="D2230" s="23" t="s">
        <v>2147</v>
      </c>
      <c r="E2230" s="5">
        <f>IFERROR((PlanMasine[[#This Row],[Norma]]/PlanMasine[[#This Row],[Q]])*(PlanMasine[[#This Row],[Q]]/SUMIF(#REF!,PlanMasine[[#This Row],[RN]],#REF!)*PlanMasine[[#This Row],[KPLQ]]),0)</f>
        <v>0</v>
      </c>
      <c r="F2230" s="23">
        <v>12</v>
      </c>
      <c r="G2230" s="23">
        <v>0</v>
      </c>
      <c r="H2230" s="23">
        <v>0</v>
      </c>
      <c r="I2230" s="23" t="s">
        <v>5</v>
      </c>
      <c r="J2230" s="23" t="s">
        <v>570</v>
      </c>
      <c r="K2230" s="23" t="s">
        <v>1823</v>
      </c>
      <c r="L2230" s="24">
        <v>45841</v>
      </c>
      <c r="M2230" s="28">
        <v>3.472222222222222E-3</v>
      </c>
      <c r="N2230" s="3">
        <v>45838</v>
      </c>
      <c r="O2230">
        <v>222921</v>
      </c>
      <c r="P2230" t="e">
        <f>IFERROR(INDEX(REDOSLIJED!#REF!,MATCH(PlanMasine[[#This Row],[KPL]],REDOSLIJED!#REF!,0)),MAX(REDOSLIJED!#REF!)+1)</f>
        <v>#REF!</v>
      </c>
    </row>
    <row r="2231" spans="1:16" hidden="1" x14ac:dyDescent="0.25">
      <c r="A2231" s="23">
        <v>1031258</v>
      </c>
      <c r="B2231" s="23">
        <v>1</v>
      </c>
      <c r="C2231" s="23">
        <v>1031287</v>
      </c>
      <c r="D2231" s="23" t="s">
        <v>2144</v>
      </c>
      <c r="E2231" s="5">
        <f>IFERROR((PlanMasine[[#This Row],[Norma]]/PlanMasine[[#This Row],[Q]])*(PlanMasine[[#This Row],[Q]]/SUMIF(#REF!,PlanMasine[[#This Row],[RN]],#REF!)*PlanMasine[[#This Row],[KPLQ]]),0)</f>
        <v>0</v>
      </c>
      <c r="F2231" s="23">
        <v>12</v>
      </c>
      <c r="G2231" s="23">
        <v>0</v>
      </c>
      <c r="H2231" s="23">
        <v>0</v>
      </c>
      <c r="I2231" s="23" t="s">
        <v>5</v>
      </c>
      <c r="J2231" s="23" t="s">
        <v>570</v>
      </c>
      <c r="K2231" s="23" t="s">
        <v>1823</v>
      </c>
      <c r="L2231" s="24">
        <v>45841</v>
      </c>
      <c r="M2231" s="28">
        <v>1.3888888888888889E-3</v>
      </c>
      <c r="N2231" s="3">
        <v>45838</v>
      </c>
      <c r="O2231">
        <v>222919</v>
      </c>
      <c r="P2231" t="e">
        <f>IFERROR(INDEX(REDOSLIJED!#REF!,MATCH(PlanMasine[[#This Row],[KPL]],REDOSLIJED!#REF!,0)),MAX(REDOSLIJED!#REF!)+1)</f>
        <v>#REF!</v>
      </c>
    </row>
    <row r="2232" spans="1:16" hidden="1" x14ac:dyDescent="0.25">
      <c r="A2232" s="23">
        <v>1031258</v>
      </c>
      <c r="B2232" s="23">
        <v>1</v>
      </c>
      <c r="C2232" s="23">
        <v>1031288</v>
      </c>
      <c r="D2232" s="23" t="s">
        <v>1824</v>
      </c>
      <c r="E2232" s="5">
        <f>IFERROR((PlanMasine[[#This Row],[Norma]]/PlanMasine[[#This Row],[Q]])*(PlanMasine[[#This Row],[Q]]/SUMIF(#REF!,PlanMasine[[#This Row],[RN]],#REF!)*PlanMasine[[#This Row],[KPLQ]]),0)</f>
        <v>0</v>
      </c>
      <c r="F2232" s="23">
        <v>12</v>
      </c>
      <c r="G2232" s="23">
        <v>0</v>
      </c>
      <c r="H2232" s="23">
        <v>0</v>
      </c>
      <c r="I2232" s="23" t="s">
        <v>5</v>
      </c>
      <c r="J2232" s="23" t="s">
        <v>570</v>
      </c>
      <c r="K2232" s="23" t="s">
        <v>1823</v>
      </c>
      <c r="L2232" s="24">
        <v>45841</v>
      </c>
      <c r="M2232" s="28">
        <v>2.0833333333333333E-3</v>
      </c>
      <c r="N2232" s="3">
        <v>45838</v>
      </c>
      <c r="O2232">
        <v>222920</v>
      </c>
      <c r="P2232" t="e">
        <f>IFERROR(INDEX(REDOSLIJED!#REF!,MATCH(PlanMasine[[#This Row],[KPL]],REDOSLIJED!#REF!,0)),MAX(REDOSLIJED!#REF!)+1)</f>
        <v>#REF!</v>
      </c>
    </row>
    <row r="2233" spans="1:16" hidden="1" x14ac:dyDescent="0.25">
      <c r="A2233" s="23">
        <v>1031258</v>
      </c>
      <c r="B2233" s="23">
        <v>1</v>
      </c>
      <c r="C2233" s="23">
        <v>1031294</v>
      </c>
      <c r="D2233" s="23" t="s">
        <v>2146</v>
      </c>
      <c r="E2233" s="5">
        <f>IFERROR((PlanMasine[[#This Row],[Norma]]/PlanMasine[[#This Row],[Q]])*(PlanMasine[[#This Row],[Q]]/SUMIF(#REF!,PlanMasine[[#This Row],[RN]],#REF!)*PlanMasine[[#This Row],[KPLQ]]),0)</f>
        <v>0</v>
      </c>
      <c r="F2233" s="23">
        <v>12</v>
      </c>
      <c r="G2233" s="23">
        <v>0</v>
      </c>
      <c r="H2233" s="23">
        <v>0</v>
      </c>
      <c r="I2233" s="23" t="s">
        <v>5</v>
      </c>
      <c r="J2233" s="23" t="s">
        <v>570</v>
      </c>
      <c r="K2233" s="23" t="s">
        <v>1823</v>
      </c>
      <c r="L2233" s="24">
        <v>45841</v>
      </c>
      <c r="M2233" s="28">
        <v>2.0833333333333333E-3</v>
      </c>
      <c r="N2233" s="3">
        <v>45838</v>
      </c>
      <c r="O2233">
        <v>222931</v>
      </c>
      <c r="P2233" t="e">
        <f>IFERROR(INDEX(REDOSLIJED!#REF!,MATCH(PlanMasine[[#This Row],[KPL]],REDOSLIJED!#REF!,0)),MAX(REDOSLIJED!#REF!)+1)</f>
        <v>#REF!</v>
      </c>
    </row>
    <row r="2234" spans="1:16" hidden="1" x14ac:dyDescent="0.25">
      <c r="A2234" s="23">
        <v>1031258</v>
      </c>
      <c r="B2234" s="23">
        <v>1</v>
      </c>
      <c r="C2234" s="23">
        <v>1031293</v>
      </c>
      <c r="D2234" s="23" t="s">
        <v>2138</v>
      </c>
      <c r="E2234" s="5">
        <f>IFERROR((PlanMasine[[#This Row],[Norma]]/PlanMasine[[#This Row],[Q]])*(PlanMasine[[#This Row],[Q]]/SUMIF(#REF!,PlanMasine[[#This Row],[RN]],#REF!)*PlanMasine[[#This Row],[KPLQ]]),0)</f>
        <v>0</v>
      </c>
      <c r="F2234" s="23">
        <v>12</v>
      </c>
      <c r="G2234" s="23">
        <v>0</v>
      </c>
      <c r="H2234" s="23">
        <v>0</v>
      </c>
      <c r="I2234" s="23" t="s">
        <v>5</v>
      </c>
      <c r="J2234" s="23" t="s">
        <v>570</v>
      </c>
      <c r="K2234" s="23" t="s">
        <v>1823</v>
      </c>
      <c r="L2234" s="24">
        <v>45841</v>
      </c>
      <c r="M2234" s="28">
        <v>2.0833333333333333E-3</v>
      </c>
      <c r="N2234" s="3">
        <v>45838</v>
      </c>
      <c r="O2234">
        <v>222927</v>
      </c>
      <c r="P2234" t="e">
        <f>IFERROR(INDEX(REDOSLIJED!#REF!,MATCH(PlanMasine[[#This Row],[KPL]],REDOSLIJED!#REF!,0)),MAX(REDOSLIJED!#REF!)+1)</f>
        <v>#REF!</v>
      </c>
    </row>
    <row r="2235" spans="1:16" hidden="1" x14ac:dyDescent="0.25">
      <c r="A2235" s="23">
        <v>1031258</v>
      </c>
      <c r="B2235" s="23">
        <v>1</v>
      </c>
      <c r="C2235" s="23">
        <v>1031275</v>
      </c>
      <c r="D2235" s="23" t="s">
        <v>2145</v>
      </c>
      <c r="E2235" s="5">
        <f>IFERROR((PlanMasine[[#This Row],[Norma]]/PlanMasine[[#This Row],[Q]])*(PlanMasine[[#This Row],[Q]]/SUMIF(#REF!,PlanMasine[[#This Row],[RN]],#REF!)*PlanMasine[[#This Row],[KPLQ]]),0)</f>
        <v>0</v>
      </c>
      <c r="F2235" s="23">
        <v>12</v>
      </c>
      <c r="G2235" s="23">
        <v>0</v>
      </c>
      <c r="H2235" s="23">
        <v>0</v>
      </c>
      <c r="I2235" s="23" t="s">
        <v>5</v>
      </c>
      <c r="J2235" s="23" t="s">
        <v>570</v>
      </c>
      <c r="K2235" s="23" t="s">
        <v>1823</v>
      </c>
      <c r="L2235" s="24">
        <v>45841</v>
      </c>
      <c r="M2235" s="28">
        <v>1.3888888888888889E-3</v>
      </c>
      <c r="N2235" s="3">
        <v>45838</v>
      </c>
      <c r="O2235">
        <v>222907</v>
      </c>
      <c r="P2235" t="e">
        <f>IFERROR(INDEX(REDOSLIJED!#REF!,MATCH(PlanMasine[[#This Row],[KPL]],REDOSLIJED!#REF!,0)),MAX(REDOSLIJED!#REF!)+1)</f>
        <v>#REF!</v>
      </c>
    </row>
    <row r="2236" spans="1:16" hidden="1" x14ac:dyDescent="0.25">
      <c r="A2236" s="23">
        <v>1031259</v>
      </c>
      <c r="B2236" s="23">
        <v>1</v>
      </c>
      <c r="C2236" s="23">
        <v>1031288</v>
      </c>
      <c r="D2236" s="23" t="s">
        <v>1824</v>
      </c>
      <c r="E2236" s="5">
        <f>IFERROR((PlanMasine[[#This Row],[Norma]]/PlanMasine[[#This Row],[Q]])*(PlanMasine[[#This Row],[Q]]/SUMIF(#REF!,PlanMasine[[#This Row],[RN]],#REF!)*PlanMasine[[#This Row],[KPLQ]]),0)</f>
        <v>0</v>
      </c>
      <c r="F2236" s="23">
        <v>12</v>
      </c>
      <c r="G2236" s="23">
        <v>0</v>
      </c>
      <c r="H2236" s="23">
        <v>0</v>
      </c>
      <c r="I2236" s="23" t="s">
        <v>5</v>
      </c>
      <c r="J2236" s="23" t="s">
        <v>570</v>
      </c>
      <c r="K2236" s="23" t="s">
        <v>1823</v>
      </c>
      <c r="L2236" s="24">
        <v>45841</v>
      </c>
      <c r="M2236" s="28">
        <v>2.0833333333333333E-3</v>
      </c>
      <c r="N2236" s="3">
        <v>45838</v>
      </c>
      <c r="O2236">
        <v>222920</v>
      </c>
      <c r="P2236" t="e">
        <f>IFERROR(INDEX(REDOSLIJED!#REF!,MATCH(PlanMasine[[#This Row],[KPL]],REDOSLIJED!#REF!,0)),MAX(REDOSLIJED!#REF!)+1)</f>
        <v>#REF!</v>
      </c>
    </row>
    <row r="2237" spans="1:16" hidden="1" x14ac:dyDescent="0.25">
      <c r="A2237" s="23">
        <v>1031259</v>
      </c>
      <c r="B2237" s="23">
        <v>1</v>
      </c>
      <c r="C2237" s="23">
        <v>1031290</v>
      </c>
      <c r="D2237" s="23" t="s">
        <v>2150</v>
      </c>
      <c r="E2237" s="5">
        <f>IFERROR((PlanMasine[[#This Row],[Norma]]/PlanMasine[[#This Row],[Q]])*(PlanMasine[[#This Row],[Q]]/SUMIF(#REF!,PlanMasine[[#This Row],[RN]],#REF!)*PlanMasine[[#This Row],[KPLQ]]),0)</f>
        <v>0</v>
      </c>
      <c r="F2237" s="23">
        <v>12</v>
      </c>
      <c r="G2237" s="23">
        <v>0</v>
      </c>
      <c r="H2237" s="23">
        <v>0</v>
      </c>
      <c r="I2237" s="23" t="s">
        <v>5</v>
      </c>
      <c r="J2237" s="23" t="s">
        <v>570</v>
      </c>
      <c r="K2237" s="23" t="s">
        <v>1823</v>
      </c>
      <c r="L2237" s="24">
        <v>45841</v>
      </c>
      <c r="M2237" s="28">
        <v>4.8611111111111112E-3</v>
      </c>
      <c r="N2237" s="3">
        <v>45838</v>
      </c>
      <c r="O2237">
        <v>222922</v>
      </c>
      <c r="P2237" t="e">
        <f>IFERROR(INDEX(REDOSLIJED!#REF!,MATCH(PlanMasine[[#This Row],[KPL]],REDOSLIJED!#REF!,0)),MAX(REDOSLIJED!#REF!)+1)</f>
        <v>#REF!</v>
      </c>
    </row>
    <row r="2238" spans="1:16" hidden="1" x14ac:dyDescent="0.25">
      <c r="A2238" s="23">
        <v>1031259</v>
      </c>
      <c r="B2238" s="23">
        <v>1</v>
      </c>
      <c r="C2238" s="23">
        <v>1031278</v>
      </c>
      <c r="D2238" s="23" t="s">
        <v>2142</v>
      </c>
      <c r="E2238" s="5">
        <f>IFERROR((PlanMasine[[#This Row],[Norma]]/PlanMasine[[#This Row],[Q]])*(PlanMasine[[#This Row],[Q]]/SUMIF(#REF!,PlanMasine[[#This Row],[RN]],#REF!)*PlanMasine[[#This Row],[KPLQ]]),0)</f>
        <v>0</v>
      </c>
      <c r="F2238" s="23">
        <v>12</v>
      </c>
      <c r="G2238" s="23">
        <v>0</v>
      </c>
      <c r="H2238" s="23">
        <v>0</v>
      </c>
      <c r="I2238" s="23" t="s">
        <v>5</v>
      </c>
      <c r="J2238" s="23" t="s">
        <v>570</v>
      </c>
      <c r="K2238" s="23" t="s">
        <v>1823</v>
      </c>
      <c r="L2238" s="24">
        <v>45841</v>
      </c>
      <c r="M2238" s="28">
        <v>1.3888888888888889E-3</v>
      </c>
      <c r="N2238" s="3">
        <v>45838</v>
      </c>
      <c r="O2238">
        <v>222910</v>
      </c>
      <c r="P2238" t="e">
        <f>IFERROR(INDEX(REDOSLIJED!#REF!,MATCH(PlanMasine[[#This Row],[KPL]],REDOSLIJED!#REF!,0)),MAX(REDOSLIJED!#REF!)+1)</f>
        <v>#REF!</v>
      </c>
    </row>
    <row r="2239" spans="1:16" hidden="1" x14ac:dyDescent="0.25">
      <c r="A2239" s="23">
        <v>1031259</v>
      </c>
      <c r="B2239" s="23">
        <v>1</v>
      </c>
      <c r="C2239" s="23">
        <v>1031284</v>
      </c>
      <c r="D2239" s="23" t="s">
        <v>2148</v>
      </c>
      <c r="E2239" s="5">
        <f>IFERROR((PlanMasine[[#This Row],[Norma]]/PlanMasine[[#This Row],[Q]])*(PlanMasine[[#This Row],[Q]]/SUMIF(#REF!,PlanMasine[[#This Row],[RN]],#REF!)*PlanMasine[[#This Row],[KPLQ]]),0)</f>
        <v>0</v>
      </c>
      <c r="F2239" s="23">
        <v>12</v>
      </c>
      <c r="G2239" s="23">
        <v>0</v>
      </c>
      <c r="H2239" s="23">
        <v>0</v>
      </c>
      <c r="I2239" s="23" t="s">
        <v>5</v>
      </c>
      <c r="J2239" s="23" t="s">
        <v>570</v>
      </c>
      <c r="K2239" s="23" t="s">
        <v>1823</v>
      </c>
      <c r="L2239" s="24">
        <v>45841</v>
      </c>
      <c r="M2239" s="28">
        <v>3.472222222222222E-3</v>
      </c>
      <c r="N2239" s="3">
        <v>45838</v>
      </c>
      <c r="O2239">
        <v>222916</v>
      </c>
      <c r="P2239" t="e">
        <f>IFERROR(INDEX(REDOSLIJED!#REF!,MATCH(PlanMasine[[#This Row],[KPL]],REDOSLIJED!#REF!,0)),MAX(REDOSLIJED!#REF!)+1)</f>
        <v>#REF!</v>
      </c>
    </row>
    <row r="2240" spans="1:16" hidden="1" x14ac:dyDescent="0.25">
      <c r="A2240" s="23">
        <v>1031259</v>
      </c>
      <c r="B2240" s="23">
        <v>1</v>
      </c>
      <c r="C2240" s="23">
        <v>1031293</v>
      </c>
      <c r="D2240" s="23" t="s">
        <v>2138</v>
      </c>
      <c r="E2240" s="5">
        <f>IFERROR((PlanMasine[[#This Row],[Norma]]/PlanMasine[[#This Row],[Q]])*(PlanMasine[[#This Row],[Q]]/SUMIF(#REF!,PlanMasine[[#This Row],[RN]],#REF!)*PlanMasine[[#This Row],[KPLQ]]),0)</f>
        <v>0</v>
      </c>
      <c r="F2240" s="23">
        <v>12</v>
      </c>
      <c r="G2240" s="23">
        <v>0</v>
      </c>
      <c r="H2240" s="23">
        <v>0</v>
      </c>
      <c r="I2240" s="23" t="s">
        <v>5</v>
      </c>
      <c r="J2240" s="23" t="s">
        <v>570</v>
      </c>
      <c r="K2240" s="23" t="s">
        <v>1823</v>
      </c>
      <c r="L2240" s="24">
        <v>45841</v>
      </c>
      <c r="M2240" s="28">
        <v>2.0833333333333333E-3</v>
      </c>
      <c r="N2240" s="3">
        <v>45838</v>
      </c>
      <c r="O2240">
        <v>222927</v>
      </c>
      <c r="P2240" t="e">
        <f>IFERROR(INDEX(REDOSLIJED!#REF!,MATCH(PlanMasine[[#This Row],[KPL]],REDOSLIJED!#REF!,0)),MAX(REDOSLIJED!#REF!)+1)</f>
        <v>#REF!</v>
      </c>
    </row>
    <row r="2241" spans="1:16" hidden="1" x14ac:dyDescent="0.25">
      <c r="A2241" s="23">
        <v>1031259</v>
      </c>
      <c r="B2241" s="23">
        <v>1</v>
      </c>
      <c r="C2241" s="23">
        <v>1031286</v>
      </c>
      <c r="D2241" s="23" t="s">
        <v>2140</v>
      </c>
      <c r="E2241" s="5">
        <f>IFERROR((PlanMasine[[#This Row],[Norma]]/PlanMasine[[#This Row],[Q]])*(PlanMasine[[#This Row],[Q]]/SUMIF(#REF!,PlanMasine[[#This Row],[RN]],#REF!)*PlanMasine[[#This Row],[KPLQ]]),0)</f>
        <v>0</v>
      </c>
      <c r="F2241" s="23">
        <v>12</v>
      </c>
      <c r="G2241" s="23">
        <v>0</v>
      </c>
      <c r="H2241" s="23">
        <v>0</v>
      </c>
      <c r="I2241" s="23" t="s">
        <v>5</v>
      </c>
      <c r="J2241" s="23" t="s">
        <v>570</v>
      </c>
      <c r="K2241" s="23" t="s">
        <v>1823</v>
      </c>
      <c r="L2241" s="24">
        <v>45841</v>
      </c>
      <c r="M2241" s="28">
        <v>2.7777777777777779E-3</v>
      </c>
      <c r="N2241" s="3">
        <v>45838</v>
      </c>
      <c r="O2241">
        <v>222918</v>
      </c>
      <c r="P2241" t="e">
        <f>IFERROR(INDEX(REDOSLIJED!#REF!,MATCH(PlanMasine[[#This Row],[KPL]],REDOSLIJED!#REF!,0)),MAX(REDOSLIJED!#REF!)+1)</f>
        <v>#REF!</v>
      </c>
    </row>
    <row r="2242" spans="1:16" hidden="1" x14ac:dyDescent="0.25">
      <c r="A2242" s="23">
        <v>1031259</v>
      </c>
      <c r="B2242" s="23">
        <v>1</v>
      </c>
      <c r="C2242" s="23">
        <v>1031291</v>
      </c>
      <c r="D2242" s="23" t="s">
        <v>2149</v>
      </c>
      <c r="E2242" s="5">
        <f>IFERROR((PlanMasine[[#This Row],[Norma]]/PlanMasine[[#This Row],[Q]])*(PlanMasine[[#This Row],[Q]]/SUMIF(#REF!,PlanMasine[[#This Row],[RN]],#REF!)*PlanMasine[[#This Row],[KPLQ]]),0)</f>
        <v>0</v>
      </c>
      <c r="F2242" s="23">
        <v>12</v>
      </c>
      <c r="G2242" s="23">
        <v>0</v>
      </c>
      <c r="H2242" s="23">
        <v>0</v>
      </c>
      <c r="I2242" s="23" t="s">
        <v>5</v>
      </c>
      <c r="J2242" s="23" t="s">
        <v>570</v>
      </c>
      <c r="K2242" s="23" t="s">
        <v>1823</v>
      </c>
      <c r="L2242" s="24">
        <v>45841</v>
      </c>
      <c r="M2242" s="28">
        <v>4.8611111111111112E-3</v>
      </c>
      <c r="N2242" s="3">
        <v>45838</v>
      </c>
      <c r="O2242">
        <v>222923</v>
      </c>
      <c r="P2242" t="e">
        <f>IFERROR(INDEX(REDOSLIJED!#REF!,MATCH(PlanMasine[[#This Row],[KPL]],REDOSLIJED!#REF!,0)),MAX(REDOSLIJED!#REF!)+1)</f>
        <v>#REF!</v>
      </c>
    </row>
    <row r="2243" spans="1:16" hidden="1" x14ac:dyDescent="0.25">
      <c r="A2243" s="23">
        <v>1031259</v>
      </c>
      <c r="B2243" s="23">
        <v>1</v>
      </c>
      <c r="C2243" s="23">
        <v>1031294</v>
      </c>
      <c r="D2243" s="23" t="s">
        <v>2146</v>
      </c>
      <c r="E2243" s="5">
        <f>IFERROR((PlanMasine[[#This Row],[Norma]]/PlanMasine[[#This Row],[Q]])*(PlanMasine[[#This Row],[Q]]/SUMIF(#REF!,PlanMasine[[#This Row],[RN]],#REF!)*PlanMasine[[#This Row],[KPLQ]]),0)</f>
        <v>0</v>
      </c>
      <c r="F2243" s="23">
        <v>12</v>
      </c>
      <c r="G2243" s="23">
        <v>0</v>
      </c>
      <c r="H2243" s="23">
        <v>0</v>
      </c>
      <c r="I2243" s="23" t="s">
        <v>5</v>
      </c>
      <c r="J2243" s="23" t="s">
        <v>570</v>
      </c>
      <c r="K2243" s="23" t="s">
        <v>1823</v>
      </c>
      <c r="L2243" s="24">
        <v>45841</v>
      </c>
      <c r="M2243" s="28">
        <v>2.0833333333333333E-3</v>
      </c>
      <c r="N2243" s="3">
        <v>45838</v>
      </c>
      <c r="O2243">
        <v>222931</v>
      </c>
      <c r="P2243" t="e">
        <f>IFERROR(INDEX(REDOSLIJED!#REF!,MATCH(PlanMasine[[#This Row],[KPL]],REDOSLIJED!#REF!,0)),MAX(REDOSLIJED!#REF!)+1)</f>
        <v>#REF!</v>
      </c>
    </row>
    <row r="2244" spans="1:16" hidden="1" x14ac:dyDescent="0.25">
      <c r="A2244" s="23">
        <v>1031259</v>
      </c>
      <c r="B2244" s="23">
        <v>1</v>
      </c>
      <c r="C2244" s="23">
        <v>1031285</v>
      </c>
      <c r="D2244" s="23" t="s">
        <v>2139</v>
      </c>
      <c r="E2244" s="5">
        <f>IFERROR((PlanMasine[[#This Row],[Norma]]/PlanMasine[[#This Row],[Q]])*(PlanMasine[[#This Row],[Q]]/SUMIF(#REF!,PlanMasine[[#This Row],[RN]],#REF!)*PlanMasine[[#This Row],[KPLQ]]),0)</f>
        <v>0</v>
      </c>
      <c r="F2244" s="23">
        <v>12</v>
      </c>
      <c r="G2244" s="23">
        <v>0</v>
      </c>
      <c r="H2244" s="23">
        <v>0</v>
      </c>
      <c r="I2244" s="23" t="s">
        <v>5</v>
      </c>
      <c r="J2244" s="23" t="s">
        <v>570</v>
      </c>
      <c r="K2244" s="23" t="s">
        <v>1823</v>
      </c>
      <c r="L2244" s="24">
        <v>45841</v>
      </c>
      <c r="M2244" s="28">
        <v>1.3888888888888889E-3</v>
      </c>
      <c r="N2244" s="3">
        <v>45838</v>
      </c>
      <c r="O2244">
        <v>222917</v>
      </c>
      <c r="P2244" t="e">
        <f>IFERROR(INDEX(REDOSLIJED!#REF!,MATCH(PlanMasine[[#This Row],[KPL]],REDOSLIJED!#REF!,0)),MAX(REDOSLIJED!#REF!)+1)</f>
        <v>#REF!</v>
      </c>
    </row>
    <row r="2245" spans="1:16" hidden="1" x14ac:dyDescent="0.25">
      <c r="A2245" s="23">
        <v>1031259</v>
      </c>
      <c r="B2245" s="23">
        <v>1</v>
      </c>
      <c r="C2245" s="23">
        <v>1031277</v>
      </c>
      <c r="D2245" s="23" t="s">
        <v>1822</v>
      </c>
      <c r="E2245" s="5">
        <f>IFERROR((PlanMasine[[#This Row],[Norma]]/PlanMasine[[#This Row],[Q]])*(PlanMasine[[#This Row],[Q]]/SUMIF(#REF!,PlanMasine[[#This Row],[RN]],#REF!)*PlanMasine[[#This Row],[KPLQ]]),0)</f>
        <v>0</v>
      </c>
      <c r="F2245" s="23">
        <v>12</v>
      </c>
      <c r="G2245" s="23">
        <v>0</v>
      </c>
      <c r="H2245" s="23">
        <v>0</v>
      </c>
      <c r="I2245" s="23" t="s">
        <v>5</v>
      </c>
      <c r="J2245" s="23" t="s">
        <v>570</v>
      </c>
      <c r="K2245" s="23" t="s">
        <v>1823</v>
      </c>
      <c r="L2245" s="24">
        <v>45841</v>
      </c>
      <c r="M2245" s="28">
        <v>2.0833333333333333E-3</v>
      </c>
      <c r="N2245" s="3">
        <v>45838</v>
      </c>
      <c r="O2245">
        <v>222909</v>
      </c>
      <c r="P2245" t="e">
        <f>IFERROR(INDEX(REDOSLIJED!#REF!,MATCH(PlanMasine[[#This Row],[KPL]],REDOSLIJED!#REF!,0)),MAX(REDOSLIJED!#REF!)+1)</f>
        <v>#REF!</v>
      </c>
    </row>
    <row r="2246" spans="1:16" hidden="1" x14ac:dyDescent="0.25">
      <c r="A2246" s="23">
        <v>1031259</v>
      </c>
      <c r="B2246" s="23">
        <v>1</v>
      </c>
      <c r="C2246" s="23">
        <v>1031275</v>
      </c>
      <c r="D2246" s="23" t="s">
        <v>2145</v>
      </c>
      <c r="E2246" s="5">
        <f>IFERROR((PlanMasine[[#This Row],[Norma]]/PlanMasine[[#This Row],[Q]])*(PlanMasine[[#This Row],[Q]]/SUMIF(#REF!,PlanMasine[[#This Row],[RN]],#REF!)*PlanMasine[[#This Row],[KPLQ]]),0)</f>
        <v>0</v>
      </c>
      <c r="F2246" s="23">
        <v>12</v>
      </c>
      <c r="G2246" s="23">
        <v>0</v>
      </c>
      <c r="H2246" s="23">
        <v>0</v>
      </c>
      <c r="I2246" s="23" t="s">
        <v>5</v>
      </c>
      <c r="J2246" s="23" t="s">
        <v>570</v>
      </c>
      <c r="K2246" s="23" t="s">
        <v>1823</v>
      </c>
      <c r="L2246" s="24">
        <v>45841</v>
      </c>
      <c r="M2246" s="28">
        <v>1.3888888888888889E-3</v>
      </c>
      <c r="N2246" s="3">
        <v>45838</v>
      </c>
      <c r="O2246">
        <v>222907</v>
      </c>
      <c r="P2246" t="e">
        <f>IFERROR(INDEX(REDOSLIJED!#REF!,MATCH(PlanMasine[[#This Row],[KPL]],REDOSLIJED!#REF!,0)),MAX(REDOSLIJED!#REF!)+1)</f>
        <v>#REF!</v>
      </c>
    </row>
    <row r="2247" spans="1:16" hidden="1" x14ac:dyDescent="0.25">
      <c r="A2247" s="23">
        <v>1031259</v>
      </c>
      <c r="B2247" s="23">
        <v>1</v>
      </c>
      <c r="C2247" s="23">
        <v>1031289</v>
      </c>
      <c r="D2247" s="23" t="s">
        <v>2147</v>
      </c>
      <c r="E2247" s="5">
        <f>IFERROR((PlanMasine[[#This Row],[Norma]]/PlanMasine[[#This Row],[Q]])*(PlanMasine[[#This Row],[Q]]/SUMIF(#REF!,PlanMasine[[#This Row],[RN]],#REF!)*PlanMasine[[#This Row],[KPLQ]]),0)</f>
        <v>0</v>
      </c>
      <c r="F2247" s="23">
        <v>12</v>
      </c>
      <c r="G2247" s="23">
        <v>0</v>
      </c>
      <c r="H2247" s="23">
        <v>0</v>
      </c>
      <c r="I2247" s="23" t="s">
        <v>5</v>
      </c>
      <c r="J2247" s="23" t="s">
        <v>570</v>
      </c>
      <c r="K2247" s="23" t="s">
        <v>1823</v>
      </c>
      <c r="L2247" s="24">
        <v>45841</v>
      </c>
      <c r="M2247" s="28">
        <v>3.472222222222222E-3</v>
      </c>
      <c r="N2247" s="3">
        <v>45838</v>
      </c>
      <c r="O2247">
        <v>222921</v>
      </c>
      <c r="P2247" t="e">
        <f>IFERROR(INDEX(REDOSLIJED!#REF!,MATCH(PlanMasine[[#This Row],[KPL]],REDOSLIJED!#REF!,0)),MAX(REDOSLIJED!#REF!)+1)</f>
        <v>#REF!</v>
      </c>
    </row>
    <row r="2248" spans="1:16" hidden="1" x14ac:dyDescent="0.25">
      <c r="A2248" s="23">
        <v>1031259</v>
      </c>
      <c r="B2248" s="23">
        <v>1</v>
      </c>
      <c r="C2248" s="23">
        <v>1031283</v>
      </c>
      <c r="D2248" s="23" t="s">
        <v>2143</v>
      </c>
      <c r="E2248" s="5">
        <f>IFERROR((PlanMasine[[#This Row],[Norma]]/PlanMasine[[#This Row],[Q]])*(PlanMasine[[#This Row],[Q]]/SUMIF(#REF!,PlanMasine[[#This Row],[RN]],#REF!)*PlanMasine[[#This Row],[KPLQ]]),0)</f>
        <v>0</v>
      </c>
      <c r="F2248" s="23">
        <v>12</v>
      </c>
      <c r="G2248" s="23">
        <v>0</v>
      </c>
      <c r="H2248" s="23">
        <v>0</v>
      </c>
      <c r="I2248" s="23" t="s">
        <v>5</v>
      </c>
      <c r="J2248" s="23" t="s">
        <v>570</v>
      </c>
      <c r="K2248" s="23" t="s">
        <v>1823</v>
      </c>
      <c r="L2248" s="24">
        <v>45841</v>
      </c>
      <c r="M2248" s="28">
        <v>2.0833333333333333E-3</v>
      </c>
      <c r="N2248" s="3">
        <v>45838</v>
      </c>
      <c r="O2248">
        <v>222915</v>
      </c>
      <c r="P2248" t="e">
        <f>IFERROR(INDEX(REDOSLIJED!#REF!,MATCH(PlanMasine[[#This Row],[KPL]],REDOSLIJED!#REF!,0)),MAX(REDOSLIJED!#REF!)+1)</f>
        <v>#REF!</v>
      </c>
    </row>
    <row r="2249" spans="1:16" hidden="1" x14ac:dyDescent="0.25">
      <c r="A2249" s="23">
        <v>1031259</v>
      </c>
      <c r="B2249" s="23">
        <v>1</v>
      </c>
      <c r="C2249" s="23">
        <v>1031292</v>
      </c>
      <c r="D2249" s="23" t="s">
        <v>1825</v>
      </c>
      <c r="E2249" s="5">
        <f>IFERROR((PlanMasine[[#This Row],[Norma]]/PlanMasine[[#This Row],[Q]])*(PlanMasine[[#This Row],[Q]]/SUMIF(#REF!,PlanMasine[[#This Row],[RN]],#REF!)*PlanMasine[[#This Row],[KPLQ]]),0)</f>
        <v>0</v>
      </c>
      <c r="F2249" s="23">
        <v>12</v>
      </c>
      <c r="G2249" s="23">
        <v>0</v>
      </c>
      <c r="H2249" s="23">
        <v>0</v>
      </c>
      <c r="I2249" s="23" t="s">
        <v>5</v>
      </c>
      <c r="J2249" s="23" t="s">
        <v>570</v>
      </c>
      <c r="K2249" s="23" t="s">
        <v>1823</v>
      </c>
      <c r="L2249" s="24">
        <v>45841</v>
      </c>
      <c r="M2249" s="28">
        <v>2.0833333333333333E-3</v>
      </c>
      <c r="N2249" s="3">
        <v>45838</v>
      </c>
      <c r="O2249">
        <v>222926</v>
      </c>
      <c r="P2249" t="e">
        <f>IFERROR(INDEX(REDOSLIJED!#REF!,MATCH(PlanMasine[[#This Row],[KPL]],REDOSLIJED!#REF!,0)),MAX(REDOSLIJED!#REF!)+1)</f>
        <v>#REF!</v>
      </c>
    </row>
    <row r="2250" spans="1:16" hidden="1" x14ac:dyDescent="0.25">
      <c r="A2250" s="23">
        <v>1031259</v>
      </c>
      <c r="B2250" s="23">
        <v>1</v>
      </c>
      <c r="C2250" s="23">
        <v>1031297</v>
      </c>
      <c r="D2250" s="23" t="s">
        <v>2141</v>
      </c>
      <c r="E2250" s="5">
        <f>IFERROR((PlanMasine[[#This Row],[Norma]]/PlanMasine[[#This Row],[Q]])*(PlanMasine[[#This Row],[Q]]/SUMIF(#REF!,PlanMasine[[#This Row],[RN]],#REF!)*PlanMasine[[#This Row],[KPLQ]]),0)</f>
        <v>0</v>
      </c>
      <c r="F2250" s="23">
        <v>12</v>
      </c>
      <c r="G2250" s="23">
        <v>0</v>
      </c>
      <c r="H2250" s="23">
        <v>0</v>
      </c>
      <c r="I2250" s="23" t="s">
        <v>5</v>
      </c>
      <c r="J2250" s="23" t="s">
        <v>570</v>
      </c>
      <c r="K2250" s="23" t="s">
        <v>1823</v>
      </c>
      <c r="L2250" s="24">
        <v>45841</v>
      </c>
      <c r="M2250" s="28">
        <v>1.3888888888888889E-3</v>
      </c>
      <c r="N2250" s="3">
        <v>45838</v>
      </c>
      <c r="O2250">
        <v>222934</v>
      </c>
      <c r="P2250" t="e">
        <f>IFERROR(INDEX(REDOSLIJED!#REF!,MATCH(PlanMasine[[#This Row],[KPL]],REDOSLIJED!#REF!,0)),MAX(REDOSLIJED!#REF!)+1)</f>
        <v>#REF!</v>
      </c>
    </row>
    <row r="2251" spans="1:16" hidden="1" x14ac:dyDescent="0.25">
      <c r="A2251" s="23">
        <v>1031259</v>
      </c>
      <c r="B2251" s="23">
        <v>1</v>
      </c>
      <c r="C2251" s="23">
        <v>1031287</v>
      </c>
      <c r="D2251" s="23" t="s">
        <v>2144</v>
      </c>
      <c r="E2251" s="5">
        <f>IFERROR((PlanMasine[[#This Row],[Norma]]/PlanMasine[[#This Row],[Q]])*(PlanMasine[[#This Row],[Q]]/SUMIF(#REF!,PlanMasine[[#This Row],[RN]],#REF!)*PlanMasine[[#This Row],[KPLQ]]),0)</f>
        <v>0</v>
      </c>
      <c r="F2251" s="23">
        <v>12</v>
      </c>
      <c r="G2251" s="23">
        <v>0</v>
      </c>
      <c r="H2251" s="23">
        <v>0</v>
      </c>
      <c r="I2251" s="23" t="s">
        <v>5</v>
      </c>
      <c r="J2251" s="23" t="s">
        <v>570</v>
      </c>
      <c r="K2251" s="23" t="s">
        <v>1823</v>
      </c>
      <c r="L2251" s="24">
        <v>45841</v>
      </c>
      <c r="M2251" s="28">
        <v>1.3888888888888889E-3</v>
      </c>
      <c r="N2251" s="3">
        <v>45838</v>
      </c>
      <c r="O2251">
        <v>222919</v>
      </c>
      <c r="P2251" t="e">
        <f>IFERROR(INDEX(REDOSLIJED!#REF!,MATCH(PlanMasine[[#This Row],[KPL]],REDOSLIJED!#REF!,0)),MAX(REDOSLIJED!#REF!)+1)</f>
        <v>#REF!</v>
      </c>
    </row>
    <row r="2252" spans="1:16" hidden="1" x14ac:dyDescent="0.25">
      <c r="A2252" s="23">
        <v>1031260</v>
      </c>
      <c r="B2252" s="23">
        <v>1</v>
      </c>
      <c r="C2252" s="23">
        <v>1031287</v>
      </c>
      <c r="D2252" s="23" t="s">
        <v>2144</v>
      </c>
      <c r="E2252" s="5">
        <f>IFERROR((PlanMasine[[#This Row],[Norma]]/PlanMasine[[#This Row],[Q]])*(PlanMasine[[#This Row],[Q]]/SUMIF(#REF!,PlanMasine[[#This Row],[RN]],#REF!)*PlanMasine[[#This Row],[KPLQ]]),0)</f>
        <v>0</v>
      </c>
      <c r="F2252" s="23">
        <v>12</v>
      </c>
      <c r="G2252" s="23">
        <v>0</v>
      </c>
      <c r="H2252" s="23">
        <v>0</v>
      </c>
      <c r="I2252" s="23" t="s">
        <v>5</v>
      </c>
      <c r="J2252" s="23" t="s">
        <v>570</v>
      </c>
      <c r="K2252" s="23" t="s">
        <v>1823</v>
      </c>
      <c r="L2252" s="24">
        <v>45841</v>
      </c>
      <c r="M2252" s="28">
        <v>1.3888888888888889E-3</v>
      </c>
      <c r="N2252" s="3">
        <v>45838</v>
      </c>
      <c r="O2252">
        <v>222919</v>
      </c>
      <c r="P2252" t="e">
        <f>IFERROR(INDEX(REDOSLIJED!#REF!,MATCH(PlanMasine[[#This Row],[KPL]],REDOSLIJED!#REF!,0)),MAX(REDOSLIJED!#REF!)+1)</f>
        <v>#REF!</v>
      </c>
    </row>
    <row r="2253" spans="1:16" hidden="1" x14ac:dyDescent="0.25">
      <c r="A2253" s="23">
        <v>1031260</v>
      </c>
      <c r="B2253" s="23">
        <v>1</v>
      </c>
      <c r="C2253" s="23">
        <v>1031278</v>
      </c>
      <c r="D2253" s="23" t="s">
        <v>2142</v>
      </c>
      <c r="E2253" s="5">
        <f>IFERROR((PlanMasine[[#This Row],[Norma]]/PlanMasine[[#This Row],[Q]])*(PlanMasine[[#This Row],[Q]]/SUMIF(#REF!,PlanMasine[[#This Row],[RN]],#REF!)*PlanMasine[[#This Row],[KPLQ]]),0)</f>
        <v>0</v>
      </c>
      <c r="F2253" s="23">
        <v>12</v>
      </c>
      <c r="G2253" s="23">
        <v>0</v>
      </c>
      <c r="H2253" s="23">
        <v>0</v>
      </c>
      <c r="I2253" s="23" t="s">
        <v>5</v>
      </c>
      <c r="J2253" s="23" t="s">
        <v>570</v>
      </c>
      <c r="K2253" s="23" t="s">
        <v>1823</v>
      </c>
      <c r="L2253" s="24">
        <v>45841</v>
      </c>
      <c r="M2253" s="28">
        <v>1.3888888888888889E-3</v>
      </c>
      <c r="N2253" s="3">
        <v>45838</v>
      </c>
      <c r="O2253">
        <v>222910</v>
      </c>
      <c r="P2253" t="e">
        <f>IFERROR(INDEX(REDOSLIJED!#REF!,MATCH(PlanMasine[[#This Row],[KPL]],REDOSLIJED!#REF!,0)),MAX(REDOSLIJED!#REF!)+1)</f>
        <v>#REF!</v>
      </c>
    </row>
    <row r="2254" spans="1:16" hidden="1" x14ac:dyDescent="0.25">
      <c r="A2254" s="23">
        <v>1031260</v>
      </c>
      <c r="B2254" s="23">
        <v>1</v>
      </c>
      <c r="C2254" s="23">
        <v>1031288</v>
      </c>
      <c r="D2254" s="23" t="s">
        <v>1824</v>
      </c>
      <c r="E2254" s="5">
        <f>IFERROR((PlanMasine[[#This Row],[Norma]]/PlanMasine[[#This Row],[Q]])*(PlanMasine[[#This Row],[Q]]/SUMIF(#REF!,PlanMasine[[#This Row],[RN]],#REF!)*PlanMasine[[#This Row],[KPLQ]]),0)</f>
        <v>0</v>
      </c>
      <c r="F2254" s="23">
        <v>12</v>
      </c>
      <c r="G2254" s="23">
        <v>0</v>
      </c>
      <c r="H2254" s="23">
        <v>0</v>
      </c>
      <c r="I2254" s="23" t="s">
        <v>5</v>
      </c>
      <c r="J2254" s="23" t="s">
        <v>570</v>
      </c>
      <c r="K2254" s="23" t="s">
        <v>1823</v>
      </c>
      <c r="L2254" s="24">
        <v>45841</v>
      </c>
      <c r="M2254" s="28">
        <v>2.0833333333333333E-3</v>
      </c>
      <c r="N2254" s="3">
        <v>45838</v>
      </c>
      <c r="O2254">
        <v>222920</v>
      </c>
      <c r="P2254" t="e">
        <f>IFERROR(INDEX(REDOSLIJED!#REF!,MATCH(PlanMasine[[#This Row],[KPL]],REDOSLIJED!#REF!,0)),MAX(REDOSLIJED!#REF!)+1)</f>
        <v>#REF!</v>
      </c>
    </row>
    <row r="2255" spans="1:16" hidden="1" x14ac:dyDescent="0.25">
      <c r="A2255" s="23">
        <v>1031260</v>
      </c>
      <c r="B2255" s="23">
        <v>1</v>
      </c>
      <c r="C2255" s="23">
        <v>1031292</v>
      </c>
      <c r="D2255" s="23" t="s">
        <v>1825</v>
      </c>
      <c r="E2255" s="5">
        <f>IFERROR((PlanMasine[[#This Row],[Norma]]/PlanMasine[[#This Row],[Q]])*(PlanMasine[[#This Row],[Q]]/SUMIF(#REF!,PlanMasine[[#This Row],[RN]],#REF!)*PlanMasine[[#This Row],[KPLQ]]),0)</f>
        <v>0</v>
      </c>
      <c r="F2255" s="23">
        <v>12</v>
      </c>
      <c r="G2255" s="23">
        <v>0</v>
      </c>
      <c r="H2255" s="23">
        <v>0</v>
      </c>
      <c r="I2255" s="23" t="s">
        <v>5</v>
      </c>
      <c r="J2255" s="23" t="s">
        <v>570</v>
      </c>
      <c r="K2255" s="23" t="s">
        <v>1823</v>
      </c>
      <c r="L2255" s="24">
        <v>45841</v>
      </c>
      <c r="M2255" s="28">
        <v>2.0833333333333333E-3</v>
      </c>
      <c r="N2255" s="3">
        <v>45838</v>
      </c>
      <c r="O2255">
        <v>222926</v>
      </c>
      <c r="P2255" t="e">
        <f>IFERROR(INDEX(REDOSLIJED!#REF!,MATCH(PlanMasine[[#This Row],[KPL]],REDOSLIJED!#REF!,0)),MAX(REDOSLIJED!#REF!)+1)</f>
        <v>#REF!</v>
      </c>
    </row>
    <row r="2256" spans="1:16" hidden="1" x14ac:dyDescent="0.25">
      <c r="A2256" s="23">
        <v>1031260</v>
      </c>
      <c r="B2256" s="23">
        <v>1</v>
      </c>
      <c r="C2256" s="23">
        <v>1031284</v>
      </c>
      <c r="D2256" s="23" t="s">
        <v>2148</v>
      </c>
      <c r="E2256" s="5">
        <f>IFERROR((PlanMasine[[#This Row],[Norma]]/PlanMasine[[#This Row],[Q]])*(PlanMasine[[#This Row],[Q]]/SUMIF(#REF!,PlanMasine[[#This Row],[RN]],#REF!)*PlanMasine[[#This Row],[KPLQ]]),0)</f>
        <v>0</v>
      </c>
      <c r="F2256" s="23">
        <v>12</v>
      </c>
      <c r="G2256" s="23">
        <v>0</v>
      </c>
      <c r="H2256" s="23">
        <v>0</v>
      </c>
      <c r="I2256" s="23" t="s">
        <v>5</v>
      </c>
      <c r="J2256" s="23" t="s">
        <v>570</v>
      </c>
      <c r="K2256" s="23" t="s">
        <v>1823</v>
      </c>
      <c r="L2256" s="24">
        <v>45841</v>
      </c>
      <c r="M2256" s="28">
        <v>3.472222222222222E-3</v>
      </c>
      <c r="N2256" s="3">
        <v>45838</v>
      </c>
      <c r="O2256">
        <v>222916</v>
      </c>
      <c r="P2256" t="e">
        <f>IFERROR(INDEX(REDOSLIJED!#REF!,MATCH(PlanMasine[[#This Row],[KPL]],REDOSLIJED!#REF!,0)),MAX(REDOSLIJED!#REF!)+1)</f>
        <v>#REF!</v>
      </c>
    </row>
    <row r="2257" spans="1:16" hidden="1" x14ac:dyDescent="0.25">
      <c r="A2257" s="23">
        <v>1031260</v>
      </c>
      <c r="B2257" s="23">
        <v>1</v>
      </c>
      <c r="C2257" s="23">
        <v>1031297</v>
      </c>
      <c r="D2257" s="23" t="s">
        <v>2141</v>
      </c>
      <c r="E2257" s="5">
        <f>IFERROR((PlanMasine[[#This Row],[Norma]]/PlanMasine[[#This Row],[Q]])*(PlanMasine[[#This Row],[Q]]/SUMIF(#REF!,PlanMasine[[#This Row],[RN]],#REF!)*PlanMasine[[#This Row],[KPLQ]]),0)</f>
        <v>0</v>
      </c>
      <c r="F2257" s="23">
        <v>12</v>
      </c>
      <c r="G2257" s="23">
        <v>0</v>
      </c>
      <c r="H2257" s="23">
        <v>0</v>
      </c>
      <c r="I2257" s="23" t="s">
        <v>5</v>
      </c>
      <c r="J2257" s="23" t="s">
        <v>570</v>
      </c>
      <c r="K2257" s="23" t="s">
        <v>1823</v>
      </c>
      <c r="L2257" s="24">
        <v>45841</v>
      </c>
      <c r="M2257" s="28">
        <v>1.3888888888888889E-3</v>
      </c>
      <c r="N2257" s="3">
        <v>45838</v>
      </c>
      <c r="O2257">
        <v>222934</v>
      </c>
      <c r="P2257" t="e">
        <f>IFERROR(INDEX(REDOSLIJED!#REF!,MATCH(PlanMasine[[#This Row],[KPL]],REDOSLIJED!#REF!,0)),MAX(REDOSLIJED!#REF!)+1)</f>
        <v>#REF!</v>
      </c>
    </row>
    <row r="2258" spans="1:16" hidden="1" x14ac:dyDescent="0.25">
      <c r="A2258" s="23">
        <v>1031260</v>
      </c>
      <c r="B2258" s="23">
        <v>1</v>
      </c>
      <c r="C2258" s="23">
        <v>1031291</v>
      </c>
      <c r="D2258" s="23" t="s">
        <v>2149</v>
      </c>
      <c r="E2258" s="5">
        <f>IFERROR((PlanMasine[[#This Row],[Norma]]/PlanMasine[[#This Row],[Q]])*(PlanMasine[[#This Row],[Q]]/SUMIF(#REF!,PlanMasine[[#This Row],[RN]],#REF!)*PlanMasine[[#This Row],[KPLQ]]),0)</f>
        <v>0</v>
      </c>
      <c r="F2258" s="23">
        <v>12</v>
      </c>
      <c r="G2258" s="23">
        <v>0</v>
      </c>
      <c r="H2258" s="23">
        <v>0</v>
      </c>
      <c r="I2258" s="23" t="s">
        <v>5</v>
      </c>
      <c r="J2258" s="23" t="s">
        <v>570</v>
      </c>
      <c r="K2258" s="23" t="s">
        <v>1823</v>
      </c>
      <c r="L2258" s="24">
        <v>45841</v>
      </c>
      <c r="M2258" s="28">
        <v>4.8611111111111112E-3</v>
      </c>
      <c r="N2258" s="3">
        <v>45838</v>
      </c>
      <c r="O2258">
        <v>222923</v>
      </c>
      <c r="P2258" t="e">
        <f>IFERROR(INDEX(REDOSLIJED!#REF!,MATCH(PlanMasine[[#This Row],[KPL]],REDOSLIJED!#REF!,0)),MAX(REDOSLIJED!#REF!)+1)</f>
        <v>#REF!</v>
      </c>
    </row>
    <row r="2259" spans="1:16" hidden="1" x14ac:dyDescent="0.25">
      <c r="A2259" s="23">
        <v>1031260</v>
      </c>
      <c r="B2259" s="23">
        <v>1</v>
      </c>
      <c r="C2259" s="23">
        <v>1031277</v>
      </c>
      <c r="D2259" s="23" t="s">
        <v>1822</v>
      </c>
      <c r="E2259" s="5">
        <f>IFERROR((PlanMasine[[#This Row],[Norma]]/PlanMasine[[#This Row],[Q]])*(PlanMasine[[#This Row],[Q]]/SUMIF(#REF!,PlanMasine[[#This Row],[RN]],#REF!)*PlanMasine[[#This Row],[KPLQ]]),0)</f>
        <v>0</v>
      </c>
      <c r="F2259" s="23">
        <v>12</v>
      </c>
      <c r="G2259" s="23">
        <v>0</v>
      </c>
      <c r="H2259" s="23">
        <v>0</v>
      </c>
      <c r="I2259" s="23" t="s">
        <v>5</v>
      </c>
      <c r="J2259" s="23" t="s">
        <v>570</v>
      </c>
      <c r="K2259" s="23" t="s">
        <v>1823</v>
      </c>
      <c r="L2259" s="24">
        <v>45841</v>
      </c>
      <c r="M2259" s="28">
        <v>2.0833333333333333E-3</v>
      </c>
      <c r="N2259" s="3">
        <v>45838</v>
      </c>
      <c r="O2259">
        <v>222909</v>
      </c>
      <c r="P2259" t="e">
        <f>IFERROR(INDEX(REDOSLIJED!#REF!,MATCH(PlanMasine[[#This Row],[KPL]],REDOSLIJED!#REF!,0)),MAX(REDOSLIJED!#REF!)+1)</f>
        <v>#REF!</v>
      </c>
    </row>
    <row r="2260" spans="1:16" hidden="1" x14ac:dyDescent="0.25">
      <c r="A2260" s="23">
        <v>1031260</v>
      </c>
      <c r="B2260" s="23">
        <v>1</v>
      </c>
      <c r="C2260" s="23">
        <v>1031294</v>
      </c>
      <c r="D2260" s="23" t="s">
        <v>2146</v>
      </c>
      <c r="E2260" s="5">
        <f>IFERROR((PlanMasine[[#This Row],[Norma]]/PlanMasine[[#This Row],[Q]])*(PlanMasine[[#This Row],[Q]]/SUMIF(#REF!,PlanMasine[[#This Row],[RN]],#REF!)*PlanMasine[[#This Row],[KPLQ]]),0)</f>
        <v>0</v>
      </c>
      <c r="F2260" s="23">
        <v>12</v>
      </c>
      <c r="G2260" s="23">
        <v>0</v>
      </c>
      <c r="H2260" s="23">
        <v>0</v>
      </c>
      <c r="I2260" s="23" t="s">
        <v>5</v>
      </c>
      <c r="J2260" s="23" t="s">
        <v>570</v>
      </c>
      <c r="K2260" s="23" t="s">
        <v>1823</v>
      </c>
      <c r="L2260" s="24">
        <v>45841</v>
      </c>
      <c r="M2260" s="28">
        <v>2.0833333333333333E-3</v>
      </c>
      <c r="N2260" s="3">
        <v>45838</v>
      </c>
      <c r="O2260">
        <v>222931</v>
      </c>
      <c r="P2260" t="e">
        <f>IFERROR(INDEX(REDOSLIJED!#REF!,MATCH(PlanMasine[[#This Row],[KPL]],REDOSLIJED!#REF!,0)),MAX(REDOSLIJED!#REF!)+1)</f>
        <v>#REF!</v>
      </c>
    </row>
    <row r="2261" spans="1:16" hidden="1" x14ac:dyDescent="0.25">
      <c r="A2261" s="23">
        <v>1031260</v>
      </c>
      <c r="B2261" s="23">
        <v>1</v>
      </c>
      <c r="C2261" s="23">
        <v>1031283</v>
      </c>
      <c r="D2261" s="23" t="s">
        <v>2143</v>
      </c>
      <c r="E2261" s="5">
        <f>IFERROR((PlanMasine[[#This Row],[Norma]]/PlanMasine[[#This Row],[Q]])*(PlanMasine[[#This Row],[Q]]/SUMIF(#REF!,PlanMasine[[#This Row],[RN]],#REF!)*PlanMasine[[#This Row],[KPLQ]]),0)</f>
        <v>0</v>
      </c>
      <c r="F2261" s="23">
        <v>12</v>
      </c>
      <c r="G2261" s="23">
        <v>0</v>
      </c>
      <c r="H2261" s="23">
        <v>0</v>
      </c>
      <c r="I2261" s="23" t="s">
        <v>5</v>
      </c>
      <c r="J2261" s="23" t="s">
        <v>570</v>
      </c>
      <c r="K2261" s="23" t="s">
        <v>1823</v>
      </c>
      <c r="L2261" s="24">
        <v>45841</v>
      </c>
      <c r="M2261" s="28">
        <v>2.0833333333333333E-3</v>
      </c>
      <c r="N2261" s="3">
        <v>45838</v>
      </c>
      <c r="O2261">
        <v>222915</v>
      </c>
      <c r="P2261" t="e">
        <f>IFERROR(INDEX(REDOSLIJED!#REF!,MATCH(PlanMasine[[#This Row],[KPL]],REDOSLIJED!#REF!,0)),MAX(REDOSLIJED!#REF!)+1)</f>
        <v>#REF!</v>
      </c>
    </row>
    <row r="2262" spans="1:16" hidden="1" x14ac:dyDescent="0.25">
      <c r="A2262" s="23">
        <v>1031260</v>
      </c>
      <c r="B2262" s="23">
        <v>1</v>
      </c>
      <c r="C2262" s="23">
        <v>1031285</v>
      </c>
      <c r="D2262" s="23" t="s">
        <v>2139</v>
      </c>
      <c r="E2262" s="5">
        <f>IFERROR((PlanMasine[[#This Row],[Norma]]/PlanMasine[[#This Row],[Q]])*(PlanMasine[[#This Row],[Q]]/SUMIF(#REF!,PlanMasine[[#This Row],[RN]],#REF!)*PlanMasine[[#This Row],[KPLQ]]),0)</f>
        <v>0</v>
      </c>
      <c r="F2262" s="23">
        <v>12</v>
      </c>
      <c r="G2262" s="23">
        <v>0</v>
      </c>
      <c r="H2262" s="23">
        <v>0</v>
      </c>
      <c r="I2262" s="23" t="s">
        <v>5</v>
      </c>
      <c r="J2262" s="23" t="s">
        <v>570</v>
      </c>
      <c r="K2262" s="23" t="s">
        <v>1823</v>
      </c>
      <c r="L2262" s="24">
        <v>45841</v>
      </c>
      <c r="M2262" s="28">
        <v>1.3888888888888889E-3</v>
      </c>
      <c r="N2262" s="3">
        <v>45838</v>
      </c>
      <c r="O2262">
        <v>222917</v>
      </c>
      <c r="P2262" t="e">
        <f>IFERROR(INDEX(REDOSLIJED!#REF!,MATCH(PlanMasine[[#This Row],[KPL]],REDOSLIJED!#REF!,0)),MAX(REDOSLIJED!#REF!)+1)</f>
        <v>#REF!</v>
      </c>
    </row>
    <row r="2263" spans="1:16" hidden="1" x14ac:dyDescent="0.25">
      <c r="A2263" s="23">
        <v>1031260</v>
      </c>
      <c r="B2263" s="23">
        <v>1</v>
      </c>
      <c r="C2263" s="23">
        <v>1031289</v>
      </c>
      <c r="D2263" s="23" t="s">
        <v>2147</v>
      </c>
      <c r="E2263" s="5">
        <f>IFERROR((PlanMasine[[#This Row],[Norma]]/PlanMasine[[#This Row],[Q]])*(PlanMasine[[#This Row],[Q]]/SUMIF(#REF!,PlanMasine[[#This Row],[RN]],#REF!)*PlanMasine[[#This Row],[KPLQ]]),0)</f>
        <v>0</v>
      </c>
      <c r="F2263" s="23">
        <v>12</v>
      </c>
      <c r="G2263" s="23">
        <v>0</v>
      </c>
      <c r="H2263" s="23">
        <v>0</v>
      </c>
      <c r="I2263" s="23" t="s">
        <v>5</v>
      </c>
      <c r="J2263" s="23" t="s">
        <v>570</v>
      </c>
      <c r="K2263" s="23" t="s">
        <v>1823</v>
      </c>
      <c r="L2263" s="24">
        <v>45841</v>
      </c>
      <c r="M2263" s="28">
        <v>3.472222222222222E-3</v>
      </c>
      <c r="N2263" s="3">
        <v>45838</v>
      </c>
      <c r="O2263">
        <v>222921</v>
      </c>
      <c r="P2263" t="e">
        <f>IFERROR(INDEX(REDOSLIJED!#REF!,MATCH(PlanMasine[[#This Row],[KPL]],REDOSLIJED!#REF!,0)),MAX(REDOSLIJED!#REF!)+1)</f>
        <v>#REF!</v>
      </c>
    </row>
    <row r="2264" spans="1:16" hidden="1" x14ac:dyDescent="0.25">
      <c r="A2264" s="23">
        <v>1031260</v>
      </c>
      <c r="B2264" s="23">
        <v>1</v>
      </c>
      <c r="C2264" s="23">
        <v>1031275</v>
      </c>
      <c r="D2264" s="23" t="s">
        <v>2145</v>
      </c>
      <c r="E2264" s="5">
        <f>IFERROR((PlanMasine[[#This Row],[Norma]]/PlanMasine[[#This Row],[Q]])*(PlanMasine[[#This Row],[Q]]/SUMIF(#REF!,PlanMasine[[#This Row],[RN]],#REF!)*PlanMasine[[#This Row],[KPLQ]]),0)</f>
        <v>0</v>
      </c>
      <c r="F2264" s="23">
        <v>12</v>
      </c>
      <c r="G2264" s="23">
        <v>0</v>
      </c>
      <c r="H2264" s="23">
        <v>0</v>
      </c>
      <c r="I2264" s="23" t="s">
        <v>5</v>
      </c>
      <c r="J2264" s="23" t="s">
        <v>570</v>
      </c>
      <c r="K2264" s="23" t="s">
        <v>1823</v>
      </c>
      <c r="L2264" s="24">
        <v>45841</v>
      </c>
      <c r="M2264" s="28">
        <v>1.3888888888888889E-3</v>
      </c>
      <c r="N2264" s="3">
        <v>45838</v>
      </c>
      <c r="O2264">
        <v>222907</v>
      </c>
      <c r="P2264" t="e">
        <f>IFERROR(INDEX(REDOSLIJED!#REF!,MATCH(PlanMasine[[#This Row],[KPL]],REDOSLIJED!#REF!,0)),MAX(REDOSLIJED!#REF!)+1)</f>
        <v>#REF!</v>
      </c>
    </row>
    <row r="2265" spans="1:16" hidden="1" x14ac:dyDescent="0.25">
      <c r="A2265" s="23">
        <v>1031260</v>
      </c>
      <c r="B2265" s="23">
        <v>1</v>
      </c>
      <c r="C2265" s="23">
        <v>1031286</v>
      </c>
      <c r="D2265" s="23" t="s">
        <v>2140</v>
      </c>
      <c r="E2265" s="5">
        <f>IFERROR((PlanMasine[[#This Row],[Norma]]/PlanMasine[[#This Row],[Q]])*(PlanMasine[[#This Row],[Q]]/SUMIF(#REF!,PlanMasine[[#This Row],[RN]],#REF!)*PlanMasine[[#This Row],[KPLQ]]),0)</f>
        <v>0</v>
      </c>
      <c r="F2265" s="23">
        <v>12</v>
      </c>
      <c r="G2265" s="23">
        <v>0</v>
      </c>
      <c r="H2265" s="23">
        <v>0</v>
      </c>
      <c r="I2265" s="23" t="s">
        <v>5</v>
      </c>
      <c r="J2265" s="23" t="s">
        <v>570</v>
      </c>
      <c r="K2265" s="23" t="s">
        <v>1823</v>
      </c>
      <c r="L2265" s="24">
        <v>45841</v>
      </c>
      <c r="M2265" s="28">
        <v>2.7777777777777779E-3</v>
      </c>
      <c r="N2265" s="3">
        <v>45838</v>
      </c>
      <c r="O2265">
        <v>222918</v>
      </c>
      <c r="P2265" t="e">
        <f>IFERROR(INDEX(REDOSLIJED!#REF!,MATCH(PlanMasine[[#This Row],[KPL]],REDOSLIJED!#REF!,0)),MAX(REDOSLIJED!#REF!)+1)</f>
        <v>#REF!</v>
      </c>
    </row>
    <row r="2266" spans="1:16" hidden="1" x14ac:dyDescent="0.25">
      <c r="A2266" s="23">
        <v>1031260</v>
      </c>
      <c r="B2266" s="23">
        <v>1</v>
      </c>
      <c r="C2266" s="23">
        <v>1031293</v>
      </c>
      <c r="D2266" s="23" t="s">
        <v>2138</v>
      </c>
      <c r="E2266" s="5">
        <f>IFERROR((PlanMasine[[#This Row],[Norma]]/PlanMasine[[#This Row],[Q]])*(PlanMasine[[#This Row],[Q]]/SUMIF(#REF!,PlanMasine[[#This Row],[RN]],#REF!)*PlanMasine[[#This Row],[KPLQ]]),0)</f>
        <v>0</v>
      </c>
      <c r="F2266" s="23">
        <v>12</v>
      </c>
      <c r="G2266" s="23">
        <v>0</v>
      </c>
      <c r="H2266" s="23">
        <v>0</v>
      </c>
      <c r="I2266" s="23" t="s">
        <v>5</v>
      </c>
      <c r="J2266" s="23" t="s">
        <v>570</v>
      </c>
      <c r="K2266" s="23" t="s">
        <v>1823</v>
      </c>
      <c r="L2266" s="24">
        <v>45841</v>
      </c>
      <c r="M2266" s="28">
        <v>2.0833333333333333E-3</v>
      </c>
      <c r="N2266" s="3">
        <v>45838</v>
      </c>
      <c r="O2266">
        <v>222927</v>
      </c>
      <c r="P2266" t="e">
        <f>IFERROR(INDEX(REDOSLIJED!#REF!,MATCH(PlanMasine[[#This Row],[KPL]],REDOSLIJED!#REF!,0)),MAX(REDOSLIJED!#REF!)+1)</f>
        <v>#REF!</v>
      </c>
    </row>
    <row r="2267" spans="1:16" hidden="1" x14ac:dyDescent="0.25">
      <c r="A2267" s="23">
        <v>1031260</v>
      </c>
      <c r="B2267" s="23">
        <v>1</v>
      </c>
      <c r="C2267" s="23">
        <v>1031290</v>
      </c>
      <c r="D2267" s="23" t="s">
        <v>2150</v>
      </c>
      <c r="E2267" s="5">
        <f>IFERROR((PlanMasine[[#This Row],[Norma]]/PlanMasine[[#This Row],[Q]])*(PlanMasine[[#This Row],[Q]]/SUMIF(#REF!,PlanMasine[[#This Row],[RN]],#REF!)*PlanMasine[[#This Row],[KPLQ]]),0)</f>
        <v>0</v>
      </c>
      <c r="F2267" s="23">
        <v>12</v>
      </c>
      <c r="G2267" s="23">
        <v>0</v>
      </c>
      <c r="H2267" s="23">
        <v>0</v>
      </c>
      <c r="I2267" s="23" t="s">
        <v>5</v>
      </c>
      <c r="J2267" s="23" t="s">
        <v>570</v>
      </c>
      <c r="K2267" s="23" t="s">
        <v>1823</v>
      </c>
      <c r="L2267" s="24">
        <v>45841</v>
      </c>
      <c r="M2267" s="28">
        <v>4.8611111111111112E-3</v>
      </c>
      <c r="N2267" s="3">
        <v>45838</v>
      </c>
      <c r="O2267">
        <v>222922</v>
      </c>
      <c r="P2267" t="e">
        <f>IFERROR(INDEX(REDOSLIJED!#REF!,MATCH(PlanMasine[[#This Row],[KPL]],REDOSLIJED!#REF!,0)),MAX(REDOSLIJED!#REF!)+1)</f>
        <v>#REF!</v>
      </c>
    </row>
    <row r="2268" spans="1:16" hidden="1" x14ac:dyDescent="0.25">
      <c r="A2268" s="23">
        <v>1031261</v>
      </c>
      <c r="B2268" s="23">
        <v>1</v>
      </c>
      <c r="C2268" s="23">
        <v>1031292</v>
      </c>
      <c r="D2268" s="23" t="s">
        <v>1825</v>
      </c>
      <c r="E2268" s="5">
        <f>IFERROR((PlanMasine[[#This Row],[Norma]]/PlanMasine[[#This Row],[Q]])*(PlanMasine[[#This Row],[Q]]/SUMIF(#REF!,PlanMasine[[#This Row],[RN]],#REF!)*PlanMasine[[#This Row],[KPLQ]]),0)</f>
        <v>0</v>
      </c>
      <c r="F2268" s="23">
        <v>12</v>
      </c>
      <c r="G2268" s="23">
        <v>0</v>
      </c>
      <c r="H2268" s="23">
        <v>0</v>
      </c>
      <c r="I2268" s="23" t="s">
        <v>5</v>
      </c>
      <c r="J2268" s="23" t="s">
        <v>570</v>
      </c>
      <c r="K2268" s="23" t="s">
        <v>1823</v>
      </c>
      <c r="L2268" s="24">
        <v>45841</v>
      </c>
      <c r="M2268" s="28">
        <v>2.0833333333333333E-3</v>
      </c>
      <c r="N2268" s="3">
        <v>45838</v>
      </c>
      <c r="O2268">
        <v>222926</v>
      </c>
      <c r="P2268" t="e">
        <f>IFERROR(INDEX(REDOSLIJED!#REF!,MATCH(PlanMasine[[#This Row],[KPL]],REDOSLIJED!#REF!,0)),MAX(REDOSLIJED!#REF!)+1)</f>
        <v>#REF!</v>
      </c>
    </row>
    <row r="2269" spans="1:16" hidden="1" x14ac:dyDescent="0.25">
      <c r="A2269" s="23">
        <v>1031261</v>
      </c>
      <c r="B2269" s="23">
        <v>1</v>
      </c>
      <c r="C2269" s="23">
        <v>1031290</v>
      </c>
      <c r="D2269" s="23" t="s">
        <v>2150</v>
      </c>
      <c r="E2269" s="5">
        <f>IFERROR((PlanMasine[[#This Row],[Norma]]/PlanMasine[[#This Row],[Q]])*(PlanMasine[[#This Row],[Q]]/SUMIF(#REF!,PlanMasine[[#This Row],[RN]],#REF!)*PlanMasine[[#This Row],[KPLQ]]),0)</f>
        <v>0</v>
      </c>
      <c r="F2269" s="23">
        <v>12</v>
      </c>
      <c r="G2269" s="23">
        <v>0</v>
      </c>
      <c r="H2269" s="23">
        <v>0</v>
      </c>
      <c r="I2269" s="23" t="s">
        <v>5</v>
      </c>
      <c r="J2269" s="23" t="s">
        <v>570</v>
      </c>
      <c r="K2269" s="23" t="s">
        <v>1823</v>
      </c>
      <c r="L2269" s="24">
        <v>45841</v>
      </c>
      <c r="M2269" s="28">
        <v>4.8611111111111112E-3</v>
      </c>
      <c r="N2269" s="3">
        <v>45838</v>
      </c>
      <c r="O2269">
        <v>222922</v>
      </c>
      <c r="P2269" t="e">
        <f>IFERROR(INDEX(REDOSLIJED!#REF!,MATCH(PlanMasine[[#This Row],[KPL]],REDOSLIJED!#REF!,0)),MAX(REDOSLIJED!#REF!)+1)</f>
        <v>#REF!</v>
      </c>
    </row>
    <row r="2270" spans="1:16" hidden="1" x14ac:dyDescent="0.25">
      <c r="A2270" s="23">
        <v>1031261</v>
      </c>
      <c r="B2270" s="23">
        <v>1</v>
      </c>
      <c r="C2270" s="23">
        <v>1031291</v>
      </c>
      <c r="D2270" s="23" t="s">
        <v>2149</v>
      </c>
      <c r="E2270" s="5">
        <f>IFERROR((PlanMasine[[#This Row],[Norma]]/PlanMasine[[#This Row],[Q]])*(PlanMasine[[#This Row],[Q]]/SUMIF(#REF!,PlanMasine[[#This Row],[RN]],#REF!)*PlanMasine[[#This Row],[KPLQ]]),0)</f>
        <v>0</v>
      </c>
      <c r="F2270" s="23">
        <v>12</v>
      </c>
      <c r="G2270" s="23">
        <v>0</v>
      </c>
      <c r="H2270" s="23">
        <v>0</v>
      </c>
      <c r="I2270" s="23" t="s">
        <v>5</v>
      </c>
      <c r="J2270" s="23" t="s">
        <v>570</v>
      </c>
      <c r="K2270" s="23" t="s">
        <v>1823</v>
      </c>
      <c r="L2270" s="24">
        <v>45841</v>
      </c>
      <c r="M2270" s="28">
        <v>4.8611111111111112E-3</v>
      </c>
      <c r="N2270" s="3">
        <v>45838</v>
      </c>
      <c r="O2270">
        <v>222923</v>
      </c>
      <c r="P2270" t="e">
        <f>IFERROR(INDEX(REDOSLIJED!#REF!,MATCH(PlanMasine[[#This Row],[KPL]],REDOSLIJED!#REF!,0)),MAX(REDOSLIJED!#REF!)+1)</f>
        <v>#REF!</v>
      </c>
    </row>
    <row r="2271" spans="1:16" hidden="1" x14ac:dyDescent="0.25">
      <c r="A2271" s="23">
        <v>1031261</v>
      </c>
      <c r="B2271" s="23">
        <v>1</v>
      </c>
      <c r="C2271" s="23">
        <v>1031293</v>
      </c>
      <c r="D2271" s="23" t="s">
        <v>2138</v>
      </c>
      <c r="E2271" s="5">
        <f>IFERROR((PlanMasine[[#This Row],[Norma]]/PlanMasine[[#This Row],[Q]])*(PlanMasine[[#This Row],[Q]]/SUMIF(#REF!,PlanMasine[[#This Row],[RN]],#REF!)*PlanMasine[[#This Row],[KPLQ]]),0)</f>
        <v>0</v>
      </c>
      <c r="F2271" s="23">
        <v>12</v>
      </c>
      <c r="G2271" s="23">
        <v>0</v>
      </c>
      <c r="H2271" s="23">
        <v>0</v>
      </c>
      <c r="I2271" s="23" t="s">
        <v>5</v>
      </c>
      <c r="J2271" s="23" t="s">
        <v>570</v>
      </c>
      <c r="K2271" s="23" t="s">
        <v>1823</v>
      </c>
      <c r="L2271" s="24">
        <v>45841</v>
      </c>
      <c r="M2271" s="28">
        <v>2.0833333333333333E-3</v>
      </c>
      <c r="N2271" s="3">
        <v>45838</v>
      </c>
      <c r="O2271">
        <v>222927</v>
      </c>
      <c r="P2271" t="e">
        <f>IFERROR(INDEX(REDOSLIJED!#REF!,MATCH(PlanMasine[[#This Row],[KPL]],REDOSLIJED!#REF!,0)),MAX(REDOSLIJED!#REF!)+1)</f>
        <v>#REF!</v>
      </c>
    </row>
    <row r="2272" spans="1:16" hidden="1" x14ac:dyDescent="0.25">
      <c r="A2272" s="23">
        <v>1031261</v>
      </c>
      <c r="B2272" s="23">
        <v>1</v>
      </c>
      <c r="C2272" s="23">
        <v>1031294</v>
      </c>
      <c r="D2272" s="23" t="s">
        <v>2146</v>
      </c>
      <c r="E2272" s="5">
        <f>IFERROR((PlanMasine[[#This Row],[Norma]]/PlanMasine[[#This Row],[Q]])*(PlanMasine[[#This Row],[Q]]/SUMIF(#REF!,PlanMasine[[#This Row],[RN]],#REF!)*PlanMasine[[#This Row],[KPLQ]]),0)</f>
        <v>0</v>
      </c>
      <c r="F2272" s="23">
        <v>12</v>
      </c>
      <c r="G2272" s="23">
        <v>0</v>
      </c>
      <c r="H2272" s="23">
        <v>0</v>
      </c>
      <c r="I2272" s="23" t="s">
        <v>5</v>
      </c>
      <c r="J2272" s="23" t="s">
        <v>570</v>
      </c>
      <c r="K2272" s="23" t="s">
        <v>1823</v>
      </c>
      <c r="L2272" s="24">
        <v>45841</v>
      </c>
      <c r="M2272" s="28">
        <v>2.0833333333333333E-3</v>
      </c>
      <c r="N2272" s="3">
        <v>45838</v>
      </c>
      <c r="O2272">
        <v>222931</v>
      </c>
      <c r="P2272" t="e">
        <f>IFERROR(INDEX(REDOSLIJED!#REF!,MATCH(PlanMasine[[#This Row],[KPL]],REDOSLIJED!#REF!,0)),MAX(REDOSLIJED!#REF!)+1)</f>
        <v>#REF!</v>
      </c>
    </row>
    <row r="2273" spans="1:16" hidden="1" x14ac:dyDescent="0.25">
      <c r="A2273" s="23">
        <v>1031261</v>
      </c>
      <c r="B2273" s="23">
        <v>1</v>
      </c>
      <c r="C2273" s="23">
        <v>1031275</v>
      </c>
      <c r="D2273" s="23" t="s">
        <v>2145</v>
      </c>
      <c r="E2273" s="5">
        <f>IFERROR((PlanMasine[[#This Row],[Norma]]/PlanMasine[[#This Row],[Q]])*(PlanMasine[[#This Row],[Q]]/SUMIF(#REF!,PlanMasine[[#This Row],[RN]],#REF!)*PlanMasine[[#This Row],[KPLQ]]),0)</f>
        <v>0</v>
      </c>
      <c r="F2273" s="23">
        <v>12</v>
      </c>
      <c r="G2273" s="23">
        <v>0</v>
      </c>
      <c r="H2273" s="23">
        <v>0</v>
      </c>
      <c r="I2273" s="23" t="s">
        <v>5</v>
      </c>
      <c r="J2273" s="23" t="s">
        <v>570</v>
      </c>
      <c r="K2273" s="23" t="s">
        <v>1823</v>
      </c>
      <c r="L2273" s="24">
        <v>45841</v>
      </c>
      <c r="M2273" s="28">
        <v>1.3888888888888889E-3</v>
      </c>
      <c r="N2273" s="3">
        <v>45838</v>
      </c>
      <c r="O2273">
        <v>222907</v>
      </c>
      <c r="P2273" t="e">
        <f>IFERROR(INDEX(REDOSLIJED!#REF!,MATCH(PlanMasine[[#This Row],[KPL]],REDOSLIJED!#REF!,0)),MAX(REDOSLIJED!#REF!)+1)</f>
        <v>#REF!</v>
      </c>
    </row>
    <row r="2274" spans="1:16" hidden="1" x14ac:dyDescent="0.25">
      <c r="A2274" s="23">
        <v>1031261</v>
      </c>
      <c r="B2274" s="23">
        <v>1</v>
      </c>
      <c r="C2274" s="23">
        <v>1031283</v>
      </c>
      <c r="D2274" s="23" t="s">
        <v>2143</v>
      </c>
      <c r="E2274" s="5">
        <f>IFERROR((PlanMasine[[#This Row],[Norma]]/PlanMasine[[#This Row],[Q]])*(PlanMasine[[#This Row],[Q]]/SUMIF(#REF!,PlanMasine[[#This Row],[RN]],#REF!)*PlanMasine[[#This Row],[KPLQ]]),0)</f>
        <v>0</v>
      </c>
      <c r="F2274" s="23">
        <v>12</v>
      </c>
      <c r="G2274" s="23">
        <v>0</v>
      </c>
      <c r="H2274" s="23">
        <v>0</v>
      </c>
      <c r="I2274" s="23" t="s">
        <v>5</v>
      </c>
      <c r="J2274" s="23" t="s">
        <v>570</v>
      </c>
      <c r="K2274" s="23" t="s">
        <v>1823</v>
      </c>
      <c r="L2274" s="24">
        <v>45841</v>
      </c>
      <c r="M2274" s="28">
        <v>2.0833333333333333E-3</v>
      </c>
      <c r="N2274" s="3">
        <v>45838</v>
      </c>
      <c r="O2274">
        <v>222915</v>
      </c>
      <c r="P2274" t="e">
        <f>IFERROR(INDEX(REDOSLIJED!#REF!,MATCH(PlanMasine[[#This Row],[KPL]],REDOSLIJED!#REF!,0)),MAX(REDOSLIJED!#REF!)+1)</f>
        <v>#REF!</v>
      </c>
    </row>
    <row r="2275" spans="1:16" hidden="1" x14ac:dyDescent="0.25">
      <c r="A2275" s="23">
        <v>1031261</v>
      </c>
      <c r="B2275" s="23">
        <v>1</v>
      </c>
      <c r="C2275" s="23">
        <v>1031284</v>
      </c>
      <c r="D2275" s="23" t="s">
        <v>2148</v>
      </c>
      <c r="E2275" s="5">
        <f>IFERROR((PlanMasine[[#This Row],[Norma]]/PlanMasine[[#This Row],[Q]])*(PlanMasine[[#This Row],[Q]]/SUMIF(#REF!,PlanMasine[[#This Row],[RN]],#REF!)*PlanMasine[[#This Row],[KPLQ]]),0)</f>
        <v>0</v>
      </c>
      <c r="F2275" s="23">
        <v>12</v>
      </c>
      <c r="G2275" s="23">
        <v>0</v>
      </c>
      <c r="H2275" s="23">
        <v>0</v>
      </c>
      <c r="I2275" s="23" t="s">
        <v>5</v>
      </c>
      <c r="J2275" s="23" t="s">
        <v>570</v>
      </c>
      <c r="K2275" s="23" t="s">
        <v>1823</v>
      </c>
      <c r="L2275" s="24">
        <v>45841</v>
      </c>
      <c r="M2275" s="28">
        <v>3.472222222222222E-3</v>
      </c>
      <c r="N2275" s="3">
        <v>45838</v>
      </c>
      <c r="O2275">
        <v>222916</v>
      </c>
      <c r="P2275" t="e">
        <f>IFERROR(INDEX(REDOSLIJED!#REF!,MATCH(PlanMasine[[#This Row],[KPL]],REDOSLIJED!#REF!,0)),MAX(REDOSLIJED!#REF!)+1)</f>
        <v>#REF!</v>
      </c>
    </row>
    <row r="2276" spans="1:16" hidden="1" x14ac:dyDescent="0.25">
      <c r="A2276" s="23">
        <v>1031261</v>
      </c>
      <c r="B2276" s="23">
        <v>1</v>
      </c>
      <c r="C2276" s="23">
        <v>1031286</v>
      </c>
      <c r="D2276" s="23" t="s">
        <v>2140</v>
      </c>
      <c r="E2276" s="5">
        <f>IFERROR((PlanMasine[[#This Row],[Norma]]/PlanMasine[[#This Row],[Q]])*(PlanMasine[[#This Row],[Q]]/SUMIF(#REF!,PlanMasine[[#This Row],[RN]],#REF!)*PlanMasine[[#This Row],[KPLQ]]),0)</f>
        <v>0</v>
      </c>
      <c r="F2276" s="23">
        <v>12</v>
      </c>
      <c r="G2276" s="23">
        <v>0</v>
      </c>
      <c r="H2276" s="23">
        <v>0</v>
      </c>
      <c r="I2276" s="23" t="s">
        <v>5</v>
      </c>
      <c r="J2276" s="23" t="s">
        <v>570</v>
      </c>
      <c r="K2276" s="23" t="s">
        <v>1823</v>
      </c>
      <c r="L2276" s="24">
        <v>45841</v>
      </c>
      <c r="M2276" s="28">
        <v>2.7777777777777779E-3</v>
      </c>
      <c r="N2276" s="3">
        <v>45838</v>
      </c>
      <c r="O2276">
        <v>222918</v>
      </c>
      <c r="P2276" t="e">
        <f>IFERROR(INDEX(REDOSLIJED!#REF!,MATCH(PlanMasine[[#This Row],[KPL]],REDOSLIJED!#REF!,0)),MAX(REDOSLIJED!#REF!)+1)</f>
        <v>#REF!</v>
      </c>
    </row>
    <row r="2277" spans="1:16" hidden="1" x14ac:dyDescent="0.25">
      <c r="A2277" s="23">
        <v>1031261</v>
      </c>
      <c r="B2277" s="23">
        <v>1</v>
      </c>
      <c r="C2277" s="23">
        <v>1031289</v>
      </c>
      <c r="D2277" s="23" t="s">
        <v>2147</v>
      </c>
      <c r="E2277" s="5">
        <f>IFERROR((PlanMasine[[#This Row],[Norma]]/PlanMasine[[#This Row],[Q]])*(PlanMasine[[#This Row],[Q]]/SUMIF(#REF!,PlanMasine[[#This Row],[RN]],#REF!)*PlanMasine[[#This Row],[KPLQ]]),0)</f>
        <v>0</v>
      </c>
      <c r="F2277" s="23">
        <v>12</v>
      </c>
      <c r="G2277" s="23">
        <v>0</v>
      </c>
      <c r="H2277" s="23">
        <v>0</v>
      </c>
      <c r="I2277" s="23" t="s">
        <v>5</v>
      </c>
      <c r="J2277" s="23" t="s">
        <v>570</v>
      </c>
      <c r="K2277" s="23" t="s">
        <v>1823</v>
      </c>
      <c r="L2277" s="24">
        <v>45841</v>
      </c>
      <c r="M2277" s="28">
        <v>3.472222222222222E-3</v>
      </c>
      <c r="N2277" s="3">
        <v>45838</v>
      </c>
      <c r="O2277">
        <v>222921</v>
      </c>
      <c r="P2277" t="e">
        <f>IFERROR(INDEX(REDOSLIJED!#REF!,MATCH(PlanMasine[[#This Row],[KPL]],REDOSLIJED!#REF!,0)),MAX(REDOSLIJED!#REF!)+1)</f>
        <v>#REF!</v>
      </c>
    </row>
    <row r="2278" spans="1:16" hidden="1" x14ac:dyDescent="0.25">
      <c r="A2278" s="23">
        <v>1031261</v>
      </c>
      <c r="B2278" s="23">
        <v>1</v>
      </c>
      <c r="C2278" s="23">
        <v>1031278</v>
      </c>
      <c r="D2278" s="23" t="s">
        <v>2142</v>
      </c>
      <c r="E2278" s="5">
        <f>IFERROR((PlanMasine[[#This Row],[Norma]]/PlanMasine[[#This Row],[Q]])*(PlanMasine[[#This Row],[Q]]/SUMIF(#REF!,PlanMasine[[#This Row],[RN]],#REF!)*PlanMasine[[#This Row],[KPLQ]]),0)</f>
        <v>0</v>
      </c>
      <c r="F2278" s="23">
        <v>12</v>
      </c>
      <c r="G2278" s="23">
        <v>0</v>
      </c>
      <c r="H2278" s="23">
        <v>0</v>
      </c>
      <c r="I2278" s="23" t="s">
        <v>5</v>
      </c>
      <c r="J2278" s="23" t="s">
        <v>570</v>
      </c>
      <c r="K2278" s="23" t="s">
        <v>1823</v>
      </c>
      <c r="L2278" s="24">
        <v>45841</v>
      </c>
      <c r="M2278" s="28">
        <v>1.3888888888888889E-3</v>
      </c>
      <c r="N2278" s="3">
        <v>45838</v>
      </c>
      <c r="O2278">
        <v>222910</v>
      </c>
      <c r="P2278" t="e">
        <f>IFERROR(INDEX(REDOSLIJED!#REF!,MATCH(PlanMasine[[#This Row],[KPL]],REDOSLIJED!#REF!,0)),MAX(REDOSLIJED!#REF!)+1)</f>
        <v>#REF!</v>
      </c>
    </row>
    <row r="2279" spans="1:16" hidden="1" x14ac:dyDescent="0.25">
      <c r="A2279" s="23">
        <v>1031261</v>
      </c>
      <c r="B2279" s="23">
        <v>1</v>
      </c>
      <c r="C2279" s="23">
        <v>1031285</v>
      </c>
      <c r="D2279" s="23" t="s">
        <v>2139</v>
      </c>
      <c r="E2279" s="5">
        <f>IFERROR((PlanMasine[[#This Row],[Norma]]/PlanMasine[[#This Row],[Q]])*(PlanMasine[[#This Row],[Q]]/SUMIF(#REF!,PlanMasine[[#This Row],[RN]],#REF!)*PlanMasine[[#This Row],[KPLQ]]),0)</f>
        <v>0</v>
      </c>
      <c r="F2279" s="23">
        <v>12</v>
      </c>
      <c r="G2279" s="23">
        <v>0</v>
      </c>
      <c r="H2279" s="23">
        <v>0</v>
      </c>
      <c r="I2279" s="23" t="s">
        <v>5</v>
      </c>
      <c r="J2279" s="23" t="s">
        <v>570</v>
      </c>
      <c r="K2279" s="23" t="s">
        <v>1823</v>
      </c>
      <c r="L2279" s="24">
        <v>45841</v>
      </c>
      <c r="M2279" s="28">
        <v>1.3888888888888889E-3</v>
      </c>
      <c r="N2279" s="3">
        <v>45838</v>
      </c>
      <c r="O2279">
        <v>222917</v>
      </c>
      <c r="P2279" t="e">
        <f>IFERROR(INDEX(REDOSLIJED!#REF!,MATCH(PlanMasine[[#This Row],[KPL]],REDOSLIJED!#REF!,0)),MAX(REDOSLIJED!#REF!)+1)</f>
        <v>#REF!</v>
      </c>
    </row>
    <row r="2280" spans="1:16" hidden="1" x14ac:dyDescent="0.25">
      <c r="A2280" s="23">
        <v>1031261</v>
      </c>
      <c r="B2280" s="23">
        <v>1</v>
      </c>
      <c r="C2280" s="23">
        <v>1031297</v>
      </c>
      <c r="D2280" s="23" t="s">
        <v>2141</v>
      </c>
      <c r="E2280" s="5">
        <f>IFERROR((PlanMasine[[#This Row],[Norma]]/PlanMasine[[#This Row],[Q]])*(PlanMasine[[#This Row],[Q]]/SUMIF(#REF!,PlanMasine[[#This Row],[RN]],#REF!)*PlanMasine[[#This Row],[KPLQ]]),0)</f>
        <v>0</v>
      </c>
      <c r="F2280" s="23">
        <v>12</v>
      </c>
      <c r="G2280" s="23">
        <v>0</v>
      </c>
      <c r="H2280" s="23">
        <v>0</v>
      </c>
      <c r="I2280" s="23" t="s">
        <v>5</v>
      </c>
      <c r="J2280" s="23" t="s">
        <v>570</v>
      </c>
      <c r="K2280" s="23" t="s">
        <v>1823</v>
      </c>
      <c r="L2280" s="24">
        <v>45841</v>
      </c>
      <c r="M2280" s="28">
        <v>1.3888888888888889E-3</v>
      </c>
      <c r="N2280" s="3">
        <v>45838</v>
      </c>
      <c r="O2280">
        <v>222934</v>
      </c>
      <c r="P2280" t="e">
        <f>IFERROR(INDEX(REDOSLIJED!#REF!,MATCH(PlanMasine[[#This Row],[KPL]],REDOSLIJED!#REF!,0)),MAX(REDOSLIJED!#REF!)+1)</f>
        <v>#REF!</v>
      </c>
    </row>
    <row r="2281" spans="1:16" hidden="1" x14ac:dyDescent="0.25">
      <c r="A2281" s="23">
        <v>1031261</v>
      </c>
      <c r="B2281" s="23">
        <v>1</v>
      </c>
      <c r="C2281" s="23">
        <v>1031288</v>
      </c>
      <c r="D2281" s="23" t="s">
        <v>1824</v>
      </c>
      <c r="E2281" s="5">
        <f>IFERROR((PlanMasine[[#This Row],[Norma]]/PlanMasine[[#This Row],[Q]])*(PlanMasine[[#This Row],[Q]]/SUMIF(#REF!,PlanMasine[[#This Row],[RN]],#REF!)*PlanMasine[[#This Row],[KPLQ]]),0)</f>
        <v>0</v>
      </c>
      <c r="F2281" s="23">
        <v>12</v>
      </c>
      <c r="G2281" s="23">
        <v>0</v>
      </c>
      <c r="H2281" s="23">
        <v>0</v>
      </c>
      <c r="I2281" s="23" t="s">
        <v>5</v>
      </c>
      <c r="J2281" s="23" t="s">
        <v>570</v>
      </c>
      <c r="K2281" s="23" t="s">
        <v>1823</v>
      </c>
      <c r="L2281" s="24">
        <v>45841</v>
      </c>
      <c r="M2281" s="28">
        <v>2.0833333333333333E-3</v>
      </c>
      <c r="N2281" s="3">
        <v>45838</v>
      </c>
      <c r="O2281">
        <v>222920</v>
      </c>
      <c r="P2281" t="e">
        <f>IFERROR(INDEX(REDOSLIJED!#REF!,MATCH(PlanMasine[[#This Row],[KPL]],REDOSLIJED!#REF!,0)),MAX(REDOSLIJED!#REF!)+1)</f>
        <v>#REF!</v>
      </c>
    </row>
    <row r="2282" spans="1:16" hidden="1" x14ac:dyDescent="0.25">
      <c r="A2282" s="23">
        <v>1031261</v>
      </c>
      <c r="B2282" s="23">
        <v>1</v>
      </c>
      <c r="C2282" s="23">
        <v>1031277</v>
      </c>
      <c r="D2282" s="23" t="s">
        <v>1822</v>
      </c>
      <c r="E2282" s="5">
        <f>IFERROR((PlanMasine[[#This Row],[Norma]]/PlanMasine[[#This Row],[Q]])*(PlanMasine[[#This Row],[Q]]/SUMIF(#REF!,PlanMasine[[#This Row],[RN]],#REF!)*PlanMasine[[#This Row],[KPLQ]]),0)</f>
        <v>0</v>
      </c>
      <c r="F2282" s="23">
        <v>12</v>
      </c>
      <c r="G2282" s="23">
        <v>0</v>
      </c>
      <c r="H2282" s="23">
        <v>0</v>
      </c>
      <c r="I2282" s="23" t="s">
        <v>5</v>
      </c>
      <c r="J2282" s="23" t="s">
        <v>570</v>
      </c>
      <c r="K2282" s="23" t="s">
        <v>1823</v>
      </c>
      <c r="L2282" s="24">
        <v>45841</v>
      </c>
      <c r="M2282" s="28">
        <v>2.0833333333333333E-3</v>
      </c>
      <c r="N2282" s="3">
        <v>45838</v>
      </c>
      <c r="O2282">
        <v>222909</v>
      </c>
      <c r="P2282" t="e">
        <f>IFERROR(INDEX(REDOSLIJED!#REF!,MATCH(PlanMasine[[#This Row],[KPL]],REDOSLIJED!#REF!,0)),MAX(REDOSLIJED!#REF!)+1)</f>
        <v>#REF!</v>
      </c>
    </row>
    <row r="2283" spans="1:16" hidden="1" x14ac:dyDescent="0.25">
      <c r="A2283" s="23">
        <v>1031261</v>
      </c>
      <c r="B2283" s="23">
        <v>1</v>
      </c>
      <c r="C2283" s="23">
        <v>1031287</v>
      </c>
      <c r="D2283" s="23" t="s">
        <v>2144</v>
      </c>
      <c r="E2283" s="5">
        <f>IFERROR((PlanMasine[[#This Row],[Norma]]/PlanMasine[[#This Row],[Q]])*(PlanMasine[[#This Row],[Q]]/SUMIF(#REF!,PlanMasine[[#This Row],[RN]],#REF!)*PlanMasine[[#This Row],[KPLQ]]),0)</f>
        <v>0</v>
      </c>
      <c r="F2283" s="23">
        <v>12</v>
      </c>
      <c r="G2283" s="23">
        <v>0</v>
      </c>
      <c r="H2283" s="23">
        <v>0</v>
      </c>
      <c r="I2283" s="23" t="s">
        <v>5</v>
      </c>
      <c r="J2283" s="23" t="s">
        <v>570</v>
      </c>
      <c r="K2283" s="23" t="s">
        <v>1823</v>
      </c>
      <c r="L2283" s="24">
        <v>45841</v>
      </c>
      <c r="M2283" s="28">
        <v>1.3888888888888889E-3</v>
      </c>
      <c r="N2283" s="3">
        <v>45838</v>
      </c>
      <c r="O2283">
        <v>222919</v>
      </c>
      <c r="P2283" t="e">
        <f>IFERROR(INDEX(REDOSLIJED!#REF!,MATCH(PlanMasine[[#This Row],[KPL]],REDOSLIJED!#REF!,0)),MAX(REDOSLIJED!#REF!)+1)</f>
        <v>#REF!</v>
      </c>
    </row>
    <row r="2284" spans="1:16" hidden="1" x14ac:dyDescent="0.25">
      <c r="A2284" s="23">
        <v>1031262</v>
      </c>
      <c r="B2284" s="23">
        <v>1</v>
      </c>
      <c r="C2284" s="23">
        <v>1031287</v>
      </c>
      <c r="D2284" s="23" t="s">
        <v>2144</v>
      </c>
      <c r="E2284" s="5">
        <f>IFERROR((PlanMasine[[#This Row],[Norma]]/PlanMasine[[#This Row],[Q]])*(PlanMasine[[#This Row],[Q]]/SUMIF(#REF!,PlanMasine[[#This Row],[RN]],#REF!)*PlanMasine[[#This Row],[KPLQ]]),0)</f>
        <v>0</v>
      </c>
      <c r="F2284" s="23">
        <v>12</v>
      </c>
      <c r="G2284" s="23">
        <v>0</v>
      </c>
      <c r="H2284" s="23">
        <v>0</v>
      </c>
      <c r="I2284" s="23" t="s">
        <v>5</v>
      </c>
      <c r="J2284" s="23" t="s">
        <v>570</v>
      </c>
      <c r="K2284" s="23" t="s">
        <v>1823</v>
      </c>
      <c r="L2284" s="24">
        <v>45841</v>
      </c>
      <c r="M2284" s="28">
        <v>1.3888888888888889E-3</v>
      </c>
      <c r="N2284" s="3">
        <v>45838</v>
      </c>
      <c r="O2284">
        <v>222919</v>
      </c>
      <c r="P2284" t="e">
        <f>IFERROR(INDEX(REDOSLIJED!#REF!,MATCH(PlanMasine[[#This Row],[KPL]],REDOSLIJED!#REF!,0)),MAX(REDOSLIJED!#REF!)+1)</f>
        <v>#REF!</v>
      </c>
    </row>
    <row r="2285" spans="1:16" hidden="1" x14ac:dyDescent="0.25">
      <c r="A2285" s="23">
        <v>1031262</v>
      </c>
      <c r="B2285" s="23">
        <v>1</v>
      </c>
      <c r="C2285" s="23">
        <v>1031284</v>
      </c>
      <c r="D2285" s="23" t="s">
        <v>2148</v>
      </c>
      <c r="E2285" s="5">
        <f>IFERROR((PlanMasine[[#This Row],[Norma]]/PlanMasine[[#This Row],[Q]])*(PlanMasine[[#This Row],[Q]]/SUMIF(#REF!,PlanMasine[[#This Row],[RN]],#REF!)*PlanMasine[[#This Row],[KPLQ]]),0)</f>
        <v>0</v>
      </c>
      <c r="F2285" s="23">
        <v>12</v>
      </c>
      <c r="G2285" s="23">
        <v>0</v>
      </c>
      <c r="H2285" s="23">
        <v>0</v>
      </c>
      <c r="I2285" s="23" t="s">
        <v>5</v>
      </c>
      <c r="J2285" s="23" t="s">
        <v>570</v>
      </c>
      <c r="K2285" s="23" t="s">
        <v>1823</v>
      </c>
      <c r="L2285" s="24">
        <v>45841</v>
      </c>
      <c r="M2285" s="28">
        <v>3.472222222222222E-3</v>
      </c>
      <c r="N2285" s="3">
        <v>45838</v>
      </c>
      <c r="O2285">
        <v>222916</v>
      </c>
      <c r="P2285" t="e">
        <f>IFERROR(INDEX(REDOSLIJED!#REF!,MATCH(PlanMasine[[#This Row],[KPL]],REDOSLIJED!#REF!,0)),MAX(REDOSLIJED!#REF!)+1)</f>
        <v>#REF!</v>
      </c>
    </row>
    <row r="2286" spans="1:16" hidden="1" x14ac:dyDescent="0.25">
      <c r="A2286" s="23">
        <v>1031262</v>
      </c>
      <c r="B2286" s="23">
        <v>1</v>
      </c>
      <c r="C2286" s="23">
        <v>1031294</v>
      </c>
      <c r="D2286" s="23" t="s">
        <v>2146</v>
      </c>
      <c r="E2286" s="5">
        <f>IFERROR((PlanMasine[[#This Row],[Norma]]/PlanMasine[[#This Row],[Q]])*(PlanMasine[[#This Row],[Q]]/SUMIF(#REF!,PlanMasine[[#This Row],[RN]],#REF!)*PlanMasine[[#This Row],[KPLQ]]),0)</f>
        <v>0</v>
      </c>
      <c r="F2286" s="23">
        <v>12</v>
      </c>
      <c r="G2286" s="23">
        <v>0</v>
      </c>
      <c r="H2286" s="23">
        <v>0</v>
      </c>
      <c r="I2286" s="23" t="s">
        <v>5</v>
      </c>
      <c r="J2286" s="23" t="s">
        <v>570</v>
      </c>
      <c r="K2286" s="23" t="s">
        <v>1823</v>
      </c>
      <c r="L2286" s="24">
        <v>45841</v>
      </c>
      <c r="M2286" s="28">
        <v>2.0833333333333333E-3</v>
      </c>
      <c r="N2286" s="3">
        <v>45838</v>
      </c>
      <c r="O2286">
        <v>222931</v>
      </c>
      <c r="P2286" t="e">
        <f>IFERROR(INDEX(REDOSLIJED!#REF!,MATCH(PlanMasine[[#This Row],[KPL]],REDOSLIJED!#REF!,0)),MAX(REDOSLIJED!#REF!)+1)</f>
        <v>#REF!</v>
      </c>
    </row>
    <row r="2287" spans="1:16" hidden="1" x14ac:dyDescent="0.25">
      <c r="A2287" s="23">
        <v>1031262</v>
      </c>
      <c r="B2287" s="23">
        <v>1</v>
      </c>
      <c r="C2287" s="23">
        <v>1031286</v>
      </c>
      <c r="D2287" s="23" t="s">
        <v>2140</v>
      </c>
      <c r="E2287" s="5">
        <f>IFERROR((PlanMasine[[#This Row],[Norma]]/PlanMasine[[#This Row],[Q]])*(PlanMasine[[#This Row],[Q]]/SUMIF(#REF!,PlanMasine[[#This Row],[RN]],#REF!)*PlanMasine[[#This Row],[KPLQ]]),0)</f>
        <v>0</v>
      </c>
      <c r="F2287" s="23">
        <v>12</v>
      </c>
      <c r="G2287" s="23">
        <v>0</v>
      </c>
      <c r="H2287" s="23">
        <v>0</v>
      </c>
      <c r="I2287" s="23" t="s">
        <v>5</v>
      </c>
      <c r="J2287" s="23" t="s">
        <v>570</v>
      </c>
      <c r="K2287" s="23" t="s">
        <v>1823</v>
      </c>
      <c r="L2287" s="24">
        <v>45841</v>
      </c>
      <c r="M2287" s="28">
        <v>2.7777777777777779E-3</v>
      </c>
      <c r="N2287" s="3">
        <v>45838</v>
      </c>
      <c r="O2287">
        <v>222918</v>
      </c>
      <c r="P2287" t="e">
        <f>IFERROR(INDEX(REDOSLIJED!#REF!,MATCH(PlanMasine[[#This Row],[KPL]],REDOSLIJED!#REF!,0)),MAX(REDOSLIJED!#REF!)+1)</f>
        <v>#REF!</v>
      </c>
    </row>
    <row r="2288" spans="1:16" hidden="1" x14ac:dyDescent="0.25">
      <c r="A2288" s="23">
        <v>1031262</v>
      </c>
      <c r="B2288" s="23">
        <v>1</v>
      </c>
      <c r="C2288" s="23">
        <v>1031289</v>
      </c>
      <c r="D2288" s="23" t="s">
        <v>2147</v>
      </c>
      <c r="E2288" s="5">
        <f>IFERROR((PlanMasine[[#This Row],[Norma]]/PlanMasine[[#This Row],[Q]])*(PlanMasine[[#This Row],[Q]]/SUMIF(#REF!,PlanMasine[[#This Row],[RN]],#REF!)*PlanMasine[[#This Row],[KPLQ]]),0)</f>
        <v>0</v>
      </c>
      <c r="F2288" s="23">
        <v>12</v>
      </c>
      <c r="G2288" s="23">
        <v>0</v>
      </c>
      <c r="H2288" s="23">
        <v>0</v>
      </c>
      <c r="I2288" s="23" t="s">
        <v>5</v>
      </c>
      <c r="J2288" s="23" t="s">
        <v>570</v>
      </c>
      <c r="K2288" s="23" t="s">
        <v>1823</v>
      </c>
      <c r="L2288" s="24">
        <v>45841</v>
      </c>
      <c r="M2288" s="28">
        <v>3.472222222222222E-3</v>
      </c>
      <c r="N2288" s="3">
        <v>45838</v>
      </c>
      <c r="O2288">
        <v>222921</v>
      </c>
      <c r="P2288" t="e">
        <f>IFERROR(INDEX(REDOSLIJED!#REF!,MATCH(PlanMasine[[#This Row],[KPL]],REDOSLIJED!#REF!,0)),MAX(REDOSLIJED!#REF!)+1)</f>
        <v>#REF!</v>
      </c>
    </row>
    <row r="2289" spans="1:16" hidden="1" x14ac:dyDescent="0.25">
      <c r="A2289" s="23">
        <v>1031262</v>
      </c>
      <c r="B2289" s="23">
        <v>1</v>
      </c>
      <c r="C2289" s="23">
        <v>1031297</v>
      </c>
      <c r="D2289" s="23" t="s">
        <v>2141</v>
      </c>
      <c r="E2289" s="5">
        <f>IFERROR((PlanMasine[[#This Row],[Norma]]/PlanMasine[[#This Row],[Q]])*(PlanMasine[[#This Row],[Q]]/SUMIF(#REF!,PlanMasine[[#This Row],[RN]],#REF!)*PlanMasine[[#This Row],[KPLQ]]),0)</f>
        <v>0</v>
      </c>
      <c r="F2289" s="23">
        <v>12</v>
      </c>
      <c r="G2289" s="23">
        <v>0</v>
      </c>
      <c r="H2289" s="23">
        <v>0</v>
      </c>
      <c r="I2289" s="23" t="s">
        <v>5</v>
      </c>
      <c r="J2289" s="23" t="s">
        <v>570</v>
      </c>
      <c r="K2289" s="23" t="s">
        <v>1823</v>
      </c>
      <c r="L2289" s="24">
        <v>45841</v>
      </c>
      <c r="M2289" s="28">
        <v>1.3888888888888889E-3</v>
      </c>
      <c r="N2289" s="3">
        <v>45838</v>
      </c>
      <c r="O2289">
        <v>222934</v>
      </c>
      <c r="P2289" t="e">
        <f>IFERROR(INDEX(REDOSLIJED!#REF!,MATCH(PlanMasine[[#This Row],[KPL]],REDOSLIJED!#REF!,0)),MAX(REDOSLIJED!#REF!)+1)</f>
        <v>#REF!</v>
      </c>
    </row>
    <row r="2290" spans="1:16" hidden="1" x14ac:dyDescent="0.25">
      <c r="A2290" s="23">
        <v>1031262</v>
      </c>
      <c r="B2290" s="23">
        <v>1</v>
      </c>
      <c r="C2290" s="23">
        <v>1031283</v>
      </c>
      <c r="D2290" s="23" t="s">
        <v>2143</v>
      </c>
      <c r="E2290" s="5">
        <f>IFERROR((PlanMasine[[#This Row],[Norma]]/PlanMasine[[#This Row],[Q]])*(PlanMasine[[#This Row],[Q]]/SUMIF(#REF!,PlanMasine[[#This Row],[RN]],#REF!)*PlanMasine[[#This Row],[KPLQ]]),0)</f>
        <v>0</v>
      </c>
      <c r="F2290" s="23">
        <v>12</v>
      </c>
      <c r="G2290" s="23">
        <v>0</v>
      </c>
      <c r="H2290" s="23">
        <v>0</v>
      </c>
      <c r="I2290" s="23" t="s">
        <v>5</v>
      </c>
      <c r="J2290" s="23" t="s">
        <v>570</v>
      </c>
      <c r="K2290" s="23" t="s">
        <v>1823</v>
      </c>
      <c r="L2290" s="24">
        <v>45841</v>
      </c>
      <c r="M2290" s="28">
        <v>2.0833333333333333E-3</v>
      </c>
      <c r="N2290" s="3">
        <v>45838</v>
      </c>
      <c r="O2290">
        <v>222915</v>
      </c>
      <c r="P2290" t="e">
        <f>IFERROR(INDEX(REDOSLIJED!#REF!,MATCH(PlanMasine[[#This Row],[KPL]],REDOSLIJED!#REF!,0)),MAX(REDOSLIJED!#REF!)+1)</f>
        <v>#REF!</v>
      </c>
    </row>
    <row r="2291" spans="1:16" hidden="1" x14ac:dyDescent="0.25">
      <c r="A2291" s="23">
        <v>1031262</v>
      </c>
      <c r="B2291" s="23">
        <v>1</v>
      </c>
      <c r="C2291" s="23">
        <v>1031292</v>
      </c>
      <c r="D2291" s="23" t="s">
        <v>1825</v>
      </c>
      <c r="E2291" s="5">
        <f>IFERROR((PlanMasine[[#This Row],[Norma]]/PlanMasine[[#This Row],[Q]])*(PlanMasine[[#This Row],[Q]]/SUMIF(#REF!,PlanMasine[[#This Row],[RN]],#REF!)*PlanMasine[[#This Row],[KPLQ]]),0)</f>
        <v>0</v>
      </c>
      <c r="F2291" s="23">
        <v>12</v>
      </c>
      <c r="G2291" s="23">
        <v>0</v>
      </c>
      <c r="H2291" s="23">
        <v>0</v>
      </c>
      <c r="I2291" s="23" t="s">
        <v>5</v>
      </c>
      <c r="J2291" s="23" t="s">
        <v>570</v>
      </c>
      <c r="K2291" s="23" t="s">
        <v>1823</v>
      </c>
      <c r="L2291" s="24">
        <v>45841</v>
      </c>
      <c r="M2291" s="28">
        <v>2.0833333333333333E-3</v>
      </c>
      <c r="N2291" s="3">
        <v>45838</v>
      </c>
      <c r="O2291">
        <v>222926</v>
      </c>
      <c r="P2291" t="e">
        <f>IFERROR(INDEX(REDOSLIJED!#REF!,MATCH(PlanMasine[[#This Row],[KPL]],REDOSLIJED!#REF!,0)),MAX(REDOSLIJED!#REF!)+1)</f>
        <v>#REF!</v>
      </c>
    </row>
    <row r="2292" spans="1:16" hidden="1" x14ac:dyDescent="0.25">
      <c r="A2292" s="23">
        <v>1031262</v>
      </c>
      <c r="B2292" s="23">
        <v>1</v>
      </c>
      <c r="C2292" s="23">
        <v>1031277</v>
      </c>
      <c r="D2292" s="23" t="s">
        <v>1822</v>
      </c>
      <c r="E2292" s="5">
        <f>IFERROR((PlanMasine[[#This Row],[Norma]]/PlanMasine[[#This Row],[Q]])*(PlanMasine[[#This Row],[Q]]/SUMIF(#REF!,PlanMasine[[#This Row],[RN]],#REF!)*PlanMasine[[#This Row],[KPLQ]]),0)</f>
        <v>0</v>
      </c>
      <c r="F2292" s="23">
        <v>12</v>
      </c>
      <c r="G2292" s="23">
        <v>0</v>
      </c>
      <c r="H2292" s="23">
        <v>0</v>
      </c>
      <c r="I2292" s="23" t="s">
        <v>5</v>
      </c>
      <c r="J2292" s="23" t="s">
        <v>570</v>
      </c>
      <c r="K2292" s="23" t="s">
        <v>1823</v>
      </c>
      <c r="L2292" s="24">
        <v>45841</v>
      </c>
      <c r="M2292" s="28">
        <v>2.0833333333333333E-3</v>
      </c>
      <c r="N2292" s="3">
        <v>45838</v>
      </c>
      <c r="O2292">
        <v>222909</v>
      </c>
      <c r="P2292" t="e">
        <f>IFERROR(INDEX(REDOSLIJED!#REF!,MATCH(PlanMasine[[#This Row],[KPL]],REDOSLIJED!#REF!,0)),MAX(REDOSLIJED!#REF!)+1)</f>
        <v>#REF!</v>
      </c>
    </row>
    <row r="2293" spans="1:16" hidden="1" x14ac:dyDescent="0.25">
      <c r="A2293" s="23">
        <v>1031262</v>
      </c>
      <c r="B2293" s="23">
        <v>1</v>
      </c>
      <c r="C2293" s="23">
        <v>1031278</v>
      </c>
      <c r="D2293" s="23" t="s">
        <v>2142</v>
      </c>
      <c r="E2293" s="5">
        <f>IFERROR((PlanMasine[[#This Row],[Norma]]/PlanMasine[[#This Row],[Q]])*(PlanMasine[[#This Row],[Q]]/SUMIF(#REF!,PlanMasine[[#This Row],[RN]],#REF!)*PlanMasine[[#This Row],[KPLQ]]),0)</f>
        <v>0</v>
      </c>
      <c r="F2293" s="23">
        <v>12</v>
      </c>
      <c r="G2293" s="23">
        <v>0</v>
      </c>
      <c r="H2293" s="23">
        <v>0</v>
      </c>
      <c r="I2293" s="23" t="s">
        <v>5</v>
      </c>
      <c r="J2293" s="23" t="s">
        <v>570</v>
      </c>
      <c r="K2293" s="23" t="s">
        <v>1823</v>
      </c>
      <c r="L2293" s="24">
        <v>45841</v>
      </c>
      <c r="M2293" s="28">
        <v>1.3888888888888889E-3</v>
      </c>
      <c r="N2293" s="3">
        <v>45838</v>
      </c>
      <c r="O2293">
        <v>222910</v>
      </c>
      <c r="P2293" t="e">
        <f>IFERROR(INDEX(REDOSLIJED!#REF!,MATCH(PlanMasine[[#This Row],[KPL]],REDOSLIJED!#REF!,0)),MAX(REDOSLIJED!#REF!)+1)</f>
        <v>#REF!</v>
      </c>
    </row>
    <row r="2294" spans="1:16" hidden="1" x14ac:dyDescent="0.25">
      <c r="A2294" s="23">
        <v>1031262</v>
      </c>
      <c r="B2294" s="23">
        <v>1</v>
      </c>
      <c r="C2294" s="23">
        <v>1031288</v>
      </c>
      <c r="D2294" s="23" t="s">
        <v>1824</v>
      </c>
      <c r="E2294" s="5">
        <f>IFERROR((PlanMasine[[#This Row],[Norma]]/PlanMasine[[#This Row],[Q]])*(PlanMasine[[#This Row],[Q]]/SUMIF(#REF!,PlanMasine[[#This Row],[RN]],#REF!)*PlanMasine[[#This Row],[KPLQ]]),0)</f>
        <v>0</v>
      </c>
      <c r="F2294" s="23">
        <v>12</v>
      </c>
      <c r="G2294" s="23">
        <v>0</v>
      </c>
      <c r="H2294" s="23">
        <v>0</v>
      </c>
      <c r="I2294" s="23" t="s">
        <v>5</v>
      </c>
      <c r="J2294" s="23" t="s">
        <v>570</v>
      </c>
      <c r="K2294" s="23" t="s">
        <v>1823</v>
      </c>
      <c r="L2294" s="24">
        <v>45841</v>
      </c>
      <c r="M2294" s="28">
        <v>2.0833333333333333E-3</v>
      </c>
      <c r="N2294" s="3">
        <v>45838</v>
      </c>
      <c r="O2294">
        <v>222920</v>
      </c>
      <c r="P2294" t="e">
        <f>IFERROR(INDEX(REDOSLIJED!#REF!,MATCH(PlanMasine[[#This Row],[KPL]],REDOSLIJED!#REF!,0)),MAX(REDOSLIJED!#REF!)+1)</f>
        <v>#REF!</v>
      </c>
    </row>
    <row r="2295" spans="1:16" hidden="1" x14ac:dyDescent="0.25">
      <c r="A2295" s="23">
        <v>1031262</v>
      </c>
      <c r="B2295" s="23">
        <v>1</v>
      </c>
      <c r="C2295" s="23">
        <v>1031293</v>
      </c>
      <c r="D2295" s="23" t="s">
        <v>2138</v>
      </c>
      <c r="E2295" s="5">
        <f>IFERROR((PlanMasine[[#This Row],[Norma]]/PlanMasine[[#This Row],[Q]])*(PlanMasine[[#This Row],[Q]]/SUMIF(#REF!,PlanMasine[[#This Row],[RN]],#REF!)*PlanMasine[[#This Row],[KPLQ]]),0)</f>
        <v>0</v>
      </c>
      <c r="F2295" s="23">
        <v>12</v>
      </c>
      <c r="G2295" s="23">
        <v>0</v>
      </c>
      <c r="H2295" s="23">
        <v>0</v>
      </c>
      <c r="I2295" s="23" t="s">
        <v>5</v>
      </c>
      <c r="J2295" s="23" t="s">
        <v>570</v>
      </c>
      <c r="K2295" s="23" t="s">
        <v>1823</v>
      </c>
      <c r="L2295" s="24">
        <v>45841</v>
      </c>
      <c r="M2295" s="28">
        <v>2.0833333333333333E-3</v>
      </c>
      <c r="N2295" s="3">
        <v>45838</v>
      </c>
      <c r="O2295">
        <v>222927</v>
      </c>
      <c r="P2295" t="e">
        <f>IFERROR(INDEX(REDOSLIJED!#REF!,MATCH(PlanMasine[[#This Row],[KPL]],REDOSLIJED!#REF!,0)),MAX(REDOSLIJED!#REF!)+1)</f>
        <v>#REF!</v>
      </c>
    </row>
    <row r="2296" spans="1:16" hidden="1" x14ac:dyDescent="0.25">
      <c r="A2296" s="23">
        <v>1031262</v>
      </c>
      <c r="B2296" s="23">
        <v>1</v>
      </c>
      <c r="C2296" s="23">
        <v>1031291</v>
      </c>
      <c r="D2296" s="23" t="s">
        <v>2149</v>
      </c>
      <c r="E2296" s="5">
        <f>IFERROR((PlanMasine[[#This Row],[Norma]]/PlanMasine[[#This Row],[Q]])*(PlanMasine[[#This Row],[Q]]/SUMIF(#REF!,PlanMasine[[#This Row],[RN]],#REF!)*PlanMasine[[#This Row],[KPLQ]]),0)</f>
        <v>0</v>
      </c>
      <c r="F2296" s="23">
        <v>12</v>
      </c>
      <c r="G2296" s="23">
        <v>0</v>
      </c>
      <c r="H2296" s="23">
        <v>0</v>
      </c>
      <c r="I2296" s="23" t="s">
        <v>5</v>
      </c>
      <c r="J2296" s="23" t="s">
        <v>570</v>
      </c>
      <c r="K2296" s="23" t="s">
        <v>1823</v>
      </c>
      <c r="L2296" s="24">
        <v>45841</v>
      </c>
      <c r="M2296" s="28">
        <v>4.8611111111111112E-3</v>
      </c>
      <c r="N2296" s="3">
        <v>45838</v>
      </c>
      <c r="O2296">
        <v>222923</v>
      </c>
      <c r="P2296" t="e">
        <f>IFERROR(INDEX(REDOSLIJED!#REF!,MATCH(PlanMasine[[#This Row],[KPL]],REDOSLIJED!#REF!,0)),MAX(REDOSLIJED!#REF!)+1)</f>
        <v>#REF!</v>
      </c>
    </row>
    <row r="2297" spans="1:16" hidden="1" x14ac:dyDescent="0.25">
      <c r="A2297" s="23">
        <v>1031262</v>
      </c>
      <c r="B2297" s="23">
        <v>1</v>
      </c>
      <c r="C2297" s="23">
        <v>1031285</v>
      </c>
      <c r="D2297" s="23" t="s">
        <v>2139</v>
      </c>
      <c r="E2297" s="5">
        <f>IFERROR((PlanMasine[[#This Row],[Norma]]/PlanMasine[[#This Row],[Q]])*(PlanMasine[[#This Row],[Q]]/SUMIF(#REF!,PlanMasine[[#This Row],[RN]],#REF!)*PlanMasine[[#This Row],[KPLQ]]),0)</f>
        <v>0</v>
      </c>
      <c r="F2297" s="23">
        <v>12</v>
      </c>
      <c r="G2297" s="23">
        <v>0</v>
      </c>
      <c r="H2297" s="23">
        <v>0</v>
      </c>
      <c r="I2297" s="23" t="s">
        <v>5</v>
      </c>
      <c r="J2297" s="23" t="s">
        <v>570</v>
      </c>
      <c r="K2297" s="23" t="s">
        <v>1823</v>
      </c>
      <c r="L2297" s="24">
        <v>45841</v>
      </c>
      <c r="M2297" s="28">
        <v>1.3888888888888889E-3</v>
      </c>
      <c r="N2297" s="3">
        <v>45838</v>
      </c>
      <c r="O2297">
        <v>222917</v>
      </c>
      <c r="P2297" t="e">
        <f>IFERROR(INDEX(REDOSLIJED!#REF!,MATCH(PlanMasine[[#This Row],[KPL]],REDOSLIJED!#REF!,0)),MAX(REDOSLIJED!#REF!)+1)</f>
        <v>#REF!</v>
      </c>
    </row>
    <row r="2298" spans="1:16" hidden="1" x14ac:dyDescent="0.25">
      <c r="A2298" s="23">
        <v>1031262</v>
      </c>
      <c r="B2298" s="23">
        <v>1</v>
      </c>
      <c r="C2298" s="23">
        <v>1031290</v>
      </c>
      <c r="D2298" s="23" t="s">
        <v>2150</v>
      </c>
      <c r="E2298" s="5">
        <f>IFERROR((PlanMasine[[#This Row],[Norma]]/PlanMasine[[#This Row],[Q]])*(PlanMasine[[#This Row],[Q]]/SUMIF(#REF!,PlanMasine[[#This Row],[RN]],#REF!)*PlanMasine[[#This Row],[KPLQ]]),0)</f>
        <v>0</v>
      </c>
      <c r="F2298" s="23">
        <v>12</v>
      </c>
      <c r="G2298" s="23">
        <v>0</v>
      </c>
      <c r="H2298" s="23">
        <v>0</v>
      </c>
      <c r="I2298" s="23" t="s">
        <v>5</v>
      </c>
      <c r="J2298" s="23" t="s">
        <v>570</v>
      </c>
      <c r="K2298" s="23" t="s">
        <v>1823</v>
      </c>
      <c r="L2298" s="24">
        <v>45841</v>
      </c>
      <c r="M2298" s="28">
        <v>4.8611111111111112E-3</v>
      </c>
      <c r="N2298" s="3">
        <v>45838</v>
      </c>
      <c r="O2298">
        <v>222922</v>
      </c>
      <c r="P2298" t="e">
        <f>IFERROR(INDEX(REDOSLIJED!#REF!,MATCH(PlanMasine[[#This Row],[KPL]],REDOSLIJED!#REF!,0)),MAX(REDOSLIJED!#REF!)+1)</f>
        <v>#REF!</v>
      </c>
    </row>
    <row r="2299" spans="1:16" hidden="1" x14ac:dyDescent="0.25">
      <c r="A2299" s="23">
        <v>1031262</v>
      </c>
      <c r="B2299" s="23">
        <v>1</v>
      </c>
      <c r="C2299" s="23">
        <v>1031275</v>
      </c>
      <c r="D2299" s="23" t="s">
        <v>2145</v>
      </c>
      <c r="E2299" s="5">
        <f>IFERROR((PlanMasine[[#This Row],[Norma]]/PlanMasine[[#This Row],[Q]])*(PlanMasine[[#This Row],[Q]]/SUMIF(#REF!,PlanMasine[[#This Row],[RN]],#REF!)*PlanMasine[[#This Row],[KPLQ]]),0)</f>
        <v>0</v>
      </c>
      <c r="F2299" s="23">
        <v>12</v>
      </c>
      <c r="G2299" s="23">
        <v>0</v>
      </c>
      <c r="H2299" s="23">
        <v>0</v>
      </c>
      <c r="I2299" s="23" t="s">
        <v>5</v>
      </c>
      <c r="J2299" s="23" t="s">
        <v>570</v>
      </c>
      <c r="K2299" s="23" t="s">
        <v>1823</v>
      </c>
      <c r="L2299" s="24">
        <v>45841</v>
      </c>
      <c r="M2299" s="28">
        <v>1.3888888888888889E-3</v>
      </c>
      <c r="N2299" s="3">
        <v>45838</v>
      </c>
      <c r="O2299">
        <v>222907</v>
      </c>
      <c r="P2299" t="e">
        <f>IFERROR(INDEX(REDOSLIJED!#REF!,MATCH(PlanMasine[[#This Row],[KPL]],REDOSLIJED!#REF!,0)),MAX(REDOSLIJED!#REF!)+1)</f>
        <v>#REF!</v>
      </c>
    </row>
    <row r="2300" spans="1:16" hidden="1" x14ac:dyDescent="0.25">
      <c r="A2300" s="23">
        <v>1031263</v>
      </c>
      <c r="B2300" s="23">
        <v>1</v>
      </c>
      <c r="C2300" s="23">
        <v>1031288</v>
      </c>
      <c r="D2300" s="23" t="s">
        <v>1824</v>
      </c>
      <c r="E2300" s="5">
        <f>IFERROR((PlanMasine[[#This Row],[Norma]]/PlanMasine[[#This Row],[Q]])*(PlanMasine[[#This Row],[Q]]/SUMIF(#REF!,PlanMasine[[#This Row],[RN]],#REF!)*PlanMasine[[#This Row],[KPLQ]]),0)</f>
        <v>0</v>
      </c>
      <c r="F2300" s="23">
        <v>12</v>
      </c>
      <c r="G2300" s="23">
        <v>0</v>
      </c>
      <c r="H2300" s="23">
        <v>0</v>
      </c>
      <c r="I2300" s="23" t="s">
        <v>5</v>
      </c>
      <c r="J2300" s="23" t="s">
        <v>570</v>
      </c>
      <c r="K2300" s="23" t="s">
        <v>1823</v>
      </c>
      <c r="L2300" s="24">
        <v>45841</v>
      </c>
      <c r="M2300" s="28">
        <v>2.0833333333333333E-3</v>
      </c>
      <c r="N2300" s="3">
        <v>45838</v>
      </c>
      <c r="O2300">
        <v>222920</v>
      </c>
      <c r="P2300" t="e">
        <f>IFERROR(INDEX(REDOSLIJED!#REF!,MATCH(PlanMasine[[#This Row],[KPL]],REDOSLIJED!#REF!,0)),MAX(REDOSLIJED!#REF!)+1)</f>
        <v>#REF!</v>
      </c>
    </row>
    <row r="2301" spans="1:16" hidden="1" x14ac:dyDescent="0.25">
      <c r="A2301" s="23">
        <v>1031263</v>
      </c>
      <c r="B2301" s="23">
        <v>1</v>
      </c>
      <c r="C2301" s="23">
        <v>1031283</v>
      </c>
      <c r="D2301" s="23" t="s">
        <v>2143</v>
      </c>
      <c r="E2301" s="5">
        <f>IFERROR((PlanMasine[[#This Row],[Norma]]/PlanMasine[[#This Row],[Q]])*(PlanMasine[[#This Row],[Q]]/SUMIF(#REF!,PlanMasine[[#This Row],[RN]],#REF!)*PlanMasine[[#This Row],[KPLQ]]),0)</f>
        <v>0</v>
      </c>
      <c r="F2301" s="23">
        <v>12</v>
      </c>
      <c r="G2301" s="23">
        <v>0</v>
      </c>
      <c r="H2301" s="23">
        <v>0</v>
      </c>
      <c r="I2301" s="23" t="s">
        <v>5</v>
      </c>
      <c r="J2301" s="23" t="s">
        <v>570</v>
      </c>
      <c r="K2301" s="23" t="s">
        <v>1823</v>
      </c>
      <c r="L2301" s="24">
        <v>45841</v>
      </c>
      <c r="M2301" s="28">
        <v>2.0833333333333333E-3</v>
      </c>
      <c r="N2301" s="3">
        <v>45838</v>
      </c>
      <c r="O2301">
        <v>222915</v>
      </c>
      <c r="P2301" t="e">
        <f>IFERROR(INDEX(REDOSLIJED!#REF!,MATCH(PlanMasine[[#This Row],[KPL]],REDOSLIJED!#REF!,0)),MAX(REDOSLIJED!#REF!)+1)</f>
        <v>#REF!</v>
      </c>
    </row>
    <row r="2302" spans="1:16" hidden="1" x14ac:dyDescent="0.25">
      <c r="A2302" s="23">
        <v>1031263</v>
      </c>
      <c r="B2302" s="23">
        <v>1</v>
      </c>
      <c r="C2302" s="23">
        <v>1031289</v>
      </c>
      <c r="D2302" s="23" t="s">
        <v>2147</v>
      </c>
      <c r="E2302" s="5">
        <f>IFERROR((PlanMasine[[#This Row],[Norma]]/PlanMasine[[#This Row],[Q]])*(PlanMasine[[#This Row],[Q]]/SUMIF(#REF!,PlanMasine[[#This Row],[RN]],#REF!)*PlanMasine[[#This Row],[KPLQ]]),0)</f>
        <v>0</v>
      </c>
      <c r="F2302" s="23">
        <v>12</v>
      </c>
      <c r="G2302" s="23">
        <v>0</v>
      </c>
      <c r="H2302" s="23">
        <v>0</v>
      </c>
      <c r="I2302" s="23" t="s">
        <v>5</v>
      </c>
      <c r="J2302" s="23" t="s">
        <v>570</v>
      </c>
      <c r="K2302" s="23" t="s">
        <v>1823</v>
      </c>
      <c r="L2302" s="24">
        <v>45841</v>
      </c>
      <c r="M2302" s="28">
        <v>3.472222222222222E-3</v>
      </c>
      <c r="N2302" s="3">
        <v>45838</v>
      </c>
      <c r="O2302">
        <v>222921</v>
      </c>
      <c r="P2302" t="e">
        <f>IFERROR(INDEX(REDOSLIJED!#REF!,MATCH(PlanMasine[[#This Row],[KPL]],REDOSLIJED!#REF!,0)),MAX(REDOSLIJED!#REF!)+1)</f>
        <v>#REF!</v>
      </c>
    </row>
    <row r="2303" spans="1:16" hidden="1" x14ac:dyDescent="0.25">
      <c r="A2303" s="23">
        <v>1031263</v>
      </c>
      <c r="B2303" s="23">
        <v>1</v>
      </c>
      <c r="C2303" s="23">
        <v>1031291</v>
      </c>
      <c r="D2303" s="23" t="s">
        <v>2149</v>
      </c>
      <c r="E2303" s="5">
        <f>IFERROR((PlanMasine[[#This Row],[Norma]]/PlanMasine[[#This Row],[Q]])*(PlanMasine[[#This Row],[Q]]/SUMIF(#REF!,PlanMasine[[#This Row],[RN]],#REF!)*PlanMasine[[#This Row],[KPLQ]]),0)</f>
        <v>0</v>
      </c>
      <c r="F2303" s="23">
        <v>12</v>
      </c>
      <c r="G2303" s="23">
        <v>0</v>
      </c>
      <c r="H2303" s="23">
        <v>0</v>
      </c>
      <c r="I2303" s="23" t="s">
        <v>5</v>
      </c>
      <c r="J2303" s="23" t="s">
        <v>570</v>
      </c>
      <c r="K2303" s="23" t="s">
        <v>1823</v>
      </c>
      <c r="L2303" s="24">
        <v>45841</v>
      </c>
      <c r="M2303" s="28">
        <v>4.8611111111111112E-3</v>
      </c>
      <c r="N2303" s="3">
        <v>45838</v>
      </c>
      <c r="O2303">
        <v>222923</v>
      </c>
      <c r="P2303" t="e">
        <f>IFERROR(INDEX(REDOSLIJED!#REF!,MATCH(PlanMasine[[#This Row],[KPL]],REDOSLIJED!#REF!,0)),MAX(REDOSLIJED!#REF!)+1)</f>
        <v>#REF!</v>
      </c>
    </row>
    <row r="2304" spans="1:16" hidden="1" x14ac:dyDescent="0.25">
      <c r="A2304" s="23">
        <v>1031263</v>
      </c>
      <c r="B2304" s="23">
        <v>1</v>
      </c>
      <c r="C2304" s="23">
        <v>1031294</v>
      </c>
      <c r="D2304" s="23" t="s">
        <v>2146</v>
      </c>
      <c r="E2304" s="5">
        <f>IFERROR((PlanMasine[[#This Row],[Norma]]/PlanMasine[[#This Row],[Q]])*(PlanMasine[[#This Row],[Q]]/SUMIF(#REF!,PlanMasine[[#This Row],[RN]],#REF!)*PlanMasine[[#This Row],[KPLQ]]),0)</f>
        <v>0</v>
      </c>
      <c r="F2304" s="23">
        <v>12</v>
      </c>
      <c r="G2304" s="23">
        <v>0</v>
      </c>
      <c r="H2304" s="23">
        <v>0</v>
      </c>
      <c r="I2304" s="23" t="s">
        <v>5</v>
      </c>
      <c r="J2304" s="23" t="s">
        <v>570</v>
      </c>
      <c r="K2304" s="23" t="s">
        <v>1823</v>
      </c>
      <c r="L2304" s="24">
        <v>45841</v>
      </c>
      <c r="M2304" s="28">
        <v>2.0833333333333333E-3</v>
      </c>
      <c r="N2304" s="3">
        <v>45838</v>
      </c>
      <c r="O2304">
        <v>222931</v>
      </c>
      <c r="P2304" t="e">
        <f>IFERROR(INDEX(REDOSLIJED!#REF!,MATCH(PlanMasine[[#This Row],[KPL]],REDOSLIJED!#REF!,0)),MAX(REDOSLIJED!#REF!)+1)</f>
        <v>#REF!</v>
      </c>
    </row>
    <row r="2305" spans="1:16" hidden="1" x14ac:dyDescent="0.25">
      <c r="A2305" s="23">
        <v>1031263</v>
      </c>
      <c r="B2305" s="23">
        <v>1</v>
      </c>
      <c r="C2305" s="23">
        <v>1031292</v>
      </c>
      <c r="D2305" s="23" t="s">
        <v>1825</v>
      </c>
      <c r="E2305" s="5">
        <f>IFERROR((PlanMasine[[#This Row],[Norma]]/PlanMasine[[#This Row],[Q]])*(PlanMasine[[#This Row],[Q]]/SUMIF(#REF!,PlanMasine[[#This Row],[RN]],#REF!)*PlanMasine[[#This Row],[KPLQ]]),0)</f>
        <v>0</v>
      </c>
      <c r="F2305" s="23">
        <v>12</v>
      </c>
      <c r="G2305" s="23">
        <v>0</v>
      </c>
      <c r="H2305" s="23">
        <v>0</v>
      </c>
      <c r="I2305" s="23" t="s">
        <v>5</v>
      </c>
      <c r="J2305" s="23" t="s">
        <v>570</v>
      </c>
      <c r="K2305" s="23" t="s">
        <v>1823</v>
      </c>
      <c r="L2305" s="24">
        <v>45841</v>
      </c>
      <c r="M2305" s="28">
        <v>2.0833333333333333E-3</v>
      </c>
      <c r="N2305" s="3">
        <v>45838</v>
      </c>
      <c r="O2305">
        <v>222926</v>
      </c>
      <c r="P2305" t="e">
        <f>IFERROR(INDEX(REDOSLIJED!#REF!,MATCH(PlanMasine[[#This Row],[KPL]],REDOSLIJED!#REF!,0)),MAX(REDOSLIJED!#REF!)+1)</f>
        <v>#REF!</v>
      </c>
    </row>
    <row r="2306" spans="1:16" hidden="1" x14ac:dyDescent="0.25">
      <c r="A2306" s="23">
        <v>1031263</v>
      </c>
      <c r="B2306" s="23">
        <v>1</v>
      </c>
      <c r="C2306" s="23">
        <v>1031293</v>
      </c>
      <c r="D2306" s="23" t="s">
        <v>2138</v>
      </c>
      <c r="E2306" s="5">
        <f>IFERROR((PlanMasine[[#This Row],[Norma]]/PlanMasine[[#This Row],[Q]])*(PlanMasine[[#This Row],[Q]]/SUMIF(#REF!,PlanMasine[[#This Row],[RN]],#REF!)*PlanMasine[[#This Row],[KPLQ]]),0)</f>
        <v>0</v>
      </c>
      <c r="F2306" s="23">
        <v>12</v>
      </c>
      <c r="G2306" s="23">
        <v>0</v>
      </c>
      <c r="H2306" s="23">
        <v>0</v>
      </c>
      <c r="I2306" s="23" t="s">
        <v>5</v>
      </c>
      <c r="J2306" s="23" t="s">
        <v>570</v>
      </c>
      <c r="K2306" s="23" t="s">
        <v>1823</v>
      </c>
      <c r="L2306" s="24">
        <v>45841</v>
      </c>
      <c r="M2306" s="28">
        <v>2.0833333333333333E-3</v>
      </c>
      <c r="N2306" s="3">
        <v>45838</v>
      </c>
      <c r="O2306">
        <v>222927</v>
      </c>
      <c r="P2306" t="e">
        <f>IFERROR(INDEX(REDOSLIJED!#REF!,MATCH(PlanMasine[[#This Row],[KPL]],REDOSLIJED!#REF!,0)),MAX(REDOSLIJED!#REF!)+1)</f>
        <v>#REF!</v>
      </c>
    </row>
    <row r="2307" spans="1:16" hidden="1" x14ac:dyDescent="0.25">
      <c r="A2307" s="23">
        <v>1031263</v>
      </c>
      <c r="B2307" s="23">
        <v>1</v>
      </c>
      <c r="C2307" s="23">
        <v>1031277</v>
      </c>
      <c r="D2307" s="23" t="s">
        <v>1822</v>
      </c>
      <c r="E2307" s="5">
        <f>IFERROR((PlanMasine[[#This Row],[Norma]]/PlanMasine[[#This Row],[Q]])*(PlanMasine[[#This Row],[Q]]/SUMIF(#REF!,PlanMasine[[#This Row],[RN]],#REF!)*PlanMasine[[#This Row],[KPLQ]]),0)</f>
        <v>0</v>
      </c>
      <c r="F2307" s="23">
        <v>12</v>
      </c>
      <c r="G2307" s="23">
        <v>0</v>
      </c>
      <c r="H2307" s="23">
        <v>0</v>
      </c>
      <c r="I2307" s="23" t="s">
        <v>5</v>
      </c>
      <c r="J2307" s="23" t="s">
        <v>570</v>
      </c>
      <c r="K2307" s="23" t="s">
        <v>1823</v>
      </c>
      <c r="L2307" s="24">
        <v>45841</v>
      </c>
      <c r="M2307" s="28">
        <v>2.0833333333333333E-3</v>
      </c>
      <c r="N2307" s="3">
        <v>45838</v>
      </c>
      <c r="O2307">
        <v>222909</v>
      </c>
      <c r="P2307" t="e">
        <f>IFERROR(INDEX(REDOSLIJED!#REF!,MATCH(PlanMasine[[#This Row],[KPL]],REDOSLIJED!#REF!,0)),MAX(REDOSLIJED!#REF!)+1)</f>
        <v>#REF!</v>
      </c>
    </row>
    <row r="2308" spans="1:16" hidden="1" x14ac:dyDescent="0.25">
      <c r="A2308" s="23">
        <v>1031263</v>
      </c>
      <c r="B2308" s="23">
        <v>1</v>
      </c>
      <c r="C2308" s="23">
        <v>1031275</v>
      </c>
      <c r="D2308" s="23" t="s">
        <v>2145</v>
      </c>
      <c r="E2308" s="5">
        <f>IFERROR((PlanMasine[[#This Row],[Norma]]/PlanMasine[[#This Row],[Q]])*(PlanMasine[[#This Row],[Q]]/SUMIF(#REF!,PlanMasine[[#This Row],[RN]],#REF!)*PlanMasine[[#This Row],[KPLQ]]),0)</f>
        <v>0</v>
      </c>
      <c r="F2308" s="23">
        <v>12</v>
      </c>
      <c r="G2308" s="23">
        <v>0</v>
      </c>
      <c r="H2308" s="23">
        <v>0</v>
      </c>
      <c r="I2308" s="23" t="s">
        <v>5</v>
      </c>
      <c r="J2308" s="23" t="s">
        <v>570</v>
      </c>
      <c r="K2308" s="23" t="s">
        <v>1823</v>
      </c>
      <c r="L2308" s="24">
        <v>45841</v>
      </c>
      <c r="M2308" s="28">
        <v>1.3888888888888889E-3</v>
      </c>
      <c r="N2308" s="3">
        <v>45838</v>
      </c>
      <c r="O2308">
        <v>222907</v>
      </c>
      <c r="P2308" t="e">
        <f>IFERROR(INDEX(REDOSLIJED!#REF!,MATCH(PlanMasine[[#This Row],[KPL]],REDOSLIJED!#REF!,0)),MAX(REDOSLIJED!#REF!)+1)</f>
        <v>#REF!</v>
      </c>
    </row>
    <row r="2309" spans="1:16" hidden="1" x14ac:dyDescent="0.25">
      <c r="A2309" s="23">
        <v>1031263</v>
      </c>
      <c r="B2309" s="23">
        <v>1</v>
      </c>
      <c r="C2309" s="23">
        <v>1031284</v>
      </c>
      <c r="D2309" s="23" t="s">
        <v>2148</v>
      </c>
      <c r="E2309" s="5">
        <f>IFERROR((PlanMasine[[#This Row],[Norma]]/PlanMasine[[#This Row],[Q]])*(PlanMasine[[#This Row],[Q]]/SUMIF(#REF!,PlanMasine[[#This Row],[RN]],#REF!)*PlanMasine[[#This Row],[KPLQ]]),0)</f>
        <v>0</v>
      </c>
      <c r="F2309" s="23">
        <v>12</v>
      </c>
      <c r="G2309" s="23">
        <v>0</v>
      </c>
      <c r="H2309" s="23">
        <v>0</v>
      </c>
      <c r="I2309" s="23" t="s">
        <v>5</v>
      </c>
      <c r="J2309" s="23" t="s">
        <v>570</v>
      </c>
      <c r="K2309" s="23" t="s">
        <v>1823</v>
      </c>
      <c r="L2309" s="24">
        <v>45841</v>
      </c>
      <c r="M2309" s="28">
        <v>3.472222222222222E-3</v>
      </c>
      <c r="N2309" s="3">
        <v>45838</v>
      </c>
      <c r="O2309">
        <v>222916</v>
      </c>
      <c r="P2309" t="e">
        <f>IFERROR(INDEX(REDOSLIJED!#REF!,MATCH(PlanMasine[[#This Row],[KPL]],REDOSLIJED!#REF!,0)),MAX(REDOSLIJED!#REF!)+1)</f>
        <v>#REF!</v>
      </c>
    </row>
    <row r="2310" spans="1:16" hidden="1" x14ac:dyDescent="0.25">
      <c r="A2310" s="23">
        <v>1031263</v>
      </c>
      <c r="B2310" s="23">
        <v>1</v>
      </c>
      <c r="C2310" s="23">
        <v>1031278</v>
      </c>
      <c r="D2310" s="23" t="s">
        <v>2142</v>
      </c>
      <c r="E2310" s="5">
        <f>IFERROR((PlanMasine[[#This Row],[Norma]]/PlanMasine[[#This Row],[Q]])*(PlanMasine[[#This Row],[Q]]/SUMIF(#REF!,PlanMasine[[#This Row],[RN]],#REF!)*PlanMasine[[#This Row],[KPLQ]]),0)</f>
        <v>0</v>
      </c>
      <c r="F2310" s="23">
        <v>12</v>
      </c>
      <c r="G2310" s="23">
        <v>0</v>
      </c>
      <c r="H2310" s="23">
        <v>0</v>
      </c>
      <c r="I2310" s="23" t="s">
        <v>5</v>
      </c>
      <c r="J2310" s="23" t="s">
        <v>570</v>
      </c>
      <c r="K2310" s="23" t="s">
        <v>1823</v>
      </c>
      <c r="L2310" s="24">
        <v>45841</v>
      </c>
      <c r="M2310" s="28">
        <v>1.3888888888888889E-3</v>
      </c>
      <c r="N2310" s="3">
        <v>45838</v>
      </c>
      <c r="O2310">
        <v>222910</v>
      </c>
      <c r="P2310" t="e">
        <f>IFERROR(INDEX(REDOSLIJED!#REF!,MATCH(PlanMasine[[#This Row],[KPL]],REDOSLIJED!#REF!,0)),MAX(REDOSLIJED!#REF!)+1)</f>
        <v>#REF!</v>
      </c>
    </row>
    <row r="2311" spans="1:16" hidden="1" x14ac:dyDescent="0.25">
      <c r="A2311" s="23">
        <v>1031263</v>
      </c>
      <c r="B2311" s="23">
        <v>1</v>
      </c>
      <c r="C2311" s="23">
        <v>1031285</v>
      </c>
      <c r="D2311" s="23" t="s">
        <v>2139</v>
      </c>
      <c r="E2311" s="5">
        <f>IFERROR((PlanMasine[[#This Row],[Norma]]/PlanMasine[[#This Row],[Q]])*(PlanMasine[[#This Row],[Q]]/SUMIF(#REF!,PlanMasine[[#This Row],[RN]],#REF!)*PlanMasine[[#This Row],[KPLQ]]),0)</f>
        <v>0</v>
      </c>
      <c r="F2311" s="23">
        <v>12</v>
      </c>
      <c r="G2311" s="23">
        <v>0</v>
      </c>
      <c r="H2311" s="23">
        <v>0</v>
      </c>
      <c r="I2311" s="23" t="s">
        <v>5</v>
      </c>
      <c r="J2311" s="23" t="s">
        <v>570</v>
      </c>
      <c r="K2311" s="23" t="s">
        <v>1823</v>
      </c>
      <c r="L2311" s="24">
        <v>45841</v>
      </c>
      <c r="M2311" s="28">
        <v>1.3888888888888889E-3</v>
      </c>
      <c r="N2311" s="3">
        <v>45838</v>
      </c>
      <c r="O2311">
        <v>222917</v>
      </c>
      <c r="P2311" t="e">
        <f>IFERROR(INDEX(REDOSLIJED!#REF!,MATCH(PlanMasine[[#This Row],[KPL]],REDOSLIJED!#REF!,0)),MAX(REDOSLIJED!#REF!)+1)</f>
        <v>#REF!</v>
      </c>
    </row>
    <row r="2312" spans="1:16" hidden="1" x14ac:dyDescent="0.25">
      <c r="A2312" s="23">
        <v>1031263</v>
      </c>
      <c r="B2312" s="23">
        <v>1</v>
      </c>
      <c r="C2312" s="23">
        <v>1031287</v>
      </c>
      <c r="D2312" s="23" t="s">
        <v>2144</v>
      </c>
      <c r="E2312" s="5">
        <f>IFERROR((PlanMasine[[#This Row],[Norma]]/PlanMasine[[#This Row],[Q]])*(PlanMasine[[#This Row],[Q]]/SUMIF(#REF!,PlanMasine[[#This Row],[RN]],#REF!)*PlanMasine[[#This Row],[KPLQ]]),0)</f>
        <v>0</v>
      </c>
      <c r="F2312" s="23">
        <v>12</v>
      </c>
      <c r="G2312" s="23">
        <v>0</v>
      </c>
      <c r="H2312" s="23">
        <v>0</v>
      </c>
      <c r="I2312" s="23" t="s">
        <v>5</v>
      </c>
      <c r="J2312" s="23" t="s">
        <v>570</v>
      </c>
      <c r="K2312" s="23" t="s">
        <v>1823</v>
      </c>
      <c r="L2312" s="24">
        <v>45841</v>
      </c>
      <c r="M2312" s="28">
        <v>1.3888888888888889E-3</v>
      </c>
      <c r="N2312" s="3">
        <v>45838</v>
      </c>
      <c r="O2312">
        <v>222919</v>
      </c>
      <c r="P2312" t="e">
        <f>IFERROR(INDEX(REDOSLIJED!#REF!,MATCH(PlanMasine[[#This Row],[KPL]],REDOSLIJED!#REF!,0)),MAX(REDOSLIJED!#REF!)+1)</f>
        <v>#REF!</v>
      </c>
    </row>
    <row r="2313" spans="1:16" hidden="1" x14ac:dyDescent="0.25">
      <c r="A2313" s="23">
        <v>1031263</v>
      </c>
      <c r="B2313" s="23">
        <v>1</v>
      </c>
      <c r="C2313" s="23">
        <v>1031297</v>
      </c>
      <c r="D2313" s="23" t="s">
        <v>2141</v>
      </c>
      <c r="E2313" s="5">
        <f>IFERROR((PlanMasine[[#This Row],[Norma]]/PlanMasine[[#This Row],[Q]])*(PlanMasine[[#This Row],[Q]]/SUMIF(#REF!,PlanMasine[[#This Row],[RN]],#REF!)*PlanMasine[[#This Row],[KPLQ]]),0)</f>
        <v>0</v>
      </c>
      <c r="F2313" s="23">
        <v>12</v>
      </c>
      <c r="G2313" s="23">
        <v>0</v>
      </c>
      <c r="H2313" s="23">
        <v>0</v>
      </c>
      <c r="I2313" s="23" t="s">
        <v>5</v>
      </c>
      <c r="J2313" s="23" t="s">
        <v>570</v>
      </c>
      <c r="K2313" s="23" t="s">
        <v>1823</v>
      </c>
      <c r="L2313" s="24">
        <v>45841</v>
      </c>
      <c r="M2313" s="28">
        <v>1.3888888888888889E-3</v>
      </c>
      <c r="N2313" s="3">
        <v>45838</v>
      </c>
      <c r="O2313">
        <v>222934</v>
      </c>
      <c r="P2313" t="e">
        <f>IFERROR(INDEX(REDOSLIJED!#REF!,MATCH(PlanMasine[[#This Row],[KPL]],REDOSLIJED!#REF!,0)),MAX(REDOSLIJED!#REF!)+1)</f>
        <v>#REF!</v>
      </c>
    </row>
    <row r="2314" spans="1:16" hidden="1" x14ac:dyDescent="0.25">
      <c r="A2314" s="23">
        <v>1031263</v>
      </c>
      <c r="B2314" s="23">
        <v>1</v>
      </c>
      <c r="C2314" s="23">
        <v>1031286</v>
      </c>
      <c r="D2314" s="23" t="s">
        <v>2140</v>
      </c>
      <c r="E2314" s="5">
        <f>IFERROR((PlanMasine[[#This Row],[Norma]]/PlanMasine[[#This Row],[Q]])*(PlanMasine[[#This Row],[Q]]/SUMIF(#REF!,PlanMasine[[#This Row],[RN]],#REF!)*PlanMasine[[#This Row],[KPLQ]]),0)</f>
        <v>0</v>
      </c>
      <c r="F2314" s="23">
        <v>12</v>
      </c>
      <c r="G2314" s="23">
        <v>0</v>
      </c>
      <c r="H2314" s="23">
        <v>0</v>
      </c>
      <c r="I2314" s="23" t="s">
        <v>5</v>
      </c>
      <c r="J2314" s="23" t="s">
        <v>570</v>
      </c>
      <c r="K2314" s="23" t="s">
        <v>1823</v>
      </c>
      <c r="L2314" s="24">
        <v>45841</v>
      </c>
      <c r="M2314" s="28">
        <v>2.7777777777777779E-3</v>
      </c>
      <c r="N2314" s="3">
        <v>45838</v>
      </c>
      <c r="O2314">
        <v>222918</v>
      </c>
      <c r="P2314" t="e">
        <f>IFERROR(INDEX(REDOSLIJED!#REF!,MATCH(PlanMasine[[#This Row],[KPL]],REDOSLIJED!#REF!,0)),MAX(REDOSLIJED!#REF!)+1)</f>
        <v>#REF!</v>
      </c>
    </row>
    <row r="2315" spans="1:16" hidden="1" x14ac:dyDescent="0.25">
      <c r="A2315" s="23">
        <v>1031263</v>
      </c>
      <c r="B2315" s="23">
        <v>1</v>
      </c>
      <c r="C2315" s="23">
        <v>1031290</v>
      </c>
      <c r="D2315" s="23" t="s">
        <v>2150</v>
      </c>
      <c r="E2315" s="5">
        <f>IFERROR((PlanMasine[[#This Row],[Norma]]/PlanMasine[[#This Row],[Q]])*(PlanMasine[[#This Row],[Q]]/SUMIF(#REF!,PlanMasine[[#This Row],[RN]],#REF!)*PlanMasine[[#This Row],[KPLQ]]),0)</f>
        <v>0</v>
      </c>
      <c r="F2315" s="23">
        <v>12</v>
      </c>
      <c r="G2315" s="23">
        <v>0</v>
      </c>
      <c r="H2315" s="23">
        <v>0</v>
      </c>
      <c r="I2315" s="23" t="s">
        <v>5</v>
      </c>
      <c r="J2315" s="23" t="s">
        <v>570</v>
      </c>
      <c r="K2315" s="23" t="s">
        <v>1823</v>
      </c>
      <c r="L2315" s="24">
        <v>45841</v>
      </c>
      <c r="M2315" s="28">
        <v>4.8611111111111112E-3</v>
      </c>
      <c r="N2315" s="3">
        <v>45838</v>
      </c>
      <c r="O2315">
        <v>222922</v>
      </c>
      <c r="P2315" t="e">
        <f>IFERROR(INDEX(REDOSLIJED!#REF!,MATCH(PlanMasine[[#This Row],[KPL]],REDOSLIJED!#REF!,0)),MAX(REDOSLIJED!#REF!)+1)</f>
        <v>#REF!</v>
      </c>
    </row>
    <row r="2316" spans="1:16" hidden="1" x14ac:dyDescent="0.25">
      <c r="A2316" s="23">
        <v>1031264</v>
      </c>
      <c r="B2316" s="23">
        <v>1</v>
      </c>
      <c r="C2316" s="23">
        <v>1031278</v>
      </c>
      <c r="D2316" s="23" t="s">
        <v>2142</v>
      </c>
      <c r="E2316" s="5">
        <f>IFERROR((PlanMasine[[#This Row],[Norma]]/PlanMasine[[#This Row],[Q]])*(PlanMasine[[#This Row],[Q]]/SUMIF(#REF!,PlanMasine[[#This Row],[RN]],#REF!)*PlanMasine[[#This Row],[KPLQ]]),0)</f>
        <v>0</v>
      </c>
      <c r="F2316" s="23">
        <v>12</v>
      </c>
      <c r="G2316" s="23">
        <v>0</v>
      </c>
      <c r="H2316" s="23">
        <v>0</v>
      </c>
      <c r="I2316" s="23" t="s">
        <v>5</v>
      </c>
      <c r="J2316" s="23" t="s">
        <v>570</v>
      </c>
      <c r="K2316" s="23" t="s">
        <v>1823</v>
      </c>
      <c r="L2316" s="24">
        <v>45841</v>
      </c>
      <c r="M2316" s="28">
        <v>1.3888888888888889E-3</v>
      </c>
      <c r="N2316" s="3">
        <v>45838</v>
      </c>
      <c r="O2316">
        <v>222910</v>
      </c>
      <c r="P2316" t="e">
        <f>IFERROR(INDEX(REDOSLIJED!#REF!,MATCH(PlanMasine[[#This Row],[KPL]],REDOSLIJED!#REF!,0)),MAX(REDOSLIJED!#REF!)+1)</f>
        <v>#REF!</v>
      </c>
    </row>
    <row r="2317" spans="1:16" hidden="1" x14ac:dyDescent="0.25">
      <c r="A2317" s="23">
        <v>1031264</v>
      </c>
      <c r="B2317" s="23">
        <v>1</v>
      </c>
      <c r="C2317" s="23">
        <v>1031294</v>
      </c>
      <c r="D2317" s="23" t="s">
        <v>2146</v>
      </c>
      <c r="E2317" s="5">
        <f>IFERROR((PlanMasine[[#This Row],[Norma]]/PlanMasine[[#This Row],[Q]])*(PlanMasine[[#This Row],[Q]]/SUMIF(#REF!,PlanMasine[[#This Row],[RN]],#REF!)*PlanMasine[[#This Row],[KPLQ]]),0)</f>
        <v>0</v>
      </c>
      <c r="F2317" s="23">
        <v>12</v>
      </c>
      <c r="G2317" s="23">
        <v>0</v>
      </c>
      <c r="H2317" s="23">
        <v>0</v>
      </c>
      <c r="I2317" s="23" t="s">
        <v>5</v>
      </c>
      <c r="J2317" s="23" t="s">
        <v>570</v>
      </c>
      <c r="K2317" s="23" t="s">
        <v>1823</v>
      </c>
      <c r="L2317" s="24">
        <v>45841</v>
      </c>
      <c r="M2317" s="28">
        <v>2.0833333333333333E-3</v>
      </c>
      <c r="N2317" s="3">
        <v>45838</v>
      </c>
      <c r="O2317">
        <v>222931</v>
      </c>
      <c r="P2317" t="e">
        <f>IFERROR(INDEX(REDOSLIJED!#REF!,MATCH(PlanMasine[[#This Row],[KPL]],REDOSLIJED!#REF!,0)),MAX(REDOSLIJED!#REF!)+1)</f>
        <v>#REF!</v>
      </c>
    </row>
    <row r="2318" spans="1:16" hidden="1" x14ac:dyDescent="0.25">
      <c r="A2318" s="23">
        <v>1031264</v>
      </c>
      <c r="B2318" s="23">
        <v>1</v>
      </c>
      <c r="C2318" s="23">
        <v>1031292</v>
      </c>
      <c r="D2318" s="23" t="s">
        <v>1825</v>
      </c>
      <c r="E2318" s="5">
        <f>IFERROR((PlanMasine[[#This Row],[Norma]]/PlanMasine[[#This Row],[Q]])*(PlanMasine[[#This Row],[Q]]/SUMIF(#REF!,PlanMasine[[#This Row],[RN]],#REF!)*PlanMasine[[#This Row],[KPLQ]]),0)</f>
        <v>0</v>
      </c>
      <c r="F2318" s="23">
        <v>12</v>
      </c>
      <c r="G2318" s="23">
        <v>0</v>
      </c>
      <c r="H2318" s="23">
        <v>0</v>
      </c>
      <c r="I2318" s="23" t="s">
        <v>5</v>
      </c>
      <c r="J2318" s="23" t="s">
        <v>570</v>
      </c>
      <c r="K2318" s="23" t="s">
        <v>1823</v>
      </c>
      <c r="L2318" s="24">
        <v>45841</v>
      </c>
      <c r="M2318" s="28">
        <v>2.0833333333333333E-3</v>
      </c>
      <c r="N2318" s="3">
        <v>45838</v>
      </c>
      <c r="O2318">
        <v>222926</v>
      </c>
      <c r="P2318" t="e">
        <f>IFERROR(INDEX(REDOSLIJED!#REF!,MATCH(PlanMasine[[#This Row],[KPL]],REDOSLIJED!#REF!,0)),MAX(REDOSLIJED!#REF!)+1)</f>
        <v>#REF!</v>
      </c>
    </row>
    <row r="2319" spans="1:16" hidden="1" x14ac:dyDescent="0.25">
      <c r="A2319" s="23">
        <v>1031264</v>
      </c>
      <c r="B2319" s="23">
        <v>1</v>
      </c>
      <c r="C2319" s="23">
        <v>1031287</v>
      </c>
      <c r="D2319" s="23" t="s">
        <v>2144</v>
      </c>
      <c r="E2319" s="5">
        <f>IFERROR((PlanMasine[[#This Row],[Norma]]/PlanMasine[[#This Row],[Q]])*(PlanMasine[[#This Row],[Q]]/SUMIF(#REF!,PlanMasine[[#This Row],[RN]],#REF!)*PlanMasine[[#This Row],[KPLQ]]),0)</f>
        <v>0</v>
      </c>
      <c r="F2319" s="23">
        <v>12</v>
      </c>
      <c r="G2319" s="23">
        <v>0</v>
      </c>
      <c r="H2319" s="23">
        <v>0</v>
      </c>
      <c r="I2319" s="23" t="s">
        <v>5</v>
      </c>
      <c r="J2319" s="23" t="s">
        <v>570</v>
      </c>
      <c r="K2319" s="23" t="s">
        <v>1823</v>
      </c>
      <c r="L2319" s="24">
        <v>45841</v>
      </c>
      <c r="M2319" s="28">
        <v>1.3888888888888889E-3</v>
      </c>
      <c r="N2319" s="3">
        <v>45838</v>
      </c>
      <c r="O2319">
        <v>222919</v>
      </c>
      <c r="P2319" t="e">
        <f>IFERROR(INDEX(REDOSLIJED!#REF!,MATCH(PlanMasine[[#This Row],[KPL]],REDOSLIJED!#REF!,0)),MAX(REDOSLIJED!#REF!)+1)</f>
        <v>#REF!</v>
      </c>
    </row>
    <row r="2320" spans="1:16" hidden="1" x14ac:dyDescent="0.25">
      <c r="A2320" s="23">
        <v>1031264</v>
      </c>
      <c r="B2320" s="23">
        <v>1</v>
      </c>
      <c r="C2320" s="23">
        <v>1031297</v>
      </c>
      <c r="D2320" s="23" t="s">
        <v>2141</v>
      </c>
      <c r="E2320" s="5">
        <f>IFERROR((PlanMasine[[#This Row],[Norma]]/PlanMasine[[#This Row],[Q]])*(PlanMasine[[#This Row],[Q]]/SUMIF(#REF!,PlanMasine[[#This Row],[RN]],#REF!)*PlanMasine[[#This Row],[KPLQ]]),0)</f>
        <v>0</v>
      </c>
      <c r="F2320" s="23">
        <v>12</v>
      </c>
      <c r="G2320" s="23">
        <v>0</v>
      </c>
      <c r="H2320" s="23">
        <v>0</v>
      </c>
      <c r="I2320" s="23" t="s">
        <v>5</v>
      </c>
      <c r="J2320" s="23" t="s">
        <v>570</v>
      </c>
      <c r="K2320" s="23" t="s">
        <v>1823</v>
      </c>
      <c r="L2320" s="24">
        <v>45841</v>
      </c>
      <c r="M2320" s="28">
        <v>1.3888888888888889E-3</v>
      </c>
      <c r="N2320" s="3">
        <v>45838</v>
      </c>
      <c r="O2320">
        <v>222934</v>
      </c>
      <c r="P2320" t="e">
        <f>IFERROR(INDEX(REDOSLIJED!#REF!,MATCH(PlanMasine[[#This Row],[KPL]],REDOSLIJED!#REF!,0)),MAX(REDOSLIJED!#REF!)+1)</f>
        <v>#REF!</v>
      </c>
    </row>
    <row r="2321" spans="1:16" hidden="1" x14ac:dyDescent="0.25">
      <c r="A2321" s="23">
        <v>1031264</v>
      </c>
      <c r="B2321" s="23">
        <v>1</v>
      </c>
      <c r="C2321" s="23">
        <v>1031277</v>
      </c>
      <c r="D2321" s="23" t="s">
        <v>1822</v>
      </c>
      <c r="E2321" s="5">
        <f>IFERROR((PlanMasine[[#This Row],[Norma]]/PlanMasine[[#This Row],[Q]])*(PlanMasine[[#This Row],[Q]]/SUMIF(#REF!,PlanMasine[[#This Row],[RN]],#REF!)*PlanMasine[[#This Row],[KPLQ]]),0)</f>
        <v>0</v>
      </c>
      <c r="F2321" s="23">
        <v>12</v>
      </c>
      <c r="G2321" s="23">
        <v>0</v>
      </c>
      <c r="H2321" s="23">
        <v>0</v>
      </c>
      <c r="I2321" s="23" t="s">
        <v>5</v>
      </c>
      <c r="J2321" s="23" t="s">
        <v>570</v>
      </c>
      <c r="K2321" s="23" t="s">
        <v>1823</v>
      </c>
      <c r="L2321" s="24">
        <v>45841</v>
      </c>
      <c r="M2321" s="28">
        <v>2.0833333333333333E-3</v>
      </c>
      <c r="N2321" s="3">
        <v>45838</v>
      </c>
      <c r="O2321">
        <v>222909</v>
      </c>
      <c r="P2321" t="e">
        <f>IFERROR(INDEX(REDOSLIJED!#REF!,MATCH(PlanMasine[[#This Row],[KPL]],REDOSLIJED!#REF!,0)),MAX(REDOSLIJED!#REF!)+1)</f>
        <v>#REF!</v>
      </c>
    </row>
    <row r="2322" spans="1:16" hidden="1" x14ac:dyDescent="0.25">
      <c r="A2322" s="23">
        <v>1031264</v>
      </c>
      <c r="B2322" s="23">
        <v>1</v>
      </c>
      <c r="C2322" s="23">
        <v>1031291</v>
      </c>
      <c r="D2322" s="23" t="s">
        <v>2149</v>
      </c>
      <c r="E2322" s="5">
        <f>IFERROR((PlanMasine[[#This Row],[Norma]]/PlanMasine[[#This Row],[Q]])*(PlanMasine[[#This Row],[Q]]/SUMIF(#REF!,PlanMasine[[#This Row],[RN]],#REF!)*PlanMasine[[#This Row],[KPLQ]]),0)</f>
        <v>0</v>
      </c>
      <c r="F2322" s="23">
        <v>12</v>
      </c>
      <c r="G2322" s="23">
        <v>0</v>
      </c>
      <c r="H2322" s="23">
        <v>0</v>
      </c>
      <c r="I2322" s="23" t="s">
        <v>5</v>
      </c>
      <c r="J2322" s="23" t="s">
        <v>570</v>
      </c>
      <c r="K2322" s="23" t="s">
        <v>1823</v>
      </c>
      <c r="L2322" s="24">
        <v>45841</v>
      </c>
      <c r="M2322" s="28">
        <v>4.8611111111111112E-3</v>
      </c>
      <c r="N2322" s="3">
        <v>45838</v>
      </c>
      <c r="O2322">
        <v>222923</v>
      </c>
      <c r="P2322" t="e">
        <f>IFERROR(INDEX(REDOSLIJED!#REF!,MATCH(PlanMasine[[#This Row],[KPL]],REDOSLIJED!#REF!,0)),MAX(REDOSLIJED!#REF!)+1)</f>
        <v>#REF!</v>
      </c>
    </row>
    <row r="2323" spans="1:16" hidden="1" x14ac:dyDescent="0.25">
      <c r="A2323" s="23">
        <v>1031264</v>
      </c>
      <c r="B2323" s="23">
        <v>1</v>
      </c>
      <c r="C2323" s="23">
        <v>1031275</v>
      </c>
      <c r="D2323" s="23" t="s">
        <v>2145</v>
      </c>
      <c r="E2323" s="5">
        <f>IFERROR((PlanMasine[[#This Row],[Norma]]/PlanMasine[[#This Row],[Q]])*(PlanMasine[[#This Row],[Q]]/SUMIF(#REF!,PlanMasine[[#This Row],[RN]],#REF!)*PlanMasine[[#This Row],[KPLQ]]),0)</f>
        <v>0</v>
      </c>
      <c r="F2323" s="23">
        <v>12</v>
      </c>
      <c r="G2323" s="23">
        <v>0</v>
      </c>
      <c r="H2323" s="23">
        <v>0</v>
      </c>
      <c r="I2323" s="23" t="s">
        <v>5</v>
      </c>
      <c r="J2323" s="23" t="s">
        <v>570</v>
      </c>
      <c r="K2323" s="23" t="s">
        <v>1823</v>
      </c>
      <c r="L2323" s="24">
        <v>45841</v>
      </c>
      <c r="M2323" s="28">
        <v>1.3888888888888889E-3</v>
      </c>
      <c r="N2323" s="3">
        <v>45838</v>
      </c>
      <c r="O2323">
        <v>222907</v>
      </c>
      <c r="P2323" t="e">
        <f>IFERROR(INDEX(REDOSLIJED!#REF!,MATCH(PlanMasine[[#This Row],[KPL]],REDOSLIJED!#REF!,0)),MAX(REDOSLIJED!#REF!)+1)</f>
        <v>#REF!</v>
      </c>
    </row>
    <row r="2324" spans="1:16" hidden="1" x14ac:dyDescent="0.25">
      <c r="A2324" s="23">
        <v>1031264</v>
      </c>
      <c r="B2324" s="23">
        <v>1</v>
      </c>
      <c r="C2324" s="23">
        <v>1031288</v>
      </c>
      <c r="D2324" s="23" t="s">
        <v>1824</v>
      </c>
      <c r="E2324" s="5">
        <f>IFERROR((PlanMasine[[#This Row],[Norma]]/PlanMasine[[#This Row],[Q]])*(PlanMasine[[#This Row],[Q]]/SUMIF(#REF!,PlanMasine[[#This Row],[RN]],#REF!)*PlanMasine[[#This Row],[KPLQ]]),0)</f>
        <v>0</v>
      </c>
      <c r="F2324" s="23">
        <v>12</v>
      </c>
      <c r="G2324" s="23">
        <v>0</v>
      </c>
      <c r="H2324" s="23">
        <v>0</v>
      </c>
      <c r="I2324" s="23" t="s">
        <v>5</v>
      </c>
      <c r="J2324" s="23" t="s">
        <v>570</v>
      </c>
      <c r="K2324" s="23" t="s">
        <v>1823</v>
      </c>
      <c r="L2324" s="24">
        <v>45841</v>
      </c>
      <c r="M2324" s="28">
        <v>2.0833333333333333E-3</v>
      </c>
      <c r="N2324" s="3">
        <v>45838</v>
      </c>
      <c r="O2324">
        <v>222920</v>
      </c>
      <c r="P2324" t="e">
        <f>IFERROR(INDEX(REDOSLIJED!#REF!,MATCH(PlanMasine[[#This Row],[KPL]],REDOSLIJED!#REF!,0)),MAX(REDOSLIJED!#REF!)+1)</f>
        <v>#REF!</v>
      </c>
    </row>
    <row r="2325" spans="1:16" hidden="1" x14ac:dyDescent="0.25">
      <c r="A2325" s="23">
        <v>1031264</v>
      </c>
      <c r="B2325" s="23">
        <v>1</v>
      </c>
      <c r="C2325" s="23">
        <v>1031290</v>
      </c>
      <c r="D2325" s="23" t="s">
        <v>2150</v>
      </c>
      <c r="E2325" s="5">
        <f>IFERROR((PlanMasine[[#This Row],[Norma]]/PlanMasine[[#This Row],[Q]])*(PlanMasine[[#This Row],[Q]]/SUMIF(#REF!,PlanMasine[[#This Row],[RN]],#REF!)*PlanMasine[[#This Row],[KPLQ]]),0)</f>
        <v>0</v>
      </c>
      <c r="F2325" s="23">
        <v>12</v>
      </c>
      <c r="G2325" s="23">
        <v>0</v>
      </c>
      <c r="H2325" s="23">
        <v>0</v>
      </c>
      <c r="I2325" s="23" t="s">
        <v>5</v>
      </c>
      <c r="J2325" s="23" t="s">
        <v>570</v>
      </c>
      <c r="K2325" s="23" t="s">
        <v>1823</v>
      </c>
      <c r="L2325" s="24">
        <v>45841</v>
      </c>
      <c r="M2325" s="28">
        <v>4.8611111111111112E-3</v>
      </c>
      <c r="N2325" s="3">
        <v>45838</v>
      </c>
      <c r="O2325">
        <v>222922</v>
      </c>
      <c r="P2325" t="e">
        <f>IFERROR(INDEX(REDOSLIJED!#REF!,MATCH(PlanMasine[[#This Row],[KPL]],REDOSLIJED!#REF!,0)),MAX(REDOSLIJED!#REF!)+1)</f>
        <v>#REF!</v>
      </c>
    </row>
    <row r="2326" spans="1:16" hidden="1" x14ac:dyDescent="0.25">
      <c r="A2326" s="23">
        <v>1031264</v>
      </c>
      <c r="B2326" s="23">
        <v>1</v>
      </c>
      <c r="C2326" s="23">
        <v>1031286</v>
      </c>
      <c r="D2326" s="23" t="s">
        <v>2140</v>
      </c>
      <c r="E2326" s="5">
        <f>IFERROR((PlanMasine[[#This Row],[Norma]]/PlanMasine[[#This Row],[Q]])*(PlanMasine[[#This Row],[Q]]/SUMIF(#REF!,PlanMasine[[#This Row],[RN]],#REF!)*PlanMasine[[#This Row],[KPLQ]]),0)</f>
        <v>0</v>
      </c>
      <c r="F2326" s="23">
        <v>12</v>
      </c>
      <c r="G2326" s="23">
        <v>0</v>
      </c>
      <c r="H2326" s="23">
        <v>0</v>
      </c>
      <c r="I2326" s="23" t="s">
        <v>5</v>
      </c>
      <c r="J2326" s="23" t="s">
        <v>570</v>
      </c>
      <c r="K2326" s="23" t="s">
        <v>1823</v>
      </c>
      <c r="L2326" s="24">
        <v>45841</v>
      </c>
      <c r="M2326" s="28">
        <v>2.7777777777777779E-3</v>
      </c>
      <c r="N2326" s="3">
        <v>45838</v>
      </c>
      <c r="O2326">
        <v>222918</v>
      </c>
      <c r="P2326" t="e">
        <f>IFERROR(INDEX(REDOSLIJED!#REF!,MATCH(PlanMasine[[#This Row],[KPL]],REDOSLIJED!#REF!,0)),MAX(REDOSLIJED!#REF!)+1)</f>
        <v>#REF!</v>
      </c>
    </row>
    <row r="2327" spans="1:16" hidden="1" x14ac:dyDescent="0.25">
      <c r="A2327" s="23">
        <v>1031264</v>
      </c>
      <c r="B2327" s="23">
        <v>1</v>
      </c>
      <c r="C2327" s="23">
        <v>1031289</v>
      </c>
      <c r="D2327" s="23" t="s">
        <v>2147</v>
      </c>
      <c r="E2327" s="5">
        <f>IFERROR((PlanMasine[[#This Row],[Norma]]/PlanMasine[[#This Row],[Q]])*(PlanMasine[[#This Row],[Q]]/SUMIF(#REF!,PlanMasine[[#This Row],[RN]],#REF!)*PlanMasine[[#This Row],[KPLQ]]),0)</f>
        <v>0</v>
      </c>
      <c r="F2327" s="23">
        <v>12</v>
      </c>
      <c r="G2327" s="23">
        <v>0</v>
      </c>
      <c r="H2327" s="23">
        <v>0</v>
      </c>
      <c r="I2327" s="23" t="s">
        <v>5</v>
      </c>
      <c r="J2327" s="23" t="s">
        <v>570</v>
      </c>
      <c r="K2327" s="23" t="s">
        <v>1823</v>
      </c>
      <c r="L2327" s="24">
        <v>45841</v>
      </c>
      <c r="M2327" s="28">
        <v>3.472222222222222E-3</v>
      </c>
      <c r="N2327" s="3">
        <v>45838</v>
      </c>
      <c r="O2327">
        <v>222921</v>
      </c>
      <c r="P2327" t="e">
        <f>IFERROR(INDEX(REDOSLIJED!#REF!,MATCH(PlanMasine[[#This Row],[KPL]],REDOSLIJED!#REF!,0)),MAX(REDOSLIJED!#REF!)+1)</f>
        <v>#REF!</v>
      </c>
    </row>
    <row r="2328" spans="1:16" hidden="1" x14ac:dyDescent="0.25">
      <c r="A2328" s="23">
        <v>1031264</v>
      </c>
      <c r="B2328" s="23">
        <v>1</v>
      </c>
      <c r="C2328" s="23">
        <v>1031283</v>
      </c>
      <c r="D2328" s="23" t="s">
        <v>2143</v>
      </c>
      <c r="E2328" s="5">
        <f>IFERROR((PlanMasine[[#This Row],[Norma]]/PlanMasine[[#This Row],[Q]])*(PlanMasine[[#This Row],[Q]]/SUMIF(#REF!,PlanMasine[[#This Row],[RN]],#REF!)*PlanMasine[[#This Row],[KPLQ]]),0)</f>
        <v>0</v>
      </c>
      <c r="F2328" s="23">
        <v>12</v>
      </c>
      <c r="G2328" s="23">
        <v>0</v>
      </c>
      <c r="H2328" s="23">
        <v>0</v>
      </c>
      <c r="I2328" s="23" t="s">
        <v>5</v>
      </c>
      <c r="J2328" s="23" t="s">
        <v>570</v>
      </c>
      <c r="K2328" s="23" t="s">
        <v>1823</v>
      </c>
      <c r="L2328" s="24">
        <v>45841</v>
      </c>
      <c r="M2328" s="28">
        <v>2.0833333333333333E-3</v>
      </c>
      <c r="N2328" s="3">
        <v>45838</v>
      </c>
      <c r="O2328">
        <v>222915</v>
      </c>
      <c r="P2328" t="e">
        <f>IFERROR(INDEX(REDOSLIJED!#REF!,MATCH(PlanMasine[[#This Row],[KPL]],REDOSLIJED!#REF!,0)),MAX(REDOSLIJED!#REF!)+1)</f>
        <v>#REF!</v>
      </c>
    </row>
    <row r="2329" spans="1:16" hidden="1" x14ac:dyDescent="0.25">
      <c r="A2329" s="23">
        <v>1031264</v>
      </c>
      <c r="B2329" s="23">
        <v>1</v>
      </c>
      <c r="C2329" s="23">
        <v>1031293</v>
      </c>
      <c r="D2329" s="23" t="s">
        <v>2138</v>
      </c>
      <c r="E2329" s="5">
        <f>IFERROR((PlanMasine[[#This Row],[Norma]]/PlanMasine[[#This Row],[Q]])*(PlanMasine[[#This Row],[Q]]/SUMIF(#REF!,PlanMasine[[#This Row],[RN]],#REF!)*PlanMasine[[#This Row],[KPLQ]]),0)</f>
        <v>0</v>
      </c>
      <c r="F2329" s="23">
        <v>12</v>
      </c>
      <c r="G2329" s="23">
        <v>0</v>
      </c>
      <c r="H2329" s="23">
        <v>0</v>
      </c>
      <c r="I2329" s="23" t="s">
        <v>5</v>
      </c>
      <c r="J2329" s="23" t="s">
        <v>570</v>
      </c>
      <c r="K2329" s="23" t="s">
        <v>1823</v>
      </c>
      <c r="L2329" s="24">
        <v>45841</v>
      </c>
      <c r="M2329" s="28">
        <v>2.0833333333333333E-3</v>
      </c>
      <c r="N2329" s="3">
        <v>45838</v>
      </c>
      <c r="O2329">
        <v>222927</v>
      </c>
      <c r="P2329" t="e">
        <f>IFERROR(INDEX(REDOSLIJED!#REF!,MATCH(PlanMasine[[#This Row],[KPL]],REDOSLIJED!#REF!,0)),MAX(REDOSLIJED!#REF!)+1)</f>
        <v>#REF!</v>
      </c>
    </row>
    <row r="2330" spans="1:16" hidden="1" x14ac:dyDescent="0.25">
      <c r="A2330" s="23">
        <v>1031264</v>
      </c>
      <c r="B2330" s="23">
        <v>1</v>
      </c>
      <c r="C2330" s="23">
        <v>1031284</v>
      </c>
      <c r="D2330" s="23" t="s">
        <v>2148</v>
      </c>
      <c r="E2330" s="5">
        <f>IFERROR((PlanMasine[[#This Row],[Norma]]/PlanMasine[[#This Row],[Q]])*(PlanMasine[[#This Row],[Q]]/SUMIF(#REF!,PlanMasine[[#This Row],[RN]],#REF!)*PlanMasine[[#This Row],[KPLQ]]),0)</f>
        <v>0</v>
      </c>
      <c r="F2330" s="23">
        <v>12</v>
      </c>
      <c r="G2330" s="23">
        <v>0</v>
      </c>
      <c r="H2330" s="23">
        <v>0</v>
      </c>
      <c r="I2330" s="23" t="s">
        <v>5</v>
      </c>
      <c r="J2330" s="23" t="s">
        <v>570</v>
      </c>
      <c r="K2330" s="23" t="s">
        <v>1823</v>
      </c>
      <c r="L2330" s="24">
        <v>45841</v>
      </c>
      <c r="M2330" s="28">
        <v>3.472222222222222E-3</v>
      </c>
      <c r="N2330" s="3">
        <v>45838</v>
      </c>
      <c r="O2330">
        <v>222916</v>
      </c>
      <c r="P2330" t="e">
        <f>IFERROR(INDEX(REDOSLIJED!#REF!,MATCH(PlanMasine[[#This Row],[KPL]],REDOSLIJED!#REF!,0)),MAX(REDOSLIJED!#REF!)+1)</f>
        <v>#REF!</v>
      </c>
    </row>
    <row r="2331" spans="1:16" hidden="1" x14ac:dyDescent="0.25">
      <c r="A2331" s="23">
        <v>1031264</v>
      </c>
      <c r="B2331" s="23">
        <v>1</v>
      </c>
      <c r="C2331" s="23">
        <v>1031285</v>
      </c>
      <c r="D2331" s="23" t="s">
        <v>2139</v>
      </c>
      <c r="E2331" s="5">
        <f>IFERROR((PlanMasine[[#This Row],[Norma]]/PlanMasine[[#This Row],[Q]])*(PlanMasine[[#This Row],[Q]]/SUMIF(#REF!,PlanMasine[[#This Row],[RN]],#REF!)*PlanMasine[[#This Row],[KPLQ]]),0)</f>
        <v>0</v>
      </c>
      <c r="F2331" s="23">
        <v>12</v>
      </c>
      <c r="G2331" s="23">
        <v>0</v>
      </c>
      <c r="H2331" s="23">
        <v>0</v>
      </c>
      <c r="I2331" s="23" t="s">
        <v>5</v>
      </c>
      <c r="J2331" s="23" t="s">
        <v>570</v>
      </c>
      <c r="K2331" s="23" t="s">
        <v>1823</v>
      </c>
      <c r="L2331" s="24">
        <v>45841</v>
      </c>
      <c r="M2331" s="28">
        <v>1.3888888888888889E-3</v>
      </c>
      <c r="N2331" s="3">
        <v>45838</v>
      </c>
      <c r="O2331">
        <v>222917</v>
      </c>
      <c r="P2331" t="e">
        <f>IFERROR(INDEX(REDOSLIJED!#REF!,MATCH(PlanMasine[[#This Row],[KPL]],REDOSLIJED!#REF!,0)),MAX(REDOSLIJED!#REF!)+1)</f>
        <v>#REF!</v>
      </c>
    </row>
    <row r="2332" spans="1:16" hidden="1" x14ac:dyDescent="0.25">
      <c r="A2332" s="23">
        <v>1031265</v>
      </c>
      <c r="B2332" s="23">
        <v>1</v>
      </c>
      <c r="C2332" s="23">
        <v>1031286</v>
      </c>
      <c r="D2332" s="23" t="s">
        <v>2140</v>
      </c>
      <c r="E2332" s="5">
        <f>IFERROR((PlanMasine[[#This Row],[Norma]]/PlanMasine[[#This Row],[Q]])*(PlanMasine[[#This Row],[Q]]/SUMIF(#REF!,PlanMasine[[#This Row],[RN]],#REF!)*PlanMasine[[#This Row],[KPLQ]]),0)</f>
        <v>0</v>
      </c>
      <c r="F2332" s="23">
        <v>12</v>
      </c>
      <c r="G2332" s="23">
        <v>0</v>
      </c>
      <c r="H2332" s="23">
        <v>0</v>
      </c>
      <c r="I2332" s="23" t="s">
        <v>5</v>
      </c>
      <c r="J2332" s="23" t="s">
        <v>570</v>
      </c>
      <c r="K2332" s="23" t="s">
        <v>1823</v>
      </c>
      <c r="L2332" s="24">
        <v>45841</v>
      </c>
      <c r="M2332" s="28">
        <v>2.7777777777777779E-3</v>
      </c>
      <c r="N2332" s="3">
        <v>45838</v>
      </c>
      <c r="O2332">
        <v>222918</v>
      </c>
      <c r="P2332" t="e">
        <f>IFERROR(INDEX(REDOSLIJED!#REF!,MATCH(PlanMasine[[#This Row],[KPL]],REDOSLIJED!#REF!,0)),MAX(REDOSLIJED!#REF!)+1)</f>
        <v>#REF!</v>
      </c>
    </row>
    <row r="2333" spans="1:16" hidden="1" x14ac:dyDescent="0.25">
      <c r="A2333" s="23">
        <v>1031265</v>
      </c>
      <c r="B2333" s="23">
        <v>1</v>
      </c>
      <c r="C2333" s="23">
        <v>1031285</v>
      </c>
      <c r="D2333" s="23" t="s">
        <v>2139</v>
      </c>
      <c r="E2333" s="5">
        <f>IFERROR((PlanMasine[[#This Row],[Norma]]/PlanMasine[[#This Row],[Q]])*(PlanMasine[[#This Row],[Q]]/SUMIF(#REF!,PlanMasine[[#This Row],[RN]],#REF!)*PlanMasine[[#This Row],[KPLQ]]),0)</f>
        <v>0</v>
      </c>
      <c r="F2333" s="23">
        <v>12</v>
      </c>
      <c r="G2333" s="23">
        <v>0</v>
      </c>
      <c r="H2333" s="23">
        <v>0</v>
      </c>
      <c r="I2333" s="23" t="s">
        <v>5</v>
      </c>
      <c r="J2333" s="23" t="s">
        <v>570</v>
      </c>
      <c r="K2333" s="23" t="s">
        <v>1823</v>
      </c>
      <c r="L2333" s="24">
        <v>45841</v>
      </c>
      <c r="M2333" s="28">
        <v>1.3888888888888889E-3</v>
      </c>
      <c r="N2333" s="3">
        <v>45838</v>
      </c>
      <c r="O2333">
        <v>222917</v>
      </c>
      <c r="P2333" t="e">
        <f>IFERROR(INDEX(REDOSLIJED!#REF!,MATCH(PlanMasine[[#This Row],[KPL]],REDOSLIJED!#REF!,0)),MAX(REDOSLIJED!#REF!)+1)</f>
        <v>#REF!</v>
      </c>
    </row>
    <row r="2334" spans="1:16" hidden="1" x14ac:dyDescent="0.25">
      <c r="A2334" s="23">
        <v>1031265</v>
      </c>
      <c r="B2334" s="23">
        <v>1</v>
      </c>
      <c r="C2334" s="23">
        <v>1031287</v>
      </c>
      <c r="D2334" s="23" t="s">
        <v>2144</v>
      </c>
      <c r="E2334" s="5">
        <f>IFERROR((PlanMasine[[#This Row],[Norma]]/PlanMasine[[#This Row],[Q]])*(PlanMasine[[#This Row],[Q]]/SUMIF(#REF!,PlanMasine[[#This Row],[RN]],#REF!)*PlanMasine[[#This Row],[KPLQ]]),0)</f>
        <v>0</v>
      </c>
      <c r="F2334" s="23">
        <v>12</v>
      </c>
      <c r="G2334" s="23">
        <v>0</v>
      </c>
      <c r="H2334" s="23">
        <v>0</v>
      </c>
      <c r="I2334" s="23" t="s">
        <v>5</v>
      </c>
      <c r="J2334" s="23" t="s">
        <v>570</v>
      </c>
      <c r="K2334" s="23" t="s">
        <v>1823</v>
      </c>
      <c r="L2334" s="24">
        <v>45841</v>
      </c>
      <c r="M2334" s="28">
        <v>1.3888888888888889E-3</v>
      </c>
      <c r="N2334" s="3">
        <v>45838</v>
      </c>
      <c r="O2334">
        <v>222919</v>
      </c>
      <c r="P2334" t="e">
        <f>IFERROR(INDEX(REDOSLIJED!#REF!,MATCH(PlanMasine[[#This Row],[KPL]],REDOSLIJED!#REF!,0)),MAX(REDOSLIJED!#REF!)+1)</f>
        <v>#REF!</v>
      </c>
    </row>
    <row r="2335" spans="1:16" hidden="1" x14ac:dyDescent="0.25">
      <c r="A2335" s="23">
        <v>1031265</v>
      </c>
      <c r="B2335" s="23">
        <v>1</v>
      </c>
      <c r="C2335" s="23">
        <v>1031288</v>
      </c>
      <c r="D2335" s="23" t="s">
        <v>1824</v>
      </c>
      <c r="E2335" s="5">
        <f>IFERROR((PlanMasine[[#This Row],[Norma]]/PlanMasine[[#This Row],[Q]])*(PlanMasine[[#This Row],[Q]]/SUMIF(#REF!,PlanMasine[[#This Row],[RN]],#REF!)*PlanMasine[[#This Row],[KPLQ]]),0)</f>
        <v>0</v>
      </c>
      <c r="F2335" s="23">
        <v>12</v>
      </c>
      <c r="G2335" s="23">
        <v>0</v>
      </c>
      <c r="H2335" s="23">
        <v>0</v>
      </c>
      <c r="I2335" s="23" t="s">
        <v>5</v>
      </c>
      <c r="J2335" s="23" t="s">
        <v>570</v>
      </c>
      <c r="K2335" s="23" t="s">
        <v>1823</v>
      </c>
      <c r="L2335" s="24">
        <v>45841</v>
      </c>
      <c r="M2335" s="28">
        <v>2.0833333333333333E-3</v>
      </c>
      <c r="N2335" s="3">
        <v>45838</v>
      </c>
      <c r="O2335">
        <v>222920</v>
      </c>
      <c r="P2335" t="e">
        <f>IFERROR(INDEX(REDOSLIJED!#REF!,MATCH(PlanMasine[[#This Row],[KPL]],REDOSLIJED!#REF!,0)),MAX(REDOSLIJED!#REF!)+1)</f>
        <v>#REF!</v>
      </c>
    </row>
    <row r="2336" spans="1:16" hidden="1" x14ac:dyDescent="0.25">
      <c r="A2336" s="23">
        <v>1031265</v>
      </c>
      <c r="B2336" s="23">
        <v>1</v>
      </c>
      <c r="C2336" s="23">
        <v>1031283</v>
      </c>
      <c r="D2336" s="23" t="s">
        <v>2143</v>
      </c>
      <c r="E2336" s="5">
        <f>IFERROR((PlanMasine[[#This Row],[Norma]]/PlanMasine[[#This Row],[Q]])*(PlanMasine[[#This Row],[Q]]/SUMIF(#REF!,PlanMasine[[#This Row],[RN]],#REF!)*PlanMasine[[#This Row],[KPLQ]]),0)</f>
        <v>0</v>
      </c>
      <c r="F2336" s="23">
        <v>12</v>
      </c>
      <c r="G2336" s="23">
        <v>0</v>
      </c>
      <c r="H2336" s="23">
        <v>0</v>
      </c>
      <c r="I2336" s="23" t="s">
        <v>5</v>
      </c>
      <c r="J2336" s="23" t="s">
        <v>570</v>
      </c>
      <c r="K2336" s="23" t="s">
        <v>1823</v>
      </c>
      <c r="L2336" s="24">
        <v>45841</v>
      </c>
      <c r="M2336" s="28">
        <v>2.0833333333333333E-3</v>
      </c>
      <c r="N2336" s="3">
        <v>45838</v>
      </c>
      <c r="O2336">
        <v>222915</v>
      </c>
      <c r="P2336" t="e">
        <f>IFERROR(INDEX(REDOSLIJED!#REF!,MATCH(PlanMasine[[#This Row],[KPL]],REDOSLIJED!#REF!,0)),MAX(REDOSLIJED!#REF!)+1)</f>
        <v>#REF!</v>
      </c>
    </row>
    <row r="2337" spans="1:16" hidden="1" x14ac:dyDescent="0.25">
      <c r="A2337" s="23">
        <v>1031265</v>
      </c>
      <c r="B2337" s="23">
        <v>1</v>
      </c>
      <c r="C2337" s="23">
        <v>1031284</v>
      </c>
      <c r="D2337" s="23" t="s">
        <v>2148</v>
      </c>
      <c r="E2337" s="5">
        <f>IFERROR((PlanMasine[[#This Row],[Norma]]/PlanMasine[[#This Row],[Q]])*(PlanMasine[[#This Row],[Q]]/SUMIF(#REF!,PlanMasine[[#This Row],[RN]],#REF!)*PlanMasine[[#This Row],[KPLQ]]),0)</f>
        <v>0</v>
      </c>
      <c r="F2337" s="23">
        <v>12</v>
      </c>
      <c r="G2337" s="23">
        <v>0</v>
      </c>
      <c r="H2337" s="23">
        <v>0</v>
      </c>
      <c r="I2337" s="23" t="s">
        <v>5</v>
      </c>
      <c r="J2337" s="23" t="s">
        <v>570</v>
      </c>
      <c r="K2337" s="23" t="s">
        <v>1823</v>
      </c>
      <c r="L2337" s="24">
        <v>45841</v>
      </c>
      <c r="M2337" s="28">
        <v>3.472222222222222E-3</v>
      </c>
      <c r="N2337" s="3">
        <v>45838</v>
      </c>
      <c r="O2337">
        <v>222916</v>
      </c>
      <c r="P2337" t="e">
        <f>IFERROR(INDEX(REDOSLIJED!#REF!,MATCH(PlanMasine[[#This Row],[KPL]],REDOSLIJED!#REF!,0)),MAX(REDOSLIJED!#REF!)+1)</f>
        <v>#REF!</v>
      </c>
    </row>
    <row r="2338" spans="1:16" hidden="1" x14ac:dyDescent="0.25">
      <c r="A2338" s="23">
        <v>1031265</v>
      </c>
      <c r="B2338" s="23">
        <v>1</v>
      </c>
      <c r="C2338" s="23">
        <v>1031289</v>
      </c>
      <c r="D2338" s="23" t="s">
        <v>2147</v>
      </c>
      <c r="E2338" s="5">
        <f>IFERROR((PlanMasine[[#This Row],[Norma]]/PlanMasine[[#This Row],[Q]])*(PlanMasine[[#This Row],[Q]]/SUMIF(#REF!,PlanMasine[[#This Row],[RN]],#REF!)*PlanMasine[[#This Row],[KPLQ]]),0)</f>
        <v>0</v>
      </c>
      <c r="F2338" s="23">
        <v>12</v>
      </c>
      <c r="G2338" s="23">
        <v>0</v>
      </c>
      <c r="H2338" s="23">
        <v>0</v>
      </c>
      <c r="I2338" s="23" t="s">
        <v>5</v>
      </c>
      <c r="J2338" s="23" t="s">
        <v>570</v>
      </c>
      <c r="K2338" s="23" t="s">
        <v>1823</v>
      </c>
      <c r="L2338" s="24">
        <v>45841</v>
      </c>
      <c r="M2338" s="28">
        <v>3.472222222222222E-3</v>
      </c>
      <c r="N2338" s="3">
        <v>45838</v>
      </c>
      <c r="O2338">
        <v>222921</v>
      </c>
      <c r="P2338" t="e">
        <f>IFERROR(INDEX(REDOSLIJED!#REF!,MATCH(PlanMasine[[#This Row],[KPL]],REDOSLIJED!#REF!,0)),MAX(REDOSLIJED!#REF!)+1)</f>
        <v>#REF!</v>
      </c>
    </row>
    <row r="2339" spans="1:16" hidden="1" x14ac:dyDescent="0.25">
      <c r="A2339" s="23">
        <v>1031265</v>
      </c>
      <c r="B2339" s="23">
        <v>1</v>
      </c>
      <c r="C2339" s="23">
        <v>1031297</v>
      </c>
      <c r="D2339" s="23" t="s">
        <v>2141</v>
      </c>
      <c r="E2339" s="5">
        <f>IFERROR((PlanMasine[[#This Row],[Norma]]/PlanMasine[[#This Row],[Q]])*(PlanMasine[[#This Row],[Q]]/SUMIF(#REF!,PlanMasine[[#This Row],[RN]],#REF!)*PlanMasine[[#This Row],[KPLQ]]),0)</f>
        <v>0</v>
      </c>
      <c r="F2339" s="23">
        <v>12</v>
      </c>
      <c r="G2339" s="23">
        <v>0</v>
      </c>
      <c r="H2339" s="23">
        <v>0</v>
      </c>
      <c r="I2339" s="23" t="s">
        <v>5</v>
      </c>
      <c r="J2339" s="23" t="s">
        <v>570</v>
      </c>
      <c r="K2339" s="23" t="s">
        <v>1823</v>
      </c>
      <c r="L2339" s="24">
        <v>45841</v>
      </c>
      <c r="M2339" s="28">
        <v>1.3888888888888889E-3</v>
      </c>
      <c r="N2339" s="3">
        <v>45838</v>
      </c>
      <c r="O2339">
        <v>222934</v>
      </c>
      <c r="P2339" t="e">
        <f>IFERROR(INDEX(REDOSLIJED!#REF!,MATCH(PlanMasine[[#This Row],[KPL]],REDOSLIJED!#REF!,0)),MAX(REDOSLIJED!#REF!)+1)</f>
        <v>#REF!</v>
      </c>
    </row>
    <row r="2340" spans="1:16" hidden="1" x14ac:dyDescent="0.25">
      <c r="A2340" s="23">
        <v>1031265</v>
      </c>
      <c r="B2340" s="23">
        <v>1</v>
      </c>
      <c r="C2340" s="23">
        <v>1031277</v>
      </c>
      <c r="D2340" s="23" t="s">
        <v>1822</v>
      </c>
      <c r="E2340" s="5">
        <f>IFERROR((PlanMasine[[#This Row],[Norma]]/PlanMasine[[#This Row],[Q]])*(PlanMasine[[#This Row],[Q]]/SUMIF(#REF!,PlanMasine[[#This Row],[RN]],#REF!)*PlanMasine[[#This Row],[KPLQ]]),0)</f>
        <v>0</v>
      </c>
      <c r="F2340" s="23">
        <v>12</v>
      </c>
      <c r="G2340" s="23">
        <v>0</v>
      </c>
      <c r="H2340" s="23">
        <v>0</v>
      </c>
      <c r="I2340" s="23" t="s">
        <v>5</v>
      </c>
      <c r="J2340" s="23" t="s">
        <v>570</v>
      </c>
      <c r="K2340" s="23" t="s">
        <v>1823</v>
      </c>
      <c r="L2340" s="24">
        <v>45841</v>
      </c>
      <c r="M2340" s="28">
        <v>2.0833333333333333E-3</v>
      </c>
      <c r="N2340" s="3">
        <v>45838</v>
      </c>
      <c r="O2340">
        <v>222909</v>
      </c>
      <c r="P2340" t="e">
        <f>IFERROR(INDEX(REDOSLIJED!#REF!,MATCH(PlanMasine[[#This Row],[KPL]],REDOSLIJED!#REF!,0)),MAX(REDOSLIJED!#REF!)+1)</f>
        <v>#REF!</v>
      </c>
    </row>
    <row r="2341" spans="1:16" hidden="1" x14ac:dyDescent="0.25">
      <c r="A2341" s="23">
        <v>1031265</v>
      </c>
      <c r="B2341" s="23">
        <v>1</v>
      </c>
      <c r="C2341" s="23">
        <v>1031294</v>
      </c>
      <c r="D2341" s="23" t="s">
        <v>2146</v>
      </c>
      <c r="E2341" s="5">
        <f>IFERROR((PlanMasine[[#This Row],[Norma]]/PlanMasine[[#This Row],[Q]])*(PlanMasine[[#This Row],[Q]]/SUMIF(#REF!,PlanMasine[[#This Row],[RN]],#REF!)*PlanMasine[[#This Row],[KPLQ]]),0)</f>
        <v>0</v>
      </c>
      <c r="F2341" s="23">
        <v>12</v>
      </c>
      <c r="G2341" s="23">
        <v>0</v>
      </c>
      <c r="H2341" s="23">
        <v>0</v>
      </c>
      <c r="I2341" s="23" t="s">
        <v>5</v>
      </c>
      <c r="J2341" s="23" t="s">
        <v>570</v>
      </c>
      <c r="K2341" s="23" t="s">
        <v>1823</v>
      </c>
      <c r="L2341" s="24">
        <v>45841</v>
      </c>
      <c r="M2341" s="28">
        <v>2.0833333333333333E-3</v>
      </c>
      <c r="N2341" s="3">
        <v>45838</v>
      </c>
      <c r="O2341">
        <v>222931</v>
      </c>
      <c r="P2341" t="e">
        <f>IFERROR(INDEX(REDOSLIJED!#REF!,MATCH(PlanMasine[[#This Row],[KPL]],REDOSLIJED!#REF!,0)),MAX(REDOSLIJED!#REF!)+1)</f>
        <v>#REF!</v>
      </c>
    </row>
    <row r="2342" spans="1:16" hidden="1" x14ac:dyDescent="0.25">
      <c r="A2342" s="23">
        <v>1031265</v>
      </c>
      <c r="B2342" s="23">
        <v>1</v>
      </c>
      <c r="C2342" s="23">
        <v>1031278</v>
      </c>
      <c r="D2342" s="23" t="s">
        <v>2142</v>
      </c>
      <c r="E2342" s="5">
        <f>IFERROR((PlanMasine[[#This Row],[Norma]]/PlanMasine[[#This Row],[Q]])*(PlanMasine[[#This Row],[Q]]/SUMIF(#REF!,PlanMasine[[#This Row],[RN]],#REF!)*PlanMasine[[#This Row],[KPLQ]]),0)</f>
        <v>0</v>
      </c>
      <c r="F2342" s="23">
        <v>12</v>
      </c>
      <c r="G2342" s="23">
        <v>0</v>
      </c>
      <c r="H2342" s="23">
        <v>0</v>
      </c>
      <c r="I2342" s="23" t="s">
        <v>5</v>
      </c>
      <c r="J2342" s="23" t="s">
        <v>570</v>
      </c>
      <c r="K2342" s="23" t="s">
        <v>1823</v>
      </c>
      <c r="L2342" s="24">
        <v>45841</v>
      </c>
      <c r="M2342" s="28">
        <v>1.3888888888888889E-3</v>
      </c>
      <c r="N2342" s="3">
        <v>45838</v>
      </c>
      <c r="O2342">
        <v>222910</v>
      </c>
      <c r="P2342" t="e">
        <f>IFERROR(INDEX(REDOSLIJED!#REF!,MATCH(PlanMasine[[#This Row],[KPL]],REDOSLIJED!#REF!,0)),MAX(REDOSLIJED!#REF!)+1)</f>
        <v>#REF!</v>
      </c>
    </row>
    <row r="2343" spans="1:16" hidden="1" x14ac:dyDescent="0.25">
      <c r="A2343" s="23">
        <v>1031265</v>
      </c>
      <c r="B2343" s="23">
        <v>1</v>
      </c>
      <c r="C2343" s="23">
        <v>1031293</v>
      </c>
      <c r="D2343" s="23" t="s">
        <v>2138</v>
      </c>
      <c r="E2343" s="5">
        <f>IFERROR((PlanMasine[[#This Row],[Norma]]/PlanMasine[[#This Row],[Q]])*(PlanMasine[[#This Row],[Q]]/SUMIF(#REF!,PlanMasine[[#This Row],[RN]],#REF!)*PlanMasine[[#This Row],[KPLQ]]),0)</f>
        <v>0</v>
      </c>
      <c r="F2343" s="23">
        <v>12</v>
      </c>
      <c r="G2343" s="23">
        <v>0</v>
      </c>
      <c r="H2343" s="23">
        <v>0</v>
      </c>
      <c r="I2343" s="23" t="s">
        <v>5</v>
      </c>
      <c r="J2343" s="23" t="s">
        <v>570</v>
      </c>
      <c r="K2343" s="23" t="s">
        <v>1823</v>
      </c>
      <c r="L2343" s="24">
        <v>45841</v>
      </c>
      <c r="M2343" s="28">
        <v>2.0833333333333333E-3</v>
      </c>
      <c r="N2343" s="3">
        <v>45838</v>
      </c>
      <c r="O2343">
        <v>222927</v>
      </c>
      <c r="P2343" t="e">
        <f>IFERROR(INDEX(REDOSLIJED!#REF!,MATCH(PlanMasine[[#This Row],[KPL]],REDOSLIJED!#REF!,0)),MAX(REDOSLIJED!#REF!)+1)</f>
        <v>#REF!</v>
      </c>
    </row>
    <row r="2344" spans="1:16" hidden="1" x14ac:dyDescent="0.25">
      <c r="A2344" s="23">
        <v>1031265</v>
      </c>
      <c r="B2344" s="23">
        <v>1</v>
      </c>
      <c r="C2344" s="23">
        <v>1031291</v>
      </c>
      <c r="D2344" s="23" t="s">
        <v>2149</v>
      </c>
      <c r="E2344" s="5">
        <f>IFERROR((PlanMasine[[#This Row],[Norma]]/PlanMasine[[#This Row],[Q]])*(PlanMasine[[#This Row],[Q]]/SUMIF(#REF!,PlanMasine[[#This Row],[RN]],#REF!)*PlanMasine[[#This Row],[KPLQ]]),0)</f>
        <v>0</v>
      </c>
      <c r="F2344" s="23">
        <v>12</v>
      </c>
      <c r="G2344" s="23">
        <v>0</v>
      </c>
      <c r="H2344" s="23">
        <v>0</v>
      </c>
      <c r="I2344" s="23" t="s">
        <v>5</v>
      </c>
      <c r="J2344" s="23" t="s">
        <v>570</v>
      </c>
      <c r="K2344" s="23" t="s">
        <v>1823</v>
      </c>
      <c r="L2344" s="24">
        <v>45841</v>
      </c>
      <c r="M2344" s="28">
        <v>4.8611111111111112E-3</v>
      </c>
      <c r="N2344" s="3">
        <v>45838</v>
      </c>
      <c r="O2344">
        <v>222923</v>
      </c>
      <c r="P2344" t="e">
        <f>IFERROR(INDEX(REDOSLIJED!#REF!,MATCH(PlanMasine[[#This Row],[KPL]],REDOSLIJED!#REF!,0)),MAX(REDOSLIJED!#REF!)+1)</f>
        <v>#REF!</v>
      </c>
    </row>
    <row r="2345" spans="1:16" hidden="1" x14ac:dyDescent="0.25">
      <c r="A2345" s="23">
        <v>1031265</v>
      </c>
      <c r="B2345" s="23">
        <v>1</v>
      </c>
      <c r="C2345" s="23">
        <v>1031292</v>
      </c>
      <c r="D2345" s="23" t="s">
        <v>1825</v>
      </c>
      <c r="E2345" s="5">
        <f>IFERROR((PlanMasine[[#This Row],[Norma]]/PlanMasine[[#This Row],[Q]])*(PlanMasine[[#This Row],[Q]]/SUMIF(#REF!,PlanMasine[[#This Row],[RN]],#REF!)*PlanMasine[[#This Row],[KPLQ]]),0)</f>
        <v>0</v>
      </c>
      <c r="F2345" s="23">
        <v>12</v>
      </c>
      <c r="G2345" s="23">
        <v>0</v>
      </c>
      <c r="H2345" s="23">
        <v>0</v>
      </c>
      <c r="I2345" s="23" t="s">
        <v>5</v>
      </c>
      <c r="J2345" s="23" t="s">
        <v>570</v>
      </c>
      <c r="K2345" s="23" t="s">
        <v>1823</v>
      </c>
      <c r="L2345" s="24">
        <v>45841</v>
      </c>
      <c r="M2345" s="28">
        <v>2.0833333333333333E-3</v>
      </c>
      <c r="N2345" s="3">
        <v>45838</v>
      </c>
      <c r="O2345">
        <v>222926</v>
      </c>
      <c r="P2345" t="e">
        <f>IFERROR(INDEX(REDOSLIJED!#REF!,MATCH(PlanMasine[[#This Row],[KPL]],REDOSLIJED!#REF!,0)),MAX(REDOSLIJED!#REF!)+1)</f>
        <v>#REF!</v>
      </c>
    </row>
    <row r="2346" spans="1:16" hidden="1" x14ac:dyDescent="0.25">
      <c r="A2346" s="23">
        <v>1031265</v>
      </c>
      <c r="B2346" s="23">
        <v>1</v>
      </c>
      <c r="C2346" s="23">
        <v>1031275</v>
      </c>
      <c r="D2346" s="23" t="s">
        <v>2145</v>
      </c>
      <c r="E2346" s="5">
        <f>IFERROR((PlanMasine[[#This Row],[Norma]]/PlanMasine[[#This Row],[Q]])*(PlanMasine[[#This Row],[Q]]/SUMIF(#REF!,PlanMasine[[#This Row],[RN]],#REF!)*PlanMasine[[#This Row],[KPLQ]]),0)</f>
        <v>0</v>
      </c>
      <c r="F2346" s="23">
        <v>12</v>
      </c>
      <c r="G2346" s="23">
        <v>0</v>
      </c>
      <c r="H2346" s="23">
        <v>0</v>
      </c>
      <c r="I2346" s="23" t="s">
        <v>5</v>
      </c>
      <c r="J2346" s="23" t="s">
        <v>570</v>
      </c>
      <c r="K2346" s="23" t="s">
        <v>1823</v>
      </c>
      <c r="L2346" s="24">
        <v>45841</v>
      </c>
      <c r="M2346" s="28">
        <v>1.3888888888888889E-3</v>
      </c>
      <c r="N2346" s="3">
        <v>45838</v>
      </c>
      <c r="O2346">
        <v>222907</v>
      </c>
      <c r="P2346" t="e">
        <f>IFERROR(INDEX(REDOSLIJED!#REF!,MATCH(PlanMasine[[#This Row],[KPL]],REDOSLIJED!#REF!,0)),MAX(REDOSLIJED!#REF!)+1)</f>
        <v>#REF!</v>
      </c>
    </row>
    <row r="2347" spans="1:16" hidden="1" x14ac:dyDescent="0.25">
      <c r="A2347" s="23">
        <v>1031265</v>
      </c>
      <c r="B2347" s="23">
        <v>1</v>
      </c>
      <c r="C2347" s="23">
        <v>1031290</v>
      </c>
      <c r="D2347" s="23" t="s">
        <v>2150</v>
      </c>
      <c r="E2347" s="5">
        <f>IFERROR((PlanMasine[[#This Row],[Norma]]/PlanMasine[[#This Row],[Q]])*(PlanMasine[[#This Row],[Q]]/SUMIF(#REF!,PlanMasine[[#This Row],[RN]],#REF!)*PlanMasine[[#This Row],[KPLQ]]),0)</f>
        <v>0</v>
      </c>
      <c r="F2347" s="23">
        <v>12</v>
      </c>
      <c r="G2347" s="23">
        <v>0</v>
      </c>
      <c r="H2347" s="23">
        <v>0</v>
      </c>
      <c r="I2347" s="23" t="s">
        <v>5</v>
      </c>
      <c r="J2347" s="23" t="s">
        <v>570</v>
      </c>
      <c r="K2347" s="23" t="s">
        <v>1823</v>
      </c>
      <c r="L2347" s="24">
        <v>45841</v>
      </c>
      <c r="M2347" s="28">
        <v>4.8611111111111112E-3</v>
      </c>
      <c r="N2347" s="3">
        <v>45838</v>
      </c>
      <c r="O2347">
        <v>222922</v>
      </c>
      <c r="P2347" t="e">
        <f>IFERROR(INDEX(REDOSLIJED!#REF!,MATCH(PlanMasine[[#This Row],[KPL]],REDOSLIJED!#REF!,0)),MAX(REDOSLIJED!#REF!)+1)</f>
        <v>#REF!</v>
      </c>
    </row>
    <row r="2348" spans="1:16" hidden="1" x14ac:dyDescent="0.25">
      <c r="A2348" s="23">
        <v>1031266</v>
      </c>
      <c r="B2348" s="23">
        <v>1</v>
      </c>
      <c r="C2348" s="23">
        <v>1031286</v>
      </c>
      <c r="D2348" s="23" t="s">
        <v>2140</v>
      </c>
      <c r="E2348" s="5">
        <f>IFERROR((PlanMasine[[#This Row],[Norma]]/PlanMasine[[#This Row],[Q]])*(PlanMasine[[#This Row],[Q]]/SUMIF(#REF!,PlanMasine[[#This Row],[RN]],#REF!)*PlanMasine[[#This Row],[KPLQ]]),0)</f>
        <v>0</v>
      </c>
      <c r="F2348" s="23">
        <v>12</v>
      </c>
      <c r="G2348" s="23">
        <v>0</v>
      </c>
      <c r="H2348" s="23">
        <v>0</v>
      </c>
      <c r="I2348" s="23" t="s">
        <v>5</v>
      </c>
      <c r="J2348" s="23" t="s">
        <v>570</v>
      </c>
      <c r="K2348" s="23" t="s">
        <v>1823</v>
      </c>
      <c r="L2348" s="24">
        <v>45841</v>
      </c>
      <c r="M2348" s="28">
        <v>2.7777777777777779E-3</v>
      </c>
      <c r="N2348" s="3">
        <v>45838</v>
      </c>
      <c r="O2348">
        <v>222918</v>
      </c>
      <c r="P2348" t="e">
        <f>IFERROR(INDEX(REDOSLIJED!#REF!,MATCH(PlanMasine[[#This Row],[KPL]],REDOSLIJED!#REF!,0)),MAX(REDOSLIJED!#REF!)+1)</f>
        <v>#REF!</v>
      </c>
    </row>
    <row r="2349" spans="1:16" hidden="1" x14ac:dyDescent="0.25">
      <c r="A2349" s="23">
        <v>1031266</v>
      </c>
      <c r="B2349" s="23">
        <v>1</v>
      </c>
      <c r="C2349" s="23">
        <v>1031288</v>
      </c>
      <c r="D2349" s="23" t="s">
        <v>1824</v>
      </c>
      <c r="E2349" s="5">
        <f>IFERROR((PlanMasine[[#This Row],[Norma]]/PlanMasine[[#This Row],[Q]])*(PlanMasine[[#This Row],[Q]]/SUMIF(#REF!,PlanMasine[[#This Row],[RN]],#REF!)*PlanMasine[[#This Row],[KPLQ]]),0)</f>
        <v>0</v>
      </c>
      <c r="F2349" s="23">
        <v>12</v>
      </c>
      <c r="G2349" s="23">
        <v>0</v>
      </c>
      <c r="H2349" s="23">
        <v>0</v>
      </c>
      <c r="I2349" s="23" t="s">
        <v>5</v>
      </c>
      <c r="J2349" s="23" t="s">
        <v>570</v>
      </c>
      <c r="K2349" s="23" t="s">
        <v>1823</v>
      </c>
      <c r="L2349" s="24">
        <v>45841</v>
      </c>
      <c r="M2349" s="28">
        <v>2.0833333333333333E-3</v>
      </c>
      <c r="N2349" s="3">
        <v>45838</v>
      </c>
      <c r="O2349">
        <v>222920</v>
      </c>
      <c r="P2349" t="e">
        <f>IFERROR(INDEX(REDOSLIJED!#REF!,MATCH(PlanMasine[[#This Row],[KPL]],REDOSLIJED!#REF!,0)),MAX(REDOSLIJED!#REF!)+1)</f>
        <v>#REF!</v>
      </c>
    </row>
    <row r="2350" spans="1:16" hidden="1" x14ac:dyDescent="0.25">
      <c r="A2350" s="23">
        <v>1031266</v>
      </c>
      <c r="B2350" s="23">
        <v>1</v>
      </c>
      <c r="C2350" s="23">
        <v>1031275</v>
      </c>
      <c r="D2350" s="23" t="s">
        <v>2145</v>
      </c>
      <c r="E2350" s="5">
        <f>IFERROR((PlanMasine[[#This Row],[Norma]]/PlanMasine[[#This Row],[Q]])*(PlanMasine[[#This Row],[Q]]/SUMIF(#REF!,PlanMasine[[#This Row],[RN]],#REF!)*PlanMasine[[#This Row],[KPLQ]]),0)</f>
        <v>0</v>
      </c>
      <c r="F2350" s="23">
        <v>12</v>
      </c>
      <c r="G2350" s="23">
        <v>0</v>
      </c>
      <c r="H2350" s="23">
        <v>0</v>
      </c>
      <c r="I2350" s="23" t="s">
        <v>5</v>
      </c>
      <c r="J2350" s="23" t="s">
        <v>570</v>
      </c>
      <c r="K2350" s="23" t="s">
        <v>1823</v>
      </c>
      <c r="L2350" s="24">
        <v>45841</v>
      </c>
      <c r="M2350" s="28">
        <v>1.3888888888888889E-3</v>
      </c>
      <c r="N2350" s="3">
        <v>45838</v>
      </c>
      <c r="O2350">
        <v>222907</v>
      </c>
      <c r="P2350" t="e">
        <f>IFERROR(INDEX(REDOSLIJED!#REF!,MATCH(PlanMasine[[#This Row],[KPL]],REDOSLIJED!#REF!,0)),MAX(REDOSLIJED!#REF!)+1)</f>
        <v>#REF!</v>
      </c>
    </row>
    <row r="2351" spans="1:16" hidden="1" x14ac:dyDescent="0.25">
      <c r="A2351" s="23">
        <v>1031266</v>
      </c>
      <c r="B2351" s="23">
        <v>1</v>
      </c>
      <c r="C2351" s="23">
        <v>1031285</v>
      </c>
      <c r="D2351" s="23" t="s">
        <v>2139</v>
      </c>
      <c r="E2351" s="5">
        <f>IFERROR((PlanMasine[[#This Row],[Norma]]/PlanMasine[[#This Row],[Q]])*(PlanMasine[[#This Row],[Q]]/SUMIF(#REF!,PlanMasine[[#This Row],[RN]],#REF!)*PlanMasine[[#This Row],[KPLQ]]),0)</f>
        <v>0</v>
      </c>
      <c r="F2351" s="23">
        <v>12</v>
      </c>
      <c r="G2351" s="23">
        <v>0</v>
      </c>
      <c r="H2351" s="23">
        <v>0</v>
      </c>
      <c r="I2351" s="23" t="s">
        <v>5</v>
      </c>
      <c r="J2351" s="23" t="s">
        <v>570</v>
      </c>
      <c r="K2351" s="23" t="s">
        <v>1823</v>
      </c>
      <c r="L2351" s="24">
        <v>45841</v>
      </c>
      <c r="M2351" s="28">
        <v>1.3888888888888889E-3</v>
      </c>
      <c r="N2351" s="3">
        <v>45838</v>
      </c>
      <c r="O2351">
        <v>222917</v>
      </c>
      <c r="P2351" t="e">
        <f>IFERROR(INDEX(REDOSLIJED!#REF!,MATCH(PlanMasine[[#This Row],[KPL]],REDOSLIJED!#REF!,0)),MAX(REDOSLIJED!#REF!)+1)</f>
        <v>#REF!</v>
      </c>
    </row>
    <row r="2352" spans="1:16" hidden="1" x14ac:dyDescent="0.25">
      <c r="A2352" s="23">
        <v>1031266</v>
      </c>
      <c r="B2352" s="23">
        <v>1</v>
      </c>
      <c r="C2352" s="23">
        <v>1031283</v>
      </c>
      <c r="D2352" s="23" t="s">
        <v>2143</v>
      </c>
      <c r="E2352" s="5">
        <f>IFERROR((PlanMasine[[#This Row],[Norma]]/PlanMasine[[#This Row],[Q]])*(PlanMasine[[#This Row],[Q]]/SUMIF(#REF!,PlanMasine[[#This Row],[RN]],#REF!)*PlanMasine[[#This Row],[KPLQ]]),0)</f>
        <v>0</v>
      </c>
      <c r="F2352" s="23">
        <v>12</v>
      </c>
      <c r="G2352" s="23">
        <v>0</v>
      </c>
      <c r="H2352" s="23">
        <v>0</v>
      </c>
      <c r="I2352" s="23" t="s">
        <v>5</v>
      </c>
      <c r="J2352" s="23" t="s">
        <v>570</v>
      </c>
      <c r="K2352" s="23" t="s">
        <v>1823</v>
      </c>
      <c r="L2352" s="24">
        <v>45841</v>
      </c>
      <c r="M2352" s="28">
        <v>2.0833333333333333E-3</v>
      </c>
      <c r="N2352" s="3">
        <v>45838</v>
      </c>
      <c r="O2352">
        <v>222915</v>
      </c>
      <c r="P2352" t="e">
        <f>IFERROR(INDEX(REDOSLIJED!#REF!,MATCH(PlanMasine[[#This Row],[KPL]],REDOSLIJED!#REF!,0)),MAX(REDOSLIJED!#REF!)+1)</f>
        <v>#REF!</v>
      </c>
    </row>
    <row r="2353" spans="1:16" hidden="1" x14ac:dyDescent="0.25">
      <c r="A2353" s="23">
        <v>1031266</v>
      </c>
      <c r="B2353" s="23">
        <v>1</v>
      </c>
      <c r="C2353" s="23">
        <v>1031291</v>
      </c>
      <c r="D2353" s="23" t="s">
        <v>2149</v>
      </c>
      <c r="E2353" s="5">
        <f>IFERROR((PlanMasine[[#This Row],[Norma]]/PlanMasine[[#This Row],[Q]])*(PlanMasine[[#This Row],[Q]]/SUMIF(#REF!,PlanMasine[[#This Row],[RN]],#REF!)*PlanMasine[[#This Row],[KPLQ]]),0)</f>
        <v>0</v>
      </c>
      <c r="F2353" s="23">
        <v>12</v>
      </c>
      <c r="G2353" s="23">
        <v>0</v>
      </c>
      <c r="H2353" s="23">
        <v>0</v>
      </c>
      <c r="I2353" s="23" t="s">
        <v>5</v>
      </c>
      <c r="J2353" s="23" t="s">
        <v>570</v>
      </c>
      <c r="K2353" s="23" t="s">
        <v>1823</v>
      </c>
      <c r="L2353" s="24">
        <v>45841</v>
      </c>
      <c r="M2353" s="28">
        <v>4.8611111111111112E-3</v>
      </c>
      <c r="N2353" s="3">
        <v>45838</v>
      </c>
      <c r="O2353">
        <v>222923</v>
      </c>
      <c r="P2353" t="e">
        <f>IFERROR(INDEX(REDOSLIJED!#REF!,MATCH(PlanMasine[[#This Row],[KPL]],REDOSLIJED!#REF!,0)),MAX(REDOSLIJED!#REF!)+1)</f>
        <v>#REF!</v>
      </c>
    </row>
    <row r="2354" spans="1:16" hidden="1" x14ac:dyDescent="0.25">
      <c r="A2354" s="23">
        <v>1031266</v>
      </c>
      <c r="B2354" s="23">
        <v>1</v>
      </c>
      <c r="C2354" s="23">
        <v>1031292</v>
      </c>
      <c r="D2354" s="23" t="s">
        <v>1825</v>
      </c>
      <c r="E2354" s="5">
        <f>IFERROR((PlanMasine[[#This Row],[Norma]]/PlanMasine[[#This Row],[Q]])*(PlanMasine[[#This Row],[Q]]/SUMIF(#REF!,PlanMasine[[#This Row],[RN]],#REF!)*PlanMasine[[#This Row],[KPLQ]]),0)</f>
        <v>0</v>
      </c>
      <c r="F2354" s="23">
        <v>12</v>
      </c>
      <c r="G2354" s="23">
        <v>0</v>
      </c>
      <c r="H2354" s="23">
        <v>0</v>
      </c>
      <c r="I2354" s="23" t="s">
        <v>5</v>
      </c>
      <c r="J2354" s="23" t="s">
        <v>570</v>
      </c>
      <c r="K2354" s="23" t="s">
        <v>1823</v>
      </c>
      <c r="L2354" s="24">
        <v>45841</v>
      </c>
      <c r="M2354" s="28">
        <v>2.0833333333333333E-3</v>
      </c>
      <c r="N2354" s="3">
        <v>45838</v>
      </c>
      <c r="O2354">
        <v>222926</v>
      </c>
      <c r="P2354" t="e">
        <f>IFERROR(INDEX(REDOSLIJED!#REF!,MATCH(PlanMasine[[#This Row],[KPL]],REDOSLIJED!#REF!,0)),MAX(REDOSLIJED!#REF!)+1)</f>
        <v>#REF!</v>
      </c>
    </row>
    <row r="2355" spans="1:16" hidden="1" x14ac:dyDescent="0.25">
      <c r="A2355" s="23">
        <v>1031266</v>
      </c>
      <c r="B2355" s="23">
        <v>1</v>
      </c>
      <c r="C2355" s="23">
        <v>1031278</v>
      </c>
      <c r="D2355" s="23" t="s">
        <v>2142</v>
      </c>
      <c r="E2355" s="5">
        <f>IFERROR((PlanMasine[[#This Row],[Norma]]/PlanMasine[[#This Row],[Q]])*(PlanMasine[[#This Row],[Q]]/SUMIF(#REF!,PlanMasine[[#This Row],[RN]],#REF!)*PlanMasine[[#This Row],[KPLQ]]),0)</f>
        <v>0</v>
      </c>
      <c r="F2355" s="23">
        <v>12</v>
      </c>
      <c r="G2355" s="23">
        <v>0</v>
      </c>
      <c r="H2355" s="23">
        <v>0</v>
      </c>
      <c r="I2355" s="23" t="s">
        <v>5</v>
      </c>
      <c r="J2355" s="23" t="s">
        <v>570</v>
      </c>
      <c r="K2355" s="23" t="s">
        <v>1823</v>
      </c>
      <c r="L2355" s="24">
        <v>45841</v>
      </c>
      <c r="M2355" s="28">
        <v>1.3888888888888889E-3</v>
      </c>
      <c r="N2355" s="3">
        <v>45838</v>
      </c>
      <c r="O2355">
        <v>222910</v>
      </c>
      <c r="P2355" t="e">
        <f>IFERROR(INDEX(REDOSLIJED!#REF!,MATCH(PlanMasine[[#This Row],[KPL]],REDOSLIJED!#REF!,0)),MAX(REDOSLIJED!#REF!)+1)</f>
        <v>#REF!</v>
      </c>
    </row>
    <row r="2356" spans="1:16" hidden="1" x14ac:dyDescent="0.25">
      <c r="A2356" s="23">
        <v>1031266</v>
      </c>
      <c r="B2356" s="23">
        <v>1</v>
      </c>
      <c r="C2356" s="23">
        <v>1031289</v>
      </c>
      <c r="D2356" s="23" t="s">
        <v>2147</v>
      </c>
      <c r="E2356" s="5">
        <f>IFERROR((PlanMasine[[#This Row],[Norma]]/PlanMasine[[#This Row],[Q]])*(PlanMasine[[#This Row],[Q]]/SUMIF(#REF!,PlanMasine[[#This Row],[RN]],#REF!)*PlanMasine[[#This Row],[KPLQ]]),0)</f>
        <v>0</v>
      </c>
      <c r="F2356" s="23">
        <v>12</v>
      </c>
      <c r="G2356" s="23">
        <v>0</v>
      </c>
      <c r="H2356" s="23">
        <v>0</v>
      </c>
      <c r="I2356" s="23" t="s">
        <v>5</v>
      </c>
      <c r="J2356" s="23" t="s">
        <v>570</v>
      </c>
      <c r="K2356" s="23" t="s">
        <v>1823</v>
      </c>
      <c r="L2356" s="24">
        <v>45841</v>
      </c>
      <c r="M2356" s="28">
        <v>3.472222222222222E-3</v>
      </c>
      <c r="N2356" s="3">
        <v>45838</v>
      </c>
      <c r="O2356">
        <v>222921</v>
      </c>
      <c r="P2356" t="e">
        <f>IFERROR(INDEX(REDOSLIJED!#REF!,MATCH(PlanMasine[[#This Row],[KPL]],REDOSLIJED!#REF!,0)),MAX(REDOSLIJED!#REF!)+1)</f>
        <v>#REF!</v>
      </c>
    </row>
    <row r="2357" spans="1:16" hidden="1" x14ac:dyDescent="0.25">
      <c r="A2357" s="23">
        <v>1031266</v>
      </c>
      <c r="B2357" s="23">
        <v>1</v>
      </c>
      <c r="C2357" s="23">
        <v>1031297</v>
      </c>
      <c r="D2357" s="23" t="s">
        <v>2141</v>
      </c>
      <c r="E2357" s="5">
        <f>IFERROR((PlanMasine[[#This Row],[Norma]]/PlanMasine[[#This Row],[Q]])*(PlanMasine[[#This Row],[Q]]/SUMIF(#REF!,PlanMasine[[#This Row],[RN]],#REF!)*PlanMasine[[#This Row],[KPLQ]]),0)</f>
        <v>0</v>
      </c>
      <c r="F2357" s="23">
        <v>12</v>
      </c>
      <c r="G2357" s="23">
        <v>0</v>
      </c>
      <c r="H2357" s="23">
        <v>0</v>
      </c>
      <c r="I2357" s="23" t="s">
        <v>5</v>
      </c>
      <c r="J2357" s="23" t="s">
        <v>570</v>
      </c>
      <c r="K2357" s="23" t="s">
        <v>1823</v>
      </c>
      <c r="L2357" s="24">
        <v>45841</v>
      </c>
      <c r="M2357" s="28">
        <v>1.3888888888888889E-3</v>
      </c>
      <c r="N2357" s="3">
        <v>45838</v>
      </c>
      <c r="O2357">
        <v>222934</v>
      </c>
      <c r="P2357" t="e">
        <f>IFERROR(INDEX(REDOSLIJED!#REF!,MATCH(PlanMasine[[#This Row],[KPL]],REDOSLIJED!#REF!,0)),MAX(REDOSLIJED!#REF!)+1)</f>
        <v>#REF!</v>
      </c>
    </row>
    <row r="2358" spans="1:16" hidden="1" x14ac:dyDescent="0.25">
      <c r="A2358" s="23">
        <v>1031266</v>
      </c>
      <c r="B2358" s="23">
        <v>1</v>
      </c>
      <c r="C2358" s="23">
        <v>1031287</v>
      </c>
      <c r="D2358" s="23" t="s">
        <v>2144</v>
      </c>
      <c r="E2358" s="5">
        <f>IFERROR((PlanMasine[[#This Row],[Norma]]/PlanMasine[[#This Row],[Q]])*(PlanMasine[[#This Row],[Q]]/SUMIF(#REF!,PlanMasine[[#This Row],[RN]],#REF!)*PlanMasine[[#This Row],[KPLQ]]),0)</f>
        <v>0</v>
      </c>
      <c r="F2358" s="23">
        <v>12</v>
      </c>
      <c r="G2358" s="23">
        <v>0</v>
      </c>
      <c r="H2358" s="23">
        <v>0</v>
      </c>
      <c r="I2358" s="23" t="s">
        <v>5</v>
      </c>
      <c r="J2358" s="23" t="s">
        <v>570</v>
      </c>
      <c r="K2358" s="23" t="s">
        <v>1823</v>
      </c>
      <c r="L2358" s="24">
        <v>45841</v>
      </c>
      <c r="M2358" s="28">
        <v>1.3888888888888889E-3</v>
      </c>
      <c r="N2358" s="3">
        <v>45838</v>
      </c>
      <c r="O2358">
        <v>222919</v>
      </c>
      <c r="P2358" t="e">
        <f>IFERROR(INDEX(REDOSLIJED!#REF!,MATCH(PlanMasine[[#This Row],[KPL]],REDOSLIJED!#REF!,0)),MAX(REDOSLIJED!#REF!)+1)</f>
        <v>#REF!</v>
      </c>
    </row>
    <row r="2359" spans="1:16" hidden="1" x14ac:dyDescent="0.25">
      <c r="A2359" s="23">
        <v>1031266</v>
      </c>
      <c r="B2359" s="23">
        <v>1</v>
      </c>
      <c r="C2359" s="23">
        <v>1031284</v>
      </c>
      <c r="D2359" s="23" t="s">
        <v>2148</v>
      </c>
      <c r="E2359" s="5">
        <f>IFERROR((PlanMasine[[#This Row],[Norma]]/PlanMasine[[#This Row],[Q]])*(PlanMasine[[#This Row],[Q]]/SUMIF(#REF!,PlanMasine[[#This Row],[RN]],#REF!)*PlanMasine[[#This Row],[KPLQ]]),0)</f>
        <v>0</v>
      </c>
      <c r="F2359" s="23">
        <v>12</v>
      </c>
      <c r="G2359" s="23">
        <v>0</v>
      </c>
      <c r="H2359" s="23">
        <v>0</v>
      </c>
      <c r="I2359" s="23" t="s">
        <v>5</v>
      </c>
      <c r="J2359" s="23" t="s">
        <v>570</v>
      </c>
      <c r="K2359" s="23" t="s">
        <v>1823</v>
      </c>
      <c r="L2359" s="24">
        <v>45841</v>
      </c>
      <c r="M2359" s="28">
        <v>3.472222222222222E-3</v>
      </c>
      <c r="N2359" s="3">
        <v>45838</v>
      </c>
      <c r="O2359">
        <v>222916</v>
      </c>
      <c r="P2359" t="e">
        <f>IFERROR(INDEX(REDOSLIJED!#REF!,MATCH(PlanMasine[[#This Row],[KPL]],REDOSLIJED!#REF!,0)),MAX(REDOSLIJED!#REF!)+1)</f>
        <v>#REF!</v>
      </c>
    </row>
    <row r="2360" spans="1:16" hidden="1" x14ac:dyDescent="0.25">
      <c r="A2360" s="23">
        <v>1031266</v>
      </c>
      <c r="B2360" s="23">
        <v>1</v>
      </c>
      <c r="C2360" s="23">
        <v>1031293</v>
      </c>
      <c r="D2360" s="23" t="s">
        <v>2138</v>
      </c>
      <c r="E2360" s="5">
        <f>IFERROR((PlanMasine[[#This Row],[Norma]]/PlanMasine[[#This Row],[Q]])*(PlanMasine[[#This Row],[Q]]/SUMIF(#REF!,PlanMasine[[#This Row],[RN]],#REF!)*PlanMasine[[#This Row],[KPLQ]]),0)</f>
        <v>0</v>
      </c>
      <c r="F2360" s="23">
        <v>12</v>
      </c>
      <c r="G2360" s="23">
        <v>0</v>
      </c>
      <c r="H2360" s="23">
        <v>0</v>
      </c>
      <c r="I2360" s="23" t="s">
        <v>5</v>
      </c>
      <c r="J2360" s="23" t="s">
        <v>570</v>
      </c>
      <c r="K2360" s="23" t="s">
        <v>1823</v>
      </c>
      <c r="L2360" s="24">
        <v>45841</v>
      </c>
      <c r="M2360" s="28">
        <v>2.0833333333333333E-3</v>
      </c>
      <c r="N2360" s="3">
        <v>45838</v>
      </c>
      <c r="O2360">
        <v>222927</v>
      </c>
      <c r="P2360" t="e">
        <f>IFERROR(INDEX(REDOSLIJED!#REF!,MATCH(PlanMasine[[#This Row],[KPL]],REDOSLIJED!#REF!,0)),MAX(REDOSLIJED!#REF!)+1)</f>
        <v>#REF!</v>
      </c>
    </row>
    <row r="2361" spans="1:16" hidden="1" x14ac:dyDescent="0.25">
      <c r="A2361" s="23">
        <v>1031266</v>
      </c>
      <c r="B2361" s="23">
        <v>1</v>
      </c>
      <c r="C2361" s="23">
        <v>1031294</v>
      </c>
      <c r="D2361" s="23" t="s">
        <v>2146</v>
      </c>
      <c r="E2361" s="5">
        <f>IFERROR((PlanMasine[[#This Row],[Norma]]/PlanMasine[[#This Row],[Q]])*(PlanMasine[[#This Row],[Q]]/SUMIF(#REF!,PlanMasine[[#This Row],[RN]],#REF!)*PlanMasine[[#This Row],[KPLQ]]),0)</f>
        <v>0</v>
      </c>
      <c r="F2361" s="23">
        <v>12</v>
      </c>
      <c r="G2361" s="23">
        <v>0</v>
      </c>
      <c r="H2361" s="23">
        <v>0</v>
      </c>
      <c r="I2361" s="23" t="s">
        <v>5</v>
      </c>
      <c r="J2361" s="23" t="s">
        <v>570</v>
      </c>
      <c r="K2361" s="23" t="s">
        <v>1823</v>
      </c>
      <c r="L2361" s="24">
        <v>45841</v>
      </c>
      <c r="M2361" s="28">
        <v>2.0833333333333333E-3</v>
      </c>
      <c r="N2361" s="3">
        <v>45838</v>
      </c>
      <c r="O2361">
        <v>222931</v>
      </c>
      <c r="P2361" t="e">
        <f>IFERROR(INDEX(REDOSLIJED!#REF!,MATCH(PlanMasine[[#This Row],[KPL]],REDOSLIJED!#REF!,0)),MAX(REDOSLIJED!#REF!)+1)</f>
        <v>#REF!</v>
      </c>
    </row>
    <row r="2362" spans="1:16" hidden="1" x14ac:dyDescent="0.25">
      <c r="A2362" s="23">
        <v>1031266</v>
      </c>
      <c r="B2362" s="23">
        <v>1</v>
      </c>
      <c r="C2362" s="23">
        <v>1031290</v>
      </c>
      <c r="D2362" s="23" t="s">
        <v>2150</v>
      </c>
      <c r="E2362" s="5">
        <f>IFERROR((PlanMasine[[#This Row],[Norma]]/PlanMasine[[#This Row],[Q]])*(PlanMasine[[#This Row],[Q]]/SUMIF(#REF!,PlanMasine[[#This Row],[RN]],#REF!)*PlanMasine[[#This Row],[KPLQ]]),0)</f>
        <v>0</v>
      </c>
      <c r="F2362" s="23">
        <v>12</v>
      </c>
      <c r="G2362" s="23">
        <v>0</v>
      </c>
      <c r="H2362" s="23">
        <v>0</v>
      </c>
      <c r="I2362" s="23" t="s">
        <v>5</v>
      </c>
      <c r="J2362" s="23" t="s">
        <v>570</v>
      </c>
      <c r="K2362" s="23" t="s">
        <v>1823</v>
      </c>
      <c r="L2362" s="24">
        <v>45841</v>
      </c>
      <c r="M2362" s="28">
        <v>4.8611111111111112E-3</v>
      </c>
      <c r="N2362" s="3">
        <v>45838</v>
      </c>
      <c r="O2362">
        <v>222922</v>
      </c>
      <c r="P2362" t="e">
        <f>IFERROR(INDEX(REDOSLIJED!#REF!,MATCH(PlanMasine[[#This Row],[KPL]],REDOSLIJED!#REF!,0)),MAX(REDOSLIJED!#REF!)+1)</f>
        <v>#REF!</v>
      </c>
    </row>
    <row r="2363" spans="1:16" hidden="1" x14ac:dyDescent="0.25">
      <c r="A2363" s="23">
        <v>1031266</v>
      </c>
      <c r="B2363" s="23">
        <v>1</v>
      </c>
      <c r="C2363" s="23">
        <v>1031277</v>
      </c>
      <c r="D2363" s="23" t="s">
        <v>1822</v>
      </c>
      <c r="E2363" s="5">
        <f>IFERROR((PlanMasine[[#This Row],[Norma]]/PlanMasine[[#This Row],[Q]])*(PlanMasine[[#This Row],[Q]]/SUMIF(#REF!,PlanMasine[[#This Row],[RN]],#REF!)*PlanMasine[[#This Row],[KPLQ]]),0)</f>
        <v>0</v>
      </c>
      <c r="F2363" s="23">
        <v>12</v>
      </c>
      <c r="G2363" s="23">
        <v>0</v>
      </c>
      <c r="H2363" s="23">
        <v>0</v>
      </c>
      <c r="I2363" s="23" t="s">
        <v>5</v>
      </c>
      <c r="J2363" s="23" t="s">
        <v>570</v>
      </c>
      <c r="K2363" s="23" t="s">
        <v>1823</v>
      </c>
      <c r="L2363" s="24">
        <v>45841</v>
      </c>
      <c r="M2363" s="28">
        <v>2.0833333333333333E-3</v>
      </c>
      <c r="N2363" s="3">
        <v>45838</v>
      </c>
      <c r="O2363">
        <v>222909</v>
      </c>
      <c r="P2363" t="e">
        <f>IFERROR(INDEX(REDOSLIJED!#REF!,MATCH(PlanMasine[[#This Row],[KPL]],REDOSLIJED!#REF!,0)),MAX(REDOSLIJED!#REF!)+1)</f>
        <v>#REF!</v>
      </c>
    </row>
    <row r="2364" spans="1:16" hidden="1" x14ac:dyDescent="0.25">
      <c r="A2364" s="23">
        <v>1031267</v>
      </c>
      <c r="B2364" s="23">
        <v>1</v>
      </c>
      <c r="C2364" s="23">
        <v>1031291</v>
      </c>
      <c r="D2364" s="23" t="s">
        <v>2149</v>
      </c>
      <c r="E2364" s="5">
        <f>IFERROR((PlanMasine[[#This Row],[Norma]]/PlanMasine[[#This Row],[Q]])*(PlanMasine[[#This Row],[Q]]/SUMIF(#REF!,PlanMasine[[#This Row],[RN]],#REF!)*PlanMasine[[#This Row],[KPLQ]]),0)</f>
        <v>0</v>
      </c>
      <c r="F2364" s="23">
        <v>12</v>
      </c>
      <c r="G2364" s="23">
        <v>0</v>
      </c>
      <c r="H2364" s="23">
        <v>0</v>
      </c>
      <c r="I2364" s="23" t="s">
        <v>5</v>
      </c>
      <c r="J2364" s="23" t="s">
        <v>570</v>
      </c>
      <c r="K2364" s="23" t="s">
        <v>1823</v>
      </c>
      <c r="L2364" s="24">
        <v>45841</v>
      </c>
      <c r="M2364" s="28">
        <v>4.8611111111111112E-3</v>
      </c>
      <c r="N2364" s="3">
        <v>45838</v>
      </c>
      <c r="O2364">
        <v>222923</v>
      </c>
      <c r="P2364" t="e">
        <f>IFERROR(INDEX(REDOSLIJED!#REF!,MATCH(PlanMasine[[#This Row],[KPL]],REDOSLIJED!#REF!,0)),MAX(REDOSLIJED!#REF!)+1)</f>
        <v>#REF!</v>
      </c>
    </row>
    <row r="2365" spans="1:16" hidden="1" x14ac:dyDescent="0.25">
      <c r="A2365" s="23">
        <v>1031267</v>
      </c>
      <c r="B2365" s="23">
        <v>1</v>
      </c>
      <c r="C2365" s="23">
        <v>1031285</v>
      </c>
      <c r="D2365" s="23" t="s">
        <v>2139</v>
      </c>
      <c r="E2365" s="5">
        <f>IFERROR((PlanMasine[[#This Row],[Norma]]/PlanMasine[[#This Row],[Q]])*(PlanMasine[[#This Row],[Q]]/SUMIF(#REF!,PlanMasine[[#This Row],[RN]],#REF!)*PlanMasine[[#This Row],[KPLQ]]),0)</f>
        <v>0</v>
      </c>
      <c r="F2365" s="23">
        <v>12</v>
      </c>
      <c r="G2365" s="23">
        <v>0</v>
      </c>
      <c r="H2365" s="23">
        <v>0</v>
      </c>
      <c r="I2365" s="23" t="s">
        <v>5</v>
      </c>
      <c r="J2365" s="23" t="s">
        <v>570</v>
      </c>
      <c r="K2365" s="23" t="s">
        <v>1823</v>
      </c>
      <c r="L2365" s="24">
        <v>45841</v>
      </c>
      <c r="M2365" s="28">
        <v>1.3888888888888889E-3</v>
      </c>
      <c r="N2365" s="3">
        <v>45838</v>
      </c>
      <c r="O2365">
        <v>222917</v>
      </c>
      <c r="P2365" t="e">
        <f>IFERROR(INDEX(REDOSLIJED!#REF!,MATCH(PlanMasine[[#This Row],[KPL]],REDOSLIJED!#REF!,0)),MAX(REDOSLIJED!#REF!)+1)</f>
        <v>#REF!</v>
      </c>
    </row>
    <row r="2366" spans="1:16" hidden="1" x14ac:dyDescent="0.25">
      <c r="A2366" s="23">
        <v>1031267</v>
      </c>
      <c r="B2366" s="23">
        <v>1</v>
      </c>
      <c r="C2366" s="23">
        <v>1031283</v>
      </c>
      <c r="D2366" s="23" t="s">
        <v>2143</v>
      </c>
      <c r="E2366" s="5">
        <f>IFERROR((PlanMasine[[#This Row],[Norma]]/PlanMasine[[#This Row],[Q]])*(PlanMasine[[#This Row],[Q]]/SUMIF(#REF!,PlanMasine[[#This Row],[RN]],#REF!)*PlanMasine[[#This Row],[KPLQ]]),0)</f>
        <v>0</v>
      </c>
      <c r="F2366" s="23">
        <v>12</v>
      </c>
      <c r="G2366" s="23">
        <v>0</v>
      </c>
      <c r="H2366" s="23">
        <v>0</v>
      </c>
      <c r="I2366" s="23" t="s">
        <v>5</v>
      </c>
      <c r="J2366" s="23" t="s">
        <v>570</v>
      </c>
      <c r="K2366" s="23" t="s">
        <v>1823</v>
      </c>
      <c r="L2366" s="24">
        <v>45841</v>
      </c>
      <c r="M2366" s="28">
        <v>2.0833333333333333E-3</v>
      </c>
      <c r="N2366" s="3">
        <v>45838</v>
      </c>
      <c r="O2366">
        <v>222915</v>
      </c>
      <c r="P2366" t="e">
        <f>IFERROR(INDEX(REDOSLIJED!#REF!,MATCH(PlanMasine[[#This Row],[KPL]],REDOSLIJED!#REF!,0)),MAX(REDOSLIJED!#REF!)+1)</f>
        <v>#REF!</v>
      </c>
    </row>
    <row r="2367" spans="1:16" hidden="1" x14ac:dyDescent="0.25">
      <c r="A2367" s="23">
        <v>1031267</v>
      </c>
      <c r="B2367" s="23">
        <v>1</v>
      </c>
      <c r="C2367" s="23">
        <v>1031277</v>
      </c>
      <c r="D2367" s="23" t="s">
        <v>1822</v>
      </c>
      <c r="E2367" s="5">
        <f>IFERROR((PlanMasine[[#This Row],[Norma]]/PlanMasine[[#This Row],[Q]])*(PlanMasine[[#This Row],[Q]]/SUMIF(#REF!,PlanMasine[[#This Row],[RN]],#REF!)*PlanMasine[[#This Row],[KPLQ]]),0)</f>
        <v>0</v>
      </c>
      <c r="F2367" s="23">
        <v>12</v>
      </c>
      <c r="G2367" s="23">
        <v>0</v>
      </c>
      <c r="H2367" s="23">
        <v>0</v>
      </c>
      <c r="I2367" s="23" t="s">
        <v>5</v>
      </c>
      <c r="J2367" s="23" t="s">
        <v>570</v>
      </c>
      <c r="K2367" s="23" t="s">
        <v>1823</v>
      </c>
      <c r="L2367" s="24">
        <v>45841</v>
      </c>
      <c r="M2367" s="28">
        <v>2.0833333333333333E-3</v>
      </c>
      <c r="N2367" s="3">
        <v>45838</v>
      </c>
      <c r="O2367">
        <v>222909</v>
      </c>
      <c r="P2367" t="e">
        <f>IFERROR(INDEX(REDOSLIJED!#REF!,MATCH(PlanMasine[[#This Row],[KPL]],REDOSLIJED!#REF!,0)),MAX(REDOSLIJED!#REF!)+1)</f>
        <v>#REF!</v>
      </c>
    </row>
    <row r="2368" spans="1:16" hidden="1" x14ac:dyDescent="0.25">
      <c r="A2368" s="23">
        <v>1031267</v>
      </c>
      <c r="B2368" s="23">
        <v>1</v>
      </c>
      <c r="C2368" s="23">
        <v>1031290</v>
      </c>
      <c r="D2368" s="23" t="s">
        <v>2150</v>
      </c>
      <c r="E2368" s="5">
        <f>IFERROR((PlanMasine[[#This Row],[Norma]]/PlanMasine[[#This Row],[Q]])*(PlanMasine[[#This Row],[Q]]/SUMIF(#REF!,PlanMasine[[#This Row],[RN]],#REF!)*PlanMasine[[#This Row],[KPLQ]]),0)</f>
        <v>0</v>
      </c>
      <c r="F2368" s="23">
        <v>12</v>
      </c>
      <c r="G2368" s="23">
        <v>0</v>
      </c>
      <c r="H2368" s="23">
        <v>0</v>
      </c>
      <c r="I2368" s="23" t="s">
        <v>5</v>
      </c>
      <c r="J2368" s="23" t="s">
        <v>570</v>
      </c>
      <c r="K2368" s="23" t="s">
        <v>1823</v>
      </c>
      <c r="L2368" s="24">
        <v>45841</v>
      </c>
      <c r="M2368" s="28">
        <v>4.8611111111111112E-3</v>
      </c>
      <c r="N2368" s="3">
        <v>45838</v>
      </c>
      <c r="O2368">
        <v>222922</v>
      </c>
      <c r="P2368" t="e">
        <f>IFERROR(INDEX(REDOSLIJED!#REF!,MATCH(PlanMasine[[#This Row],[KPL]],REDOSLIJED!#REF!,0)),MAX(REDOSLIJED!#REF!)+1)</f>
        <v>#REF!</v>
      </c>
    </row>
    <row r="2369" spans="1:16" hidden="1" x14ac:dyDescent="0.25">
      <c r="A2369" s="23">
        <v>1031267</v>
      </c>
      <c r="B2369" s="23">
        <v>1</v>
      </c>
      <c r="C2369" s="23">
        <v>1031284</v>
      </c>
      <c r="D2369" s="23" t="s">
        <v>2148</v>
      </c>
      <c r="E2369" s="5">
        <f>IFERROR((PlanMasine[[#This Row],[Norma]]/PlanMasine[[#This Row],[Q]])*(PlanMasine[[#This Row],[Q]]/SUMIF(#REF!,PlanMasine[[#This Row],[RN]],#REF!)*PlanMasine[[#This Row],[KPLQ]]),0)</f>
        <v>0</v>
      </c>
      <c r="F2369" s="23">
        <v>12</v>
      </c>
      <c r="G2369" s="23">
        <v>0</v>
      </c>
      <c r="H2369" s="23">
        <v>0</v>
      </c>
      <c r="I2369" s="23" t="s">
        <v>5</v>
      </c>
      <c r="J2369" s="23" t="s">
        <v>570</v>
      </c>
      <c r="K2369" s="23" t="s">
        <v>1823</v>
      </c>
      <c r="L2369" s="24">
        <v>45841</v>
      </c>
      <c r="M2369" s="28">
        <v>3.472222222222222E-3</v>
      </c>
      <c r="N2369" s="3">
        <v>45838</v>
      </c>
      <c r="O2369">
        <v>222916</v>
      </c>
      <c r="P2369" t="e">
        <f>IFERROR(INDEX(REDOSLIJED!#REF!,MATCH(PlanMasine[[#This Row],[KPL]],REDOSLIJED!#REF!,0)),MAX(REDOSLIJED!#REF!)+1)</f>
        <v>#REF!</v>
      </c>
    </row>
    <row r="2370" spans="1:16" hidden="1" x14ac:dyDescent="0.25">
      <c r="A2370" s="23">
        <v>1031267</v>
      </c>
      <c r="B2370" s="23">
        <v>1</v>
      </c>
      <c r="C2370" s="23">
        <v>1031278</v>
      </c>
      <c r="D2370" s="23" t="s">
        <v>2142</v>
      </c>
      <c r="E2370" s="5">
        <f>IFERROR((PlanMasine[[#This Row],[Norma]]/PlanMasine[[#This Row],[Q]])*(PlanMasine[[#This Row],[Q]]/SUMIF(#REF!,PlanMasine[[#This Row],[RN]],#REF!)*PlanMasine[[#This Row],[KPLQ]]),0)</f>
        <v>0</v>
      </c>
      <c r="F2370" s="23">
        <v>12</v>
      </c>
      <c r="G2370" s="23">
        <v>0</v>
      </c>
      <c r="H2370" s="23">
        <v>0</v>
      </c>
      <c r="I2370" s="23" t="s">
        <v>5</v>
      </c>
      <c r="J2370" s="23" t="s">
        <v>570</v>
      </c>
      <c r="K2370" s="23" t="s">
        <v>1823</v>
      </c>
      <c r="L2370" s="24">
        <v>45841</v>
      </c>
      <c r="M2370" s="28">
        <v>1.3888888888888889E-3</v>
      </c>
      <c r="N2370" s="3">
        <v>45838</v>
      </c>
      <c r="O2370">
        <v>222910</v>
      </c>
      <c r="P2370" t="e">
        <f>IFERROR(INDEX(REDOSLIJED!#REF!,MATCH(PlanMasine[[#This Row],[KPL]],REDOSLIJED!#REF!,0)),MAX(REDOSLIJED!#REF!)+1)</f>
        <v>#REF!</v>
      </c>
    </row>
    <row r="2371" spans="1:16" hidden="1" x14ac:dyDescent="0.25">
      <c r="A2371" s="23">
        <v>1031267</v>
      </c>
      <c r="B2371" s="23">
        <v>1</v>
      </c>
      <c r="C2371" s="23">
        <v>1031286</v>
      </c>
      <c r="D2371" s="23" t="s">
        <v>2140</v>
      </c>
      <c r="E2371" s="5">
        <f>IFERROR((PlanMasine[[#This Row],[Norma]]/PlanMasine[[#This Row],[Q]])*(PlanMasine[[#This Row],[Q]]/SUMIF(#REF!,PlanMasine[[#This Row],[RN]],#REF!)*PlanMasine[[#This Row],[KPLQ]]),0)</f>
        <v>0</v>
      </c>
      <c r="F2371" s="23">
        <v>12</v>
      </c>
      <c r="G2371" s="23">
        <v>0</v>
      </c>
      <c r="H2371" s="23">
        <v>0</v>
      </c>
      <c r="I2371" s="23" t="s">
        <v>5</v>
      </c>
      <c r="J2371" s="23" t="s">
        <v>570</v>
      </c>
      <c r="K2371" s="23" t="s">
        <v>1823</v>
      </c>
      <c r="L2371" s="24">
        <v>45841</v>
      </c>
      <c r="M2371" s="28">
        <v>2.7777777777777779E-3</v>
      </c>
      <c r="N2371" s="3">
        <v>45838</v>
      </c>
      <c r="O2371">
        <v>222918</v>
      </c>
      <c r="P2371" t="e">
        <f>IFERROR(INDEX(REDOSLIJED!#REF!,MATCH(PlanMasine[[#This Row],[KPL]],REDOSLIJED!#REF!,0)),MAX(REDOSLIJED!#REF!)+1)</f>
        <v>#REF!</v>
      </c>
    </row>
    <row r="2372" spans="1:16" hidden="1" x14ac:dyDescent="0.25">
      <c r="A2372" s="23">
        <v>1031267</v>
      </c>
      <c r="B2372" s="23">
        <v>1</v>
      </c>
      <c r="C2372" s="23">
        <v>1031287</v>
      </c>
      <c r="D2372" s="23" t="s">
        <v>2144</v>
      </c>
      <c r="E2372" s="5">
        <f>IFERROR((PlanMasine[[#This Row],[Norma]]/PlanMasine[[#This Row],[Q]])*(PlanMasine[[#This Row],[Q]]/SUMIF(#REF!,PlanMasine[[#This Row],[RN]],#REF!)*PlanMasine[[#This Row],[KPLQ]]),0)</f>
        <v>0</v>
      </c>
      <c r="F2372" s="23">
        <v>12</v>
      </c>
      <c r="G2372" s="23">
        <v>0</v>
      </c>
      <c r="H2372" s="23">
        <v>0</v>
      </c>
      <c r="I2372" s="23" t="s">
        <v>5</v>
      </c>
      <c r="J2372" s="23" t="s">
        <v>570</v>
      </c>
      <c r="K2372" s="23" t="s">
        <v>1823</v>
      </c>
      <c r="L2372" s="24">
        <v>45841</v>
      </c>
      <c r="M2372" s="28">
        <v>1.3888888888888889E-3</v>
      </c>
      <c r="N2372" s="3">
        <v>45838</v>
      </c>
      <c r="O2372">
        <v>222919</v>
      </c>
      <c r="P2372" t="e">
        <f>IFERROR(INDEX(REDOSLIJED!#REF!,MATCH(PlanMasine[[#This Row],[KPL]],REDOSLIJED!#REF!,0)),MAX(REDOSLIJED!#REF!)+1)</f>
        <v>#REF!</v>
      </c>
    </row>
    <row r="2373" spans="1:16" hidden="1" x14ac:dyDescent="0.25">
      <c r="A2373" s="23">
        <v>1031267</v>
      </c>
      <c r="B2373" s="23">
        <v>1</v>
      </c>
      <c r="C2373" s="23">
        <v>1031289</v>
      </c>
      <c r="D2373" s="23" t="s">
        <v>2147</v>
      </c>
      <c r="E2373" s="5">
        <f>IFERROR((PlanMasine[[#This Row],[Norma]]/PlanMasine[[#This Row],[Q]])*(PlanMasine[[#This Row],[Q]]/SUMIF(#REF!,PlanMasine[[#This Row],[RN]],#REF!)*PlanMasine[[#This Row],[KPLQ]]),0)</f>
        <v>0</v>
      </c>
      <c r="F2373" s="23">
        <v>12</v>
      </c>
      <c r="G2373" s="23">
        <v>0</v>
      </c>
      <c r="H2373" s="23">
        <v>0</v>
      </c>
      <c r="I2373" s="23" t="s">
        <v>5</v>
      </c>
      <c r="J2373" s="23" t="s">
        <v>570</v>
      </c>
      <c r="K2373" s="23" t="s">
        <v>1823</v>
      </c>
      <c r="L2373" s="24">
        <v>45841</v>
      </c>
      <c r="M2373" s="28">
        <v>3.472222222222222E-3</v>
      </c>
      <c r="N2373" s="3">
        <v>45838</v>
      </c>
      <c r="O2373">
        <v>222921</v>
      </c>
      <c r="P2373" t="e">
        <f>IFERROR(INDEX(REDOSLIJED!#REF!,MATCH(PlanMasine[[#This Row],[KPL]],REDOSLIJED!#REF!,0)),MAX(REDOSLIJED!#REF!)+1)</f>
        <v>#REF!</v>
      </c>
    </row>
    <row r="2374" spans="1:16" hidden="1" x14ac:dyDescent="0.25">
      <c r="A2374" s="23">
        <v>1031267</v>
      </c>
      <c r="B2374" s="23">
        <v>1</v>
      </c>
      <c r="C2374" s="23">
        <v>1031292</v>
      </c>
      <c r="D2374" s="23" t="s">
        <v>1825</v>
      </c>
      <c r="E2374" s="5">
        <f>IFERROR((PlanMasine[[#This Row],[Norma]]/PlanMasine[[#This Row],[Q]])*(PlanMasine[[#This Row],[Q]]/SUMIF(#REF!,PlanMasine[[#This Row],[RN]],#REF!)*PlanMasine[[#This Row],[KPLQ]]),0)</f>
        <v>0</v>
      </c>
      <c r="F2374" s="23">
        <v>12</v>
      </c>
      <c r="G2374" s="23">
        <v>0</v>
      </c>
      <c r="H2374" s="23">
        <v>0</v>
      </c>
      <c r="I2374" s="23" t="s">
        <v>5</v>
      </c>
      <c r="J2374" s="23" t="s">
        <v>570</v>
      </c>
      <c r="K2374" s="23" t="s">
        <v>1823</v>
      </c>
      <c r="L2374" s="24">
        <v>45841</v>
      </c>
      <c r="M2374" s="28">
        <v>2.0833333333333333E-3</v>
      </c>
      <c r="N2374" s="3">
        <v>45838</v>
      </c>
      <c r="O2374">
        <v>222926</v>
      </c>
      <c r="P2374" t="e">
        <f>IFERROR(INDEX(REDOSLIJED!#REF!,MATCH(PlanMasine[[#This Row],[KPL]],REDOSLIJED!#REF!,0)),MAX(REDOSLIJED!#REF!)+1)</f>
        <v>#REF!</v>
      </c>
    </row>
    <row r="2375" spans="1:16" hidden="1" x14ac:dyDescent="0.25">
      <c r="A2375" s="23">
        <v>1031267</v>
      </c>
      <c r="B2375" s="23">
        <v>1</v>
      </c>
      <c r="C2375" s="23">
        <v>1031275</v>
      </c>
      <c r="D2375" s="23" t="s">
        <v>2145</v>
      </c>
      <c r="E2375" s="5">
        <f>IFERROR((PlanMasine[[#This Row],[Norma]]/PlanMasine[[#This Row],[Q]])*(PlanMasine[[#This Row],[Q]]/SUMIF(#REF!,PlanMasine[[#This Row],[RN]],#REF!)*PlanMasine[[#This Row],[KPLQ]]),0)</f>
        <v>0</v>
      </c>
      <c r="F2375" s="23">
        <v>12</v>
      </c>
      <c r="G2375" s="23">
        <v>0</v>
      </c>
      <c r="H2375" s="23">
        <v>0</v>
      </c>
      <c r="I2375" s="23" t="s">
        <v>5</v>
      </c>
      <c r="J2375" s="23" t="s">
        <v>570</v>
      </c>
      <c r="K2375" s="23" t="s">
        <v>1823</v>
      </c>
      <c r="L2375" s="24">
        <v>45841</v>
      </c>
      <c r="M2375" s="28">
        <v>1.3888888888888889E-3</v>
      </c>
      <c r="N2375" s="3">
        <v>45838</v>
      </c>
      <c r="O2375">
        <v>222907</v>
      </c>
      <c r="P2375" t="e">
        <f>IFERROR(INDEX(REDOSLIJED!#REF!,MATCH(PlanMasine[[#This Row],[KPL]],REDOSLIJED!#REF!,0)),MAX(REDOSLIJED!#REF!)+1)</f>
        <v>#REF!</v>
      </c>
    </row>
    <row r="2376" spans="1:16" hidden="1" x14ac:dyDescent="0.25">
      <c r="A2376" s="23">
        <v>1031267</v>
      </c>
      <c r="B2376" s="23">
        <v>1</v>
      </c>
      <c r="C2376" s="23">
        <v>1031293</v>
      </c>
      <c r="D2376" s="23" t="s">
        <v>2138</v>
      </c>
      <c r="E2376" s="5">
        <f>IFERROR((PlanMasine[[#This Row],[Norma]]/PlanMasine[[#This Row],[Q]])*(PlanMasine[[#This Row],[Q]]/SUMIF(#REF!,PlanMasine[[#This Row],[RN]],#REF!)*PlanMasine[[#This Row],[KPLQ]]),0)</f>
        <v>0</v>
      </c>
      <c r="F2376" s="23">
        <v>12</v>
      </c>
      <c r="G2376" s="23">
        <v>0</v>
      </c>
      <c r="H2376" s="23">
        <v>0</v>
      </c>
      <c r="I2376" s="23" t="s">
        <v>5</v>
      </c>
      <c r="J2376" s="23" t="s">
        <v>570</v>
      </c>
      <c r="K2376" s="23" t="s">
        <v>1823</v>
      </c>
      <c r="L2376" s="24">
        <v>45841</v>
      </c>
      <c r="M2376" s="28">
        <v>2.0833333333333333E-3</v>
      </c>
      <c r="N2376" s="3">
        <v>45838</v>
      </c>
      <c r="O2376">
        <v>222927</v>
      </c>
      <c r="P2376" t="e">
        <f>IFERROR(INDEX(REDOSLIJED!#REF!,MATCH(PlanMasine[[#This Row],[KPL]],REDOSLIJED!#REF!,0)),MAX(REDOSLIJED!#REF!)+1)</f>
        <v>#REF!</v>
      </c>
    </row>
    <row r="2377" spans="1:16" hidden="1" x14ac:dyDescent="0.25">
      <c r="A2377" s="23">
        <v>1031267</v>
      </c>
      <c r="B2377" s="23">
        <v>1</v>
      </c>
      <c r="C2377" s="23">
        <v>1031294</v>
      </c>
      <c r="D2377" s="23" t="s">
        <v>2146</v>
      </c>
      <c r="E2377" s="5">
        <f>IFERROR((PlanMasine[[#This Row],[Norma]]/PlanMasine[[#This Row],[Q]])*(PlanMasine[[#This Row],[Q]]/SUMIF(#REF!,PlanMasine[[#This Row],[RN]],#REF!)*PlanMasine[[#This Row],[KPLQ]]),0)</f>
        <v>0</v>
      </c>
      <c r="F2377" s="23">
        <v>12</v>
      </c>
      <c r="G2377" s="23">
        <v>0</v>
      </c>
      <c r="H2377" s="23">
        <v>0</v>
      </c>
      <c r="I2377" s="23" t="s">
        <v>5</v>
      </c>
      <c r="J2377" s="23" t="s">
        <v>570</v>
      </c>
      <c r="K2377" s="23" t="s">
        <v>1823</v>
      </c>
      <c r="L2377" s="24">
        <v>45841</v>
      </c>
      <c r="M2377" s="28">
        <v>2.0833333333333333E-3</v>
      </c>
      <c r="N2377" s="3">
        <v>45838</v>
      </c>
      <c r="O2377">
        <v>222931</v>
      </c>
      <c r="P2377" t="e">
        <f>IFERROR(INDEX(REDOSLIJED!#REF!,MATCH(PlanMasine[[#This Row],[KPL]],REDOSLIJED!#REF!,0)),MAX(REDOSLIJED!#REF!)+1)</f>
        <v>#REF!</v>
      </c>
    </row>
    <row r="2378" spans="1:16" hidden="1" x14ac:dyDescent="0.25">
      <c r="A2378" s="23">
        <v>1031267</v>
      </c>
      <c r="B2378" s="23">
        <v>1</v>
      </c>
      <c r="C2378" s="23">
        <v>1031297</v>
      </c>
      <c r="D2378" s="23" t="s">
        <v>2141</v>
      </c>
      <c r="E2378" s="5">
        <f>IFERROR((PlanMasine[[#This Row],[Norma]]/PlanMasine[[#This Row],[Q]])*(PlanMasine[[#This Row],[Q]]/SUMIF(#REF!,PlanMasine[[#This Row],[RN]],#REF!)*PlanMasine[[#This Row],[KPLQ]]),0)</f>
        <v>0</v>
      </c>
      <c r="F2378" s="23">
        <v>12</v>
      </c>
      <c r="G2378" s="23">
        <v>0</v>
      </c>
      <c r="H2378" s="23">
        <v>0</v>
      </c>
      <c r="I2378" s="23" t="s">
        <v>5</v>
      </c>
      <c r="J2378" s="23" t="s">
        <v>570</v>
      </c>
      <c r="K2378" s="23" t="s">
        <v>1823</v>
      </c>
      <c r="L2378" s="24">
        <v>45841</v>
      </c>
      <c r="M2378" s="28">
        <v>1.3888888888888889E-3</v>
      </c>
      <c r="N2378" s="3">
        <v>45838</v>
      </c>
      <c r="O2378">
        <v>222934</v>
      </c>
      <c r="P2378" t="e">
        <f>IFERROR(INDEX(REDOSLIJED!#REF!,MATCH(PlanMasine[[#This Row],[KPL]],REDOSLIJED!#REF!,0)),MAX(REDOSLIJED!#REF!)+1)</f>
        <v>#REF!</v>
      </c>
    </row>
    <row r="2379" spans="1:16" hidden="1" x14ac:dyDescent="0.25">
      <c r="A2379" s="23">
        <v>1031267</v>
      </c>
      <c r="B2379" s="23">
        <v>1</v>
      </c>
      <c r="C2379" s="23">
        <v>1031288</v>
      </c>
      <c r="D2379" s="23" t="s">
        <v>1824</v>
      </c>
      <c r="E2379" s="5">
        <f>IFERROR((PlanMasine[[#This Row],[Norma]]/PlanMasine[[#This Row],[Q]])*(PlanMasine[[#This Row],[Q]]/SUMIF(#REF!,PlanMasine[[#This Row],[RN]],#REF!)*PlanMasine[[#This Row],[KPLQ]]),0)</f>
        <v>0</v>
      </c>
      <c r="F2379" s="23">
        <v>12</v>
      </c>
      <c r="G2379" s="23">
        <v>0</v>
      </c>
      <c r="H2379" s="23">
        <v>0</v>
      </c>
      <c r="I2379" s="23" t="s">
        <v>5</v>
      </c>
      <c r="J2379" s="23" t="s">
        <v>570</v>
      </c>
      <c r="K2379" s="23" t="s">
        <v>1823</v>
      </c>
      <c r="L2379" s="24">
        <v>45841</v>
      </c>
      <c r="M2379" s="28">
        <v>2.0833333333333333E-3</v>
      </c>
      <c r="N2379" s="3">
        <v>45838</v>
      </c>
      <c r="O2379">
        <v>222920</v>
      </c>
      <c r="P2379" t="e">
        <f>IFERROR(INDEX(REDOSLIJED!#REF!,MATCH(PlanMasine[[#This Row],[KPL]],REDOSLIJED!#REF!,0)),MAX(REDOSLIJED!#REF!)+1)</f>
        <v>#REF!</v>
      </c>
    </row>
    <row r="2380" spans="1:16" hidden="1" x14ac:dyDescent="0.25">
      <c r="A2380" s="23">
        <v>1032403</v>
      </c>
      <c r="B2380" s="23">
        <v>1</v>
      </c>
      <c r="C2380" s="23">
        <v>1032393</v>
      </c>
      <c r="D2380" s="23" t="s">
        <v>1960</v>
      </c>
      <c r="E2380" s="5">
        <f>IFERROR((PlanMasine[[#This Row],[Norma]]/PlanMasine[[#This Row],[Q]])*(PlanMasine[[#This Row],[Q]]/SUMIF(#REF!,PlanMasine[[#This Row],[RN]],#REF!)*PlanMasine[[#This Row],[KPLQ]]),0)</f>
        <v>0</v>
      </c>
      <c r="F2380" s="23">
        <v>2</v>
      </c>
      <c r="G2380" s="23">
        <v>0</v>
      </c>
      <c r="H2380" s="23">
        <v>0</v>
      </c>
      <c r="I2380" s="23" t="s">
        <v>5</v>
      </c>
      <c r="J2380" s="23" t="s">
        <v>570</v>
      </c>
      <c r="K2380" s="23" t="s">
        <v>2311</v>
      </c>
      <c r="L2380" s="24">
        <v>45852</v>
      </c>
      <c r="M2380" s="28">
        <v>4.1666666666666666E-3</v>
      </c>
      <c r="N2380" s="3">
        <v>45838</v>
      </c>
      <c r="O2380">
        <v>120873</v>
      </c>
      <c r="P2380" t="e">
        <f>IFERROR(INDEX(REDOSLIJED!#REF!,MATCH(PlanMasine[[#This Row],[KPL]],REDOSLIJED!#REF!,0)),MAX(REDOSLIJED!#REF!)+1)</f>
        <v>#REF!</v>
      </c>
    </row>
    <row r="2381" spans="1:16" hidden="1" x14ac:dyDescent="0.25">
      <c r="A2381" s="23">
        <v>1032403</v>
      </c>
      <c r="B2381" s="23">
        <v>1</v>
      </c>
      <c r="C2381" s="23">
        <v>1032394</v>
      </c>
      <c r="D2381" s="23" t="s">
        <v>1945</v>
      </c>
      <c r="E2381" s="5">
        <f>IFERROR((PlanMasine[[#This Row],[Norma]]/PlanMasine[[#This Row],[Q]])*(PlanMasine[[#This Row],[Q]]/SUMIF(#REF!,PlanMasine[[#This Row],[RN]],#REF!)*PlanMasine[[#This Row],[KPLQ]]),0)</f>
        <v>0</v>
      </c>
      <c r="F2381" s="23">
        <v>14</v>
      </c>
      <c r="G2381" s="23">
        <v>0</v>
      </c>
      <c r="H2381" s="23">
        <v>0</v>
      </c>
      <c r="I2381" s="23" t="s">
        <v>5</v>
      </c>
      <c r="J2381" s="23" t="s">
        <v>570</v>
      </c>
      <c r="K2381" s="23" t="s">
        <v>2311</v>
      </c>
      <c r="L2381" s="24">
        <v>45852</v>
      </c>
      <c r="M2381" s="28">
        <v>2.4305555555555556E-3</v>
      </c>
      <c r="N2381" s="3">
        <v>45838</v>
      </c>
      <c r="O2381">
        <v>120874</v>
      </c>
      <c r="P2381" t="e">
        <f>IFERROR(INDEX(REDOSLIJED!#REF!,MATCH(PlanMasine[[#This Row],[KPL]],REDOSLIJED!#REF!,0)),MAX(REDOSLIJED!#REF!)+1)</f>
        <v>#REF!</v>
      </c>
    </row>
    <row r="2382" spans="1:16" hidden="1" x14ac:dyDescent="0.25">
      <c r="A2382" s="23">
        <v>1032403</v>
      </c>
      <c r="B2382" s="23">
        <v>1</v>
      </c>
      <c r="C2382" s="23">
        <v>1032395</v>
      </c>
      <c r="D2382" s="23" t="s">
        <v>1953</v>
      </c>
      <c r="E2382" s="5">
        <f>IFERROR((PlanMasine[[#This Row],[Norma]]/PlanMasine[[#This Row],[Q]])*(PlanMasine[[#This Row],[Q]]/SUMIF(#REF!,PlanMasine[[#This Row],[RN]],#REF!)*PlanMasine[[#This Row],[KPLQ]]),0)</f>
        <v>0</v>
      </c>
      <c r="F2382" s="23">
        <v>2</v>
      </c>
      <c r="G2382" s="23">
        <v>0</v>
      </c>
      <c r="H2382" s="23">
        <v>0</v>
      </c>
      <c r="I2382" s="23" t="s">
        <v>5</v>
      </c>
      <c r="J2382" s="23" t="s">
        <v>570</v>
      </c>
      <c r="K2382" s="23" t="s">
        <v>2311</v>
      </c>
      <c r="L2382" s="24">
        <v>45852</v>
      </c>
      <c r="M2382" s="28">
        <v>6.9444444444444447E-4</v>
      </c>
      <c r="N2382" s="3">
        <v>45838</v>
      </c>
      <c r="O2382">
        <v>120875</v>
      </c>
      <c r="P2382" t="e">
        <f>IFERROR(INDEX(REDOSLIJED!#REF!,MATCH(PlanMasine[[#This Row],[KPL]],REDOSLIJED!#REF!,0)),MAX(REDOSLIJED!#REF!)+1)</f>
        <v>#REF!</v>
      </c>
    </row>
    <row r="2383" spans="1:16" hidden="1" x14ac:dyDescent="0.25">
      <c r="A2383" s="23">
        <v>1032403</v>
      </c>
      <c r="B2383" s="23">
        <v>1</v>
      </c>
      <c r="C2383" s="23">
        <v>1032400</v>
      </c>
      <c r="D2383" s="23" t="s">
        <v>1976</v>
      </c>
      <c r="E2383" s="5">
        <f>IFERROR((PlanMasine[[#This Row],[Norma]]/PlanMasine[[#This Row],[Q]])*(PlanMasine[[#This Row],[Q]]/SUMIF(#REF!,PlanMasine[[#This Row],[RN]],#REF!)*PlanMasine[[#This Row],[KPLQ]]),0)</f>
        <v>0</v>
      </c>
      <c r="F2383" s="23">
        <v>2</v>
      </c>
      <c r="G2383" s="23">
        <v>0</v>
      </c>
      <c r="H2383" s="23">
        <v>0</v>
      </c>
      <c r="I2383" s="23" t="s">
        <v>5</v>
      </c>
      <c r="J2383" s="23" t="s">
        <v>570</v>
      </c>
      <c r="K2383" s="23" t="s">
        <v>2311</v>
      </c>
      <c r="L2383" s="24">
        <v>45852</v>
      </c>
      <c r="M2383" s="28">
        <v>6.9444444444444447E-4</v>
      </c>
      <c r="N2383" s="3">
        <v>45838</v>
      </c>
      <c r="O2383">
        <v>120880</v>
      </c>
      <c r="P2383" t="e">
        <f>IFERROR(INDEX(REDOSLIJED!#REF!,MATCH(PlanMasine[[#This Row],[KPL]],REDOSLIJED!#REF!,0)),MAX(REDOSLIJED!#REF!)+1)</f>
        <v>#REF!</v>
      </c>
    </row>
    <row r="2384" spans="1:16" hidden="1" x14ac:dyDescent="0.25">
      <c r="A2384" s="23">
        <v>1032403</v>
      </c>
      <c r="B2384" s="23">
        <v>1</v>
      </c>
      <c r="C2384" s="23">
        <v>1032392</v>
      </c>
      <c r="D2384" s="23" t="s">
        <v>1957</v>
      </c>
      <c r="E2384" s="5">
        <f>IFERROR((PlanMasine[[#This Row],[Norma]]/PlanMasine[[#This Row],[Q]])*(PlanMasine[[#This Row],[Q]]/SUMIF(#REF!,PlanMasine[[#This Row],[RN]],#REF!)*PlanMasine[[#This Row],[KPLQ]]),0)</f>
        <v>0</v>
      </c>
      <c r="F2384" s="23">
        <v>2</v>
      </c>
      <c r="G2384" s="23">
        <v>0</v>
      </c>
      <c r="H2384" s="23">
        <v>0</v>
      </c>
      <c r="I2384" s="23" t="s">
        <v>5</v>
      </c>
      <c r="J2384" s="23" t="s">
        <v>570</v>
      </c>
      <c r="K2384" s="23" t="s">
        <v>2311</v>
      </c>
      <c r="L2384" s="24">
        <v>45852</v>
      </c>
      <c r="M2384" s="28">
        <v>1.3888888888888889E-3</v>
      </c>
      <c r="N2384" s="3">
        <v>45838</v>
      </c>
      <c r="O2384">
        <v>120872</v>
      </c>
      <c r="P2384" t="e">
        <f>IFERROR(INDEX(REDOSLIJED!#REF!,MATCH(PlanMasine[[#This Row],[KPL]],REDOSLIJED!#REF!,0)),MAX(REDOSLIJED!#REF!)+1)</f>
        <v>#REF!</v>
      </c>
    </row>
    <row r="2385" spans="1:16" hidden="1" x14ac:dyDescent="0.25">
      <c r="A2385" s="23">
        <v>1032403</v>
      </c>
      <c r="B2385" s="23">
        <v>1</v>
      </c>
      <c r="C2385" s="23">
        <v>1032390</v>
      </c>
      <c r="D2385" s="23" t="s">
        <v>1961</v>
      </c>
      <c r="E2385" s="5">
        <f>IFERROR((PlanMasine[[#This Row],[Norma]]/PlanMasine[[#This Row],[Q]])*(PlanMasine[[#This Row],[Q]]/SUMIF(#REF!,PlanMasine[[#This Row],[RN]],#REF!)*PlanMasine[[#This Row],[KPLQ]]),0)</f>
        <v>0</v>
      </c>
      <c r="F2385" s="23">
        <v>2</v>
      </c>
      <c r="G2385" s="23">
        <v>0</v>
      </c>
      <c r="H2385" s="23">
        <v>0</v>
      </c>
      <c r="I2385" s="23" t="s">
        <v>5</v>
      </c>
      <c r="J2385" s="23" t="s">
        <v>570</v>
      </c>
      <c r="K2385" s="23" t="s">
        <v>2311</v>
      </c>
      <c r="L2385" s="24">
        <v>45852</v>
      </c>
      <c r="M2385" s="28">
        <v>6.9444444444444447E-4</v>
      </c>
      <c r="N2385" s="3">
        <v>45838</v>
      </c>
      <c r="O2385">
        <v>120870</v>
      </c>
      <c r="P2385" t="e">
        <f>IFERROR(INDEX(REDOSLIJED!#REF!,MATCH(PlanMasine[[#This Row],[KPL]],REDOSLIJED!#REF!,0)),MAX(REDOSLIJED!#REF!)+1)</f>
        <v>#REF!</v>
      </c>
    </row>
    <row r="2386" spans="1:16" hidden="1" x14ac:dyDescent="0.25">
      <c r="A2386" s="23">
        <v>1032403</v>
      </c>
      <c r="B2386" s="23">
        <v>1</v>
      </c>
      <c r="C2386" s="23">
        <v>1032368</v>
      </c>
      <c r="D2386" s="23" t="s">
        <v>1956</v>
      </c>
      <c r="E2386" s="5">
        <f>IFERROR((PlanMasine[[#This Row],[Norma]]/PlanMasine[[#This Row],[Q]])*(PlanMasine[[#This Row],[Q]]/SUMIF(#REF!,PlanMasine[[#This Row],[RN]],#REF!)*PlanMasine[[#This Row],[KPLQ]]),0)</f>
        <v>0</v>
      </c>
      <c r="F2386" s="23">
        <v>4</v>
      </c>
      <c r="G2386" s="23">
        <v>0</v>
      </c>
      <c r="H2386" s="23">
        <v>0</v>
      </c>
      <c r="I2386" s="23" t="s">
        <v>5</v>
      </c>
      <c r="J2386" s="23" t="s">
        <v>570</v>
      </c>
      <c r="K2386" s="23" t="s">
        <v>2311</v>
      </c>
      <c r="L2386" s="24">
        <v>45852</v>
      </c>
      <c r="M2386" s="28">
        <v>5.5555555555555558E-3</v>
      </c>
      <c r="N2386" s="3">
        <v>45838</v>
      </c>
      <c r="O2386">
        <v>120848</v>
      </c>
      <c r="P2386" t="e">
        <f>IFERROR(INDEX(REDOSLIJED!#REF!,MATCH(PlanMasine[[#This Row],[KPL]],REDOSLIJED!#REF!,0)),MAX(REDOSLIJED!#REF!)+1)</f>
        <v>#REF!</v>
      </c>
    </row>
    <row r="2387" spans="1:16" hidden="1" x14ac:dyDescent="0.25">
      <c r="A2387" s="23">
        <v>1032403</v>
      </c>
      <c r="B2387" s="23">
        <v>1</v>
      </c>
      <c r="C2387" s="23">
        <v>1032370</v>
      </c>
      <c r="D2387" s="23" t="s">
        <v>1958</v>
      </c>
      <c r="E2387" s="5">
        <f>IFERROR((PlanMasine[[#This Row],[Norma]]/PlanMasine[[#This Row],[Q]])*(PlanMasine[[#This Row],[Q]]/SUMIF(#REF!,PlanMasine[[#This Row],[RN]],#REF!)*PlanMasine[[#This Row],[KPLQ]]),0)</f>
        <v>0</v>
      </c>
      <c r="F2387" s="23">
        <v>2</v>
      </c>
      <c r="G2387" s="23">
        <v>0</v>
      </c>
      <c r="H2387" s="23">
        <v>0</v>
      </c>
      <c r="I2387" s="23" t="s">
        <v>5</v>
      </c>
      <c r="J2387" s="23" t="s">
        <v>570</v>
      </c>
      <c r="K2387" s="23" t="s">
        <v>2311</v>
      </c>
      <c r="L2387" s="24">
        <v>45852</v>
      </c>
      <c r="M2387" s="28">
        <v>4.1666666666666666E-3</v>
      </c>
      <c r="N2387" s="3">
        <v>45838</v>
      </c>
      <c r="O2387">
        <v>120850</v>
      </c>
      <c r="P2387" t="e">
        <f>IFERROR(INDEX(REDOSLIJED!#REF!,MATCH(PlanMasine[[#This Row],[KPL]],REDOSLIJED!#REF!,0)),MAX(REDOSLIJED!#REF!)+1)</f>
        <v>#REF!</v>
      </c>
    </row>
    <row r="2388" spans="1:16" hidden="1" x14ac:dyDescent="0.25">
      <c r="A2388" s="23">
        <v>1032403</v>
      </c>
      <c r="B2388" s="23">
        <v>1</v>
      </c>
      <c r="C2388" s="23">
        <v>1032372</v>
      </c>
      <c r="D2388" s="23" t="s">
        <v>1959</v>
      </c>
      <c r="E2388" s="5">
        <f>IFERROR((PlanMasine[[#This Row],[Norma]]/PlanMasine[[#This Row],[Q]])*(PlanMasine[[#This Row],[Q]]/SUMIF(#REF!,PlanMasine[[#This Row],[RN]],#REF!)*PlanMasine[[#This Row],[KPLQ]]),0)</f>
        <v>0</v>
      </c>
      <c r="F2388" s="23">
        <v>2</v>
      </c>
      <c r="G2388" s="23">
        <v>0</v>
      </c>
      <c r="H2388" s="23">
        <v>0</v>
      </c>
      <c r="I2388" s="23" t="s">
        <v>5</v>
      </c>
      <c r="J2388" s="23" t="s">
        <v>570</v>
      </c>
      <c r="K2388" s="23" t="s">
        <v>2311</v>
      </c>
      <c r="L2388" s="24">
        <v>45852</v>
      </c>
      <c r="M2388" s="28">
        <v>1.3888888888888889E-3</v>
      </c>
      <c r="N2388" s="3">
        <v>45838</v>
      </c>
      <c r="O2388">
        <v>120852</v>
      </c>
      <c r="P2388" t="e">
        <f>IFERROR(INDEX(REDOSLIJED!#REF!,MATCH(PlanMasine[[#This Row],[KPL]],REDOSLIJED!#REF!,0)),MAX(REDOSLIJED!#REF!)+1)</f>
        <v>#REF!</v>
      </c>
    </row>
    <row r="2389" spans="1:16" hidden="1" x14ac:dyDescent="0.25">
      <c r="A2389" s="23">
        <v>1032403</v>
      </c>
      <c r="B2389" s="23">
        <v>1</v>
      </c>
      <c r="C2389" s="23">
        <v>1032365</v>
      </c>
      <c r="D2389" s="23" t="s">
        <v>1951</v>
      </c>
      <c r="E2389" s="5">
        <f>IFERROR((PlanMasine[[#This Row],[Norma]]/PlanMasine[[#This Row],[Q]])*(PlanMasine[[#This Row],[Q]]/SUMIF(#REF!,PlanMasine[[#This Row],[RN]],#REF!)*PlanMasine[[#This Row],[KPLQ]]),0)</f>
        <v>0</v>
      </c>
      <c r="F2389" s="23">
        <v>2</v>
      </c>
      <c r="G2389" s="23">
        <v>0</v>
      </c>
      <c r="H2389" s="23">
        <v>0</v>
      </c>
      <c r="I2389" s="23" t="s">
        <v>5</v>
      </c>
      <c r="J2389" s="23" t="s">
        <v>570</v>
      </c>
      <c r="K2389" s="23" t="s">
        <v>2311</v>
      </c>
      <c r="L2389" s="24">
        <v>45852</v>
      </c>
      <c r="M2389" s="28">
        <v>8.3333333333333332E-3</v>
      </c>
      <c r="N2389" s="3">
        <v>45838</v>
      </c>
      <c r="O2389">
        <v>120845</v>
      </c>
      <c r="P2389" t="e">
        <f>IFERROR(INDEX(REDOSLIJED!#REF!,MATCH(PlanMasine[[#This Row],[KPL]],REDOSLIJED!#REF!,0)),MAX(REDOSLIJED!#REF!)+1)</f>
        <v>#REF!</v>
      </c>
    </row>
    <row r="2390" spans="1:16" hidden="1" x14ac:dyDescent="0.25">
      <c r="A2390" s="23">
        <v>1032403</v>
      </c>
      <c r="B2390" s="23">
        <v>1</v>
      </c>
      <c r="C2390" s="23">
        <v>1032379</v>
      </c>
      <c r="D2390" s="23" t="s">
        <v>1950</v>
      </c>
      <c r="E2390" s="5">
        <f>IFERROR((PlanMasine[[#This Row],[Norma]]/PlanMasine[[#This Row],[Q]])*(PlanMasine[[#This Row],[Q]]/SUMIF(#REF!,PlanMasine[[#This Row],[RN]],#REF!)*PlanMasine[[#This Row],[KPLQ]]),0)</f>
        <v>0</v>
      </c>
      <c r="F2390" s="23">
        <v>2</v>
      </c>
      <c r="G2390" s="23">
        <v>0</v>
      </c>
      <c r="H2390" s="23">
        <v>0</v>
      </c>
      <c r="I2390" s="23" t="s">
        <v>5</v>
      </c>
      <c r="J2390" s="23" t="s">
        <v>570</v>
      </c>
      <c r="K2390" s="23" t="s">
        <v>2311</v>
      </c>
      <c r="L2390" s="24">
        <v>45852</v>
      </c>
      <c r="M2390" s="28">
        <v>2.7777777777777779E-3</v>
      </c>
      <c r="N2390" s="3">
        <v>45838</v>
      </c>
      <c r="O2390">
        <v>120859</v>
      </c>
      <c r="P2390" t="e">
        <f>IFERROR(INDEX(REDOSLIJED!#REF!,MATCH(PlanMasine[[#This Row],[KPL]],REDOSLIJED!#REF!,0)),MAX(REDOSLIJED!#REF!)+1)</f>
        <v>#REF!</v>
      </c>
    </row>
    <row r="2391" spans="1:16" hidden="1" x14ac:dyDescent="0.25">
      <c r="A2391" s="23">
        <v>1032403</v>
      </c>
      <c r="B2391" s="23">
        <v>1</v>
      </c>
      <c r="C2391" s="23">
        <v>1032380</v>
      </c>
      <c r="D2391" s="23" t="s">
        <v>1952</v>
      </c>
      <c r="E2391" s="5">
        <f>IFERROR((PlanMasine[[#This Row],[Norma]]/PlanMasine[[#This Row],[Q]])*(PlanMasine[[#This Row],[Q]]/SUMIF(#REF!,PlanMasine[[#This Row],[RN]],#REF!)*PlanMasine[[#This Row],[KPLQ]]),0)</f>
        <v>0</v>
      </c>
      <c r="F2391" s="23">
        <v>2</v>
      </c>
      <c r="G2391" s="23">
        <v>0</v>
      </c>
      <c r="H2391" s="23">
        <v>0</v>
      </c>
      <c r="I2391" s="23" t="s">
        <v>5</v>
      </c>
      <c r="J2391" s="23" t="s">
        <v>570</v>
      </c>
      <c r="K2391" s="23" t="s">
        <v>2311</v>
      </c>
      <c r="L2391" s="24">
        <v>45852</v>
      </c>
      <c r="M2391" s="28">
        <v>4.1666666666666666E-3</v>
      </c>
      <c r="N2391" s="3">
        <v>45838</v>
      </c>
      <c r="O2391">
        <v>120860</v>
      </c>
      <c r="P2391" t="e">
        <f>IFERROR(INDEX(REDOSLIJED!#REF!,MATCH(PlanMasine[[#This Row],[KPL]],REDOSLIJED!#REF!,0)),MAX(REDOSLIJED!#REF!)+1)</f>
        <v>#REF!</v>
      </c>
    </row>
    <row r="2392" spans="1:16" hidden="1" x14ac:dyDescent="0.25">
      <c r="A2392" s="23">
        <v>1032403</v>
      </c>
      <c r="B2392" s="23">
        <v>1</v>
      </c>
      <c r="C2392" s="23">
        <v>1032378</v>
      </c>
      <c r="D2392" s="23" t="s">
        <v>1962</v>
      </c>
      <c r="E2392" s="5">
        <f>IFERROR((PlanMasine[[#This Row],[Norma]]/PlanMasine[[#This Row],[Q]])*(PlanMasine[[#This Row],[Q]]/SUMIF(#REF!,PlanMasine[[#This Row],[RN]],#REF!)*PlanMasine[[#This Row],[KPLQ]]),0)</f>
        <v>0</v>
      </c>
      <c r="F2392" s="23">
        <v>4</v>
      </c>
      <c r="G2392" s="23">
        <v>0</v>
      </c>
      <c r="H2392" s="23">
        <v>0</v>
      </c>
      <c r="I2392" s="23" t="s">
        <v>5</v>
      </c>
      <c r="J2392" s="23" t="s">
        <v>570</v>
      </c>
      <c r="K2392" s="23" t="s">
        <v>2311</v>
      </c>
      <c r="L2392" s="24">
        <v>45852</v>
      </c>
      <c r="M2392" s="28">
        <v>2.7777777777777779E-3</v>
      </c>
      <c r="N2392" s="3">
        <v>45838</v>
      </c>
      <c r="O2392">
        <v>120858</v>
      </c>
      <c r="P2392" t="e">
        <f>IFERROR(INDEX(REDOSLIJED!#REF!,MATCH(PlanMasine[[#This Row],[KPL]],REDOSLIJED!#REF!,0)),MAX(REDOSLIJED!#REF!)+1)</f>
        <v>#REF!</v>
      </c>
    </row>
    <row r="2393" spans="1:16" hidden="1" x14ac:dyDescent="0.25">
      <c r="A2393" s="23">
        <v>1032403</v>
      </c>
      <c r="B2393" s="23">
        <v>1</v>
      </c>
      <c r="C2393" s="23">
        <v>1032388</v>
      </c>
      <c r="D2393" s="23" t="s">
        <v>1954</v>
      </c>
      <c r="E2393" s="5">
        <f>IFERROR((PlanMasine[[#This Row],[Norma]]/PlanMasine[[#This Row],[Q]])*(PlanMasine[[#This Row],[Q]]/SUMIF(#REF!,PlanMasine[[#This Row],[RN]],#REF!)*PlanMasine[[#This Row],[KPLQ]]),0)</f>
        <v>0</v>
      </c>
      <c r="F2393" s="23">
        <v>4</v>
      </c>
      <c r="G2393" s="23">
        <v>0</v>
      </c>
      <c r="H2393" s="23">
        <v>0</v>
      </c>
      <c r="I2393" s="23" t="s">
        <v>5</v>
      </c>
      <c r="J2393" s="23" t="s">
        <v>570</v>
      </c>
      <c r="K2393" s="23" t="s">
        <v>2311</v>
      </c>
      <c r="L2393" s="24">
        <v>45852</v>
      </c>
      <c r="M2393" s="28">
        <v>5.5555555555555558E-3</v>
      </c>
      <c r="N2393" s="3">
        <v>45838</v>
      </c>
      <c r="O2393">
        <v>120868</v>
      </c>
      <c r="P2393" t="e">
        <f>IFERROR(INDEX(REDOSLIJED!#REF!,MATCH(PlanMasine[[#This Row],[KPL]],REDOSLIJED!#REF!,0)),MAX(REDOSLIJED!#REF!)+1)</f>
        <v>#REF!</v>
      </c>
    </row>
    <row r="2394" spans="1:16" hidden="1" x14ac:dyDescent="0.25">
      <c r="A2394" s="23">
        <v>1032403</v>
      </c>
      <c r="B2394" s="23">
        <v>1</v>
      </c>
      <c r="C2394" s="23">
        <v>1032371</v>
      </c>
      <c r="D2394" s="23" t="s">
        <v>1947</v>
      </c>
      <c r="E2394" s="5">
        <f>IFERROR((PlanMasine[[#This Row],[Norma]]/PlanMasine[[#This Row],[Q]])*(PlanMasine[[#This Row],[Q]]/SUMIF(#REF!,PlanMasine[[#This Row],[RN]],#REF!)*PlanMasine[[#This Row],[KPLQ]]),0)</f>
        <v>0</v>
      </c>
      <c r="F2394" s="23">
        <v>2</v>
      </c>
      <c r="G2394" s="23">
        <v>0</v>
      </c>
      <c r="H2394" s="23">
        <v>0</v>
      </c>
      <c r="I2394" s="23" t="s">
        <v>5</v>
      </c>
      <c r="J2394" s="23" t="s">
        <v>570</v>
      </c>
      <c r="K2394" s="23" t="s">
        <v>2311</v>
      </c>
      <c r="L2394" s="24">
        <v>45852</v>
      </c>
      <c r="M2394" s="28">
        <v>4.1666666666666666E-3</v>
      </c>
      <c r="N2394" s="3">
        <v>45838</v>
      </c>
      <c r="O2394">
        <v>120851</v>
      </c>
      <c r="P2394" t="e">
        <f>IFERROR(INDEX(REDOSLIJED!#REF!,MATCH(PlanMasine[[#This Row],[KPL]],REDOSLIJED!#REF!,0)),MAX(REDOSLIJED!#REF!)+1)</f>
        <v>#REF!</v>
      </c>
    </row>
    <row r="2395" spans="1:16" hidden="1" x14ac:dyDescent="0.25">
      <c r="A2395" s="23">
        <v>1032403</v>
      </c>
      <c r="B2395" s="23">
        <v>1</v>
      </c>
      <c r="C2395" s="23">
        <v>1032364</v>
      </c>
      <c r="D2395" s="23" t="s">
        <v>1948</v>
      </c>
      <c r="E2395" s="5">
        <f>IFERROR((PlanMasine[[#This Row],[Norma]]/PlanMasine[[#This Row],[Q]])*(PlanMasine[[#This Row],[Q]]/SUMIF(#REF!,PlanMasine[[#This Row],[RN]],#REF!)*PlanMasine[[#This Row],[KPLQ]]),0)</f>
        <v>0</v>
      </c>
      <c r="F2395" s="23">
        <v>2</v>
      </c>
      <c r="G2395" s="23">
        <v>0</v>
      </c>
      <c r="H2395" s="23">
        <v>0</v>
      </c>
      <c r="I2395" s="23" t="s">
        <v>5</v>
      </c>
      <c r="J2395" s="23" t="s">
        <v>570</v>
      </c>
      <c r="K2395" s="23" t="s">
        <v>2311</v>
      </c>
      <c r="L2395" s="24">
        <v>45852</v>
      </c>
      <c r="M2395" s="28">
        <v>8.3333333333333332E-3</v>
      </c>
      <c r="N2395" s="3">
        <v>45838</v>
      </c>
      <c r="O2395">
        <v>120844</v>
      </c>
      <c r="P2395" t="e">
        <f>IFERROR(INDEX(REDOSLIJED!#REF!,MATCH(PlanMasine[[#This Row],[KPL]],REDOSLIJED!#REF!,0)),MAX(REDOSLIJED!#REF!)+1)</f>
        <v>#REF!</v>
      </c>
    </row>
    <row r="2396" spans="1:16" hidden="1" x14ac:dyDescent="0.25">
      <c r="A2396" s="23">
        <v>1032403</v>
      </c>
      <c r="B2396" s="23">
        <v>1</v>
      </c>
      <c r="C2396" s="23">
        <v>1032363</v>
      </c>
      <c r="D2396" s="23" t="s">
        <v>1949</v>
      </c>
      <c r="E2396" s="5">
        <f>IFERROR((PlanMasine[[#This Row],[Norma]]/PlanMasine[[#This Row],[Q]])*(PlanMasine[[#This Row],[Q]]/SUMIF(#REF!,PlanMasine[[#This Row],[RN]],#REF!)*PlanMasine[[#This Row],[KPLQ]]),0)</f>
        <v>0</v>
      </c>
      <c r="F2396" s="23">
        <v>2</v>
      </c>
      <c r="G2396" s="23">
        <v>0</v>
      </c>
      <c r="H2396" s="23">
        <v>0</v>
      </c>
      <c r="I2396" s="23" t="s">
        <v>5</v>
      </c>
      <c r="J2396" s="23" t="s">
        <v>570</v>
      </c>
      <c r="K2396" s="23" t="s">
        <v>2311</v>
      </c>
      <c r="L2396" s="24">
        <v>45852</v>
      </c>
      <c r="M2396" s="28">
        <v>1.0416666666666666E-2</v>
      </c>
      <c r="N2396" s="3">
        <v>45838</v>
      </c>
      <c r="O2396">
        <v>120843</v>
      </c>
      <c r="P2396" t="e">
        <f>IFERROR(INDEX(REDOSLIJED!#REF!,MATCH(PlanMasine[[#This Row],[KPL]],REDOSLIJED!#REF!,0)),MAX(REDOSLIJED!#REF!)+1)</f>
        <v>#REF!</v>
      </c>
    </row>
    <row r="2397" spans="1:16" hidden="1" x14ac:dyDescent="0.25">
      <c r="A2397" s="23">
        <v>1032403</v>
      </c>
      <c r="B2397" s="23">
        <v>1</v>
      </c>
      <c r="C2397" s="23">
        <v>1032369</v>
      </c>
      <c r="D2397" s="23" t="s">
        <v>1946</v>
      </c>
      <c r="E2397" s="5">
        <f>IFERROR((PlanMasine[[#This Row],[Norma]]/PlanMasine[[#This Row],[Q]])*(PlanMasine[[#This Row],[Q]]/SUMIF(#REF!,PlanMasine[[#This Row],[RN]],#REF!)*PlanMasine[[#This Row],[KPLQ]]),0)</f>
        <v>0</v>
      </c>
      <c r="F2397" s="23">
        <v>2</v>
      </c>
      <c r="G2397" s="23">
        <v>0</v>
      </c>
      <c r="H2397" s="23">
        <v>0</v>
      </c>
      <c r="I2397" s="23" t="s">
        <v>5</v>
      </c>
      <c r="J2397" s="23" t="s">
        <v>570</v>
      </c>
      <c r="K2397" s="23" t="s">
        <v>2311</v>
      </c>
      <c r="L2397" s="24">
        <v>45852</v>
      </c>
      <c r="M2397" s="28">
        <v>8.3333333333333332E-3</v>
      </c>
      <c r="N2397" s="3">
        <v>45838</v>
      </c>
      <c r="O2397">
        <v>120849</v>
      </c>
      <c r="P2397" t="e">
        <f>IFERROR(INDEX(REDOSLIJED!#REF!,MATCH(PlanMasine[[#This Row],[KPL]],REDOSLIJED!#REF!,0)),MAX(REDOSLIJED!#REF!)+1)</f>
        <v>#REF!</v>
      </c>
    </row>
    <row r="2398" spans="1:16" hidden="1" x14ac:dyDescent="0.25">
      <c r="A2398" s="23">
        <v>1032403</v>
      </c>
      <c r="B2398" s="23">
        <v>1</v>
      </c>
      <c r="C2398" s="23">
        <v>1032373</v>
      </c>
      <c r="D2398" s="23" t="s">
        <v>1955</v>
      </c>
      <c r="E2398" s="5">
        <f>IFERROR((PlanMasine[[#This Row],[Norma]]/PlanMasine[[#This Row],[Q]])*(PlanMasine[[#This Row],[Q]]/SUMIF(#REF!,PlanMasine[[#This Row],[RN]],#REF!)*PlanMasine[[#This Row],[KPLQ]]),0)</f>
        <v>0</v>
      </c>
      <c r="F2398" s="23">
        <v>2</v>
      </c>
      <c r="G2398" s="23">
        <v>0</v>
      </c>
      <c r="H2398" s="23">
        <v>0</v>
      </c>
      <c r="I2398" s="23" t="s">
        <v>5</v>
      </c>
      <c r="J2398" s="23" t="s">
        <v>570</v>
      </c>
      <c r="K2398" s="23" t="s">
        <v>2311</v>
      </c>
      <c r="L2398" s="24">
        <v>45852</v>
      </c>
      <c r="M2398" s="28">
        <v>4.1666666666666666E-3</v>
      </c>
      <c r="N2398" s="3">
        <v>45838</v>
      </c>
      <c r="O2398">
        <v>120853</v>
      </c>
      <c r="P2398" t="e">
        <f>IFERROR(INDEX(REDOSLIJED!#REF!,MATCH(PlanMasine[[#This Row],[KPL]],REDOSLIJED!#REF!,0)),MAX(REDOSLIJED!#REF!)+1)</f>
        <v>#REF!</v>
      </c>
    </row>
    <row r="2399" spans="1:16" hidden="1" x14ac:dyDescent="0.25">
      <c r="A2399" s="23">
        <v>1032404</v>
      </c>
      <c r="B2399" s="23">
        <v>1</v>
      </c>
      <c r="C2399" s="23">
        <v>1032392</v>
      </c>
      <c r="D2399" s="23" t="s">
        <v>1957</v>
      </c>
      <c r="E2399" s="5">
        <f>IFERROR((PlanMasine[[#This Row],[Norma]]/PlanMasine[[#This Row],[Q]])*(PlanMasine[[#This Row],[Q]]/SUMIF(#REF!,PlanMasine[[#This Row],[RN]],#REF!)*PlanMasine[[#This Row],[KPLQ]]),0)</f>
        <v>0</v>
      </c>
      <c r="F2399" s="23">
        <v>2</v>
      </c>
      <c r="G2399" s="23">
        <v>0</v>
      </c>
      <c r="H2399" s="23">
        <v>0</v>
      </c>
      <c r="I2399" s="23" t="s">
        <v>5</v>
      </c>
      <c r="J2399" s="23" t="s">
        <v>570</v>
      </c>
      <c r="K2399" s="23" t="s">
        <v>2311</v>
      </c>
      <c r="L2399" s="24">
        <v>45852</v>
      </c>
      <c r="M2399" s="28">
        <v>1.3888888888888889E-3</v>
      </c>
      <c r="N2399" s="3">
        <v>45838</v>
      </c>
      <c r="O2399">
        <v>120872</v>
      </c>
      <c r="P2399" t="e">
        <f>IFERROR(INDEX(REDOSLIJED!#REF!,MATCH(PlanMasine[[#This Row],[KPL]],REDOSLIJED!#REF!,0)),MAX(REDOSLIJED!#REF!)+1)</f>
        <v>#REF!</v>
      </c>
    </row>
    <row r="2400" spans="1:16" hidden="1" x14ac:dyDescent="0.25">
      <c r="A2400" s="23">
        <v>1032404</v>
      </c>
      <c r="B2400" s="23">
        <v>1</v>
      </c>
      <c r="C2400" s="23">
        <v>1032370</v>
      </c>
      <c r="D2400" s="23" t="s">
        <v>1958</v>
      </c>
      <c r="E2400" s="5">
        <f>IFERROR((PlanMasine[[#This Row],[Norma]]/PlanMasine[[#This Row],[Q]])*(PlanMasine[[#This Row],[Q]]/SUMIF(#REF!,PlanMasine[[#This Row],[RN]],#REF!)*PlanMasine[[#This Row],[KPLQ]]),0)</f>
        <v>0</v>
      </c>
      <c r="F2400" s="23">
        <v>2</v>
      </c>
      <c r="G2400" s="23">
        <v>0</v>
      </c>
      <c r="H2400" s="23">
        <v>0</v>
      </c>
      <c r="I2400" s="23" t="s">
        <v>5</v>
      </c>
      <c r="J2400" s="23" t="s">
        <v>570</v>
      </c>
      <c r="K2400" s="23" t="s">
        <v>2311</v>
      </c>
      <c r="L2400" s="24">
        <v>45852</v>
      </c>
      <c r="M2400" s="28">
        <v>4.1666666666666666E-3</v>
      </c>
      <c r="N2400" s="3">
        <v>45838</v>
      </c>
      <c r="O2400">
        <v>120850</v>
      </c>
      <c r="P2400" t="e">
        <f>IFERROR(INDEX(REDOSLIJED!#REF!,MATCH(PlanMasine[[#This Row],[KPL]],REDOSLIJED!#REF!,0)),MAX(REDOSLIJED!#REF!)+1)</f>
        <v>#REF!</v>
      </c>
    </row>
    <row r="2401" spans="1:16" hidden="1" x14ac:dyDescent="0.25">
      <c r="A2401" s="23">
        <v>1032404</v>
      </c>
      <c r="B2401" s="23">
        <v>1</v>
      </c>
      <c r="C2401" s="23">
        <v>1032371</v>
      </c>
      <c r="D2401" s="23" t="s">
        <v>1947</v>
      </c>
      <c r="E2401" s="5">
        <f>IFERROR((PlanMasine[[#This Row],[Norma]]/PlanMasine[[#This Row],[Q]])*(PlanMasine[[#This Row],[Q]]/SUMIF(#REF!,PlanMasine[[#This Row],[RN]],#REF!)*PlanMasine[[#This Row],[KPLQ]]),0)</f>
        <v>0</v>
      </c>
      <c r="F2401" s="23">
        <v>2</v>
      </c>
      <c r="G2401" s="23">
        <v>0</v>
      </c>
      <c r="H2401" s="23">
        <v>0</v>
      </c>
      <c r="I2401" s="23" t="s">
        <v>5</v>
      </c>
      <c r="J2401" s="23" t="s">
        <v>570</v>
      </c>
      <c r="K2401" s="23" t="s">
        <v>2311</v>
      </c>
      <c r="L2401" s="24">
        <v>45852</v>
      </c>
      <c r="M2401" s="28">
        <v>4.1666666666666666E-3</v>
      </c>
      <c r="N2401" s="3">
        <v>45838</v>
      </c>
      <c r="O2401">
        <v>120851</v>
      </c>
      <c r="P2401" t="e">
        <f>IFERROR(INDEX(REDOSLIJED!#REF!,MATCH(PlanMasine[[#This Row],[KPL]],REDOSLIJED!#REF!,0)),MAX(REDOSLIJED!#REF!)+1)</f>
        <v>#REF!</v>
      </c>
    </row>
    <row r="2402" spans="1:16" hidden="1" x14ac:dyDescent="0.25">
      <c r="A2402" s="23">
        <v>1032404</v>
      </c>
      <c r="B2402" s="23">
        <v>1</v>
      </c>
      <c r="C2402" s="23">
        <v>1032369</v>
      </c>
      <c r="D2402" s="23" t="s">
        <v>1946</v>
      </c>
      <c r="E2402" s="5">
        <f>IFERROR((PlanMasine[[#This Row],[Norma]]/PlanMasine[[#This Row],[Q]])*(PlanMasine[[#This Row],[Q]]/SUMIF(#REF!,PlanMasine[[#This Row],[RN]],#REF!)*PlanMasine[[#This Row],[KPLQ]]),0)</f>
        <v>0</v>
      </c>
      <c r="F2402" s="23">
        <v>2</v>
      </c>
      <c r="G2402" s="23">
        <v>0</v>
      </c>
      <c r="H2402" s="23">
        <v>0</v>
      </c>
      <c r="I2402" s="23" t="s">
        <v>5</v>
      </c>
      <c r="J2402" s="23" t="s">
        <v>570</v>
      </c>
      <c r="K2402" s="23" t="s">
        <v>2311</v>
      </c>
      <c r="L2402" s="24">
        <v>45852</v>
      </c>
      <c r="M2402" s="28">
        <v>8.3333333333333332E-3</v>
      </c>
      <c r="N2402" s="3">
        <v>45838</v>
      </c>
      <c r="O2402">
        <v>120849</v>
      </c>
      <c r="P2402" t="e">
        <f>IFERROR(INDEX(REDOSLIJED!#REF!,MATCH(PlanMasine[[#This Row],[KPL]],REDOSLIJED!#REF!,0)),MAX(REDOSLIJED!#REF!)+1)</f>
        <v>#REF!</v>
      </c>
    </row>
    <row r="2403" spans="1:16" hidden="1" x14ac:dyDescent="0.25">
      <c r="A2403" s="23">
        <v>1032404</v>
      </c>
      <c r="B2403" s="23">
        <v>1</v>
      </c>
      <c r="C2403" s="23">
        <v>1032400</v>
      </c>
      <c r="D2403" s="23" t="s">
        <v>1976</v>
      </c>
      <c r="E2403" s="5">
        <f>IFERROR((PlanMasine[[#This Row],[Norma]]/PlanMasine[[#This Row],[Q]])*(PlanMasine[[#This Row],[Q]]/SUMIF(#REF!,PlanMasine[[#This Row],[RN]],#REF!)*PlanMasine[[#This Row],[KPLQ]]),0)</f>
        <v>0</v>
      </c>
      <c r="F2403" s="23">
        <v>2</v>
      </c>
      <c r="G2403" s="23">
        <v>0</v>
      </c>
      <c r="H2403" s="23">
        <v>0</v>
      </c>
      <c r="I2403" s="23" t="s">
        <v>5</v>
      </c>
      <c r="J2403" s="23" t="s">
        <v>570</v>
      </c>
      <c r="K2403" s="23" t="s">
        <v>2311</v>
      </c>
      <c r="L2403" s="24">
        <v>45852</v>
      </c>
      <c r="M2403" s="28">
        <v>6.9444444444444447E-4</v>
      </c>
      <c r="N2403" s="3">
        <v>45838</v>
      </c>
      <c r="O2403">
        <v>120880</v>
      </c>
      <c r="P2403" t="e">
        <f>IFERROR(INDEX(REDOSLIJED!#REF!,MATCH(PlanMasine[[#This Row],[KPL]],REDOSLIJED!#REF!,0)),MAX(REDOSLIJED!#REF!)+1)</f>
        <v>#REF!</v>
      </c>
    </row>
    <row r="2404" spans="1:16" hidden="1" x14ac:dyDescent="0.25">
      <c r="A2404" s="23">
        <v>1032404</v>
      </c>
      <c r="B2404" s="23">
        <v>1</v>
      </c>
      <c r="C2404" s="23">
        <v>1032395</v>
      </c>
      <c r="D2404" s="23" t="s">
        <v>1953</v>
      </c>
      <c r="E2404" s="5">
        <f>IFERROR((PlanMasine[[#This Row],[Norma]]/PlanMasine[[#This Row],[Q]])*(PlanMasine[[#This Row],[Q]]/SUMIF(#REF!,PlanMasine[[#This Row],[RN]],#REF!)*PlanMasine[[#This Row],[KPLQ]]),0)</f>
        <v>0</v>
      </c>
      <c r="F2404" s="23">
        <v>2</v>
      </c>
      <c r="G2404" s="23">
        <v>0</v>
      </c>
      <c r="H2404" s="23">
        <v>0</v>
      </c>
      <c r="I2404" s="23" t="s">
        <v>5</v>
      </c>
      <c r="J2404" s="23" t="s">
        <v>570</v>
      </c>
      <c r="K2404" s="23" t="s">
        <v>2311</v>
      </c>
      <c r="L2404" s="24">
        <v>45852</v>
      </c>
      <c r="M2404" s="28">
        <v>6.9444444444444447E-4</v>
      </c>
      <c r="N2404" s="3">
        <v>45838</v>
      </c>
      <c r="O2404">
        <v>120875</v>
      </c>
      <c r="P2404" t="e">
        <f>IFERROR(INDEX(REDOSLIJED!#REF!,MATCH(PlanMasine[[#This Row],[KPL]],REDOSLIJED!#REF!,0)),MAX(REDOSLIJED!#REF!)+1)</f>
        <v>#REF!</v>
      </c>
    </row>
    <row r="2405" spans="1:16" hidden="1" x14ac:dyDescent="0.25">
      <c r="A2405" s="23">
        <v>1032404</v>
      </c>
      <c r="B2405" s="23">
        <v>1</v>
      </c>
      <c r="C2405" s="23">
        <v>1032372</v>
      </c>
      <c r="D2405" s="23" t="s">
        <v>1959</v>
      </c>
      <c r="E2405" s="5">
        <f>IFERROR((PlanMasine[[#This Row],[Norma]]/PlanMasine[[#This Row],[Q]])*(PlanMasine[[#This Row],[Q]]/SUMIF(#REF!,PlanMasine[[#This Row],[RN]],#REF!)*PlanMasine[[#This Row],[KPLQ]]),0)</f>
        <v>0</v>
      </c>
      <c r="F2405" s="23">
        <v>2</v>
      </c>
      <c r="G2405" s="23">
        <v>0</v>
      </c>
      <c r="H2405" s="23">
        <v>0</v>
      </c>
      <c r="I2405" s="23" t="s">
        <v>5</v>
      </c>
      <c r="J2405" s="23" t="s">
        <v>570</v>
      </c>
      <c r="K2405" s="23" t="s">
        <v>2311</v>
      </c>
      <c r="L2405" s="24">
        <v>45852</v>
      </c>
      <c r="M2405" s="28">
        <v>1.3888888888888889E-3</v>
      </c>
      <c r="N2405" s="3">
        <v>45838</v>
      </c>
      <c r="O2405">
        <v>120852</v>
      </c>
      <c r="P2405" t="e">
        <f>IFERROR(INDEX(REDOSLIJED!#REF!,MATCH(PlanMasine[[#This Row],[KPL]],REDOSLIJED!#REF!,0)),MAX(REDOSLIJED!#REF!)+1)</f>
        <v>#REF!</v>
      </c>
    </row>
    <row r="2406" spans="1:16" hidden="1" x14ac:dyDescent="0.25">
      <c r="A2406" s="23">
        <v>1032404</v>
      </c>
      <c r="B2406" s="23">
        <v>1</v>
      </c>
      <c r="C2406" s="23">
        <v>1032393</v>
      </c>
      <c r="D2406" s="23" t="s">
        <v>1960</v>
      </c>
      <c r="E2406" s="5">
        <f>IFERROR((PlanMasine[[#This Row],[Norma]]/PlanMasine[[#This Row],[Q]])*(PlanMasine[[#This Row],[Q]]/SUMIF(#REF!,PlanMasine[[#This Row],[RN]],#REF!)*PlanMasine[[#This Row],[KPLQ]]),0)</f>
        <v>0</v>
      </c>
      <c r="F2406" s="23">
        <v>2</v>
      </c>
      <c r="G2406" s="23">
        <v>0</v>
      </c>
      <c r="H2406" s="23">
        <v>0</v>
      </c>
      <c r="I2406" s="23" t="s">
        <v>5</v>
      </c>
      <c r="J2406" s="23" t="s">
        <v>570</v>
      </c>
      <c r="K2406" s="23" t="s">
        <v>2311</v>
      </c>
      <c r="L2406" s="24">
        <v>45852</v>
      </c>
      <c r="M2406" s="28">
        <v>4.1666666666666666E-3</v>
      </c>
      <c r="N2406" s="3">
        <v>45838</v>
      </c>
      <c r="O2406">
        <v>120873</v>
      </c>
      <c r="P2406" t="e">
        <f>IFERROR(INDEX(REDOSLIJED!#REF!,MATCH(PlanMasine[[#This Row],[KPL]],REDOSLIJED!#REF!,0)),MAX(REDOSLIJED!#REF!)+1)</f>
        <v>#REF!</v>
      </c>
    </row>
    <row r="2407" spans="1:16" hidden="1" x14ac:dyDescent="0.25">
      <c r="A2407" s="23">
        <v>1032404</v>
      </c>
      <c r="B2407" s="23">
        <v>1</v>
      </c>
      <c r="C2407" s="23">
        <v>1032368</v>
      </c>
      <c r="D2407" s="23" t="s">
        <v>1956</v>
      </c>
      <c r="E2407" s="5">
        <f>IFERROR((PlanMasine[[#This Row],[Norma]]/PlanMasine[[#This Row],[Q]])*(PlanMasine[[#This Row],[Q]]/SUMIF(#REF!,PlanMasine[[#This Row],[RN]],#REF!)*PlanMasine[[#This Row],[KPLQ]]),0)</f>
        <v>0</v>
      </c>
      <c r="F2407" s="23">
        <v>4</v>
      </c>
      <c r="G2407" s="23">
        <v>0</v>
      </c>
      <c r="H2407" s="23">
        <v>0</v>
      </c>
      <c r="I2407" s="23" t="s">
        <v>5</v>
      </c>
      <c r="J2407" s="23" t="s">
        <v>570</v>
      </c>
      <c r="K2407" s="23" t="s">
        <v>2311</v>
      </c>
      <c r="L2407" s="24">
        <v>45852</v>
      </c>
      <c r="M2407" s="28">
        <v>5.5555555555555558E-3</v>
      </c>
      <c r="N2407" s="3">
        <v>45838</v>
      </c>
      <c r="O2407">
        <v>120848</v>
      </c>
      <c r="P2407" t="e">
        <f>IFERROR(INDEX(REDOSLIJED!#REF!,MATCH(PlanMasine[[#This Row],[KPL]],REDOSLIJED!#REF!,0)),MAX(REDOSLIJED!#REF!)+1)</f>
        <v>#REF!</v>
      </c>
    </row>
    <row r="2408" spans="1:16" hidden="1" x14ac:dyDescent="0.25">
      <c r="A2408" s="23">
        <v>1032404</v>
      </c>
      <c r="B2408" s="23">
        <v>1</v>
      </c>
      <c r="C2408" s="23">
        <v>1032378</v>
      </c>
      <c r="D2408" s="23" t="s">
        <v>1962</v>
      </c>
      <c r="E2408" s="5">
        <f>IFERROR((PlanMasine[[#This Row],[Norma]]/PlanMasine[[#This Row],[Q]])*(PlanMasine[[#This Row],[Q]]/SUMIF(#REF!,PlanMasine[[#This Row],[RN]],#REF!)*PlanMasine[[#This Row],[KPLQ]]),0)</f>
        <v>0</v>
      </c>
      <c r="F2408" s="23">
        <v>4</v>
      </c>
      <c r="G2408" s="23">
        <v>0</v>
      </c>
      <c r="H2408" s="23">
        <v>0</v>
      </c>
      <c r="I2408" s="23" t="s">
        <v>5</v>
      </c>
      <c r="J2408" s="23" t="s">
        <v>570</v>
      </c>
      <c r="K2408" s="23" t="s">
        <v>2311</v>
      </c>
      <c r="L2408" s="24">
        <v>45852</v>
      </c>
      <c r="M2408" s="28">
        <v>2.7777777777777779E-3</v>
      </c>
      <c r="N2408" s="3">
        <v>45838</v>
      </c>
      <c r="O2408">
        <v>120858</v>
      </c>
      <c r="P2408" t="e">
        <f>IFERROR(INDEX(REDOSLIJED!#REF!,MATCH(PlanMasine[[#This Row],[KPL]],REDOSLIJED!#REF!,0)),MAX(REDOSLIJED!#REF!)+1)</f>
        <v>#REF!</v>
      </c>
    </row>
    <row r="2409" spans="1:16" hidden="1" x14ac:dyDescent="0.25">
      <c r="A2409" s="23">
        <v>1032404</v>
      </c>
      <c r="B2409" s="23">
        <v>1</v>
      </c>
      <c r="C2409" s="23">
        <v>1032379</v>
      </c>
      <c r="D2409" s="23" t="s">
        <v>1950</v>
      </c>
      <c r="E2409" s="5">
        <f>IFERROR((PlanMasine[[#This Row],[Norma]]/PlanMasine[[#This Row],[Q]])*(PlanMasine[[#This Row],[Q]]/SUMIF(#REF!,PlanMasine[[#This Row],[RN]],#REF!)*PlanMasine[[#This Row],[KPLQ]]),0)</f>
        <v>0</v>
      </c>
      <c r="F2409" s="23">
        <v>2</v>
      </c>
      <c r="G2409" s="23">
        <v>0</v>
      </c>
      <c r="H2409" s="23">
        <v>0</v>
      </c>
      <c r="I2409" s="23" t="s">
        <v>5</v>
      </c>
      <c r="J2409" s="23" t="s">
        <v>570</v>
      </c>
      <c r="K2409" s="23" t="s">
        <v>2311</v>
      </c>
      <c r="L2409" s="24">
        <v>45852</v>
      </c>
      <c r="M2409" s="28">
        <v>2.7777777777777779E-3</v>
      </c>
      <c r="N2409" s="3">
        <v>45838</v>
      </c>
      <c r="O2409">
        <v>120859</v>
      </c>
      <c r="P2409" t="e">
        <f>IFERROR(INDEX(REDOSLIJED!#REF!,MATCH(PlanMasine[[#This Row],[KPL]],REDOSLIJED!#REF!,0)),MAX(REDOSLIJED!#REF!)+1)</f>
        <v>#REF!</v>
      </c>
    </row>
    <row r="2410" spans="1:16" hidden="1" x14ac:dyDescent="0.25">
      <c r="A2410" s="23">
        <v>1032404</v>
      </c>
      <c r="B2410" s="23">
        <v>1</v>
      </c>
      <c r="C2410" s="23">
        <v>1032380</v>
      </c>
      <c r="D2410" s="23" t="s">
        <v>1952</v>
      </c>
      <c r="E2410" s="5">
        <f>IFERROR((PlanMasine[[#This Row],[Norma]]/PlanMasine[[#This Row],[Q]])*(PlanMasine[[#This Row],[Q]]/SUMIF(#REF!,PlanMasine[[#This Row],[RN]],#REF!)*PlanMasine[[#This Row],[KPLQ]]),0)</f>
        <v>0</v>
      </c>
      <c r="F2410" s="23">
        <v>2</v>
      </c>
      <c r="G2410" s="23">
        <v>0</v>
      </c>
      <c r="H2410" s="23">
        <v>0</v>
      </c>
      <c r="I2410" s="23" t="s">
        <v>5</v>
      </c>
      <c r="J2410" s="23" t="s">
        <v>570</v>
      </c>
      <c r="K2410" s="23" t="s">
        <v>2311</v>
      </c>
      <c r="L2410" s="24">
        <v>45852</v>
      </c>
      <c r="M2410" s="28">
        <v>4.1666666666666666E-3</v>
      </c>
      <c r="N2410" s="3">
        <v>45838</v>
      </c>
      <c r="O2410">
        <v>120860</v>
      </c>
      <c r="P2410" t="e">
        <f>IFERROR(INDEX(REDOSLIJED!#REF!,MATCH(PlanMasine[[#This Row],[KPL]],REDOSLIJED!#REF!,0)),MAX(REDOSLIJED!#REF!)+1)</f>
        <v>#REF!</v>
      </c>
    </row>
    <row r="2411" spans="1:16" hidden="1" x14ac:dyDescent="0.25">
      <c r="A2411" s="23">
        <v>1032404</v>
      </c>
      <c r="B2411" s="23">
        <v>1</v>
      </c>
      <c r="C2411" s="23">
        <v>1032388</v>
      </c>
      <c r="D2411" s="23" t="s">
        <v>1954</v>
      </c>
      <c r="E2411" s="5">
        <f>IFERROR((PlanMasine[[#This Row],[Norma]]/PlanMasine[[#This Row],[Q]])*(PlanMasine[[#This Row],[Q]]/SUMIF(#REF!,PlanMasine[[#This Row],[RN]],#REF!)*PlanMasine[[#This Row],[KPLQ]]),0)</f>
        <v>0</v>
      </c>
      <c r="F2411" s="23">
        <v>4</v>
      </c>
      <c r="G2411" s="23">
        <v>0</v>
      </c>
      <c r="H2411" s="23">
        <v>0</v>
      </c>
      <c r="I2411" s="23" t="s">
        <v>5</v>
      </c>
      <c r="J2411" s="23" t="s">
        <v>570</v>
      </c>
      <c r="K2411" s="23" t="s">
        <v>2311</v>
      </c>
      <c r="L2411" s="24">
        <v>45852</v>
      </c>
      <c r="M2411" s="28">
        <v>5.5555555555555558E-3</v>
      </c>
      <c r="N2411" s="3">
        <v>45838</v>
      </c>
      <c r="O2411">
        <v>120868</v>
      </c>
      <c r="P2411" t="e">
        <f>IFERROR(INDEX(REDOSLIJED!#REF!,MATCH(PlanMasine[[#This Row],[KPL]],REDOSLIJED!#REF!,0)),MAX(REDOSLIJED!#REF!)+1)</f>
        <v>#REF!</v>
      </c>
    </row>
    <row r="2412" spans="1:16" hidden="1" x14ac:dyDescent="0.25">
      <c r="A2412" s="23">
        <v>1032404</v>
      </c>
      <c r="B2412" s="23">
        <v>1</v>
      </c>
      <c r="C2412" s="23">
        <v>1032390</v>
      </c>
      <c r="D2412" s="23" t="s">
        <v>1961</v>
      </c>
      <c r="E2412" s="5">
        <f>IFERROR((PlanMasine[[#This Row],[Norma]]/PlanMasine[[#This Row],[Q]])*(PlanMasine[[#This Row],[Q]]/SUMIF(#REF!,PlanMasine[[#This Row],[RN]],#REF!)*PlanMasine[[#This Row],[KPLQ]]),0)</f>
        <v>0</v>
      </c>
      <c r="F2412" s="23">
        <v>2</v>
      </c>
      <c r="G2412" s="23">
        <v>0</v>
      </c>
      <c r="H2412" s="23">
        <v>0</v>
      </c>
      <c r="I2412" s="23" t="s">
        <v>5</v>
      </c>
      <c r="J2412" s="23" t="s">
        <v>570</v>
      </c>
      <c r="K2412" s="23" t="s">
        <v>2311</v>
      </c>
      <c r="L2412" s="24">
        <v>45852</v>
      </c>
      <c r="M2412" s="28">
        <v>6.9444444444444447E-4</v>
      </c>
      <c r="N2412" s="3">
        <v>45838</v>
      </c>
      <c r="O2412">
        <v>120870</v>
      </c>
      <c r="P2412" t="e">
        <f>IFERROR(INDEX(REDOSLIJED!#REF!,MATCH(PlanMasine[[#This Row],[KPL]],REDOSLIJED!#REF!,0)),MAX(REDOSLIJED!#REF!)+1)</f>
        <v>#REF!</v>
      </c>
    </row>
    <row r="2413" spans="1:16" hidden="1" x14ac:dyDescent="0.25">
      <c r="A2413" s="23">
        <v>1032404</v>
      </c>
      <c r="B2413" s="23">
        <v>1</v>
      </c>
      <c r="C2413" s="23">
        <v>1032365</v>
      </c>
      <c r="D2413" s="23" t="s">
        <v>1951</v>
      </c>
      <c r="E2413" s="5">
        <f>IFERROR((PlanMasine[[#This Row],[Norma]]/PlanMasine[[#This Row],[Q]])*(PlanMasine[[#This Row],[Q]]/SUMIF(#REF!,PlanMasine[[#This Row],[RN]],#REF!)*PlanMasine[[#This Row],[KPLQ]]),0)</f>
        <v>0</v>
      </c>
      <c r="F2413" s="23">
        <v>2</v>
      </c>
      <c r="G2413" s="23">
        <v>0</v>
      </c>
      <c r="H2413" s="23">
        <v>0</v>
      </c>
      <c r="I2413" s="23" t="s">
        <v>5</v>
      </c>
      <c r="J2413" s="23" t="s">
        <v>570</v>
      </c>
      <c r="K2413" s="23" t="s">
        <v>2311</v>
      </c>
      <c r="L2413" s="24">
        <v>45852</v>
      </c>
      <c r="M2413" s="28">
        <v>8.3333333333333332E-3</v>
      </c>
      <c r="N2413" s="3">
        <v>45838</v>
      </c>
      <c r="O2413">
        <v>120845</v>
      </c>
      <c r="P2413" t="e">
        <f>IFERROR(INDEX(REDOSLIJED!#REF!,MATCH(PlanMasine[[#This Row],[KPL]],REDOSLIJED!#REF!,0)),MAX(REDOSLIJED!#REF!)+1)</f>
        <v>#REF!</v>
      </c>
    </row>
    <row r="2414" spans="1:16" hidden="1" x14ac:dyDescent="0.25">
      <c r="A2414" s="23">
        <v>1032404</v>
      </c>
      <c r="B2414" s="23">
        <v>1</v>
      </c>
      <c r="C2414" s="23">
        <v>1032364</v>
      </c>
      <c r="D2414" s="23" t="s">
        <v>1948</v>
      </c>
      <c r="E2414" s="5">
        <f>IFERROR((PlanMasine[[#This Row],[Norma]]/PlanMasine[[#This Row],[Q]])*(PlanMasine[[#This Row],[Q]]/SUMIF(#REF!,PlanMasine[[#This Row],[RN]],#REF!)*PlanMasine[[#This Row],[KPLQ]]),0)</f>
        <v>0</v>
      </c>
      <c r="F2414" s="23">
        <v>2</v>
      </c>
      <c r="G2414" s="23">
        <v>0</v>
      </c>
      <c r="H2414" s="23">
        <v>0</v>
      </c>
      <c r="I2414" s="23" t="s">
        <v>5</v>
      </c>
      <c r="J2414" s="23" t="s">
        <v>570</v>
      </c>
      <c r="K2414" s="23" t="s">
        <v>2311</v>
      </c>
      <c r="L2414" s="24">
        <v>45852</v>
      </c>
      <c r="M2414" s="28">
        <v>8.3333333333333332E-3</v>
      </c>
      <c r="N2414" s="3">
        <v>45838</v>
      </c>
      <c r="O2414">
        <v>120844</v>
      </c>
      <c r="P2414" t="e">
        <f>IFERROR(INDEX(REDOSLIJED!#REF!,MATCH(PlanMasine[[#This Row],[KPL]],REDOSLIJED!#REF!,0)),MAX(REDOSLIJED!#REF!)+1)</f>
        <v>#REF!</v>
      </c>
    </row>
    <row r="2415" spans="1:16" hidden="1" x14ac:dyDescent="0.25">
      <c r="A2415" s="23">
        <v>1032404</v>
      </c>
      <c r="B2415" s="23">
        <v>1</v>
      </c>
      <c r="C2415" s="23">
        <v>1032363</v>
      </c>
      <c r="D2415" s="23" t="s">
        <v>1949</v>
      </c>
      <c r="E2415" s="5">
        <f>IFERROR((PlanMasine[[#This Row],[Norma]]/PlanMasine[[#This Row],[Q]])*(PlanMasine[[#This Row],[Q]]/SUMIF(#REF!,PlanMasine[[#This Row],[RN]],#REF!)*PlanMasine[[#This Row],[KPLQ]]),0)</f>
        <v>0</v>
      </c>
      <c r="F2415" s="23">
        <v>2</v>
      </c>
      <c r="G2415" s="23">
        <v>0</v>
      </c>
      <c r="H2415" s="23">
        <v>0</v>
      </c>
      <c r="I2415" s="23" t="s">
        <v>5</v>
      </c>
      <c r="J2415" s="23" t="s">
        <v>570</v>
      </c>
      <c r="K2415" s="23" t="s">
        <v>2311</v>
      </c>
      <c r="L2415" s="24">
        <v>45852</v>
      </c>
      <c r="M2415" s="28">
        <v>1.0416666666666666E-2</v>
      </c>
      <c r="N2415" s="3">
        <v>45838</v>
      </c>
      <c r="O2415">
        <v>120843</v>
      </c>
      <c r="P2415" t="e">
        <f>IFERROR(INDEX(REDOSLIJED!#REF!,MATCH(PlanMasine[[#This Row],[KPL]],REDOSLIJED!#REF!,0)),MAX(REDOSLIJED!#REF!)+1)</f>
        <v>#REF!</v>
      </c>
    </row>
    <row r="2416" spans="1:16" hidden="1" x14ac:dyDescent="0.25">
      <c r="A2416" s="23">
        <v>1032404</v>
      </c>
      <c r="B2416" s="23">
        <v>1</v>
      </c>
      <c r="C2416" s="23">
        <v>1032373</v>
      </c>
      <c r="D2416" s="23" t="s">
        <v>1955</v>
      </c>
      <c r="E2416" s="5">
        <f>IFERROR((PlanMasine[[#This Row],[Norma]]/PlanMasine[[#This Row],[Q]])*(PlanMasine[[#This Row],[Q]]/SUMIF(#REF!,PlanMasine[[#This Row],[RN]],#REF!)*PlanMasine[[#This Row],[KPLQ]]),0)</f>
        <v>0</v>
      </c>
      <c r="F2416" s="23">
        <v>2</v>
      </c>
      <c r="G2416" s="23">
        <v>0</v>
      </c>
      <c r="H2416" s="23">
        <v>0</v>
      </c>
      <c r="I2416" s="23" t="s">
        <v>5</v>
      </c>
      <c r="J2416" s="23" t="s">
        <v>570</v>
      </c>
      <c r="K2416" s="23" t="s">
        <v>2311</v>
      </c>
      <c r="L2416" s="24">
        <v>45852</v>
      </c>
      <c r="M2416" s="28">
        <v>4.1666666666666666E-3</v>
      </c>
      <c r="N2416" s="3">
        <v>45838</v>
      </c>
      <c r="O2416">
        <v>120853</v>
      </c>
      <c r="P2416" t="e">
        <f>IFERROR(INDEX(REDOSLIJED!#REF!,MATCH(PlanMasine[[#This Row],[KPL]],REDOSLIJED!#REF!,0)),MAX(REDOSLIJED!#REF!)+1)</f>
        <v>#REF!</v>
      </c>
    </row>
    <row r="2417" spans="1:16" hidden="1" x14ac:dyDescent="0.25">
      <c r="A2417" s="23">
        <v>1032404</v>
      </c>
      <c r="B2417" s="23">
        <v>1</v>
      </c>
      <c r="C2417" s="23">
        <v>1032394</v>
      </c>
      <c r="D2417" s="23" t="s">
        <v>1945</v>
      </c>
      <c r="E2417" s="5">
        <f>IFERROR((PlanMasine[[#This Row],[Norma]]/PlanMasine[[#This Row],[Q]])*(PlanMasine[[#This Row],[Q]]/SUMIF(#REF!,PlanMasine[[#This Row],[RN]],#REF!)*PlanMasine[[#This Row],[KPLQ]]),0)</f>
        <v>0</v>
      </c>
      <c r="F2417" s="23">
        <v>14</v>
      </c>
      <c r="G2417" s="23">
        <v>0</v>
      </c>
      <c r="H2417" s="23">
        <v>0</v>
      </c>
      <c r="I2417" s="23" t="s">
        <v>5</v>
      </c>
      <c r="J2417" s="23" t="s">
        <v>570</v>
      </c>
      <c r="K2417" s="23" t="s">
        <v>2311</v>
      </c>
      <c r="L2417" s="24">
        <v>45852</v>
      </c>
      <c r="M2417" s="28">
        <v>2.4305555555555556E-3</v>
      </c>
      <c r="N2417" s="3">
        <v>45838</v>
      </c>
      <c r="O2417">
        <v>120874</v>
      </c>
      <c r="P2417" t="e">
        <f>IFERROR(INDEX(REDOSLIJED!#REF!,MATCH(PlanMasine[[#This Row],[KPL]],REDOSLIJED!#REF!,0)),MAX(REDOSLIJED!#REF!)+1)</f>
        <v>#REF!</v>
      </c>
    </row>
    <row r="2418" spans="1:16" hidden="1" x14ac:dyDescent="0.25">
      <c r="A2418" s="23">
        <v>1033215</v>
      </c>
      <c r="B2418" s="23">
        <v>2</v>
      </c>
      <c r="C2418" s="23">
        <v>1033218</v>
      </c>
      <c r="D2418" s="23" t="s">
        <v>2348</v>
      </c>
      <c r="E2418" s="5">
        <f>IFERROR((PlanMasine[[#This Row],[Norma]]/PlanMasine[[#This Row],[Q]])*(PlanMasine[[#This Row],[Q]]/SUMIF(#REF!,PlanMasine[[#This Row],[RN]],#REF!)*PlanMasine[[#This Row],[KPLQ]]),0)</f>
        <v>0</v>
      </c>
      <c r="F2418" s="23">
        <v>2</v>
      </c>
      <c r="G2418" s="23">
        <v>0</v>
      </c>
      <c r="H2418" s="23">
        <v>0</v>
      </c>
      <c r="I2418" s="23" t="s">
        <v>5</v>
      </c>
      <c r="J2418" s="23" t="s">
        <v>570</v>
      </c>
      <c r="K2418" s="23" t="s">
        <v>1857</v>
      </c>
      <c r="L2418" s="24">
        <v>45849</v>
      </c>
      <c r="M2418" s="28">
        <v>6.9444444444444441E-3</v>
      </c>
      <c r="N2418" s="3">
        <v>45838</v>
      </c>
      <c r="O2418">
        <v>154375</v>
      </c>
      <c r="P2418" t="e">
        <f>IFERROR(INDEX(REDOSLIJED!#REF!,MATCH(PlanMasine[[#This Row],[KPL]],REDOSLIJED!#REF!,0)),MAX(REDOSLIJED!#REF!)+1)</f>
        <v>#REF!</v>
      </c>
    </row>
    <row r="2419" spans="1:16" hidden="1" x14ac:dyDescent="0.25">
      <c r="A2419" s="23">
        <v>1033246</v>
      </c>
      <c r="B2419" s="23">
        <v>1</v>
      </c>
      <c r="C2419" s="23">
        <v>1033302</v>
      </c>
      <c r="D2419" s="23" t="s">
        <v>2226</v>
      </c>
      <c r="E2419" s="5">
        <f>IFERROR((PlanMasine[[#This Row],[Norma]]/PlanMasine[[#This Row],[Q]])*(PlanMasine[[#This Row],[Q]]/SUMIF(#REF!,PlanMasine[[#This Row],[RN]],#REF!)*PlanMasine[[#This Row],[KPLQ]]),0)</f>
        <v>0</v>
      </c>
      <c r="F2419" s="23">
        <v>2</v>
      </c>
      <c r="G2419" s="23">
        <v>0</v>
      </c>
      <c r="H2419" s="23">
        <v>0</v>
      </c>
      <c r="I2419" s="23" t="s">
        <v>5</v>
      </c>
      <c r="J2419" s="23" t="s">
        <v>570</v>
      </c>
      <c r="K2419" s="23" t="s">
        <v>1858</v>
      </c>
      <c r="L2419" s="24">
        <v>45855</v>
      </c>
      <c r="M2419" s="28">
        <v>4.1666666666666666E-3</v>
      </c>
      <c r="N2419" s="3">
        <v>45838</v>
      </c>
      <c r="O2419">
        <v>207851</v>
      </c>
      <c r="P2419" t="e">
        <f>IFERROR(INDEX(REDOSLIJED!#REF!,MATCH(PlanMasine[[#This Row],[KPL]],REDOSLIJED!#REF!,0)),MAX(REDOSLIJED!#REF!)+1)</f>
        <v>#REF!</v>
      </c>
    </row>
    <row r="2420" spans="1:16" hidden="1" x14ac:dyDescent="0.25">
      <c r="A2420" s="23">
        <v>1033246</v>
      </c>
      <c r="B2420" s="23">
        <v>1</v>
      </c>
      <c r="C2420" s="23">
        <v>1033381</v>
      </c>
      <c r="D2420" s="23" t="s">
        <v>1813</v>
      </c>
      <c r="E2420" s="5">
        <f>IFERROR((PlanMasine[[#This Row],[Norma]]/PlanMasine[[#This Row],[Q]])*(PlanMasine[[#This Row],[Q]]/SUMIF(#REF!,PlanMasine[[#This Row],[RN]],#REF!)*PlanMasine[[#This Row],[KPLQ]]),0)</f>
        <v>0</v>
      </c>
      <c r="F2420" s="23">
        <v>1</v>
      </c>
      <c r="G2420" s="23">
        <v>0</v>
      </c>
      <c r="H2420" s="23">
        <v>0</v>
      </c>
      <c r="I2420" s="23" t="s">
        <v>5</v>
      </c>
      <c r="J2420" s="23" t="s">
        <v>570</v>
      </c>
      <c r="K2420" s="23" t="s">
        <v>1858</v>
      </c>
      <c r="L2420" s="24">
        <v>45855</v>
      </c>
      <c r="M2420" s="28">
        <v>2.0833333333333333E-3</v>
      </c>
      <c r="N2420" s="3">
        <v>45838</v>
      </c>
      <c r="O2420">
        <v>207929</v>
      </c>
      <c r="P2420" t="e">
        <f>IFERROR(INDEX(REDOSLIJED!#REF!,MATCH(PlanMasine[[#This Row],[KPL]],REDOSLIJED!#REF!,0)),MAX(REDOSLIJED!#REF!)+1)</f>
        <v>#REF!</v>
      </c>
    </row>
    <row r="2421" spans="1:16" hidden="1" x14ac:dyDescent="0.25">
      <c r="A2421" s="23">
        <v>1033246</v>
      </c>
      <c r="B2421" s="23">
        <v>1</v>
      </c>
      <c r="C2421" s="23">
        <v>1033371</v>
      </c>
      <c r="D2421" s="23" t="s">
        <v>1812</v>
      </c>
      <c r="E2421" s="5">
        <f>IFERROR((PlanMasine[[#This Row],[Norma]]/PlanMasine[[#This Row],[Q]])*(PlanMasine[[#This Row],[Q]]/SUMIF(#REF!,PlanMasine[[#This Row],[RN]],#REF!)*PlanMasine[[#This Row],[KPLQ]]),0)</f>
        <v>0</v>
      </c>
      <c r="F2421" s="23">
        <v>1</v>
      </c>
      <c r="G2421" s="23">
        <v>0</v>
      </c>
      <c r="H2421" s="23">
        <v>0</v>
      </c>
      <c r="I2421" s="23" t="s">
        <v>5</v>
      </c>
      <c r="J2421" s="23" t="s">
        <v>570</v>
      </c>
      <c r="K2421" s="23" t="s">
        <v>1858</v>
      </c>
      <c r="L2421" s="24">
        <v>45855</v>
      </c>
      <c r="M2421" s="28">
        <v>6.9444444444444441E-3</v>
      </c>
      <c r="N2421" s="3">
        <v>45838</v>
      </c>
      <c r="O2421">
        <v>207919</v>
      </c>
      <c r="P2421" t="e">
        <f>IFERROR(INDEX(REDOSLIJED!#REF!,MATCH(PlanMasine[[#This Row],[KPL]],REDOSLIJED!#REF!,0)),MAX(REDOSLIJED!#REF!)+1)</f>
        <v>#REF!</v>
      </c>
    </row>
    <row r="2422" spans="1:16" hidden="1" x14ac:dyDescent="0.25">
      <c r="A2422" s="23">
        <v>1033246</v>
      </c>
      <c r="B2422" s="23">
        <v>1</v>
      </c>
      <c r="C2422" s="23">
        <v>1033301</v>
      </c>
      <c r="D2422" s="23" t="s">
        <v>2228</v>
      </c>
      <c r="E2422" s="5">
        <f>IFERROR((PlanMasine[[#This Row],[Norma]]/PlanMasine[[#This Row],[Q]])*(PlanMasine[[#This Row],[Q]]/SUMIF(#REF!,PlanMasine[[#This Row],[RN]],#REF!)*PlanMasine[[#This Row],[KPLQ]]),0)</f>
        <v>0</v>
      </c>
      <c r="F2422" s="23">
        <v>1</v>
      </c>
      <c r="G2422" s="23">
        <v>0</v>
      </c>
      <c r="H2422" s="23">
        <v>0</v>
      </c>
      <c r="I2422" s="23" t="s">
        <v>5</v>
      </c>
      <c r="J2422" s="23" t="s">
        <v>570</v>
      </c>
      <c r="K2422" s="23" t="s">
        <v>1858</v>
      </c>
      <c r="L2422" s="24">
        <v>45855</v>
      </c>
      <c r="M2422" s="28">
        <v>2.0833333333333333E-3</v>
      </c>
      <c r="N2422" s="3">
        <v>45838</v>
      </c>
      <c r="O2422">
        <v>207850</v>
      </c>
      <c r="P2422" t="e">
        <f>IFERROR(INDEX(REDOSLIJED!#REF!,MATCH(PlanMasine[[#This Row],[KPL]],REDOSLIJED!#REF!,0)),MAX(REDOSLIJED!#REF!)+1)</f>
        <v>#REF!</v>
      </c>
    </row>
    <row r="2423" spans="1:16" hidden="1" x14ac:dyDescent="0.25">
      <c r="A2423" s="23">
        <v>1033246</v>
      </c>
      <c r="B2423" s="23">
        <v>1</v>
      </c>
      <c r="C2423" s="23">
        <v>1033298</v>
      </c>
      <c r="D2423" s="23" t="s">
        <v>2227</v>
      </c>
      <c r="E2423" s="5">
        <f>IFERROR((PlanMasine[[#This Row],[Norma]]/PlanMasine[[#This Row],[Q]])*(PlanMasine[[#This Row],[Q]]/SUMIF(#REF!,PlanMasine[[#This Row],[RN]],#REF!)*PlanMasine[[#This Row],[KPLQ]]),0)</f>
        <v>0</v>
      </c>
      <c r="F2423" s="23">
        <v>1</v>
      </c>
      <c r="G2423" s="23">
        <v>0</v>
      </c>
      <c r="H2423" s="23">
        <v>0</v>
      </c>
      <c r="I2423" s="23" t="s">
        <v>5</v>
      </c>
      <c r="J2423" s="23" t="s">
        <v>570</v>
      </c>
      <c r="K2423" s="23" t="s">
        <v>1858</v>
      </c>
      <c r="L2423" s="24">
        <v>45855</v>
      </c>
      <c r="M2423" s="28">
        <v>4.8611111111111112E-3</v>
      </c>
      <c r="N2423" s="3">
        <v>45838</v>
      </c>
      <c r="O2423">
        <v>207847</v>
      </c>
      <c r="P2423" t="e">
        <f>IFERROR(INDEX(REDOSLIJED!#REF!,MATCH(PlanMasine[[#This Row],[KPL]],REDOSLIJED!#REF!,0)),MAX(REDOSLIJED!#REF!)+1)</f>
        <v>#REF!</v>
      </c>
    </row>
    <row r="2424" spans="1:16" hidden="1" x14ac:dyDescent="0.25">
      <c r="A2424" s="23">
        <v>1033246</v>
      </c>
      <c r="B2424" s="23">
        <v>1</v>
      </c>
      <c r="C2424" s="23">
        <v>1033295</v>
      </c>
      <c r="D2424" s="23" t="s">
        <v>2229</v>
      </c>
      <c r="E2424" s="5">
        <f>IFERROR((PlanMasine[[#This Row],[Norma]]/PlanMasine[[#This Row],[Q]])*(PlanMasine[[#This Row],[Q]]/SUMIF(#REF!,PlanMasine[[#This Row],[RN]],#REF!)*PlanMasine[[#This Row],[KPLQ]]),0)</f>
        <v>0</v>
      </c>
      <c r="F2424" s="23">
        <v>1</v>
      </c>
      <c r="G2424" s="23">
        <v>0</v>
      </c>
      <c r="H2424" s="23">
        <v>0</v>
      </c>
      <c r="I2424" s="23" t="s">
        <v>5</v>
      </c>
      <c r="J2424" s="23" t="s">
        <v>570</v>
      </c>
      <c r="K2424" s="23" t="s">
        <v>1858</v>
      </c>
      <c r="L2424" s="24">
        <v>45855</v>
      </c>
      <c r="M2424" s="28">
        <v>2.0833333333333333E-3</v>
      </c>
      <c r="N2424" s="3">
        <v>45838</v>
      </c>
      <c r="O2424">
        <v>207844</v>
      </c>
      <c r="P2424" t="e">
        <f>IFERROR(INDEX(REDOSLIJED!#REF!,MATCH(PlanMasine[[#This Row],[KPL]],REDOSLIJED!#REF!,0)),MAX(REDOSLIJED!#REF!)+1)</f>
        <v>#REF!</v>
      </c>
    </row>
    <row r="2425" spans="1:16" hidden="1" x14ac:dyDescent="0.25">
      <c r="A2425" s="23">
        <v>1026928</v>
      </c>
      <c r="B2425" s="23">
        <v>1</v>
      </c>
      <c r="C2425" s="23">
        <v>1026909</v>
      </c>
      <c r="D2425" s="23" t="s">
        <v>243</v>
      </c>
      <c r="E2425" s="5">
        <f>IFERROR((PlanMasine[[#This Row],[Norma]]/PlanMasine[[#This Row],[Q]])*(PlanMasine[[#This Row],[Q]]/SUMIF(#REF!,PlanMasine[[#This Row],[RN]],#REF!)*PlanMasine[[#This Row],[KPLQ]]),0)</f>
        <v>0</v>
      </c>
      <c r="F2425" s="23">
        <v>1</v>
      </c>
      <c r="G2425" s="23">
        <v>0</v>
      </c>
      <c r="H2425" s="23">
        <v>0</v>
      </c>
      <c r="I2425" s="23" t="s">
        <v>5</v>
      </c>
      <c r="J2425" s="23" t="s">
        <v>570</v>
      </c>
      <c r="K2425" s="23" t="s">
        <v>1810</v>
      </c>
      <c r="L2425" s="24">
        <v>45849</v>
      </c>
      <c r="M2425" s="28">
        <v>6.9444444444444441E-3</v>
      </c>
      <c r="N2425" s="3">
        <v>45839</v>
      </c>
      <c r="O2425">
        <v>155678</v>
      </c>
      <c r="P2425" t="e">
        <f>IFERROR(INDEX(REDOSLIJED!#REF!,MATCH(PlanMasine[[#This Row],[KPL]],REDOSLIJED!#REF!,0)),MAX(REDOSLIJED!#REF!)+1)</f>
        <v>#REF!</v>
      </c>
    </row>
    <row r="2426" spans="1:16" hidden="1" x14ac:dyDescent="0.25">
      <c r="A2426" s="23">
        <v>1026928</v>
      </c>
      <c r="B2426" s="23">
        <v>1</v>
      </c>
      <c r="C2426" s="23">
        <v>1026903</v>
      </c>
      <c r="D2426" s="23" t="s">
        <v>2199</v>
      </c>
      <c r="E2426" s="5">
        <f>IFERROR((PlanMasine[[#This Row],[Norma]]/PlanMasine[[#This Row],[Q]])*(PlanMasine[[#This Row],[Q]]/SUMIF(#REF!,PlanMasine[[#This Row],[RN]],#REF!)*PlanMasine[[#This Row],[KPLQ]]),0)</f>
        <v>0</v>
      </c>
      <c r="F2426" s="23">
        <v>1</v>
      </c>
      <c r="G2426" s="23">
        <v>0</v>
      </c>
      <c r="H2426" s="23">
        <v>0</v>
      </c>
      <c r="I2426" s="23" t="s">
        <v>5</v>
      </c>
      <c r="J2426" s="23" t="s">
        <v>570</v>
      </c>
      <c r="K2426" s="23" t="s">
        <v>1810</v>
      </c>
      <c r="L2426" s="24">
        <v>45849</v>
      </c>
      <c r="M2426" s="28">
        <v>1.0416666666666666E-2</v>
      </c>
      <c r="N2426" s="3">
        <v>45839</v>
      </c>
      <c r="O2426">
        <v>155672</v>
      </c>
      <c r="P2426" t="e">
        <f>IFERROR(INDEX(REDOSLIJED!#REF!,MATCH(PlanMasine[[#This Row],[KPL]],REDOSLIJED!#REF!,0)),MAX(REDOSLIJED!#REF!)+1)</f>
        <v>#REF!</v>
      </c>
    </row>
    <row r="2427" spans="1:16" hidden="1" x14ac:dyDescent="0.25">
      <c r="A2427" s="23">
        <v>1026928</v>
      </c>
      <c r="B2427" s="23">
        <v>1</v>
      </c>
      <c r="C2427" s="23">
        <v>1026901</v>
      </c>
      <c r="D2427" s="23" t="s">
        <v>2310</v>
      </c>
      <c r="E2427" s="5">
        <f>IFERROR((PlanMasine[[#This Row],[Norma]]/PlanMasine[[#This Row],[Q]])*(PlanMasine[[#This Row],[Q]]/SUMIF(#REF!,PlanMasine[[#This Row],[RN]],#REF!)*PlanMasine[[#This Row],[KPLQ]]),0)</f>
        <v>0</v>
      </c>
      <c r="F2427" s="23">
        <v>1</v>
      </c>
      <c r="G2427" s="23">
        <v>0</v>
      </c>
      <c r="H2427" s="23">
        <v>0</v>
      </c>
      <c r="I2427" s="23" t="s">
        <v>5</v>
      </c>
      <c r="J2427" s="23" t="s">
        <v>570</v>
      </c>
      <c r="K2427" s="23" t="s">
        <v>1810</v>
      </c>
      <c r="L2427" s="24">
        <v>45849</v>
      </c>
      <c r="M2427" s="28">
        <v>1.0416666666666666E-2</v>
      </c>
      <c r="N2427" s="3">
        <v>45839</v>
      </c>
      <c r="O2427">
        <v>155670</v>
      </c>
      <c r="P2427" t="e">
        <f>IFERROR(INDEX(REDOSLIJED!#REF!,MATCH(PlanMasine[[#This Row],[KPL]],REDOSLIJED!#REF!,0)),MAX(REDOSLIJED!#REF!)+1)</f>
        <v>#REF!</v>
      </c>
    </row>
    <row r="2428" spans="1:16" hidden="1" x14ac:dyDescent="0.25">
      <c r="A2428" s="23">
        <v>1030093</v>
      </c>
      <c r="B2428" s="23">
        <v>17</v>
      </c>
      <c r="C2428" s="23">
        <v>1030094</v>
      </c>
      <c r="D2428" s="23" t="s">
        <v>2087</v>
      </c>
      <c r="E2428" s="5">
        <f>IFERROR((PlanMasine[[#This Row],[Norma]]/PlanMasine[[#This Row],[Q]])*(PlanMasine[[#This Row],[Q]]/SUMIF(#REF!,PlanMasine[[#This Row],[RN]],#REF!)*PlanMasine[[#This Row],[KPLQ]]),0)</f>
        <v>0</v>
      </c>
      <c r="F2428" s="23">
        <v>17</v>
      </c>
      <c r="G2428" s="23">
        <v>0</v>
      </c>
      <c r="H2428" s="23">
        <v>0</v>
      </c>
      <c r="I2428" s="23" t="s">
        <v>5</v>
      </c>
      <c r="J2428" s="23" t="s">
        <v>570</v>
      </c>
      <c r="K2428" s="23" t="s">
        <v>1832</v>
      </c>
      <c r="L2428" s="24">
        <v>45868</v>
      </c>
      <c r="M2428" s="28">
        <v>5.9027777777777776E-2</v>
      </c>
      <c r="N2428" s="3">
        <v>45839</v>
      </c>
      <c r="O2428">
        <v>138050</v>
      </c>
      <c r="P2428" t="e">
        <f>IFERROR(INDEX(REDOSLIJED!#REF!,MATCH(PlanMasine[[#This Row],[KPL]],REDOSLIJED!#REF!,0)),MAX(REDOSLIJED!#REF!)+1)</f>
        <v>#REF!</v>
      </c>
    </row>
    <row r="2429" spans="1:16" hidden="1" x14ac:dyDescent="0.25">
      <c r="A2429" s="23">
        <v>1034598</v>
      </c>
      <c r="B2429" s="23">
        <v>1</v>
      </c>
      <c r="C2429" s="23">
        <v>1034604</v>
      </c>
      <c r="D2429" s="23" t="s">
        <v>2509</v>
      </c>
      <c r="E2429" s="5">
        <f>IFERROR((PlanMasine[[#This Row],[Norma]]/PlanMasine[[#This Row],[Q]])*(PlanMasine[[#This Row],[Q]]/SUMIF(#REF!,PlanMasine[[#This Row],[RN]],#REF!)*PlanMasine[[#This Row],[KPLQ]]),0)</f>
        <v>0</v>
      </c>
      <c r="F2429" s="23">
        <v>1</v>
      </c>
      <c r="G2429" s="23">
        <v>0</v>
      </c>
      <c r="H2429" s="23">
        <v>0</v>
      </c>
      <c r="I2429" s="23" t="s">
        <v>5</v>
      </c>
      <c r="J2429" s="23" t="s">
        <v>570</v>
      </c>
      <c r="K2429" s="23" t="s">
        <v>2510</v>
      </c>
      <c r="L2429" s="24">
        <v>45867</v>
      </c>
      <c r="M2429" s="28">
        <v>3.472222222222222E-3</v>
      </c>
      <c r="N2429" s="3">
        <v>45839</v>
      </c>
      <c r="O2429">
        <v>144721</v>
      </c>
      <c r="P2429" t="e">
        <f>IFERROR(INDEX(REDOSLIJED!#REF!,MATCH(PlanMasine[[#This Row],[KPL]],REDOSLIJED!#REF!,0)),MAX(REDOSLIJED!#REF!)+1)</f>
        <v>#REF!</v>
      </c>
    </row>
    <row r="2430" spans="1:16" hidden="1" x14ac:dyDescent="0.25">
      <c r="A2430" s="23">
        <v>1034598</v>
      </c>
      <c r="B2430" s="23">
        <v>1</v>
      </c>
      <c r="C2430" s="23">
        <v>1034600</v>
      </c>
      <c r="D2430" s="23" t="s">
        <v>340</v>
      </c>
      <c r="E2430" s="5">
        <f>IFERROR((PlanMasine[[#This Row],[Norma]]/PlanMasine[[#This Row],[Q]])*(PlanMasine[[#This Row],[Q]]/SUMIF(#REF!,PlanMasine[[#This Row],[RN]],#REF!)*PlanMasine[[#This Row],[KPLQ]]),0)</f>
        <v>0</v>
      </c>
      <c r="F2430" s="23">
        <v>1</v>
      </c>
      <c r="G2430" s="23">
        <v>0</v>
      </c>
      <c r="H2430" s="23">
        <v>0</v>
      </c>
      <c r="I2430" s="23" t="s">
        <v>5</v>
      </c>
      <c r="J2430" s="23" t="s">
        <v>570</v>
      </c>
      <c r="K2430" s="23" t="s">
        <v>2510</v>
      </c>
      <c r="L2430" s="24">
        <v>45867</v>
      </c>
      <c r="M2430" s="28">
        <v>1.3888888888888888E-2</v>
      </c>
      <c r="N2430" s="3">
        <v>45839</v>
      </c>
      <c r="O2430">
        <v>144717</v>
      </c>
      <c r="P2430" t="e">
        <f>IFERROR(INDEX(REDOSLIJED!#REF!,MATCH(PlanMasine[[#This Row],[KPL]],REDOSLIJED!#REF!,0)),MAX(REDOSLIJED!#REF!)+1)</f>
        <v>#REF!</v>
      </c>
    </row>
    <row r="2431" spans="1:16" hidden="1" x14ac:dyDescent="0.25">
      <c r="A2431" s="23">
        <v>1034598</v>
      </c>
      <c r="B2431" s="23">
        <v>1</v>
      </c>
      <c r="C2431" s="23">
        <v>1034601</v>
      </c>
      <c r="D2431" s="23" t="s">
        <v>2511</v>
      </c>
      <c r="E2431" s="5">
        <f>IFERROR((PlanMasine[[#This Row],[Norma]]/PlanMasine[[#This Row],[Q]])*(PlanMasine[[#This Row],[Q]]/SUMIF(#REF!,PlanMasine[[#This Row],[RN]],#REF!)*PlanMasine[[#This Row],[KPLQ]]),0)</f>
        <v>0</v>
      </c>
      <c r="F2431" s="23">
        <v>1</v>
      </c>
      <c r="G2431" s="23">
        <v>0</v>
      </c>
      <c r="H2431" s="23">
        <v>0</v>
      </c>
      <c r="I2431" s="23" t="s">
        <v>5</v>
      </c>
      <c r="J2431" s="23" t="s">
        <v>570</v>
      </c>
      <c r="K2431" s="23" t="s">
        <v>2510</v>
      </c>
      <c r="L2431" s="24">
        <v>45867</v>
      </c>
      <c r="M2431" s="28">
        <v>3.472222222222222E-3</v>
      </c>
      <c r="N2431" s="3">
        <v>45839</v>
      </c>
      <c r="O2431">
        <v>144718</v>
      </c>
      <c r="P2431" t="e">
        <f>IFERROR(INDEX(REDOSLIJED!#REF!,MATCH(PlanMasine[[#This Row],[KPL]],REDOSLIJED!#REF!,0)),MAX(REDOSLIJED!#REF!)+1)</f>
        <v>#REF!</v>
      </c>
    </row>
    <row r="2432" spans="1:16" hidden="1" x14ac:dyDescent="0.25">
      <c r="A2432" s="23">
        <v>1034625</v>
      </c>
      <c r="B2432" s="23">
        <v>4</v>
      </c>
      <c r="C2432" s="23">
        <v>1034644</v>
      </c>
      <c r="D2432" s="23" t="s">
        <v>2512</v>
      </c>
      <c r="E2432" s="5">
        <f>IFERROR((PlanMasine[[#This Row],[Norma]]/PlanMasine[[#This Row],[Q]])*(PlanMasine[[#This Row],[Q]]/SUMIF(#REF!,PlanMasine[[#This Row],[RN]],#REF!)*PlanMasine[[#This Row],[KPLQ]]),0)</f>
        <v>0</v>
      </c>
      <c r="F2432" s="23">
        <v>4</v>
      </c>
      <c r="G2432" s="23">
        <v>0</v>
      </c>
      <c r="H2432" s="23">
        <v>0</v>
      </c>
      <c r="I2432" s="23" t="s">
        <v>5</v>
      </c>
      <c r="J2432" s="23" t="s">
        <v>570</v>
      </c>
      <c r="K2432" s="23" t="s">
        <v>2513</v>
      </c>
      <c r="L2432" s="24">
        <v>45867</v>
      </c>
      <c r="M2432" s="28">
        <v>1.1111111111111112E-2</v>
      </c>
      <c r="N2432" s="3">
        <v>45839</v>
      </c>
      <c r="O2432">
        <v>142980</v>
      </c>
      <c r="P2432" t="e">
        <f>IFERROR(INDEX(REDOSLIJED!#REF!,MATCH(PlanMasine[[#This Row],[KPL]],REDOSLIJED!#REF!,0)),MAX(REDOSLIJED!#REF!)+1)</f>
        <v>#REF!</v>
      </c>
    </row>
    <row r="2433" spans="1:16" hidden="1" x14ac:dyDescent="0.25">
      <c r="A2433" s="23">
        <v>1034625</v>
      </c>
      <c r="B2433" s="23">
        <v>4</v>
      </c>
      <c r="C2433" s="23">
        <v>1034646</v>
      </c>
      <c r="D2433" s="23" t="s">
        <v>2514</v>
      </c>
      <c r="E2433" s="5">
        <f>IFERROR((PlanMasine[[#This Row],[Norma]]/PlanMasine[[#This Row],[Q]])*(PlanMasine[[#This Row],[Q]]/SUMIF(#REF!,PlanMasine[[#This Row],[RN]],#REF!)*PlanMasine[[#This Row],[KPLQ]]),0)</f>
        <v>0</v>
      </c>
      <c r="F2433" s="23">
        <v>4</v>
      </c>
      <c r="G2433" s="23">
        <v>0</v>
      </c>
      <c r="H2433" s="23">
        <v>0</v>
      </c>
      <c r="I2433" s="23" t="s">
        <v>5</v>
      </c>
      <c r="J2433" s="23" t="s">
        <v>570</v>
      </c>
      <c r="K2433" s="23" t="s">
        <v>2513</v>
      </c>
      <c r="L2433" s="24">
        <v>45867</v>
      </c>
      <c r="M2433" s="28">
        <v>1.3888888888888888E-2</v>
      </c>
      <c r="N2433" s="3">
        <v>45839</v>
      </c>
      <c r="O2433">
        <v>142982</v>
      </c>
      <c r="P2433" t="e">
        <f>IFERROR(INDEX(REDOSLIJED!#REF!,MATCH(PlanMasine[[#This Row],[KPL]],REDOSLIJED!#REF!,0)),MAX(REDOSLIJED!#REF!)+1)</f>
        <v>#REF!</v>
      </c>
    </row>
    <row r="2434" spans="1:16" hidden="1" x14ac:dyDescent="0.25">
      <c r="A2434" s="23">
        <v>1034625</v>
      </c>
      <c r="B2434" s="23">
        <v>4</v>
      </c>
      <c r="C2434" s="23">
        <v>1034643</v>
      </c>
      <c r="D2434" s="23" t="s">
        <v>2515</v>
      </c>
      <c r="E2434" s="5">
        <f>IFERROR((PlanMasine[[#This Row],[Norma]]/PlanMasine[[#This Row],[Q]])*(PlanMasine[[#This Row],[Q]]/SUMIF(#REF!,PlanMasine[[#This Row],[RN]],#REF!)*PlanMasine[[#This Row],[KPLQ]]),0)</f>
        <v>0</v>
      </c>
      <c r="F2434" s="23">
        <v>4</v>
      </c>
      <c r="G2434" s="23">
        <v>0</v>
      </c>
      <c r="H2434" s="23">
        <v>0</v>
      </c>
      <c r="I2434" s="23" t="s">
        <v>5</v>
      </c>
      <c r="J2434" s="23" t="s">
        <v>570</v>
      </c>
      <c r="K2434" s="23" t="s">
        <v>2513</v>
      </c>
      <c r="L2434" s="24">
        <v>45867</v>
      </c>
      <c r="M2434" s="28">
        <v>1.1111111111111112E-2</v>
      </c>
      <c r="N2434" s="3">
        <v>45839</v>
      </c>
      <c r="O2434">
        <v>142979</v>
      </c>
      <c r="P2434" t="e">
        <f>IFERROR(INDEX(REDOSLIJED!#REF!,MATCH(PlanMasine[[#This Row],[KPL]],REDOSLIJED!#REF!,0)),MAX(REDOSLIJED!#REF!)+1)</f>
        <v>#REF!</v>
      </c>
    </row>
    <row r="2435" spans="1:16" hidden="1" x14ac:dyDescent="0.25">
      <c r="A2435" s="23">
        <v>1030222</v>
      </c>
      <c r="B2435" s="23">
        <v>1</v>
      </c>
      <c r="C2435" s="23">
        <v>1030203</v>
      </c>
      <c r="D2435" s="23" t="s">
        <v>243</v>
      </c>
      <c r="E2435" s="5">
        <f>IFERROR((PlanMasine[[#This Row],[Norma]]/PlanMasine[[#This Row],[Q]])*(PlanMasine[[#This Row],[Q]]/SUMIF(#REF!,PlanMasine[[#This Row],[RN]],#REF!)*PlanMasine[[#This Row],[KPLQ]]),0)</f>
        <v>0</v>
      </c>
      <c r="F2435" s="23">
        <v>1</v>
      </c>
      <c r="G2435" s="23">
        <v>0</v>
      </c>
      <c r="H2435" s="23">
        <v>0</v>
      </c>
      <c r="I2435" s="23" t="s">
        <v>5</v>
      </c>
      <c r="J2435" s="23" t="s">
        <v>570</v>
      </c>
      <c r="K2435" s="23" t="s">
        <v>1834</v>
      </c>
      <c r="L2435" s="24">
        <v>45855</v>
      </c>
      <c r="M2435" s="28">
        <v>6.9444444444444441E-3</v>
      </c>
      <c r="N2435" s="3">
        <v>45840</v>
      </c>
      <c r="O2435">
        <v>155678</v>
      </c>
      <c r="P2435" t="e">
        <f>IFERROR(INDEX(REDOSLIJED!#REF!,MATCH(PlanMasine[[#This Row],[KPL]],REDOSLIJED!#REF!,0)),MAX(REDOSLIJED!#REF!)+1)</f>
        <v>#REF!</v>
      </c>
    </row>
    <row r="2436" spans="1:16" hidden="1" x14ac:dyDescent="0.25">
      <c r="A2436" s="23">
        <v>1030222</v>
      </c>
      <c r="B2436" s="23">
        <v>1</v>
      </c>
      <c r="C2436" s="23">
        <v>1030195</v>
      </c>
      <c r="D2436" s="23" t="s">
        <v>2310</v>
      </c>
      <c r="E2436" s="5">
        <f>IFERROR((PlanMasine[[#This Row],[Norma]]/PlanMasine[[#This Row],[Q]])*(PlanMasine[[#This Row],[Q]]/SUMIF(#REF!,PlanMasine[[#This Row],[RN]],#REF!)*PlanMasine[[#This Row],[KPLQ]]),0)</f>
        <v>0</v>
      </c>
      <c r="F2436" s="23">
        <v>1</v>
      </c>
      <c r="G2436" s="23">
        <v>0</v>
      </c>
      <c r="H2436" s="23">
        <v>0</v>
      </c>
      <c r="I2436" s="23" t="s">
        <v>5</v>
      </c>
      <c r="J2436" s="23" t="s">
        <v>570</v>
      </c>
      <c r="K2436" s="23" t="s">
        <v>1834</v>
      </c>
      <c r="L2436" s="24">
        <v>45855</v>
      </c>
      <c r="M2436" s="28">
        <v>1.0416666666666666E-2</v>
      </c>
      <c r="N2436" s="3">
        <v>45840</v>
      </c>
      <c r="O2436">
        <v>155670</v>
      </c>
      <c r="P2436" t="e">
        <f>IFERROR(INDEX(REDOSLIJED!#REF!,MATCH(PlanMasine[[#This Row],[KPL]],REDOSLIJED!#REF!,0)),MAX(REDOSLIJED!#REF!)+1)</f>
        <v>#REF!</v>
      </c>
    </row>
    <row r="2437" spans="1:16" hidden="1" x14ac:dyDescent="0.25">
      <c r="A2437" s="23">
        <v>1030222</v>
      </c>
      <c r="B2437" s="23">
        <v>1</v>
      </c>
      <c r="C2437" s="23">
        <v>1030196</v>
      </c>
      <c r="D2437" s="23" t="s">
        <v>2162</v>
      </c>
      <c r="E2437" s="5">
        <f>IFERROR((PlanMasine[[#This Row],[Norma]]/PlanMasine[[#This Row],[Q]])*(PlanMasine[[#This Row],[Q]]/SUMIF(#REF!,PlanMasine[[#This Row],[RN]],#REF!)*PlanMasine[[#This Row],[KPLQ]]),0)</f>
        <v>0</v>
      </c>
      <c r="F2437" s="23">
        <v>1</v>
      </c>
      <c r="G2437" s="23">
        <v>0</v>
      </c>
      <c r="H2437" s="23">
        <v>0</v>
      </c>
      <c r="I2437" s="23" t="s">
        <v>5</v>
      </c>
      <c r="J2437" s="23" t="s">
        <v>570</v>
      </c>
      <c r="K2437" s="23" t="s">
        <v>1834</v>
      </c>
      <c r="L2437" s="24">
        <v>45855</v>
      </c>
      <c r="M2437" s="28">
        <v>6.9444444444444441E-3</v>
      </c>
      <c r="N2437" s="3">
        <v>45840</v>
      </c>
      <c r="O2437">
        <v>155671</v>
      </c>
      <c r="P2437" t="e">
        <f>IFERROR(INDEX(REDOSLIJED!#REF!,MATCH(PlanMasine[[#This Row],[KPL]],REDOSLIJED!#REF!,0)),MAX(REDOSLIJED!#REF!)+1)</f>
        <v>#REF!</v>
      </c>
    </row>
    <row r="2438" spans="1:16" hidden="1" x14ac:dyDescent="0.25">
      <c r="A2438" s="23">
        <v>1030222</v>
      </c>
      <c r="B2438" s="23">
        <v>1</v>
      </c>
      <c r="C2438" s="23">
        <v>1030197</v>
      </c>
      <c r="D2438" s="23" t="s">
        <v>2199</v>
      </c>
      <c r="E2438" s="5">
        <f>IFERROR((PlanMasine[[#This Row],[Norma]]/PlanMasine[[#This Row],[Q]])*(PlanMasine[[#This Row],[Q]]/SUMIF(#REF!,PlanMasine[[#This Row],[RN]],#REF!)*PlanMasine[[#This Row],[KPLQ]]),0)</f>
        <v>0</v>
      </c>
      <c r="F2438" s="23">
        <v>1</v>
      </c>
      <c r="G2438" s="23">
        <v>0</v>
      </c>
      <c r="H2438" s="23">
        <v>0</v>
      </c>
      <c r="I2438" s="23" t="s">
        <v>5</v>
      </c>
      <c r="J2438" s="23" t="s">
        <v>570</v>
      </c>
      <c r="K2438" s="23" t="s">
        <v>1834</v>
      </c>
      <c r="L2438" s="24">
        <v>45855</v>
      </c>
      <c r="M2438" s="28">
        <v>1.0416666666666666E-2</v>
      </c>
      <c r="N2438" s="3">
        <v>45840</v>
      </c>
      <c r="O2438">
        <v>155672</v>
      </c>
      <c r="P2438" t="e">
        <f>IFERROR(INDEX(REDOSLIJED!#REF!,MATCH(PlanMasine[[#This Row],[KPL]],REDOSLIJED!#REF!,0)),MAX(REDOSLIJED!#REF!)+1)</f>
        <v>#REF!</v>
      </c>
    </row>
    <row r="2439" spans="1:16" hidden="1" x14ac:dyDescent="0.25">
      <c r="A2439" s="23">
        <v>1032508</v>
      </c>
      <c r="B2439" s="23">
        <v>1</v>
      </c>
      <c r="C2439" s="23">
        <v>1032516</v>
      </c>
      <c r="D2439" s="23" t="s">
        <v>2284</v>
      </c>
      <c r="E2439" s="5">
        <f>IFERROR((PlanMasine[[#This Row],[Norma]]/PlanMasine[[#This Row],[Q]])*(PlanMasine[[#This Row],[Q]]/SUMIF(#REF!,PlanMasine[[#This Row],[RN]],#REF!)*PlanMasine[[#This Row],[KPLQ]]),0)</f>
        <v>0</v>
      </c>
      <c r="F2439" s="23">
        <v>2</v>
      </c>
      <c r="G2439" s="23">
        <v>0</v>
      </c>
      <c r="H2439" s="23">
        <v>0</v>
      </c>
      <c r="I2439" s="23" t="s">
        <v>5</v>
      </c>
      <c r="J2439" s="23" t="s">
        <v>570</v>
      </c>
      <c r="K2439" s="23" t="s">
        <v>2281</v>
      </c>
      <c r="L2439" s="24">
        <v>45852</v>
      </c>
      <c r="M2439" s="28">
        <v>6.9444444444444441E-3</v>
      </c>
      <c r="N2439" s="3">
        <v>45840</v>
      </c>
      <c r="O2439">
        <v>185139</v>
      </c>
      <c r="P2439" t="e">
        <f>IFERROR(INDEX(REDOSLIJED!#REF!,MATCH(PlanMasine[[#This Row],[KPL]],REDOSLIJED!#REF!,0)),MAX(REDOSLIJED!#REF!)+1)</f>
        <v>#REF!</v>
      </c>
    </row>
    <row r="2440" spans="1:16" hidden="1" x14ac:dyDescent="0.25">
      <c r="A2440" s="23">
        <v>1032508</v>
      </c>
      <c r="B2440" s="23">
        <v>1</v>
      </c>
      <c r="C2440" s="23">
        <v>1032513</v>
      </c>
      <c r="D2440" s="23" t="s">
        <v>2283</v>
      </c>
      <c r="E2440" s="5">
        <f>IFERROR((PlanMasine[[#This Row],[Norma]]/PlanMasine[[#This Row],[Q]])*(PlanMasine[[#This Row],[Q]]/SUMIF(#REF!,PlanMasine[[#This Row],[RN]],#REF!)*PlanMasine[[#This Row],[KPLQ]]),0)</f>
        <v>0</v>
      </c>
      <c r="F2440" s="23">
        <v>2</v>
      </c>
      <c r="G2440" s="23">
        <v>0</v>
      </c>
      <c r="H2440" s="23">
        <v>0</v>
      </c>
      <c r="I2440" s="23" t="s">
        <v>5</v>
      </c>
      <c r="J2440" s="23" t="s">
        <v>570</v>
      </c>
      <c r="K2440" s="23" t="s">
        <v>2281</v>
      </c>
      <c r="L2440" s="24">
        <v>45852</v>
      </c>
      <c r="M2440" s="28">
        <v>5.5555555555555558E-3</v>
      </c>
      <c r="N2440" s="3">
        <v>45840</v>
      </c>
      <c r="O2440">
        <v>185136</v>
      </c>
      <c r="P2440" t="e">
        <f>IFERROR(INDEX(REDOSLIJED!#REF!,MATCH(PlanMasine[[#This Row],[KPL]],REDOSLIJED!#REF!,0)),MAX(REDOSLIJED!#REF!)+1)</f>
        <v>#REF!</v>
      </c>
    </row>
    <row r="2441" spans="1:16" hidden="1" x14ac:dyDescent="0.25">
      <c r="A2441" s="23">
        <v>1032508</v>
      </c>
      <c r="B2441" s="23">
        <v>1</v>
      </c>
      <c r="C2441" s="23">
        <v>1032519</v>
      </c>
      <c r="D2441" s="23" t="s">
        <v>2290</v>
      </c>
      <c r="E2441" s="5">
        <f>IFERROR((PlanMasine[[#This Row],[Norma]]/PlanMasine[[#This Row],[Q]])*(PlanMasine[[#This Row],[Q]]/SUMIF(#REF!,PlanMasine[[#This Row],[RN]],#REF!)*PlanMasine[[#This Row],[KPLQ]]),0)</f>
        <v>0</v>
      </c>
      <c r="F2441" s="23">
        <v>4</v>
      </c>
      <c r="G2441" s="23">
        <v>0</v>
      </c>
      <c r="H2441" s="23">
        <v>0</v>
      </c>
      <c r="I2441" s="23" t="s">
        <v>5</v>
      </c>
      <c r="J2441" s="23" t="s">
        <v>570</v>
      </c>
      <c r="K2441" s="23" t="s">
        <v>2281</v>
      </c>
      <c r="L2441" s="24">
        <v>45852</v>
      </c>
      <c r="M2441" s="28">
        <v>9.7222222222222224E-3</v>
      </c>
      <c r="N2441" s="3">
        <v>45840</v>
      </c>
      <c r="O2441">
        <v>185142</v>
      </c>
      <c r="P2441" t="e">
        <f>IFERROR(INDEX(REDOSLIJED!#REF!,MATCH(PlanMasine[[#This Row],[KPL]],REDOSLIJED!#REF!,0)),MAX(REDOSLIJED!#REF!)+1)</f>
        <v>#REF!</v>
      </c>
    </row>
    <row r="2442" spans="1:16" hidden="1" x14ac:dyDescent="0.25">
      <c r="A2442" s="23">
        <v>1032508</v>
      </c>
      <c r="B2442" s="23">
        <v>1</v>
      </c>
      <c r="C2442" s="23">
        <v>1032520</v>
      </c>
      <c r="D2442" s="23" t="s">
        <v>2282</v>
      </c>
      <c r="E2442" s="5">
        <f>IFERROR((PlanMasine[[#This Row],[Norma]]/PlanMasine[[#This Row],[Q]])*(PlanMasine[[#This Row],[Q]]/SUMIF(#REF!,PlanMasine[[#This Row],[RN]],#REF!)*PlanMasine[[#This Row],[KPLQ]]),0)</f>
        <v>0</v>
      </c>
      <c r="F2442" s="23">
        <v>8</v>
      </c>
      <c r="G2442" s="23">
        <v>0</v>
      </c>
      <c r="H2442" s="23">
        <v>0</v>
      </c>
      <c r="I2442" s="23" t="s">
        <v>5</v>
      </c>
      <c r="J2442" s="23" t="s">
        <v>570</v>
      </c>
      <c r="K2442" s="23" t="s">
        <v>2281</v>
      </c>
      <c r="L2442" s="24">
        <v>45852</v>
      </c>
      <c r="M2442" s="28">
        <v>1.6666666666666666E-2</v>
      </c>
      <c r="N2442" s="3">
        <v>45840</v>
      </c>
      <c r="O2442">
        <v>185143</v>
      </c>
      <c r="P2442" t="e">
        <f>IFERROR(INDEX(REDOSLIJED!#REF!,MATCH(PlanMasine[[#This Row],[KPL]],REDOSLIJED!#REF!,0)),MAX(REDOSLIJED!#REF!)+1)</f>
        <v>#REF!</v>
      </c>
    </row>
    <row r="2443" spans="1:16" hidden="1" x14ac:dyDescent="0.25">
      <c r="A2443" s="23">
        <v>1032508</v>
      </c>
      <c r="B2443" s="23">
        <v>1</v>
      </c>
      <c r="C2443" s="23">
        <v>1032522</v>
      </c>
      <c r="D2443" s="23" t="s">
        <v>2291</v>
      </c>
      <c r="E2443" s="5">
        <f>IFERROR((PlanMasine[[#This Row],[Norma]]/PlanMasine[[#This Row],[Q]])*(PlanMasine[[#This Row],[Q]]/SUMIF(#REF!,PlanMasine[[#This Row],[RN]],#REF!)*PlanMasine[[#This Row],[KPLQ]]),0)</f>
        <v>0</v>
      </c>
      <c r="F2443" s="23">
        <v>8</v>
      </c>
      <c r="G2443" s="23">
        <v>0</v>
      </c>
      <c r="H2443" s="23">
        <v>0</v>
      </c>
      <c r="I2443" s="23" t="s">
        <v>5</v>
      </c>
      <c r="J2443" s="23" t="s">
        <v>570</v>
      </c>
      <c r="K2443" s="23" t="s">
        <v>2281</v>
      </c>
      <c r="L2443" s="24">
        <v>45852</v>
      </c>
      <c r="M2443" s="28">
        <v>1.1111111111111112E-2</v>
      </c>
      <c r="N2443" s="3">
        <v>45840</v>
      </c>
      <c r="O2443">
        <v>185145</v>
      </c>
      <c r="P2443" t="e">
        <f>IFERROR(INDEX(REDOSLIJED!#REF!,MATCH(PlanMasine[[#This Row],[KPL]],REDOSLIJED!#REF!,0)),MAX(REDOSLIJED!#REF!)+1)</f>
        <v>#REF!</v>
      </c>
    </row>
    <row r="2444" spans="1:16" hidden="1" x14ac:dyDescent="0.25">
      <c r="A2444" s="23">
        <v>1032508</v>
      </c>
      <c r="B2444" s="23">
        <v>1</v>
      </c>
      <c r="C2444" s="23">
        <v>1032526</v>
      </c>
      <c r="D2444" s="23" t="s">
        <v>2293</v>
      </c>
      <c r="E2444" s="5">
        <f>IFERROR((PlanMasine[[#This Row],[Norma]]/PlanMasine[[#This Row],[Q]])*(PlanMasine[[#This Row],[Q]]/SUMIF(#REF!,PlanMasine[[#This Row],[RN]],#REF!)*PlanMasine[[#This Row],[KPLQ]]),0)</f>
        <v>0</v>
      </c>
      <c r="F2444" s="23">
        <v>2</v>
      </c>
      <c r="G2444" s="23">
        <v>0</v>
      </c>
      <c r="H2444" s="23">
        <v>0</v>
      </c>
      <c r="I2444" s="23" t="s">
        <v>5</v>
      </c>
      <c r="J2444" s="23" t="s">
        <v>570</v>
      </c>
      <c r="K2444" s="23" t="s">
        <v>2281</v>
      </c>
      <c r="L2444" s="24">
        <v>45852</v>
      </c>
      <c r="M2444" s="28">
        <v>2.0833333333333333E-3</v>
      </c>
      <c r="N2444" s="3">
        <v>45840</v>
      </c>
      <c r="O2444">
        <v>185149</v>
      </c>
      <c r="P2444" t="e">
        <f>IFERROR(INDEX(REDOSLIJED!#REF!,MATCH(PlanMasine[[#This Row],[KPL]],REDOSLIJED!#REF!,0)),MAX(REDOSLIJED!#REF!)+1)</f>
        <v>#REF!</v>
      </c>
    </row>
    <row r="2445" spans="1:16" hidden="1" x14ac:dyDescent="0.25">
      <c r="A2445" s="23">
        <v>1032508</v>
      </c>
      <c r="B2445" s="23">
        <v>1</v>
      </c>
      <c r="C2445" s="23">
        <v>1032510</v>
      </c>
      <c r="D2445" s="23" t="s">
        <v>2288</v>
      </c>
      <c r="E2445" s="5">
        <f>IFERROR((PlanMasine[[#This Row],[Norma]]/PlanMasine[[#This Row],[Q]])*(PlanMasine[[#This Row],[Q]]/SUMIF(#REF!,PlanMasine[[#This Row],[RN]],#REF!)*PlanMasine[[#This Row],[KPLQ]]),0)</f>
        <v>0</v>
      </c>
      <c r="F2445" s="23">
        <v>2</v>
      </c>
      <c r="G2445" s="23">
        <v>0</v>
      </c>
      <c r="H2445" s="23">
        <v>0</v>
      </c>
      <c r="I2445" s="23" t="s">
        <v>5</v>
      </c>
      <c r="J2445" s="23" t="s">
        <v>570</v>
      </c>
      <c r="K2445" s="23" t="s">
        <v>2281</v>
      </c>
      <c r="L2445" s="24">
        <v>45852</v>
      </c>
      <c r="M2445" s="28">
        <v>8.3333333333333332E-3</v>
      </c>
      <c r="N2445" s="3">
        <v>45840</v>
      </c>
      <c r="O2445">
        <v>185133</v>
      </c>
      <c r="P2445" t="e">
        <f>IFERROR(INDEX(REDOSLIJED!#REF!,MATCH(PlanMasine[[#This Row],[KPL]],REDOSLIJED!#REF!,0)),MAX(REDOSLIJED!#REF!)+1)</f>
        <v>#REF!</v>
      </c>
    </row>
    <row r="2446" spans="1:16" hidden="1" x14ac:dyDescent="0.25">
      <c r="A2446" s="23">
        <v>1032508</v>
      </c>
      <c r="B2446" s="23">
        <v>1</v>
      </c>
      <c r="C2446" s="23">
        <v>1032518</v>
      </c>
      <c r="D2446" s="23" t="s">
        <v>2289</v>
      </c>
      <c r="E2446" s="5">
        <f>IFERROR((PlanMasine[[#This Row],[Norma]]/PlanMasine[[#This Row],[Q]])*(PlanMasine[[#This Row],[Q]]/SUMIF(#REF!,PlanMasine[[#This Row],[RN]],#REF!)*PlanMasine[[#This Row],[KPLQ]]),0)</f>
        <v>0</v>
      </c>
      <c r="F2446" s="23">
        <v>4</v>
      </c>
      <c r="G2446" s="23">
        <v>0</v>
      </c>
      <c r="H2446" s="23">
        <v>0</v>
      </c>
      <c r="I2446" s="23" t="s">
        <v>5</v>
      </c>
      <c r="J2446" s="23" t="s">
        <v>570</v>
      </c>
      <c r="K2446" s="23" t="s">
        <v>2281</v>
      </c>
      <c r="L2446" s="24">
        <v>45852</v>
      </c>
      <c r="M2446" s="28">
        <v>8.3333333333333332E-3</v>
      </c>
      <c r="N2446" s="3">
        <v>45840</v>
      </c>
      <c r="O2446">
        <v>185141</v>
      </c>
      <c r="P2446" t="e">
        <f>IFERROR(INDEX(REDOSLIJED!#REF!,MATCH(PlanMasine[[#This Row],[KPL]],REDOSLIJED!#REF!,0)),MAX(REDOSLIJED!#REF!)+1)</f>
        <v>#REF!</v>
      </c>
    </row>
    <row r="2447" spans="1:16" hidden="1" x14ac:dyDescent="0.25">
      <c r="A2447" s="23">
        <v>1032508</v>
      </c>
      <c r="B2447" s="23">
        <v>1</v>
      </c>
      <c r="C2447" s="23">
        <v>1032515</v>
      </c>
      <c r="D2447" s="23" t="s">
        <v>2280</v>
      </c>
      <c r="E2447" s="5">
        <f>IFERROR((PlanMasine[[#This Row],[Norma]]/PlanMasine[[#This Row],[Q]])*(PlanMasine[[#This Row],[Q]]/SUMIF(#REF!,PlanMasine[[#This Row],[RN]],#REF!)*PlanMasine[[#This Row],[KPLQ]]),0)</f>
        <v>0</v>
      </c>
      <c r="F2447" s="23">
        <v>2</v>
      </c>
      <c r="G2447" s="23">
        <v>0</v>
      </c>
      <c r="H2447" s="23">
        <v>0</v>
      </c>
      <c r="I2447" s="23" t="s">
        <v>5</v>
      </c>
      <c r="J2447" s="23" t="s">
        <v>570</v>
      </c>
      <c r="K2447" s="23" t="s">
        <v>2281</v>
      </c>
      <c r="L2447" s="24">
        <v>45852</v>
      </c>
      <c r="M2447" s="28">
        <v>8.3333333333333332E-3</v>
      </c>
      <c r="N2447" s="3">
        <v>45840</v>
      </c>
      <c r="O2447">
        <v>185138</v>
      </c>
      <c r="P2447" t="e">
        <f>IFERROR(INDEX(REDOSLIJED!#REF!,MATCH(PlanMasine[[#This Row],[KPL]],REDOSLIJED!#REF!,0)),MAX(REDOSLIJED!#REF!)+1)</f>
        <v>#REF!</v>
      </c>
    </row>
    <row r="2448" spans="1:16" hidden="1" x14ac:dyDescent="0.25">
      <c r="A2448" s="23">
        <v>1032508</v>
      </c>
      <c r="B2448" s="23">
        <v>1</v>
      </c>
      <c r="C2448" s="23">
        <v>1032517</v>
      </c>
      <c r="D2448" s="23" t="s">
        <v>2287</v>
      </c>
      <c r="E2448" s="5">
        <f>IFERROR((PlanMasine[[#This Row],[Norma]]/PlanMasine[[#This Row],[Q]])*(PlanMasine[[#This Row],[Q]]/SUMIF(#REF!,PlanMasine[[#This Row],[RN]],#REF!)*PlanMasine[[#This Row],[KPLQ]]),0)</f>
        <v>0</v>
      </c>
      <c r="F2448" s="23">
        <v>2</v>
      </c>
      <c r="G2448" s="23">
        <v>0</v>
      </c>
      <c r="H2448" s="23">
        <v>0</v>
      </c>
      <c r="I2448" s="23" t="s">
        <v>5</v>
      </c>
      <c r="J2448" s="23" t="s">
        <v>570</v>
      </c>
      <c r="K2448" s="23" t="s">
        <v>2281</v>
      </c>
      <c r="L2448" s="24">
        <v>45852</v>
      </c>
      <c r="M2448" s="28">
        <v>1.3888888888888888E-2</v>
      </c>
      <c r="N2448" s="3">
        <v>45840</v>
      </c>
      <c r="O2448">
        <v>185140</v>
      </c>
      <c r="P2448" t="e">
        <f>IFERROR(INDEX(REDOSLIJED!#REF!,MATCH(PlanMasine[[#This Row],[KPL]],REDOSLIJED!#REF!,0)),MAX(REDOSLIJED!#REF!)+1)</f>
        <v>#REF!</v>
      </c>
    </row>
    <row r="2449" spans="1:16" hidden="1" x14ac:dyDescent="0.25">
      <c r="A2449" s="23">
        <v>1032508</v>
      </c>
      <c r="B2449" s="23">
        <v>1</v>
      </c>
      <c r="C2449" s="23">
        <v>1032511</v>
      </c>
      <c r="D2449" s="23" t="s">
        <v>2286</v>
      </c>
      <c r="E2449" s="5">
        <f>IFERROR((PlanMasine[[#This Row],[Norma]]/PlanMasine[[#This Row],[Q]])*(PlanMasine[[#This Row],[Q]]/SUMIF(#REF!,PlanMasine[[#This Row],[RN]],#REF!)*PlanMasine[[#This Row],[KPLQ]]),0)</f>
        <v>0</v>
      </c>
      <c r="F2449" s="23">
        <v>2</v>
      </c>
      <c r="G2449" s="23">
        <v>0</v>
      </c>
      <c r="H2449" s="23">
        <v>0</v>
      </c>
      <c r="I2449" s="23" t="s">
        <v>5</v>
      </c>
      <c r="J2449" s="23" t="s">
        <v>570</v>
      </c>
      <c r="K2449" s="23" t="s">
        <v>2281</v>
      </c>
      <c r="L2449" s="24">
        <v>45852</v>
      </c>
      <c r="M2449" s="28">
        <v>8.3333333333333332E-3</v>
      </c>
      <c r="N2449" s="3">
        <v>45840</v>
      </c>
      <c r="O2449">
        <v>185134</v>
      </c>
      <c r="P2449" t="e">
        <f>IFERROR(INDEX(REDOSLIJED!#REF!,MATCH(PlanMasine[[#This Row],[KPL]],REDOSLIJED!#REF!,0)),MAX(REDOSLIJED!#REF!)+1)</f>
        <v>#REF!</v>
      </c>
    </row>
    <row r="2450" spans="1:16" hidden="1" x14ac:dyDescent="0.25">
      <c r="A2450" s="23">
        <v>1032508</v>
      </c>
      <c r="B2450" s="23">
        <v>1</v>
      </c>
      <c r="C2450" s="23">
        <v>1032512</v>
      </c>
      <c r="D2450" s="23" t="s">
        <v>2285</v>
      </c>
      <c r="E2450" s="5">
        <f>IFERROR((PlanMasine[[#This Row],[Norma]]/PlanMasine[[#This Row],[Q]])*(PlanMasine[[#This Row],[Q]]/SUMIF(#REF!,PlanMasine[[#This Row],[RN]],#REF!)*PlanMasine[[#This Row],[KPLQ]]),0)</f>
        <v>0</v>
      </c>
      <c r="F2450" s="23">
        <v>4</v>
      </c>
      <c r="G2450" s="23">
        <v>0</v>
      </c>
      <c r="H2450" s="23">
        <v>0</v>
      </c>
      <c r="I2450" s="23" t="s">
        <v>5</v>
      </c>
      <c r="J2450" s="23" t="s">
        <v>570</v>
      </c>
      <c r="K2450" s="23" t="s">
        <v>2281</v>
      </c>
      <c r="L2450" s="24">
        <v>45852</v>
      </c>
      <c r="M2450" s="28">
        <v>6.9444444444444441E-3</v>
      </c>
      <c r="N2450" s="3">
        <v>45840</v>
      </c>
      <c r="O2450">
        <v>185135</v>
      </c>
      <c r="P2450" t="e">
        <f>IFERROR(INDEX(REDOSLIJED!#REF!,MATCH(PlanMasine[[#This Row],[KPL]],REDOSLIJED!#REF!,0)),MAX(REDOSLIJED!#REF!)+1)</f>
        <v>#REF!</v>
      </c>
    </row>
    <row r="2451" spans="1:16" hidden="1" x14ac:dyDescent="0.25">
      <c r="A2451" s="23">
        <v>1032508</v>
      </c>
      <c r="B2451" s="23">
        <v>1</v>
      </c>
      <c r="C2451" s="23">
        <v>1032514</v>
      </c>
      <c r="D2451" s="23" t="s">
        <v>2292</v>
      </c>
      <c r="E2451" s="5">
        <f>IFERROR((PlanMasine[[#This Row],[Norma]]/PlanMasine[[#This Row],[Q]])*(PlanMasine[[#This Row],[Q]]/SUMIF(#REF!,PlanMasine[[#This Row],[RN]],#REF!)*PlanMasine[[#This Row],[KPLQ]]),0)</f>
        <v>0</v>
      </c>
      <c r="F2451" s="23">
        <v>2</v>
      </c>
      <c r="G2451" s="23">
        <v>0</v>
      </c>
      <c r="H2451" s="23">
        <v>0</v>
      </c>
      <c r="I2451" s="23" t="s">
        <v>5</v>
      </c>
      <c r="J2451" s="23" t="s">
        <v>570</v>
      </c>
      <c r="K2451" s="23" t="s">
        <v>2281</v>
      </c>
      <c r="L2451" s="24">
        <v>45852</v>
      </c>
      <c r="M2451" s="28">
        <v>4.1666666666666666E-3</v>
      </c>
      <c r="N2451" s="3">
        <v>45840</v>
      </c>
      <c r="O2451">
        <v>185137</v>
      </c>
      <c r="P2451" t="e">
        <f>IFERROR(INDEX(REDOSLIJED!#REF!,MATCH(PlanMasine[[#This Row],[KPL]],REDOSLIJED!#REF!,0)),MAX(REDOSLIJED!#REF!)+1)</f>
        <v>#REF!</v>
      </c>
    </row>
    <row r="2452" spans="1:16" hidden="1" x14ac:dyDescent="0.25">
      <c r="A2452" s="23">
        <v>1030194</v>
      </c>
      <c r="B2452" s="23">
        <v>1</v>
      </c>
      <c r="C2452" s="23">
        <v>1030167</v>
      </c>
      <c r="D2452" s="23" t="s">
        <v>2310</v>
      </c>
      <c r="E2452" s="5">
        <f>IFERROR((PlanMasine[[#This Row],[Norma]]/PlanMasine[[#This Row],[Q]])*(PlanMasine[[#This Row],[Q]]/SUMIF(#REF!,PlanMasine[[#This Row],[RN]],#REF!)*PlanMasine[[#This Row],[KPLQ]]),0)</f>
        <v>0</v>
      </c>
      <c r="F2452" s="23">
        <v>1</v>
      </c>
      <c r="G2452" s="23">
        <v>0</v>
      </c>
      <c r="H2452" s="23">
        <v>0</v>
      </c>
      <c r="I2452" s="23" t="s">
        <v>5</v>
      </c>
      <c r="J2452" s="23" t="s">
        <v>570</v>
      </c>
      <c r="K2452" s="23" t="s">
        <v>1835</v>
      </c>
      <c r="L2452" s="24">
        <v>45855</v>
      </c>
      <c r="M2452" s="28">
        <v>1.0416666666666666E-2</v>
      </c>
      <c r="N2452" s="3">
        <v>45841</v>
      </c>
      <c r="O2452">
        <v>155670</v>
      </c>
      <c r="P2452" t="e">
        <f>IFERROR(INDEX(REDOSLIJED!#REF!,MATCH(PlanMasine[[#This Row],[KPL]],REDOSLIJED!#REF!,0)),MAX(REDOSLIJED!#REF!)+1)</f>
        <v>#REF!</v>
      </c>
    </row>
    <row r="2453" spans="1:16" hidden="1" x14ac:dyDescent="0.25">
      <c r="A2453" s="23">
        <v>1030194</v>
      </c>
      <c r="B2453" s="23">
        <v>1</v>
      </c>
      <c r="C2453" s="23">
        <v>1030168</v>
      </c>
      <c r="D2453" s="23" t="s">
        <v>2162</v>
      </c>
      <c r="E2453" s="5">
        <f>IFERROR((PlanMasine[[#This Row],[Norma]]/PlanMasine[[#This Row],[Q]])*(PlanMasine[[#This Row],[Q]]/SUMIF(#REF!,PlanMasine[[#This Row],[RN]],#REF!)*PlanMasine[[#This Row],[KPLQ]]),0)</f>
        <v>0</v>
      </c>
      <c r="F2453" s="23">
        <v>1</v>
      </c>
      <c r="G2453" s="23">
        <v>0</v>
      </c>
      <c r="H2453" s="23">
        <v>0</v>
      </c>
      <c r="I2453" s="23" t="s">
        <v>5</v>
      </c>
      <c r="J2453" s="23" t="s">
        <v>570</v>
      </c>
      <c r="K2453" s="23" t="s">
        <v>1835</v>
      </c>
      <c r="L2453" s="24">
        <v>45855</v>
      </c>
      <c r="M2453" s="28">
        <v>6.9444444444444441E-3</v>
      </c>
      <c r="N2453" s="3">
        <v>45841</v>
      </c>
      <c r="O2453">
        <v>155671</v>
      </c>
      <c r="P2453" t="e">
        <f>IFERROR(INDEX(REDOSLIJED!#REF!,MATCH(PlanMasine[[#This Row],[KPL]],REDOSLIJED!#REF!,0)),MAX(REDOSLIJED!#REF!)+1)</f>
        <v>#REF!</v>
      </c>
    </row>
    <row r="2454" spans="1:16" hidden="1" x14ac:dyDescent="0.25">
      <c r="A2454" s="23">
        <v>1030194</v>
      </c>
      <c r="B2454" s="23">
        <v>1</v>
      </c>
      <c r="C2454" s="23">
        <v>1030169</v>
      </c>
      <c r="D2454" s="23" t="s">
        <v>2199</v>
      </c>
      <c r="E2454" s="5">
        <f>IFERROR((PlanMasine[[#This Row],[Norma]]/PlanMasine[[#This Row],[Q]])*(PlanMasine[[#This Row],[Q]]/SUMIF(#REF!,PlanMasine[[#This Row],[RN]],#REF!)*PlanMasine[[#This Row],[KPLQ]]),0)</f>
        <v>0</v>
      </c>
      <c r="F2454" s="23">
        <v>1</v>
      </c>
      <c r="G2454" s="23">
        <v>0</v>
      </c>
      <c r="H2454" s="23">
        <v>0</v>
      </c>
      <c r="I2454" s="23" t="s">
        <v>5</v>
      </c>
      <c r="J2454" s="23" t="s">
        <v>570</v>
      </c>
      <c r="K2454" s="23" t="s">
        <v>1835</v>
      </c>
      <c r="L2454" s="24">
        <v>45855</v>
      </c>
      <c r="M2454" s="28">
        <v>1.0416666666666666E-2</v>
      </c>
      <c r="N2454" s="3">
        <v>45841</v>
      </c>
      <c r="O2454">
        <v>155672</v>
      </c>
      <c r="P2454" t="e">
        <f>IFERROR(INDEX(REDOSLIJED!#REF!,MATCH(PlanMasine[[#This Row],[KPL]],REDOSLIJED!#REF!,0)),MAX(REDOSLIJED!#REF!)+1)</f>
        <v>#REF!</v>
      </c>
    </row>
    <row r="2455" spans="1:16" hidden="1" x14ac:dyDescent="0.25">
      <c r="A2455" s="23">
        <v>1030194</v>
      </c>
      <c r="B2455" s="23">
        <v>1</v>
      </c>
      <c r="C2455" s="23">
        <v>1030174</v>
      </c>
      <c r="D2455" s="23" t="s">
        <v>2161</v>
      </c>
      <c r="E2455" s="5">
        <f>IFERROR((PlanMasine[[#This Row],[Norma]]/PlanMasine[[#This Row],[Q]])*(PlanMasine[[#This Row],[Q]]/SUMIF(#REF!,PlanMasine[[#This Row],[RN]],#REF!)*PlanMasine[[#This Row],[KPLQ]]),0)</f>
        <v>0</v>
      </c>
      <c r="F2455" s="23">
        <v>1</v>
      </c>
      <c r="G2455" s="23">
        <v>0</v>
      </c>
      <c r="H2455" s="23">
        <v>0</v>
      </c>
      <c r="I2455" s="23" t="s">
        <v>5</v>
      </c>
      <c r="J2455" s="23" t="s">
        <v>570</v>
      </c>
      <c r="K2455" s="23" t="s">
        <v>1835</v>
      </c>
      <c r="L2455" s="24">
        <v>45855</v>
      </c>
      <c r="M2455" s="28">
        <v>6.9444444444444441E-3</v>
      </c>
      <c r="N2455" s="3">
        <v>45841</v>
      </c>
      <c r="O2455">
        <v>155677</v>
      </c>
      <c r="P2455" t="e">
        <f>IFERROR(INDEX(REDOSLIJED!#REF!,MATCH(PlanMasine[[#This Row],[KPL]],REDOSLIJED!#REF!,0)),MAX(REDOSLIJED!#REF!)+1)</f>
        <v>#REF!</v>
      </c>
    </row>
    <row r="2456" spans="1:16" hidden="1" x14ac:dyDescent="0.25">
      <c r="A2456" s="23">
        <v>1032559</v>
      </c>
      <c r="B2456" s="23">
        <v>1</v>
      </c>
      <c r="C2456" s="23">
        <v>1032568</v>
      </c>
      <c r="D2456" s="23" t="s">
        <v>2351</v>
      </c>
      <c r="E2456" s="5">
        <f>IFERROR((PlanMasine[[#This Row],[Norma]]/PlanMasine[[#This Row],[Q]])*(PlanMasine[[#This Row],[Q]]/SUMIF(#REF!,PlanMasine[[#This Row],[RN]],#REF!)*PlanMasine[[#This Row],[KPLQ]]),0)</f>
        <v>0</v>
      </c>
      <c r="F2456" s="23">
        <v>16</v>
      </c>
      <c r="G2456" s="23">
        <v>0</v>
      </c>
      <c r="H2456" s="23">
        <v>0</v>
      </c>
      <c r="I2456" s="23" t="s">
        <v>5</v>
      </c>
      <c r="J2456" s="23" t="s">
        <v>570</v>
      </c>
      <c r="K2456" s="23" t="s">
        <v>2350</v>
      </c>
      <c r="L2456" s="24">
        <v>45852</v>
      </c>
      <c r="M2456" s="28">
        <v>2.7777777777777779E-3</v>
      </c>
      <c r="N2456" s="3">
        <v>45841</v>
      </c>
      <c r="O2456">
        <v>226753</v>
      </c>
      <c r="P2456" t="e">
        <f>IFERROR(INDEX(REDOSLIJED!#REF!,MATCH(PlanMasine[[#This Row],[KPL]],REDOSLIJED!#REF!,0)),MAX(REDOSLIJED!#REF!)+1)</f>
        <v>#REF!</v>
      </c>
    </row>
    <row r="2457" spans="1:16" hidden="1" x14ac:dyDescent="0.25">
      <c r="A2457" s="23">
        <v>1032559</v>
      </c>
      <c r="B2457" s="23">
        <v>1</v>
      </c>
      <c r="C2457" s="23">
        <v>1032567</v>
      </c>
      <c r="D2457" s="23" t="s">
        <v>2349</v>
      </c>
      <c r="E2457" s="5">
        <f>IFERROR((PlanMasine[[#This Row],[Norma]]/PlanMasine[[#This Row],[Q]])*(PlanMasine[[#This Row],[Q]]/SUMIF(#REF!,PlanMasine[[#This Row],[RN]],#REF!)*PlanMasine[[#This Row],[KPLQ]]),0)</f>
        <v>0</v>
      </c>
      <c r="F2457" s="23">
        <v>8</v>
      </c>
      <c r="G2457" s="23">
        <v>0</v>
      </c>
      <c r="H2457" s="23">
        <v>0</v>
      </c>
      <c r="I2457" s="23" t="s">
        <v>5</v>
      </c>
      <c r="J2457" s="23" t="s">
        <v>570</v>
      </c>
      <c r="K2457" s="23" t="s">
        <v>2350</v>
      </c>
      <c r="L2457" s="24">
        <v>45852</v>
      </c>
      <c r="M2457" s="28">
        <v>5.5555555555555558E-3</v>
      </c>
      <c r="N2457" s="3">
        <v>45841</v>
      </c>
      <c r="O2457">
        <v>226752</v>
      </c>
      <c r="P2457" t="e">
        <f>IFERROR(INDEX(REDOSLIJED!#REF!,MATCH(PlanMasine[[#This Row],[KPL]],REDOSLIJED!#REF!,0)),MAX(REDOSLIJED!#REF!)+1)</f>
        <v>#REF!</v>
      </c>
    </row>
    <row r="2458" spans="1:16" hidden="1" x14ac:dyDescent="0.25">
      <c r="A2458" s="23">
        <v>1032560</v>
      </c>
      <c r="B2458" s="23">
        <v>1</v>
      </c>
      <c r="C2458" s="23">
        <v>1032568</v>
      </c>
      <c r="D2458" s="23" t="s">
        <v>2351</v>
      </c>
      <c r="E2458" s="5">
        <f>IFERROR((PlanMasine[[#This Row],[Norma]]/PlanMasine[[#This Row],[Q]])*(PlanMasine[[#This Row],[Q]]/SUMIF(#REF!,PlanMasine[[#This Row],[RN]],#REF!)*PlanMasine[[#This Row],[KPLQ]]),0)</f>
        <v>0</v>
      </c>
      <c r="F2458" s="23">
        <v>16</v>
      </c>
      <c r="G2458" s="23">
        <v>0</v>
      </c>
      <c r="H2458" s="23">
        <v>0</v>
      </c>
      <c r="I2458" s="23" t="s">
        <v>5</v>
      </c>
      <c r="J2458" s="23" t="s">
        <v>570</v>
      </c>
      <c r="K2458" s="23" t="s">
        <v>2350</v>
      </c>
      <c r="L2458" s="24">
        <v>45852</v>
      </c>
      <c r="M2458" s="28">
        <v>2.7777777777777779E-3</v>
      </c>
      <c r="N2458" s="3">
        <v>45841</v>
      </c>
      <c r="O2458">
        <v>226753</v>
      </c>
      <c r="P2458" t="e">
        <f>IFERROR(INDEX(REDOSLIJED!#REF!,MATCH(PlanMasine[[#This Row],[KPL]],REDOSLIJED!#REF!,0)),MAX(REDOSLIJED!#REF!)+1)</f>
        <v>#REF!</v>
      </c>
    </row>
    <row r="2459" spans="1:16" hidden="1" x14ac:dyDescent="0.25">
      <c r="A2459" s="23">
        <v>1032560</v>
      </c>
      <c r="B2459" s="23">
        <v>1</v>
      </c>
      <c r="C2459" s="23">
        <v>1032567</v>
      </c>
      <c r="D2459" s="23" t="s">
        <v>2349</v>
      </c>
      <c r="E2459" s="5">
        <f>IFERROR((PlanMasine[[#This Row],[Norma]]/PlanMasine[[#This Row],[Q]])*(PlanMasine[[#This Row],[Q]]/SUMIF(#REF!,PlanMasine[[#This Row],[RN]],#REF!)*PlanMasine[[#This Row],[KPLQ]]),0)</f>
        <v>0</v>
      </c>
      <c r="F2459" s="23">
        <v>8</v>
      </c>
      <c r="G2459" s="23">
        <v>0</v>
      </c>
      <c r="H2459" s="23">
        <v>0</v>
      </c>
      <c r="I2459" s="23" t="s">
        <v>5</v>
      </c>
      <c r="J2459" s="23" t="s">
        <v>570</v>
      </c>
      <c r="K2459" s="23" t="s">
        <v>2350</v>
      </c>
      <c r="L2459" s="24">
        <v>45852</v>
      </c>
      <c r="M2459" s="28">
        <v>5.5555555555555558E-3</v>
      </c>
      <c r="N2459" s="3">
        <v>45841</v>
      </c>
      <c r="O2459">
        <v>226752</v>
      </c>
      <c r="P2459" t="e">
        <f>IFERROR(INDEX(REDOSLIJED!#REF!,MATCH(PlanMasine[[#This Row],[KPL]],REDOSLIJED!#REF!,0)),MAX(REDOSLIJED!#REF!)+1)</f>
        <v>#REF!</v>
      </c>
    </row>
    <row r="2460" spans="1:16" hidden="1" x14ac:dyDescent="0.25">
      <c r="A2460" s="23">
        <v>1032561</v>
      </c>
      <c r="B2460" s="23">
        <v>1</v>
      </c>
      <c r="C2460" s="23">
        <v>1032567</v>
      </c>
      <c r="D2460" s="23" t="s">
        <v>2349</v>
      </c>
      <c r="E2460" s="5">
        <f>IFERROR((PlanMasine[[#This Row],[Norma]]/PlanMasine[[#This Row],[Q]])*(PlanMasine[[#This Row],[Q]]/SUMIF(#REF!,PlanMasine[[#This Row],[RN]],#REF!)*PlanMasine[[#This Row],[KPLQ]]),0)</f>
        <v>0</v>
      </c>
      <c r="F2460" s="23">
        <v>8</v>
      </c>
      <c r="G2460" s="23">
        <v>0</v>
      </c>
      <c r="H2460" s="23">
        <v>0</v>
      </c>
      <c r="I2460" s="23" t="s">
        <v>5</v>
      </c>
      <c r="J2460" s="23" t="s">
        <v>570</v>
      </c>
      <c r="K2460" s="23" t="s">
        <v>2350</v>
      </c>
      <c r="L2460" s="24">
        <v>45852</v>
      </c>
      <c r="M2460" s="28">
        <v>5.5555555555555558E-3</v>
      </c>
      <c r="N2460" s="3">
        <v>45841</v>
      </c>
      <c r="O2460">
        <v>226752</v>
      </c>
      <c r="P2460" t="e">
        <f>IFERROR(INDEX(REDOSLIJED!#REF!,MATCH(PlanMasine[[#This Row],[KPL]],REDOSLIJED!#REF!,0)),MAX(REDOSLIJED!#REF!)+1)</f>
        <v>#REF!</v>
      </c>
    </row>
    <row r="2461" spans="1:16" hidden="1" x14ac:dyDescent="0.25">
      <c r="A2461" s="23">
        <v>1032561</v>
      </c>
      <c r="B2461" s="23">
        <v>1</v>
      </c>
      <c r="C2461" s="23">
        <v>1032568</v>
      </c>
      <c r="D2461" s="23" t="s">
        <v>2351</v>
      </c>
      <c r="E2461" s="5">
        <f>IFERROR((PlanMasine[[#This Row],[Norma]]/PlanMasine[[#This Row],[Q]])*(PlanMasine[[#This Row],[Q]]/SUMIF(#REF!,PlanMasine[[#This Row],[RN]],#REF!)*PlanMasine[[#This Row],[KPLQ]]),0)</f>
        <v>0</v>
      </c>
      <c r="F2461" s="23">
        <v>16</v>
      </c>
      <c r="G2461" s="23">
        <v>0</v>
      </c>
      <c r="H2461" s="23">
        <v>0</v>
      </c>
      <c r="I2461" s="23" t="s">
        <v>5</v>
      </c>
      <c r="J2461" s="23" t="s">
        <v>570</v>
      </c>
      <c r="K2461" s="23" t="s">
        <v>2350</v>
      </c>
      <c r="L2461" s="24">
        <v>45852</v>
      </c>
      <c r="M2461" s="28">
        <v>2.7777777777777779E-3</v>
      </c>
      <c r="N2461" s="3">
        <v>45841</v>
      </c>
      <c r="O2461">
        <v>226753</v>
      </c>
      <c r="P2461" t="e">
        <f>IFERROR(INDEX(REDOSLIJED!#REF!,MATCH(PlanMasine[[#This Row],[KPL]],REDOSLIJED!#REF!,0)),MAX(REDOSLIJED!#REF!)+1)</f>
        <v>#REF!</v>
      </c>
    </row>
    <row r="2462" spans="1:16" hidden="1" x14ac:dyDescent="0.25">
      <c r="A2462" s="23">
        <v>1032562</v>
      </c>
      <c r="B2462" s="23">
        <v>1</v>
      </c>
      <c r="C2462" s="23">
        <v>1032567</v>
      </c>
      <c r="D2462" s="23" t="s">
        <v>2349</v>
      </c>
      <c r="E2462" s="5">
        <f>IFERROR((PlanMasine[[#This Row],[Norma]]/PlanMasine[[#This Row],[Q]])*(PlanMasine[[#This Row],[Q]]/SUMIF(#REF!,PlanMasine[[#This Row],[RN]],#REF!)*PlanMasine[[#This Row],[KPLQ]]),0)</f>
        <v>0</v>
      </c>
      <c r="F2462" s="23">
        <v>8</v>
      </c>
      <c r="G2462" s="23">
        <v>0</v>
      </c>
      <c r="H2462" s="23">
        <v>0</v>
      </c>
      <c r="I2462" s="23" t="s">
        <v>5</v>
      </c>
      <c r="J2462" s="23" t="s">
        <v>570</v>
      </c>
      <c r="K2462" s="23" t="s">
        <v>2350</v>
      </c>
      <c r="L2462" s="24">
        <v>45852</v>
      </c>
      <c r="M2462" s="28">
        <v>5.5555555555555558E-3</v>
      </c>
      <c r="N2462" s="3">
        <v>45841</v>
      </c>
      <c r="O2462">
        <v>226752</v>
      </c>
      <c r="P2462" t="e">
        <f>IFERROR(INDEX(REDOSLIJED!#REF!,MATCH(PlanMasine[[#This Row],[KPL]],REDOSLIJED!#REF!,0)),MAX(REDOSLIJED!#REF!)+1)</f>
        <v>#REF!</v>
      </c>
    </row>
    <row r="2463" spans="1:16" hidden="1" x14ac:dyDescent="0.25">
      <c r="A2463" s="23">
        <v>1032562</v>
      </c>
      <c r="B2463" s="23">
        <v>1</v>
      </c>
      <c r="C2463" s="23">
        <v>1032568</v>
      </c>
      <c r="D2463" s="23" t="s">
        <v>2351</v>
      </c>
      <c r="E2463" s="5">
        <f>IFERROR((PlanMasine[[#This Row],[Norma]]/PlanMasine[[#This Row],[Q]])*(PlanMasine[[#This Row],[Q]]/SUMIF(#REF!,PlanMasine[[#This Row],[RN]],#REF!)*PlanMasine[[#This Row],[KPLQ]]),0)</f>
        <v>0</v>
      </c>
      <c r="F2463" s="23">
        <v>16</v>
      </c>
      <c r="G2463" s="23">
        <v>0</v>
      </c>
      <c r="H2463" s="23">
        <v>0</v>
      </c>
      <c r="I2463" s="23" t="s">
        <v>5</v>
      </c>
      <c r="J2463" s="23" t="s">
        <v>570</v>
      </c>
      <c r="K2463" s="23" t="s">
        <v>2350</v>
      </c>
      <c r="L2463" s="24">
        <v>45852</v>
      </c>
      <c r="M2463" s="28">
        <v>2.7777777777777779E-3</v>
      </c>
      <c r="N2463" s="3">
        <v>45841</v>
      </c>
      <c r="O2463">
        <v>226753</v>
      </c>
      <c r="P2463" t="e">
        <f>IFERROR(INDEX(REDOSLIJED!#REF!,MATCH(PlanMasine[[#This Row],[KPL]],REDOSLIJED!#REF!,0)),MAX(REDOSLIJED!#REF!)+1)</f>
        <v>#REF!</v>
      </c>
    </row>
    <row r="2464" spans="1:16" hidden="1" x14ac:dyDescent="0.25">
      <c r="A2464" s="23">
        <v>1032563</v>
      </c>
      <c r="B2464" s="23">
        <v>1</v>
      </c>
      <c r="C2464" s="23">
        <v>1032568</v>
      </c>
      <c r="D2464" s="23" t="s">
        <v>2351</v>
      </c>
      <c r="E2464" s="5">
        <f>IFERROR((PlanMasine[[#This Row],[Norma]]/PlanMasine[[#This Row],[Q]])*(PlanMasine[[#This Row],[Q]]/SUMIF(#REF!,PlanMasine[[#This Row],[RN]],#REF!)*PlanMasine[[#This Row],[KPLQ]]),0)</f>
        <v>0</v>
      </c>
      <c r="F2464" s="23">
        <v>16</v>
      </c>
      <c r="G2464" s="23">
        <v>0</v>
      </c>
      <c r="H2464" s="23">
        <v>0</v>
      </c>
      <c r="I2464" s="23" t="s">
        <v>5</v>
      </c>
      <c r="J2464" s="23" t="s">
        <v>570</v>
      </c>
      <c r="K2464" s="23" t="s">
        <v>2350</v>
      </c>
      <c r="L2464" s="24">
        <v>45852</v>
      </c>
      <c r="M2464" s="28">
        <v>2.7777777777777779E-3</v>
      </c>
      <c r="N2464" s="3">
        <v>45841</v>
      </c>
      <c r="O2464">
        <v>226753</v>
      </c>
      <c r="P2464" t="e">
        <f>IFERROR(INDEX(REDOSLIJED!#REF!,MATCH(PlanMasine[[#This Row],[KPL]],REDOSLIJED!#REF!,0)),MAX(REDOSLIJED!#REF!)+1)</f>
        <v>#REF!</v>
      </c>
    </row>
    <row r="2465" spans="1:16" hidden="1" x14ac:dyDescent="0.25">
      <c r="A2465" s="23">
        <v>1032563</v>
      </c>
      <c r="B2465" s="23">
        <v>1</v>
      </c>
      <c r="C2465" s="23">
        <v>1032567</v>
      </c>
      <c r="D2465" s="23" t="s">
        <v>2349</v>
      </c>
      <c r="E2465" s="5">
        <f>IFERROR((PlanMasine[[#This Row],[Norma]]/PlanMasine[[#This Row],[Q]])*(PlanMasine[[#This Row],[Q]]/SUMIF(#REF!,PlanMasine[[#This Row],[RN]],#REF!)*PlanMasine[[#This Row],[KPLQ]]),0)</f>
        <v>0</v>
      </c>
      <c r="F2465" s="23">
        <v>8</v>
      </c>
      <c r="G2465" s="23">
        <v>0</v>
      </c>
      <c r="H2465" s="23">
        <v>0</v>
      </c>
      <c r="I2465" s="23" t="s">
        <v>5</v>
      </c>
      <c r="J2465" s="23" t="s">
        <v>570</v>
      </c>
      <c r="K2465" s="23" t="s">
        <v>2350</v>
      </c>
      <c r="L2465" s="24">
        <v>45852</v>
      </c>
      <c r="M2465" s="28">
        <v>5.5555555555555558E-3</v>
      </c>
      <c r="N2465" s="3">
        <v>45841</v>
      </c>
      <c r="O2465">
        <v>226752</v>
      </c>
      <c r="P2465" t="e">
        <f>IFERROR(INDEX(REDOSLIJED!#REF!,MATCH(PlanMasine[[#This Row],[KPL]],REDOSLIJED!#REF!,0)),MAX(REDOSLIJED!#REF!)+1)</f>
        <v>#REF!</v>
      </c>
    </row>
    <row r="2466" spans="1:16" hidden="1" x14ac:dyDescent="0.25">
      <c r="A2466" s="23">
        <v>1032564</v>
      </c>
      <c r="B2466" s="23">
        <v>1</v>
      </c>
      <c r="C2466" s="23">
        <v>1032567</v>
      </c>
      <c r="D2466" s="23" t="s">
        <v>2349</v>
      </c>
      <c r="E2466" s="5">
        <f>IFERROR((PlanMasine[[#This Row],[Norma]]/PlanMasine[[#This Row],[Q]])*(PlanMasine[[#This Row],[Q]]/SUMIF(#REF!,PlanMasine[[#This Row],[RN]],#REF!)*PlanMasine[[#This Row],[KPLQ]]),0)</f>
        <v>0</v>
      </c>
      <c r="F2466" s="23">
        <v>8</v>
      </c>
      <c r="G2466" s="23">
        <v>0</v>
      </c>
      <c r="H2466" s="23">
        <v>0</v>
      </c>
      <c r="I2466" s="23" t="s">
        <v>5</v>
      </c>
      <c r="J2466" s="23" t="s">
        <v>570</v>
      </c>
      <c r="K2466" s="23" t="s">
        <v>2350</v>
      </c>
      <c r="L2466" s="24">
        <v>45852</v>
      </c>
      <c r="M2466" s="28">
        <v>5.5555555555555558E-3</v>
      </c>
      <c r="N2466" s="3">
        <v>45841</v>
      </c>
      <c r="O2466">
        <v>226752</v>
      </c>
      <c r="P2466" t="e">
        <f>IFERROR(INDEX(REDOSLIJED!#REF!,MATCH(PlanMasine[[#This Row],[KPL]],REDOSLIJED!#REF!,0)),MAX(REDOSLIJED!#REF!)+1)</f>
        <v>#REF!</v>
      </c>
    </row>
    <row r="2467" spans="1:16" hidden="1" x14ac:dyDescent="0.25">
      <c r="A2467" s="23">
        <v>1032564</v>
      </c>
      <c r="B2467" s="23">
        <v>1</v>
      </c>
      <c r="C2467" s="23">
        <v>1032568</v>
      </c>
      <c r="D2467" s="23" t="s">
        <v>2351</v>
      </c>
      <c r="E2467" s="5">
        <f>IFERROR((PlanMasine[[#This Row],[Norma]]/PlanMasine[[#This Row],[Q]])*(PlanMasine[[#This Row],[Q]]/SUMIF(#REF!,PlanMasine[[#This Row],[RN]],#REF!)*PlanMasine[[#This Row],[KPLQ]]),0)</f>
        <v>0</v>
      </c>
      <c r="F2467" s="23">
        <v>16</v>
      </c>
      <c r="G2467" s="23">
        <v>0</v>
      </c>
      <c r="H2467" s="23">
        <v>0</v>
      </c>
      <c r="I2467" s="23" t="s">
        <v>5</v>
      </c>
      <c r="J2467" s="23" t="s">
        <v>570</v>
      </c>
      <c r="K2467" s="23" t="s">
        <v>2350</v>
      </c>
      <c r="L2467" s="24">
        <v>45852</v>
      </c>
      <c r="M2467" s="28">
        <v>2.7777777777777779E-3</v>
      </c>
      <c r="N2467" s="3">
        <v>45841</v>
      </c>
      <c r="O2467">
        <v>226753</v>
      </c>
      <c r="P2467" t="e">
        <f>IFERROR(INDEX(REDOSLIJED!#REF!,MATCH(PlanMasine[[#This Row],[KPL]],REDOSLIJED!#REF!,0)),MAX(REDOSLIJED!#REF!)+1)</f>
        <v>#REF!</v>
      </c>
    </row>
    <row r="2468" spans="1:16" hidden="1" x14ac:dyDescent="0.25">
      <c r="A2468" s="23">
        <v>1032565</v>
      </c>
      <c r="B2468" s="23">
        <v>1</v>
      </c>
      <c r="C2468" s="23">
        <v>1032568</v>
      </c>
      <c r="D2468" s="23" t="s">
        <v>2351</v>
      </c>
      <c r="E2468" s="5">
        <f>IFERROR((PlanMasine[[#This Row],[Norma]]/PlanMasine[[#This Row],[Q]])*(PlanMasine[[#This Row],[Q]]/SUMIF(#REF!,PlanMasine[[#This Row],[RN]],#REF!)*PlanMasine[[#This Row],[KPLQ]]),0)</f>
        <v>0</v>
      </c>
      <c r="F2468" s="23">
        <v>16</v>
      </c>
      <c r="G2468" s="23">
        <v>0</v>
      </c>
      <c r="H2468" s="23">
        <v>0</v>
      </c>
      <c r="I2468" s="23" t="s">
        <v>5</v>
      </c>
      <c r="J2468" s="23" t="s">
        <v>570</v>
      </c>
      <c r="K2468" s="23" t="s">
        <v>2350</v>
      </c>
      <c r="L2468" s="24">
        <v>45852</v>
      </c>
      <c r="M2468" s="28">
        <v>2.7777777777777779E-3</v>
      </c>
      <c r="N2468" s="3">
        <v>45841</v>
      </c>
      <c r="O2468">
        <v>226753</v>
      </c>
      <c r="P2468" t="e">
        <f>IFERROR(INDEX(REDOSLIJED!#REF!,MATCH(PlanMasine[[#This Row],[KPL]],REDOSLIJED!#REF!,0)),MAX(REDOSLIJED!#REF!)+1)</f>
        <v>#REF!</v>
      </c>
    </row>
    <row r="2469" spans="1:16" hidden="1" x14ac:dyDescent="0.25">
      <c r="A2469" s="23">
        <v>1032565</v>
      </c>
      <c r="B2469" s="23">
        <v>1</v>
      </c>
      <c r="C2469" s="23">
        <v>1032567</v>
      </c>
      <c r="D2469" s="23" t="s">
        <v>2349</v>
      </c>
      <c r="E2469" s="5">
        <f>IFERROR((PlanMasine[[#This Row],[Norma]]/PlanMasine[[#This Row],[Q]])*(PlanMasine[[#This Row],[Q]]/SUMIF(#REF!,PlanMasine[[#This Row],[RN]],#REF!)*PlanMasine[[#This Row],[KPLQ]]),0)</f>
        <v>0</v>
      </c>
      <c r="F2469" s="23">
        <v>8</v>
      </c>
      <c r="G2469" s="23">
        <v>0</v>
      </c>
      <c r="H2469" s="23">
        <v>0</v>
      </c>
      <c r="I2469" s="23" t="s">
        <v>5</v>
      </c>
      <c r="J2469" s="23" t="s">
        <v>570</v>
      </c>
      <c r="K2469" s="23" t="s">
        <v>2350</v>
      </c>
      <c r="L2469" s="24">
        <v>45852</v>
      </c>
      <c r="M2469" s="28">
        <v>5.5555555555555558E-3</v>
      </c>
      <c r="N2469" s="3">
        <v>45841</v>
      </c>
      <c r="O2469">
        <v>226752</v>
      </c>
      <c r="P2469" t="e">
        <f>IFERROR(INDEX(REDOSLIJED!#REF!,MATCH(PlanMasine[[#This Row],[KPL]],REDOSLIJED!#REF!,0)),MAX(REDOSLIJED!#REF!)+1)</f>
        <v>#REF!</v>
      </c>
    </row>
    <row r="2470" spans="1:16" hidden="1" x14ac:dyDescent="0.25">
      <c r="A2470" s="23">
        <v>1032566</v>
      </c>
      <c r="B2470" s="23">
        <v>1</v>
      </c>
      <c r="C2470" s="23">
        <v>1032567</v>
      </c>
      <c r="D2470" s="23" t="s">
        <v>2349</v>
      </c>
      <c r="E2470" s="5">
        <f>IFERROR((PlanMasine[[#This Row],[Norma]]/PlanMasine[[#This Row],[Q]])*(PlanMasine[[#This Row],[Q]]/SUMIF(#REF!,PlanMasine[[#This Row],[RN]],#REF!)*PlanMasine[[#This Row],[KPLQ]]),0)</f>
        <v>0</v>
      </c>
      <c r="F2470" s="23">
        <v>8</v>
      </c>
      <c r="G2470" s="23">
        <v>0</v>
      </c>
      <c r="H2470" s="23">
        <v>0</v>
      </c>
      <c r="I2470" s="23" t="s">
        <v>5</v>
      </c>
      <c r="J2470" s="23" t="s">
        <v>570</v>
      </c>
      <c r="K2470" s="23" t="s">
        <v>2350</v>
      </c>
      <c r="L2470" s="24">
        <v>45852</v>
      </c>
      <c r="M2470" s="28">
        <v>5.5555555555555558E-3</v>
      </c>
      <c r="N2470" s="3">
        <v>45841</v>
      </c>
      <c r="O2470">
        <v>226752</v>
      </c>
      <c r="P2470" t="e">
        <f>IFERROR(INDEX(REDOSLIJED!#REF!,MATCH(PlanMasine[[#This Row],[KPL]],REDOSLIJED!#REF!,0)),MAX(REDOSLIJED!#REF!)+1)</f>
        <v>#REF!</v>
      </c>
    </row>
    <row r="2471" spans="1:16" hidden="1" x14ac:dyDescent="0.25">
      <c r="A2471" s="23">
        <v>1032566</v>
      </c>
      <c r="B2471" s="23">
        <v>1</v>
      </c>
      <c r="C2471" s="23">
        <v>1032568</v>
      </c>
      <c r="D2471" s="23" t="s">
        <v>2351</v>
      </c>
      <c r="E2471" s="5">
        <f>IFERROR((PlanMasine[[#This Row],[Norma]]/PlanMasine[[#This Row],[Q]])*(PlanMasine[[#This Row],[Q]]/SUMIF(#REF!,PlanMasine[[#This Row],[RN]],#REF!)*PlanMasine[[#This Row],[KPLQ]]),0)</f>
        <v>0</v>
      </c>
      <c r="F2471" s="23">
        <v>16</v>
      </c>
      <c r="G2471" s="23">
        <v>0</v>
      </c>
      <c r="H2471" s="23">
        <v>0</v>
      </c>
      <c r="I2471" s="23" t="s">
        <v>5</v>
      </c>
      <c r="J2471" s="23" t="s">
        <v>570</v>
      </c>
      <c r="K2471" s="23" t="s">
        <v>2350</v>
      </c>
      <c r="L2471" s="24">
        <v>45852</v>
      </c>
      <c r="M2471" s="28">
        <v>2.7777777777777779E-3</v>
      </c>
      <c r="N2471" s="3">
        <v>45841</v>
      </c>
      <c r="O2471">
        <v>226753</v>
      </c>
      <c r="P2471" t="e">
        <f>IFERROR(INDEX(REDOSLIJED!#REF!,MATCH(PlanMasine[[#This Row],[KPL]],REDOSLIJED!#REF!,0)),MAX(REDOSLIJED!#REF!)+1)</f>
        <v>#REF!</v>
      </c>
    </row>
    <row r="2472" spans="1:16" hidden="1" x14ac:dyDescent="0.25">
      <c r="A2472" s="23">
        <v>1033031</v>
      </c>
      <c r="B2472" s="23">
        <v>1</v>
      </c>
      <c r="C2472" s="23">
        <v>1033078</v>
      </c>
      <c r="D2472" s="23" t="s">
        <v>2320</v>
      </c>
      <c r="E2472" s="5">
        <f>IFERROR((PlanMasine[[#This Row],[Norma]]/PlanMasine[[#This Row],[Q]])*(PlanMasine[[#This Row],[Q]]/SUMIF(#REF!,PlanMasine[[#This Row],[RN]],#REF!)*PlanMasine[[#This Row],[KPLQ]]),0)</f>
        <v>0</v>
      </c>
      <c r="F2472" s="23">
        <v>1</v>
      </c>
      <c r="G2472" s="23">
        <v>0</v>
      </c>
      <c r="H2472" s="23">
        <v>0</v>
      </c>
      <c r="I2472" s="23" t="s">
        <v>5</v>
      </c>
      <c r="J2472" s="23" t="s">
        <v>570</v>
      </c>
      <c r="K2472" s="23" t="s">
        <v>2313</v>
      </c>
      <c r="L2472" s="24">
        <v>45868</v>
      </c>
      <c r="M2472" s="28">
        <v>2.0833333333333333E-3</v>
      </c>
      <c r="N2472" s="3">
        <v>45841</v>
      </c>
      <c r="O2472">
        <v>214932</v>
      </c>
      <c r="P2472" t="e">
        <f>IFERROR(INDEX(REDOSLIJED!#REF!,MATCH(PlanMasine[[#This Row],[KPL]],REDOSLIJED!#REF!,0)),MAX(REDOSLIJED!#REF!)+1)</f>
        <v>#REF!</v>
      </c>
    </row>
    <row r="2473" spans="1:16" hidden="1" x14ac:dyDescent="0.25">
      <c r="A2473" s="23">
        <v>1033031</v>
      </c>
      <c r="B2473" s="23">
        <v>1</v>
      </c>
      <c r="C2473" s="23">
        <v>1033032</v>
      </c>
      <c r="D2473" s="23" t="s">
        <v>2346</v>
      </c>
      <c r="E2473" s="5">
        <f>IFERROR((PlanMasine[[#This Row],[Norma]]/PlanMasine[[#This Row],[Q]])*(PlanMasine[[#This Row],[Q]]/SUMIF(#REF!,PlanMasine[[#This Row],[RN]],#REF!)*PlanMasine[[#This Row],[KPLQ]]),0)</f>
        <v>0</v>
      </c>
      <c r="F2473" s="23">
        <v>1</v>
      </c>
      <c r="G2473" s="23">
        <v>0</v>
      </c>
      <c r="H2473" s="23">
        <v>0</v>
      </c>
      <c r="I2473" s="23" t="s">
        <v>5</v>
      </c>
      <c r="J2473" s="23" t="s">
        <v>570</v>
      </c>
      <c r="K2473" s="23" t="s">
        <v>2313</v>
      </c>
      <c r="L2473" s="24">
        <v>45868</v>
      </c>
      <c r="M2473" s="28">
        <v>2.7777777777777779E-3</v>
      </c>
      <c r="N2473" s="3">
        <v>45841</v>
      </c>
      <c r="O2473">
        <v>214886</v>
      </c>
      <c r="P2473" t="e">
        <f>IFERROR(INDEX(REDOSLIJED!#REF!,MATCH(PlanMasine[[#This Row],[KPL]],REDOSLIJED!#REF!,0)),MAX(REDOSLIJED!#REF!)+1)</f>
        <v>#REF!</v>
      </c>
    </row>
    <row r="2474" spans="1:16" hidden="1" x14ac:dyDescent="0.25">
      <c r="A2474" s="23">
        <v>1033031</v>
      </c>
      <c r="B2474" s="23">
        <v>1</v>
      </c>
      <c r="C2474" s="23">
        <v>1033074</v>
      </c>
      <c r="D2474" s="23" t="s">
        <v>2322</v>
      </c>
      <c r="E2474" s="5">
        <f>IFERROR((PlanMasine[[#This Row],[Norma]]/PlanMasine[[#This Row],[Q]])*(PlanMasine[[#This Row],[Q]]/SUMIF(#REF!,PlanMasine[[#This Row],[RN]],#REF!)*PlanMasine[[#This Row],[KPLQ]]),0)</f>
        <v>0</v>
      </c>
      <c r="F2474" s="23">
        <v>1</v>
      </c>
      <c r="G2474" s="23">
        <v>0</v>
      </c>
      <c r="H2474" s="23">
        <v>0</v>
      </c>
      <c r="I2474" s="23" t="s">
        <v>5</v>
      </c>
      <c r="J2474" s="23" t="s">
        <v>570</v>
      </c>
      <c r="K2474" s="23" t="s">
        <v>2313</v>
      </c>
      <c r="L2474" s="24">
        <v>45868</v>
      </c>
      <c r="M2474" s="28">
        <v>2.0833333333333333E-3</v>
      </c>
      <c r="N2474" s="3">
        <v>45841</v>
      </c>
      <c r="O2474">
        <v>214928</v>
      </c>
      <c r="P2474" t="e">
        <f>IFERROR(INDEX(REDOSLIJED!#REF!,MATCH(PlanMasine[[#This Row],[KPL]],REDOSLIJED!#REF!,0)),MAX(REDOSLIJED!#REF!)+1)</f>
        <v>#REF!</v>
      </c>
    </row>
    <row r="2475" spans="1:16" hidden="1" x14ac:dyDescent="0.25">
      <c r="A2475" s="23">
        <v>1033031</v>
      </c>
      <c r="B2475" s="23">
        <v>1</v>
      </c>
      <c r="C2475" s="23">
        <v>1033044</v>
      </c>
      <c r="D2475" s="23" t="s">
        <v>2336</v>
      </c>
      <c r="E2475" s="5">
        <f>IFERROR((PlanMasine[[#This Row],[Norma]]/PlanMasine[[#This Row],[Q]])*(PlanMasine[[#This Row],[Q]]/SUMIF(#REF!,PlanMasine[[#This Row],[RN]],#REF!)*PlanMasine[[#This Row],[KPLQ]]),0)</f>
        <v>0</v>
      </c>
      <c r="F2475" s="23">
        <v>1</v>
      </c>
      <c r="G2475" s="23">
        <v>0</v>
      </c>
      <c r="H2475" s="23">
        <v>0</v>
      </c>
      <c r="I2475" s="23" t="s">
        <v>5</v>
      </c>
      <c r="J2475" s="23" t="s">
        <v>570</v>
      </c>
      <c r="K2475" s="23" t="s">
        <v>2313</v>
      </c>
      <c r="L2475" s="24">
        <v>45868</v>
      </c>
      <c r="M2475" s="28">
        <v>3.472222222222222E-3</v>
      </c>
      <c r="N2475" s="3">
        <v>45841</v>
      </c>
      <c r="O2475">
        <v>214898</v>
      </c>
      <c r="P2475" t="e">
        <f>IFERROR(INDEX(REDOSLIJED!#REF!,MATCH(PlanMasine[[#This Row],[KPL]],REDOSLIJED!#REF!,0)),MAX(REDOSLIJED!#REF!)+1)</f>
        <v>#REF!</v>
      </c>
    </row>
    <row r="2476" spans="1:16" hidden="1" x14ac:dyDescent="0.25">
      <c r="A2476" s="23">
        <v>1033031</v>
      </c>
      <c r="B2476" s="23">
        <v>1</v>
      </c>
      <c r="C2476" s="23">
        <v>1033077</v>
      </c>
      <c r="D2476" s="23" t="s">
        <v>2347</v>
      </c>
      <c r="E2476" s="5">
        <f>IFERROR((PlanMasine[[#This Row],[Norma]]/PlanMasine[[#This Row],[Q]])*(PlanMasine[[#This Row],[Q]]/SUMIF(#REF!,PlanMasine[[#This Row],[RN]],#REF!)*PlanMasine[[#This Row],[KPLQ]]),0)</f>
        <v>0</v>
      </c>
      <c r="F2476" s="23">
        <v>1</v>
      </c>
      <c r="G2476" s="23">
        <v>0</v>
      </c>
      <c r="H2476" s="23">
        <v>0</v>
      </c>
      <c r="I2476" s="23" t="s">
        <v>5</v>
      </c>
      <c r="J2476" s="23" t="s">
        <v>570</v>
      </c>
      <c r="K2476" s="23" t="s">
        <v>2313</v>
      </c>
      <c r="L2476" s="24">
        <v>45868</v>
      </c>
      <c r="M2476" s="28">
        <v>2.0833333333333333E-3</v>
      </c>
      <c r="N2476" s="3">
        <v>45841</v>
      </c>
      <c r="O2476">
        <v>214931</v>
      </c>
      <c r="P2476" t="e">
        <f>IFERROR(INDEX(REDOSLIJED!#REF!,MATCH(PlanMasine[[#This Row],[KPL]],REDOSLIJED!#REF!,0)),MAX(REDOSLIJED!#REF!)+1)</f>
        <v>#REF!</v>
      </c>
    </row>
    <row r="2477" spans="1:16" hidden="1" x14ac:dyDescent="0.25">
      <c r="A2477" s="23">
        <v>1033031</v>
      </c>
      <c r="B2477" s="23">
        <v>1</v>
      </c>
      <c r="C2477" s="23">
        <v>1033100</v>
      </c>
      <c r="D2477" s="23" t="s">
        <v>2325</v>
      </c>
      <c r="E2477" s="5">
        <f>IFERROR((PlanMasine[[#This Row],[Norma]]/PlanMasine[[#This Row],[Q]])*(PlanMasine[[#This Row],[Q]]/SUMIF(#REF!,PlanMasine[[#This Row],[RN]],#REF!)*PlanMasine[[#This Row],[KPLQ]]),0)</f>
        <v>0</v>
      </c>
      <c r="F2477" s="23">
        <v>1</v>
      </c>
      <c r="G2477" s="23">
        <v>0</v>
      </c>
      <c r="H2477" s="23">
        <v>0</v>
      </c>
      <c r="I2477" s="23" t="s">
        <v>5</v>
      </c>
      <c r="J2477" s="23" t="s">
        <v>570</v>
      </c>
      <c r="K2477" s="23" t="s">
        <v>2313</v>
      </c>
      <c r="L2477" s="24">
        <v>45868</v>
      </c>
      <c r="M2477" s="28">
        <v>2.0833333333333333E-3</v>
      </c>
      <c r="N2477" s="3">
        <v>45841</v>
      </c>
      <c r="O2477">
        <v>214953</v>
      </c>
      <c r="P2477" t="e">
        <f>IFERROR(INDEX(REDOSLIJED!#REF!,MATCH(PlanMasine[[#This Row],[KPL]],REDOSLIJED!#REF!,0)),MAX(REDOSLIJED!#REF!)+1)</f>
        <v>#REF!</v>
      </c>
    </row>
    <row r="2478" spans="1:16" hidden="1" x14ac:dyDescent="0.25">
      <c r="A2478" s="23">
        <v>1033031</v>
      </c>
      <c r="B2478" s="23">
        <v>1</v>
      </c>
      <c r="C2478" s="23">
        <v>1033104</v>
      </c>
      <c r="D2478" s="23" t="s">
        <v>2327</v>
      </c>
      <c r="E2478" s="5">
        <f>IFERROR((PlanMasine[[#This Row],[Norma]]/PlanMasine[[#This Row],[Q]])*(PlanMasine[[#This Row],[Q]]/SUMIF(#REF!,PlanMasine[[#This Row],[RN]],#REF!)*PlanMasine[[#This Row],[KPLQ]]),0)</f>
        <v>0</v>
      </c>
      <c r="F2478" s="23">
        <v>1</v>
      </c>
      <c r="G2478" s="23">
        <v>0</v>
      </c>
      <c r="H2478" s="23">
        <v>0</v>
      </c>
      <c r="I2478" s="23" t="s">
        <v>5</v>
      </c>
      <c r="J2478" s="23" t="s">
        <v>570</v>
      </c>
      <c r="K2478" s="23" t="s">
        <v>2313</v>
      </c>
      <c r="L2478" s="24">
        <v>45868</v>
      </c>
      <c r="M2478" s="28">
        <v>2.0833333333333333E-3</v>
      </c>
      <c r="N2478" s="3">
        <v>45841</v>
      </c>
      <c r="O2478">
        <v>214957</v>
      </c>
      <c r="P2478" t="e">
        <f>IFERROR(INDEX(REDOSLIJED!#REF!,MATCH(PlanMasine[[#This Row],[KPL]],REDOSLIJED!#REF!,0)),MAX(REDOSLIJED!#REF!)+1)</f>
        <v>#REF!</v>
      </c>
    </row>
    <row r="2479" spans="1:16" hidden="1" x14ac:dyDescent="0.25">
      <c r="A2479" s="23">
        <v>1033031</v>
      </c>
      <c r="B2479" s="23">
        <v>1</v>
      </c>
      <c r="C2479" s="23">
        <v>1033069</v>
      </c>
      <c r="D2479" s="23" t="s">
        <v>2324</v>
      </c>
      <c r="E2479" s="5">
        <f>IFERROR((PlanMasine[[#This Row],[Norma]]/PlanMasine[[#This Row],[Q]])*(PlanMasine[[#This Row],[Q]]/SUMIF(#REF!,PlanMasine[[#This Row],[RN]],#REF!)*PlanMasine[[#This Row],[KPLQ]]),0)</f>
        <v>0</v>
      </c>
      <c r="F2479" s="23">
        <v>1</v>
      </c>
      <c r="G2479" s="23">
        <v>0</v>
      </c>
      <c r="H2479" s="23">
        <v>0</v>
      </c>
      <c r="I2479" s="23" t="s">
        <v>5</v>
      </c>
      <c r="J2479" s="23" t="s">
        <v>570</v>
      </c>
      <c r="K2479" s="23" t="s">
        <v>2313</v>
      </c>
      <c r="L2479" s="24">
        <v>45868</v>
      </c>
      <c r="M2479" s="28">
        <v>2.0833333333333333E-3</v>
      </c>
      <c r="N2479" s="3">
        <v>45841</v>
      </c>
      <c r="O2479">
        <v>214923</v>
      </c>
      <c r="P2479" t="e">
        <f>IFERROR(INDEX(REDOSLIJED!#REF!,MATCH(PlanMasine[[#This Row],[KPL]],REDOSLIJED!#REF!,0)),MAX(REDOSLIJED!#REF!)+1)</f>
        <v>#REF!</v>
      </c>
    </row>
    <row r="2480" spans="1:16" hidden="1" x14ac:dyDescent="0.25">
      <c r="A2480" s="23">
        <v>1033031</v>
      </c>
      <c r="B2480" s="23">
        <v>1</v>
      </c>
      <c r="C2480" s="23">
        <v>1033099</v>
      </c>
      <c r="D2480" s="23" t="s">
        <v>2319</v>
      </c>
      <c r="E2480" s="5">
        <f>IFERROR((PlanMasine[[#This Row],[Norma]]/PlanMasine[[#This Row],[Q]])*(PlanMasine[[#This Row],[Q]]/SUMIF(#REF!,PlanMasine[[#This Row],[RN]],#REF!)*PlanMasine[[#This Row],[KPLQ]]),0)</f>
        <v>0</v>
      </c>
      <c r="F2480" s="23">
        <v>1</v>
      </c>
      <c r="G2480" s="23">
        <v>0</v>
      </c>
      <c r="H2480" s="23">
        <v>0</v>
      </c>
      <c r="I2480" s="23" t="s">
        <v>5</v>
      </c>
      <c r="J2480" s="23" t="s">
        <v>570</v>
      </c>
      <c r="K2480" s="23" t="s">
        <v>2313</v>
      </c>
      <c r="L2480" s="24">
        <v>45868</v>
      </c>
      <c r="M2480" s="28">
        <v>2.0833333333333333E-3</v>
      </c>
      <c r="N2480" s="3">
        <v>45841</v>
      </c>
      <c r="O2480">
        <v>214952</v>
      </c>
      <c r="P2480" t="e">
        <f>IFERROR(INDEX(REDOSLIJED!#REF!,MATCH(PlanMasine[[#This Row],[KPL]],REDOSLIJED!#REF!,0)),MAX(REDOSLIJED!#REF!)+1)</f>
        <v>#REF!</v>
      </c>
    </row>
    <row r="2481" spans="1:16" hidden="1" x14ac:dyDescent="0.25">
      <c r="A2481" s="23">
        <v>1033031</v>
      </c>
      <c r="B2481" s="23">
        <v>1</v>
      </c>
      <c r="C2481" s="23">
        <v>1033093</v>
      </c>
      <c r="D2481" s="23" t="s">
        <v>2314</v>
      </c>
      <c r="E2481" s="5">
        <f>IFERROR((PlanMasine[[#This Row],[Norma]]/PlanMasine[[#This Row],[Q]])*(PlanMasine[[#This Row],[Q]]/SUMIF(#REF!,PlanMasine[[#This Row],[RN]],#REF!)*PlanMasine[[#This Row],[KPLQ]]),0)</f>
        <v>0</v>
      </c>
      <c r="F2481" s="23">
        <v>4</v>
      </c>
      <c r="G2481" s="23">
        <v>1</v>
      </c>
      <c r="H2481" s="23">
        <v>0</v>
      </c>
      <c r="I2481" s="23" t="s">
        <v>5</v>
      </c>
      <c r="J2481" s="23" t="s">
        <v>570</v>
      </c>
      <c r="K2481" s="23" t="s">
        <v>2313</v>
      </c>
      <c r="L2481" s="24">
        <v>45868</v>
      </c>
      <c r="M2481" s="28">
        <v>1.3888888888888888E-2</v>
      </c>
      <c r="N2481" s="3">
        <v>45841</v>
      </c>
      <c r="O2481">
        <v>214946</v>
      </c>
      <c r="P2481" t="e">
        <f>IFERROR(INDEX(REDOSLIJED!#REF!,MATCH(PlanMasine[[#This Row],[KPL]],REDOSLIJED!#REF!,0)),MAX(REDOSLIJED!#REF!)+1)</f>
        <v>#REF!</v>
      </c>
    </row>
    <row r="2482" spans="1:16" hidden="1" x14ac:dyDescent="0.25">
      <c r="A2482" s="23">
        <v>1033031</v>
      </c>
      <c r="B2482" s="23">
        <v>1</v>
      </c>
      <c r="C2482" s="23">
        <v>1033084</v>
      </c>
      <c r="D2482" s="23" t="s">
        <v>2312</v>
      </c>
      <c r="E2482" s="5">
        <f>IFERROR((PlanMasine[[#This Row],[Norma]]/PlanMasine[[#This Row],[Q]])*(PlanMasine[[#This Row],[Q]]/SUMIF(#REF!,PlanMasine[[#This Row],[RN]],#REF!)*PlanMasine[[#This Row],[KPLQ]]),0)</f>
        <v>0</v>
      </c>
      <c r="F2482" s="23">
        <v>1</v>
      </c>
      <c r="G2482" s="23">
        <v>0</v>
      </c>
      <c r="H2482" s="23">
        <v>0</v>
      </c>
      <c r="I2482" s="23" t="s">
        <v>5</v>
      </c>
      <c r="J2482" s="23" t="s">
        <v>570</v>
      </c>
      <c r="K2482" s="23" t="s">
        <v>2313</v>
      </c>
      <c r="L2482" s="24">
        <v>45868</v>
      </c>
      <c r="M2482" s="28">
        <v>2.0833333333333333E-3</v>
      </c>
      <c r="N2482" s="3">
        <v>45841</v>
      </c>
      <c r="O2482">
        <v>214938</v>
      </c>
      <c r="P2482" t="e">
        <f>IFERROR(INDEX(REDOSLIJED!#REF!,MATCH(PlanMasine[[#This Row],[KPL]],REDOSLIJED!#REF!,0)),MAX(REDOSLIJED!#REF!)+1)</f>
        <v>#REF!</v>
      </c>
    </row>
    <row r="2483" spans="1:16" hidden="1" x14ac:dyDescent="0.25">
      <c r="A2483" s="23">
        <v>1033031</v>
      </c>
      <c r="B2483" s="23">
        <v>1</v>
      </c>
      <c r="C2483" s="23">
        <v>1033083</v>
      </c>
      <c r="D2483" s="23" t="s">
        <v>2316</v>
      </c>
      <c r="E2483" s="5">
        <f>IFERROR((PlanMasine[[#This Row],[Norma]]/PlanMasine[[#This Row],[Q]])*(PlanMasine[[#This Row],[Q]]/SUMIF(#REF!,PlanMasine[[#This Row],[RN]],#REF!)*PlanMasine[[#This Row],[KPLQ]]),0)</f>
        <v>0</v>
      </c>
      <c r="F2483" s="23">
        <v>1</v>
      </c>
      <c r="G2483" s="23">
        <v>0</v>
      </c>
      <c r="H2483" s="23">
        <v>0</v>
      </c>
      <c r="I2483" s="23" t="s">
        <v>5</v>
      </c>
      <c r="J2483" s="23" t="s">
        <v>570</v>
      </c>
      <c r="K2483" s="23" t="s">
        <v>2313</v>
      </c>
      <c r="L2483" s="24">
        <v>45868</v>
      </c>
      <c r="M2483" s="28">
        <v>3.472222222222222E-3</v>
      </c>
      <c r="N2483" s="3">
        <v>45841</v>
      </c>
      <c r="O2483">
        <v>214937</v>
      </c>
      <c r="P2483" t="e">
        <f>IFERROR(INDEX(REDOSLIJED!#REF!,MATCH(PlanMasine[[#This Row],[KPL]],REDOSLIJED!#REF!,0)),MAX(REDOSLIJED!#REF!)+1)</f>
        <v>#REF!</v>
      </c>
    </row>
    <row r="2484" spans="1:16" hidden="1" x14ac:dyDescent="0.25">
      <c r="A2484" s="23">
        <v>1033031</v>
      </c>
      <c r="B2484" s="23">
        <v>1</v>
      </c>
      <c r="C2484" s="23">
        <v>1033082</v>
      </c>
      <c r="D2484" s="23" t="s">
        <v>2317</v>
      </c>
      <c r="E2484" s="5">
        <f>IFERROR((PlanMasine[[#This Row],[Norma]]/PlanMasine[[#This Row],[Q]])*(PlanMasine[[#This Row],[Q]]/SUMIF(#REF!,PlanMasine[[#This Row],[RN]],#REF!)*PlanMasine[[#This Row],[KPLQ]]),0)</f>
        <v>0</v>
      </c>
      <c r="F2484" s="23">
        <v>1</v>
      </c>
      <c r="G2484" s="23">
        <v>0</v>
      </c>
      <c r="H2484" s="23">
        <v>0</v>
      </c>
      <c r="I2484" s="23" t="s">
        <v>5</v>
      </c>
      <c r="J2484" s="23" t="s">
        <v>570</v>
      </c>
      <c r="K2484" s="23" t="s">
        <v>2313</v>
      </c>
      <c r="L2484" s="24">
        <v>45868</v>
      </c>
      <c r="M2484" s="28">
        <v>3.472222222222222E-3</v>
      </c>
      <c r="N2484" s="3">
        <v>45841</v>
      </c>
      <c r="O2484">
        <v>214936</v>
      </c>
      <c r="P2484" t="e">
        <f>IFERROR(INDEX(REDOSLIJED!#REF!,MATCH(PlanMasine[[#This Row],[KPL]],REDOSLIJED!#REF!,0)),MAX(REDOSLIJED!#REF!)+1)</f>
        <v>#REF!</v>
      </c>
    </row>
    <row r="2485" spans="1:16" hidden="1" x14ac:dyDescent="0.25">
      <c r="A2485" s="23">
        <v>1033031</v>
      </c>
      <c r="B2485" s="23">
        <v>1</v>
      </c>
      <c r="C2485" s="23">
        <v>1033081</v>
      </c>
      <c r="D2485" s="23" t="s">
        <v>2315</v>
      </c>
      <c r="E2485" s="5">
        <f>IFERROR((PlanMasine[[#This Row],[Norma]]/PlanMasine[[#This Row],[Q]])*(PlanMasine[[#This Row],[Q]]/SUMIF(#REF!,PlanMasine[[#This Row],[RN]],#REF!)*PlanMasine[[#This Row],[KPLQ]]),0)</f>
        <v>0</v>
      </c>
      <c r="F2485" s="23">
        <v>1</v>
      </c>
      <c r="G2485" s="23">
        <v>0</v>
      </c>
      <c r="H2485" s="23">
        <v>0</v>
      </c>
      <c r="I2485" s="23" t="s">
        <v>5</v>
      </c>
      <c r="J2485" s="23" t="s">
        <v>570</v>
      </c>
      <c r="K2485" s="23" t="s">
        <v>2313</v>
      </c>
      <c r="L2485" s="24">
        <v>45868</v>
      </c>
      <c r="M2485" s="28">
        <v>2.0833333333333333E-3</v>
      </c>
      <c r="N2485" s="3">
        <v>45841</v>
      </c>
      <c r="O2485">
        <v>214935</v>
      </c>
      <c r="P2485" t="e">
        <f>IFERROR(INDEX(REDOSLIJED!#REF!,MATCH(PlanMasine[[#This Row],[KPL]],REDOSLIJED!#REF!,0)),MAX(REDOSLIJED!#REF!)+1)</f>
        <v>#REF!</v>
      </c>
    </row>
    <row r="2486" spans="1:16" hidden="1" x14ac:dyDescent="0.25">
      <c r="A2486" s="23">
        <v>1033031</v>
      </c>
      <c r="B2486" s="23">
        <v>1</v>
      </c>
      <c r="C2486" s="23">
        <v>1033165</v>
      </c>
      <c r="D2486" s="23" t="s">
        <v>2321</v>
      </c>
      <c r="E2486" s="5">
        <f>IFERROR((PlanMasine[[#This Row],[Norma]]/PlanMasine[[#This Row],[Q]])*(PlanMasine[[#This Row],[Q]]/SUMIF(#REF!,PlanMasine[[#This Row],[RN]],#REF!)*PlanMasine[[#This Row],[KPLQ]]),0)</f>
        <v>0</v>
      </c>
      <c r="F2486" s="23">
        <v>2</v>
      </c>
      <c r="G2486" s="23">
        <v>0</v>
      </c>
      <c r="H2486" s="23">
        <v>0</v>
      </c>
      <c r="I2486" s="23" t="s">
        <v>5</v>
      </c>
      <c r="J2486" s="23" t="s">
        <v>570</v>
      </c>
      <c r="K2486" s="23" t="s">
        <v>2313</v>
      </c>
      <c r="L2486" s="24">
        <v>45868</v>
      </c>
      <c r="M2486" s="28">
        <v>6.9444444444444441E-3</v>
      </c>
      <c r="N2486" s="3">
        <v>45841</v>
      </c>
      <c r="O2486">
        <v>228101</v>
      </c>
      <c r="P2486" t="e">
        <f>IFERROR(INDEX(REDOSLIJED!#REF!,MATCH(PlanMasine[[#This Row],[KPL]],REDOSLIJED!#REF!,0)),MAX(REDOSLIJED!#REF!)+1)</f>
        <v>#REF!</v>
      </c>
    </row>
    <row r="2487" spans="1:16" hidden="1" x14ac:dyDescent="0.25">
      <c r="A2487" s="23">
        <v>1033031</v>
      </c>
      <c r="B2487" s="23">
        <v>1</v>
      </c>
      <c r="C2487" s="23">
        <v>1033164</v>
      </c>
      <c r="D2487" s="23" t="s">
        <v>1868</v>
      </c>
      <c r="E2487" s="5">
        <f>IFERROR((PlanMasine[[#This Row],[Norma]]/PlanMasine[[#This Row],[Q]])*(PlanMasine[[#This Row],[Q]]/SUMIF(#REF!,PlanMasine[[#This Row],[RN]],#REF!)*PlanMasine[[#This Row],[KPLQ]]),0)</f>
        <v>0</v>
      </c>
      <c r="F2487" s="23">
        <v>2</v>
      </c>
      <c r="G2487" s="23">
        <v>0</v>
      </c>
      <c r="H2487" s="23">
        <v>0</v>
      </c>
      <c r="I2487" s="23" t="s">
        <v>5</v>
      </c>
      <c r="J2487" s="23" t="s">
        <v>570</v>
      </c>
      <c r="K2487" s="23" t="s">
        <v>2313</v>
      </c>
      <c r="L2487" s="24">
        <v>45868</v>
      </c>
      <c r="M2487" s="28">
        <v>6.9444444444444441E-3</v>
      </c>
      <c r="N2487" s="3">
        <v>45841</v>
      </c>
      <c r="O2487">
        <v>228100</v>
      </c>
      <c r="P2487" t="e">
        <f>IFERROR(INDEX(REDOSLIJED!#REF!,MATCH(PlanMasine[[#This Row],[KPL]],REDOSLIJED!#REF!,0)),MAX(REDOSLIJED!#REF!)+1)</f>
        <v>#REF!</v>
      </c>
    </row>
    <row r="2488" spans="1:16" hidden="1" x14ac:dyDescent="0.25">
      <c r="A2488" s="23">
        <v>1033031</v>
      </c>
      <c r="B2488" s="23">
        <v>1</v>
      </c>
      <c r="C2488" s="23">
        <v>1033163</v>
      </c>
      <c r="D2488" s="23" t="s">
        <v>2334</v>
      </c>
      <c r="E2488" s="5">
        <f>IFERROR((PlanMasine[[#This Row],[Norma]]/PlanMasine[[#This Row],[Q]])*(PlanMasine[[#This Row],[Q]]/SUMIF(#REF!,PlanMasine[[#This Row],[RN]],#REF!)*PlanMasine[[#This Row],[KPLQ]]),0)</f>
        <v>0</v>
      </c>
      <c r="F2488" s="23">
        <v>5</v>
      </c>
      <c r="G2488" s="23">
        <v>0</v>
      </c>
      <c r="H2488" s="23">
        <v>0</v>
      </c>
      <c r="I2488" s="23" t="s">
        <v>5</v>
      </c>
      <c r="J2488" s="23" t="s">
        <v>570</v>
      </c>
      <c r="K2488" s="23" t="s">
        <v>2313</v>
      </c>
      <c r="L2488" s="24">
        <v>45868</v>
      </c>
      <c r="M2488" s="28">
        <v>1.7361111111111112E-2</v>
      </c>
      <c r="N2488" s="3">
        <v>45841</v>
      </c>
      <c r="O2488">
        <v>228099</v>
      </c>
      <c r="P2488" t="e">
        <f>IFERROR(INDEX(REDOSLIJED!#REF!,MATCH(PlanMasine[[#This Row],[KPL]],REDOSLIJED!#REF!,0)),MAX(REDOSLIJED!#REF!)+1)</f>
        <v>#REF!</v>
      </c>
    </row>
    <row r="2489" spans="1:16" hidden="1" x14ac:dyDescent="0.25">
      <c r="A2489" s="23">
        <v>1033031</v>
      </c>
      <c r="B2489" s="23">
        <v>1</v>
      </c>
      <c r="C2489" s="23">
        <v>1033162</v>
      </c>
      <c r="D2489" s="23" t="s">
        <v>2333</v>
      </c>
      <c r="E2489" s="5">
        <f>IFERROR((PlanMasine[[#This Row],[Norma]]/PlanMasine[[#This Row],[Q]])*(PlanMasine[[#This Row],[Q]]/SUMIF(#REF!,PlanMasine[[#This Row],[RN]],#REF!)*PlanMasine[[#This Row],[KPLQ]]),0)</f>
        <v>0</v>
      </c>
      <c r="F2489" s="23">
        <v>1</v>
      </c>
      <c r="G2489" s="23">
        <v>0</v>
      </c>
      <c r="H2489" s="23">
        <v>0</v>
      </c>
      <c r="I2489" s="23" t="s">
        <v>5</v>
      </c>
      <c r="J2489" s="23" t="s">
        <v>570</v>
      </c>
      <c r="K2489" s="23" t="s">
        <v>2313</v>
      </c>
      <c r="L2489" s="24">
        <v>45868</v>
      </c>
      <c r="M2489" s="28">
        <v>3.472222222222222E-3</v>
      </c>
      <c r="N2489" s="3">
        <v>45841</v>
      </c>
      <c r="O2489">
        <v>228098</v>
      </c>
      <c r="P2489" t="e">
        <f>IFERROR(INDEX(REDOSLIJED!#REF!,MATCH(PlanMasine[[#This Row],[KPL]],REDOSLIJED!#REF!,0)),MAX(REDOSLIJED!#REF!)+1)</f>
        <v>#REF!</v>
      </c>
    </row>
    <row r="2490" spans="1:16" hidden="1" x14ac:dyDescent="0.25">
      <c r="A2490" s="23">
        <v>1033031</v>
      </c>
      <c r="B2490" s="23">
        <v>1</v>
      </c>
      <c r="C2490" s="23">
        <v>1033161</v>
      </c>
      <c r="D2490" s="23" t="s">
        <v>2332</v>
      </c>
      <c r="E2490" s="5">
        <f>IFERROR((PlanMasine[[#This Row],[Norma]]/PlanMasine[[#This Row],[Q]])*(PlanMasine[[#This Row],[Q]]/SUMIF(#REF!,PlanMasine[[#This Row],[RN]],#REF!)*PlanMasine[[#This Row],[KPLQ]]),0)</f>
        <v>0</v>
      </c>
      <c r="F2490" s="23">
        <v>7</v>
      </c>
      <c r="G2490" s="23">
        <v>0</v>
      </c>
      <c r="H2490" s="23">
        <v>0</v>
      </c>
      <c r="I2490" s="23" t="s">
        <v>5</v>
      </c>
      <c r="J2490" s="23" t="s">
        <v>570</v>
      </c>
      <c r="K2490" s="23" t="s">
        <v>2313</v>
      </c>
      <c r="L2490" s="24">
        <v>45868</v>
      </c>
      <c r="M2490" s="28">
        <v>2.4305555555555556E-2</v>
      </c>
      <c r="N2490" s="3">
        <v>45841</v>
      </c>
      <c r="O2490">
        <v>228097</v>
      </c>
      <c r="P2490" t="e">
        <f>IFERROR(INDEX(REDOSLIJED!#REF!,MATCH(PlanMasine[[#This Row],[KPL]],REDOSLIJED!#REF!,0)),MAX(REDOSLIJED!#REF!)+1)</f>
        <v>#REF!</v>
      </c>
    </row>
    <row r="2491" spans="1:16" hidden="1" x14ac:dyDescent="0.25">
      <c r="A2491" s="23">
        <v>1033031</v>
      </c>
      <c r="B2491" s="23">
        <v>1</v>
      </c>
      <c r="C2491" s="23">
        <v>1033160</v>
      </c>
      <c r="D2491" s="23" t="s">
        <v>2331</v>
      </c>
      <c r="E2491" s="5">
        <f>IFERROR((PlanMasine[[#This Row],[Norma]]/PlanMasine[[#This Row],[Q]])*(PlanMasine[[#This Row],[Q]]/SUMIF(#REF!,PlanMasine[[#This Row],[RN]],#REF!)*PlanMasine[[#This Row],[KPLQ]]),0)</f>
        <v>0</v>
      </c>
      <c r="F2491" s="23">
        <v>5</v>
      </c>
      <c r="G2491" s="23">
        <v>0</v>
      </c>
      <c r="H2491" s="23">
        <v>0</v>
      </c>
      <c r="I2491" s="23" t="s">
        <v>5</v>
      </c>
      <c r="J2491" s="23" t="s">
        <v>570</v>
      </c>
      <c r="K2491" s="23" t="s">
        <v>2313</v>
      </c>
      <c r="L2491" s="24">
        <v>45868</v>
      </c>
      <c r="M2491" s="28">
        <v>1.7361111111111112E-2</v>
      </c>
      <c r="N2491" s="3">
        <v>45841</v>
      </c>
      <c r="O2491">
        <v>228096</v>
      </c>
      <c r="P2491" t="e">
        <f>IFERROR(INDEX(REDOSLIJED!#REF!,MATCH(PlanMasine[[#This Row],[KPL]],REDOSLIJED!#REF!,0)),MAX(REDOSLIJED!#REF!)+1)</f>
        <v>#REF!</v>
      </c>
    </row>
    <row r="2492" spans="1:16" hidden="1" x14ac:dyDescent="0.25">
      <c r="A2492" s="23">
        <v>1033031</v>
      </c>
      <c r="B2492" s="23">
        <v>1</v>
      </c>
      <c r="C2492" s="23">
        <v>1033103</v>
      </c>
      <c r="D2492" s="23" t="s">
        <v>2335</v>
      </c>
      <c r="E2492" s="5">
        <f>IFERROR((PlanMasine[[#This Row],[Norma]]/PlanMasine[[#This Row],[Q]])*(PlanMasine[[#This Row],[Q]]/SUMIF(#REF!,PlanMasine[[#This Row],[RN]],#REF!)*PlanMasine[[#This Row],[KPLQ]]),0)</f>
        <v>0</v>
      </c>
      <c r="F2492" s="23">
        <v>1</v>
      </c>
      <c r="G2492" s="23">
        <v>0</v>
      </c>
      <c r="H2492" s="23">
        <v>0</v>
      </c>
      <c r="I2492" s="23" t="s">
        <v>5</v>
      </c>
      <c r="J2492" s="23" t="s">
        <v>570</v>
      </c>
      <c r="K2492" s="23" t="s">
        <v>2313</v>
      </c>
      <c r="L2492" s="24">
        <v>45868</v>
      </c>
      <c r="M2492" s="28">
        <v>3.472222222222222E-3</v>
      </c>
      <c r="N2492" s="3">
        <v>45841</v>
      </c>
      <c r="O2492">
        <v>214956</v>
      </c>
      <c r="P2492" t="e">
        <f>IFERROR(INDEX(REDOSLIJED!#REF!,MATCH(PlanMasine[[#This Row],[KPL]],REDOSLIJED!#REF!,0)),MAX(REDOSLIJED!#REF!)+1)</f>
        <v>#REF!</v>
      </c>
    </row>
    <row r="2493" spans="1:16" hidden="1" x14ac:dyDescent="0.25">
      <c r="A2493" s="23">
        <v>1033031</v>
      </c>
      <c r="B2493" s="23">
        <v>1</v>
      </c>
      <c r="C2493" s="23">
        <v>1033158</v>
      </c>
      <c r="D2493" s="23" t="s">
        <v>2330</v>
      </c>
      <c r="E2493" s="5">
        <f>IFERROR((PlanMasine[[#This Row],[Norma]]/PlanMasine[[#This Row],[Q]])*(PlanMasine[[#This Row],[Q]]/SUMIF(#REF!,PlanMasine[[#This Row],[RN]],#REF!)*PlanMasine[[#This Row],[KPLQ]]),0)</f>
        <v>0</v>
      </c>
      <c r="F2493" s="23">
        <v>1</v>
      </c>
      <c r="G2493" s="23">
        <v>0</v>
      </c>
      <c r="H2493" s="23">
        <v>0</v>
      </c>
      <c r="I2493" s="23" t="s">
        <v>5</v>
      </c>
      <c r="J2493" s="23" t="s">
        <v>570</v>
      </c>
      <c r="K2493" s="23" t="s">
        <v>2313</v>
      </c>
      <c r="L2493" s="24">
        <v>45868</v>
      </c>
      <c r="M2493" s="28">
        <v>3.472222222222222E-3</v>
      </c>
      <c r="N2493" s="3">
        <v>45841</v>
      </c>
      <c r="O2493">
        <v>228094</v>
      </c>
      <c r="P2493" t="e">
        <f>IFERROR(INDEX(REDOSLIJED!#REF!,MATCH(PlanMasine[[#This Row],[KPL]],REDOSLIJED!#REF!,0)),MAX(REDOSLIJED!#REF!)+1)</f>
        <v>#REF!</v>
      </c>
    </row>
    <row r="2494" spans="1:16" hidden="1" x14ac:dyDescent="0.25">
      <c r="A2494" s="23">
        <v>1033031</v>
      </c>
      <c r="B2494" s="23">
        <v>1</v>
      </c>
      <c r="C2494" s="23">
        <v>1033159</v>
      </c>
      <c r="D2494" s="23" t="s">
        <v>1869</v>
      </c>
      <c r="E2494" s="5">
        <f>IFERROR((PlanMasine[[#This Row],[Norma]]/PlanMasine[[#This Row],[Q]])*(PlanMasine[[#This Row],[Q]]/SUMIF(#REF!,PlanMasine[[#This Row],[RN]],#REF!)*PlanMasine[[#This Row],[KPLQ]]),0)</f>
        <v>0</v>
      </c>
      <c r="F2494" s="23">
        <v>14</v>
      </c>
      <c r="G2494" s="23">
        <v>0</v>
      </c>
      <c r="H2494" s="23">
        <v>0</v>
      </c>
      <c r="I2494" s="23" t="s">
        <v>5</v>
      </c>
      <c r="J2494" s="23" t="s">
        <v>570</v>
      </c>
      <c r="K2494" s="23" t="s">
        <v>2313</v>
      </c>
      <c r="L2494" s="24">
        <v>45868</v>
      </c>
      <c r="M2494" s="28">
        <v>4.8611111111111112E-2</v>
      </c>
      <c r="N2494" s="3">
        <v>45841</v>
      </c>
      <c r="O2494">
        <v>228095</v>
      </c>
      <c r="P2494" t="e">
        <f>IFERROR(INDEX(REDOSLIJED!#REF!,MATCH(PlanMasine[[#This Row],[KPL]],REDOSLIJED!#REF!,0)),MAX(REDOSLIJED!#REF!)+1)</f>
        <v>#REF!</v>
      </c>
    </row>
    <row r="2495" spans="1:16" hidden="1" x14ac:dyDescent="0.25">
      <c r="A2495" s="23">
        <v>1033031</v>
      </c>
      <c r="B2495" s="23">
        <v>1</v>
      </c>
      <c r="C2495" s="23">
        <v>1033156</v>
      </c>
      <c r="D2495" s="23" t="s">
        <v>2329</v>
      </c>
      <c r="E2495" s="5">
        <f>IFERROR((PlanMasine[[#This Row],[Norma]]/PlanMasine[[#This Row],[Q]])*(PlanMasine[[#This Row],[Q]]/SUMIF(#REF!,PlanMasine[[#This Row],[RN]],#REF!)*PlanMasine[[#This Row],[KPLQ]]),0)</f>
        <v>0</v>
      </c>
      <c r="F2495" s="23">
        <v>1</v>
      </c>
      <c r="G2495" s="23">
        <v>0</v>
      </c>
      <c r="H2495" s="23">
        <v>0</v>
      </c>
      <c r="I2495" s="23" t="s">
        <v>5</v>
      </c>
      <c r="J2495" s="23" t="s">
        <v>570</v>
      </c>
      <c r="K2495" s="23" t="s">
        <v>2313</v>
      </c>
      <c r="L2495" s="24">
        <v>45868</v>
      </c>
      <c r="M2495" s="28">
        <v>3.472222222222222E-3</v>
      </c>
      <c r="N2495" s="3">
        <v>45841</v>
      </c>
      <c r="O2495">
        <v>228092</v>
      </c>
      <c r="P2495" t="e">
        <f>IFERROR(INDEX(REDOSLIJED!#REF!,MATCH(PlanMasine[[#This Row],[KPL]],REDOSLIJED!#REF!,0)),MAX(REDOSLIJED!#REF!)+1)</f>
        <v>#REF!</v>
      </c>
    </row>
    <row r="2496" spans="1:16" hidden="1" x14ac:dyDescent="0.25">
      <c r="A2496" s="23">
        <v>1033031</v>
      </c>
      <c r="B2496" s="23">
        <v>1</v>
      </c>
      <c r="C2496" s="23">
        <v>1033105</v>
      </c>
      <c r="D2496" s="23" t="s">
        <v>2345</v>
      </c>
      <c r="E2496" s="5">
        <f>IFERROR((PlanMasine[[#This Row],[Norma]]/PlanMasine[[#This Row],[Q]])*(PlanMasine[[#This Row],[Q]]/SUMIF(#REF!,PlanMasine[[#This Row],[RN]],#REF!)*PlanMasine[[#This Row],[KPLQ]]),0)</f>
        <v>0</v>
      </c>
      <c r="F2496" s="23">
        <v>2</v>
      </c>
      <c r="G2496" s="23">
        <v>0</v>
      </c>
      <c r="H2496" s="23">
        <v>0</v>
      </c>
      <c r="I2496" s="23" t="s">
        <v>5</v>
      </c>
      <c r="J2496" s="23" t="s">
        <v>570</v>
      </c>
      <c r="K2496" s="23" t="s">
        <v>2313</v>
      </c>
      <c r="L2496" s="24">
        <v>45868</v>
      </c>
      <c r="M2496" s="28">
        <v>4.1666666666666666E-3</v>
      </c>
      <c r="N2496" s="3">
        <v>45841</v>
      </c>
      <c r="O2496">
        <v>214958</v>
      </c>
      <c r="P2496" t="e">
        <f>IFERROR(INDEX(REDOSLIJED!#REF!,MATCH(PlanMasine[[#This Row],[KPL]],REDOSLIJED!#REF!,0)),MAX(REDOSLIJED!#REF!)+1)</f>
        <v>#REF!</v>
      </c>
    </row>
    <row r="2497" spans="1:16" hidden="1" x14ac:dyDescent="0.25">
      <c r="A2497" s="23">
        <v>1033031</v>
      </c>
      <c r="B2497" s="23">
        <v>1</v>
      </c>
      <c r="C2497" s="23">
        <v>1033106</v>
      </c>
      <c r="D2497" s="23" t="s">
        <v>2344</v>
      </c>
      <c r="E2497" s="5">
        <f>IFERROR((PlanMasine[[#This Row],[Norma]]/PlanMasine[[#This Row],[Q]])*(PlanMasine[[#This Row],[Q]]/SUMIF(#REF!,PlanMasine[[#This Row],[RN]],#REF!)*PlanMasine[[#This Row],[KPLQ]]),0)</f>
        <v>0</v>
      </c>
      <c r="F2497" s="23">
        <v>1</v>
      </c>
      <c r="G2497" s="23">
        <v>0</v>
      </c>
      <c r="H2497" s="23">
        <v>0</v>
      </c>
      <c r="I2497" s="23" t="s">
        <v>5</v>
      </c>
      <c r="J2497" s="23" t="s">
        <v>570</v>
      </c>
      <c r="K2497" s="23" t="s">
        <v>2313</v>
      </c>
      <c r="L2497" s="24">
        <v>45868</v>
      </c>
      <c r="M2497" s="28">
        <v>3.472222222222222E-3</v>
      </c>
      <c r="N2497" s="3">
        <v>45841</v>
      </c>
      <c r="O2497">
        <v>214959</v>
      </c>
      <c r="P2497" t="e">
        <f>IFERROR(INDEX(REDOSLIJED!#REF!,MATCH(PlanMasine[[#This Row],[KPL]],REDOSLIJED!#REF!,0)),MAX(REDOSLIJED!#REF!)+1)</f>
        <v>#REF!</v>
      </c>
    </row>
    <row r="2498" spans="1:16" hidden="1" x14ac:dyDescent="0.25">
      <c r="A2498" s="23">
        <v>1033031</v>
      </c>
      <c r="B2498" s="23">
        <v>1</v>
      </c>
      <c r="C2498" s="23">
        <v>1033107</v>
      </c>
      <c r="D2498" s="23" t="s">
        <v>2343</v>
      </c>
      <c r="E2498" s="5">
        <f>IFERROR((PlanMasine[[#This Row],[Norma]]/PlanMasine[[#This Row],[Q]])*(PlanMasine[[#This Row],[Q]]/SUMIF(#REF!,PlanMasine[[#This Row],[RN]],#REF!)*PlanMasine[[#This Row],[KPLQ]]),0)</f>
        <v>0</v>
      </c>
      <c r="F2498" s="23">
        <v>1</v>
      </c>
      <c r="G2498" s="23">
        <v>0</v>
      </c>
      <c r="H2498" s="23">
        <v>0</v>
      </c>
      <c r="I2498" s="23" t="s">
        <v>5</v>
      </c>
      <c r="J2498" s="23" t="s">
        <v>570</v>
      </c>
      <c r="K2498" s="23" t="s">
        <v>2313</v>
      </c>
      <c r="L2498" s="24">
        <v>45868</v>
      </c>
      <c r="M2498" s="28">
        <v>3.472222222222222E-3</v>
      </c>
      <c r="N2498" s="3">
        <v>45841</v>
      </c>
      <c r="O2498">
        <v>214960</v>
      </c>
      <c r="P2498" t="e">
        <f>IFERROR(INDEX(REDOSLIJED!#REF!,MATCH(PlanMasine[[#This Row],[KPL]],REDOSLIJED!#REF!,0)),MAX(REDOSLIJED!#REF!)+1)</f>
        <v>#REF!</v>
      </c>
    </row>
    <row r="2499" spans="1:16" hidden="1" x14ac:dyDescent="0.25">
      <c r="A2499" s="23">
        <v>1033031</v>
      </c>
      <c r="B2499" s="23">
        <v>1</v>
      </c>
      <c r="C2499" s="23">
        <v>1033157</v>
      </c>
      <c r="D2499" s="23" t="s">
        <v>1870</v>
      </c>
      <c r="E2499" s="5">
        <f>IFERROR((PlanMasine[[#This Row],[Norma]]/PlanMasine[[#This Row],[Q]])*(PlanMasine[[#This Row],[Q]]/SUMIF(#REF!,PlanMasine[[#This Row],[RN]],#REF!)*PlanMasine[[#This Row],[KPLQ]]),0)</f>
        <v>0</v>
      </c>
      <c r="F2499" s="23">
        <v>1</v>
      </c>
      <c r="G2499" s="23">
        <v>0</v>
      </c>
      <c r="H2499" s="23">
        <v>0</v>
      </c>
      <c r="I2499" s="23" t="s">
        <v>5</v>
      </c>
      <c r="J2499" s="23" t="s">
        <v>570</v>
      </c>
      <c r="K2499" s="23" t="s">
        <v>2313</v>
      </c>
      <c r="L2499" s="24">
        <v>45868</v>
      </c>
      <c r="M2499" s="28">
        <v>3.472222222222222E-3</v>
      </c>
      <c r="N2499" s="3">
        <v>45841</v>
      </c>
      <c r="O2499">
        <v>228093</v>
      </c>
      <c r="P2499" t="e">
        <f>IFERROR(INDEX(REDOSLIJED!#REF!,MATCH(PlanMasine[[#This Row],[KPL]],REDOSLIJED!#REF!,0)),MAX(REDOSLIJED!#REF!)+1)</f>
        <v>#REF!</v>
      </c>
    </row>
    <row r="2500" spans="1:16" hidden="1" x14ac:dyDescent="0.25">
      <c r="A2500" s="23">
        <v>1033031</v>
      </c>
      <c r="B2500" s="23">
        <v>1</v>
      </c>
      <c r="C2500" s="23">
        <v>1033112</v>
      </c>
      <c r="D2500" s="23" t="s">
        <v>2326</v>
      </c>
      <c r="E2500" s="5">
        <f>IFERROR((PlanMasine[[#This Row],[Norma]]/PlanMasine[[#This Row],[Q]])*(PlanMasine[[#This Row],[Q]]/SUMIF(#REF!,PlanMasine[[#This Row],[RN]],#REF!)*PlanMasine[[#This Row],[KPLQ]]),0)</f>
        <v>0</v>
      </c>
      <c r="F2500" s="23">
        <v>1</v>
      </c>
      <c r="G2500" s="23">
        <v>0</v>
      </c>
      <c r="H2500" s="23">
        <v>0</v>
      </c>
      <c r="I2500" s="23" t="s">
        <v>5</v>
      </c>
      <c r="J2500" s="23" t="s">
        <v>570</v>
      </c>
      <c r="K2500" s="23" t="s">
        <v>2313</v>
      </c>
      <c r="L2500" s="24">
        <v>45868</v>
      </c>
      <c r="M2500" s="28">
        <v>2.0833333333333333E-3</v>
      </c>
      <c r="N2500" s="3">
        <v>45841</v>
      </c>
      <c r="O2500">
        <v>214965</v>
      </c>
      <c r="P2500" t="e">
        <f>IFERROR(INDEX(REDOSLIJED!#REF!,MATCH(PlanMasine[[#This Row],[KPL]],REDOSLIJED!#REF!,0)),MAX(REDOSLIJED!#REF!)+1)</f>
        <v>#REF!</v>
      </c>
    </row>
    <row r="2501" spans="1:16" hidden="1" x14ac:dyDescent="0.25">
      <c r="A2501" s="23">
        <v>1033031</v>
      </c>
      <c r="B2501" s="23">
        <v>1</v>
      </c>
      <c r="C2501" s="23">
        <v>1033125</v>
      </c>
      <c r="D2501" s="23" t="s">
        <v>2341</v>
      </c>
      <c r="E2501" s="5">
        <f>IFERROR((PlanMasine[[#This Row],[Norma]]/PlanMasine[[#This Row],[Q]])*(PlanMasine[[#This Row],[Q]]/SUMIF(#REF!,PlanMasine[[#This Row],[RN]],#REF!)*PlanMasine[[#This Row],[KPLQ]]),0)</f>
        <v>0</v>
      </c>
      <c r="F2501" s="23">
        <v>2</v>
      </c>
      <c r="G2501" s="23">
        <v>0</v>
      </c>
      <c r="H2501" s="23">
        <v>0</v>
      </c>
      <c r="I2501" s="23" t="s">
        <v>5</v>
      </c>
      <c r="J2501" s="23" t="s">
        <v>570</v>
      </c>
      <c r="K2501" s="23" t="s">
        <v>2313</v>
      </c>
      <c r="L2501" s="24">
        <v>45868</v>
      </c>
      <c r="M2501" s="28">
        <v>4.1666666666666666E-3</v>
      </c>
      <c r="N2501" s="3">
        <v>45841</v>
      </c>
      <c r="O2501">
        <v>214978</v>
      </c>
      <c r="P2501" t="e">
        <f>IFERROR(INDEX(REDOSLIJED!#REF!,MATCH(PlanMasine[[#This Row],[KPL]],REDOSLIJED!#REF!,0)),MAX(REDOSLIJED!#REF!)+1)</f>
        <v>#REF!</v>
      </c>
    </row>
    <row r="2502" spans="1:16" hidden="1" x14ac:dyDescent="0.25">
      <c r="A2502" s="23">
        <v>1033031</v>
      </c>
      <c r="B2502" s="23">
        <v>1</v>
      </c>
      <c r="C2502" s="23">
        <v>1033110</v>
      </c>
      <c r="D2502" s="23" t="s">
        <v>2342</v>
      </c>
      <c r="E2502" s="5">
        <f>IFERROR((PlanMasine[[#This Row],[Norma]]/PlanMasine[[#This Row],[Q]])*(PlanMasine[[#This Row],[Q]]/SUMIF(#REF!,PlanMasine[[#This Row],[RN]],#REF!)*PlanMasine[[#This Row],[KPLQ]]),0)</f>
        <v>0</v>
      </c>
      <c r="F2502" s="23">
        <v>1</v>
      </c>
      <c r="G2502" s="23">
        <v>0</v>
      </c>
      <c r="H2502" s="23">
        <v>0</v>
      </c>
      <c r="I2502" s="23" t="s">
        <v>5</v>
      </c>
      <c r="J2502" s="23" t="s">
        <v>570</v>
      </c>
      <c r="K2502" s="23" t="s">
        <v>2313</v>
      </c>
      <c r="L2502" s="24">
        <v>45868</v>
      </c>
      <c r="M2502" s="28">
        <v>2.0833333333333333E-3</v>
      </c>
      <c r="N2502" s="3">
        <v>45841</v>
      </c>
      <c r="O2502">
        <v>214963</v>
      </c>
      <c r="P2502" t="e">
        <f>IFERROR(INDEX(REDOSLIJED!#REF!,MATCH(PlanMasine[[#This Row],[KPL]],REDOSLIJED!#REF!,0)),MAX(REDOSLIJED!#REF!)+1)</f>
        <v>#REF!</v>
      </c>
    </row>
    <row r="2503" spans="1:16" hidden="1" x14ac:dyDescent="0.25">
      <c r="A2503" s="23">
        <v>1033031</v>
      </c>
      <c r="B2503" s="23">
        <v>1</v>
      </c>
      <c r="C2503" s="23">
        <v>1033133</v>
      </c>
      <c r="D2503" s="23" t="s">
        <v>2339</v>
      </c>
      <c r="E2503" s="5">
        <f>IFERROR((PlanMasine[[#This Row],[Norma]]/PlanMasine[[#This Row],[Q]])*(PlanMasine[[#This Row],[Q]]/SUMIF(#REF!,PlanMasine[[#This Row],[RN]],#REF!)*PlanMasine[[#This Row],[KPLQ]]),0)</f>
        <v>0</v>
      </c>
      <c r="F2503" s="23">
        <v>8</v>
      </c>
      <c r="G2503" s="23">
        <v>0</v>
      </c>
      <c r="H2503" s="23">
        <v>0</v>
      </c>
      <c r="I2503" s="23" t="s">
        <v>5</v>
      </c>
      <c r="J2503" s="23" t="s">
        <v>570</v>
      </c>
      <c r="K2503" s="23" t="s">
        <v>2313</v>
      </c>
      <c r="L2503" s="24">
        <v>45868</v>
      </c>
      <c r="M2503" s="28">
        <v>2.7777777777777776E-2</v>
      </c>
      <c r="N2503" s="3">
        <v>45841</v>
      </c>
      <c r="O2503">
        <v>214986</v>
      </c>
      <c r="P2503" t="e">
        <f>IFERROR(INDEX(REDOSLIJED!#REF!,MATCH(PlanMasine[[#This Row],[KPL]],REDOSLIJED!#REF!,0)),MAX(REDOSLIJED!#REF!)+1)</f>
        <v>#REF!</v>
      </c>
    </row>
    <row r="2504" spans="1:16" hidden="1" x14ac:dyDescent="0.25">
      <c r="A2504" s="23">
        <v>1033031</v>
      </c>
      <c r="B2504" s="23">
        <v>1</v>
      </c>
      <c r="C2504" s="23">
        <v>1033138</v>
      </c>
      <c r="D2504" s="23" t="s">
        <v>2338</v>
      </c>
      <c r="E2504" s="5">
        <f>IFERROR((PlanMasine[[#This Row],[Norma]]/PlanMasine[[#This Row],[Q]])*(PlanMasine[[#This Row],[Q]]/SUMIF(#REF!,PlanMasine[[#This Row],[RN]],#REF!)*PlanMasine[[#This Row],[KPLQ]]),0)</f>
        <v>0</v>
      </c>
      <c r="F2504" s="23">
        <v>2</v>
      </c>
      <c r="G2504" s="23">
        <v>0</v>
      </c>
      <c r="H2504" s="23">
        <v>0</v>
      </c>
      <c r="I2504" s="23" t="s">
        <v>5</v>
      </c>
      <c r="J2504" s="23" t="s">
        <v>570</v>
      </c>
      <c r="K2504" s="23" t="s">
        <v>2313</v>
      </c>
      <c r="L2504" s="24">
        <v>45868</v>
      </c>
      <c r="M2504" s="28">
        <v>4.1666666666666666E-3</v>
      </c>
      <c r="N2504" s="3">
        <v>45841</v>
      </c>
      <c r="O2504">
        <v>214991</v>
      </c>
      <c r="P2504" t="e">
        <f>IFERROR(INDEX(REDOSLIJED!#REF!,MATCH(PlanMasine[[#This Row],[KPL]],REDOSLIJED!#REF!,0)),MAX(REDOSLIJED!#REF!)+1)</f>
        <v>#REF!</v>
      </c>
    </row>
    <row r="2505" spans="1:16" hidden="1" x14ac:dyDescent="0.25">
      <c r="A2505" s="23">
        <v>1033031</v>
      </c>
      <c r="B2505" s="23">
        <v>1</v>
      </c>
      <c r="C2505" s="23">
        <v>1033140</v>
      </c>
      <c r="D2505" s="23" t="s">
        <v>2337</v>
      </c>
      <c r="E2505" s="5">
        <f>IFERROR((PlanMasine[[#This Row],[Norma]]/PlanMasine[[#This Row],[Q]])*(PlanMasine[[#This Row],[Q]]/SUMIF(#REF!,PlanMasine[[#This Row],[RN]],#REF!)*PlanMasine[[#This Row],[KPLQ]]),0)</f>
        <v>0</v>
      </c>
      <c r="F2505" s="23">
        <v>2</v>
      </c>
      <c r="G2505" s="23">
        <v>0</v>
      </c>
      <c r="H2505" s="23">
        <v>0</v>
      </c>
      <c r="I2505" s="23" t="s">
        <v>5</v>
      </c>
      <c r="J2505" s="23" t="s">
        <v>570</v>
      </c>
      <c r="K2505" s="23" t="s">
        <v>2313</v>
      </c>
      <c r="L2505" s="24">
        <v>45868</v>
      </c>
      <c r="M2505" s="28">
        <v>4.1666666666666666E-3</v>
      </c>
      <c r="N2505" s="3">
        <v>45841</v>
      </c>
      <c r="O2505">
        <v>215004</v>
      </c>
      <c r="P2505" t="e">
        <f>IFERROR(INDEX(REDOSLIJED!#REF!,MATCH(PlanMasine[[#This Row],[KPL]],REDOSLIJED!#REF!,0)),MAX(REDOSLIJED!#REF!)+1)</f>
        <v>#REF!</v>
      </c>
    </row>
    <row r="2506" spans="1:16" hidden="1" x14ac:dyDescent="0.25">
      <c r="A2506" s="23">
        <v>1033031</v>
      </c>
      <c r="B2506" s="23">
        <v>1</v>
      </c>
      <c r="C2506" s="23">
        <v>1033141</v>
      </c>
      <c r="D2506" s="23" t="s">
        <v>2318</v>
      </c>
      <c r="E2506" s="5">
        <f>IFERROR((PlanMasine[[#This Row],[Norma]]/PlanMasine[[#This Row],[Q]])*(PlanMasine[[#This Row],[Q]]/SUMIF(#REF!,PlanMasine[[#This Row],[RN]],#REF!)*PlanMasine[[#This Row],[KPLQ]]),0)</f>
        <v>0</v>
      </c>
      <c r="F2506" s="23">
        <v>2</v>
      </c>
      <c r="G2506" s="23">
        <v>0</v>
      </c>
      <c r="H2506" s="23">
        <v>0</v>
      </c>
      <c r="I2506" s="23" t="s">
        <v>5</v>
      </c>
      <c r="J2506" s="23" t="s">
        <v>570</v>
      </c>
      <c r="K2506" s="23" t="s">
        <v>2313</v>
      </c>
      <c r="L2506" s="24">
        <v>45868</v>
      </c>
      <c r="M2506" s="28">
        <v>6.9444444444444441E-3</v>
      </c>
      <c r="N2506" s="3">
        <v>45841</v>
      </c>
      <c r="O2506">
        <v>215005</v>
      </c>
      <c r="P2506" t="e">
        <f>IFERROR(INDEX(REDOSLIJED!#REF!,MATCH(PlanMasine[[#This Row],[KPL]],REDOSLIJED!#REF!,0)),MAX(REDOSLIJED!#REF!)+1)</f>
        <v>#REF!</v>
      </c>
    </row>
    <row r="2507" spans="1:16" hidden="1" x14ac:dyDescent="0.25">
      <c r="A2507" s="23">
        <v>1033031</v>
      </c>
      <c r="B2507" s="23">
        <v>1</v>
      </c>
      <c r="C2507" s="23">
        <v>1033142</v>
      </c>
      <c r="D2507" s="23" t="s">
        <v>2328</v>
      </c>
      <c r="E2507" s="5">
        <f>IFERROR((PlanMasine[[#This Row],[Norma]]/PlanMasine[[#This Row],[Q]])*(PlanMasine[[#This Row],[Q]]/SUMIF(#REF!,PlanMasine[[#This Row],[RN]],#REF!)*PlanMasine[[#This Row],[KPLQ]]),0)</f>
        <v>0</v>
      </c>
      <c r="F2507" s="23">
        <v>4</v>
      </c>
      <c r="G2507" s="23">
        <v>0</v>
      </c>
      <c r="H2507" s="23">
        <v>0</v>
      </c>
      <c r="I2507" s="23" t="s">
        <v>5</v>
      </c>
      <c r="J2507" s="23" t="s">
        <v>570</v>
      </c>
      <c r="K2507" s="23" t="s">
        <v>2313</v>
      </c>
      <c r="L2507" s="24">
        <v>45868</v>
      </c>
      <c r="M2507" s="28">
        <v>8.3333333333333332E-3</v>
      </c>
      <c r="N2507" s="3">
        <v>45841</v>
      </c>
      <c r="O2507">
        <v>215006</v>
      </c>
      <c r="P2507" t="e">
        <f>IFERROR(INDEX(REDOSLIJED!#REF!,MATCH(PlanMasine[[#This Row],[KPL]],REDOSLIJED!#REF!,0)),MAX(REDOSLIJED!#REF!)+1)</f>
        <v>#REF!</v>
      </c>
    </row>
    <row r="2508" spans="1:16" hidden="1" x14ac:dyDescent="0.25">
      <c r="A2508" s="23">
        <v>1033031</v>
      </c>
      <c r="B2508" s="23">
        <v>1</v>
      </c>
      <c r="C2508" s="23">
        <v>1033127</v>
      </c>
      <c r="D2508" s="23" t="s">
        <v>2340</v>
      </c>
      <c r="E2508" s="5">
        <f>IFERROR((PlanMasine[[#This Row],[Norma]]/PlanMasine[[#This Row],[Q]])*(PlanMasine[[#This Row],[Q]]/SUMIF(#REF!,PlanMasine[[#This Row],[RN]],#REF!)*PlanMasine[[#This Row],[KPLQ]]),0)</f>
        <v>0</v>
      </c>
      <c r="F2508" s="23">
        <v>1</v>
      </c>
      <c r="G2508" s="23">
        <v>0</v>
      </c>
      <c r="H2508" s="23">
        <v>0</v>
      </c>
      <c r="I2508" s="23" t="s">
        <v>5</v>
      </c>
      <c r="J2508" s="23" t="s">
        <v>570</v>
      </c>
      <c r="K2508" s="23" t="s">
        <v>2313</v>
      </c>
      <c r="L2508" s="24">
        <v>45868</v>
      </c>
      <c r="M2508" s="28">
        <v>6.9444444444444441E-3</v>
      </c>
      <c r="N2508" s="3">
        <v>45841</v>
      </c>
      <c r="O2508">
        <v>214980</v>
      </c>
      <c r="P2508" t="e">
        <f>IFERROR(INDEX(REDOSLIJED!#REF!,MATCH(PlanMasine[[#This Row],[KPL]],REDOSLIJED!#REF!,0)),MAX(REDOSLIJED!#REF!)+1)</f>
        <v>#REF!</v>
      </c>
    </row>
    <row r="2509" spans="1:16" hidden="1" x14ac:dyDescent="0.25">
      <c r="A2509" s="23">
        <v>1033031</v>
      </c>
      <c r="B2509" s="23">
        <v>1</v>
      </c>
      <c r="C2509" s="23">
        <v>1033070</v>
      </c>
      <c r="D2509" s="23" t="s">
        <v>2323</v>
      </c>
      <c r="E2509" s="5">
        <f>IFERROR((PlanMasine[[#This Row],[Norma]]/PlanMasine[[#This Row],[Q]])*(PlanMasine[[#This Row],[Q]]/SUMIF(#REF!,PlanMasine[[#This Row],[RN]],#REF!)*PlanMasine[[#This Row],[KPLQ]]),0)</f>
        <v>0</v>
      </c>
      <c r="F2509" s="23">
        <v>6</v>
      </c>
      <c r="G2509" s="23">
        <v>0</v>
      </c>
      <c r="H2509" s="23">
        <v>0</v>
      </c>
      <c r="I2509" s="23" t="s">
        <v>5</v>
      </c>
      <c r="J2509" s="23" t="s">
        <v>570</v>
      </c>
      <c r="K2509" s="23" t="s">
        <v>2313</v>
      </c>
      <c r="L2509" s="24">
        <v>45868</v>
      </c>
      <c r="M2509" s="28">
        <v>1.2500000000000001E-2</v>
      </c>
      <c r="N2509" s="3">
        <v>45841</v>
      </c>
      <c r="O2509">
        <v>214924</v>
      </c>
      <c r="P2509" t="e">
        <f>IFERROR(INDEX(REDOSLIJED!#REF!,MATCH(PlanMasine[[#This Row],[KPL]],REDOSLIJED!#REF!,0)),MAX(REDOSLIJED!#REF!)+1)</f>
        <v>#REF!</v>
      </c>
    </row>
    <row r="2510" spans="1:16" hidden="1" x14ac:dyDescent="0.25">
      <c r="A2510" s="23">
        <v>1034611</v>
      </c>
      <c r="B2510" s="23">
        <v>8</v>
      </c>
      <c r="C2510" s="23">
        <v>1034613</v>
      </c>
      <c r="D2510" s="23" t="s">
        <v>1608</v>
      </c>
      <c r="E2510" s="5">
        <f>IFERROR((PlanMasine[[#This Row],[Norma]]/PlanMasine[[#This Row],[Q]])*(PlanMasine[[#This Row],[Q]]/SUMIF(#REF!,PlanMasine[[#This Row],[RN]],#REF!)*PlanMasine[[#This Row],[KPLQ]]),0)</f>
        <v>0</v>
      </c>
      <c r="F2510" s="23">
        <v>8</v>
      </c>
      <c r="G2510" s="23">
        <v>0</v>
      </c>
      <c r="H2510" s="23">
        <v>0</v>
      </c>
      <c r="I2510" s="23" t="s">
        <v>5</v>
      </c>
      <c r="J2510" s="23" t="s">
        <v>570</v>
      </c>
      <c r="K2510" s="23" t="s">
        <v>2516</v>
      </c>
      <c r="L2510" s="24">
        <v>45867</v>
      </c>
      <c r="M2510" s="28">
        <v>0.1111111111111111</v>
      </c>
      <c r="N2510" s="3">
        <v>45841</v>
      </c>
      <c r="O2510">
        <v>151241</v>
      </c>
      <c r="P2510" t="e">
        <f>IFERROR(INDEX(REDOSLIJED!#REF!,MATCH(PlanMasine[[#This Row],[KPL]],REDOSLIJED!#REF!,0)),MAX(REDOSLIJED!#REF!)+1)</f>
        <v>#REF!</v>
      </c>
    </row>
    <row r="2511" spans="1:16" hidden="1" x14ac:dyDescent="0.25">
      <c r="A2511" s="23">
        <v>1034611</v>
      </c>
      <c r="B2511" s="23">
        <v>8</v>
      </c>
      <c r="C2511" s="23">
        <v>1034614</v>
      </c>
      <c r="D2511" s="23" t="s">
        <v>2517</v>
      </c>
      <c r="E2511" s="5">
        <f>IFERROR((PlanMasine[[#This Row],[Norma]]/PlanMasine[[#This Row],[Q]])*(PlanMasine[[#This Row],[Q]]/SUMIF(#REF!,PlanMasine[[#This Row],[RN]],#REF!)*PlanMasine[[#This Row],[KPLQ]]),0)</f>
        <v>0</v>
      </c>
      <c r="F2511" s="23">
        <v>8</v>
      </c>
      <c r="G2511" s="23">
        <v>0</v>
      </c>
      <c r="H2511" s="23">
        <v>0</v>
      </c>
      <c r="I2511" s="23" t="s">
        <v>5</v>
      </c>
      <c r="J2511" s="23" t="s">
        <v>570</v>
      </c>
      <c r="K2511" s="23" t="s">
        <v>2516</v>
      </c>
      <c r="L2511" s="24">
        <v>45867</v>
      </c>
      <c r="M2511" s="28">
        <v>2.7777777777777776E-2</v>
      </c>
      <c r="N2511" s="3">
        <v>45841</v>
      </c>
      <c r="O2511">
        <v>151242</v>
      </c>
      <c r="P2511" t="e">
        <f>IFERROR(INDEX(REDOSLIJED!#REF!,MATCH(PlanMasine[[#This Row],[KPL]],REDOSLIJED!#REF!,0)),MAX(REDOSLIJED!#REF!)+1)</f>
        <v>#REF!</v>
      </c>
    </row>
    <row r="2512" spans="1:16" hidden="1" x14ac:dyDescent="0.25">
      <c r="A2512" s="23">
        <v>1034611</v>
      </c>
      <c r="B2512" s="23">
        <v>8</v>
      </c>
      <c r="C2512" s="23">
        <v>1034619</v>
      </c>
      <c r="D2512" s="23" t="s">
        <v>2518</v>
      </c>
      <c r="E2512" s="5">
        <f>IFERROR((PlanMasine[[#This Row],[Norma]]/PlanMasine[[#This Row],[Q]])*(PlanMasine[[#This Row],[Q]]/SUMIF(#REF!,PlanMasine[[#This Row],[RN]],#REF!)*PlanMasine[[#This Row],[KPLQ]]),0)</f>
        <v>0</v>
      </c>
      <c r="F2512" s="23">
        <v>8</v>
      </c>
      <c r="G2512" s="23">
        <v>0</v>
      </c>
      <c r="H2512" s="23">
        <v>0</v>
      </c>
      <c r="I2512" s="23" t="s">
        <v>5</v>
      </c>
      <c r="J2512" s="23" t="s">
        <v>570</v>
      </c>
      <c r="K2512" s="23" t="s">
        <v>2516</v>
      </c>
      <c r="L2512" s="24">
        <v>45867</v>
      </c>
      <c r="M2512" s="28">
        <v>2.7777777777777776E-2</v>
      </c>
      <c r="N2512" s="3">
        <v>45841</v>
      </c>
      <c r="O2512">
        <v>151247</v>
      </c>
      <c r="P2512" t="e">
        <f>IFERROR(INDEX(REDOSLIJED!#REF!,MATCH(PlanMasine[[#This Row],[KPL]],REDOSLIJED!#REF!,0)),MAX(REDOSLIJED!#REF!)+1)</f>
        <v>#REF!</v>
      </c>
    </row>
    <row r="2513" spans="1:16" hidden="1" x14ac:dyDescent="0.25">
      <c r="A2513" s="23">
        <v>1037407</v>
      </c>
      <c r="B2513" s="23">
        <v>1</v>
      </c>
      <c r="C2513" s="23">
        <v>1037411</v>
      </c>
      <c r="D2513" s="23" t="s">
        <v>2519</v>
      </c>
      <c r="E2513" s="5">
        <f>IFERROR((PlanMasine[[#This Row],[Norma]]/PlanMasine[[#This Row],[Q]])*(PlanMasine[[#This Row],[Q]]/SUMIF(#REF!,PlanMasine[[#This Row],[RN]],#REF!)*PlanMasine[[#This Row],[KPLQ]]),0)</f>
        <v>0</v>
      </c>
      <c r="F2513" s="23">
        <v>3</v>
      </c>
      <c r="G2513" s="23">
        <v>0</v>
      </c>
      <c r="H2513" s="23">
        <v>0</v>
      </c>
      <c r="I2513" s="23" t="s">
        <v>5</v>
      </c>
      <c r="J2513" s="23" t="s">
        <v>570</v>
      </c>
      <c r="K2513" s="23" t="s">
        <v>2520</v>
      </c>
      <c r="L2513" s="24">
        <v>45853</v>
      </c>
      <c r="M2513" s="28">
        <v>4.1666666666666666E-3</v>
      </c>
      <c r="N2513" s="3">
        <v>45841</v>
      </c>
      <c r="O2513">
        <v>195725</v>
      </c>
      <c r="P2513" t="e">
        <f>IFERROR(INDEX(REDOSLIJED!#REF!,MATCH(PlanMasine[[#This Row],[KPL]],REDOSLIJED!#REF!,0)),MAX(REDOSLIJED!#REF!)+1)</f>
        <v>#REF!</v>
      </c>
    </row>
    <row r="2514" spans="1:16" hidden="1" x14ac:dyDescent="0.25">
      <c r="A2514" s="23">
        <v>1037407</v>
      </c>
      <c r="B2514" s="23">
        <v>1</v>
      </c>
      <c r="C2514" s="23">
        <v>1037416</v>
      </c>
      <c r="D2514" s="23" t="s">
        <v>2521</v>
      </c>
      <c r="E2514" s="5">
        <f>IFERROR((PlanMasine[[#This Row],[Norma]]/PlanMasine[[#This Row],[Q]])*(PlanMasine[[#This Row],[Q]]/SUMIF(#REF!,PlanMasine[[#This Row],[RN]],#REF!)*PlanMasine[[#This Row],[KPLQ]]),0)</f>
        <v>0</v>
      </c>
      <c r="F2514" s="23">
        <v>6</v>
      </c>
      <c r="G2514" s="23">
        <v>0</v>
      </c>
      <c r="H2514" s="23">
        <v>0</v>
      </c>
      <c r="I2514" s="23" t="s">
        <v>5</v>
      </c>
      <c r="J2514" s="23" t="s">
        <v>570</v>
      </c>
      <c r="K2514" s="23" t="s">
        <v>2520</v>
      </c>
      <c r="L2514" s="24">
        <v>45853</v>
      </c>
      <c r="M2514" s="28">
        <v>5.5555555555555558E-3</v>
      </c>
      <c r="N2514" s="3">
        <v>45841</v>
      </c>
      <c r="O2514">
        <v>195730</v>
      </c>
      <c r="P2514" t="e">
        <f>IFERROR(INDEX(REDOSLIJED!#REF!,MATCH(PlanMasine[[#This Row],[KPL]],REDOSLIJED!#REF!,0)),MAX(REDOSLIJED!#REF!)+1)</f>
        <v>#REF!</v>
      </c>
    </row>
    <row r="2515" spans="1:16" hidden="1" x14ac:dyDescent="0.25">
      <c r="A2515" s="23">
        <v>1037407</v>
      </c>
      <c r="B2515" s="23">
        <v>1</v>
      </c>
      <c r="C2515" s="23">
        <v>1037413</v>
      </c>
      <c r="D2515" s="23" t="s">
        <v>2522</v>
      </c>
      <c r="E2515" s="5">
        <f>IFERROR((PlanMasine[[#This Row],[Norma]]/PlanMasine[[#This Row],[Q]])*(PlanMasine[[#This Row],[Q]]/SUMIF(#REF!,PlanMasine[[#This Row],[RN]],#REF!)*PlanMasine[[#This Row],[KPLQ]]),0)</f>
        <v>0</v>
      </c>
      <c r="F2515" s="23">
        <v>3</v>
      </c>
      <c r="G2515" s="23">
        <v>0</v>
      </c>
      <c r="H2515" s="23">
        <v>0</v>
      </c>
      <c r="I2515" s="23" t="s">
        <v>5</v>
      </c>
      <c r="J2515" s="23" t="s">
        <v>570</v>
      </c>
      <c r="K2515" s="23" t="s">
        <v>2520</v>
      </c>
      <c r="L2515" s="24">
        <v>45853</v>
      </c>
      <c r="M2515" s="28">
        <v>3.472222222222222E-3</v>
      </c>
      <c r="N2515" s="3">
        <v>45841</v>
      </c>
      <c r="O2515">
        <v>195727</v>
      </c>
      <c r="P2515" t="e">
        <f>IFERROR(INDEX(REDOSLIJED!#REF!,MATCH(PlanMasine[[#This Row],[KPL]],REDOSLIJED!#REF!,0)),MAX(REDOSLIJED!#REF!)+1)</f>
        <v>#REF!</v>
      </c>
    </row>
    <row r="2516" spans="1:16" hidden="1" x14ac:dyDescent="0.25">
      <c r="A2516" s="23">
        <v>1037407</v>
      </c>
      <c r="B2516" s="23">
        <v>1</v>
      </c>
      <c r="C2516" s="23">
        <v>1037414</v>
      </c>
      <c r="D2516" s="23" t="s">
        <v>2523</v>
      </c>
      <c r="E2516" s="5">
        <f>IFERROR((PlanMasine[[#This Row],[Norma]]/PlanMasine[[#This Row],[Q]])*(PlanMasine[[#This Row],[Q]]/SUMIF(#REF!,PlanMasine[[#This Row],[RN]],#REF!)*PlanMasine[[#This Row],[KPLQ]]),0)</f>
        <v>0</v>
      </c>
      <c r="F2516" s="23">
        <v>6</v>
      </c>
      <c r="G2516" s="23">
        <v>0</v>
      </c>
      <c r="H2516" s="23">
        <v>0</v>
      </c>
      <c r="I2516" s="23" t="s">
        <v>5</v>
      </c>
      <c r="J2516" s="23" t="s">
        <v>570</v>
      </c>
      <c r="K2516" s="23" t="s">
        <v>2520</v>
      </c>
      <c r="L2516" s="24">
        <v>45853</v>
      </c>
      <c r="M2516" s="28">
        <v>5.5555555555555558E-3</v>
      </c>
      <c r="N2516" s="3">
        <v>45841</v>
      </c>
      <c r="O2516">
        <v>195728</v>
      </c>
      <c r="P2516" t="e">
        <f>IFERROR(INDEX(REDOSLIJED!#REF!,MATCH(PlanMasine[[#This Row],[KPL]],REDOSLIJED!#REF!,0)),MAX(REDOSLIJED!#REF!)+1)</f>
        <v>#REF!</v>
      </c>
    </row>
    <row r="2517" spans="1:16" hidden="1" x14ac:dyDescent="0.25">
      <c r="A2517" s="23">
        <v>1037407</v>
      </c>
      <c r="B2517" s="23">
        <v>1</v>
      </c>
      <c r="C2517" s="23">
        <v>1037415</v>
      </c>
      <c r="D2517" s="23" t="s">
        <v>2524</v>
      </c>
      <c r="E2517" s="5">
        <f>IFERROR((PlanMasine[[#This Row],[Norma]]/PlanMasine[[#This Row],[Q]])*(PlanMasine[[#This Row],[Q]]/SUMIF(#REF!,PlanMasine[[#This Row],[RN]],#REF!)*PlanMasine[[#This Row],[KPLQ]]),0)</f>
        <v>0</v>
      </c>
      <c r="F2517" s="23">
        <v>3</v>
      </c>
      <c r="G2517" s="23">
        <v>0</v>
      </c>
      <c r="H2517" s="23">
        <v>0</v>
      </c>
      <c r="I2517" s="23" t="s">
        <v>5</v>
      </c>
      <c r="J2517" s="23" t="s">
        <v>570</v>
      </c>
      <c r="K2517" s="23" t="s">
        <v>2520</v>
      </c>
      <c r="L2517" s="24">
        <v>45853</v>
      </c>
      <c r="M2517" s="28">
        <v>2.7777777777777779E-3</v>
      </c>
      <c r="N2517" s="3">
        <v>45841</v>
      </c>
      <c r="O2517">
        <v>195729</v>
      </c>
      <c r="P2517" t="e">
        <f>IFERROR(INDEX(REDOSLIJED!#REF!,MATCH(PlanMasine[[#This Row],[KPL]],REDOSLIJED!#REF!,0)),MAX(REDOSLIJED!#REF!)+1)</f>
        <v>#REF!</v>
      </c>
    </row>
    <row r="2518" spans="1:16" hidden="1" x14ac:dyDescent="0.25">
      <c r="A2518" s="23">
        <v>1037407</v>
      </c>
      <c r="B2518" s="23">
        <v>1</v>
      </c>
      <c r="C2518" s="23">
        <v>1037422</v>
      </c>
      <c r="D2518" s="23" t="s">
        <v>2525</v>
      </c>
      <c r="E2518" s="5">
        <f>IFERROR((PlanMasine[[#This Row],[Norma]]/PlanMasine[[#This Row],[Q]])*(PlanMasine[[#This Row],[Q]]/SUMIF(#REF!,PlanMasine[[#This Row],[RN]],#REF!)*PlanMasine[[#This Row],[KPLQ]]),0)</f>
        <v>0</v>
      </c>
      <c r="F2518" s="23">
        <v>3</v>
      </c>
      <c r="G2518" s="23">
        <v>0</v>
      </c>
      <c r="H2518" s="23">
        <v>0</v>
      </c>
      <c r="I2518" s="23" t="s">
        <v>5</v>
      </c>
      <c r="J2518" s="23" t="s">
        <v>570</v>
      </c>
      <c r="K2518" s="23" t="s">
        <v>2520</v>
      </c>
      <c r="L2518" s="24">
        <v>45853</v>
      </c>
      <c r="M2518" s="28">
        <v>6.9444444444444441E-3</v>
      </c>
      <c r="N2518" s="3">
        <v>45841</v>
      </c>
      <c r="O2518">
        <v>195736</v>
      </c>
      <c r="P2518" t="e">
        <f>IFERROR(INDEX(REDOSLIJED!#REF!,MATCH(PlanMasine[[#This Row],[KPL]],REDOSLIJED!#REF!,0)),MAX(REDOSLIJED!#REF!)+1)</f>
        <v>#REF!</v>
      </c>
    </row>
    <row r="2519" spans="1:16" hidden="1" x14ac:dyDescent="0.25">
      <c r="A2519" s="23">
        <v>1037407</v>
      </c>
      <c r="B2519" s="23">
        <v>1</v>
      </c>
      <c r="C2519" s="23">
        <v>1037421</v>
      </c>
      <c r="D2519" s="23" t="s">
        <v>2526</v>
      </c>
      <c r="E2519" s="5">
        <f>IFERROR((PlanMasine[[#This Row],[Norma]]/PlanMasine[[#This Row],[Q]])*(PlanMasine[[#This Row],[Q]]/SUMIF(#REF!,PlanMasine[[#This Row],[RN]],#REF!)*PlanMasine[[#This Row],[KPLQ]]),0)</f>
        <v>0</v>
      </c>
      <c r="F2519" s="23">
        <v>3</v>
      </c>
      <c r="G2519" s="23">
        <v>0</v>
      </c>
      <c r="H2519" s="23">
        <v>0</v>
      </c>
      <c r="I2519" s="23" t="s">
        <v>5</v>
      </c>
      <c r="J2519" s="23" t="s">
        <v>570</v>
      </c>
      <c r="K2519" s="23" t="s">
        <v>2520</v>
      </c>
      <c r="L2519" s="24">
        <v>45853</v>
      </c>
      <c r="M2519" s="28">
        <v>4.1666666666666666E-3</v>
      </c>
      <c r="N2519" s="3">
        <v>45841</v>
      </c>
      <c r="O2519">
        <v>195735</v>
      </c>
      <c r="P2519" t="e">
        <f>IFERROR(INDEX(REDOSLIJED!#REF!,MATCH(PlanMasine[[#This Row],[KPL]],REDOSLIJED!#REF!,0)),MAX(REDOSLIJED!#REF!)+1)</f>
        <v>#REF!</v>
      </c>
    </row>
    <row r="2520" spans="1:16" hidden="1" x14ac:dyDescent="0.25">
      <c r="A2520" s="23">
        <v>1037407</v>
      </c>
      <c r="B2520" s="23">
        <v>1</v>
      </c>
      <c r="C2520" s="23">
        <v>1037420</v>
      </c>
      <c r="D2520" s="23" t="s">
        <v>2527</v>
      </c>
      <c r="E2520" s="5">
        <f>IFERROR((PlanMasine[[#This Row],[Norma]]/PlanMasine[[#This Row],[Q]])*(PlanMasine[[#This Row],[Q]]/SUMIF(#REF!,PlanMasine[[#This Row],[RN]],#REF!)*PlanMasine[[#This Row],[KPLQ]]),0)</f>
        <v>0</v>
      </c>
      <c r="F2520" s="23">
        <v>3</v>
      </c>
      <c r="G2520" s="23">
        <v>0</v>
      </c>
      <c r="H2520" s="23">
        <v>0</v>
      </c>
      <c r="I2520" s="23" t="s">
        <v>5</v>
      </c>
      <c r="J2520" s="23" t="s">
        <v>570</v>
      </c>
      <c r="K2520" s="23" t="s">
        <v>2520</v>
      </c>
      <c r="L2520" s="24">
        <v>45853</v>
      </c>
      <c r="M2520" s="28">
        <v>2.7777777777777779E-3</v>
      </c>
      <c r="N2520" s="3">
        <v>45841</v>
      </c>
      <c r="O2520">
        <v>195734</v>
      </c>
      <c r="P2520" t="e">
        <f>IFERROR(INDEX(REDOSLIJED!#REF!,MATCH(PlanMasine[[#This Row],[KPL]],REDOSLIJED!#REF!,0)),MAX(REDOSLIJED!#REF!)+1)</f>
        <v>#REF!</v>
      </c>
    </row>
    <row r="2521" spans="1:16" hidden="1" x14ac:dyDescent="0.25">
      <c r="A2521" s="23">
        <v>1037407</v>
      </c>
      <c r="B2521" s="23">
        <v>1</v>
      </c>
      <c r="C2521" s="23">
        <v>1037419</v>
      </c>
      <c r="D2521" s="23" t="s">
        <v>2528</v>
      </c>
      <c r="E2521" s="5">
        <f>IFERROR((PlanMasine[[#This Row],[Norma]]/PlanMasine[[#This Row],[Q]])*(PlanMasine[[#This Row],[Q]]/SUMIF(#REF!,PlanMasine[[#This Row],[RN]],#REF!)*PlanMasine[[#This Row],[KPLQ]]),0)</f>
        <v>0</v>
      </c>
      <c r="F2521" s="23">
        <v>3</v>
      </c>
      <c r="G2521" s="23">
        <v>0</v>
      </c>
      <c r="H2521" s="23">
        <v>0</v>
      </c>
      <c r="I2521" s="23" t="s">
        <v>5</v>
      </c>
      <c r="J2521" s="23" t="s">
        <v>570</v>
      </c>
      <c r="K2521" s="23" t="s">
        <v>2520</v>
      </c>
      <c r="L2521" s="24">
        <v>45853</v>
      </c>
      <c r="M2521" s="28">
        <v>2.7777777777777779E-3</v>
      </c>
      <c r="N2521" s="3">
        <v>45841</v>
      </c>
      <c r="O2521">
        <v>195733</v>
      </c>
      <c r="P2521" t="e">
        <f>IFERROR(INDEX(REDOSLIJED!#REF!,MATCH(PlanMasine[[#This Row],[KPL]],REDOSLIJED!#REF!,0)),MAX(REDOSLIJED!#REF!)+1)</f>
        <v>#REF!</v>
      </c>
    </row>
    <row r="2522" spans="1:16" hidden="1" x14ac:dyDescent="0.25">
      <c r="A2522" s="23">
        <v>1037407</v>
      </c>
      <c r="B2522" s="23">
        <v>1</v>
      </c>
      <c r="C2522" s="23">
        <v>1037423</v>
      </c>
      <c r="D2522" s="23" t="s">
        <v>2529</v>
      </c>
      <c r="E2522" s="5">
        <f>IFERROR((PlanMasine[[#This Row],[Norma]]/PlanMasine[[#This Row],[Q]])*(PlanMasine[[#This Row],[Q]]/SUMIF(#REF!,PlanMasine[[#This Row],[RN]],#REF!)*PlanMasine[[#This Row],[KPLQ]]),0)</f>
        <v>0</v>
      </c>
      <c r="F2522" s="23">
        <v>3</v>
      </c>
      <c r="G2522" s="23">
        <v>0</v>
      </c>
      <c r="H2522" s="23">
        <v>0</v>
      </c>
      <c r="I2522" s="23" t="s">
        <v>5</v>
      </c>
      <c r="J2522" s="23" t="s">
        <v>570</v>
      </c>
      <c r="K2522" s="23" t="s">
        <v>2520</v>
      </c>
      <c r="L2522" s="24">
        <v>45853</v>
      </c>
      <c r="M2522" s="28">
        <v>2.0833333333333333E-3</v>
      </c>
      <c r="N2522" s="3">
        <v>45841</v>
      </c>
      <c r="O2522">
        <v>195737</v>
      </c>
      <c r="P2522" t="e">
        <f>IFERROR(INDEX(REDOSLIJED!#REF!,MATCH(PlanMasine[[#This Row],[KPL]],REDOSLIJED!#REF!,0)),MAX(REDOSLIJED!#REF!)+1)</f>
        <v>#REF!</v>
      </c>
    </row>
    <row r="2523" spans="1:16" hidden="1" x14ac:dyDescent="0.25">
      <c r="A2523" s="23">
        <v>1037407</v>
      </c>
      <c r="B2523" s="23">
        <v>1</v>
      </c>
      <c r="C2523" s="23">
        <v>1037417</v>
      </c>
      <c r="D2523" s="23" t="s">
        <v>2530</v>
      </c>
      <c r="E2523" s="5">
        <f>IFERROR((PlanMasine[[#This Row],[Norma]]/PlanMasine[[#This Row],[Q]])*(PlanMasine[[#This Row],[Q]]/SUMIF(#REF!,PlanMasine[[#This Row],[RN]],#REF!)*PlanMasine[[#This Row],[KPLQ]]),0)</f>
        <v>0</v>
      </c>
      <c r="F2523" s="23">
        <v>3</v>
      </c>
      <c r="G2523" s="23">
        <v>0</v>
      </c>
      <c r="H2523" s="23">
        <v>0</v>
      </c>
      <c r="I2523" s="23" t="s">
        <v>5</v>
      </c>
      <c r="J2523" s="23" t="s">
        <v>570</v>
      </c>
      <c r="K2523" s="23" t="s">
        <v>2520</v>
      </c>
      <c r="L2523" s="24">
        <v>45853</v>
      </c>
      <c r="M2523" s="28">
        <v>5.5555555555555558E-3</v>
      </c>
      <c r="N2523" s="3">
        <v>45841</v>
      </c>
      <c r="O2523">
        <v>195731</v>
      </c>
      <c r="P2523" t="e">
        <f>IFERROR(INDEX(REDOSLIJED!#REF!,MATCH(PlanMasine[[#This Row],[KPL]],REDOSLIJED!#REF!,0)),MAX(REDOSLIJED!#REF!)+1)</f>
        <v>#REF!</v>
      </c>
    </row>
    <row r="2524" spans="1:16" hidden="1" x14ac:dyDescent="0.25">
      <c r="A2524" s="23">
        <v>1037407</v>
      </c>
      <c r="B2524" s="23">
        <v>1</v>
      </c>
      <c r="C2524" s="23">
        <v>1037412</v>
      </c>
      <c r="D2524" s="23" t="s">
        <v>2531</v>
      </c>
      <c r="E2524" s="5">
        <f>IFERROR((PlanMasine[[#This Row],[Norma]]/PlanMasine[[#This Row],[Q]])*(PlanMasine[[#This Row],[Q]]/SUMIF(#REF!,PlanMasine[[#This Row],[RN]],#REF!)*PlanMasine[[#This Row],[KPLQ]]),0)</f>
        <v>0</v>
      </c>
      <c r="F2524" s="23">
        <v>3</v>
      </c>
      <c r="G2524" s="23">
        <v>0</v>
      </c>
      <c r="H2524" s="23">
        <v>0</v>
      </c>
      <c r="I2524" s="23" t="s">
        <v>5</v>
      </c>
      <c r="J2524" s="23" t="s">
        <v>570</v>
      </c>
      <c r="K2524" s="23" t="s">
        <v>2520</v>
      </c>
      <c r="L2524" s="24">
        <v>45853</v>
      </c>
      <c r="M2524" s="28">
        <v>3.472222222222222E-3</v>
      </c>
      <c r="N2524" s="3">
        <v>45841</v>
      </c>
      <c r="O2524">
        <v>195726</v>
      </c>
      <c r="P2524" t="e">
        <f>IFERROR(INDEX(REDOSLIJED!#REF!,MATCH(PlanMasine[[#This Row],[KPL]],REDOSLIJED!#REF!,0)),MAX(REDOSLIJED!#REF!)+1)</f>
        <v>#REF!</v>
      </c>
    </row>
    <row r="2525" spans="1:16" hidden="1" x14ac:dyDescent="0.25">
      <c r="A2525" s="23">
        <v>1037407</v>
      </c>
      <c r="B2525" s="23">
        <v>1</v>
      </c>
      <c r="C2525" s="23">
        <v>1037418</v>
      </c>
      <c r="D2525" s="23" t="s">
        <v>2532</v>
      </c>
      <c r="E2525" s="5">
        <f>IFERROR((PlanMasine[[#This Row],[Norma]]/PlanMasine[[#This Row],[Q]])*(PlanMasine[[#This Row],[Q]]/SUMIF(#REF!,PlanMasine[[#This Row],[RN]],#REF!)*PlanMasine[[#This Row],[KPLQ]]),0)</f>
        <v>0</v>
      </c>
      <c r="F2525" s="23">
        <v>3</v>
      </c>
      <c r="G2525" s="23">
        <v>0</v>
      </c>
      <c r="H2525" s="23">
        <v>0</v>
      </c>
      <c r="I2525" s="23" t="s">
        <v>5</v>
      </c>
      <c r="J2525" s="23" t="s">
        <v>570</v>
      </c>
      <c r="K2525" s="23" t="s">
        <v>2520</v>
      </c>
      <c r="L2525" s="24">
        <v>45853</v>
      </c>
      <c r="M2525" s="28">
        <v>2.7777777777777779E-3</v>
      </c>
      <c r="N2525" s="3">
        <v>45841</v>
      </c>
      <c r="O2525">
        <v>195732</v>
      </c>
      <c r="P2525" t="e">
        <f>IFERROR(INDEX(REDOSLIJED!#REF!,MATCH(PlanMasine[[#This Row],[KPL]],REDOSLIJED!#REF!,0)),MAX(REDOSLIJED!#REF!)+1)</f>
        <v>#REF!</v>
      </c>
    </row>
    <row r="2526" spans="1:16" hidden="1" x14ac:dyDescent="0.25">
      <c r="A2526" s="23">
        <v>1037407</v>
      </c>
      <c r="B2526" s="23">
        <v>1</v>
      </c>
      <c r="C2526" s="23">
        <v>1037410</v>
      </c>
      <c r="D2526" s="23" t="s">
        <v>2533</v>
      </c>
      <c r="E2526" s="5">
        <f>IFERROR((PlanMasine[[#This Row],[Norma]]/PlanMasine[[#This Row],[Q]])*(PlanMasine[[#This Row],[Q]]/SUMIF(#REF!,PlanMasine[[#This Row],[RN]],#REF!)*PlanMasine[[#This Row],[KPLQ]]),0)</f>
        <v>0</v>
      </c>
      <c r="F2526" s="23">
        <v>3</v>
      </c>
      <c r="G2526" s="23">
        <v>0</v>
      </c>
      <c r="H2526" s="23">
        <v>0</v>
      </c>
      <c r="I2526" s="23" t="s">
        <v>5</v>
      </c>
      <c r="J2526" s="23" t="s">
        <v>570</v>
      </c>
      <c r="K2526" s="23" t="s">
        <v>2520</v>
      </c>
      <c r="L2526" s="24">
        <v>45853</v>
      </c>
      <c r="M2526" s="28">
        <v>4.1666666666666666E-3</v>
      </c>
      <c r="N2526" s="3">
        <v>45841</v>
      </c>
      <c r="O2526">
        <v>195724</v>
      </c>
      <c r="P2526" t="e">
        <f>IFERROR(INDEX(REDOSLIJED!#REF!,MATCH(PlanMasine[[#This Row],[KPL]],REDOSLIJED!#REF!,0)),MAX(REDOSLIJED!#REF!)+1)</f>
        <v>#REF!</v>
      </c>
    </row>
    <row r="2527" spans="1:16" hidden="1" x14ac:dyDescent="0.25">
      <c r="A2527" s="23">
        <v>1037407</v>
      </c>
      <c r="B2527" s="23">
        <v>1</v>
      </c>
      <c r="C2527" s="23">
        <v>1037426</v>
      </c>
      <c r="D2527" s="23" t="s">
        <v>2534</v>
      </c>
      <c r="E2527" s="5">
        <f>IFERROR((PlanMasine[[#This Row],[Norma]]/PlanMasine[[#This Row],[Q]])*(PlanMasine[[#This Row],[Q]]/SUMIF(#REF!,PlanMasine[[#This Row],[RN]],#REF!)*PlanMasine[[#This Row],[KPLQ]]),0)</f>
        <v>0</v>
      </c>
      <c r="F2527" s="23">
        <v>3</v>
      </c>
      <c r="G2527" s="23">
        <v>0</v>
      </c>
      <c r="H2527" s="23">
        <v>0</v>
      </c>
      <c r="I2527" s="23" t="s">
        <v>5</v>
      </c>
      <c r="J2527" s="23" t="s">
        <v>570</v>
      </c>
      <c r="K2527" s="23" t="s">
        <v>2520</v>
      </c>
      <c r="L2527" s="24">
        <v>45853</v>
      </c>
      <c r="M2527" s="28">
        <v>2.0833333333333333E-3</v>
      </c>
      <c r="N2527" s="3">
        <v>45841</v>
      </c>
      <c r="O2527">
        <v>195740</v>
      </c>
      <c r="P2527" t="e">
        <f>IFERROR(INDEX(REDOSLIJED!#REF!,MATCH(PlanMasine[[#This Row],[KPL]],REDOSLIJED!#REF!,0)),MAX(REDOSLIJED!#REF!)+1)</f>
        <v>#REF!</v>
      </c>
    </row>
    <row r="2528" spans="1:16" hidden="1" x14ac:dyDescent="0.25">
      <c r="A2528" s="23">
        <v>1037407</v>
      </c>
      <c r="B2528" s="23">
        <v>1</v>
      </c>
      <c r="C2528" s="23">
        <v>1037425</v>
      </c>
      <c r="D2528" s="23" t="s">
        <v>2535</v>
      </c>
      <c r="E2528" s="5">
        <f>IFERROR((PlanMasine[[#This Row],[Norma]]/PlanMasine[[#This Row],[Q]])*(PlanMasine[[#This Row],[Q]]/SUMIF(#REF!,PlanMasine[[#This Row],[RN]],#REF!)*PlanMasine[[#This Row],[KPLQ]]),0)</f>
        <v>0</v>
      </c>
      <c r="F2528" s="23">
        <v>3</v>
      </c>
      <c r="G2528" s="23">
        <v>0</v>
      </c>
      <c r="H2528" s="23">
        <v>0</v>
      </c>
      <c r="I2528" s="23" t="s">
        <v>5</v>
      </c>
      <c r="J2528" s="23" t="s">
        <v>570</v>
      </c>
      <c r="K2528" s="23" t="s">
        <v>2520</v>
      </c>
      <c r="L2528" s="24">
        <v>45853</v>
      </c>
      <c r="M2528" s="28">
        <v>2.0833333333333333E-3</v>
      </c>
      <c r="N2528" s="3">
        <v>45841</v>
      </c>
      <c r="O2528">
        <v>195739</v>
      </c>
      <c r="P2528" t="e">
        <f>IFERROR(INDEX(REDOSLIJED!#REF!,MATCH(PlanMasine[[#This Row],[KPL]],REDOSLIJED!#REF!,0)),MAX(REDOSLIJED!#REF!)+1)</f>
        <v>#REF!</v>
      </c>
    </row>
    <row r="2529" spans="1:16" hidden="1" x14ac:dyDescent="0.25">
      <c r="A2529" s="23">
        <v>1037407</v>
      </c>
      <c r="B2529" s="23">
        <v>1</v>
      </c>
      <c r="C2529" s="23">
        <v>1037427</v>
      </c>
      <c r="D2529" s="23" t="s">
        <v>2536</v>
      </c>
      <c r="E2529" s="5">
        <f>IFERROR((PlanMasine[[#This Row],[Norma]]/PlanMasine[[#This Row],[Q]])*(PlanMasine[[#This Row],[Q]]/SUMIF(#REF!,PlanMasine[[#This Row],[RN]],#REF!)*PlanMasine[[#This Row],[KPLQ]]),0)</f>
        <v>0</v>
      </c>
      <c r="F2529" s="23">
        <v>3</v>
      </c>
      <c r="G2529" s="23">
        <v>0</v>
      </c>
      <c r="H2529" s="23">
        <v>0</v>
      </c>
      <c r="I2529" s="23" t="s">
        <v>5</v>
      </c>
      <c r="J2529" s="23" t="s">
        <v>570</v>
      </c>
      <c r="K2529" s="23" t="s">
        <v>2520</v>
      </c>
      <c r="L2529" s="24">
        <v>45853</v>
      </c>
      <c r="M2529" s="28">
        <v>2.0833333333333333E-3</v>
      </c>
      <c r="N2529" s="3">
        <v>45841</v>
      </c>
      <c r="O2529">
        <v>195741</v>
      </c>
      <c r="P2529" t="e">
        <f>IFERROR(INDEX(REDOSLIJED!#REF!,MATCH(PlanMasine[[#This Row],[KPL]],REDOSLIJED!#REF!,0)),MAX(REDOSLIJED!#REF!)+1)</f>
        <v>#REF!</v>
      </c>
    </row>
    <row r="2530" spans="1:16" hidden="1" x14ac:dyDescent="0.25">
      <c r="A2530" s="23">
        <v>1037407</v>
      </c>
      <c r="B2530" s="23">
        <v>1</v>
      </c>
      <c r="C2530" s="23">
        <v>1037424</v>
      </c>
      <c r="D2530" s="23" t="s">
        <v>2537</v>
      </c>
      <c r="E2530" s="5">
        <f>IFERROR((PlanMasine[[#This Row],[Norma]]/PlanMasine[[#This Row],[Q]])*(PlanMasine[[#This Row],[Q]]/SUMIF(#REF!,PlanMasine[[#This Row],[RN]],#REF!)*PlanMasine[[#This Row],[KPLQ]]),0)</f>
        <v>0</v>
      </c>
      <c r="F2530" s="23">
        <v>3</v>
      </c>
      <c r="G2530" s="23">
        <v>0</v>
      </c>
      <c r="H2530" s="23">
        <v>0</v>
      </c>
      <c r="I2530" s="23" t="s">
        <v>5</v>
      </c>
      <c r="J2530" s="23" t="s">
        <v>570</v>
      </c>
      <c r="K2530" s="23" t="s">
        <v>2520</v>
      </c>
      <c r="L2530" s="24">
        <v>45853</v>
      </c>
      <c r="M2530" s="28">
        <v>2.0833333333333333E-3</v>
      </c>
      <c r="N2530" s="3">
        <v>45841</v>
      </c>
      <c r="O2530">
        <v>195738</v>
      </c>
      <c r="P2530" t="e">
        <f>IFERROR(INDEX(REDOSLIJED!#REF!,MATCH(PlanMasine[[#This Row],[KPL]],REDOSLIJED!#REF!,0)),MAX(REDOSLIJED!#REF!)+1)</f>
        <v>#REF!</v>
      </c>
    </row>
    <row r="2531" spans="1:16" hidden="1" x14ac:dyDescent="0.25">
      <c r="A2531" s="23">
        <v>1037408</v>
      </c>
      <c r="B2531" s="23">
        <v>1</v>
      </c>
      <c r="C2531" s="23">
        <v>1037410</v>
      </c>
      <c r="D2531" s="23" t="s">
        <v>2533</v>
      </c>
      <c r="E2531" s="5">
        <f>IFERROR((PlanMasine[[#This Row],[Norma]]/PlanMasine[[#This Row],[Q]])*(PlanMasine[[#This Row],[Q]]/SUMIF(#REF!,PlanMasine[[#This Row],[RN]],#REF!)*PlanMasine[[#This Row],[KPLQ]]),0)</f>
        <v>0</v>
      </c>
      <c r="F2531" s="23">
        <v>3</v>
      </c>
      <c r="G2531" s="23">
        <v>0</v>
      </c>
      <c r="H2531" s="23">
        <v>0</v>
      </c>
      <c r="I2531" s="23" t="s">
        <v>5</v>
      </c>
      <c r="J2531" s="23" t="s">
        <v>570</v>
      </c>
      <c r="K2531" s="23" t="s">
        <v>2520</v>
      </c>
      <c r="L2531" s="24">
        <v>45853</v>
      </c>
      <c r="M2531" s="28">
        <v>4.1666666666666666E-3</v>
      </c>
      <c r="N2531" s="3">
        <v>45841</v>
      </c>
      <c r="O2531">
        <v>195724</v>
      </c>
      <c r="P2531" t="e">
        <f>IFERROR(INDEX(REDOSLIJED!#REF!,MATCH(PlanMasine[[#This Row],[KPL]],REDOSLIJED!#REF!,0)),MAX(REDOSLIJED!#REF!)+1)</f>
        <v>#REF!</v>
      </c>
    </row>
    <row r="2532" spans="1:16" hidden="1" x14ac:dyDescent="0.25">
      <c r="A2532" s="23">
        <v>1037408</v>
      </c>
      <c r="B2532" s="23">
        <v>1</v>
      </c>
      <c r="C2532" s="23">
        <v>1037426</v>
      </c>
      <c r="D2532" s="23" t="s">
        <v>2534</v>
      </c>
      <c r="E2532" s="5">
        <f>IFERROR((PlanMasine[[#This Row],[Norma]]/PlanMasine[[#This Row],[Q]])*(PlanMasine[[#This Row],[Q]]/SUMIF(#REF!,PlanMasine[[#This Row],[RN]],#REF!)*PlanMasine[[#This Row],[KPLQ]]),0)</f>
        <v>0</v>
      </c>
      <c r="F2532" s="23">
        <v>3</v>
      </c>
      <c r="G2532" s="23">
        <v>0</v>
      </c>
      <c r="H2532" s="23">
        <v>0</v>
      </c>
      <c r="I2532" s="23" t="s">
        <v>5</v>
      </c>
      <c r="J2532" s="23" t="s">
        <v>570</v>
      </c>
      <c r="K2532" s="23" t="s">
        <v>2520</v>
      </c>
      <c r="L2532" s="24">
        <v>45853</v>
      </c>
      <c r="M2532" s="28">
        <v>2.0833333333333333E-3</v>
      </c>
      <c r="N2532" s="3">
        <v>45841</v>
      </c>
      <c r="O2532">
        <v>195740</v>
      </c>
      <c r="P2532" t="e">
        <f>IFERROR(INDEX(REDOSLIJED!#REF!,MATCH(PlanMasine[[#This Row],[KPL]],REDOSLIJED!#REF!,0)),MAX(REDOSLIJED!#REF!)+1)</f>
        <v>#REF!</v>
      </c>
    </row>
    <row r="2533" spans="1:16" hidden="1" x14ac:dyDescent="0.25">
      <c r="A2533" s="23">
        <v>1037408</v>
      </c>
      <c r="B2533" s="23">
        <v>1</v>
      </c>
      <c r="C2533" s="23">
        <v>1037427</v>
      </c>
      <c r="D2533" s="23" t="s">
        <v>2536</v>
      </c>
      <c r="E2533" s="5">
        <f>IFERROR((PlanMasine[[#This Row],[Norma]]/PlanMasine[[#This Row],[Q]])*(PlanMasine[[#This Row],[Q]]/SUMIF(#REF!,PlanMasine[[#This Row],[RN]],#REF!)*PlanMasine[[#This Row],[KPLQ]]),0)</f>
        <v>0</v>
      </c>
      <c r="F2533" s="23">
        <v>3</v>
      </c>
      <c r="G2533" s="23">
        <v>0</v>
      </c>
      <c r="H2533" s="23">
        <v>0</v>
      </c>
      <c r="I2533" s="23" t="s">
        <v>5</v>
      </c>
      <c r="J2533" s="23" t="s">
        <v>570</v>
      </c>
      <c r="K2533" s="23" t="s">
        <v>2520</v>
      </c>
      <c r="L2533" s="24">
        <v>45853</v>
      </c>
      <c r="M2533" s="28">
        <v>2.0833333333333333E-3</v>
      </c>
      <c r="N2533" s="3">
        <v>45841</v>
      </c>
      <c r="O2533">
        <v>195741</v>
      </c>
      <c r="P2533" t="e">
        <f>IFERROR(INDEX(REDOSLIJED!#REF!,MATCH(PlanMasine[[#This Row],[KPL]],REDOSLIJED!#REF!,0)),MAX(REDOSLIJED!#REF!)+1)</f>
        <v>#REF!</v>
      </c>
    </row>
    <row r="2534" spans="1:16" hidden="1" x14ac:dyDescent="0.25">
      <c r="A2534" s="23">
        <v>1037408</v>
      </c>
      <c r="B2534" s="23">
        <v>1</v>
      </c>
      <c r="C2534" s="23">
        <v>1037412</v>
      </c>
      <c r="D2534" s="23" t="s">
        <v>2531</v>
      </c>
      <c r="E2534" s="5">
        <f>IFERROR((PlanMasine[[#This Row],[Norma]]/PlanMasine[[#This Row],[Q]])*(PlanMasine[[#This Row],[Q]]/SUMIF(#REF!,PlanMasine[[#This Row],[RN]],#REF!)*PlanMasine[[#This Row],[KPLQ]]),0)</f>
        <v>0</v>
      </c>
      <c r="F2534" s="23">
        <v>3</v>
      </c>
      <c r="G2534" s="23">
        <v>0</v>
      </c>
      <c r="H2534" s="23">
        <v>0</v>
      </c>
      <c r="I2534" s="23" t="s">
        <v>5</v>
      </c>
      <c r="J2534" s="23" t="s">
        <v>570</v>
      </c>
      <c r="K2534" s="23" t="s">
        <v>2520</v>
      </c>
      <c r="L2534" s="24">
        <v>45853</v>
      </c>
      <c r="M2534" s="28">
        <v>3.472222222222222E-3</v>
      </c>
      <c r="N2534" s="3">
        <v>45841</v>
      </c>
      <c r="O2534">
        <v>195726</v>
      </c>
      <c r="P2534" t="e">
        <f>IFERROR(INDEX(REDOSLIJED!#REF!,MATCH(PlanMasine[[#This Row],[KPL]],REDOSLIJED!#REF!,0)),MAX(REDOSLIJED!#REF!)+1)</f>
        <v>#REF!</v>
      </c>
    </row>
    <row r="2535" spans="1:16" hidden="1" x14ac:dyDescent="0.25">
      <c r="A2535" s="23">
        <v>1037408</v>
      </c>
      <c r="B2535" s="23">
        <v>1</v>
      </c>
      <c r="C2535" s="23">
        <v>1037413</v>
      </c>
      <c r="D2535" s="23" t="s">
        <v>2522</v>
      </c>
      <c r="E2535" s="5">
        <f>IFERROR((PlanMasine[[#This Row],[Norma]]/PlanMasine[[#This Row],[Q]])*(PlanMasine[[#This Row],[Q]]/SUMIF(#REF!,PlanMasine[[#This Row],[RN]],#REF!)*PlanMasine[[#This Row],[KPLQ]]),0)</f>
        <v>0</v>
      </c>
      <c r="F2535" s="23">
        <v>3</v>
      </c>
      <c r="G2535" s="23">
        <v>0</v>
      </c>
      <c r="H2535" s="23">
        <v>0</v>
      </c>
      <c r="I2535" s="23" t="s">
        <v>5</v>
      </c>
      <c r="J2535" s="23" t="s">
        <v>570</v>
      </c>
      <c r="K2535" s="23" t="s">
        <v>2520</v>
      </c>
      <c r="L2535" s="24">
        <v>45853</v>
      </c>
      <c r="M2535" s="28">
        <v>3.472222222222222E-3</v>
      </c>
      <c r="N2535" s="3">
        <v>45841</v>
      </c>
      <c r="O2535">
        <v>195727</v>
      </c>
      <c r="P2535" t="e">
        <f>IFERROR(INDEX(REDOSLIJED!#REF!,MATCH(PlanMasine[[#This Row],[KPL]],REDOSLIJED!#REF!,0)),MAX(REDOSLIJED!#REF!)+1)</f>
        <v>#REF!</v>
      </c>
    </row>
    <row r="2536" spans="1:16" hidden="1" x14ac:dyDescent="0.25">
      <c r="A2536" s="23">
        <v>1037408</v>
      </c>
      <c r="B2536" s="23">
        <v>1</v>
      </c>
      <c r="C2536" s="23">
        <v>1037414</v>
      </c>
      <c r="D2536" s="23" t="s">
        <v>2523</v>
      </c>
      <c r="E2536" s="5">
        <f>IFERROR((PlanMasine[[#This Row],[Norma]]/PlanMasine[[#This Row],[Q]])*(PlanMasine[[#This Row],[Q]]/SUMIF(#REF!,PlanMasine[[#This Row],[RN]],#REF!)*PlanMasine[[#This Row],[KPLQ]]),0)</f>
        <v>0</v>
      </c>
      <c r="F2536" s="23">
        <v>6</v>
      </c>
      <c r="G2536" s="23">
        <v>0</v>
      </c>
      <c r="H2536" s="23">
        <v>0</v>
      </c>
      <c r="I2536" s="23" t="s">
        <v>5</v>
      </c>
      <c r="J2536" s="23" t="s">
        <v>570</v>
      </c>
      <c r="K2536" s="23" t="s">
        <v>2520</v>
      </c>
      <c r="L2536" s="24">
        <v>45853</v>
      </c>
      <c r="M2536" s="28">
        <v>5.5555555555555558E-3</v>
      </c>
      <c r="N2536" s="3">
        <v>45841</v>
      </c>
      <c r="O2536">
        <v>195728</v>
      </c>
      <c r="P2536" t="e">
        <f>IFERROR(INDEX(REDOSLIJED!#REF!,MATCH(PlanMasine[[#This Row],[KPL]],REDOSLIJED!#REF!,0)),MAX(REDOSLIJED!#REF!)+1)</f>
        <v>#REF!</v>
      </c>
    </row>
    <row r="2537" spans="1:16" hidden="1" x14ac:dyDescent="0.25">
      <c r="A2537" s="23">
        <v>1037408</v>
      </c>
      <c r="B2537" s="23">
        <v>1</v>
      </c>
      <c r="C2537" s="23">
        <v>1037415</v>
      </c>
      <c r="D2537" s="23" t="s">
        <v>2524</v>
      </c>
      <c r="E2537" s="5">
        <f>IFERROR((PlanMasine[[#This Row],[Norma]]/PlanMasine[[#This Row],[Q]])*(PlanMasine[[#This Row],[Q]]/SUMIF(#REF!,PlanMasine[[#This Row],[RN]],#REF!)*PlanMasine[[#This Row],[KPLQ]]),0)</f>
        <v>0</v>
      </c>
      <c r="F2537" s="23">
        <v>3</v>
      </c>
      <c r="G2537" s="23">
        <v>0</v>
      </c>
      <c r="H2537" s="23">
        <v>0</v>
      </c>
      <c r="I2537" s="23" t="s">
        <v>5</v>
      </c>
      <c r="J2537" s="23" t="s">
        <v>570</v>
      </c>
      <c r="K2537" s="23" t="s">
        <v>2520</v>
      </c>
      <c r="L2537" s="24">
        <v>45853</v>
      </c>
      <c r="M2537" s="28">
        <v>2.7777777777777779E-3</v>
      </c>
      <c r="N2537" s="3">
        <v>45841</v>
      </c>
      <c r="O2537">
        <v>195729</v>
      </c>
      <c r="P2537" t="e">
        <f>IFERROR(INDEX(REDOSLIJED!#REF!,MATCH(PlanMasine[[#This Row],[KPL]],REDOSLIJED!#REF!,0)),MAX(REDOSLIJED!#REF!)+1)</f>
        <v>#REF!</v>
      </c>
    </row>
    <row r="2538" spans="1:16" hidden="1" x14ac:dyDescent="0.25">
      <c r="A2538" s="23">
        <v>1037408</v>
      </c>
      <c r="B2538" s="23">
        <v>1</v>
      </c>
      <c r="C2538" s="23">
        <v>1037416</v>
      </c>
      <c r="D2538" s="23" t="s">
        <v>2521</v>
      </c>
      <c r="E2538" s="5">
        <f>IFERROR((PlanMasine[[#This Row],[Norma]]/PlanMasine[[#This Row],[Q]])*(PlanMasine[[#This Row],[Q]]/SUMIF(#REF!,PlanMasine[[#This Row],[RN]],#REF!)*PlanMasine[[#This Row],[KPLQ]]),0)</f>
        <v>0</v>
      </c>
      <c r="F2538" s="23">
        <v>6</v>
      </c>
      <c r="G2538" s="23">
        <v>0</v>
      </c>
      <c r="H2538" s="23">
        <v>0</v>
      </c>
      <c r="I2538" s="23" t="s">
        <v>5</v>
      </c>
      <c r="J2538" s="23" t="s">
        <v>570</v>
      </c>
      <c r="K2538" s="23" t="s">
        <v>2520</v>
      </c>
      <c r="L2538" s="24">
        <v>45853</v>
      </c>
      <c r="M2538" s="28">
        <v>5.5555555555555558E-3</v>
      </c>
      <c r="N2538" s="3">
        <v>45841</v>
      </c>
      <c r="O2538">
        <v>195730</v>
      </c>
      <c r="P2538" t="e">
        <f>IFERROR(INDEX(REDOSLIJED!#REF!,MATCH(PlanMasine[[#This Row],[KPL]],REDOSLIJED!#REF!,0)),MAX(REDOSLIJED!#REF!)+1)</f>
        <v>#REF!</v>
      </c>
    </row>
    <row r="2539" spans="1:16" hidden="1" x14ac:dyDescent="0.25">
      <c r="A2539" s="23">
        <v>1037408</v>
      </c>
      <c r="B2539" s="23">
        <v>1</v>
      </c>
      <c r="C2539" s="23">
        <v>1037417</v>
      </c>
      <c r="D2539" s="23" t="s">
        <v>2530</v>
      </c>
      <c r="E2539" s="5">
        <f>IFERROR((PlanMasine[[#This Row],[Norma]]/PlanMasine[[#This Row],[Q]])*(PlanMasine[[#This Row],[Q]]/SUMIF(#REF!,PlanMasine[[#This Row],[RN]],#REF!)*PlanMasine[[#This Row],[KPLQ]]),0)</f>
        <v>0</v>
      </c>
      <c r="F2539" s="23">
        <v>3</v>
      </c>
      <c r="G2539" s="23">
        <v>0</v>
      </c>
      <c r="H2539" s="23">
        <v>0</v>
      </c>
      <c r="I2539" s="23" t="s">
        <v>5</v>
      </c>
      <c r="J2539" s="23" t="s">
        <v>570</v>
      </c>
      <c r="K2539" s="23" t="s">
        <v>2520</v>
      </c>
      <c r="L2539" s="24">
        <v>45853</v>
      </c>
      <c r="M2539" s="28">
        <v>5.5555555555555558E-3</v>
      </c>
      <c r="N2539" s="3">
        <v>45841</v>
      </c>
      <c r="O2539">
        <v>195731</v>
      </c>
      <c r="P2539" t="e">
        <f>IFERROR(INDEX(REDOSLIJED!#REF!,MATCH(PlanMasine[[#This Row],[KPL]],REDOSLIJED!#REF!,0)),MAX(REDOSLIJED!#REF!)+1)</f>
        <v>#REF!</v>
      </c>
    </row>
    <row r="2540" spans="1:16" hidden="1" x14ac:dyDescent="0.25">
      <c r="A2540" s="23">
        <v>1037408</v>
      </c>
      <c r="B2540" s="23">
        <v>1</v>
      </c>
      <c r="C2540" s="23">
        <v>1037418</v>
      </c>
      <c r="D2540" s="23" t="s">
        <v>2532</v>
      </c>
      <c r="E2540" s="5">
        <f>IFERROR((PlanMasine[[#This Row],[Norma]]/PlanMasine[[#This Row],[Q]])*(PlanMasine[[#This Row],[Q]]/SUMIF(#REF!,PlanMasine[[#This Row],[RN]],#REF!)*PlanMasine[[#This Row],[KPLQ]]),0)</f>
        <v>0</v>
      </c>
      <c r="F2540" s="23">
        <v>3</v>
      </c>
      <c r="G2540" s="23">
        <v>0</v>
      </c>
      <c r="H2540" s="23">
        <v>0</v>
      </c>
      <c r="I2540" s="23" t="s">
        <v>5</v>
      </c>
      <c r="J2540" s="23" t="s">
        <v>570</v>
      </c>
      <c r="K2540" s="23" t="s">
        <v>2520</v>
      </c>
      <c r="L2540" s="24">
        <v>45853</v>
      </c>
      <c r="M2540" s="28">
        <v>2.7777777777777779E-3</v>
      </c>
      <c r="N2540" s="3">
        <v>45841</v>
      </c>
      <c r="O2540">
        <v>195732</v>
      </c>
      <c r="P2540" t="e">
        <f>IFERROR(INDEX(REDOSLIJED!#REF!,MATCH(PlanMasine[[#This Row],[KPL]],REDOSLIJED!#REF!,0)),MAX(REDOSLIJED!#REF!)+1)</f>
        <v>#REF!</v>
      </c>
    </row>
    <row r="2541" spans="1:16" hidden="1" x14ac:dyDescent="0.25">
      <c r="A2541" s="23">
        <v>1037408</v>
      </c>
      <c r="B2541" s="23">
        <v>1</v>
      </c>
      <c r="C2541" s="23">
        <v>1037419</v>
      </c>
      <c r="D2541" s="23" t="s">
        <v>2528</v>
      </c>
      <c r="E2541" s="5">
        <f>IFERROR((PlanMasine[[#This Row],[Norma]]/PlanMasine[[#This Row],[Q]])*(PlanMasine[[#This Row],[Q]]/SUMIF(#REF!,PlanMasine[[#This Row],[RN]],#REF!)*PlanMasine[[#This Row],[KPLQ]]),0)</f>
        <v>0</v>
      </c>
      <c r="F2541" s="23">
        <v>3</v>
      </c>
      <c r="G2541" s="23">
        <v>0</v>
      </c>
      <c r="H2541" s="23">
        <v>0</v>
      </c>
      <c r="I2541" s="23" t="s">
        <v>5</v>
      </c>
      <c r="J2541" s="23" t="s">
        <v>570</v>
      </c>
      <c r="K2541" s="23" t="s">
        <v>2520</v>
      </c>
      <c r="L2541" s="24">
        <v>45853</v>
      </c>
      <c r="M2541" s="28">
        <v>2.7777777777777779E-3</v>
      </c>
      <c r="N2541" s="3">
        <v>45841</v>
      </c>
      <c r="O2541">
        <v>195733</v>
      </c>
      <c r="P2541" t="e">
        <f>IFERROR(INDEX(REDOSLIJED!#REF!,MATCH(PlanMasine[[#This Row],[KPL]],REDOSLIJED!#REF!,0)),MAX(REDOSLIJED!#REF!)+1)</f>
        <v>#REF!</v>
      </c>
    </row>
    <row r="2542" spans="1:16" hidden="1" x14ac:dyDescent="0.25">
      <c r="A2542" s="23">
        <v>1037408</v>
      </c>
      <c r="B2542" s="23">
        <v>1</v>
      </c>
      <c r="C2542" s="23">
        <v>1037424</v>
      </c>
      <c r="D2542" s="23" t="s">
        <v>2537</v>
      </c>
      <c r="E2542" s="5">
        <f>IFERROR((PlanMasine[[#This Row],[Norma]]/PlanMasine[[#This Row],[Q]])*(PlanMasine[[#This Row],[Q]]/SUMIF(#REF!,PlanMasine[[#This Row],[RN]],#REF!)*PlanMasine[[#This Row],[KPLQ]]),0)</f>
        <v>0</v>
      </c>
      <c r="F2542" s="23">
        <v>3</v>
      </c>
      <c r="G2542" s="23">
        <v>0</v>
      </c>
      <c r="H2542" s="23">
        <v>0</v>
      </c>
      <c r="I2542" s="23" t="s">
        <v>5</v>
      </c>
      <c r="J2542" s="23" t="s">
        <v>570</v>
      </c>
      <c r="K2542" s="23" t="s">
        <v>2520</v>
      </c>
      <c r="L2542" s="24">
        <v>45853</v>
      </c>
      <c r="M2542" s="28">
        <v>2.0833333333333333E-3</v>
      </c>
      <c r="N2542" s="3">
        <v>45841</v>
      </c>
      <c r="O2542">
        <v>195738</v>
      </c>
      <c r="P2542" t="e">
        <f>IFERROR(INDEX(REDOSLIJED!#REF!,MATCH(PlanMasine[[#This Row],[KPL]],REDOSLIJED!#REF!,0)),MAX(REDOSLIJED!#REF!)+1)</f>
        <v>#REF!</v>
      </c>
    </row>
    <row r="2543" spans="1:16" hidden="1" x14ac:dyDescent="0.25">
      <c r="A2543" s="23">
        <v>1037408</v>
      </c>
      <c r="B2543" s="23">
        <v>1</v>
      </c>
      <c r="C2543" s="23">
        <v>1037425</v>
      </c>
      <c r="D2543" s="23" t="s">
        <v>2535</v>
      </c>
      <c r="E2543" s="5">
        <f>IFERROR((PlanMasine[[#This Row],[Norma]]/PlanMasine[[#This Row],[Q]])*(PlanMasine[[#This Row],[Q]]/SUMIF(#REF!,PlanMasine[[#This Row],[RN]],#REF!)*PlanMasine[[#This Row],[KPLQ]]),0)</f>
        <v>0</v>
      </c>
      <c r="F2543" s="23">
        <v>3</v>
      </c>
      <c r="G2543" s="23">
        <v>0</v>
      </c>
      <c r="H2543" s="23">
        <v>0</v>
      </c>
      <c r="I2543" s="23" t="s">
        <v>5</v>
      </c>
      <c r="J2543" s="23" t="s">
        <v>570</v>
      </c>
      <c r="K2543" s="23" t="s">
        <v>2520</v>
      </c>
      <c r="L2543" s="24">
        <v>45853</v>
      </c>
      <c r="M2543" s="28">
        <v>2.0833333333333333E-3</v>
      </c>
      <c r="N2543" s="3">
        <v>45841</v>
      </c>
      <c r="O2543">
        <v>195739</v>
      </c>
      <c r="P2543" t="e">
        <f>IFERROR(INDEX(REDOSLIJED!#REF!,MATCH(PlanMasine[[#This Row],[KPL]],REDOSLIJED!#REF!,0)),MAX(REDOSLIJED!#REF!)+1)</f>
        <v>#REF!</v>
      </c>
    </row>
    <row r="2544" spans="1:16" hidden="1" x14ac:dyDescent="0.25">
      <c r="A2544" s="23">
        <v>1037408</v>
      </c>
      <c r="B2544" s="23">
        <v>1</v>
      </c>
      <c r="C2544" s="23">
        <v>1037411</v>
      </c>
      <c r="D2544" s="23" t="s">
        <v>2519</v>
      </c>
      <c r="E2544" s="5">
        <f>IFERROR((PlanMasine[[#This Row],[Norma]]/PlanMasine[[#This Row],[Q]])*(PlanMasine[[#This Row],[Q]]/SUMIF(#REF!,PlanMasine[[#This Row],[RN]],#REF!)*PlanMasine[[#This Row],[KPLQ]]),0)</f>
        <v>0</v>
      </c>
      <c r="F2544" s="23">
        <v>3</v>
      </c>
      <c r="G2544" s="23">
        <v>0</v>
      </c>
      <c r="H2544" s="23">
        <v>0</v>
      </c>
      <c r="I2544" s="23" t="s">
        <v>5</v>
      </c>
      <c r="J2544" s="23" t="s">
        <v>570</v>
      </c>
      <c r="K2544" s="23" t="s">
        <v>2520</v>
      </c>
      <c r="L2544" s="24">
        <v>45853</v>
      </c>
      <c r="M2544" s="28">
        <v>4.1666666666666666E-3</v>
      </c>
      <c r="N2544" s="3">
        <v>45841</v>
      </c>
      <c r="O2544">
        <v>195725</v>
      </c>
      <c r="P2544" t="e">
        <f>IFERROR(INDEX(REDOSLIJED!#REF!,MATCH(PlanMasine[[#This Row],[KPL]],REDOSLIJED!#REF!,0)),MAX(REDOSLIJED!#REF!)+1)</f>
        <v>#REF!</v>
      </c>
    </row>
    <row r="2545" spans="1:16" hidden="1" x14ac:dyDescent="0.25">
      <c r="A2545" s="23">
        <v>1037408</v>
      </c>
      <c r="B2545" s="23">
        <v>1</v>
      </c>
      <c r="C2545" s="23">
        <v>1037420</v>
      </c>
      <c r="D2545" s="23" t="s">
        <v>2527</v>
      </c>
      <c r="E2545" s="5">
        <f>IFERROR((PlanMasine[[#This Row],[Norma]]/PlanMasine[[#This Row],[Q]])*(PlanMasine[[#This Row],[Q]]/SUMIF(#REF!,PlanMasine[[#This Row],[RN]],#REF!)*PlanMasine[[#This Row],[KPLQ]]),0)</f>
        <v>0</v>
      </c>
      <c r="F2545" s="23">
        <v>3</v>
      </c>
      <c r="G2545" s="23">
        <v>0</v>
      </c>
      <c r="H2545" s="23">
        <v>0</v>
      </c>
      <c r="I2545" s="23" t="s">
        <v>5</v>
      </c>
      <c r="J2545" s="23" t="s">
        <v>570</v>
      </c>
      <c r="K2545" s="23" t="s">
        <v>2520</v>
      </c>
      <c r="L2545" s="24">
        <v>45853</v>
      </c>
      <c r="M2545" s="28">
        <v>2.7777777777777779E-3</v>
      </c>
      <c r="N2545" s="3">
        <v>45841</v>
      </c>
      <c r="O2545">
        <v>195734</v>
      </c>
      <c r="P2545" t="e">
        <f>IFERROR(INDEX(REDOSLIJED!#REF!,MATCH(PlanMasine[[#This Row],[KPL]],REDOSLIJED!#REF!,0)),MAX(REDOSLIJED!#REF!)+1)</f>
        <v>#REF!</v>
      </c>
    </row>
    <row r="2546" spans="1:16" hidden="1" x14ac:dyDescent="0.25">
      <c r="A2546" s="23">
        <v>1037408</v>
      </c>
      <c r="B2546" s="23">
        <v>1</v>
      </c>
      <c r="C2546" s="23">
        <v>1037423</v>
      </c>
      <c r="D2546" s="23" t="s">
        <v>2529</v>
      </c>
      <c r="E2546" s="5">
        <f>IFERROR((PlanMasine[[#This Row],[Norma]]/PlanMasine[[#This Row],[Q]])*(PlanMasine[[#This Row],[Q]]/SUMIF(#REF!,PlanMasine[[#This Row],[RN]],#REF!)*PlanMasine[[#This Row],[KPLQ]]),0)</f>
        <v>0</v>
      </c>
      <c r="F2546" s="23">
        <v>3</v>
      </c>
      <c r="G2546" s="23">
        <v>0</v>
      </c>
      <c r="H2546" s="23">
        <v>0</v>
      </c>
      <c r="I2546" s="23" t="s">
        <v>5</v>
      </c>
      <c r="J2546" s="23" t="s">
        <v>570</v>
      </c>
      <c r="K2546" s="23" t="s">
        <v>2520</v>
      </c>
      <c r="L2546" s="24">
        <v>45853</v>
      </c>
      <c r="M2546" s="28">
        <v>2.0833333333333333E-3</v>
      </c>
      <c r="N2546" s="3">
        <v>45841</v>
      </c>
      <c r="O2546">
        <v>195737</v>
      </c>
      <c r="P2546" t="e">
        <f>IFERROR(INDEX(REDOSLIJED!#REF!,MATCH(PlanMasine[[#This Row],[KPL]],REDOSLIJED!#REF!,0)),MAX(REDOSLIJED!#REF!)+1)</f>
        <v>#REF!</v>
      </c>
    </row>
    <row r="2547" spans="1:16" hidden="1" x14ac:dyDescent="0.25">
      <c r="A2547" s="23">
        <v>1037408</v>
      </c>
      <c r="B2547" s="23">
        <v>1</v>
      </c>
      <c r="C2547" s="23">
        <v>1037421</v>
      </c>
      <c r="D2547" s="23" t="s">
        <v>2526</v>
      </c>
      <c r="E2547" s="5">
        <f>IFERROR((PlanMasine[[#This Row],[Norma]]/PlanMasine[[#This Row],[Q]])*(PlanMasine[[#This Row],[Q]]/SUMIF(#REF!,PlanMasine[[#This Row],[RN]],#REF!)*PlanMasine[[#This Row],[KPLQ]]),0)</f>
        <v>0</v>
      </c>
      <c r="F2547" s="23">
        <v>3</v>
      </c>
      <c r="G2547" s="23">
        <v>0</v>
      </c>
      <c r="H2547" s="23">
        <v>0</v>
      </c>
      <c r="I2547" s="23" t="s">
        <v>5</v>
      </c>
      <c r="J2547" s="23" t="s">
        <v>570</v>
      </c>
      <c r="K2547" s="23" t="s">
        <v>2520</v>
      </c>
      <c r="L2547" s="24">
        <v>45853</v>
      </c>
      <c r="M2547" s="28">
        <v>4.1666666666666666E-3</v>
      </c>
      <c r="N2547" s="3">
        <v>45841</v>
      </c>
      <c r="O2547">
        <v>195735</v>
      </c>
      <c r="P2547" t="e">
        <f>IFERROR(INDEX(REDOSLIJED!#REF!,MATCH(PlanMasine[[#This Row],[KPL]],REDOSLIJED!#REF!,0)),MAX(REDOSLIJED!#REF!)+1)</f>
        <v>#REF!</v>
      </c>
    </row>
    <row r="2548" spans="1:16" hidden="1" x14ac:dyDescent="0.25">
      <c r="A2548" s="23">
        <v>1037408</v>
      </c>
      <c r="B2548" s="23">
        <v>1</v>
      </c>
      <c r="C2548" s="23">
        <v>1037422</v>
      </c>
      <c r="D2548" s="23" t="s">
        <v>2525</v>
      </c>
      <c r="E2548" s="5">
        <f>IFERROR((PlanMasine[[#This Row],[Norma]]/PlanMasine[[#This Row],[Q]])*(PlanMasine[[#This Row],[Q]]/SUMIF(#REF!,PlanMasine[[#This Row],[RN]],#REF!)*PlanMasine[[#This Row],[KPLQ]]),0)</f>
        <v>0</v>
      </c>
      <c r="F2548" s="23">
        <v>3</v>
      </c>
      <c r="G2548" s="23">
        <v>0</v>
      </c>
      <c r="H2548" s="23">
        <v>0</v>
      </c>
      <c r="I2548" s="23" t="s">
        <v>5</v>
      </c>
      <c r="J2548" s="23" t="s">
        <v>570</v>
      </c>
      <c r="K2548" s="23" t="s">
        <v>2520</v>
      </c>
      <c r="L2548" s="24">
        <v>45853</v>
      </c>
      <c r="M2548" s="28">
        <v>6.9444444444444441E-3</v>
      </c>
      <c r="N2548" s="3">
        <v>45841</v>
      </c>
      <c r="O2548">
        <v>195736</v>
      </c>
      <c r="P2548" t="e">
        <f>IFERROR(INDEX(REDOSLIJED!#REF!,MATCH(PlanMasine[[#This Row],[KPL]],REDOSLIJED!#REF!,0)),MAX(REDOSLIJED!#REF!)+1)</f>
        <v>#REF!</v>
      </c>
    </row>
    <row r="2549" spans="1:16" hidden="1" x14ac:dyDescent="0.25">
      <c r="A2549" s="23">
        <v>1037409</v>
      </c>
      <c r="B2549" s="23">
        <v>1</v>
      </c>
      <c r="C2549" s="23">
        <v>1037415</v>
      </c>
      <c r="D2549" s="23" t="s">
        <v>2524</v>
      </c>
      <c r="E2549" s="5">
        <f>IFERROR((PlanMasine[[#This Row],[Norma]]/PlanMasine[[#This Row],[Q]])*(PlanMasine[[#This Row],[Q]]/SUMIF(#REF!,PlanMasine[[#This Row],[RN]],#REF!)*PlanMasine[[#This Row],[KPLQ]]),0)</f>
        <v>0</v>
      </c>
      <c r="F2549" s="23">
        <v>3</v>
      </c>
      <c r="G2549" s="23">
        <v>0</v>
      </c>
      <c r="H2549" s="23">
        <v>0</v>
      </c>
      <c r="I2549" s="23" t="s">
        <v>5</v>
      </c>
      <c r="J2549" s="23" t="s">
        <v>570</v>
      </c>
      <c r="K2549" s="23" t="s">
        <v>2520</v>
      </c>
      <c r="L2549" s="24">
        <v>45853</v>
      </c>
      <c r="M2549" s="28">
        <v>2.7777777777777779E-3</v>
      </c>
      <c r="N2549" s="3">
        <v>45841</v>
      </c>
      <c r="O2549">
        <v>195729</v>
      </c>
      <c r="P2549" t="e">
        <f>IFERROR(INDEX(REDOSLIJED!#REF!,MATCH(PlanMasine[[#This Row],[KPL]],REDOSLIJED!#REF!,0)),MAX(REDOSLIJED!#REF!)+1)</f>
        <v>#REF!</v>
      </c>
    </row>
    <row r="2550" spans="1:16" hidden="1" x14ac:dyDescent="0.25">
      <c r="A2550" s="23">
        <v>1037409</v>
      </c>
      <c r="B2550" s="23">
        <v>1</v>
      </c>
      <c r="C2550" s="23">
        <v>1037425</v>
      </c>
      <c r="D2550" s="23" t="s">
        <v>2535</v>
      </c>
      <c r="E2550" s="5">
        <f>IFERROR((PlanMasine[[#This Row],[Norma]]/PlanMasine[[#This Row],[Q]])*(PlanMasine[[#This Row],[Q]]/SUMIF(#REF!,PlanMasine[[#This Row],[RN]],#REF!)*PlanMasine[[#This Row],[KPLQ]]),0)</f>
        <v>0</v>
      </c>
      <c r="F2550" s="23">
        <v>3</v>
      </c>
      <c r="G2550" s="23">
        <v>0</v>
      </c>
      <c r="H2550" s="23">
        <v>0</v>
      </c>
      <c r="I2550" s="23" t="s">
        <v>5</v>
      </c>
      <c r="J2550" s="23" t="s">
        <v>570</v>
      </c>
      <c r="K2550" s="23" t="s">
        <v>2520</v>
      </c>
      <c r="L2550" s="24">
        <v>45853</v>
      </c>
      <c r="M2550" s="28">
        <v>2.0833333333333333E-3</v>
      </c>
      <c r="N2550" s="3">
        <v>45841</v>
      </c>
      <c r="O2550">
        <v>195739</v>
      </c>
      <c r="P2550" t="e">
        <f>IFERROR(INDEX(REDOSLIJED!#REF!,MATCH(PlanMasine[[#This Row],[KPL]],REDOSLIJED!#REF!,0)),MAX(REDOSLIJED!#REF!)+1)</f>
        <v>#REF!</v>
      </c>
    </row>
    <row r="2551" spans="1:16" hidden="1" x14ac:dyDescent="0.25">
      <c r="A2551" s="23">
        <v>1037409</v>
      </c>
      <c r="B2551" s="23">
        <v>1</v>
      </c>
      <c r="C2551" s="23">
        <v>1037426</v>
      </c>
      <c r="D2551" s="23" t="s">
        <v>2534</v>
      </c>
      <c r="E2551" s="5">
        <f>IFERROR((PlanMasine[[#This Row],[Norma]]/PlanMasine[[#This Row],[Q]])*(PlanMasine[[#This Row],[Q]]/SUMIF(#REF!,PlanMasine[[#This Row],[RN]],#REF!)*PlanMasine[[#This Row],[KPLQ]]),0)</f>
        <v>0</v>
      </c>
      <c r="F2551" s="23">
        <v>3</v>
      </c>
      <c r="G2551" s="23">
        <v>0</v>
      </c>
      <c r="H2551" s="23">
        <v>0</v>
      </c>
      <c r="I2551" s="23" t="s">
        <v>5</v>
      </c>
      <c r="J2551" s="23" t="s">
        <v>570</v>
      </c>
      <c r="K2551" s="23" t="s">
        <v>2520</v>
      </c>
      <c r="L2551" s="24">
        <v>45853</v>
      </c>
      <c r="M2551" s="28">
        <v>2.0833333333333333E-3</v>
      </c>
      <c r="N2551" s="3">
        <v>45841</v>
      </c>
      <c r="O2551">
        <v>195740</v>
      </c>
      <c r="P2551" t="e">
        <f>IFERROR(INDEX(REDOSLIJED!#REF!,MATCH(PlanMasine[[#This Row],[KPL]],REDOSLIJED!#REF!,0)),MAX(REDOSLIJED!#REF!)+1)</f>
        <v>#REF!</v>
      </c>
    </row>
    <row r="2552" spans="1:16" hidden="1" x14ac:dyDescent="0.25">
      <c r="A2552" s="23">
        <v>1037409</v>
      </c>
      <c r="B2552" s="23">
        <v>1</v>
      </c>
      <c r="C2552" s="23">
        <v>1037427</v>
      </c>
      <c r="D2552" s="23" t="s">
        <v>2536</v>
      </c>
      <c r="E2552" s="5">
        <f>IFERROR((PlanMasine[[#This Row],[Norma]]/PlanMasine[[#This Row],[Q]])*(PlanMasine[[#This Row],[Q]]/SUMIF(#REF!,PlanMasine[[#This Row],[RN]],#REF!)*PlanMasine[[#This Row],[KPLQ]]),0)</f>
        <v>0</v>
      </c>
      <c r="F2552" s="23">
        <v>3</v>
      </c>
      <c r="G2552" s="23">
        <v>0</v>
      </c>
      <c r="H2552" s="23">
        <v>0</v>
      </c>
      <c r="I2552" s="23" t="s">
        <v>5</v>
      </c>
      <c r="J2552" s="23" t="s">
        <v>570</v>
      </c>
      <c r="K2552" s="23" t="s">
        <v>2520</v>
      </c>
      <c r="L2552" s="24">
        <v>45853</v>
      </c>
      <c r="M2552" s="28">
        <v>2.0833333333333333E-3</v>
      </c>
      <c r="N2552" s="3">
        <v>45841</v>
      </c>
      <c r="O2552">
        <v>195741</v>
      </c>
      <c r="P2552" t="e">
        <f>IFERROR(INDEX(REDOSLIJED!#REF!,MATCH(PlanMasine[[#This Row],[KPL]],REDOSLIJED!#REF!,0)),MAX(REDOSLIJED!#REF!)+1)</f>
        <v>#REF!</v>
      </c>
    </row>
    <row r="2553" spans="1:16" hidden="1" x14ac:dyDescent="0.25">
      <c r="A2553" s="23">
        <v>1037409</v>
      </c>
      <c r="B2553" s="23">
        <v>1</v>
      </c>
      <c r="C2553" s="23">
        <v>1037411</v>
      </c>
      <c r="D2553" s="23" t="s">
        <v>2519</v>
      </c>
      <c r="E2553" s="5">
        <f>IFERROR((PlanMasine[[#This Row],[Norma]]/PlanMasine[[#This Row],[Q]])*(PlanMasine[[#This Row],[Q]]/SUMIF(#REF!,PlanMasine[[#This Row],[RN]],#REF!)*PlanMasine[[#This Row],[KPLQ]]),0)</f>
        <v>0</v>
      </c>
      <c r="F2553" s="23">
        <v>3</v>
      </c>
      <c r="G2553" s="23">
        <v>0</v>
      </c>
      <c r="H2553" s="23">
        <v>0</v>
      </c>
      <c r="I2553" s="23" t="s">
        <v>5</v>
      </c>
      <c r="J2553" s="23" t="s">
        <v>570</v>
      </c>
      <c r="K2553" s="23" t="s">
        <v>2520</v>
      </c>
      <c r="L2553" s="24">
        <v>45853</v>
      </c>
      <c r="M2553" s="28">
        <v>4.1666666666666666E-3</v>
      </c>
      <c r="N2553" s="3">
        <v>45841</v>
      </c>
      <c r="O2553">
        <v>195725</v>
      </c>
      <c r="P2553" t="e">
        <f>IFERROR(INDEX(REDOSLIJED!#REF!,MATCH(PlanMasine[[#This Row],[KPL]],REDOSLIJED!#REF!,0)),MAX(REDOSLIJED!#REF!)+1)</f>
        <v>#REF!</v>
      </c>
    </row>
    <row r="2554" spans="1:16" hidden="1" x14ac:dyDescent="0.25">
      <c r="A2554" s="23">
        <v>1037409</v>
      </c>
      <c r="B2554" s="23">
        <v>1</v>
      </c>
      <c r="C2554" s="23">
        <v>1037423</v>
      </c>
      <c r="D2554" s="23" t="s">
        <v>2529</v>
      </c>
      <c r="E2554" s="5">
        <f>IFERROR((PlanMasine[[#This Row],[Norma]]/PlanMasine[[#This Row],[Q]])*(PlanMasine[[#This Row],[Q]]/SUMIF(#REF!,PlanMasine[[#This Row],[RN]],#REF!)*PlanMasine[[#This Row],[KPLQ]]),0)</f>
        <v>0</v>
      </c>
      <c r="F2554" s="23">
        <v>3</v>
      </c>
      <c r="G2554" s="23">
        <v>0</v>
      </c>
      <c r="H2554" s="23">
        <v>0</v>
      </c>
      <c r="I2554" s="23" t="s">
        <v>5</v>
      </c>
      <c r="J2554" s="23" t="s">
        <v>570</v>
      </c>
      <c r="K2554" s="23" t="s">
        <v>2520</v>
      </c>
      <c r="L2554" s="24">
        <v>45853</v>
      </c>
      <c r="M2554" s="28">
        <v>2.0833333333333333E-3</v>
      </c>
      <c r="N2554" s="3">
        <v>45841</v>
      </c>
      <c r="O2554">
        <v>195737</v>
      </c>
      <c r="P2554" t="e">
        <f>IFERROR(INDEX(REDOSLIJED!#REF!,MATCH(PlanMasine[[#This Row],[KPL]],REDOSLIJED!#REF!,0)),MAX(REDOSLIJED!#REF!)+1)</f>
        <v>#REF!</v>
      </c>
    </row>
    <row r="2555" spans="1:16" hidden="1" x14ac:dyDescent="0.25">
      <c r="A2555" s="23">
        <v>1037409</v>
      </c>
      <c r="B2555" s="23">
        <v>1</v>
      </c>
      <c r="C2555" s="23">
        <v>1037412</v>
      </c>
      <c r="D2555" s="23" t="s">
        <v>2531</v>
      </c>
      <c r="E2555" s="5">
        <f>IFERROR((PlanMasine[[#This Row],[Norma]]/PlanMasine[[#This Row],[Q]])*(PlanMasine[[#This Row],[Q]]/SUMIF(#REF!,PlanMasine[[#This Row],[RN]],#REF!)*PlanMasine[[#This Row],[KPLQ]]),0)</f>
        <v>0</v>
      </c>
      <c r="F2555" s="23">
        <v>3</v>
      </c>
      <c r="G2555" s="23">
        <v>0</v>
      </c>
      <c r="H2555" s="23">
        <v>0</v>
      </c>
      <c r="I2555" s="23" t="s">
        <v>5</v>
      </c>
      <c r="J2555" s="23" t="s">
        <v>570</v>
      </c>
      <c r="K2555" s="23" t="s">
        <v>2520</v>
      </c>
      <c r="L2555" s="24">
        <v>45853</v>
      </c>
      <c r="M2555" s="28">
        <v>3.472222222222222E-3</v>
      </c>
      <c r="N2555" s="3">
        <v>45841</v>
      </c>
      <c r="O2555">
        <v>195726</v>
      </c>
      <c r="P2555" t="e">
        <f>IFERROR(INDEX(REDOSLIJED!#REF!,MATCH(PlanMasine[[#This Row],[KPL]],REDOSLIJED!#REF!,0)),MAX(REDOSLIJED!#REF!)+1)</f>
        <v>#REF!</v>
      </c>
    </row>
    <row r="2556" spans="1:16" hidden="1" x14ac:dyDescent="0.25">
      <c r="A2556" s="23">
        <v>1037409</v>
      </c>
      <c r="B2556" s="23">
        <v>1</v>
      </c>
      <c r="C2556" s="23">
        <v>1037413</v>
      </c>
      <c r="D2556" s="23" t="s">
        <v>2522</v>
      </c>
      <c r="E2556" s="5">
        <f>IFERROR((PlanMasine[[#This Row],[Norma]]/PlanMasine[[#This Row],[Q]])*(PlanMasine[[#This Row],[Q]]/SUMIF(#REF!,PlanMasine[[#This Row],[RN]],#REF!)*PlanMasine[[#This Row],[KPLQ]]),0)</f>
        <v>0</v>
      </c>
      <c r="F2556" s="23">
        <v>3</v>
      </c>
      <c r="G2556" s="23">
        <v>0</v>
      </c>
      <c r="H2556" s="23">
        <v>0</v>
      </c>
      <c r="I2556" s="23" t="s">
        <v>5</v>
      </c>
      <c r="J2556" s="23" t="s">
        <v>570</v>
      </c>
      <c r="K2556" s="23" t="s">
        <v>2520</v>
      </c>
      <c r="L2556" s="24">
        <v>45853</v>
      </c>
      <c r="M2556" s="28">
        <v>3.472222222222222E-3</v>
      </c>
      <c r="N2556" s="3">
        <v>45841</v>
      </c>
      <c r="O2556">
        <v>195727</v>
      </c>
      <c r="P2556" t="e">
        <f>IFERROR(INDEX(REDOSLIJED!#REF!,MATCH(PlanMasine[[#This Row],[KPL]],REDOSLIJED!#REF!,0)),MAX(REDOSLIJED!#REF!)+1)</f>
        <v>#REF!</v>
      </c>
    </row>
    <row r="2557" spans="1:16" hidden="1" x14ac:dyDescent="0.25">
      <c r="A2557" s="23">
        <v>1037409</v>
      </c>
      <c r="B2557" s="23">
        <v>1</v>
      </c>
      <c r="C2557" s="23">
        <v>1037414</v>
      </c>
      <c r="D2557" s="23" t="s">
        <v>2523</v>
      </c>
      <c r="E2557" s="5">
        <f>IFERROR((PlanMasine[[#This Row],[Norma]]/PlanMasine[[#This Row],[Q]])*(PlanMasine[[#This Row],[Q]]/SUMIF(#REF!,PlanMasine[[#This Row],[RN]],#REF!)*PlanMasine[[#This Row],[KPLQ]]),0)</f>
        <v>0</v>
      </c>
      <c r="F2557" s="23">
        <v>6</v>
      </c>
      <c r="G2557" s="23">
        <v>0</v>
      </c>
      <c r="H2557" s="23">
        <v>0</v>
      </c>
      <c r="I2557" s="23" t="s">
        <v>5</v>
      </c>
      <c r="J2557" s="23" t="s">
        <v>570</v>
      </c>
      <c r="K2557" s="23" t="s">
        <v>2520</v>
      </c>
      <c r="L2557" s="24">
        <v>45853</v>
      </c>
      <c r="M2557" s="28">
        <v>5.5555555555555558E-3</v>
      </c>
      <c r="N2557" s="3">
        <v>45841</v>
      </c>
      <c r="O2557">
        <v>195728</v>
      </c>
      <c r="P2557" t="e">
        <f>IFERROR(INDEX(REDOSLIJED!#REF!,MATCH(PlanMasine[[#This Row],[KPL]],REDOSLIJED!#REF!,0)),MAX(REDOSLIJED!#REF!)+1)</f>
        <v>#REF!</v>
      </c>
    </row>
    <row r="2558" spans="1:16" hidden="1" x14ac:dyDescent="0.25">
      <c r="A2558" s="23">
        <v>1037409</v>
      </c>
      <c r="B2558" s="23">
        <v>1</v>
      </c>
      <c r="C2558" s="23">
        <v>1037422</v>
      </c>
      <c r="D2558" s="23" t="s">
        <v>2525</v>
      </c>
      <c r="E2558" s="5">
        <f>IFERROR((PlanMasine[[#This Row],[Norma]]/PlanMasine[[#This Row],[Q]])*(PlanMasine[[#This Row],[Q]]/SUMIF(#REF!,PlanMasine[[#This Row],[RN]],#REF!)*PlanMasine[[#This Row],[KPLQ]]),0)</f>
        <v>0</v>
      </c>
      <c r="F2558" s="23">
        <v>3</v>
      </c>
      <c r="G2558" s="23">
        <v>0</v>
      </c>
      <c r="H2558" s="23">
        <v>0</v>
      </c>
      <c r="I2558" s="23" t="s">
        <v>5</v>
      </c>
      <c r="J2558" s="23" t="s">
        <v>570</v>
      </c>
      <c r="K2558" s="23" t="s">
        <v>2520</v>
      </c>
      <c r="L2558" s="24">
        <v>45853</v>
      </c>
      <c r="M2558" s="28">
        <v>6.9444444444444441E-3</v>
      </c>
      <c r="N2558" s="3">
        <v>45841</v>
      </c>
      <c r="O2558">
        <v>195736</v>
      </c>
      <c r="P2558" t="e">
        <f>IFERROR(INDEX(REDOSLIJED!#REF!,MATCH(PlanMasine[[#This Row],[KPL]],REDOSLIJED!#REF!,0)),MAX(REDOSLIJED!#REF!)+1)</f>
        <v>#REF!</v>
      </c>
    </row>
    <row r="2559" spans="1:16" hidden="1" x14ac:dyDescent="0.25">
      <c r="A2559" s="23">
        <v>1037409</v>
      </c>
      <c r="B2559" s="23">
        <v>1</v>
      </c>
      <c r="C2559" s="23">
        <v>1037419</v>
      </c>
      <c r="D2559" s="23" t="s">
        <v>2528</v>
      </c>
      <c r="E2559" s="5">
        <f>IFERROR((PlanMasine[[#This Row],[Norma]]/PlanMasine[[#This Row],[Q]])*(PlanMasine[[#This Row],[Q]]/SUMIF(#REF!,PlanMasine[[#This Row],[RN]],#REF!)*PlanMasine[[#This Row],[KPLQ]]),0)</f>
        <v>0</v>
      </c>
      <c r="F2559" s="23">
        <v>3</v>
      </c>
      <c r="G2559" s="23">
        <v>0</v>
      </c>
      <c r="H2559" s="23">
        <v>0</v>
      </c>
      <c r="I2559" s="23" t="s">
        <v>5</v>
      </c>
      <c r="J2559" s="23" t="s">
        <v>570</v>
      </c>
      <c r="K2559" s="23" t="s">
        <v>2520</v>
      </c>
      <c r="L2559" s="24">
        <v>45853</v>
      </c>
      <c r="M2559" s="28">
        <v>2.7777777777777779E-3</v>
      </c>
      <c r="N2559" s="3">
        <v>45841</v>
      </c>
      <c r="O2559">
        <v>195733</v>
      </c>
      <c r="P2559" t="e">
        <f>IFERROR(INDEX(REDOSLIJED!#REF!,MATCH(PlanMasine[[#This Row],[KPL]],REDOSLIJED!#REF!,0)),MAX(REDOSLIJED!#REF!)+1)</f>
        <v>#REF!</v>
      </c>
    </row>
    <row r="2560" spans="1:16" hidden="1" x14ac:dyDescent="0.25">
      <c r="A2560" s="23">
        <v>1037409</v>
      </c>
      <c r="B2560" s="23">
        <v>1</v>
      </c>
      <c r="C2560" s="23">
        <v>1037416</v>
      </c>
      <c r="D2560" s="23" t="s">
        <v>2521</v>
      </c>
      <c r="E2560" s="5">
        <f>IFERROR((PlanMasine[[#This Row],[Norma]]/PlanMasine[[#This Row],[Q]])*(PlanMasine[[#This Row],[Q]]/SUMIF(#REF!,PlanMasine[[#This Row],[RN]],#REF!)*PlanMasine[[#This Row],[KPLQ]]),0)</f>
        <v>0</v>
      </c>
      <c r="F2560" s="23">
        <v>6</v>
      </c>
      <c r="G2560" s="23">
        <v>0</v>
      </c>
      <c r="H2560" s="23">
        <v>0</v>
      </c>
      <c r="I2560" s="23" t="s">
        <v>5</v>
      </c>
      <c r="J2560" s="23" t="s">
        <v>570</v>
      </c>
      <c r="K2560" s="23" t="s">
        <v>2520</v>
      </c>
      <c r="L2560" s="24">
        <v>45853</v>
      </c>
      <c r="M2560" s="28">
        <v>5.5555555555555558E-3</v>
      </c>
      <c r="N2560" s="3">
        <v>45841</v>
      </c>
      <c r="O2560">
        <v>195730</v>
      </c>
      <c r="P2560" t="e">
        <f>IFERROR(INDEX(REDOSLIJED!#REF!,MATCH(PlanMasine[[#This Row],[KPL]],REDOSLIJED!#REF!,0)),MAX(REDOSLIJED!#REF!)+1)</f>
        <v>#REF!</v>
      </c>
    </row>
    <row r="2561" spans="1:16" hidden="1" x14ac:dyDescent="0.25">
      <c r="A2561" s="23">
        <v>1037409</v>
      </c>
      <c r="B2561" s="23">
        <v>1</v>
      </c>
      <c r="C2561" s="23">
        <v>1037421</v>
      </c>
      <c r="D2561" s="23" t="s">
        <v>2526</v>
      </c>
      <c r="E2561" s="5">
        <f>IFERROR((PlanMasine[[#This Row],[Norma]]/PlanMasine[[#This Row],[Q]])*(PlanMasine[[#This Row],[Q]]/SUMIF(#REF!,PlanMasine[[#This Row],[RN]],#REF!)*PlanMasine[[#This Row],[KPLQ]]),0)</f>
        <v>0</v>
      </c>
      <c r="F2561" s="23">
        <v>3</v>
      </c>
      <c r="G2561" s="23">
        <v>0</v>
      </c>
      <c r="H2561" s="23">
        <v>0</v>
      </c>
      <c r="I2561" s="23" t="s">
        <v>5</v>
      </c>
      <c r="J2561" s="23" t="s">
        <v>570</v>
      </c>
      <c r="K2561" s="23" t="s">
        <v>2520</v>
      </c>
      <c r="L2561" s="24">
        <v>45853</v>
      </c>
      <c r="M2561" s="28">
        <v>4.1666666666666666E-3</v>
      </c>
      <c r="N2561" s="3">
        <v>45841</v>
      </c>
      <c r="O2561">
        <v>195735</v>
      </c>
      <c r="P2561" t="e">
        <f>IFERROR(INDEX(REDOSLIJED!#REF!,MATCH(PlanMasine[[#This Row],[KPL]],REDOSLIJED!#REF!,0)),MAX(REDOSLIJED!#REF!)+1)</f>
        <v>#REF!</v>
      </c>
    </row>
    <row r="2562" spans="1:16" hidden="1" x14ac:dyDescent="0.25">
      <c r="A2562" s="23">
        <v>1037409</v>
      </c>
      <c r="B2562" s="23">
        <v>1</v>
      </c>
      <c r="C2562" s="23">
        <v>1037417</v>
      </c>
      <c r="D2562" s="23" t="s">
        <v>2530</v>
      </c>
      <c r="E2562" s="5">
        <f>IFERROR((PlanMasine[[#This Row],[Norma]]/PlanMasine[[#This Row],[Q]])*(PlanMasine[[#This Row],[Q]]/SUMIF(#REF!,PlanMasine[[#This Row],[RN]],#REF!)*PlanMasine[[#This Row],[KPLQ]]),0)</f>
        <v>0</v>
      </c>
      <c r="F2562" s="23">
        <v>3</v>
      </c>
      <c r="G2562" s="23">
        <v>0</v>
      </c>
      <c r="H2562" s="23">
        <v>0</v>
      </c>
      <c r="I2562" s="23" t="s">
        <v>5</v>
      </c>
      <c r="J2562" s="23" t="s">
        <v>570</v>
      </c>
      <c r="K2562" s="23" t="s">
        <v>2520</v>
      </c>
      <c r="L2562" s="24">
        <v>45853</v>
      </c>
      <c r="M2562" s="28">
        <v>5.5555555555555558E-3</v>
      </c>
      <c r="N2562" s="3">
        <v>45841</v>
      </c>
      <c r="O2562">
        <v>195731</v>
      </c>
      <c r="P2562" t="e">
        <f>IFERROR(INDEX(REDOSLIJED!#REF!,MATCH(PlanMasine[[#This Row],[KPL]],REDOSLIJED!#REF!,0)),MAX(REDOSLIJED!#REF!)+1)</f>
        <v>#REF!</v>
      </c>
    </row>
    <row r="2563" spans="1:16" hidden="1" x14ac:dyDescent="0.25">
      <c r="A2563" s="23">
        <v>1037409</v>
      </c>
      <c r="B2563" s="23">
        <v>1</v>
      </c>
      <c r="C2563" s="23">
        <v>1037418</v>
      </c>
      <c r="D2563" s="23" t="s">
        <v>2532</v>
      </c>
      <c r="E2563" s="5">
        <f>IFERROR((PlanMasine[[#This Row],[Norma]]/PlanMasine[[#This Row],[Q]])*(PlanMasine[[#This Row],[Q]]/SUMIF(#REF!,PlanMasine[[#This Row],[RN]],#REF!)*PlanMasine[[#This Row],[KPLQ]]),0)</f>
        <v>0</v>
      </c>
      <c r="F2563" s="23">
        <v>3</v>
      </c>
      <c r="G2563" s="23">
        <v>0</v>
      </c>
      <c r="H2563" s="23">
        <v>0</v>
      </c>
      <c r="I2563" s="23" t="s">
        <v>5</v>
      </c>
      <c r="J2563" s="23" t="s">
        <v>570</v>
      </c>
      <c r="K2563" s="23" t="s">
        <v>2520</v>
      </c>
      <c r="L2563" s="24">
        <v>45853</v>
      </c>
      <c r="M2563" s="28">
        <v>2.7777777777777779E-3</v>
      </c>
      <c r="N2563" s="3">
        <v>45841</v>
      </c>
      <c r="O2563">
        <v>195732</v>
      </c>
      <c r="P2563" t="e">
        <f>IFERROR(INDEX(REDOSLIJED!#REF!,MATCH(PlanMasine[[#This Row],[KPL]],REDOSLIJED!#REF!,0)),MAX(REDOSLIJED!#REF!)+1)</f>
        <v>#REF!</v>
      </c>
    </row>
    <row r="2564" spans="1:16" hidden="1" x14ac:dyDescent="0.25">
      <c r="A2564" s="23">
        <v>1037409</v>
      </c>
      <c r="B2564" s="23">
        <v>1</v>
      </c>
      <c r="C2564" s="23">
        <v>1037420</v>
      </c>
      <c r="D2564" s="23" t="s">
        <v>2527</v>
      </c>
      <c r="E2564" s="5">
        <f>IFERROR((PlanMasine[[#This Row],[Norma]]/PlanMasine[[#This Row],[Q]])*(PlanMasine[[#This Row],[Q]]/SUMIF(#REF!,PlanMasine[[#This Row],[RN]],#REF!)*PlanMasine[[#This Row],[KPLQ]]),0)</f>
        <v>0</v>
      </c>
      <c r="F2564" s="23">
        <v>3</v>
      </c>
      <c r="G2564" s="23">
        <v>0</v>
      </c>
      <c r="H2564" s="23">
        <v>0</v>
      </c>
      <c r="I2564" s="23" t="s">
        <v>5</v>
      </c>
      <c r="J2564" s="23" t="s">
        <v>570</v>
      </c>
      <c r="K2564" s="23" t="s">
        <v>2520</v>
      </c>
      <c r="L2564" s="24">
        <v>45853</v>
      </c>
      <c r="M2564" s="28">
        <v>2.7777777777777779E-3</v>
      </c>
      <c r="N2564" s="3">
        <v>45841</v>
      </c>
      <c r="O2564">
        <v>195734</v>
      </c>
      <c r="P2564" t="e">
        <f>IFERROR(INDEX(REDOSLIJED!#REF!,MATCH(PlanMasine[[#This Row],[KPL]],REDOSLIJED!#REF!,0)),MAX(REDOSLIJED!#REF!)+1)</f>
        <v>#REF!</v>
      </c>
    </row>
    <row r="2565" spans="1:16" hidden="1" x14ac:dyDescent="0.25">
      <c r="A2565" s="23">
        <v>1037409</v>
      </c>
      <c r="B2565" s="23">
        <v>1</v>
      </c>
      <c r="C2565" s="23">
        <v>1037410</v>
      </c>
      <c r="D2565" s="23" t="s">
        <v>2533</v>
      </c>
      <c r="E2565" s="5">
        <f>IFERROR((PlanMasine[[#This Row],[Norma]]/PlanMasine[[#This Row],[Q]])*(PlanMasine[[#This Row],[Q]]/SUMIF(#REF!,PlanMasine[[#This Row],[RN]],#REF!)*PlanMasine[[#This Row],[KPLQ]]),0)</f>
        <v>0</v>
      </c>
      <c r="F2565" s="23">
        <v>3</v>
      </c>
      <c r="G2565" s="23">
        <v>0</v>
      </c>
      <c r="H2565" s="23">
        <v>0</v>
      </c>
      <c r="I2565" s="23" t="s">
        <v>5</v>
      </c>
      <c r="J2565" s="23" t="s">
        <v>570</v>
      </c>
      <c r="K2565" s="23" t="s">
        <v>2520</v>
      </c>
      <c r="L2565" s="24">
        <v>45853</v>
      </c>
      <c r="M2565" s="28">
        <v>4.1666666666666666E-3</v>
      </c>
      <c r="N2565" s="3">
        <v>45841</v>
      </c>
      <c r="O2565">
        <v>195724</v>
      </c>
      <c r="P2565" t="e">
        <f>IFERROR(INDEX(REDOSLIJED!#REF!,MATCH(PlanMasine[[#This Row],[KPL]],REDOSLIJED!#REF!,0)),MAX(REDOSLIJED!#REF!)+1)</f>
        <v>#REF!</v>
      </c>
    </row>
    <row r="2566" spans="1:16" hidden="1" x14ac:dyDescent="0.25">
      <c r="A2566" s="23">
        <v>1037409</v>
      </c>
      <c r="B2566" s="23">
        <v>1</v>
      </c>
      <c r="C2566" s="23">
        <v>1037424</v>
      </c>
      <c r="D2566" s="23" t="s">
        <v>2537</v>
      </c>
      <c r="E2566" s="5">
        <f>IFERROR((PlanMasine[[#This Row],[Norma]]/PlanMasine[[#This Row],[Q]])*(PlanMasine[[#This Row],[Q]]/SUMIF(#REF!,PlanMasine[[#This Row],[RN]],#REF!)*PlanMasine[[#This Row],[KPLQ]]),0)</f>
        <v>0</v>
      </c>
      <c r="F2566" s="23">
        <v>3</v>
      </c>
      <c r="G2566" s="23">
        <v>0</v>
      </c>
      <c r="H2566" s="23">
        <v>0</v>
      </c>
      <c r="I2566" s="23" t="s">
        <v>5</v>
      </c>
      <c r="J2566" s="23" t="s">
        <v>570</v>
      </c>
      <c r="K2566" s="23" t="s">
        <v>2520</v>
      </c>
      <c r="L2566" s="24">
        <v>45853</v>
      </c>
      <c r="M2566" s="28">
        <v>2.0833333333333333E-3</v>
      </c>
      <c r="N2566" s="3">
        <v>45841</v>
      </c>
      <c r="O2566">
        <v>195738</v>
      </c>
      <c r="P2566" t="e">
        <f>IFERROR(INDEX(REDOSLIJED!#REF!,MATCH(PlanMasine[[#This Row],[KPL]],REDOSLIJED!#REF!,0)),MAX(REDOSLIJED!#REF!)+1)</f>
        <v>#REF!</v>
      </c>
    </row>
    <row r="2567" spans="1:16" hidden="1" x14ac:dyDescent="0.25">
      <c r="A2567" s="23">
        <v>1029148</v>
      </c>
      <c r="B2567" s="23">
        <v>1</v>
      </c>
      <c r="C2567" s="23">
        <v>1029125</v>
      </c>
      <c r="D2567" s="23" t="s">
        <v>2354</v>
      </c>
      <c r="E2567" s="5">
        <f>IFERROR((PlanMasine[[#This Row],[Norma]]/PlanMasine[[#This Row],[Q]])*(PlanMasine[[#This Row],[Q]]/SUMIF(#REF!,PlanMasine[[#This Row],[RN]],#REF!)*PlanMasine[[#This Row],[KPLQ]]),0)</f>
        <v>0</v>
      </c>
      <c r="F2567" s="23">
        <v>1</v>
      </c>
      <c r="G2567" s="23">
        <v>0</v>
      </c>
      <c r="H2567" s="23">
        <v>0</v>
      </c>
      <c r="I2567" s="23" t="s">
        <v>5</v>
      </c>
      <c r="J2567" s="23" t="s">
        <v>570</v>
      </c>
      <c r="K2567" s="23" t="s">
        <v>2353</v>
      </c>
      <c r="L2567" s="24">
        <v>45847</v>
      </c>
      <c r="M2567" s="28">
        <v>3.472222222222222E-3</v>
      </c>
      <c r="N2567" s="3">
        <v>45842</v>
      </c>
      <c r="O2567">
        <v>145045</v>
      </c>
      <c r="P2567" t="e">
        <f>IFERROR(INDEX(REDOSLIJED!#REF!,MATCH(PlanMasine[[#This Row],[KPL]],REDOSLIJED!#REF!,0)),MAX(REDOSLIJED!#REF!)+1)</f>
        <v>#REF!</v>
      </c>
    </row>
    <row r="2568" spans="1:16" hidden="1" x14ac:dyDescent="0.25">
      <c r="A2568" s="23">
        <v>1029148</v>
      </c>
      <c r="B2568" s="23">
        <v>1</v>
      </c>
      <c r="C2568" s="23">
        <v>1029121</v>
      </c>
      <c r="D2568" s="23" t="s">
        <v>2352</v>
      </c>
      <c r="E2568" s="5">
        <f>IFERROR((PlanMasine[[#This Row],[Norma]]/PlanMasine[[#This Row],[Q]])*(PlanMasine[[#This Row],[Q]]/SUMIF(#REF!,PlanMasine[[#This Row],[RN]],#REF!)*PlanMasine[[#This Row],[KPLQ]]),0)</f>
        <v>0</v>
      </c>
      <c r="F2568" s="23">
        <v>1</v>
      </c>
      <c r="G2568" s="23">
        <v>0</v>
      </c>
      <c r="H2568" s="23">
        <v>0</v>
      </c>
      <c r="I2568" s="23" t="s">
        <v>5</v>
      </c>
      <c r="J2568" s="23" t="s">
        <v>570</v>
      </c>
      <c r="K2568" s="23" t="s">
        <v>2353</v>
      </c>
      <c r="L2568" s="24">
        <v>45847</v>
      </c>
      <c r="M2568" s="28">
        <v>3.472222222222222E-3</v>
      </c>
      <c r="N2568" s="3">
        <v>45842</v>
      </c>
      <c r="O2568">
        <v>145041</v>
      </c>
      <c r="P2568" t="e">
        <f>IFERROR(INDEX(REDOSLIJED!#REF!,MATCH(PlanMasine[[#This Row],[KPL]],REDOSLIJED!#REF!,0)),MAX(REDOSLIJED!#REF!)+1)</f>
        <v>#REF!</v>
      </c>
    </row>
    <row r="2569" spans="1:16" hidden="1" x14ac:dyDescent="0.25">
      <c r="A2569" s="23">
        <v>1029148</v>
      </c>
      <c r="B2569" s="23">
        <v>1</v>
      </c>
      <c r="C2569" s="23">
        <v>1029122</v>
      </c>
      <c r="D2569" s="23" t="s">
        <v>2197</v>
      </c>
      <c r="E2569" s="5">
        <f>IFERROR((PlanMasine[[#This Row],[Norma]]/PlanMasine[[#This Row],[Q]])*(PlanMasine[[#This Row],[Q]]/SUMIF(#REF!,PlanMasine[[#This Row],[RN]],#REF!)*PlanMasine[[#This Row],[KPLQ]]),0)</f>
        <v>0</v>
      </c>
      <c r="F2569" s="23">
        <v>1</v>
      </c>
      <c r="G2569" s="23">
        <v>0</v>
      </c>
      <c r="H2569" s="23">
        <v>0</v>
      </c>
      <c r="I2569" s="23" t="s">
        <v>5</v>
      </c>
      <c r="J2569" s="23" t="s">
        <v>570</v>
      </c>
      <c r="K2569" s="23" t="s">
        <v>2353</v>
      </c>
      <c r="L2569" s="24">
        <v>45847</v>
      </c>
      <c r="M2569" s="28">
        <v>6.9444444444444441E-3</v>
      </c>
      <c r="N2569" s="3">
        <v>45842</v>
      </c>
      <c r="O2569">
        <v>145042</v>
      </c>
      <c r="P2569" t="e">
        <f>IFERROR(INDEX(REDOSLIJED!#REF!,MATCH(PlanMasine[[#This Row],[KPL]],REDOSLIJED!#REF!,0)),MAX(REDOSLIJED!#REF!)+1)</f>
        <v>#REF!</v>
      </c>
    </row>
    <row r="2570" spans="1:16" hidden="1" x14ac:dyDescent="0.25">
      <c r="A2570" s="23">
        <v>1030342</v>
      </c>
      <c r="B2570" s="23">
        <v>1</v>
      </c>
      <c r="C2570" s="23">
        <v>1030315</v>
      </c>
      <c r="D2570" s="23" t="s">
        <v>2235</v>
      </c>
      <c r="E2570" s="5">
        <f>IFERROR((PlanMasine[[#This Row],[Norma]]/PlanMasine[[#This Row],[Q]])*(PlanMasine[[#This Row],[Q]]/SUMIF(#REF!,PlanMasine[[#This Row],[RN]],#REF!)*PlanMasine[[#This Row],[KPLQ]]),0)</f>
        <v>0</v>
      </c>
      <c r="F2570" s="23">
        <v>1</v>
      </c>
      <c r="G2570" s="23">
        <v>0</v>
      </c>
      <c r="H2570" s="23">
        <v>0</v>
      </c>
      <c r="I2570" s="23" t="s">
        <v>5</v>
      </c>
      <c r="J2570" s="23" t="s">
        <v>570</v>
      </c>
      <c r="K2570" s="23" t="s">
        <v>1836</v>
      </c>
      <c r="L2570" s="24">
        <v>45861</v>
      </c>
      <c r="M2570" s="28">
        <v>3.472222222222222E-3</v>
      </c>
      <c r="N2570" s="3">
        <v>45842</v>
      </c>
      <c r="O2570">
        <v>156890</v>
      </c>
      <c r="P2570" t="e">
        <f>IFERROR(INDEX(REDOSLIJED!#REF!,MATCH(PlanMasine[[#This Row],[KPL]],REDOSLIJED!#REF!,0)),MAX(REDOSLIJED!#REF!)+1)</f>
        <v>#REF!</v>
      </c>
    </row>
    <row r="2571" spans="1:16" hidden="1" x14ac:dyDescent="0.25">
      <c r="A2571" s="23">
        <v>1030342</v>
      </c>
      <c r="B2571" s="23">
        <v>1</v>
      </c>
      <c r="C2571" s="23">
        <v>1030313</v>
      </c>
      <c r="D2571" s="23" t="s">
        <v>2237</v>
      </c>
      <c r="E2571" s="5">
        <f>IFERROR((PlanMasine[[#This Row],[Norma]]/PlanMasine[[#This Row],[Q]])*(PlanMasine[[#This Row],[Q]]/SUMIF(#REF!,PlanMasine[[#This Row],[RN]],#REF!)*PlanMasine[[#This Row],[KPLQ]]),0)</f>
        <v>0</v>
      </c>
      <c r="F2571" s="23">
        <v>1</v>
      </c>
      <c r="G2571" s="23">
        <v>0</v>
      </c>
      <c r="H2571" s="23">
        <v>0</v>
      </c>
      <c r="I2571" s="23" t="s">
        <v>5</v>
      </c>
      <c r="J2571" s="23" t="s">
        <v>570</v>
      </c>
      <c r="K2571" s="23" t="s">
        <v>1836</v>
      </c>
      <c r="L2571" s="24">
        <v>45861</v>
      </c>
      <c r="M2571" s="28">
        <v>3.472222222222222E-3</v>
      </c>
      <c r="N2571" s="3">
        <v>45842</v>
      </c>
      <c r="O2571">
        <v>156888</v>
      </c>
      <c r="P2571" t="e">
        <f>IFERROR(INDEX(REDOSLIJED!#REF!,MATCH(PlanMasine[[#This Row],[KPL]],REDOSLIJED!#REF!,0)),MAX(REDOSLIJED!#REF!)+1)</f>
        <v>#REF!</v>
      </c>
    </row>
    <row r="2572" spans="1:16" hidden="1" x14ac:dyDescent="0.25">
      <c r="A2572" s="23">
        <v>1030342</v>
      </c>
      <c r="B2572" s="23">
        <v>1</v>
      </c>
      <c r="C2572" s="23">
        <v>1030314</v>
      </c>
      <c r="D2572" s="23" t="s">
        <v>2234</v>
      </c>
      <c r="E2572" s="5">
        <f>IFERROR((PlanMasine[[#This Row],[Norma]]/PlanMasine[[#This Row],[Q]])*(PlanMasine[[#This Row],[Q]]/SUMIF(#REF!,PlanMasine[[#This Row],[RN]],#REF!)*PlanMasine[[#This Row],[KPLQ]]),0)</f>
        <v>0</v>
      </c>
      <c r="F2572" s="23">
        <v>1</v>
      </c>
      <c r="G2572" s="23">
        <v>0</v>
      </c>
      <c r="H2572" s="23">
        <v>0</v>
      </c>
      <c r="I2572" s="23" t="s">
        <v>5</v>
      </c>
      <c r="J2572" s="23" t="s">
        <v>570</v>
      </c>
      <c r="K2572" s="23" t="s">
        <v>1836</v>
      </c>
      <c r="L2572" s="24">
        <v>45861</v>
      </c>
      <c r="M2572" s="28">
        <v>3.472222222222222E-3</v>
      </c>
      <c r="N2572" s="3">
        <v>45842</v>
      </c>
      <c r="O2572">
        <v>156889</v>
      </c>
      <c r="P2572" t="e">
        <f>IFERROR(INDEX(REDOSLIJED!#REF!,MATCH(PlanMasine[[#This Row],[KPL]],REDOSLIJED!#REF!,0)),MAX(REDOSLIJED!#REF!)+1)</f>
        <v>#REF!</v>
      </c>
    </row>
    <row r="2573" spans="1:16" hidden="1" x14ac:dyDescent="0.25">
      <c r="A2573" s="23">
        <v>1030342</v>
      </c>
      <c r="B2573" s="23">
        <v>1</v>
      </c>
      <c r="C2573" s="23">
        <v>1030311</v>
      </c>
      <c r="D2573" s="23" t="s">
        <v>2236</v>
      </c>
      <c r="E2573" s="5">
        <f>IFERROR((PlanMasine[[#This Row],[Norma]]/PlanMasine[[#This Row],[Q]])*(PlanMasine[[#This Row],[Q]]/SUMIF(#REF!,PlanMasine[[#This Row],[RN]],#REF!)*PlanMasine[[#This Row],[KPLQ]]),0)</f>
        <v>0</v>
      </c>
      <c r="F2573" s="23">
        <v>1</v>
      </c>
      <c r="G2573" s="23">
        <v>0</v>
      </c>
      <c r="H2573" s="23">
        <v>0</v>
      </c>
      <c r="I2573" s="23" t="s">
        <v>5</v>
      </c>
      <c r="J2573" s="23" t="s">
        <v>570</v>
      </c>
      <c r="K2573" s="23" t="s">
        <v>1836</v>
      </c>
      <c r="L2573" s="24">
        <v>45861</v>
      </c>
      <c r="M2573" s="28">
        <v>3.472222222222222E-3</v>
      </c>
      <c r="N2573" s="3">
        <v>45842</v>
      </c>
      <c r="O2573">
        <v>156886</v>
      </c>
      <c r="P2573" t="e">
        <f>IFERROR(INDEX(REDOSLIJED!#REF!,MATCH(PlanMasine[[#This Row],[KPL]],REDOSLIJED!#REF!,0)),MAX(REDOSLIJED!#REF!)+1)</f>
        <v>#REF!</v>
      </c>
    </row>
    <row r="2574" spans="1:16" hidden="1" x14ac:dyDescent="0.25">
      <c r="A2574" s="23">
        <v>1030342</v>
      </c>
      <c r="B2574" s="23">
        <v>1</v>
      </c>
      <c r="C2574" s="23">
        <v>1030312</v>
      </c>
      <c r="D2574" s="23" t="s">
        <v>2233</v>
      </c>
      <c r="E2574" s="5">
        <f>IFERROR((PlanMasine[[#This Row],[Norma]]/PlanMasine[[#This Row],[Q]])*(PlanMasine[[#This Row],[Q]]/SUMIF(#REF!,PlanMasine[[#This Row],[RN]],#REF!)*PlanMasine[[#This Row],[KPLQ]]),0)</f>
        <v>0</v>
      </c>
      <c r="F2574" s="23">
        <v>1</v>
      </c>
      <c r="G2574" s="23">
        <v>0</v>
      </c>
      <c r="H2574" s="23">
        <v>0</v>
      </c>
      <c r="I2574" s="23" t="s">
        <v>5</v>
      </c>
      <c r="J2574" s="23" t="s">
        <v>570</v>
      </c>
      <c r="K2574" s="23" t="s">
        <v>1836</v>
      </c>
      <c r="L2574" s="24">
        <v>45861</v>
      </c>
      <c r="M2574" s="28">
        <v>6.9444444444444441E-3</v>
      </c>
      <c r="N2574" s="3">
        <v>45842</v>
      </c>
      <c r="O2574">
        <v>156887</v>
      </c>
      <c r="P2574" t="e">
        <f>IFERROR(INDEX(REDOSLIJED!#REF!,MATCH(PlanMasine[[#This Row],[KPL]],REDOSLIJED!#REF!,0)),MAX(REDOSLIJED!#REF!)+1)</f>
        <v>#REF!</v>
      </c>
    </row>
    <row r="2575" spans="1:16" hidden="1" x14ac:dyDescent="0.25">
      <c r="A2575" s="23">
        <v>1031112</v>
      </c>
      <c r="B2575" s="23">
        <v>20</v>
      </c>
      <c r="C2575" s="23">
        <v>1031114</v>
      </c>
      <c r="D2575" s="23" t="s">
        <v>2005</v>
      </c>
      <c r="E2575" s="5">
        <f>IFERROR((PlanMasine[[#This Row],[Norma]]/PlanMasine[[#This Row],[Q]])*(PlanMasine[[#This Row],[Q]]/SUMIF(#REF!,PlanMasine[[#This Row],[RN]],#REF!)*PlanMasine[[#This Row],[KPLQ]]),0)</f>
        <v>0</v>
      </c>
      <c r="F2575" s="23">
        <v>20</v>
      </c>
      <c r="G2575" s="23">
        <v>0</v>
      </c>
      <c r="H2575" s="23">
        <v>0</v>
      </c>
      <c r="I2575" s="23" t="s">
        <v>5</v>
      </c>
      <c r="J2575" s="23" t="s">
        <v>570</v>
      </c>
      <c r="K2575" s="23" t="s">
        <v>2357</v>
      </c>
      <c r="L2575" s="24">
        <v>45853</v>
      </c>
      <c r="M2575" s="28">
        <v>2.7777777777777776E-2</v>
      </c>
      <c r="N2575" s="3">
        <v>45842</v>
      </c>
      <c r="O2575">
        <v>194687</v>
      </c>
      <c r="P2575" t="e">
        <f>IFERROR(INDEX(REDOSLIJED!#REF!,MATCH(PlanMasine[[#This Row],[KPL]],REDOSLIJED!#REF!,0)),MAX(REDOSLIJED!#REF!)+1)</f>
        <v>#REF!</v>
      </c>
    </row>
    <row r="2576" spans="1:16" hidden="1" x14ac:dyDescent="0.25">
      <c r="A2576" s="23">
        <v>1031112</v>
      </c>
      <c r="B2576" s="23">
        <v>20</v>
      </c>
      <c r="C2576" s="23">
        <v>1031118</v>
      </c>
      <c r="D2576" s="23" t="s">
        <v>2006</v>
      </c>
      <c r="E2576" s="5">
        <f>IFERROR((PlanMasine[[#This Row],[Norma]]/PlanMasine[[#This Row],[Q]])*(PlanMasine[[#This Row],[Q]]/SUMIF(#REF!,PlanMasine[[#This Row],[RN]],#REF!)*PlanMasine[[#This Row],[KPLQ]]),0)</f>
        <v>0</v>
      </c>
      <c r="F2576" s="23">
        <v>20</v>
      </c>
      <c r="G2576" s="23">
        <v>0</v>
      </c>
      <c r="H2576" s="23">
        <v>0</v>
      </c>
      <c r="I2576" s="23" t="s">
        <v>5</v>
      </c>
      <c r="J2576" s="23" t="s">
        <v>570</v>
      </c>
      <c r="K2576" s="23" t="s">
        <v>2357</v>
      </c>
      <c r="L2576" s="24">
        <v>45853</v>
      </c>
      <c r="M2576" s="28">
        <v>6.9444444444444448E-2</v>
      </c>
      <c r="N2576" s="3">
        <v>45842</v>
      </c>
      <c r="O2576">
        <v>194691</v>
      </c>
      <c r="P2576" t="e">
        <f>IFERROR(INDEX(REDOSLIJED!#REF!,MATCH(PlanMasine[[#This Row],[KPL]],REDOSLIJED!#REF!,0)),MAX(REDOSLIJED!#REF!)+1)</f>
        <v>#REF!</v>
      </c>
    </row>
    <row r="2577" spans="1:16" hidden="1" x14ac:dyDescent="0.25">
      <c r="A2577" s="23">
        <v>1031112</v>
      </c>
      <c r="B2577" s="23">
        <v>20</v>
      </c>
      <c r="C2577" s="23">
        <v>1031123</v>
      </c>
      <c r="D2577" s="23" t="s">
        <v>2007</v>
      </c>
      <c r="E2577" s="5">
        <f>IFERROR((PlanMasine[[#This Row],[Norma]]/PlanMasine[[#This Row],[Q]])*(PlanMasine[[#This Row],[Q]]/SUMIF(#REF!,PlanMasine[[#This Row],[RN]],#REF!)*PlanMasine[[#This Row],[KPLQ]]),0)</f>
        <v>0</v>
      </c>
      <c r="F2577" s="23">
        <v>20</v>
      </c>
      <c r="G2577" s="23">
        <v>0</v>
      </c>
      <c r="H2577" s="23">
        <v>0</v>
      </c>
      <c r="I2577" s="23" t="s">
        <v>5</v>
      </c>
      <c r="J2577" s="23" t="s">
        <v>570</v>
      </c>
      <c r="K2577" s="23" t="s">
        <v>2357</v>
      </c>
      <c r="L2577" s="24">
        <v>45853</v>
      </c>
      <c r="M2577" s="28">
        <v>2.7777777777777776E-2</v>
      </c>
      <c r="N2577" s="3">
        <v>45842</v>
      </c>
      <c r="O2577">
        <v>194698</v>
      </c>
      <c r="P2577" t="e">
        <f>IFERROR(INDEX(REDOSLIJED!#REF!,MATCH(PlanMasine[[#This Row],[KPL]],REDOSLIJED!#REF!,0)),MAX(REDOSLIJED!#REF!)+1)</f>
        <v>#REF!</v>
      </c>
    </row>
    <row r="2578" spans="1:16" hidden="1" x14ac:dyDescent="0.25">
      <c r="A2578" s="23">
        <v>1034678</v>
      </c>
      <c r="B2578" s="23">
        <v>16</v>
      </c>
      <c r="C2578" s="23">
        <v>1034684</v>
      </c>
      <c r="D2578" s="23" t="s">
        <v>2538</v>
      </c>
      <c r="E2578" s="5">
        <f>IFERROR((PlanMasine[[#This Row],[Norma]]/PlanMasine[[#This Row],[Q]])*(PlanMasine[[#This Row],[Q]]/SUMIF(#REF!,PlanMasine[[#This Row],[RN]],#REF!)*PlanMasine[[#This Row],[KPLQ]]),0)</f>
        <v>0</v>
      </c>
      <c r="F2578" s="23">
        <v>16</v>
      </c>
      <c r="G2578" s="23">
        <v>0</v>
      </c>
      <c r="H2578" s="23">
        <v>0</v>
      </c>
      <c r="I2578" s="23" t="s">
        <v>5</v>
      </c>
      <c r="J2578" s="23" t="s">
        <v>570</v>
      </c>
      <c r="K2578" s="23" t="s">
        <v>2539</v>
      </c>
      <c r="L2578" s="24">
        <v>45867</v>
      </c>
      <c r="M2578" s="28">
        <v>5.5555555555555552E-2</v>
      </c>
      <c r="N2578" s="3">
        <v>45842</v>
      </c>
      <c r="O2578">
        <v>151949</v>
      </c>
      <c r="P2578" t="e">
        <f>IFERROR(INDEX(REDOSLIJED!#REF!,MATCH(PlanMasine[[#This Row],[KPL]],REDOSLIJED!#REF!,0)),MAX(REDOSLIJED!#REF!)+1)</f>
        <v>#REF!</v>
      </c>
    </row>
    <row r="2579" spans="1:16" hidden="1" x14ac:dyDescent="0.25">
      <c r="A2579" s="23">
        <v>1034678</v>
      </c>
      <c r="B2579" s="23">
        <v>16</v>
      </c>
      <c r="C2579" s="23">
        <v>1034681</v>
      </c>
      <c r="D2579" s="23" t="s">
        <v>2540</v>
      </c>
      <c r="E2579" s="5">
        <f>IFERROR((PlanMasine[[#This Row],[Norma]]/PlanMasine[[#This Row],[Q]])*(PlanMasine[[#This Row],[Q]]/SUMIF(#REF!,PlanMasine[[#This Row],[RN]],#REF!)*PlanMasine[[#This Row],[KPLQ]]),0)</f>
        <v>0</v>
      </c>
      <c r="F2579" s="23">
        <v>16</v>
      </c>
      <c r="G2579" s="23">
        <v>0</v>
      </c>
      <c r="H2579" s="23">
        <v>0</v>
      </c>
      <c r="I2579" s="23" t="s">
        <v>5</v>
      </c>
      <c r="J2579" s="23" t="s">
        <v>570</v>
      </c>
      <c r="K2579" s="23" t="s">
        <v>2539</v>
      </c>
      <c r="L2579" s="24">
        <v>45867</v>
      </c>
      <c r="M2579" s="28">
        <v>5.5555555555555552E-2</v>
      </c>
      <c r="N2579" s="3">
        <v>45842</v>
      </c>
      <c r="O2579">
        <v>151946</v>
      </c>
      <c r="P2579" t="e">
        <f>IFERROR(INDEX(REDOSLIJED!#REF!,MATCH(PlanMasine[[#This Row],[KPL]],REDOSLIJED!#REF!,0)),MAX(REDOSLIJED!#REF!)+1)</f>
        <v>#REF!</v>
      </c>
    </row>
    <row r="2580" spans="1:16" hidden="1" x14ac:dyDescent="0.25">
      <c r="A2580" s="23">
        <v>1034678</v>
      </c>
      <c r="B2580" s="23">
        <v>16</v>
      </c>
      <c r="C2580" s="23">
        <v>1034680</v>
      </c>
      <c r="D2580" s="23" t="s">
        <v>1453</v>
      </c>
      <c r="E2580" s="5">
        <f>IFERROR((PlanMasine[[#This Row],[Norma]]/PlanMasine[[#This Row],[Q]])*(PlanMasine[[#This Row],[Q]]/SUMIF(#REF!,PlanMasine[[#This Row],[RN]],#REF!)*PlanMasine[[#This Row],[KPLQ]]),0)</f>
        <v>0</v>
      </c>
      <c r="F2580" s="23">
        <v>16</v>
      </c>
      <c r="G2580" s="23">
        <v>0</v>
      </c>
      <c r="H2580" s="23">
        <v>0</v>
      </c>
      <c r="I2580" s="23" t="s">
        <v>5</v>
      </c>
      <c r="J2580" s="23" t="s">
        <v>570</v>
      </c>
      <c r="K2580" s="23" t="s">
        <v>2539</v>
      </c>
      <c r="L2580" s="24">
        <v>45867</v>
      </c>
      <c r="M2580" s="28">
        <v>0.22222222222222221</v>
      </c>
      <c r="N2580" s="3">
        <v>45842</v>
      </c>
      <c r="O2580">
        <v>151945</v>
      </c>
      <c r="P2580" t="e">
        <f>IFERROR(INDEX(REDOSLIJED!#REF!,MATCH(PlanMasine[[#This Row],[KPL]],REDOSLIJED!#REF!,0)),MAX(REDOSLIJED!#REF!)+1)</f>
        <v>#REF!</v>
      </c>
    </row>
    <row r="2581" spans="1:16" hidden="1" x14ac:dyDescent="0.25">
      <c r="A2581" s="23">
        <v>998927</v>
      </c>
      <c r="B2581" s="23">
        <v>1</v>
      </c>
      <c r="C2581" s="23">
        <v>998944</v>
      </c>
      <c r="D2581" s="23" t="s">
        <v>1600</v>
      </c>
      <c r="E2581" s="5">
        <f>IFERROR((PlanMasine[[#This Row],[Norma]]/PlanMasine[[#This Row],[Q]])*(PlanMasine[[#This Row],[Q]]/SUMIF(#REF!,PlanMasine[[#This Row],[RN]],#REF!)*PlanMasine[[#This Row],[KPLQ]]),0)</f>
        <v>0</v>
      </c>
      <c r="F2581" s="23">
        <v>12</v>
      </c>
      <c r="G2581" s="23">
        <v>0</v>
      </c>
      <c r="H2581" s="23">
        <v>0</v>
      </c>
      <c r="I2581" s="23" t="s">
        <v>5</v>
      </c>
      <c r="J2581" s="23" t="s">
        <v>570</v>
      </c>
      <c r="K2581" s="23" t="s">
        <v>1756</v>
      </c>
      <c r="L2581" s="24">
        <v>45870</v>
      </c>
      <c r="M2581" s="28">
        <v>2.0833333333333333E-3</v>
      </c>
      <c r="N2581" s="3">
        <v>45845</v>
      </c>
      <c r="O2581">
        <v>215459</v>
      </c>
      <c r="P2581" t="e">
        <f>IFERROR(INDEX(REDOSLIJED!#REF!,MATCH(PlanMasine[[#This Row],[KPL]],REDOSLIJED!#REF!,0)),MAX(REDOSLIJED!#REF!)+1)</f>
        <v>#REF!</v>
      </c>
    </row>
    <row r="2582" spans="1:16" hidden="1" x14ac:dyDescent="0.25">
      <c r="A2582" s="23">
        <v>998927</v>
      </c>
      <c r="B2582" s="23">
        <v>1</v>
      </c>
      <c r="C2582" s="23">
        <v>998955</v>
      </c>
      <c r="D2582" s="23" t="s">
        <v>2191</v>
      </c>
      <c r="E2582" s="5">
        <f>IFERROR((PlanMasine[[#This Row],[Norma]]/PlanMasine[[#This Row],[Q]])*(PlanMasine[[#This Row],[Q]]/SUMIF(#REF!,PlanMasine[[#This Row],[RN]],#REF!)*PlanMasine[[#This Row],[KPLQ]]),0)</f>
        <v>0</v>
      </c>
      <c r="F2582" s="23">
        <v>12</v>
      </c>
      <c r="G2582" s="23">
        <v>0</v>
      </c>
      <c r="H2582" s="23">
        <v>0</v>
      </c>
      <c r="I2582" s="23" t="s">
        <v>5</v>
      </c>
      <c r="J2582" s="23" t="s">
        <v>570</v>
      </c>
      <c r="K2582" s="23" t="s">
        <v>1756</v>
      </c>
      <c r="L2582" s="24">
        <v>45870</v>
      </c>
      <c r="M2582" s="28">
        <v>2.7777777777777779E-3</v>
      </c>
      <c r="N2582" s="3">
        <v>45845</v>
      </c>
      <c r="O2582">
        <v>215470</v>
      </c>
      <c r="P2582" t="e">
        <f>IFERROR(INDEX(REDOSLIJED!#REF!,MATCH(PlanMasine[[#This Row],[KPL]],REDOSLIJED!#REF!,0)),MAX(REDOSLIJED!#REF!)+1)</f>
        <v>#REF!</v>
      </c>
    </row>
    <row r="2583" spans="1:16" hidden="1" x14ac:dyDescent="0.25">
      <c r="A2583" s="23">
        <v>998927</v>
      </c>
      <c r="B2583" s="23">
        <v>1</v>
      </c>
      <c r="C2583" s="23">
        <v>998949</v>
      </c>
      <c r="D2583" s="23" t="s">
        <v>2192</v>
      </c>
      <c r="E2583" s="5">
        <f>IFERROR((PlanMasine[[#This Row],[Norma]]/PlanMasine[[#This Row],[Q]])*(PlanMasine[[#This Row],[Q]]/SUMIF(#REF!,PlanMasine[[#This Row],[RN]],#REF!)*PlanMasine[[#This Row],[KPLQ]]),0)</f>
        <v>0</v>
      </c>
      <c r="F2583" s="23">
        <v>12</v>
      </c>
      <c r="G2583" s="23">
        <v>0</v>
      </c>
      <c r="H2583" s="23">
        <v>0</v>
      </c>
      <c r="I2583" s="23" t="s">
        <v>5</v>
      </c>
      <c r="J2583" s="23" t="s">
        <v>570</v>
      </c>
      <c r="K2583" s="23" t="s">
        <v>1756</v>
      </c>
      <c r="L2583" s="24">
        <v>45870</v>
      </c>
      <c r="M2583" s="28">
        <v>3.472222222222222E-3</v>
      </c>
      <c r="N2583" s="3">
        <v>45845</v>
      </c>
      <c r="O2583">
        <v>215464</v>
      </c>
      <c r="P2583" t="e">
        <f>IFERROR(INDEX(REDOSLIJED!#REF!,MATCH(PlanMasine[[#This Row],[KPL]],REDOSLIJED!#REF!,0)),MAX(REDOSLIJED!#REF!)+1)</f>
        <v>#REF!</v>
      </c>
    </row>
    <row r="2584" spans="1:16" hidden="1" x14ac:dyDescent="0.25">
      <c r="A2584" s="23">
        <v>998927</v>
      </c>
      <c r="B2584" s="23">
        <v>1</v>
      </c>
      <c r="C2584" s="23">
        <v>998945</v>
      </c>
      <c r="D2584" s="23" t="s">
        <v>1609</v>
      </c>
      <c r="E2584" s="5">
        <f>IFERROR((PlanMasine[[#This Row],[Norma]]/PlanMasine[[#This Row],[Q]])*(PlanMasine[[#This Row],[Q]]/SUMIF(#REF!,PlanMasine[[#This Row],[RN]],#REF!)*PlanMasine[[#This Row],[KPLQ]]),0)</f>
        <v>0</v>
      </c>
      <c r="F2584" s="23">
        <v>12</v>
      </c>
      <c r="G2584" s="23">
        <v>0</v>
      </c>
      <c r="H2584" s="23">
        <v>0</v>
      </c>
      <c r="I2584" s="23" t="s">
        <v>5</v>
      </c>
      <c r="J2584" s="23" t="s">
        <v>570</v>
      </c>
      <c r="K2584" s="23" t="s">
        <v>1756</v>
      </c>
      <c r="L2584" s="24">
        <v>45870</v>
      </c>
      <c r="M2584" s="28">
        <v>5.5555555555555558E-3</v>
      </c>
      <c r="N2584" s="3">
        <v>45845</v>
      </c>
      <c r="O2584">
        <v>215460</v>
      </c>
      <c r="P2584" t="e">
        <f>IFERROR(INDEX(REDOSLIJED!#REF!,MATCH(PlanMasine[[#This Row],[KPL]],REDOSLIJED!#REF!,0)),MAX(REDOSLIJED!#REF!)+1)</f>
        <v>#REF!</v>
      </c>
    </row>
    <row r="2585" spans="1:16" hidden="1" x14ac:dyDescent="0.25">
      <c r="A2585" s="23">
        <v>998927</v>
      </c>
      <c r="B2585" s="23">
        <v>1</v>
      </c>
      <c r="C2585" s="23">
        <v>998946</v>
      </c>
      <c r="D2585" s="23" t="s">
        <v>2195</v>
      </c>
      <c r="E2585" s="5">
        <f>IFERROR((PlanMasine[[#This Row],[Norma]]/PlanMasine[[#This Row],[Q]])*(PlanMasine[[#This Row],[Q]]/SUMIF(#REF!,PlanMasine[[#This Row],[RN]],#REF!)*PlanMasine[[#This Row],[KPLQ]]),0)</f>
        <v>0</v>
      </c>
      <c r="F2585" s="23">
        <v>12</v>
      </c>
      <c r="G2585" s="23">
        <v>0</v>
      </c>
      <c r="H2585" s="23">
        <v>0</v>
      </c>
      <c r="I2585" s="23" t="s">
        <v>5</v>
      </c>
      <c r="J2585" s="23" t="s">
        <v>570</v>
      </c>
      <c r="K2585" s="23" t="s">
        <v>1756</v>
      </c>
      <c r="L2585" s="24">
        <v>45870</v>
      </c>
      <c r="M2585" s="28">
        <v>3.472222222222222E-3</v>
      </c>
      <c r="N2585" s="3">
        <v>45845</v>
      </c>
      <c r="O2585">
        <v>215461</v>
      </c>
      <c r="P2585" t="e">
        <f>IFERROR(INDEX(REDOSLIJED!#REF!,MATCH(PlanMasine[[#This Row],[KPL]],REDOSLIJED!#REF!,0)),MAX(REDOSLIJED!#REF!)+1)</f>
        <v>#REF!</v>
      </c>
    </row>
    <row r="2586" spans="1:16" hidden="1" x14ac:dyDescent="0.25">
      <c r="A2586" s="23">
        <v>998928</v>
      </c>
      <c r="B2586" s="23">
        <v>1</v>
      </c>
      <c r="C2586" s="23">
        <v>998949</v>
      </c>
      <c r="D2586" s="23" t="s">
        <v>2192</v>
      </c>
      <c r="E2586" s="5">
        <f>IFERROR((PlanMasine[[#This Row],[Norma]]/PlanMasine[[#This Row],[Q]])*(PlanMasine[[#This Row],[Q]]/SUMIF(#REF!,PlanMasine[[#This Row],[RN]],#REF!)*PlanMasine[[#This Row],[KPLQ]]),0)</f>
        <v>0</v>
      </c>
      <c r="F2586" s="23">
        <v>12</v>
      </c>
      <c r="G2586" s="23">
        <v>0</v>
      </c>
      <c r="H2586" s="23">
        <v>0</v>
      </c>
      <c r="I2586" s="23" t="s">
        <v>5</v>
      </c>
      <c r="J2586" s="23" t="s">
        <v>570</v>
      </c>
      <c r="K2586" s="23" t="s">
        <v>1756</v>
      </c>
      <c r="L2586" s="24">
        <v>45870</v>
      </c>
      <c r="M2586" s="28">
        <v>3.472222222222222E-3</v>
      </c>
      <c r="N2586" s="3">
        <v>45845</v>
      </c>
      <c r="O2586">
        <v>215464</v>
      </c>
      <c r="P2586" t="e">
        <f>IFERROR(INDEX(REDOSLIJED!#REF!,MATCH(PlanMasine[[#This Row],[KPL]],REDOSLIJED!#REF!,0)),MAX(REDOSLIJED!#REF!)+1)</f>
        <v>#REF!</v>
      </c>
    </row>
    <row r="2587" spans="1:16" hidden="1" x14ac:dyDescent="0.25">
      <c r="A2587" s="23">
        <v>998928</v>
      </c>
      <c r="B2587" s="23">
        <v>1</v>
      </c>
      <c r="C2587" s="23">
        <v>998944</v>
      </c>
      <c r="D2587" s="23" t="s">
        <v>1600</v>
      </c>
      <c r="E2587" s="5">
        <f>IFERROR((PlanMasine[[#This Row],[Norma]]/PlanMasine[[#This Row],[Q]])*(PlanMasine[[#This Row],[Q]]/SUMIF(#REF!,PlanMasine[[#This Row],[RN]],#REF!)*PlanMasine[[#This Row],[KPLQ]]),0)</f>
        <v>0</v>
      </c>
      <c r="F2587" s="23">
        <v>12</v>
      </c>
      <c r="G2587" s="23">
        <v>0</v>
      </c>
      <c r="H2587" s="23">
        <v>0</v>
      </c>
      <c r="I2587" s="23" t="s">
        <v>5</v>
      </c>
      <c r="J2587" s="23" t="s">
        <v>570</v>
      </c>
      <c r="K2587" s="23" t="s">
        <v>1756</v>
      </c>
      <c r="L2587" s="24">
        <v>45870</v>
      </c>
      <c r="M2587" s="28">
        <v>2.0833333333333333E-3</v>
      </c>
      <c r="N2587" s="3">
        <v>45845</v>
      </c>
      <c r="O2587">
        <v>215459</v>
      </c>
      <c r="P2587" t="e">
        <f>IFERROR(INDEX(REDOSLIJED!#REF!,MATCH(PlanMasine[[#This Row],[KPL]],REDOSLIJED!#REF!,0)),MAX(REDOSLIJED!#REF!)+1)</f>
        <v>#REF!</v>
      </c>
    </row>
    <row r="2588" spans="1:16" hidden="1" x14ac:dyDescent="0.25">
      <c r="A2588" s="23">
        <v>998928</v>
      </c>
      <c r="B2588" s="23">
        <v>1</v>
      </c>
      <c r="C2588" s="23">
        <v>998945</v>
      </c>
      <c r="D2588" s="23" t="s">
        <v>1609</v>
      </c>
      <c r="E2588" s="5">
        <f>IFERROR((PlanMasine[[#This Row],[Norma]]/PlanMasine[[#This Row],[Q]])*(PlanMasine[[#This Row],[Q]]/SUMIF(#REF!,PlanMasine[[#This Row],[RN]],#REF!)*PlanMasine[[#This Row],[KPLQ]]),0)</f>
        <v>0</v>
      </c>
      <c r="F2588" s="23">
        <v>12</v>
      </c>
      <c r="G2588" s="23">
        <v>0</v>
      </c>
      <c r="H2588" s="23">
        <v>0</v>
      </c>
      <c r="I2588" s="23" t="s">
        <v>5</v>
      </c>
      <c r="J2588" s="23" t="s">
        <v>570</v>
      </c>
      <c r="K2588" s="23" t="s">
        <v>1756</v>
      </c>
      <c r="L2588" s="24">
        <v>45870</v>
      </c>
      <c r="M2588" s="28">
        <v>5.5555555555555558E-3</v>
      </c>
      <c r="N2588" s="3">
        <v>45845</v>
      </c>
      <c r="O2588">
        <v>215460</v>
      </c>
      <c r="P2588" t="e">
        <f>IFERROR(INDEX(REDOSLIJED!#REF!,MATCH(PlanMasine[[#This Row],[KPL]],REDOSLIJED!#REF!,0)),MAX(REDOSLIJED!#REF!)+1)</f>
        <v>#REF!</v>
      </c>
    </row>
    <row r="2589" spans="1:16" hidden="1" x14ac:dyDescent="0.25">
      <c r="A2589" s="23">
        <v>998928</v>
      </c>
      <c r="B2589" s="23">
        <v>1</v>
      </c>
      <c r="C2589" s="23">
        <v>998946</v>
      </c>
      <c r="D2589" s="23" t="s">
        <v>2195</v>
      </c>
      <c r="E2589" s="5">
        <f>IFERROR((PlanMasine[[#This Row],[Norma]]/PlanMasine[[#This Row],[Q]])*(PlanMasine[[#This Row],[Q]]/SUMIF(#REF!,PlanMasine[[#This Row],[RN]],#REF!)*PlanMasine[[#This Row],[KPLQ]]),0)</f>
        <v>0</v>
      </c>
      <c r="F2589" s="23">
        <v>12</v>
      </c>
      <c r="G2589" s="23">
        <v>0</v>
      </c>
      <c r="H2589" s="23">
        <v>0</v>
      </c>
      <c r="I2589" s="23" t="s">
        <v>5</v>
      </c>
      <c r="J2589" s="23" t="s">
        <v>570</v>
      </c>
      <c r="K2589" s="23" t="s">
        <v>1756</v>
      </c>
      <c r="L2589" s="24">
        <v>45870</v>
      </c>
      <c r="M2589" s="28">
        <v>3.472222222222222E-3</v>
      </c>
      <c r="N2589" s="3">
        <v>45845</v>
      </c>
      <c r="O2589">
        <v>215461</v>
      </c>
      <c r="P2589" t="e">
        <f>IFERROR(INDEX(REDOSLIJED!#REF!,MATCH(PlanMasine[[#This Row],[KPL]],REDOSLIJED!#REF!,0)),MAX(REDOSLIJED!#REF!)+1)</f>
        <v>#REF!</v>
      </c>
    </row>
    <row r="2590" spans="1:16" hidden="1" x14ac:dyDescent="0.25">
      <c r="A2590" s="23">
        <v>998928</v>
      </c>
      <c r="B2590" s="23">
        <v>1</v>
      </c>
      <c r="C2590" s="23">
        <v>998955</v>
      </c>
      <c r="D2590" s="23" t="s">
        <v>2191</v>
      </c>
      <c r="E2590" s="5">
        <f>IFERROR((PlanMasine[[#This Row],[Norma]]/PlanMasine[[#This Row],[Q]])*(PlanMasine[[#This Row],[Q]]/SUMIF(#REF!,PlanMasine[[#This Row],[RN]],#REF!)*PlanMasine[[#This Row],[KPLQ]]),0)</f>
        <v>0</v>
      </c>
      <c r="F2590" s="23">
        <v>12</v>
      </c>
      <c r="G2590" s="23">
        <v>0</v>
      </c>
      <c r="H2590" s="23">
        <v>0</v>
      </c>
      <c r="I2590" s="23" t="s">
        <v>5</v>
      </c>
      <c r="J2590" s="23" t="s">
        <v>570</v>
      </c>
      <c r="K2590" s="23" t="s">
        <v>1756</v>
      </c>
      <c r="L2590" s="24">
        <v>45870</v>
      </c>
      <c r="M2590" s="28">
        <v>2.7777777777777779E-3</v>
      </c>
      <c r="N2590" s="3">
        <v>45845</v>
      </c>
      <c r="O2590">
        <v>215470</v>
      </c>
      <c r="P2590" t="e">
        <f>IFERROR(INDEX(REDOSLIJED!#REF!,MATCH(PlanMasine[[#This Row],[KPL]],REDOSLIJED!#REF!,0)),MAX(REDOSLIJED!#REF!)+1)</f>
        <v>#REF!</v>
      </c>
    </row>
    <row r="2591" spans="1:16" hidden="1" x14ac:dyDescent="0.25">
      <c r="A2591" s="23">
        <v>998929</v>
      </c>
      <c r="B2591" s="23">
        <v>1</v>
      </c>
      <c r="C2591" s="23">
        <v>998949</v>
      </c>
      <c r="D2591" s="23" t="s">
        <v>2192</v>
      </c>
      <c r="E2591" s="5">
        <f>IFERROR((PlanMasine[[#This Row],[Norma]]/PlanMasine[[#This Row],[Q]])*(PlanMasine[[#This Row],[Q]]/SUMIF(#REF!,PlanMasine[[#This Row],[RN]],#REF!)*PlanMasine[[#This Row],[KPLQ]]),0)</f>
        <v>0</v>
      </c>
      <c r="F2591" s="23">
        <v>12</v>
      </c>
      <c r="G2591" s="23">
        <v>0</v>
      </c>
      <c r="H2591" s="23">
        <v>0</v>
      </c>
      <c r="I2591" s="23" t="s">
        <v>5</v>
      </c>
      <c r="J2591" s="23" t="s">
        <v>570</v>
      </c>
      <c r="K2591" s="23" t="s">
        <v>1756</v>
      </c>
      <c r="L2591" s="24">
        <v>45870</v>
      </c>
      <c r="M2591" s="28">
        <v>3.472222222222222E-3</v>
      </c>
      <c r="N2591" s="3">
        <v>45845</v>
      </c>
      <c r="O2591">
        <v>215464</v>
      </c>
      <c r="P2591" t="e">
        <f>IFERROR(INDEX(REDOSLIJED!#REF!,MATCH(PlanMasine[[#This Row],[KPL]],REDOSLIJED!#REF!,0)),MAX(REDOSLIJED!#REF!)+1)</f>
        <v>#REF!</v>
      </c>
    </row>
    <row r="2592" spans="1:16" hidden="1" x14ac:dyDescent="0.25">
      <c r="A2592" s="23">
        <v>998929</v>
      </c>
      <c r="B2592" s="23">
        <v>1</v>
      </c>
      <c r="C2592" s="23">
        <v>998955</v>
      </c>
      <c r="D2592" s="23" t="s">
        <v>2191</v>
      </c>
      <c r="E2592" s="5">
        <f>IFERROR((PlanMasine[[#This Row],[Norma]]/PlanMasine[[#This Row],[Q]])*(PlanMasine[[#This Row],[Q]]/SUMIF(#REF!,PlanMasine[[#This Row],[RN]],#REF!)*PlanMasine[[#This Row],[KPLQ]]),0)</f>
        <v>0</v>
      </c>
      <c r="F2592" s="23">
        <v>12</v>
      </c>
      <c r="G2592" s="23">
        <v>0</v>
      </c>
      <c r="H2592" s="23">
        <v>0</v>
      </c>
      <c r="I2592" s="23" t="s">
        <v>5</v>
      </c>
      <c r="J2592" s="23" t="s">
        <v>570</v>
      </c>
      <c r="K2592" s="23" t="s">
        <v>1756</v>
      </c>
      <c r="L2592" s="24">
        <v>45870</v>
      </c>
      <c r="M2592" s="28">
        <v>2.7777777777777779E-3</v>
      </c>
      <c r="N2592" s="3">
        <v>45845</v>
      </c>
      <c r="O2592">
        <v>215470</v>
      </c>
      <c r="P2592" t="e">
        <f>IFERROR(INDEX(REDOSLIJED!#REF!,MATCH(PlanMasine[[#This Row],[KPL]],REDOSLIJED!#REF!,0)),MAX(REDOSLIJED!#REF!)+1)</f>
        <v>#REF!</v>
      </c>
    </row>
    <row r="2593" spans="1:16" hidden="1" x14ac:dyDescent="0.25">
      <c r="A2593" s="23">
        <v>998929</v>
      </c>
      <c r="B2593" s="23">
        <v>1</v>
      </c>
      <c r="C2593" s="23">
        <v>998945</v>
      </c>
      <c r="D2593" s="23" t="s">
        <v>1609</v>
      </c>
      <c r="E2593" s="5">
        <f>IFERROR((PlanMasine[[#This Row],[Norma]]/PlanMasine[[#This Row],[Q]])*(PlanMasine[[#This Row],[Q]]/SUMIF(#REF!,PlanMasine[[#This Row],[RN]],#REF!)*PlanMasine[[#This Row],[KPLQ]]),0)</f>
        <v>0</v>
      </c>
      <c r="F2593" s="23">
        <v>12</v>
      </c>
      <c r="G2593" s="23">
        <v>0</v>
      </c>
      <c r="H2593" s="23">
        <v>0</v>
      </c>
      <c r="I2593" s="23" t="s">
        <v>5</v>
      </c>
      <c r="J2593" s="23" t="s">
        <v>570</v>
      </c>
      <c r="K2593" s="23" t="s">
        <v>1756</v>
      </c>
      <c r="L2593" s="24">
        <v>45870</v>
      </c>
      <c r="M2593" s="28">
        <v>5.5555555555555558E-3</v>
      </c>
      <c r="N2593" s="3">
        <v>45845</v>
      </c>
      <c r="O2593">
        <v>215460</v>
      </c>
      <c r="P2593" t="e">
        <f>IFERROR(INDEX(REDOSLIJED!#REF!,MATCH(PlanMasine[[#This Row],[KPL]],REDOSLIJED!#REF!,0)),MAX(REDOSLIJED!#REF!)+1)</f>
        <v>#REF!</v>
      </c>
    </row>
    <row r="2594" spans="1:16" hidden="1" x14ac:dyDescent="0.25">
      <c r="A2594" s="23">
        <v>998929</v>
      </c>
      <c r="B2594" s="23">
        <v>1</v>
      </c>
      <c r="C2594" s="23">
        <v>998944</v>
      </c>
      <c r="D2594" s="23" t="s">
        <v>1600</v>
      </c>
      <c r="E2594" s="5">
        <f>IFERROR((PlanMasine[[#This Row],[Norma]]/PlanMasine[[#This Row],[Q]])*(PlanMasine[[#This Row],[Q]]/SUMIF(#REF!,PlanMasine[[#This Row],[RN]],#REF!)*PlanMasine[[#This Row],[KPLQ]]),0)</f>
        <v>0</v>
      </c>
      <c r="F2594" s="23">
        <v>12</v>
      </c>
      <c r="G2594" s="23">
        <v>0</v>
      </c>
      <c r="H2594" s="23">
        <v>0</v>
      </c>
      <c r="I2594" s="23" t="s">
        <v>5</v>
      </c>
      <c r="J2594" s="23" t="s">
        <v>570</v>
      </c>
      <c r="K2594" s="23" t="s">
        <v>1756</v>
      </c>
      <c r="L2594" s="24">
        <v>45870</v>
      </c>
      <c r="M2594" s="28">
        <v>2.0833333333333333E-3</v>
      </c>
      <c r="N2594" s="3">
        <v>45845</v>
      </c>
      <c r="O2594">
        <v>215459</v>
      </c>
      <c r="P2594" t="e">
        <f>IFERROR(INDEX(REDOSLIJED!#REF!,MATCH(PlanMasine[[#This Row],[KPL]],REDOSLIJED!#REF!,0)),MAX(REDOSLIJED!#REF!)+1)</f>
        <v>#REF!</v>
      </c>
    </row>
    <row r="2595" spans="1:16" hidden="1" x14ac:dyDescent="0.25">
      <c r="A2595" s="23">
        <v>998929</v>
      </c>
      <c r="B2595" s="23">
        <v>1</v>
      </c>
      <c r="C2595" s="23">
        <v>998946</v>
      </c>
      <c r="D2595" s="23" t="s">
        <v>2195</v>
      </c>
      <c r="E2595" s="5">
        <f>IFERROR((PlanMasine[[#This Row],[Norma]]/PlanMasine[[#This Row],[Q]])*(PlanMasine[[#This Row],[Q]]/SUMIF(#REF!,PlanMasine[[#This Row],[RN]],#REF!)*PlanMasine[[#This Row],[KPLQ]]),0)</f>
        <v>0</v>
      </c>
      <c r="F2595" s="23">
        <v>12</v>
      </c>
      <c r="G2595" s="23">
        <v>0</v>
      </c>
      <c r="H2595" s="23">
        <v>0</v>
      </c>
      <c r="I2595" s="23" t="s">
        <v>5</v>
      </c>
      <c r="J2595" s="23" t="s">
        <v>570</v>
      </c>
      <c r="K2595" s="23" t="s">
        <v>1756</v>
      </c>
      <c r="L2595" s="24">
        <v>45870</v>
      </c>
      <c r="M2595" s="28">
        <v>3.472222222222222E-3</v>
      </c>
      <c r="N2595" s="3">
        <v>45845</v>
      </c>
      <c r="O2595">
        <v>215461</v>
      </c>
      <c r="P2595" t="e">
        <f>IFERROR(INDEX(REDOSLIJED!#REF!,MATCH(PlanMasine[[#This Row],[KPL]],REDOSLIJED!#REF!,0)),MAX(REDOSLIJED!#REF!)+1)</f>
        <v>#REF!</v>
      </c>
    </row>
    <row r="2596" spans="1:16" hidden="1" x14ac:dyDescent="0.25">
      <c r="A2596" s="23">
        <v>998930</v>
      </c>
      <c r="B2596" s="23">
        <v>1</v>
      </c>
      <c r="C2596" s="23">
        <v>998944</v>
      </c>
      <c r="D2596" s="23" t="s">
        <v>1600</v>
      </c>
      <c r="E2596" s="5">
        <f>IFERROR((PlanMasine[[#This Row],[Norma]]/PlanMasine[[#This Row],[Q]])*(PlanMasine[[#This Row],[Q]]/SUMIF(#REF!,PlanMasine[[#This Row],[RN]],#REF!)*PlanMasine[[#This Row],[KPLQ]]),0)</f>
        <v>0</v>
      </c>
      <c r="F2596" s="23">
        <v>12</v>
      </c>
      <c r="G2596" s="23">
        <v>0</v>
      </c>
      <c r="H2596" s="23">
        <v>0</v>
      </c>
      <c r="I2596" s="23" t="s">
        <v>5</v>
      </c>
      <c r="J2596" s="23" t="s">
        <v>570</v>
      </c>
      <c r="K2596" s="23" t="s">
        <v>1756</v>
      </c>
      <c r="L2596" s="24">
        <v>45870</v>
      </c>
      <c r="M2596" s="28">
        <v>2.0833333333333333E-3</v>
      </c>
      <c r="N2596" s="3">
        <v>45845</v>
      </c>
      <c r="O2596">
        <v>215459</v>
      </c>
      <c r="P2596" t="e">
        <f>IFERROR(INDEX(REDOSLIJED!#REF!,MATCH(PlanMasine[[#This Row],[KPL]],REDOSLIJED!#REF!,0)),MAX(REDOSLIJED!#REF!)+1)</f>
        <v>#REF!</v>
      </c>
    </row>
    <row r="2597" spans="1:16" hidden="1" x14ac:dyDescent="0.25">
      <c r="A2597" s="23">
        <v>998930</v>
      </c>
      <c r="B2597" s="23">
        <v>1</v>
      </c>
      <c r="C2597" s="23">
        <v>998945</v>
      </c>
      <c r="D2597" s="23" t="s">
        <v>1609</v>
      </c>
      <c r="E2597" s="5">
        <f>IFERROR((PlanMasine[[#This Row],[Norma]]/PlanMasine[[#This Row],[Q]])*(PlanMasine[[#This Row],[Q]]/SUMIF(#REF!,PlanMasine[[#This Row],[RN]],#REF!)*PlanMasine[[#This Row],[KPLQ]]),0)</f>
        <v>0</v>
      </c>
      <c r="F2597" s="23">
        <v>12</v>
      </c>
      <c r="G2597" s="23">
        <v>0</v>
      </c>
      <c r="H2597" s="23">
        <v>0</v>
      </c>
      <c r="I2597" s="23" t="s">
        <v>5</v>
      </c>
      <c r="J2597" s="23" t="s">
        <v>570</v>
      </c>
      <c r="K2597" s="23" t="s">
        <v>1756</v>
      </c>
      <c r="L2597" s="24">
        <v>45870</v>
      </c>
      <c r="M2597" s="28">
        <v>5.5555555555555558E-3</v>
      </c>
      <c r="N2597" s="3">
        <v>45845</v>
      </c>
      <c r="O2597">
        <v>215460</v>
      </c>
      <c r="P2597" t="e">
        <f>IFERROR(INDEX(REDOSLIJED!#REF!,MATCH(PlanMasine[[#This Row],[KPL]],REDOSLIJED!#REF!,0)),MAX(REDOSLIJED!#REF!)+1)</f>
        <v>#REF!</v>
      </c>
    </row>
    <row r="2598" spans="1:16" hidden="1" x14ac:dyDescent="0.25">
      <c r="A2598" s="23">
        <v>998930</v>
      </c>
      <c r="B2598" s="23">
        <v>1</v>
      </c>
      <c r="C2598" s="23">
        <v>998946</v>
      </c>
      <c r="D2598" s="23" t="s">
        <v>2195</v>
      </c>
      <c r="E2598" s="5">
        <f>IFERROR((PlanMasine[[#This Row],[Norma]]/PlanMasine[[#This Row],[Q]])*(PlanMasine[[#This Row],[Q]]/SUMIF(#REF!,PlanMasine[[#This Row],[RN]],#REF!)*PlanMasine[[#This Row],[KPLQ]]),0)</f>
        <v>0</v>
      </c>
      <c r="F2598" s="23">
        <v>12</v>
      </c>
      <c r="G2598" s="23">
        <v>0</v>
      </c>
      <c r="H2598" s="23">
        <v>0</v>
      </c>
      <c r="I2598" s="23" t="s">
        <v>5</v>
      </c>
      <c r="J2598" s="23" t="s">
        <v>570</v>
      </c>
      <c r="K2598" s="23" t="s">
        <v>1756</v>
      </c>
      <c r="L2598" s="24">
        <v>45870</v>
      </c>
      <c r="M2598" s="28">
        <v>3.472222222222222E-3</v>
      </c>
      <c r="N2598" s="3">
        <v>45845</v>
      </c>
      <c r="O2598">
        <v>215461</v>
      </c>
      <c r="P2598" t="e">
        <f>IFERROR(INDEX(REDOSLIJED!#REF!,MATCH(PlanMasine[[#This Row],[KPL]],REDOSLIJED!#REF!,0)),MAX(REDOSLIJED!#REF!)+1)</f>
        <v>#REF!</v>
      </c>
    </row>
    <row r="2599" spans="1:16" hidden="1" x14ac:dyDescent="0.25">
      <c r="A2599" s="23">
        <v>998930</v>
      </c>
      <c r="B2599" s="23">
        <v>1</v>
      </c>
      <c r="C2599" s="23">
        <v>998949</v>
      </c>
      <c r="D2599" s="23" t="s">
        <v>2192</v>
      </c>
      <c r="E2599" s="5">
        <f>IFERROR((PlanMasine[[#This Row],[Norma]]/PlanMasine[[#This Row],[Q]])*(PlanMasine[[#This Row],[Q]]/SUMIF(#REF!,PlanMasine[[#This Row],[RN]],#REF!)*PlanMasine[[#This Row],[KPLQ]]),0)</f>
        <v>0</v>
      </c>
      <c r="F2599" s="23">
        <v>12</v>
      </c>
      <c r="G2599" s="23">
        <v>0</v>
      </c>
      <c r="H2599" s="23">
        <v>0</v>
      </c>
      <c r="I2599" s="23" t="s">
        <v>5</v>
      </c>
      <c r="J2599" s="23" t="s">
        <v>570</v>
      </c>
      <c r="K2599" s="23" t="s">
        <v>1756</v>
      </c>
      <c r="L2599" s="24">
        <v>45870</v>
      </c>
      <c r="M2599" s="28">
        <v>3.472222222222222E-3</v>
      </c>
      <c r="N2599" s="3">
        <v>45845</v>
      </c>
      <c r="O2599">
        <v>215464</v>
      </c>
      <c r="P2599" t="e">
        <f>IFERROR(INDEX(REDOSLIJED!#REF!,MATCH(PlanMasine[[#This Row],[KPL]],REDOSLIJED!#REF!,0)),MAX(REDOSLIJED!#REF!)+1)</f>
        <v>#REF!</v>
      </c>
    </row>
    <row r="2600" spans="1:16" hidden="1" x14ac:dyDescent="0.25">
      <c r="A2600" s="23">
        <v>998930</v>
      </c>
      <c r="B2600" s="23">
        <v>1</v>
      </c>
      <c r="C2600" s="23">
        <v>998955</v>
      </c>
      <c r="D2600" s="23" t="s">
        <v>2191</v>
      </c>
      <c r="E2600" s="5">
        <f>IFERROR((PlanMasine[[#This Row],[Norma]]/PlanMasine[[#This Row],[Q]])*(PlanMasine[[#This Row],[Q]]/SUMIF(#REF!,PlanMasine[[#This Row],[RN]],#REF!)*PlanMasine[[#This Row],[KPLQ]]),0)</f>
        <v>0</v>
      </c>
      <c r="F2600" s="23">
        <v>12</v>
      </c>
      <c r="G2600" s="23">
        <v>0</v>
      </c>
      <c r="H2600" s="23">
        <v>0</v>
      </c>
      <c r="I2600" s="23" t="s">
        <v>5</v>
      </c>
      <c r="J2600" s="23" t="s">
        <v>570</v>
      </c>
      <c r="K2600" s="23" t="s">
        <v>1756</v>
      </c>
      <c r="L2600" s="24">
        <v>45870</v>
      </c>
      <c r="M2600" s="28">
        <v>2.7777777777777779E-3</v>
      </c>
      <c r="N2600" s="3">
        <v>45845</v>
      </c>
      <c r="O2600">
        <v>215470</v>
      </c>
      <c r="P2600" t="e">
        <f>IFERROR(INDEX(REDOSLIJED!#REF!,MATCH(PlanMasine[[#This Row],[KPL]],REDOSLIJED!#REF!,0)),MAX(REDOSLIJED!#REF!)+1)</f>
        <v>#REF!</v>
      </c>
    </row>
    <row r="2601" spans="1:16" hidden="1" x14ac:dyDescent="0.25">
      <c r="A2601" s="23">
        <v>998931</v>
      </c>
      <c r="B2601" s="23">
        <v>1</v>
      </c>
      <c r="C2601" s="23">
        <v>998944</v>
      </c>
      <c r="D2601" s="23" t="s">
        <v>1600</v>
      </c>
      <c r="E2601" s="5">
        <f>IFERROR((PlanMasine[[#This Row],[Norma]]/PlanMasine[[#This Row],[Q]])*(PlanMasine[[#This Row],[Q]]/SUMIF(#REF!,PlanMasine[[#This Row],[RN]],#REF!)*PlanMasine[[#This Row],[KPLQ]]),0)</f>
        <v>0</v>
      </c>
      <c r="F2601" s="23">
        <v>12</v>
      </c>
      <c r="G2601" s="23">
        <v>0</v>
      </c>
      <c r="H2601" s="23">
        <v>0</v>
      </c>
      <c r="I2601" s="23" t="s">
        <v>5</v>
      </c>
      <c r="J2601" s="23" t="s">
        <v>570</v>
      </c>
      <c r="K2601" s="23" t="s">
        <v>1756</v>
      </c>
      <c r="L2601" s="24">
        <v>45870</v>
      </c>
      <c r="M2601" s="28">
        <v>2.0833333333333333E-3</v>
      </c>
      <c r="N2601" s="3">
        <v>45845</v>
      </c>
      <c r="O2601">
        <v>215459</v>
      </c>
      <c r="P2601" t="e">
        <f>IFERROR(INDEX(REDOSLIJED!#REF!,MATCH(PlanMasine[[#This Row],[KPL]],REDOSLIJED!#REF!,0)),MAX(REDOSLIJED!#REF!)+1)</f>
        <v>#REF!</v>
      </c>
    </row>
    <row r="2602" spans="1:16" hidden="1" x14ac:dyDescent="0.25">
      <c r="A2602" s="23">
        <v>998931</v>
      </c>
      <c r="B2602" s="23">
        <v>1</v>
      </c>
      <c r="C2602" s="23">
        <v>998945</v>
      </c>
      <c r="D2602" s="23" t="s">
        <v>1609</v>
      </c>
      <c r="E2602" s="5">
        <f>IFERROR((PlanMasine[[#This Row],[Norma]]/PlanMasine[[#This Row],[Q]])*(PlanMasine[[#This Row],[Q]]/SUMIF(#REF!,PlanMasine[[#This Row],[RN]],#REF!)*PlanMasine[[#This Row],[KPLQ]]),0)</f>
        <v>0</v>
      </c>
      <c r="F2602" s="23">
        <v>12</v>
      </c>
      <c r="G2602" s="23">
        <v>0</v>
      </c>
      <c r="H2602" s="23">
        <v>0</v>
      </c>
      <c r="I2602" s="23" t="s">
        <v>5</v>
      </c>
      <c r="J2602" s="23" t="s">
        <v>570</v>
      </c>
      <c r="K2602" s="23" t="s">
        <v>1756</v>
      </c>
      <c r="L2602" s="24">
        <v>45870</v>
      </c>
      <c r="M2602" s="28">
        <v>5.5555555555555558E-3</v>
      </c>
      <c r="N2602" s="3">
        <v>45845</v>
      </c>
      <c r="O2602">
        <v>215460</v>
      </c>
      <c r="P2602" t="e">
        <f>IFERROR(INDEX(REDOSLIJED!#REF!,MATCH(PlanMasine[[#This Row],[KPL]],REDOSLIJED!#REF!,0)),MAX(REDOSLIJED!#REF!)+1)</f>
        <v>#REF!</v>
      </c>
    </row>
    <row r="2603" spans="1:16" hidden="1" x14ac:dyDescent="0.25">
      <c r="A2603" s="23">
        <v>998931</v>
      </c>
      <c r="B2603" s="23">
        <v>1</v>
      </c>
      <c r="C2603" s="23">
        <v>998946</v>
      </c>
      <c r="D2603" s="23" t="s">
        <v>2195</v>
      </c>
      <c r="E2603" s="5">
        <f>IFERROR((PlanMasine[[#This Row],[Norma]]/PlanMasine[[#This Row],[Q]])*(PlanMasine[[#This Row],[Q]]/SUMIF(#REF!,PlanMasine[[#This Row],[RN]],#REF!)*PlanMasine[[#This Row],[KPLQ]]),0)</f>
        <v>0</v>
      </c>
      <c r="F2603" s="23">
        <v>12</v>
      </c>
      <c r="G2603" s="23">
        <v>0</v>
      </c>
      <c r="H2603" s="23">
        <v>0</v>
      </c>
      <c r="I2603" s="23" t="s">
        <v>5</v>
      </c>
      <c r="J2603" s="23" t="s">
        <v>570</v>
      </c>
      <c r="K2603" s="23" t="s">
        <v>1756</v>
      </c>
      <c r="L2603" s="24">
        <v>45870</v>
      </c>
      <c r="M2603" s="28">
        <v>3.472222222222222E-3</v>
      </c>
      <c r="N2603" s="3">
        <v>45845</v>
      </c>
      <c r="O2603">
        <v>215461</v>
      </c>
      <c r="P2603" t="e">
        <f>IFERROR(INDEX(REDOSLIJED!#REF!,MATCH(PlanMasine[[#This Row],[KPL]],REDOSLIJED!#REF!,0)),MAX(REDOSLIJED!#REF!)+1)</f>
        <v>#REF!</v>
      </c>
    </row>
    <row r="2604" spans="1:16" hidden="1" x14ac:dyDescent="0.25">
      <c r="A2604" s="23">
        <v>998931</v>
      </c>
      <c r="B2604" s="23">
        <v>1</v>
      </c>
      <c r="C2604" s="23">
        <v>998955</v>
      </c>
      <c r="D2604" s="23" t="s">
        <v>2191</v>
      </c>
      <c r="E2604" s="5">
        <f>IFERROR((PlanMasine[[#This Row],[Norma]]/PlanMasine[[#This Row],[Q]])*(PlanMasine[[#This Row],[Q]]/SUMIF(#REF!,PlanMasine[[#This Row],[RN]],#REF!)*PlanMasine[[#This Row],[KPLQ]]),0)</f>
        <v>0</v>
      </c>
      <c r="F2604" s="23">
        <v>12</v>
      </c>
      <c r="G2604" s="23">
        <v>0</v>
      </c>
      <c r="H2604" s="23">
        <v>0</v>
      </c>
      <c r="I2604" s="23" t="s">
        <v>5</v>
      </c>
      <c r="J2604" s="23" t="s">
        <v>570</v>
      </c>
      <c r="K2604" s="23" t="s">
        <v>1756</v>
      </c>
      <c r="L2604" s="24">
        <v>45870</v>
      </c>
      <c r="M2604" s="28">
        <v>2.7777777777777779E-3</v>
      </c>
      <c r="N2604" s="3">
        <v>45845</v>
      </c>
      <c r="O2604">
        <v>215470</v>
      </c>
      <c r="P2604" t="e">
        <f>IFERROR(INDEX(REDOSLIJED!#REF!,MATCH(PlanMasine[[#This Row],[KPL]],REDOSLIJED!#REF!,0)),MAX(REDOSLIJED!#REF!)+1)</f>
        <v>#REF!</v>
      </c>
    </row>
    <row r="2605" spans="1:16" hidden="1" x14ac:dyDescent="0.25">
      <c r="A2605" s="23">
        <v>998931</v>
      </c>
      <c r="B2605" s="23">
        <v>1</v>
      </c>
      <c r="C2605" s="23">
        <v>998949</v>
      </c>
      <c r="D2605" s="23" t="s">
        <v>2192</v>
      </c>
      <c r="E2605" s="5">
        <f>IFERROR((PlanMasine[[#This Row],[Norma]]/PlanMasine[[#This Row],[Q]])*(PlanMasine[[#This Row],[Q]]/SUMIF(#REF!,PlanMasine[[#This Row],[RN]],#REF!)*PlanMasine[[#This Row],[KPLQ]]),0)</f>
        <v>0</v>
      </c>
      <c r="F2605" s="23">
        <v>12</v>
      </c>
      <c r="G2605" s="23">
        <v>0</v>
      </c>
      <c r="H2605" s="23">
        <v>0</v>
      </c>
      <c r="I2605" s="23" t="s">
        <v>5</v>
      </c>
      <c r="J2605" s="23" t="s">
        <v>570</v>
      </c>
      <c r="K2605" s="23" t="s">
        <v>1756</v>
      </c>
      <c r="L2605" s="24">
        <v>45870</v>
      </c>
      <c r="M2605" s="28">
        <v>3.472222222222222E-3</v>
      </c>
      <c r="N2605" s="3">
        <v>45845</v>
      </c>
      <c r="O2605">
        <v>215464</v>
      </c>
      <c r="P2605" t="e">
        <f>IFERROR(INDEX(REDOSLIJED!#REF!,MATCH(PlanMasine[[#This Row],[KPL]],REDOSLIJED!#REF!,0)),MAX(REDOSLIJED!#REF!)+1)</f>
        <v>#REF!</v>
      </c>
    </row>
    <row r="2606" spans="1:16" hidden="1" x14ac:dyDescent="0.25">
      <c r="A2606" s="23">
        <v>998932</v>
      </c>
      <c r="B2606" s="23">
        <v>1</v>
      </c>
      <c r="C2606" s="23">
        <v>998945</v>
      </c>
      <c r="D2606" s="23" t="s">
        <v>1609</v>
      </c>
      <c r="E2606" s="5">
        <f>IFERROR((PlanMasine[[#This Row],[Norma]]/PlanMasine[[#This Row],[Q]])*(PlanMasine[[#This Row],[Q]]/SUMIF(#REF!,PlanMasine[[#This Row],[RN]],#REF!)*PlanMasine[[#This Row],[KPLQ]]),0)</f>
        <v>0</v>
      </c>
      <c r="F2606" s="23">
        <v>12</v>
      </c>
      <c r="G2606" s="23">
        <v>0</v>
      </c>
      <c r="H2606" s="23">
        <v>0</v>
      </c>
      <c r="I2606" s="23" t="s">
        <v>5</v>
      </c>
      <c r="J2606" s="23" t="s">
        <v>570</v>
      </c>
      <c r="K2606" s="23" t="s">
        <v>1756</v>
      </c>
      <c r="L2606" s="24">
        <v>45870</v>
      </c>
      <c r="M2606" s="28">
        <v>5.5555555555555558E-3</v>
      </c>
      <c r="N2606" s="3">
        <v>45845</v>
      </c>
      <c r="O2606">
        <v>215460</v>
      </c>
      <c r="P2606" t="e">
        <f>IFERROR(INDEX(REDOSLIJED!#REF!,MATCH(PlanMasine[[#This Row],[KPL]],REDOSLIJED!#REF!,0)),MAX(REDOSLIJED!#REF!)+1)</f>
        <v>#REF!</v>
      </c>
    </row>
    <row r="2607" spans="1:16" hidden="1" x14ac:dyDescent="0.25">
      <c r="A2607" s="23">
        <v>998932</v>
      </c>
      <c r="B2607" s="23">
        <v>1</v>
      </c>
      <c r="C2607" s="23">
        <v>998944</v>
      </c>
      <c r="D2607" s="23" t="s">
        <v>1600</v>
      </c>
      <c r="E2607" s="5">
        <f>IFERROR((PlanMasine[[#This Row],[Norma]]/PlanMasine[[#This Row],[Q]])*(PlanMasine[[#This Row],[Q]]/SUMIF(#REF!,PlanMasine[[#This Row],[RN]],#REF!)*PlanMasine[[#This Row],[KPLQ]]),0)</f>
        <v>0</v>
      </c>
      <c r="F2607" s="23">
        <v>12</v>
      </c>
      <c r="G2607" s="23">
        <v>0</v>
      </c>
      <c r="H2607" s="23">
        <v>0</v>
      </c>
      <c r="I2607" s="23" t="s">
        <v>5</v>
      </c>
      <c r="J2607" s="23" t="s">
        <v>570</v>
      </c>
      <c r="K2607" s="23" t="s">
        <v>1756</v>
      </c>
      <c r="L2607" s="24">
        <v>45870</v>
      </c>
      <c r="M2607" s="28">
        <v>2.0833333333333333E-3</v>
      </c>
      <c r="N2607" s="3">
        <v>45845</v>
      </c>
      <c r="O2607">
        <v>215459</v>
      </c>
      <c r="P2607" t="e">
        <f>IFERROR(INDEX(REDOSLIJED!#REF!,MATCH(PlanMasine[[#This Row],[KPL]],REDOSLIJED!#REF!,0)),MAX(REDOSLIJED!#REF!)+1)</f>
        <v>#REF!</v>
      </c>
    </row>
    <row r="2608" spans="1:16" hidden="1" x14ac:dyDescent="0.25">
      <c r="A2608" s="23">
        <v>998932</v>
      </c>
      <c r="B2608" s="23">
        <v>1</v>
      </c>
      <c r="C2608" s="23">
        <v>998946</v>
      </c>
      <c r="D2608" s="23" t="s">
        <v>2195</v>
      </c>
      <c r="E2608" s="5">
        <f>IFERROR((PlanMasine[[#This Row],[Norma]]/PlanMasine[[#This Row],[Q]])*(PlanMasine[[#This Row],[Q]]/SUMIF(#REF!,PlanMasine[[#This Row],[RN]],#REF!)*PlanMasine[[#This Row],[KPLQ]]),0)</f>
        <v>0</v>
      </c>
      <c r="F2608" s="23">
        <v>12</v>
      </c>
      <c r="G2608" s="23">
        <v>0</v>
      </c>
      <c r="H2608" s="23">
        <v>0</v>
      </c>
      <c r="I2608" s="23" t="s">
        <v>5</v>
      </c>
      <c r="J2608" s="23" t="s">
        <v>570</v>
      </c>
      <c r="K2608" s="23" t="s">
        <v>1756</v>
      </c>
      <c r="L2608" s="24">
        <v>45870</v>
      </c>
      <c r="M2608" s="28">
        <v>3.472222222222222E-3</v>
      </c>
      <c r="N2608" s="3">
        <v>45845</v>
      </c>
      <c r="O2608">
        <v>215461</v>
      </c>
      <c r="P2608" t="e">
        <f>IFERROR(INDEX(REDOSLIJED!#REF!,MATCH(PlanMasine[[#This Row],[KPL]],REDOSLIJED!#REF!,0)),MAX(REDOSLIJED!#REF!)+1)</f>
        <v>#REF!</v>
      </c>
    </row>
    <row r="2609" spans="1:16" hidden="1" x14ac:dyDescent="0.25">
      <c r="A2609" s="23">
        <v>998932</v>
      </c>
      <c r="B2609" s="23">
        <v>1</v>
      </c>
      <c r="C2609" s="23">
        <v>998955</v>
      </c>
      <c r="D2609" s="23" t="s">
        <v>2191</v>
      </c>
      <c r="E2609" s="5">
        <f>IFERROR((PlanMasine[[#This Row],[Norma]]/PlanMasine[[#This Row],[Q]])*(PlanMasine[[#This Row],[Q]]/SUMIF(#REF!,PlanMasine[[#This Row],[RN]],#REF!)*PlanMasine[[#This Row],[KPLQ]]),0)</f>
        <v>0</v>
      </c>
      <c r="F2609" s="23">
        <v>12</v>
      </c>
      <c r="G2609" s="23">
        <v>0</v>
      </c>
      <c r="H2609" s="23">
        <v>0</v>
      </c>
      <c r="I2609" s="23" t="s">
        <v>5</v>
      </c>
      <c r="J2609" s="23" t="s">
        <v>570</v>
      </c>
      <c r="K2609" s="23" t="s">
        <v>1756</v>
      </c>
      <c r="L2609" s="24">
        <v>45870</v>
      </c>
      <c r="M2609" s="28">
        <v>2.7777777777777779E-3</v>
      </c>
      <c r="N2609" s="3">
        <v>45845</v>
      </c>
      <c r="O2609">
        <v>215470</v>
      </c>
      <c r="P2609" t="e">
        <f>IFERROR(INDEX(REDOSLIJED!#REF!,MATCH(PlanMasine[[#This Row],[KPL]],REDOSLIJED!#REF!,0)),MAX(REDOSLIJED!#REF!)+1)</f>
        <v>#REF!</v>
      </c>
    </row>
    <row r="2610" spans="1:16" hidden="1" x14ac:dyDescent="0.25">
      <c r="A2610" s="23">
        <v>998932</v>
      </c>
      <c r="B2610" s="23">
        <v>1</v>
      </c>
      <c r="C2610" s="23">
        <v>998949</v>
      </c>
      <c r="D2610" s="23" t="s">
        <v>2192</v>
      </c>
      <c r="E2610" s="5">
        <f>IFERROR((PlanMasine[[#This Row],[Norma]]/PlanMasine[[#This Row],[Q]])*(PlanMasine[[#This Row],[Q]]/SUMIF(#REF!,PlanMasine[[#This Row],[RN]],#REF!)*PlanMasine[[#This Row],[KPLQ]]),0)</f>
        <v>0</v>
      </c>
      <c r="F2610" s="23">
        <v>12</v>
      </c>
      <c r="G2610" s="23">
        <v>0</v>
      </c>
      <c r="H2610" s="23">
        <v>0</v>
      </c>
      <c r="I2610" s="23" t="s">
        <v>5</v>
      </c>
      <c r="J2610" s="23" t="s">
        <v>570</v>
      </c>
      <c r="K2610" s="23" t="s">
        <v>1756</v>
      </c>
      <c r="L2610" s="24">
        <v>45870</v>
      </c>
      <c r="M2610" s="28">
        <v>3.472222222222222E-3</v>
      </c>
      <c r="N2610" s="3">
        <v>45845</v>
      </c>
      <c r="O2610">
        <v>215464</v>
      </c>
      <c r="P2610" t="e">
        <f>IFERROR(INDEX(REDOSLIJED!#REF!,MATCH(PlanMasine[[#This Row],[KPL]],REDOSLIJED!#REF!,0)),MAX(REDOSLIJED!#REF!)+1)</f>
        <v>#REF!</v>
      </c>
    </row>
    <row r="2611" spans="1:16" hidden="1" x14ac:dyDescent="0.25">
      <c r="A2611" s="23">
        <v>998933</v>
      </c>
      <c r="B2611" s="23">
        <v>1</v>
      </c>
      <c r="C2611" s="23">
        <v>998949</v>
      </c>
      <c r="D2611" s="23" t="s">
        <v>2192</v>
      </c>
      <c r="E2611" s="5">
        <f>IFERROR((PlanMasine[[#This Row],[Norma]]/PlanMasine[[#This Row],[Q]])*(PlanMasine[[#This Row],[Q]]/SUMIF(#REF!,PlanMasine[[#This Row],[RN]],#REF!)*PlanMasine[[#This Row],[KPLQ]]),0)</f>
        <v>0</v>
      </c>
      <c r="F2611" s="23">
        <v>12</v>
      </c>
      <c r="G2611" s="23">
        <v>0</v>
      </c>
      <c r="H2611" s="23">
        <v>0</v>
      </c>
      <c r="I2611" s="23" t="s">
        <v>5</v>
      </c>
      <c r="J2611" s="23" t="s">
        <v>570</v>
      </c>
      <c r="K2611" s="23" t="s">
        <v>1756</v>
      </c>
      <c r="L2611" s="24">
        <v>45870</v>
      </c>
      <c r="M2611" s="28">
        <v>3.472222222222222E-3</v>
      </c>
      <c r="N2611" s="3">
        <v>45845</v>
      </c>
      <c r="O2611">
        <v>215464</v>
      </c>
      <c r="P2611" t="e">
        <f>IFERROR(INDEX(REDOSLIJED!#REF!,MATCH(PlanMasine[[#This Row],[KPL]],REDOSLIJED!#REF!,0)),MAX(REDOSLIJED!#REF!)+1)</f>
        <v>#REF!</v>
      </c>
    </row>
    <row r="2612" spans="1:16" hidden="1" x14ac:dyDescent="0.25">
      <c r="A2612" s="23">
        <v>998933</v>
      </c>
      <c r="B2612" s="23">
        <v>1</v>
      </c>
      <c r="C2612" s="23">
        <v>998945</v>
      </c>
      <c r="D2612" s="23" t="s">
        <v>1609</v>
      </c>
      <c r="E2612" s="5">
        <f>IFERROR((PlanMasine[[#This Row],[Norma]]/PlanMasine[[#This Row],[Q]])*(PlanMasine[[#This Row],[Q]]/SUMIF(#REF!,PlanMasine[[#This Row],[RN]],#REF!)*PlanMasine[[#This Row],[KPLQ]]),0)</f>
        <v>0</v>
      </c>
      <c r="F2612" s="23">
        <v>12</v>
      </c>
      <c r="G2612" s="23">
        <v>0</v>
      </c>
      <c r="H2612" s="23">
        <v>0</v>
      </c>
      <c r="I2612" s="23" t="s">
        <v>5</v>
      </c>
      <c r="J2612" s="23" t="s">
        <v>570</v>
      </c>
      <c r="K2612" s="23" t="s">
        <v>1756</v>
      </c>
      <c r="L2612" s="24">
        <v>45870</v>
      </c>
      <c r="M2612" s="28">
        <v>5.5555555555555558E-3</v>
      </c>
      <c r="N2612" s="3">
        <v>45845</v>
      </c>
      <c r="O2612">
        <v>215460</v>
      </c>
      <c r="P2612" t="e">
        <f>IFERROR(INDEX(REDOSLIJED!#REF!,MATCH(PlanMasine[[#This Row],[KPL]],REDOSLIJED!#REF!,0)),MAX(REDOSLIJED!#REF!)+1)</f>
        <v>#REF!</v>
      </c>
    </row>
    <row r="2613" spans="1:16" hidden="1" x14ac:dyDescent="0.25">
      <c r="A2613" s="23">
        <v>998933</v>
      </c>
      <c r="B2613" s="23">
        <v>1</v>
      </c>
      <c r="C2613" s="23">
        <v>998955</v>
      </c>
      <c r="D2613" s="23" t="s">
        <v>2191</v>
      </c>
      <c r="E2613" s="5">
        <f>IFERROR((PlanMasine[[#This Row],[Norma]]/PlanMasine[[#This Row],[Q]])*(PlanMasine[[#This Row],[Q]]/SUMIF(#REF!,PlanMasine[[#This Row],[RN]],#REF!)*PlanMasine[[#This Row],[KPLQ]]),0)</f>
        <v>0</v>
      </c>
      <c r="F2613" s="23">
        <v>12</v>
      </c>
      <c r="G2613" s="23">
        <v>0</v>
      </c>
      <c r="H2613" s="23">
        <v>0</v>
      </c>
      <c r="I2613" s="23" t="s">
        <v>5</v>
      </c>
      <c r="J2613" s="23" t="s">
        <v>570</v>
      </c>
      <c r="K2613" s="23" t="s">
        <v>1756</v>
      </c>
      <c r="L2613" s="24">
        <v>45870</v>
      </c>
      <c r="M2613" s="28">
        <v>2.7777777777777779E-3</v>
      </c>
      <c r="N2613" s="3">
        <v>45845</v>
      </c>
      <c r="O2613">
        <v>215470</v>
      </c>
      <c r="P2613" t="e">
        <f>IFERROR(INDEX(REDOSLIJED!#REF!,MATCH(PlanMasine[[#This Row],[KPL]],REDOSLIJED!#REF!,0)),MAX(REDOSLIJED!#REF!)+1)</f>
        <v>#REF!</v>
      </c>
    </row>
    <row r="2614" spans="1:16" hidden="1" x14ac:dyDescent="0.25">
      <c r="A2614" s="23">
        <v>998933</v>
      </c>
      <c r="B2614" s="23">
        <v>1</v>
      </c>
      <c r="C2614" s="23">
        <v>998946</v>
      </c>
      <c r="D2614" s="23" t="s">
        <v>2195</v>
      </c>
      <c r="E2614" s="5">
        <f>IFERROR((PlanMasine[[#This Row],[Norma]]/PlanMasine[[#This Row],[Q]])*(PlanMasine[[#This Row],[Q]]/SUMIF(#REF!,PlanMasine[[#This Row],[RN]],#REF!)*PlanMasine[[#This Row],[KPLQ]]),0)</f>
        <v>0</v>
      </c>
      <c r="F2614" s="23">
        <v>12</v>
      </c>
      <c r="G2614" s="23">
        <v>0</v>
      </c>
      <c r="H2614" s="23">
        <v>0</v>
      </c>
      <c r="I2614" s="23" t="s">
        <v>5</v>
      </c>
      <c r="J2614" s="23" t="s">
        <v>570</v>
      </c>
      <c r="K2614" s="23" t="s">
        <v>1756</v>
      </c>
      <c r="L2614" s="24">
        <v>45870</v>
      </c>
      <c r="M2614" s="28">
        <v>3.472222222222222E-3</v>
      </c>
      <c r="N2614" s="3">
        <v>45845</v>
      </c>
      <c r="O2614">
        <v>215461</v>
      </c>
      <c r="P2614" t="e">
        <f>IFERROR(INDEX(REDOSLIJED!#REF!,MATCH(PlanMasine[[#This Row],[KPL]],REDOSLIJED!#REF!,0)),MAX(REDOSLIJED!#REF!)+1)</f>
        <v>#REF!</v>
      </c>
    </row>
    <row r="2615" spans="1:16" hidden="1" x14ac:dyDescent="0.25">
      <c r="A2615" s="23">
        <v>998933</v>
      </c>
      <c r="B2615" s="23">
        <v>1</v>
      </c>
      <c r="C2615" s="23">
        <v>998944</v>
      </c>
      <c r="D2615" s="23" t="s">
        <v>1600</v>
      </c>
      <c r="E2615" s="5">
        <f>IFERROR((PlanMasine[[#This Row],[Norma]]/PlanMasine[[#This Row],[Q]])*(PlanMasine[[#This Row],[Q]]/SUMIF(#REF!,PlanMasine[[#This Row],[RN]],#REF!)*PlanMasine[[#This Row],[KPLQ]]),0)</f>
        <v>0</v>
      </c>
      <c r="F2615" s="23">
        <v>12</v>
      </c>
      <c r="G2615" s="23">
        <v>0</v>
      </c>
      <c r="H2615" s="23">
        <v>0</v>
      </c>
      <c r="I2615" s="23" t="s">
        <v>5</v>
      </c>
      <c r="J2615" s="23" t="s">
        <v>570</v>
      </c>
      <c r="K2615" s="23" t="s">
        <v>1756</v>
      </c>
      <c r="L2615" s="24">
        <v>45870</v>
      </c>
      <c r="M2615" s="28">
        <v>2.0833333333333333E-3</v>
      </c>
      <c r="N2615" s="3">
        <v>45845</v>
      </c>
      <c r="O2615">
        <v>215459</v>
      </c>
      <c r="P2615" t="e">
        <f>IFERROR(INDEX(REDOSLIJED!#REF!,MATCH(PlanMasine[[#This Row],[KPL]],REDOSLIJED!#REF!,0)),MAX(REDOSLIJED!#REF!)+1)</f>
        <v>#REF!</v>
      </c>
    </row>
    <row r="2616" spans="1:16" hidden="1" x14ac:dyDescent="0.25">
      <c r="A2616" s="23">
        <v>998934</v>
      </c>
      <c r="B2616" s="23">
        <v>1</v>
      </c>
      <c r="C2616" s="23">
        <v>998944</v>
      </c>
      <c r="D2616" s="23" t="s">
        <v>1600</v>
      </c>
      <c r="E2616" s="5">
        <f>IFERROR((PlanMasine[[#This Row],[Norma]]/PlanMasine[[#This Row],[Q]])*(PlanMasine[[#This Row],[Q]]/SUMIF(#REF!,PlanMasine[[#This Row],[RN]],#REF!)*PlanMasine[[#This Row],[KPLQ]]),0)</f>
        <v>0</v>
      </c>
      <c r="F2616" s="23">
        <v>12</v>
      </c>
      <c r="G2616" s="23">
        <v>0</v>
      </c>
      <c r="H2616" s="23">
        <v>0</v>
      </c>
      <c r="I2616" s="23" t="s">
        <v>5</v>
      </c>
      <c r="J2616" s="23" t="s">
        <v>570</v>
      </c>
      <c r="K2616" s="23" t="s">
        <v>1756</v>
      </c>
      <c r="L2616" s="24">
        <v>45870</v>
      </c>
      <c r="M2616" s="28">
        <v>2.0833333333333333E-3</v>
      </c>
      <c r="N2616" s="3">
        <v>45845</v>
      </c>
      <c r="O2616">
        <v>215459</v>
      </c>
      <c r="P2616" t="e">
        <f>IFERROR(INDEX(REDOSLIJED!#REF!,MATCH(PlanMasine[[#This Row],[KPL]],REDOSLIJED!#REF!,0)),MAX(REDOSLIJED!#REF!)+1)</f>
        <v>#REF!</v>
      </c>
    </row>
    <row r="2617" spans="1:16" hidden="1" x14ac:dyDescent="0.25">
      <c r="A2617" s="23">
        <v>998934</v>
      </c>
      <c r="B2617" s="23">
        <v>1</v>
      </c>
      <c r="C2617" s="23">
        <v>998945</v>
      </c>
      <c r="D2617" s="23" t="s">
        <v>1609</v>
      </c>
      <c r="E2617" s="5">
        <f>IFERROR((PlanMasine[[#This Row],[Norma]]/PlanMasine[[#This Row],[Q]])*(PlanMasine[[#This Row],[Q]]/SUMIF(#REF!,PlanMasine[[#This Row],[RN]],#REF!)*PlanMasine[[#This Row],[KPLQ]]),0)</f>
        <v>0</v>
      </c>
      <c r="F2617" s="23">
        <v>12</v>
      </c>
      <c r="G2617" s="23">
        <v>0</v>
      </c>
      <c r="H2617" s="23">
        <v>0</v>
      </c>
      <c r="I2617" s="23" t="s">
        <v>5</v>
      </c>
      <c r="J2617" s="23" t="s">
        <v>570</v>
      </c>
      <c r="K2617" s="23" t="s">
        <v>1756</v>
      </c>
      <c r="L2617" s="24">
        <v>45870</v>
      </c>
      <c r="M2617" s="28">
        <v>5.5555555555555558E-3</v>
      </c>
      <c r="N2617" s="3">
        <v>45845</v>
      </c>
      <c r="O2617">
        <v>215460</v>
      </c>
      <c r="P2617" t="e">
        <f>IFERROR(INDEX(REDOSLIJED!#REF!,MATCH(PlanMasine[[#This Row],[KPL]],REDOSLIJED!#REF!,0)),MAX(REDOSLIJED!#REF!)+1)</f>
        <v>#REF!</v>
      </c>
    </row>
    <row r="2618" spans="1:16" hidden="1" x14ac:dyDescent="0.25">
      <c r="A2618" s="23">
        <v>998934</v>
      </c>
      <c r="B2618" s="23">
        <v>1</v>
      </c>
      <c r="C2618" s="23">
        <v>998946</v>
      </c>
      <c r="D2618" s="23" t="s">
        <v>2195</v>
      </c>
      <c r="E2618" s="5">
        <f>IFERROR((PlanMasine[[#This Row],[Norma]]/PlanMasine[[#This Row],[Q]])*(PlanMasine[[#This Row],[Q]]/SUMIF(#REF!,PlanMasine[[#This Row],[RN]],#REF!)*PlanMasine[[#This Row],[KPLQ]]),0)</f>
        <v>0</v>
      </c>
      <c r="F2618" s="23">
        <v>12</v>
      </c>
      <c r="G2618" s="23">
        <v>0</v>
      </c>
      <c r="H2618" s="23">
        <v>0</v>
      </c>
      <c r="I2618" s="23" t="s">
        <v>5</v>
      </c>
      <c r="J2618" s="23" t="s">
        <v>570</v>
      </c>
      <c r="K2618" s="23" t="s">
        <v>1756</v>
      </c>
      <c r="L2618" s="24">
        <v>45870</v>
      </c>
      <c r="M2618" s="28">
        <v>3.472222222222222E-3</v>
      </c>
      <c r="N2618" s="3">
        <v>45845</v>
      </c>
      <c r="O2618">
        <v>215461</v>
      </c>
      <c r="P2618" t="e">
        <f>IFERROR(INDEX(REDOSLIJED!#REF!,MATCH(PlanMasine[[#This Row],[KPL]],REDOSLIJED!#REF!,0)),MAX(REDOSLIJED!#REF!)+1)</f>
        <v>#REF!</v>
      </c>
    </row>
    <row r="2619" spans="1:16" hidden="1" x14ac:dyDescent="0.25">
      <c r="A2619" s="23">
        <v>998934</v>
      </c>
      <c r="B2619" s="23">
        <v>1</v>
      </c>
      <c r="C2619" s="23">
        <v>998949</v>
      </c>
      <c r="D2619" s="23" t="s">
        <v>2192</v>
      </c>
      <c r="E2619" s="5">
        <f>IFERROR((PlanMasine[[#This Row],[Norma]]/PlanMasine[[#This Row],[Q]])*(PlanMasine[[#This Row],[Q]]/SUMIF(#REF!,PlanMasine[[#This Row],[RN]],#REF!)*PlanMasine[[#This Row],[KPLQ]]),0)</f>
        <v>0</v>
      </c>
      <c r="F2619" s="23">
        <v>12</v>
      </c>
      <c r="G2619" s="23">
        <v>0</v>
      </c>
      <c r="H2619" s="23">
        <v>0</v>
      </c>
      <c r="I2619" s="23" t="s">
        <v>5</v>
      </c>
      <c r="J2619" s="23" t="s">
        <v>570</v>
      </c>
      <c r="K2619" s="23" t="s">
        <v>1756</v>
      </c>
      <c r="L2619" s="24">
        <v>45870</v>
      </c>
      <c r="M2619" s="28">
        <v>3.472222222222222E-3</v>
      </c>
      <c r="N2619" s="3">
        <v>45845</v>
      </c>
      <c r="O2619">
        <v>215464</v>
      </c>
      <c r="P2619" t="e">
        <f>IFERROR(INDEX(REDOSLIJED!#REF!,MATCH(PlanMasine[[#This Row],[KPL]],REDOSLIJED!#REF!,0)),MAX(REDOSLIJED!#REF!)+1)</f>
        <v>#REF!</v>
      </c>
    </row>
    <row r="2620" spans="1:16" hidden="1" x14ac:dyDescent="0.25">
      <c r="A2620" s="23">
        <v>998934</v>
      </c>
      <c r="B2620" s="23">
        <v>1</v>
      </c>
      <c r="C2620" s="23">
        <v>998955</v>
      </c>
      <c r="D2620" s="23" t="s">
        <v>2191</v>
      </c>
      <c r="E2620" s="5">
        <f>IFERROR((PlanMasine[[#This Row],[Norma]]/PlanMasine[[#This Row],[Q]])*(PlanMasine[[#This Row],[Q]]/SUMIF(#REF!,PlanMasine[[#This Row],[RN]],#REF!)*PlanMasine[[#This Row],[KPLQ]]),0)</f>
        <v>0</v>
      </c>
      <c r="F2620" s="23">
        <v>12</v>
      </c>
      <c r="G2620" s="23">
        <v>0</v>
      </c>
      <c r="H2620" s="23">
        <v>0</v>
      </c>
      <c r="I2620" s="23" t="s">
        <v>5</v>
      </c>
      <c r="J2620" s="23" t="s">
        <v>570</v>
      </c>
      <c r="K2620" s="23" t="s">
        <v>1756</v>
      </c>
      <c r="L2620" s="24">
        <v>45870</v>
      </c>
      <c r="M2620" s="28">
        <v>2.7777777777777779E-3</v>
      </c>
      <c r="N2620" s="3">
        <v>45845</v>
      </c>
      <c r="O2620">
        <v>215470</v>
      </c>
      <c r="P2620" t="e">
        <f>IFERROR(INDEX(REDOSLIJED!#REF!,MATCH(PlanMasine[[#This Row],[KPL]],REDOSLIJED!#REF!,0)),MAX(REDOSLIJED!#REF!)+1)</f>
        <v>#REF!</v>
      </c>
    </row>
    <row r="2621" spans="1:16" hidden="1" x14ac:dyDescent="0.25">
      <c r="A2621" s="23">
        <v>998935</v>
      </c>
      <c r="B2621" s="23">
        <v>1</v>
      </c>
      <c r="C2621" s="23">
        <v>998955</v>
      </c>
      <c r="D2621" s="23" t="s">
        <v>2191</v>
      </c>
      <c r="E2621" s="5">
        <f>IFERROR((PlanMasine[[#This Row],[Norma]]/PlanMasine[[#This Row],[Q]])*(PlanMasine[[#This Row],[Q]]/SUMIF(#REF!,PlanMasine[[#This Row],[RN]],#REF!)*PlanMasine[[#This Row],[KPLQ]]),0)</f>
        <v>0</v>
      </c>
      <c r="F2621" s="23">
        <v>12</v>
      </c>
      <c r="G2621" s="23">
        <v>0</v>
      </c>
      <c r="H2621" s="23">
        <v>0</v>
      </c>
      <c r="I2621" s="23" t="s">
        <v>5</v>
      </c>
      <c r="J2621" s="23" t="s">
        <v>570</v>
      </c>
      <c r="K2621" s="23" t="s">
        <v>1756</v>
      </c>
      <c r="L2621" s="24">
        <v>45870</v>
      </c>
      <c r="M2621" s="28">
        <v>2.7777777777777779E-3</v>
      </c>
      <c r="N2621" s="3">
        <v>45845</v>
      </c>
      <c r="O2621">
        <v>215470</v>
      </c>
      <c r="P2621" t="e">
        <f>IFERROR(INDEX(REDOSLIJED!#REF!,MATCH(PlanMasine[[#This Row],[KPL]],REDOSLIJED!#REF!,0)),MAX(REDOSLIJED!#REF!)+1)</f>
        <v>#REF!</v>
      </c>
    </row>
    <row r="2622" spans="1:16" hidden="1" x14ac:dyDescent="0.25">
      <c r="A2622" s="23">
        <v>998935</v>
      </c>
      <c r="B2622" s="23">
        <v>1</v>
      </c>
      <c r="C2622" s="23">
        <v>998949</v>
      </c>
      <c r="D2622" s="23" t="s">
        <v>2192</v>
      </c>
      <c r="E2622" s="5">
        <f>IFERROR((PlanMasine[[#This Row],[Norma]]/PlanMasine[[#This Row],[Q]])*(PlanMasine[[#This Row],[Q]]/SUMIF(#REF!,PlanMasine[[#This Row],[RN]],#REF!)*PlanMasine[[#This Row],[KPLQ]]),0)</f>
        <v>0</v>
      </c>
      <c r="F2622" s="23">
        <v>12</v>
      </c>
      <c r="G2622" s="23">
        <v>0</v>
      </c>
      <c r="H2622" s="23">
        <v>0</v>
      </c>
      <c r="I2622" s="23" t="s">
        <v>5</v>
      </c>
      <c r="J2622" s="23" t="s">
        <v>570</v>
      </c>
      <c r="K2622" s="23" t="s">
        <v>1756</v>
      </c>
      <c r="L2622" s="24">
        <v>45870</v>
      </c>
      <c r="M2622" s="28">
        <v>3.472222222222222E-3</v>
      </c>
      <c r="N2622" s="3">
        <v>45845</v>
      </c>
      <c r="O2622">
        <v>215464</v>
      </c>
      <c r="P2622" t="e">
        <f>IFERROR(INDEX(REDOSLIJED!#REF!,MATCH(PlanMasine[[#This Row],[KPL]],REDOSLIJED!#REF!,0)),MAX(REDOSLIJED!#REF!)+1)</f>
        <v>#REF!</v>
      </c>
    </row>
    <row r="2623" spans="1:16" hidden="1" x14ac:dyDescent="0.25">
      <c r="A2623" s="23">
        <v>998935</v>
      </c>
      <c r="B2623" s="23">
        <v>1</v>
      </c>
      <c r="C2623" s="23">
        <v>998946</v>
      </c>
      <c r="D2623" s="23" t="s">
        <v>2195</v>
      </c>
      <c r="E2623" s="5">
        <f>IFERROR((PlanMasine[[#This Row],[Norma]]/PlanMasine[[#This Row],[Q]])*(PlanMasine[[#This Row],[Q]]/SUMIF(#REF!,PlanMasine[[#This Row],[RN]],#REF!)*PlanMasine[[#This Row],[KPLQ]]),0)</f>
        <v>0</v>
      </c>
      <c r="F2623" s="23">
        <v>12</v>
      </c>
      <c r="G2623" s="23">
        <v>0</v>
      </c>
      <c r="H2623" s="23">
        <v>0</v>
      </c>
      <c r="I2623" s="23" t="s">
        <v>5</v>
      </c>
      <c r="J2623" s="23" t="s">
        <v>570</v>
      </c>
      <c r="K2623" s="23" t="s">
        <v>1756</v>
      </c>
      <c r="L2623" s="24">
        <v>45870</v>
      </c>
      <c r="M2623" s="28">
        <v>3.472222222222222E-3</v>
      </c>
      <c r="N2623" s="3">
        <v>45845</v>
      </c>
      <c r="O2623">
        <v>215461</v>
      </c>
      <c r="P2623" t="e">
        <f>IFERROR(INDEX(REDOSLIJED!#REF!,MATCH(PlanMasine[[#This Row],[KPL]],REDOSLIJED!#REF!,0)),MAX(REDOSLIJED!#REF!)+1)</f>
        <v>#REF!</v>
      </c>
    </row>
    <row r="2624" spans="1:16" hidden="1" x14ac:dyDescent="0.25">
      <c r="A2624" s="23">
        <v>998935</v>
      </c>
      <c r="B2624" s="23">
        <v>1</v>
      </c>
      <c r="C2624" s="23">
        <v>998945</v>
      </c>
      <c r="D2624" s="23" t="s">
        <v>1609</v>
      </c>
      <c r="E2624" s="5">
        <f>IFERROR((PlanMasine[[#This Row],[Norma]]/PlanMasine[[#This Row],[Q]])*(PlanMasine[[#This Row],[Q]]/SUMIF(#REF!,PlanMasine[[#This Row],[RN]],#REF!)*PlanMasine[[#This Row],[KPLQ]]),0)</f>
        <v>0</v>
      </c>
      <c r="F2624" s="23">
        <v>12</v>
      </c>
      <c r="G2624" s="23">
        <v>0</v>
      </c>
      <c r="H2624" s="23">
        <v>0</v>
      </c>
      <c r="I2624" s="23" t="s">
        <v>5</v>
      </c>
      <c r="J2624" s="23" t="s">
        <v>570</v>
      </c>
      <c r="K2624" s="23" t="s">
        <v>1756</v>
      </c>
      <c r="L2624" s="24">
        <v>45870</v>
      </c>
      <c r="M2624" s="28">
        <v>5.5555555555555558E-3</v>
      </c>
      <c r="N2624" s="3">
        <v>45845</v>
      </c>
      <c r="O2624">
        <v>215460</v>
      </c>
      <c r="P2624" t="e">
        <f>IFERROR(INDEX(REDOSLIJED!#REF!,MATCH(PlanMasine[[#This Row],[KPL]],REDOSLIJED!#REF!,0)),MAX(REDOSLIJED!#REF!)+1)</f>
        <v>#REF!</v>
      </c>
    </row>
    <row r="2625" spans="1:16" hidden="1" x14ac:dyDescent="0.25">
      <c r="A2625" s="23">
        <v>998935</v>
      </c>
      <c r="B2625" s="23">
        <v>1</v>
      </c>
      <c r="C2625" s="23">
        <v>998944</v>
      </c>
      <c r="D2625" s="23" t="s">
        <v>1600</v>
      </c>
      <c r="E2625" s="5">
        <f>IFERROR((PlanMasine[[#This Row],[Norma]]/PlanMasine[[#This Row],[Q]])*(PlanMasine[[#This Row],[Q]]/SUMIF(#REF!,PlanMasine[[#This Row],[RN]],#REF!)*PlanMasine[[#This Row],[KPLQ]]),0)</f>
        <v>0</v>
      </c>
      <c r="F2625" s="23">
        <v>12</v>
      </c>
      <c r="G2625" s="23">
        <v>0</v>
      </c>
      <c r="H2625" s="23">
        <v>0</v>
      </c>
      <c r="I2625" s="23" t="s">
        <v>5</v>
      </c>
      <c r="J2625" s="23" t="s">
        <v>570</v>
      </c>
      <c r="K2625" s="23" t="s">
        <v>1756</v>
      </c>
      <c r="L2625" s="24">
        <v>45870</v>
      </c>
      <c r="M2625" s="28">
        <v>2.0833333333333333E-3</v>
      </c>
      <c r="N2625" s="3">
        <v>45845</v>
      </c>
      <c r="O2625">
        <v>215459</v>
      </c>
      <c r="P2625" t="e">
        <f>IFERROR(INDEX(REDOSLIJED!#REF!,MATCH(PlanMasine[[#This Row],[KPL]],REDOSLIJED!#REF!,0)),MAX(REDOSLIJED!#REF!)+1)</f>
        <v>#REF!</v>
      </c>
    </row>
    <row r="2626" spans="1:16" hidden="1" x14ac:dyDescent="0.25">
      <c r="A2626" s="23">
        <v>998936</v>
      </c>
      <c r="B2626" s="23">
        <v>1</v>
      </c>
      <c r="C2626" s="23">
        <v>998946</v>
      </c>
      <c r="D2626" s="23" t="s">
        <v>2195</v>
      </c>
      <c r="E2626" s="5">
        <f>IFERROR((PlanMasine[[#This Row],[Norma]]/PlanMasine[[#This Row],[Q]])*(PlanMasine[[#This Row],[Q]]/SUMIF(#REF!,PlanMasine[[#This Row],[RN]],#REF!)*PlanMasine[[#This Row],[KPLQ]]),0)</f>
        <v>0</v>
      </c>
      <c r="F2626" s="23">
        <v>12</v>
      </c>
      <c r="G2626" s="23">
        <v>0</v>
      </c>
      <c r="H2626" s="23">
        <v>0</v>
      </c>
      <c r="I2626" s="23" t="s">
        <v>5</v>
      </c>
      <c r="J2626" s="23" t="s">
        <v>570</v>
      </c>
      <c r="K2626" s="23" t="s">
        <v>1756</v>
      </c>
      <c r="L2626" s="24">
        <v>45870</v>
      </c>
      <c r="M2626" s="28">
        <v>3.472222222222222E-3</v>
      </c>
      <c r="N2626" s="3">
        <v>45845</v>
      </c>
      <c r="O2626">
        <v>215461</v>
      </c>
      <c r="P2626" t="e">
        <f>IFERROR(INDEX(REDOSLIJED!#REF!,MATCH(PlanMasine[[#This Row],[KPL]],REDOSLIJED!#REF!,0)),MAX(REDOSLIJED!#REF!)+1)</f>
        <v>#REF!</v>
      </c>
    </row>
    <row r="2627" spans="1:16" hidden="1" x14ac:dyDescent="0.25">
      <c r="A2627" s="23">
        <v>998936</v>
      </c>
      <c r="B2627" s="23">
        <v>1</v>
      </c>
      <c r="C2627" s="23">
        <v>998945</v>
      </c>
      <c r="D2627" s="23" t="s">
        <v>1609</v>
      </c>
      <c r="E2627" s="5">
        <f>IFERROR((PlanMasine[[#This Row],[Norma]]/PlanMasine[[#This Row],[Q]])*(PlanMasine[[#This Row],[Q]]/SUMIF(#REF!,PlanMasine[[#This Row],[RN]],#REF!)*PlanMasine[[#This Row],[KPLQ]]),0)</f>
        <v>0</v>
      </c>
      <c r="F2627" s="23">
        <v>12</v>
      </c>
      <c r="G2627" s="23">
        <v>0</v>
      </c>
      <c r="H2627" s="23">
        <v>0</v>
      </c>
      <c r="I2627" s="23" t="s">
        <v>5</v>
      </c>
      <c r="J2627" s="23" t="s">
        <v>570</v>
      </c>
      <c r="K2627" s="23" t="s">
        <v>1756</v>
      </c>
      <c r="L2627" s="24">
        <v>45870</v>
      </c>
      <c r="M2627" s="28">
        <v>5.5555555555555558E-3</v>
      </c>
      <c r="N2627" s="3">
        <v>45845</v>
      </c>
      <c r="O2627">
        <v>215460</v>
      </c>
      <c r="P2627" t="e">
        <f>IFERROR(INDEX(REDOSLIJED!#REF!,MATCH(PlanMasine[[#This Row],[KPL]],REDOSLIJED!#REF!,0)),MAX(REDOSLIJED!#REF!)+1)</f>
        <v>#REF!</v>
      </c>
    </row>
    <row r="2628" spans="1:16" hidden="1" x14ac:dyDescent="0.25">
      <c r="A2628" s="23">
        <v>998936</v>
      </c>
      <c r="B2628" s="23">
        <v>1</v>
      </c>
      <c r="C2628" s="23">
        <v>998944</v>
      </c>
      <c r="D2628" s="23" t="s">
        <v>1600</v>
      </c>
      <c r="E2628" s="5">
        <f>IFERROR((PlanMasine[[#This Row],[Norma]]/PlanMasine[[#This Row],[Q]])*(PlanMasine[[#This Row],[Q]]/SUMIF(#REF!,PlanMasine[[#This Row],[RN]],#REF!)*PlanMasine[[#This Row],[KPLQ]]),0)</f>
        <v>0</v>
      </c>
      <c r="F2628" s="23">
        <v>12</v>
      </c>
      <c r="G2628" s="23">
        <v>0</v>
      </c>
      <c r="H2628" s="23">
        <v>0</v>
      </c>
      <c r="I2628" s="23" t="s">
        <v>5</v>
      </c>
      <c r="J2628" s="23" t="s">
        <v>570</v>
      </c>
      <c r="K2628" s="23" t="s">
        <v>1756</v>
      </c>
      <c r="L2628" s="24">
        <v>45870</v>
      </c>
      <c r="M2628" s="28">
        <v>2.0833333333333333E-3</v>
      </c>
      <c r="N2628" s="3">
        <v>45845</v>
      </c>
      <c r="O2628">
        <v>215459</v>
      </c>
      <c r="P2628" t="e">
        <f>IFERROR(INDEX(REDOSLIJED!#REF!,MATCH(PlanMasine[[#This Row],[KPL]],REDOSLIJED!#REF!,0)),MAX(REDOSLIJED!#REF!)+1)</f>
        <v>#REF!</v>
      </c>
    </row>
    <row r="2629" spans="1:16" hidden="1" x14ac:dyDescent="0.25">
      <c r="A2629" s="23">
        <v>998936</v>
      </c>
      <c r="B2629" s="23">
        <v>1</v>
      </c>
      <c r="C2629" s="23">
        <v>998955</v>
      </c>
      <c r="D2629" s="23" t="s">
        <v>2191</v>
      </c>
      <c r="E2629" s="5">
        <f>IFERROR((PlanMasine[[#This Row],[Norma]]/PlanMasine[[#This Row],[Q]])*(PlanMasine[[#This Row],[Q]]/SUMIF(#REF!,PlanMasine[[#This Row],[RN]],#REF!)*PlanMasine[[#This Row],[KPLQ]]),0)</f>
        <v>0</v>
      </c>
      <c r="F2629" s="23">
        <v>12</v>
      </c>
      <c r="G2629" s="23">
        <v>0</v>
      </c>
      <c r="H2629" s="23">
        <v>0</v>
      </c>
      <c r="I2629" s="23" t="s">
        <v>5</v>
      </c>
      <c r="J2629" s="23" t="s">
        <v>570</v>
      </c>
      <c r="K2629" s="23" t="s">
        <v>1756</v>
      </c>
      <c r="L2629" s="24">
        <v>45870</v>
      </c>
      <c r="M2629" s="28">
        <v>2.7777777777777779E-3</v>
      </c>
      <c r="N2629" s="3">
        <v>45845</v>
      </c>
      <c r="O2629">
        <v>215470</v>
      </c>
      <c r="P2629" t="e">
        <f>IFERROR(INDEX(REDOSLIJED!#REF!,MATCH(PlanMasine[[#This Row],[KPL]],REDOSLIJED!#REF!,0)),MAX(REDOSLIJED!#REF!)+1)</f>
        <v>#REF!</v>
      </c>
    </row>
    <row r="2630" spans="1:16" hidden="1" x14ac:dyDescent="0.25">
      <c r="A2630" s="23">
        <v>998936</v>
      </c>
      <c r="B2630" s="23">
        <v>1</v>
      </c>
      <c r="C2630" s="23">
        <v>998949</v>
      </c>
      <c r="D2630" s="23" t="s">
        <v>2192</v>
      </c>
      <c r="E2630" s="5">
        <f>IFERROR((PlanMasine[[#This Row],[Norma]]/PlanMasine[[#This Row],[Q]])*(PlanMasine[[#This Row],[Q]]/SUMIF(#REF!,PlanMasine[[#This Row],[RN]],#REF!)*PlanMasine[[#This Row],[KPLQ]]),0)</f>
        <v>0</v>
      </c>
      <c r="F2630" s="23">
        <v>12</v>
      </c>
      <c r="G2630" s="23">
        <v>0</v>
      </c>
      <c r="H2630" s="23">
        <v>0</v>
      </c>
      <c r="I2630" s="23" t="s">
        <v>5</v>
      </c>
      <c r="J2630" s="23" t="s">
        <v>570</v>
      </c>
      <c r="K2630" s="23" t="s">
        <v>1756</v>
      </c>
      <c r="L2630" s="24">
        <v>45870</v>
      </c>
      <c r="M2630" s="28">
        <v>3.472222222222222E-3</v>
      </c>
      <c r="N2630" s="3">
        <v>45845</v>
      </c>
      <c r="O2630">
        <v>215464</v>
      </c>
      <c r="P2630" t="e">
        <f>IFERROR(INDEX(REDOSLIJED!#REF!,MATCH(PlanMasine[[#This Row],[KPL]],REDOSLIJED!#REF!,0)),MAX(REDOSLIJED!#REF!)+1)</f>
        <v>#REF!</v>
      </c>
    </row>
    <row r="2631" spans="1:16" hidden="1" x14ac:dyDescent="0.25">
      <c r="A2631" s="23">
        <v>998937</v>
      </c>
      <c r="B2631" s="23">
        <v>1</v>
      </c>
      <c r="C2631" s="23">
        <v>998955</v>
      </c>
      <c r="D2631" s="23" t="s">
        <v>2191</v>
      </c>
      <c r="E2631" s="5">
        <f>IFERROR((PlanMasine[[#This Row],[Norma]]/PlanMasine[[#This Row],[Q]])*(PlanMasine[[#This Row],[Q]]/SUMIF(#REF!,PlanMasine[[#This Row],[RN]],#REF!)*PlanMasine[[#This Row],[KPLQ]]),0)</f>
        <v>0</v>
      </c>
      <c r="F2631" s="23">
        <v>12</v>
      </c>
      <c r="G2631" s="23">
        <v>0</v>
      </c>
      <c r="H2631" s="23">
        <v>0</v>
      </c>
      <c r="I2631" s="23" t="s">
        <v>5</v>
      </c>
      <c r="J2631" s="23" t="s">
        <v>570</v>
      </c>
      <c r="K2631" s="23" t="s">
        <v>1756</v>
      </c>
      <c r="L2631" s="24">
        <v>45870</v>
      </c>
      <c r="M2631" s="28">
        <v>2.7777777777777779E-3</v>
      </c>
      <c r="N2631" s="3">
        <v>45845</v>
      </c>
      <c r="O2631">
        <v>215470</v>
      </c>
      <c r="P2631" t="e">
        <f>IFERROR(INDEX(REDOSLIJED!#REF!,MATCH(PlanMasine[[#This Row],[KPL]],REDOSLIJED!#REF!,0)),MAX(REDOSLIJED!#REF!)+1)</f>
        <v>#REF!</v>
      </c>
    </row>
    <row r="2632" spans="1:16" hidden="1" x14ac:dyDescent="0.25">
      <c r="A2632" s="23">
        <v>998937</v>
      </c>
      <c r="B2632" s="23">
        <v>1</v>
      </c>
      <c r="C2632" s="23">
        <v>998949</v>
      </c>
      <c r="D2632" s="23" t="s">
        <v>2192</v>
      </c>
      <c r="E2632" s="5">
        <f>IFERROR((PlanMasine[[#This Row],[Norma]]/PlanMasine[[#This Row],[Q]])*(PlanMasine[[#This Row],[Q]]/SUMIF(#REF!,PlanMasine[[#This Row],[RN]],#REF!)*PlanMasine[[#This Row],[KPLQ]]),0)</f>
        <v>0</v>
      </c>
      <c r="F2632" s="23">
        <v>12</v>
      </c>
      <c r="G2632" s="23">
        <v>0</v>
      </c>
      <c r="H2632" s="23">
        <v>0</v>
      </c>
      <c r="I2632" s="23" t="s">
        <v>5</v>
      </c>
      <c r="J2632" s="23" t="s">
        <v>570</v>
      </c>
      <c r="K2632" s="23" t="s">
        <v>1756</v>
      </c>
      <c r="L2632" s="24">
        <v>45870</v>
      </c>
      <c r="M2632" s="28">
        <v>3.472222222222222E-3</v>
      </c>
      <c r="N2632" s="3">
        <v>45845</v>
      </c>
      <c r="O2632">
        <v>215464</v>
      </c>
      <c r="P2632" t="e">
        <f>IFERROR(INDEX(REDOSLIJED!#REF!,MATCH(PlanMasine[[#This Row],[KPL]],REDOSLIJED!#REF!,0)),MAX(REDOSLIJED!#REF!)+1)</f>
        <v>#REF!</v>
      </c>
    </row>
    <row r="2633" spans="1:16" hidden="1" x14ac:dyDescent="0.25">
      <c r="A2633" s="23">
        <v>998937</v>
      </c>
      <c r="B2633" s="23">
        <v>1</v>
      </c>
      <c r="C2633" s="23">
        <v>998946</v>
      </c>
      <c r="D2633" s="23" t="s">
        <v>2195</v>
      </c>
      <c r="E2633" s="5">
        <f>IFERROR((PlanMasine[[#This Row],[Norma]]/PlanMasine[[#This Row],[Q]])*(PlanMasine[[#This Row],[Q]]/SUMIF(#REF!,PlanMasine[[#This Row],[RN]],#REF!)*PlanMasine[[#This Row],[KPLQ]]),0)</f>
        <v>0</v>
      </c>
      <c r="F2633" s="23">
        <v>12</v>
      </c>
      <c r="G2633" s="23">
        <v>0</v>
      </c>
      <c r="H2633" s="23">
        <v>0</v>
      </c>
      <c r="I2633" s="23" t="s">
        <v>5</v>
      </c>
      <c r="J2633" s="23" t="s">
        <v>570</v>
      </c>
      <c r="K2633" s="23" t="s">
        <v>1756</v>
      </c>
      <c r="L2633" s="24">
        <v>45870</v>
      </c>
      <c r="M2633" s="28">
        <v>3.472222222222222E-3</v>
      </c>
      <c r="N2633" s="3">
        <v>45845</v>
      </c>
      <c r="O2633">
        <v>215461</v>
      </c>
      <c r="P2633" t="e">
        <f>IFERROR(INDEX(REDOSLIJED!#REF!,MATCH(PlanMasine[[#This Row],[KPL]],REDOSLIJED!#REF!,0)),MAX(REDOSLIJED!#REF!)+1)</f>
        <v>#REF!</v>
      </c>
    </row>
    <row r="2634" spans="1:16" hidden="1" x14ac:dyDescent="0.25">
      <c r="A2634" s="23">
        <v>998937</v>
      </c>
      <c r="B2634" s="23">
        <v>1</v>
      </c>
      <c r="C2634" s="23">
        <v>998945</v>
      </c>
      <c r="D2634" s="23" t="s">
        <v>1609</v>
      </c>
      <c r="E2634" s="5">
        <f>IFERROR((PlanMasine[[#This Row],[Norma]]/PlanMasine[[#This Row],[Q]])*(PlanMasine[[#This Row],[Q]]/SUMIF(#REF!,PlanMasine[[#This Row],[RN]],#REF!)*PlanMasine[[#This Row],[KPLQ]]),0)</f>
        <v>0</v>
      </c>
      <c r="F2634" s="23">
        <v>12</v>
      </c>
      <c r="G2634" s="23">
        <v>0</v>
      </c>
      <c r="H2634" s="23">
        <v>0</v>
      </c>
      <c r="I2634" s="23" t="s">
        <v>5</v>
      </c>
      <c r="J2634" s="23" t="s">
        <v>570</v>
      </c>
      <c r="K2634" s="23" t="s">
        <v>1756</v>
      </c>
      <c r="L2634" s="24">
        <v>45870</v>
      </c>
      <c r="M2634" s="28">
        <v>5.5555555555555558E-3</v>
      </c>
      <c r="N2634" s="3">
        <v>45845</v>
      </c>
      <c r="O2634">
        <v>215460</v>
      </c>
      <c r="P2634" t="e">
        <f>IFERROR(INDEX(REDOSLIJED!#REF!,MATCH(PlanMasine[[#This Row],[KPL]],REDOSLIJED!#REF!,0)),MAX(REDOSLIJED!#REF!)+1)</f>
        <v>#REF!</v>
      </c>
    </row>
    <row r="2635" spans="1:16" hidden="1" x14ac:dyDescent="0.25">
      <c r="A2635" s="23">
        <v>998937</v>
      </c>
      <c r="B2635" s="23">
        <v>1</v>
      </c>
      <c r="C2635" s="23">
        <v>998944</v>
      </c>
      <c r="D2635" s="23" t="s">
        <v>1600</v>
      </c>
      <c r="E2635" s="5">
        <f>IFERROR((PlanMasine[[#This Row],[Norma]]/PlanMasine[[#This Row],[Q]])*(PlanMasine[[#This Row],[Q]]/SUMIF(#REF!,PlanMasine[[#This Row],[RN]],#REF!)*PlanMasine[[#This Row],[KPLQ]]),0)</f>
        <v>0</v>
      </c>
      <c r="F2635" s="23">
        <v>12</v>
      </c>
      <c r="G2635" s="23">
        <v>0</v>
      </c>
      <c r="H2635" s="23">
        <v>0</v>
      </c>
      <c r="I2635" s="23" t="s">
        <v>5</v>
      </c>
      <c r="J2635" s="23" t="s">
        <v>570</v>
      </c>
      <c r="K2635" s="23" t="s">
        <v>1756</v>
      </c>
      <c r="L2635" s="24">
        <v>45870</v>
      </c>
      <c r="M2635" s="28">
        <v>2.0833333333333333E-3</v>
      </c>
      <c r="N2635" s="3">
        <v>45845</v>
      </c>
      <c r="O2635">
        <v>215459</v>
      </c>
      <c r="P2635" t="e">
        <f>IFERROR(INDEX(REDOSLIJED!#REF!,MATCH(PlanMasine[[#This Row],[KPL]],REDOSLIJED!#REF!,0)),MAX(REDOSLIJED!#REF!)+1)</f>
        <v>#REF!</v>
      </c>
    </row>
    <row r="2636" spans="1:16" hidden="1" x14ac:dyDescent="0.25">
      <c r="A2636" s="23">
        <v>998938</v>
      </c>
      <c r="B2636" s="23">
        <v>1</v>
      </c>
      <c r="C2636" s="23">
        <v>998949</v>
      </c>
      <c r="D2636" s="23" t="s">
        <v>2192</v>
      </c>
      <c r="E2636" s="5">
        <f>IFERROR((PlanMasine[[#This Row],[Norma]]/PlanMasine[[#This Row],[Q]])*(PlanMasine[[#This Row],[Q]]/SUMIF(#REF!,PlanMasine[[#This Row],[RN]],#REF!)*PlanMasine[[#This Row],[KPLQ]]),0)</f>
        <v>0</v>
      </c>
      <c r="F2636" s="23">
        <v>12</v>
      </c>
      <c r="G2636" s="23">
        <v>0</v>
      </c>
      <c r="H2636" s="23">
        <v>0</v>
      </c>
      <c r="I2636" s="23" t="s">
        <v>5</v>
      </c>
      <c r="J2636" s="23" t="s">
        <v>570</v>
      </c>
      <c r="K2636" s="23" t="s">
        <v>1756</v>
      </c>
      <c r="L2636" s="24">
        <v>45870</v>
      </c>
      <c r="M2636" s="28">
        <v>3.472222222222222E-3</v>
      </c>
      <c r="N2636" s="3">
        <v>45845</v>
      </c>
      <c r="O2636">
        <v>215464</v>
      </c>
      <c r="P2636" t="e">
        <f>IFERROR(INDEX(REDOSLIJED!#REF!,MATCH(PlanMasine[[#This Row],[KPL]],REDOSLIJED!#REF!,0)),MAX(REDOSLIJED!#REF!)+1)</f>
        <v>#REF!</v>
      </c>
    </row>
    <row r="2637" spans="1:16" hidden="1" x14ac:dyDescent="0.25">
      <c r="A2637" s="23">
        <v>998938</v>
      </c>
      <c r="B2637" s="23">
        <v>1</v>
      </c>
      <c r="C2637" s="23">
        <v>998945</v>
      </c>
      <c r="D2637" s="23" t="s">
        <v>1609</v>
      </c>
      <c r="E2637" s="5">
        <f>IFERROR((PlanMasine[[#This Row],[Norma]]/PlanMasine[[#This Row],[Q]])*(PlanMasine[[#This Row],[Q]]/SUMIF(#REF!,PlanMasine[[#This Row],[RN]],#REF!)*PlanMasine[[#This Row],[KPLQ]]),0)</f>
        <v>0</v>
      </c>
      <c r="F2637" s="23">
        <v>12</v>
      </c>
      <c r="G2637" s="23">
        <v>0</v>
      </c>
      <c r="H2637" s="23">
        <v>0</v>
      </c>
      <c r="I2637" s="23" t="s">
        <v>5</v>
      </c>
      <c r="J2637" s="23" t="s">
        <v>570</v>
      </c>
      <c r="K2637" s="23" t="s">
        <v>1756</v>
      </c>
      <c r="L2637" s="24">
        <v>45870</v>
      </c>
      <c r="M2637" s="28">
        <v>5.5555555555555558E-3</v>
      </c>
      <c r="N2637" s="3">
        <v>45845</v>
      </c>
      <c r="O2637">
        <v>215460</v>
      </c>
      <c r="P2637" t="e">
        <f>IFERROR(INDEX(REDOSLIJED!#REF!,MATCH(PlanMasine[[#This Row],[KPL]],REDOSLIJED!#REF!,0)),MAX(REDOSLIJED!#REF!)+1)</f>
        <v>#REF!</v>
      </c>
    </row>
    <row r="2638" spans="1:16" hidden="1" x14ac:dyDescent="0.25">
      <c r="A2638" s="23">
        <v>998938</v>
      </c>
      <c r="B2638" s="23">
        <v>1</v>
      </c>
      <c r="C2638" s="23">
        <v>998955</v>
      </c>
      <c r="D2638" s="23" t="s">
        <v>2191</v>
      </c>
      <c r="E2638" s="5">
        <f>IFERROR((PlanMasine[[#This Row],[Norma]]/PlanMasine[[#This Row],[Q]])*(PlanMasine[[#This Row],[Q]]/SUMIF(#REF!,PlanMasine[[#This Row],[RN]],#REF!)*PlanMasine[[#This Row],[KPLQ]]),0)</f>
        <v>0</v>
      </c>
      <c r="F2638" s="23">
        <v>12</v>
      </c>
      <c r="G2638" s="23">
        <v>0</v>
      </c>
      <c r="H2638" s="23">
        <v>0</v>
      </c>
      <c r="I2638" s="23" t="s">
        <v>5</v>
      </c>
      <c r="J2638" s="23" t="s">
        <v>570</v>
      </c>
      <c r="K2638" s="23" t="s">
        <v>1756</v>
      </c>
      <c r="L2638" s="24">
        <v>45870</v>
      </c>
      <c r="M2638" s="28">
        <v>2.7777777777777779E-3</v>
      </c>
      <c r="N2638" s="3">
        <v>45845</v>
      </c>
      <c r="O2638">
        <v>215470</v>
      </c>
      <c r="P2638" t="e">
        <f>IFERROR(INDEX(REDOSLIJED!#REF!,MATCH(PlanMasine[[#This Row],[KPL]],REDOSLIJED!#REF!,0)),MAX(REDOSLIJED!#REF!)+1)</f>
        <v>#REF!</v>
      </c>
    </row>
    <row r="2639" spans="1:16" hidden="1" x14ac:dyDescent="0.25">
      <c r="A2639" s="23">
        <v>998938</v>
      </c>
      <c r="B2639" s="23">
        <v>1</v>
      </c>
      <c r="C2639" s="23">
        <v>998946</v>
      </c>
      <c r="D2639" s="23" t="s">
        <v>2195</v>
      </c>
      <c r="E2639" s="5">
        <f>IFERROR((PlanMasine[[#This Row],[Norma]]/PlanMasine[[#This Row],[Q]])*(PlanMasine[[#This Row],[Q]]/SUMIF(#REF!,PlanMasine[[#This Row],[RN]],#REF!)*PlanMasine[[#This Row],[KPLQ]]),0)</f>
        <v>0</v>
      </c>
      <c r="F2639" s="23">
        <v>12</v>
      </c>
      <c r="G2639" s="23">
        <v>0</v>
      </c>
      <c r="H2639" s="23">
        <v>0</v>
      </c>
      <c r="I2639" s="23" t="s">
        <v>5</v>
      </c>
      <c r="J2639" s="23" t="s">
        <v>570</v>
      </c>
      <c r="K2639" s="23" t="s">
        <v>1756</v>
      </c>
      <c r="L2639" s="24">
        <v>45870</v>
      </c>
      <c r="M2639" s="28">
        <v>3.472222222222222E-3</v>
      </c>
      <c r="N2639" s="3">
        <v>45845</v>
      </c>
      <c r="O2639">
        <v>215461</v>
      </c>
      <c r="P2639" t="e">
        <f>IFERROR(INDEX(REDOSLIJED!#REF!,MATCH(PlanMasine[[#This Row],[KPL]],REDOSLIJED!#REF!,0)),MAX(REDOSLIJED!#REF!)+1)</f>
        <v>#REF!</v>
      </c>
    </row>
    <row r="2640" spans="1:16" hidden="1" x14ac:dyDescent="0.25">
      <c r="A2640" s="23">
        <v>998938</v>
      </c>
      <c r="B2640" s="23">
        <v>1</v>
      </c>
      <c r="C2640" s="23">
        <v>998944</v>
      </c>
      <c r="D2640" s="23" t="s">
        <v>1600</v>
      </c>
      <c r="E2640" s="5">
        <f>IFERROR((PlanMasine[[#This Row],[Norma]]/PlanMasine[[#This Row],[Q]])*(PlanMasine[[#This Row],[Q]]/SUMIF(#REF!,PlanMasine[[#This Row],[RN]],#REF!)*PlanMasine[[#This Row],[KPLQ]]),0)</f>
        <v>0</v>
      </c>
      <c r="F2640" s="23">
        <v>12</v>
      </c>
      <c r="G2640" s="23">
        <v>0</v>
      </c>
      <c r="H2640" s="23">
        <v>0</v>
      </c>
      <c r="I2640" s="23" t="s">
        <v>5</v>
      </c>
      <c r="J2640" s="23" t="s">
        <v>570</v>
      </c>
      <c r="K2640" s="23" t="s">
        <v>1756</v>
      </c>
      <c r="L2640" s="24">
        <v>45870</v>
      </c>
      <c r="M2640" s="28">
        <v>2.0833333333333333E-3</v>
      </c>
      <c r="N2640" s="3">
        <v>45845</v>
      </c>
      <c r="O2640">
        <v>215459</v>
      </c>
      <c r="P2640" t="e">
        <f>IFERROR(INDEX(REDOSLIJED!#REF!,MATCH(PlanMasine[[#This Row],[KPL]],REDOSLIJED!#REF!,0)),MAX(REDOSLIJED!#REF!)+1)</f>
        <v>#REF!</v>
      </c>
    </row>
    <row r="2641" spans="1:16" hidden="1" x14ac:dyDescent="0.25">
      <c r="A2641" s="23">
        <v>1005259</v>
      </c>
      <c r="B2641" s="23">
        <v>1</v>
      </c>
      <c r="C2641" s="23">
        <v>1005269</v>
      </c>
      <c r="D2641" s="23" t="s">
        <v>2358</v>
      </c>
      <c r="E2641" s="5">
        <f>IFERROR((PlanMasine[[#This Row],[Norma]]/PlanMasine[[#This Row],[Q]])*(PlanMasine[[#This Row],[Q]]/SUMIF(#REF!,PlanMasine[[#This Row],[RN]],#REF!)*PlanMasine[[#This Row],[KPLQ]]),0)</f>
        <v>0</v>
      </c>
      <c r="F2641" s="23">
        <v>1</v>
      </c>
      <c r="G2641" s="23">
        <v>0</v>
      </c>
      <c r="H2641" s="23">
        <v>0</v>
      </c>
      <c r="I2641" s="23" t="s">
        <v>5</v>
      </c>
      <c r="J2641" s="23" t="s">
        <v>570</v>
      </c>
      <c r="K2641" s="23" t="s">
        <v>2359</v>
      </c>
      <c r="L2641" s="24">
        <v>45859</v>
      </c>
      <c r="M2641" s="28">
        <v>6.9444444444444441E-3</v>
      </c>
      <c r="N2641" s="3">
        <v>45845</v>
      </c>
      <c r="O2641">
        <v>177308</v>
      </c>
      <c r="P2641" t="e">
        <f>IFERROR(INDEX(REDOSLIJED!#REF!,MATCH(PlanMasine[[#This Row],[KPL]],REDOSLIJED!#REF!,0)),MAX(REDOSLIJED!#REF!)+1)</f>
        <v>#REF!</v>
      </c>
    </row>
    <row r="2642" spans="1:16" hidden="1" x14ac:dyDescent="0.25">
      <c r="A2642" s="23">
        <v>1005259</v>
      </c>
      <c r="B2642" s="23">
        <v>1</v>
      </c>
      <c r="C2642" s="23">
        <v>1005278</v>
      </c>
      <c r="D2642" s="23" t="s">
        <v>2365</v>
      </c>
      <c r="E2642" s="5">
        <f>IFERROR((PlanMasine[[#This Row],[Norma]]/PlanMasine[[#This Row],[Q]])*(PlanMasine[[#This Row],[Q]]/SUMIF(#REF!,PlanMasine[[#This Row],[RN]],#REF!)*PlanMasine[[#This Row],[KPLQ]]),0)</f>
        <v>0</v>
      </c>
      <c r="F2642" s="23">
        <v>1</v>
      </c>
      <c r="G2642" s="23">
        <v>0</v>
      </c>
      <c r="H2642" s="23">
        <v>0</v>
      </c>
      <c r="I2642" s="23" t="s">
        <v>5</v>
      </c>
      <c r="J2642" s="23" t="s">
        <v>570</v>
      </c>
      <c r="K2642" s="23" t="s">
        <v>2359</v>
      </c>
      <c r="L2642" s="24">
        <v>45859</v>
      </c>
      <c r="M2642" s="28">
        <v>3.472222222222222E-3</v>
      </c>
      <c r="N2642" s="3">
        <v>45845</v>
      </c>
      <c r="O2642">
        <v>177317</v>
      </c>
      <c r="P2642" t="e">
        <f>IFERROR(INDEX(REDOSLIJED!#REF!,MATCH(PlanMasine[[#This Row],[KPL]],REDOSLIJED!#REF!,0)),MAX(REDOSLIJED!#REF!)+1)</f>
        <v>#REF!</v>
      </c>
    </row>
    <row r="2643" spans="1:16" hidden="1" x14ac:dyDescent="0.25">
      <c r="A2643" s="23">
        <v>1005259</v>
      </c>
      <c r="B2643" s="23">
        <v>1</v>
      </c>
      <c r="C2643" s="23">
        <v>1005266</v>
      </c>
      <c r="D2643" s="23" t="s">
        <v>2368</v>
      </c>
      <c r="E2643" s="5">
        <f>IFERROR((PlanMasine[[#This Row],[Norma]]/PlanMasine[[#This Row],[Q]])*(PlanMasine[[#This Row],[Q]]/SUMIF(#REF!,PlanMasine[[#This Row],[RN]],#REF!)*PlanMasine[[#This Row],[KPLQ]]),0)</f>
        <v>0</v>
      </c>
      <c r="F2643" s="23">
        <v>1</v>
      </c>
      <c r="G2643" s="23">
        <v>0</v>
      </c>
      <c r="H2643" s="23">
        <v>0</v>
      </c>
      <c r="I2643" s="23" t="s">
        <v>5</v>
      </c>
      <c r="J2643" s="23" t="s">
        <v>570</v>
      </c>
      <c r="K2643" s="23" t="s">
        <v>2359</v>
      </c>
      <c r="L2643" s="24">
        <v>45859</v>
      </c>
      <c r="M2643" s="28">
        <v>1.0416666666666666E-2</v>
      </c>
      <c r="N2643" s="3">
        <v>45845</v>
      </c>
      <c r="O2643">
        <v>177305</v>
      </c>
      <c r="P2643" t="e">
        <f>IFERROR(INDEX(REDOSLIJED!#REF!,MATCH(PlanMasine[[#This Row],[KPL]],REDOSLIJED!#REF!,0)),MAX(REDOSLIJED!#REF!)+1)</f>
        <v>#REF!</v>
      </c>
    </row>
    <row r="2644" spans="1:16" hidden="1" x14ac:dyDescent="0.25">
      <c r="A2644" s="23">
        <v>1005259</v>
      </c>
      <c r="B2644" s="23">
        <v>1</v>
      </c>
      <c r="C2644" s="23">
        <v>1005264</v>
      </c>
      <c r="D2644" s="23" t="s">
        <v>2371</v>
      </c>
      <c r="E2644" s="5">
        <f>IFERROR((PlanMasine[[#This Row],[Norma]]/PlanMasine[[#This Row],[Q]])*(PlanMasine[[#This Row],[Q]]/SUMIF(#REF!,PlanMasine[[#This Row],[RN]],#REF!)*PlanMasine[[#This Row],[KPLQ]]),0)</f>
        <v>0</v>
      </c>
      <c r="F2644" s="23">
        <v>1</v>
      </c>
      <c r="G2644" s="23">
        <v>0</v>
      </c>
      <c r="H2644" s="23">
        <v>0</v>
      </c>
      <c r="I2644" s="23" t="s">
        <v>5</v>
      </c>
      <c r="J2644" s="23" t="s">
        <v>570</v>
      </c>
      <c r="K2644" s="23" t="s">
        <v>2359</v>
      </c>
      <c r="L2644" s="24">
        <v>45859</v>
      </c>
      <c r="M2644" s="28">
        <v>8.3333333333333332E-3</v>
      </c>
      <c r="N2644" s="3">
        <v>45845</v>
      </c>
      <c r="O2644">
        <v>177303</v>
      </c>
      <c r="P2644" t="e">
        <f>IFERROR(INDEX(REDOSLIJED!#REF!,MATCH(PlanMasine[[#This Row],[KPL]],REDOSLIJED!#REF!,0)),MAX(REDOSLIJED!#REF!)+1)</f>
        <v>#REF!</v>
      </c>
    </row>
    <row r="2645" spans="1:16" hidden="1" x14ac:dyDescent="0.25">
      <c r="A2645" s="23">
        <v>1005259</v>
      </c>
      <c r="B2645" s="23">
        <v>1</v>
      </c>
      <c r="C2645" s="23">
        <v>1005280</v>
      </c>
      <c r="D2645" s="23" t="s">
        <v>2362</v>
      </c>
      <c r="E2645" s="5">
        <f>IFERROR((PlanMasine[[#This Row],[Norma]]/PlanMasine[[#This Row],[Q]])*(PlanMasine[[#This Row],[Q]]/SUMIF(#REF!,PlanMasine[[#This Row],[RN]],#REF!)*PlanMasine[[#This Row],[KPLQ]]),0)</f>
        <v>0</v>
      </c>
      <c r="F2645" s="23">
        <v>1</v>
      </c>
      <c r="G2645" s="23">
        <v>0</v>
      </c>
      <c r="H2645" s="23">
        <v>0</v>
      </c>
      <c r="I2645" s="23" t="s">
        <v>5</v>
      </c>
      <c r="J2645" s="23" t="s">
        <v>570</v>
      </c>
      <c r="K2645" s="23" t="s">
        <v>2359</v>
      </c>
      <c r="L2645" s="24">
        <v>45859</v>
      </c>
      <c r="M2645" s="28">
        <v>4.1666666666666666E-3</v>
      </c>
      <c r="N2645" s="3">
        <v>45845</v>
      </c>
      <c r="O2645">
        <v>177319</v>
      </c>
      <c r="P2645" t="e">
        <f>IFERROR(INDEX(REDOSLIJED!#REF!,MATCH(PlanMasine[[#This Row],[KPL]],REDOSLIJED!#REF!,0)),MAX(REDOSLIJED!#REF!)+1)</f>
        <v>#REF!</v>
      </c>
    </row>
    <row r="2646" spans="1:16" hidden="1" x14ac:dyDescent="0.25">
      <c r="A2646" s="23">
        <v>1005259</v>
      </c>
      <c r="B2646" s="23">
        <v>1</v>
      </c>
      <c r="C2646" s="23">
        <v>1005270</v>
      </c>
      <c r="D2646" s="23" t="s">
        <v>2360</v>
      </c>
      <c r="E2646" s="5">
        <f>IFERROR((PlanMasine[[#This Row],[Norma]]/PlanMasine[[#This Row],[Q]])*(PlanMasine[[#This Row],[Q]]/SUMIF(#REF!,PlanMasine[[#This Row],[RN]],#REF!)*PlanMasine[[#This Row],[KPLQ]]),0)</f>
        <v>0</v>
      </c>
      <c r="F2646" s="23">
        <v>1</v>
      </c>
      <c r="G2646" s="23">
        <v>0</v>
      </c>
      <c r="H2646" s="23">
        <v>0</v>
      </c>
      <c r="I2646" s="23" t="s">
        <v>5</v>
      </c>
      <c r="J2646" s="23" t="s">
        <v>570</v>
      </c>
      <c r="K2646" s="23" t="s">
        <v>2359</v>
      </c>
      <c r="L2646" s="24">
        <v>45859</v>
      </c>
      <c r="M2646" s="28">
        <v>2.7777777777777779E-3</v>
      </c>
      <c r="N2646" s="3">
        <v>45845</v>
      </c>
      <c r="O2646">
        <v>177309</v>
      </c>
      <c r="P2646" t="e">
        <f>IFERROR(INDEX(REDOSLIJED!#REF!,MATCH(PlanMasine[[#This Row],[KPL]],REDOSLIJED!#REF!,0)),MAX(REDOSLIJED!#REF!)+1)</f>
        <v>#REF!</v>
      </c>
    </row>
    <row r="2647" spans="1:16" hidden="1" x14ac:dyDescent="0.25">
      <c r="A2647" s="23">
        <v>1005259</v>
      </c>
      <c r="B2647" s="23">
        <v>1</v>
      </c>
      <c r="C2647" s="23">
        <v>1005282</v>
      </c>
      <c r="D2647" s="23" t="s">
        <v>2364</v>
      </c>
      <c r="E2647" s="5">
        <f>IFERROR((PlanMasine[[#This Row],[Norma]]/PlanMasine[[#This Row],[Q]])*(PlanMasine[[#This Row],[Q]]/SUMIF(#REF!,PlanMasine[[#This Row],[RN]],#REF!)*PlanMasine[[#This Row],[KPLQ]]),0)</f>
        <v>0</v>
      </c>
      <c r="F2647" s="23">
        <v>1</v>
      </c>
      <c r="G2647" s="23">
        <v>0</v>
      </c>
      <c r="H2647" s="23">
        <v>0</v>
      </c>
      <c r="I2647" s="23" t="s">
        <v>5</v>
      </c>
      <c r="J2647" s="23" t="s">
        <v>570</v>
      </c>
      <c r="K2647" s="23" t="s">
        <v>2359</v>
      </c>
      <c r="L2647" s="24">
        <v>45859</v>
      </c>
      <c r="M2647" s="28">
        <v>2.0833333333333333E-3</v>
      </c>
      <c r="N2647" s="3">
        <v>45845</v>
      </c>
      <c r="O2647">
        <v>177321</v>
      </c>
      <c r="P2647" t="e">
        <f>IFERROR(INDEX(REDOSLIJED!#REF!,MATCH(PlanMasine[[#This Row],[KPL]],REDOSLIJED!#REF!,0)),MAX(REDOSLIJED!#REF!)+1)</f>
        <v>#REF!</v>
      </c>
    </row>
    <row r="2648" spans="1:16" hidden="1" x14ac:dyDescent="0.25">
      <c r="A2648" s="23">
        <v>1005259</v>
      </c>
      <c r="B2648" s="23">
        <v>1</v>
      </c>
      <c r="C2648" s="23">
        <v>1005263</v>
      </c>
      <c r="D2648" s="23" t="s">
        <v>2367</v>
      </c>
      <c r="E2648" s="5">
        <f>IFERROR((PlanMasine[[#This Row],[Norma]]/PlanMasine[[#This Row],[Q]])*(PlanMasine[[#This Row],[Q]]/SUMIF(#REF!,PlanMasine[[#This Row],[RN]],#REF!)*PlanMasine[[#This Row],[KPLQ]]),0)</f>
        <v>0</v>
      </c>
      <c r="F2648" s="23">
        <v>2</v>
      </c>
      <c r="G2648" s="23">
        <v>0</v>
      </c>
      <c r="H2648" s="23">
        <v>0</v>
      </c>
      <c r="I2648" s="23" t="s">
        <v>5</v>
      </c>
      <c r="J2648" s="23" t="s">
        <v>570</v>
      </c>
      <c r="K2648" s="23" t="s">
        <v>2359</v>
      </c>
      <c r="L2648" s="24">
        <v>45859</v>
      </c>
      <c r="M2648" s="28">
        <v>8.3333333333333332E-3</v>
      </c>
      <c r="N2648" s="3">
        <v>45845</v>
      </c>
      <c r="O2648">
        <v>177302</v>
      </c>
      <c r="P2648" t="e">
        <f>IFERROR(INDEX(REDOSLIJED!#REF!,MATCH(PlanMasine[[#This Row],[KPL]],REDOSLIJED!#REF!,0)),MAX(REDOSLIJED!#REF!)+1)</f>
        <v>#REF!</v>
      </c>
    </row>
    <row r="2649" spans="1:16" hidden="1" x14ac:dyDescent="0.25">
      <c r="A2649" s="23">
        <v>1005259</v>
      </c>
      <c r="B2649" s="23">
        <v>1</v>
      </c>
      <c r="C2649" s="23">
        <v>1005279</v>
      </c>
      <c r="D2649" s="23" t="s">
        <v>2361</v>
      </c>
      <c r="E2649" s="5">
        <f>IFERROR((PlanMasine[[#This Row],[Norma]]/PlanMasine[[#This Row],[Q]])*(PlanMasine[[#This Row],[Q]]/SUMIF(#REF!,PlanMasine[[#This Row],[RN]],#REF!)*PlanMasine[[#This Row],[KPLQ]]),0)</f>
        <v>0</v>
      </c>
      <c r="F2649" s="23">
        <v>1</v>
      </c>
      <c r="G2649" s="23">
        <v>0</v>
      </c>
      <c r="H2649" s="23">
        <v>0</v>
      </c>
      <c r="I2649" s="23" t="s">
        <v>5</v>
      </c>
      <c r="J2649" s="23" t="s">
        <v>570</v>
      </c>
      <c r="K2649" s="23" t="s">
        <v>2359</v>
      </c>
      <c r="L2649" s="24">
        <v>45859</v>
      </c>
      <c r="M2649" s="28">
        <v>4.1666666666666666E-3</v>
      </c>
      <c r="N2649" s="3">
        <v>45845</v>
      </c>
      <c r="O2649">
        <v>177318</v>
      </c>
      <c r="P2649" t="e">
        <f>IFERROR(INDEX(REDOSLIJED!#REF!,MATCH(PlanMasine[[#This Row],[KPL]],REDOSLIJED!#REF!,0)),MAX(REDOSLIJED!#REF!)+1)</f>
        <v>#REF!</v>
      </c>
    </row>
    <row r="2650" spans="1:16" hidden="1" x14ac:dyDescent="0.25">
      <c r="A2650" s="23">
        <v>1005259</v>
      </c>
      <c r="B2650" s="23">
        <v>1</v>
      </c>
      <c r="C2650" s="23">
        <v>1005267</v>
      </c>
      <c r="D2650" s="23" t="s">
        <v>2366</v>
      </c>
      <c r="E2650" s="5">
        <f>IFERROR((PlanMasine[[#This Row],[Norma]]/PlanMasine[[#This Row],[Q]])*(PlanMasine[[#This Row],[Q]]/SUMIF(#REF!,PlanMasine[[#This Row],[RN]],#REF!)*PlanMasine[[#This Row],[KPLQ]]),0)</f>
        <v>0</v>
      </c>
      <c r="F2650" s="23">
        <v>1</v>
      </c>
      <c r="G2650" s="23">
        <v>0</v>
      </c>
      <c r="H2650" s="23">
        <v>0</v>
      </c>
      <c r="I2650" s="23" t="s">
        <v>5</v>
      </c>
      <c r="J2650" s="23" t="s">
        <v>570</v>
      </c>
      <c r="K2650" s="23" t="s">
        <v>2359</v>
      </c>
      <c r="L2650" s="24">
        <v>45859</v>
      </c>
      <c r="M2650" s="28">
        <v>1.0416666666666666E-2</v>
      </c>
      <c r="N2650" s="3">
        <v>45845</v>
      </c>
      <c r="O2650">
        <v>177306</v>
      </c>
      <c r="P2650" t="e">
        <f>IFERROR(INDEX(REDOSLIJED!#REF!,MATCH(PlanMasine[[#This Row],[KPL]],REDOSLIJED!#REF!,0)),MAX(REDOSLIJED!#REF!)+1)</f>
        <v>#REF!</v>
      </c>
    </row>
    <row r="2651" spans="1:16" hidden="1" x14ac:dyDescent="0.25">
      <c r="A2651" s="23">
        <v>1005259</v>
      </c>
      <c r="B2651" s="23">
        <v>1</v>
      </c>
      <c r="C2651" s="23">
        <v>1005281</v>
      </c>
      <c r="D2651" s="23" t="s">
        <v>2363</v>
      </c>
      <c r="E2651" s="5">
        <f>IFERROR((PlanMasine[[#This Row],[Norma]]/PlanMasine[[#This Row],[Q]])*(PlanMasine[[#This Row],[Q]]/SUMIF(#REF!,PlanMasine[[#This Row],[RN]],#REF!)*PlanMasine[[#This Row],[KPLQ]]),0)</f>
        <v>0</v>
      </c>
      <c r="F2651" s="23">
        <v>1</v>
      </c>
      <c r="G2651" s="23">
        <v>0</v>
      </c>
      <c r="H2651" s="23">
        <v>0</v>
      </c>
      <c r="I2651" s="23" t="s">
        <v>5</v>
      </c>
      <c r="J2651" s="23" t="s">
        <v>570</v>
      </c>
      <c r="K2651" s="23" t="s">
        <v>2359</v>
      </c>
      <c r="L2651" s="24">
        <v>45859</v>
      </c>
      <c r="M2651" s="28">
        <v>2.0833333333333333E-3</v>
      </c>
      <c r="N2651" s="3">
        <v>45845</v>
      </c>
      <c r="O2651">
        <v>177320</v>
      </c>
      <c r="P2651" t="e">
        <f>IFERROR(INDEX(REDOSLIJED!#REF!,MATCH(PlanMasine[[#This Row],[KPL]],REDOSLIJED!#REF!,0)),MAX(REDOSLIJED!#REF!)+1)</f>
        <v>#REF!</v>
      </c>
    </row>
    <row r="2652" spans="1:16" hidden="1" x14ac:dyDescent="0.25">
      <c r="A2652" s="23">
        <v>1005259</v>
      </c>
      <c r="B2652" s="23">
        <v>1</v>
      </c>
      <c r="C2652" s="23">
        <v>1005265</v>
      </c>
      <c r="D2652" s="23" t="s">
        <v>2370</v>
      </c>
      <c r="E2652" s="5">
        <f>IFERROR((PlanMasine[[#This Row],[Norma]]/PlanMasine[[#This Row],[Q]])*(PlanMasine[[#This Row],[Q]]/SUMIF(#REF!,PlanMasine[[#This Row],[RN]],#REF!)*PlanMasine[[#This Row],[KPLQ]]),0)</f>
        <v>0</v>
      </c>
      <c r="F2652" s="23">
        <v>1</v>
      </c>
      <c r="G2652" s="23">
        <v>0</v>
      </c>
      <c r="H2652" s="23">
        <v>0</v>
      </c>
      <c r="I2652" s="23" t="s">
        <v>5</v>
      </c>
      <c r="J2652" s="23" t="s">
        <v>570</v>
      </c>
      <c r="K2652" s="23" t="s">
        <v>2359</v>
      </c>
      <c r="L2652" s="24">
        <v>45859</v>
      </c>
      <c r="M2652" s="28">
        <v>8.3333333333333332E-3</v>
      </c>
      <c r="N2652" s="3">
        <v>45845</v>
      </c>
      <c r="O2652">
        <v>177304</v>
      </c>
      <c r="P2652" t="e">
        <f>IFERROR(INDEX(REDOSLIJED!#REF!,MATCH(PlanMasine[[#This Row],[KPL]],REDOSLIJED!#REF!,0)),MAX(REDOSLIJED!#REF!)+1)</f>
        <v>#REF!</v>
      </c>
    </row>
    <row r="2653" spans="1:16" hidden="1" x14ac:dyDescent="0.25">
      <c r="A2653" s="23">
        <v>1005259</v>
      </c>
      <c r="B2653" s="23">
        <v>1</v>
      </c>
      <c r="C2653" s="23">
        <v>1005268</v>
      </c>
      <c r="D2653" s="23" t="s">
        <v>2369</v>
      </c>
      <c r="E2653" s="5">
        <f>IFERROR((PlanMasine[[#This Row],[Norma]]/PlanMasine[[#This Row],[Q]])*(PlanMasine[[#This Row],[Q]]/SUMIF(#REF!,PlanMasine[[#This Row],[RN]],#REF!)*PlanMasine[[#This Row],[KPLQ]]),0)</f>
        <v>0</v>
      </c>
      <c r="F2653" s="23">
        <v>1</v>
      </c>
      <c r="G2653" s="23">
        <v>0</v>
      </c>
      <c r="H2653" s="23">
        <v>0</v>
      </c>
      <c r="I2653" s="23" t="s">
        <v>5</v>
      </c>
      <c r="J2653" s="23" t="s">
        <v>570</v>
      </c>
      <c r="K2653" s="23" t="s">
        <v>2359</v>
      </c>
      <c r="L2653" s="24">
        <v>45859</v>
      </c>
      <c r="M2653" s="28">
        <v>6.9444444444444441E-3</v>
      </c>
      <c r="N2653" s="3">
        <v>45845</v>
      </c>
      <c r="O2653">
        <v>177307</v>
      </c>
      <c r="P2653" t="e">
        <f>IFERROR(INDEX(REDOSLIJED!#REF!,MATCH(PlanMasine[[#This Row],[KPL]],REDOSLIJED!#REF!,0)),MAX(REDOSLIJED!#REF!)+1)</f>
        <v>#REF!</v>
      </c>
    </row>
    <row r="2654" spans="1:16" hidden="1" x14ac:dyDescent="0.25">
      <c r="A2654" s="23">
        <v>1016930</v>
      </c>
      <c r="B2654" s="23">
        <v>1</v>
      </c>
      <c r="C2654" s="23">
        <v>1016943</v>
      </c>
      <c r="D2654" s="23" t="s">
        <v>2026</v>
      </c>
      <c r="E2654" s="5">
        <f>IFERROR((PlanMasine[[#This Row],[Norma]]/PlanMasine[[#This Row],[Q]])*(PlanMasine[[#This Row],[Q]]/SUMIF(#REF!,PlanMasine[[#This Row],[RN]],#REF!)*PlanMasine[[#This Row],[KPLQ]]),0)</f>
        <v>0</v>
      </c>
      <c r="F2654" s="23">
        <v>3</v>
      </c>
      <c r="G2654" s="23">
        <v>0</v>
      </c>
      <c r="H2654" s="23">
        <v>0</v>
      </c>
      <c r="I2654" s="23" t="s">
        <v>5</v>
      </c>
      <c r="J2654" s="23" t="s">
        <v>570</v>
      </c>
      <c r="K2654" s="23" t="s">
        <v>2295</v>
      </c>
      <c r="L2654" s="24">
        <v>45859</v>
      </c>
      <c r="M2654" s="28">
        <v>4.1666666666666666E-3</v>
      </c>
      <c r="N2654" s="3">
        <v>45845</v>
      </c>
      <c r="O2654">
        <v>199541</v>
      </c>
      <c r="P2654" t="e">
        <f>IFERROR(INDEX(REDOSLIJED!#REF!,MATCH(PlanMasine[[#This Row],[KPL]],REDOSLIJED!#REF!,0)),MAX(REDOSLIJED!#REF!)+1)</f>
        <v>#REF!</v>
      </c>
    </row>
    <row r="2655" spans="1:16" hidden="1" x14ac:dyDescent="0.25">
      <c r="A2655" s="23">
        <v>1016930</v>
      </c>
      <c r="B2655" s="23">
        <v>1</v>
      </c>
      <c r="C2655" s="23">
        <v>1016951</v>
      </c>
      <c r="D2655" s="23" t="s">
        <v>2027</v>
      </c>
      <c r="E2655" s="5">
        <f>IFERROR((PlanMasine[[#This Row],[Norma]]/PlanMasine[[#This Row],[Q]])*(PlanMasine[[#This Row],[Q]]/SUMIF(#REF!,PlanMasine[[#This Row],[RN]],#REF!)*PlanMasine[[#This Row],[KPLQ]]),0)</f>
        <v>0</v>
      </c>
      <c r="F2655" s="23">
        <v>12</v>
      </c>
      <c r="G2655" s="23">
        <v>0</v>
      </c>
      <c r="H2655" s="23">
        <v>0</v>
      </c>
      <c r="I2655" s="23" t="s">
        <v>5</v>
      </c>
      <c r="J2655" s="23" t="s">
        <v>570</v>
      </c>
      <c r="K2655" s="23" t="s">
        <v>2295</v>
      </c>
      <c r="L2655" s="24">
        <v>45859</v>
      </c>
      <c r="M2655" s="28">
        <v>1.6666666666666666E-2</v>
      </c>
      <c r="N2655" s="3">
        <v>45845</v>
      </c>
      <c r="O2655">
        <v>199549</v>
      </c>
      <c r="P2655" t="e">
        <f>IFERROR(INDEX(REDOSLIJED!#REF!,MATCH(PlanMasine[[#This Row],[KPL]],REDOSLIJED!#REF!,0)),MAX(REDOSLIJED!#REF!)+1)</f>
        <v>#REF!</v>
      </c>
    </row>
    <row r="2656" spans="1:16" hidden="1" x14ac:dyDescent="0.25">
      <c r="A2656" s="23">
        <v>1016930</v>
      </c>
      <c r="B2656" s="23">
        <v>1</v>
      </c>
      <c r="C2656" s="23">
        <v>1016937</v>
      </c>
      <c r="D2656" s="23" t="s">
        <v>2030</v>
      </c>
      <c r="E2656" s="5">
        <f>IFERROR((PlanMasine[[#This Row],[Norma]]/PlanMasine[[#This Row],[Q]])*(PlanMasine[[#This Row],[Q]]/SUMIF(#REF!,PlanMasine[[#This Row],[RN]],#REF!)*PlanMasine[[#This Row],[KPLQ]]),0)</f>
        <v>0</v>
      </c>
      <c r="F2656" s="23">
        <v>3</v>
      </c>
      <c r="G2656" s="23">
        <v>0</v>
      </c>
      <c r="H2656" s="23">
        <v>0</v>
      </c>
      <c r="I2656" s="23" t="s">
        <v>5</v>
      </c>
      <c r="J2656" s="23" t="s">
        <v>570</v>
      </c>
      <c r="K2656" s="23" t="s">
        <v>2295</v>
      </c>
      <c r="L2656" s="24">
        <v>45859</v>
      </c>
      <c r="M2656" s="28">
        <v>6.9444444444444441E-3</v>
      </c>
      <c r="N2656" s="3">
        <v>45845</v>
      </c>
      <c r="O2656">
        <v>199535</v>
      </c>
      <c r="P2656" t="e">
        <f>IFERROR(INDEX(REDOSLIJED!#REF!,MATCH(PlanMasine[[#This Row],[KPL]],REDOSLIJED!#REF!,0)),MAX(REDOSLIJED!#REF!)+1)</f>
        <v>#REF!</v>
      </c>
    </row>
    <row r="2657" spans="1:16" hidden="1" x14ac:dyDescent="0.25">
      <c r="A2657" s="23">
        <v>1016930</v>
      </c>
      <c r="B2657" s="23">
        <v>1</v>
      </c>
      <c r="C2657" s="23">
        <v>1016936</v>
      </c>
      <c r="D2657" s="23" t="s">
        <v>2019</v>
      </c>
      <c r="E2657" s="5">
        <f>IFERROR((PlanMasine[[#This Row],[Norma]]/PlanMasine[[#This Row],[Q]])*(PlanMasine[[#This Row],[Q]]/SUMIF(#REF!,PlanMasine[[#This Row],[RN]],#REF!)*PlanMasine[[#This Row],[KPLQ]]),0)</f>
        <v>0</v>
      </c>
      <c r="F2657" s="23">
        <v>3</v>
      </c>
      <c r="G2657" s="23">
        <v>0</v>
      </c>
      <c r="H2657" s="23">
        <v>0</v>
      </c>
      <c r="I2657" s="23" t="s">
        <v>5</v>
      </c>
      <c r="J2657" s="23" t="s">
        <v>570</v>
      </c>
      <c r="K2657" s="23" t="s">
        <v>2295</v>
      </c>
      <c r="L2657" s="24">
        <v>45859</v>
      </c>
      <c r="M2657" s="28">
        <v>5.5555555555555558E-3</v>
      </c>
      <c r="N2657" s="3">
        <v>45845</v>
      </c>
      <c r="O2657">
        <v>199534</v>
      </c>
      <c r="P2657" t="e">
        <f>IFERROR(INDEX(REDOSLIJED!#REF!,MATCH(PlanMasine[[#This Row],[KPL]],REDOSLIJED!#REF!,0)),MAX(REDOSLIJED!#REF!)+1)</f>
        <v>#REF!</v>
      </c>
    </row>
    <row r="2658" spans="1:16" hidden="1" x14ac:dyDescent="0.25">
      <c r="A2658" s="23">
        <v>1016930</v>
      </c>
      <c r="B2658" s="23">
        <v>1</v>
      </c>
      <c r="C2658" s="23">
        <v>1016933</v>
      </c>
      <c r="D2658" s="23" t="s">
        <v>2022</v>
      </c>
      <c r="E2658" s="5">
        <f>IFERROR((PlanMasine[[#This Row],[Norma]]/PlanMasine[[#This Row],[Q]])*(PlanMasine[[#This Row],[Q]]/SUMIF(#REF!,PlanMasine[[#This Row],[RN]],#REF!)*PlanMasine[[#This Row],[KPLQ]]),0)</f>
        <v>0</v>
      </c>
      <c r="F2658" s="23">
        <v>3</v>
      </c>
      <c r="G2658" s="23">
        <v>0</v>
      </c>
      <c r="H2658" s="23">
        <v>0</v>
      </c>
      <c r="I2658" s="23" t="s">
        <v>5</v>
      </c>
      <c r="J2658" s="23" t="s">
        <v>570</v>
      </c>
      <c r="K2658" s="23" t="s">
        <v>2295</v>
      </c>
      <c r="L2658" s="24">
        <v>45859</v>
      </c>
      <c r="M2658" s="28">
        <v>8.3333333333333332E-3</v>
      </c>
      <c r="N2658" s="3">
        <v>45845</v>
      </c>
      <c r="O2658">
        <v>199531</v>
      </c>
      <c r="P2658" t="e">
        <f>IFERROR(INDEX(REDOSLIJED!#REF!,MATCH(PlanMasine[[#This Row],[KPL]],REDOSLIJED!#REF!,0)),MAX(REDOSLIJED!#REF!)+1)</f>
        <v>#REF!</v>
      </c>
    </row>
    <row r="2659" spans="1:16" hidden="1" x14ac:dyDescent="0.25">
      <c r="A2659" s="23">
        <v>1016930</v>
      </c>
      <c r="B2659" s="23">
        <v>1</v>
      </c>
      <c r="C2659" s="23">
        <v>1016944</v>
      </c>
      <c r="D2659" s="23" t="s">
        <v>2029</v>
      </c>
      <c r="E2659" s="5">
        <f>IFERROR((PlanMasine[[#This Row],[Norma]]/PlanMasine[[#This Row],[Q]])*(PlanMasine[[#This Row],[Q]]/SUMIF(#REF!,PlanMasine[[#This Row],[RN]],#REF!)*PlanMasine[[#This Row],[KPLQ]]),0)</f>
        <v>0</v>
      </c>
      <c r="F2659" s="23">
        <v>3</v>
      </c>
      <c r="G2659" s="23">
        <v>0</v>
      </c>
      <c r="H2659" s="23">
        <v>0</v>
      </c>
      <c r="I2659" s="23" t="s">
        <v>5</v>
      </c>
      <c r="J2659" s="23" t="s">
        <v>570</v>
      </c>
      <c r="K2659" s="23" t="s">
        <v>2295</v>
      </c>
      <c r="L2659" s="24">
        <v>45859</v>
      </c>
      <c r="M2659" s="28">
        <v>6.9444444444444441E-3</v>
      </c>
      <c r="N2659" s="3">
        <v>45845</v>
      </c>
      <c r="O2659">
        <v>199542</v>
      </c>
      <c r="P2659" t="e">
        <f>IFERROR(INDEX(REDOSLIJED!#REF!,MATCH(PlanMasine[[#This Row],[KPL]],REDOSLIJED!#REF!,0)),MAX(REDOSLIJED!#REF!)+1)</f>
        <v>#REF!</v>
      </c>
    </row>
    <row r="2660" spans="1:16" hidden="1" x14ac:dyDescent="0.25">
      <c r="A2660" s="23">
        <v>1016930</v>
      </c>
      <c r="B2660" s="23">
        <v>1</v>
      </c>
      <c r="C2660" s="23">
        <v>1016934</v>
      </c>
      <c r="D2660" s="23" t="s">
        <v>2021</v>
      </c>
      <c r="E2660" s="5">
        <f>IFERROR((PlanMasine[[#This Row],[Norma]]/PlanMasine[[#This Row],[Q]])*(PlanMasine[[#This Row],[Q]]/SUMIF(#REF!,PlanMasine[[#This Row],[RN]],#REF!)*PlanMasine[[#This Row],[KPLQ]]),0)</f>
        <v>0</v>
      </c>
      <c r="F2660" s="23">
        <v>3</v>
      </c>
      <c r="G2660" s="23">
        <v>0</v>
      </c>
      <c r="H2660" s="23">
        <v>0</v>
      </c>
      <c r="I2660" s="23" t="s">
        <v>5</v>
      </c>
      <c r="J2660" s="23" t="s">
        <v>570</v>
      </c>
      <c r="K2660" s="23" t="s">
        <v>2295</v>
      </c>
      <c r="L2660" s="24">
        <v>45859</v>
      </c>
      <c r="M2660" s="28">
        <v>8.3333333333333332E-3</v>
      </c>
      <c r="N2660" s="3">
        <v>45845</v>
      </c>
      <c r="O2660">
        <v>199532</v>
      </c>
      <c r="P2660" t="e">
        <f>IFERROR(INDEX(REDOSLIJED!#REF!,MATCH(PlanMasine[[#This Row],[KPL]],REDOSLIJED!#REF!,0)),MAX(REDOSLIJED!#REF!)+1)</f>
        <v>#REF!</v>
      </c>
    </row>
    <row r="2661" spans="1:16" hidden="1" x14ac:dyDescent="0.25">
      <c r="A2661" s="23">
        <v>1016930</v>
      </c>
      <c r="B2661" s="23">
        <v>1</v>
      </c>
      <c r="C2661" s="23">
        <v>1016935</v>
      </c>
      <c r="D2661" s="23" t="s">
        <v>2023</v>
      </c>
      <c r="E2661" s="5">
        <f>IFERROR((PlanMasine[[#This Row],[Norma]]/PlanMasine[[#This Row],[Q]])*(PlanMasine[[#This Row],[Q]]/SUMIF(#REF!,PlanMasine[[#This Row],[RN]],#REF!)*PlanMasine[[#This Row],[KPLQ]]),0)</f>
        <v>0</v>
      </c>
      <c r="F2661" s="23">
        <v>3</v>
      </c>
      <c r="G2661" s="23">
        <v>0</v>
      </c>
      <c r="H2661" s="23">
        <v>0</v>
      </c>
      <c r="I2661" s="23" t="s">
        <v>5</v>
      </c>
      <c r="J2661" s="23" t="s">
        <v>570</v>
      </c>
      <c r="K2661" s="23" t="s">
        <v>2295</v>
      </c>
      <c r="L2661" s="24">
        <v>45859</v>
      </c>
      <c r="M2661" s="28">
        <v>1.3888888888888888E-2</v>
      </c>
      <c r="N2661" s="3">
        <v>45845</v>
      </c>
      <c r="O2661">
        <v>199533</v>
      </c>
      <c r="P2661" t="e">
        <f>IFERROR(INDEX(REDOSLIJED!#REF!,MATCH(PlanMasine[[#This Row],[KPL]],REDOSLIJED!#REF!,0)),MAX(REDOSLIJED!#REF!)+1)</f>
        <v>#REF!</v>
      </c>
    </row>
    <row r="2662" spans="1:16" hidden="1" x14ac:dyDescent="0.25">
      <c r="A2662" s="23">
        <v>1016930</v>
      </c>
      <c r="B2662" s="23">
        <v>1</v>
      </c>
      <c r="C2662" s="23">
        <v>1016948</v>
      </c>
      <c r="D2662" s="23" t="s">
        <v>2028</v>
      </c>
      <c r="E2662" s="5">
        <f>IFERROR((PlanMasine[[#This Row],[Norma]]/PlanMasine[[#This Row],[Q]])*(PlanMasine[[#This Row],[Q]]/SUMIF(#REF!,PlanMasine[[#This Row],[RN]],#REF!)*PlanMasine[[#This Row],[KPLQ]]),0)</f>
        <v>0</v>
      </c>
      <c r="F2662" s="23">
        <v>6</v>
      </c>
      <c r="G2662" s="23">
        <v>0</v>
      </c>
      <c r="H2662" s="23">
        <v>0</v>
      </c>
      <c r="I2662" s="23" t="s">
        <v>5</v>
      </c>
      <c r="J2662" s="23" t="s">
        <v>570</v>
      </c>
      <c r="K2662" s="23" t="s">
        <v>2295</v>
      </c>
      <c r="L2662" s="24">
        <v>45859</v>
      </c>
      <c r="M2662" s="28">
        <v>9.7222222222222224E-3</v>
      </c>
      <c r="N2662" s="3">
        <v>45845</v>
      </c>
      <c r="O2662">
        <v>199546</v>
      </c>
      <c r="P2662" t="e">
        <f>IFERROR(INDEX(REDOSLIJED!#REF!,MATCH(PlanMasine[[#This Row],[KPL]],REDOSLIJED!#REF!,0)),MAX(REDOSLIJED!#REF!)+1)</f>
        <v>#REF!</v>
      </c>
    </row>
    <row r="2663" spans="1:16" hidden="1" x14ac:dyDescent="0.25">
      <c r="A2663" s="23">
        <v>1016930</v>
      </c>
      <c r="B2663" s="23">
        <v>1</v>
      </c>
      <c r="C2663" s="23">
        <v>1016938</v>
      </c>
      <c r="D2663" s="23" t="s">
        <v>2024</v>
      </c>
      <c r="E2663" s="5">
        <f>IFERROR((PlanMasine[[#This Row],[Norma]]/PlanMasine[[#This Row],[Q]])*(PlanMasine[[#This Row],[Q]]/SUMIF(#REF!,PlanMasine[[#This Row],[RN]],#REF!)*PlanMasine[[#This Row],[KPLQ]]),0)</f>
        <v>0</v>
      </c>
      <c r="F2663" s="23">
        <v>12</v>
      </c>
      <c r="G2663" s="23">
        <v>0</v>
      </c>
      <c r="H2663" s="23">
        <v>0</v>
      </c>
      <c r="I2663" s="23" t="s">
        <v>5</v>
      </c>
      <c r="J2663" s="23" t="s">
        <v>570</v>
      </c>
      <c r="K2663" s="23" t="s">
        <v>2295</v>
      </c>
      <c r="L2663" s="24">
        <v>45859</v>
      </c>
      <c r="M2663" s="28">
        <v>1.1111111111111112E-2</v>
      </c>
      <c r="N2663" s="3">
        <v>45845</v>
      </c>
      <c r="O2663">
        <v>199536</v>
      </c>
      <c r="P2663" t="e">
        <f>IFERROR(INDEX(REDOSLIJED!#REF!,MATCH(PlanMasine[[#This Row],[KPL]],REDOSLIJED!#REF!,0)),MAX(REDOSLIJED!#REF!)+1)</f>
        <v>#REF!</v>
      </c>
    </row>
    <row r="2664" spans="1:16" hidden="1" x14ac:dyDescent="0.25">
      <c r="A2664" s="23">
        <v>1016930</v>
      </c>
      <c r="B2664" s="23">
        <v>1</v>
      </c>
      <c r="C2664" s="23">
        <v>1016939</v>
      </c>
      <c r="D2664" s="23" t="s">
        <v>2025</v>
      </c>
      <c r="E2664" s="5">
        <f>IFERROR((PlanMasine[[#This Row],[Norma]]/PlanMasine[[#This Row],[Q]])*(PlanMasine[[#This Row],[Q]]/SUMIF(#REF!,PlanMasine[[#This Row],[RN]],#REF!)*PlanMasine[[#This Row],[KPLQ]]),0)</f>
        <v>0</v>
      </c>
      <c r="F2664" s="23">
        <v>6</v>
      </c>
      <c r="G2664" s="23">
        <v>0</v>
      </c>
      <c r="H2664" s="23">
        <v>0</v>
      </c>
      <c r="I2664" s="23" t="s">
        <v>5</v>
      </c>
      <c r="J2664" s="23" t="s">
        <v>570</v>
      </c>
      <c r="K2664" s="23" t="s">
        <v>2295</v>
      </c>
      <c r="L2664" s="24">
        <v>45859</v>
      </c>
      <c r="M2664" s="28">
        <v>6.9444444444444441E-3</v>
      </c>
      <c r="N2664" s="3">
        <v>45845</v>
      </c>
      <c r="O2664">
        <v>199537</v>
      </c>
      <c r="P2664" t="e">
        <f>IFERROR(INDEX(REDOSLIJED!#REF!,MATCH(PlanMasine[[#This Row],[KPL]],REDOSLIJED!#REF!,0)),MAX(REDOSLIJED!#REF!)+1)</f>
        <v>#REF!</v>
      </c>
    </row>
    <row r="2665" spans="1:16" hidden="1" x14ac:dyDescent="0.25">
      <c r="A2665" s="23">
        <v>1016931</v>
      </c>
      <c r="B2665" s="23">
        <v>1</v>
      </c>
      <c r="C2665" s="23">
        <v>1016943</v>
      </c>
      <c r="D2665" s="23" t="s">
        <v>2026</v>
      </c>
      <c r="E2665" s="5">
        <f>IFERROR((PlanMasine[[#This Row],[Norma]]/PlanMasine[[#This Row],[Q]])*(PlanMasine[[#This Row],[Q]]/SUMIF(#REF!,PlanMasine[[#This Row],[RN]],#REF!)*PlanMasine[[#This Row],[KPLQ]]),0)</f>
        <v>0</v>
      </c>
      <c r="F2665" s="23">
        <v>3</v>
      </c>
      <c r="G2665" s="23">
        <v>0</v>
      </c>
      <c r="H2665" s="23">
        <v>0</v>
      </c>
      <c r="I2665" s="23" t="s">
        <v>5</v>
      </c>
      <c r="J2665" s="23" t="s">
        <v>570</v>
      </c>
      <c r="K2665" s="23" t="s">
        <v>2295</v>
      </c>
      <c r="L2665" s="24">
        <v>45859</v>
      </c>
      <c r="M2665" s="28">
        <v>4.1666666666666666E-3</v>
      </c>
      <c r="N2665" s="3">
        <v>45845</v>
      </c>
      <c r="O2665">
        <v>199541</v>
      </c>
      <c r="P2665" t="e">
        <f>IFERROR(INDEX(REDOSLIJED!#REF!,MATCH(PlanMasine[[#This Row],[KPL]],REDOSLIJED!#REF!,0)),MAX(REDOSLIJED!#REF!)+1)</f>
        <v>#REF!</v>
      </c>
    </row>
    <row r="2666" spans="1:16" hidden="1" x14ac:dyDescent="0.25">
      <c r="A2666" s="23">
        <v>1016931</v>
      </c>
      <c r="B2666" s="23">
        <v>1</v>
      </c>
      <c r="C2666" s="23">
        <v>1016948</v>
      </c>
      <c r="D2666" s="23" t="s">
        <v>2028</v>
      </c>
      <c r="E2666" s="5">
        <f>IFERROR((PlanMasine[[#This Row],[Norma]]/PlanMasine[[#This Row],[Q]])*(PlanMasine[[#This Row],[Q]]/SUMIF(#REF!,PlanMasine[[#This Row],[RN]],#REF!)*PlanMasine[[#This Row],[KPLQ]]),0)</f>
        <v>0</v>
      </c>
      <c r="F2666" s="23">
        <v>6</v>
      </c>
      <c r="G2666" s="23">
        <v>0</v>
      </c>
      <c r="H2666" s="23">
        <v>0</v>
      </c>
      <c r="I2666" s="23" t="s">
        <v>5</v>
      </c>
      <c r="J2666" s="23" t="s">
        <v>570</v>
      </c>
      <c r="K2666" s="23" t="s">
        <v>2295</v>
      </c>
      <c r="L2666" s="24">
        <v>45859</v>
      </c>
      <c r="M2666" s="28">
        <v>9.7222222222222224E-3</v>
      </c>
      <c r="N2666" s="3">
        <v>45845</v>
      </c>
      <c r="O2666">
        <v>199546</v>
      </c>
      <c r="P2666" t="e">
        <f>IFERROR(INDEX(REDOSLIJED!#REF!,MATCH(PlanMasine[[#This Row],[KPL]],REDOSLIJED!#REF!,0)),MAX(REDOSLIJED!#REF!)+1)</f>
        <v>#REF!</v>
      </c>
    </row>
    <row r="2667" spans="1:16" hidden="1" x14ac:dyDescent="0.25">
      <c r="A2667" s="23">
        <v>1016931</v>
      </c>
      <c r="B2667" s="23">
        <v>1</v>
      </c>
      <c r="C2667" s="23">
        <v>1016939</v>
      </c>
      <c r="D2667" s="23" t="s">
        <v>2025</v>
      </c>
      <c r="E2667" s="5">
        <f>IFERROR((PlanMasine[[#This Row],[Norma]]/PlanMasine[[#This Row],[Q]])*(PlanMasine[[#This Row],[Q]]/SUMIF(#REF!,PlanMasine[[#This Row],[RN]],#REF!)*PlanMasine[[#This Row],[KPLQ]]),0)</f>
        <v>0</v>
      </c>
      <c r="F2667" s="23">
        <v>6</v>
      </c>
      <c r="G2667" s="23">
        <v>0</v>
      </c>
      <c r="H2667" s="23">
        <v>0</v>
      </c>
      <c r="I2667" s="23" t="s">
        <v>5</v>
      </c>
      <c r="J2667" s="23" t="s">
        <v>570</v>
      </c>
      <c r="K2667" s="23" t="s">
        <v>2295</v>
      </c>
      <c r="L2667" s="24">
        <v>45859</v>
      </c>
      <c r="M2667" s="28">
        <v>6.9444444444444441E-3</v>
      </c>
      <c r="N2667" s="3">
        <v>45845</v>
      </c>
      <c r="O2667">
        <v>199537</v>
      </c>
      <c r="P2667" t="e">
        <f>IFERROR(INDEX(REDOSLIJED!#REF!,MATCH(PlanMasine[[#This Row],[KPL]],REDOSLIJED!#REF!,0)),MAX(REDOSLIJED!#REF!)+1)</f>
        <v>#REF!</v>
      </c>
    </row>
    <row r="2668" spans="1:16" hidden="1" x14ac:dyDescent="0.25">
      <c r="A2668" s="23">
        <v>1016931</v>
      </c>
      <c r="B2668" s="23">
        <v>1</v>
      </c>
      <c r="C2668" s="23">
        <v>1016944</v>
      </c>
      <c r="D2668" s="23" t="s">
        <v>2029</v>
      </c>
      <c r="E2668" s="5">
        <f>IFERROR((PlanMasine[[#This Row],[Norma]]/PlanMasine[[#This Row],[Q]])*(PlanMasine[[#This Row],[Q]]/SUMIF(#REF!,PlanMasine[[#This Row],[RN]],#REF!)*PlanMasine[[#This Row],[KPLQ]]),0)</f>
        <v>0</v>
      </c>
      <c r="F2668" s="23">
        <v>3</v>
      </c>
      <c r="G2668" s="23">
        <v>0</v>
      </c>
      <c r="H2668" s="23">
        <v>0</v>
      </c>
      <c r="I2668" s="23" t="s">
        <v>5</v>
      </c>
      <c r="J2668" s="23" t="s">
        <v>570</v>
      </c>
      <c r="K2668" s="23" t="s">
        <v>2295</v>
      </c>
      <c r="L2668" s="24">
        <v>45859</v>
      </c>
      <c r="M2668" s="28">
        <v>6.9444444444444441E-3</v>
      </c>
      <c r="N2668" s="3">
        <v>45845</v>
      </c>
      <c r="O2668">
        <v>199542</v>
      </c>
      <c r="P2668" t="e">
        <f>IFERROR(INDEX(REDOSLIJED!#REF!,MATCH(PlanMasine[[#This Row],[KPL]],REDOSLIJED!#REF!,0)),MAX(REDOSLIJED!#REF!)+1)</f>
        <v>#REF!</v>
      </c>
    </row>
    <row r="2669" spans="1:16" hidden="1" x14ac:dyDescent="0.25">
      <c r="A2669" s="23">
        <v>1016931</v>
      </c>
      <c r="B2669" s="23">
        <v>1</v>
      </c>
      <c r="C2669" s="23">
        <v>1016935</v>
      </c>
      <c r="D2669" s="23" t="s">
        <v>2023</v>
      </c>
      <c r="E2669" s="5">
        <f>IFERROR((PlanMasine[[#This Row],[Norma]]/PlanMasine[[#This Row],[Q]])*(PlanMasine[[#This Row],[Q]]/SUMIF(#REF!,PlanMasine[[#This Row],[RN]],#REF!)*PlanMasine[[#This Row],[KPLQ]]),0)</f>
        <v>0</v>
      </c>
      <c r="F2669" s="23">
        <v>3</v>
      </c>
      <c r="G2669" s="23">
        <v>0</v>
      </c>
      <c r="H2669" s="23">
        <v>0</v>
      </c>
      <c r="I2669" s="23" t="s">
        <v>5</v>
      </c>
      <c r="J2669" s="23" t="s">
        <v>570</v>
      </c>
      <c r="K2669" s="23" t="s">
        <v>2295</v>
      </c>
      <c r="L2669" s="24">
        <v>45859</v>
      </c>
      <c r="M2669" s="28">
        <v>1.3888888888888888E-2</v>
      </c>
      <c r="N2669" s="3">
        <v>45845</v>
      </c>
      <c r="O2669">
        <v>199533</v>
      </c>
      <c r="P2669" t="e">
        <f>IFERROR(INDEX(REDOSLIJED!#REF!,MATCH(PlanMasine[[#This Row],[KPL]],REDOSLIJED!#REF!,0)),MAX(REDOSLIJED!#REF!)+1)</f>
        <v>#REF!</v>
      </c>
    </row>
    <row r="2670" spans="1:16" hidden="1" x14ac:dyDescent="0.25">
      <c r="A2670" s="23">
        <v>1016931</v>
      </c>
      <c r="B2670" s="23">
        <v>1</v>
      </c>
      <c r="C2670" s="23">
        <v>1016938</v>
      </c>
      <c r="D2670" s="23" t="s">
        <v>2024</v>
      </c>
      <c r="E2670" s="5">
        <f>IFERROR((PlanMasine[[#This Row],[Norma]]/PlanMasine[[#This Row],[Q]])*(PlanMasine[[#This Row],[Q]]/SUMIF(#REF!,PlanMasine[[#This Row],[RN]],#REF!)*PlanMasine[[#This Row],[KPLQ]]),0)</f>
        <v>0</v>
      </c>
      <c r="F2670" s="23">
        <v>12</v>
      </c>
      <c r="G2670" s="23">
        <v>0</v>
      </c>
      <c r="H2670" s="23">
        <v>0</v>
      </c>
      <c r="I2670" s="23" t="s">
        <v>5</v>
      </c>
      <c r="J2670" s="23" t="s">
        <v>570</v>
      </c>
      <c r="K2670" s="23" t="s">
        <v>2295</v>
      </c>
      <c r="L2670" s="24">
        <v>45859</v>
      </c>
      <c r="M2670" s="28">
        <v>1.1111111111111112E-2</v>
      </c>
      <c r="N2670" s="3">
        <v>45845</v>
      </c>
      <c r="O2670">
        <v>199536</v>
      </c>
      <c r="P2670" t="e">
        <f>IFERROR(INDEX(REDOSLIJED!#REF!,MATCH(PlanMasine[[#This Row],[KPL]],REDOSLIJED!#REF!,0)),MAX(REDOSLIJED!#REF!)+1)</f>
        <v>#REF!</v>
      </c>
    </row>
    <row r="2671" spans="1:16" hidden="1" x14ac:dyDescent="0.25">
      <c r="A2671" s="23">
        <v>1016931</v>
      </c>
      <c r="B2671" s="23">
        <v>1</v>
      </c>
      <c r="C2671" s="23">
        <v>1016937</v>
      </c>
      <c r="D2671" s="23" t="s">
        <v>2030</v>
      </c>
      <c r="E2671" s="5">
        <f>IFERROR((PlanMasine[[#This Row],[Norma]]/PlanMasine[[#This Row],[Q]])*(PlanMasine[[#This Row],[Q]]/SUMIF(#REF!,PlanMasine[[#This Row],[RN]],#REF!)*PlanMasine[[#This Row],[KPLQ]]),0)</f>
        <v>0</v>
      </c>
      <c r="F2671" s="23">
        <v>3</v>
      </c>
      <c r="G2671" s="23">
        <v>0</v>
      </c>
      <c r="H2671" s="23">
        <v>0</v>
      </c>
      <c r="I2671" s="23" t="s">
        <v>5</v>
      </c>
      <c r="J2671" s="23" t="s">
        <v>570</v>
      </c>
      <c r="K2671" s="23" t="s">
        <v>2295</v>
      </c>
      <c r="L2671" s="24">
        <v>45859</v>
      </c>
      <c r="M2671" s="28">
        <v>6.9444444444444441E-3</v>
      </c>
      <c r="N2671" s="3">
        <v>45845</v>
      </c>
      <c r="O2671">
        <v>199535</v>
      </c>
      <c r="P2671" t="e">
        <f>IFERROR(INDEX(REDOSLIJED!#REF!,MATCH(PlanMasine[[#This Row],[KPL]],REDOSLIJED!#REF!,0)),MAX(REDOSLIJED!#REF!)+1)</f>
        <v>#REF!</v>
      </c>
    </row>
    <row r="2672" spans="1:16" hidden="1" x14ac:dyDescent="0.25">
      <c r="A2672" s="23">
        <v>1016931</v>
      </c>
      <c r="B2672" s="23">
        <v>1</v>
      </c>
      <c r="C2672" s="23">
        <v>1016936</v>
      </c>
      <c r="D2672" s="23" t="s">
        <v>2019</v>
      </c>
      <c r="E2672" s="5">
        <f>IFERROR((PlanMasine[[#This Row],[Norma]]/PlanMasine[[#This Row],[Q]])*(PlanMasine[[#This Row],[Q]]/SUMIF(#REF!,PlanMasine[[#This Row],[RN]],#REF!)*PlanMasine[[#This Row],[KPLQ]]),0)</f>
        <v>0</v>
      </c>
      <c r="F2672" s="23">
        <v>3</v>
      </c>
      <c r="G2672" s="23">
        <v>0</v>
      </c>
      <c r="H2672" s="23">
        <v>0</v>
      </c>
      <c r="I2672" s="23" t="s">
        <v>5</v>
      </c>
      <c r="J2672" s="23" t="s">
        <v>570</v>
      </c>
      <c r="K2672" s="23" t="s">
        <v>2295</v>
      </c>
      <c r="L2672" s="24">
        <v>45859</v>
      </c>
      <c r="M2672" s="28">
        <v>5.5555555555555558E-3</v>
      </c>
      <c r="N2672" s="3">
        <v>45845</v>
      </c>
      <c r="O2672">
        <v>199534</v>
      </c>
      <c r="P2672" t="e">
        <f>IFERROR(INDEX(REDOSLIJED!#REF!,MATCH(PlanMasine[[#This Row],[KPL]],REDOSLIJED!#REF!,0)),MAX(REDOSLIJED!#REF!)+1)</f>
        <v>#REF!</v>
      </c>
    </row>
    <row r="2673" spans="1:16" hidden="1" x14ac:dyDescent="0.25">
      <c r="A2673" s="23">
        <v>1016931</v>
      </c>
      <c r="B2673" s="23">
        <v>1</v>
      </c>
      <c r="C2673" s="23">
        <v>1016933</v>
      </c>
      <c r="D2673" s="23" t="s">
        <v>2022</v>
      </c>
      <c r="E2673" s="5">
        <f>IFERROR((PlanMasine[[#This Row],[Norma]]/PlanMasine[[#This Row],[Q]])*(PlanMasine[[#This Row],[Q]]/SUMIF(#REF!,PlanMasine[[#This Row],[RN]],#REF!)*PlanMasine[[#This Row],[KPLQ]]),0)</f>
        <v>0</v>
      </c>
      <c r="F2673" s="23">
        <v>3</v>
      </c>
      <c r="G2673" s="23">
        <v>0</v>
      </c>
      <c r="H2673" s="23">
        <v>0</v>
      </c>
      <c r="I2673" s="23" t="s">
        <v>5</v>
      </c>
      <c r="J2673" s="23" t="s">
        <v>570</v>
      </c>
      <c r="K2673" s="23" t="s">
        <v>2295</v>
      </c>
      <c r="L2673" s="24">
        <v>45859</v>
      </c>
      <c r="M2673" s="28">
        <v>8.3333333333333332E-3</v>
      </c>
      <c r="N2673" s="3">
        <v>45845</v>
      </c>
      <c r="O2673">
        <v>199531</v>
      </c>
      <c r="P2673" t="e">
        <f>IFERROR(INDEX(REDOSLIJED!#REF!,MATCH(PlanMasine[[#This Row],[KPL]],REDOSLIJED!#REF!,0)),MAX(REDOSLIJED!#REF!)+1)</f>
        <v>#REF!</v>
      </c>
    </row>
    <row r="2674" spans="1:16" hidden="1" x14ac:dyDescent="0.25">
      <c r="A2674" s="23">
        <v>1016931</v>
      </c>
      <c r="B2674" s="23">
        <v>1</v>
      </c>
      <c r="C2674" s="23">
        <v>1016934</v>
      </c>
      <c r="D2674" s="23" t="s">
        <v>2021</v>
      </c>
      <c r="E2674" s="5">
        <f>IFERROR((PlanMasine[[#This Row],[Norma]]/PlanMasine[[#This Row],[Q]])*(PlanMasine[[#This Row],[Q]]/SUMIF(#REF!,PlanMasine[[#This Row],[RN]],#REF!)*PlanMasine[[#This Row],[KPLQ]]),0)</f>
        <v>0</v>
      </c>
      <c r="F2674" s="23">
        <v>3</v>
      </c>
      <c r="G2674" s="23">
        <v>0</v>
      </c>
      <c r="H2674" s="23">
        <v>0</v>
      </c>
      <c r="I2674" s="23" t="s">
        <v>5</v>
      </c>
      <c r="J2674" s="23" t="s">
        <v>570</v>
      </c>
      <c r="K2674" s="23" t="s">
        <v>2295</v>
      </c>
      <c r="L2674" s="24">
        <v>45859</v>
      </c>
      <c r="M2674" s="28">
        <v>8.3333333333333332E-3</v>
      </c>
      <c r="N2674" s="3">
        <v>45845</v>
      </c>
      <c r="O2674">
        <v>199532</v>
      </c>
      <c r="P2674" t="e">
        <f>IFERROR(INDEX(REDOSLIJED!#REF!,MATCH(PlanMasine[[#This Row],[KPL]],REDOSLIJED!#REF!,0)),MAX(REDOSLIJED!#REF!)+1)</f>
        <v>#REF!</v>
      </c>
    </row>
    <row r="2675" spans="1:16" hidden="1" x14ac:dyDescent="0.25">
      <c r="A2675" s="23">
        <v>1016931</v>
      </c>
      <c r="B2675" s="23">
        <v>1</v>
      </c>
      <c r="C2675" s="23">
        <v>1016951</v>
      </c>
      <c r="D2675" s="23" t="s">
        <v>2027</v>
      </c>
      <c r="E2675" s="5">
        <f>IFERROR((PlanMasine[[#This Row],[Norma]]/PlanMasine[[#This Row],[Q]])*(PlanMasine[[#This Row],[Q]]/SUMIF(#REF!,PlanMasine[[#This Row],[RN]],#REF!)*PlanMasine[[#This Row],[KPLQ]]),0)</f>
        <v>0</v>
      </c>
      <c r="F2675" s="23">
        <v>12</v>
      </c>
      <c r="G2675" s="23">
        <v>0</v>
      </c>
      <c r="H2675" s="23">
        <v>0</v>
      </c>
      <c r="I2675" s="23" t="s">
        <v>5</v>
      </c>
      <c r="J2675" s="23" t="s">
        <v>570</v>
      </c>
      <c r="K2675" s="23" t="s">
        <v>2295</v>
      </c>
      <c r="L2675" s="24">
        <v>45859</v>
      </c>
      <c r="M2675" s="28">
        <v>1.6666666666666666E-2</v>
      </c>
      <c r="N2675" s="3">
        <v>45845</v>
      </c>
      <c r="O2675">
        <v>199549</v>
      </c>
      <c r="P2675" t="e">
        <f>IFERROR(INDEX(REDOSLIJED!#REF!,MATCH(PlanMasine[[#This Row],[KPL]],REDOSLIJED!#REF!,0)),MAX(REDOSLIJED!#REF!)+1)</f>
        <v>#REF!</v>
      </c>
    </row>
    <row r="2676" spans="1:16" hidden="1" x14ac:dyDescent="0.25">
      <c r="A2676" s="23">
        <v>1019715</v>
      </c>
      <c r="B2676" s="23">
        <v>1</v>
      </c>
      <c r="C2676" s="23">
        <v>1019759</v>
      </c>
      <c r="D2676" s="23" t="s">
        <v>2183</v>
      </c>
      <c r="E2676" s="5">
        <f>IFERROR((PlanMasine[[#This Row],[Norma]]/PlanMasine[[#This Row],[Q]])*(PlanMasine[[#This Row],[Q]]/SUMIF(#REF!,PlanMasine[[#This Row],[RN]],#REF!)*PlanMasine[[#This Row],[KPLQ]]),0)</f>
        <v>0</v>
      </c>
      <c r="F2676" s="23">
        <v>6</v>
      </c>
      <c r="G2676" s="23">
        <v>0</v>
      </c>
      <c r="H2676" s="23">
        <v>0</v>
      </c>
      <c r="I2676" s="23" t="s">
        <v>5</v>
      </c>
      <c r="J2676" s="23" t="s">
        <v>570</v>
      </c>
      <c r="K2676" s="23" t="s">
        <v>1802</v>
      </c>
      <c r="L2676" s="24">
        <v>45848</v>
      </c>
      <c r="M2676" s="28">
        <v>2.0833333333333333E-3</v>
      </c>
      <c r="N2676" s="3">
        <v>45845</v>
      </c>
      <c r="O2676">
        <v>215845</v>
      </c>
      <c r="P2676" t="e">
        <f>IFERROR(INDEX(REDOSLIJED!#REF!,MATCH(PlanMasine[[#This Row],[KPL]],REDOSLIJED!#REF!,0)),MAX(REDOSLIJED!#REF!)+1)</f>
        <v>#REF!</v>
      </c>
    </row>
    <row r="2677" spans="1:16" hidden="1" x14ac:dyDescent="0.25">
      <c r="A2677" s="23">
        <v>1019715</v>
      </c>
      <c r="B2677" s="23">
        <v>1</v>
      </c>
      <c r="C2677" s="23">
        <v>1019734</v>
      </c>
      <c r="D2677" s="23" t="s">
        <v>1974</v>
      </c>
      <c r="E2677" s="5">
        <f>IFERROR((PlanMasine[[#This Row],[Norma]]/PlanMasine[[#This Row],[Q]])*(PlanMasine[[#This Row],[Q]]/SUMIF(#REF!,PlanMasine[[#This Row],[RN]],#REF!)*PlanMasine[[#This Row],[KPLQ]]),0)</f>
        <v>0</v>
      </c>
      <c r="F2677" s="23">
        <v>6</v>
      </c>
      <c r="G2677" s="23">
        <v>0</v>
      </c>
      <c r="H2677" s="23">
        <v>0</v>
      </c>
      <c r="I2677" s="23" t="s">
        <v>5</v>
      </c>
      <c r="J2677" s="23" t="s">
        <v>570</v>
      </c>
      <c r="K2677" s="23" t="s">
        <v>1802</v>
      </c>
      <c r="L2677" s="24">
        <v>45848</v>
      </c>
      <c r="M2677" s="28">
        <v>3.472222222222222E-3</v>
      </c>
      <c r="N2677" s="3">
        <v>45845</v>
      </c>
      <c r="O2677">
        <v>215820</v>
      </c>
      <c r="P2677" t="e">
        <f>IFERROR(INDEX(REDOSLIJED!#REF!,MATCH(PlanMasine[[#This Row],[KPL]],REDOSLIJED!#REF!,0)),MAX(REDOSLIJED!#REF!)+1)</f>
        <v>#REF!</v>
      </c>
    </row>
    <row r="2678" spans="1:16" hidden="1" x14ac:dyDescent="0.25">
      <c r="A2678" s="23">
        <v>1019715</v>
      </c>
      <c r="B2678" s="23">
        <v>1</v>
      </c>
      <c r="C2678" s="23">
        <v>1019748</v>
      </c>
      <c r="D2678" s="23" t="s">
        <v>2184</v>
      </c>
      <c r="E2678" s="5">
        <f>IFERROR((PlanMasine[[#This Row],[Norma]]/PlanMasine[[#This Row],[Q]])*(PlanMasine[[#This Row],[Q]]/SUMIF(#REF!,PlanMasine[[#This Row],[RN]],#REF!)*PlanMasine[[#This Row],[KPLQ]]),0)</f>
        <v>0</v>
      </c>
      <c r="F2678" s="23">
        <v>6</v>
      </c>
      <c r="G2678" s="23">
        <v>0</v>
      </c>
      <c r="H2678" s="23">
        <v>0</v>
      </c>
      <c r="I2678" s="23" t="s">
        <v>5</v>
      </c>
      <c r="J2678" s="23" t="s">
        <v>570</v>
      </c>
      <c r="K2678" s="23" t="s">
        <v>1802</v>
      </c>
      <c r="L2678" s="24">
        <v>45848</v>
      </c>
      <c r="M2678" s="28">
        <v>6.9444444444444441E-3</v>
      </c>
      <c r="N2678" s="3">
        <v>45845</v>
      </c>
      <c r="O2678">
        <v>215834</v>
      </c>
      <c r="P2678" t="e">
        <f>IFERROR(INDEX(REDOSLIJED!#REF!,MATCH(PlanMasine[[#This Row],[KPL]],REDOSLIJED!#REF!,0)),MAX(REDOSLIJED!#REF!)+1)</f>
        <v>#REF!</v>
      </c>
    </row>
    <row r="2679" spans="1:16" hidden="1" x14ac:dyDescent="0.25">
      <c r="A2679" s="23">
        <v>1019715</v>
      </c>
      <c r="B2679" s="23">
        <v>1</v>
      </c>
      <c r="C2679" s="23">
        <v>1019739</v>
      </c>
      <c r="D2679" s="23" t="s">
        <v>2374</v>
      </c>
      <c r="E2679" s="5">
        <f>IFERROR((PlanMasine[[#This Row],[Norma]]/PlanMasine[[#This Row],[Q]])*(PlanMasine[[#This Row],[Q]]/SUMIF(#REF!,PlanMasine[[#This Row],[RN]],#REF!)*PlanMasine[[#This Row],[KPLQ]]),0)</f>
        <v>0</v>
      </c>
      <c r="F2679" s="23">
        <v>6</v>
      </c>
      <c r="G2679" s="23">
        <v>0</v>
      </c>
      <c r="H2679" s="23">
        <v>0</v>
      </c>
      <c r="I2679" s="23" t="s">
        <v>5</v>
      </c>
      <c r="J2679" s="23" t="s">
        <v>570</v>
      </c>
      <c r="K2679" s="23" t="s">
        <v>1802</v>
      </c>
      <c r="L2679" s="24">
        <v>45848</v>
      </c>
      <c r="M2679" s="28">
        <v>4.1666666666666666E-3</v>
      </c>
      <c r="N2679" s="3">
        <v>45845</v>
      </c>
      <c r="O2679">
        <v>215825</v>
      </c>
      <c r="P2679" t="e">
        <f>IFERROR(INDEX(REDOSLIJED!#REF!,MATCH(PlanMasine[[#This Row],[KPL]],REDOSLIJED!#REF!,0)),MAX(REDOSLIJED!#REF!)+1)</f>
        <v>#REF!</v>
      </c>
    </row>
    <row r="2680" spans="1:16" hidden="1" x14ac:dyDescent="0.25">
      <c r="A2680" s="23">
        <v>1019715</v>
      </c>
      <c r="B2680" s="23">
        <v>1</v>
      </c>
      <c r="C2680" s="23">
        <v>1019741</v>
      </c>
      <c r="D2680" s="23" t="s">
        <v>2373</v>
      </c>
      <c r="E2680" s="5">
        <f>IFERROR((PlanMasine[[#This Row],[Norma]]/PlanMasine[[#This Row],[Q]])*(PlanMasine[[#This Row],[Q]]/SUMIF(#REF!,PlanMasine[[#This Row],[RN]],#REF!)*PlanMasine[[#This Row],[KPLQ]]),0)</f>
        <v>0</v>
      </c>
      <c r="F2680" s="23">
        <v>6</v>
      </c>
      <c r="G2680" s="23">
        <v>0</v>
      </c>
      <c r="H2680" s="23">
        <v>0</v>
      </c>
      <c r="I2680" s="23" t="s">
        <v>5</v>
      </c>
      <c r="J2680" s="23" t="s">
        <v>570</v>
      </c>
      <c r="K2680" s="23" t="s">
        <v>1802</v>
      </c>
      <c r="L2680" s="24">
        <v>45848</v>
      </c>
      <c r="M2680" s="28">
        <v>4.1666666666666666E-3</v>
      </c>
      <c r="N2680" s="3">
        <v>45845</v>
      </c>
      <c r="O2680">
        <v>215827</v>
      </c>
      <c r="P2680" t="e">
        <f>IFERROR(INDEX(REDOSLIJED!#REF!,MATCH(PlanMasine[[#This Row],[KPL]],REDOSLIJED!#REF!,0)),MAX(REDOSLIJED!#REF!)+1)</f>
        <v>#REF!</v>
      </c>
    </row>
    <row r="2681" spans="1:16" hidden="1" x14ac:dyDescent="0.25">
      <c r="A2681" s="23">
        <v>1019715</v>
      </c>
      <c r="B2681" s="23">
        <v>1</v>
      </c>
      <c r="C2681" s="23">
        <v>1019743</v>
      </c>
      <c r="D2681" s="23" t="s">
        <v>2375</v>
      </c>
      <c r="E2681" s="5">
        <f>IFERROR((PlanMasine[[#This Row],[Norma]]/PlanMasine[[#This Row],[Q]])*(PlanMasine[[#This Row],[Q]]/SUMIF(#REF!,PlanMasine[[#This Row],[RN]],#REF!)*PlanMasine[[#This Row],[KPLQ]]),0)</f>
        <v>0</v>
      </c>
      <c r="F2681" s="23">
        <v>6</v>
      </c>
      <c r="G2681" s="23">
        <v>0</v>
      </c>
      <c r="H2681" s="23">
        <v>0</v>
      </c>
      <c r="I2681" s="23" t="s">
        <v>5</v>
      </c>
      <c r="J2681" s="23" t="s">
        <v>570</v>
      </c>
      <c r="K2681" s="23" t="s">
        <v>1802</v>
      </c>
      <c r="L2681" s="24">
        <v>45848</v>
      </c>
      <c r="M2681" s="28">
        <v>4.1666666666666666E-3</v>
      </c>
      <c r="N2681" s="3">
        <v>45845</v>
      </c>
      <c r="O2681">
        <v>215829</v>
      </c>
      <c r="P2681" t="e">
        <f>IFERROR(INDEX(REDOSLIJED!#REF!,MATCH(PlanMasine[[#This Row],[KPL]],REDOSLIJED!#REF!,0)),MAX(REDOSLIJED!#REF!)+1)</f>
        <v>#REF!</v>
      </c>
    </row>
    <row r="2682" spans="1:16" hidden="1" x14ac:dyDescent="0.25">
      <c r="A2682" s="23">
        <v>1019715</v>
      </c>
      <c r="B2682" s="23">
        <v>1</v>
      </c>
      <c r="C2682" s="23">
        <v>1019725</v>
      </c>
      <c r="D2682" s="23" t="s">
        <v>2186</v>
      </c>
      <c r="E2682" s="5">
        <f>IFERROR((PlanMasine[[#This Row],[Norma]]/PlanMasine[[#This Row],[Q]])*(PlanMasine[[#This Row],[Q]]/SUMIF(#REF!,PlanMasine[[#This Row],[RN]],#REF!)*PlanMasine[[#This Row],[KPLQ]]),0)</f>
        <v>0</v>
      </c>
      <c r="F2682" s="23">
        <v>6</v>
      </c>
      <c r="G2682" s="23">
        <v>0</v>
      </c>
      <c r="H2682" s="23">
        <v>0</v>
      </c>
      <c r="I2682" s="23" t="s">
        <v>5</v>
      </c>
      <c r="J2682" s="23" t="s">
        <v>570</v>
      </c>
      <c r="K2682" s="23" t="s">
        <v>1802</v>
      </c>
      <c r="L2682" s="24">
        <v>45848</v>
      </c>
      <c r="M2682" s="28">
        <v>1.3888888888888889E-3</v>
      </c>
      <c r="N2682" s="3">
        <v>45845</v>
      </c>
      <c r="O2682">
        <v>215811</v>
      </c>
      <c r="P2682" t="e">
        <f>IFERROR(INDEX(REDOSLIJED!#REF!,MATCH(PlanMasine[[#This Row],[KPL]],REDOSLIJED!#REF!,0)),MAX(REDOSLIJED!#REF!)+1)</f>
        <v>#REF!</v>
      </c>
    </row>
    <row r="2683" spans="1:16" hidden="1" x14ac:dyDescent="0.25">
      <c r="A2683" s="23">
        <v>1019715</v>
      </c>
      <c r="B2683" s="23">
        <v>1</v>
      </c>
      <c r="C2683" s="23">
        <v>1019726</v>
      </c>
      <c r="D2683" s="23" t="s">
        <v>1975</v>
      </c>
      <c r="E2683" s="5">
        <f>IFERROR((PlanMasine[[#This Row],[Norma]]/PlanMasine[[#This Row],[Q]])*(PlanMasine[[#This Row],[Q]]/SUMIF(#REF!,PlanMasine[[#This Row],[RN]],#REF!)*PlanMasine[[#This Row],[KPLQ]]),0)</f>
        <v>0</v>
      </c>
      <c r="F2683" s="23">
        <v>6</v>
      </c>
      <c r="G2683" s="23">
        <v>0</v>
      </c>
      <c r="H2683" s="23">
        <v>0</v>
      </c>
      <c r="I2683" s="23" t="s">
        <v>5</v>
      </c>
      <c r="J2683" s="23" t="s">
        <v>570</v>
      </c>
      <c r="K2683" s="23" t="s">
        <v>1802</v>
      </c>
      <c r="L2683" s="24">
        <v>45848</v>
      </c>
      <c r="M2683" s="28">
        <v>1.0416666666666667E-3</v>
      </c>
      <c r="N2683" s="3">
        <v>45845</v>
      </c>
      <c r="O2683">
        <v>215812</v>
      </c>
      <c r="P2683" t="e">
        <f>IFERROR(INDEX(REDOSLIJED!#REF!,MATCH(PlanMasine[[#This Row],[KPL]],REDOSLIJED!#REF!,0)),MAX(REDOSLIJED!#REF!)+1)</f>
        <v>#REF!</v>
      </c>
    </row>
    <row r="2684" spans="1:16" hidden="1" x14ac:dyDescent="0.25">
      <c r="A2684" s="23">
        <v>1019715</v>
      </c>
      <c r="B2684" s="23">
        <v>1</v>
      </c>
      <c r="C2684" s="23">
        <v>1019744</v>
      </c>
      <c r="D2684" s="23" t="s">
        <v>1971</v>
      </c>
      <c r="E2684" s="5">
        <f>IFERROR((PlanMasine[[#This Row],[Norma]]/PlanMasine[[#This Row],[Q]])*(PlanMasine[[#This Row],[Q]]/SUMIF(#REF!,PlanMasine[[#This Row],[RN]],#REF!)*PlanMasine[[#This Row],[KPLQ]]),0)</f>
        <v>0</v>
      </c>
      <c r="F2684" s="23">
        <v>6</v>
      </c>
      <c r="G2684" s="23">
        <v>0</v>
      </c>
      <c r="H2684" s="23">
        <v>0</v>
      </c>
      <c r="I2684" s="23" t="s">
        <v>5</v>
      </c>
      <c r="J2684" s="23" t="s">
        <v>570</v>
      </c>
      <c r="K2684" s="23" t="s">
        <v>1802</v>
      </c>
      <c r="L2684" s="24">
        <v>45848</v>
      </c>
      <c r="M2684" s="28">
        <v>1.736111111111111E-3</v>
      </c>
      <c r="N2684" s="3">
        <v>45845</v>
      </c>
      <c r="O2684">
        <v>215830</v>
      </c>
      <c r="P2684" t="e">
        <f>IFERROR(INDEX(REDOSLIJED!#REF!,MATCH(PlanMasine[[#This Row],[KPL]],REDOSLIJED!#REF!,0)),MAX(REDOSLIJED!#REF!)+1)</f>
        <v>#REF!</v>
      </c>
    </row>
    <row r="2685" spans="1:16" hidden="1" x14ac:dyDescent="0.25">
      <c r="A2685" s="23">
        <v>1019715</v>
      </c>
      <c r="B2685" s="23">
        <v>1</v>
      </c>
      <c r="C2685" s="23">
        <v>1019730</v>
      </c>
      <c r="D2685" s="23" t="s">
        <v>1973</v>
      </c>
      <c r="E2685" s="5">
        <f>IFERROR((PlanMasine[[#This Row],[Norma]]/PlanMasine[[#This Row],[Q]])*(PlanMasine[[#This Row],[Q]]/SUMIF(#REF!,PlanMasine[[#This Row],[RN]],#REF!)*PlanMasine[[#This Row],[KPLQ]]),0)</f>
        <v>0</v>
      </c>
      <c r="F2685" s="23">
        <v>12</v>
      </c>
      <c r="G2685" s="23">
        <v>0</v>
      </c>
      <c r="H2685" s="23">
        <v>0</v>
      </c>
      <c r="I2685" s="23" t="s">
        <v>5</v>
      </c>
      <c r="J2685" s="23" t="s">
        <v>570</v>
      </c>
      <c r="K2685" s="23" t="s">
        <v>1802</v>
      </c>
      <c r="L2685" s="24">
        <v>45848</v>
      </c>
      <c r="M2685" s="28">
        <v>2.7777777777777779E-3</v>
      </c>
      <c r="N2685" s="3">
        <v>45845</v>
      </c>
      <c r="O2685">
        <v>215816</v>
      </c>
      <c r="P2685" t="e">
        <f>IFERROR(INDEX(REDOSLIJED!#REF!,MATCH(PlanMasine[[#This Row],[KPL]],REDOSLIJED!#REF!,0)),MAX(REDOSLIJED!#REF!)+1)</f>
        <v>#REF!</v>
      </c>
    </row>
    <row r="2686" spans="1:16" hidden="1" x14ac:dyDescent="0.25">
      <c r="A2686" s="23">
        <v>1019715</v>
      </c>
      <c r="B2686" s="23">
        <v>1</v>
      </c>
      <c r="C2686" s="23">
        <v>1019762</v>
      </c>
      <c r="D2686" s="23" t="s">
        <v>1968</v>
      </c>
      <c r="E2686" s="5">
        <f>IFERROR((PlanMasine[[#This Row],[Norma]]/PlanMasine[[#This Row],[Q]])*(PlanMasine[[#This Row],[Q]]/SUMIF(#REF!,PlanMasine[[#This Row],[RN]],#REF!)*PlanMasine[[#This Row],[KPLQ]]),0)</f>
        <v>0</v>
      </c>
      <c r="F2686" s="23">
        <v>6</v>
      </c>
      <c r="G2686" s="23">
        <v>0</v>
      </c>
      <c r="H2686" s="23">
        <v>0</v>
      </c>
      <c r="I2686" s="23" t="s">
        <v>5</v>
      </c>
      <c r="J2686" s="23" t="s">
        <v>570</v>
      </c>
      <c r="K2686" s="23" t="s">
        <v>1802</v>
      </c>
      <c r="L2686" s="24">
        <v>45848</v>
      </c>
      <c r="M2686" s="28">
        <v>1.0416666666666667E-3</v>
      </c>
      <c r="N2686" s="3">
        <v>45845</v>
      </c>
      <c r="O2686">
        <v>215848</v>
      </c>
      <c r="P2686" t="e">
        <f>IFERROR(INDEX(REDOSLIJED!#REF!,MATCH(PlanMasine[[#This Row],[KPL]],REDOSLIJED!#REF!,0)),MAX(REDOSLIJED!#REF!)+1)</f>
        <v>#REF!</v>
      </c>
    </row>
    <row r="2687" spans="1:16" hidden="1" x14ac:dyDescent="0.25">
      <c r="A2687" s="23">
        <v>1019715</v>
      </c>
      <c r="B2687" s="23">
        <v>1</v>
      </c>
      <c r="C2687" s="23">
        <v>1019731</v>
      </c>
      <c r="D2687" s="23" t="s">
        <v>1972</v>
      </c>
      <c r="E2687" s="5">
        <f>IFERROR((PlanMasine[[#This Row],[Norma]]/PlanMasine[[#This Row],[Q]])*(PlanMasine[[#This Row],[Q]]/SUMIF(#REF!,PlanMasine[[#This Row],[RN]],#REF!)*PlanMasine[[#This Row],[KPLQ]]),0)</f>
        <v>0</v>
      </c>
      <c r="F2687" s="23">
        <v>6</v>
      </c>
      <c r="G2687" s="23">
        <v>0</v>
      </c>
      <c r="H2687" s="23">
        <v>0</v>
      </c>
      <c r="I2687" s="23" t="s">
        <v>5</v>
      </c>
      <c r="J2687" s="23" t="s">
        <v>570</v>
      </c>
      <c r="K2687" s="23" t="s">
        <v>1802</v>
      </c>
      <c r="L2687" s="24">
        <v>45848</v>
      </c>
      <c r="M2687" s="28">
        <v>1.3888888888888889E-3</v>
      </c>
      <c r="N2687" s="3">
        <v>45845</v>
      </c>
      <c r="O2687">
        <v>215817</v>
      </c>
      <c r="P2687" t="e">
        <f>IFERROR(INDEX(REDOSLIJED!#REF!,MATCH(PlanMasine[[#This Row],[KPL]],REDOSLIJED!#REF!,0)),MAX(REDOSLIJED!#REF!)+1)</f>
        <v>#REF!</v>
      </c>
    </row>
    <row r="2688" spans="1:16" hidden="1" x14ac:dyDescent="0.25">
      <c r="A2688" s="23">
        <v>1019715</v>
      </c>
      <c r="B2688" s="23">
        <v>1</v>
      </c>
      <c r="C2688" s="23">
        <v>1019761</v>
      </c>
      <c r="D2688" s="23" t="s">
        <v>1970</v>
      </c>
      <c r="E2688" s="5">
        <f>IFERROR((PlanMasine[[#This Row],[Norma]]/PlanMasine[[#This Row],[Q]])*(PlanMasine[[#This Row],[Q]]/SUMIF(#REF!,PlanMasine[[#This Row],[RN]],#REF!)*PlanMasine[[#This Row],[KPLQ]]),0)</f>
        <v>0</v>
      </c>
      <c r="F2688" s="23">
        <v>6</v>
      </c>
      <c r="G2688" s="23">
        <v>0</v>
      </c>
      <c r="H2688" s="23">
        <v>0</v>
      </c>
      <c r="I2688" s="23" t="s">
        <v>5</v>
      </c>
      <c r="J2688" s="23" t="s">
        <v>570</v>
      </c>
      <c r="K2688" s="23" t="s">
        <v>1802</v>
      </c>
      <c r="L2688" s="24">
        <v>45848</v>
      </c>
      <c r="M2688" s="28">
        <v>1.0416666666666667E-3</v>
      </c>
      <c r="N2688" s="3">
        <v>45845</v>
      </c>
      <c r="O2688">
        <v>215847</v>
      </c>
      <c r="P2688" t="e">
        <f>IFERROR(INDEX(REDOSLIJED!#REF!,MATCH(PlanMasine[[#This Row],[KPL]],REDOSLIJED!#REF!,0)),MAX(REDOSLIJED!#REF!)+1)</f>
        <v>#REF!</v>
      </c>
    </row>
    <row r="2689" spans="1:16" hidden="1" x14ac:dyDescent="0.25">
      <c r="A2689" s="23">
        <v>1019715</v>
      </c>
      <c r="B2689" s="23">
        <v>1</v>
      </c>
      <c r="C2689" s="23">
        <v>1019742</v>
      </c>
      <c r="D2689" s="23" t="s">
        <v>2372</v>
      </c>
      <c r="E2689" s="5">
        <f>IFERROR((PlanMasine[[#This Row],[Norma]]/PlanMasine[[#This Row],[Q]])*(PlanMasine[[#This Row],[Q]]/SUMIF(#REF!,PlanMasine[[#This Row],[RN]],#REF!)*PlanMasine[[#This Row],[KPLQ]]),0)</f>
        <v>0</v>
      </c>
      <c r="F2689" s="23">
        <v>6</v>
      </c>
      <c r="G2689" s="23">
        <v>0</v>
      </c>
      <c r="H2689" s="23">
        <v>0</v>
      </c>
      <c r="I2689" s="23" t="s">
        <v>5</v>
      </c>
      <c r="J2689" s="23" t="s">
        <v>570</v>
      </c>
      <c r="K2689" s="23" t="s">
        <v>1802</v>
      </c>
      <c r="L2689" s="24">
        <v>45848</v>
      </c>
      <c r="M2689" s="28">
        <v>4.1666666666666666E-3</v>
      </c>
      <c r="N2689" s="3">
        <v>45845</v>
      </c>
      <c r="O2689">
        <v>215828</v>
      </c>
      <c r="P2689" t="e">
        <f>IFERROR(INDEX(REDOSLIJED!#REF!,MATCH(PlanMasine[[#This Row],[KPL]],REDOSLIJED!#REF!,0)),MAX(REDOSLIJED!#REF!)+1)</f>
        <v>#REF!</v>
      </c>
    </row>
    <row r="2690" spans="1:16" hidden="1" x14ac:dyDescent="0.25">
      <c r="A2690" s="23">
        <v>1019715</v>
      </c>
      <c r="B2690" s="23">
        <v>1</v>
      </c>
      <c r="C2690" s="23">
        <v>1019746</v>
      </c>
      <c r="D2690" s="23" t="s">
        <v>2185</v>
      </c>
      <c r="E2690" s="5">
        <f>IFERROR((PlanMasine[[#This Row],[Norma]]/PlanMasine[[#This Row],[Q]])*(PlanMasine[[#This Row],[Q]]/SUMIF(#REF!,PlanMasine[[#This Row],[RN]],#REF!)*PlanMasine[[#This Row],[KPLQ]]),0)</f>
        <v>0</v>
      </c>
      <c r="F2690" s="23">
        <v>6</v>
      </c>
      <c r="G2690" s="23">
        <v>0</v>
      </c>
      <c r="H2690" s="23">
        <v>0</v>
      </c>
      <c r="I2690" s="23" t="s">
        <v>5</v>
      </c>
      <c r="J2690" s="23" t="s">
        <v>570</v>
      </c>
      <c r="K2690" s="23" t="s">
        <v>1802</v>
      </c>
      <c r="L2690" s="24">
        <v>45848</v>
      </c>
      <c r="M2690" s="28">
        <v>2.0833333333333333E-3</v>
      </c>
      <c r="N2690" s="3">
        <v>45845</v>
      </c>
      <c r="O2690">
        <v>215832</v>
      </c>
      <c r="P2690" t="e">
        <f>IFERROR(INDEX(REDOSLIJED!#REF!,MATCH(PlanMasine[[#This Row],[KPL]],REDOSLIJED!#REF!,0)),MAX(REDOSLIJED!#REF!)+1)</f>
        <v>#REF!</v>
      </c>
    </row>
    <row r="2691" spans="1:16" hidden="1" x14ac:dyDescent="0.25">
      <c r="A2691" s="23">
        <v>1019715</v>
      </c>
      <c r="B2691" s="23">
        <v>1</v>
      </c>
      <c r="C2691" s="23">
        <v>1019733</v>
      </c>
      <c r="D2691" s="23" t="s">
        <v>2182</v>
      </c>
      <c r="E2691" s="5">
        <f>IFERROR((PlanMasine[[#This Row],[Norma]]/PlanMasine[[#This Row],[Q]])*(PlanMasine[[#This Row],[Q]]/SUMIF(#REF!,PlanMasine[[#This Row],[RN]],#REF!)*PlanMasine[[#This Row],[KPLQ]]),0)</f>
        <v>0</v>
      </c>
      <c r="F2691" s="23">
        <v>6</v>
      </c>
      <c r="G2691" s="23">
        <v>0</v>
      </c>
      <c r="H2691" s="23">
        <v>0</v>
      </c>
      <c r="I2691" s="23" t="s">
        <v>5</v>
      </c>
      <c r="J2691" s="23" t="s">
        <v>570</v>
      </c>
      <c r="K2691" s="23" t="s">
        <v>1802</v>
      </c>
      <c r="L2691" s="24">
        <v>45848</v>
      </c>
      <c r="M2691" s="28">
        <v>2.0833333333333333E-3</v>
      </c>
      <c r="N2691" s="3">
        <v>45845</v>
      </c>
      <c r="O2691">
        <v>215819</v>
      </c>
      <c r="P2691" t="e">
        <f>IFERROR(INDEX(REDOSLIJED!#REF!,MATCH(PlanMasine[[#This Row],[KPL]],REDOSLIJED!#REF!,0)),MAX(REDOSLIJED!#REF!)+1)</f>
        <v>#REF!</v>
      </c>
    </row>
    <row r="2692" spans="1:16" hidden="1" x14ac:dyDescent="0.25">
      <c r="A2692" s="23">
        <v>1019716</v>
      </c>
      <c r="B2692" s="23">
        <v>1</v>
      </c>
      <c r="C2692" s="23">
        <v>1019733</v>
      </c>
      <c r="D2692" s="23" t="s">
        <v>2182</v>
      </c>
      <c r="E2692" s="5">
        <f>IFERROR((PlanMasine[[#This Row],[Norma]]/PlanMasine[[#This Row],[Q]])*(PlanMasine[[#This Row],[Q]]/SUMIF(#REF!,PlanMasine[[#This Row],[RN]],#REF!)*PlanMasine[[#This Row],[KPLQ]]),0)</f>
        <v>0</v>
      </c>
      <c r="F2692" s="23">
        <v>6</v>
      </c>
      <c r="G2692" s="23">
        <v>0</v>
      </c>
      <c r="H2692" s="23">
        <v>0</v>
      </c>
      <c r="I2692" s="23" t="s">
        <v>5</v>
      </c>
      <c r="J2692" s="23" t="s">
        <v>570</v>
      </c>
      <c r="K2692" s="23" t="s">
        <v>1802</v>
      </c>
      <c r="L2692" s="24">
        <v>45848</v>
      </c>
      <c r="M2692" s="28">
        <v>2.0833333333333333E-3</v>
      </c>
      <c r="N2692" s="3">
        <v>45845</v>
      </c>
      <c r="O2692">
        <v>215819</v>
      </c>
      <c r="P2692" t="e">
        <f>IFERROR(INDEX(REDOSLIJED!#REF!,MATCH(PlanMasine[[#This Row],[KPL]],REDOSLIJED!#REF!,0)),MAX(REDOSLIJED!#REF!)+1)</f>
        <v>#REF!</v>
      </c>
    </row>
    <row r="2693" spans="1:16" hidden="1" x14ac:dyDescent="0.25">
      <c r="A2693" s="23">
        <v>1019716</v>
      </c>
      <c r="B2693" s="23">
        <v>1</v>
      </c>
      <c r="C2693" s="23">
        <v>1019726</v>
      </c>
      <c r="D2693" s="23" t="s">
        <v>1975</v>
      </c>
      <c r="E2693" s="5">
        <f>IFERROR((PlanMasine[[#This Row],[Norma]]/PlanMasine[[#This Row],[Q]])*(PlanMasine[[#This Row],[Q]]/SUMIF(#REF!,PlanMasine[[#This Row],[RN]],#REF!)*PlanMasine[[#This Row],[KPLQ]]),0)</f>
        <v>0</v>
      </c>
      <c r="F2693" s="23">
        <v>6</v>
      </c>
      <c r="G2693" s="23">
        <v>0</v>
      </c>
      <c r="H2693" s="23">
        <v>0</v>
      </c>
      <c r="I2693" s="23" t="s">
        <v>5</v>
      </c>
      <c r="J2693" s="23" t="s">
        <v>570</v>
      </c>
      <c r="K2693" s="23" t="s">
        <v>1802</v>
      </c>
      <c r="L2693" s="24">
        <v>45848</v>
      </c>
      <c r="M2693" s="28">
        <v>1.0416666666666667E-3</v>
      </c>
      <c r="N2693" s="3">
        <v>45845</v>
      </c>
      <c r="O2693">
        <v>215812</v>
      </c>
      <c r="P2693" t="e">
        <f>IFERROR(INDEX(REDOSLIJED!#REF!,MATCH(PlanMasine[[#This Row],[KPL]],REDOSLIJED!#REF!,0)),MAX(REDOSLIJED!#REF!)+1)</f>
        <v>#REF!</v>
      </c>
    </row>
    <row r="2694" spans="1:16" hidden="1" x14ac:dyDescent="0.25">
      <c r="A2694" s="23">
        <v>1019716</v>
      </c>
      <c r="B2694" s="23">
        <v>1</v>
      </c>
      <c r="C2694" s="23">
        <v>1019742</v>
      </c>
      <c r="D2694" s="23" t="s">
        <v>2372</v>
      </c>
      <c r="E2694" s="5">
        <f>IFERROR((PlanMasine[[#This Row],[Norma]]/PlanMasine[[#This Row],[Q]])*(PlanMasine[[#This Row],[Q]]/SUMIF(#REF!,PlanMasine[[#This Row],[RN]],#REF!)*PlanMasine[[#This Row],[KPLQ]]),0)</f>
        <v>0</v>
      </c>
      <c r="F2694" s="23">
        <v>6</v>
      </c>
      <c r="G2694" s="23">
        <v>0</v>
      </c>
      <c r="H2694" s="23">
        <v>0</v>
      </c>
      <c r="I2694" s="23" t="s">
        <v>5</v>
      </c>
      <c r="J2694" s="23" t="s">
        <v>570</v>
      </c>
      <c r="K2694" s="23" t="s">
        <v>1802</v>
      </c>
      <c r="L2694" s="24">
        <v>45848</v>
      </c>
      <c r="M2694" s="28">
        <v>4.1666666666666666E-3</v>
      </c>
      <c r="N2694" s="3">
        <v>45845</v>
      </c>
      <c r="O2694">
        <v>215828</v>
      </c>
      <c r="P2694" t="e">
        <f>IFERROR(INDEX(REDOSLIJED!#REF!,MATCH(PlanMasine[[#This Row],[KPL]],REDOSLIJED!#REF!,0)),MAX(REDOSLIJED!#REF!)+1)</f>
        <v>#REF!</v>
      </c>
    </row>
    <row r="2695" spans="1:16" hidden="1" x14ac:dyDescent="0.25">
      <c r="A2695" s="23">
        <v>1019716</v>
      </c>
      <c r="B2695" s="23">
        <v>1</v>
      </c>
      <c r="C2695" s="23">
        <v>1019730</v>
      </c>
      <c r="D2695" s="23" t="s">
        <v>1973</v>
      </c>
      <c r="E2695" s="5">
        <f>IFERROR((PlanMasine[[#This Row],[Norma]]/PlanMasine[[#This Row],[Q]])*(PlanMasine[[#This Row],[Q]]/SUMIF(#REF!,PlanMasine[[#This Row],[RN]],#REF!)*PlanMasine[[#This Row],[KPLQ]]),0)</f>
        <v>0</v>
      </c>
      <c r="F2695" s="23">
        <v>12</v>
      </c>
      <c r="G2695" s="23">
        <v>0</v>
      </c>
      <c r="H2695" s="23">
        <v>0</v>
      </c>
      <c r="I2695" s="23" t="s">
        <v>5</v>
      </c>
      <c r="J2695" s="23" t="s">
        <v>570</v>
      </c>
      <c r="K2695" s="23" t="s">
        <v>1802</v>
      </c>
      <c r="L2695" s="24">
        <v>45848</v>
      </c>
      <c r="M2695" s="28">
        <v>2.7777777777777779E-3</v>
      </c>
      <c r="N2695" s="3">
        <v>45845</v>
      </c>
      <c r="O2695">
        <v>215816</v>
      </c>
      <c r="P2695" t="e">
        <f>IFERROR(INDEX(REDOSLIJED!#REF!,MATCH(PlanMasine[[#This Row],[KPL]],REDOSLIJED!#REF!,0)),MAX(REDOSLIJED!#REF!)+1)</f>
        <v>#REF!</v>
      </c>
    </row>
    <row r="2696" spans="1:16" hidden="1" x14ac:dyDescent="0.25">
      <c r="A2696" s="23">
        <v>1019716</v>
      </c>
      <c r="B2696" s="23">
        <v>1</v>
      </c>
      <c r="C2696" s="23">
        <v>1019743</v>
      </c>
      <c r="D2696" s="23" t="s">
        <v>2375</v>
      </c>
      <c r="E2696" s="5">
        <f>IFERROR((PlanMasine[[#This Row],[Norma]]/PlanMasine[[#This Row],[Q]])*(PlanMasine[[#This Row],[Q]]/SUMIF(#REF!,PlanMasine[[#This Row],[RN]],#REF!)*PlanMasine[[#This Row],[KPLQ]]),0)</f>
        <v>0</v>
      </c>
      <c r="F2696" s="23">
        <v>6</v>
      </c>
      <c r="G2696" s="23">
        <v>0</v>
      </c>
      <c r="H2696" s="23">
        <v>0</v>
      </c>
      <c r="I2696" s="23" t="s">
        <v>5</v>
      </c>
      <c r="J2696" s="23" t="s">
        <v>570</v>
      </c>
      <c r="K2696" s="23" t="s">
        <v>1802</v>
      </c>
      <c r="L2696" s="24">
        <v>45848</v>
      </c>
      <c r="M2696" s="28">
        <v>4.1666666666666666E-3</v>
      </c>
      <c r="N2696" s="3">
        <v>45845</v>
      </c>
      <c r="O2696">
        <v>215829</v>
      </c>
      <c r="P2696" t="e">
        <f>IFERROR(INDEX(REDOSLIJED!#REF!,MATCH(PlanMasine[[#This Row],[KPL]],REDOSLIJED!#REF!,0)),MAX(REDOSLIJED!#REF!)+1)</f>
        <v>#REF!</v>
      </c>
    </row>
    <row r="2697" spans="1:16" hidden="1" x14ac:dyDescent="0.25">
      <c r="A2697" s="23">
        <v>1019716</v>
      </c>
      <c r="B2697" s="23">
        <v>1</v>
      </c>
      <c r="C2697" s="23">
        <v>1019741</v>
      </c>
      <c r="D2697" s="23" t="s">
        <v>2373</v>
      </c>
      <c r="E2697" s="5">
        <f>IFERROR((PlanMasine[[#This Row],[Norma]]/PlanMasine[[#This Row],[Q]])*(PlanMasine[[#This Row],[Q]]/SUMIF(#REF!,PlanMasine[[#This Row],[RN]],#REF!)*PlanMasine[[#This Row],[KPLQ]]),0)</f>
        <v>0</v>
      </c>
      <c r="F2697" s="23">
        <v>6</v>
      </c>
      <c r="G2697" s="23">
        <v>0</v>
      </c>
      <c r="H2697" s="23">
        <v>0</v>
      </c>
      <c r="I2697" s="23" t="s">
        <v>5</v>
      </c>
      <c r="J2697" s="23" t="s">
        <v>570</v>
      </c>
      <c r="K2697" s="23" t="s">
        <v>1802</v>
      </c>
      <c r="L2697" s="24">
        <v>45848</v>
      </c>
      <c r="M2697" s="28">
        <v>4.1666666666666666E-3</v>
      </c>
      <c r="N2697" s="3">
        <v>45845</v>
      </c>
      <c r="O2697">
        <v>215827</v>
      </c>
      <c r="P2697" t="e">
        <f>IFERROR(INDEX(REDOSLIJED!#REF!,MATCH(PlanMasine[[#This Row],[KPL]],REDOSLIJED!#REF!,0)),MAX(REDOSLIJED!#REF!)+1)</f>
        <v>#REF!</v>
      </c>
    </row>
    <row r="2698" spans="1:16" hidden="1" x14ac:dyDescent="0.25">
      <c r="A2698" s="23">
        <v>1019716</v>
      </c>
      <c r="B2698" s="23">
        <v>1</v>
      </c>
      <c r="C2698" s="23">
        <v>1019744</v>
      </c>
      <c r="D2698" s="23" t="s">
        <v>1971</v>
      </c>
      <c r="E2698" s="5">
        <f>IFERROR((PlanMasine[[#This Row],[Norma]]/PlanMasine[[#This Row],[Q]])*(PlanMasine[[#This Row],[Q]]/SUMIF(#REF!,PlanMasine[[#This Row],[RN]],#REF!)*PlanMasine[[#This Row],[KPLQ]]),0)</f>
        <v>0</v>
      </c>
      <c r="F2698" s="23">
        <v>6</v>
      </c>
      <c r="G2698" s="23">
        <v>0</v>
      </c>
      <c r="H2698" s="23">
        <v>0</v>
      </c>
      <c r="I2698" s="23" t="s">
        <v>5</v>
      </c>
      <c r="J2698" s="23" t="s">
        <v>570</v>
      </c>
      <c r="K2698" s="23" t="s">
        <v>1802</v>
      </c>
      <c r="L2698" s="24">
        <v>45848</v>
      </c>
      <c r="M2698" s="28">
        <v>1.736111111111111E-3</v>
      </c>
      <c r="N2698" s="3">
        <v>45845</v>
      </c>
      <c r="O2698">
        <v>215830</v>
      </c>
      <c r="P2698" t="e">
        <f>IFERROR(INDEX(REDOSLIJED!#REF!,MATCH(PlanMasine[[#This Row],[KPL]],REDOSLIJED!#REF!,0)),MAX(REDOSLIJED!#REF!)+1)</f>
        <v>#REF!</v>
      </c>
    </row>
    <row r="2699" spans="1:16" hidden="1" x14ac:dyDescent="0.25">
      <c r="A2699" s="23">
        <v>1019716</v>
      </c>
      <c r="B2699" s="23">
        <v>1</v>
      </c>
      <c r="C2699" s="23">
        <v>1019759</v>
      </c>
      <c r="D2699" s="23" t="s">
        <v>2183</v>
      </c>
      <c r="E2699" s="5">
        <f>IFERROR((PlanMasine[[#This Row],[Norma]]/PlanMasine[[#This Row],[Q]])*(PlanMasine[[#This Row],[Q]]/SUMIF(#REF!,PlanMasine[[#This Row],[RN]],#REF!)*PlanMasine[[#This Row],[KPLQ]]),0)</f>
        <v>0</v>
      </c>
      <c r="F2699" s="23">
        <v>6</v>
      </c>
      <c r="G2699" s="23">
        <v>0</v>
      </c>
      <c r="H2699" s="23">
        <v>0</v>
      </c>
      <c r="I2699" s="23" t="s">
        <v>5</v>
      </c>
      <c r="J2699" s="23" t="s">
        <v>570</v>
      </c>
      <c r="K2699" s="23" t="s">
        <v>1802</v>
      </c>
      <c r="L2699" s="24">
        <v>45848</v>
      </c>
      <c r="M2699" s="28">
        <v>2.0833333333333333E-3</v>
      </c>
      <c r="N2699" s="3">
        <v>45845</v>
      </c>
      <c r="O2699">
        <v>215845</v>
      </c>
      <c r="P2699" t="e">
        <f>IFERROR(INDEX(REDOSLIJED!#REF!,MATCH(PlanMasine[[#This Row],[KPL]],REDOSLIJED!#REF!,0)),MAX(REDOSLIJED!#REF!)+1)</f>
        <v>#REF!</v>
      </c>
    </row>
    <row r="2700" spans="1:16" hidden="1" x14ac:dyDescent="0.25">
      <c r="A2700" s="23">
        <v>1019716</v>
      </c>
      <c r="B2700" s="23">
        <v>1</v>
      </c>
      <c r="C2700" s="23">
        <v>1019739</v>
      </c>
      <c r="D2700" s="23" t="s">
        <v>2374</v>
      </c>
      <c r="E2700" s="5">
        <f>IFERROR((PlanMasine[[#This Row],[Norma]]/PlanMasine[[#This Row],[Q]])*(PlanMasine[[#This Row],[Q]]/SUMIF(#REF!,PlanMasine[[#This Row],[RN]],#REF!)*PlanMasine[[#This Row],[KPLQ]]),0)</f>
        <v>0</v>
      </c>
      <c r="F2700" s="23">
        <v>6</v>
      </c>
      <c r="G2700" s="23">
        <v>0</v>
      </c>
      <c r="H2700" s="23">
        <v>0</v>
      </c>
      <c r="I2700" s="23" t="s">
        <v>5</v>
      </c>
      <c r="J2700" s="23" t="s">
        <v>570</v>
      </c>
      <c r="K2700" s="23" t="s">
        <v>1802</v>
      </c>
      <c r="L2700" s="24">
        <v>45848</v>
      </c>
      <c r="M2700" s="28">
        <v>4.1666666666666666E-3</v>
      </c>
      <c r="N2700" s="3">
        <v>45845</v>
      </c>
      <c r="O2700">
        <v>215825</v>
      </c>
      <c r="P2700" t="e">
        <f>IFERROR(INDEX(REDOSLIJED!#REF!,MATCH(PlanMasine[[#This Row],[KPL]],REDOSLIJED!#REF!,0)),MAX(REDOSLIJED!#REF!)+1)</f>
        <v>#REF!</v>
      </c>
    </row>
    <row r="2701" spans="1:16" hidden="1" x14ac:dyDescent="0.25">
      <c r="A2701" s="23">
        <v>1019716</v>
      </c>
      <c r="B2701" s="23">
        <v>1</v>
      </c>
      <c r="C2701" s="23">
        <v>1019762</v>
      </c>
      <c r="D2701" s="23" t="s">
        <v>1968</v>
      </c>
      <c r="E2701" s="5">
        <f>IFERROR((PlanMasine[[#This Row],[Norma]]/PlanMasine[[#This Row],[Q]])*(PlanMasine[[#This Row],[Q]]/SUMIF(#REF!,PlanMasine[[#This Row],[RN]],#REF!)*PlanMasine[[#This Row],[KPLQ]]),0)</f>
        <v>0</v>
      </c>
      <c r="F2701" s="23">
        <v>6</v>
      </c>
      <c r="G2701" s="23">
        <v>0</v>
      </c>
      <c r="H2701" s="23">
        <v>0</v>
      </c>
      <c r="I2701" s="23" t="s">
        <v>5</v>
      </c>
      <c r="J2701" s="23" t="s">
        <v>570</v>
      </c>
      <c r="K2701" s="23" t="s">
        <v>1802</v>
      </c>
      <c r="L2701" s="24">
        <v>45848</v>
      </c>
      <c r="M2701" s="28">
        <v>1.0416666666666667E-3</v>
      </c>
      <c r="N2701" s="3">
        <v>45845</v>
      </c>
      <c r="O2701">
        <v>215848</v>
      </c>
      <c r="P2701" t="e">
        <f>IFERROR(INDEX(REDOSLIJED!#REF!,MATCH(PlanMasine[[#This Row],[KPL]],REDOSLIJED!#REF!,0)),MAX(REDOSLIJED!#REF!)+1)</f>
        <v>#REF!</v>
      </c>
    </row>
    <row r="2702" spans="1:16" hidden="1" x14ac:dyDescent="0.25">
      <c r="A2702" s="23">
        <v>1019716</v>
      </c>
      <c r="B2702" s="23">
        <v>1</v>
      </c>
      <c r="C2702" s="23">
        <v>1019746</v>
      </c>
      <c r="D2702" s="23" t="s">
        <v>2185</v>
      </c>
      <c r="E2702" s="5">
        <f>IFERROR((PlanMasine[[#This Row],[Norma]]/PlanMasine[[#This Row],[Q]])*(PlanMasine[[#This Row],[Q]]/SUMIF(#REF!,PlanMasine[[#This Row],[RN]],#REF!)*PlanMasine[[#This Row],[KPLQ]]),0)</f>
        <v>0</v>
      </c>
      <c r="F2702" s="23">
        <v>6</v>
      </c>
      <c r="G2702" s="23">
        <v>0</v>
      </c>
      <c r="H2702" s="23">
        <v>0</v>
      </c>
      <c r="I2702" s="23" t="s">
        <v>5</v>
      </c>
      <c r="J2702" s="23" t="s">
        <v>570</v>
      </c>
      <c r="K2702" s="23" t="s">
        <v>1802</v>
      </c>
      <c r="L2702" s="24">
        <v>45848</v>
      </c>
      <c r="M2702" s="28">
        <v>2.0833333333333333E-3</v>
      </c>
      <c r="N2702" s="3">
        <v>45845</v>
      </c>
      <c r="O2702">
        <v>215832</v>
      </c>
      <c r="P2702" t="e">
        <f>IFERROR(INDEX(REDOSLIJED!#REF!,MATCH(PlanMasine[[#This Row],[KPL]],REDOSLIJED!#REF!,0)),MAX(REDOSLIJED!#REF!)+1)</f>
        <v>#REF!</v>
      </c>
    </row>
    <row r="2703" spans="1:16" hidden="1" x14ac:dyDescent="0.25">
      <c r="A2703" s="23">
        <v>1019716</v>
      </c>
      <c r="B2703" s="23">
        <v>1</v>
      </c>
      <c r="C2703" s="23">
        <v>1019731</v>
      </c>
      <c r="D2703" s="23" t="s">
        <v>1972</v>
      </c>
      <c r="E2703" s="5">
        <f>IFERROR((PlanMasine[[#This Row],[Norma]]/PlanMasine[[#This Row],[Q]])*(PlanMasine[[#This Row],[Q]]/SUMIF(#REF!,PlanMasine[[#This Row],[RN]],#REF!)*PlanMasine[[#This Row],[KPLQ]]),0)</f>
        <v>0</v>
      </c>
      <c r="F2703" s="23">
        <v>6</v>
      </c>
      <c r="G2703" s="23">
        <v>0</v>
      </c>
      <c r="H2703" s="23">
        <v>0</v>
      </c>
      <c r="I2703" s="23" t="s">
        <v>5</v>
      </c>
      <c r="J2703" s="23" t="s">
        <v>570</v>
      </c>
      <c r="K2703" s="23" t="s">
        <v>1802</v>
      </c>
      <c r="L2703" s="24">
        <v>45848</v>
      </c>
      <c r="M2703" s="28">
        <v>1.3888888888888889E-3</v>
      </c>
      <c r="N2703" s="3">
        <v>45845</v>
      </c>
      <c r="O2703">
        <v>215817</v>
      </c>
      <c r="P2703" t="e">
        <f>IFERROR(INDEX(REDOSLIJED!#REF!,MATCH(PlanMasine[[#This Row],[KPL]],REDOSLIJED!#REF!,0)),MAX(REDOSLIJED!#REF!)+1)</f>
        <v>#REF!</v>
      </c>
    </row>
    <row r="2704" spans="1:16" hidden="1" x14ac:dyDescent="0.25">
      <c r="A2704" s="23">
        <v>1019716</v>
      </c>
      <c r="B2704" s="23">
        <v>1</v>
      </c>
      <c r="C2704" s="23">
        <v>1019761</v>
      </c>
      <c r="D2704" s="23" t="s">
        <v>1970</v>
      </c>
      <c r="E2704" s="5">
        <f>IFERROR((PlanMasine[[#This Row],[Norma]]/PlanMasine[[#This Row],[Q]])*(PlanMasine[[#This Row],[Q]]/SUMIF(#REF!,PlanMasine[[#This Row],[RN]],#REF!)*PlanMasine[[#This Row],[KPLQ]]),0)</f>
        <v>0</v>
      </c>
      <c r="F2704" s="23">
        <v>6</v>
      </c>
      <c r="G2704" s="23">
        <v>0</v>
      </c>
      <c r="H2704" s="23">
        <v>0</v>
      </c>
      <c r="I2704" s="23" t="s">
        <v>5</v>
      </c>
      <c r="J2704" s="23" t="s">
        <v>570</v>
      </c>
      <c r="K2704" s="23" t="s">
        <v>1802</v>
      </c>
      <c r="L2704" s="24">
        <v>45848</v>
      </c>
      <c r="M2704" s="28">
        <v>1.0416666666666667E-3</v>
      </c>
      <c r="N2704" s="3">
        <v>45845</v>
      </c>
      <c r="O2704">
        <v>215847</v>
      </c>
      <c r="P2704" t="e">
        <f>IFERROR(INDEX(REDOSLIJED!#REF!,MATCH(PlanMasine[[#This Row],[KPL]],REDOSLIJED!#REF!,0)),MAX(REDOSLIJED!#REF!)+1)</f>
        <v>#REF!</v>
      </c>
    </row>
    <row r="2705" spans="1:16" hidden="1" x14ac:dyDescent="0.25">
      <c r="A2705" s="23">
        <v>1019716</v>
      </c>
      <c r="B2705" s="23">
        <v>1</v>
      </c>
      <c r="C2705" s="23">
        <v>1019748</v>
      </c>
      <c r="D2705" s="23" t="s">
        <v>2184</v>
      </c>
      <c r="E2705" s="5">
        <f>IFERROR((PlanMasine[[#This Row],[Norma]]/PlanMasine[[#This Row],[Q]])*(PlanMasine[[#This Row],[Q]]/SUMIF(#REF!,PlanMasine[[#This Row],[RN]],#REF!)*PlanMasine[[#This Row],[KPLQ]]),0)</f>
        <v>0</v>
      </c>
      <c r="F2705" s="23">
        <v>6</v>
      </c>
      <c r="G2705" s="23">
        <v>0</v>
      </c>
      <c r="H2705" s="23">
        <v>0</v>
      </c>
      <c r="I2705" s="23" t="s">
        <v>5</v>
      </c>
      <c r="J2705" s="23" t="s">
        <v>570</v>
      </c>
      <c r="K2705" s="23" t="s">
        <v>1802</v>
      </c>
      <c r="L2705" s="24">
        <v>45848</v>
      </c>
      <c r="M2705" s="28">
        <v>6.9444444444444441E-3</v>
      </c>
      <c r="N2705" s="3">
        <v>45845</v>
      </c>
      <c r="O2705">
        <v>215834</v>
      </c>
      <c r="P2705" t="e">
        <f>IFERROR(INDEX(REDOSLIJED!#REF!,MATCH(PlanMasine[[#This Row],[KPL]],REDOSLIJED!#REF!,0)),MAX(REDOSLIJED!#REF!)+1)</f>
        <v>#REF!</v>
      </c>
    </row>
    <row r="2706" spans="1:16" hidden="1" x14ac:dyDescent="0.25">
      <c r="A2706" s="23">
        <v>1019716</v>
      </c>
      <c r="B2706" s="23">
        <v>1</v>
      </c>
      <c r="C2706" s="23">
        <v>1019734</v>
      </c>
      <c r="D2706" s="23" t="s">
        <v>1974</v>
      </c>
      <c r="E2706" s="5">
        <f>IFERROR((PlanMasine[[#This Row],[Norma]]/PlanMasine[[#This Row],[Q]])*(PlanMasine[[#This Row],[Q]]/SUMIF(#REF!,PlanMasine[[#This Row],[RN]],#REF!)*PlanMasine[[#This Row],[KPLQ]]),0)</f>
        <v>0</v>
      </c>
      <c r="F2706" s="23">
        <v>6</v>
      </c>
      <c r="G2706" s="23">
        <v>0</v>
      </c>
      <c r="H2706" s="23">
        <v>0</v>
      </c>
      <c r="I2706" s="23" t="s">
        <v>5</v>
      </c>
      <c r="J2706" s="23" t="s">
        <v>570</v>
      </c>
      <c r="K2706" s="23" t="s">
        <v>1802</v>
      </c>
      <c r="L2706" s="24">
        <v>45848</v>
      </c>
      <c r="M2706" s="28">
        <v>3.472222222222222E-3</v>
      </c>
      <c r="N2706" s="3">
        <v>45845</v>
      </c>
      <c r="O2706">
        <v>215820</v>
      </c>
      <c r="P2706" t="e">
        <f>IFERROR(INDEX(REDOSLIJED!#REF!,MATCH(PlanMasine[[#This Row],[KPL]],REDOSLIJED!#REF!,0)),MAX(REDOSLIJED!#REF!)+1)</f>
        <v>#REF!</v>
      </c>
    </row>
    <row r="2707" spans="1:16" hidden="1" x14ac:dyDescent="0.25">
      <c r="A2707" s="23">
        <v>1019716</v>
      </c>
      <c r="B2707" s="23">
        <v>1</v>
      </c>
      <c r="C2707" s="23">
        <v>1019725</v>
      </c>
      <c r="D2707" s="23" t="s">
        <v>2186</v>
      </c>
      <c r="E2707" s="5">
        <f>IFERROR((PlanMasine[[#This Row],[Norma]]/PlanMasine[[#This Row],[Q]])*(PlanMasine[[#This Row],[Q]]/SUMIF(#REF!,PlanMasine[[#This Row],[RN]],#REF!)*PlanMasine[[#This Row],[KPLQ]]),0)</f>
        <v>0</v>
      </c>
      <c r="F2707" s="23">
        <v>6</v>
      </c>
      <c r="G2707" s="23">
        <v>0</v>
      </c>
      <c r="H2707" s="23">
        <v>0</v>
      </c>
      <c r="I2707" s="23" t="s">
        <v>5</v>
      </c>
      <c r="J2707" s="23" t="s">
        <v>570</v>
      </c>
      <c r="K2707" s="23" t="s">
        <v>1802</v>
      </c>
      <c r="L2707" s="24">
        <v>45848</v>
      </c>
      <c r="M2707" s="28">
        <v>1.3888888888888889E-3</v>
      </c>
      <c r="N2707" s="3">
        <v>45845</v>
      </c>
      <c r="O2707">
        <v>215811</v>
      </c>
      <c r="P2707" t="e">
        <f>IFERROR(INDEX(REDOSLIJED!#REF!,MATCH(PlanMasine[[#This Row],[KPL]],REDOSLIJED!#REF!,0)),MAX(REDOSLIJED!#REF!)+1)</f>
        <v>#REF!</v>
      </c>
    </row>
    <row r="2708" spans="1:16" hidden="1" x14ac:dyDescent="0.25">
      <c r="A2708" s="23">
        <v>1019717</v>
      </c>
      <c r="B2708" s="23">
        <v>1</v>
      </c>
      <c r="C2708" s="23">
        <v>1019759</v>
      </c>
      <c r="D2708" s="23" t="s">
        <v>2183</v>
      </c>
      <c r="E2708" s="5">
        <f>IFERROR((PlanMasine[[#This Row],[Norma]]/PlanMasine[[#This Row],[Q]])*(PlanMasine[[#This Row],[Q]]/SUMIF(#REF!,PlanMasine[[#This Row],[RN]],#REF!)*PlanMasine[[#This Row],[KPLQ]]),0)</f>
        <v>0</v>
      </c>
      <c r="F2708" s="23">
        <v>6</v>
      </c>
      <c r="G2708" s="23">
        <v>0</v>
      </c>
      <c r="H2708" s="23">
        <v>0</v>
      </c>
      <c r="I2708" s="23" t="s">
        <v>5</v>
      </c>
      <c r="J2708" s="23" t="s">
        <v>570</v>
      </c>
      <c r="K2708" s="23" t="s">
        <v>1802</v>
      </c>
      <c r="L2708" s="24">
        <v>45848</v>
      </c>
      <c r="M2708" s="28">
        <v>2.0833333333333333E-3</v>
      </c>
      <c r="N2708" s="3">
        <v>45845</v>
      </c>
      <c r="O2708">
        <v>215845</v>
      </c>
      <c r="P2708" t="e">
        <f>IFERROR(INDEX(REDOSLIJED!#REF!,MATCH(PlanMasine[[#This Row],[KPL]],REDOSLIJED!#REF!,0)),MAX(REDOSLIJED!#REF!)+1)</f>
        <v>#REF!</v>
      </c>
    </row>
    <row r="2709" spans="1:16" hidden="1" x14ac:dyDescent="0.25">
      <c r="A2709" s="23">
        <v>1019717</v>
      </c>
      <c r="B2709" s="23">
        <v>1</v>
      </c>
      <c r="C2709" s="23">
        <v>1019743</v>
      </c>
      <c r="D2709" s="23" t="s">
        <v>2375</v>
      </c>
      <c r="E2709" s="5">
        <f>IFERROR((PlanMasine[[#This Row],[Norma]]/PlanMasine[[#This Row],[Q]])*(PlanMasine[[#This Row],[Q]]/SUMIF(#REF!,PlanMasine[[#This Row],[RN]],#REF!)*PlanMasine[[#This Row],[KPLQ]]),0)</f>
        <v>0</v>
      </c>
      <c r="F2709" s="23">
        <v>6</v>
      </c>
      <c r="G2709" s="23">
        <v>0</v>
      </c>
      <c r="H2709" s="23">
        <v>0</v>
      </c>
      <c r="I2709" s="23" t="s">
        <v>5</v>
      </c>
      <c r="J2709" s="23" t="s">
        <v>570</v>
      </c>
      <c r="K2709" s="23" t="s">
        <v>1802</v>
      </c>
      <c r="L2709" s="24">
        <v>45848</v>
      </c>
      <c r="M2709" s="28">
        <v>4.1666666666666666E-3</v>
      </c>
      <c r="N2709" s="3">
        <v>45845</v>
      </c>
      <c r="O2709">
        <v>215829</v>
      </c>
      <c r="P2709" t="e">
        <f>IFERROR(INDEX(REDOSLIJED!#REF!,MATCH(PlanMasine[[#This Row],[KPL]],REDOSLIJED!#REF!,0)),MAX(REDOSLIJED!#REF!)+1)</f>
        <v>#REF!</v>
      </c>
    </row>
    <row r="2710" spans="1:16" hidden="1" x14ac:dyDescent="0.25">
      <c r="A2710" s="23">
        <v>1019717</v>
      </c>
      <c r="B2710" s="23">
        <v>1</v>
      </c>
      <c r="C2710" s="23">
        <v>1019748</v>
      </c>
      <c r="D2710" s="23" t="s">
        <v>2184</v>
      </c>
      <c r="E2710" s="5">
        <f>IFERROR((PlanMasine[[#This Row],[Norma]]/PlanMasine[[#This Row],[Q]])*(PlanMasine[[#This Row],[Q]]/SUMIF(#REF!,PlanMasine[[#This Row],[RN]],#REF!)*PlanMasine[[#This Row],[KPLQ]]),0)</f>
        <v>0</v>
      </c>
      <c r="F2710" s="23">
        <v>6</v>
      </c>
      <c r="G2710" s="23">
        <v>0</v>
      </c>
      <c r="H2710" s="23">
        <v>0</v>
      </c>
      <c r="I2710" s="23" t="s">
        <v>5</v>
      </c>
      <c r="J2710" s="23" t="s">
        <v>570</v>
      </c>
      <c r="K2710" s="23" t="s">
        <v>1802</v>
      </c>
      <c r="L2710" s="24">
        <v>45848</v>
      </c>
      <c r="M2710" s="28">
        <v>6.9444444444444441E-3</v>
      </c>
      <c r="N2710" s="3">
        <v>45845</v>
      </c>
      <c r="O2710">
        <v>215834</v>
      </c>
      <c r="P2710" t="e">
        <f>IFERROR(INDEX(REDOSLIJED!#REF!,MATCH(PlanMasine[[#This Row],[KPL]],REDOSLIJED!#REF!,0)),MAX(REDOSLIJED!#REF!)+1)</f>
        <v>#REF!</v>
      </c>
    </row>
    <row r="2711" spans="1:16" hidden="1" x14ac:dyDescent="0.25">
      <c r="A2711" s="23">
        <v>1019717</v>
      </c>
      <c r="B2711" s="23">
        <v>1</v>
      </c>
      <c r="C2711" s="23">
        <v>1019746</v>
      </c>
      <c r="D2711" s="23" t="s">
        <v>2185</v>
      </c>
      <c r="E2711" s="5">
        <f>IFERROR((PlanMasine[[#This Row],[Norma]]/PlanMasine[[#This Row],[Q]])*(PlanMasine[[#This Row],[Q]]/SUMIF(#REF!,PlanMasine[[#This Row],[RN]],#REF!)*PlanMasine[[#This Row],[KPLQ]]),0)</f>
        <v>0</v>
      </c>
      <c r="F2711" s="23">
        <v>6</v>
      </c>
      <c r="G2711" s="23">
        <v>0</v>
      </c>
      <c r="H2711" s="23">
        <v>0</v>
      </c>
      <c r="I2711" s="23" t="s">
        <v>5</v>
      </c>
      <c r="J2711" s="23" t="s">
        <v>570</v>
      </c>
      <c r="K2711" s="23" t="s">
        <v>1802</v>
      </c>
      <c r="L2711" s="24">
        <v>45848</v>
      </c>
      <c r="M2711" s="28">
        <v>2.0833333333333333E-3</v>
      </c>
      <c r="N2711" s="3">
        <v>45845</v>
      </c>
      <c r="O2711">
        <v>215832</v>
      </c>
      <c r="P2711" t="e">
        <f>IFERROR(INDEX(REDOSLIJED!#REF!,MATCH(PlanMasine[[#This Row],[KPL]],REDOSLIJED!#REF!,0)),MAX(REDOSLIJED!#REF!)+1)</f>
        <v>#REF!</v>
      </c>
    </row>
    <row r="2712" spans="1:16" hidden="1" x14ac:dyDescent="0.25">
      <c r="A2712" s="23">
        <v>1019717</v>
      </c>
      <c r="B2712" s="23">
        <v>1</v>
      </c>
      <c r="C2712" s="23">
        <v>1019744</v>
      </c>
      <c r="D2712" s="23" t="s">
        <v>1971</v>
      </c>
      <c r="E2712" s="5">
        <f>IFERROR((PlanMasine[[#This Row],[Norma]]/PlanMasine[[#This Row],[Q]])*(PlanMasine[[#This Row],[Q]]/SUMIF(#REF!,PlanMasine[[#This Row],[RN]],#REF!)*PlanMasine[[#This Row],[KPLQ]]),0)</f>
        <v>0</v>
      </c>
      <c r="F2712" s="23">
        <v>6</v>
      </c>
      <c r="G2712" s="23">
        <v>0</v>
      </c>
      <c r="H2712" s="23">
        <v>0</v>
      </c>
      <c r="I2712" s="23" t="s">
        <v>5</v>
      </c>
      <c r="J2712" s="23" t="s">
        <v>570</v>
      </c>
      <c r="K2712" s="23" t="s">
        <v>1802</v>
      </c>
      <c r="L2712" s="24">
        <v>45848</v>
      </c>
      <c r="M2712" s="28">
        <v>1.736111111111111E-3</v>
      </c>
      <c r="N2712" s="3">
        <v>45845</v>
      </c>
      <c r="O2712">
        <v>215830</v>
      </c>
      <c r="P2712" t="e">
        <f>IFERROR(INDEX(REDOSLIJED!#REF!,MATCH(PlanMasine[[#This Row],[KPL]],REDOSLIJED!#REF!,0)),MAX(REDOSLIJED!#REF!)+1)</f>
        <v>#REF!</v>
      </c>
    </row>
    <row r="2713" spans="1:16" hidden="1" x14ac:dyDescent="0.25">
      <c r="A2713" s="23">
        <v>1019717</v>
      </c>
      <c r="B2713" s="23">
        <v>1</v>
      </c>
      <c r="C2713" s="23">
        <v>1019761</v>
      </c>
      <c r="D2713" s="23" t="s">
        <v>1970</v>
      </c>
      <c r="E2713" s="5">
        <f>IFERROR((PlanMasine[[#This Row],[Norma]]/PlanMasine[[#This Row],[Q]])*(PlanMasine[[#This Row],[Q]]/SUMIF(#REF!,PlanMasine[[#This Row],[RN]],#REF!)*PlanMasine[[#This Row],[KPLQ]]),0)</f>
        <v>0</v>
      </c>
      <c r="F2713" s="23">
        <v>6</v>
      </c>
      <c r="G2713" s="23">
        <v>0</v>
      </c>
      <c r="H2713" s="23">
        <v>0</v>
      </c>
      <c r="I2713" s="23" t="s">
        <v>5</v>
      </c>
      <c r="J2713" s="23" t="s">
        <v>570</v>
      </c>
      <c r="K2713" s="23" t="s">
        <v>1802</v>
      </c>
      <c r="L2713" s="24">
        <v>45848</v>
      </c>
      <c r="M2713" s="28">
        <v>1.0416666666666667E-3</v>
      </c>
      <c r="N2713" s="3">
        <v>45845</v>
      </c>
      <c r="O2713">
        <v>215847</v>
      </c>
      <c r="P2713" t="e">
        <f>IFERROR(INDEX(REDOSLIJED!#REF!,MATCH(PlanMasine[[#This Row],[KPL]],REDOSLIJED!#REF!,0)),MAX(REDOSLIJED!#REF!)+1)</f>
        <v>#REF!</v>
      </c>
    </row>
    <row r="2714" spans="1:16" hidden="1" x14ac:dyDescent="0.25">
      <c r="A2714" s="23">
        <v>1019717</v>
      </c>
      <c r="B2714" s="23">
        <v>1</v>
      </c>
      <c r="C2714" s="23">
        <v>1019734</v>
      </c>
      <c r="D2714" s="23" t="s">
        <v>1974</v>
      </c>
      <c r="E2714" s="5">
        <f>IFERROR((PlanMasine[[#This Row],[Norma]]/PlanMasine[[#This Row],[Q]])*(PlanMasine[[#This Row],[Q]]/SUMIF(#REF!,PlanMasine[[#This Row],[RN]],#REF!)*PlanMasine[[#This Row],[KPLQ]]),0)</f>
        <v>0</v>
      </c>
      <c r="F2714" s="23">
        <v>6</v>
      </c>
      <c r="G2714" s="23">
        <v>0</v>
      </c>
      <c r="H2714" s="23">
        <v>0</v>
      </c>
      <c r="I2714" s="23" t="s">
        <v>5</v>
      </c>
      <c r="J2714" s="23" t="s">
        <v>570</v>
      </c>
      <c r="K2714" s="23" t="s">
        <v>1802</v>
      </c>
      <c r="L2714" s="24">
        <v>45848</v>
      </c>
      <c r="M2714" s="28">
        <v>3.472222222222222E-3</v>
      </c>
      <c r="N2714" s="3">
        <v>45845</v>
      </c>
      <c r="O2714">
        <v>215820</v>
      </c>
      <c r="P2714" t="e">
        <f>IFERROR(INDEX(REDOSLIJED!#REF!,MATCH(PlanMasine[[#This Row],[KPL]],REDOSLIJED!#REF!,0)),MAX(REDOSLIJED!#REF!)+1)</f>
        <v>#REF!</v>
      </c>
    </row>
    <row r="2715" spans="1:16" hidden="1" x14ac:dyDescent="0.25">
      <c r="A2715" s="23">
        <v>1019717</v>
      </c>
      <c r="B2715" s="23">
        <v>1</v>
      </c>
      <c r="C2715" s="23">
        <v>1019733</v>
      </c>
      <c r="D2715" s="23" t="s">
        <v>2182</v>
      </c>
      <c r="E2715" s="5">
        <f>IFERROR((PlanMasine[[#This Row],[Norma]]/PlanMasine[[#This Row],[Q]])*(PlanMasine[[#This Row],[Q]]/SUMIF(#REF!,PlanMasine[[#This Row],[RN]],#REF!)*PlanMasine[[#This Row],[KPLQ]]),0)</f>
        <v>0</v>
      </c>
      <c r="F2715" s="23">
        <v>6</v>
      </c>
      <c r="G2715" s="23">
        <v>0</v>
      </c>
      <c r="H2715" s="23">
        <v>0</v>
      </c>
      <c r="I2715" s="23" t="s">
        <v>5</v>
      </c>
      <c r="J2715" s="23" t="s">
        <v>570</v>
      </c>
      <c r="K2715" s="23" t="s">
        <v>1802</v>
      </c>
      <c r="L2715" s="24">
        <v>45848</v>
      </c>
      <c r="M2715" s="28">
        <v>2.0833333333333333E-3</v>
      </c>
      <c r="N2715" s="3">
        <v>45845</v>
      </c>
      <c r="O2715">
        <v>215819</v>
      </c>
      <c r="P2715" t="e">
        <f>IFERROR(INDEX(REDOSLIJED!#REF!,MATCH(PlanMasine[[#This Row],[KPL]],REDOSLIJED!#REF!,0)),MAX(REDOSLIJED!#REF!)+1)</f>
        <v>#REF!</v>
      </c>
    </row>
    <row r="2716" spans="1:16" hidden="1" x14ac:dyDescent="0.25">
      <c r="A2716" s="23">
        <v>1019717</v>
      </c>
      <c r="B2716" s="23">
        <v>1</v>
      </c>
      <c r="C2716" s="23">
        <v>1019731</v>
      </c>
      <c r="D2716" s="23" t="s">
        <v>1972</v>
      </c>
      <c r="E2716" s="5">
        <f>IFERROR((PlanMasine[[#This Row],[Norma]]/PlanMasine[[#This Row],[Q]])*(PlanMasine[[#This Row],[Q]]/SUMIF(#REF!,PlanMasine[[#This Row],[RN]],#REF!)*PlanMasine[[#This Row],[KPLQ]]),0)</f>
        <v>0</v>
      </c>
      <c r="F2716" s="23">
        <v>6</v>
      </c>
      <c r="G2716" s="23">
        <v>0</v>
      </c>
      <c r="H2716" s="23">
        <v>0</v>
      </c>
      <c r="I2716" s="23" t="s">
        <v>5</v>
      </c>
      <c r="J2716" s="23" t="s">
        <v>570</v>
      </c>
      <c r="K2716" s="23" t="s">
        <v>1802</v>
      </c>
      <c r="L2716" s="24">
        <v>45848</v>
      </c>
      <c r="M2716" s="28">
        <v>1.3888888888888889E-3</v>
      </c>
      <c r="N2716" s="3">
        <v>45845</v>
      </c>
      <c r="O2716">
        <v>215817</v>
      </c>
      <c r="P2716" t="e">
        <f>IFERROR(INDEX(REDOSLIJED!#REF!,MATCH(PlanMasine[[#This Row],[KPL]],REDOSLIJED!#REF!,0)),MAX(REDOSLIJED!#REF!)+1)</f>
        <v>#REF!</v>
      </c>
    </row>
    <row r="2717" spans="1:16" hidden="1" x14ac:dyDescent="0.25">
      <c r="A2717" s="23">
        <v>1019717</v>
      </c>
      <c r="B2717" s="23">
        <v>1</v>
      </c>
      <c r="C2717" s="23">
        <v>1019725</v>
      </c>
      <c r="D2717" s="23" t="s">
        <v>2186</v>
      </c>
      <c r="E2717" s="5">
        <f>IFERROR((PlanMasine[[#This Row],[Norma]]/PlanMasine[[#This Row],[Q]])*(PlanMasine[[#This Row],[Q]]/SUMIF(#REF!,PlanMasine[[#This Row],[RN]],#REF!)*PlanMasine[[#This Row],[KPLQ]]),0)</f>
        <v>0</v>
      </c>
      <c r="F2717" s="23">
        <v>6</v>
      </c>
      <c r="G2717" s="23">
        <v>0</v>
      </c>
      <c r="H2717" s="23">
        <v>0</v>
      </c>
      <c r="I2717" s="23" t="s">
        <v>5</v>
      </c>
      <c r="J2717" s="23" t="s">
        <v>570</v>
      </c>
      <c r="K2717" s="23" t="s">
        <v>1802</v>
      </c>
      <c r="L2717" s="24">
        <v>45848</v>
      </c>
      <c r="M2717" s="28">
        <v>1.3888888888888889E-3</v>
      </c>
      <c r="N2717" s="3">
        <v>45845</v>
      </c>
      <c r="O2717">
        <v>215811</v>
      </c>
      <c r="P2717" t="e">
        <f>IFERROR(INDEX(REDOSLIJED!#REF!,MATCH(PlanMasine[[#This Row],[KPL]],REDOSLIJED!#REF!,0)),MAX(REDOSLIJED!#REF!)+1)</f>
        <v>#REF!</v>
      </c>
    </row>
    <row r="2718" spans="1:16" hidden="1" x14ac:dyDescent="0.25">
      <c r="A2718" s="23">
        <v>1019717</v>
      </c>
      <c r="B2718" s="23">
        <v>1</v>
      </c>
      <c r="C2718" s="23">
        <v>1019739</v>
      </c>
      <c r="D2718" s="23" t="s">
        <v>2374</v>
      </c>
      <c r="E2718" s="5">
        <f>IFERROR((PlanMasine[[#This Row],[Norma]]/PlanMasine[[#This Row],[Q]])*(PlanMasine[[#This Row],[Q]]/SUMIF(#REF!,PlanMasine[[#This Row],[RN]],#REF!)*PlanMasine[[#This Row],[KPLQ]]),0)</f>
        <v>0</v>
      </c>
      <c r="F2718" s="23">
        <v>6</v>
      </c>
      <c r="G2718" s="23">
        <v>0</v>
      </c>
      <c r="H2718" s="23">
        <v>0</v>
      </c>
      <c r="I2718" s="23" t="s">
        <v>5</v>
      </c>
      <c r="J2718" s="23" t="s">
        <v>570</v>
      </c>
      <c r="K2718" s="23" t="s">
        <v>1802</v>
      </c>
      <c r="L2718" s="24">
        <v>45848</v>
      </c>
      <c r="M2718" s="28">
        <v>4.1666666666666666E-3</v>
      </c>
      <c r="N2718" s="3">
        <v>45845</v>
      </c>
      <c r="O2718">
        <v>215825</v>
      </c>
      <c r="P2718" t="e">
        <f>IFERROR(INDEX(REDOSLIJED!#REF!,MATCH(PlanMasine[[#This Row],[KPL]],REDOSLIJED!#REF!,0)),MAX(REDOSLIJED!#REF!)+1)</f>
        <v>#REF!</v>
      </c>
    </row>
    <row r="2719" spans="1:16" hidden="1" x14ac:dyDescent="0.25">
      <c r="A2719" s="23">
        <v>1019717</v>
      </c>
      <c r="B2719" s="23">
        <v>1</v>
      </c>
      <c r="C2719" s="23">
        <v>1019726</v>
      </c>
      <c r="D2719" s="23" t="s">
        <v>1975</v>
      </c>
      <c r="E2719" s="5">
        <f>IFERROR((PlanMasine[[#This Row],[Norma]]/PlanMasine[[#This Row],[Q]])*(PlanMasine[[#This Row],[Q]]/SUMIF(#REF!,PlanMasine[[#This Row],[RN]],#REF!)*PlanMasine[[#This Row],[KPLQ]]),0)</f>
        <v>0</v>
      </c>
      <c r="F2719" s="23">
        <v>6</v>
      </c>
      <c r="G2719" s="23">
        <v>0</v>
      </c>
      <c r="H2719" s="23">
        <v>0</v>
      </c>
      <c r="I2719" s="23" t="s">
        <v>5</v>
      </c>
      <c r="J2719" s="23" t="s">
        <v>570</v>
      </c>
      <c r="K2719" s="23" t="s">
        <v>1802</v>
      </c>
      <c r="L2719" s="24">
        <v>45848</v>
      </c>
      <c r="M2719" s="28">
        <v>1.0416666666666667E-3</v>
      </c>
      <c r="N2719" s="3">
        <v>45845</v>
      </c>
      <c r="O2719">
        <v>215812</v>
      </c>
      <c r="P2719" t="e">
        <f>IFERROR(INDEX(REDOSLIJED!#REF!,MATCH(PlanMasine[[#This Row],[KPL]],REDOSLIJED!#REF!,0)),MAX(REDOSLIJED!#REF!)+1)</f>
        <v>#REF!</v>
      </c>
    </row>
    <row r="2720" spans="1:16" hidden="1" x14ac:dyDescent="0.25">
      <c r="A2720" s="23">
        <v>1019717</v>
      </c>
      <c r="B2720" s="23">
        <v>1</v>
      </c>
      <c r="C2720" s="23">
        <v>1019730</v>
      </c>
      <c r="D2720" s="23" t="s">
        <v>1973</v>
      </c>
      <c r="E2720" s="5">
        <f>IFERROR((PlanMasine[[#This Row],[Norma]]/PlanMasine[[#This Row],[Q]])*(PlanMasine[[#This Row],[Q]]/SUMIF(#REF!,PlanMasine[[#This Row],[RN]],#REF!)*PlanMasine[[#This Row],[KPLQ]]),0)</f>
        <v>0</v>
      </c>
      <c r="F2720" s="23">
        <v>12</v>
      </c>
      <c r="G2720" s="23">
        <v>0</v>
      </c>
      <c r="H2720" s="23">
        <v>0</v>
      </c>
      <c r="I2720" s="23" t="s">
        <v>5</v>
      </c>
      <c r="J2720" s="23" t="s">
        <v>570</v>
      </c>
      <c r="K2720" s="23" t="s">
        <v>1802</v>
      </c>
      <c r="L2720" s="24">
        <v>45848</v>
      </c>
      <c r="M2720" s="28">
        <v>2.7777777777777779E-3</v>
      </c>
      <c r="N2720" s="3">
        <v>45845</v>
      </c>
      <c r="O2720">
        <v>215816</v>
      </c>
      <c r="P2720" t="e">
        <f>IFERROR(INDEX(REDOSLIJED!#REF!,MATCH(PlanMasine[[#This Row],[KPL]],REDOSLIJED!#REF!,0)),MAX(REDOSLIJED!#REF!)+1)</f>
        <v>#REF!</v>
      </c>
    </row>
    <row r="2721" spans="1:16" hidden="1" x14ac:dyDescent="0.25">
      <c r="A2721" s="23">
        <v>1019717</v>
      </c>
      <c r="B2721" s="23">
        <v>1</v>
      </c>
      <c r="C2721" s="23">
        <v>1019741</v>
      </c>
      <c r="D2721" s="23" t="s">
        <v>2373</v>
      </c>
      <c r="E2721" s="5">
        <f>IFERROR((PlanMasine[[#This Row],[Norma]]/PlanMasine[[#This Row],[Q]])*(PlanMasine[[#This Row],[Q]]/SUMIF(#REF!,PlanMasine[[#This Row],[RN]],#REF!)*PlanMasine[[#This Row],[KPLQ]]),0)</f>
        <v>0</v>
      </c>
      <c r="F2721" s="23">
        <v>6</v>
      </c>
      <c r="G2721" s="23">
        <v>0</v>
      </c>
      <c r="H2721" s="23">
        <v>0</v>
      </c>
      <c r="I2721" s="23" t="s">
        <v>5</v>
      </c>
      <c r="J2721" s="23" t="s">
        <v>570</v>
      </c>
      <c r="K2721" s="23" t="s">
        <v>1802</v>
      </c>
      <c r="L2721" s="24">
        <v>45848</v>
      </c>
      <c r="M2721" s="28">
        <v>4.1666666666666666E-3</v>
      </c>
      <c r="N2721" s="3">
        <v>45845</v>
      </c>
      <c r="O2721">
        <v>215827</v>
      </c>
      <c r="P2721" t="e">
        <f>IFERROR(INDEX(REDOSLIJED!#REF!,MATCH(PlanMasine[[#This Row],[KPL]],REDOSLIJED!#REF!,0)),MAX(REDOSLIJED!#REF!)+1)</f>
        <v>#REF!</v>
      </c>
    </row>
    <row r="2722" spans="1:16" hidden="1" x14ac:dyDescent="0.25">
      <c r="A2722" s="23">
        <v>1019717</v>
      </c>
      <c r="B2722" s="23">
        <v>1</v>
      </c>
      <c r="C2722" s="23">
        <v>1019762</v>
      </c>
      <c r="D2722" s="23" t="s">
        <v>1968</v>
      </c>
      <c r="E2722" s="5">
        <f>IFERROR((PlanMasine[[#This Row],[Norma]]/PlanMasine[[#This Row],[Q]])*(PlanMasine[[#This Row],[Q]]/SUMIF(#REF!,PlanMasine[[#This Row],[RN]],#REF!)*PlanMasine[[#This Row],[KPLQ]]),0)</f>
        <v>0</v>
      </c>
      <c r="F2722" s="23">
        <v>6</v>
      </c>
      <c r="G2722" s="23">
        <v>0</v>
      </c>
      <c r="H2722" s="23">
        <v>0</v>
      </c>
      <c r="I2722" s="23" t="s">
        <v>5</v>
      </c>
      <c r="J2722" s="23" t="s">
        <v>570</v>
      </c>
      <c r="K2722" s="23" t="s">
        <v>1802</v>
      </c>
      <c r="L2722" s="24">
        <v>45848</v>
      </c>
      <c r="M2722" s="28">
        <v>1.0416666666666667E-3</v>
      </c>
      <c r="N2722" s="3">
        <v>45845</v>
      </c>
      <c r="O2722">
        <v>215848</v>
      </c>
      <c r="P2722" t="e">
        <f>IFERROR(INDEX(REDOSLIJED!#REF!,MATCH(PlanMasine[[#This Row],[KPL]],REDOSLIJED!#REF!,0)),MAX(REDOSLIJED!#REF!)+1)</f>
        <v>#REF!</v>
      </c>
    </row>
    <row r="2723" spans="1:16" hidden="1" x14ac:dyDescent="0.25">
      <c r="A2723" s="23">
        <v>1019717</v>
      </c>
      <c r="B2723" s="23">
        <v>1</v>
      </c>
      <c r="C2723" s="23">
        <v>1019742</v>
      </c>
      <c r="D2723" s="23" t="s">
        <v>2372</v>
      </c>
      <c r="E2723" s="5">
        <f>IFERROR((PlanMasine[[#This Row],[Norma]]/PlanMasine[[#This Row],[Q]])*(PlanMasine[[#This Row],[Q]]/SUMIF(#REF!,PlanMasine[[#This Row],[RN]],#REF!)*PlanMasine[[#This Row],[KPLQ]]),0)</f>
        <v>0</v>
      </c>
      <c r="F2723" s="23">
        <v>6</v>
      </c>
      <c r="G2723" s="23">
        <v>0</v>
      </c>
      <c r="H2723" s="23">
        <v>0</v>
      </c>
      <c r="I2723" s="23" t="s">
        <v>5</v>
      </c>
      <c r="J2723" s="23" t="s">
        <v>570</v>
      </c>
      <c r="K2723" s="23" t="s">
        <v>1802</v>
      </c>
      <c r="L2723" s="24">
        <v>45848</v>
      </c>
      <c r="M2723" s="28">
        <v>4.1666666666666666E-3</v>
      </c>
      <c r="N2723" s="3">
        <v>45845</v>
      </c>
      <c r="O2723">
        <v>215828</v>
      </c>
      <c r="P2723" t="e">
        <f>IFERROR(INDEX(REDOSLIJED!#REF!,MATCH(PlanMasine[[#This Row],[KPL]],REDOSLIJED!#REF!,0)),MAX(REDOSLIJED!#REF!)+1)</f>
        <v>#REF!</v>
      </c>
    </row>
    <row r="2724" spans="1:16" hidden="1" x14ac:dyDescent="0.25">
      <c r="A2724" s="23">
        <v>1019718</v>
      </c>
      <c r="B2724" s="23">
        <v>1</v>
      </c>
      <c r="C2724" s="23">
        <v>1019761</v>
      </c>
      <c r="D2724" s="23" t="s">
        <v>1970</v>
      </c>
      <c r="E2724" s="5">
        <f>IFERROR((PlanMasine[[#This Row],[Norma]]/PlanMasine[[#This Row],[Q]])*(PlanMasine[[#This Row],[Q]]/SUMIF(#REF!,PlanMasine[[#This Row],[RN]],#REF!)*PlanMasine[[#This Row],[KPLQ]]),0)</f>
        <v>0</v>
      </c>
      <c r="F2724" s="23">
        <v>6</v>
      </c>
      <c r="G2724" s="23">
        <v>0</v>
      </c>
      <c r="H2724" s="23">
        <v>0</v>
      </c>
      <c r="I2724" s="23" t="s">
        <v>5</v>
      </c>
      <c r="J2724" s="23" t="s">
        <v>570</v>
      </c>
      <c r="K2724" s="23" t="s">
        <v>1802</v>
      </c>
      <c r="L2724" s="24">
        <v>45848</v>
      </c>
      <c r="M2724" s="28">
        <v>1.0416666666666667E-3</v>
      </c>
      <c r="N2724" s="3">
        <v>45845</v>
      </c>
      <c r="O2724">
        <v>215847</v>
      </c>
      <c r="P2724" t="e">
        <f>IFERROR(INDEX(REDOSLIJED!#REF!,MATCH(PlanMasine[[#This Row],[KPL]],REDOSLIJED!#REF!,0)),MAX(REDOSLIJED!#REF!)+1)</f>
        <v>#REF!</v>
      </c>
    </row>
    <row r="2725" spans="1:16" hidden="1" x14ac:dyDescent="0.25">
      <c r="A2725" s="23">
        <v>1019718</v>
      </c>
      <c r="B2725" s="23">
        <v>1</v>
      </c>
      <c r="C2725" s="23">
        <v>1019731</v>
      </c>
      <c r="D2725" s="23" t="s">
        <v>1972</v>
      </c>
      <c r="E2725" s="5">
        <f>IFERROR((PlanMasine[[#This Row],[Norma]]/PlanMasine[[#This Row],[Q]])*(PlanMasine[[#This Row],[Q]]/SUMIF(#REF!,PlanMasine[[#This Row],[RN]],#REF!)*PlanMasine[[#This Row],[KPLQ]]),0)</f>
        <v>0</v>
      </c>
      <c r="F2725" s="23">
        <v>6</v>
      </c>
      <c r="G2725" s="23">
        <v>0</v>
      </c>
      <c r="H2725" s="23">
        <v>0</v>
      </c>
      <c r="I2725" s="23" t="s">
        <v>5</v>
      </c>
      <c r="J2725" s="23" t="s">
        <v>570</v>
      </c>
      <c r="K2725" s="23" t="s">
        <v>1802</v>
      </c>
      <c r="L2725" s="24">
        <v>45848</v>
      </c>
      <c r="M2725" s="28">
        <v>1.3888888888888889E-3</v>
      </c>
      <c r="N2725" s="3">
        <v>45845</v>
      </c>
      <c r="O2725">
        <v>215817</v>
      </c>
      <c r="P2725" t="e">
        <f>IFERROR(INDEX(REDOSLIJED!#REF!,MATCH(PlanMasine[[#This Row],[KPL]],REDOSLIJED!#REF!,0)),MAX(REDOSLIJED!#REF!)+1)</f>
        <v>#REF!</v>
      </c>
    </row>
    <row r="2726" spans="1:16" hidden="1" x14ac:dyDescent="0.25">
      <c r="A2726" s="23">
        <v>1019718</v>
      </c>
      <c r="B2726" s="23">
        <v>1</v>
      </c>
      <c r="C2726" s="23">
        <v>1019746</v>
      </c>
      <c r="D2726" s="23" t="s">
        <v>2185</v>
      </c>
      <c r="E2726" s="5">
        <f>IFERROR((PlanMasine[[#This Row],[Norma]]/PlanMasine[[#This Row],[Q]])*(PlanMasine[[#This Row],[Q]]/SUMIF(#REF!,PlanMasine[[#This Row],[RN]],#REF!)*PlanMasine[[#This Row],[KPLQ]]),0)</f>
        <v>0</v>
      </c>
      <c r="F2726" s="23">
        <v>6</v>
      </c>
      <c r="G2726" s="23">
        <v>0</v>
      </c>
      <c r="H2726" s="23">
        <v>0</v>
      </c>
      <c r="I2726" s="23" t="s">
        <v>5</v>
      </c>
      <c r="J2726" s="23" t="s">
        <v>570</v>
      </c>
      <c r="K2726" s="23" t="s">
        <v>1802</v>
      </c>
      <c r="L2726" s="24">
        <v>45848</v>
      </c>
      <c r="M2726" s="28">
        <v>2.0833333333333333E-3</v>
      </c>
      <c r="N2726" s="3">
        <v>45845</v>
      </c>
      <c r="O2726">
        <v>215832</v>
      </c>
      <c r="P2726" t="e">
        <f>IFERROR(INDEX(REDOSLIJED!#REF!,MATCH(PlanMasine[[#This Row],[KPL]],REDOSLIJED!#REF!,0)),MAX(REDOSLIJED!#REF!)+1)</f>
        <v>#REF!</v>
      </c>
    </row>
    <row r="2727" spans="1:16" hidden="1" x14ac:dyDescent="0.25">
      <c r="A2727" s="23">
        <v>1019718</v>
      </c>
      <c r="B2727" s="23">
        <v>1</v>
      </c>
      <c r="C2727" s="23">
        <v>1019730</v>
      </c>
      <c r="D2727" s="23" t="s">
        <v>1973</v>
      </c>
      <c r="E2727" s="5">
        <f>IFERROR((PlanMasine[[#This Row],[Norma]]/PlanMasine[[#This Row],[Q]])*(PlanMasine[[#This Row],[Q]]/SUMIF(#REF!,PlanMasine[[#This Row],[RN]],#REF!)*PlanMasine[[#This Row],[KPLQ]]),0)</f>
        <v>0</v>
      </c>
      <c r="F2727" s="23">
        <v>12</v>
      </c>
      <c r="G2727" s="23">
        <v>0</v>
      </c>
      <c r="H2727" s="23">
        <v>0</v>
      </c>
      <c r="I2727" s="23" t="s">
        <v>5</v>
      </c>
      <c r="J2727" s="23" t="s">
        <v>570</v>
      </c>
      <c r="K2727" s="23" t="s">
        <v>1802</v>
      </c>
      <c r="L2727" s="24">
        <v>45848</v>
      </c>
      <c r="M2727" s="28">
        <v>2.7777777777777779E-3</v>
      </c>
      <c r="N2727" s="3">
        <v>45845</v>
      </c>
      <c r="O2727">
        <v>215816</v>
      </c>
      <c r="P2727" t="e">
        <f>IFERROR(INDEX(REDOSLIJED!#REF!,MATCH(PlanMasine[[#This Row],[KPL]],REDOSLIJED!#REF!,0)),MAX(REDOSLIJED!#REF!)+1)</f>
        <v>#REF!</v>
      </c>
    </row>
    <row r="2728" spans="1:16" hidden="1" x14ac:dyDescent="0.25">
      <c r="A2728" s="23">
        <v>1019718</v>
      </c>
      <c r="B2728" s="23">
        <v>1</v>
      </c>
      <c r="C2728" s="23">
        <v>1019733</v>
      </c>
      <c r="D2728" s="23" t="s">
        <v>2182</v>
      </c>
      <c r="E2728" s="5">
        <f>IFERROR((PlanMasine[[#This Row],[Norma]]/PlanMasine[[#This Row],[Q]])*(PlanMasine[[#This Row],[Q]]/SUMIF(#REF!,PlanMasine[[#This Row],[RN]],#REF!)*PlanMasine[[#This Row],[KPLQ]]),0)</f>
        <v>0</v>
      </c>
      <c r="F2728" s="23">
        <v>6</v>
      </c>
      <c r="G2728" s="23">
        <v>0</v>
      </c>
      <c r="H2728" s="23">
        <v>0</v>
      </c>
      <c r="I2728" s="23" t="s">
        <v>5</v>
      </c>
      <c r="J2728" s="23" t="s">
        <v>570</v>
      </c>
      <c r="K2728" s="23" t="s">
        <v>1802</v>
      </c>
      <c r="L2728" s="24">
        <v>45848</v>
      </c>
      <c r="M2728" s="28">
        <v>2.0833333333333333E-3</v>
      </c>
      <c r="N2728" s="3">
        <v>45845</v>
      </c>
      <c r="O2728">
        <v>215819</v>
      </c>
      <c r="P2728" t="e">
        <f>IFERROR(INDEX(REDOSLIJED!#REF!,MATCH(PlanMasine[[#This Row],[KPL]],REDOSLIJED!#REF!,0)),MAX(REDOSLIJED!#REF!)+1)</f>
        <v>#REF!</v>
      </c>
    </row>
    <row r="2729" spans="1:16" hidden="1" x14ac:dyDescent="0.25">
      <c r="A2729" s="23">
        <v>1019718</v>
      </c>
      <c r="B2729" s="23">
        <v>1</v>
      </c>
      <c r="C2729" s="23">
        <v>1019744</v>
      </c>
      <c r="D2729" s="23" t="s">
        <v>1971</v>
      </c>
      <c r="E2729" s="5">
        <f>IFERROR((PlanMasine[[#This Row],[Norma]]/PlanMasine[[#This Row],[Q]])*(PlanMasine[[#This Row],[Q]]/SUMIF(#REF!,PlanMasine[[#This Row],[RN]],#REF!)*PlanMasine[[#This Row],[KPLQ]]),0)</f>
        <v>0</v>
      </c>
      <c r="F2729" s="23">
        <v>6</v>
      </c>
      <c r="G2729" s="23">
        <v>0</v>
      </c>
      <c r="H2729" s="23">
        <v>0</v>
      </c>
      <c r="I2729" s="23" t="s">
        <v>5</v>
      </c>
      <c r="J2729" s="23" t="s">
        <v>570</v>
      </c>
      <c r="K2729" s="23" t="s">
        <v>1802</v>
      </c>
      <c r="L2729" s="24">
        <v>45848</v>
      </c>
      <c r="M2729" s="28">
        <v>1.736111111111111E-3</v>
      </c>
      <c r="N2729" s="3">
        <v>45845</v>
      </c>
      <c r="O2729">
        <v>215830</v>
      </c>
      <c r="P2729" t="e">
        <f>IFERROR(INDEX(REDOSLIJED!#REF!,MATCH(PlanMasine[[#This Row],[KPL]],REDOSLIJED!#REF!,0)),MAX(REDOSLIJED!#REF!)+1)</f>
        <v>#REF!</v>
      </c>
    </row>
    <row r="2730" spans="1:16" hidden="1" x14ac:dyDescent="0.25">
      <c r="A2730" s="23">
        <v>1019718</v>
      </c>
      <c r="B2730" s="23">
        <v>1</v>
      </c>
      <c r="C2730" s="23">
        <v>1019741</v>
      </c>
      <c r="D2730" s="23" t="s">
        <v>2373</v>
      </c>
      <c r="E2730" s="5">
        <f>IFERROR((PlanMasine[[#This Row],[Norma]]/PlanMasine[[#This Row],[Q]])*(PlanMasine[[#This Row],[Q]]/SUMIF(#REF!,PlanMasine[[#This Row],[RN]],#REF!)*PlanMasine[[#This Row],[KPLQ]]),0)</f>
        <v>0</v>
      </c>
      <c r="F2730" s="23">
        <v>6</v>
      </c>
      <c r="G2730" s="23">
        <v>0</v>
      </c>
      <c r="H2730" s="23">
        <v>0</v>
      </c>
      <c r="I2730" s="23" t="s">
        <v>5</v>
      </c>
      <c r="J2730" s="23" t="s">
        <v>570</v>
      </c>
      <c r="K2730" s="23" t="s">
        <v>1802</v>
      </c>
      <c r="L2730" s="24">
        <v>45848</v>
      </c>
      <c r="M2730" s="28">
        <v>4.1666666666666666E-3</v>
      </c>
      <c r="N2730" s="3">
        <v>45845</v>
      </c>
      <c r="O2730">
        <v>215827</v>
      </c>
      <c r="P2730" t="e">
        <f>IFERROR(INDEX(REDOSLIJED!#REF!,MATCH(PlanMasine[[#This Row],[KPL]],REDOSLIJED!#REF!,0)),MAX(REDOSLIJED!#REF!)+1)</f>
        <v>#REF!</v>
      </c>
    </row>
    <row r="2731" spans="1:16" hidden="1" x14ac:dyDescent="0.25">
      <c r="A2731" s="23">
        <v>1019718</v>
      </c>
      <c r="B2731" s="23">
        <v>1</v>
      </c>
      <c r="C2731" s="23">
        <v>1019762</v>
      </c>
      <c r="D2731" s="23" t="s">
        <v>1968</v>
      </c>
      <c r="E2731" s="5">
        <f>IFERROR((PlanMasine[[#This Row],[Norma]]/PlanMasine[[#This Row],[Q]])*(PlanMasine[[#This Row],[Q]]/SUMIF(#REF!,PlanMasine[[#This Row],[RN]],#REF!)*PlanMasine[[#This Row],[KPLQ]]),0)</f>
        <v>0</v>
      </c>
      <c r="F2731" s="23">
        <v>6</v>
      </c>
      <c r="G2731" s="23">
        <v>0</v>
      </c>
      <c r="H2731" s="23">
        <v>0</v>
      </c>
      <c r="I2731" s="23" t="s">
        <v>5</v>
      </c>
      <c r="J2731" s="23" t="s">
        <v>570</v>
      </c>
      <c r="K2731" s="23" t="s">
        <v>1802</v>
      </c>
      <c r="L2731" s="24">
        <v>45848</v>
      </c>
      <c r="M2731" s="28">
        <v>1.0416666666666667E-3</v>
      </c>
      <c r="N2731" s="3">
        <v>45845</v>
      </c>
      <c r="O2731">
        <v>215848</v>
      </c>
      <c r="P2731" t="e">
        <f>IFERROR(INDEX(REDOSLIJED!#REF!,MATCH(PlanMasine[[#This Row],[KPL]],REDOSLIJED!#REF!,0)),MAX(REDOSLIJED!#REF!)+1)</f>
        <v>#REF!</v>
      </c>
    </row>
    <row r="2732" spans="1:16" hidden="1" x14ac:dyDescent="0.25">
      <c r="A2732" s="23">
        <v>1019718</v>
      </c>
      <c r="B2732" s="23">
        <v>1</v>
      </c>
      <c r="C2732" s="23">
        <v>1019748</v>
      </c>
      <c r="D2732" s="23" t="s">
        <v>2184</v>
      </c>
      <c r="E2732" s="5">
        <f>IFERROR((PlanMasine[[#This Row],[Norma]]/PlanMasine[[#This Row],[Q]])*(PlanMasine[[#This Row],[Q]]/SUMIF(#REF!,PlanMasine[[#This Row],[RN]],#REF!)*PlanMasine[[#This Row],[KPLQ]]),0)</f>
        <v>0</v>
      </c>
      <c r="F2732" s="23">
        <v>6</v>
      </c>
      <c r="G2732" s="23">
        <v>0</v>
      </c>
      <c r="H2732" s="23">
        <v>0</v>
      </c>
      <c r="I2732" s="23" t="s">
        <v>5</v>
      </c>
      <c r="J2732" s="23" t="s">
        <v>570</v>
      </c>
      <c r="K2732" s="23" t="s">
        <v>1802</v>
      </c>
      <c r="L2732" s="24">
        <v>45848</v>
      </c>
      <c r="M2732" s="28">
        <v>6.9444444444444441E-3</v>
      </c>
      <c r="N2732" s="3">
        <v>45845</v>
      </c>
      <c r="O2732">
        <v>215834</v>
      </c>
      <c r="P2732" t="e">
        <f>IFERROR(INDEX(REDOSLIJED!#REF!,MATCH(PlanMasine[[#This Row],[KPL]],REDOSLIJED!#REF!,0)),MAX(REDOSLIJED!#REF!)+1)</f>
        <v>#REF!</v>
      </c>
    </row>
    <row r="2733" spans="1:16" hidden="1" x14ac:dyDescent="0.25">
      <c r="A2733" s="23">
        <v>1019718</v>
      </c>
      <c r="B2733" s="23">
        <v>1</v>
      </c>
      <c r="C2733" s="23">
        <v>1019759</v>
      </c>
      <c r="D2733" s="23" t="s">
        <v>2183</v>
      </c>
      <c r="E2733" s="5">
        <f>IFERROR((PlanMasine[[#This Row],[Norma]]/PlanMasine[[#This Row],[Q]])*(PlanMasine[[#This Row],[Q]]/SUMIF(#REF!,PlanMasine[[#This Row],[RN]],#REF!)*PlanMasine[[#This Row],[KPLQ]]),0)</f>
        <v>0</v>
      </c>
      <c r="F2733" s="23">
        <v>6</v>
      </c>
      <c r="G2733" s="23">
        <v>0</v>
      </c>
      <c r="H2733" s="23">
        <v>0</v>
      </c>
      <c r="I2733" s="23" t="s">
        <v>5</v>
      </c>
      <c r="J2733" s="23" t="s">
        <v>570</v>
      </c>
      <c r="K2733" s="23" t="s">
        <v>1802</v>
      </c>
      <c r="L2733" s="24">
        <v>45848</v>
      </c>
      <c r="M2733" s="28">
        <v>2.0833333333333333E-3</v>
      </c>
      <c r="N2733" s="3">
        <v>45845</v>
      </c>
      <c r="O2733">
        <v>215845</v>
      </c>
      <c r="P2733" t="e">
        <f>IFERROR(INDEX(REDOSLIJED!#REF!,MATCH(PlanMasine[[#This Row],[KPL]],REDOSLIJED!#REF!,0)),MAX(REDOSLIJED!#REF!)+1)</f>
        <v>#REF!</v>
      </c>
    </row>
    <row r="2734" spans="1:16" hidden="1" x14ac:dyDescent="0.25">
      <c r="A2734" s="23">
        <v>1019718</v>
      </c>
      <c r="B2734" s="23">
        <v>1</v>
      </c>
      <c r="C2734" s="23">
        <v>1019739</v>
      </c>
      <c r="D2734" s="23" t="s">
        <v>2374</v>
      </c>
      <c r="E2734" s="5">
        <f>IFERROR((PlanMasine[[#This Row],[Norma]]/PlanMasine[[#This Row],[Q]])*(PlanMasine[[#This Row],[Q]]/SUMIF(#REF!,PlanMasine[[#This Row],[RN]],#REF!)*PlanMasine[[#This Row],[KPLQ]]),0)</f>
        <v>0</v>
      </c>
      <c r="F2734" s="23">
        <v>6</v>
      </c>
      <c r="G2734" s="23">
        <v>0</v>
      </c>
      <c r="H2734" s="23">
        <v>0</v>
      </c>
      <c r="I2734" s="23" t="s">
        <v>5</v>
      </c>
      <c r="J2734" s="23" t="s">
        <v>570</v>
      </c>
      <c r="K2734" s="23" t="s">
        <v>1802</v>
      </c>
      <c r="L2734" s="24">
        <v>45848</v>
      </c>
      <c r="M2734" s="28">
        <v>4.1666666666666666E-3</v>
      </c>
      <c r="N2734" s="3">
        <v>45845</v>
      </c>
      <c r="O2734">
        <v>215825</v>
      </c>
      <c r="P2734" t="e">
        <f>IFERROR(INDEX(REDOSLIJED!#REF!,MATCH(PlanMasine[[#This Row],[KPL]],REDOSLIJED!#REF!,0)),MAX(REDOSLIJED!#REF!)+1)</f>
        <v>#REF!</v>
      </c>
    </row>
    <row r="2735" spans="1:16" hidden="1" x14ac:dyDescent="0.25">
      <c r="A2735" s="23">
        <v>1019718</v>
      </c>
      <c r="B2735" s="23">
        <v>1</v>
      </c>
      <c r="C2735" s="23">
        <v>1019726</v>
      </c>
      <c r="D2735" s="23" t="s">
        <v>1975</v>
      </c>
      <c r="E2735" s="5">
        <f>IFERROR((PlanMasine[[#This Row],[Norma]]/PlanMasine[[#This Row],[Q]])*(PlanMasine[[#This Row],[Q]]/SUMIF(#REF!,PlanMasine[[#This Row],[RN]],#REF!)*PlanMasine[[#This Row],[KPLQ]]),0)</f>
        <v>0</v>
      </c>
      <c r="F2735" s="23">
        <v>6</v>
      </c>
      <c r="G2735" s="23">
        <v>0</v>
      </c>
      <c r="H2735" s="23">
        <v>0</v>
      </c>
      <c r="I2735" s="23" t="s">
        <v>5</v>
      </c>
      <c r="J2735" s="23" t="s">
        <v>570</v>
      </c>
      <c r="K2735" s="23" t="s">
        <v>1802</v>
      </c>
      <c r="L2735" s="24">
        <v>45848</v>
      </c>
      <c r="M2735" s="28">
        <v>1.0416666666666667E-3</v>
      </c>
      <c r="N2735" s="3">
        <v>45845</v>
      </c>
      <c r="O2735">
        <v>215812</v>
      </c>
      <c r="P2735" t="e">
        <f>IFERROR(INDEX(REDOSLIJED!#REF!,MATCH(PlanMasine[[#This Row],[KPL]],REDOSLIJED!#REF!,0)),MAX(REDOSLIJED!#REF!)+1)</f>
        <v>#REF!</v>
      </c>
    </row>
    <row r="2736" spans="1:16" hidden="1" x14ac:dyDescent="0.25">
      <c r="A2736" s="23">
        <v>1019718</v>
      </c>
      <c r="B2736" s="23">
        <v>1</v>
      </c>
      <c r="C2736" s="23">
        <v>1019743</v>
      </c>
      <c r="D2736" s="23" t="s">
        <v>2375</v>
      </c>
      <c r="E2736" s="5">
        <f>IFERROR((PlanMasine[[#This Row],[Norma]]/PlanMasine[[#This Row],[Q]])*(PlanMasine[[#This Row],[Q]]/SUMIF(#REF!,PlanMasine[[#This Row],[RN]],#REF!)*PlanMasine[[#This Row],[KPLQ]]),0)</f>
        <v>0</v>
      </c>
      <c r="F2736" s="23">
        <v>6</v>
      </c>
      <c r="G2736" s="23">
        <v>0</v>
      </c>
      <c r="H2736" s="23">
        <v>0</v>
      </c>
      <c r="I2736" s="23" t="s">
        <v>5</v>
      </c>
      <c r="J2736" s="23" t="s">
        <v>570</v>
      </c>
      <c r="K2736" s="23" t="s">
        <v>1802</v>
      </c>
      <c r="L2736" s="24">
        <v>45848</v>
      </c>
      <c r="M2736" s="28">
        <v>4.1666666666666666E-3</v>
      </c>
      <c r="N2736" s="3">
        <v>45845</v>
      </c>
      <c r="O2736">
        <v>215829</v>
      </c>
      <c r="P2736" t="e">
        <f>IFERROR(INDEX(REDOSLIJED!#REF!,MATCH(PlanMasine[[#This Row],[KPL]],REDOSLIJED!#REF!,0)),MAX(REDOSLIJED!#REF!)+1)</f>
        <v>#REF!</v>
      </c>
    </row>
    <row r="2737" spans="1:16" hidden="1" x14ac:dyDescent="0.25">
      <c r="A2737" s="23">
        <v>1019718</v>
      </c>
      <c r="B2737" s="23">
        <v>1</v>
      </c>
      <c r="C2737" s="23">
        <v>1019742</v>
      </c>
      <c r="D2737" s="23" t="s">
        <v>2372</v>
      </c>
      <c r="E2737" s="5">
        <f>IFERROR((PlanMasine[[#This Row],[Norma]]/PlanMasine[[#This Row],[Q]])*(PlanMasine[[#This Row],[Q]]/SUMIF(#REF!,PlanMasine[[#This Row],[RN]],#REF!)*PlanMasine[[#This Row],[KPLQ]]),0)</f>
        <v>0</v>
      </c>
      <c r="F2737" s="23">
        <v>6</v>
      </c>
      <c r="G2737" s="23">
        <v>0</v>
      </c>
      <c r="H2737" s="23">
        <v>0</v>
      </c>
      <c r="I2737" s="23" t="s">
        <v>5</v>
      </c>
      <c r="J2737" s="23" t="s">
        <v>570</v>
      </c>
      <c r="K2737" s="23" t="s">
        <v>1802</v>
      </c>
      <c r="L2737" s="24">
        <v>45848</v>
      </c>
      <c r="M2737" s="28">
        <v>4.1666666666666666E-3</v>
      </c>
      <c r="N2737" s="3">
        <v>45845</v>
      </c>
      <c r="O2737">
        <v>215828</v>
      </c>
      <c r="P2737" t="e">
        <f>IFERROR(INDEX(REDOSLIJED!#REF!,MATCH(PlanMasine[[#This Row],[KPL]],REDOSLIJED!#REF!,0)),MAX(REDOSLIJED!#REF!)+1)</f>
        <v>#REF!</v>
      </c>
    </row>
    <row r="2738" spans="1:16" hidden="1" x14ac:dyDescent="0.25">
      <c r="A2738" s="23">
        <v>1019718</v>
      </c>
      <c r="B2738" s="23">
        <v>1</v>
      </c>
      <c r="C2738" s="23">
        <v>1019734</v>
      </c>
      <c r="D2738" s="23" t="s">
        <v>1974</v>
      </c>
      <c r="E2738" s="5">
        <f>IFERROR((PlanMasine[[#This Row],[Norma]]/PlanMasine[[#This Row],[Q]])*(PlanMasine[[#This Row],[Q]]/SUMIF(#REF!,PlanMasine[[#This Row],[RN]],#REF!)*PlanMasine[[#This Row],[KPLQ]]),0)</f>
        <v>0</v>
      </c>
      <c r="F2738" s="23">
        <v>6</v>
      </c>
      <c r="G2738" s="23">
        <v>0</v>
      </c>
      <c r="H2738" s="23">
        <v>0</v>
      </c>
      <c r="I2738" s="23" t="s">
        <v>5</v>
      </c>
      <c r="J2738" s="23" t="s">
        <v>570</v>
      </c>
      <c r="K2738" s="23" t="s">
        <v>1802</v>
      </c>
      <c r="L2738" s="24">
        <v>45848</v>
      </c>
      <c r="M2738" s="28">
        <v>3.472222222222222E-3</v>
      </c>
      <c r="N2738" s="3">
        <v>45845</v>
      </c>
      <c r="O2738">
        <v>215820</v>
      </c>
      <c r="P2738" t="e">
        <f>IFERROR(INDEX(REDOSLIJED!#REF!,MATCH(PlanMasine[[#This Row],[KPL]],REDOSLIJED!#REF!,0)),MAX(REDOSLIJED!#REF!)+1)</f>
        <v>#REF!</v>
      </c>
    </row>
    <row r="2739" spans="1:16" hidden="1" x14ac:dyDescent="0.25">
      <c r="A2739" s="23">
        <v>1019718</v>
      </c>
      <c r="B2739" s="23">
        <v>1</v>
      </c>
      <c r="C2739" s="23">
        <v>1019725</v>
      </c>
      <c r="D2739" s="23" t="s">
        <v>2186</v>
      </c>
      <c r="E2739" s="5">
        <f>IFERROR((PlanMasine[[#This Row],[Norma]]/PlanMasine[[#This Row],[Q]])*(PlanMasine[[#This Row],[Q]]/SUMIF(#REF!,PlanMasine[[#This Row],[RN]],#REF!)*PlanMasine[[#This Row],[KPLQ]]),0)</f>
        <v>0</v>
      </c>
      <c r="F2739" s="23">
        <v>6</v>
      </c>
      <c r="G2739" s="23">
        <v>0</v>
      </c>
      <c r="H2739" s="23">
        <v>0</v>
      </c>
      <c r="I2739" s="23" t="s">
        <v>5</v>
      </c>
      <c r="J2739" s="23" t="s">
        <v>570</v>
      </c>
      <c r="K2739" s="23" t="s">
        <v>1802</v>
      </c>
      <c r="L2739" s="24">
        <v>45848</v>
      </c>
      <c r="M2739" s="28">
        <v>1.3888888888888889E-3</v>
      </c>
      <c r="N2739" s="3">
        <v>45845</v>
      </c>
      <c r="O2739">
        <v>215811</v>
      </c>
      <c r="P2739" t="e">
        <f>IFERROR(INDEX(REDOSLIJED!#REF!,MATCH(PlanMasine[[#This Row],[KPL]],REDOSLIJED!#REF!,0)),MAX(REDOSLIJED!#REF!)+1)</f>
        <v>#REF!</v>
      </c>
    </row>
    <row r="2740" spans="1:16" hidden="1" x14ac:dyDescent="0.25">
      <c r="A2740" s="23">
        <v>1019719</v>
      </c>
      <c r="B2740" s="23">
        <v>1</v>
      </c>
      <c r="C2740" s="23">
        <v>1019744</v>
      </c>
      <c r="D2740" s="23" t="s">
        <v>1971</v>
      </c>
      <c r="E2740" s="5">
        <f>IFERROR((PlanMasine[[#This Row],[Norma]]/PlanMasine[[#This Row],[Q]])*(PlanMasine[[#This Row],[Q]]/SUMIF(#REF!,PlanMasine[[#This Row],[RN]],#REF!)*PlanMasine[[#This Row],[KPLQ]]),0)</f>
        <v>0</v>
      </c>
      <c r="F2740" s="23">
        <v>6</v>
      </c>
      <c r="G2740" s="23">
        <v>0</v>
      </c>
      <c r="H2740" s="23">
        <v>0</v>
      </c>
      <c r="I2740" s="23" t="s">
        <v>5</v>
      </c>
      <c r="J2740" s="23" t="s">
        <v>570</v>
      </c>
      <c r="K2740" s="23" t="s">
        <v>1802</v>
      </c>
      <c r="L2740" s="24">
        <v>45848</v>
      </c>
      <c r="M2740" s="28">
        <v>1.736111111111111E-3</v>
      </c>
      <c r="N2740" s="3">
        <v>45845</v>
      </c>
      <c r="O2740">
        <v>215830</v>
      </c>
      <c r="P2740" t="e">
        <f>IFERROR(INDEX(REDOSLIJED!#REF!,MATCH(PlanMasine[[#This Row],[KPL]],REDOSLIJED!#REF!,0)),MAX(REDOSLIJED!#REF!)+1)</f>
        <v>#REF!</v>
      </c>
    </row>
    <row r="2741" spans="1:16" hidden="1" x14ac:dyDescent="0.25">
      <c r="A2741" s="23">
        <v>1019719</v>
      </c>
      <c r="B2741" s="23">
        <v>1</v>
      </c>
      <c r="C2741" s="23">
        <v>1019761</v>
      </c>
      <c r="D2741" s="23" t="s">
        <v>1970</v>
      </c>
      <c r="E2741" s="5">
        <f>IFERROR((PlanMasine[[#This Row],[Norma]]/PlanMasine[[#This Row],[Q]])*(PlanMasine[[#This Row],[Q]]/SUMIF(#REF!,PlanMasine[[#This Row],[RN]],#REF!)*PlanMasine[[#This Row],[KPLQ]]),0)</f>
        <v>0</v>
      </c>
      <c r="F2741" s="23">
        <v>6</v>
      </c>
      <c r="G2741" s="23">
        <v>0</v>
      </c>
      <c r="H2741" s="23">
        <v>0</v>
      </c>
      <c r="I2741" s="23" t="s">
        <v>5</v>
      </c>
      <c r="J2741" s="23" t="s">
        <v>570</v>
      </c>
      <c r="K2741" s="23" t="s">
        <v>1802</v>
      </c>
      <c r="L2741" s="24">
        <v>45848</v>
      </c>
      <c r="M2741" s="28">
        <v>1.0416666666666667E-3</v>
      </c>
      <c r="N2741" s="3">
        <v>45845</v>
      </c>
      <c r="O2741">
        <v>215847</v>
      </c>
      <c r="P2741" t="e">
        <f>IFERROR(INDEX(REDOSLIJED!#REF!,MATCH(PlanMasine[[#This Row],[KPL]],REDOSLIJED!#REF!,0)),MAX(REDOSLIJED!#REF!)+1)</f>
        <v>#REF!</v>
      </c>
    </row>
    <row r="2742" spans="1:16" hidden="1" x14ac:dyDescent="0.25">
      <c r="A2742" s="23">
        <v>1019719</v>
      </c>
      <c r="B2742" s="23">
        <v>1</v>
      </c>
      <c r="C2742" s="23">
        <v>1019748</v>
      </c>
      <c r="D2742" s="23" t="s">
        <v>2184</v>
      </c>
      <c r="E2742" s="5">
        <f>IFERROR((PlanMasine[[#This Row],[Norma]]/PlanMasine[[#This Row],[Q]])*(PlanMasine[[#This Row],[Q]]/SUMIF(#REF!,PlanMasine[[#This Row],[RN]],#REF!)*PlanMasine[[#This Row],[KPLQ]]),0)</f>
        <v>0</v>
      </c>
      <c r="F2742" s="23">
        <v>6</v>
      </c>
      <c r="G2742" s="23">
        <v>0</v>
      </c>
      <c r="H2742" s="23">
        <v>0</v>
      </c>
      <c r="I2742" s="23" t="s">
        <v>5</v>
      </c>
      <c r="J2742" s="23" t="s">
        <v>570</v>
      </c>
      <c r="K2742" s="23" t="s">
        <v>1802</v>
      </c>
      <c r="L2742" s="24">
        <v>45848</v>
      </c>
      <c r="M2742" s="28">
        <v>6.9444444444444441E-3</v>
      </c>
      <c r="N2742" s="3">
        <v>45845</v>
      </c>
      <c r="O2742">
        <v>215834</v>
      </c>
      <c r="P2742" t="e">
        <f>IFERROR(INDEX(REDOSLIJED!#REF!,MATCH(PlanMasine[[#This Row],[KPL]],REDOSLIJED!#REF!,0)),MAX(REDOSLIJED!#REF!)+1)</f>
        <v>#REF!</v>
      </c>
    </row>
    <row r="2743" spans="1:16" hidden="1" x14ac:dyDescent="0.25">
      <c r="A2743" s="23">
        <v>1019719</v>
      </c>
      <c r="B2743" s="23">
        <v>1</v>
      </c>
      <c r="C2743" s="23">
        <v>1019746</v>
      </c>
      <c r="D2743" s="23" t="s">
        <v>2185</v>
      </c>
      <c r="E2743" s="5">
        <f>IFERROR((PlanMasine[[#This Row],[Norma]]/PlanMasine[[#This Row],[Q]])*(PlanMasine[[#This Row],[Q]]/SUMIF(#REF!,PlanMasine[[#This Row],[RN]],#REF!)*PlanMasine[[#This Row],[KPLQ]]),0)</f>
        <v>0</v>
      </c>
      <c r="F2743" s="23">
        <v>6</v>
      </c>
      <c r="G2743" s="23">
        <v>0</v>
      </c>
      <c r="H2743" s="23">
        <v>0</v>
      </c>
      <c r="I2743" s="23" t="s">
        <v>5</v>
      </c>
      <c r="J2743" s="23" t="s">
        <v>570</v>
      </c>
      <c r="K2743" s="23" t="s">
        <v>1802</v>
      </c>
      <c r="L2743" s="24">
        <v>45848</v>
      </c>
      <c r="M2743" s="28">
        <v>2.0833333333333333E-3</v>
      </c>
      <c r="N2743" s="3">
        <v>45845</v>
      </c>
      <c r="O2743">
        <v>215832</v>
      </c>
      <c r="P2743" t="e">
        <f>IFERROR(INDEX(REDOSLIJED!#REF!,MATCH(PlanMasine[[#This Row],[KPL]],REDOSLIJED!#REF!,0)),MAX(REDOSLIJED!#REF!)+1)</f>
        <v>#REF!</v>
      </c>
    </row>
    <row r="2744" spans="1:16" hidden="1" x14ac:dyDescent="0.25">
      <c r="A2744" s="23">
        <v>1019719</v>
      </c>
      <c r="B2744" s="23">
        <v>1</v>
      </c>
      <c r="C2744" s="23">
        <v>1019762</v>
      </c>
      <c r="D2744" s="23" t="s">
        <v>1968</v>
      </c>
      <c r="E2744" s="5">
        <f>IFERROR((PlanMasine[[#This Row],[Norma]]/PlanMasine[[#This Row],[Q]])*(PlanMasine[[#This Row],[Q]]/SUMIF(#REF!,PlanMasine[[#This Row],[RN]],#REF!)*PlanMasine[[#This Row],[KPLQ]]),0)</f>
        <v>0</v>
      </c>
      <c r="F2744" s="23">
        <v>6</v>
      </c>
      <c r="G2744" s="23">
        <v>0</v>
      </c>
      <c r="H2744" s="23">
        <v>0</v>
      </c>
      <c r="I2744" s="23" t="s">
        <v>5</v>
      </c>
      <c r="J2744" s="23" t="s">
        <v>570</v>
      </c>
      <c r="K2744" s="23" t="s">
        <v>1802</v>
      </c>
      <c r="L2744" s="24">
        <v>45848</v>
      </c>
      <c r="M2744" s="28">
        <v>1.0416666666666667E-3</v>
      </c>
      <c r="N2744" s="3">
        <v>45845</v>
      </c>
      <c r="O2744">
        <v>215848</v>
      </c>
      <c r="P2744" t="e">
        <f>IFERROR(INDEX(REDOSLIJED!#REF!,MATCH(PlanMasine[[#This Row],[KPL]],REDOSLIJED!#REF!,0)),MAX(REDOSLIJED!#REF!)+1)</f>
        <v>#REF!</v>
      </c>
    </row>
    <row r="2745" spans="1:16" hidden="1" x14ac:dyDescent="0.25">
      <c r="A2745" s="23">
        <v>1019719</v>
      </c>
      <c r="B2745" s="23">
        <v>1</v>
      </c>
      <c r="C2745" s="23">
        <v>1019759</v>
      </c>
      <c r="D2745" s="23" t="s">
        <v>2183</v>
      </c>
      <c r="E2745" s="5">
        <f>IFERROR((PlanMasine[[#This Row],[Norma]]/PlanMasine[[#This Row],[Q]])*(PlanMasine[[#This Row],[Q]]/SUMIF(#REF!,PlanMasine[[#This Row],[RN]],#REF!)*PlanMasine[[#This Row],[KPLQ]]),0)</f>
        <v>0</v>
      </c>
      <c r="F2745" s="23">
        <v>6</v>
      </c>
      <c r="G2745" s="23">
        <v>0</v>
      </c>
      <c r="H2745" s="23">
        <v>0</v>
      </c>
      <c r="I2745" s="23" t="s">
        <v>5</v>
      </c>
      <c r="J2745" s="23" t="s">
        <v>570</v>
      </c>
      <c r="K2745" s="23" t="s">
        <v>1802</v>
      </c>
      <c r="L2745" s="24">
        <v>45848</v>
      </c>
      <c r="M2745" s="28">
        <v>2.0833333333333333E-3</v>
      </c>
      <c r="N2745" s="3">
        <v>45845</v>
      </c>
      <c r="O2745">
        <v>215845</v>
      </c>
      <c r="P2745" t="e">
        <f>IFERROR(INDEX(REDOSLIJED!#REF!,MATCH(PlanMasine[[#This Row],[KPL]],REDOSLIJED!#REF!,0)),MAX(REDOSLIJED!#REF!)+1)</f>
        <v>#REF!</v>
      </c>
    </row>
    <row r="2746" spans="1:16" hidden="1" x14ac:dyDescent="0.25">
      <c r="A2746" s="23">
        <v>1019719</v>
      </c>
      <c r="B2746" s="23">
        <v>1</v>
      </c>
      <c r="C2746" s="23">
        <v>1019726</v>
      </c>
      <c r="D2746" s="23" t="s">
        <v>1975</v>
      </c>
      <c r="E2746" s="5">
        <f>IFERROR((PlanMasine[[#This Row],[Norma]]/PlanMasine[[#This Row],[Q]])*(PlanMasine[[#This Row],[Q]]/SUMIF(#REF!,PlanMasine[[#This Row],[RN]],#REF!)*PlanMasine[[#This Row],[KPLQ]]),0)</f>
        <v>0</v>
      </c>
      <c r="F2746" s="23">
        <v>6</v>
      </c>
      <c r="G2746" s="23">
        <v>0</v>
      </c>
      <c r="H2746" s="23">
        <v>0</v>
      </c>
      <c r="I2746" s="23" t="s">
        <v>5</v>
      </c>
      <c r="J2746" s="23" t="s">
        <v>570</v>
      </c>
      <c r="K2746" s="23" t="s">
        <v>1802</v>
      </c>
      <c r="L2746" s="24">
        <v>45848</v>
      </c>
      <c r="M2746" s="28">
        <v>1.0416666666666667E-3</v>
      </c>
      <c r="N2746" s="3">
        <v>45845</v>
      </c>
      <c r="O2746">
        <v>215812</v>
      </c>
      <c r="P2746" t="e">
        <f>IFERROR(INDEX(REDOSLIJED!#REF!,MATCH(PlanMasine[[#This Row],[KPL]],REDOSLIJED!#REF!,0)),MAX(REDOSLIJED!#REF!)+1)</f>
        <v>#REF!</v>
      </c>
    </row>
    <row r="2747" spans="1:16" hidden="1" x14ac:dyDescent="0.25">
      <c r="A2747" s="23">
        <v>1019719</v>
      </c>
      <c r="B2747" s="23">
        <v>1</v>
      </c>
      <c r="C2747" s="23">
        <v>1019743</v>
      </c>
      <c r="D2747" s="23" t="s">
        <v>2375</v>
      </c>
      <c r="E2747" s="5">
        <f>IFERROR((PlanMasine[[#This Row],[Norma]]/PlanMasine[[#This Row],[Q]])*(PlanMasine[[#This Row],[Q]]/SUMIF(#REF!,PlanMasine[[#This Row],[RN]],#REF!)*PlanMasine[[#This Row],[KPLQ]]),0)</f>
        <v>0</v>
      </c>
      <c r="F2747" s="23">
        <v>6</v>
      </c>
      <c r="G2747" s="23">
        <v>0</v>
      </c>
      <c r="H2747" s="23">
        <v>0</v>
      </c>
      <c r="I2747" s="23" t="s">
        <v>5</v>
      </c>
      <c r="J2747" s="23" t="s">
        <v>570</v>
      </c>
      <c r="K2747" s="23" t="s">
        <v>1802</v>
      </c>
      <c r="L2747" s="24">
        <v>45848</v>
      </c>
      <c r="M2747" s="28">
        <v>4.1666666666666666E-3</v>
      </c>
      <c r="N2747" s="3">
        <v>45845</v>
      </c>
      <c r="O2747">
        <v>215829</v>
      </c>
      <c r="P2747" t="e">
        <f>IFERROR(INDEX(REDOSLIJED!#REF!,MATCH(PlanMasine[[#This Row],[KPL]],REDOSLIJED!#REF!,0)),MAX(REDOSLIJED!#REF!)+1)</f>
        <v>#REF!</v>
      </c>
    </row>
    <row r="2748" spans="1:16" hidden="1" x14ac:dyDescent="0.25">
      <c r="A2748" s="23">
        <v>1019719</v>
      </c>
      <c r="B2748" s="23">
        <v>1</v>
      </c>
      <c r="C2748" s="23">
        <v>1019742</v>
      </c>
      <c r="D2748" s="23" t="s">
        <v>2372</v>
      </c>
      <c r="E2748" s="5">
        <f>IFERROR((PlanMasine[[#This Row],[Norma]]/PlanMasine[[#This Row],[Q]])*(PlanMasine[[#This Row],[Q]]/SUMIF(#REF!,PlanMasine[[#This Row],[RN]],#REF!)*PlanMasine[[#This Row],[KPLQ]]),0)</f>
        <v>0</v>
      </c>
      <c r="F2748" s="23">
        <v>6</v>
      </c>
      <c r="G2748" s="23">
        <v>0</v>
      </c>
      <c r="H2748" s="23">
        <v>0</v>
      </c>
      <c r="I2748" s="23" t="s">
        <v>5</v>
      </c>
      <c r="J2748" s="23" t="s">
        <v>570</v>
      </c>
      <c r="K2748" s="23" t="s">
        <v>1802</v>
      </c>
      <c r="L2748" s="24">
        <v>45848</v>
      </c>
      <c r="M2748" s="28">
        <v>4.1666666666666666E-3</v>
      </c>
      <c r="N2748" s="3">
        <v>45845</v>
      </c>
      <c r="O2748">
        <v>215828</v>
      </c>
      <c r="P2748" t="e">
        <f>IFERROR(INDEX(REDOSLIJED!#REF!,MATCH(PlanMasine[[#This Row],[KPL]],REDOSLIJED!#REF!,0)),MAX(REDOSLIJED!#REF!)+1)</f>
        <v>#REF!</v>
      </c>
    </row>
    <row r="2749" spans="1:16" hidden="1" x14ac:dyDescent="0.25">
      <c r="A2749" s="23">
        <v>1019719</v>
      </c>
      <c r="B2749" s="23">
        <v>1</v>
      </c>
      <c r="C2749" s="23">
        <v>1019741</v>
      </c>
      <c r="D2749" s="23" t="s">
        <v>2373</v>
      </c>
      <c r="E2749" s="5">
        <f>IFERROR((PlanMasine[[#This Row],[Norma]]/PlanMasine[[#This Row],[Q]])*(PlanMasine[[#This Row],[Q]]/SUMIF(#REF!,PlanMasine[[#This Row],[RN]],#REF!)*PlanMasine[[#This Row],[KPLQ]]),0)</f>
        <v>0</v>
      </c>
      <c r="F2749" s="23">
        <v>6</v>
      </c>
      <c r="G2749" s="23">
        <v>0</v>
      </c>
      <c r="H2749" s="23">
        <v>0</v>
      </c>
      <c r="I2749" s="23" t="s">
        <v>5</v>
      </c>
      <c r="J2749" s="23" t="s">
        <v>570</v>
      </c>
      <c r="K2749" s="23" t="s">
        <v>1802</v>
      </c>
      <c r="L2749" s="24">
        <v>45848</v>
      </c>
      <c r="M2749" s="28">
        <v>4.1666666666666666E-3</v>
      </c>
      <c r="N2749" s="3">
        <v>45845</v>
      </c>
      <c r="O2749">
        <v>215827</v>
      </c>
      <c r="P2749" t="e">
        <f>IFERROR(INDEX(REDOSLIJED!#REF!,MATCH(PlanMasine[[#This Row],[KPL]],REDOSLIJED!#REF!,0)),MAX(REDOSLIJED!#REF!)+1)</f>
        <v>#REF!</v>
      </c>
    </row>
    <row r="2750" spans="1:16" hidden="1" x14ac:dyDescent="0.25">
      <c r="A2750" s="23">
        <v>1019719</v>
      </c>
      <c r="B2750" s="23">
        <v>1</v>
      </c>
      <c r="C2750" s="23">
        <v>1019725</v>
      </c>
      <c r="D2750" s="23" t="s">
        <v>2186</v>
      </c>
      <c r="E2750" s="5">
        <f>IFERROR((PlanMasine[[#This Row],[Norma]]/PlanMasine[[#This Row],[Q]])*(PlanMasine[[#This Row],[Q]]/SUMIF(#REF!,PlanMasine[[#This Row],[RN]],#REF!)*PlanMasine[[#This Row],[KPLQ]]),0)</f>
        <v>0</v>
      </c>
      <c r="F2750" s="23">
        <v>6</v>
      </c>
      <c r="G2750" s="23">
        <v>0</v>
      </c>
      <c r="H2750" s="23">
        <v>0</v>
      </c>
      <c r="I2750" s="23" t="s">
        <v>5</v>
      </c>
      <c r="J2750" s="23" t="s">
        <v>570</v>
      </c>
      <c r="K2750" s="23" t="s">
        <v>1802</v>
      </c>
      <c r="L2750" s="24">
        <v>45848</v>
      </c>
      <c r="M2750" s="28">
        <v>1.3888888888888889E-3</v>
      </c>
      <c r="N2750" s="3">
        <v>45845</v>
      </c>
      <c r="O2750">
        <v>215811</v>
      </c>
      <c r="P2750" t="e">
        <f>IFERROR(INDEX(REDOSLIJED!#REF!,MATCH(PlanMasine[[#This Row],[KPL]],REDOSLIJED!#REF!,0)),MAX(REDOSLIJED!#REF!)+1)</f>
        <v>#REF!</v>
      </c>
    </row>
    <row r="2751" spans="1:16" hidden="1" x14ac:dyDescent="0.25">
      <c r="A2751" s="23">
        <v>1019719</v>
      </c>
      <c r="B2751" s="23">
        <v>1</v>
      </c>
      <c r="C2751" s="23">
        <v>1019730</v>
      </c>
      <c r="D2751" s="23" t="s">
        <v>1973</v>
      </c>
      <c r="E2751" s="5">
        <f>IFERROR((PlanMasine[[#This Row],[Norma]]/PlanMasine[[#This Row],[Q]])*(PlanMasine[[#This Row],[Q]]/SUMIF(#REF!,PlanMasine[[#This Row],[RN]],#REF!)*PlanMasine[[#This Row],[KPLQ]]),0)</f>
        <v>0</v>
      </c>
      <c r="F2751" s="23">
        <v>12</v>
      </c>
      <c r="G2751" s="23">
        <v>0</v>
      </c>
      <c r="H2751" s="23">
        <v>0</v>
      </c>
      <c r="I2751" s="23" t="s">
        <v>5</v>
      </c>
      <c r="J2751" s="23" t="s">
        <v>570</v>
      </c>
      <c r="K2751" s="23" t="s">
        <v>1802</v>
      </c>
      <c r="L2751" s="24">
        <v>45848</v>
      </c>
      <c r="M2751" s="28">
        <v>2.7777777777777779E-3</v>
      </c>
      <c r="N2751" s="3">
        <v>45845</v>
      </c>
      <c r="O2751">
        <v>215816</v>
      </c>
      <c r="P2751" t="e">
        <f>IFERROR(INDEX(REDOSLIJED!#REF!,MATCH(PlanMasine[[#This Row],[KPL]],REDOSLIJED!#REF!,0)),MAX(REDOSLIJED!#REF!)+1)</f>
        <v>#REF!</v>
      </c>
    </row>
    <row r="2752" spans="1:16" hidden="1" x14ac:dyDescent="0.25">
      <c r="A2752" s="23">
        <v>1019719</v>
      </c>
      <c r="B2752" s="23">
        <v>1</v>
      </c>
      <c r="C2752" s="23">
        <v>1019731</v>
      </c>
      <c r="D2752" s="23" t="s">
        <v>1972</v>
      </c>
      <c r="E2752" s="5">
        <f>IFERROR((PlanMasine[[#This Row],[Norma]]/PlanMasine[[#This Row],[Q]])*(PlanMasine[[#This Row],[Q]]/SUMIF(#REF!,PlanMasine[[#This Row],[RN]],#REF!)*PlanMasine[[#This Row],[KPLQ]]),0)</f>
        <v>0</v>
      </c>
      <c r="F2752" s="23">
        <v>6</v>
      </c>
      <c r="G2752" s="23">
        <v>0</v>
      </c>
      <c r="H2752" s="23">
        <v>0</v>
      </c>
      <c r="I2752" s="23" t="s">
        <v>5</v>
      </c>
      <c r="J2752" s="23" t="s">
        <v>570</v>
      </c>
      <c r="K2752" s="23" t="s">
        <v>1802</v>
      </c>
      <c r="L2752" s="24">
        <v>45848</v>
      </c>
      <c r="M2752" s="28">
        <v>1.3888888888888889E-3</v>
      </c>
      <c r="N2752" s="3">
        <v>45845</v>
      </c>
      <c r="O2752">
        <v>215817</v>
      </c>
      <c r="P2752" t="e">
        <f>IFERROR(INDEX(REDOSLIJED!#REF!,MATCH(PlanMasine[[#This Row],[KPL]],REDOSLIJED!#REF!,0)),MAX(REDOSLIJED!#REF!)+1)</f>
        <v>#REF!</v>
      </c>
    </row>
    <row r="2753" spans="1:16" hidden="1" x14ac:dyDescent="0.25">
      <c r="A2753" s="23">
        <v>1019719</v>
      </c>
      <c r="B2753" s="23">
        <v>1</v>
      </c>
      <c r="C2753" s="23">
        <v>1019739</v>
      </c>
      <c r="D2753" s="23" t="s">
        <v>2374</v>
      </c>
      <c r="E2753" s="5">
        <f>IFERROR((PlanMasine[[#This Row],[Norma]]/PlanMasine[[#This Row],[Q]])*(PlanMasine[[#This Row],[Q]]/SUMIF(#REF!,PlanMasine[[#This Row],[RN]],#REF!)*PlanMasine[[#This Row],[KPLQ]]),0)</f>
        <v>0</v>
      </c>
      <c r="F2753" s="23">
        <v>6</v>
      </c>
      <c r="G2753" s="23">
        <v>0</v>
      </c>
      <c r="H2753" s="23">
        <v>0</v>
      </c>
      <c r="I2753" s="23" t="s">
        <v>5</v>
      </c>
      <c r="J2753" s="23" t="s">
        <v>570</v>
      </c>
      <c r="K2753" s="23" t="s">
        <v>1802</v>
      </c>
      <c r="L2753" s="24">
        <v>45848</v>
      </c>
      <c r="M2753" s="28">
        <v>4.1666666666666666E-3</v>
      </c>
      <c r="N2753" s="3">
        <v>45845</v>
      </c>
      <c r="O2753">
        <v>215825</v>
      </c>
      <c r="P2753" t="e">
        <f>IFERROR(INDEX(REDOSLIJED!#REF!,MATCH(PlanMasine[[#This Row],[KPL]],REDOSLIJED!#REF!,0)),MAX(REDOSLIJED!#REF!)+1)</f>
        <v>#REF!</v>
      </c>
    </row>
    <row r="2754" spans="1:16" hidden="1" x14ac:dyDescent="0.25">
      <c r="A2754" s="23">
        <v>1019719</v>
      </c>
      <c r="B2754" s="23">
        <v>1</v>
      </c>
      <c r="C2754" s="23">
        <v>1019734</v>
      </c>
      <c r="D2754" s="23" t="s">
        <v>1974</v>
      </c>
      <c r="E2754" s="5">
        <f>IFERROR((PlanMasine[[#This Row],[Norma]]/PlanMasine[[#This Row],[Q]])*(PlanMasine[[#This Row],[Q]]/SUMIF(#REF!,PlanMasine[[#This Row],[RN]],#REF!)*PlanMasine[[#This Row],[KPLQ]]),0)</f>
        <v>0</v>
      </c>
      <c r="F2754" s="23">
        <v>6</v>
      </c>
      <c r="G2754" s="23">
        <v>0</v>
      </c>
      <c r="H2754" s="23">
        <v>0</v>
      </c>
      <c r="I2754" s="23" t="s">
        <v>5</v>
      </c>
      <c r="J2754" s="23" t="s">
        <v>570</v>
      </c>
      <c r="K2754" s="23" t="s">
        <v>1802</v>
      </c>
      <c r="L2754" s="24">
        <v>45848</v>
      </c>
      <c r="M2754" s="28">
        <v>3.472222222222222E-3</v>
      </c>
      <c r="N2754" s="3">
        <v>45845</v>
      </c>
      <c r="O2754">
        <v>215820</v>
      </c>
      <c r="P2754" t="e">
        <f>IFERROR(INDEX(REDOSLIJED!#REF!,MATCH(PlanMasine[[#This Row],[KPL]],REDOSLIJED!#REF!,0)),MAX(REDOSLIJED!#REF!)+1)</f>
        <v>#REF!</v>
      </c>
    </row>
    <row r="2755" spans="1:16" hidden="1" x14ac:dyDescent="0.25">
      <c r="A2755" s="23">
        <v>1019719</v>
      </c>
      <c r="B2755" s="23">
        <v>1</v>
      </c>
      <c r="C2755" s="23">
        <v>1019733</v>
      </c>
      <c r="D2755" s="23" t="s">
        <v>2182</v>
      </c>
      <c r="E2755" s="5">
        <f>IFERROR((PlanMasine[[#This Row],[Norma]]/PlanMasine[[#This Row],[Q]])*(PlanMasine[[#This Row],[Q]]/SUMIF(#REF!,PlanMasine[[#This Row],[RN]],#REF!)*PlanMasine[[#This Row],[KPLQ]]),0)</f>
        <v>0</v>
      </c>
      <c r="F2755" s="23">
        <v>6</v>
      </c>
      <c r="G2755" s="23">
        <v>0</v>
      </c>
      <c r="H2755" s="23">
        <v>0</v>
      </c>
      <c r="I2755" s="23" t="s">
        <v>5</v>
      </c>
      <c r="J2755" s="23" t="s">
        <v>570</v>
      </c>
      <c r="K2755" s="23" t="s">
        <v>1802</v>
      </c>
      <c r="L2755" s="24">
        <v>45848</v>
      </c>
      <c r="M2755" s="28">
        <v>2.0833333333333333E-3</v>
      </c>
      <c r="N2755" s="3">
        <v>45845</v>
      </c>
      <c r="O2755">
        <v>215819</v>
      </c>
      <c r="P2755" t="e">
        <f>IFERROR(INDEX(REDOSLIJED!#REF!,MATCH(PlanMasine[[#This Row],[KPL]],REDOSLIJED!#REF!,0)),MAX(REDOSLIJED!#REF!)+1)</f>
        <v>#REF!</v>
      </c>
    </row>
    <row r="2756" spans="1:16" hidden="1" x14ac:dyDescent="0.25">
      <c r="A2756" s="23">
        <v>1019720</v>
      </c>
      <c r="B2756" s="23">
        <v>1</v>
      </c>
      <c r="C2756" s="23">
        <v>1019742</v>
      </c>
      <c r="D2756" s="23" t="s">
        <v>2372</v>
      </c>
      <c r="E2756" s="5">
        <f>IFERROR((PlanMasine[[#This Row],[Norma]]/PlanMasine[[#This Row],[Q]])*(PlanMasine[[#This Row],[Q]]/SUMIF(#REF!,PlanMasine[[#This Row],[RN]],#REF!)*PlanMasine[[#This Row],[KPLQ]]),0)</f>
        <v>0</v>
      </c>
      <c r="F2756" s="23">
        <v>6</v>
      </c>
      <c r="G2756" s="23">
        <v>0</v>
      </c>
      <c r="H2756" s="23">
        <v>0</v>
      </c>
      <c r="I2756" s="23" t="s">
        <v>5</v>
      </c>
      <c r="J2756" s="23" t="s">
        <v>570</v>
      </c>
      <c r="K2756" s="23" t="s">
        <v>1802</v>
      </c>
      <c r="L2756" s="24">
        <v>45848</v>
      </c>
      <c r="M2756" s="28">
        <v>4.1666666666666666E-3</v>
      </c>
      <c r="N2756" s="3">
        <v>45845</v>
      </c>
      <c r="O2756">
        <v>215828</v>
      </c>
      <c r="P2756" t="e">
        <f>IFERROR(INDEX(REDOSLIJED!#REF!,MATCH(PlanMasine[[#This Row],[KPL]],REDOSLIJED!#REF!,0)),MAX(REDOSLIJED!#REF!)+1)</f>
        <v>#REF!</v>
      </c>
    </row>
    <row r="2757" spans="1:16" hidden="1" x14ac:dyDescent="0.25">
      <c r="A2757" s="23">
        <v>1019720</v>
      </c>
      <c r="B2757" s="23">
        <v>1</v>
      </c>
      <c r="C2757" s="23">
        <v>1019739</v>
      </c>
      <c r="D2757" s="23" t="s">
        <v>2374</v>
      </c>
      <c r="E2757" s="5">
        <f>IFERROR((PlanMasine[[#This Row],[Norma]]/PlanMasine[[#This Row],[Q]])*(PlanMasine[[#This Row],[Q]]/SUMIF(#REF!,PlanMasine[[#This Row],[RN]],#REF!)*PlanMasine[[#This Row],[KPLQ]]),0)</f>
        <v>0</v>
      </c>
      <c r="F2757" s="23">
        <v>6</v>
      </c>
      <c r="G2757" s="23">
        <v>0</v>
      </c>
      <c r="H2757" s="23">
        <v>0</v>
      </c>
      <c r="I2757" s="23" t="s">
        <v>5</v>
      </c>
      <c r="J2757" s="23" t="s">
        <v>570</v>
      </c>
      <c r="K2757" s="23" t="s">
        <v>1802</v>
      </c>
      <c r="L2757" s="24">
        <v>45848</v>
      </c>
      <c r="M2757" s="28">
        <v>4.1666666666666666E-3</v>
      </c>
      <c r="N2757" s="3">
        <v>45845</v>
      </c>
      <c r="O2757">
        <v>215825</v>
      </c>
      <c r="P2757" t="e">
        <f>IFERROR(INDEX(REDOSLIJED!#REF!,MATCH(PlanMasine[[#This Row],[KPL]],REDOSLIJED!#REF!,0)),MAX(REDOSLIJED!#REF!)+1)</f>
        <v>#REF!</v>
      </c>
    </row>
    <row r="2758" spans="1:16" hidden="1" x14ac:dyDescent="0.25">
      <c r="A2758" s="23">
        <v>1019720</v>
      </c>
      <c r="B2758" s="23">
        <v>1</v>
      </c>
      <c r="C2758" s="23">
        <v>1019734</v>
      </c>
      <c r="D2758" s="23" t="s">
        <v>1974</v>
      </c>
      <c r="E2758" s="5">
        <f>IFERROR((PlanMasine[[#This Row],[Norma]]/PlanMasine[[#This Row],[Q]])*(PlanMasine[[#This Row],[Q]]/SUMIF(#REF!,PlanMasine[[#This Row],[RN]],#REF!)*PlanMasine[[#This Row],[KPLQ]]),0)</f>
        <v>0</v>
      </c>
      <c r="F2758" s="23">
        <v>6</v>
      </c>
      <c r="G2758" s="23">
        <v>0</v>
      </c>
      <c r="H2758" s="23">
        <v>0</v>
      </c>
      <c r="I2758" s="23" t="s">
        <v>5</v>
      </c>
      <c r="J2758" s="23" t="s">
        <v>570</v>
      </c>
      <c r="K2758" s="23" t="s">
        <v>1802</v>
      </c>
      <c r="L2758" s="24">
        <v>45848</v>
      </c>
      <c r="M2758" s="28">
        <v>3.472222222222222E-3</v>
      </c>
      <c r="N2758" s="3">
        <v>45845</v>
      </c>
      <c r="O2758">
        <v>215820</v>
      </c>
      <c r="P2758" t="e">
        <f>IFERROR(INDEX(REDOSLIJED!#REF!,MATCH(PlanMasine[[#This Row],[KPL]],REDOSLIJED!#REF!,0)),MAX(REDOSLIJED!#REF!)+1)</f>
        <v>#REF!</v>
      </c>
    </row>
    <row r="2759" spans="1:16" hidden="1" x14ac:dyDescent="0.25">
      <c r="A2759" s="23">
        <v>1019720</v>
      </c>
      <c r="B2759" s="23">
        <v>1</v>
      </c>
      <c r="C2759" s="23">
        <v>1019733</v>
      </c>
      <c r="D2759" s="23" t="s">
        <v>2182</v>
      </c>
      <c r="E2759" s="5">
        <f>IFERROR((PlanMasine[[#This Row],[Norma]]/PlanMasine[[#This Row],[Q]])*(PlanMasine[[#This Row],[Q]]/SUMIF(#REF!,PlanMasine[[#This Row],[RN]],#REF!)*PlanMasine[[#This Row],[KPLQ]]),0)</f>
        <v>0</v>
      </c>
      <c r="F2759" s="23">
        <v>6</v>
      </c>
      <c r="G2759" s="23">
        <v>0</v>
      </c>
      <c r="H2759" s="23">
        <v>0</v>
      </c>
      <c r="I2759" s="23" t="s">
        <v>5</v>
      </c>
      <c r="J2759" s="23" t="s">
        <v>570</v>
      </c>
      <c r="K2759" s="23" t="s">
        <v>1802</v>
      </c>
      <c r="L2759" s="24">
        <v>45848</v>
      </c>
      <c r="M2759" s="28">
        <v>2.0833333333333333E-3</v>
      </c>
      <c r="N2759" s="3">
        <v>45845</v>
      </c>
      <c r="O2759">
        <v>215819</v>
      </c>
      <c r="P2759" t="e">
        <f>IFERROR(INDEX(REDOSLIJED!#REF!,MATCH(PlanMasine[[#This Row],[KPL]],REDOSLIJED!#REF!,0)),MAX(REDOSLIJED!#REF!)+1)</f>
        <v>#REF!</v>
      </c>
    </row>
    <row r="2760" spans="1:16" hidden="1" x14ac:dyDescent="0.25">
      <c r="A2760" s="23">
        <v>1019720</v>
      </c>
      <c r="B2760" s="23">
        <v>1</v>
      </c>
      <c r="C2760" s="23">
        <v>1019731</v>
      </c>
      <c r="D2760" s="23" t="s">
        <v>1972</v>
      </c>
      <c r="E2760" s="5">
        <f>IFERROR((PlanMasine[[#This Row],[Norma]]/PlanMasine[[#This Row],[Q]])*(PlanMasine[[#This Row],[Q]]/SUMIF(#REF!,PlanMasine[[#This Row],[RN]],#REF!)*PlanMasine[[#This Row],[KPLQ]]),0)</f>
        <v>0</v>
      </c>
      <c r="F2760" s="23">
        <v>6</v>
      </c>
      <c r="G2760" s="23">
        <v>0</v>
      </c>
      <c r="H2760" s="23">
        <v>0</v>
      </c>
      <c r="I2760" s="23" t="s">
        <v>5</v>
      </c>
      <c r="J2760" s="23" t="s">
        <v>570</v>
      </c>
      <c r="K2760" s="23" t="s">
        <v>1802</v>
      </c>
      <c r="L2760" s="24">
        <v>45848</v>
      </c>
      <c r="M2760" s="28">
        <v>1.3888888888888889E-3</v>
      </c>
      <c r="N2760" s="3">
        <v>45845</v>
      </c>
      <c r="O2760">
        <v>215817</v>
      </c>
      <c r="P2760" t="e">
        <f>IFERROR(INDEX(REDOSLIJED!#REF!,MATCH(PlanMasine[[#This Row],[KPL]],REDOSLIJED!#REF!,0)),MAX(REDOSLIJED!#REF!)+1)</f>
        <v>#REF!</v>
      </c>
    </row>
    <row r="2761" spans="1:16" hidden="1" x14ac:dyDescent="0.25">
      <c r="A2761" s="23">
        <v>1019720</v>
      </c>
      <c r="B2761" s="23">
        <v>1</v>
      </c>
      <c r="C2761" s="23">
        <v>1019761</v>
      </c>
      <c r="D2761" s="23" t="s">
        <v>1970</v>
      </c>
      <c r="E2761" s="5">
        <f>IFERROR((PlanMasine[[#This Row],[Norma]]/PlanMasine[[#This Row],[Q]])*(PlanMasine[[#This Row],[Q]]/SUMIF(#REF!,PlanMasine[[#This Row],[RN]],#REF!)*PlanMasine[[#This Row],[KPLQ]]),0)</f>
        <v>0</v>
      </c>
      <c r="F2761" s="23">
        <v>6</v>
      </c>
      <c r="G2761" s="23">
        <v>0</v>
      </c>
      <c r="H2761" s="23">
        <v>0</v>
      </c>
      <c r="I2761" s="23" t="s">
        <v>5</v>
      </c>
      <c r="J2761" s="23" t="s">
        <v>570</v>
      </c>
      <c r="K2761" s="23" t="s">
        <v>1802</v>
      </c>
      <c r="L2761" s="24">
        <v>45848</v>
      </c>
      <c r="M2761" s="28">
        <v>1.0416666666666667E-3</v>
      </c>
      <c r="N2761" s="3">
        <v>45845</v>
      </c>
      <c r="O2761">
        <v>215847</v>
      </c>
      <c r="P2761" t="e">
        <f>IFERROR(INDEX(REDOSLIJED!#REF!,MATCH(PlanMasine[[#This Row],[KPL]],REDOSLIJED!#REF!,0)),MAX(REDOSLIJED!#REF!)+1)</f>
        <v>#REF!</v>
      </c>
    </row>
    <row r="2762" spans="1:16" hidden="1" x14ac:dyDescent="0.25">
      <c r="A2762" s="23">
        <v>1019720</v>
      </c>
      <c r="B2762" s="23">
        <v>1</v>
      </c>
      <c r="C2762" s="23">
        <v>1019730</v>
      </c>
      <c r="D2762" s="23" t="s">
        <v>1973</v>
      </c>
      <c r="E2762" s="5">
        <f>IFERROR((PlanMasine[[#This Row],[Norma]]/PlanMasine[[#This Row],[Q]])*(PlanMasine[[#This Row],[Q]]/SUMIF(#REF!,PlanMasine[[#This Row],[RN]],#REF!)*PlanMasine[[#This Row],[KPLQ]]),0)</f>
        <v>0</v>
      </c>
      <c r="F2762" s="23">
        <v>12</v>
      </c>
      <c r="G2762" s="23">
        <v>0</v>
      </c>
      <c r="H2762" s="23">
        <v>0</v>
      </c>
      <c r="I2762" s="23" t="s">
        <v>5</v>
      </c>
      <c r="J2762" s="23" t="s">
        <v>570</v>
      </c>
      <c r="K2762" s="23" t="s">
        <v>1802</v>
      </c>
      <c r="L2762" s="24">
        <v>45848</v>
      </c>
      <c r="M2762" s="28">
        <v>2.7777777777777779E-3</v>
      </c>
      <c r="N2762" s="3">
        <v>45845</v>
      </c>
      <c r="O2762">
        <v>215816</v>
      </c>
      <c r="P2762" t="e">
        <f>IFERROR(INDEX(REDOSLIJED!#REF!,MATCH(PlanMasine[[#This Row],[KPL]],REDOSLIJED!#REF!,0)),MAX(REDOSLIJED!#REF!)+1)</f>
        <v>#REF!</v>
      </c>
    </row>
    <row r="2763" spans="1:16" hidden="1" x14ac:dyDescent="0.25">
      <c r="A2763" s="23">
        <v>1019720</v>
      </c>
      <c r="B2763" s="23">
        <v>1</v>
      </c>
      <c r="C2763" s="23">
        <v>1019762</v>
      </c>
      <c r="D2763" s="23" t="s">
        <v>1968</v>
      </c>
      <c r="E2763" s="5">
        <f>IFERROR((PlanMasine[[#This Row],[Norma]]/PlanMasine[[#This Row],[Q]])*(PlanMasine[[#This Row],[Q]]/SUMIF(#REF!,PlanMasine[[#This Row],[RN]],#REF!)*PlanMasine[[#This Row],[KPLQ]]),0)</f>
        <v>0</v>
      </c>
      <c r="F2763" s="23">
        <v>6</v>
      </c>
      <c r="G2763" s="23">
        <v>0</v>
      </c>
      <c r="H2763" s="23">
        <v>0</v>
      </c>
      <c r="I2763" s="23" t="s">
        <v>5</v>
      </c>
      <c r="J2763" s="23" t="s">
        <v>570</v>
      </c>
      <c r="K2763" s="23" t="s">
        <v>1802</v>
      </c>
      <c r="L2763" s="24">
        <v>45848</v>
      </c>
      <c r="M2763" s="28">
        <v>1.0416666666666667E-3</v>
      </c>
      <c r="N2763" s="3">
        <v>45845</v>
      </c>
      <c r="O2763">
        <v>215848</v>
      </c>
      <c r="P2763" t="e">
        <f>IFERROR(INDEX(REDOSLIJED!#REF!,MATCH(PlanMasine[[#This Row],[KPL]],REDOSLIJED!#REF!,0)),MAX(REDOSLIJED!#REF!)+1)</f>
        <v>#REF!</v>
      </c>
    </row>
    <row r="2764" spans="1:16" hidden="1" x14ac:dyDescent="0.25">
      <c r="A2764" s="23">
        <v>1019720</v>
      </c>
      <c r="B2764" s="23">
        <v>1</v>
      </c>
      <c r="C2764" s="23">
        <v>1019725</v>
      </c>
      <c r="D2764" s="23" t="s">
        <v>2186</v>
      </c>
      <c r="E2764" s="5">
        <f>IFERROR((PlanMasine[[#This Row],[Norma]]/PlanMasine[[#This Row],[Q]])*(PlanMasine[[#This Row],[Q]]/SUMIF(#REF!,PlanMasine[[#This Row],[RN]],#REF!)*PlanMasine[[#This Row],[KPLQ]]),0)</f>
        <v>0</v>
      </c>
      <c r="F2764" s="23">
        <v>6</v>
      </c>
      <c r="G2764" s="23">
        <v>0</v>
      </c>
      <c r="H2764" s="23">
        <v>0</v>
      </c>
      <c r="I2764" s="23" t="s">
        <v>5</v>
      </c>
      <c r="J2764" s="23" t="s">
        <v>570</v>
      </c>
      <c r="K2764" s="23" t="s">
        <v>1802</v>
      </c>
      <c r="L2764" s="24">
        <v>45848</v>
      </c>
      <c r="M2764" s="28">
        <v>1.3888888888888889E-3</v>
      </c>
      <c r="N2764" s="3">
        <v>45845</v>
      </c>
      <c r="O2764">
        <v>215811</v>
      </c>
      <c r="P2764" t="e">
        <f>IFERROR(INDEX(REDOSLIJED!#REF!,MATCH(PlanMasine[[#This Row],[KPL]],REDOSLIJED!#REF!,0)),MAX(REDOSLIJED!#REF!)+1)</f>
        <v>#REF!</v>
      </c>
    </row>
    <row r="2765" spans="1:16" hidden="1" x14ac:dyDescent="0.25">
      <c r="A2765" s="23">
        <v>1019720</v>
      </c>
      <c r="B2765" s="23">
        <v>1</v>
      </c>
      <c r="C2765" s="23">
        <v>1019726</v>
      </c>
      <c r="D2765" s="23" t="s">
        <v>1975</v>
      </c>
      <c r="E2765" s="5">
        <f>IFERROR((PlanMasine[[#This Row],[Norma]]/PlanMasine[[#This Row],[Q]])*(PlanMasine[[#This Row],[Q]]/SUMIF(#REF!,PlanMasine[[#This Row],[RN]],#REF!)*PlanMasine[[#This Row],[KPLQ]]),0)</f>
        <v>0</v>
      </c>
      <c r="F2765" s="23">
        <v>6</v>
      </c>
      <c r="G2765" s="23">
        <v>0</v>
      </c>
      <c r="H2765" s="23">
        <v>0</v>
      </c>
      <c r="I2765" s="23" t="s">
        <v>5</v>
      </c>
      <c r="J2765" s="23" t="s">
        <v>570</v>
      </c>
      <c r="K2765" s="23" t="s">
        <v>1802</v>
      </c>
      <c r="L2765" s="24">
        <v>45848</v>
      </c>
      <c r="M2765" s="28">
        <v>1.0416666666666667E-3</v>
      </c>
      <c r="N2765" s="3">
        <v>45845</v>
      </c>
      <c r="O2765">
        <v>215812</v>
      </c>
      <c r="P2765" t="e">
        <f>IFERROR(INDEX(REDOSLIJED!#REF!,MATCH(PlanMasine[[#This Row],[KPL]],REDOSLIJED!#REF!,0)),MAX(REDOSLIJED!#REF!)+1)</f>
        <v>#REF!</v>
      </c>
    </row>
    <row r="2766" spans="1:16" hidden="1" x14ac:dyDescent="0.25">
      <c r="A2766" s="23">
        <v>1019720</v>
      </c>
      <c r="B2766" s="23">
        <v>1</v>
      </c>
      <c r="C2766" s="23">
        <v>1019759</v>
      </c>
      <c r="D2766" s="23" t="s">
        <v>2183</v>
      </c>
      <c r="E2766" s="5">
        <f>IFERROR((PlanMasine[[#This Row],[Norma]]/PlanMasine[[#This Row],[Q]])*(PlanMasine[[#This Row],[Q]]/SUMIF(#REF!,PlanMasine[[#This Row],[RN]],#REF!)*PlanMasine[[#This Row],[KPLQ]]),0)</f>
        <v>0</v>
      </c>
      <c r="F2766" s="23">
        <v>6</v>
      </c>
      <c r="G2766" s="23">
        <v>0</v>
      </c>
      <c r="H2766" s="23">
        <v>0</v>
      </c>
      <c r="I2766" s="23" t="s">
        <v>5</v>
      </c>
      <c r="J2766" s="23" t="s">
        <v>570</v>
      </c>
      <c r="K2766" s="23" t="s">
        <v>1802</v>
      </c>
      <c r="L2766" s="24">
        <v>45848</v>
      </c>
      <c r="M2766" s="28">
        <v>2.0833333333333333E-3</v>
      </c>
      <c r="N2766" s="3">
        <v>45845</v>
      </c>
      <c r="O2766">
        <v>215845</v>
      </c>
      <c r="P2766" t="e">
        <f>IFERROR(INDEX(REDOSLIJED!#REF!,MATCH(PlanMasine[[#This Row],[KPL]],REDOSLIJED!#REF!,0)),MAX(REDOSLIJED!#REF!)+1)</f>
        <v>#REF!</v>
      </c>
    </row>
    <row r="2767" spans="1:16" hidden="1" x14ac:dyDescent="0.25">
      <c r="A2767" s="23">
        <v>1019720</v>
      </c>
      <c r="B2767" s="23">
        <v>1</v>
      </c>
      <c r="C2767" s="23">
        <v>1019743</v>
      </c>
      <c r="D2767" s="23" t="s">
        <v>2375</v>
      </c>
      <c r="E2767" s="5">
        <f>IFERROR((PlanMasine[[#This Row],[Norma]]/PlanMasine[[#This Row],[Q]])*(PlanMasine[[#This Row],[Q]]/SUMIF(#REF!,PlanMasine[[#This Row],[RN]],#REF!)*PlanMasine[[#This Row],[KPLQ]]),0)</f>
        <v>0</v>
      </c>
      <c r="F2767" s="23">
        <v>6</v>
      </c>
      <c r="G2767" s="23">
        <v>0</v>
      </c>
      <c r="H2767" s="23">
        <v>0</v>
      </c>
      <c r="I2767" s="23" t="s">
        <v>5</v>
      </c>
      <c r="J2767" s="23" t="s">
        <v>570</v>
      </c>
      <c r="K2767" s="23" t="s">
        <v>1802</v>
      </c>
      <c r="L2767" s="24">
        <v>45848</v>
      </c>
      <c r="M2767" s="28">
        <v>4.1666666666666666E-3</v>
      </c>
      <c r="N2767" s="3">
        <v>45845</v>
      </c>
      <c r="O2767">
        <v>215829</v>
      </c>
      <c r="P2767" t="e">
        <f>IFERROR(INDEX(REDOSLIJED!#REF!,MATCH(PlanMasine[[#This Row],[KPL]],REDOSLIJED!#REF!,0)),MAX(REDOSLIJED!#REF!)+1)</f>
        <v>#REF!</v>
      </c>
    </row>
    <row r="2768" spans="1:16" hidden="1" x14ac:dyDescent="0.25">
      <c r="A2768" s="23">
        <v>1019720</v>
      </c>
      <c r="B2768" s="23">
        <v>1</v>
      </c>
      <c r="C2768" s="23">
        <v>1019741</v>
      </c>
      <c r="D2768" s="23" t="s">
        <v>2373</v>
      </c>
      <c r="E2768" s="5">
        <f>IFERROR((PlanMasine[[#This Row],[Norma]]/PlanMasine[[#This Row],[Q]])*(PlanMasine[[#This Row],[Q]]/SUMIF(#REF!,PlanMasine[[#This Row],[RN]],#REF!)*PlanMasine[[#This Row],[KPLQ]]),0)</f>
        <v>0</v>
      </c>
      <c r="F2768" s="23">
        <v>6</v>
      </c>
      <c r="G2768" s="23">
        <v>0</v>
      </c>
      <c r="H2768" s="23">
        <v>0</v>
      </c>
      <c r="I2768" s="23" t="s">
        <v>5</v>
      </c>
      <c r="J2768" s="23" t="s">
        <v>570</v>
      </c>
      <c r="K2768" s="23" t="s">
        <v>1802</v>
      </c>
      <c r="L2768" s="24">
        <v>45848</v>
      </c>
      <c r="M2768" s="28">
        <v>4.1666666666666666E-3</v>
      </c>
      <c r="N2768" s="3">
        <v>45845</v>
      </c>
      <c r="O2768">
        <v>215827</v>
      </c>
      <c r="P2768" t="e">
        <f>IFERROR(INDEX(REDOSLIJED!#REF!,MATCH(PlanMasine[[#This Row],[KPL]],REDOSLIJED!#REF!,0)),MAX(REDOSLIJED!#REF!)+1)</f>
        <v>#REF!</v>
      </c>
    </row>
    <row r="2769" spans="1:16" hidden="1" x14ac:dyDescent="0.25">
      <c r="A2769" s="23">
        <v>1019720</v>
      </c>
      <c r="B2769" s="23">
        <v>1</v>
      </c>
      <c r="C2769" s="23">
        <v>1019744</v>
      </c>
      <c r="D2769" s="23" t="s">
        <v>1971</v>
      </c>
      <c r="E2769" s="5">
        <f>IFERROR((PlanMasine[[#This Row],[Norma]]/PlanMasine[[#This Row],[Q]])*(PlanMasine[[#This Row],[Q]]/SUMIF(#REF!,PlanMasine[[#This Row],[RN]],#REF!)*PlanMasine[[#This Row],[KPLQ]]),0)</f>
        <v>0</v>
      </c>
      <c r="F2769" s="23">
        <v>6</v>
      </c>
      <c r="G2769" s="23">
        <v>0</v>
      </c>
      <c r="H2769" s="23">
        <v>0</v>
      </c>
      <c r="I2769" s="23" t="s">
        <v>5</v>
      </c>
      <c r="J2769" s="23" t="s">
        <v>570</v>
      </c>
      <c r="K2769" s="23" t="s">
        <v>1802</v>
      </c>
      <c r="L2769" s="24">
        <v>45848</v>
      </c>
      <c r="M2769" s="28">
        <v>1.736111111111111E-3</v>
      </c>
      <c r="N2769" s="3">
        <v>45845</v>
      </c>
      <c r="O2769">
        <v>215830</v>
      </c>
      <c r="P2769" t="e">
        <f>IFERROR(INDEX(REDOSLIJED!#REF!,MATCH(PlanMasine[[#This Row],[KPL]],REDOSLIJED!#REF!,0)),MAX(REDOSLIJED!#REF!)+1)</f>
        <v>#REF!</v>
      </c>
    </row>
    <row r="2770" spans="1:16" hidden="1" x14ac:dyDescent="0.25">
      <c r="A2770" s="23">
        <v>1019720</v>
      </c>
      <c r="B2770" s="23">
        <v>1</v>
      </c>
      <c r="C2770" s="23">
        <v>1019746</v>
      </c>
      <c r="D2770" s="23" t="s">
        <v>2185</v>
      </c>
      <c r="E2770" s="5">
        <f>IFERROR((PlanMasine[[#This Row],[Norma]]/PlanMasine[[#This Row],[Q]])*(PlanMasine[[#This Row],[Q]]/SUMIF(#REF!,PlanMasine[[#This Row],[RN]],#REF!)*PlanMasine[[#This Row],[KPLQ]]),0)</f>
        <v>0</v>
      </c>
      <c r="F2770" s="23">
        <v>6</v>
      </c>
      <c r="G2770" s="23">
        <v>0</v>
      </c>
      <c r="H2770" s="23">
        <v>0</v>
      </c>
      <c r="I2770" s="23" t="s">
        <v>5</v>
      </c>
      <c r="J2770" s="23" t="s">
        <v>570</v>
      </c>
      <c r="K2770" s="23" t="s">
        <v>1802</v>
      </c>
      <c r="L2770" s="24">
        <v>45848</v>
      </c>
      <c r="M2770" s="28">
        <v>2.0833333333333333E-3</v>
      </c>
      <c r="N2770" s="3">
        <v>45845</v>
      </c>
      <c r="O2770">
        <v>215832</v>
      </c>
      <c r="P2770" t="e">
        <f>IFERROR(INDEX(REDOSLIJED!#REF!,MATCH(PlanMasine[[#This Row],[KPL]],REDOSLIJED!#REF!,0)),MAX(REDOSLIJED!#REF!)+1)</f>
        <v>#REF!</v>
      </c>
    </row>
    <row r="2771" spans="1:16" hidden="1" x14ac:dyDescent="0.25">
      <c r="A2771" s="23">
        <v>1019720</v>
      </c>
      <c r="B2771" s="23">
        <v>1</v>
      </c>
      <c r="C2771" s="23">
        <v>1019748</v>
      </c>
      <c r="D2771" s="23" t="s">
        <v>2184</v>
      </c>
      <c r="E2771" s="5">
        <f>IFERROR((PlanMasine[[#This Row],[Norma]]/PlanMasine[[#This Row],[Q]])*(PlanMasine[[#This Row],[Q]]/SUMIF(#REF!,PlanMasine[[#This Row],[RN]],#REF!)*PlanMasine[[#This Row],[KPLQ]]),0)</f>
        <v>0</v>
      </c>
      <c r="F2771" s="23">
        <v>6</v>
      </c>
      <c r="G2771" s="23">
        <v>0</v>
      </c>
      <c r="H2771" s="23">
        <v>0</v>
      </c>
      <c r="I2771" s="23" t="s">
        <v>5</v>
      </c>
      <c r="J2771" s="23" t="s">
        <v>570</v>
      </c>
      <c r="K2771" s="23" t="s">
        <v>1802</v>
      </c>
      <c r="L2771" s="24">
        <v>45848</v>
      </c>
      <c r="M2771" s="28">
        <v>6.9444444444444441E-3</v>
      </c>
      <c r="N2771" s="3">
        <v>45845</v>
      </c>
      <c r="O2771">
        <v>215834</v>
      </c>
      <c r="P2771" t="e">
        <f>IFERROR(INDEX(REDOSLIJED!#REF!,MATCH(PlanMasine[[#This Row],[KPL]],REDOSLIJED!#REF!,0)),MAX(REDOSLIJED!#REF!)+1)</f>
        <v>#REF!</v>
      </c>
    </row>
    <row r="2772" spans="1:16" hidden="1" x14ac:dyDescent="0.25">
      <c r="A2772" s="23">
        <v>1026465</v>
      </c>
      <c r="B2772" s="23">
        <v>1</v>
      </c>
      <c r="C2772" s="23">
        <v>1026467</v>
      </c>
      <c r="D2772" s="23" t="s">
        <v>2378</v>
      </c>
      <c r="E2772" s="5">
        <f>IFERROR((PlanMasine[[#This Row],[Norma]]/PlanMasine[[#This Row],[Q]])*(PlanMasine[[#This Row],[Q]]/SUMIF(#REF!,PlanMasine[[#This Row],[RN]],#REF!)*PlanMasine[[#This Row],[KPLQ]]),0)</f>
        <v>0</v>
      </c>
      <c r="F2772" s="23">
        <v>3</v>
      </c>
      <c r="G2772" s="23">
        <v>0</v>
      </c>
      <c r="H2772" s="23">
        <v>0</v>
      </c>
      <c r="I2772" s="23" t="s">
        <v>5</v>
      </c>
      <c r="J2772" s="23" t="s">
        <v>570</v>
      </c>
      <c r="K2772" s="23" t="s">
        <v>1808</v>
      </c>
      <c r="L2772" s="24">
        <v>45853</v>
      </c>
      <c r="M2772" s="28">
        <v>2.0833333333333333E-3</v>
      </c>
      <c r="N2772" s="3">
        <v>45845</v>
      </c>
      <c r="O2772">
        <v>133503</v>
      </c>
      <c r="P2772" t="e">
        <f>IFERROR(INDEX(REDOSLIJED!#REF!,MATCH(PlanMasine[[#This Row],[KPL]],REDOSLIJED!#REF!,0)),MAX(REDOSLIJED!#REF!)+1)</f>
        <v>#REF!</v>
      </c>
    </row>
    <row r="2773" spans="1:16" hidden="1" x14ac:dyDescent="0.25">
      <c r="A2773" s="23">
        <v>1026465</v>
      </c>
      <c r="B2773" s="23">
        <v>1</v>
      </c>
      <c r="C2773" s="23">
        <v>1026489</v>
      </c>
      <c r="D2773" s="23" t="s">
        <v>2232</v>
      </c>
      <c r="E2773" s="5">
        <f>IFERROR((PlanMasine[[#This Row],[Norma]]/PlanMasine[[#This Row],[Q]])*(PlanMasine[[#This Row],[Q]]/SUMIF(#REF!,PlanMasine[[#This Row],[RN]],#REF!)*PlanMasine[[#This Row],[KPLQ]]),0)</f>
        <v>0</v>
      </c>
      <c r="F2773" s="23">
        <v>1</v>
      </c>
      <c r="G2773" s="23">
        <v>0</v>
      </c>
      <c r="H2773" s="23">
        <v>0</v>
      </c>
      <c r="I2773" s="23" t="s">
        <v>5</v>
      </c>
      <c r="J2773" s="23" t="s">
        <v>570</v>
      </c>
      <c r="K2773" s="23" t="s">
        <v>1808</v>
      </c>
      <c r="L2773" s="24">
        <v>45853</v>
      </c>
      <c r="M2773" s="28">
        <v>3.472222222222222E-3</v>
      </c>
      <c r="N2773" s="3">
        <v>45845</v>
      </c>
      <c r="O2773">
        <v>133524</v>
      </c>
      <c r="P2773" t="e">
        <f>IFERROR(INDEX(REDOSLIJED!#REF!,MATCH(PlanMasine[[#This Row],[KPL]],REDOSLIJED!#REF!,0)),MAX(REDOSLIJED!#REF!)+1)</f>
        <v>#REF!</v>
      </c>
    </row>
    <row r="2774" spans="1:16" hidden="1" x14ac:dyDescent="0.25">
      <c r="A2774" s="23">
        <v>1026465</v>
      </c>
      <c r="B2774" s="23">
        <v>1</v>
      </c>
      <c r="C2774" s="23">
        <v>1026491</v>
      </c>
      <c r="D2774" s="23" t="s">
        <v>2231</v>
      </c>
      <c r="E2774" s="5">
        <f>IFERROR((PlanMasine[[#This Row],[Norma]]/PlanMasine[[#This Row],[Q]])*(PlanMasine[[#This Row],[Q]]/SUMIF(#REF!,PlanMasine[[#This Row],[RN]],#REF!)*PlanMasine[[#This Row],[KPLQ]]),0)</f>
        <v>0</v>
      </c>
      <c r="F2774" s="23">
        <v>1</v>
      </c>
      <c r="G2774" s="23">
        <v>0</v>
      </c>
      <c r="H2774" s="23">
        <v>0</v>
      </c>
      <c r="I2774" s="23" t="s">
        <v>5</v>
      </c>
      <c r="J2774" s="23" t="s">
        <v>570</v>
      </c>
      <c r="K2774" s="23" t="s">
        <v>1808</v>
      </c>
      <c r="L2774" s="24">
        <v>45853</v>
      </c>
      <c r="M2774" s="28">
        <v>1.3888888888888889E-3</v>
      </c>
      <c r="N2774" s="3">
        <v>45845</v>
      </c>
      <c r="O2774">
        <v>133526</v>
      </c>
      <c r="P2774" t="e">
        <f>IFERROR(INDEX(REDOSLIJED!#REF!,MATCH(PlanMasine[[#This Row],[KPL]],REDOSLIJED!#REF!,0)),MAX(REDOSLIJED!#REF!)+1)</f>
        <v>#REF!</v>
      </c>
    </row>
    <row r="2775" spans="1:16" hidden="1" x14ac:dyDescent="0.25">
      <c r="A2775" s="23">
        <v>1026998</v>
      </c>
      <c r="B2775" s="23">
        <v>1</v>
      </c>
      <c r="C2775" s="23">
        <v>1026983</v>
      </c>
      <c r="D2775" s="23" t="s">
        <v>2243</v>
      </c>
      <c r="E2775" s="5">
        <f>IFERROR((PlanMasine[[#This Row],[Norma]]/PlanMasine[[#This Row],[Q]])*(PlanMasine[[#This Row],[Q]]/SUMIF(#REF!,PlanMasine[[#This Row],[RN]],#REF!)*PlanMasine[[#This Row],[KPLQ]]),0)</f>
        <v>0</v>
      </c>
      <c r="F2775" s="23">
        <v>1</v>
      </c>
      <c r="G2775" s="23">
        <v>0</v>
      </c>
      <c r="H2775" s="23">
        <v>0</v>
      </c>
      <c r="I2775" s="23" t="s">
        <v>5</v>
      </c>
      <c r="J2775" s="23" t="s">
        <v>570</v>
      </c>
      <c r="K2775" s="23" t="s">
        <v>1807</v>
      </c>
      <c r="L2775" s="24">
        <v>45853</v>
      </c>
      <c r="M2775" s="28">
        <v>4.8611111111111112E-3</v>
      </c>
      <c r="N2775" s="3">
        <v>45845</v>
      </c>
      <c r="O2775">
        <v>207137</v>
      </c>
      <c r="P2775" t="e">
        <f>IFERROR(INDEX(REDOSLIJED!#REF!,MATCH(PlanMasine[[#This Row],[KPL]],REDOSLIJED!#REF!,0)),MAX(REDOSLIJED!#REF!)+1)</f>
        <v>#REF!</v>
      </c>
    </row>
    <row r="2776" spans="1:16" hidden="1" x14ac:dyDescent="0.25">
      <c r="A2776" s="23">
        <v>1026998</v>
      </c>
      <c r="B2776" s="23">
        <v>1</v>
      </c>
      <c r="C2776" s="23">
        <v>1026931</v>
      </c>
      <c r="D2776" s="23" t="s">
        <v>2240</v>
      </c>
      <c r="E2776" s="5">
        <f>IFERROR((PlanMasine[[#This Row],[Norma]]/PlanMasine[[#This Row],[Q]])*(PlanMasine[[#This Row],[Q]]/SUMIF(#REF!,PlanMasine[[#This Row],[RN]],#REF!)*PlanMasine[[#This Row],[KPLQ]]),0)</f>
        <v>0</v>
      </c>
      <c r="F2776" s="23">
        <v>2</v>
      </c>
      <c r="G2776" s="23">
        <v>0</v>
      </c>
      <c r="H2776" s="23">
        <v>0</v>
      </c>
      <c r="I2776" s="23" t="s">
        <v>5</v>
      </c>
      <c r="J2776" s="23" t="s">
        <v>570</v>
      </c>
      <c r="K2776" s="23" t="s">
        <v>1807</v>
      </c>
      <c r="L2776" s="24">
        <v>45853</v>
      </c>
      <c r="M2776" s="28">
        <v>9.7222222222222224E-3</v>
      </c>
      <c r="N2776" s="3">
        <v>45845</v>
      </c>
      <c r="O2776">
        <v>207104</v>
      </c>
      <c r="P2776" t="e">
        <f>IFERROR(INDEX(REDOSLIJED!#REF!,MATCH(PlanMasine[[#This Row],[KPL]],REDOSLIJED!#REF!,0)),MAX(REDOSLIJED!#REF!)+1)</f>
        <v>#REF!</v>
      </c>
    </row>
    <row r="2777" spans="1:16" hidden="1" x14ac:dyDescent="0.25">
      <c r="A2777" s="23">
        <v>1026998</v>
      </c>
      <c r="B2777" s="23">
        <v>1</v>
      </c>
      <c r="C2777" s="23">
        <v>1026932</v>
      </c>
      <c r="D2777" s="23" t="s">
        <v>2179</v>
      </c>
      <c r="E2777" s="5">
        <f>IFERROR((PlanMasine[[#This Row],[Norma]]/PlanMasine[[#This Row],[Q]])*(PlanMasine[[#This Row],[Q]]/SUMIF(#REF!,PlanMasine[[#This Row],[RN]],#REF!)*PlanMasine[[#This Row],[KPLQ]]),0)</f>
        <v>0</v>
      </c>
      <c r="F2777" s="23">
        <v>1</v>
      </c>
      <c r="G2777" s="23">
        <v>0</v>
      </c>
      <c r="H2777" s="23">
        <v>0</v>
      </c>
      <c r="I2777" s="23" t="s">
        <v>5</v>
      </c>
      <c r="J2777" s="23" t="s">
        <v>570</v>
      </c>
      <c r="K2777" s="23" t="s">
        <v>1807</v>
      </c>
      <c r="L2777" s="24">
        <v>45853</v>
      </c>
      <c r="M2777" s="28">
        <v>1.0416666666666666E-2</v>
      </c>
      <c r="N2777" s="3">
        <v>45845</v>
      </c>
      <c r="O2777">
        <v>207105</v>
      </c>
      <c r="P2777" t="e">
        <f>IFERROR(INDEX(REDOSLIJED!#REF!,MATCH(PlanMasine[[#This Row],[KPL]],REDOSLIJED!#REF!,0)),MAX(REDOSLIJED!#REF!)+1)</f>
        <v>#REF!</v>
      </c>
    </row>
    <row r="2778" spans="1:16" hidden="1" x14ac:dyDescent="0.25">
      <c r="A2778" s="23">
        <v>1026998</v>
      </c>
      <c r="B2778" s="23">
        <v>1</v>
      </c>
      <c r="C2778" s="23">
        <v>1026933</v>
      </c>
      <c r="D2778" s="23" t="s">
        <v>2179</v>
      </c>
      <c r="E2778" s="5">
        <f>IFERROR((PlanMasine[[#This Row],[Norma]]/PlanMasine[[#This Row],[Q]])*(PlanMasine[[#This Row],[Q]]/SUMIF(#REF!,PlanMasine[[#This Row],[RN]],#REF!)*PlanMasine[[#This Row],[KPLQ]]),0)</f>
        <v>0</v>
      </c>
      <c r="F2778" s="23">
        <v>1</v>
      </c>
      <c r="G2778" s="23">
        <v>0</v>
      </c>
      <c r="H2778" s="23">
        <v>0</v>
      </c>
      <c r="I2778" s="23" t="s">
        <v>5</v>
      </c>
      <c r="J2778" s="23" t="s">
        <v>570</v>
      </c>
      <c r="K2778" s="23" t="s">
        <v>1807</v>
      </c>
      <c r="L2778" s="24">
        <v>45853</v>
      </c>
      <c r="M2778" s="28">
        <v>1.0416666666666666E-2</v>
      </c>
      <c r="N2778" s="3">
        <v>45845</v>
      </c>
      <c r="O2778">
        <v>207105</v>
      </c>
      <c r="P2778" t="e">
        <f>IFERROR(INDEX(REDOSLIJED!#REF!,MATCH(PlanMasine[[#This Row],[KPL]],REDOSLIJED!#REF!,0)),MAX(REDOSLIJED!#REF!)+1)</f>
        <v>#REF!</v>
      </c>
    </row>
    <row r="2779" spans="1:16" hidden="1" x14ac:dyDescent="0.25">
      <c r="A2779" s="23">
        <v>1026998</v>
      </c>
      <c r="B2779" s="23">
        <v>1</v>
      </c>
      <c r="C2779" s="23">
        <v>1026941</v>
      </c>
      <c r="D2779" s="23" t="s">
        <v>2181</v>
      </c>
      <c r="E2779" s="5">
        <f>IFERROR((PlanMasine[[#This Row],[Norma]]/PlanMasine[[#This Row],[Q]])*(PlanMasine[[#This Row],[Q]]/SUMIF(#REF!,PlanMasine[[#This Row],[RN]],#REF!)*PlanMasine[[#This Row],[KPLQ]]),0)</f>
        <v>0</v>
      </c>
      <c r="F2779" s="23">
        <v>1</v>
      </c>
      <c r="G2779" s="23">
        <v>0</v>
      </c>
      <c r="H2779" s="23">
        <v>0</v>
      </c>
      <c r="I2779" s="23" t="s">
        <v>5</v>
      </c>
      <c r="J2779" s="23" t="s">
        <v>570</v>
      </c>
      <c r="K2779" s="23" t="s">
        <v>1807</v>
      </c>
      <c r="L2779" s="24">
        <v>45853</v>
      </c>
      <c r="M2779" s="28">
        <v>1.0416666666666666E-2</v>
      </c>
      <c r="N2779" s="3">
        <v>45845</v>
      </c>
      <c r="O2779">
        <v>207110</v>
      </c>
      <c r="P2779" t="e">
        <f>IFERROR(INDEX(REDOSLIJED!#REF!,MATCH(PlanMasine[[#This Row],[KPL]],REDOSLIJED!#REF!,0)),MAX(REDOSLIJED!#REF!)+1)</f>
        <v>#REF!</v>
      </c>
    </row>
    <row r="2780" spans="1:16" hidden="1" x14ac:dyDescent="0.25">
      <c r="A2780" s="23">
        <v>1026998</v>
      </c>
      <c r="B2780" s="23">
        <v>1</v>
      </c>
      <c r="C2780" s="23">
        <v>1026942</v>
      </c>
      <c r="D2780" s="23" t="s">
        <v>2241</v>
      </c>
      <c r="E2780" s="5">
        <f>IFERROR((PlanMasine[[#This Row],[Norma]]/PlanMasine[[#This Row],[Q]])*(PlanMasine[[#This Row],[Q]]/SUMIF(#REF!,PlanMasine[[#This Row],[RN]],#REF!)*PlanMasine[[#This Row],[KPLQ]]),0)</f>
        <v>0</v>
      </c>
      <c r="F2780" s="23">
        <v>1</v>
      </c>
      <c r="G2780" s="23">
        <v>0</v>
      </c>
      <c r="H2780" s="23">
        <v>0</v>
      </c>
      <c r="I2780" s="23" t="s">
        <v>5</v>
      </c>
      <c r="J2780" s="23" t="s">
        <v>570</v>
      </c>
      <c r="K2780" s="23" t="s">
        <v>1807</v>
      </c>
      <c r="L2780" s="24">
        <v>45853</v>
      </c>
      <c r="M2780" s="28">
        <v>4.8611111111111112E-3</v>
      </c>
      <c r="N2780" s="3">
        <v>45845</v>
      </c>
      <c r="O2780">
        <v>207111</v>
      </c>
      <c r="P2780" t="e">
        <f>IFERROR(INDEX(REDOSLIJED!#REF!,MATCH(PlanMasine[[#This Row],[KPL]],REDOSLIJED!#REF!,0)),MAX(REDOSLIJED!#REF!)+1)</f>
        <v>#REF!</v>
      </c>
    </row>
    <row r="2781" spans="1:16" hidden="1" x14ac:dyDescent="0.25">
      <c r="A2781" s="23">
        <v>1026998</v>
      </c>
      <c r="B2781" s="23">
        <v>1</v>
      </c>
      <c r="C2781" s="23">
        <v>1026945</v>
      </c>
      <c r="D2781" s="23" t="s">
        <v>2242</v>
      </c>
      <c r="E2781" s="5">
        <f>IFERROR((PlanMasine[[#This Row],[Norma]]/PlanMasine[[#This Row],[Q]])*(PlanMasine[[#This Row],[Q]]/SUMIF(#REF!,PlanMasine[[#This Row],[RN]],#REF!)*PlanMasine[[#This Row],[KPLQ]]),0)</f>
        <v>0</v>
      </c>
      <c r="F2781" s="23">
        <v>2</v>
      </c>
      <c r="G2781" s="23">
        <v>0</v>
      </c>
      <c r="H2781" s="23">
        <v>0</v>
      </c>
      <c r="I2781" s="23" t="s">
        <v>5</v>
      </c>
      <c r="J2781" s="23" t="s">
        <v>570</v>
      </c>
      <c r="K2781" s="23" t="s">
        <v>1807</v>
      </c>
      <c r="L2781" s="24">
        <v>45853</v>
      </c>
      <c r="M2781" s="28">
        <v>9.7222222222222224E-3</v>
      </c>
      <c r="N2781" s="3">
        <v>45845</v>
      </c>
      <c r="O2781">
        <v>207113</v>
      </c>
      <c r="P2781" t="e">
        <f>IFERROR(INDEX(REDOSLIJED!#REF!,MATCH(PlanMasine[[#This Row],[KPL]],REDOSLIJED!#REF!,0)),MAX(REDOSLIJED!#REF!)+1)</f>
        <v>#REF!</v>
      </c>
    </row>
    <row r="2782" spans="1:16" hidden="1" x14ac:dyDescent="0.25">
      <c r="A2782" s="23">
        <v>1026998</v>
      </c>
      <c r="B2782" s="23">
        <v>1</v>
      </c>
      <c r="C2782" s="23">
        <v>1026946</v>
      </c>
      <c r="D2782" s="23" t="s">
        <v>2244</v>
      </c>
      <c r="E2782" s="5">
        <f>IFERROR((PlanMasine[[#This Row],[Norma]]/PlanMasine[[#This Row],[Q]])*(PlanMasine[[#This Row],[Q]]/SUMIF(#REF!,PlanMasine[[#This Row],[RN]],#REF!)*PlanMasine[[#This Row],[KPLQ]]),0)</f>
        <v>0</v>
      </c>
      <c r="F2782" s="23">
        <v>1</v>
      </c>
      <c r="G2782" s="23">
        <v>0</v>
      </c>
      <c r="H2782" s="23">
        <v>0</v>
      </c>
      <c r="I2782" s="23" t="s">
        <v>5</v>
      </c>
      <c r="J2782" s="23" t="s">
        <v>570</v>
      </c>
      <c r="K2782" s="23" t="s">
        <v>1807</v>
      </c>
      <c r="L2782" s="24">
        <v>45853</v>
      </c>
      <c r="M2782" s="28">
        <v>2.0833333333333333E-3</v>
      </c>
      <c r="N2782" s="3">
        <v>45845</v>
      </c>
      <c r="O2782">
        <v>207114</v>
      </c>
      <c r="P2782" t="e">
        <f>IFERROR(INDEX(REDOSLIJED!#REF!,MATCH(PlanMasine[[#This Row],[KPL]],REDOSLIJED!#REF!,0)),MAX(REDOSLIJED!#REF!)+1)</f>
        <v>#REF!</v>
      </c>
    </row>
    <row r="2783" spans="1:16" hidden="1" x14ac:dyDescent="0.25">
      <c r="A2783" s="23">
        <v>1026998</v>
      </c>
      <c r="B2783" s="23">
        <v>1</v>
      </c>
      <c r="C2783" s="23">
        <v>1026948</v>
      </c>
      <c r="D2783" s="23" t="s">
        <v>2245</v>
      </c>
      <c r="E2783" s="5">
        <f>IFERROR((PlanMasine[[#This Row],[Norma]]/PlanMasine[[#This Row],[Q]])*(PlanMasine[[#This Row],[Q]]/SUMIF(#REF!,PlanMasine[[#This Row],[RN]],#REF!)*PlanMasine[[#This Row],[KPLQ]]),0)</f>
        <v>0</v>
      </c>
      <c r="F2783" s="23">
        <v>1</v>
      </c>
      <c r="G2783" s="23">
        <v>0</v>
      </c>
      <c r="H2783" s="23">
        <v>0</v>
      </c>
      <c r="I2783" s="23" t="s">
        <v>5</v>
      </c>
      <c r="J2783" s="23" t="s">
        <v>570</v>
      </c>
      <c r="K2783" s="23" t="s">
        <v>1807</v>
      </c>
      <c r="L2783" s="24">
        <v>45853</v>
      </c>
      <c r="M2783" s="28">
        <v>4.8611111111111112E-3</v>
      </c>
      <c r="N2783" s="3">
        <v>45845</v>
      </c>
      <c r="O2783">
        <v>207115</v>
      </c>
      <c r="P2783" t="e">
        <f>IFERROR(INDEX(REDOSLIJED!#REF!,MATCH(PlanMasine[[#This Row],[KPL]],REDOSLIJED!#REF!,0)),MAX(REDOSLIJED!#REF!)+1)</f>
        <v>#REF!</v>
      </c>
    </row>
    <row r="2784" spans="1:16" hidden="1" x14ac:dyDescent="0.25">
      <c r="A2784" s="23">
        <v>1026998</v>
      </c>
      <c r="B2784" s="23">
        <v>1</v>
      </c>
      <c r="C2784" s="23">
        <v>1026949</v>
      </c>
      <c r="D2784" s="23" t="s">
        <v>2246</v>
      </c>
      <c r="E2784" s="5">
        <f>IFERROR((PlanMasine[[#This Row],[Norma]]/PlanMasine[[#This Row],[Q]])*(PlanMasine[[#This Row],[Q]]/SUMIF(#REF!,PlanMasine[[#This Row],[RN]],#REF!)*PlanMasine[[#This Row],[KPLQ]]),0)</f>
        <v>0</v>
      </c>
      <c r="F2784" s="23">
        <v>1</v>
      </c>
      <c r="G2784" s="23">
        <v>0</v>
      </c>
      <c r="H2784" s="23">
        <v>0</v>
      </c>
      <c r="I2784" s="23" t="s">
        <v>5</v>
      </c>
      <c r="J2784" s="23" t="s">
        <v>570</v>
      </c>
      <c r="K2784" s="23" t="s">
        <v>1807</v>
      </c>
      <c r="L2784" s="24">
        <v>45853</v>
      </c>
      <c r="M2784" s="28">
        <v>2.0833333333333333E-3</v>
      </c>
      <c r="N2784" s="3">
        <v>45845</v>
      </c>
      <c r="O2784">
        <v>207116</v>
      </c>
      <c r="P2784" t="e">
        <f>IFERROR(INDEX(REDOSLIJED!#REF!,MATCH(PlanMasine[[#This Row],[KPL]],REDOSLIJED!#REF!,0)),MAX(REDOSLIJED!#REF!)+1)</f>
        <v>#REF!</v>
      </c>
    </row>
    <row r="2785" spans="1:16" hidden="1" x14ac:dyDescent="0.25">
      <c r="A2785" s="23">
        <v>1026998</v>
      </c>
      <c r="B2785" s="23">
        <v>1</v>
      </c>
      <c r="C2785" s="23">
        <v>1026952</v>
      </c>
      <c r="D2785" s="23" t="s">
        <v>2247</v>
      </c>
      <c r="E2785" s="5">
        <f>IFERROR((PlanMasine[[#This Row],[Norma]]/PlanMasine[[#This Row],[Q]])*(PlanMasine[[#This Row],[Q]]/SUMIF(#REF!,PlanMasine[[#This Row],[RN]],#REF!)*PlanMasine[[#This Row],[KPLQ]]),0)</f>
        <v>0</v>
      </c>
      <c r="F2785" s="23">
        <v>1</v>
      </c>
      <c r="G2785" s="23">
        <v>0</v>
      </c>
      <c r="H2785" s="23">
        <v>0</v>
      </c>
      <c r="I2785" s="23" t="s">
        <v>5</v>
      </c>
      <c r="J2785" s="23" t="s">
        <v>570</v>
      </c>
      <c r="K2785" s="23" t="s">
        <v>1807</v>
      </c>
      <c r="L2785" s="24">
        <v>45853</v>
      </c>
      <c r="M2785" s="28">
        <v>2.0833333333333333E-3</v>
      </c>
      <c r="N2785" s="3">
        <v>45845</v>
      </c>
      <c r="O2785">
        <v>207118</v>
      </c>
      <c r="P2785" t="e">
        <f>IFERROR(INDEX(REDOSLIJED!#REF!,MATCH(PlanMasine[[#This Row],[KPL]],REDOSLIJED!#REF!,0)),MAX(REDOSLIJED!#REF!)+1)</f>
        <v>#REF!</v>
      </c>
    </row>
    <row r="2786" spans="1:16" hidden="1" x14ac:dyDescent="0.25">
      <c r="A2786" s="23">
        <v>1026998</v>
      </c>
      <c r="B2786" s="23">
        <v>1</v>
      </c>
      <c r="C2786" s="23">
        <v>1026953</v>
      </c>
      <c r="D2786" s="23" t="s">
        <v>2248</v>
      </c>
      <c r="E2786" s="5">
        <f>IFERROR((PlanMasine[[#This Row],[Norma]]/PlanMasine[[#This Row],[Q]])*(PlanMasine[[#This Row],[Q]]/SUMIF(#REF!,PlanMasine[[#This Row],[RN]],#REF!)*PlanMasine[[#This Row],[KPLQ]]),0)</f>
        <v>0</v>
      </c>
      <c r="F2786" s="23">
        <v>1</v>
      </c>
      <c r="G2786" s="23">
        <v>0</v>
      </c>
      <c r="H2786" s="23">
        <v>0</v>
      </c>
      <c r="I2786" s="23" t="s">
        <v>5</v>
      </c>
      <c r="J2786" s="23" t="s">
        <v>570</v>
      </c>
      <c r="K2786" s="23" t="s">
        <v>1807</v>
      </c>
      <c r="L2786" s="24">
        <v>45853</v>
      </c>
      <c r="M2786" s="28">
        <v>4.8611111111111112E-3</v>
      </c>
      <c r="N2786" s="3">
        <v>45845</v>
      </c>
      <c r="O2786">
        <v>207119</v>
      </c>
      <c r="P2786" t="e">
        <f>IFERROR(INDEX(REDOSLIJED!#REF!,MATCH(PlanMasine[[#This Row],[KPL]],REDOSLIJED!#REF!,0)),MAX(REDOSLIJED!#REF!)+1)</f>
        <v>#REF!</v>
      </c>
    </row>
    <row r="2787" spans="1:16" hidden="1" x14ac:dyDescent="0.25">
      <c r="A2787" s="23">
        <v>1026998</v>
      </c>
      <c r="B2787" s="23">
        <v>1</v>
      </c>
      <c r="C2787" s="23">
        <v>1026954</v>
      </c>
      <c r="D2787" s="23" t="s">
        <v>2249</v>
      </c>
      <c r="E2787" s="5">
        <f>IFERROR((PlanMasine[[#This Row],[Norma]]/PlanMasine[[#This Row],[Q]])*(PlanMasine[[#This Row],[Q]]/SUMIF(#REF!,PlanMasine[[#This Row],[RN]],#REF!)*PlanMasine[[#This Row],[KPLQ]]),0)</f>
        <v>0</v>
      </c>
      <c r="F2787" s="23">
        <v>1</v>
      </c>
      <c r="G2787" s="23">
        <v>0</v>
      </c>
      <c r="H2787" s="23">
        <v>0</v>
      </c>
      <c r="I2787" s="23" t="s">
        <v>5</v>
      </c>
      <c r="J2787" s="23" t="s">
        <v>570</v>
      </c>
      <c r="K2787" s="23" t="s">
        <v>1807</v>
      </c>
      <c r="L2787" s="24">
        <v>45853</v>
      </c>
      <c r="M2787" s="28">
        <v>4.8611111111111112E-3</v>
      </c>
      <c r="N2787" s="3">
        <v>45845</v>
      </c>
      <c r="O2787">
        <v>207120</v>
      </c>
      <c r="P2787" t="e">
        <f>IFERROR(INDEX(REDOSLIJED!#REF!,MATCH(PlanMasine[[#This Row],[KPL]],REDOSLIJED!#REF!,0)),MAX(REDOSLIJED!#REF!)+1)</f>
        <v>#REF!</v>
      </c>
    </row>
    <row r="2788" spans="1:16" hidden="1" x14ac:dyDescent="0.25">
      <c r="A2788" s="23">
        <v>1026998</v>
      </c>
      <c r="B2788" s="23">
        <v>1</v>
      </c>
      <c r="C2788" s="23">
        <v>1026960</v>
      </c>
      <c r="D2788" s="23" t="s">
        <v>2250</v>
      </c>
      <c r="E2788" s="5">
        <f>IFERROR((PlanMasine[[#This Row],[Norma]]/PlanMasine[[#This Row],[Q]])*(PlanMasine[[#This Row],[Q]]/SUMIF(#REF!,PlanMasine[[#This Row],[RN]],#REF!)*PlanMasine[[#This Row],[KPLQ]]),0)</f>
        <v>0</v>
      </c>
      <c r="F2788" s="23">
        <v>1</v>
      </c>
      <c r="G2788" s="23">
        <v>0</v>
      </c>
      <c r="H2788" s="23">
        <v>0</v>
      </c>
      <c r="I2788" s="23" t="s">
        <v>5</v>
      </c>
      <c r="J2788" s="23" t="s">
        <v>570</v>
      </c>
      <c r="K2788" s="23" t="s">
        <v>1807</v>
      </c>
      <c r="L2788" s="24">
        <v>45853</v>
      </c>
      <c r="M2788" s="28">
        <v>1.0416666666666666E-2</v>
      </c>
      <c r="N2788" s="3">
        <v>45845</v>
      </c>
      <c r="O2788">
        <v>207124</v>
      </c>
      <c r="P2788" t="e">
        <f>IFERROR(INDEX(REDOSLIJED!#REF!,MATCH(PlanMasine[[#This Row],[KPL]],REDOSLIJED!#REF!,0)),MAX(REDOSLIJED!#REF!)+1)</f>
        <v>#REF!</v>
      </c>
    </row>
    <row r="2789" spans="1:16" hidden="1" x14ac:dyDescent="0.25">
      <c r="A2789" s="23">
        <v>1026998</v>
      </c>
      <c r="B2789" s="23">
        <v>1</v>
      </c>
      <c r="C2789" s="23">
        <v>1026978</v>
      </c>
      <c r="D2789" s="23" t="s">
        <v>2180</v>
      </c>
      <c r="E2789" s="5">
        <f>IFERROR((PlanMasine[[#This Row],[Norma]]/PlanMasine[[#This Row],[Q]])*(PlanMasine[[#This Row],[Q]]/SUMIF(#REF!,PlanMasine[[#This Row],[RN]],#REF!)*PlanMasine[[#This Row],[KPLQ]]),0)</f>
        <v>0</v>
      </c>
      <c r="F2789" s="23">
        <v>1</v>
      </c>
      <c r="G2789" s="23">
        <v>0</v>
      </c>
      <c r="H2789" s="23">
        <v>0</v>
      </c>
      <c r="I2789" s="23" t="s">
        <v>5</v>
      </c>
      <c r="J2789" s="23" t="s">
        <v>570</v>
      </c>
      <c r="K2789" s="23" t="s">
        <v>1807</v>
      </c>
      <c r="L2789" s="24">
        <v>45853</v>
      </c>
      <c r="M2789" s="28">
        <v>1.0416666666666666E-2</v>
      </c>
      <c r="N2789" s="3">
        <v>45845</v>
      </c>
      <c r="O2789">
        <v>207133</v>
      </c>
      <c r="P2789" t="e">
        <f>IFERROR(INDEX(REDOSLIJED!#REF!,MATCH(PlanMasine[[#This Row],[KPL]],REDOSLIJED!#REF!,0)),MAX(REDOSLIJED!#REF!)+1)</f>
        <v>#REF!</v>
      </c>
    </row>
    <row r="2790" spans="1:16" hidden="1" x14ac:dyDescent="0.25">
      <c r="A2790" s="23">
        <v>1026998</v>
      </c>
      <c r="B2790" s="23">
        <v>1</v>
      </c>
      <c r="C2790" s="23">
        <v>1026984</v>
      </c>
      <c r="D2790" s="23" t="s">
        <v>2238</v>
      </c>
      <c r="E2790" s="5">
        <f>IFERROR((PlanMasine[[#This Row],[Norma]]/PlanMasine[[#This Row],[Q]])*(PlanMasine[[#This Row],[Q]]/SUMIF(#REF!,PlanMasine[[#This Row],[RN]],#REF!)*PlanMasine[[#This Row],[KPLQ]]),0)</f>
        <v>0</v>
      </c>
      <c r="F2790" s="23">
        <v>1</v>
      </c>
      <c r="G2790" s="23">
        <v>0</v>
      </c>
      <c r="H2790" s="23">
        <v>0</v>
      </c>
      <c r="I2790" s="23" t="s">
        <v>5</v>
      </c>
      <c r="J2790" s="23" t="s">
        <v>570</v>
      </c>
      <c r="K2790" s="23" t="s">
        <v>1807</v>
      </c>
      <c r="L2790" s="24">
        <v>45853</v>
      </c>
      <c r="M2790" s="28">
        <v>4.8611111111111112E-3</v>
      </c>
      <c r="N2790" s="3">
        <v>45845</v>
      </c>
      <c r="O2790">
        <v>207138</v>
      </c>
      <c r="P2790" t="e">
        <f>IFERROR(INDEX(REDOSLIJED!#REF!,MATCH(PlanMasine[[#This Row],[KPL]],REDOSLIJED!#REF!,0)),MAX(REDOSLIJED!#REF!)+1)</f>
        <v>#REF!</v>
      </c>
    </row>
    <row r="2791" spans="1:16" hidden="1" x14ac:dyDescent="0.25">
      <c r="A2791" s="23">
        <v>1026998</v>
      </c>
      <c r="B2791" s="23">
        <v>1</v>
      </c>
      <c r="C2791" s="23">
        <v>1026947</v>
      </c>
      <c r="D2791" s="23" t="s">
        <v>2244</v>
      </c>
      <c r="E2791" s="5">
        <f>IFERROR((PlanMasine[[#This Row],[Norma]]/PlanMasine[[#This Row],[Q]])*(PlanMasine[[#This Row],[Q]]/SUMIF(#REF!,PlanMasine[[#This Row],[RN]],#REF!)*PlanMasine[[#This Row],[KPLQ]]),0)</f>
        <v>0</v>
      </c>
      <c r="F2791" s="23">
        <v>1</v>
      </c>
      <c r="G2791" s="23">
        <v>0</v>
      </c>
      <c r="H2791" s="23">
        <v>0</v>
      </c>
      <c r="I2791" s="23" t="s">
        <v>5</v>
      </c>
      <c r="J2791" s="23" t="s">
        <v>570</v>
      </c>
      <c r="K2791" s="23" t="s">
        <v>1807</v>
      </c>
      <c r="L2791" s="24">
        <v>45853</v>
      </c>
      <c r="M2791" s="28">
        <v>2.0833333333333333E-3</v>
      </c>
      <c r="N2791" s="3">
        <v>45845</v>
      </c>
      <c r="O2791">
        <v>207114</v>
      </c>
      <c r="P2791" t="e">
        <f>IFERROR(INDEX(REDOSLIJED!#REF!,MATCH(PlanMasine[[#This Row],[KPL]],REDOSLIJED!#REF!,0)),MAX(REDOSLIJED!#REF!)+1)</f>
        <v>#REF!</v>
      </c>
    </row>
    <row r="2792" spans="1:16" hidden="1" x14ac:dyDescent="0.25">
      <c r="A2792" s="23">
        <v>1026998</v>
      </c>
      <c r="B2792" s="23">
        <v>1</v>
      </c>
      <c r="C2792" s="23">
        <v>1026987</v>
      </c>
      <c r="D2792" s="23" t="s">
        <v>2239</v>
      </c>
      <c r="E2792" s="5">
        <f>IFERROR((PlanMasine[[#This Row],[Norma]]/PlanMasine[[#This Row],[Q]])*(PlanMasine[[#This Row],[Q]]/SUMIF(#REF!,PlanMasine[[#This Row],[RN]],#REF!)*PlanMasine[[#This Row],[KPLQ]]),0)</f>
        <v>0</v>
      </c>
      <c r="F2792" s="23">
        <v>2</v>
      </c>
      <c r="G2792" s="23">
        <v>0</v>
      </c>
      <c r="H2792" s="23">
        <v>0</v>
      </c>
      <c r="I2792" s="23" t="s">
        <v>5</v>
      </c>
      <c r="J2792" s="23" t="s">
        <v>570</v>
      </c>
      <c r="K2792" s="23" t="s">
        <v>1807</v>
      </c>
      <c r="L2792" s="24">
        <v>45853</v>
      </c>
      <c r="M2792" s="28">
        <v>4.1666666666666666E-3</v>
      </c>
      <c r="N2792" s="3">
        <v>45845</v>
      </c>
      <c r="O2792">
        <v>207140</v>
      </c>
      <c r="P2792" t="e">
        <f>IFERROR(INDEX(REDOSLIJED!#REF!,MATCH(PlanMasine[[#This Row],[KPL]],REDOSLIJED!#REF!,0)),MAX(REDOSLIJED!#REF!)+1)</f>
        <v>#REF!</v>
      </c>
    </row>
    <row r="2793" spans="1:16" hidden="1" x14ac:dyDescent="0.25">
      <c r="A2793" s="23">
        <v>1028010</v>
      </c>
      <c r="B2793" s="23">
        <v>1</v>
      </c>
      <c r="C2793" s="23">
        <v>1028053</v>
      </c>
      <c r="D2793" s="23" t="s">
        <v>2088</v>
      </c>
      <c r="E2793" s="5">
        <f>IFERROR((PlanMasine[[#This Row],[Norma]]/PlanMasine[[#This Row],[Q]])*(PlanMasine[[#This Row],[Q]]/SUMIF(#REF!,PlanMasine[[#This Row],[RN]],#REF!)*PlanMasine[[#This Row],[KPLQ]]),0)</f>
        <v>0</v>
      </c>
      <c r="F2793" s="23">
        <v>1</v>
      </c>
      <c r="G2793" s="23">
        <v>0</v>
      </c>
      <c r="H2793" s="23">
        <v>0</v>
      </c>
      <c r="I2793" s="23" t="s">
        <v>5</v>
      </c>
      <c r="J2793" s="23" t="s">
        <v>570</v>
      </c>
      <c r="K2793" s="23" t="s">
        <v>1797</v>
      </c>
      <c r="L2793" s="24">
        <v>45856</v>
      </c>
      <c r="M2793" s="28">
        <v>6.9444444444444441E-3</v>
      </c>
      <c r="N2793" s="3">
        <v>45845</v>
      </c>
      <c r="O2793">
        <v>206119</v>
      </c>
      <c r="P2793" t="e">
        <f>IFERROR(INDEX(REDOSLIJED!#REF!,MATCH(PlanMasine[[#This Row],[KPL]],REDOSLIJED!#REF!,0)),MAX(REDOSLIJED!#REF!)+1)</f>
        <v>#REF!</v>
      </c>
    </row>
    <row r="2794" spans="1:16" hidden="1" x14ac:dyDescent="0.25">
      <c r="A2794" s="23">
        <v>1028010</v>
      </c>
      <c r="B2794" s="23">
        <v>1</v>
      </c>
      <c r="C2794" s="23">
        <v>1028025</v>
      </c>
      <c r="D2794" s="23" t="s">
        <v>1752</v>
      </c>
      <c r="E2794" s="5">
        <f>IFERROR((PlanMasine[[#This Row],[Norma]]/PlanMasine[[#This Row],[Q]])*(PlanMasine[[#This Row],[Q]]/SUMIF(#REF!,PlanMasine[[#This Row],[RN]],#REF!)*PlanMasine[[#This Row],[KPLQ]]),0)</f>
        <v>0</v>
      </c>
      <c r="F2794" s="23">
        <v>1</v>
      </c>
      <c r="G2794" s="23">
        <v>0</v>
      </c>
      <c r="H2794" s="23">
        <v>0</v>
      </c>
      <c r="I2794" s="23" t="s">
        <v>5</v>
      </c>
      <c r="J2794" s="23" t="s">
        <v>570</v>
      </c>
      <c r="K2794" s="23" t="s">
        <v>1797</v>
      </c>
      <c r="L2794" s="24">
        <v>45856</v>
      </c>
      <c r="M2794" s="28">
        <v>3.472222222222222E-3</v>
      </c>
      <c r="N2794" s="3">
        <v>45845</v>
      </c>
      <c r="O2794">
        <v>206091</v>
      </c>
      <c r="P2794" t="e">
        <f>IFERROR(INDEX(REDOSLIJED!#REF!,MATCH(PlanMasine[[#This Row],[KPL]],REDOSLIJED!#REF!,0)),MAX(REDOSLIJED!#REF!)+1)</f>
        <v>#REF!</v>
      </c>
    </row>
    <row r="2795" spans="1:16" hidden="1" x14ac:dyDescent="0.25">
      <c r="A2795" s="23">
        <v>1028010</v>
      </c>
      <c r="B2795" s="23">
        <v>1</v>
      </c>
      <c r="C2795" s="23">
        <v>1028024</v>
      </c>
      <c r="D2795" s="23" t="s">
        <v>2089</v>
      </c>
      <c r="E2795" s="5">
        <f>IFERROR((PlanMasine[[#This Row],[Norma]]/PlanMasine[[#This Row],[Q]])*(PlanMasine[[#This Row],[Q]]/SUMIF(#REF!,PlanMasine[[#This Row],[RN]],#REF!)*PlanMasine[[#This Row],[KPLQ]]),0)</f>
        <v>0</v>
      </c>
      <c r="F2795" s="23">
        <v>1</v>
      </c>
      <c r="G2795" s="23">
        <v>0</v>
      </c>
      <c r="H2795" s="23">
        <v>0</v>
      </c>
      <c r="I2795" s="23" t="s">
        <v>5</v>
      </c>
      <c r="J2795" s="23" t="s">
        <v>570</v>
      </c>
      <c r="K2795" s="23" t="s">
        <v>1797</v>
      </c>
      <c r="L2795" s="24">
        <v>45856</v>
      </c>
      <c r="M2795" s="28">
        <v>3.472222222222222E-3</v>
      </c>
      <c r="N2795" s="3">
        <v>45845</v>
      </c>
      <c r="O2795">
        <v>206090</v>
      </c>
      <c r="P2795" t="e">
        <f>IFERROR(INDEX(REDOSLIJED!#REF!,MATCH(PlanMasine[[#This Row],[KPL]],REDOSLIJED!#REF!,0)),MAX(REDOSLIJED!#REF!)+1)</f>
        <v>#REF!</v>
      </c>
    </row>
    <row r="2796" spans="1:16" hidden="1" x14ac:dyDescent="0.25">
      <c r="A2796" s="23">
        <v>1029563</v>
      </c>
      <c r="B2796" s="23">
        <v>1</v>
      </c>
      <c r="C2796" s="23">
        <v>1029561</v>
      </c>
      <c r="D2796" s="23" t="s">
        <v>2063</v>
      </c>
      <c r="E2796" s="5">
        <f>IFERROR((PlanMasine[[#This Row],[Norma]]/PlanMasine[[#This Row],[Q]])*(PlanMasine[[#This Row],[Q]]/SUMIF(#REF!,PlanMasine[[#This Row],[RN]],#REF!)*PlanMasine[[#This Row],[KPLQ]]),0)</f>
        <v>0</v>
      </c>
      <c r="F2796" s="23">
        <v>6</v>
      </c>
      <c r="G2796" s="23">
        <v>0</v>
      </c>
      <c r="H2796" s="23">
        <v>0</v>
      </c>
      <c r="I2796" s="23" t="s">
        <v>5</v>
      </c>
      <c r="J2796" s="23" t="s">
        <v>570</v>
      </c>
      <c r="K2796" s="23" t="s">
        <v>1830</v>
      </c>
      <c r="L2796" s="24">
        <v>45855</v>
      </c>
      <c r="M2796" s="28">
        <v>1.3888888888888889E-3</v>
      </c>
      <c r="N2796" s="3">
        <v>45845</v>
      </c>
      <c r="O2796">
        <v>227814</v>
      </c>
      <c r="P2796" t="e">
        <f>IFERROR(INDEX(REDOSLIJED!#REF!,MATCH(PlanMasine[[#This Row],[KPL]],REDOSLIJED!#REF!,0)),MAX(REDOSLIJED!#REF!)+1)</f>
        <v>#REF!</v>
      </c>
    </row>
    <row r="2797" spans="1:16" hidden="1" x14ac:dyDescent="0.25">
      <c r="A2797" s="23">
        <v>1029563</v>
      </c>
      <c r="B2797" s="23">
        <v>1</v>
      </c>
      <c r="C2797" s="23">
        <v>1029554</v>
      </c>
      <c r="D2797" s="23" t="s">
        <v>2384</v>
      </c>
      <c r="E2797" s="5">
        <f>IFERROR((PlanMasine[[#This Row],[Norma]]/PlanMasine[[#This Row],[Q]])*(PlanMasine[[#This Row],[Q]]/SUMIF(#REF!,PlanMasine[[#This Row],[RN]],#REF!)*PlanMasine[[#This Row],[KPLQ]]),0)</f>
        <v>0</v>
      </c>
      <c r="F2797" s="23">
        <v>6</v>
      </c>
      <c r="G2797" s="23">
        <v>0</v>
      </c>
      <c r="H2797" s="23">
        <v>0</v>
      </c>
      <c r="I2797" s="23" t="s">
        <v>5</v>
      </c>
      <c r="J2797" s="23" t="s">
        <v>570</v>
      </c>
      <c r="K2797" s="23" t="s">
        <v>1830</v>
      </c>
      <c r="L2797" s="24">
        <v>45855</v>
      </c>
      <c r="M2797" s="28">
        <v>1.3888888888888889E-3</v>
      </c>
      <c r="N2797" s="3">
        <v>45845</v>
      </c>
      <c r="O2797">
        <v>227807</v>
      </c>
      <c r="P2797" t="e">
        <f>IFERROR(INDEX(REDOSLIJED!#REF!,MATCH(PlanMasine[[#This Row],[KPL]],REDOSLIJED!#REF!,0)),MAX(REDOSLIJED!#REF!)+1)</f>
        <v>#REF!</v>
      </c>
    </row>
    <row r="2798" spans="1:16" hidden="1" x14ac:dyDescent="0.25">
      <c r="A2798" s="23">
        <v>1029563</v>
      </c>
      <c r="B2798" s="23">
        <v>1</v>
      </c>
      <c r="C2798" s="23">
        <v>1029535</v>
      </c>
      <c r="D2798" s="23" t="s">
        <v>1727</v>
      </c>
      <c r="E2798" s="5">
        <f>IFERROR((PlanMasine[[#This Row],[Norma]]/PlanMasine[[#This Row],[Q]])*(PlanMasine[[#This Row],[Q]]/SUMIF(#REF!,PlanMasine[[#This Row],[RN]],#REF!)*PlanMasine[[#This Row],[KPLQ]]),0)</f>
        <v>0</v>
      </c>
      <c r="F2798" s="23">
        <v>6</v>
      </c>
      <c r="G2798" s="23">
        <v>0</v>
      </c>
      <c r="H2798" s="23">
        <v>0</v>
      </c>
      <c r="I2798" s="23" t="s">
        <v>5</v>
      </c>
      <c r="J2798" s="23" t="s">
        <v>570</v>
      </c>
      <c r="K2798" s="23" t="s">
        <v>1830</v>
      </c>
      <c r="L2798" s="24">
        <v>45855</v>
      </c>
      <c r="M2798" s="28">
        <v>2.0833333333333333E-3</v>
      </c>
      <c r="N2798" s="3">
        <v>45845</v>
      </c>
      <c r="O2798">
        <v>227779</v>
      </c>
      <c r="P2798" t="e">
        <f>IFERROR(INDEX(REDOSLIJED!#REF!,MATCH(PlanMasine[[#This Row],[KPL]],REDOSLIJED!#REF!,0)),MAX(REDOSLIJED!#REF!)+1)</f>
        <v>#REF!</v>
      </c>
    </row>
    <row r="2799" spans="1:16" hidden="1" x14ac:dyDescent="0.25">
      <c r="A2799" s="23">
        <v>1029563</v>
      </c>
      <c r="B2799" s="23">
        <v>1</v>
      </c>
      <c r="C2799" s="23">
        <v>1029541</v>
      </c>
      <c r="D2799" s="23" t="s">
        <v>2380</v>
      </c>
      <c r="E2799" s="5">
        <f>IFERROR((PlanMasine[[#This Row],[Norma]]/PlanMasine[[#This Row],[Q]])*(PlanMasine[[#This Row],[Q]]/SUMIF(#REF!,PlanMasine[[#This Row],[RN]],#REF!)*PlanMasine[[#This Row],[KPLQ]]),0)</f>
        <v>0</v>
      </c>
      <c r="F2799" s="23">
        <v>6</v>
      </c>
      <c r="G2799" s="23">
        <v>0</v>
      </c>
      <c r="H2799" s="23">
        <v>0</v>
      </c>
      <c r="I2799" s="23" t="s">
        <v>5</v>
      </c>
      <c r="J2799" s="23" t="s">
        <v>570</v>
      </c>
      <c r="K2799" s="23" t="s">
        <v>1830</v>
      </c>
      <c r="L2799" s="24">
        <v>45855</v>
      </c>
      <c r="M2799" s="28">
        <v>2.0833333333333333E-3</v>
      </c>
      <c r="N2799" s="3">
        <v>45845</v>
      </c>
      <c r="O2799">
        <v>227785</v>
      </c>
      <c r="P2799" t="e">
        <f>IFERROR(INDEX(REDOSLIJED!#REF!,MATCH(PlanMasine[[#This Row],[KPL]],REDOSLIJED!#REF!,0)),MAX(REDOSLIJED!#REF!)+1)</f>
        <v>#REF!</v>
      </c>
    </row>
    <row r="2800" spans="1:16" hidden="1" x14ac:dyDescent="0.25">
      <c r="A2800" s="23">
        <v>1029563</v>
      </c>
      <c r="B2800" s="23">
        <v>1</v>
      </c>
      <c r="C2800" s="23">
        <v>1029556</v>
      </c>
      <c r="D2800" s="23" t="s">
        <v>2387</v>
      </c>
      <c r="E2800" s="5">
        <f>IFERROR((PlanMasine[[#This Row],[Norma]]/PlanMasine[[#This Row],[Q]])*(PlanMasine[[#This Row],[Q]]/SUMIF(#REF!,PlanMasine[[#This Row],[RN]],#REF!)*PlanMasine[[#This Row],[KPLQ]]),0)</f>
        <v>0</v>
      </c>
      <c r="F2800" s="23">
        <v>6</v>
      </c>
      <c r="G2800" s="23">
        <v>0</v>
      </c>
      <c r="H2800" s="23">
        <v>0</v>
      </c>
      <c r="I2800" s="23" t="s">
        <v>5</v>
      </c>
      <c r="J2800" s="23" t="s">
        <v>570</v>
      </c>
      <c r="K2800" s="23" t="s">
        <v>1830</v>
      </c>
      <c r="L2800" s="24">
        <v>45855</v>
      </c>
      <c r="M2800" s="28">
        <v>1.3888888888888889E-3</v>
      </c>
      <c r="N2800" s="3">
        <v>45845</v>
      </c>
      <c r="O2800">
        <v>227809</v>
      </c>
      <c r="P2800" t="e">
        <f>IFERROR(INDEX(REDOSLIJED!#REF!,MATCH(PlanMasine[[#This Row],[KPL]],REDOSLIJED!#REF!,0)),MAX(REDOSLIJED!#REF!)+1)</f>
        <v>#REF!</v>
      </c>
    </row>
    <row r="2801" spans="1:16" hidden="1" x14ac:dyDescent="0.25">
      <c r="A2801" s="23">
        <v>1029563</v>
      </c>
      <c r="B2801" s="23">
        <v>1</v>
      </c>
      <c r="C2801" s="23">
        <v>1029526</v>
      </c>
      <c r="D2801" s="23" t="s">
        <v>2381</v>
      </c>
      <c r="E2801" s="5">
        <f>IFERROR((PlanMasine[[#This Row],[Norma]]/PlanMasine[[#This Row],[Q]])*(PlanMasine[[#This Row],[Q]]/SUMIF(#REF!,PlanMasine[[#This Row],[RN]],#REF!)*PlanMasine[[#This Row],[KPLQ]]),0)</f>
        <v>0</v>
      </c>
      <c r="F2801" s="23">
        <v>6</v>
      </c>
      <c r="G2801" s="23">
        <v>0</v>
      </c>
      <c r="H2801" s="23">
        <v>0</v>
      </c>
      <c r="I2801" s="23" t="s">
        <v>5</v>
      </c>
      <c r="J2801" s="23" t="s">
        <v>570</v>
      </c>
      <c r="K2801" s="23" t="s">
        <v>1830</v>
      </c>
      <c r="L2801" s="24">
        <v>45855</v>
      </c>
      <c r="M2801" s="28">
        <v>1.3888888888888889E-3</v>
      </c>
      <c r="N2801" s="3">
        <v>45845</v>
      </c>
      <c r="O2801">
        <v>227769</v>
      </c>
      <c r="P2801" t="e">
        <f>IFERROR(INDEX(REDOSLIJED!#REF!,MATCH(PlanMasine[[#This Row],[KPL]],REDOSLIJED!#REF!,0)),MAX(REDOSLIJED!#REF!)+1)</f>
        <v>#REF!</v>
      </c>
    </row>
    <row r="2802" spans="1:16" hidden="1" x14ac:dyDescent="0.25">
      <c r="A2802" s="23">
        <v>1029563</v>
      </c>
      <c r="B2802" s="23">
        <v>1</v>
      </c>
      <c r="C2802" s="23">
        <v>1029543</v>
      </c>
      <c r="D2802" s="23" t="s">
        <v>2383</v>
      </c>
      <c r="E2802" s="5">
        <f>IFERROR((PlanMasine[[#This Row],[Norma]]/PlanMasine[[#This Row],[Q]])*(PlanMasine[[#This Row],[Q]]/SUMIF(#REF!,PlanMasine[[#This Row],[RN]],#REF!)*PlanMasine[[#This Row],[KPLQ]]),0)</f>
        <v>0</v>
      </c>
      <c r="F2802" s="23">
        <v>6</v>
      </c>
      <c r="G2802" s="23">
        <v>0</v>
      </c>
      <c r="H2802" s="23">
        <v>0</v>
      </c>
      <c r="I2802" s="23" t="s">
        <v>5</v>
      </c>
      <c r="J2802" s="23" t="s">
        <v>570</v>
      </c>
      <c r="K2802" s="23" t="s">
        <v>1830</v>
      </c>
      <c r="L2802" s="24">
        <v>45855</v>
      </c>
      <c r="M2802" s="28">
        <v>2.0833333333333333E-3</v>
      </c>
      <c r="N2802" s="3">
        <v>45845</v>
      </c>
      <c r="O2802">
        <v>227787</v>
      </c>
      <c r="P2802" t="e">
        <f>IFERROR(INDEX(REDOSLIJED!#REF!,MATCH(PlanMasine[[#This Row],[KPL]],REDOSLIJED!#REF!,0)),MAX(REDOSLIJED!#REF!)+1)</f>
        <v>#REF!</v>
      </c>
    </row>
    <row r="2803" spans="1:16" hidden="1" x14ac:dyDescent="0.25">
      <c r="A2803" s="23">
        <v>1029563</v>
      </c>
      <c r="B2803" s="23">
        <v>1</v>
      </c>
      <c r="C2803" s="23">
        <v>1029537</v>
      </c>
      <c r="D2803" s="23" t="s">
        <v>2062</v>
      </c>
      <c r="E2803" s="5">
        <f>IFERROR((PlanMasine[[#This Row],[Norma]]/PlanMasine[[#This Row],[Q]])*(PlanMasine[[#This Row],[Q]]/SUMIF(#REF!,PlanMasine[[#This Row],[RN]],#REF!)*PlanMasine[[#This Row],[KPLQ]]),0)</f>
        <v>0</v>
      </c>
      <c r="F2803" s="23">
        <v>6</v>
      </c>
      <c r="G2803" s="23">
        <v>0</v>
      </c>
      <c r="H2803" s="23">
        <v>0</v>
      </c>
      <c r="I2803" s="23" t="s">
        <v>5</v>
      </c>
      <c r="J2803" s="23" t="s">
        <v>570</v>
      </c>
      <c r="K2803" s="23" t="s">
        <v>1830</v>
      </c>
      <c r="L2803" s="24">
        <v>45855</v>
      </c>
      <c r="M2803" s="28">
        <v>2.0833333333333333E-3</v>
      </c>
      <c r="N2803" s="3">
        <v>45845</v>
      </c>
      <c r="O2803">
        <v>227781</v>
      </c>
      <c r="P2803" t="e">
        <f>IFERROR(INDEX(REDOSLIJED!#REF!,MATCH(PlanMasine[[#This Row],[KPL]],REDOSLIJED!#REF!,0)),MAX(REDOSLIJED!#REF!)+1)</f>
        <v>#REF!</v>
      </c>
    </row>
    <row r="2804" spans="1:16" hidden="1" x14ac:dyDescent="0.25">
      <c r="A2804" s="23">
        <v>1029563</v>
      </c>
      <c r="B2804" s="23">
        <v>1</v>
      </c>
      <c r="C2804" s="23">
        <v>1029532</v>
      </c>
      <c r="D2804" s="23" t="s">
        <v>1728</v>
      </c>
      <c r="E2804" s="5">
        <f>IFERROR((PlanMasine[[#This Row],[Norma]]/PlanMasine[[#This Row],[Q]])*(PlanMasine[[#This Row],[Q]]/SUMIF(#REF!,PlanMasine[[#This Row],[RN]],#REF!)*PlanMasine[[#This Row],[KPLQ]]),0)</f>
        <v>0</v>
      </c>
      <c r="F2804" s="23">
        <v>6</v>
      </c>
      <c r="G2804" s="23">
        <v>0</v>
      </c>
      <c r="H2804" s="23">
        <v>0</v>
      </c>
      <c r="I2804" s="23" t="s">
        <v>5</v>
      </c>
      <c r="J2804" s="23" t="s">
        <v>570</v>
      </c>
      <c r="K2804" s="23" t="s">
        <v>1830</v>
      </c>
      <c r="L2804" s="24">
        <v>45855</v>
      </c>
      <c r="M2804" s="28">
        <v>2.0833333333333333E-3</v>
      </c>
      <c r="N2804" s="3">
        <v>45845</v>
      </c>
      <c r="O2804">
        <v>227775</v>
      </c>
      <c r="P2804" t="e">
        <f>IFERROR(INDEX(REDOSLIJED!#REF!,MATCH(PlanMasine[[#This Row],[KPL]],REDOSLIJED!#REF!,0)),MAX(REDOSLIJED!#REF!)+1)</f>
        <v>#REF!</v>
      </c>
    </row>
    <row r="2805" spans="1:16" hidden="1" x14ac:dyDescent="0.25">
      <c r="A2805" s="23">
        <v>1029563</v>
      </c>
      <c r="B2805" s="23">
        <v>1</v>
      </c>
      <c r="C2805" s="23">
        <v>1029521</v>
      </c>
      <c r="D2805" s="23" t="s">
        <v>2386</v>
      </c>
      <c r="E2805" s="5">
        <f>IFERROR((PlanMasine[[#This Row],[Norma]]/PlanMasine[[#This Row],[Q]])*(PlanMasine[[#This Row],[Q]]/SUMIF(#REF!,PlanMasine[[#This Row],[RN]],#REF!)*PlanMasine[[#This Row],[KPLQ]]),0)</f>
        <v>0</v>
      </c>
      <c r="F2805" s="23">
        <v>6</v>
      </c>
      <c r="G2805" s="23">
        <v>3</v>
      </c>
      <c r="H2805" s="23">
        <v>0</v>
      </c>
      <c r="I2805" s="23" t="s">
        <v>5</v>
      </c>
      <c r="J2805" s="23" t="s">
        <v>570</v>
      </c>
      <c r="K2805" s="23" t="s">
        <v>1830</v>
      </c>
      <c r="L2805" s="24">
        <v>45855</v>
      </c>
      <c r="M2805" s="28">
        <v>1.3888888888888889E-3</v>
      </c>
      <c r="N2805" s="3">
        <v>45845</v>
      </c>
      <c r="O2805">
        <v>227764</v>
      </c>
      <c r="P2805" t="e">
        <f>IFERROR(INDEX(REDOSLIJED!#REF!,MATCH(PlanMasine[[#This Row],[KPL]],REDOSLIJED!#REF!,0)),MAX(REDOSLIJED!#REF!)+1)</f>
        <v>#REF!</v>
      </c>
    </row>
    <row r="2806" spans="1:16" hidden="1" x14ac:dyDescent="0.25">
      <c r="A2806" s="23">
        <v>1029563</v>
      </c>
      <c r="B2806" s="23">
        <v>1</v>
      </c>
      <c r="C2806" s="23">
        <v>1029530</v>
      </c>
      <c r="D2806" s="23" t="s">
        <v>2061</v>
      </c>
      <c r="E2806" s="5">
        <f>IFERROR((PlanMasine[[#This Row],[Norma]]/PlanMasine[[#This Row],[Q]])*(PlanMasine[[#This Row],[Q]]/SUMIF(#REF!,PlanMasine[[#This Row],[RN]],#REF!)*PlanMasine[[#This Row],[KPLQ]]),0)</f>
        <v>0</v>
      </c>
      <c r="F2806" s="23">
        <v>6</v>
      </c>
      <c r="G2806" s="23">
        <v>0</v>
      </c>
      <c r="H2806" s="23">
        <v>0</v>
      </c>
      <c r="I2806" s="23" t="s">
        <v>5</v>
      </c>
      <c r="J2806" s="23" t="s">
        <v>570</v>
      </c>
      <c r="K2806" s="23" t="s">
        <v>1830</v>
      </c>
      <c r="L2806" s="24">
        <v>45855</v>
      </c>
      <c r="M2806" s="28">
        <v>2.0833333333333333E-3</v>
      </c>
      <c r="N2806" s="3">
        <v>45845</v>
      </c>
      <c r="O2806">
        <v>227773</v>
      </c>
      <c r="P2806" t="e">
        <f>IFERROR(INDEX(REDOSLIJED!#REF!,MATCH(PlanMasine[[#This Row],[KPL]],REDOSLIJED!#REF!,0)),MAX(REDOSLIJED!#REF!)+1)</f>
        <v>#REF!</v>
      </c>
    </row>
    <row r="2807" spans="1:16" hidden="1" x14ac:dyDescent="0.25">
      <c r="A2807" s="23">
        <v>1029563</v>
      </c>
      <c r="B2807" s="23">
        <v>1</v>
      </c>
      <c r="C2807" s="23">
        <v>1029548</v>
      </c>
      <c r="D2807" s="23" t="s">
        <v>2382</v>
      </c>
      <c r="E2807" s="5">
        <f>IFERROR((PlanMasine[[#This Row],[Norma]]/PlanMasine[[#This Row],[Q]])*(PlanMasine[[#This Row],[Q]]/SUMIF(#REF!,PlanMasine[[#This Row],[RN]],#REF!)*PlanMasine[[#This Row],[KPLQ]]),0)</f>
        <v>0</v>
      </c>
      <c r="F2807" s="23">
        <v>6</v>
      </c>
      <c r="G2807" s="23">
        <v>0</v>
      </c>
      <c r="H2807" s="23">
        <v>0</v>
      </c>
      <c r="I2807" s="23" t="s">
        <v>5</v>
      </c>
      <c r="J2807" s="23" t="s">
        <v>570</v>
      </c>
      <c r="K2807" s="23" t="s">
        <v>1830</v>
      </c>
      <c r="L2807" s="24">
        <v>45855</v>
      </c>
      <c r="M2807" s="28">
        <v>1.3888888888888889E-3</v>
      </c>
      <c r="N2807" s="3">
        <v>45845</v>
      </c>
      <c r="O2807">
        <v>227801</v>
      </c>
      <c r="P2807" t="e">
        <f>IFERROR(INDEX(REDOSLIJED!#REF!,MATCH(PlanMasine[[#This Row],[KPL]],REDOSLIJED!#REF!,0)),MAX(REDOSLIJED!#REF!)+1)</f>
        <v>#REF!</v>
      </c>
    </row>
    <row r="2808" spans="1:16" hidden="1" x14ac:dyDescent="0.25">
      <c r="A2808" s="23">
        <v>1029563</v>
      </c>
      <c r="B2808" s="23">
        <v>1</v>
      </c>
      <c r="C2808" s="23">
        <v>1029551</v>
      </c>
      <c r="D2808" s="23" t="s">
        <v>2066</v>
      </c>
      <c r="E2808" s="5">
        <f>IFERROR((PlanMasine[[#This Row],[Norma]]/PlanMasine[[#This Row],[Q]])*(PlanMasine[[#This Row],[Q]]/SUMIF(#REF!,PlanMasine[[#This Row],[RN]],#REF!)*PlanMasine[[#This Row],[KPLQ]]),0)</f>
        <v>0</v>
      </c>
      <c r="F2808" s="23">
        <v>6</v>
      </c>
      <c r="G2808" s="23">
        <v>0</v>
      </c>
      <c r="H2808" s="23">
        <v>0</v>
      </c>
      <c r="I2808" s="23" t="s">
        <v>5</v>
      </c>
      <c r="J2808" s="23" t="s">
        <v>570</v>
      </c>
      <c r="K2808" s="23" t="s">
        <v>1830</v>
      </c>
      <c r="L2808" s="24">
        <v>45855</v>
      </c>
      <c r="M2808" s="28">
        <v>1.3888888888888889E-3</v>
      </c>
      <c r="N2808" s="3">
        <v>45845</v>
      </c>
      <c r="O2808">
        <v>227804</v>
      </c>
      <c r="P2808" t="e">
        <f>IFERROR(INDEX(REDOSLIJED!#REF!,MATCH(PlanMasine[[#This Row],[KPL]],REDOSLIJED!#REF!,0)),MAX(REDOSLIJED!#REF!)+1)</f>
        <v>#REF!</v>
      </c>
    </row>
    <row r="2809" spans="1:16" hidden="1" x14ac:dyDescent="0.25">
      <c r="A2809" s="23">
        <v>1029563</v>
      </c>
      <c r="B2809" s="23">
        <v>1</v>
      </c>
      <c r="C2809" s="23">
        <v>1029528</v>
      </c>
      <c r="D2809" s="23" t="s">
        <v>2385</v>
      </c>
      <c r="E2809" s="5">
        <f>IFERROR((PlanMasine[[#This Row],[Norma]]/PlanMasine[[#This Row],[Q]])*(PlanMasine[[#This Row],[Q]]/SUMIF(#REF!,PlanMasine[[#This Row],[RN]],#REF!)*PlanMasine[[#This Row],[KPLQ]]),0)</f>
        <v>0</v>
      </c>
      <c r="F2809" s="23">
        <v>6</v>
      </c>
      <c r="G2809" s="23">
        <v>0</v>
      </c>
      <c r="H2809" s="23">
        <v>0</v>
      </c>
      <c r="I2809" s="23" t="s">
        <v>5</v>
      </c>
      <c r="J2809" s="23" t="s">
        <v>570</v>
      </c>
      <c r="K2809" s="23" t="s">
        <v>1830</v>
      </c>
      <c r="L2809" s="24">
        <v>45855</v>
      </c>
      <c r="M2809" s="28">
        <v>1.3888888888888889E-3</v>
      </c>
      <c r="N2809" s="3">
        <v>45845</v>
      </c>
      <c r="O2809">
        <v>227771</v>
      </c>
      <c r="P2809" t="e">
        <f>IFERROR(INDEX(REDOSLIJED!#REF!,MATCH(PlanMasine[[#This Row],[KPL]],REDOSLIJED!#REF!,0)),MAX(REDOSLIJED!#REF!)+1)</f>
        <v>#REF!</v>
      </c>
    </row>
    <row r="2810" spans="1:16" hidden="1" x14ac:dyDescent="0.25">
      <c r="A2810" s="23">
        <v>1029563</v>
      </c>
      <c r="B2810" s="23">
        <v>1</v>
      </c>
      <c r="C2810" s="23">
        <v>1029545</v>
      </c>
      <c r="D2810" s="23" t="s">
        <v>1726</v>
      </c>
      <c r="E2810" s="5">
        <f>IFERROR((PlanMasine[[#This Row],[Norma]]/PlanMasine[[#This Row],[Q]])*(PlanMasine[[#This Row],[Q]]/SUMIF(#REF!,PlanMasine[[#This Row],[RN]],#REF!)*PlanMasine[[#This Row],[KPLQ]]),0)</f>
        <v>0</v>
      </c>
      <c r="F2810" s="23">
        <v>6</v>
      </c>
      <c r="G2810" s="23">
        <v>0</v>
      </c>
      <c r="H2810" s="23">
        <v>0</v>
      </c>
      <c r="I2810" s="23" t="s">
        <v>5</v>
      </c>
      <c r="J2810" s="23" t="s">
        <v>570</v>
      </c>
      <c r="K2810" s="23" t="s">
        <v>1830</v>
      </c>
      <c r="L2810" s="24">
        <v>45855</v>
      </c>
      <c r="M2810" s="28">
        <v>2.0833333333333333E-3</v>
      </c>
      <c r="N2810" s="3">
        <v>45845</v>
      </c>
      <c r="O2810">
        <v>227792</v>
      </c>
      <c r="P2810" t="e">
        <f>IFERROR(INDEX(REDOSLIJED!#REF!,MATCH(PlanMasine[[#This Row],[KPL]],REDOSLIJED!#REF!,0)),MAX(REDOSLIJED!#REF!)+1)</f>
        <v>#REF!</v>
      </c>
    </row>
    <row r="2811" spans="1:16" hidden="1" x14ac:dyDescent="0.25">
      <c r="A2811" s="23">
        <v>1029563</v>
      </c>
      <c r="B2811" s="23">
        <v>1</v>
      </c>
      <c r="C2811" s="23">
        <v>1029522</v>
      </c>
      <c r="D2811" s="23" t="s">
        <v>2379</v>
      </c>
      <c r="E2811" s="5">
        <f>IFERROR((PlanMasine[[#This Row],[Norma]]/PlanMasine[[#This Row],[Q]])*(PlanMasine[[#This Row],[Q]]/SUMIF(#REF!,PlanMasine[[#This Row],[RN]],#REF!)*PlanMasine[[#This Row],[KPLQ]]),0)</f>
        <v>0</v>
      </c>
      <c r="F2811" s="23">
        <v>6</v>
      </c>
      <c r="G2811" s="23">
        <v>1</v>
      </c>
      <c r="H2811" s="23">
        <v>0</v>
      </c>
      <c r="I2811" s="23" t="s">
        <v>5</v>
      </c>
      <c r="J2811" s="23" t="s">
        <v>570</v>
      </c>
      <c r="K2811" s="23" t="s">
        <v>1830</v>
      </c>
      <c r="L2811" s="24">
        <v>45855</v>
      </c>
      <c r="M2811" s="28">
        <v>1.3888888888888889E-3</v>
      </c>
      <c r="N2811" s="3">
        <v>45845</v>
      </c>
      <c r="O2811">
        <v>227765</v>
      </c>
      <c r="P2811" t="e">
        <f>IFERROR(INDEX(REDOSLIJED!#REF!,MATCH(PlanMasine[[#This Row],[KPL]],REDOSLIJED!#REF!,0)),MAX(REDOSLIJED!#REF!)+1)</f>
        <v>#REF!</v>
      </c>
    </row>
    <row r="2812" spans="1:16" hidden="1" x14ac:dyDescent="0.25">
      <c r="A2812" s="23">
        <v>1029564</v>
      </c>
      <c r="B2812" s="23">
        <v>1</v>
      </c>
      <c r="C2812" s="23">
        <v>1029530</v>
      </c>
      <c r="D2812" s="23" t="s">
        <v>2061</v>
      </c>
      <c r="E2812" s="5">
        <f>IFERROR((PlanMasine[[#This Row],[Norma]]/PlanMasine[[#This Row],[Q]])*(PlanMasine[[#This Row],[Q]]/SUMIF(#REF!,PlanMasine[[#This Row],[RN]],#REF!)*PlanMasine[[#This Row],[KPLQ]]),0)</f>
        <v>0</v>
      </c>
      <c r="F2812" s="23">
        <v>6</v>
      </c>
      <c r="G2812" s="23">
        <v>0</v>
      </c>
      <c r="H2812" s="23">
        <v>0</v>
      </c>
      <c r="I2812" s="23" t="s">
        <v>5</v>
      </c>
      <c r="J2812" s="23" t="s">
        <v>570</v>
      </c>
      <c r="K2812" s="23" t="s">
        <v>1830</v>
      </c>
      <c r="L2812" s="24">
        <v>45855</v>
      </c>
      <c r="M2812" s="28">
        <v>2.0833333333333333E-3</v>
      </c>
      <c r="N2812" s="3">
        <v>45845</v>
      </c>
      <c r="O2812">
        <v>227773</v>
      </c>
      <c r="P2812" t="e">
        <f>IFERROR(INDEX(REDOSLIJED!#REF!,MATCH(PlanMasine[[#This Row],[KPL]],REDOSLIJED!#REF!,0)),MAX(REDOSLIJED!#REF!)+1)</f>
        <v>#REF!</v>
      </c>
    </row>
    <row r="2813" spans="1:16" hidden="1" x14ac:dyDescent="0.25">
      <c r="A2813" s="23">
        <v>1029564</v>
      </c>
      <c r="B2813" s="23">
        <v>1</v>
      </c>
      <c r="C2813" s="23">
        <v>1029532</v>
      </c>
      <c r="D2813" s="23" t="s">
        <v>1728</v>
      </c>
      <c r="E2813" s="5">
        <f>IFERROR((PlanMasine[[#This Row],[Norma]]/PlanMasine[[#This Row],[Q]])*(PlanMasine[[#This Row],[Q]]/SUMIF(#REF!,PlanMasine[[#This Row],[RN]],#REF!)*PlanMasine[[#This Row],[KPLQ]]),0)</f>
        <v>0</v>
      </c>
      <c r="F2813" s="23">
        <v>6</v>
      </c>
      <c r="G2813" s="23">
        <v>0</v>
      </c>
      <c r="H2813" s="23">
        <v>0</v>
      </c>
      <c r="I2813" s="23" t="s">
        <v>5</v>
      </c>
      <c r="J2813" s="23" t="s">
        <v>570</v>
      </c>
      <c r="K2813" s="23" t="s">
        <v>1830</v>
      </c>
      <c r="L2813" s="24">
        <v>45855</v>
      </c>
      <c r="M2813" s="28">
        <v>2.0833333333333333E-3</v>
      </c>
      <c r="N2813" s="3">
        <v>45845</v>
      </c>
      <c r="O2813">
        <v>227775</v>
      </c>
      <c r="P2813" t="e">
        <f>IFERROR(INDEX(REDOSLIJED!#REF!,MATCH(PlanMasine[[#This Row],[KPL]],REDOSLIJED!#REF!,0)),MAX(REDOSLIJED!#REF!)+1)</f>
        <v>#REF!</v>
      </c>
    </row>
    <row r="2814" spans="1:16" hidden="1" x14ac:dyDescent="0.25">
      <c r="A2814" s="23">
        <v>1029564</v>
      </c>
      <c r="B2814" s="23">
        <v>1</v>
      </c>
      <c r="C2814" s="23">
        <v>1029541</v>
      </c>
      <c r="D2814" s="23" t="s">
        <v>2380</v>
      </c>
      <c r="E2814" s="5">
        <f>IFERROR((PlanMasine[[#This Row],[Norma]]/PlanMasine[[#This Row],[Q]])*(PlanMasine[[#This Row],[Q]]/SUMIF(#REF!,PlanMasine[[#This Row],[RN]],#REF!)*PlanMasine[[#This Row],[KPLQ]]),0)</f>
        <v>0</v>
      </c>
      <c r="F2814" s="23">
        <v>6</v>
      </c>
      <c r="G2814" s="23">
        <v>0</v>
      </c>
      <c r="H2814" s="23">
        <v>0</v>
      </c>
      <c r="I2814" s="23" t="s">
        <v>5</v>
      </c>
      <c r="J2814" s="23" t="s">
        <v>570</v>
      </c>
      <c r="K2814" s="23" t="s">
        <v>1830</v>
      </c>
      <c r="L2814" s="24">
        <v>45855</v>
      </c>
      <c r="M2814" s="28">
        <v>2.0833333333333333E-3</v>
      </c>
      <c r="N2814" s="3">
        <v>45845</v>
      </c>
      <c r="O2814">
        <v>227785</v>
      </c>
      <c r="P2814" t="e">
        <f>IFERROR(INDEX(REDOSLIJED!#REF!,MATCH(PlanMasine[[#This Row],[KPL]],REDOSLIJED!#REF!,0)),MAX(REDOSLIJED!#REF!)+1)</f>
        <v>#REF!</v>
      </c>
    </row>
    <row r="2815" spans="1:16" hidden="1" x14ac:dyDescent="0.25">
      <c r="A2815" s="23">
        <v>1029564</v>
      </c>
      <c r="B2815" s="23">
        <v>1</v>
      </c>
      <c r="C2815" s="23">
        <v>1029537</v>
      </c>
      <c r="D2815" s="23" t="s">
        <v>2062</v>
      </c>
      <c r="E2815" s="5">
        <f>IFERROR((PlanMasine[[#This Row],[Norma]]/PlanMasine[[#This Row],[Q]])*(PlanMasine[[#This Row],[Q]]/SUMIF(#REF!,PlanMasine[[#This Row],[RN]],#REF!)*PlanMasine[[#This Row],[KPLQ]]),0)</f>
        <v>0</v>
      </c>
      <c r="F2815" s="23">
        <v>6</v>
      </c>
      <c r="G2815" s="23">
        <v>0</v>
      </c>
      <c r="H2815" s="23">
        <v>0</v>
      </c>
      <c r="I2815" s="23" t="s">
        <v>5</v>
      </c>
      <c r="J2815" s="23" t="s">
        <v>570</v>
      </c>
      <c r="K2815" s="23" t="s">
        <v>1830</v>
      </c>
      <c r="L2815" s="24">
        <v>45855</v>
      </c>
      <c r="M2815" s="28">
        <v>2.0833333333333333E-3</v>
      </c>
      <c r="N2815" s="3">
        <v>45845</v>
      </c>
      <c r="O2815">
        <v>227781</v>
      </c>
      <c r="P2815" t="e">
        <f>IFERROR(INDEX(REDOSLIJED!#REF!,MATCH(PlanMasine[[#This Row],[KPL]],REDOSLIJED!#REF!,0)),MAX(REDOSLIJED!#REF!)+1)</f>
        <v>#REF!</v>
      </c>
    </row>
    <row r="2816" spans="1:16" hidden="1" x14ac:dyDescent="0.25">
      <c r="A2816" s="23">
        <v>1029564</v>
      </c>
      <c r="B2816" s="23">
        <v>1</v>
      </c>
      <c r="C2816" s="23">
        <v>1029528</v>
      </c>
      <c r="D2816" s="23" t="s">
        <v>2385</v>
      </c>
      <c r="E2816" s="5">
        <f>IFERROR((PlanMasine[[#This Row],[Norma]]/PlanMasine[[#This Row],[Q]])*(PlanMasine[[#This Row],[Q]]/SUMIF(#REF!,PlanMasine[[#This Row],[RN]],#REF!)*PlanMasine[[#This Row],[KPLQ]]),0)</f>
        <v>0</v>
      </c>
      <c r="F2816" s="23">
        <v>6</v>
      </c>
      <c r="G2816" s="23">
        <v>0</v>
      </c>
      <c r="H2816" s="23">
        <v>0</v>
      </c>
      <c r="I2816" s="23" t="s">
        <v>5</v>
      </c>
      <c r="J2816" s="23" t="s">
        <v>570</v>
      </c>
      <c r="K2816" s="23" t="s">
        <v>1830</v>
      </c>
      <c r="L2816" s="24">
        <v>45855</v>
      </c>
      <c r="M2816" s="28">
        <v>1.3888888888888889E-3</v>
      </c>
      <c r="N2816" s="3">
        <v>45845</v>
      </c>
      <c r="O2816">
        <v>227771</v>
      </c>
      <c r="P2816" t="e">
        <f>IFERROR(INDEX(REDOSLIJED!#REF!,MATCH(PlanMasine[[#This Row],[KPL]],REDOSLIJED!#REF!,0)),MAX(REDOSLIJED!#REF!)+1)</f>
        <v>#REF!</v>
      </c>
    </row>
    <row r="2817" spans="1:16" hidden="1" x14ac:dyDescent="0.25">
      <c r="A2817" s="23">
        <v>1029564</v>
      </c>
      <c r="B2817" s="23">
        <v>1</v>
      </c>
      <c r="C2817" s="23">
        <v>1029543</v>
      </c>
      <c r="D2817" s="23" t="s">
        <v>2383</v>
      </c>
      <c r="E2817" s="5">
        <f>IFERROR((PlanMasine[[#This Row],[Norma]]/PlanMasine[[#This Row],[Q]])*(PlanMasine[[#This Row],[Q]]/SUMIF(#REF!,PlanMasine[[#This Row],[RN]],#REF!)*PlanMasine[[#This Row],[KPLQ]]),0)</f>
        <v>0</v>
      </c>
      <c r="F2817" s="23">
        <v>6</v>
      </c>
      <c r="G2817" s="23">
        <v>0</v>
      </c>
      <c r="H2817" s="23">
        <v>0</v>
      </c>
      <c r="I2817" s="23" t="s">
        <v>5</v>
      </c>
      <c r="J2817" s="23" t="s">
        <v>570</v>
      </c>
      <c r="K2817" s="23" t="s">
        <v>1830</v>
      </c>
      <c r="L2817" s="24">
        <v>45855</v>
      </c>
      <c r="M2817" s="28">
        <v>2.0833333333333333E-3</v>
      </c>
      <c r="N2817" s="3">
        <v>45845</v>
      </c>
      <c r="O2817">
        <v>227787</v>
      </c>
      <c r="P2817" t="e">
        <f>IFERROR(INDEX(REDOSLIJED!#REF!,MATCH(PlanMasine[[#This Row],[KPL]],REDOSLIJED!#REF!,0)),MAX(REDOSLIJED!#REF!)+1)</f>
        <v>#REF!</v>
      </c>
    </row>
    <row r="2818" spans="1:16" hidden="1" x14ac:dyDescent="0.25">
      <c r="A2818" s="23">
        <v>1029564</v>
      </c>
      <c r="B2818" s="23">
        <v>1</v>
      </c>
      <c r="C2818" s="23">
        <v>1029545</v>
      </c>
      <c r="D2818" s="23" t="s">
        <v>1726</v>
      </c>
      <c r="E2818" s="5">
        <f>IFERROR((PlanMasine[[#This Row],[Norma]]/PlanMasine[[#This Row],[Q]])*(PlanMasine[[#This Row],[Q]]/SUMIF(#REF!,PlanMasine[[#This Row],[RN]],#REF!)*PlanMasine[[#This Row],[KPLQ]]),0)</f>
        <v>0</v>
      </c>
      <c r="F2818" s="23">
        <v>6</v>
      </c>
      <c r="G2818" s="23">
        <v>0</v>
      </c>
      <c r="H2818" s="23">
        <v>0</v>
      </c>
      <c r="I2818" s="23" t="s">
        <v>5</v>
      </c>
      <c r="J2818" s="23" t="s">
        <v>570</v>
      </c>
      <c r="K2818" s="23" t="s">
        <v>1830</v>
      </c>
      <c r="L2818" s="24">
        <v>45855</v>
      </c>
      <c r="M2818" s="28">
        <v>2.0833333333333333E-3</v>
      </c>
      <c r="N2818" s="3">
        <v>45845</v>
      </c>
      <c r="O2818">
        <v>227792</v>
      </c>
      <c r="P2818" t="e">
        <f>IFERROR(INDEX(REDOSLIJED!#REF!,MATCH(PlanMasine[[#This Row],[KPL]],REDOSLIJED!#REF!,0)),MAX(REDOSLIJED!#REF!)+1)</f>
        <v>#REF!</v>
      </c>
    </row>
    <row r="2819" spans="1:16" hidden="1" x14ac:dyDescent="0.25">
      <c r="A2819" s="23">
        <v>1029564</v>
      </c>
      <c r="B2819" s="23">
        <v>1</v>
      </c>
      <c r="C2819" s="23">
        <v>1029548</v>
      </c>
      <c r="D2819" s="23" t="s">
        <v>2382</v>
      </c>
      <c r="E2819" s="5">
        <f>IFERROR((PlanMasine[[#This Row],[Norma]]/PlanMasine[[#This Row],[Q]])*(PlanMasine[[#This Row],[Q]]/SUMIF(#REF!,PlanMasine[[#This Row],[RN]],#REF!)*PlanMasine[[#This Row],[KPLQ]]),0)</f>
        <v>0</v>
      </c>
      <c r="F2819" s="23">
        <v>6</v>
      </c>
      <c r="G2819" s="23">
        <v>0</v>
      </c>
      <c r="H2819" s="23">
        <v>0</v>
      </c>
      <c r="I2819" s="23" t="s">
        <v>5</v>
      </c>
      <c r="J2819" s="23" t="s">
        <v>570</v>
      </c>
      <c r="K2819" s="23" t="s">
        <v>1830</v>
      </c>
      <c r="L2819" s="24">
        <v>45855</v>
      </c>
      <c r="M2819" s="28">
        <v>1.3888888888888889E-3</v>
      </c>
      <c r="N2819" s="3">
        <v>45845</v>
      </c>
      <c r="O2819">
        <v>227801</v>
      </c>
      <c r="P2819" t="e">
        <f>IFERROR(INDEX(REDOSLIJED!#REF!,MATCH(PlanMasine[[#This Row],[KPL]],REDOSLIJED!#REF!,0)),MAX(REDOSLIJED!#REF!)+1)</f>
        <v>#REF!</v>
      </c>
    </row>
    <row r="2820" spans="1:16" hidden="1" x14ac:dyDescent="0.25">
      <c r="A2820" s="23">
        <v>1029564</v>
      </c>
      <c r="B2820" s="23">
        <v>1</v>
      </c>
      <c r="C2820" s="23">
        <v>1029551</v>
      </c>
      <c r="D2820" s="23" t="s">
        <v>2066</v>
      </c>
      <c r="E2820" s="5">
        <f>IFERROR((PlanMasine[[#This Row],[Norma]]/PlanMasine[[#This Row],[Q]])*(PlanMasine[[#This Row],[Q]]/SUMIF(#REF!,PlanMasine[[#This Row],[RN]],#REF!)*PlanMasine[[#This Row],[KPLQ]]),0)</f>
        <v>0</v>
      </c>
      <c r="F2820" s="23">
        <v>6</v>
      </c>
      <c r="G2820" s="23">
        <v>0</v>
      </c>
      <c r="H2820" s="23">
        <v>0</v>
      </c>
      <c r="I2820" s="23" t="s">
        <v>5</v>
      </c>
      <c r="J2820" s="23" t="s">
        <v>570</v>
      </c>
      <c r="K2820" s="23" t="s">
        <v>1830</v>
      </c>
      <c r="L2820" s="24">
        <v>45855</v>
      </c>
      <c r="M2820" s="28">
        <v>1.3888888888888889E-3</v>
      </c>
      <c r="N2820" s="3">
        <v>45845</v>
      </c>
      <c r="O2820">
        <v>227804</v>
      </c>
      <c r="P2820" t="e">
        <f>IFERROR(INDEX(REDOSLIJED!#REF!,MATCH(PlanMasine[[#This Row],[KPL]],REDOSLIJED!#REF!,0)),MAX(REDOSLIJED!#REF!)+1)</f>
        <v>#REF!</v>
      </c>
    </row>
    <row r="2821" spans="1:16" hidden="1" x14ac:dyDescent="0.25">
      <c r="A2821" s="23">
        <v>1029564</v>
      </c>
      <c r="B2821" s="23">
        <v>1</v>
      </c>
      <c r="C2821" s="23">
        <v>1029535</v>
      </c>
      <c r="D2821" s="23" t="s">
        <v>1727</v>
      </c>
      <c r="E2821" s="5">
        <f>IFERROR((PlanMasine[[#This Row],[Norma]]/PlanMasine[[#This Row],[Q]])*(PlanMasine[[#This Row],[Q]]/SUMIF(#REF!,PlanMasine[[#This Row],[RN]],#REF!)*PlanMasine[[#This Row],[KPLQ]]),0)</f>
        <v>0</v>
      </c>
      <c r="F2821" s="23">
        <v>6</v>
      </c>
      <c r="G2821" s="23">
        <v>0</v>
      </c>
      <c r="H2821" s="23">
        <v>0</v>
      </c>
      <c r="I2821" s="23" t="s">
        <v>5</v>
      </c>
      <c r="J2821" s="23" t="s">
        <v>570</v>
      </c>
      <c r="K2821" s="23" t="s">
        <v>1830</v>
      </c>
      <c r="L2821" s="24">
        <v>45855</v>
      </c>
      <c r="M2821" s="28">
        <v>2.0833333333333333E-3</v>
      </c>
      <c r="N2821" s="3">
        <v>45845</v>
      </c>
      <c r="O2821">
        <v>227779</v>
      </c>
      <c r="P2821" t="e">
        <f>IFERROR(INDEX(REDOSLIJED!#REF!,MATCH(PlanMasine[[#This Row],[KPL]],REDOSLIJED!#REF!,0)),MAX(REDOSLIJED!#REF!)+1)</f>
        <v>#REF!</v>
      </c>
    </row>
    <row r="2822" spans="1:16" hidden="1" x14ac:dyDescent="0.25">
      <c r="A2822" s="23">
        <v>1029564</v>
      </c>
      <c r="B2822" s="23">
        <v>1</v>
      </c>
      <c r="C2822" s="23">
        <v>1029556</v>
      </c>
      <c r="D2822" s="23" t="s">
        <v>2387</v>
      </c>
      <c r="E2822" s="5">
        <f>IFERROR((PlanMasine[[#This Row],[Norma]]/PlanMasine[[#This Row],[Q]])*(PlanMasine[[#This Row],[Q]]/SUMIF(#REF!,PlanMasine[[#This Row],[RN]],#REF!)*PlanMasine[[#This Row],[KPLQ]]),0)</f>
        <v>0</v>
      </c>
      <c r="F2822" s="23">
        <v>6</v>
      </c>
      <c r="G2822" s="23">
        <v>0</v>
      </c>
      <c r="H2822" s="23">
        <v>0</v>
      </c>
      <c r="I2822" s="23" t="s">
        <v>5</v>
      </c>
      <c r="J2822" s="23" t="s">
        <v>570</v>
      </c>
      <c r="K2822" s="23" t="s">
        <v>1830</v>
      </c>
      <c r="L2822" s="24">
        <v>45855</v>
      </c>
      <c r="M2822" s="28">
        <v>1.3888888888888889E-3</v>
      </c>
      <c r="N2822" s="3">
        <v>45845</v>
      </c>
      <c r="O2822">
        <v>227809</v>
      </c>
      <c r="P2822" t="e">
        <f>IFERROR(INDEX(REDOSLIJED!#REF!,MATCH(PlanMasine[[#This Row],[KPL]],REDOSLIJED!#REF!,0)),MAX(REDOSLIJED!#REF!)+1)</f>
        <v>#REF!</v>
      </c>
    </row>
    <row r="2823" spans="1:16" hidden="1" x14ac:dyDescent="0.25">
      <c r="A2823" s="23">
        <v>1029564</v>
      </c>
      <c r="B2823" s="23">
        <v>1</v>
      </c>
      <c r="C2823" s="23">
        <v>1029554</v>
      </c>
      <c r="D2823" s="23" t="s">
        <v>2384</v>
      </c>
      <c r="E2823" s="5">
        <f>IFERROR((PlanMasine[[#This Row],[Norma]]/PlanMasine[[#This Row],[Q]])*(PlanMasine[[#This Row],[Q]]/SUMIF(#REF!,PlanMasine[[#This Row],[RN]],#REF!)*PlanMasine[[#This Row],[KPLQ]]),0)</f>
        <v>0</v>
      </c>
      <c r="F2823" s="23">
        <v>6</v>
      </c>
      <c r="G2823" s="23">
        <v>0</v>
      </c>
      <c r="H2823" s="23">
        <v>0</v>
      </c>
      <c r="I2823" s="23" t="s">
        <v>5</v>
      </c>
      <c r="J2823" s="23" t="s">
        <v>570</v>
      </c>
      <c r="K2823" s="23" t="s">
        <v>1830</v>
      </c>
      <c r="L2823" s="24">
        <v>45855</v>
      </c>
      <c r="M2823" s="28">
        <v>1.3888888888888889E-3</v>
      </c>
      <c r="N2823" s="3">
        <v>45845</v>
      </c>
      <c r="O2823">
        <v>227807</v>
      </c>
      <c r="P2823" t="e">
        <f>IFERROR(INDEX(REDOSLIJED!#REF!,MATCH(PlanMasine[[#This Row],[KPL]],REDOSLIJED!#REF!,0)),MAX(REDOSLIJED!#REF!)+1)</f>
        <v>#REF!</v>
      </c>
    </row>
    <row r="2824" spans="1:16" hidden="1" x14ac:dyDescent="0.25">
      <c r="A2824" s="23">
        <v>1029564</v>
      </c>
      <c r="B2824" s="23">
        <v>1</v>
      </c>
      <c r="C2824" s="23">
        <v>1029521</v>
      </c>
      <c r="D2824" s="23" t="s">
        <v>2386</v>
      </c>
      <c r="E2824" s="5">
        <f>IFERROR((PlanMasine[[#This Row],[Norma]]/PlanMasine[[#This Row],[Q]])*(PlanMasine[[#This Row],[Q]]/SUMIF(#REF!,PlanMasine[[#This Row],[RN]],#REF!)*PlanMasine[[#This Row],[KPLQ]]),0)</f>
        <v>0</v>
      </c>
      <c r="F2824" s="23">
        <v>6</v>
      </c>
      <c r="G2824" s="23">
        <v>3</v>
      </c>
      <c r="H2824" s="23">
        <v>0</v>
      </c>
      <c r="I2824" s="23" t="s">
        <v>5</v>
      </c>
      <c r="J2824" s="23" t="s">
        <v>570</v>
      </c>
      <c r="K2824" s="23" t="s">
        <v>1830</v>
      </c>
      <c r="L2824" s="24">
        <v>45855</v>
      </c>
      <c r="M2824" s="28">
        <v>1.3888888888888889E-3</v>
      </c>
      <c r="N2824" s="3">
        <v>45845</v>
      </c>
      <c r="O2824">
        <v>227764</v>
      </c>
      <c r="P2824" t="e">
        <f>IFERROR(INDEX(REDOSLIJED!#REF!,MATCH(PlanMasine[[#This Row],[KPL]],REDOSLIJED!#REF!,0)),MAX(REDOSLIJED!#REF!)+1)</f>
        <v>#REF!</v>
      </c>
    </row>
    <row r="2825" spans="1:16" hidden="1" x14ac:dyDescent="0.25">
      <c r="A2825" s="23">
        <v>1029564</v>
      </c>
      <c r="B2825" s="23">
        <v>1</v>
      </c>
      <c r="C2825" s="23">
        <v>1029561</v>
      </c>
      <c r="D2825" s="23" t="s">
        <v>2063</v>
      </c>
      <c r="E2825" s="5">
        <f>IFERROR((PlanMasine[[#This Row],[Norma]]/PlanMasine[[#This Row],[Q]])*(PlanMasine[[#This Row],[Q]]/SUMIF(#REF!,PlanMasine[[#This Row],[RN]],#REF!)*PlanMasine[[#This Row],[KPLQ]]),0)</f>
        <v>0</v>
      </c>
      <c r="F2825" s="23">
        <v>6</v>
      </c>
      <c r="G2825" s="23">
        <v>0</v>
      </c>
      <c r="H2825" s="23">
        <v>0</v>
      </c>
      <c r="I2825" s="23" t="s">
        <v>5</v>
      </c>
      <c r="J2825" s="23" t="s">
        <v>570</v>
      </c>
      <c r="K2825" s="23" t="s">
        <v>1830</v>
      </c>
      <c r="L2825" s="24">
        <v>45855</v>
      </c>
      <c r="M2825" s="28">
        <v>1.3888888888888889E-3</v>
      </c>
      <c r="N2825" s="3">
        <v>45845</v>
      </c>
      <c r="O2825">
        <v>227814</v>
      </c>
      <c r="P2825" t="e">
        <f>IFERROR(INDEX(REDOSLIJED!#REF!,MATCH(PlanMasine[[#This Row],[KPL]],REDOSLIJED!#REF!,0)),MAX(REDOSLIJED!#REF!)+1)</f>
        <v>#REF!</v>
      </c>
    </row>
    <row r="2826" spans="1:16" hidden="1" x14ac:dyDescent="0.25">
      <c r="A2826" s="23">
        <v>1029564</v>
      </c>
      <c r="B2826" s="23">
        <v>1</v>
      </c>
      <c r="C2826" s="23">
        <v>1029526</v>
      </c>
      <c r="D2826" s="23" t="s">
        <v>2381</v>
      </c>
      <c r="E2826" s="5">
        <f>IFERROR((PlanMasine[[#This Row],[Norma]]/PlanMasine[[#This Row],[Q]])*(PlanMasine[[#This Row],[Q]]/SUMIF(#REF!,PlanMasine[[#This Row],[RN]],#REF!)*PlanMasine[[#This Row],[KPLQ]]),0)</f>
        <v>0</v>
      </c>
      <c r="F2826" s="23">
        <v>6</v>
      </c>
      <c r="G2826" s="23">
        <v>0</v>
      </c>
      <c r="H2826" s="23">
        <v>0</v>
      </c>
      <c r="I2826" s="23" t="s">
        <v>5</v>
      </c>
      <c r="J2826" s="23" t="s">
        <v>570</v>
      </c>
      <c r="K2826" s="23" t="s">
        <v>1830</v>
      </c>
      <c r="L2826" s="24">
        <v>45855</v>
      </c>
      <c r="M2826" s="28">
        <v>1.3888888888888889E-3</v>
      </c>
      <c r="N2826" s="3">
        <v>45845</v>
      </c>
      <c r="O2826">
        <v>227769</v>
      </c>
      <c r="P2826" t="e">
        <f>IFERROR(INDEX(REDOSLIJED!#REF!,MATCH(PlanMasine[[#This Row],[KPL]],REDOSLIJED!#REF!,0)),MAX(REDOSLIJED!#REF!)+1)</f>
        <v>#REF!</v>
      </c>
    </row>
    <row r="2827" spans="1:16" hidden="1" x14ac:dyDescent="0.25">
      <c r="A2827" s="23">
        <v>1029564</v>
      </c>
      <c r="B2827" s="23">
        <v>1</v>
      </c>
      <c r="C2827" s="23">
        <v>1029522</v>
      </c>
      <c r="D2827" s="23" t="s">
        <v>2379</v>
      </c>
      <c r="E2827" s="5">
        <f>IFERROR((PlanMasine[[#This Row],[Norma]]/PlanMasine[[#This Row],[Q]])*(PlanMasine[[#This Row],[Q]]/SUMIF(#REF!,PlanMasine[[#This Row],[RN]],#REF!)*PlanMasine[[#This Row],[KPLQ]]),0)</f>
        <v>0</v>
      </c>
      <c r="F2827" s="23">
        <v>6</v>
      </c>
      <c r="G2827" s="23">
        <v>1</v>
      </c>
      <c r="H2827" s="23">
        <v>0</v>
      </c>
      <c r="I2827" s="23" t="s">
        <v>5</v>
      </c>
      <c r="J2827" s="23" t="s">
        <v>570</v>
      </c>
      <c r="K2827" s="23" t="s">
        <v>1830</v>
      </c>
      <c r="L2827" s="24">
        <v>45855</v>
      </c>
      <c r="M2827" s="28">
        <v>1.3888888888888889E-3</v>
      </c>
      <c r="N2827" s="3">
        <v>45845</v>
      </c>
      <c r="O2827">
        <v>227765</v>
      </c>
      <c r="P2827" t="e">
        <f>IFERROR(INDEX(REDOSLIJED!#REF!,MATCH(PlanMasine[[#This Row],[KPL]],REDOSLIJED!#REF!,0)),MAX(REDOSLIJED!#REF!)+1)</f>
        <v>#REF!</v>
      </c>
    </row>
    <row r="2828" spans="1:16" hidden="1" x14ac:dyDescent="0.25">
      <c r="A2828" s="23">
        <v>1029565</v>
      </c>
      <c r="B2828" s="23">
        <v>1</v>
      </c>
      <c r="C2828" s="23">
        <v>1029537</v>
      </c>
      <c r="D2828" s="23" t="s">
        <v>2062</v>
      </c>
      <c r="E2828" s="5">
        <f>IFERROR((PlanMasine[[#This Row],[Norma]]/PlanMasine[[#This Row],[Q]])*(PlanMasine[[#This Row],[Q]]/SUMIF(#REF!,PlanMasine[[#This Row],[RN]],#REF!)*PlanMasine[[#This Row],[KPLQ]]),0)</f>
        <v>0</v>
      </c>
      <c r="F2828" s="23">
        <v>6</v>
      </c>
      <c r="G2828" s="23">
        <v>0</v>
      </c>
      <c r="H2828" s="23">
        <v>0</v>
      </c>
      <c r="I2828" s="23" t="s">
        <v>5</v>
      </c>
      <c r="J2828" s="23" t="s">
        <v>570</v>
      </c>
      <c r="K2828" s="23" t="s">
        <v>1830</v>
      </c>
      <c r="L2828" s="24">
        <v>45855</v>
      </c>
      <c r="M2828" s="28">
        <v>2.0833333333333333E-3</v>
      </c>
      <c r="N2828" s="3">
        <v>45845</v>
      </c>
      <c r="O2828">
        <v>227781</v>
      </c>
      <c r="P2828" t="e">
        <f>IFERROR(INDEX(REDOSLIJED!#REF!,MATCH(PlanMasine[[#This Row],[KPL]],REDOSLIJED!#REF!,0)),MAX(REDOSLIJED!#REF!)+1)</f>
        <v>#REF!</v>
      </c>
    </row>
    <row r="2829" spans="1:16" hidden="1" x14ac:dyDescent="0.25">
      <c r="A2829" s="23">
        <v>1029565</v>
      </c>
      <c r="B2829" s="23">
        <v>1</v>
      </c>
      <c r="C2829" s="23">
        <v>1029548</v>
      </c>
      <c r="D2829" s="23" t="s">
        <v>2382</v>
      </c>
      <c r="E2829" s="5">
        <f>IFERROR((PlanMasine[[#This Row],[Norma]]/PlanMasine[[#This Row],[Q]])*(PlanMasine[[#This Row],[Q]]/SUMIF(#REF!,PlanMasine[[#This Row],[RN]],#REF!)*PlanMasine[[#This Row],[KPLQ]]),0)</f>
        <v>0</v>
      </c>
      <c r="F2829" s="23">
        <v>6</v>
      </c>
      <c r="G2829" s="23">
        <v>0</v>
      </c>
      <c r="H2829" s="23">
        <v>0</v>
      </c>
      <c r="I2829" s="23" t="s">
        <v>5</v>
      </c>
      <c r="J2829" s="23" t="s">
        <v>570</v>
      </c>
      <c r="K2829" s="23" t="s">
        <v>1830</v>
      </c>
      <c r="L2829" s="24">
        <v>45855</v>
      </c>
      <c r="M2829" s="28">
        <v>1.3888888888888889E-3</v>
      </c>
      <c r="N2829" s="3">
        <v>45845</v>
      </c>
      <c r="O2829">
        <v>227801</v>
      </c>
      <c r="P2829" t="e">
        <f>IFERROR(INDEX(REDOSLIJED!#REF!,MATCH(PlanMasine[[#This Row],[KPL]],REDOSLIJED!#REF!,0)),MAX(REDOSLIJED!#REF!)+1)</f>
        <v>#REF!</v>
      </c>
    </row>
    <row r="2830" spans="1:16" hidden="1" x14ac:dyDescent="0.25">
      <c r="A2830" s="23">
        <v>1029565</v>
      </c>
      <c r="B2830" s="23">
        <v>1</v>
      </c>
      <c r="C2830" s="23">
        <v>1029543</v>
      </c>
      <c r="D2830" s="23" t="s">
        <v>2383</v>
      </c>
      <c r="E2830" s="5">
        <f>IFERROR((PlanMasine[[#This Row],[Norma]]/PlanMasine[[#This Row],[Q]])*(PlanMasine[[#This Row],[Q]]/SUMIF(#REF!,PlanMasine[[#This Row],[RN]],#REF!)*PlanMasine[[#This Row],[KPLQ]]),0)</f>
        <v>0</v>
      </c>
      <c r="F2830" s="23">
        <v>6</v>
      </c>
      <c r="G2830" s="23">
        <v>0</v>
      </c>
      <c r="H2830" s="23">
        <v>0</v>
      </c>
      <c r="I2830" s="23" t="s">
        <v>5</v>
      </c>
      <c r="J2830" s="23" t="s">
        <v>570</v>
      </c>
      <c r="K2830" s="23" t="s">
        <v>1830</v>
      </c>
      <c r="L2830" s="24">
        <v>45855</v>
      </c>
      <c r="M2830" s="28">
        <v>2.0833333333333333E-3</v>
      </c>
      <c r="N2830" s="3">
        <v>45845</v>
      </c>
      <c r="O2830">
        <v>227787</v>
      </c>
      <c r="P2830" t="e">
        <f>IFERROR(INDEX(REDOSLIJED!#REF!,MATCH(PlanMasine[[#This Row],[KPL]],REDOSLIJED!#REF!,0)),MAX(REDOSLIJED!#REF!)+1)</f>
        <v>#REF!</v>
      </c>
    </row>
    <row r="2831" spans="1:16" hidden="1" x14ac:dyDescent="0.25">
      <c r="A2831" s="23">
        <v>1029565</v>
      </c>
      <c r="B2831" s="23">
        <v>1</v>
      </c>
      <c r="C2831" s="23">
        <v>1029521</v>
      </c>
      <c r="D2831" s="23" t="s">
        <v>2386</v>
      </c>
      <c r="E2831" s="5">
        <f>IFERROR((PlanMasine[[#This Row],[Norma]]/PlanMasine[[#This Row],[Q]])*(PlanMasine[[#This Row],[Q]]/SUMIF(#REF!,PlanMasine[[#This Row],[RN]],#REF!)*PlanMasine[[#This Row],[KPLQ]]),0)</f>
        <v>0</v>
      </c>
      <c r="F2831" s="23">
        <v>6</v>
      </c>
      <c r="G2831" s="23">
        <v>3</v>
      </c>
      <c r="H2831" s="23">
        <v>0</v>
      </c>
      <c r="I2831" s="23" t="s">
        <v>5</v>
      </c>
      <c r="J2831" s="23" t="s">
        <v>570</v>
      </c>
      <c r="K2831" s="23" t="s">
        <v>1830</v>
      </c>
      <c r="L2831" s="24">
        <v>45855</v>
      </c>
      <c r="M2831" s="28">
        <v>1.3888888888888889E-3</v>
      </c>
      <c r="N2831" s="3">
        <v>45845</v>
      </c>
      <c r="O2831">
        <v>227764</v>
      </c>
      <c r="P2831" t="e">
        <f>IFERROR(INDEX(REDOSLIJED!#REF!,MATCH(PlanMasine[[#This Row],[KPL]],REDOSLIJED!#REF!,0)),MAX(REDOSLIJED!#REF!)+1)</f>
        <v>#REF!</v>
      </c>
    </row>
    <row r="2832" spans="1:16" hidden="1" x14ac:dyDescent="0.25">
      <c r="A2832" s="23">
        <v>1029565</v>
      </c>
      <c r="B2832" s="23">
        <v>1</v>
      </c>
      <c r="C2832" s="23">
        <v>1029526</v>
      </c>
      <c r="D2832" s="23" t="s">
        <v>2381</v>
      </c>
      <c r="E2832" s="5">
        <f>IFERROR((PlanMasine[[#This Row],[Norma]]/PlanMasine[[#This Row],[Q]])*(PlanMasine[[#This Row],[Q]]/SUMIF(#REF!,PlanMasine[[#This Row],[RN]],#REF!)*PlanMasine[[#This Row],[KPLQ]]),0)</f>
        <v>0</v>
      </c>
      <c r="F2832" s="23">
        <v>6</v>
      </c>
      <c r="G2832" s="23">
        <v>0</v>
      </c>
      <c r="H2832" s="23">
        <v>0</v>
      </c>
      <c r="I2832" s="23" t="s">
        <v>5</v>
      </c>
      <c r="J2832" s="23" t="s">
        <v>570</v>
      </c>
      <c r="K2832" s="23" t="s">
        <v>1830</v>
      </c>
      <c r="L2832" s="24">
        <v>45855</v>
      </c>
      <c r="M2832" s="28">
        <v>1.3888888888888889E-3</v>
      </c>
      <c r="N2832" s="3">
        <v>45845</v>
      </c>
      <c r="O2832">
        <v>227769</v>
      </c>
      <c r="P2832" t="e">
        <f>IFERROR(INDEX(REDOSLIJED!#REF!,MATCH(PlanMasine[[#This Row],[KPL]],REDOSLIJED!#REF!,0)),MAX(REDOSLIJED!#REF!)+1)</f>
        <v>#REF!</v>
      </c>
    </row>
    <row r="2833" spans="1:16" hidden="1" x14ac:dyDescent="0.25">
      <c r="A2833" s="23">
        <v>1029565</v>
      </c>
      <c r="B2833" s="23">
        <v>1</v>
      </c>
      <c r="C2833" s="23">
        <v>1029541</v>
      </c>
      <c r="D2833" s="23" t="s">
        <v>2380</v>
      </c>
      <c r="E2833" s="5">
        <f>IFERROR((PlanMasine[[#This Row],[Norma]]/PlanMasine[[#This Row],[Q]])*(PlanMasine[[#This Row],[Q]]/SUMIF(#REF!,PlanMasine[[#This Row],[RN]],#REF!)*PlanMasine[[#This Row],[KPLQ]]),0)</f>
        <v>0</v>
      </c>
      <c r="F2833" s="23">
        <v>6</v>
      </c>
      <c r="G2833" s="23">
        <v>0</v>
      </c>
      <c r="H2833" s="23">
        <v>0</v>
      </c>
      <c r="I2833" s="23" t="s">
        <v>5</v>
      </c>
      <c r="J2833" s="23" t="s">
        <v>570</v>
      </c>
      <c r="K2833" s="23" t="s">
        <v>1830</v>
      </c>
      <c r="L2833" s="24">
        <v>45855</v>
      </c>
      <c r="M2833" s="28">
        <v>2.0833333333333333E-3</v>
      </c>
      <c r="N2833" s="3">
        <v>45845</v>
      </c>
      <c r="O2833">
        <v>227785</v>
      </c>
      <c r="P2833" t="e">
        <f>IFERROR(INDEX(REDOSLIJED!#REF!,MATCH(PlanMasine[[#This Row],[KPL]],REDOSLIJED!#REF!,0)),MAX(REDOSLIJED!#REF!)+1)</f>
        <v>#REF!</v>
      </c>
    </row>
    <row r="2834" spans="1:16" hidden="1" x14ac:dyDescent="0.25">
      <c r="A2834" s="23">
        <v>1029565</v>
      </c>
      <c r="B2834" s="23">
        <v>1</v>
      </c>
      <c r="C2834" s="23">
        <v>1029522</v>
      </c>
      <c r="D2834" s="23" t="s">
        <v>2379</v>
      </c>
      <c r="E2834" s="5">
        <f>IFERROR((PlanMasine[[#This Row],[Norma]]/PlanMasine[[#This Row],[Q]])*(PlanMasine[[#This Row],[Q]]/SUMIF(#REF!,PlanMasine[[#This Row],[RN]],#REF!)*PlanMasine[[#This Row],[KPLQ]]),0)</f>
        <v>0</v>
      </c>
      <c r="F2834" s="23">
        <v>6</v>
      </c>
      <c r="G2834" s="23">
        <v>1</v>
      </c>
      <c r="H2834" s="23">
        <v>0</v>
      </c>
      <c r="I2834" s="23" t="s">
        <v>5</v>
      </c>
      <c r="J2834" s="23" t="s">
        <v>570</v>
      </c>
      <c r="K2834" s="23" t="s">
        <v>1830</v>
      </c>
      <c r="L2834" s="24">
        <v>45855</v>
      </c>
      <c r="M2834" s="28">
        <v>1.3888888888888889E-3</v>
      </c>
      <c r="N2834" s="3">
        <v>45845</v>
      </c>
      <c r="O2834">
        <v>227765</v>
      </c>
      <c r="P2834" t="e">
        <f>IFERROR(INDEX(REDOSLIJED!#REF!,MATCH(PlanMasine[[#This Row],[KPL]],REDOSLIJED!#REF!,0)),MAX(REDOSLIJED!#REF!)+1)</f>
        <v>#REF!</v>
      </c>
    </row>
    <row r="2835" spans="1:16" hidden="1" x14ac:dyDescent="0.25">
      <c r="A2835" s="23">
        <v>1029565</v>
      </c>
      <c r="B2835" s="23">
        <v>1</v>
      </c>
      <c r="C2835" s="23">
        <v>1029551</v>
      </c>
      <c r="D2835" s="23" t="s">
        <v>2066</v>
      </c>
      <c r="E2835" s="5">
        <f>IFERROR((PlanMasine[[#This Row],[Norma]]/PlanMasine[[#This Row],[Q]])*(PlanMasine[[#This Row],[Q]]/SUMIF(#REF!,PlanMasine[[#This Row],[RN]],#REF!)*PlanMasine[[#This Row],[KPLQ]]),0)</f>
        <v>0</v>
      </c>
      <c r="F2835" s="23">
        <v>6</v>
      </c>
      <c r="G2835" s="23">
        <v>0</v>
      </c>
      <c r="H2835" s="23">
        <v>0</v>
      </c>
      <c r="I2835" s="23" t="s">
        <v>5</v>
      </c>
      <c r="J2835" s="23" t="s">
        <v>570</v>
      </c>
      <c r="K2835" s="23" t="s">
        <v>1830</v>
      </c>
      <c r="L2835" s="24">
        <v>45855</v>
      </c>
      <c r="M2835" s="28">
        <v>1.3888888888888889E-3</v>
      </c>
      <c r="N2835" s="3">
        <v>45845</v>
      </c>
      <c r="O2835">
        <v>227804</v>
      </c>
      <c r="P2835" t="e">
        <f>IFERROR(INDEX(REDOSLIJED!#REF!,MATCH(PlanMasine[[#This Row],[KPL]],REDOSLIJED!#REF!,0)),MAX(REDOSLIJED!#REF!)+1)</f>
        <v>#REF!</v>
      </c>
    </row>
    <row r="2836" spans="1:16" hidden="1" x14ac:dyDescent="0.25">
      <c r="A2836" s="23">
        <v>1029565</v>
      </c>
      <c r="B2836" s="23">
        <v>1</v>
      </c>
      <c r="C2836" s="23">
        <v>1029535</v>
      </c>
      <c r="D2836" s="23" t="s">
        <v>1727</v>
      </c>
      <c r="E2836" s="5">
        <f>IFERROR((PlanMasine[[#This Row],[Norma]]/PlanMasine[[#This Row],[Q]])*(PlanMasine[[#This Row],[Q]]/SUMIF(#REF!,PlanMasine[[#This Row],[RN]],#REF!)*PlanMasine[[#This Row],[KPLQ]]),0)</f>
        <v>0</v>
      </c>
      <c r="F2836" s="23">
        <v>6</v>
      </c>
      <c r="G2836" s="23">
        <v>0</v>
      </c>
      <c r="H2836" s="23">
        <v>0</v>
      </c>
      <c r="I2836" s="23" t="s">
        <v>5</v>
      </c>
      <c r="J2836" s="23" t="s">
        <v>570</v>
      </c>
      <c r="K2836" s="23" t="s">
        <v>1830</v>
      </c>
      <c r="L2836" s="24">
        <v>45855</v>
      </c>
      <c r="M2836" s="28">
        <v>2.0833333333333333E-3</v>
      </c>
      <c r="N2836" s="3">
        <v>45845</v>
      </c>
      <c r="O2836">
        <v>227779</v>
      </c>
      <c r="P2836" t="e">
        <f>IFERROR(INDEX(REDOSLIJED!#REF!,MATCH(PlanMasine[[#This Row],[KPL]],REDOSLIJED!#REF!,0)),MAX(REDOSLIJED!#REF!)+1)</f>
        <v>#REF!</v>
      </c>
    </row>
    <row r="2837" spans="1:16" hidden="1" x14ac:dyDescent="0.25">
      <c r="A2837" s="23">
        <v>1029565</v>
      </c>
      <c r="B2837" s="23">
        <v>1</v>
      </c>
      <c r="C2837" s="23">
        <v>1029556</v>
      </c>
      <c r="D2837" s="23" t="s">
        <v>2387</v>
      </c>
      <c r="E2837" s="5">
        <f>IFERROR((PlanMasine[[#This Row],[Norma]]/PlanMasine[[#This Row],[Q]])*(PlanMasine[[#This Row],[Q]]/SUMIF(#REF!,PlanMasine[[#This Row],[RN]],#REF!)*PlanMasine[[#This Row],[KPLQ]]),0)</f>
        <v>0</v>
      </c>
      <c r="F2837" s="23">
        <v>6</v>
      </c>
      <c r="G2837" s="23">
        <v>0</v>
      </c>
      <c r="H2837" s="23">
        <v>0</v>
      </c>
      <c r="I2837" s="23" t="s">
        <v>5</v>
      </c>
      <c r="J2837" s="23" t="s">
        <v>570</v>
      </c>
      <c r="K2837" s="23" t="s">
        <v>1830</v>
      </c>
      <c r="L2837" s="24">
        <v>45855</v>
      </c>
      <c r="M2837" s="28">
        <v>1.3888888888888889E-3</v>
      </c>
      <c r="N2837" s="3">
        <v>45845</v>
      </c>
      <c r="O2837">
        <v>227809</v>
      </c>
      <c r="P2837" t="e">
        <f>IFERROR(INDEX(REDOSLIJED!#REF!,MATCH(PlanMasine[[#This Row],[KPL]],REDOSLIJED!#REF!,0)),MAX(REDOSLIJED!#REF!)+1)</f>
        <v>#REF!</v>
      </c>
    </row>
    <row r="2838" spans="1:16" hidden="1" x14ac:dyDescent="0.25">
      <c r="A2838" s="23">
        <v>1029565</v>
      </c>
      <c r="B2838" s="23">
        <v>1</v>
      </c>
      <c r="C2838" s="23">
        <v>1029532</v>
      </c>
      <c r="D2838" s="23" t="s">
        <v>1728</v>
      </c>
      <c r="E2838" s="5">
        <f>IFERROR((PlanMasine[[#This Row],[Norma]]/PlanMasine[[#This Row],[Q]])*(PlanMasine[[#This Row],[Q]]/SUMIF(#REF!,PlanMasine[[#This Row],[RN]],#REF!)*PlanMasine[[#This Row],[KPLQ]]),0)</f>
        <v>0</v>
      </c>
      <c r="F2838" s="23">
        <v>6</v>
      </c>
      <c r="G2838" s="23">
        <v>0</v>
      </c>
      <c r="H2838" s="23">
        <v>0</v>
      </c>
      <c r="I2838" s="23" t="s">
        <v>5</v>
      </c>
      <c r="J2838" s="23" t="s">
        <v>570</v>
      </c>
      <c r="K2838" s="23" t="s">
        <v>1830</v>
      </c>
      <c r="L2838" s="24">
        <v>45855</v>
      </c>
      <c r="M2838" s="28">
        <v>2.0833333333333333E-3</v>
      </c>
      <c r="N2838" s="3">
        <v>45845</v>
      </c>
      <c r="O2838">
        <v>227775</v>
      </c>
      <c r="P2838" t="e">
        <f>IFERROR(INDEX(REDOSLIJED!#REF!,MATCH(PlanMasine[[#This Row],[KPL]],REDOSLIJED!#REF!,0)),MAX(REDOSLIJED!#REF!)+1)</f>
        <v>#REF!</v>
      </c>
    </row>
    <row r="2839" spans="1:16" hidden="1" x14ac:dyDescent="0.25">
      <c r="A2839" s="23">
        <v>1029565</v>
      </c>
      <c r="B2839" s="23">
        <v>1</v>
      </c>
      <c r="C2839" s="23">
        <v>1029545</v>
      </c>
      <c r="D2839" s="23" t="s">
        <v>1726</v>
      </c>
      <c r="E2839" s="5">
        <f>IFERROR((PlanMasine[[#This Row],[Norma]]/PlanMasine[[#This Row],[Q]])*(PlanMasine[[#This Row],[Q]]/SUMIF(#REF!,PlanMasine[[#This Row],[RN]],#REF!)*PlanMasine[[#This Row],[KPLQ]]),0)</f>
        <v>0</v>
      </c>
      <c r="F2839" s="23">
        <v>6</v>
      </c>
      <c r="G2839" s="23">
        <v>0</v>
      </c>
      <c r="H2839" s="23">
        <v>0</v>
      </c>
      <c r="I2839" s="23" t="s">
        <v>5</v>
      </c>
      <c r="J2839" s="23" t="s">
        <v>570</v>
      </c>
      <c r="K2839" s="23" t="s">
        <v>1830</v>
      </c>
      <c r="L2839" s="24">
        <v>45855</v>
      </c>
      <c r="M2839" s="28">
        <v>2.0833333333333333E-3</v>
      </c>
      <c r="N2839" s="3">
        <v>45845</v>
      </c>
      <c r="O2839">
        <v>227792</v>
      </c>
      <c r="P2839" t="e">
        <f>IFERROR(INDEX(REDOSLIJED!#REF!,MATCH(PlanMasine[[#This Row],[KPL]],REDOSLIJED!#REF!,0)),MAX(REDOSLIJED!#REF!)+1)</f>
        <v>#REF!</v>
      </c>
    </row>
    <row r="2840" spans="1:16" hidden="1" x14ac:dyDescent="0.25">
      <c r="A2840" s="23">
        <v>1029565</v>
      </c>
      <c r="B2840" s="23">
        <v>1</v>
      </c>
      <c r="C2840" s="23">
        <v>1029530</v>
      </c>
      <c r="D2840" s="23" t="s">
        <v>2061</v>
      </c>
      <c r="E2840" s="5">
        <f>IFERROR((PlanMasine[[#This Row],[Norma]]/PlanMasine[[#This Row],[Q]])*(PlanMasine[[#This Row],[Q]]/SUMIF(#REF!,PlanMasine[[#This Row],[RN]],#REF!)*PlanMasine[[#This Row],[KPLQ]]),0)</f>
        <v>0</v>
      </c>
      <c r="F2840" s="23">
        <v>6</v>
      </c>
      <c r="G2840" s="23">
        <v>0</v>
      </c>
      <c r="H2840" s="23">
        <v>0</v>
      </c>
      <c r="I2840" s="23" t="s">
        <v>5</v>
      </c>
      <c r="J2840" s="23" t="s">
        <v>570</v>
      </c>
      <c r="K2840" s="23" t="s">
        <v>1830</v>
      </c>
      <c r="L2840" s="24">
        <v>45855</v>
      </c>
      <c r="M2840" s="28">
        <v>2.0833333333333333E-3</v>
      </c>
      <c r="N2840" s="3">
        <v>45845</v>
      </c>
      <c r="O2840">
        <v>227773</v>
      </c>
      <c r="P2840" t="e">
        <f>IFERROR(INDEX(REDOSLIJED!#REF!,MATCH(PlanMasine[[#This Row],[KPL]],REDOSLIJED!#REF!,0)),MAX(REDOSLIJED!#REF!)+1)</f>
        <v>#REF!</v>
      </c>
    </row>
    <row r="2841" spans="1:16" hidden="1" x14ac:dyDescent="0.25">
      <c r="A2841" s="23">
        <v>1029565</v>
      </c>
      <c r="B2841" s="23">
        <v>1</v>
      </c>
      <c r="C2841" s="23">
        <v>1029528</v>
      </c>
      <c r="D2841" s="23" t="s">
        <v>2385</v>
      </c>
      <c r="E2841" s="5">
        <f>IFERROR((PlanMasine[[#This Row],[Norma]]/PlanMasine[[#This Row],[Q]])*(PlanMasine[[#This Row],[Q]]/SUMIF(#REF!,PlanMasine[[#This Row],[RN]],#REF!)*PlanMasine[[#This Row],[KPLQ]]),0)</f>
        <v>0</v>
      </c>
      <c r="F2841" s="23">
        <v>6</v>
      </c>
      <c r="G2841" s="23">
        <v>0</v>
      </c>
      <c r="H2841" s="23">
        <v>0</v>
      </c>
      <c r="I2841" s="23" t="s">
        <v>5</v>
      </c>
      <c r="J2841" s="23" t="s">
        <v>570</v>
      </c>
      <c r="K2841" s="23" t="s">
        <v>1830</v>
      </c>
      <c r="L2841" s="24">
        <v>45855</v>
      </c>
      <c r="M2841" s="28">
        <v>1.3888888888888889E-3</v>
      </c>
      <c r="N2841" s="3">
        <v>45845</v>
      </c>
      <c r="O2841">
        <v>227771</v>
      </c>
      <c r="P2841" t="e">
        <f>IFERROR(INDEX(REDOSLIJED!#REF!,MATCH(PlanMasine[[#This Row],[KPL]],REDOSLIJED!#REF!,0)),MAX(REDOSLIJED!#REF!)+1)</f>
        <v>#REF!</v>
      </c>
    </row>
    <row r="2842" spans="1:16" hidden="1" x14ac:dyDescent="0.25">
      <c r="A2842" s="23">
        <v>1029565</v>
      </c>
      <c r="B2842" s="23">
        <v>1</v>
      </c>
      <c r="C2842" s="23">
        <v>1029554</v>
      </c>
      <c r="D2842" s="23" t="s">
        <v>2384</v>
      </c>
      <c r="E2842" s="5">
        <f>IFERROR((PlanMasine[[#This Row],[Norma]]/PlanMasine[[#This Row],[Q]])*(PlanMasine[[#This Row],[Q]]/SUMIF(#REF!,PlanMasine[[#This Row],[RN]],#REF!)*PlanMasine[[#This Row],[KPLQ]]),0)</f>
        <v>0</v>
      </c>
      <c r="F2842" s="23">
        <v>6</v>
      </c>
      <c r="G2842" s="23">
        <v>0</v>
      </c>
      <c r="H2842" s="23">
        <v>0</v>
      </c>
      <c r="I2842" s="23" t="s">
        <v>5</v>
      </c>
      <c r="J2842" s="23" t="s">
        <v>570</v>
      </c>
      <c r="K2842" s="23" t="s">
        <v>1830</v>
      </c>
      <c r="L2842" s="24">
        <v>45855</v>
      </c>
      <c r="M2842" s="28">
        <v>1.3888888888888889E-3</v>
      </c>
      <c r="N2842" s="3">
        <v>45845</v>
      </c>
      <c r="O2842">
        <v>227807</v>
      </c>
      <c r="P2842" t="e">
        <f>IFERROR(INDEX(REDOSLIJED!#REF!,MATCH(PlanMasine[[#This Row],[KPL]],REDOSLIJED!#REF!,0)),MAX(REDOSLIJED!#REF!)+1)</f>
        <v>#REF!</v>
      </c>
    </row>
    <row r="2843" spans="1:16" hidden="1" x14ac:dyDescent="0.25">
      <c r="A2843" s="23">
        <v>1029565</v>
      </c>
      <c r="B2843" s="23">
        <v>1</v>
      </c>
      <c r="C2843" s="23">
        <v>1029561</v>
      </c>
      <c r="D2843" s="23" t="s">
        <v>2063</v>
      </c>
      <c r="E2843" s="5">
        <f>IFERROR((PlanMasine[[#This Row],[Norma]]/PlanMasine[[#This Row],[Q]])*(PlanMasine[[#This Row],[Q]]/SUMIF(#REF!,PlanMasine[[#This Row],[RN]],#REF!)*PlanMasine[[#This Row],[KPLQ]]),0)</f>
        <v>0</v>
      </c>
      <c r="F2843" s="23">
        <v>6</v>
      </c>
      <c r="G2843" s="23">
        <v>0</v>
      </c>
      <c r="H2843" s="23">
        <v>0</v>
      </c>
      <c r="I2843" s="23" t="s">
        <v>5</v>
      </c>
      <c r="J2843" s="23" t="s">
        <v>570</v>
      </c>
      <c r="K2843" s="23" t="s">
        <v>1830</v>
      </c>
      <c r="L2843" s="24">
        <v>45855</v>
      </c>
      <c r="M2843" s="28">
        <v>1.3888888888888889E-3</v>
      </c>
      <c r="N2843" s="3">
        <v>45845</v>
      </c>
      <c r="O2843">
        <v>227814</v>
      </c>
      <c r="P2843" t="e">
        <f>IFERROR(INDEX(REDOSLIJED!#REF!,MATCH(PlanMasine[[#This Row],[KPL]],REDOSLIJED!#REF!,0)),MAX(REDOSLIJED!#REF!)+1)</f>
        <v>#REF!</v>
      </c>
    </row>
    <row r="2844" spans="1:16" hidden="1" x14ac:dyDescent="0.25">
      <c r="A2844" s="23">
        <v>1029566</v>
      </c>
      <c r="B2844" s="23">
        <v>1</v>
      </c>
      <c r="C2844" s="23">
        <v>1029545</v>
      </c>
      <c r="D2844" s="23" t="s">
        <v>1726</v>
      </c>
      <c r="E2844" s="5">
        <f>IFERROR((PlanMasine[[#This Row],[Norma]]/PlanMasine[[#This Row],[Q]])*(PlanMasine[[#This Row],[Q]]/SUMIF(#REF!,PlanMasine[[#This Row],[RN]],#REF!)*PlanMasine[[#This Row],[KPLQ]]),0)</f>
        <v>0</v>
      </c>
      <c r="F2844" s="23">
        <v>6</v>
      </c>
      <c r="G2844" s="23">
        <v>0</v>
      </c>
      <c r="H2844" s="23">
        <v>0</v>
      </c>
      <c r="I2844" s="23" t="s">
        <v>5</v>
      </c>
      <c r="J2844" s="23" t="s">
        <v>570</v>
      </c>
      <c r="K2844" s="23" t="s">
        <v>1830</v>
      </c>
      <c r="L2844" s="24">
        <v>45855</v>
      </c>
      <c r="M2844" s="28">
        <v>2.0833333333333333E-3</v>
      </c>
      <c r="N2844" s="3">
        <v>45845</v>
      </c>
      <c r="O2844">
        <v>227792</v>
      </c>
      <c r="P2844" t="e">
        <f>IFERROR(INDEX(REDOSLIJED!#REF!,MATCH(PlanMasine[[#This Row],[KPL]],REDOSLIJED!#REF!,0)),MAX(REDOSLIJED!#REF!)+1)</f>
        <v>#REF!</v>
      </c>
    </row>
    <row r="2845" spans="1:16" hidden="1" x14ac:dyDescent="0.25">
      <c r="A2845" s="23">
        <v>1029566</v>
      </c>
      <c r="B2845" s="23">
        <v>1</v>
      </c>
      <c r="C2845" s="23">
        <v>1029543</v>
      </c>
      <c r="D2845" s="23" t="s">
        <v>2383</v>
      </c>
      <c r="E2845" s="5">
        <f>IFERROR((PlanMasine[[#This Row],[Norma]]/PlanMasine[[#This Row],[Q]])*(PlanMasine[[#This Row],[Q]]/SUMIF(#REF!,PlanMasine[[#This Row],[RN]],#REF!)*PlanMasine[[#This Row],[KPLQ]]),0)</f>
        <v>0</v>
      </c>
      <c r="F2845" s="23">
        <v>6</v>
      </c>
      <c r="G2845" s="23">
        <v>0</v>
      </c>
      <c r="H2845" s="23">
        <v>0</v>
      </c>
      <c r="I2845" s="23" t="s">
        <v>5</v>
      </c>
      <c r="J2845" s="23" t="s">
        <v>570</v>
      </c>
      <c r="K2845" s="23" t="s">
        <v>1830</v>
      </c>
      <c r="L2845" s="24">
        <v>45855</v>
      </c>
      <c r="M2845" s="28">
        <v>2.0833333333333333E-3</v>
      </c>
      <c r="N2845" s="3">
        <v>45845</v>
      </c>
      <c r="O2845">
        <v>227787</v>
      </c>
      <c r="P2845" t="e">
        <f>IFERROR(INDEX(REDOSLIJED!#REF!,MATCH(PlanMasine[[#This Row],[KPL]],REDOSLIJED!#REF!,0)),MAX(REDOSLIJED!#REF!)+1)</f>
        <v>#REF!</v>
      </c>
    </row>
    <row r="2846" spans="1:16" hidden="1" x14ac:dyDescent="0.25">
      <c r="A2846" s="23">
        <v>1029566</v>
      </c>
      <c r="B2846" s="23">
        <v>1</v>
      </c>
      <c r="C2846" s="23">
        <v>1029528</v>
      </c>
      <c r="D2846" s="23" t="s">
        <v>2385</v>
      </c>
      <c r="E2846" s="5">
        <f>IFERROR((PlanMasine[[#This Row],[Norma]]/PlanMasine[[#This Row],[Q]])*(PlanMasine[[#This Row],[Q]]/SUMIF(#REF!,PlanMasine[[#This Row],[RN]],#REF!)*PlanMasine[[#This Row],[KPLQ]]),0)</f>
        <v>0</v>
      </c>
      <c r="F2846" s="23">
        <v>6</v>
      </c>
      <c r="G2846" s="23">
        <v>0</v>
      </c>
      <c r="H2846" s="23">
        <v>0</v>
      </c>
      <c r="I2846" s="23" t="s">
        <v>5</v>
      </c>
      <c r="J2846" s="23" t="s">
        <v>570</v>
      </c>
      <c r="K2846" s="23" t="s">
        <v>1830</v>
      </c>
      <c r="L2846" s="24">
        <v>45855</v>
      </c>
      <c r="M2846" s="28">
        <v>1.3888888888888889E-3</v>
      </c>
      <c r="N2846" s="3">
        <v>45845</v>
      </c>
      <c r="O2846">
        <v>227771</v>
      </c>
      <c r="P2846" t="e">
        <f>IFERROR(INDEX(REDOSLIJED!#REF!,MATCH(PlanMasine[[#This Row],[KPL]],REDOSLIJED!#REF!,0)),MAX(REDOSLIJED!#REF!)+1)</f>
        <v>#REF!</v>
      </c>
    </row>
    <row r="2847" spans="1:16" hidden="1" x14ac:dyDescent="0.25">
      <c r="A2847" s="23">
        <v>1029566</v>
      </c>
      <c r="B2847" s="23">
        <v>1</v>
      </c>
      <c r="C2847" s="23">
        <v>1029526</v>
      </c>
      <c r="D2847" s="23" t="s">
        <v>2381</v>
      </c>
      <c r="E2847" s="5">
        <f>IFERROR((PlanMasine[[#This Row],[Norma]]/PlanMasine[[#This Row],[Q]])*(PlanMasine[[#This Row],[Q]]/SUMIF(#REF!,PlanMasine[[#This Row],[RN]],#REF!)*PlanMasine[[#This Row],[KPLQ]]),0)</f>
        <v>0</v>
      </c>
      <c r="F2847" s="23">
        <v>6</v>
      </c>
      <c r="G2847" s="23">
        <v>0</v>
      </c>
      <c r="H2847" s="23">
        <v>0</v>
      </c>
      <c r="I2847" s="23" t="s">
        <v>5</v>
      </c>
      <c r="J2847" s="23" t="s">
        <v>570</v>
      </c>
      <c r="K2847" s="23" t="s">
        <v>1830</v>
      </c>
      <c r="L2847" s="24">
        <v>45855</v>
      </c>
      <c r="M2847" s="28">
        <v>1.3888888888888889E-3</v>
      </c>
      <c r="N2847" s="3">
        <v>45845</v>
      </c>
      <c r="O2847">
        <v>227769</v>
      </c>
      <c r="P2847" t="e">
        <f>IFERROR(INDEX(REDOSLIJED!#REF!,MATCH(PlanMasine[[#This Row],[KPL]],REDOSLIJED!#REF!,0)),MAX(REDOSLIJED!#REF!)+1)</f>
        <v>#REF!</v>
      </c>
    </row>
    <row r="2848" spans="1:16" hidden="1" x14ac:dyDescent="0.25">
      <c r="A2848" s="23">
        <v>1029566</v>
      </c>
      <c r="B2848" s="23">
        <v>1</v>
      </c>
      <c r="C2848" s="23">
        <v>1029556</v>
      </c>
      <c r="D2848" s="23" t="s">
        <v>2387</v>
      </c>
      <c r="E2848" s="5">
        <f>IFERROR((PlanMasine[[#This Row],[Norma]]/PlanMasine[[#This Row],[Q]])*(PlanMasine[[#This Row],[Q]]/SUMIF(#REF!,PlanMasine[[#This Row],[RN]],#REF!)*PlanMasine[[#This Row],[KPLQ]]),0)</f>
        <v>0</v>
      </c>
      <c r="F2848" s="23">
        <v>6</v>
      </c>
      <c r="G2848" s="23">
        <v>0</v>
      </c>
      <c r="H2848" s="23">
        <v>0</v>
      </c>
      <c r="I2848" s="23" t="s">
        <v>5</v>
      </c>
      <c r="J2848" s="23" t="s">
        <v>570</v>
      </c>
      <c r="K2848" s="23" t="s">
        <v>1830</v>
      </c>
      <c r="L2848" s="24">
        <v>45855</v>
      </c>
      <c r="M2848" s="28">
        <v>1.3888888888888889E-3</v>
      </c>
      <c r="N2848" s="3">
        <v>45845</v>
      </c>
      <c r="O2848">
        <v>227809</v>
      </c>
      <c r="P2848" t="e">
        <f>IFERROR(INDEX(REDOSLIJED!#REF!,MATCH(PlanMasine[[#This Row],[KPL]],REDOSLIJED!#REF!,0)),MAX(REDOSLIJED!#REF!)+1)</f>
        <v>#REF!</v>
      </c>
    </row>
    <row r="2849" spans="1:16" hidden="1" x14ac:dyDescent="0.25">
      <c r="A2849" s="23">
        <v>1029566</v>
      </c>
      <c r="B2849" s="23">
        <v>1</v>
      </c>
      <c r="C2849" s="23">
        <v>1029548</v>
      </c>
      <c r="D2849" s="23" t="s">
        <v>2382</v>
      </c>
      <c r="E2849" s="5">
        <f>IFERROR((PlanMasine[[#This Row],[Norma]]/PlanMasine[[#This Row],[Q]])*(PlanMasine[[#This Row],[Q]]/SUMIF(#REF!,PlanMasine[[#This Row],[RN]],#REF!)*PlanMasine[[#This Row],[KPLQ]]),0)</f>
        <v>0</v>
      </c>
      <c r="F2849" s="23">
        <v>6</v>
      </c>
      <c r="G2849" s="23">
        <v>0</v>
      </c>
      <c r="H2849" s="23">
        <v>0</v>
      </c>
      <c r="I2849" s="23" t="s">
        <v>5</v>
      </c>
      <c r="J2849" s="23" t="s">
        <v>570</v>
      </c>
      <c r="K2849" s="23" t="s">
        <v>1830</v>
      </c>
      <c r="L2849" s="24">
        <v>45855</v>
      </c>
      <c r="M2849" s="28">
        <v>1.3888888888888889E-3</v>
      </c>
      <c r="N2849" s="3">
        <v>45845</v>
      </c>
      <c r="O2849">
        <v>227801</v>
      </c>
      <c r="P2849" t="e">
        <f>IFERROR(INDEX(REDOSLIJED!#REF!,MATCH(PlanMasine[[#This Row],[KPL]],REDOSLIJED!#REF!,0)),MAX(REDOSLIJED!#REF!)+1)</f>
        <v>#REF!</v>
      </c>
    </row>
    <row r="2850" spans="1:16" hidden="1" x14ac:dyDescent="0.25">
      <c r="A2850" s="23">
        <v>1029566</v>
      </c>
      <c r="B2850" s="23">
        <v>1</v>
      </c>
      <c r="C2850" s="23">
        <v>1029541</v>
      </c>
      <c r="D2850" s="23" t="s">
        <v>2380</v>
      </c>
      <c r="E2850" s="5">
        <f>IFERROR((PlanMasine[[#This Row],[Norma]]/PlanMasine[[#This Row],[Q]])*(PlanMasine[[#This Row],[Q]]/SUMIF(#REF!,PlanMasine[[#This Row],[RN]],#REF!)*PlanMasine[[#This Row],[KPLQ]]),0)</f>
        <v>0</v>
      </c>
      <c r="F2850" s="23">
        <v>6</v>
      </c>
      <c r="G2850" s="23">
        <v>0</v>
      </c>
      <c r="H2850" s="23">
        <v>0</v>
      </c>
      <c r="I2850" s="23" t="s">
        <v>5</v>
      </c>
      <c r="J2850" s="23" t="s">
        <v>570</v>
      </c>
      <c r="K2850" s="23" t="s">
        <v>1830</v>
      </c>
      <c r="L2850" s="24">
        <v>45855</v>
      </c>
      <c r="M2850" s="28">
        <v>2.0833333333333333E-3</v>
      </c>
      <c r="N2850" s="3">
        <v>45845</v>
      </c>
      <c r="O2850">
        <v>227785</v>
      </c>
      <c r="P2850" t="e">
        <f>IFERROR(INDEX(REDOSLIJED!#REF!,MATCH(PlanMasine[[#This Row],[KPL]],REDOSLIJED!#REF!,0)),MAX(REDOSLIJED!#REF!)+1)</f>
        <v>#REF!</v>
      </c>
    </row>
    <row r="2851" spans="1:16" hidden="1" x14ac:dyDescent="0.25">
      <c r="A2851" s="23">
        <v>1029566</v>
      </c>
      <c r="B2851" s="23">
        <v>1</v>
      </c>
      <c r="C2851" s="23">
        <v>1029530</v>
      </c>
      <c r="D2851" s="23" t="s">
        <v>2061</v>
      </c>
      <c r="E2851" s="5">
        <f>IFERROR((PlanMasine[[#This Row],[Norma]]/PlanMasine[[#This Row],[Q]])*(PlanMasine[[#This Row],[Q]]/SUMIF(#REF!,PlanMasine[[#This Row],[RN]],#REF!)*PlanMasine[[#This Row],[KPLQ]]),0)</f>
        <v>0</v>
      </c>
      <c r="F2851" s="23">
        <v>6</v>
      </c>
      <c r="G2851" s="23">
        <v>0</v>
      </c>
      <c r="H2851" s="23">
        <v>0</v>
      </c>
      <c r="I2851" s="23" t="s">
        <v>5</v>
      </c>
      <c r="J2851" s="23" t="s">
        <v>570</v>
      </c>
      <c r="K2851" s="23" t="s">
        <v>1830</v>
      </c>
      <c r="L2851" s="24">
        <v>45855</v>
      </c>
      <c r="M2851" s="28">
        <v>2.0833333333333333E-3</v>
      </c>
      <c r="N2851" s="3">
        <v>45845</v>
      </c>
      <c r="O2851">
        <v>227773</v>
      </c>
      <c r="P2851" t="e">
        <f>IFERROR(INDEX(REDOSLIJED!#REF!,MATCH(PlanMasine[[#This Row],[KPL]],REDOSLIJED!#REF!,0)),MAX(REDOSLIJED!#REF!)+1)</f>
        <v>#REF!</v>
      </c>
    </row>
    <row r="2852" spans="1:16" hidden="1" x14ac:dyDescent="0.25">
      <c r="A2852" s="23">
        <v>1029566</v>
      </c>
      <c r="B2852" s="23">
        <v>1</v>
      </c>
      <c r="C2852" s="23">
        <v>1029537</v>
      </c>
      <c r="D2852" s="23" t="s">
        <v>2062</v>
      </c>
      <c r="E2852" s="5">
        <f>IFERROR((PlanMasine[[#This Row],[Norma]]/PlanMasine[[#This Row],[Q]])*(PlanMasine[[#This Row],[Q]]/SUMIF(#REF!,PlanMasine[[#This Row],[RN]],#REF!)*PlanMasine[[#This Row],[KPLQ]]),0)</f>
        <v>0</v>
      </c>
      <c r="F2852" s="23">
        <v>6</v>
      </c>
      <c r="G2852" s="23">
        <v>0</v>
      </c>
      <c r="H2852" s="23">
        <v>0</v>
      </c>
      <c r="I2852" s="23" t="s">
        <v>5</v>
      </c>
      <c r="J2852" s="23" t="s">
        <v>570</v>
      </c>
      <c r="K2852" s="23" t="s">
        <v>1830</v>
      </c>
      <c r="L2852" s="24">
        <v>45855</v>
      </c>
      <c r="M2852" s="28">
        <v>2.0833333333333333E-3</v>
      </c>
      <c r="N2852" s="3">
        <v>45845</v>
      </c>
      <c r="O2852">
        <v>227781</v>
      </c>
      <c r="P2852" t="e">
        <f>IFERROR(INDEX(REDOSLIJED!#REF!,MATCH(PlanMasine[[#This Row],[KPL]],REDOSLIJED!#REF!,0)),MAX(REDOSLIJED!#REF!)+1)</f>
        <v>#REF!</v>
      </c>
    </row>
    <row r="2853" spans="1:16" hidden="1" x14ac:dyDescent="0.25">
      <c r="A2853" s="23">
        <v>1029566</v>
      </c>
      <c r="B2853" s="23">
        <v>1</v>
      </c>
      <c r="C2853" s="23">
        <v>1029535</v>
      </c>
      <c r="D2853" s="23" t="s">
        <v>1727</v>
      </c>
      <c r="E2853" s="5">
        <f>IFERROR((PlanMasine[[#This Row],[Norma]]/PlanMasine[[#This Row],[Q]])*(PlanMasine[[#This Row],[Q]]/SUMIF(#REF!,PlanMasine[[#This Row],[RN]],#REF!)*PlanMasine[[#This Row],[KPLQ]]),0)</f>
        <v>0</v>
      </c>
      <c r="F2853" s="23">
        <v>6</v>
      </c>
      <c r="G2853" s="23">
        <v>0</v>
      </c>
      <c r="H2853" s="23">
        <v>0</v>
      </c>
      <c r="I2853" s="23" t="s">
        <v>5</v>
      </c>
      <c r="J2853" s="23" t="s">
        <v>570</v>
      </c>
      <c r="K2853" s="23" t="s">
        <v>1830</v>
      </c>
      <c r="L2853" s="24">
        <v>45855</v>
      </c>
      <c r="M2853" s="28">
        <v>2.0833333333333333E-3</v>
      </c>
      <c r="N2853" s="3">
        <v>45845</v>
      </c>
      <c r="O2853">
        <v>227779</v>
      </c>
      <c r="P2853" t="e">
        <f>IFERROR(INDEX(REDOSLIJED!#REF!,MATCH(PlanMasine[[#This Row],[KPL]],REDOSLIJED!#REF!,0)),MAX(REDOSLIJED!#REF!)+1)</f>
        <v>#REF!</v>
      </c>
    </row>
    <row r="2854" spans="1:16" hidden="1" x14ac:dyDescent="0.25">
      <c r="A2854" s="23">
        <v>1029566</v>
      </c>
      <c r="B2854" s="23">
        <v>1</v>
      </c>
      <c r="C2854" s="23">
        <v>1029522</v>
      </c>
      <c r="D2854" s="23" t="s">
        <v>2379</v>
      </c>
      <c r="E2854" s="5">
        <f>IFERROR((PlanMasine[[#This Row],[Norma]]/PlanMasine[[#This Row],[Q]])*(PlanMasine[[#This Row],[Q]]/SUMIF(#REF!,PlanMasine[[#This Row],[RN]],#REF!)*PlanMasine[[#This Row],[KPLQ]]),0)</f>
        <v>0</v>
      </c>
      <c r="F2854" s="23">
        <v>6</v>
      </c>
      <c r="G2854" s="23">
        <v>1</v>
      </c>
      <c r="H2854" s="23">
        <v>0</v>
      </c>
      <c r="I2854" s="23" t="s">
        <v>5</v>
      </c>
      <c r="J2854" s="23" t="s">
        <v>570</v>
      </c>
      <c r="K2854" s="23" t="s">
        <v>1830</v>
      </c>
      <c r="L2854" s="24">
        <v>45855</v>
      </c>
      <c r="M2854" s="28">
        <v>1.3888888888888889E-3</v>
      </c>
      <c r="N2854" s="3">
        <v>45845</v>
      </c>
      <c r="O2854">
        <v>227765</v>
      </c>
      <c r="P2854" t="e">
        <f>IFERROR(INDEX(REDOSLIJED!#REF!,MATCH(PlanMasine[[#This Row],[KPL]],REDOSLIJED!#REF!,0)),MAX(REDOSLIJED!#REF!)+1)</f>
        <v>#REF!</v>
      </c>
    </row>
    <row r="2855" spans="1:16" hidden="1" x14ac:dyDescent="0.25">
      <c r="A2855" s="23">
        <v>1029566</v>
      </c>
      <c r="B2855" s="23">
        <v>1</v>
      </c>
      <c r="C2855" s="23">
        <v>1029561</v>
      </c>
      <c r="D2855" s="23" t="s">
        <v>2063</v>
      </c>
      <c r="E2855" s="5">
        <f>IFERROR((PlanMasine[[#This Row],[Norma]]/PlanMasine[[#This Row],[Q]])*(PlanMasine[[#This Row],[Q]]/SUMIF(#REF!,PlanMasine[[#This Row],[RN]],#REF!)*PlanMasine[[#This Row],[KPLQ]]),0)</f>
        <v>0</v>
      </c>
      <c r="F2855" s="23">
        <v>6</v>
      </c>
      <c r="G2855" s="23">
        <v>0</v>
      </c>
      <c r="H2855" s="23">
        <v>0</v>
      </c>
      <c r="I2855" s="23" t="s">
        <v>5</v>
      </c>
      <c r="J2855" s="23" t="s">
        <v>570</v>
      </c>
      <c r="K2855" s="23" t="s">
        <v>1830</v>
      </c>
      <c r="L2855" s="24">
        <v>45855</v>
      </c>
      <c r="M2855" s="28">
        <v>1.3888888888888889E-3</v>
      </c>
      <c r="N2855" s="3">
        <v>45845</v>
      </c>
      <c r="O2855">
        <v>227814</v>
      </c>
      <c r="P2855" t="e">
        <f>IFERROR(INDEX(REDOSLIJED!#REF!,MATCH(PlanMasine[[#This Row],[KPL]],REDOSLIJED!#REF!,0)),MAX(REDOSLIJED!#REF!)+1)</f>
        <v>#REF!</v>
      </c>
    </row>
    <row r="2856" spans="1:16" hidden="1" x14ac:dyDescent="0.25">
      <c r="A2856" s="23">
        <v>1029566</v>
      </c>
      <c r="B2856" s="23">
        <v>1</v>
      </c>
      <c r="C2856" s="23">
        <v>1029532</v>
      </c>
      <c r="D2856" s="23" t="s">
        <v>1728</v>
      </c>
      <c r="E2856" s="5">
        <f>IFERROR((PlanMasine[[#This Row],[Norma]]/PlanMasine[[#This Row],[Q]])*(PlanMasine[[#This Row],[Q]]/SUMIF(#REF!,PlanMasine[[#This Row],[RN]],#REF!)*PlanMasine[[#This Row],[KPLQ]]),0)</f>
        <v>0</v>
      </c>
      <c r="F2856" s="23">
        <v>6</v>
      </c>
      <c r="G2856" s="23">
        <v>0</v>
      </c>
      <c r="H2856" s="23">
        <v>0</v>
      </c>
      <c r="I2856" s="23" t="s">
        <v>5</v>
      </c>
      <c r="J2856" s="23" t="s">
        <v>570</v>
      </c>
      <c r="K2856" s="23" t="s">
        <v>1830</v>
      </c>
      <c r="L2856" s="24">
        <v>45855</v>
      </c>
      <c r="M2856" s="28">
        <v>2.0833333333333333E-3</v>
      </c>
      <c r="N2856" s="3">
        <v>45845</v>
      </c>
      <c r="O2856">
        <v>227775</v>
      </c>
      <c r="P2856" t="e">
        <f>IFERROR(INDEX(REDOSLIJED!#REF!,MATCH(PlanMasine[[#This Row],[KPL]],REDOSLIJED!#REF!,0)),MAX(REDOSLIJED!#REF!)+1)</f>
        <v>#REF!</v>
      </c>
    </row>
    <row r="2857" spans="1:16" hidden="1" x14ac:dyDescent="0.25">
      <c r="A2857" s="23">
        <v>1029566</v>
      </c>
      <c r="B2857" s="23">
        <v>1</v>
      </c>
      <c r="C2857" s="23">
        <v>1029521</v>
      </c>
      <c r="D2857" s="23" t="s">
        <v>2386</v>
      </c>
      <c r="E2857" s="5">
        <f>IFERROR((PlanMasine[[#This Row],[Norma]]/PlanMasine[[#This Row],[Q]])*(PlanMasine[[#This Row],[Q]]/SUMIF(#REF!,PlanMasine[[#This Row],[RN]],#REF!)*PlanMasine[[#This Row],[KPLQ]]),0)</f>
        <v>0</v>
      </c>
      <c r="F2857" s="23">
        <v>6</v>
      </c>
      <c r="G2857" s="23">
        <v>3</v>
      </c>
      <c r="H2857" s="23">
        <v>0</v>
      </c>
      <c r="I2857" s="23" t="s">
        <v>5</v>
      </c>
      <c r="J2857" s="23" t="s">
        <v>570</v>
      </c>
      <c r="K2857" s="23" t="s">
        <v>1830</v>
      </c>
      <c r="L2857" s="24">
        <v>45855</v>
      </c>
      <c r="M2857" s="28">
        <v>1.3888888888888889E-3</v>
      </c>
      <c r="N2857" s="3">
        <v>45845</v>
      </c>
      <c r="O2857">
        <v>227764</v>
      </c>
      <c r="P2857" t="e">
        <f>IFERROR(INDEX(REDOSLIJED!#REF!,MATCH(PlanMasine[[#This Row],[KPL]],REDOSLIJED!#REF!,0)),MAX(REDOSLIJED!#REF!)+1)</f>
        <v>#REF!</v>
      </c>
    </row>
    <row r="2858" spans="1:16" hidden="1" x14ac:dyDescent="0.25">
      <c r="A2858" s="23">
        <v>1029566</v>
      </c>
      <c r="B2858" s="23">
        <v>1</v>
      </c>
      <c r="C2858" s="23">
        <v>1029554</v>
      </c>
      <c r="D2858" s="23" t="s">
        <v>2384</v>
      </c>
      <c r="E2858" s="5">
        <f>IFERROR((PlanMasine[[#This Row],[Norma]]/PlanMasine[[#This Row],[Q]])*(PlanMasine[[#This Row],[Q]]/SUMIF(#REF!,PlanMasine[[#This Row],[RN]],#REF!)*PlanMasine[[#This Row],[KPLQ]]),0)</f>
        <v>0</v>
      </c>
      <c r="F2858" s="23">
        <v>6</v>
      </c>
      <c r="G2858" s="23">
        <v>0</v>
      </c>
      <c r="H2858" s="23">
        <v>0</v>
      </c>
      <c r="I2858" s="23" t="s">
        <v>5</v>
      </c>
      <c r="J2858" s="23" t="s">
        <v>570</v>
      </c>
      <c r="K2858" s="23" t="s">
        <v>1830</v>
      </c>
      <c r="L2858" s="24">
        <v>45855</v>
      </c>
      <c r="M2858" s="28">
        <v>1.3888888888888889E-3</v>
      </c>
      <c r="N2858" s="3">
        <v>45845</v>
      </c>
      <c r="O2858">
        <v>227807</v>
      </c>
      <c r="P2858" t="e">
        <f>IFERROR(INDEX(REDOSLIJED!#REF!,MATCH(PlanMasine[[#This Row],[KPL]],REDOSLIJED!#REF!,0)),MAX(REDOSLIJED!#REF!)+1)</f>
        <v>#REF!</v>
      </c>
    </row>
    <row r="2859" spans="1:16" hidden="1" x14ac:dyDescent="0.25">
      <c r="A2859" s="23">
        <v>1029566</v>
      </c>
      <c r="B2859" s="23">
        <v>1</v>
      </c>
      <c r="C2859" s="23">
        <v>1029551</v>
      </c>
      <c r="D2859" s="23" t="s">
        <v>2066</v>
      </c>
      <c r="E2859" s="5">
        <f>IFERROR((PlanMasine[[#This Row],[Norma]]/PlanMasine[[#This Row],[Q]])*(PlanMasine[[#This Row],[Q]]/SUMIF(#REF!,PlanMasine[[#This Row],[RN]],#REF!)*PlanMasine[[#This Row],[KPLQ]]),0)</f>
        <v>0</v>
      </c>
      <c r="F2859" s="23">
        <v>6</v>
      </c>
      <c r="G2859" s="23">
        <v>0</v>
      </c>
      <c r="H2859" s="23">
        <v>0</v>
      </c>
      <c r="I2859" s="23" t="s">
        <v>5</v>
      </c>
      <c r="J2859" s="23" t="s">
        <v>570</v>
      </c>
      <c r="K2859" s="23" t="s">
        <v>1830</v>
      </c>
      <c r="L2859" s="24">
        <v>45855</v>
      </c>
      <c r="M2859" s="28">
        <v>1.3888888888888889E-3</v>
      </c>
      <c r="N2859" s="3">
        <v>45845</v>
      </c>
      <c r="O2859">
        <v>227804</v>
      </c>
      <c r="P2859" t="e">
        <f>IFERROR(INDEX(REDOSLIJED!#REF!,MATCH(PlanMasine[[#This Row],[KPL]],REDOSLIJED!#REF!,0)),MAX(REDOSLIJED!#REF!)+1)</f>
        <v>#REF!</v>
      </c>
    </row>
    <row r="2860" spans="1:16" hidden="1" x14ac:dyDescent="0.25">
      <c r="A2860" s="23">
        <v>1029567</v>
      </c>
      <c r="B2860" s="23">
        <v>1</v>
      </c>
      <c r="C2860" s="23">
        <v>1029554</v>
      </c>
      <c r="D2860" s="23" t="s">
        <v>2384</v>
      </c>
      <c r="E2860" s="5">
        <f>IFERROR((PlanMasine[[#This Row],[Norma]]/PlanMasine[[#This Row],[Q]])*(PlanMasine[[#This Row],[Q]]/SUMIF(#REF!,PlanMasine[[#This Row],[RN]],#REF!)*PlanMasine[[#This Row],[KPLQ]]),0)</f>
        <v>0</v>
      </c>
      <c r="F2860" s="23">
        <v>6</v>
      </c>
      <c r="G2860" s="23">
        <v>0</v>
      </c>
      <c r="H2860" s="23">
        <v>0</v>
      </c>
      <c r="I2860" s="23" t="s">
        <v>5</v>
      </c>
      <c r="J2860" s="23" t="s">
        <v>570</v>
      </c>
      <c r="K2860" s="23" t="s">
        <v>1830</v>
      </c>
      <c r="L2860" s="24">
        <v>45855</v>
      </c>
      <c r="M2860" s="28">
        <v>1.3888888888888889E-3</v>
      </c>
      <c r="N2860" s="3">
        <v>45845</v>
      </c>
      <c r="O2860">
        <v>227807</v>
      </c>
      <c r="P2860" t="e">
        <f>IFERROR(INDEX(REDOSLIJED!#REF!,MATCH(PlanMasine[[#This Row],[KPL]],REDOSLIJED!#REF!,0)),MAX(REDOSLIJED!#REF!)+1)</f>
        <v>#REF!</v>
      </c>
    </row>
    <row r="2861" spans="1:16" hidden="1" x14ac:dyDescent="0.25">
      <c r="A2861" s="23">
        <v>1029567</v>
      </c>
      <c r="B2861" s="23">
        <v>1</v>
      </c>
      <c r="C2861" s="23">
        <v>1029561</v>
      </c>
      <c r="D2861" s="23" t="s">
        <v>2063</v>
      </c>
      <c r="E2861" s="5">
        <f>IFERROR((PlanMasine[[#This Row],[Norma]]/PlanMasine[[#This Row],[Q]])*(PlanMasine[[#This Row],[Q]]/SUMIF(#REF!,PlanMasine[[#This Row],[RN]],#REF!)*PlanMasine[[#This Row],[KPLQ]]),0)</f>
        <v>0</v>
      </c>
      <c r="F2861" s="23">
        <v>6</v>
      </c>
      <c r="G2861" s="23">
        <v>0</v>
      </c>
      <c r="H2861" s="23">
        <v>0</v>
      </c>
      <c r="I2861" s="23" t="s">
        <v>5</v>
      </c>
      <c r="J2861" s="23" t="s">
        <v>570</v>
      </c>
      <c r="K2861" s="23" t="s">
        <v>1830</v>
      </c>
      <c r="L2861" s="24">
        <v>45855</v>
      </c>
      <c r="M2861" s="28">
        <v>1.3888888888888889E-3</v>
      </c>
      <c r="N2861" s="3">
        <v>45845</v>
      </c>
      <c r="O2861">
        <v>227814</v>
      </c>
      <c r="P2861" t="e">
        <f>IFERROR(INDEX(REDOSLIJED!#REF!,MATCH(PlanMasine[[#This Row],[KPL]],REDOSLIJED!#REF!,0)),MAX(REDOSLIJED!#REF!)+1)</f>
        <v>#REF!</v>
      </c>
    </row>
    <row r="2862" spans="1:16" hidden="1" x14ac:dyDescent="0.25">
      <c r="A2862" s="23">
        <v>1029567</v>
      </c>
      <c r="B2862" s="23">
        <v>1</v>
      </c>
      <c r="C2862" s="23">
        <v>1029548</v>
      </c>
      <c r="D2862" s="23" t="s">
        <v>2382</v>
      </c>
      <c r="E2862" s="5">
        <f>IFERROR((PlanMasine[[#This Row],[Norma]]/PlanMasine[[#This Row],[Q]])*(PlanMasine[[#This Row],[Q]]/SUMIF(#REF!,PlanMasine[[#This Row],[RN]],#REF!)*PlanMasine[[#This Row],[KPLQ]]),0)</f>
        <v>0</v>
      </c>
      <c r="F2862" s="23">
        <v>6</v>
      </c>
      <c r="G2862" s="23">
        <v>0</v>
      </c>
      <c r="H2862" s="23">
        <v>0</v>
      </c>
      <c r="I2862" s="23" t="s">
        <v>5</v>
      </c>
      <c r="J2862" s="23" t="s">
        <v>570</v>
      </c>
      <c r="K2862" s="23" t="s">
        <v>1830</v>
      </c>
      <c r="L2862" s="24">
        <v>45855</v>
      </c>
      <c r="M2862" s="28">
        <v>1.3888888888888889E-3</v>
      </c>
      <c r="N2862" s="3">
        <v>45845</v>
      </c>
      <c r="O2862">
        <v>227801</v>
      </c>
      <c r="P2862" t="e">
        <f>IFERROR(INDEX(REDOSLIJED!#REF!,MATCH(PlanMasine[[#This Row],[KPL]],REDOSLIJED!#REF!,0)),MAX(REDOSLIJED!#REF!)+1)</f>
        <v>#REF!</v>
      </c>
    </row>
    <row r="2863" spans="1:16" hidden="1" x14ac:dyDescent="0.25">
      <c r="A2863" s="23">
        <v>1029567</v>
      </c>
      <c r="B2863" s="23">
        <v>1</v>
      </c>
      <c r="C2863" s="23">
        <v>1029545</v>
      </c>
      <c r="D2863" s="23" t="s">
        <v>1726</v>
      </c>
      <c r="E2863" s="5">
        <f>IFERROR((PlanMasine[[#This Row],[Norma]]/PlanMasine[[#This Row],[Q]])*(PlanMasine[[#This Row],[Q]]/SUMIF(#REF!,PlanMasine[[#This Row],[RN]],#REF!)*PlanMasine[[#This Row],[KPLQ]]),0)</f>
        <v>0</v>
      </c>
      <c r="F2863" s="23">
        <v>6</v>
      </c>
      <c r="G2863" s="23">
        <v>0</v>
      </c>
      <c r="H2863" s="23">
        <v>0</v>
      </c>
      <c r="I2863" s="23" t="s">
        <v>5</v>
      </c>
      <c r="J2863" s="23" t="s">
        <v>570</v>
      </c>
      <c r="K2863" s="23" t="s">
        <v>1830</v>
      </c>
      <c r="L2863" s="24">
        <v>45855</v>
      </c>
      <c r="M2863" s="28">
        <v>2.0833333333333333E-3</v>
      </c>
      <c r="N2863" s="3">
        <v>45845</v>
      </c>
      <c r="O2863">
        <v>227792</v>
      </c>
      <c r="P2863" t="e">
        <f>IFERROR(INDEX(REDOSLIJED!#REF!,MATCH(PlanMasine[[#This Row],[KPL]],REDOSLIJED!#REF!,0)),MAX(REDOSLIJED!#REF!)+1)</f>
        <v>#REF!</v>
      </c>
    </row>
    <row r="2864" spans="1:16" hidden="1" x14ac:dyDescent="0.25">
      <c r="A2864" s="23">
        <v>1029567</v>
      </c>
      <c r="B2864" s="23">
        <v>1</v>
      </c>
      <c r="C2864" s="23">
        <v>1029543</v>
      </c>
      <c r="D2864" s="23" t="s">
        <v>2383</v>
      </c>
      <c r="E2864" s="5">
        <f>IFERROR((PlanMasine[[#This Row],[Norma]]/PlanMasine[[#This Row],[Q]])*(PlanMasine[[#This Row],[Q]]/SUMIF(#REF!,PlanMasine[[#This Row],[RN]],#REF!)*PlanMasine[[#This Row],[KPLQ]]),0)</f>
        <v>0</v>
      </c>
      <c r="F2864" s="23">
        <v>6</v>
      </c>
      <c r="G2864" s="23">
        <v>0</v>
      </c>
      <c r="H2864" s="23">
        <v>0</v>
      </c>
      <c r="I2864" s="23" t="s">
        <v>5</v>
      </c>
      <c r="J2864" s="23" t="s">
        <v>570</v>
      </c>
      <c r="K2864" s="23" t="s">
        <v>1830</v>
      </c>
      <c r="L2864" s="24">
        <v>45855</v>
      </c>
      <c r="M2864" s="28">
        <v>2.0833333333333333E-3</v>
      </c>
      <c r="N2864" s="3">
        <v>45845</v>
      </c>
      <c r="O2864">
        <v>227787</v>
      </c>
      <c r="P2864" t="e">
        <f>IFERROR(INDEX(REDOSLIJED!#REF!,MATCH(PlanMasine[[#This Row],[KPL]],REDOSLIJED!#REF!,0)),MAX(REDOSLIJED!#REF!)+1)</f>
        <v>#REF!</v>
      </c>
    </row>
    <row r="2865" spans="1:16" hidden="1" x14ac:dyDescent="0.25">
      <c r="A2865" s="23">
        <v>1029567</v>
      </c>
      <c r="B2865" s="23">
        <v>1</v>
      </c>
      <c r="C2865" s="23">
        <v>1029528</v>
      </c>
      <c r="D2865" s="23" t="s">
        <v>2385</v>
      </c>
      <c r="E2865" s="5">
        <f>IFERROR((PlanMasine[[#This Row],[Norma]]/PlanMasine[[#This Row],[Q]])*(PlanMasine[[#This Row],[Q]]/SUMIF(#REF!,PlanMasine[[#This Row],[RN]],#REF!)*PlanMasine[[#This Row],[KPLQ]]),0)</f>
        <v>0</v>
      </c>
      <c r="F2865" s="23">
        <v>6</v>
      </c>
      <c r="G2865" s="23">
        <v>0</v>
      </c>
      <c r="H2865" s="23">
        <v>0</v>
      </c>
      <c r="I2865" s="23" t="s">
        <v>5</v>
      </c>
      <c r="J2865" s="23" t="s">
        <v>570</v>
      </c>
      <c r="K2865" s="23" t="s">
        <v>1830</v>
      </c>
      <c r="L2865" s="24">
        <v>45855</v>
      </c>
      <c r="M2865" s="28">
        <v>1.3888888888888889E-3</v>
      </c>
      <c r="N2865" s="3">
        <v>45845</v>
      </c>
      <c r="O2865">
        <v>227771</v>
      </c>
      <c r="P2865" t="e">
        <f>IFERROR(INDEX(REDOSLIJED!#REF!,MATCH(PlanMasine[[#This Row],[KPL]],REDOSLIJED!#REF!,0)),MAX(REDOSLIJED!#REF!)+1)</f>
        <v>#REF!</v>
      </c>
    </row>
    <row r="2866" spans="1:16" hidden="1" x14ac:dyDescent="0.25">
      <c r="A2866" s="23">
        <v>1029567</v>
      </c>
      <c r="B2866" s="23">
        <v>1</v>
      </c>
      <c r="C2866" s="23">
        <v>1029535</v>
      </c>
      <c r="D2866" s="23" t="s">
        <v>1727</v>
      </c>
      <c r="E2866" s="5">
        <f>IFERROR((PlanMasine[[#This Row],[Norma]]/PlanMasine[[#This Row],[Q]])*(PlanMasine[[#This Row],[Q]]/SUMIF(#REF!,PlanMasine[[#This Row],[RN]],#REF!)*PlanMasine[[#This Row],[KPLQ]]),0)</f>
        <v>0</v>
      </c>
      <c r="F2866" s="23">
        <v>6</v>
      </c>
      <c r="G2866" s="23">
        <v>0</v>
      </c>
      <c r="H2866" s="23">
        <v>0</v>
      </c>
      <c r="I2866" s="23" t="s">
        <v>5</v>
      </c>
      <c r="J2866" s="23" t="s">
        <v>570</v>
      </c>
      <c r="K2866" s="23" t="s">
        <v>1830</v>
      </c>
      <c r="L2866" s="24">
        <v>45855</v>
      </c>
      <c r="M2866" s="28">
        <v>2.0833333333333333E-3</v>
      </c>
      <c r="N2866" s="3">
        <v>45845</v>
      </c>
      <c r="O2866">
        <v>227779</v>
      </c>
      <c r="P2866" t="e">
        <f>IFERROR(INDEX(REDOSLIJED!#REF!,MATCH(PlanMasine[[#This Row],[KPL]],REDOSLIJED!#REF!,0)),MAX(REDOSLIJED!#REF!)+1)</f>
        <v>#REF!</v>
      </c>
    </row>
    <row r="2867" spans="1:16" hidden="1" x14ac:dyDescent="0.25">
      <c r="A2867" s="23">
        <v>1029567</v>
      </c>
      <c r="B2867" s="23">
        <v>1</v>
      </c>
      <c r="C2867" s="23">
        <v>1029532</v>
      </c>
      <c r="D2867" s="23" t="s">
        <v>1728</v>
      </c>
      <c r="E2867" s="5">
        <f>IFERROR((PlanMasine[[#This Row],[Norma]]/PlanMasine[[#This Row],[Q]])*(PlanMasine[[#This Row],[Q]]/SUMIF(#REF!,PlanMasine[[#This Row],[RN]],#REF!)*PlanMasine[[#This Row],[KPLQ]]),0)</f>
        <v>0</v>
      </c>
      <c r="F2867" s="23">
        <v>6</v>
      </c>
      <c r="G2867" s="23">
        <v>0</v>
      </c>
      <c r="H2867" s="23">
        <v>0</v>
      </c>
      <c r="I2867" s="23" t="s">
        <v>5</v>
      </c>
      <c r="J2867" s="23" t="s">
        <v>570</v>
      </c>
      <c r="K2867" s="23" t="s">
        <v>1830</v>
      </c>
      <c r="L2867" s="24">
        <v>45855</v>
      </c>
      <c r="M2867" s="28">
        <v>2.0833333333333333E-3</v>
      </c>
      <c r="N2867" s="3">
        <v>45845</v>
      </c>
      <c r="O2867">
        <v>227775</v>
      </c>
      <c r="P2867" t="e">
        <f>IFERROR(INDEX(REDOSLIJED!#REF!,MATCH(PlanMasine[[#This Row],[KPL]],REDOSLIJED!#REF!,0)),MAX(REDOSLIJED!#REF!)+1)</f>
        <v>#REF!</v>
      </c>
    </row>
    <row r="2868" spans="1:16" hidden="1" x14ac:dyDescent="0.25">
      <c r="A2868" s="23">
        <v>1029567</v>
      </c>
      <c r="B2868" s="23">
        <v>1</v>
      </c>
      <c r="C2868" s="23">
        <v>1029530</v>
      </c>
      <c r="D2868" s="23" t="s">
        <v>2061</v>
      </c>
      <c r="E2868" s="5">
        <f>IFERROR((PlanMasine[[#This Row],[Norma]]/PlanMasine[[#This Row],[Q]])*(PlanMasine[[#This Row],[Q]]/SUMIF(#REF!,PlanMasine[[#This Row],[RN]],#REF!)*PlanMasine[[#This Row],[KPLQ]]),0)</f>
        <v>0</v>
      </c>
      <c r="F2868" s="23">
        <v>6</v>
      </c>
      <c r="G2868" s="23">
        <v>0</v>
      </c>
      <c r="H2868" s="23">
        <v>0</v>
      </c>
      <c r="I2868" s="23" t="s">
        <v>5</v>
      </c>
      <c r="J2868" s="23" t="s">
        <v>570</v>
      </c>
      <c r="K2868" s="23" t="s">
        <v>1830</v>
      </c>
      <c r="L2868" s="24">
        <v>45855</v>
      </c>
      <c r="M2868" s="28">
        <v>2.0833333333333333E-3</v>
      </c>
      <c r="N2868" s="3">
        <v>45845</v>
      </c>
      <c r="O2868">
        <v>227773</v>
      </c>
      <c r="P2868" t="e">
        <f>IFERROR(INDEX(REDOSLIJED!#REF!,MATCH(PlanMasine[[#This Row],[KPL]],REDOSLIJED!#REF!,0)),MAX(REDOSLIJED!#REF!)+1)</f>
        <v>#REF!</v>
      </c>
    </row>
    <row r="2869" spans="1:16" hidden="1" x14ac:dyDescent="0.25">
      <c r="A2869" s="23">
        <v>1029567</v>
      </c>
      <c r="B2869" s="23">
        <v>1</v>
      </c>
      <c r="C2869" s="23">
        <v>1029526</v>
      </c>
      <c r="D2869" s="23" t="s">
        <v>2381</v>
      </c>
      <c r="E2869" s="5">
        <f>IFERROR((PlanMasine[[#This Row],[Norma]]/PlanMasine[[#This Row],[Q]])*(PlanMasine[[#This Row],[Q]]/SUMIF(#REF!,PlanMasine[[#This Row],[RN]],#REF!)*PlanMasine[[#This Row],[KPLQ]]),0)</f>
        <v>0</v>
      </c>
      <c r="F2869" s="23">
        <v>6</v>
      </c>
      <c r="G2869" s="23">
        <v>0</v>
      </c>
      <c r="H2869" s="23">
        <v>0</v>
      </c>
      <c r="I2869" s="23" t="s">
        <v>5</v>
      </c>
      <c r="J2869" s="23" t="s">
        <v>570</v>
      </c>
      <c r="K2869" s="23" t="s">
        <v>1830</v>
      </c>
      <c r="L2869" s="24">
        <v>45855</v>
      </c>
      <c r="M2869" s="28">
        <v>1.3888888888888889E-3</v>
      </c>
      <c r="N2869" s="3">
        <v>45845</v>
      </c>
      <c r="O2869">
        <v>227769</v>
      </c>
      <c r="P2869" t="e">
        <f>IFERROR(INDEX(REDOSLIJED!#REF!,MATCH(PlanMasine[[#This Row],[KPL]],REDOSLIJED!#REF!,0)),MAX(REDOSLIJED!#REF!)+1)</f>
        <v>#REF!</v>
      </c>
    </row>
    <row r="2870" spans="1:16" hidden="1" x14ac:dyDescent="0.25">
      <c r="A2870" s="23">
        <v>1029567</v>
      </c>
      <c r="B2870" s="23">
        <v>1</v>
      </c>
      <c r="C2870" s="23">
        <v>1029521</v>
      </c>
      <c r="D2870" s="23" t="s">
        <v>2386</v>
      </c>
      <c r="E2870" s="5">
        <f>IFERROR((PlanMasine[[#This Row],[Norma]]/PlanMasine[[#This Row],[Q]])*(PlanMasine[[#This Row],[Q]]/SUMIF(#REF!,PlanMasine[[#This Row],[RN]],#REF!)*PlanMasine[[#This Row],[KPLQ]]),0)</f>
        <v>0</v>
      </c>
      <c r="F2870" s="23">
        <v>6</v>
      </c>
      <c r="G2870" s="23">
        <v>3</v>
      </c>
      <c r="H2870" s="23">
        <v>0</v>
      </c>
      <c r="I2870" s="23" t="s">
        <v>5</v>
      </c>
      <c r="J2870" s="23" t="s">
        <v>570</v>
      </c>
      <c r="K2870" s="23" t="s">
        <v>1830</v>
      </c>
      <c r="L2870" s="24">
        <v>45855</v>
      </c>
      <c r="M2870" s="28">
        <v>1.3888888888888889E-3</v>
      </c>
      <c r="N2870" s="3">
        <v>45845</v>
      </c>
      <c r="O2870">
        <v>227764</v>
      </c>
      <c r="P2870" t="e">
        <f>IFERROR(INDEX(REDOSLIJED!#REF!,MATCH(PlanMasine[[#This Row],[KPL]],REDOSLIJED!#REF!,0)),MAX(REDOSLIJED!#REF!)+1)</f>
        <v>#REF!</v>
      </c>
    </row>
    <row r="2871" spans="1:16" hidden="1" x14ac:dyDescent="0.25">
      <c r="A2871" s="23">
        <v>1029567</v>
      </c>
      <c r="B2871" s="23">
        <v>1</v>
      </c>
      <c r="C2871" s="23">
        <v>1029556</v>
      </c>
      <c r="D2871" s="23" t="s">
        <v>2387</v>
      </c>
      <c r="E2871" s="5">
        <f>IFERROR((PlanMasine[[#This Row],[Norma]]/PlanMasine[[#This Row],[Q]])*(PlanMasine[[#This Row],[Q]]/SUMIF(#REF!,PlanMasine[[#This Row],[RN]],#REF!)*PlanMasine[[#This Row],[KPLQ]]),0)</f>
        <v>0</v>
      </c>
      <c r="F2871" s="23">
        <v>6</v>
      </c>
      <c r="G2871" s="23">
        <v>0</v>
      </c>
      <c r="H2871" s="23">
        <v>0</v>
      </c>
      <c r="I2871" s="23" t="s">
        <v>5</v>
      </c>
      <c r="J2871" s="23" t="s">
        <v>570</v>
      </c>
      <c r="K2871" s="23" t="s">
        <v>1830</v>
      </c>
      <c r="L2871" s="24">
        <v>45855</v>
      </c>
      <c r="M2871" s="28">
        <v>1.3888888888888889E-3</v>
      </c>
      <c r="N2871" s="3">
        <v>45845</v>
      </c>
      <c r="O2871">
        <v>227809</v>
      </c>
      <c r="P2871" t="e">
        <f>IFERROR(INDEX(REDOSLIJED!#REF!,MATCH(PlanMasine[[#This Row],[KPL]],REDOSLIJED!#REF!,0)),MAX(REDOSLIJED!#REF!)+1)</f>
        <v>#REF!</v>
      </c>
    </row>
    <row r="2872" spans="1:16" hidden="1" x14ac:dyDescent="0.25">
      <c r="A2872" s="23">
        <v>1029567</v>
      </c>
      <c r="B2872" s="23">
        <v>1</v>
      </c>
      <c r="C2872" s="23">
        <v>1029551</v>
      </c>
      <c r="D2872" s="23" t="s">
        <v>2066</v>
      </c>
      <c r="E2872" s="5">
        <f>IFERROR((PlanMasine[[#This Row],[Norma]]/PlanMasine[[#This Row],[Q]])*(PlanMasine[[#This Row],[Q]]/SUMIF(#REF!,PlanMasine[[#This Row],[RN]],#REF!)*PlanMasine[[#This Row],[KPLQ]]),0)</f>
        <v>0</v>
      </c>
      <c r="F2872" s="23">
        <v>6</v>
      </c>
      <c r="G2872" s="23">
        <v>0</v>
      </c>
      <c r="H2872" s="23">
        <v>0</v>
      </c>
      <c r="I2872" s="23" t="s">
        <v>5</v>
      </c>
      <c r="J2872" s="23" t="s">
        <v>570</v>
      </c>
      <c r="K2872" s="23" t="s">
        <v>1830</v>
      </c>
      <c r="L2872" s="24">
        <v>45855</v>
      </c>
      <c r="M2872" s="28">
        <v>1.3888888888888889E-3</v>
      </c>
      <c r="N2872" s="3">
        <v>45845</v>
      </c>
      <c r="O2872">
        <v>227804</v>
      </c>
      <c r="P2872" t="e">
        <f>IFERROR(INDEX(REDOSLIJED!#REF!,MATCH(PlanMasine[[#This Row],[KPL]],REDOSLIJED!#REF!,0)),MAX(REDOSLIJED!#REF!)+1)</f>
        <v>#REF!</v>
      </c>
    </row>
    <row r="2873" spans="1:16" hidden="1" x14ac:dyDescent="0.25">
      <c r="A2873" s="23">
        <v>1029567</v>
      </c>
      <c r="B2873" s="23">
        <v>1</v>
      </c>
      <c r="C2873" s="23">
        <v>1029537</v>
      </c>
      <c r="D2873" s="23" t="s">
        <v>2062</v>
      </c>
      <c r="E2873" s="5">
        <f>IFERROR((PlanMasine[[#This Row],[Norma]]/PlanMasine[[#This Row],[Q]])*(PlanMasine[[#This Row],[Q]]/SUMIF(#REF!,PlanMasine[[#This Row],[RN]],#REF!)*PlanMasine[[#This Row],[KPLQ]]),0)</f>
        <v>0</v>
      </c>
      <c r="F2873" s="23">
        <v>6</v>
      </c>
      <c r="G2873" s="23">
        <v>0</v>
      </c>
      <c r="H2873" s="23">
        <v>0</v>
      </c>
      <c r="I2873" s="23" t="s">
        <v>5</v>
      </c>
      <c r="J2873" s="23" t="s">
        <v>570</v>
      </c>
      <c r="K2873" s="23" t="s">
        <v>1830</v>
      </c>
      <c r="L2873" s="24">
        <v>45855</v>
      </c>
      <c r="M2873" s="28">
        <v>2.0833333333333333E-3</v>
      </c>
      <c r="N2873" s="3">
        <v>45845</v>
      </c>
      <c r="O2873">
        <v>227781</v>
      </c>
      <c r="P2873" t="e">
        <f>IFERROR(INDEX(REDOSLIJED!#REF!,MATCH(PlanMasine[[#This Row],[KPL]],REDOSLIJED!#REF!,0)),MAX(REDOSLIJED!#REF!)+1)</f>
        <v>#REF!</v>
      </c>
    </row>
    <row r="2874" spans="1:16" hidden="1" x14ac:dyDescent="0.25">
      <c r="A2874" s="23">
        <v>1029567</v>
      </c>
      <c r="B2874" s="23">
        <v>1</v>
      </c>
      <c r="C2874" s="23">
        <v>1029541</v>
      </c>
      <c r="D2874" s="23" t="s">
        <v>2380</v>
      </c>
      <c r="E2874" s="5">
        <f>IFERROR((PlanMasine[[#This Row],[Norma]]/PlanMasine[[#This Row],[Q]])*(PlanMasine[[#This Row],[Q]]/SUMIF(#REF!,PlanMasine[[#This Row],[RN]],#REF!)*PlanMasine[[#This Row],[KPLQ]]),0)</f>
        <v>0</v>
      </c>
      <c r="F2874" s="23">
        <v>6</v>
      </c>
      <c r="G2874" s="23">
        <v>0</v>
      </c>
      <c r="H2874" s="23">
        <v>0</v>
      </c>
      <c r="I2874" s="23" t="s">
        <v>5</v>
      </c>
      <c r="J2874" s="23" t="s">
        <v>570</v>
      </c>
      <c r="K2874" s="23" t="s">
        <v>1830</v>
      </c>
      <c r="L2874" s="24">
        <v>45855</v>
      </c>
      <c r="M2874" s="28">
        <v>2.0833333333333333E-3</v>
      </c>
      <c r="N2874" s="3">
        <v>45845</v>
      </c>
      <c r="O2874">
        <v>227785</v>
      </c>
      <c r="P2874" t="e">
        <f>IFERROR(INDEX(REDOSLIJED!#REF!,MATCH(PlanMasine[[#This Row],[KPL]],REDOSLIJED!#REF!,0)),MAX(REDOSLIJED!#REF!)+1)</f>
        <v>#REF!</v>
      </c>
    </row>
    <row r="2875" spans="1:16" hidden="1" x14ac:dyDescent="0.25">
      <c r="A2875" s="23">
        <v>1029567</v>
      </c>
      <c r="B2875" s="23">
        <v>1</v>
      </c>
      <c r="C2875" s="23">
        <v>1029522</v>
      </c>
      <c r="D2875" s="23" t="s">
        <v>2379</v>
      </c>
      <c r="E2875" s="5">
        <f>IFERROR((PlanMasine[[#This Row],[Norma]]/PlanMasine[[#This Row],[Q]])*(PlanMasine[[#This Row],[Q]]/SUMIF(#REF!,PlanMasine[[#This Row],[RN]],#REF!)*PlanMasine[[#This Row],[KPLQ]]),0)</f>
        <v>0</v>
      </c>
      <c r="F2875" s="23">
        <v>6</v>
      </c>
      <c r="G2875" s="23">
        <v>1</v>
      </c>
      <c r="H2875" s="23">
        <v>0</v>
      </c>
      <c r="I2875" s="23" t="s">
        <v>5</v>
      </c>
      <c r="J2875" s="23" t="s">
        <v>570</v>
      </c>
      <c r="K2875" s="23" t="s">
        <v>1830</v>
      </c>
      <c r="L2875" s="24">
        <v>45855</v>
      </c>
      <c r="M2875" s="28">
        <v>1.3888888888888889E-3</v>
      </c>
      <c r="N2875" s="3">
        <v>45845</v>
      </c>
      <c r="O2875">
        <v>227765</v>
      </c>
      <c r="P2875" t="e">
        <f>IFERROR(INDEX(REDOSLIJED!#REF!,MATCH(PlanMasine[[#This Row],[KPL]],REDOSLIJED!#REF!,0)),MAX(REDOSLIJED!#REF!)+1)</f>
        <v>#REF!</v>
      </c>
    </row>
    <row r="2876" spans="1:16" hidden="1" x14ac:dyDescent="0.25">
      <c r="A2876" s="23">
        <v>1029568</v>
      </c>
      <c r="B2876" s="23">
        <v>1</v>
      </c>
      <c r="C2876" s="23">
        <v>1029551</v>
      </c>
      <c r="D2876" s="23" t="s">
        <v>2066</v>
      </c>
      <c r="E2876" s="5">
        <f>IFERROR((PlanMasine[[#This Row],[Norma]]/PlanMasine[[#This Row],[Q]])*(PlanMasine[[#This Row],[Q]]/SUMIF(#REF!,PlanMasine[[#This Row],[RN]],#REF!)*PlanMasine[[#This Row],[KPLQ]]),0)</f>
        <v>0</v>
      </c>
      <c r="F2876" s="23">
        <v>6</v>
      </c>
      <c r="G2876" s="23">
        <v>0</v>
      </c>
      <c r="H2876" s="23">
        <v>0</v>
      </c>
      <c r="I2876" s="23" t="s">
        <v>5</v>
      </c>
      <c r="J2876" s="23" t="s">
        <v>570</v>
      </c>
      <c r="K2876" s="23" t="s">
        <v>1830</v>
      </c>
      <c r="L2876" s="24">
        <v>45855</v>
      </c>
      <c r="M2876" s="28">
        <v>1.3888888888888889E-3</v>
      </c>
      <c r="N2876" s="3">
        <v>45845</v>
      </c>
      <c r="O2876">
        <v>227804</v>
      </c>
      <c r="P2876" t="e">
        <f>IFERROR(INDEX(REDOSLIJED!#REF!,MATCH(PlanMasine[[#This Row],[KPL]],REDOSLIJED!#REF!,0)),MAX(REDOSLIJED!#REF!)+1)</f>
        <v>#REF!</v>
      </c>
    </row>
    <row r="2877" spans="1:16" hidden="1" x14ac:dyDescent="0.25">
      <c r="A2877" s="23">
        <v>1029568</v>
      </c>
      <c r="B2877" s="23">
        <v>1</v>
      </c>
      <c r="C2877" s="23">
        <v>1029548</v>
      </c>
      <c r="D2877" s="23" t="s">
        <v>2382</v>
      </c>
      <c r="E2877" s="5">
        <f>IFERROR((PlanMasine[[#This Row],[Norma]]/PlanMasine[[#This Row],[Q]])*(PlanMasine[[#This Row],[Q]]/SUMIF(#REF!,PlanMasine[[#This Row],[RN]],#REF!)*PlanMasine[[#This Row],[KPLQ]]),0)</f>
        <v>0</v>
      </c>
      <c r="F2877" s="23">
        <v>6</v>
      </c>
      <c r="G2877" s="23">
        <v>0</v>
      </c>
      <c r="H2877" s="23">
        <v>0</v>
      </c>
      <c r="I2877" s="23" t="s">
        <v>5</v>
      </c>
      <c r="J2877" s="23" t="s">
        <v>570</v>
      </c>
      <c r="K2877" s="23" t="s">
        <v>1830</v>
      </c>
      <c r="L2877" s="24">
        <v>45855</v>
      </c>
      <c r="M2877" s="28">
        <v>1.3888888888888889E-3</v>
      </c>
      <c r="N2877" s="3">
        <v>45845</v>
      </c>
      <c r="O2877">
        <v>227801</v>
      </c>
      <c r="P2877" t="e">
        <f>IFERROR(INDEX(REDOSLIJED!#REF!,MATCH(PlanMasine[[#This Row],[KPL]],REDOSLIJED!#REF!,0)),MAX(REDOSLIJED!#REF!)+1)</f>
        <v>#REF!</v>
      </c>
    </row>
    <row r="2878" spans="1:16" hidden="1" x14ac:dyDescent="0.25">
      <c r="A2878" s="23">
        <v>1029568</v>
      </c>
      <c r="B2878" s="23">
        <v>1</v>
      </c>
      <c r="C2878" s="23">
        <v>1029526</v>
      </c>
      <c r="D2878" s="23" t="s">
        <v>2381</v>
      </c>
      <c r="E2878" s="5">
        <f>IFERROR((PlanMasine[[#This Row],[Norma]]/PlanMasine[[#This Row],[Q]])*(PlanMasine[[#This Row],[Q]]/SUMIF(#REF!,PlanMasine[[#This Row],[RN]],#REF!)*PlanMasine[[#This Row],[KPLQ]]),0)</f>
        <v>0</v>
      </c>
      <c r="F2878" s="23">
        <v>6</v>
      </c>
      <c r="G2878" s="23">
        <v>0</v>
      </c>
      <c r="H2878" s="23">
        <v>0</v>
      </c>
      <c r="I2878" s="23" t="s">
        <v>5</v>
      </c>
      <c r="J2878" s="23" t="s">
        <v>570</v>
      </c>
      <c r="K2878" s="23" t="s">
        <v>1830</v>
      </c>
      <c r="L2878" s="24">
        <v>45855</v>
      </c>
      <c r="M2878" s="28">
        <v>1.3888888888888889E-3</v>
      </c>
      <c r="N2878" s="3">
        <v>45845</v>
      </c>
      <c r="O2878">
        <v>227769</v>
      </c>
      <c r="P2878" t="e">
        <f>IFERROR(INDEX(REDOSLIJED!#REF!,MATCH(PlanMasine[[#This Row],[KPL]],REDOSLIJED!#REF!,0)),MAX(REDOSLIJED!#REF!)+1)</f>
        <v>#REF!</v>
      </c>
    </row>
    <row r="2879" spans="1:16" hidden="1" x14ac:dyDescent="0.25">
      <c r="A2879" s="23">
        <v>1029568</v>
      </c>
      <c r="B2879" s="23">
        <v>1</v>
      </c>
      <c r="C2879" s="23">
        <v>1029545</v>
      </c>
      <c r="D2879" s="23" t="s">
        <v>1726</v>
      </c>
      <c r="E2879" s="5">
        <f>IFERROR((PlanMasine[[#This Row],[Norma]]/PlanMasine[[#This Row],[Q]])*(PlanMasine[[#This Row],[Q]]/SUMIF(#REF!,PlanMasine[[#This Row],[RN]],#REF!)*PlanMasine[[#This Row],[KPLQ]]),0)</f>
        <v>0</v>
      </c>
      <c r="F2879" s="23">
        <v>6</v>
      </c>
      <c r="G2879" s="23">
        <v>0</v>
      </c>
      <c r="H2879" s="23">
        <v>0</v>
      </c>
      <c r="I2879" s="23" t="s">
        <v>5</v>
      </c>
      <c r="J2879" s="23" t="s">
        <v>570</v>
      </c>
      <c r="K2879" s="23" t="s">
        <v>1830</v>
      </c>
      <c r="L2879" s="24">
        <v>45855</v>
      </c>
      <c r="M2879" s="28">
        <v>2.0833333333333333E-3</v>
      </c>
      <c r="N2879" s="3">
        <v>45845</v>
      </c>
      <c r="O2879">
        <v>227792</v>
      </c>
      <c r="P2879" t="e">
        <f>IFERROR(INDEX(REDOSLIJED!#REF!,MATCH(PlanMasine[[#This Row],[KPL]],REDOSLIJED!#REF!,0)),MAX(REDOSLIJED!#REF!)+1)</f>
        <v>#REF!</v>
      </c>
    </row>
    <row r="2880" spans="1:16" hidden="1" x14ac:dyDescent="0.25">
      <c r="A2880" s="23">
        <v>1029568</v>
      </c>
      <c r="B2880" s="23">
        <v>1</v>
      </c>
      <c r="C2880" s="23">
        <v>1029543</v>
      </c>
      <c r="D2880" s="23" t="s">
        <v>2383</v>
      </c>
      <c r="E2880" s="5">
        <f>IFERROR((PlanMasine[[#This Row],[Norma]]/PlanMasine[[#This Row],[Q]])*(PlanMasine[[#This Row],[Q]]/SUMIF(#REF!,PlanMasine[[#This Row],[RN]],#REF!)*PlanMasine[[#This Row],[KPLQ]]),0)</f>
        <v>0</v>
      </c>
      <c r="F2880" s="23">
        <v>6</v>
      </c>
      <c r="G2880" s="23">
        <v>0</v>
      </c>
      <c r="H2880" s="23">
        <v>0</v>
      </c>
      <c r="I2880" s="23" t="s">
        <v>5</v>
      </c>
      <c r="J2880" s="23" t="s">
        <v>570</v>
      </c>
      <c r="K2880" s="23" t="s">
        <v>1830</v>
      </c>
      <c r="L2880" s="24">
        <v>45855</v>
      </c>
      <c r="M2880" s="28">
        <v>2.0833333333333333E-3</v>
      </c>
      <c r="N2880" s="3">
        <v>45845</v>
      </c>
      <c r="O2880">
        <v>227787</v>
      </c>
      <c r="P2880" t="e">
        <f>IFERROR(INDEX(REDOSLIJED!#REF!,MATCH(PlanMasine[[#This Row],[KPL]],REDOSLIJED!#REF!,0)),MAX(REDOSLIJED!#REF!)+1)</f>
        <v>#REF!</v>
      </c>
    </row>
    <row r="2881" spans="1:16" hidden="1" x14ac:dyDescent="0.25">
      <c r="A2881" s="23">
        <v>1029568</v>
      </c>
      <c r="B2881" s="23">
        <v>1</v>
      </c>
      <c r="C2881" s="23">
        <v>1029556</v>
      </c>
      <c r="D2881" s="23" t="s">
        <v>2387</v>
      </c>
      <c r="E2881" s="5">
        <f>IFERROR((PlanMasine[[#This Row],[Norma]]/PlanMasine[[#This Row],[Q]])*(PlanMasine[[#This Row],[Q]]/SUMIF(#REF!,PlanMasine[[#This Row],[RN]],#REF!)*PlanMasine[[#This Row],[KPLQ]]),0)</f>
        <v>0</v>
      </c>
      <c r="F2881" s="23">
        <v>6</v>
      </c>
      <c r="G2881" s="23">
        <v>0</v>
      </c>
      <c r="H2881" s="23">
        <v>0</v>
      </c>
      <c r="I2881" s="23" t="s">
        <v>5</v>
      </c>
      <c r="J2881" s="23" t="s">
        <v>570</v>
      </c>
      <c r="K2881" s="23" t="s">
        <v>1830</v>
      </c>
      <c r="L2881" s="24">
        <v>45855</v>
      </c>
      <c r="M2881" s="28">
        <v>1.3888888888888889E-3</v>
      </c>
      <c r="N2881" s="3">
        <v>45845</v>
      </c>
      <c r="O2881">
        <v>227809</v>
      </c>
      <c r="P2881" t="e">
        <f>IFERROR(INDEX(REDOSLIJED!#REF!,MATCH(PlanMasine[[#This Row],[KPL]],REDOSLIJED!#REF!,0)),MAX(REDOSLIJED!#REF!)+1)</f>
        <v>#REF!</v>
      </c>
    </row>
    <row r="2882" spans="1:16" hidden="1" x14ac:dyDescent="0.25">
      <c r="A2882" s="23">
        <v>1029568</v>
      </c>
      <c r="B2882" s="23">
        <v>1</v>
      </c>
      <c r="C2882" s="23">
        <v>1029541</v>
      </c>
      <c r="D2882" s="23" t="s">
        <v>2380</v>
      </c>
      <c r="E2882" s="5">
        <f>IFERROR((PlanMasine[[#This Row],[Norma]]/PlanMasine[[#This Row],[Q]])*(PlanMasine[[#This Row],[Q]]/SUMIF(#REF!,PlanMasine[[#This Row],[RN]],#REF!)*PlanMasine[[#This Row],[KPLQ]]),0)</f>
        <v>0</v>
      </c>
      <c r="F2882" s="23">
        <v>6</v>
      </c>
      <c r="G2882" s="23">
        <v>0</v>
      </c>
      <c r="H2882" s="23">
        <v>0</v>
      </c>
      <c r="I2882" s="23" t="s">
        <v>5</v>
      </c>
      <c r="J2882" s="23" t="s">
        <v>570</v>
      </c>
      <c r="K2882" s="23" t="s">
        <v>1830</v>
      </c>
      <c r="L2882" s="24">
        <v>45855</v>
      </c>
      <c r="M2882" s="28">
        <v>2.0833333333333333E-3</v>
      </c>
      <c r="N2882" s="3">
        <v>45845</v>
      </c>
      <c r="O2882">
        <v>227785</v>
      </c>
      <c r="P2882" t="e">
        <f>IFERROR(INDEX(REDOSLIJED!#REF!,MATCH(PlanMasine[[#This Row],[KPL]],REDOSLIJED!#REF!,0)),MAX(REDOSLIJED!#REF!)+1)</f>
        <v>#REF!</v>
      </c>
    </row>
    <row r="2883" spans="1:16" hidden="1" x14ac:dyDescent="0.25">
      <c r="A2883" s="23">
        <v>1029568</v>
      </c>
      <c r="B2883" s="23">
        <v>1</v>
      </c>
      <c r="C2883" s="23">
        <v>1029537</v>
      </c>
      <c r="D2883" s="23" t="s">
        <v>2062</v>
      </c>
      <c r="E2883" s="5">
        <f>IFERROR((PlanMasine[[#This Row],[Norma]]/PlanMasine[[#This Row],[Q]])*(PlanMasine[[#This Row],[Q]]/SUMIF(#REF!,PlanMasine[[#This Row],[RN]],#REF!)*PlanMasine[[#This Row],[KPLQ]]),0)</f>
        <v>0</v>
      </c>
      <c r="F2883" s="23">
        <v>6</v>
      </c>
      <c r="G2883" s="23">
        <v>0</v>
      </c>
      <c r="H2883" s="23">
        <v>0</v>
      </c>
      <c r="I2883" s="23" t="s">
        <v>5</v>
      </c>
      <c r="J2883" s="23" t="s">
        <v>570</v>
      </c>
      <c r="K2883" s="23" t="s">
        <v>1830</v>
      </c>
      <c r="L2883" s="24">
        <v>45855</v>
      </c>
      <c r="M2883" s="28">
        <v>2.0833333333333333E-3</v>
      </c>
      <c r="N2883" s="3">
        <v>45845</v>
      </c>
      <c r="O2883">
        <v>227781</v>
      </c>
      <c r="P2883" t="e">
        <f>IFERROR(INDEX(REDOSLIJED!#REF!,MATCH(PlanMasine[[#This Row],[KPL]],REDOSLIJED!#REF!,0)),MAX(REDOSLIJED!#REF!)+1)</f>
        <v>#REF!</v>
      </c>
    </row>
    <row r="2884" spans="1:16" hidden="1" x14ac:dyDescent="0.25">
      <c r="A2884" s="23">
        <v>1029568</v>
      </c>
      <c r="B2884" s="23">
        <v>1</v>
      </c>
      <c r="C2884" s="23">
        <v>1029522</v>
      </c>
      <c r="D2884" s="23" t="s">
        <v>2379</v>
      </c>
      <c r="E2884" s="5">
        <f>IFERROR((PlanMasine[[#This Row],[Norma]]/PlanMasine[[#This Row],[Q]])*(PlanMasine[[#This Row],[Q]]/SUMIF(#REF!,PlanMasine[[#This Row],[RN]],#REF!)*PlanMasine[[#This Row],[KPLQ]]),0)</f>
        <v>0</v>
      </c>
      <c r="F2884" s="23">
        <v>6</v>
      </c>
      <c r="G2884" s="23">
        <v>1</v>
      </c>
      <c r="H2884" s="23">
        <v>0</v>
      </c>
      <c r="I2884" s="23" t="s">
        <v>5</v>
      </c>
      <c r="J2884" s="23" t="s">
        <v>570</v>
      </c>
      <c r="K2884" s="23" t="s">
        <v>1830</v>
      </c>
      <c r="L2884" s="24">
        <v>45855</v>
      </c>
      <c r="M2884" s="28">
        <v>1.3888888888888889E-3</v>
      </c>
      <c r="N2884" s="3">
        <v>45845</v>
      </c>
      <c r="O2884">
        <v>227765</v>
      </c>
      <c r="P2884" t="e">
        <f>IFERROR(INDEX(REDOSLIJED!#REF!,MATCH(PlanMasine[[#This Row],[KPL]],REDOSLIJED!#REF!,0)),MAX(REDOSLIJED!#REF!)+1)</f>
        <v>#REF!</v>
      </c>
    </row>
    <row r="2885" spans="1:16" hidden="1" x14ac:dyDescent="0.25">
      <c r="A2885" s="23">
        <v>1029568</v>
      </c>
      <c r="B2885" s="23">
        <v>1</v>
      </c>
      <c r="C2885" s="23">
        <v>1029535</v>
      </c>
      <c r="D2885" s="23" t="s">
        <v>1727</v>
      </c>
      <c r="E2885" s="5">
        <f>IFERROR((PlanMasine[[#This Row],[Norma]]/PlanMasine[[#This Row],[Q]])*(PlanMasine[[#This Row],[Q]]/SUMIF(#REF!,PlanMasine[[#This Row],[RN]],#REF!)*PlanMasine[[#This Row],[KPLQ]]),0)</f>
        <v>0</v>
      </c>
      <c r="F2885" s="23">
        <v>6</v>
      </c>
      <c r="G2885" s="23">
        <v>0</v>
      </c>
      <c r="H2885" s="23">
        <v>0</v>
      </c>
      <c r="I2885" s="23" t="s">
        <v>5</v>
      </c>
      <c r="J2885" s="23" t="s">
        <v>570</v>
      </c>
      <c r="K2885" s="23" t="s">
        <v>1830</v>
      </c>
      <c r="L2885" s="24">
        <v>45855</v>
      </c>
      <c r="M2885" s="28">
        <v>2.0833333333333333E-3</v>
      </c>
      <c r="N2885" s="3">
        <v>45845</v>
      </c>
      <c r="O2885">
        <v>227779</v>
      </c>
      <c r="P2885" t="e">
        <f>IFERROR(INDEX(REDOSLIJED!#REF!,MATCH(PlanMasine[[#This Row],[KPL]],REDOSLIJED!#REF!,0)),MAX(REDOSLIJED!#REF!)+1)</f>
        <v>#REF!</v>
      </c>
    </row>
    <row r="2886" spans="1:16" hidden="1" x14ac:dyDescent="0.25">
      <c r="A2886" s="23">
        <v>1029568</v>
      </c>
      <c r="B2886" s="23">
        <v>1</v>
      </c>
      <c r="C2886" s="23">
        <v>1029554</v>
      </c>
      <c r="D2886" s="23" t="s">
        <v>2384</v>
      </c>
      <c r="E2886" s="5">
        <f>IFERROR((PlanMasine[[#This Row],[Norma]]/PlanMasine[[#This Row],[Q]])*(PlanMasine[[#This Row],[Q]]/SUMIF(#REF!,PlanMasine[[#This Row],[RN]],#REF!)*PlanMasine[[#This Row],[KPLQ]]),0)</f>
        <v>0</v>
      </c>
      <c r="F2886" s="23">
        <v>6</v>
      </c>
      <c r="G2886" s="23">
        <v>0</v>
      </c>
      <c r="H2886" s="23">
        <v>0</v>
      </c>
      <c r="I2886" s="23" t="s">
        <v>5</v>
      </c>
      <c r="J2886" s="23" t="s">
        <v>570</v>
      </c>
      <c r="K2886" s="23" t="s">
        <v>1830</v>
      </c>
      <c r="L2886" s="24">
        <v>45855</v>
      </c>
      <c r="M2886" s="28">
        <v>1.3888888888888889E-3</v>
      </c>
      <c r="N2886" s="3">
        <v>45845</v>
      </c>
      <c r="O2886">
        <v>227807</v>
      </c>
      <c r="P2886" t="e">
        <f>IFERROR(INDEX(REDOSLIJED!#REF!,MATCH(PlanMasine[[#This Row],[KPL]],REDOSLIJED!#REF!,0)),MAX(REDOSLIJED!#REF!)+1)</f>
        <v>#REF!</v>
      </c>
    </row>
    <row r="2887" spans="1:16" hidden="1" x14ac:dyDescent="0.25">
      <c r="A2887" s="23">
        <v>1029568</v>
      </c>
      <c r="B2887" s="23">
        <v>1</v>
      </c>
      <c r="C2887" s="23">
        <v>1029532</v>
      </c>
      <c r="D2887" s="23" t="s">
        <v>1728</v>
      </c>
      <c r="E2887" s="5">
        <f>IFERROR((PlanMasine[[#This Row],[Norma]]/PlanMasine[[#This Row],[Q]])*(PlanMasine[[#This Row],[Q]]/SUMIF(#REF!,PlanMasine[[#This Row],[RN]],#REF!)*PlanMasine[[#This Row],[KPLQ]]),0)</f>
        <v>0</v>
      </c>
      <c r="F2887" s="23">
        <v>6</v>
      </c>
      <c r="G2887" s="23">
        <v>0</v>
      </c>
      <c r="H2887" s="23">
        <v>0</v>
      </c>
      <c r="I2887" s="23" t="s">
        <v>5</v>
      </c>
      <c r="J2887" s="23" t="s">
        <v>570</v>
      </c>
      <c r="K2887" s="23" t="s">
        <v>1830</v>
      </c>
      <c r="L2887" s="24">
        <v>45855</v>
      </c>
      <c r="M2887" s="28">
        <v>2.0833333333333333E-3</v>
      </c>
      <c r="N2887" s="3">
        <v>45845</v>
      </c>
      <c r="O2887">
        <v>227775</v>
      </c>
      <c r="P2887" t="e">
        <f>IFERROR(INDEX(REDOSLIJED!#REF!,MATCH(PlanMasine[[#This Row],[KPL]],REDOSLIJED!#REF!,0)),MAX(REDOSLIJED!#REF!)+1)</f>
        <v>#REF!</v>
      </c>
    </row>
    <row r="2888" spans="1:16" hidden="1" x14ac:dyDescent="0.25">
      <c r="A2888" s="23">
        <v>1029568</v>
      </c>
      <c r="B2888" s="23">
        <v>1</v>
      </c>
      <c r="C2888" s="23">
        <v>1029530</v>
      </c>
      <c r="D2888" s="23" t="s">
        <v>2061</v>
      </c>
      <c r="E2888" s="5">
        <f>IFERROR((PlanMasine[[#This Row],[Norma]]/PlanMasine[[#This Row],[Q]])*(PlanMasine[[#This Row],[Q]]/SUMIF(#REF!,PlanMasine[[#This Row],[RN]],#REF!)*PlanMasine[[#This Row],[KPLQ]]),0)</f>
        <v>0</v>
      </c>
      <c r="F2888" s="23">
        <v>6</v>
      </c>
      <c r="G2888" s="23">
        <v>0</v>
      </c>
      <c r="H2888" s="23">
        <v>0</v>
      </c>
      <c r="I2888" s="23" t="s">
        <v>5</v>
      </c>
      <c r="J2888" s="23" t="s">
        <v>570</v>
      </c>
      <c r="K2888" s="23" t="s">
        <v>1830</v>
      </c>
      <c r="L2888" s="24">
        <v>45855</v>
      </c>
      <c r="M2888" s="28">
        <v>2.0833333333333333E-3</v>
      </c>
      <c r="N2888" s="3">
        <v>45845</v>
      </c>
      <c r="O2888">
        <v>227773</v>
      </c>
      <c r="P2888" t="e">
        <f>IFERROR(INDEX(REDOSLIJED!#REF!,MATCH(PlanMasine[[#This Row],[KPL]],REDOSLIJED!#REF!,0)),MAX(REDOSLIJED!#REF!)+1)</f>
        <v>#REF!</v>
      </c>
    </row>
    <row r="2889" spans="1:16" hidden="1" x14ac:dyDescent="0.25">
      <c r="A2889" s="23">
        <v>1029568</v>
      </c>
      <c r="B2889" s="23">
        <v>1</v>
      </c>
      <c r="C2889" s="23">
        <v>1029561</v>
      </c>
      <c r="D2889" s="23" t="s">
        <v>2063</v>
      </c>
      <c r="E2889" s="5">
        <f>IFERROR((PlanMasine[[#This Row],[Norma]]/PlanMasine[[#This Row],[Q]])*(PlanMasine[[#This Row],[Q]]/SUMIF(#REF!,PlanMasine[[#This Row],[RN]],#REF!)*PlanMasine[[#This Row],[KPLQ]]),0)</f>
        <v>0</v>
      </c>
      <c r="F2889" s="23">
        <v>6</v>
      </c>
      <c r="G2889" s="23">
        <v>0</v>
      </c>
      <c r="H2889" s="23">
        <v>0</v>
      </c>
      <c r="I2889" s="23" t="s">
        <v>5</v>
      </c>
      <c r="J2889" s="23" t="s">
        <v>570</v>
      </c>
      <c r="K2889" s="23" t="s">
        <v>1830</v>
      </c>
      <c r="L2889" s="24">
        <v>45855</v>
      </c>
      <c r="M2889" s="28">
        <v>1.3888888888888889E-3</v>
      </c>
      <c r="N2889" s="3">
        <v>45845</v>
      </c>
      <c r="O2889">
        <v>227814</v>
      </c>
      <c r="P2889" t="e">
        <f>IFERROR(INDEX(REDOSLIJED!#REF!,MATCH(PlanMasine[[#This Row],[KPL]],REDOSLIJED!#REF!,0)),MAX(REDOSLIJED!#REF!)+1)</f>
        <v>#REF!</v>
      </c>
    </row>
    <row r="2890" spans="1:16" hidden="1" x14ac:dyDescent="0.25">
      <c r="A2890" s="23">
        <v>1029568</v>
      </c>
      <c r="B2890" s="23">
        <v>1</v>
      </c>
      <c r="C2890" s="23">
        <v>1029521</v>
      </c>
      <c r="D2890" s="23" t="s">
        <v>2386</v>
      </c>
      <c r="E2890" s="5">
        <f>IFERROR((PlanMasine[[#This Row],[Norma]]/PlanMasine[[#This Row],[Q]])*(PlanMasine[[#This Row],[Q]]/SUMIF(#REF!,PlanMasine[[#This Row],[RN]],#REF!)*PlanMasine[[#This Row],[KPLQ]]),0)</f>
        <v>0</v>
      </c>
      <c r="F2890" s="23">
        <v>6</v>
      </c>
      <c r="G2890" s="23">
        <v>3</v>
      </c>
      <c r="H2890" s="23">
        <v>0</v>
      </c>
      <c r="I2890" s="23" t="s">
        <v>5</v>
      </c>
      <c r="J2890" s="23" t="s">
        <v>570</v>
      </c>
      <c r="K2890" s="23" t="s">
        <v>1830</v>
      </c>
      <c r="L2890" s="24">
        <v>45855</v>
      </c>
      <c r="M2890" s="28">
        <v>1.3888888888888889E-3</v>
      </c>
      <c r="N2890" s="3">
        <v>45845</v>
      </c>
      <c r="O2890">
        <v>227764</v>
      </c>
      <c r="P2890" t="e">
        <f>IFERROR(INDEX(REDOSLIJED!#REF!,MATCH(PlanMasine[[#This Row],[KPL]],REDOSLIJED!#REF!,0)),MAX(REDOSLIJED!#REF!)+1)</f>
        <v>#REF!</v>
      </c>
    </row>
    <row r="2891" spans="1:16" hidden="1" x14ac:dyDescent="0.25">
      <c r="A2891" s="23">
        <v>1029568</v>
      </c>
      <c r="B2891" s="23">
        <v>1</v>
      </c>
      <c r="C2891" s="23">
        <v>1029528</v>
      </c>
      <c r="D2891" s="23" t="s">
        <v>2385</v>
      </c>
      <c r="E2891" s="5">
        <f>IFERROR((PlanMasine[[#This Row],[Norma]]/PlanMasine[[#This Row],[Q]])*(PlanMasine[[#This Row],[Q]]/SUMIF(#REF!,PlanMasine[[#This Row],[RN]],#REF!)*PlanMasine[[#This Row],[KPLQ]]),0)</f>
        <v>0</v>
      </c>
      <c r="F2891" s="23">
        <v>6</v>
      </c>
      <c r="G2891" s="23">
        <v>0</v>
      </c>
      <c r="H2891" s="23">
        <v>0</v>
      </c>
      <c r="I2891" s="23" t="s">
        <v>5</v>
      </c>
      <c r="J2891" s="23" t="s">
        <v>570</v>
      </c>
      <c r="K2891" s="23" t="s">
        <v>1830</v>
      </c>
      <c r="L2891" s="24">
        <v>45855</v>
      </c>
      <c r="M2891" s="28">
        <v>1.3888888888888889E-3</v>
      </c>
      <c r="N2891" s="3">
        <v>45845</v>
      </c>
      <c r="O2891">
        <v>227771</v>
      </c>
      <c r="P2891" t="e">
        <f>IFERROR(INDEX(REDOSLIJED!#REF!,MATCH(PlanMasine[[#This Row],[KPL]],REDOSLIJED!#REF!,0)),MAX(REDOSLIJED!#REF!)+1)</f>
        <v>#REF!</v>
      </c>
    </row>
    <row r="2892" spans="1:16" hidden="1" x14ac:dyDescent="0.25">
      <c r="A2892" s="23">
        <v>1029791</v>
      </c>
      <c r="B2892" s="23">
        <v>1</v>
      </c>
      <c r="C2892" s="23">
        <v>1029792</v>
      </c>
      <c r="D2892" s="23" t="s">
        <v>2388</v>
      </c>
      <c r="E2892" s="5">
        <f>IFERROR((PlanMasine[[#This Row],[Norma]]/PlanMasine[[#This Row],[Q]])*(PlanMasine[[#This Row],[Q]]/SUMIF(#REF!,PlanMasine[[#This Row],[RN]],#REF!)*PlanMasine[[#This Row],[KPLQ]]),0)</f>
        <v>0</v>
      </c>
      <c r="F2892" s="23">
        <v>1</v>
      </c>
      <c r="G2892" s="23">
        <v>0</v>
      </c>
      <c r="H2892" s="23">
        <v>0</v>
      </c>
      <c r="I2892" s="23" t="s">
        <v>5</v>
      </c>
      <c r="J2892" s="23" t="s">
        <v>570</v>
      </c>
      <c r="K2892" s="23" t="s">
        <v>1827</v>
      </c>
      <c r="L2892" s="24">
        <v>45862</v>
      </c>
      <c r="M2892" s="28">
        <v>5.5555555555555558E-3</v>
      </c>
      <c r="N2892" s="3">
        <v>45845</v>
      </c>
      <c r="O2892">
        <v>133502</v>
      </c>
      <c r="P2892" t="e">
        <f>IFERROR(INDEX(REDOSLIJED!#REF!,MATCH(PlanMasine[[#This Row],[KPL]],REDOSLIJED!#REF!,0)),MAX(REDOSLIJED!#REF!)+1)</f>
        <v>#REF!</v>
      </c>
    </row>
    <row r="2893" spans="1:16" hidden="1" x14ac:dyDescent="0.25">
      <c r="A2893" s="23">
        <v>1029791</v>
      </c>
      <c r="B2893" s="23">
        <v>1</v>
      </c>
      <c r="C2893" s="23">
        <v>1029817</v>
      </c>
      <c r="D2893" s="23" t="s">
        <v>2231</v>
      </c>
      <c r="E2893" s="5">
        <f>IFERROR((PlanMasine[[#This Row],[Norma]]/PlanMasine[[#This Row],[Q]])*(PlanMasine[[#This Row],[Q]]/SUMIF(#REF!,PlanMasine[[#This Row],[RN]],#REF!)*PlanMasine[[#This Row],[KPLQ]]),0)</f>
        <v>0</v>
      </c>
      <c r="F2893" s="23">
        <v>1</v>
      </c>
      <c r="G2893" s="23">
        <v>0</v>
      </c>
      <c r="H2893" s="23">
        <v>0</v>
      </c>
      <c r="I2893" s="23" t="s">
        <v>5</v>
      </c>
      <c r="J2893" s="23" t="s">
        <v>570</v>
      </c>
      <c r="K2893" s="23" t="s">
        <v>1827</v>
      </c>
      <c r="L2893" s="24">
        <v>45862</v>
      </c>
      <c r="M2893" s="28">
        <v>1.3888888888888889E-3</v>
      </c>
      <c r="N2893" s="3">
        <v>45845</v>
      </c>
      <c r="O2893">
        <v>133526</v>
      </c>
      <c r="P2893" t="e">
        <f>IFERROR(INDEX(REDOSLIJED!#REF!,MATCH(PlanMasine[[#This Row],[KPL]],REDOSLIJED!#REF!,0)),MAX(REDOSLIJED!#REF!)+1)</f>
        <v>#REF!</v>
      </c>
    </row>
    <row r="2894" spans="1:16" hidden="1" x14ac:dyDescent="0.25">
      <c r="A2894" s="23">
        <v>1029791</v>
      </c>
      <c r="B2894" s="23">
        <v>1</v>
      </c>
      <c r="C2894" s="23">
        <v>1029821</v>
      </c>
      <c r="D2894" s="23" t="s">
        <v>2230</v>
      </c>
      <c r="E2894" s="5">
        <f>IFERROR((PlanMasine[[#This Row],[Norma]]/PlanMasine[[#This Row],[Q]])*(PlanMasine[[#This Row],[Q]]/SUMIF(#REF!,PlanMasine[[#This Row],[RN]],#REF!)*PlanMasine[[#This Row],[KPLQ]]),0)</f>
        <v>0</v>
      </c>
      <c r="F2894" s="23">
        <v>1</v>
      </c>
      <c r="G2894" s="23">
        <v>0</v>
      </c>
      <c r="H2894" s="23">
        <v>0</v>
      </c>
      <c r="I2894" s="23" t="s">
        <v>5</v>
      </c>
      <c r="J2894" s="23" t="s">
        <v>570</v>
      </c>
      <c r="K2894" s="23" t="s">
        <v>1827</v>
      </c>
      <c r="L2894" s="24">
        <v>45862</v>
      </c>
      <c r="M2894" s="28">
        <v>3.472222222222222E-3</v>
      </c>
      <c r="N2894" s="3">
        <v>45845</v>
      </c>
      <c r="O2894">
        <v>133530</v>
      </c>
      <c r="P2894" t="e">
        <f>IFERROR(INDEX(REDOSLIJED!#REF!,MATCH(PlanMasine[[#This Row],[KPL]],REDOSLIJED!#REF!,0)),MAX(REDOSLIJED!#REF!)+1)</f>
        <v>#REF!</v>
      </c>
    </row>
    <row r="2895" spans="1:16" hidden="1" x14ac:dyDescent="0.25">
      <c r="A2895" s="23">
        <v>1029950</v>
      </c>
      <c r="B2895" s="23">
        <v>1</v>
      </c>
      <c r="C2895" s="23">
        <v>1029972</v>
      </c>
      <c r="D2895" s="23" t="s">
        <v>2008</v>
      </c>
      <c r="E2895" s="5">
        <f>IFERROR((PlanMasine[[#This Row],[Norma]]/PlanMasine[[#This Row],[Q]])*(PlanMasine[[#This Row],[Q]]/SUMIF(#REF!,PlanMasine[[#This Row],[RN]],#REF!)*PlanMasine[[#This Row],[KPLQ]]),0)</f>
        <v>0</v>
      </c>
      <c r="F2895" s="23">
        <v>1</v>
      </c>
      <c r="G2895" s="23">
        <v>0</v>
      </c>
      <c r="H2895" s="23">
        <v>0</v>
      </c>
      <c r="I2895" s="23" t="s">
        <v>5</v>
      </c>
      <c r="J2895" s="23" t="s">
        <v>570</v>
      </c>
      <c r="K2895" s="23" t="s">
        <v>2389</v>
      </c>
      <c r="L2895" s="24">
        <v>45863</v>
      </c>
      <c r="M2895" s="28">
        <v>1.0416666666666666E-2</v>
      </c>
      <c r="N2895" s="3">
        <v>45845</v>
      </c>
      <c r="O2895">
        <v>224481</v>
      </c>
      <c r="P2895" t="e">
        <f>IFERROR(INDEX(REDOSLIJED!#REF!,MATCH(PlanMasine[[#This Row],[KPL]],REDOSLIJED!#REF!,0)),MAX(REDOSLIJED!#REF!)+1)</f>
        <v>#REF!</v>
      </c>
    </row>
    <row r="2896" spans="1:16" hidden="1" x14ac:dyDescent="0.25">
      <c r="A2896" s="23">
        <v>1030138</v>
      </c>
      <c r="B2896" s="23">
        <v>1</v>
      </c>
      <c r="C2896" s="23">
        <v>1030111</v>
      </c>
      <c r="D2896" s="23" t="s">
        <v>2221</v>
      </c>
      <c r="E2896" s="5">
        <f>IFERROR((PlanMasine[[#This Row],[Norma]]/PlanMasine[[#This Row],[Q]])*(PlanMasine[[#This Row],[Q]]/SUMIF(#REF!,PlanMasine[[#This Row],[RN]],#REF!)*PlanMasine[[#This Row],[KPLQ]]),0)</f>
        <v>0</v>
      </c>
      <c r="F2896" s="23">
        <v>1</v>
      </c>
      <c r="G2896" s="23">
        <v>0</v>
      </c>
      <c r="H2896" s="23">
        <v>0</v>
      </c>
      <c r="I2896" s="23" t="s">
        <v>5</v>
      </c>
      <c r="J2896" s="23" t="s">
        <v>570</v>
      </c>
      <c r="K2896" s="23" t="s">
        <v>1829</v>
      </c>
      <c r="L2896" s="24">
        <v>45854</v>
      </c>
      <c r="M2896" s="28">
        <v>6.9444444444444441E-3</v>
      </c>
      <c r="N2896" s="3">
        <v>45845</v>
      </c>
      <c r="O2896">
        <v>155367</v>
      </c>
      <c r="P2896" t="e">
        <f>IFERROR(INDEX(REDOSLIJED!#REF!,MATCH(PlanMasine[[#This Row],[KPL]],REDOSLIJED!#REF!,0)),MAX(REDOSLIJED!#REF!)+1)</f>
        <v>#REF!</v>
      </c>
    </row>
    <row r="2897" spans="1:16" hidden="1" x14ac:dyDescent="0.25">
      <c r="A2897" s="23">
        <v>1030138</v>
      </c>
      <c r="B2897" s="23">
        <v>1</v>
      </c>
      <c r="C2897" s="23">
        <v>1030118</v>
      </c>
      <c r="D2897" s="23" t="s">
        <v>2216</v>
      </c>
      <c r="E2897" s="5">
        <f>IFERROR((PlanMasine[[#This Row],[Norma]]/PlanMasine[[#This Row],[Q]])*(PlanMasine[[#This Row],[Q]]/SUMIF(#REF!,PlanMasine[[#This Row],[RN]],#REF!)*PlanMasine[[#This Row],[KPLQ]]),0)</f>
        <v>0</v>
      </c>
      <c r="F2897" s="23">
        <v>1</v>
      </c>
      <c r="G2897" s="23">
        <v>0</v>
      </c>
      <c r="H2897" s="23">
        <v>0</v>
      </c>
      <c r="I2897" s="23" t="s">
        <v>5</v>
      </c>
      <c r="J2897" s="23" t="s">
        <v>570</v>
      </c>
      <c r="K2897" s="23" t="s">
        <v>1829</v>
      </c>
      <c r="L2897" s="24">
        <v>45854</v>
      </c>
      <c r="M2897" s="28">
        <v>3.472222222222222E-3</v>
      </c>
      <c r="N2897" s="3">
        <v>45845</v>
      </c>
      <c r="O2897">
        <v>155374</v>
      </c>
      <c r="P2897" t="e">
        <f>IFERROR(INDEX(REDOSLIJED!#REF!,MATCH(PlanMasine[[#This Row],[KPL]],REDOSLIJED!#REF!,0)),MAX(REDOSLIJED!#REF!)+1)</f>
        <v>#REF!</v>
      </c>
    </row>
    <row r="2898" spans="1:16" hidden="1" x14ac:dyDescent="0.25">
      <c r="A2898" s="23">
        <v>1030166</v>
      </c>
      <c r="B2898" s="23">
        <v>1</v>
      </c>
      <c r="C2898" s="23">
        <v>1030139</v>
      </c>
      <c r="D2898" s="23" t="s">
        <v>2221</v>
      </c>
      <c r="E2898" s="5">
        <f>IFERROR((PlanMasine[[#This Row],[Norma]]/PlanMasine[[#This Row],[Q]])*(PlanMasine[[#This Row],[Q]]/SUMIF(#REF!,PlanMasine[[#This Row],[RN]],#REF!)*PlanMasine[[#This Row],[KPLQ]]),0)</f>
        <v>0</v>
      </c>
      <c r="F2898" s="23">
        <v>1</v>
      </c>
      <c r="G2898" s="23">
        <v>0</v>
      </c>
      <c r="H2898" s="23">
        <v>0</v>
      </c>
      <c r="I2898" s="23" t="s">
        <v>5</v>
      </c>
      <c r="J2898" s="23" t="s">
        <v>570</v>
      </c>
      <c r="K2898" s="23" t="s">
        <v>1828</v>
      </c>
      <c r="L2898" s="24">
        <v>45854</v>
      </c>
      <c r="M2898" s="28">
        <v>6.9444444444444441E-3</v>
      </c>
      <c r="N2898" s="3">
        <v>45845</v>
      </c>
      <c r="O2898">
        <v>155367</v>
      </c>
      <c r="P2898" t="e">
        <f>IFERROR(INDEX(REDOSLIJED!#REF!,MATCH(PlanMasine[[#This Row],[KPL]],REDOSLIJED!#REF!,0)),MAX(REDOSLIJED!#REF!)+1)</f>
        <v>#REF!</v>
      </c>
    </row>
    <row r="2899" spans="1:16" hidden="1" x14ac:dyDescent="0.25">
      <c r="A2899" s="23">
        <v>1030166</v>
      </c>
      <c r="B2899" s="23">
        <v>1</v>
      </c>
      <c r="C2899" s="23">
        <v>1030146</v>
      </c>
      <c r="D2899" s="23" t="s">
        <v>2216</v>
      </c>
      <c r="E2899" s="5">
        <f>IFERROR((PlanMasine[[#This Row],[Norma]]/PlanMasine[[#This Row],[Q]])*(PlanMasine[[#This Row],[Q]]/SUMIF(#REF!,PlanMasine[[#This Row],[RN]],#REF!)*PlanMasine[[#This Row],[KPLQ]]),0)</f>
        <v>0</v>
      </c>
      <c r="F2899" s="23">
        <v>1</v>
      </c>
      <c r="G2899" s="23">
        <v>0</v>
      </c>
      <c r="H2899" s="23">
        <v>0</v>
      </c>
      <c r="I2899" s="23" t="s">
        <v>5</v>
      </c>
      <c r="J2899" s="23" t="s">
        <v>570</v>
      </c>
      <c r="K2899" s="23" t="s">
        <v>1828</v>
      </c>
      <c r="L2899" s="24">
        <v>45854</v>
      </c>
      <c r="M2899" s="28">
        <v>3.472222222222222E-3</v>
      </c>
      <c r="N2899" s="3">
        <v>45845</v>
      </c>
      <c r="O2899">
        <v>155374</v>
      </c>
      <c r="P2899" t="e">
        <f>IFERROR(INDEX(REDOSLIJED!#REF!,MATCH(PlanMasine[[#This Row],[KPL]],REDOSLIJED!#REF!,0)),MAX(REDOSLIJED!#REF!)+1)</f>
        <v>#REF!</v>
      </c>
    </row>
    <row r="2900" spans="1:16" hidden="1" x14ac:dyDescent="0.25">
      <c r="A2900" s="23">
        <v>1030310</v>
      </c>
      <c r="B2900" s="23">
        <v>4</v>
      </c>
      <c r="C2900" s="23">
        <v>1030284</v>
      </c>
      <c r="D2900" s="23" t="s">
        <v>2162</v>
      </c>
      <c r="E2900" s="5">
        <f>IFERROR((PlanMasine[[#This Row],[Norma]]/PlanMasine[[#This Row],[Q]])*(PlanMasine[[#This Row],[Q]]/SUMIF(#REF!,PlanMasine[[#This Row],[RN]],#REF!)*PlanMasine[[#This Row],[KPLQ]]),0)</f>
        <v>0</v>
      </c>
      <c r="F2900" s="23">
        <v>4</v>
      </c>
      <c r="G2900" s="23">
        <v>0</v>
      </c>
      <c r="H2900" s="23">
        <v>0</v>
      </c>
      <c r="I2900" s="23" t="s">
        <v>5</v>
      </c>
      <c r="J2900" s="23" t="s">
        <v>570</v>
      </c>
      <c r="K2900" s="23" t="s">
        <v>1837</v>
      </c>
      <c r="L2900" s="24">
        <v>45861</v>
      </c>
      <c r="M2900" s="28">
        <v>2.7777777777777776E-2</v>
      </c>
      <c r="N2900" s="3">
        <v>45845</v>
      </c>
      <c r="O2900">
        <v>155671</v>
      </c>
      <c r="P2900" t="e">
        <f>IFERROR(INDEX(REDOSLIJED!#REF!,MATCH(PlanMasine[[#This Row],[KPL]],REDOSLIJED!#REF!,0)),MAX(REDOSLIJED!#REF!)+1)</f>
        <v>#REF!</v>
      </c>
    </row>
    <row r="2901" spans="1:16" hidden="1" x14ac:dyDescent="0.25">
      <c r="A2901" s="23">
        <v>1030310</v>
      </c>
      <c r="B2901" s="23">
        <v>4</v>
      </c>
      <c r="C2901" s="23">
        <v>1030285</v>
      </c>
      <c r="D2901" s="23" t="s">
        <v>2199</v>
      </c>
      <c r="E2901" s="5">
        <f>IFERROR((PlanMasine[[#This Row],[Norma]]/PlanMasine[[#This Row],[Q]])*(PlanMasine[[#This Row],[Q]]/SUMIF(#REF!,PlanMasine[[#This Row],[RN]],#REF!)*PlanMasine[[#This Row],[KPLQ]]),0)</f>
        <v>0</v>
      </c>
      <c r="F2901" s="23">
        <v>4</v>
      </c>
      <c r="G2901" s="23">
        <v>0</v>
      </c>
      <c r="H2901" s="23">
        <v>0</v>
      </c>
      <c r="I2901" s="23" t="s">
        <v>5</v>
      </c>
      <c r="J2901" s="23" t="s">
        <v>570</v>
      </c>
      <c r="K2901" s="23" t="s">
        <v>1837</v>
      </c>
      <c r="L2901" s="24">
        <v>45861</v>
      </c>
      <c r="M2901" s="28">
        <v>4.1666666666666664E-2</v>
      </c>
      <c r="N2901" s="3">
        <v>45845</v>
      </c>
      <c r="O2901">
        <v>155672</v>
      </c>
      <c r="P2901" t="e">
        <f>IFERROR(INDEX(REDOSLIJED!#REF!,MATCH(PlanMasine[[#This Row],[KPL]],REDOSLIJED!#REF!,0)),MAX(REDOSLIJED!#REF!)+1)</f>
        <v>#REF!</v>
      </c>
    </row>
    <row r="2902" spans="1:16" hidden="1" x14ac:dyDescent="0.25">
      <c r="A2902" s="23">
        <v>1030310</v>
      </c>
      <c r="B2902" s="23">
        <v>4</v>
      </c>
      <c r="C2902" s="23">
        <v>1030290</v>
      </c>
      <c r="D2902" s="23" t="s">
        <v>2161</v>
      </c>
      <c r="E2902" s="5">
        <f>IFERROR((PlanMasine[[#This Row],[Norma]]/PlanMasine[[#This Row],[Q]])*(PlanMasine[[#This Row],[Q]]/SUMIF(#REF!,PlanMasine[[#This Row],[RN]],#REF!)*PlanMasine[[#This Row],[KPLQ]]),0)</f>
        <v>0</v>
      </c>
      <c r="F2902" s="23">
        <v>4</v>
      </c>
      <c r="G2902" s="23">
        <v>0</v>
      </c>
      <c r="H2902" s="23">
        <v>0</v>
      </c>
      <c r="I2902" s="23" t="s">
        <v>5</v>
      </c>
      <c r="J2902" s="23" t="s">
        <v>570</v>
      </c>
      <c r="K2902" s="23" t="s">
        <v>1837</v>
      </c>
      <c r="L2902" s="24">
        <v>45861</v>
      </c>
      <c r="M2902" s="28">
        <v>2.7777777777777776E-2</v>
      </c>
      <c r="N2902" s="3">
        <v>45845</v>
      </c>
      <c r="O2902">
        <v>155677</v>
      </c>
      <c r="P2902" t="e">
        <f>IFERROR(INDEX(REDOSLIJED!#REF!,MATCH(PlanMasine[[#This Row],[KPL]],REDOSLIJED!#REF!,0)),MAX(REDOSLIJED!#REF!)+1)</f>
        <v>#REF!</v>
      </c>
    </row>
    <row r="2903" spans="1:16" hidden="1" x14ac:dyDescent="0.25">
      <c r="A2903" s="23">
        <v>1030310</v>
      </c>
      <c r="B2903" s="23">
        <v>4</v>
      </c>
      <c r="C2903" s="23">
        <v>1030283</v>
      </c>
      <c r="D2903" s="23" t="s">
        <v>2310</v>
      </c>
      <c r="E2903" s="5">
        <f>IFERROR((PlanMasine[[#This Row],[Norma]]/PlanMasine[[#This Row],[Q]])*(PlanMasine[[#This Row],[Q]]/SUMIF(#REF!,PlanMasine[[#This Row],[RN]],#REF!)*PlanMasine[[#This Row],[KPLQ]]),0)</f>
        <v>0</v>
      </c>
      <c r="F2903" s="23">
        <v>4</v>
      </c>
      <c r="G2903" s="23">
        <v>0</v>
      </c>
      <c r="H2903" s="23">
        <v>0</v>
      </c>
      <c r="I2903" s="23" t="s">
        <v>5</v>
      </c>
      <c r="J2903" s="23" t="s">
        <v>570</v>
      </c>
      <c r="K2903" s="23" t="s">
        <v>1837</v>
      </c>
      <c r="L2903" s="24">
        <v>45861</v>
      </c>
      <c r="M2903" s="28">
        <v>4.1666666666666664E-2</v>
      </c>
      <c r="N2903" s="3">
        <v>45845</v>
      </c>
      <c r="O2903">
        <v>155670</v>
      </c>
      <c r="P2903" t="e">
        <f>IFERROR(INDEX(REDOSLIJED!#REF!,MATCH(PlanMasine[[#This Row],[KPL]],REDOSLIJED!#REF!,0)),MAX(REDOSLIJED!#REF!)+1)</f>
        <v>#REF!</v>
      </c>
    </row>
    <row r="2904" spans="1:16" hidden="1" x14ac:dyDescent="0.25">
      <c r="A2904" s="23">
        <v>1030310</v>
      </c>
      <c r="B2904" s="23">
        <v>4</v>
      </c>
      <c r="C2904" s="23">
        <v>1030291</v>
      </c>
      <c r="D2904" s="23" t="s">
        <v>243</v>
      </c>
      <c r="E2904" s="5">
        <f>IFERROR((PlanMasine[[#This Row],[Norma]]/PlanMasine[[#This Row],[Q]])*(PlanMasine[[#This Row],[Q]]/SUMIF(#REF!,PlanMasine[[#This Row],[RN]],#REF!)*PlanMasine[[#This Row],[KPLQ]]),0)</f>
        <v>0</v>
      </c>
      <c r="F2904" s="23">
        <v>4</v>
      </c>
      <c r="G2904" s="23">
        <v>0</v>
      </c>
      <c r="H2904" s="23">
        <v>0</v>
      </c>
      <c r="I2904" s="23" t="s">
        <v>5</v>
      </c>
      <c r="J2904" s="23" t="s">
        <v>570</v>
      </c>
      <c r="K2904" s="23" t="s">
        <v>1837</v>
      </c>
      <c r="L2904" s="24">
        <v>45861</v>
      </c>
      <c r="M2904" s="28">
        <v>2.7777777777777776E-2</v>
      </c>
      <c r="N2904" s="3">
        <v>45845</v>
      </c>
      <c r="O2904">
        <v>155678</v>
      </c>
      <c r="P2904" t="e">
        <f>IFERROR(INDEX(REDOSLIJED!#REF!,MATCH(PlanMasine[[#This Row],[KPL]],REDOSLIJED!#REF!,0)),MAX(REDOSLIJED!#REF!)+1)</f>
        <v>#REF!</v>
      </c>
    </row>
    <row r="2905" spans="1:16" hidden="1" x14ac:dyDescent="0.25">
      <c r="A2905" s="23">
        <v>1030544</v>
      </c>
      <c r="B2905" s="23">
        <v>1</v>
      </c>
      <c r="C2905" s="23">
        <v>1030516</v>
      </c>
      <c r="D2905" s="23" t="s">
        <v>2234</v>
      </c>
      <c r="E2905" s="5">
        <f>IFERROR((PlanMasine[[#This Row],[Norma]]/PlanMasine[[#This Row],[Q]])*(PlanMasine[[#This Row],[Q]]/SUMIF(#REF!,PlanMasine[[#This Row],[RN]],#REF!)*PlanMasine[[#This Row],[KPLQ]]),0)</f>
        <v>0</v>
      </c>
      <c r="F2905" s="23">
        <v>1</v>
      </c>
      <c r="G2905" s="23">
        <v>0</v>
      </c>
      <c r="H2905" s="23">
        <v>0</v>
      </c>
      <c r="I2905" s="23" t="s">
        <v>5</v>
      </c>
      <c r="J2905" s="23" t="s">
        <v>570</v>
      </c>
      <c r="K2905" s="23" t="s">
        <v>1838</v>
      </c>
      <c r="L2905" s="24">
        <v>45867</v>
      </c>
      <c r="M2905" s="28">
        <v>3.472222222222222E-3</v>
      </c>
      <c r="N2905" s="3">
        <v>45845</v>
      </c>
      <c r="O2905">
        <v>156889</v>
      </c>
      <c r="P2905" t="e">
        <f>IFERROR(INDEX(REDOSLIJED!#REF!,MATCH(PlanMasine[[#This Row],[KPL]],REDOSLIJED!#REF!,0)),MAX(REDOSLIJED!#REF!)+1)</f>
        <v>#REF!</v>
      </c>
    </row>
    <row r="2906" spans="1:16" hidden="1" x14ac:dyDescent="0.25">
      <c r="A2906" s="23">
        <v>1030544</v>
      </c>
      <c r="B2906" s="23">
        <v>1</v>
      </c>
      <c r="C2906" s="23">
        <v>1030515</v>
      </c>
      <c r="D2906" s="23" t="s">
        <v>2237</v>
      </c>
      <c r="E2906" s="5">
        <f>IFERROR((PlanMasine[[#This Row],[Norma]]/PlanMasine[[#This Row],[Q]])*(PlanMasine[[#This Row],[Q]]/SUMIF(#REF!,PlanMasine[[#This Row],[RN]],#REF!)*PlanMasine[[#This Row],[KPLQ]]),0)</f>
        <v>0</v>
      </c>
      <c r="F2906" s="23">
        <v>1</v>
      </c>
      <c r="G2906" s="23">
        <v>0</v>
      </c>
      <c r="H2906" s="23">
        <v>0</v>
      </c>
      <c r="I2906" s="23" t="s">
        <v>5</v>
      </c>
      <c r="J2906" s="23" t="s">
        <v>570</v>
      </c>
      <c r="K2906" s="23" t="s">
        <v>1838</v>
      </c>
      <c r="L2906" s="24">
        <v>45867</v>
      </c>
      <c r="M2906" s="28">
        <v>3.472222222222222E-3</v>
      </c>
      <c r="N2906" s="3">
        <v>45845</v>
      </c>
      <c r="O2906">
        <v>156888</v>
      </c>
      <c r="P2906" t="e">
        <f>IFERROR(INDEX(REDOSLIJED!#REF!,MATCH(PlanMasine[[#This Row],[KPL]],REDOSLIJED!#REF!,0)),MAX(REDOSLIJED!#REF!)+1)</f>
        <v>#REF!</v>
      </c>
    </row>
    <row r="2907" spans="1:16" hidden="1" x14ac:dyDescent="0.25">
      <c r="A2907" s="23">
        <v>1030544</v>
      </c>
      <c r="B2907" s="23">
        <v>1</v>
      </c>
      <c r="C2907" s="23">
        <v>1030517</v>
      </c>
      <c r="D2907" s="23" t="s">
        <v>2235</v>
      </c>
      <c r="E2907" s="5">
        <f>IFERROR((PlanMasine[[#This Row],[Norma]]/PlanMasine[[#This Row],[Q]])*(PlanMasine[[#This Row],[Q]]/SUMIF(#REF!,PlanMasine[[#This Row],[RN]],#REF!)*PlanMasine[[#This Row],[KPLQ]]),0)</f>
        <v>0</v>
      </c>
      <c r="F2907" s="23">
        <v>1</v>
      </c>
      <c r="G2907" s="23">
        <v>0</v>
      </c>
      <c r="H2907" s="23">
        <v>0</v>
      </c>
      <c r="I2907" s="23" t="s">
        <v>5</v>
      </c>
      <c r="J2907" s="23" t="s">
        <v>570</v>
      </c>
      <c r="K2907" s="23" t="s">
        <v>1838</v>
      </c>
      <c r="L2907" s="24">
        <v>45867</v>
      </c>
      <c r="M2907" s="28">
        <v>3.472222222222222E-3</v>
      </c>
      <c r="N2907" s="3">
        <v>45845</v>
      </c>
      <c r="O2907">
        <v>156890</v>
      </c>
      <c r="P2907" t="e">
        <f>IFERROR(INDEX(REDOSLIJED!#REF!,MATCH(PlanMasine[[#This Row],[KPL]],REDOSLIJED!#REF!,0)),MAX(REDOSLIJED!#REF!)+1)</f>
        <v>#REF!</v>
      </c>
    </row>
    <row r="2908" spans="1:16" hidden="1" x14ac:dyDescent="0.25">
      <c r="A2908" s="23">
        <v>1030544</v>
      </c>
      <c r="B2908" s="23">
        <v>1</v>
      </c>
      <c r="C2908" s="23">
        <v>1030513</v>
      </c>
      <c r="D2908" s="23" t="s">
        <v>2236</v>
      </c>
      <c r="E2908" s="5">
        <f>IFERROR((PlanMasine[[#This Row],[Norma]]/PlanMasine[[#This Row],[Q]])*(PlanMasine[[#This Row],[Q]]/SUMIF(#REF!,PlanMasine[[#This Row],[RN]],#REF!)*PlanMasine[[#This Row],[KPLQ]]),0)</f>
        <v>0</v>
      </c>
      <c r="F2908" s="23">
        <v>1</v>
      </c>
      <c r="G2908" s="23">
        <v>0</v>
      </c>
      <c r="H2908" s="23">
        <v>0</v>
      </c>
      <c r="I2908" s="23" t="s">
        <v>5</v>
      </c>
      <c r="J2908" s="23" t="s">
        <v>570</v>
      </c>
      <c r="K2908" s="23" t="s">
        <v>1838</v>
      </c>
      <c r="L2908" s="24">
        <v>45867</v>
      </c>
      <c r="M2908" s="28">
        <v>3.472222222222222E-3</v>
      </c>
      <c r="N2908" s="3">
        <v>45845</v>
      </c>
      <c r="O2908">
        <v>156886</v>
      </c>
      <c r="P2908" t="e">
        <f>IFERROR(INDEX(REDOSLIJED!#REF!,MATCH(PlanMasine[[#This Row],[KPL]],REDOSLIJED!#REF!,0)),MAX(REDOSLIJED!#REF!)+1)</f>
        <v>#REF!</v>
      </c>
    </row>
    <row r="2909" spans="1:16" hidden="1" x14ac:dyDescent="0.25">
      <c r="A2909" s="23">
        <v>1030544</v>
      </c>
      <c r="B2909" s="23">
        <v>1</v>
      </c>
      <c r="C2909" s="23">
        <v>1030514</v>
      </c>
      <c r="D2909" s="23" t="s">
        <v>2233</v>
      </c>
      <c r="E2909" s="5">
        <f>IFERROR((PlanMasine[[#This Row],[Norma]]/PlanMasine[[#This Row],[Q]])*(PlanMasine[[#This Row],[Q]]/SUMIF(#REF!,PlanMasine[[#This Row],[RN]],#REF!)*PlanMasine[[#This Row],[KPLQ]]),0)</f>
        <v>0</v>
      </c>
      <c r="F2909" s="23">
        <v>1</v>
      </c>
      <c r="G2909" s="23">
        <v>0</v>
      </c>
      <c r="H2909" s="23">
        <v>0</v>
      </c>
      <c r="I2909" s="23" t="s">
        <v>5</v>
      </c>
      <c r="J2909" s="23" t="s">
        <v>570</v>
      </c>
      <c r="K2909" s="23" t="s">
        <v>1838</v>
      </c>
      <c r="L2909" s="24">
        <v>45867</v>
      </c>
      <c r="M2909" s="28">
        <v>6.9444444444444441E-3</v>
      </c>
      <c r="N2909" s="3">
        <v>45845</v>
      </c>
      <c r="O2909">
        <v>156887</v>
      </c>
      <c r="P2909" t="e">
        <f>IFERROR(INDEX(REDOSLIJED!#REF!,MATCH(PlanMasine[[#This Row],[KPL]],REDOSLIJED!#REF!,0)),MAX(REDOSLIJED!#REF!)+1)</f>
        <v>#REF!</v>
      </c>
    </row>
    <row r="2910" spans="1:16" hidden="1" x14ac:dyDescent="0.25">
      <c r="A2910" s="23">
        <v>1030576</v>
      </c>
      <c r="B2910" s="23">
        <v>1</v>
      </c>
      <c r="C2910" s="23">
        <v>1030549</v>
      </c>
      <c r="D2910" s="23" t="s">
        <v>2235</v>
      </c>
      <c r="E2910" s="5">
        <f>IFERROR((PlanMasine[[#This Row],[Norma]]/PlanMasine[[#This Row],[Q]])*(PlanMasine[[#This Row],[Q]]/SUMIF(#REF!,PlanMasine[[#This Row],[RN]],#REF!)*PlanMasine[[#This Row],[KPLQ]]),0)</f>
        <v>0</v>
      </c>
      <c r="F2910" s="23">
        <v>1</v>
      </c>
      <c r="G2910" s="23">
        <v>0</v>
      </c>
      <c r="H2910" s="23">
        <v>0</v>
      </c>
      <c r="I2910" s="23" t="s">
        <v>5</v>
      </c>
      <c r="J2910" s="23" t="s">
        <v>570</v>
      </c>
      <c r="K2910" s="23" t="s">
        <v>1839</v>
      </c>
      <c r="L2910" s="24">
        <v>45867</v>
      </c>
      <c r="M2910" s="28">
        <v>3.472222222222222E-3</v>
      </c>
      <c r="N2910" s="3">
        <v>45845</v>
      </c>
      <c r="O2910">
        <v>156890</v>
      </c>
      <c r="P2910" t="e">
        <f>IFERROR(INDEX(REDOSLIJED!#REF!,MATCH(PlanMasine[[#This Row],[KPL]],REDOSLIJED!#REF!,0)),MAX(REDOSLIJED!#REF!)+1)</f>
        <v>#REF!</v>
      </c>
    </row>
    <row r="2911" spans="1:16" hidden="1" x14ac:dyDescent="0.25">
      <c r="A2911" s="23">
        <v>1030576</v>
      </c>
      <c r="B2911" s="23">
        <v>1</v>
      </c>
      <c r="C2911" s="23">
        <v>1030547</v>
      </c>
      <c r="D2911" s="23" t="s">
        <v>2237</v>
      </c>
      <c r="E2911" s="5">
        <f>IFERROR((PlanMasine[[#This Row],[Norma]]/PlanMasine[[#This Row],[Q]])*(PlanMasine[[#This Row],[Q]]/SUMIF(#REF!,PlanMasine[[#This Row],[RN]],#REF!)*PlanMasine[[#This Row],[KPLQ]]),0)</f>
        <v>0</v>
      </c>
      <c r="F2911" s="23">
        <v>1</v>
      </c>
      <c r="G2911" s="23">
        <v>0</v>
      </c>
      <c r="H2911" s="23">
        <v>0</v>
      </c>
      <c r="I2911" s="23" t="s">
        <v>5</v>
      </c>
      <c r="J2911" s="23" t="s">
        <v>570</v>
      </c>
      <c r="K2911" s="23" t="s">
        <v>1839</v>
      </c>
      <c r="L2911" s="24">
        <v>45867</v>
      </c>
      <c r="M2911" s="28">
        <v>3.472222222222222E-3</v>
      </c>
      <c r="N2911" s="3">
        <v>45845</v>
      </c>
      <c r="O2911">
        <v>156888</v>
      </c>
      <c r="P2911" t="e">
        <f>IFERROR(INDEX(REDOSLIJED!#REF!,MATCH(PlanMasine[[#This Row],[KPL]],REDOSLIJED!#REF!,0)),MAX(REDOSLIJED!#REF!)+1)</f>
        <v>#REF!</v>
      </c>
    </row>
    <row r="2912" spans="1:16" hidden="1" x14ac:dyDescent="0.25">
      <c r="A2912" s="23">
        <v>1030576</v>
      </c>
      <c r="B2912" s="23">
        <v>1</v>
      </c>
      <c r="C2912" s="23">
        <v>1030548</v>
      </c>
      <c r="D2912" s="23" t="s">
        <v>2234</v>
      </c>
      <c r="E2912" s="5">
        <f>IFERROR((PlanMasine[[#This Row],[Norma]]/PlanMasine[[#This Row],[Q]])*(PlanMasine[[#This Row],[Q]]/SUMIF(#REF!,PlanMasine[[#This Row],[RN]],#REF!)*PlanMasine[[#This Row],[KPLQ]]),0)</f>
        <v>0</v>
      </c>
      <c r="F2912" s="23">
        <v>1</v>
      </c>
      <c r="G2912" s="23">
        <v>0</v>
      </c>
      <c r="H2912" s="23">
        <v>0</v>
      </c>
      <c r="I2912" s="23" t="s">
        <v>5</v>
      </c>
      <c r="J2912" s="23" t="s">
        <v>570</v>
      </c>
      <c r="K2912" s="23" t="s">
        <v>1839</v>
      </c>
      <c r="L2912" s="24">
        <v>45867</v>
      </c>
      <c r="M2912" s="28">
        <v>3.472222222222222E-3</v>
      </c>
      <c r="N2912" s="3">
        <v>45845</v>
      </c>
      <c r="O2912">
        <v>156889</v>
      </c>
      <c r="P2912" t="e">
        <f>IFERROR(INDEX(REDOSLIJED!#REF!,MATCH(PlanMasine[[#This Row],[KPL]],REDOSLIJED!#REF!,0)),MAX(REDOSLIJED!#REF!)+1)</f>
        <v>#REF!</v>
      </c>
    </row>
    <row r="2913" spans="1:16" hidden="1" x14ac:dyDescent="0.25">
      <c r="A2913" s="23">
        <v>1030576</v>
      </c>
      <c r="B2913" s="23">
        <v>1</v>
      </c>
      <c r="C2913" s="23">
        <v>1030546</v>
      </c>
      <c r="D2913" s="23" t="s">
        <v>2233</v>
      </c>
      <c r="E2913" s="5">
        <f>IFERROR((PlanMasine[[#This Row],[Norma]]/PlanMasine[[#This Row],[Q]])*(PlanMasine[[#This Row],[Q]]/SUMIF(#REF!,PlanMasine[[#This Row],[RN]],#REF!)*PlanMasine[[#This Row],[KPLQ]]),0)</f>
        <v>0</v>
      </c>
      <c r="F2913" s="23">
        <v>1</v>
      </c>
      <c r="G2913" s="23">
        <v>0</v>
      </c>
      <c r="H2913" s="23">
        <v>0</v>
      </c>
      <c r="I2913" s="23" t="s">
        <v>5</v>
      </c>
      <c r="J2913" s="23" t="s">
        <v>570</v>
      </c>
      <c r="K2913" s="23" t="s">
        <v>1839</v>
      </c>
      <c r="L2913" s="24">
        <v>45867</v>
      </c>
      <c r="M2913" s="28">
        <v>6.9444444444444441E-3</v>
      </c>
      <c r="N2913" s="3">
        <v>45845</v>
      </c>
      <c r="O2913">
        <v>156887</v>
      </c>
      <c r="P2913" t="e">
        <f>IFERROR(INDEX(REDOSLIJED!#REF!,MATCH(PlanMasine[[#This Row],[KPL]],REDOSLIJED!#REF!,0)),MAX(REDOSLIJED!#REF!)+1)</f>
        <v>#REF!</v>
      </c>
    </row>
    <row r="2914" spans="1:16" hidden="1" x14ac:dyDescent="0.25">
      <c r="A2914" s="23">
        <v>1030576</v>
      </c>
      <c r="B2914" s="23">
        <v>1</v>
      </c>
      <c r="C2914" s="23">
        <v>1030545</v>
      </c>
      <c r="D2914" s="23" t="s">
        <v>2236</v>
      </c>
      <c r="E2914" s="5">
        <f>IFERROR((PlanMasine[[#This Row],[Norma]]/PlanMasine[[#This Row],[Q]])*(PlanMasine[[#This Row],[Q]]/SUMIF(#REF!,PlanMasine[[#This Row],[RN]],#REF!)*PlanMasine[[#This Row],[KPLQ]]),0)</f>
        <v>0</v>
      </c>
      <c r="F2914" s="23">
        <v>1</v>
      </c>
      <c r="G2914" s="23">
        <v>0</v>
      </c>
      <c r="H2914" s="23">
        <v>0</v>
      </c>
      <c r="I2914" s="23" t="s">
        <v>5</v>
      </c>
      <c r="J2914" s="23" t="s">
        <v>570</v>
      </c>
      <c r="K2914" s="23" t="s">
        <v>1839</v>
      </c>
      <c r="L2914" s="24">
        <v>45867</v>
      </c>
      <c r="M2914" s="28">
        <v>3.472222222222222E-3</v>
      </c>
      <c r="N2914" s="3">
        <v>45845</v>
      </c>
      <c r="O2914">
        <v>156886</v>
      </c>
      <c r="P2914" t="e">
        <f>IFERROR(INDEX(REDOSLIJED!#REF!,MATCH(PlanMasine[[#This Row],[KPL]],REDOSLIJED!#REF!,0)),MAX(REDOSLIJED!#REF!)+1)</f>
        <v>#REF!</v>
      </c>
    </row>
    <row r="2915" spans="1:16" hidden="1" x14ac:dyDescent="0.25">
      <c r="A2915" s="23">
        <v>1030608</v>
      </c>
      <c r="B2915" s="23">
        <v>1</v>
      </c>
      <c r="C2915" s="23">
        <v>1030579</v>
      </c>
      <c r="D2915" s="23" t="s">
        <v>2237</v>
      </c>
      <c r="E2915" s="5">
        <f>IFERROR((PlanMasine[[#This Row],[Norma]]/PlanMasine[[#This Row],[Q]])*(PlanMasine[[#This Row],[Q]]/SUMIF(#REF!,PlanMasine[[#This Row],[RN]],#REF!)*PlanMasine[[#This Row],[KPLQ]]),0)</f>
        <v>0</v>
      </c>
      <c r="F2915" s="23">
        <v>1</v>
      </c>
      <c r="G2915" s="23">
        <v>0</v>
      </c>
      <c r="H2915" s="23">
        <v>0</v>
      </c>
      <c r="I2915" s="23" t="s">
        <v>5</v>
      </c>
      <c r="J2915" s="23" t="s">
        <v>570</v>
      </c>
      <c r="K2915" s="23" t="s">
        <v>1840</v>
      </c>
      <c r="L2915" s="24">
        <v>45867</v>
      </c>
      <c r="M2915" s="28">
        <v>3.472222222222222E-3</v>
      </c>
      <c r="N2915" s="3">
        <v>45845</v>
      </c>
      <c r="O2915">
        <v>156888</v>
      </c>
      <c r="P2915" t="e">
        <f>IFERROR(INDEX(REDOSLIJED!#REF!,MATCH(PlanMasine[[#This Row],[KPL]],REDOSLIJED!#REF!,0)),MAX(REDOSLIJED!#REF!)+1)</f>
        <v>#REF!</v>
      </c>
    </row>
    <row r="2916" spans="1:16" hidden="1" x14ac:dyDescent="0.25">
      <c r="A2916" s="23">
        <v>1030608</v>
      </c>
      <c r="B2916" s="23">
        <v>1</v>
      </c>
      <c r="C2916" s="23">
        <v>1030582</v>
      </c>
      <c r="D2916" s="23" t="s">
        <v>2356</v>
      </c>
      <c r="E2916" s="5">
        <f>IFERROR((PlanMasine[[#This Row],[Norma]]/PlanMasine[[#This Row],[Q]])*(PlanMasine[[#This Row],[Q]]/SUMIF(#REF!,PlanMasine[[#This Row],[RN]],#REF!)*PlanMasine[[#This Row],[KPLQ]]),0)</f>
        <v>0</v>
      </c>
      <c r="F2916" s="23">
        <v>1</v>
      </c>
      <c r="G2916" s="23">
        <v>0</v>
      </c>
      <c r="H2916" s="23">
        <v>0</v>
      </c>
      <c r="I2916" s="23" t="s">
        <v>5</v>
      </c>
      <c r="J2916" s="23" t="s">
        <v>570</v>
      </c>
      <c r="K2916" s="23" t="s">
        <v>1840</v>
      </c>
      <c r="L2916" s="24">
        <v>45867</v>
      </c>
      <c r="M2916" s="28">
        <v>3.472222222222222E-3</v>
      </c>
      <c r="N2916" s="3">
        <v>45845</v>
      </c>
      <c r="O2916">
        <v>156891</v>
      </c>
      <c r="P2916" t="e">
        <f>IFERROR(INDEX(REDOSLIJED!#REF!,MATCH(PlanMasine[[#This Row],[KPL]],REDOSLIJED!#REF!,0)),MAX(REDOSLIJED!#REF!)+1)</f>
        <v>#REF!</v>
      </c>
    </row>
    <row r="2917" spans="1:16" hidden="1" x14ac:dyDescent="0.25">
      <c r="A2917" s="23">
        <v>1030608</v>
      </c>
      <c r="B2917" s="23">
        <v>1</v>
      </c>
      <c r="C2917" s="23">
        <v>1030581</v>
      </c>
      <c r="D2917" s="23" t="s">
        <v>2235</v>
      </c>
      <c r="E2917" s="5">
        <f>IFERROR((PlanMasine[[#This Row],[Norma]]/PlanMasine[[#This Row],[Q]])*(PlanMasine[[#This Row],[Q]]/SUMIF(#REF!,PlanMasine[[#This Row],[RN]],#REF!)*PlanMasine[[#This Row],[KPLQ]]),0)</f>
        <v>0</v>
      </c>
      <c r="F2917" s="23">
        <v>1</v>
      </c>
      <c r="G2917" s="23">
        <v>0</v>
      </c>
      <c r="H2917" s="23">
        <v>0</v>
      </c>
      <c r="I2917" s="23" t="s">
        <v>5</v>
      </c>
      <c r="J2917" s="23" t="s">
        <v>570</v>
      </c>
      <c r="K2917" s="23" t="s">
        <v>1840</v>
      </c>
      <c r="L2917" s="24">
        <v>45867</v>
      </c>
      <c r="M2917" s="28">
        <v>3.472222222222222E-3</v>
      </c>
      <c r="N2917" s="3">
        <v>45845</v>
      </c>
      <c r="O2917">
        <v>156890</v>
      </c>
      <c r="P2917" t="e">
        <f>IFERROR(INDEX(REDOSLIJED!#REF!,MATCH(PlanMasine[[#This Row],[KPL]],REDOSLIJED!#REF!,0)),MAX(REDOSLIJED!#REF!)+1)</f>
        <v>#REF!</v>
      </c>
    </row>
    <row r="2918" spans="1:16" hidden="1" x14ac:dyDescent="0.25">
      <c r="A2918" s="23">
        <v>1030608</v>
      </c>
      <c r="B2918" s="23">
        <v>1</v>
      </c>
      <c r="C2918" s="23">
        <v>1030580</v>
      </c>
      <c r="D2918" s="23" t="s">
        <v>2234</v>
      </c>
      <c r="E2918" s="5">
        <f>IFERROR((PlanMasine[[#This Row],[Norma]]/PlanMasine[[#This Row],[Q]])*(PlanMasine[[#This Row],[Q]]/SUMIF(#REF!,PlanMasine[[#This Row],[RN]],#REF!)*PlanMasine[[#This Row],[KPLQ]]),0)</f>
        <v>0</v>
      </c>
      <c r="F2918" s="23">
        <v>1</v>
      </c>
      <c r="G2918" s="23">
        <v>0</v>
      </c>
      <c r="H2918" s="23">
        <v>0</v>
      </c>
      <c r="I2918" s="23" t="s">
        <v>5</v>
      </c>
      <c r="J2918" s="23" t="s">
        <v>570</v>
      </c>
      <c r="K2918" s="23" t="s">
        <v>1840</v>
      </c>
      <c r="L2918" s="24">
        <v>45867</v>
      </c>
      <c r="M2918" s="28">
        <v>3.472222222222222E-3</v>
      </c>
      <c r="N2918" s="3">
        <v>45845</v>
      </c>
      <c r="O2918">
        <v>156889</v>
      </c>
      <c r="P2918" t="e">
        <f>IFERROR(INDEX(REDOSLIJED!#REF!,MATCH(PlanMasine[[#This Row],[KPL]],REDOSLIJED!#REF!,0)),MAX(REDOSLIJED!#REF!)+1)</f>
        <v>#REF!</v>
      </c>
    </row>
    <row r="2919" spans="1:16" hidden="1" x14ac:dyDescent="0.25">
      <c r="A2919" s="23">
        <v>1030608</v>
      </c>
      <c r="B2919" s="23">
        <v>1</v>
      </c>
      <c r="C2919" s="23">
        <v>1030578</v>
      </c>
      <c r="D2919" s="23" t="s">
        <v>2233</v>
      </c>
      <c r="E2919" s="5">
        <f>IFERROR((PlanMasine[[#This Row],[Norma]]/PlanMasine[[#This Row],[Q]])*(PlanMasine[[#This Row],[Q]]/SUMIF(#REF!,PlanMasine[[#This Row],[RN]],#REF!)*PlanMasine[[#This Row],[KPLQ]]),0)</f>
        <v>0</v>
      </c>
      <c r="F2919" s="23">
        <v>1</v>
      </c>
      <c r="G2919" s="23">
        <v>0</v>
      </c>
      <c r="H2919" s="23">
        <v>0</v>
      </c>
      <c r="I2919" s="23" t="s">
        <v>5</v>
      </c>
      <c r="J2919" s="23" t="s">
        <v>570</v>
      </c>
      <c r="K2919" s="23" t="s">
        <v>1840</v>
      </c>
      <c r="L2919" s="24">
        <v>45867</v>
      </c>
      <c r="M2919" s="28">
        <v>6.9444444444444441E-3</v>
      </c>
      <c r="N2919" s="3">
        <v>45845</v>
      </c>
      <c r="O2919">
        <v>156887</v>
      </c>
      <c r="P2919" t="e">
        <f>IFERROR(INDEX(REDOSLIJED!#REF!,MATCH(PlanMasine[[#This Row],[KPL]],REDOSLIJED!#REF!,0)),MAX(REDOSLIJED!#REF!)+1)</f>
        <v>#REF!</v>
      </c>
    </row>
    <row r="2920" spans="1:16" hidden="1" x14ac:dyDescent="0.25">
      <c r="A2920" s="23">
        <v>1030608</v>
      </c>
      <c r="B2920" s="23">
        <v>1</v>
      </c>
      <c r="C2920" s="23">
        <v>1030577</v>
      </c>
      <c r="D2920" s="23" t="s">
        <v>2236</v>
      </c>
      <c r="E2920" s="5">
        <f>IFERROR((PlanMasine[[#This Row],[Norma]]/PlanMasine[[#This Row],[Q]])*(PlanMasine[[#This Row],[Q]]/SUMIF(#REF!,PlanMasine[[#This Row],[RN]],#REF!)*PlanMasine[[#This Row],[KPLQ]]),0)</f>
        <v>0</v>
      </c>
      <c r="F2920" s="23">
        <v>1</v>
      </c>
      <c r="G2920" s="23">
        <v>0</v>
      </c>
      <c r="H2920" s="23">
        <v>0</v>
      </c>
      <c r="I2920" s="23" t="s">
        <v>5</v>
      </c>
      <c r="J2920" s="23" t="s">
        <v>570</v>
      </c>
      <c r="K2920" s="23" t="s">
        <v>1840</v>
      </c>
      <c r="L2920" s="24">
        <v>45867</v>
      </c>
      <c r="M2920" s="28">
        <v>3.472222222222222E-3</v>
      </c>
      <c r="N2920" s="3">
        <v>45845</v>
      </c>
      <c r="O2920">
        <v>156886</v>
      </c>
      <c r="P2920" t="e">
        <f>IFERROR(INDEX(REDOSLIJED!#REF!,MATCH(PlanMasine[[#This Row],[KPL]],REDOSLIJED!#REF!,0)),MAX(REDOSLIJED!#REF!)+1)</f>
        <v>#REF!</v>
      </c>
    </row>
    <row r="2921" spans="1:16" hidden="1" x14ac:dyDescent="0.25">
      <c r="A2921" s="23">
        <v>1030655</v>
      </c>
      <c r="B2921" s="23">
        <v>1</v>
      </c>
      <c r="C2921" s="23">
        <v>1030704</v>
      </c>
      <c r="D2921" s="23" t="s">
        <v>2178</v>
      </c>
      <c r="E2921" s="5">
        <f>IFERROR((PlanMasine[[#This Row],[Norma]]/PlanMasine[[#This Row],[Q]])*(PlanMasine[[#This Row],[Q]]/SUMIF(#REF!,PlanMasine[[#This Row],[RN]],#REF!)*PlanMasine[[#This Row],[KPLQ]]),0)</f>
        <v>0</v>
      </c>
      <c r="F2921" s="23">
        <v>1</v>
      </c>
      <c r="G2921" s="23">
        <v>0</v>
      </c>
      <c r="H2921" s="23">
        <v>0</v>
      </c>
      <c r="I2921" s="23" t="s">
        <v>5</v>
      </c>
      <c r="J2921" s="23" t="s">
        <v>570</v>
      </c>
      <c r="K2921" s="23" t="s">
        <v>1841</v>
      </c>
      <c r="L2921" s="24">
        <v>45861</v>
      </c>
      <c r="M2921" s="28">
        <v>2.7777777777777779E-3</v>
      </c>
      <c r="N2921" s="3">
        <v>45845</v>
      </c>
      <c r="O2921">
        <v>175858</v>
      </c>
      <c r="P2921" t="e">
        <f>IFERROR(INDEX(REDOSLIJED!#REF!,MATCH(PlanMasine[[#This Row],[KPL]],REDOSLIJED!#REF!,0)),MAX(REDOSLIJED!#REF!)+1)</f>
        <v>#REF!</v>
      </c>
    </row>
    <row r="2922" spans="1:16" hidden="1" x14ac:dyDescent="0.25">
      <c r="A2922" s="23">
        <v>1030655</v>
      </c>
      <c r="B2922" s="23">
        <v>1</v>
      </c>
      <c r="C2922" s="23">
        <v>1030661</v>
      </c>
      <c r="D2922" s="23" t="s">
        <v>2391</v>
      </c>
      <c r="E2922" s="5">
        <f>IFERROR((PlanMasine[[#This Row],[Norma]]/PlanMasine[[#This Row],[Q]])*(PlanMasine[[#This Row],[Q]]/SUMIF(#REF!,PlanMasine[[#This Row],[RN]],#REF!)*PlanMasine[[#This Row],[KPLQ]]),0)</f>
        <v>0</v>
      </c>
      <c r="F2922" s="23">
        <v>1</v>
      </c>
      <c r="G2922" s="23">
        <v>0</v>
      </c>
      <c r="H2922" s="23">
        <v>0</v>
      </c>
      <c r="I2922" s="23" t="s">
        <v>5</v>
      </c>
      <c r="J2922" s="23" t="s">
        <v>570</v>
      </c>
      <c r="K2922" s="23" t="s">
        <v>1841</v>
      </c>
      <c r="L2922" s="24">
        <v>45861</v>
      </c>
      <c r="M2922" s="28">
        <v>2.0833333333333333E-3</v>
      </c>
      <c r="N2922" s="3">
        <v>45845</v>
      </c>
      <c r="O2922">
        <v>175803</v>
      </c>
      <c r="P2922" t="e">
        <f>IFERROR(INDEX(REDOSLIJED!#REF!,MATCH(PlanMasine[[#This Row],[KPL]],REDOSLIJED!#REF!,0)),MAX(REDOSLIJED!#REF!)+1)</f>
        <v>#REF!</v>
      </c>
    </row>
    <row r="2923" spans="1:16" hidden="1" x14ac:dyDescent="0.25">
      <c r="A2923" s="23">
        <v>1030655</v>
      </c>
      <c r="B2923" s="23">
        <v>1</v>
      </c>
      <c r="C2923" s="23">
        <v>1030707</v>
      </c>
      <c r="D2923" s="23" t="s">
        <v>2078</v>
      </c>
      <c r="E2923" s="5">
        <f>IFERROR((PlanMasine[[#This Row],[Norma]]/PlanMasine[[#This Row],[Q]])*(PlanMasine[[#This Row],[Q]]/SUMIF(#REF!,PlanMasine[[#This Row],[RN]],#REF!)*PlanMasine[[#This Row],[KPLQ]]),0)</f>
        <v>0</v>
      </c>
      <c r="F2923" s="23">
        <v>1</v>
      </c>
      <c r="G2923" s="23">
        <v>0</v>
      </c>
      <c r="H2923" s="23">
        <v>0</v>
      </c>
      <c r="I2923" s="23" t="s">
        <v>5</v>
      </c>
      <c r="J2923" s="23" t="s">
        <v>570</v>
      </c>
      <c r="K2923" s="23" t="s">
        <v>1841</v>
      </c>
      <c r="L2923" s="24">
        <v>45861</v>
      </c>
      <c r="M2923" s="28">
        <v>6.9444444444444441E-3</v>
      </c>
      <c r="N2923" s="3">
        <v>45845</v>
      </c>
      <c r="O2923">
        <v>175861</v>
      </c>
      <c r="P2923" t="e">
        <f>IFERROR(INDEX(REDOSLIJED!#REF!,MATCH(PlanMasine[[#This Row],[KPL]],REDOSLIJED!#REF!,0)),MAX(REDOSLIJED!#REF!)+1)</f>
        <v>#REF!</v>
      </c>
    </row>
    <row r="2924" spans="1:16" hidden="1" x14ac:dyDescent="0.25">
      <c r="A2924" s="23">
        <v>1031330</v>
      </c>
      <c r="B2924" s="23">
        <v>6</v>
      </c>
      <c r="C2924" s="23">
        <v>1031329</v>
      </c>
      <c r="D2924" s="23" t="s">
        <v>1968</v>
      </c>
      <c r="E2924" s="5">
        <f>IFERROR((PlanMasine[[#This Row],[Norma]]/PlanMasine[[#This Row],[Q]])*(PlanMasine[[#This Row],[Q]]/SUMIF(#REF!,PlanMasine[[#This Row],[RN]],#REF!)*PlanMasine[[#This Row],[KPLQ]]),0)</f>
        <v>0</v>
      </c>
      <c r="F2924" s="23">
        <v>6</v>
      </c>
      <c r="G2924" s="23">
        <v>0</v>
      </c>
      <c r="H2924" s="23">
        <v>0</v>
      </c>
      <c r="I2924" s="23" t="s">
        <v>5</v>
      </c>
      <c r="J2924" s="23" t="s">
        <v>570</v>
      </c>
      <c r="K2924" s="23" t="s">
        <v>1843</v>
      </c>
      <c r="L2924" s="24">
        <v>45854</v>
      </c>
      <c r="M2924" s="28">
        <v>6.2500000000000003E-3</v>
      </c>
      <c r="N2924" s="3">
        <v>45845</v>
      </c>
      <c r="O2924">
        <v>215848</v>
      </c>
      <c r="P2924" t="e">
        <f>IFERROR(INDEX(REDOSLIJED!#REF!,MATCH(PlanMasine[[#This Row],[KPL]],REDOSLIJED!#REF!,0)),MAX(REDOSLIJED!#REF!)+1)</f>
        <v>#REF!</v>
      </c>
    </row>
    <row r="2925" spans="1:16" hidden="1" x14ac:dyDescent="0.25">
      <c r="A2925" s="23">
        <v>1031330</v>
      </c>
      <c r="B2925" s="23">
        <v>6</v>
      </c>
      <c r="C2925" s="23">
        <v>1031328</v>
      </c>
      <c r="D2925" s="23" t="s">
        <v>1970</v>
      </c>
      <c r="E2925" s="5">
        <f>IFERROR((PlanMasine[[#This Row],[Norma]]/PlanMasine[[#This Row],[Q]])*(PlanMasine[[#This Row],[Q]]/SUMIF(#REF!,PlanMasine[[#This Row],[RN]],#REF!)*PlanMasine[[#This Row],[KPLQ]]),0)</f>
        <v>0</v>
      </c>
      <c r="F2925" s="23">
        <v>6</v>
      </c>
      <c r="G2925" s="23">
        <v>0</v>
      </c>
      <c r="H2925" s="23">
        <v>0</v>
      </c>
      <c r="I2925" s="23" t="s">
        <v>5</v>
      </c>
      <c r="J2925" s="23" t="s">
        <v>570</v>
      </c>
      <c r="K2925" s="23" t="s">
        <v>1843</v>
      </c>
      <c r="L2925" s="24">
        <v>45854</v>
      </c>
      <c r="M2925" s="28">
        <v>6.2500000000000003E-3</v>
      </c>
      <c r="N2925" s="3">
        <v>45845</v>
      </c>
      <c r="O2925">
        <v>215847</v>
      </c>
      <c r="P2925" t="e">
        <f>IFERROR(INDEX(REDOSLIJED!#REF!,MATCH(PlanMasine[[#This Row],[KPL]],REDOSLIJED!#REF!,0)),MAX(REDOSLIJED!#REF!)+1)</f>
        <v>#REF!</v>
      </c>
    </row>
    <row r="2926" spans="1:16" hidden="1" x14ac:dyDescent="0.25">
      <c r="A2926" s="23">
        <v>1031330</v>
      </c>
      <c r="B2926" s="23">
        <v>6</v>
      </c>
      <c r="C2926" s="23">
        <v>1031326</v>
      </c>
      <c r="D2926" s="23" t="s">
        <v>2183</v>
      </c>
      <c r="E2926" s="5">
        <f>IFERROR((PlanMasine[[#This Row],[Norma]]/PlanMasine[[#This Row],[Q]])*(PlanMasine[[#This Row],[Q]]/SUMIF(#REF!,PlanMasine[[#This Row],[RN]],#REF!)*PlanMasine[[#This Row],[KPLQ]]),0)</f>
        <v>0</v>
      </c>
      <c r="F2926" s="23">
        <v>6</v>
      </c>
      <c r="G2926" s="23">
        <v>0</v>
      </c>
      <c r="H2926" s="23">
        <v>0</v>
      </c>
      <c r="I2926" s="23" t="s">
        <v>5</v>
      </c>
      <c r="J2926" s="23" t="s">
        <v>570</v>
      </c>
      <c r="K2926" s="23" t="s">
        <v>1843</v>
      </c>
      <c r="L2926" s="24">
        <v>45854</v>
      </c>
      <c r="M2926" s="28">
        <v>8.3333333333333332E-3</v>
      </c>
      <c r="N2926" s="3">
        <v>45845</v>
      </c>
      <c r="O2926">
        <v>215845</v>
      </c>
      <c r="P2926" t="e">
        <f>IFERROR(INDEX(REDOSLIJED!#REF!,MATCH(PlanMasine[[#This Row],[KPL]],REDOSLIJED!#REF!,0)),MAX(REDOSLIJED!#REF!)+1)</f>
        <v>#REF!</v>
      </c>
    </row>
    <row r="2927" spans="1:16" hidden="1" x14ac:dyDescent="0.25">
      <c r="A2927" s="23">
        <v>1031337</v>
      </c>
      <c r="B2927" s="23">
        <v>6</v>
      </c>
      <c r="C2927" s="23">
        <v>1031334</v>
      </c>
      <c r="D2927" s="23" t="s">
        <v>1972</v>
      </c>
      <c r="E2927" s="5">
        <f>IFERROR((PlanMasine[[#This Row],[Norma]]/PlanMasine[[#This Row],[Q]])*(PlanMasine[[#This Row],[Q]]/SUMIF(#REF!,PlanMasine[[#This Row],[RN]],#REF!)*PlanMasine[[#This Row],[KPLQ]]),0)</f>
        <v>0</v>
      </c>
      <c r="F2927" s="23">
        <v>6</v>
      </c>
      <c r="G2927" s="23">
        <v>0</v>
      </c>
      <c r="H2927" s="23">
        <v>0</v>
      </c>
      <c r="I2927" s="23" t="s">
        <v>5</v>
      </c>
      <c r="J2927" s="23" t="s">
        <v>570</v>
      </c>
      <c r="K2927" s="23" t="s">
        <v>2392</v>
      </c>
      <c r="L2927" s="24">
        <v>45854</v>
      </c>
      <c r="M2927" s="28">
        <v>8.3333333333333332E-3</v>
      </c>
      <c r="N2927" s="3">
        <v>45845</v>
      </c>
      <c r="O2927">
        <v>215817</v>
      </c>
      <c r="P2927" t="e">
        <f>IFERROR(INDEX(REDOSLIJED!#REF!,MATCH(PlanMasine[[#This Row],[KPL]],REDOSLIJED!#REF!,0)),MAX(REDOSLIJED!#REF!)+1)</f>
        <v>#REF!</v>
      </c>
    </row>
    <row r="2928" spans="1:16" hidden="1" x14ac:dyDescent="0.25">
      <c r="A2928" s="23">
        <v>1031342</v>
      </c>
      <c r="B2928" s="23">
        <v>6</v>
      </c>
      <c r="C2928" s="23">
        <v>1031340</v>
      </c>
      <c r="D2928" s="23" t="s">
        <v>1973</v>
      </c>
      <c r="E2928" s="5">
        <f>IFERROR((PlanMasine[[#This Row],[Norma]]/PlanMasine[[#This Row],[Q]])*(PlanMasine[[#This Row],[Q]]/SUMIF(#REF!,PlanMasine[[#This Row],[RN]],#REF!)*PlanMasine[[#This Row],[KPLQ]]),0)</f>
        <v>0</v>
      </c>
      <c r="F2928" s="23">
        <v>12</v>
      </c>
      <c r="G2928" s="23">
        <v>0</v>
      </c>
      <c r="H2928" s="23">
        <v>0</v>
      </c>
      <c r="I2928" s="23" t="s">
        <v>5</v>
      </c>
      <c r="J2928" s="23" t="s">
        <v>570</v>
      </c>
      <c r="K2928" s="23" t="s">
        <v>2393</v>
      </c>
      <c r="L2928" s="24">
        <v>45854</v>
      </c>
      <c r="M2928" s="28">
        <v>1.6666666666666666E-2</v>
      </c>
      <c r="N2928" s="3">
        <v>45845</v>
      </c>
      <c r="O2928">
        <v>215816</v>
      </c>
      <c r="P2928" t="e">
        <f>IFERROR(INDEX(REDOSLIJED!#REF!,MATCH(PlanMasine[[#This Row],[KPL]],REDOSLIJED!#REF!,0)),MAX(REDOSLIJED!#REF!)+1)</f>
        <v>#REF!</v>
      </c>
    </row>
    <row r="2929" spans="1:16" hidden="1" x14ac:dyDescent="0.25">
      <c r="A2929" s="23">
        <v>1032572</v>
      </c>
      <c r="B2929" s="23">
        <v>1</v>
      </c>
      <c r="C2929" s="23">
        <v>1032574</v>
      </c>
      <c r="D2929" s="23" t="s">
        <v>2022</v>
      </c>
      <c r="E2929" s="5">
        <f>IFERROR((PlanMasine[[#This Row],[Norma]]/PlanMasine[[#This Row],[Q]])*(PlanMasine[[#This Row],[Q]]/SUMIF(#REF!,PlanMasine[[#This Row],[RN]],#REF!)*PlanMasine[[#This Row],[KPLQ]]),0)</f>
        <v>0</v>
      </c>
      <c r="F2929" s="23">
        <v>2</v>
      </c>
      <c r="G2929" s="23">
        <v>0</v>
      </c>
      <c r="H2929" s="23">
        <v>0</v>
      </c>
      <c r="I2929" s="23" t="s">
        <v>5</v>
      </c>
      <c r="J2929" s="23" t="s">
        <v>570</v>
      </c>
      <c r="K2929" s="23" t="s">
        <v>2394</v>
      </c>
      <c r="L2929" s="24">
        <v>45859</v>
      </c>
      <c r="M2929" s="28">
        <v>8.3333333333333332E-3</v>
      </c>
      <c r="N2929" s="3">
        <v>45845</v>
      </c>
      <c r="O2929">
        <v>199531</v>
      </c>
      <c r="P2929" t="e">
        <f>IFERROR(INDEX(REDOSLIJED!#REF!,MATCH(PlanMasine[[#This Row],[KPL]],REDOSLIJED!#REF!,0)),MAX(REDOSLIJED!#REF!)+1)</f>
        <v>#REF!</v>
      </c>
    </row>
    <row r="2930" spans="1:16" hidden="1" x14ac:dyDescent="0.25">
      <c r="A2930" s="23">
        <v>1032572</v>
      </c>
      <c r="B2930" s="23">
        <v>1</v>
      </c>
      <c r="C2930" s="23">
        <v>1032575</v>
      </c>
      <c r="D2930" s="23" t="s">
        <v>2021</v>
      </c>
      <c r="E2930" s="5">
        <f>IFERROR((PlanMasine[[#This Row],[Norma]]/PlanMasine[[#This Row],[Q]])*(PlanMasine[[#This Row],[Q]]/SUMIF(#REF!,PlanMasine[[#This Row],[RN]],#REF!)*PlanMasine[[#This Row],[KPLQ]]),0)</f>
        <v>0</v>
      </c>
      <c r="F2930" s="23">
        <v>2</v>
      </c>
      <c r="G2930" s="23">
        <v>0</v>
      </c>
      <c r="H2930" s="23">
        <v>0</v>
      </c>
      <c r="I2930" s="23" t="s">
        <v>5</v>
      </c>
      <c r="J2930" s="23" t="s">
        <v>570</v>
      </c>
      <c r="K2930" s="23" t="s">
        <v>2394</v>
      </c>
      <c r="L2930" s="24">
        <v>45859</v>
      </c>
      <c r="M2930" s="28">
        <v>8.3333333333333332E-3</v>
      </c>
      <c r="N2930" s="3">
        <v>45845</v>
      </c>
      <c r="O2930">
        <v>199532</v>
      </c>
      <c r="P2930" t="e">
        <f>IFERROR(INDEX(REDOSLIJED!#REF!,MATCH(PlanMasine[[#This Row],[KPL]],REDOSLIJED!#REF!,0)),MAX(REDOSLIJED!#REF!)+1)</f>
        <v>#REF!</v>
      </c>
    </row>
    <row r="2931" spans="1:16" hidden="1" x14ac:dyDescent="0.25">
      <c r="A2931" s="23">
        <v>1032572</v>
      </c>
      <c r="B2931" s="23">
        <v>1</v>
      </c>
      <c r="C2931" s="23">
        <v>1032576</v>
      </c>
      <c r="D2931" s="23" t="s">
        <v>2023</v>
      </c>
      <c r="E2931" s="5">
        <f>IFERROR((PlanMasine[[#This Row],[Norma]]/PlanMasine[[#This Row],[Q]])*(PlanMasine[[#This Row],[Q]]/SUMIF(#REF!,PlanMasine[[#This Row],[RN]],#REF!)*PlanMasine[[#This Row],[KPLQ]]),0)</f>
        <v>0</v>
      </c>
      <c r="F2931" s="23">
        <v>2</v>
      </c>
      <c r="G2931" s="23">
        <v>0</v>
      </c>
      <c r="H2931" s="23">
        <v>0</v>
      </c>
      <c r="I2931" s="23" t="s">
        <v>5</v>
      </c>
      <c r="J2931" s="23" t="s">
        <v>570</v>
      </c>
      <c r="K2931" s="23" t="s">
        <v>2394</v>
      </c>
      <c r="L2931" s="24">
        <v>45859</v>
      </c>
      <c r="M2931" s="28">
        <v>1.3888888888888888E-2</v>
      </c>
      <c r="N2931" s="3">
        <v>45845</v>
      </c>
      <c r="O2931">
        <v>199533</v>
      </c>
      <c r="P2931" t="e">
        <f>IFERROR(INDEX(REDOSLIJED!#REF!,MATCH(PlanMasine[[#This Row],[KPL]],REDOSLIJED!#REF!,0)),MAX(REDOSLIJED!#REF!)+1)</f>
        <v>#REF!</v>
      </c>
    </row>
    <row r="2932" spans="1:16" hidden="1" x14ac:dyDescent="0.25">
      <c r="A2932" s="23">
        <v>1032572</v>
      </c>
      <c r="B2932" s="23">
        <v>1</v>
      </c>
      <c r="C2932" s="23">
        <v>1032577</v>
      </c>
      <c r="D2932" s="23" t="s">
        <v>2019</v>
      </c>
      <c r="E2932" s="5">
        <f>IFERROR((PlanMasine[[#This Row],[Norma]]/PlanMasine[[#This Row],[Q]])*(PlanMasine[[#This Row],[Q]]/SUMIF(#REF!,PlanMasine[[#This Row],[RN]],#REF!)*PlanMasine[[#This Row],[KPLQ]]),0)</f>
        <v>0</v>
      </c>
      <c r="F2932" s="23">
        <v>2</v>
      </c>
      <c r="G2932" s="23">
        <v>0</v>
      </c>
      <c r="H2932" s="23">
        <v>0</v>
      </c>
      <c r="I2932" s="23" t="s">
        <v>5</v>
      </c>
      <c r="J2932" s="23" t="s">
        <v>570</v>
      </c>
      <c r="K2932" s="23" t="s">
        <v>2394</v>
      </c>
      <c r="L2932" s="24">
        <v>45859</v>
      </c>
      <c r="M2932" s="28">
        <v>5.5555555555555558E-3</v>
      </c>
      <c r="N2932" s="3">
        <v>45845</v>
      </c>
      <c r="O2932">
        <v>199534</v>
      </c>
      <c r="P2932" t="e">
        <f>IFERROR(INDEX(REDOSLIJED!#REF!,MATCH(PlanMasine[[#This Row],[KPL]],REDOSLIJED!#REF!,0)),MAX(REDOSLIJED!#REF!)+1)</f>
        <v>#REF!</v>
      </c>
    </row>
    <row r="2933" spans="1:16" hidden="1" x14ac:dyDescent="0.25">
      <c r="A2933" s="23">
        <v>1032572</v>
      </c>
      <c r="B2933" s="23">
        <v>1</v>
      </c>
      <c r="C2933" s="23">
        <v>1032578</v>
      </c>
      <c r="D2933" s="23" t="s">
        <v>2030</v>
      </c>
      <c r="E2933" s="5">
        <f>IFERROR((PlanMasine[[#This Row],[Norma]]/PlanMasine[[#This Row],[Q]])*(PlanMasine[[#This Row],[Q]]/SUMIF(#REF!,PlanMasine[[#This Row],[RN]],#REF!)*PlanMasine[[#This Row],[KPLQ]]),0)</f>
        <v>0</v>
      </c>
      <c r="F2933" s="23">
        <v>2</v>
      </c>
      <c r="G2933" s="23">
        <v>0</v>
      </c>
      <c r="H2933" s="23">
        <v>0</v>
      </c>
      <c r="I2933" s="23" t="s">
        <v>5</v>
      </c>
      <c r="J2933" s="23" t="s">
        <v>570</v>
      </c>
      <c r="K2933" s="23" t="s">
        <v>2394</v>
      </c>
      <c r="L2933" s="24">
        <v>45859</v>
      </c>
      <c r="M2933" s="28">
        <v>6.9444444444444441E-3</v>
      </c>
      <c r="N2933" s="3">
        <v>45845</v>
      </c>
      <c r="O2933">
        <v>199535</v>
      </c>
      <c r="P2933" t="e">
        <f>IFERROR(INDEX(REDOSLIJED!#REF!,MATCH(PlanMasine[[#This Row],[KPL]],REDOSLIJED!#REF!,0)),MAX(REDOSLIJED!#REF!)+1)</f>
        <v>#REF!</v>
      </c>
    </row>
    <row r="2934" spans="1:16" hidden="1" x14ac:dyDescent="0.25">
      <c r="A2934" s="23">
        <v>1032572</v>
      </c>
      <c r="B2934" s="23">
        <v>1</v>
      </c>
      <c r="C2934" s="23">
        <v>1032592</v>
      </c>
      <c r="D2934" s="23" t="s">
        <v>2027</v>
      </c>
      <c r="E2934" s="5">
        <f>IFERROR((PlanMasine[[#This Row],[Norma]]/PlanMasine[[#This Row],[Q]])*(PlanMasine[[#This Row],[Q]]/SUMIF(#REF!,PlanMasine[[#This Row],[RN]],#REF!)*PlanMasine[[#This Row],[KPLQ]]),0)</f>
        <v>0</v>
      </c>
      <c r="F2934" s="23">
        <v>8</v>
      </c>
      <c r="G2934" s="23">
        <v>0</v>
      </c>
      <c r="H2934" s="23">
        <v>0</v>
      </c>
      <c r="I2934" s="23" t="s">
        <v>5</v>
      </c>
      <c r="J2934" s="23" t="s">
        <v>570</v>
      </c>
      <c r="K2934" s="23" t="s">
        <v>2394</v>
      </c>
      <c r="L2934" s="24">
        <v>45859</v>
      </c>
      <c r="M2934" s="28">
        <v>1.6666666666666666E-2</v>
      </c>
      <c r="N2934" s="3">
        <v>45845</v>
      </c>
      <c r="O2934">
        <v>199549</v>
      </c>
      <c r="P2934" t="e">
        <f>IFERROR(INDEX(REDOSLIJED!#REF!,MATCH(PlanMasine[[#This Row],[KPL]],REDOSLIJED!#REF!,0)),MAX(REDOSLIJED!#REF!)+1)</f>
        <v>#REF!</v>
      </c>
    </row>
    <row r="2935" spans="1:16" hidden="1" x14ac:dyDescent="0.25">
      <c r="A2935" s="23">
        <v>1032572</v>
      </c>
      <c r="B2935" s="23">
        <v>1</v>
      </c>
      <c r="C2935" s="23">
        <v>1032579</v>
      </c>
      <c r="D2935" s="23" t="s">
        <v>2024</v>
      </c>
      <c r="E2935" s="5">
        <f>IFERROR((PlanMasine[[#This Row],[Norma]]/PlanMasine[[#This Row],[Q]])*(PlanMasine[[#This Row],[Q]]/SUMIF(#REF!,PlanMasine[[#This Row],[RN]],#REF!)*PlanMasine[[#This Row],[KPLQ]]),0)</f>
        <v>0</v>
      </c>
      <c r="F2935" s="23">
        <v>8</v>
      </c>
      <c r="G2935" s="23">
        <v>0</v>
      </c>
      <c r="H2935" s="23">
        <v>0</v>
      </c>
      <c r="I2935" s="23" t="s">
        <v>5</v>
      </c>
      <c r="J2935" s="23" t="s">
        <v>570</v>
      </c>
      <c r="K2935" s="23" t="s">
        <v>2394</v>
      </c>
      <c r="L2935" s="24">
        <v>45859</v>
      </c>
      <c r="M2935" s="28">
        <v>1.1111111111111112E-2</v>
      </c>
      <c r="N2935" s="3">
        <v>45845</v>
      </c>
      <c r="O2935">
        <v>199536</v>
      </c>
      <c r="P2935" t="e">
        <f>IFERROR(INDEX(REDOSLIJED!#REF!,MATCH(PlanMasine[[#This Row],[KPL]],REDOSLIJED!#REF!,0)),MAX(REDOSLIJED!#REF!)+1)</f>
        <v>#REF!</v>
      </c>
    </row>
    <row r="2936" spans="1:16" hidden="1" x14ac:dyDescent="0.25">
      <c r="A2936" s="23">
        <v>1032572</v>
      </c>
      <c r="B2936" s="23">
        <v>1</v>
      </c>
      <c r="C2936" s="23">
        <v>1032580</v>
      </c>
      <c r="D2936" s="23" t="s">
        <v>2025</v>
      </c>
      <c r="E2936" s="5">
        <f>IFERROR((PlanMasine[[#This Row],[Norma]]/PlanMasine[[#This Row],[Q]])*(PlanMasine[[#This Row],[Q]]/SUMIF(#REF!,PlanMasine[[#This Row],[RN]],#REF!)*PlanMasine[[#This Row],[KPLQ]]),0)</f>
        <v>0</v>
      </c>
      <c r="F2936" s="23">
        <v>4</v>
      </c>
      <c r="G2936" s="23">
        <v>0</v>
      </c>
      <c r="H2936" s="23">
        <v>0</v>
      </c>
      <c r="I2936" s="23" t="s">
        <v>5</v>
      </c>
      <c r="J2936" s="23" t="s">
        <v>570</v>
      </c>
      <c r="K2936" s="23" t="s">
        <v>2394</v>
      </c>
      <c r="L2936" s="24">
        <v>45859</v>
      </c>
      <c r="M2936" s="28">
        <v>6.9444444444444441E-3</v>
      </c>
      <c r="N2936" s="3">
        <v>45845</v>
      </c>
      <c r="O2936">
        <v>199537</v>
      </c>
      <c r="P2936" t="e">
        <f>IFERROR(INDEX(REDOSLIJED!#REF!,MATCH(PlanMasine[[#This Row],[KPL]],REDOSLIJED!#REF!,0)),MAX(REDOSLIJED!#REF!)+1)</f>
        <v>#REF!</v>
      </c>
    </row>
    <row r="2937" spans="1:16" hidden="1" x14ac:dyDescent="0.25">
      <c r="A2937" s="23">
        <v>1032572</v>
      </c>
      <c r="B2937" s="23">
        <v>1</v>
      </c>
      <c r="C2937" s="23">
        <v>1032584</v>
      </c>
      <c r="D2937" s="23" t="s">
        <v>2026</v>
      </c>
      <c r="E2937" s="5">
        <f>IFERROR((PlanMasine[[#This Row],[Norma]]/PlanMasine[[#This Row],[Q]])*(PlanMasine[[#This Row],[Q]]/SUMIF(#REF!,PlanMasine[[#This Row],[RN]],#REF!)*PlanMasine[[#This Row],[KPLQ]]),0)</f>
        <v>0</v>
      </c>
      <c r="F2937" s="23">
        <v>2</v>
      </c>
      <c r="G2937" s="23">
        <v>0</v>
      </c>
      <c r="H2937" s="23">
        <v>0</v>
      </c>
      <c r="I2937" s="23" t="s">
        <v>5</v>
      </c>
      <c r="J2937" s="23" t="s">
        <v>570</v>
      </c>
      <c r="K2937" s="23" t="s">
        <v>2394</v>
      </c>
      <c r="L2937" s="24">
        <v>45859</v>
      </c>
      <c r="M2937" s="28">
        <v>4.1666666666666666E-3</v>
      </c>
      <c r="N2937" s="3">
        <v>45845</v>
      </c>
      <c r="O2937">
        <v>199541</v>
      </c>
      <c r="P2937" t="e">
        <f>IFERROR(INDEX(REDOSLIJED!#REF!,MATCH(PlanMasine[[#This Row],[KPL]],REDOSLIJED!#REF!,0)),MAX(REDOSLIJED!#REF!)+1)</f>
        <v>#REF!</v>
      </c>
    </row>
    <row r="2938" spans="1:16" hidden="1" x14ac:dyDescent="0.25">
      <c r="A2938" s="23">
        <v>1032572</v>
      </c>
      <c r="B2938" s="23">
        <v>1</v>
      </c>
      <c r="C2938" s="23">
        <v>1032589</v>
      </c>
      <c r="D2938" s="23" t="s">
        <v>2028</v>
      </c>
      <c r="E2938" s="5">
        <f>IFERROR((PlanMasine[[#This Row],[Norma]]/PlanMasine[[#This Row],[Q]])*(PlanMasine[[#This Row],[Q]]/SUMIF(#REF!,PlanMasine[[#This Row],[RN]],#REF!)*PlanMasine[[#This Row],[KPLQ]]),0)</f>
        <v>0</v>
      </c>
      <c r="F2938" s="23">
        <v>4</v>
      </c>
      <c r="G2938" s="23">
        <v>0</v>
      </c>
      <c r="H2938" s="23">
        <v>0</v>
      </c>
      <c r="I2938" s="23" t="s">
        <v>5</v>
      </c>
      <c r="J2938" s="23" t="s">
        <v>570</v>
      </c>
      <c r="K2938" s="23" t="s">
        <v>2394</v>
      </c>
      <c r="L2938" s="24">
        <v>45859</v>
      </c>
      <c r="M2938" s="28">
        <v>9.7222222222222224E-3</v>
      </c>
      <c r="N2938" s="3">
        <v>45845</v>
      </c>
      <c r="O2938">
        <v>199546</v>
      </c>
      <c r="P2938" t="e">
        <f>IFERROR(INDEX(REDOSLIJED!#REF!,MATCH(PlanMasine[[#This Row],[KPL]],REDOSLIJED!#REF!,0)),MAX(REDOSLIJED!#REF!)+1)</f>
        <v>#REF!</v>
      </c>
    </row>
    <row r="2939" spans="1:16" hidden="1" x14ac:dyDescent="0.25">
      <c r="A2939" s="23">
        <v>1032572</v>
      </c>
      <c r="B2939" s="23">
        <v>1</v>
      </c>
      <c r="C2939" s="23">
        <v>1032585</v>
      </c>
      <c r="D2939" s="23" t="s">
        <v>2029</v>
      </c>
      <c r="E2939" s="5">
        <f>IFERROR((PlanMasine[[#This Row],[Norma]]/PlanMasine[[#This Row],[Q]])*(PlanMasine[[#This Row],[Q]]/SUMIF(#REF!,PlanMasine[[#This Row],[RN]],#REF!)*PlanMasine[[#This Row],[KPLQ]]),0)</f>
        <v>0</v>
      </c>
      <c r="F2939" s="23">
        <v>2</v>
      </c>
      <c r="G2939" s="23">
        <v>0</v>
      </c>
      <c r="H2939" s="23">
        <v>0</v>
      </c>
      <c r="I2939" s="23" t="s">
        <v>5</v>
      </c>
      <c r="J2939" s="23" t="s">
        <v>570</v>
      </c>
      <c r="K2939" s="23" t="s">
        <v>2394</v>
      </c>
      <c r="L2939" s="24">
        <v>45859</v>
      </c>
      <c r="M2939" s="28">
        <v>6.9444444444444441E-3</v>
      </c>
      <c r="N2939" s="3">
        <v>45845</v>
      </c>
      <c r="O2939">
        <v>199542</v>
      </c>
      <c r="P2939" t="e">
        <f>IFERROR(INDEX(REDOSLIJED!#REF!,MATCH(PlanMasine[[#This Row],[KPL]],REDOSLIJED!#REF!,0)),MAX(REDOSLIJED!#REF!)+1)</f>
        <v>#REF!</v>
      </c>
    </row>
    <row r="2940" spans="1:16" hidden="1" x14ac:dyDescent="0.25">
      <c r="A2940" s="23">
        <v>1032573</v>
      </c>
      <c r="B2940" s="23">
        <v>1</v>
      </c>
      <c r="C2940" s="23">
        <v>1032585</v>
      </c>
      <c r="D2940" s="23" t="s">
        <v>2029</v>
      </c>
      <c r="E2940" s="5">
        <f>IFERROR((PlanMasine[[#This Row],[Norma]]/PlanMasine[[#This Row],[Q]])*(PlanMasine[[#This Row],[Q]]/SUMIF(#REF!,PlanMasine[[#This Row],[RN]],#REF!)*PlanMasine[[#This Row],[KPLQ]]),0)</f>
        <v>0</v>
      </c>
      <c r="F2940" s="23">
        <v>2</v>
      </c>
      <c r="G2940" s="23">
        <v>0</v>
      </c>
      <c r="H2940" s="23">
        <v>0</v>
      </c>
      <c r="I2940" s="23" t="s">
        <v>5</v>
      </c>
      <c r="J2940" s="23" t="s">
        <v>570</v>
      </c>
      <c r="K2940" s="23" t="s">
        <v>2394</v>
      </c>
      <c r="L2940" s="24">
        <v>45859</v>
      </c>
      <c r="M2940" s="28">
        <v>6.9444444444444441E-3</v>
      </c>
      <c r="N2940" s="3">
        <v>45845</v>
      </c>
      <c r="O2940">
        <v>199542</v>
      </c>
      <c r="P2940" t="e">
        <f>IFERROR(INDEX(REDOSLIJED!#REF!,MATCH(PlanMasine[[#This Row],[KPL]],REDOSLIJED!#REF!,0)),MAX(REDOSLIJED!#REF!)+1)</f>
        <v>#REF!</v>
      </c>
    </row>
    <row r="2941" spans="1:16" hidden="1" x14ac:dyDescent="0.25">
      <c r="A2941" s="23">
        <v>1032573</v>
      </c>
      <c r="B2941" s="23">
        <v>1</v>
      </c>
      <c r="C2941" s="23">
        <v>1032579</v>
      </c>
      <c r="D2941" s="23" t="s">
        <v>2024</v>
      </c>
      <c r="E2941" s="5">
        <f>IFERROR((PlanMasine[[#This Row],[Norma]]/PlanMasine[[#This Row],[Q]])*(PlanMasine[[#This Row],[Q]]/SUMIF(#REF!,PlanMasine[[#This Row],[RN]],#REF!)*PlanMasine[[#This Row],[KPLQ]]),0)</f>
        <v>0</v>
      </c>
      <c r="F2941" s="23">
        <v>8</v>
      </c>
      <c r="G2941" s="23">
        <v>0</v>
      </c>
      <c r="H2941" s="23">
        <v>0</v>
      </c>
      <c r="I2941" s="23" t="s">
        <v>5</v>
      </c>
      <c r="J2941" s="23" t="s">
        <v>570</v>
      </c>
      <c r="K2941" s="23" t="s">
        <v>2394</v>
      </c>
      <c r="L2941" s="24">
        <v>45859</v>
      </c>
      <c r="M2941" s="28">
        <v>1.1111111111111112E-2</v>
      </c>
      <c r="N2941" s="3">
        <v>45845</v>
      </c>
      <c r="O2941">
        <v>199536</v>
      </c>
      <c r="P2941" t="e">
        <f>IFERROR(INDEX(REDOSLIJED!#REF!,MATCH(PlanMasine[[#This Row],[KPL]],REDOSLIJED!#REF!,0)),MAX(REDOSLIJED!#REF!)+1)</f>
        <v>#REF!</v>
      </c>
    </row>
    <row r="2942" spans="1:16" hidden="1" x14ac:dyDescent="0.25">
      <c r="A2942" s="23">
        <v>1032573</v>
      </c>
      <c r="B2942" s="23">
        <v>1</v>
      </c>
      <c r="C2942" s="23">
        <v>1032580</v>
      </c>
      <c r="D2942" s="23" t="s">
        <v>2025</v>
      </c>
      <c r="E2942" s="5">
        <f>IFERROR((PlanMasine[[#This Row],[Norma]]/PlanMasine[[#This Row],[Q]])*(PlanMasine[[#This Row],[Q]]/SUMIF(#REF!,PlanMasine[[#This Row],[RN]],#REF!)*PlanMasine[[#This Row],[KPLQ]]),0)</f>
        <v>0</v>
      </c>
      <c r="F2942" s="23">
        <v>4</v>
      </c>
      <c r="G2942" s="23">
        <v>0</v>
      </c>
      <c r="H2942" s="23">
        <v>0</v>
      </c>
      <c r="I2942" s="23" t="s">
        <v>5</v>
      </c>
      <c r="J2942" s="23" t="s">
        <v>570</v>
      </c>
      <c r="K2942" s="23" t="s">
        <v>2394</v>
      </c>
      <c r="L2942" s="24">
        <v>45859</v>
      </c>
      <c r="M2942" s="28">
        <v>6.9444444444444441E-3</v>
      </c>
      <c r="N2942" s="3">
        <v>45845</v>
      </c>
      <c r="O2942">
        <v>199537</v>
      </c>
      <c r="P2942" t="e">
        <f>IFERROR(INDEX(REDOSLIJED!#REF!,MATCH(PlanMasine[[#This Row],[KPL]],REDOSLIJED!#REF!,0)),MAX(REDOSLIJED!#REF!)+1)</f>
        <v>#REF!</v>
      </c>
    </row>
    <row r="2943" spans="1:16" hidden="1" x14ac:dyDescent="0.25">
      <c r="A2943" s="23">
        <v>1032573</v>
      </c>
      <c r="B2943" s="23">
        <v>1</v>
      </c>
      <c r="C2943" s="23">
        <v>1032584</v>
      </c>
      <c r="D2943" s="23" t="s">
        <v>2026</v>
      </c>
      <c r="E2943" s="5">
        <f>IFERROR((PlanMasine[[#This Row],[Norma]]/PlanMasine[[#This Row],[Q]])*(PlanMasine[[#This Row],[Q]]/SUMIF(#REF!,PlanMasine[[#This Row],[RN]],#REF!)*PlanMasine[[#This Row],[KPLQ]]),0)</f>
        <v>0</v>
      </c>
      <c r="F2943" s="23">
        <v>2</v>
      </c>
      <c r="G2943" s="23">
        <v>0</v>
      </c>
      <c r="H2943" s="23">
        <v>0</v>
      </c>
      <c r="I2943" s="23" t="s">
        <v>5</v>
      </c>
      <c r="J2943" s="23" t="s">
        <v>570</v>
      </c>
      <c r="K2943" s="23" t="s">
        <v>2394</v>
      </c>
      <c r="L2943" s="24">
        <v>45859</v>
      </c>
      <c r="M2943" s="28">
        <v>4.1666666666666666E-3</v>
      </c>
      <c r="N2943" s="3">
        <v>45845</v>
      </c>
      <c r="O2943">
        <v>199541</v>
      </c>
      <c r="P2943" t="e">
        <f>IFERROR(INDEX(REDOSLIJED!#REF!,MATCH(PlanMasine[[#This Row],[KPL]],REDOSLIJED!#REF!,0)),MAX(REDOSLIJED!#REF!)+1)</f>
        <v>#REF!</v>
      </c>
    </row>
    <row r="2944" spans="1:16" hidden="1" x14ac:dyDescent="0.25">
      <c r="A2944" s="23">
        <v>1032573</v>
      </c>
      <c r="B2944" s="23">
        <v>1</v>
      </c>
      <c r="C2944" s="23">
        <v>1032574</v>
      </c>
      <c r="D2944" s="23" t="s">
        <v>2022</v>
      </c>
      <c r="E2944" s="5">
        <f>IFERROR((PlanMasine[[#This Row],[Norma]]/PlanMasine[[#This Row],[Q]])*(PlanMasine[[#This Row],[Q]]/SUMIF(#REF!,PlanMasine[[#This Row],[RN]],#REF!)*PlanMasine[[#This Row],[KPLQ]]),0)</f>
        <v>0</v>
      </c>
      <c r="F2944" s="23">
        <v>2</v>
      </c>
      <c r="G2944" s="23">
        <v>0</v>
      </c>
      <c r="H2944" s="23">
        <v>0</v>
      </c>
      <c r="I2944" s="23" t="s">
        <v>5</v>
      </c>
      <c r="J2944" s="23" t="s">
        <v>570</v>
      </c>
      <c r="K2944" s="23" t="s">
        <v>2394</v>
      </c>
      <c r="L2944" s="24">
        <v>45859</v>
      </c>
      <c r="M2944" s="28">
        <v>8.3333333333333332E-3</v>
      </c>
      <c r="N2944" s="3">
        <v>45845</v>
      </c>
      <c r="O2944">
        <v>199531</v>
      </c>
      <c r="P2944" t="e">
        <f>IFERROR(INDEX(REDOSLIJED!#REF!,MATCH(PlanMasine[[#This Row],[KPL]],REDOSLIJED!#REF!,0)),MAX(REDOSLIJED!#REF!)+1)</f>
        <v>#REF!</v>
      </c>
    </row>
    <row r="2945" spans="1:16" hidden="1" x14ac:dyDescent="0.25">
      <c r="A2945" s="23">
        <v>1032573</v>
      </c>
      <c r="B2945" s="23">
        <v>1</v>
      </c>
      <c r="C2945" s="23">
        <v>1032578</v>
      </c>
      <c r="D2945" s="23" t="s">
        <v>2030</v>
      </c>
      <c r="E2945" s="5">
        <f>IFERROR((PlanMasine[[#This Row],[Norma]]/PlanMasine[[#This Row],[Q]])*(PlanMasine[[#This Row],[Q]]/SUMIF(#REF!,PlanMasine[[#This Row],[RN]],#REF!)*PlanMasine[[#This Row],[KPLQ]]),0)</f>
        <v>0</v>
      </c>
      <c r="F2945" s="23">
        <v>2</v>
      </c>
      <c r="G2945" s="23">
        <v>0</v>
      </c>
      <c r="H2945" s="23">
        <v>0</v>
      </c>
      <c r="I2945" s="23" t="s">
        <v>5</v>
      </c>
      <c r="J2945" s="23" t="s">
        <v>570</v>
      </c>
      <c r="K2945" s="23" t="s">
        <v>2394</v>
      </c>
      <c r="L2945" s="24">
        <v>45859</v>
      </c>
      <c r="M2945" s="28">
        <v>6.9444444444444441E-3</v>
      </c>
      <c r="N2945" s="3">
        <v>45845</v>
      </c>
      <c r="O2945">
        <v>199535</v>
      </c>
      <c r="P2945" t="e">
        <f>IFERROR(INDEX(REDOSLIJED!#REF!,MATCH(PlanMasine[[#This Row],[KPL]],REDOSLIJED!#REF!,0)),MAX(REDOSLIJED!#REF!)+1)</f>
        <v>#REF!</v>
      </c>
    </row>
    <row r="2946" spans="1:16" hidden="1" x14ac:dyDescent="0.25">
      <c r="A2946" s="23">
        <v>1032573</v>
      </c>
      <c r="B2946" s="23">
        <v>1</v>
      </c>
      <c r="C2946" s="23">
        <v>1032589</v>
      </c>
      <c r="D2946" s="23" t="s">
        <v>2028</v>
      </c>
      <c r="E2946" s="5">
        <f>IFERROR((PlanMasine[[#This Row],[Norma]]/PlanMasine[[#This Row],[Q]])*(PlanMasine[[#This Row],[Q]]/SUMIF(#REF!,PlanMasine[[#This Row],[RN]],#REF!)*PlanMasine[[#This Row],[KPLQ]]),0)</f>
        <v>0</v>
      </c>
      <c r="F2946" s="23">
        <v>4</v>
      </c>
      <c r="G2946" s="23">
        <v>0</v>
      </c>
      <c r="H2946" s="23">
        <v>0</v>
      </c>
      <c r="I2946" s="23" t="s">
        <v>5</v>
      </c>
      <c r="J2946" s="23" t="s">
        <v>570</v>
      </c>
      <c r="K2946" s="23" t="s">
        <v>2394</v>
      </c>
      <c r="L2946" s="24">
        <v>45859</v>
      </c>
      <c r="M2946" s="28">
        <v>9.7222222222222224E-3</v>
      </c>
      <c r="N2946" s="3">
        <v>45845</v>
      </c>
      <c r="O2946">
        <v>199546</v>
      </c>
      <c r="P2946" t="e">
        <f>IFERROR(INDEX(REDOSLIJED!#REF!,MATCH(PlanMasine[[#This Row],[KPL]],REDOSLIJED!#REF!,0)),MAX(REDOSLIJED!#REF!)+1)</f>
        <v>#REF!</v>
      </c>
    </row>
    <row r="2947" spans="1:16" hidden="1" x14ac:dyDescent="0.25">
      <c r="A2947" s="23">
        <v>1032573</v>
      </c>
      <c r="B2947" s="23">
        <v>1</v>
      </c>
      <c r="C2947" s="23">
        <v>1032577</v>
      </c>
      <c r="D2947" s="23" t="s">
        <v>2019</v>
      </c>
      <c r="E2947" s="5">
        <f>IFERROR((PlanMasine[[#This Row],[Norma]]/PlanMasine[[#This Row],[Q]])*(PlanMasine[[#This Row],[Q]]/SUMIF(#REF!,PlanMasine[[#This Row],[RN]],#REF!)*PlanMasine[[#This Row],[KPLQ]]),0)</f>
        <v>0</v>
      </c>
      <c r="F2947" s="23">
        <v>2</v>
      </c>
      <c r="G2947" s="23">
        <v>0</v>
      </c>
      <c r="H2947" s="23">
        <v>0</v>
      </c>
      <c r="I2947" s="23" t="s">
        <v>5</v>
      </c>
      <c r="J2947" s="23" t="s">
        <v>570</v>
      </c>
      <c r="K2947" s="23" t="s">
        <v>2394</v>
      </c>
      <c r="L2947" s="24">
        <v>45859</v>
      </c>
      <c r="M2947" s="28">
        <v>5.5555555555555558E-3</v>
      </c>
      <c r="N2947" s="3">
        <v>45845</v>
      </c>
      <c r="O2947">
        <v>199534</v>
      </c>
      <c r="P2947" t="e">
        <f>IFERROR(INDEX(REDOSLIJED!#REF!,MATCH(PlanMasine[[#This Row],[KPL]],REDOSLIJED!#REF!,0)),MAX(REDOSLIJED!#REF!)+1)</f>
        <v>#REF!</v>
      </c>
    </row>
    <row r="2948" spans="1:16" hidden="1" x14ac:dyDescent="0.25">
      <c r="A2948" s="23">
        <v>1032573</v>
      </c>
      <c r="B2948" s="23">
        <v>1</v>
      </c>
      <c r="C2948" s="23">
        <v>1032592</v>
      </c>
      <c r="D2948" s="23" t="s">
        <v>2027</v>
      </c>
      <c r="E2948" s="5">
        <f>IFERROR((PlanMasine[[#This Row],[Norma]]/PlanMasine[[#This Row],[Q]])*(PlanMasine[[#This Row],[Q]]/SUMIF(#REF!,PlanMasine[[#This Row],[RN]],#REF!)*PlanMasine[[#This Row],[KPLQ]]),0)</f>
        <v>0</v>
      </c>
      <c r="F2948" s="23">
        <v>8</v>
      </c>
      <c r="G2948" s="23">
        <v>0</v>
      </c>
      <c r="H2948" s="23">
        <v>0</v>
      </c>
      <c r="I2948" s="23" t="s">
        <v>5</v>
      </c>
      <c r="J2948" s="23" t="s">
        <v>570</v>
      </c>
      <c r="K2948" s="23" t="s">
        <v>2394</v>
      </c>
      <c r="L2948" s="24">
        <v>45859</v>
      </c>
      <c r="M2948" s="28">
        <v>1.6666666666666666E-2</v>
      </c>
      <c r="N2948" s="3">
        <v>45845</v>
      </c>
      <c r="O2948">
        <v>199549</v>
      </c>
      <c r="P2948" t="e">
        <f>IFERROR(INDEX(REDOSLIJED!#REF!,MATCH(PlanMasine[[#This Row],[KPL]],REDOSLIJED!#REF!,0)),MAX(REDOSLIJED!#REF!)+1)</f>
        <v>#REF!</v>
      </c>
    </row>
    <row r="2949" spans="1:16" hidden="1" x14ac:dyDescent="0.25">
      <c r="A2949" s="23">
        <v>1032573</v>
      </c>
      <c r="B2949" s="23">
        <v>1</v>
      </c>
      <c r="C2949" s="23">
        <v>1032575</v>
      </c>
      <c r="D2949" s="23" t="s">
        <v>2021</v>
      </c>
      <c r="E2949" s="5">
        <f>IFERROR((PlanMasine[[#This Row],[Norma]]/PlanMasine[[#This Row],[Q]])*(PlanMasine[[#This Row],[Q]]/SUMIF(#REF!,PlanMasine[[#This Row],[RN]],#REF!)*PlanMasine[[#This Row],[KPLQ]]),0)</f>
        <v>0</v>
      </c>
      <c r="F2949" s="23">
        <v>2</v>
      </c>
      <c r="G2949" s="23">
        <v>0</v>
      </c>
      <c r="H2949" s="23">
        <v>0</v>
      </c>
      <c r="I2949" s="23" t="s">
        <v>5</v>
      </c>
      <c r="J2949" s="23" t="s">
        <v>570</v>
      </c>
      <c r="K2949" s="23" t="s">
        <v>2394</v>
      </c>
      <c r="L2949" s="24">
        <v>45859</v>
      </c>
      <c r="M2949" s="28">
        <v>8.3333333333333332E-3</v>
      </c>
      <c r="N2949" s="3">
        <v>45845</v>
      </c>
      <c r="O2949">
        <v>199532</v>
      </c>
      <c r="P2949" t="e">
        <f>IFERROR(INDEX(REDOSLIJED!#REF!,MATCH(PlanMasine[[#This Row],[KPL]],REDOSLIJED!#REF!,0)),MAX(REDOSLIJED!#REF!)+1)</f>
        <v>#REF!</v>
      </c>
    </row>
    <row r="2950" spans="1:16" hidden="1" x14ac:dyDescent="0.25">
      <c r="A2950" s="23">
        <v>1032573</v>
      </c>
      <c r="B2950" s="23">
        <v>1</v>
      </c>
      <c r="C2950" s="23">
        <v>1032576</v>
      </c>
      <c r="D2950" s="23" t="s">
        <v>2023</v>
      </c>
      <c r="E2950" s="5">
        <f>IFERROR((PlanMasine[[#This Row],[Norma]]/PlanMasine[[#This Row],[Q]])*(PlanMasine[[#This Row],[Q]]/SUMIF(#REF!,PlanMasine[[#This Row],[RN]],#REF!)*PlanMasine[[#This Row],[KPLQ]]),0)</f>
        <v>0</v>
      </c>
      <c r="F2950" s="23">
        <v>2</v>
      </c>
      <c r="G2950" s="23">
        <v>0</v>
      </c>
      <c r="H2950" s="23">
        <v>0</v>
      </c>
      <c r="I2950" s="23" t="s">
        <v>5</v>
      </c>
      <c r="J2950" s="23" t="s">
        <v>570</v>
      </c>
      <c r="K2950" s="23" t="s">
        <v>2394</v>
      </c>
      <c r="L2950" s="24">
        <v>45859</v>
      </c>
      <c r="M2950" s="28">
        <v>1.3888888888888888E-2</v>
      </c>
      <c r="N2950" s="3">
        <v>45845</v>
      </c>
      <c r="O2950">
        <v>199533</v>
      </c>
      <c r="P2950" t="e">
        <f>IFERROR(INDEX(REDOSLIJED!#REF!,MATCH(PlanMasine[[#This Row],[KPL]],REDOSLIJED!#REF!,0)),MAX(REDOSLIJED!#REF!)+1)</f>
        <v>#REF!</v>
      </c>
    </row>
    <row r="2951" spans="1:16" hidden="1" x14ac:dyDescent="0.25">
      <c r="A2951" s="23">
        <v>1032630</v>
      </c>
      <c r="B2951" s="23">
        <v>1</v>
      </c>
      <c r="C2951" s="23">
        <v>1032631</v>
      </c>
      <c r="D2951" s="23" t="s">
        <v>2288</v>
      </c>
      <c r="E2951" s="5">
        <f>IFERROR((PlanMasine[[#This Row],[Norma]]/PlanMasine[[#This Row],[Q]])*(PlanMasine[[#This Row],[Q]]/SUMIF(#REF!,PlanMasine[[#This Row],[RN]],#REF!)*PlanMasine[[#This Row],[KPLQ]]),0)</f>
        <v>0</v>
      </c>
      <c r="F2951" s="23">
        <v>1</v>
      </c>
      <c r="G2951" s="23">
        <v>0</v>
      </c>
      <c r="H2951" s="23">
        <v>0</v>
      </c>
      <c r="I2951" s="23" t="s">
        <v>5</v>
      </c>
      <c r="J2951" s="23" t="s">
        <v>570</v>
      </c>
      <c r="K2951" s="23" t="s">
        <v>2395</v>
      </c>
      <c r="L2951" s="24">
        <v>45859</v>
      </c>
      <c r="M2951" s="28">
        <v>8.3333333333333332E-3</v>
      </c>
      <c r="N2951" s="3">
        <v>45845</v>
      </c>
      <c r="O2951">
        <v>185133</v>
      </c>
      <c r="P2951" t="e">
        <f>IFERROR(INDEX(REDOSLIJED!#REF!,MATCH(PlanMasine[[#This Row],[KPL]],REDOSLIJED!#REF!,0)),MAX(REDOSLIJED!#REF!)+1)</f>
        <v>#REF!</v>
      </c>
    </row>
    <row r="2952" spans="1:16" hidden="1" x14ac:dyDescent="0.25">
      <c r="A2952" s="23">
        <v>1032630</v>
      </c>
      <c r="B2952" s="23">
        <v>1</v>
      </c>
      <c r="C2952" s="23">
        <v>1032643</v>
      </c>
      <c r="D2952" s="23" t="s">
        <v>2291</v>
      </c>
      <c r="E2952" s="5">
        <f>IFERROR((PlanMasine[[#This Row],[Norma]]/PlanMasine[[#This Row],[Q]])*(PlanMasine[[#This Row],[Q]]/SUMIF(#REF!,PlanMasine[[#This Row],[RN]],#REF!)*PlanMasine[[#This Row],[KPLQ]]),0)</f>
        <v>0</v>
      </c>
      <c r="F2952" s="23">
        <v>4</v>
      </c>
      <c r="G2952" s="23">
        <v>0</v>
      </c>
      <c r="H2952" s="23">
        <v>0</v>
      </c>
      <c r="I2952" s="23" t="s">
        <v>5</v>
      </c>
      <c r="J2952" s="23" t="s">
        <v>570</v>
      </c>
      <c r="K2952" s="23" t="s">
        <v>2395</v>
      </c>
      <c r="L2952" s="24">
        <v>45859</v>
      </c>
      <c r="M2952" s="28">
        <v>1.1111111111111112E-2</v>
      </c>
      <c r="N2952" s="3">
        <v>45845</v>
      </c>
      <c r="O2952">
        <v>185145</v>
      </c>
      <c r="P2952" t="e">
        <f>IFERROR(INDEX(REDOSLIJED!#REF!,MATCH(PlanMasine[[#This Row],[KPL]],REDOSLIJED!#REF!,0)),MAX(REDOSLIJED!#REF!)+1)</f>
        <v>#REF!</v>
      </c>
    </row>
    <row r="2953" spans="1:16" hidden="1" x14ac:dyDescent="0.25">
      <c r="A2953" s="23">
        <v>1032630</v>
      </c>
      <c r="B2953" s="23">
        <v>1</v>
      </c>
      <c r="C2953" s="23">
        <v>1032632</v>
      </c>
      <c r="D2953" s="23" t="s">
        <v>2286</v>
      </c>
      <c r="E2953" s="5">
        <f>IFERROR((PlanMasine[[#This Row],[Norma]]/PlanMasine[[#This Row],[Q]])*(PlanMasine[[#This Row],[Q]]/SUMIF(#REF!,PlanMasine[[#This Row],[RN]],#REF!)*PlanMasine[[#This Row],[KPLQ]]),0)</f>
        <v>0</v>
      </c>
      <c r="F2953" s="23">
        <v>1</v>
      </c>
      <c r="G2953" s="23">
        <v>0</v>
      </c>
      <c r="H2953" s="23">
        <v>0</v>
      </c>
      <c r="I2953" s="23" t="s">
        <v>5</v>
      </c>
      <c r="J2953" s="23" t="s">
        <v>570</v>
      </c>
      <c r="K2953" s="23" t="s">
        <v>2395</v>
      </c>
      <c r="L2953" s="24">
        <v>45859</v>
      </c>
      <c r="M2953" s="28">
        <v>8.3333333333333332E-3</v>
      </c>
      <c r="N2953" s="3">
        <v>45845</v>
      </c>
      <c r="O2953">
        <v>185134</v>
      </c>
      <c r="P2953" t="e">
        <f>IFERROR(INDEX(REDOSLIJED!#REF!,MATCH(PlanMasine[[#This Row],[KPL]],REDOSLIJED!#REF!,0)),MAX(REDOSLIJED!#REF!)+1)</f>
        <v>#REF!</v>
      </c>
    </row>
    <row r="2954" spans="1:16" hidden="1" x14ac:dyDescent="0.25">
      <c r="A2954" s="23">
        <v>1032630</v>
      </c>
      <c r="B2954" s="23">
        <v>1</v>
      </c>
      <c r="C2954" s="23">
        <v>1032633</v>
      </c>
      <c r="D2954" s="23" t="s">
        <v>2285</v>
      </c>
      <c r="E2954" s="5">
        <f>IFERROR((PlanMasine[[#This Row],[Norma]]/PlanMasine[[#This Row],[Q]])*(PlanMasine[[#This Row],[Q]]/SUMIF(#REF!,PlanMasine[[#This Row],[RN]],#REF!)*PlanMasine[[#This Row],[KPLQ]]),0)</f>
        <v>0</v>
      </c>
      <c r="F2954" s="23">
        <v>2</v>
      </c>
      <c r="G2954" s="23">
        <v>0</v>
      </c>
      <c r="H2954" s="23">
        <v>0</v>
      </c>
      <c r="I2954" s="23" t="s">
        <v>5</v>
      </c>
      <c r="J2954" s="23" t="s">
        <v>570</v>
      </c>
      <c r="K2954" s="23" t="s">
        <v>2395</v>
      </c>
      <c r="L2954" s="24">
        <v>45859</v>
      </c>
      <c r="M2954" s="28">
        <v>6.9444444444444441E-3</v>
      </c>
      <c r="N2954" s="3">
        <v>45845</v>
      </c>
      <c r="O2954">
        <v>185135</v>
      </c>
      <c r="P2954" t="e">
        <f>IFERROR(INDEX(REDOSLIJED!#REF!,MATCH(PlanMasine[[#This Row],[KPL]],REDOSLIJED!#REF!,0)),MAX(REDOSLIJED!#REF!)+1)</f>
        <v>#REF!</v>
      </c>
    </row>
    <row r="2955" spans="1:16" hidden="1" x14ac:dyDescent="0.25">
      <c r="A2955" s="23">
        <v>1032630</v>
      </c>
      <c r="B2955" s="23">
        <v>1</v>
      </c>
      <c r="C2955" s="23">
        <v>1032635</v>
      </c>
      <c r="D2955" s="23" t="s">
        <v>2292</v>
      </c>
      <c r="E2955" s="5">
        <f>IFERROR((PlanMasine[[#This Row],[Norma]]/PlanMasine[[#This Row],[Q]])*(PlanMasine[[#This Row],[Q]]/SUMIF(#REF!,PlanMasine[[#This Row],[RN]],#REF!)*PlanMasine[[#This Row],[KPLQ]]),0)</f>
        <v>0</v>
      </c>
      <c r="F2955" s="23">
        <v>1</v>
      </c>
      <c r="G2955" s="23">
        <v>0</v>
      </c>
      <c r="H2955" s="23">
        <v>0</v>
      </c>
      <c r="I2955" s="23" t="s">
        <v>5</v>
      </c>
      <c r="J2955" s="23" t="s">
        <v>570</v>
      </c>
      <c r="K2955" s="23" t="s">
        <v>2395</v>
      </c>
      <c r="L2955" s="24">
        <v>45859</v>
      </c>
      <c r="M2955" s="28">
        <v>4.1666666666666666E-3</v>
      </c>
      <c r="N2955" s="3">
        <v>45845</v>
      </c>
      <c r="O2955">
        <v>185137</v>
      </c>
      <c r="P2955" t="e">
        <f>IFERROR(INDEX(REDOSLIJED!#REF!,MATCH(PlanMasine[[#This Row],[KPL]],REDOSLIJED!#REF!,0)),MAX(REDOSLIJED!#REF!)+1)</f>
        <v>#REF!</v>
      </c>
    </row>
    <row r="2956" spans="1:16" hidden="1" x14ac:dyDescent="0.25">
      <c r="A2956" s="23">
        <v>1032630</v>
      </c>
      <c r="B2956" s="23">
        <v>1</v>
      </c>
      <c r="C2956" s="23">
        <v>1032634</v>
      </c>
      <c r="D2956" s="23" t="s">
        <v>2283</v>
      </c>
      <c r="E2956" s="5">
        <f>IFERROR((PlanMasine[[#This Row],[Norma]]/PlanMasine[[#This Row],[Q]])*(PlanMasine[[#This Row],[Q]]/SUMIF(#REF!,PlanMasine[[#This Row],[RN]],#REF!)*PlanMasine[[#This Row],[KPLQ]]),0)</f>
        <v>0</v>
      </c>
      <c r="F2956" s="23">
        <v>1</v>
      </c>
      <c r="G2956" s="23">
        <v>0</v>
      </c>
      <c r="H2956" s="23">
        <v>0</v>
      </c>
      <c r="I2956" s="23" t="s">
        <v>5</v>
      </c>
      <c r="J2956" s="23" t="s">
        <v>570</v>
      </c>
      <c r="K2956" s="23" t="s">
        <v>2395</v>
      </c>
      <c r="L2956" s="24">
        <v>45859</v>
      </c>
      <c r="M2956" s="28">
        <v>5.5555555555555558E-3</v>
      </c>
      <c r="N2956" s="3">
        <v>45845</v>
      </c>
      <c r="O2956">
        <v>185136</v>
      </c>
      <c r="P2956" t="e">
        <f>IFERROR(INDEX(REDOSLIJED!#REF!,MATCH(PlanMasine[[#This Row],[KPL]],REDOSLIJED!#REF!,0)),MAX(REDOSLIJED!#REF!)+1)</f>
        <v>#REF!</v>
      </c>
    </row>
    <row r="2957" spans="1:16" hidden="1" x14ac:dyDescent="0.25">
      <c r="A2957" s="23">
        <v>1032630</v>
      </c>
      <c r="B2957" s="23">
        <v>1</v>
      </c>
      <c r="C2957" s="23">
        <v>1032641</v>
      </c>
      <c r="D2957" s="23" t="s">
        <v>2282</v>
      </c>
      <c r="E2957" s="5">
        <f>IFERROR((PlanMasine[[#This Row],[Norma]]/PlanMasine[[#This Row],[Q]])*(PlanMasine[[#This Row],[Q]]/SUMIF(#REF!,PlanMasine[[#This Row],[RN]],#REF!)*PlanMasine[[#This Row],[KPLQ]]),0)</f>
        <v>0</v>
      </c>
      <c r="F2957" s="23">
        <v>4</v>
      </c>
      <c r="G2957" s="23">
        <v>0</v>
      </c>
      <c r="H2957" s="23">
        <v>0</v>
      </c>
      <c r="I2957" s="23" t="s">
        <v>5</v>
      </c>
      <c r="J2957" s="23" t="s">
        <v>570</v>
      </c>
      <c r="K2957" s="23" t="s">
        <v>2395</v>
      </c>
      <c r="L2957" s="24">
        <v>45859</v>
      </c>
      <c r="M2957" s="28">
        <v>1.6666666666666666E-2</v>
      </c>
      <c r="N2957" s="3">
        <v>45845</v>
      </c>
      <c r="O2957">
        <v>185143</v>
      </c>
      <c r="P2957" t="e">
        <f>IFERROR(INDEX(REDOSLIJED!#REF!,MATCH(PlanMasine[[#This Row],[KPL]],REDOSLIJED!#REF!,0)),MAX(REDOSLIJED!#REF!)+1)</f>
        <v>#REF!</v>
      </c>
    </row>
    <row r="2958" spans="1:16" hidden="1" x14ac:dyDescent="0.25">
      <c r="A2958" s="23">
        <v>1032630</v>
      </c>
      <c r="B2958" s="23">
        <v>1</v>
      </c>
      <c r="C2958" s="23">
        <v>1032647</v>
      </c>
      <c r="D2958" s="23" t="s">
        <v>2293</v>
      </c>
      <c r="E2958" s="5">
        <f>IFERROR((PlanMasine[[#This Row],[Norma]]/PlanMasine[[#This Row],[Q]])*(PlanMasine[[#This Row],[Q]]/SUMIF(#REF!,PlanMasine[[#This Row],[RN]],#REF!)*PlanMasine[[#This Row],[KPLQ]]),0)</f>
        <v>0</v>
      </c>
      <c r="F2958" s="23">
        <v>1</v>
      </c>
      <c r="G2958" s="23">
        <v>0</v>
      </c>
      <c r="H2958" s="23">
        <v>0</v>
      </c>
      <c r="I2958" s="23" t="s">
        <v>5</v>
      </c>
      <c r="J2958" s="23" t="s">
        <v>570</v>
      </c>
      <c r="K2958" s="23" t="s">
        <v>2395</v>
      </c>
      <c r="L2958" s="24">
        <v>45859</v>
      </c>
      <c r="M2958" s="28">
        <v>2.0833333333333333E-3</v>
      </c>
      <c r="N2958" s="3">
        <v>45845</v>
      </c>
      <c r="O2958">
        <v>185149</v>
      </c>
      <c r="P2958" t="e">
        <f>IFERROR(INDEX(REDOSLIJED!#REF!,MATCH(PlanMasine[[#This Row],[KPL]],REDOSLIJED!#REF!,0)),MAX(REDOSLIJED!#REF!)+1)</f>
        <v>#REF!</v>
      </c>
    </row>
    <row r="2959" spans="1:16" hidden="1" x14ac:dyDescent="0.25">
      <c r="A2959" s="23">
        <v>1032630</v>
      </c>
      <c r="B2959" s="23">
        <v>1</v>
      </c>
      <c r="C2959" s="23">
        <v>1032638</v>
      </c>
      <c r="D2959" s="23" t="s">
        <v>2287</v>
      </c>
      <c r="E2959" s="5">
        <f>IFERROR((PlanMasine[[#This Row],[Norma]]/PlanMasine[[#This Row],[Q]])*(PlanMasine[[#This Row],[Q]]/SUMIF(#REF!,PlanMasine[[#This Row],[RN]],#REF!)*PlanMasine[[#This Row],[KPLQ]]),0)</f>
        <v>0</v>
      </c>
      <c r="F2959" s="23">
        <v>1</v>
      </c>
      <c r="G2959" s="23">
        <v>0</v>
      </c>
      <c r="H2959" s="23">
        <v>0</v>
      </c>
      <c r="I2959" s="23" t="s">
        <v>5</v>
      </c>
      <c r="J2959" s="23" t="s">
        <v>570</v>
      </c>
      <c r="K2959" s="23" t="s">
        <v>2395</v>
      </c>
      <c r="L2959" s="24">
        <v>45859</v>
      </c>
      <c r="M2959" s="28">
        <v>1.3888888888888888E-2</v>
      </c>
      <c r="N2959" s="3">
        <v>45845</v>
      </c>
      <c r="O2959">
        <v>185140</v>
      </c>
      <c r="P2959" t="e">
        <f>IFERROR(INDEX(REDOSLIJED!#REF!,MATCH(PlanMasine[[#This Row],[KPL]],REDOSLIJED!#REF!,0)),MAX(REDOSLIJED!#REF!)+1)</f>
        <v>#REF!</v>
      </c>
    </row>
    <row r="2960" spans="1:16" hidden="1" x14ac:dyDescent="0.25">
      <c r="A2960" s="23">
        <v>1032630</v>
      </c>
      <c r="B2960" s="23">
        <v>1</v>
      </c>
      <c r="C2960" s="23">
        <v>1032639</v>
      </c>
      <c r="D2960" s="23" t="s">
        <v>2289</v>
      </c>
      <c r="E2960" s="5">
        <f>IFERROR((PlanMasine[[#This Row],[Norma]]/PlanMasine[[#This Row],[Q]])*(PlanMasine[[#This Row],[Q]]/SUMIF(#REF!,PlanMasine[[#This Row],[RN]],#REF!)*PlanMasine[[#This Row],[KPLQ]]),0)</f>
        <v>0</v>
      </c>
      <c r="F2960" s="23">
        <v>2</v>
      </c>
      <c r="G2960" s="23">
        <v>0</v>
      </c>
      <c r="H2960" s="23">
        <v>0</v>
      </c>
      <c r="I2960" s="23" t="s">
        <v>5</v>
      </c>
      <c r="J2960" s="23" t="s">
        <v>570</v>
      </c>
      <c r="K2960" s="23" t="s">
        <v>2395</v>
      </c>
      <c r="L2960" s="24">
        <v>45859</v>
      </c>
      <c r="M2960" s="28">
        <v>8.3333333333333332E-3</v>
      </c>
      <c r="N2960" s="3">
        <v>45845</v>
      </c>
      <c r="O2960">
        <v>185141</v>
      </c>
      <c r="P2960" t="e">
        <f>IFERROR(INDEX(REDOSLIJED!#REF!,MATCH(PlanMasine[[#This Row],[KPL]],REDOSLIJED!#REF!,0)),MAX(REDOSLIJED!#REF!)+1)</f>
        <v>#REF!</v>
      </c>
    </row>
    <row r="2961" spans="1:16" hidden="1" x14ac:dyDescent="0.25">
      <c r="A2961" s="23">
        <v>1032630</v>
      </c>
      <c r="B2961" s="23">
        <v>1</v>
      </c>
      <c r="C2961" s="23">
        <v>1032636</v>
      </c>
      <c r="D2961" s="23" t="s">
        <v>2280</v>
      </c>
      <c r="E2961" s="5">
        <f>IFERROR((PlanMasine[[#This Row],[Norma]]/PlanMasine[[#This Row],[Q]])*(PlanMasine[[#This Row],[Q]]/SUMIF(#REF!,PlanMasine[[#This Row],[RN]],#REF!)*PlanMasine[[#This Row],[KPLQ]]),0)</f>
        <v>0</v>
      </c>
      <c r="F2961" s="23">
        <v>1</v>
      </c>
      <c r="G2961" s="23">
        <v>0</v>
      </c>
      <c r="H2961" s="23">
        <v>0</v>
      </c>
      <c r="I2961" s="23" t="s">
        <v>5</v>
      </c>
      <c r="J2961" s="23" t="s">
        <v>570</v>
      </c>
      <c r="K2961" s="23" t="s">
        <v>2395</v>
      </c>
      <c r="L2961" s="24">
        <v>45859</v>
      </c>
      <c r="M2961" s="28">
        <v>8.3333333333333332E-3</v>
      </c>
      <c r="N2961" s="3">
        <v>45845</v>
      </c>
      <c r="O2961">
        <v>185138</v>
      </c>
      <c r="P2961" t="e">
        <f>IFERROR(INDEX(REDOSLIJED!#REF!,MATCH(PlanMasine[[#This Row],[KPL]],REDOSLIJED!#REF!,0)),MAX(REDOSLIJED!#REF!)+1)</f>
        <v>#REF!</v>
      </c>
    </row>
    <row r="2962" spans="1:16" hidden="1" x14ac:dyDescent="0.25">
      <c r="A2962" s="23">
        <v>1032630</v>
      </c>
      <c r="B2962" s="23">
        <v>1</v>
      </c>
      <c r="C2962" s="23">
        <v>1032640</v>
      </c>
      <c r="D2962" s="23" t="s">
        <v>2290</v>
      </c>
      <c r="E2962" s="5">
        <f>IFERROR((PlanMasine[[#This Row],[Norma]]/PlanMasine[[#This Row],[Q]])*(PlanMasine[[#This Row],[Q]]/SUMIF(#REF!,PlanMasine[[#This Row],[RN]],#REF!)*PlanMasine[[#This Row],[KPLQ]]),0)</f>
        <v>0</v>
      </c>
      <c r="F2962" s="23">
        <v>2</v>
      </c>
      <c r="G2962" s="23">
        <v>0</v>
      </c>
      <c r="H2962" s="23">
        <v>0</v>
      </c>
      <c r="I2962" s="23" t="s">
        <v>5</v>
      </c>
      <c r="J2962" s="23" t="s">
        <v>570</v>
      </c>
      <c r="K2962" s="23" t="s">
        <v>2395</v>
      </c>
      <c r="L2962" s="24">
        <v>45859</v>
      </c>
      <c r="M2962" s="28">
        <v>9.7222222222222224E-3</v>
      </c>
      <c r="N2962" s="3">
        <v>45845</v>
      </c>
      <c r="O2962">
        <v>185142</v>
      </c>
      <c r="P2962" t="e">
        <f>IFERROR(INDEX(REDOSLIJED!#REF!,MATCH(PlanMasine[[#This Row],[KPL]],REDOSLIJED!#REF!,0)),MAX(REDOSLIJED!#REF!)+1)</f>
        <v>#REF!</v>
      </c>
    </row>
    <row r="2963" spans="1:16" hidden="1" x14ac:dyDescent="0.25">
      <c r="A2963" s="23">
        <v>1032630</v>
      </c>
      <c r="B2963" s="23">
        <v>1</v>
      </c>
      <c r="C2963" s="23">
        <v>1032637</v>
      </c>
      <c r="D2963" s="23" t="s">
        <v>2284</v>
      </c>
      <c r="E2963" s="5">
        <f>IFERROR((PlanMasine[[#This Row],[Norma]]/PlanMasine[[#This Row],[Q]])*(PlanMasine[[#This Row],[Q]]/SUMIF(#REF!,PlanMasine[[#This Row],[RN]],#REF!)*PlanMasine[[#This Row],[KPLQ]]),0)</f>
        <v>0</v>
      </c>
      <c r="F2963" s="23">
        <v>1</v>
      </c>
      <c r="G2963" s="23">
        <v>0</v>
      </c>
      <c r="H2963" s="23">
        <v>0</v>
      </c>
      <c r="I2963" s="23" t="s">
        <v>5</v>
      </c>
      <c r="J2963" s="23" t="s">
        <v>570</v>
      </c>
      <c r="K2963" s="23" t="s">
        <v>2395</v>
      </c>
      <c r="L2963" s="24">
        <v>45859</v>
      </c>
      <c r="M2963" s="28">
        <v>6.9444444444444441E-3</v>
      </c>
      <c r="N2963" s="3">
        <v>45845</v>
      </c>
      <c r="O2963">
        <v>185139</v>
      </c>
      <c r="P2963" t="e">
        <f>IFERROR(INDEX(REDOSLIJED!#REF!,MATCH(PlanMasine[[#This Row],[KPL]],REDOSLIJED!#REF!,0)),MAX(REDOSLIJED!#REF!)+1)</f>
        <v>#REF!</v>
      </c>
    </row>
    <row r="2964" spans="1:16" hidden="1" x14ac:dyDescent="0.25">
      <c r="A2964" s="23">
        <v>1032735</v>
      </c>
      <c r="B2964" s="23">
        <v>1</v>
      </c>
      <c r="C2964" s="23">
        <v>1032738</v>
      </c>
      <c r="D2964" s="23" t="s">
        <v>2285</v>
      </c>
      <c r="E2964" s="5">
        <f>IFERROR((PlanMasine[[#This Row],[Norma]]/PlanMasine[[#This Row],[Q]])*(PlanMasine[[#This Row],[Q]]/SUMIF(#REF!,PlanMasine[[#This Row],[RN]],#REF!)*PlanMasine[[#This Row],[KPLQ]]),0)</f>
        <v>0</v>
      </c>
      <c r="F2964" s="23">
        <v>2</v>
      </c>
      <c r="G2964" s="23">
        <v>0</v>
      </c>
      <c r="H2964" s="23">
        <v>0</v>
      </c>
      <c r="I2964" s="23" t="s">
        <v>5</v>
      </c>
      <c r="J2964" s="23" t="s">
        <v>570</v>
      </c>
      <c r="K2964" s="23" t="s">
        <v>2396</v>
      </c>
      <c r="L2964" s="24">
        <v>45859</v>
      </c>
      <c r="M2964" s="28">
        <v>6.9444444444444441E-3</v>
      </c>
      <c r="N2964" s="3">
        <v>45845</v>
      </c>
      <c r="O2964">
        <v>185135</v>
      </c>
      <c r="P2964" t="e">
        <f>IFERROR(INDEX(REDOSLIJED!#REF!,MATCH(PlanMasine[[#This Row],[KPL]],REDOSLIJED!#REF!,0)),MAX(REDOSLIJED!#REF!)+1)</f>
        <v>#REF!</v>
      </c>
    </row>
    <row r="2965" spans="1:16" hidden="1" x14ac:dyDescent="0.25">
      <c r="A2965" s="23">
        <v>1032735</v>
      </c>
      <c r="B2965" s="23">
        <v>1</v>
      </c>
      <c r="C2965" s="23">
        <v>1032739</v>
      </c>
      <c r="D2965" s="23" t="s">
        <v>2283</v>
      </c>
      <c r="E2965" s="5">
        <f>IFERROR((PlanMasine[[#This Row],[Norma]]/PlanMasine[[#This Row],[Q]])*(PlanMasine[[#This Row],[Q]]/SUMIF(#REF!,PlanMasine[[#This Row],[RN]],#REF!)*PlanMasine[[#This Row],[KPLQ]]),0)</f>
        <v>0</v>
      </c>
      <c r="F2965" s="23">
        <v>1</v>
      </c>
      <c r="G2965" s="23">
        <v>0</v>
      </c>
      <c r="H2965" s="23">
        <v>0</v>
      </c>
      <c r="I2965" s="23" t="s">
        <v>5</v>
      </c>
      <c r="J2965" s="23" t="s">
        <v>570</v>
      </c>
      <c r="K2965" s="23" t="s">
        <v>2396</v>
      </c>
      <c r="L2965" s="24">
        <v>45859</v>
      </c>
      <c r="M2965" s="28">
        <v>5.5555555555555558E-3</v>
      </c>
      <c r="N2965" s="3">
        <v>45845</v>
      </c>
      <c r="O2965">
        <v>185136</v>
      </c>
      <c r="P2965" t="e">
        <f>IFERROR(INDEX(REDOSLIJED!#REF!,MATCH(PlanMasine[[#This Row],[KPL]],REDOSLIJED!#REF!,0)),MAX(REDOSLIJED!#REF!)+1)</f>
        <v>#REF!</v>
      </c>
    </row>
    <row r="2966" spans="1:16" hidden="1" x14ac:dyDescent="0.25">
      <c r="A2966" s="23">
        <v>1032735</v>
      </c>
      <c r="B2966" s="23">
        <v>1</v>
      </c>
      <c r="C2966" s="23">
        <v>1032740</v>
      </c>
      <c r="D2966" s="23" t="s">
        <v>2292</v>
      </c>
      <c r="E2966" s="5">
        <f>IFERROR((PlanMasine[[#This Row],[Norma]]/PlanMasine[[#This Row],[Q]])*(PlanMasine[[#This Row],[Q]]/SUMIF(#REF!,PlanMasine[[#This Row],[RN]],#REF!)*PlanMasine[[#This Row],[KPLQ]]),0)</f>
        <v>0</v>
      </c>
      <c r="F2966" s="23">
        <v>1</v>
      </c>
      <c r="G2966" s="23">
        <v>0</v>
      </c>
      <c r="H2966" s="23">
        <v>0</v>
      </c>
      <c r="I2966" s="23" t="s">
        <v>5</v>
      </c>
      <c r="J2966" s="23" t="s">
        <v>570</v>
      </c>
      <c r="K2966" s="23" t="s">
        <v>2396</v>
      </c>
      <c r="L2966" s="24">
        <v>45859</v>
      </c>
      <c r="M2966" s="28">
        <v>4.1666666666666666E-3</v>
      </c>
      <c r="N2966" s="3">
        <v>45845</v>
      </c>
      <c r="O2966">
        <v>185137</v>
      </c>
      <c r="P2966" t="e">
        <f>IFERROR(INDEX(REDOSLIJED!#REF!,MATCH(PlanMasine[[#This Row],[KPL]],REDOSLIJED!#REF!,0)),MAX(REDOSLIJED!#REF!)+1)</f>
        <v>#REF!</v>
      </c>
    </row>
    <row r="2967" spans="1:16" hidden="1" x14ac:dyDescent="0.25">
      <c r="A2967" s="23">
        <v>1032735</v>
      </c>
      <c r="B2967" s="23">
        <v>1</v>
      </c>
      <c r="C2967" s="23">
        <v>1032741</v>
      </c>
      <c r="D2967" s="23" t="s">
        <v>2280</v>
      </c>
      <c r="E2967" s="5">
        <f>IFERROR((PlanMasine[[#This Row],[Norma]]/PlanMasine[[#This Row],[Q]])*(PlanMasine[[#This Row],[Q]]/SUMIF(#REF!,PlanMasine[[#This Row],[RN]],#REF!)*PlanMasine[[#This Row],[KPLQ]]),0)</f>
        <v>0</v>
      </c>
      <c r="F2967" s="23">
        <v>1</v>
      </c>
      <c r="G2967" s="23">
        <v>0</v>
      </c>
      <c r="H2967" s="23">
        <v>0</v>
      </c>
      <c r="I2967" s="23" t="s">
        <v>5</v>
      </c>
      <c r="J2967" s="23" t="s">
        <v>570</v>
      </c>
      <c r="K2967" s="23" t="s">
        <v>2396</v>
      </c>
      <c r="L2967" s="24">
        <v>45859</v>
      </c>
      <c r="M2967" s="28">
        <v>8.3333333333333332E-3</v>
      </c>
      <c r="N2967" s="3">
        <v>45845</v>
      </c>
      <c r="O2967">
        <v>185138</v>
      </c>
      <c r="P2967" t="e">
        <f>IFERROR(INDEX(REDOSLIJED!#REF!,MATCH(PlanMasine[[#This Row],[KPL]],REDOSLIJED!#REF!,0)),MAX(REDOSLIJED!#REF!)+1)</f>
        <v>#REF!</v>
      </c>
    </row>
    <row r="2968" spans="1:16" hidden="1" x14ac:dyDescent="0.25">
      <c r="A2968" s="23">
        <v>1032735</v>
      </c>
      <c r="B2968" s="23">
        <v>1</v>
      </c>
      <c r="C2968" s="23">
        <v>1032748</v>
      </c>
      <c r="D2968" s="23" t="s">
        <v>2291</v>
      </c>
      <c r="E2968" s="5">
        <f>IFERROR((PlanMasine[[#This Row],[Norma]]/PlanMasine[[#This Row],[Q]])*(PlanMasine[[#This Row],[Q]]/SUMIF(#REF!,PlanMasine[[#This Row],[RN]],#REF!)*PlanMasine[[#This Row],[KPLQ]]),0)</f>
        <v>0</v>
      </c>
      <c r="F2968" s="23">
        <v>4</v>
      </c>
      <c r="G2968" s="23">
        <v>0</v>
      </c>
      <c r="H2968" s="23">
        <v>0</v>
      </c>
      <c r="I2968" s="23" t="s">
        <v>5</v>
      </c>
      <c r="J2968" s="23" t="s">
        <v>570</v>
      </c>
      <c r="K2968" s="23" t="s">
        <v>2396</v>
      </c>
      <c r="L2968" s="24">
        <v>45859</v>
      </c>
      <c r="M2968" s="28">
        <v>1.1111111111111112E-2</v>
      </c>
      <c r="N2968" s="3">
        <v>45845</v>
      </c>
      <c r="O2968">
        <v>185145</v>
      </c>
      <c r="P2968" t="e">
        <f>IFERROR(INDEX(REDOSLIJED!#REF!,MATCH(PlanMasine[[#This Row],[KPL]],REDOSLIJED!#REF!,0)),MAX(REDOSLIJED!#REF!)+1)</f>
        <v>#REF!</v>
      </c>
    </row>
    <row r="2969" spans="1:16" hidden="1" x14ac:dyDescent="0.25">
      <c r="A2969" s="23">
        <v>1032735</v>
      </c>
      <c r="B2969" s="23">
        <v>1</v>
      </c>
      <c r="C2969" s="23">
        <v>1032743</v>
      </c>
      <c r="D2969" s="23" t="s">
        <v>2287</v>
      </c>
      <c r="E2969" s="5">
        <f>IFERROR((PlanMasine[[#This Row],[Norma]]/PlanMasine[[#This Row],[Q]])*(PlanMasine[[#This Row],[Q]]/SUMIF(#REF!,PlanMasine[[#This Row],[RN]],#REF!)*PlanMasine[[#This Row],[KPLQ]]),0)</f>
        <v>0</v>
      </c>
      <c r="F2969" s="23">
        <v>1</v>
      </c>
      <c r="G2969" s="23">
        <v>0</v>
      </c>
      <c r="H2969" s="23">
        <v>0</v>
      </c>
      <c r="I2969" s="23" t="s">
        <v>5</v>
      </c>
      <c r="J2969" s="23" t="s">
        <v>570</v>
      </c>
      <c r="K2969" s="23" t="s">
        <v>2396</v>
      </c>
      <c r="L2969" s="24">
        <v>45859</v>
      </c>
      <c r="M2969" s="28">
        <v>1.3888888888888888E-2</v>
      </c>
      <c r="N2969" s="3">
        <v>45845</v>
      </c>
      <c r="O2969">
        <v>185140</v>
      </c>
      <c r="P2969" t="e">
        <f>IFERROR(INDEX(REDOSLIJED!#REF!,MATCH(PlanMasine[[#This Row],[KPL]],REDOSLIJED!#REF!,0)),MAX(REDOSLIJED!#REF!)+1)</f>
        <v>#REF!</v>
      </c>
    </row>
    <row r="2970" spans="1:16" hidden="1" x14ac:dyDescent="0.25">
      <c r="A2970" s="23">
        <v>1032735</v>
      </c>
      <c r="B2970" s="23">
        <v>1</v>
      </c>
      <c r="C2970" s="23">
        <v>1032744</v>
      </c>
      <c r="D2970" s="23" t="s">
        <v>2289</v>
      </c>
      <c r="E2970" s="5">
        <f>IFERROR((PlanMasine[[#This Row],[Norma]]/PlanMasine[[#This Row],[Q]])*(PlanMasine[[#This Row],[Q]]/SUMIF(#REF!,PlanMasine[[#This Row],[RN]],#REF!)*PlanMasine[[#This Row],[KPLQ]]),0)</f>
        <v>0</v>
      </c>
      <c r="F2970" s="23">
        <v>2</v>
      </c>
      <c r="G2970" s="23">
        <v>0</v>
      </c>
      <c r="H2970" s="23">
        <v>0</v>
      </c>
      <c r="I2970" s="23" t="s">
        <v>5</v>
      </c>
      <c r="J2970" s="23" t="s">
        <v>570</v>
      </c>
      <c r="K2970" s="23" t="s">
        <v>2396</v>
      </c>
      <c r="L2970" s="24">
        <v>45859</v>
      </c>
      <c r="M2970" s="28">
        <v>8.3333333333333332E-3</v>
      </c>
      <c r="N2970" s="3">
        <v>45845</v>
      </c>
      <c r="O2970">
        <v>185141</v>
      </c>
      <c r="P2970" t="e">
        <f>IFERROR(INDEX(REDOSLIJED!#REF!,MATCH(PlanMasine[[#This Row],[KPL]],REDOSLIJED!#REF!,0)),MAX(REDOSLIJED!#REF!)+1)</f>
        <v>#REF!</v>
      </c>
    </row>
    <row r="2971" spans="1:16" hidden="1" x14ac:dyDescent="0.25">
      <c r="A2971" s="23">
        <v>1032735</v>
      </c>
      <c r="B2971" s="23">
        <v>1</v>
      </c>
      <c r="C2971" s="23">
        <v>1032745</v>
      </c>
      <c r="D2971" s="23" t="s">
        <v>2290</v>
      </c>
      <c r="E2971" s="5">
        <f>IFERROR((PlanMasine[[#This Row],[Norma]]/PlanMasine[[#This Row],[Q]])*(PlanMasine[[#This Row],[Q]]/SUMIF(#REF!,PlanMasine[[#This Row],[RN]],#REF!)*PlanMasine[[#This Row],[KPLQ]]),0)</f>
        <v>0</v>
      </c>
      <c r="F2971" s="23">
        <v>2</v>
      </c>
      <c r="G2971" s="23">
        <v>0</v>
      </c>
      <c r="H2971" s="23">
        <v>0</v>
      </c>
      <c r="I2971" s="23" t="s">
        <v>5</v>
      </c>
      <c r="J2971" s="23" t="s">
        <v>570</v>
      </c>
      <c r="K2971" s="23" t="s">
        <v>2396</v>
      </c>
      <c r="L2971" s="24">
        <v>45859</v>
      </c>
      <c r="M2971" s="28">
        <v>9.7222222222222224E-3</v>
      </c>
      <c r="N2971" s="3">
        <v>45845</v>
      </c>
      <c r="O2971">
        <v>185142</v>
      </c>
      <c r="P2971" t="e">
        <f>IFERROR(INDEX(REDOSLIJED!#REF!,MATCH(PlanMasine[[#This Row],[KPL]],REDOSLIJED!#REF!,0)),MAX(REDOSLIJED!#REF!)+1)</f>
        <v>#REF!</v>
      </c>
    </row>
    <row r="2972" spans="1:16" hidden="1" x14ac:dyDescent="0.25">
      <c r="A2972" s="23">
        <v>1032735</v>
      </c>
      <c r="B2972" s="23">
        <v>1</v>
      </c>
      <c r="C2972" s="23">
        <v>1032746</v>
      </c>
      <c r="D2972" s="23" t="s">
        <v>2282</v>
      </c>
      <c r="E2972" s="5">
        <f>IFERROR((PlanMasine[[#This Row],[Norma]]/PlanMasine[[#This Row],[Q]])*(PlanMasine[[#This Row],[Q]]/SUMIF(#REF!,PlanMasine[[#This Row],[RN]],#REF!)*PlanMasine[[#This Row],[KPLQ]]),0)</f>
        <v>0</v>
      </c>
      <c r="F2972" s="23">
        <v>4</v>
      </c>
      <c r="G2972" s="23">
        <v>0</v>
      </c>
      <c r="H2972" s="23">
        <v>0</v>
      </c>
      <c r="I2972" s="23" t="s">
        <v>5</v>
      </c>
      <c r="J2972" s="23" t="s">
        <v>570</v>
      </c>
      <c r="K2972" s="23" t="s">
        <v>2396</v>
      </c>
      <c r="L2972" s="24">
        <v>45859</v>
      </c>
      <c r="M2972" s="28">
        <v>1.6666666666666666E-2</v>
      </c>
      <c r="N2972" s="3">
        <v>45845</v>
      </c>
      <c r="O2972">
        <v>185143</v>
      </c>
      <c r="P2972" t="e">
        <f>IFERROR(INDEX(REDOSLIJED!#REF!,MATCH(PlanMasine[[#This Row],[KPL]],REDOSLIJED!#REF!,0)),MAX(REDOSLIJED!#REF!)+1)</f>
        <v>#REF!</v>
      </c>
    </row>
    <row r="2973" spans="1:16" hidden="1" x14ac:dyDescent="0.25">
      <c r="A2973" s="23">
        <v>1032735</v>
      </c>
      <c r="B2973" s="23">
        <v>1</v>
      </c>
      <c r="C2973" s="23">
        <v>1032737</v>
      </c>
      <c r="D2973" s="23" t="s">
        <v>2286</v>
      </c>
      <c r="E2973" s="5">
        <f>IFERROR((PlanMasine[[#This Row],[Norma]]/PlanMasine[[#This Row],[Q]])*(PlanMasine[[#This Row],[Q]]/SUMIF(#REF!,PlanMasine[[#This Row],[RN]],#REF!)*PlanMasine[[#This Row],[KPLQ]]),0)</f>
        <v>0</v>
      </c>
      <c r="F2973" s="23">
        <v>1</v>
      </c>
      <c r="G2973" s="23">
        <v>0</v>
      </c>
      <c r="H2973" s="23">
        <v>0</v>
      </c>
      <c r="I2973" s="23" t="s">
        <v>5</v>
      </c>
      <c r="J2973" s="23" t="s">
        <v>570</v>
      </c>
      <c r="K2973" s="23" t="s">
        <v>2396</v>
      </c>
      <c r="L2973" s="24">
        <v>45859</v>
      </c>
      <c r="M2973" s="28">
        <v>8.3333333333333332E-3</v>
      </c>
      <c r="N2973" s="3">
        <v>45845</v>
      </c>
      <c r="O2973">
        <v>185134</v>
      </c>
      <c r="P2973" t="e">
        <f>IFERROR(INDEX(REDOSLIJED!#REF!,MATCH(PlanMasine[[#This Row],[KPL]],REDOSLIJED!#REF!,0)),MAX(REDOSLIJED!#REF!)+1)</f>
        <v>#REF!</v>
      </c>
    </row>
    <row r="2974" spans="1:16" hidden="1" x14ac:dyDescent="0.25">
      <c r="A2974" s="23">
        <v>1032735</v>
      </c>
      <c r="B2974" s="23">
        <v>1</v>
      </c>
      <c r="C2974" s="23">
        <v>1032742</v>
      </c>
      <c r="D2974" s="23" t="s">
        <v>2284</v>
      </c>
      <c r="E2974" s="5">
        <f>IFERROR((PlanMasine[[#This Row],[Norma]]/PlanMasine[[#This Row],[Q]])*(PlanMasine[[#This Row],[Q]]/SUMIF(#REF!,PlanMasine[[#This Row],[RN]],#REF!)*PlanMasine[[#This Row],[KPLQ]]),0)</f>
        <v>0</v>
      </c>
      <c r="F2974" s="23">
        <v>1</v>
      </c>
      <c r="G2974" s="23">
        <v>0</v>
      </c>
      <c r="H2974" s="23">
        <v>0</v>
      </c>
      <c r="I2974" s="23" t="s">
        <v>5</v>
      </c>
      <c r="J2974" s="23" t="s">
        <v>570</v>
      </c>
      <c r="K2974" s="23" t="s">
        <v>2396</v>
      </c>
      <c r="L2974" s="24">
        <v>45859</v>
      </c>
      <c r="M2974" s="28">
        <v>6.9444444444444441E-3</v>
      </c>
      <c r="N2974" s="3">
        <v>45845</v>
      </c>
      <c r="O2974">
        <v>185139</v>
      </c>
      <c r="P2974" t="e">
        <f>IFERROR(INDEX(REDOSLIJED!#REF!,MATCH(PlanMasine[[#This Row],[KPL]],REDOSLIJED!#REF!,0)),MAX(REDOSLIJED!#REF!)+1)</f>
        <v>#REF!</v>
      </c>
    </row>
    <row r="2975" spans="1:16" hidden="1" x14ac:dyDescent="0.25">
      <c r="A2975" s="23">
        <v>1032735</v>
      </c>
      <c r="B2975" s="23">
        <v>1</v>
      </c>
      <c r="C2975" s="23">
        <v>1032736</v>
      </c>
      <c r="D2975" s="23" t="s">
        <v>2288</v>
      </c>
      <c r="E2975" s="5">
        <f>IFERROR((PlanMasine[[#This Row],[Norma]]/PlanMasine[[#This Row],[Q]])*(PlanMasine[[#This Row],[Q]]/SUMIF(#REF!,PlanMasine[[#This Row],[RN]],#REF!)*PlanMasine[[#This Row],[KPLQ]]),0)</f>
        <v>0</v>
      </c>
      <c r="F2975" s="23">
        <v>1</v>
      </c>
      <c r="G2975" s="23">
        <v>0</v>
      </c>
      <c r="H2975" s="23">
        <v>0</v>
      </c>
      <c r="I2975" s="23" t="s">
        <v>5</v>
      </c>
      <c r="J2975" s="23" t="s">
        <v>570</v>
      </c>
      <c r="K2975" s="23" t="s">
        <v>2396</v>
      </c>
      <c r="L2975" s="24">
        <v>45859</v>
      </c>
      <c r="M2975" s="28">
        <v>8.3333333333333332E-3</v>
      </c>
      <c r="N2975" s="3">
        <v>45845</v>
      </c>
      <c r="O2975">
        <v>185133</v>
      </c>
      <c r="P2975" t="e">
        <f>IFERROR(INDEX(REDOSLIJED!#REF!,MATCH(PlanMasine[[#This Row],[KPL]],REDOSLIJED!#REF!,0)),MAX(REDOSLIJED!#REF!)+1)</f>
        <v>#REF!</v>
      </c>
    </row>
    <row r="2976" spans="1:16" hidden="1" x14ac:dyDescent="0.25">
      <c r="A2976" s="23">
        <v>1032735</v>
      </c>
      <c r="B2976" s="23">
        <v>1</v>
      </c>
      <c r="C2976" s="23">
        <v>1032752</v>
      </c>
      <c r="D2976" s="23" t="s">
        <v>2293</v>
      </c>
      <c r="E2976" s="5">
        <f>IFERROR((PlanMasine[[#This Row],[Norma]]/PlanMasine[[#This Row],[Q]])*(PlanMasine[[#This Row],[Q]]/SUMIF(#REF!,PlanMasine[[#This Row],[RN]],#REF!)*PlanMasine[[#This Row],[KPLQ]]),0)</f>
        <v>0</v>
      </c>
      <c r="F2976" s="23">
        <v>1</v>
      </c>
      <c r="G2976" s="23">
        <v>0</v>
      </c>
      <c r="H2976" s="23">
        <v>0</v>
      </c>
      <c r="I2976" s="23" t="s">
        <v>5</v>
      </c>
      <c r="J2976" s="23" t="s">
        <v>570</v>
      </c>
      <c r="K2976" s="23" t="s">
        <v>2396</v>
      </c>
      <c r="L2976" s="24">
        <v>45859</v>
      </c>
      <c r="M2976" s="28">
        <v>2.0833333333333333E-3</v>
      </c>
      <c r="N2976" s="3">
        <v>45845</v>
      </c>
      <c r="O2976">
        <v>185149</v>
      </c>
      <c r="P2976" t="e">
        <f>IFERROR(INDEX(REDOSLIJED!#REF!,MATCH(PlanMasine[[#This Row],[KPL]],REDOSLIJED!#REF!,0)),MAX(REDOSLIJED!#REF!)+1)</f>
        <v>#REF!</v>
      </c>
    </row>
    <row r="2977" spans="1:16" hidden="1" x14ac:dyDescent="0.25">
      <c r="A2977" s="23">
        <v>1033709</v>
      </c>
      <c r="B2977" s="23">
        <v>10</v>
      </c>
      <c r="C2977" s="23">
        <v>1033710</v>
      </c>
      <c r="D2977" s="23" t="s">
        <v>2084</v>
      </c>
      <c r="E2977" s="5">
        <f>IFERROR((PlanMasine[[#This Row],[Norma]]/PlanMasine[[#This Row],[Q]])*(PlanMasine[[#This Row],[Q]]/SUMIF(#REF!,PlanMasine[[#This Row],[RN]],#REF!)*PlanMasine[[#This Row],[KPLQ]]),0)</f>
        <v>0</v>
      </c>
      <c r="F2977" s="23">
        <v>10</v>
      </c>
      <c r="G2977" s="23">
        <v>0</v>
      </c>
      <c r="H2977" s="23">
        <v>0</v>
      </c>
      <c r="I2977" s="23" t="s">
        <v>5</v>
      </c>
      <c r="J2977" s="23" t="s">
        <v>570</v>
      </c>
      <c r="K2977" s="23" t="s">
        <v>2397</v>
      </c>
      <c r="L2977" s="24">
        <v>45870</v>
      </c>
      <c r="M2977" s="28">
        <v>2.7777777777777776E-2</v>
      </c>
      <c r="N2977" s="3">
        <v>45845</v>
      </c>
      <c r="O2977">
        <v>140148</v>
      </c>
      <c r="P2977" t="e">
        <f>IFERROR(INDEX(REDOSLIJED!#REF!,MATCH(PlanMasine[[#This Row],[KPL]],REDOSLIJED!#REF!,0)),MAX(REDOSLIJED!#REF!)+1)</f>
        <v>#REF!</v>
      </c>
    </row>
    <row r="2978" spans="1:16" hidden="1" x14ac:dyDescent="0.25">
      <c r="A2978" s="23">
        <v>1033761</v>
      </c>
      <c r="B2978" s="23">
        <v>1</v>
      </c>
      <c r="C2978" s="23">
        <v>1033768</v>
      </c>
      <c r="D2978" s="23" t="s">
        <v>2267</v>
      </c>
      <c r="E2978" s="5">
        <f>IFERROR((PlanMasine[[#This Row],[Norma]]/PlanMasine[[#This Row],[Q]])*(PlanMasine[[#This Row],[Q]]/SUMIF(#REF!,PlanMasine[[#This Row],[RN]],#REF!)*PlanMasine[[#This Row],[KPLQ]]),0)</f>
        <v>0</v>
      </c>
      <c r="F2978" s="23">
        <v>1</v>
      </c>
      <c r="G2978" s="23">
        <v>0</v>
      </c>
      <c r="H2978" s="23">
        <v>0</v>
      </c>
      <c r="I2978" s="23" t="s">
        <v>5</v>
      </c>
      <c r="J2978" s="23" t="s">
        <v>570</v>
      </c>
      <c r="K2978" s="23" t="s">
        <v>2398</v>
      </c>
      <c r="L2978" s="24">
        <v>45876</v>
      </c>
      <c r="M2978" s="28">
        <v>3.472222222222222E-3</v>
      </c>
      <c r="N2978" s="3">
        <v>45845</v>
      </c>
      <c r="O2978">
        <v>171430</v>
      </c>
      <c r="P2978" t="e">
        <f>IFERROR(INDEX(REDOSLIJED!#REF!,MATCH(PlanMasine[[#This Row],[KPL]],REDOSLIJED!#REF!,0)),MAX(REDOSLIJED!#REF!)+1)</f>
        <v>#REF!</v>
      </c>
    </row>
    <row r="2979" spans="1:16" hidden="1" x14ac:dyDescent="0.25">
      <c r="A2979" s="23">
        <v>1033761</v>
      </c>
      <c r="B2979" s="23">
        <v>1</v>
      </c>
      <c r="C2979" s="23">
        <v>1033780</v>
      </c>
      <c r="D2979" s="23" t="s">
        <v>1978</v>
      </c>
      <c r="E2979" s="5">
        <f>IFERROR((PlanMasine[[#This Row],[Norma]]/PlanMasine[[#This Row],[Q]])*(PlanMasine[[#This Row],[Q]]/SUMIF(#REF!,PlanMasine[[#This Row],[RN]],#REF!)*PlanMasine[[#This Row],[KPLQ]]),0)</f>
        <v>0</v>
      </c>
      <c r="F2979" s="23">
        <v>1</v>
      </c>
      <c r="G2979" s="23">
        <v>0</v>
      </c>
      <c r="H2979" s="23">
        <v>0</v>
      </c>
      <c r="I2979" s="23" t="s">
        <v>5</v>
      </c>
      <c r="J2979" s="23" t="s">
        <v>570</v>
      </c>
      <c r="K2979" s="23" t="s">
        <v>2398</v>
      </c>
      <c r="L2979" s="24">
        <v>45876</v>
      </c>
      <c r="M2979" s="28">
        <v>2.0833333333333333E-3</v>
      </c>
      <c r="N2979" s="3">
        <v>45845</v>
      </c>
      <c r="O2979">
        <v>171442</v>
      </c>
      <c r="P2979" t="e">
        <f>IFERROR(INDEX(REDOSLIJED!#REF!,MATCH(PlanMasine[[#This Row],[KPL]],REDOSLIJED!#REF!,0)),MAX(REDOSLIJED!#REF!)+1)</f>
        <v>#REF!</v>
      </c>
    </row>
    <row r="2980" spans="1:16" hidden="1" x14ac:dyDescent="0.25">
      <c r="A2980" s="23">
        <v>1034464</v>
      </c>
      <c r="B2980" s="23">
        <v>4</v>
      </c>
      <c r="C2980" s="23">
        <v>1034467</v>
      </c>
      <c r="D2980" s="23" t="s">
        <v>1856</v>
      </c>
      <c r="E2980" s="5">
        <f>IFERROR((PlanMasine[[#This Row],[Norma]]/PlanMasine[[#This Row],[Q]])*(PlanMasine[[#This Row],[Q]]/SUMIF(#REF!,PlanMasine[[#This Row],[RN]],#REF!)*PlanMasine[[#This Row],[KPLQ]]),0)</f>
        <v>0</v>
      </c>
      <c r="F2980" s="23">
        <v>4</v>
      </c>
      <c r="G2980" s="23">
        <v>0</v>
      </c>
      <c r="H2980" s="23">
        <v>0</v>
      </c>
      <c r="I2980" s="23" t="s">
        <v>5</v>
      </c>
      <c r="J2980" s="23" t="s">
        <v>570</v>
      </c>
      <c r="K2980" s="23" t="s">
        <v>2541</v>
      </c>
      <c r="L2980" s="24">
        <v>45859</v>
      </c>
      <c r="M2980" s="28">
        <v>2.7777777777777776E-2</v>
      </c>
      <c r="N2980" s="3">
        <v>45845</v>
      </c>
      <c r="O2980">
        <v>230048</v>
      </c>
      <c r="P2980" t="e">
        <f>IFERROR(INDEX(REDOSLIJED!#REF!,MATCH(PlanMasine[[#This Row],[KPL]],REDOSLIJED!#REF!,0)),MAX(REDOSLIJED!#REF!)+1)</f>
        <v>#REF!</v>
      </c>
    </row>
    <row r="2981" spans="1:16" hidden="1" x14ac:dyDescent="0.25">
      <c r="A2981" s="23">
        <v>1035939</v>
      </c>
      <c r="B2981" s="23">
        <v>5</v>
      </c>
      <c r="C2981" s="23">
        <v>1035949</v>
      </c>
      <c r="D2981" s="23" t="s">
        <v>2502</v>
      </c>
      <c r="E2981" s="5">
        <f>IFERROR((PlanMasine[[#This Row],[Norma]]/PlanMasine[[#This Row],[Q]])*(PlanMasine[[#This Row],[Q]]/SUMIF(#REF!,PlanMasine[[#This Row],[RN]],#REF!)*PlanMasine[[#This Row],[KPLQ]]),0)</f>
        <v>0</v>
      </c>
      <c r="F2981" s="23">
        <v>5</v>
      </c>
      <c r="G2981" s="23">
        <v>0</v>
      </c>
      <c r="H2981" s="23">
        <v>0</v>
      </c>
      <c r="I2981" s="23" t="s">
        <v>5</v>
      </c>
      <c r="J2981" s="23" t="s">
        <v>570</v>
      </c>
      <c r="K2981" s="23" t="s">
        <v>2542</v>
      </c>
      <c r="L2981" s="24">
        <v>45874</v>
      </c>
      <c r="M2981" s="28">
        <v>1.7361111111111112E-2</v>
      </c>
      <c r="N2981" s="3">
        <v>45845</v>
      </c>
      <c r="O2981">
        <v>202737</v>
      </c>
      <c r="P2981" t="e">
        <f>IFERROR(INDEX(REDOSLIJED!#REF!,MATCH(PlanMasine[[#This Row],[KPL]],REDOSLIJED!#REF!,0)),MAX(REDOSLIJED!#REF!)+1)</f>
        <v>#REF!</v>
      </c>
    </row>
    <row r="2982" spans="1:16" hidden="1" x14ac:dyDescent="0.25">
      <c r="A2982" s="23">
        <v>1030426</v>
      </c>
      <c r="B2982" s="23">
        <v>1</v>
      </c>
      <c r="C2982" s="23">
        <v>1030406</v>
      </c>
      <c r="D2982" s="23" t="s">
        <v>2161</v>
      </c>
      <c r="E2982" s="5">
        <f>IFERROR((PlanMasine[[#This Row],[Norma]]/PlanMasine[[#This Row],[Q]])*(PlanMasine[[#This Row],[Q]]/SUMIF(#REF!,PlanMasine[[#This Row],[RN]],#REF!)*PlanMasine[[#This Row],[KPLQ]]),0)</f>
        <v>0</v>
      </c>
      <c r="F2982" s="23">
        <v>1</v>
      </c>
      <c r="G2982" s="23">
        <v>0</v>
      </c>
      <c r="H2982" s="23">
        <v>0</v>
      </c>
      <c r="I2982" s="23" t="s">
        <v>5</v>
      </c>
      <c r="J2982" s="23" t="s">
        <v>570</v>
      </c>
      <c r="K2982" s="23" t="s">
        <v>1844</v>
      </c>
      <c r="L2982" s="24">
        <v>45862</v>
      </c>
      <c r="M2982" s="28">
        <v>6.9444444444444441E-3</v>
      </c>
      <c r="N2982" s="3">
        <v>45846</v>
      </c>
      <c r="O2982">
        <v>155677</v>
      </c>
      <c r="P2982" t="e">
        <f>IFERROR(INDEX(REDOSLIJED!#REF!,MATCH(PlanMasine[[#This Row],[KPL]],REDOSLIJED!#REF!,0)),MAX(REDOSLIJED!#REF!)+1)</f>
        <v>#REF!</v>
      </c>
    </row>
    <row r="2983" spans="1:16" hidden="1" x14ac:dyDescent="0.25">
      <c r="A2983" s="23">
        <v>1030426</v>
      </c>
      <c r="B2983" s="23">
        <v>1</v>
      </c>
      <c r="C2983" s="23">
        <v>1030401</v>
      </c>
      <c r="D2983" s="23" t="s">
        <v>2199</v>
      </c>
      <c r="E2983" s="5">
        <f>IFERROR((PlanMasine[[#This Row],[Norma]]/PlanMasine[[#This Row],[Q]])*(PlanMasine[[#This Row],[Q]]/SUMIF(#REF!,PlanMasine[[#This Row],[RN]],#REF!)*PlanMasine[[#This Row],[KPLQ]]),0)</f>
        <v>0</v>
      </c>
      <c r="F2983" s="23">
        <v>1</v>
      </c>
      <c r="G2983" s="23">
        <v>0</v>
      </c>
      <c r="H2983" s="23">
        <v>0</v>
      </c>
      <c r="I2983" s="23" t="s">
        <v>5</v>
      </c>
      <c r="J2983" s="23" t="s">
        <v>570</v>
      </c>
      <c r="K2983" s="23" t="s">
        <v>1844</v>
      </c>
      <c r="L2983" s="24">
        <v>45862</v>
      </c>
      <c r="M2983" s="28">
        <v>1.0416666666666666E-2</v>
      </c>
      <c r="N2983" s="3">
        <v>45846</v>
      </c>
      <c r="O2983">
        <v>155672</v>
      </c>
      <c r="P2983" t="e">
        <f>IFERROR(INDEX(REDOSLIJED!#REF!,MATCH(PlanMasine[[#This Row],[KPL]],REDOSLIJED!#REF!,0)),MAX(REDOSLIJED!#REF!)+1)</f>
        <v>#REF!</v>
      </c>
    </row>
    <row r="2984" spans="1:16" hidden="1" x14ac:dyDescent="0.25">
      <c r="A2984" s="23">
        <v>1030426</v>
      </c>
      <c r="B2984" s="23">
        <v>1</v>
      </c>
      <c r="C2984" s="23">
        <v>1030399</v>
      </c>
      <c r="D2984" s="23" t="s">
        <v>2310</v>
      </c>
      <c r="E2984" s="5">
        <f>IFERROR((PlanMasine[[#This Row],[Norma]]/PlanMasine[[#This Row],[Q]])*(PlanMasine[[#This Row],[Q]]/SUMIF(#REF!,PlanMasine[[#This Row],[RN]],#REF!)*PlanMasine[[#This Row],[KPLQ]]),0)</f>
        <v>0</v>
      </c>
      <c r="F2984" s="23">
        <v>1</v>
      </c>
      <c r="G2984" s="23">
        <v>0</v>
      </c>
      <c r="H2984" s="23">
        <v>0</v>
      </c>
      <c r="I2984" s="23" t="s">
        <v>5</v>
      </c>
      <c r="J2984" s="23" t="s">
        <v>570</v>
      </c>
      <c r="K2984" s="23" t="s">
        <v>1844</v>
      </c>
      <c r="L2984" s="24">
        <v>45862</v>
      </c>
      <c r="M2984" s="28">
        <v>1.0416666666666666E-2</v>
      </c>
      <c r="N2984" s="3">
        <v>45846</v>
      </c>
      <c r="O2984">
        <v>155670</v>
      </c>
      <c r="P2984" t="e">
        <f>IFERROR(INDEX(REDOSLIJED!#REF!,MATCH(PlanMasine[[#This Row],[KPL]],REDOSLIJED!#REF!,0)),MAX(REDOSLIJED!#REF!)+1)</f>
        <v>#REF!</v>
      </c>
    </row>
    <row r="2985" spans="1:16" hidden="1" x14ac:dyDescent="0.25">
      <c r="A2985" s="23">
        <v>1030426</v>
      </c>
      <c r="B2985" s="23">
        <v>1</v>
      </c>
      <c r="C2985" s="23">
        <v>1030400</v>
      </c>
      <c r="D2985" s="23" t="s">
        <v>2162</v>
      </c>
      <c r="E2985" s="5">
        <f>IFERROR((PlanMasine[[#This Row],[Norma]]/PlanMasine[[#This Row],[Q]])*(PlanMasine[[#This Row],[Q]]/SUMIF(#REF!,PlanMasine[[#This Row],[RN]],#REF!)*PlanMasine[[#This Row],[KPLQ]]),0)</f>
        <v>0</v>
      </c>
      <c r="F2985" s="23">
        <v>1</v>
      </c>
      <c r="G2985" s="23">
        <v>0</v>
      </c>
      <c r="H2985" s="23">
        <v>0</v>
      </c>
      <c r="I2985" s="23" t="s">
        <v>5</v>
      </c>
      <c r="J2985" s="23" t="s">
        <v>570</v>
      </c>
      <c r="K2985" s="23" t="s">
        <v>1844</v>
      </c>
      <c r="L2985" s="24">
        <v>45862</v>
      </c>
      <c r="M2985" s="28">
        <v>6.9444444444444441E-3</v>
      </c>
      <c r="N2985" s="3">
        <v>45846</v>
      </c>
      <c r="O2985">
        <v>155671</v>
      </c>
      <c r="P2985" t="e">
        <f>IFERROR(INDEX(REDOSLIJED!#REF!,MATCH(PlanMasine[[#This Row],[KPL]],REDOSLIJED!#REF!,0)),MAX(REDOSLIJED!#REF!)+1)</f>
        <v>#REF!</v>
      </c>
    </row>
    <row r="2986" spans="1:16" hidden="1" x14ac:dyDescent="0.25">
      <c r="A2986" s="23">
        <v>1031083</v>
      </c>
      <c r="B2986" s="23">
        <v>4</v>
      </c>
      <c r="C2986" s="23">
        <v>1031069</v>
      </c>
      <c r="D2986" s="23" t="s">
        <v>2034</v>
      </c>
      <c r="E2986" s="5">
        <f>IFERROR((PlanMasine[[#This Row],[Norma]]/PlanMasine[[#This Row],[Q]])*(PlanMasine[[#This Row],[Q]]/SUMIF(#REF!,PlanMasine[[#This Row],[RN]],#REF!)*PlanMasine[[#This Row],[KPLQ]]),0)</f>
        <v>0</v>
      </c>
      <c r="F2986" s="23">
        <v>4</v>
      </c>
      <c r="G2986" s="23">
        <v>2</v>
      </c>
      <c r="H2986" s="23">
        <v>0</v>
      </c>
      <c r="I2986" s="23" t="s">
        <v>5</v>
      </c>
      <c r="J2986" s="23" t="s">
        <v>570</v>
      </c>
      <c r="K2986" s="23" t="s">
        <v>2399</v>
      </c>
      <c r="L2986" s="24">
        <v>45863</v>
      </c>
      <c r="M2986" s="28">
        <v>1.3888888888888888E-2</v>
      </c>
      <c r="N2986" s="3">
        <v>45846</v>
      </c>
      <c r="O2986">
        <v>107639</v>
      </c>
      <c r="P2986" t="e">
        <f>IFERROR(INDEX(REDOSLIJED!#REF!,MATCH(PlanMasine[[#This Row],[KPL]],REDOSLIJED!#REF!,0)),MAX(REDOSLIJED!#REF!)+1)</f>
        <v>#REF!</v>
      </c>
    </row>
    <row r="2987" spans="1:16" hidden="1" x14ac:dyDescent="0.25">
      <c r="A2987" s="23">
        <v>1031083</v>
      </c>
      <c r="B2987" s="23">
        <v>4</v>
      </c>
      <c r="C2987" s="23">
        <v>1031070</v>
      </c>
      <c r="D2987" s="23" t="s">
        <v>2035</v>
      </c>
      <c r="E2987" s="5">
        <f>IFERROR((PlanMasine[[#This Row],[Norma]]/PlanMasine[[#This Row],[Q]])*(PlanMasine[[#This Row],[Q]]/SUMIF(#REF!,PlanMasine[[#This Row],[RN]],#REF!)*PlanMasine[[#This Row],[KPLQ]]),0)</f>
        <v>0</v>
      </c>
      <c r="F2987" s="23">
        <v>4</v>
      </c>
      <c r="G2987" s="23">
        <v>2</v>
      </c>
      <c r="H2987" s="23">
        <v>0</v>
      </c>
      <c r="I2987" s="23" t="s">
        <v>5</v>
      </c>
      <c r="J2987" s="23" t="s">
        <v>570</v>
      </c>
      <c r="K2987" s="23" t="s">
        <v>2399</v>
      </c>
      <c r="L2987" s="24">
        <v>45863</v>
      </c>
      <c r="M2987" s="28">
        <v>1.3888888888888888E-2</v>
      </c>
      <c r="N2987" s="3">
        <v>45846</v>
      </c>
      <c r="O2987">
        <v>107641</v>
      </c>
      <c r="P2987" t="e">
        <f>IFERROR(INDEX(REDOSLIJED!#REF!,MATCH(PlanMasine[[#This Row],[KPL]],REDOSLIJED!#REF!,0)),MAX(REDOSLIJED!#REF!)+1)</f>
        <v>#REF!</v>
      </c>
    </row>
    <row r="2988" spans="1:16" hidden="1" x14ac:dyDescent="0.25">
      <c r="A2988" s="23">
        <v>1031110</v>
      </c>
      <c r="B2988" s="23">
        <v>1</v>
      </c>
      <c r="C2988" s="23">
        <v>1031096</v>
      </c>
      <c r="D2988" s="23" t="s">
        <v>2035</v>
      </c>
      <c r="E2988" s="5">
        <f>IFERROR((PlanMasine[[#This Row],[Norma]]/PlanMasine[[#This Row],[Q]])*(PlanMasine[[#This Row],[Q]]/SUMIF(#REF!,PlanMasine[[#This Row],[RN]],#REF!)*PlanMasine[[#This Row],[KPLQ]]),0)</f>
        <v>0</v>
      </c>
      <c r="F2988" s="23">
        <v>1</v>
      </c>
      <c r="G2988" s="23">
        <v>0</v>
      </c>
      <c r="H2988" s="23">
        <v>0</v>
      </c>
      <c r="I2988" s="23" t="s">
        <v>5</v>
      </c>
      <c r="J2988" s="23" t="s">
        <v>570</v>
      </c>
      <c r="K2988" s="23" t="s">
        <v>2400</v>
      </c>
      <c r="L2988" s="24">
        <v>45863</v>
      </c>
      <c r="M2988" s="28">
        <v>3.472222222222222E-3</v>
      </c>
      <c r="N2988" s="3">
        <v>45846</v>
      </c>
      <c r="O2988">
        <v>107641</v>
      </c>
      <c r="P2988" t="e">
        <f>IFERROR(INDEX(REDOSLIJED!#REF!,MATCH(PlanMasine[[#This Row],[KPL]],REDOSLIJED!#REF!,0)),MAX(REDOSLIJED!#REF!)+1)</f>
        <v>#REF!</v>
      </c>
    </row>
    <row r="2989" spans="1:16" hidden="1" x14ac:dyDescent="0.25">
      <c r="A2989" s="23">
        <v>1031110</v>
      </c>
      <c r="B2989" s="23">
        <v>1</v>
      </c>
      <c r="C2989" s="23">
        <v>1031095</v>
      </c>
      <c r="D2989" s="23" t="s">
        <v>2034</v>
      </c>
      <c r="E2989" s="5">
        <f>IFERROR((PlanMasine[[#This Row],[Norma]]/PlanMasine[[#This Row],[Q]])*(PlanMasine[[#This Row],[Q]]/SUMIF(#REF!,PlanMasine[[#This Row],[RN]],#REF!)*PlanMasine[[#This Row],[KPLQ]]),0)</f>
        <v>0</v>
      </c>
      <c r="F2989" s="23">
        <v>1</v>
      </c>
      <c r="G2989" s="23">
        <v>0</v>
      </c>
      <c r="H2989" s="23">
        <v>0</v>
      </c>
      <c r="I2989" s="23" t="s">
        <v>5</v>
      </c>
      <c r="J2989" s="23" t="s">
        <v>570</v>
      </c>
      <c r="K2989" s="23" t="s">
        <v>2400</v>
      </c>
      <c r="L2989" s="24">
        <v>45863</v>
      </c>
      <c r="M2989" s="28">
        <v>3.472222222222222E-3</v>
      </c>
      <c r="N2989" s="3">
        <v>45846</v>
      </c>
      <c r="O2989">
        <v>107639</v>
      </c>
      <c r="P2989" t="e">
        <f>IFERROR(INDEX(REDOSLIJED!#REF!,MATCH(PlanMasine[[#This Row],[KPL]],REDOSLIJED!#REF!,0)),MAX(REDOSLIJED!#REF!)+1)</f>
        <v>#REF!</v>
      </c>
    </row>
    <row r="2990" spans="1:16" hidden="1" x14ac:dyDescent="0.25">
      <c r="A2990" s="23">
        <v>1030398</v>
      </c>
      <c r="B2990" s="23">
        <v>1</v>
      </c>
      <c r="C2990" s="23">
        <v>1030373</v>
      </c>
      <c r="D2990" s="23" t="s">
        <v>2199</v>
      </c>
      <c r="E2990" s="5">
        <f>IFERROR((PlanMasine[[#This Row],[Norma]]/PlanMasine[[#This Row],[Q]])*(PlanMasine[[#This Row],[Q]]/SUMIF(#REF!,PlanMasine[[#This Row],[RN]],#REF!)*PlanMasine[[#This Row],[KPLQ]]),0)</f>
        <v>0</v>
      </c>
      <c r="F2990" s="23">
        <v>1</v>
      </c>
      <c r="G2990" s="23">
        <v>0</v>
      </c>
      <c r="H2990" s="23">
        <v>0</v>
      </c>
      <c r="I2990" s="23" t="s">
        <v>5</v>
      </c>
      <c r="J2990" s="23" t="s">
        <v>570</v>
      </c>
      <c r="K2990" s="23" t="s">
        <v>1845</v>
      </c>
      <c r="L2990" s="24">
        <v>45862</v>
      </c>
      <c r="M2990" s="28">
        <v>1.0416666666666666E-2</v>
      </c>
      <c r="N2990" s="3">
        <v>45847</v>
      </c>
      <c r="O2990">
        <v>155672</v>
      </c>
      <c r="P2990" t="e">
        <f>IFERROR(INDEX(REDOSLIJED!#REF!,MATCH(PlanMasine[[#This Row],[KPL]],REDOSLIJED!#REF!,0)),MAX(REDOSLIJED!#REF!)+1)</f>
        <v>#REF!</v>
      </c>
    </row>
    <row r="2991" spans="1:16" hidden="1" x14ac:dyDescent="0.25">
      <c r="A2991" s="23">
        <v>1030398</v>
      </c>
      <c r="B2991" s="23">
        <v>1</v>
      </c>
      <c r="C2991" s="23">
        <v>1030372</v>
      </c>
      <c r="D2991" s="23" t="s">
        <v>2162</v>
      </c>
      <c r="E2991" s="5">
        <f>IFERROR((PlanMasine[[#This Row],[Norma]]/PlanMasine[[#This Row],[Q]])*(PlanMasine[[#This Row],[Q]]/SUMIF(#REF!,PlanMasine[[#This Row],[RN]],#REF!)*PlanMasine[[#This Row],[KPLQ]]),0)</f>
        <v>0</v>
      </c>
      <c r="F2991" s="23">
        <v>1</v>
      </c>
      <c r="G2991" s="23">
        <v>0</v>
      </c>
      <c r="H2991" s="23">
        <v>0</v>
      </c>
      <c r="I2991" s="23" t="s">
        <v>5</v>
      </c>
      <c r="J2991" s="23" t="s">
        <v>570</v>
      </c>
      <c r="K2991" s="23" t="s">
        <v>1845</v>
      </c>
      <c r="L2991" s="24">
        <v>45862</v>
      </c>
      <c r="M2991" s="28">
        <v>6.9444444444444441E-3</v>
      </c>
      <c r="N2991" s="3">
        <v>45847</v>
      </c>
      <c r="O2991">
        <v>155671</v>
      </c>
      <c r="P2991" t="e">
        <f>IFERROR(INDEX(REDOSLIJED!#REF!,MATCH(PlanMasine[[#This Row],[KPL]],REDOSLIJED!#REF!,0)),MAX(REDOSLIJED!#REF!)+1)</f>
        <v>#REF!</v>
      </c>
    </row>
    <row r="2992" spans="1:16" hidden="1" x14ac:dyDescent="0.25">
      <c r="A2992" s="23">
        <v>1030398</v>
      </c>
      <c r="B2992" s="23">
        <v>1</v>
      </c>
      <c r="C2992" s="23">
        <v>1030371</v>
      </c>
      <c r="D2992" s="23" t="s">
        <v>2310</v>
      </c>
      <c r="E2992" s="5">
        <f>IFERROR((PlanMasine[[#This Row],[Norma]]/PlanMasine[[#This Row],[Q]])*(PlanMasine[[#This Row],[Q]]/SUMIF(#REF!,PlanMasine[[#This Row],[RN]],#REF!)*PlanMasine[[#This Row],[KPLQ]]),0)</f>
        <v>0</v>
      </c>
      <c r="F2992" s="23">
        <v>1</v>
      </c>
      <c r="G2992" s="23">
        <v>0</v>
      </c>
      <c r="H2992" s="23">
        <v>0</v>
      </c>
      <c r="I2992" s="23" t="s">
        <v>5</v>
      </c>
      <c r="J2992" s="23" t="s">
        <v>570</v>
      </c>
      <c r="K2992" s="23" t="s">
        <v>1845</v>
      </c>
      <c r="L2992" s="24">
        <v>45862</v>
      </c>
      <c r="M2992" s="28">
        <v>1.0416666666666666E-2</v>
      </c>
      <c r="N2992" s="3">
        <v>45847</v>
      </c>
      <c r="O2992">
        <v>155670</v>
      </c>
      <c r="P2992" t="e">
        <f>IFERROR(INDEX(REDOSLIJED!#REF!,MATCH(PlanMasine[[#This Row],[KPL]],REDOSLIJED!#REF!,0)),MAX(REDOSLIJED!#REF!)+1)</f>
        <v>#REF!</v>
      </c>
    </row>
    <row r="2993" spans="1:16" hidden="1" x14ac:dyDescent="0.25">
      <c r="A2993" s="23">
        <v>1030398</v>
      </c>
      <c r="B2993" s="23">
        <v>1</v>
      </c>
      <c r="C2993" s="23">
        <v>1030378</v>
      </c>
      <c r="D2993" s="23" t="s">
        <v>2161</v>
      </c>
      <c r="E2993" s="5">
        <f>IFERROR((PlanMasine[[#This Row],[Norma]]/PlanMasine[[#This Row],[Q]])*(PlanMasine[[#This Row],[Q]]/SUMIF(#REF!,PlanMasine[[#This Row],[RN]],#REF!)*PlanMasine[[#This Row],[KPLQ]]),0)</f>
        <v>0</v>
      </c>
      <c r="F2993" s="23">
        <v>1</v>
      </c>
      <c r="G2993" s="23">
        <v>0</v>
      </c>
      <c r="H2993" s="23">
        <v>0</v>
      </c>
      <c r="I2993" s="23" t="s">
        <v>5</v>
      </c>
      <c r="J2993" s="23" t="s">
        <v>570</v>
      </c>
      <c r="K2993" s="23" t="s">
        <v>1845</v>
      </c>
      <c r="L2993" s="24">
        <v>45862</v>
      </c>
      <c r="M2993" s="28">
        <v>6.9444444444444441E-3</v>
      </c>
      <c r="N2993" s="3">
        <v>45847</v>
      </c>
      <c r="O2993">
        <v>155677</v>
      </c>
      <c r="P2993" t="e">
        <f>IFERROR(INDEX(REDOSLIJED!#REF!,MATCH(PlanMasine[[#This Row],[KPL]],REDOSLIJED!#REF!,0)),MAX(REDOSLIJED!#REF!)+1)</f>
        <v>#REF!</v>
      </c>
    </row>
    <row r="2994" spans="1:16" hidden="1" x14ac:dyDescent="0.25">
      <c r="A2994" s="23">
        <v>1031416</v>
      </c>
      <c r="B2994" s="23">
        <v>6</v>
      </c>
      <c r="C2994" s="23">
        <v>1031415</v>
      </c>
      <c r="D2994" s="23" t="s">
        <v>1968</v>
      </c>
      <c r="E2994" s="5">
        <f>IFERROR((PlanMasine[[#This Row],[Norma]]/PlanMasine[[#This Row],[Q]])*(PlanMasine[[#This Row],[Q]]/SUMIF(#REF!,PlanMasine[[#This Row],[RN]],#REF!)*PlanMasine[[#This Row],[KPLQ]]),0)</f>
        <v>0</v>
      </c>
      <c r="F2994" s="23">
        <v>6</v>
      </c>
      <c r="G2994" s="23">
        <v>0</v>
      </c>
      <c r="H2994" s="23">
        <v>0</v>
      </c>
      <c r="I2994" s="23" t="s">
        <v>5</v>
      </c>
      <c r="J2994" s="23" t="s">
        <v>570</v>
      </c>
      <c r="K2994" s="23" t="s">
        <v>1846</v>
      </c>
      <c r="L2994" s="24">
        <v>45861</v>
      </c>
      <c r="M2994" s="28">
        <v>6.2500000000000003E-3</v>
      </c>
      <c r="N2994" s="3">
        <v>45847</v>
      </c>
      <c r="O2994">
        <v>215848</v>
      </c>
      <c r="P2994" t="e">
        <f>IFERROR(INDEX(REDOSLIJED!#REF!,MATCH(PlanMasine[[#This Row],[KPL]],REDOSLIJED!#REF!,0)),MAX(REDOSLIJED!#REF!)+1)</f>
        <v>#REF!</v>
      </c>
    </row>
    <row r="2995" spans="1:16" hidden="1" x14ac:dyDescent="0.25">
      <c r="A2995" s="23">
        <v>1031416</v>
      </c>
      <c r="B2995" s="23">
        <v>6</v>
      </c>
      <c r="C2995" s="23">
        <v>1031412</v>
      </c>
      <c r="D2995" s="23" t="s">
        <v>2183</v>
      </c>
      <c r="E2995" s="5">
        <f>IFERROR((PlanMasine[[#This Row],[Norma]]/PlanMasine[[#This Row],[Q]])*(PlanMasine[[#This Row],[Q]]/SUMIF(#REF!,PlanMasine[[#This Row],[RN]],#REF!)*PlanMasine[[#This Row],[KPLQ]]),0)</f>
        <v>0</v>
      </c>
      <c r="F2995" s="23">
        <v>6</v>
      </c>
      <c r="G2995" s="23">
        <v>0</v>
      </c>
      <c r="H2995" s="23">
        <v>0</v>
      </c>
      <c r="I2995" s="23" t="s">
        <v>5</v>
      </c>
      <c r="J2995" s="23" t="s">
        <v>570</v>
      </c>
      <c r="K2995" s="23" t="s">
        <v>1846</v>
      </c>
      <c r="L2995" s="24">
        <v>45861</v>
      </c>
      <c r="M2995" s="28">
        <v>8.3333333333333332E-3</v>
      </c>
      <c r="N2995" s="3">
        <v>45847</v>
      </c>
      <c r="O2995">
        <v>215845</v>
      </c>
      <c r="P2995" t="e">
        <f>IFERROR(INDEX(REDOSLIJED!#REF!,MATCH(PlanMasine[[#This Row],[KPL]],REDOSLIJED!#REF!,0)),MAX(REDOSLIJED!#REF!)+1)</f>
        <v>#REF!</v>
      </c>
    </row>
    <row r="2996" spans="1:16" hidden="1" x14ac:dyDescent="0.25">
      <c r="A2996" s="23">
        <v>1031416</v>
      </c>
      <c r="B2996" s="23">
        <v>6</v>
      </c>
      <c r="C2996" s="23">
        <v>1031414</v>
      </c>
      <c r="D2996" s="23" t="s">
        <v>1970</v>
      </c>
      <c r="E2996" s="5">
        <f>IFERROR((PlanMasine[[#This Row],[Norma]]/PlanMasine[[#This Row],[Q]])*(PlanMasine[[#This Row],[Q]]/SUMIF(#REF!,PlanMasine[[#This Row],[RN]],#REF!)*PlanMasine[[#This Row],[KPLQ]]),0)</f>
        <v>0</v>
      </c>
      <c r="F2996" s="23">
        <v>6</v>
      </c>
      <c r="G2996" s="23">
        <v>0</v>
      </c>
      <c r="H2996" s="23">
        <v>0</v>
      </c>
      <c r="I2996" s="23" t="s">
        <v>5</v>
      </c>
      <c r="J2996" s="23" t="s">
        <v>570</v>
      </c>
      <c r="K2996" s="23" t="s">
        <v>1846</v>
      </c>
      <c r="L2996" s="24">
        <v>45861</v>
      </c>
      <c r="M2996" s="28">
        <v>6.2500000000000003E-3</v>
      </c>
      <c r="N2996" s="3">
        <v>45847</v>
      </c>
      <c r="O2996">
        <v>215847</v>
      </c>
      <c r="P2996" t="e">
        <f>IFERROR(INDEX(REDOSLIJED!#REF!,MATCH(PlanMasine[[#This Row],[KPL]],REDOSLIJED!#REF!,0)),MAX(REDOSLIJED!#REF!)+1)</f>
        <v>#REF!</v>
      </c>
    </row>
    <row r="2997" spans="1:16" hidden="1" x14ac:dyDescent="0.25">
      <c r="A2997" s="23">
        <v>1031423</v>
      </c>
      <c r="B2997" s="23">
        <v>6</v>
      </c>
      <c r="C2997" s="23">
        <v>1031420</v>
      </c>
      <c r="D2997" s="23" t="s">
        <v>1972</v>
      </c>
      <c r="E2997" s="5">
        <f>IFERROR((PlanMasine[[#This Row],[Norma]]/PlanMasine[[#This Row],[Q]])*(PlanMasine[[#This Row],[Q]]/SUMIF(#REF!,PlanMasine[[#This Row],[RN]],#REF!)*PlanMasine[[#This Row],[KPLQ]]),0)</f>
        <v>0</v>
      </c>
      <c r="F2997" s="23">
        <v>6</v>
      </c>
      <c r="G2997" s="23">
        <v>0</v>
      </c>
      <c r="H2997" s="23">
        <v>0</v>
      </c>
      <c r="I2997" s="23" t="s">
        <v>5</v>
      </c>
      <c r="J2997" s="23" t="s">
        <v>570</v>
      </c>
      <c r="K2997" s="23" t="s">
        <v>2401</v>
      </c>
      <c r="L2997" s="24">
        <v>45861</v>
      </c>
      <c r="M2997" s="28">
        <v>8.3333333333333332E-3</v>
      </c>
      <c r="N2997" s="3">
        <v>45847</v>
      </c>
      <c r="O2997">
        <v>215817</v>
      </c>
      <c r="P2997" t="e">
        <f>IFERROR(INDEX(REDOSLIJED!#REF!,MATCH(PlanMasine[[#This Row],[KPL]],REDOSLIJED!#REF!,0)),MAX(REDOSLIJED!#REF!)+1)</f>
        <v>#REF!</v>
      </c>
    </row>
    <row r="2998" spans="1:16" hidden="1" x14ac:dyDescent="0.25">
      <c r="A2998" s="23">
        <v>1031428</v>
      </c>
      <c r="B2998" s="23">
        <v>6</v>
      </c>
      <c r="C2998" s="23">
        <v>1031426</v>
      </c>
      <c r="D2998" s="23" t="s">
        <v>1973</v>
      </c>
      <c r="E2998" s="5">
        <f>IFERROR((PlanMasine[[#This Row],[Norma]]/PlanMasine[[#This Row],[Q]])*(PlanMasine[[#This Row],[Q]]/SUMIF(#REF!,PlanMasine[[#This Row],[RN]],#REF!)*PlanMasine[[#This Row],[KPLQ]]),0)</f>
        <v>0</v>
      </c>
      <c r="F2998" s="23">
        <v>12</v>
      </c>
      <c r="G2998" s="23">
        <v>0</v>
      </c>
      <c r="H2998" s="23">
        <v>0</v>
      </c>
      <c r="I2998" s="23" t="s">
        <v>5</v>
      </c>
      <c r="J2998" s="23" t="s">
        <v>570</v>
      </c>
      <c r="K2998" s="23" t="s">
        <v>2402</v>
      </c>
      <c r="L2998" s="24">
        <v>45861</v>
      </c>
      <c r="M2998" s="28">
        <v>1.6666666666666666E-2</v>
      </c>
      <c r="N2998" s="3">
        <v>45847</v>
      </c>
      <c r="O2998">
        <v>215816</v>
      </c>
      <c r="P2998" t="e">
        <f>IFERROR(INDEX(REDOSLIJED!#REF!,MATCH(PlanMasine[[#This Row],[KPL]],REDOSLIJED!#REF!,0)),MAX(REDOSLIJED!#REF!)+1)</f>
        <v>#REF!</v>
      </c>
    </row>
    <row r="2999" spans="1:16" hidden="1" x14ac:dyDescent="0.25">
      <c r="A2999" s="23">
        <v>1032680</v>
      </c>
      <c r="B2999" s="23">
        <v>1</v>
      </c>
      <c r="C2999" s="23">
        <v>1032684</v>
      </c>
      <c r="D2999" s="23" t="s">
        <v>1939</v>
      </c>
      <c r="E2999" s="5">
        <f>IFERROR((PlanMasine[[#This Row],[Norma]]/PlanMasine[[#This Row],[Q]])*(PlanMasine[[#This Row],[Q]]/SUMIF(#REF!,PlanMasine[[#This Row],[RN]],#REF!)*PlanMasine[[#This Row],[KPLQ]]),0)</f>
        <v>0</v>
      </c>
      <c r="F2999" s="23">
        <v>1</v>
      </c>
      <c r="G2999" s="23">
        <v>0</v>
      </c>
      <c r="H2999" s="23">
        <v>0</v>
      </c>
      <c r="I2999" s="23" t="s">
        <v>5</v>
      </c>
      <c r="J2999" s="23" t="s">
        <v>570</v>
      </c>
      <c r="K2999" s="23" t="s">
        <v>2403</v>
      </c>
      <c r="L2999" s="24">
        <v>45859</v>
      </c>
      <c r="M2999" s="28">
        <v>8.3333333333333332E-3</v>
      </c>
      <c r="N2999" s="3">
        <v>45847</v>
      </c>
      <c r="O2999">
        <v>204306</v>
      </c>
      <c r="P2999" t="e">
        <f>IFERROR(INDEX(REDOSLIJED!#REF!,MATCH(PlanMasine[[#This Row],[KPL]],REDOSLIJED!#REF!,0)),MAX(REDOSLIJED!#REF!)+1)</f>
        <v>#REF!</v>
      </c>
    </row>
    <row r="3000" spans="1:16" hidden="1" x14ac:dyDescent="0.25">
      <c r="A3000" s="23">
        <v>1032680</v>
      </c>
      <c r="B3000" s="23">
        <v>1</v>
      </c>
      <c r="C3000" s="23">
        <v>1032693</v>
      </c>
      <c r="D3000" s="23" t="s">
        <v>1942</v>
      </c>
      <c r="E3000" s="5">
        <f>IFERROR((PlanMasine[[#This Row],[Norma]]/PlanMasine[[#This Row],[Q]])*(PlanMasine[[#This Row],[Q]]/SUMIF(#REF!,PlanMasine[[#This Row],[RN]],#REF!)*PlanMasine[[#This Row],[KPLQ]]),0)</f>
        <v>0</v>
      </c>
      <c r="F3000" s="23">
        <v>1</v>
      </c>
      <c r="G3000" s="23">
        <v>0</v>
      </c>
      <c r="H3000" s="23">
        <v>0</v>
      </c>
      <c r="I3000" s="23" t="s">
        <v>5</v>
      </c>
      <c r="J3000" s="23" t="s">
        <v>570</v>
      </c>
      <c r="K3000" s="23" t="s">
        <v>2403</v>
      </c>
      <c r="L3000" s="24">
        <v>45859</v>
      </c>
      <c r="M3000" s="28">
        <v>4.1666666666666666E-3</v>
      </c>
      <c r="N3000" s="3">
        <v>45847</v>
      </c>
      <c r="O3000">
        <v>204315</v>
      </c>
      <c r="P3000" t="e">
        <f>IFERROR(INDEX(REDOSLIJED!#REF!,MATCH(PlanMasine[[#This Row],[KPL]],REDOSLIJED!#REF!,0)),MAX(REDOSLIJED!#REF!)+1)</f>
        <v>#REF!</v>
      </c>
    </row>
    <row r="3001" spans="1:16" hidden="1" x14ac:dyDescent="0.25">
      <c r="A3001" s="23">
        <v>1032680</v>
      </c>
      <c r="B3001" s="23">
        <v>1</v>
      </c>
      <c r="C3001" s="23">
        <v>1032685</v>
      </c>
      <c r="D3001" s="23" t="s">
        <v>1932</v>
      </c>
      <c r="E3001" s="5">
        <f>IFERROR((PlanMasine[[#This Row],[Norma]]/PlanMasine[[#This Row],[Q]])*(PlanMasine[[#This Row],[Q]]/SUMIF(#REF!,PlanMasine[[#This Row],[RN]],#REF!)*PlanMasine[[#This Row],[KPLQ]]),0)</f>
        <v>0</v>
      </c>
      <c r="F3001" s="23">
        <v>1</v>
      </c>
      <c r="G3001" s="23">
        <v>0</v>
      </c>
      <c r="H3001" s="23">
        <v>0</v>
      </c>
      <c r="I3001" s="23" t="s">
        <v>5</v>
      </c>
      <c r="J3001" s="23" t="s">
        <v>570</v>
      </c>
      <c r="K3001" s="23" t="s">
        <v>2403</v>
      </c>
      <c r="L3001" s="24">
        <v>45859</v>
      </c>
      <c r="M3001" s="28">
        <v>6.9444444444444441E-3</v>
      </c>
      <c r="N3001" s="3">
        <v>45847</v>
      </c>
      <c r="O3001">
        <v>204307</v>
      </c>
      <c r="P3001" t="e">
        <f>IFERROR(INDEX(REDOSLIJED!#REF!,MATCH(PlanMasine[[#This Row],[KPL]],REDOSLIJED!#REF!,0)),MAX(REDOSLIJED!#REF!)+1)</f>
        <v>#REF!</v>
      </c>
    </row>
    <row r="3002" spans="1:16" hidden="1" x14ac:dyDescent="0.25">
      <c r="A3002" s="23">
        <v>1032680</v>
      </c>
      <c r="B3002" s="23">
        <v>1</v>
      </c>
      <c r="C3002" s="23">
        <v>1032691</v>
      </c>
      <c r="D3002" s="23" t="s">
        <v>1937</v>
      </c>
      <c r="E3002" s="5">
        <f>IFERROR((PlanMasine[[#This Row],[Norma]]/PlanMasine[[#This Row],[Q]])*(PlanMasine[[#This Row],[Q]]/SUMIF(#REF!,PlanMasine[[#This Row],[RN]],#REF!)*PlanMasine[[#This Row],[KPLQ]]),0)</f>
        <v>0</v>
      </c>
      <c r="F3002" s="23">
        <v>1</v>
      </c>
      <c r="G3002" s="23">
        <v>0</v>
      </c>
      <c r="H3002" s="23">
        <v>0</v>
      </c>
      <c r="I3002" s="23" t="s">
        <v>5</v>
      </c>
      <c r="J3002" s="23" t="s">
        <v>570</v>
      </c>
      <c r="K3002" s="23" t="s">
        <v>2403</v>
      </c>
      <c r="L3002" s="24">
        <v>45859</v>
      </c>
      <c r="M3002" s="28">
        <v>5.5555555555555558E-3</v>
      </c>
      <c r="N3002" s="3">
        <v>45847</v>
      </c>
      <c r="O3002">
        <v>204313</v>
      </c>
      <c r="P3002" t="e">
        <f>IFERROR(INDEX(REDOSLIJED!#REF!,MATCH(PlanMasine[[#This Row],[KPL]],REDOSLIJED!#REF!,0)),MAX(REDOSLIJED!#REF!)+1)</f>
        <v>#REF!</v>
      </c>
    </row>
    <row r="3003" spans="1:16" hidden="1" x14ac:dyDescent="0.25">
      <c r="A3003" s="23">
        <v>1032680</v>
      </c>
      <c r="B3003" s="23">
        <v>1</v>
      </c>
      <c r="C3003" s="23">
        <v>1032690</v>
      </c>
      <c r="D3003" s="23" t="s">
        <v>1936</v>
      </c>
      <c r="E3003" s="5">
        <f>IFERROR((PlanMasine[[#This Row],[Norma]]/PlanMasine[[#This Row],[Q]])*(PlanMasine[[#This Row],[Q]]/SUMIF(#REF!,PlanMasine[[#This Row],[RN]],#REF!)*PlanMasine[[#This Row],[KPLQ]]),0)</f>
        <v>0</v>
      </c>
      <c r="F3003" s="23">
        <v>1</v>
      </c>
      <c r="G3003" s="23">
        <v>0</v>
      </c>
      <c r="H3003" s="23">
        <v>0</v>
      </c>
      <c r="I3003" s="23" t="s">
        <v>5</v>
      </c>
      <c r="J3003" s="23" t="s">
        <v>570</v>
      </c>
      <c r="K3003" s="23" t="s">
        <v>2403</v>
      </c>
      <c r="L3003" s="24">
        <v>45859</v>
      </c>
      <c r="M3003" s="28">
        <v>3.472222222222222E-3</v>
      </c>
      <c r="N3003" s="3">
        <v>45847</v>
      </c>
      <c r="O3003">
        <v>204312</v>
      </c>
      <c r="P3003" t="e">
        <f>IFERROR(INDEX(REDOSLIJED!#REF!,MATCH(PlanMasine[[#This Row],[KPL]],REDOSLIJED!#REF!,0)),MAX(REDOSLIJED!#REF!)+1)</f>
        <v>#REF!</v>
      </c>
    </row>
    <row r="3004" spans="1:16" hidden="1" x14ac:dyDescent="0.25">
      <c r="A3004" s="23">
        <v>1032680</v>
      </c>
      <c r="B3004" s="23">
        <v>1</v>
      </c>
      <c r="C3004" s="23">
        <v>1032689</v>
      </c>
      <c r="D3004" s="23" t="s">
        <v>1935</v>
      </c>
      <c r="E3004" s="5">
        <f>IFERROR((PlanMasine[[#This Row],[Norma]]/PlanMasine[[#This Row],[Q]])*(PlanMasine[[#This Row],[Q]]/SUMIF(#REF!,PlanMasine[[#This Row],[RN]],#REF!)*PlanMasine[[#This Row],[KPLQ]]),0)</f>
        <v>0</v>
      </c>
      <c r="F3004" s="23">
        <v>2</v>
      </c>
      <c r="G3004" s="23">
        <v>0</v>
      </c>
      <c r="H3004" s="23">
        <v>0</v>
      </c>
      <c r="I3004" s="23" t="s">
        <v>5</v>
      </c>
      <c r="J3004" s="23" t="s">
        <v>570</v>
      </c>
      <c r="K3004" s="23" t="s">
        <v>2403</v>
      </c>
      <c r="L3004" s="24">
        <v>45859</v>
      </c>
      <c r="M3004" s="28">
        <v>8.3333333333333332E-3</v>
      </c>
      <c r="N3004" s="3">
        <v>45847</v>
      </c>
      <c r="O3004">
        <v>204311</v>
      </c>
      <c r="P3004" t="e">
        <f>IFERROR(INDEX(REDOSLIJED!#REF!,MATCH(PlanMasine[[#This Row],[KPL]],REDOSLIJED!#REF!,0)),MAX(REDOSLIJED!#REF!)+1)</f>
        <v>#REF!</v>
      </c>
    </row>
    <row r="3005" spans="1:16" hidden="1" x14ac:dyDescent="0.25">
      <c r="A3005" s="23">
        <v>1032680</v>
      </c>
      <c r="B3005" s="23">
        <v>1</v>
      </c>
      <c r="C3005" s="23">
        <v>1032692</v>
      </c>
      <c r="D3005" s="23" t="s">
        <v>1938</v>
      </c>
      <c r="E3005" s="5">
        <f>IFERROR((PlanMasine[[#This Row],[Norma]]/PlanMasine[[#This Row],[Q]])*(PlanMasine[[#This Row],[Q]]/SUMIF(#REF!,PlanMasine[[#This Row],[RN]],#REF!)*PlanMasine[[#This Row],[KPLQ]]),0)</f>
        <v>0</v>
      </c>
      <c r="F3005" s="23">
        <v>2</v>
      </c>
      <c r="G3005" s="23">
        <v>0</v>
      </c>
      <c r="H3005" s="23">
        <v>0</v>
      </c>
      <c r="I3005" s="23" t="s">
        <v>5</v>
      </c>
      <c r="J3005" s="23" t="s">
        <v>570</v>
      </c>
      <c r="K3005" s="23" t="s">
        <v>2403</v>
      </c>
      <c r="L3005" s="24">
        <v>45859</v>
      </c>
      <c r="M3005" s="28">
        <v>1.1111111111111112E-2</v>
      </c>
      <c r="N3005" s="3">
        <v>45847</v>
      </c>
      <c r="O3005">
        <v>204314</v>
      </c>
      <c r="P3005" t="e">
        <f>IFERROR(INDEX(REDOSLIJED!#REF!,MATCH(PlanMasine[[#This Row],[KPL]],REDOSLIJED!#REF!,0)),MAX(REDOSLIJED!#REF!)+1)</f>
        <v>#REF!</v>
      </c>
    </row>
    <row r="3006" spans="1:16" hidden="1" x14ac:dyDescent="0.25">
      <c r="A3006" s="23">
        <v>1032680</v>
      </c>
      <c r="B3006" s="23">
        <v>1</v>
      </c>
      <c r="C3006" s="23">
        <v>1032687</v>
      </c>
      <c r="D3006" s="23" t="s">
        <v>1934</v>
      </c>
      <c r="E3006" s="5">
        <f>IFERROR((PlanMasine[[#This Row],[Norma]]/PlanMasine[[#This Row],[Q]])*(PlanMasine[[#This Row],[Q]]/SUMIF(#REF!,PlanMasine[[#This Row],[RN]],#REF!)*PlanMasine[[#This Row],[KPLQ]]),0)</f>
        <v>0</v>
      </c>
      <c r="F3006" s="23">
        <v>1</v>
      </c>
      <c r="G3006" s="23">
        <v>0</v>
      </c>
      <c r="H3006" s="23">
        <v>0</v>
      </c>
      <c r="I3006" s="23" t="s">
        <v>5</v>
      </c>
      <c r="J3006" s="23" t="s">
        <v>570</v>
      </c>
      <c r="K3006" s="23" t="s">
        <v>2403</v>
      </c>
      <c r="L3006" s="24">
        <v>45859</v>
      </c>
      <c r="M3006" s="28">
        <v>5.5555555555555558E-3</v>
      </c>
      <c r="N3006" s="3">
        <v>45847</v>
      </c>
      <c r="O3006">
        <v>204309</v>
      </c>
      <c r="P3006" t="e">
        <f>IFERROR(INDEX(REDOSLIJED!#REF!,MATCH(PlanMasine[[#This Row],[KPL]],REDOSLIJED!#REF!,0)),MAX(REDOSLIJED!#REF!)+1)</f>
        <v>#REF!</v>
      </c>
    </row>
    <row r="3007" spans="1:16" hidden="1" x14ac:dyDescent="0.25">
      <c r="A3007" s="23">
        <v>1032680</v>
      </c>
      <c r="B3007" s="23">
        <v>1</v>
      </c>
      <c r="C3007" s="23">
        <v>1032686</v>
      </c>
      <c r="D3007" s="23" t="s">
        <v>1933</v>
      </c>
      <c r="E3007" s="5">
        <f>IFERROR((PlanMasine[[#This Row],[Norma]]/PlanMasine[[#This Row],[Q]])*(PlanMasine[[#This Row],[Q]]/SUMIF(#REF!,PlanMasine[[#This Row],[RN]],#REF!)*PlanMasine[[#This Row],[KPLQ]]),0)</f>
        <v>0</v>
      </c>
      <c r="F3007" s="23">
        <v>1</v>
      </c>
      <c r="G3007" s="23">
        <v>0</v>
      </c>
      <c r="H3007" s="23">
        <v>0</v>
      </c>
      <c r="I3007" s="23" t="s">
        <v>5</v>
      </c>
      <c r="J3007" s="23" t="s">
        <v>570</v>
      </c>
      <c r="K3007" s="23" t="s">
        <v>2403</v>
      </c>
      <c r="L3007" s="24">
        <v>45859</v>
      </c>
      <c r="M3007" s="28">
        <v>6.9444444444444441E-3</v>
      </c>
      <c r="N3007" s="3">
        <v>45847</v>
      </c>
      <c r="O3007">
        <v>204308</v>
      </c>
      <c r="P3007" t="e">
        <f>IFERROR(INDEX(REDOSLIJED!#REF!,MATCH(PlanMasine[[#This Row],[KPL]],REDOSLIJED!#REF!,0)),MAX(REDOSLIJED!#REF!)+1)</f>
        <v>#REF!</v>
      </c>
    </row>
    <row r="3008" spans="1:16" hidden="1" x14ac:dyDescent="0.25">
      <c r="A3008" s="23">
        <v>1032680</v>
      </c>
      <c r="B3008" s="23">
        <v>1</v>
      </c>
      <c r="C3008" s="23">
        <v>1032681</v>
      </c>
      <c r="D3008" s="23" t="s">
        <v>1941</v>
      </c>
      <c r="E3008" s="5">
        <f>IFERROR((PlanMasine[[#This Row],[Norma]]/PlanMasine[[#This Row],[Q]])*(PlanMasine[[#This Row],[Q]]/SUMIF(#REF!,PlanMasine[[#This Row],[RN]],#REF!)*PlanMasine[[#This Row],[KPLQ]]),0)</f>
        <v>0</v>
      </c>
      <c r="F3008" s="23">
        <v>1</v>
      </c>
      <c r="G3008" s="23">
        <v>0</v>
      </c>
      <c r="H3008" s="23">
        <v>0</v>
      </c>
      <c r="I3008" s="23" t="s">
        <v>5</v>
      </c>
      <c r="J3008" s="23" t="s">
        <v>570</v>
      </c>
      <c r="K3008" s="23" t="s">
        <v>2403</v>
      </c>
      <c r="L3008" s="24">
        <v>45859</v>
      </c>
      <c r="M3008" s="28">
        <v>1.0416666666666666E-2</v>
      </c>
      <c r="N3008" s="3">
        <v>45847</v>
      </c>
      <c r="O3008">
        <v>204303</v>
      </c>
      <c r="P3008" t="e">
        <f>IFERROR(INDEX(REDOSLIJED!#REF!,MATCH(PlanMasine[[#This Row],[KPL]],REDOSLIJED!#REF!,0)),MAX(REDOSLIJED!#REF!)+1)</f>
        <v>#REF!</v>
      </c>
    </row>
    <row r="3009" spans="1:16" hidden="1" x14ac:dyDescent="0.25">
      <c r="A3009" s="23">
        <v>1032680</v>
      </c>
      <c r="B3009" s="23">
        <v>1</v>
      </c>
      <c r="C3009" s="23">
        <v>1032682</v>
      </c>
      <c r="D3009" s="23" t="s">
        <v>1940</v>
      </c>
      <c r="E3009" s="5">
        <f>IFERROR((PlanMasine[[#This Row],[Norma]]/PlanMasine[[#This Row],[Q]])*(PlanMasine[[#This Row],[Q]]/SUMIF(#REF!,PlanMasine[[#This Row],[RN]],#REF!)*PlanMasine[[#This Row],[KPLQ]]),0)</f>
        <v>0</v>
      </c>
      <c r="F3009" s="23">
        <v>1</v>
      </c>
      <c r="G3009" s="23">
        <v>0</v>
      </c>
      <c r="H3009" s="23">
        <v>0</v>
      </c>
      <c r="I3009" s="23" t="s">
        <v>5</v>
      </c>
      <c r="J3009" s="23" t="s">
        <v>570</v>
      </c>
      <c r="K3009" s="23" t="s">
        <v>2403</v>
      </c>
      <c r="L3009" s="24">
        <v>45859</v>
      </c>
      <c r="M3009" s="28">
        <v>1.0416666666666666E-2</v>
      </c>
      <c r="N3009" s="3">
        <v>45847</v>
      </c>
      <c r="O3009">
        <v>204304</v>
      </c>
      <c r="P3009" t="e">
        <f>IFERROR(INDEX(REDOSLIJED!#REF!,MATCH(PlanMasine[[#This Row],[KPL]],REDOSLIJED!#REF!,0)),MAX(REDOSLIJED!#REF!)+1)</f>
        <v>#REF!</v>
      </c>
    </row>
    <row r="3010" spans="1:16" hidden="1" x14ac:dyDescent="0.25">
      <c r="A3010" s="23">
        <v>1032680</v>
      </c>
      <c r="B3010" s="23">
        <v>1</v>
      </c>
      <c r="C3010" s="23">
        <v>1032683</v>
      </c>
      <c r="D3010" s="23" t="s">
        <v>1944</v>
      </c>
      <c r="E3010" s="5">
        <f>IFERROR((PlanMasine[[#This Row],[Norma]]/PlanMasine[[#This Row],[Q]])*(PlanMasine[[#This Row],[Q]]/SUMIF(#REF!,PlanMasine[[#This Row],[RN]],#REF!)*PlanMasine[[#This Row],[KPLQ]]),0)</f>
        <v>0</v>
      </c>
      <c r="F3010" s="23">
        <v>1</v>
      </c>
      <c r="G3010" s="23">
        <v>0</v>
      </c>
      <c r="H3010" s="23">
        <v>0</v>
      </c>
      <c r="I3010" s="23" t="s">
        <v>5</v>
      </c>
      <c r="J3010" s="23" t="s">
        <v>570</v>
      </c>
      <c r="K3010" s="23" t="s">
        <v>2403</v>
      </c>
      <c r="L3010" s="24">
        <v>45859</v>
      </c>
      <c r="M3010" s="28">
        <v>6.9444444444444441E-3</v>
      </c>
      <c r="N3010" s="3">
        <v>45847</v>
      </c>
      <c r="O3010">
        <v>204305</v>
      </c>
      <c r="P3010" t="e">
        <f>IFERROR(INDEX(REDOSLIJED!#REF!,MATCH(PlanMasine[[#This Row],[KPL]],REDOSLIJED!#REF!,0)),MAX(REDOSLIJED!#REF!)+1)</f>
        <v>#REF!</v>
      </c>
    </row>
    <row r="3011" spans="1:16" hidden="1" x14ac:dyDescent="0.25">
      <c r="A3011" s="23">
        <v>1032680</v>
      </c>
      <c r="B3011" s="23">
        <v>1</v>
      </c>
      <c r="C3011" s="23">
        <v>1032688</v>
      </c>
      <c r="D3011" s="23" t="s">
        <v>1943</v>
      </c>
      <c r="E3011" s="5">
        <f>IFERROR((PlanMasine[[#This Row],[Norma]]/PlanMasine[[#This Row],[Q]])*(PlanMasine[[#This Row],[Q]]/SUMIF(#REF!,PlanMasine[[#This Row],[RN]],#REF!)*PlanMasine[[#This Row],[KPLQ]]),0)</f>
        <v>0</v>
      </c>
      <c r="F3011" s="23">
        <v>1</v>
      </c>
      <c r="G3011" s="23">
        <v>0</v>
      </c>
      <c r="H3011" s="23">
        <v>0</v>
      </c>
      <c r="I3011" s="23" t="s">
        <v>5</v>
      </c>
      <c r="J3011" s="23" t="s">
        <v>570</v>
      </c>
      <c r="K3011" s="23" t="s">
        <v>2403</v>
      </c>
      <c r="L3011" s="24">
        <v>45859</v>
      </c>
      <c r="M3011" s="28">
        <v>4.1666666666666666E-3</v>
      </c>
      <c r="N3011" s="3">
        <v>45847</v>
      </c>
      <c r="O3011">
        <v>204310</v>
      </c>
      <c r="P3011" t="e">
        <f>IFERROR(INDEX(REDOSLIJED!#REF!,MATCH(PlanMasine[[#This Row],[KPL]],REDOSLIJED!#REF!,0)),MAX(REDOSLIJED!#REF!)+1)</f>
        <v>#REF!</v>
      </c>
    </row>
    <row r="3012" spans="1:16" hidden="1" x14ac:dyDescent="0.25">
      <c r="A3012" s="23">
        <v>1035995</v>
      </c>
      <c r="B3012" s="23">
        <v>3</v>
      </c>
      <c r="C3012" s="23">
        <v>1036023</v>
      </c>
      <c r="D3012" s="23" t="s">
        <v>2543</v>
      </c>
      <c r="E3012" s="5">
        <f>IFERROR((PlanMasine[[#This Row],[Norma]]/PlanMasine[[#This Row],[Q]])*(PlanMasine[[#This Row],[Q]]/SUMIF(#REF!,PlanMasine[[#This Row],[RN]],#REF!)*PlanMasine[[#This Row],[KPLQ]]),0)</f>
        <v>0</v>
      </c>
      <c r="F3012" s="23">
        <v>3</v>
      </c>
      <c r="G3012" s="23">
        <v>0</v>
      </c>
      <c r="H3012" s="23">
        <v>0</v>
      </c>
      <c r="I3012" s="23" t="s">
        <v>5</v>
      </c>
      <c r="J3012" s="23" t="s">
        <v>570</v>
      </c>
      <c r="K3012" s="23" t="s">
        <v>2544</v>
      </c>
      <c r="L3012" s="24">
        <v>45874</v>
      </c>
      <c r="M3012" s="28">
        <v>5.208333333333333E-3</v>
      </c>
      <c r="N3012" s="3">
        <v>45847</v>
      </c>
      <c r="O3012">
        <v>209473</v>
      </c>
      <c r="P3012" t="e">
        <f>IFERROR(INDEX(REDOSLIJED!#REF!,MATCH(PlanMasine[[#This Row],[KPL]],REDOSLIJED!#REF!,0)),MAX(REDOSLIJED!#REF!)+1)</f>
        <v>#REF!</v>
      </c>
    </row>
    <row r="3013" spans="1:16" hidden="1" x14ac:dyDescent="0.25">
      <c r="A3013" s="23">
        <v>1035995</v>
      </c>
      <c r="B3013" s="23">
        <v>3</v>
      </c>
      <c r="C3013" s="23">
        <v>1036022</v>
      </c>
      <c r="D3013" s="23" t="s">
        <v>2545</v>
      </c>
      <c r="E3013" s="5">
        <f>IFERROR((PlanMasine[[#This Row],[Norma]]/PlanMasine[[#This Row],[Q]])*(PlanMasine[[#This Row],[Q]]/SUMIF(#REF!,PlanMasine[[#This Row],[RN]],#REF!)*PlanMasine[[#This Row],[KPLQ]]),0)</f>
        <v>0</v>
      </c>
      <c r="F3013" s="23">
        <v>3</v>
      </c>
      <c r="G3013" s="23">
        <v>0</v>
      </c>
      <c r="H3013" s="23">
        <v>0</v>
      </c>
      <c r="I3013" s="23" t="s">
        <v>5</v>
      </c>
      <c r="J3013" s="23" t="s">
        <v>570</v>
      </c>
      <c r="K3013" s="23" t="s">
        <v>2544</v>
      </c>
      <c r="L3013" s="24">
        <v>45874</v>
      </c>
      <c r="M3013" s="28">
        <v>5.208333333333333E-3</v>
      </c>
      <c r="N3013" s="3">
        <v>45847</v>
      </c>
      <c r="O3013">
        <v>209472</v>
      </c>
      <c r="P3013" t="e">
        <f>IFERROR(INDEX(REDOSLIJED!#REF!,MATCH(PlanMasine[[#This Row],[KPL]],REDOSLIJED!#REF!,0)),MAX(REDOSLIJED!#REF!)+1)</f>
        <v>#REF!</v>
      </c>
    </row>
    <row r="3014" spans="1:16" hidden="1" x14ac:dyDescent="0.25">
      <c r="A3014" s="23">
        <v>1035995</v>
      </c>
      <c r="B3014" s="23">
        <v>3</v>
      </c>
      <c r="C3014" s="23">
        <v>1036008</v>
      </c>
      <c r="D3014" s="23" t="s">
        <v>2546</v>
      </c>
      <c r="E3014" s="5">
        <f>IFERROR((PlanMasine[[#This Row],[Norma]]/PlanMasine[[#This Row],[Q]])*(PlanMasine[[#This Row],[Q]]/SUMIF(#REF!,PlanMasine[[#This Row],[RN]],#REF!)*PlanMasine[[#This Row],[KPLQ]]),0)</f>
        <v>0</v>
      </c>
      <c r="F3014" s="23">
        <v>3</v>
      </c>
      <c r="G3014" s="23">
        <v>0</v>
      </c>
      <c r="H3014" s="23">
        <v>0</v>
      </c>
      <c r="I3014" s="23" t="s">
        <v>5</v>
      </c>
      <c r="J3014" s="23" t="s">
        <v>570</v>
      </c>
      <c r="K3014" s="23" t="s">
        <v>2544</v>
      </c>
      <c r="L3014" s="24">
        <v>45874</v>
      </c>
      <c r="M3014" s="28">
        <v>1.0416666666666666E-2</v>
      </c>
      <c r="N3014" s="3">
        <v>45847</v>
      </c>
      <c r="O3014">
        <v>209458</v>
      </c>
      <c r="P3014" t="e">
        <f>IFERROR(INDEX(REDOSLIJED!#REF!,MATCH(PlanMasine[[#This Row],[KPL]],REDOSLIJED!#REF!,0)),MAX(REDOSLIJED!#REF!)+1)</f>
        <v>#REF!</v>
      </c>
    </row>
    <row r="3015" spans="1:16" hidden="1" x14ac:dyDescent="0.25">
      <c r="A3015" s="23">
        <v>1030252</v>
      </c>
      <c r="B3015" s="23">
        <v>1</v>
      </c>
      <c r="C3015" s="23">
        <v>1030225</v>
      </c>
      <c r="D3015" s="23" t="s">
        <v>2352</v>
      </c>
      <c r="E3015" s="5">
        <f>IFERROR((PlanMasine[[#This Row],[Norma]]/PlanMasine[[#This Row],[Q]])*(PlanMasine[[#This Row],[Q]]/SUMIF(#REF!,PlanMasine[[#This Row],[RN]],#REF!)*PlanMasine[[#This Row],[KPLQ]]),0)</f>
        <v>0</v>
      </c>
      <c r="F3015" s="23">
        <v>1</v>
      </c>
      <c r="G3015" s="23">
        <v>0</v>
      </c>
      <c r="H3015" s="23">
        <v>0</v>
      </c>
      <c r="I3015" s="23" t="s">
        <v>5</v>
      </c>
      <c r="J3015" s="23" t="s">
        <v>570</v>
      </c>
      <c r="K3015" s="23" t="s">
        <v>2404</v>
      </c>
      <c r="L3015" s="24">
        <v>45856</v>
      </c>
      <c r="M3015" s="28">
        <v>3.472222222222222E-3</v>
      </c>
      <c r="N3015" s="3">
        <v>45848</v>
      </c>
      <c r="O3015">
        <v>145041</v>
      </c>
      <c r="P3015" t="e">
        <f>IFERROR(INDEX(REDOSLIJED!#REF!,MATCH(PlanMasine[[#This Row],[KPL]],REDOSLIJED!#REF!,0)),MAX(REDOSLIJED!#REF!)+1)</f>
        <v>#REF!</v>
      </c>
    </row>
    <row r="3016" spans="1:16" hidden="1" x14ac:dyDescent="0.25">
      <c r="A3016" s="23">
        <v>1030252</v>
      </c>
      <c r="B3016" s="23">
        <v>1</v>
      </c>
      <c r="C3016" s="23">
        <v>1030226</v>
      </c>
      <c r="D3016" s="23" t="s">
        <v>2197</v>
      </c>
      <c r="E3016" s="5">
        <f>IFERROR((PlanMasine[[#This Row],[Norma]]/PlanMasine[[#This Row],[Q]])*(PlanMasine[[#This Row],[Q]]/SUMIF(#REF!,PlanMasine[[#This Row],[RN]],#REF!)*PlanMasine[[#This Row],[KPLQ]]),0)</f>
        <v>0</v>
      </c>
      <c r="F3016" s="23">
        <v>1</v>
      </c>
      <c r="G3016" s="23">
        <v>0</v>
      </c>
      <c r="H3016" s="23">
        <v>0</v>
      </c>
      <c r="I3016" s="23" t="s">
        <v>5</v>
      </c>
      <c r="J3016" s="23" t="s">
        <v>570</v>
      </c>
      <c r="K3016" s="23" t="s">
        <v>2404</v>
      </c>
      <c r="L3016" s="24">
        <v>45856</v>
      </c>
      <c r="M3016" s="28">
        <v>6.9444444444444441E-3</v>
      </c>
      <c r="N3016" s="3">
        <v>45848</v>
      </c>
      <c r="O3016">
        <v>145042</v>
      </c>
      <c r="P3016" t="e">
        <f>IFERROR(INDEX(REDOSLIJED!#REF!,MATCH(PlanMasine[[#This Row],[KPL]],REDOSLIJED!#REF!,0)),MAX(REDOSLIJED!#REF!)+1)</f>
        <v>#REF!</v>
      </c>
    </row>
    <row r="3017" spans="1:16" hidden="1" x14ac:dyDescent="0.25">
      <c r="A3017" s="23">
        <v>1030454</v>
      </c>
      <c r="B3017" s="23">
        <v>1</v>
      </c>
      <c r="C3017" s="23">
        <v>1030434</v>
      </c>
      <c r="D3017" s="23" t="s">
        <v>2161</v>
      </c>
      <c r="E3017" s="5">
        <f>IFERROR((PlanMasine[[#This Row],[Norma]]/PlanMasine[[#This Row],[Q]])*(PlanMasine[[#This Row],[Q]]/SUMIF(#REF!,PlanMasine[[#This Row],[RN]],#REF!)*PlanMasine[[#This Row],[KPLQ]]),0)</f>
        <v>0</v>
      </c>
      <c r="F3017" s="23">
        <v>1</v>
      </c>
      <c r="G3017" s="23">
        <v>0</v>
      </c>
      <c r="H3017" s="23">
        <v>0</v>
      </c>
      <c r="I3017" s="23" t="s">
        <v>5</v>
      </c>
      <c r="J3017" s="23" t="s">
        <v>570</v>
      </c>
      <c r="K3017" s="23" t="s">
        <v>1847</v>
      </c>
      <c r="L3017" s="24">
        <v>45862</v>
      </c>
      <c r="M3017" s="28">
        <v>6.9444444444444441E-3</v>
      </c>
      <c r="N3017" s="3">
        <v>45849</v>
      </c>
      <c r="O3017">
        <v>155677</v>
      </c>
      <c r="P3017" t="e">
        <f>IFERROR(INDEX(REDOSLIJED!#REF!,MATCH(PlanMasine[[#This Row],[KPL]],REDOSLIJED!#REF!,0)),MAX(REDOSLIJED!#REF!)+1)</f>
        <v>#REF!</v>
      </c>
    </row>
    <row r="3018" spans="1:16" hidden="1" x14ac:dyDescent="0.25">
      <c r="A3018" s="23">
        <v>1030454</v>
      </c>
      <c r="B3018" s="23">
        <v>1</v>
      </c>
      <c r="C3018" s="23">
        <v>1030427</v>
      </c>
      <c r="D3018" s="23" t="s">
        <v>2310</v>
      </c>
      <c r="E3018" s="5">
        <f>IFERROR((PlanMasine[[#This Row],[Norma]]/PlanMasine[[#This Row],[Q]])*(PlanMasine[[#This Row],[Q]]/SUMIF(#REF!,PlanMasine[[#This Row],[RN]],#REF!)*PlanMasine[[#This Row],[KPLQ]]),0)</f>
        <v>0</v>
      </c>
      <c r="F3018" s="23">
        <v>1</v>
      </c>
      <c r="G3018" s="23">
        <v>0</v>
      </c>
      <c r="H3018" s="23">
        <v>0</v>
      </c>
      <c r="I3018" s="23" t="s">
        <v>5</v>
      </c>
      <c r="J3018" s="23" t="s">
        <v>570</v>
      </c>
      <c r="K3018" s="23" t="s">
        <v>1847</v>
      </c>
      <c r="L3018" s="24">
        <v>45862</v>
      </c>
      <c r="M3018" s="28">
        <v>1.0416666666666666E-2</v>
      </c>
      <c r="N3018" s="3">
        <v>45849</v>
      </c>
      <c r="O3018">
        <v>155670</v>
      </c>
      <c r="P3018" t="e">
        <f>IFERROR(INDEX(REDOSLIJED!#REF!,MATCH(PlanMasine[[#This Row],[KPL]],REDOSLIJED!#REF!,0)),MAX(REDOSLIJED!#REF!)+1)</f>
        <v>#REF!</v>
      </c>
    </row>
    <row r="3019" spans="1:16" hidden="1" x14ac:dyDescent="0.25">
      <c r="A3019" s="23">
        <v>1030454</v>
      </c>
      <c r="B3019" s="23">
        <v>1</v>
      </c>
      <c r="C3019" s="23">
        <v>1030428</v>
      </c>
      <c r="D3019" s="23" t="s">
        <v>2162</v>
      </c>
      <c r="E3019" s="5">
        <f>IFERROR((PlanMasine[[#This Row],[Norma]]/PlanMasine[[#This Row],[Q]])*(PlanMasine[[#This Row],[Q]]/SUMIF(#REF!,PlanMasine[[#This Row],[RN]],#REF!)*PlanMasine[[#This Row],[KPLQ]]),0)</f>
        <v>0</v>
      </c>
      <c r="F3019" s="23">
        <v>1</v>
      </c>
      <c r="G3019" s="23">
        <v>0</v>
      </c>
      <c r="H3019" s="23">
        <v>0</v>
      </c>
      <c r="I3019" s="23" t="s">
        <v>5</v>
      </c>
      <c r="J3019" s="23" t="s">
        <v>570</v>
      </c>
      <c r="K3019" s="23" t="s">
        <v>1847</v>
      </c>
      <c r="L3019" s="24">
        <v>45862</v>
      </c>
      <c r="M3019" s="28">
        <v>6.9444444444444441E-3</v>
      </c>
      <c r="N3019" s="3">
        <v>45849</v>
      </c>
      <c r="O3019">
        <v>155671</v>
      </c>
      <c r="P3019" t="e">
        <f>IFERROR(INDEX(REDOSLIJED!#REF!,MATCH(PlanMasine[[#This Row],[KPL]],REDOSLIJED!#REF!,0)),MAX(REDOSLIJED!#REF!)+1)</f>
        <v>#REF!</v>
      </c>
    </row>
    <row r="3020" spans="1:16" hidden="1" x14ac:dyDescent="0.25">
      <c r="A3020" s="23">
        <v>1030454</v>
      </c>
      <c r="B3020" s="23">
        <v>1</v>
      </c>
      <c r="C3020" s="23">
        <v>1030429</v>
      </c>
      <c r="D3020" s="23" t="s">
        <v>2199</v>
      </c>
      <c r="E3020" s="5">
        <f>IFERROR((PlanMasine[[#This Row],[Norma]]/PlanMasine[[#This Row],[Q]])*(PlanMasine[[#This Row],[Q]]/SUMIF(#REF!,PlanMasine[[#This Row],[RN]],#REF!)*PlanMasine[[#This Row],[KPLQ]]),0)</f>
        <v>0</v>
      </c>
      <c r="F3020" s="23">
        <v>1</v>
      </c>
      <c r="G3020" s="23">
        <v>0</v>
      </c>
      <c r="H3020" s="23">
        <v>0</v>
      </c>
      <c r="I3020" s="23" t="s">
        <v>5</v>
      </c>
      <c r="J3020" s="23" t="s">
        <v>570</v>
      </c>
      <c r="K3020" s="23" t="s">
        <v>1847</v>
      </c>
      <c r="L3020" s="24">
        <v>45862</v>
      </c>
      <c r="M3020" s="28">
        <v>1.0416666666666666E-2</v>
      </c>
      <c r="N3020" s="3">
        <v>45849</v>
      </c>
      <c r="O3020">
        <v>155672</v>
      </c>
      <c r="P3020" t="e">
        <f>IFERROR(INDEX(REDOSLIJED!#REF!,MATCH(PlanMasine[[#This Row],[KPL]],REDOSLIJED!#REF!,0)),MAX(REDOSLIJED!#REF!)+1)</f>
        <v>#REF!</v>
      </c>
    </row>
    <row r="3021" spans="1:16" hidden="1" x14ac:dyDescent="0.25">
      <c r="A3021" s="23">
        <v>1033708</v>
      </c>
      <c r="B3021" s="23">
        <v>3</v>
      </c>
      <c r="C3021" s="23">
        <v>1033700</v>
      </c>
      <c r="D3021" s="23" t="s">
        <v>2039</v>
      </c>
      <c r="E3021" s="5">
        <f>IFERROR((PlanMasine[[#This Row],[Norma]]/PlanMasine[[#This Row],[Q]])*(PlanMasine[[#This Row],[Q]]/SUMIF(#REF!,PlanMasine[[#This Row],[RN]],#REF!)*PlanMasine[[#This Row],[KPLQ]]),0)</f>
        <v>0</v>
      </c>
      <c r="F3021" s="23">
        <v>3</v>
      </c>
      <c r="G3021" s="23">
        <v>0</v>
      </c>
      <c r="H3021" s="23">
        <v>0</v>
      </c>
      <c r="I3021" s="23" t="s">
        <v>5</v>
      </c>
      <c r="J3021" s="23" t="s">
        <v>570</v>
      </c>
      <c r="K3021" s="23" t="s">
        <v>1859</v>
      </c>
      <c r="L3021" s="24">
        <v>45870</v>
      </c>
      <c r="M3021" s="28">
        <v>1.0416666666666666E-2</v>
      </c>
      <c r="N3021" s="3">
        <v>45849</v>
      </c>
      <c r="O3021">
        <v>197957</v>
      </c>
      <c r="P3021" t="e">
        <f>IFERROR(INDEX(REDOSLIJED!#REF!,MATCH(PlanMasine[[#This Row],[KPL]],REDOSLIJED!#REF!,0)),MAX(REDOSLIJED!#REF!)+1)</f>
        <v>#REF!</v>
      </c>
    </row>
    <row r="3022" spans="1:16" hidden="1" x14ac:dyDescent="0.25">
      <c r="A3022" s="23">
        <v>1035809</v>
      </c>
      <c r="B3022" s="23">
        <v>2</v>
      </c>
      <c r="C3022" s="23">
        <v>1035811</v>
      </c>
      <c r="D3022" s="23" t="s">
        <v>2547</v>
      </c>
      <c r="E3022" s="5">
        <f>IFERROR((PlanMasine[[#This Row],[Norma]]/PlanMasine[[#This Row],[Q]])*(PlanMasine[[#This Row],[Q]]/SUMIF(#REF!,PlanMasine[[#This Row],[RN]],#REF!)*PlanMasine[[#This Row],[KPLQ]]),0)</f>
        <v>0</v>
      </c>
      <c r="F3022" s="23">
        <v>2</v>
      </c>
      <c r="G3022" s="23">
        <v>0</v>
      </c>
      <c r="H3022" s="23">
        <v>0</v>
      </c>
      <c r="I3022" s="23" t="s">
        <v>5</v>
      </c>
      <c r="J3022" s="23" t="s">
        <v>570</v>
      </c>
      <c r="K3022" s="23" t="s">
        <v>2548</v>
      </c>
      <c r="L3022" s="24">
        <v>45877</v>
      </c>
      <c r="M3022" s="28">
        <v>1.3888888888888888E-2</v>
      </c>
      <c r="N3022" s="3">
        <v>45849</v>
      </c>
      <c r="O3022">
        <v>157290</v>
      </c>
      <c r="P3022" t="e">
        <f>IFERROR(INDEX(REDOSLIJED!#REF!,MATCH(PlanMasine[[#This Row],[KPL]],REDOSLIJED!#REF!,0)),MAX(REDOSLIJED!#REF!)+1)</f>
        <v>#REF!</v>
      </c>
    </row>
    <row r="3023" spans="1:16" hidden="1" x14ac:dyDescent="0.25">
      <c r="A3023" s="23">
        <v>1030001</v>
      </c>
      <c r="B3023" s="23">
        <v>1</v>
      </c>
      <c r="C3023" s="23">
        <v>1030017</v>
      </c>
      <c r="D3023" s="23" t="s">
        <v>2031</v>
      </c>
      <c r="E3023" s="5">
        <f>IFERROR((PlanMasine[[#This Row],[Norma]]/PlanMasine[[#This Row],[Q]])*(PlanMasine[[#This Row],[Q]]/SUMIF(#REF!,PlanMasine[[#This Row],[RN]],#REF!)*PlanMasine[[#This Row],[KPLQ]]),0)</f>
        <v>0</v>
      </c>
      <c r="F3023" s="23">
        <v>1</v>
      </c>
      <c r="G3023" s="23">
        <v>0</v>
      </c>
      <c r="H3023" s="23">
        <v>0</v>
      </c>
      <c r="I3023" s="23" t="s">
        <v>5</v>
      </c>
      <c r="J3023" s="23" t="s">
        <v>570</v>
      </c>
      <c r="K3023" s="23" t="s">
        <v>2408</v>
      </c>
      <c r="L3023" s="24">
        <v>45867</v>
      </c>
      <c r="M3023" s="28">
        <v>6.9444444444444441E-3</v>
      </c>
      <c r="N3023" s="3">
        <v>45852</v>
      </c>
      <c r="O3023">
        <v>199681</v>
      </c>
      <c r="P3023" t="e">
        <f>IFERROR(INDEX(REDOSLIJED!#REF!,MATCH(PlanMasine[[#This Row],[KPL]],REDOSLIJED!#REF!,0)),MAX(REDOSLIJED!#REF!)+1)</f>
        <v>#REF!</v>
      </c>
    </row>
    <row r="3024" spans="1:16" hidden="1" x14ac:dyDescent="0.25">
      <c r="A3024" s="23">
        <v>1030001</v>
      </c>
      <c r="B3024" s="23">
        <v>1</v>
      </c>
      <c r="C3024" s="23">
        <v>1030016</v>
      </c>
      <c r="D3024" s="23" t="s">
        <v>2033</v>
      </c>
      <c r="E3024" s="5">
        <f>IFERROR((PlanMasine[[#This Row],[Norma]]/PlanMasine[[#This Row],[Q]])*(PlanMasine[[#This Row],[Q]]/SUMIF(#REF!,PlanMasine[[#This Row],[RN]],#REF!)*PlanMasine[[#This Row],[KPLQ]]),0)</f>
        <v>0</v>
      </c>
      <c r="F3024" s="23">
        <v>1</v>
      </c>
      <c r="G3024" s="23">
        <v>0</v>
      </c>
      <c r="H3024" s="23">
        <v>0</v>
      </c>
      <c r="I3024" s="23" t="s">
        <v>5</v>
      </c>
      <c r="J3024" s="23" t="s">
        <v>570</v>
      </c>
      <c r="K3024" s="23" t="s">
        <v>2408</v>
      </c>
      <c r="L3024" s="24">
        <v>45867</v>
      </c>
      <c r="M3024" s="28">
        <v>6.9444444444444441E-3</v>
      </c>
      <c r="N3024" s="3">
        <v>45852</v>
      </c>
      <c r="O3024">
        <v>199680</v>
      </c>
      <c r="P3024" t="e">
        <f>IFERROR(INDEX(REDOSLIJED!#REF!,MATCH(PlanMasine[[#This Row],[KPL]],REDOSLIJED!#REF!,0)),MAX(REDOSLIJED!#REF!)+1)</f>
        <v>#REF!</v>
      </c>
    </row>
    <row r="3025" spans="1:16" hidden="1" x14ac:dyDescent="0.25">
      <c r="A3025" s="23">
        <v>1030001</v>
      </c>
      <c r="B3025" s="23">
        <v>1</v>
      </c>
      <c r="C3025" s="23">
        <v>1030011</v>
      </c>
      <c r="D3025" s="23" t="s">
        <v>2410</v>
      </c>
      <c r="E3025" s="5">
        <f>IFERROR((PlanMasine[[#This Row],[Norma]]/PlanMasine[[#This Row],[Q]])*(PlanMasine[[#This Row],[Q]]/SUMIF(#REF!,PlanMasine[[#This Row],[RN]],#REF!)*PlanMasine[[#This Row],[KPLQ]]),0)</f>
        <v>0</v>
      </c>
      <c r="F3025" s="23">
        <v>2</v>
      </c>
      <c r="G3025" s="23">
        <v>0</v>
      </c>
      <c r="H3025" s="23">
        <v>0</v>
      </c>
      <c r="I3025" s="23" t="s">
        <v>5</v>
      </c>
      <c r="J3025" s="23" t="s">
        <v>570</v>
      </c>
      <c r="K3025" s="23" t="s">
        <v>2408</v>
      </c>
      <c r="L3025" s="24">
        <v>45867</v>
      </c>
      <c r="M3025" s="28">
        <v>6.9444444444444441E-3</v>
      </c>
      <c r="N3025" s="3">
        <v>45852</v>
      </c>
      <c r="O3025">
        <v>199675</v>
      </c>
      <c r="P3025" t="e">
        <f>IFERROR(INDEX(REDOSLIJED!#REF!,MATCH(PlanMasine[[#This Row],[KPL]],REDOSLIJED!#REF!,0)),MAX(REDOSLIJED!#REF!)+1)</f>
        <v>#REF!</v>
      </c>
    </row>
    <row r="3026" spans="1:16" hidden="1" x14ac:dyDescent="0.25">
      <c r="A3026" s="23">
        <v>1030001</v>
      </c>
      <c r="B3026" s="23">
        <v>1</v>
      </c>
      <c r="C3026" s="23">
        <v>1030039</v>
      </c>
      <c r="D3026" s="23" t="s">
        <v>2409</v>
      </c>
      <c r="E3026" s="5">
        <f>IFERROR((PlanMasine[[#This Row],[Norma]]/PlanMasine[[#This Row],[Q]])*(PlanMasine[[#This Row],[Q]]/SUMIF(#REF!,PlanMasine[[#This Row],[RN]],#REF!)*PlanMasine[[#This Row],[KPLQ]]),0)</f>
        <v>0</v>
      </c>
      <c r="F3026" s="23">
        <v>1</v>
      </c>
      <c r="G3026" s="23">
        <v>0</v>
      </c>
      <c r="H3026" s="23">
        <v>0</v>
      </c>
      <c r="I3026" s="23" t="s">
        <v>5</v>
      </c>
      <c r="J3026" s="23" t="s">
        <v>570</v>
      </c>
      <c r="K3026" s="23" t="s">
        <v>2408</v>
      </c>
      <c r="L3026" s="24">
        <v>45867</v>
      </c>
      <c r="M3026" s="28">
        <v>3.472222222222222E-3</v>
      </c>
      <c r="N3026" s="3">
        <v>45852</v>
      </c>
      <c r="O3026">
        <v>199703</v>
      </c>
      <c r="P3026" t="e">
        <f>IFERROR(INDEX(REDOSLIJED!#REF!,MATCH(PlanMasine[[#This Row],[KPL]],REDOSLIJED!#REF!,0)),MAX(REDOSLIJED!#REF!)+1)</f>
        <v>#REF!</v>
      </c>
    </row>
    <row r="3027" spans="1:16" hidden="1" x14ac:dyDescent="0.25">
      <c r="A3027" s="23">
        <v>1030047</v>
      </c>
      <c r="B3027" s="23">
        <v>1</v>
      </c>
      <c r="C3027" s="23">
        <v>1030057</v>
      </c>
      <c r="D3027" s="23" t="s">
        <v>2410</v>
      </c>
      <c r="E3027" s="5">
        <f>IFERROR((PlanMasine[[#This Row],[Norma]]/PlanMasine[[#This Row],[Q]])*(PlanMasine[[#This Row],[Q]]/SUMIF(#REF!,PlanMasine[[#This Row],[RN]],#REF!)*PlanMasine[[#This Row],[KPLQ]]),0)</f>
        <v>0</v>
      </c>
      <c r="F3027" s="23">
        <v>2</v>
      </c>
      <c r="G3027" s="23">
        <v>0</v>
      </c>
      <c r="H3027" s="23">
        <v>0</v>
      </c>
      <c r="I3027" s="23" t="s">
        <v>5</v>
      </c>
      <c r="J3027" s="23" t="s">
        <v>570</v>
      </c>
      <c r="K3027" s="23" t="s">
        <v>2411</v>
      </c>
      <c r="L3027" s="24">
        <v>45867</v>
      </c>
      <c r="M3027" s="28">
        <v>6.9444444444444441E-3</v>
      </c>
      <c r="N3027" s="3">
        <v>45852</v>
      </c>
      <c r="O3027">
        <v>199675</v>
      </c>
      <c r="P3027" t="e">
        <f>IFERROR(INDEX(REDOSLIJED!#REF!,MATCH(PlanMasine[[#This Row],[KPL]],REDOSLIJED!#REF!,0)),MAX(REDOSLIJED!#REF!)+1)</f>
        <v>#REF!</v>
      </c>
    </row>
    <row r="3028" spans="1:16" hidden="1" x14ac:dyDescent="0.25">
      <c r="A3028" s="23">
        <v>1030047</v>
      </c>
      <c r="B3028" s="23">
        <v>1</v>
      </c>
      <c r="C3028" s="23">
        <v>1030062</v>
      </c>
      <c r="D3028" s="23" t="s">
        <v>2033</v>
      </c>
      <c r="E3028" s="5">
        <f>IFERROR((PlanMasine[[#This Row],[Norma]]/PlanMasine[[#This Row],[Q]])*(PlanMasine[[#This Row],[Q]]/SUMIF(#REF!,PlanMasine[[#This Row],[RN]],#REF!)*PlanMasine[[#This Row],[KPLQ]]),0)</f>
        <v>0</v>
      </c>
      <c r="F3028" s="23">
        <v>1</v>
      </c>
      <c r="G3028" s="23">
        <v>0</v>
      </c>
      <c r="H3028" s="23">
        <v>0</v>
      </c>
      <c r="I3028" s="23" t="s">
        <v>5</v>
      </c>
      <c r="J3028" s="23" t="s">
        <v>570</v>
      </c>
      <c r="K3028" s="23" t="s">
        <v>2411</v>
      </c>
      <c r="L3028" s="24">
        <v>45867</v>
      </c>
      <c r="M3028" s="28">
        <v>6.9444444444444441E-3</v>
      </c>
      <c r="N3028" s="3">
        <v>45852</v>
      </c>
      <c r="O3028">
        <v>199680</v>
      </c>
      <c r="P3028" t="e">
        <f>IFERROR(INDEX(REDOSLIJED!#REF!,MATCH(PlanMasine[[#This Row],[KPL]],REDOSLIJED!#REF!,0)),MAX(REDOSLIJED!#REF!)+1)</f>
        <v>#REF!</v>
      </c>
    </row>
    <row r="3029" spans="1:16" hidden="1" x14ac:dyDescent="0.25">
      <c r="A3029" s="23">
        <v>1030047</v>
      </c>
      <c r="B3029" s="23">
        <v>1</v>
      </c>
      <c r="C3029" s="23">
        <v>1030063</v>
      </c>
      <c r="D3029" s="23" t="s">
        <v>2031</v>
      </c>
      <c r="E3029" s="5">
        <f>IFERROR((PlanMasine[[#This Row],[Norma]]/PlanMasine[[#This Row],[Q]])*(PlanMasine[[#This Row],[Q]]/SUMIF(#REF!,PlanMasine[[#This Row],[RN]],#REF!)*PlanMasine[[#This Row],[KPLQ]]),0)</f>
        <v>0</v>
      </c>
      <c r="F3029" s="23">
        <v>1</v>
      </c>
      <c r="G3029" s="23">
        <v>0</v>
      </c>
      <c r="H3029" s="23">
        <v>0</v>
      </c>
      <c r="I3029" s="23" t="s">
        <v>5</v>
      </c>
      <c r="J3029" s="23" t="s">
        <v>570</v>
      </c>
      <c r="K3029" s="23" t="s">
        <v>2411</v>
      </c>
      <c r="L3029" s="24">
        <v>45867</v>
      </c>
      <c r="M3029" s="28">
        <v>6.9444444444444441E-3</v>
      </c>
      <c r="N3029" s="3">
        <v>45852</v>
      </c>
      <c r="O3029">
        <v>199681</v>
      </c>
      <c r="P3029" t="e">
        <f>IFERROR(INDEX(REDOSLIJED!#REF!,MATCH(PlanMasine[[#This Row],[KPL]],REDOSLIJED!#REF!,0)),MAX(REDOSLIJED!#REF!)+1)</f>
        <v>#REF!</v>
      </c>
    </row>
    <row r="3030" spans="1:16" hidden="1" x14ac:dyDescent="0.25">
      <c r="A3030" s="23">
        <v>1030047</v>
      </c>
      <c r="B3030" s="23">
        <v>1</v>
      </c>
      <c r="C3030" s="23">
        <v>1030085</v>
      </c>
      <c r="D3030" s="23" t="s">
        <v>2409</v>
      </c>
      <c r="E3030" s="5">
        <f>IFERROR((PlanMasine[[#This Row],[Norma]]/PlanMasine[[#This Row],[Q]])*(PlanMasine[[#This Row],[Q]]/SUMIF(#REF!,PlanMasine[[#This Row],[RN]],#REF!)*PlanMasine[[#This Row],[KPLQ]]),0)</f>
        <v>0</v>
      </c>
      <c r="F3030" s="23">
        <v>1</v>
      </c>
      <c r="G3030" s="23">
        <v>0</v>
      </c>
      <c r="H3030" s="23">
        <v>0</v>
      </c>
      <c r="I3030" s="23" t="s">
        <v>5</v>
      </c>
      <c r="J3030" s="23" t="s">
        <v>570</v>
      </c>
      <c r="K3030" s="23" t="s">
        <v>2411</v>
      </c>
      <c r="L3030" s="24">
        <v>45867</v>
      </c>
      <c r="M3030" s="28">
        <v>3.472222222222222E-3</v>
      </c>
      <c r="N3030" s="3">
        <v>45852</v>
      </c>
      <c r="O3030">
        <v>199703</v>
      </c>
      <c r="P3030" t="e">
        <f>IFERROR(INDEX(REDOSLIJED!#REF!,MATCH(PlanMasine[[#This Row],[KPL]],REDOSLIJED!#REF!,0)),MAX(REDOSLIJED!#REF!)+1)</f>
        <v>#REF!</v>
      </c>
    </row>
    <row r="3031" spans="1:16" hidden="1" x14ac:dyDescent="0.25">
      <c r="A3031" s="23">
        <v>1030282</v>
      </c>
      <c r="B3031" s="23">
        <v>1</v>
      </c>
      <c r="C3031" s="23">
        <v>1030253</v>
      </c>
      <c r="D3031" s="23" t="s">
        <v>2355</v>
      </c>
      <c r="E3031" s="5">
        <f>IFERROR((PlanMasine[[#This Row],[Norma]]/PlanMasine[[#This Row],[Q]])*(PlanMasine[[#This Row],[Q]]/SUMIF(#REF!,PlanMasine[[#This Row],[RN]],#REF!)*PlanMasine[[#This Row],[KPLQ]]),0)</f>
        <v>0</v>
      </c>
      <c r="F3031" s="23">
        <v>1</v>
      </c>
      <c r="G3031" s="23">
        <v>0</v>
      </c>
      <c r="H3031" s="23">
        <v>0</v>
      </c>
      <c r="I3031" s="23" t="s">
        <v>5</v>
      </c>
      <c r="J3031" s="23" t="s">
        <v>570</v>
      </c>
      <c r="K3031" s="23" t="s">
        <v>2412</v>
      </c>
      <c r="L3031" s="24">
        <v>45859</v>
      </c>
      <c r="M3031" s="28">
        <v>1.0416666666666666E-2</v>
      </c>
      <c r="N3031" s="3">
        <v>45852</v>
      </c>
      <c r="O3031">
        <v>145039</v>
      </c>
      <c r="P3031" t="e">
        <f>IFERROR(INDEX(REDOSLIJED!#REF!,MATCH(PlanMasine[[#This Row],[KPL]],REDOSLIJED!#REF!,0)),MAX(REDOSLIJED!#REF!)+1)</f>
        <v>#REF!</v>
      </c>
    </row>
    <row r="3032" spans="1:16" hidden="1" x14ac:dyDescent="0.25">
      <c r="A3032" s="23">
        <v>1030282</v>
      </c>
      <c r="B3032" s="23">
        <v>1</v>
      </c>
      <c r="C3032" s="23">
        <v>1030259</v>
      </c>
      <c r="D3032" s="23" t="s">
        <v>2354</v>
      </c>
      <c r="E3032" s="5">
        <f>IFERROR((PlanMasine[[#This Row],[Norma]]/PlanMasine[[#This Row],[Q]])*(PlanMasine[[#This Row],[Q]]/SUMIF(#REF!,PlanMasine[[#This Row],[RN]],#REF!)*PlanMasine[[#This Row],[KPLQ]]),0)</f>
        <v>0</v>
      </c>
      <c r="F3032" s="23">
        <v>1</v>
      </c>
      <c r="G3032" s="23">
        <v>0</v>
      </c>
      <c r="H3032" s="23">
        <v>0</v>
      </c>
      <c r="I3032" s="23" t="s">
        <v>5</v>
      </c>
      <c r="J3032" s="23" t="s">
        <v>570</v>
      </c>
      <c r="K3032" s="23" t="s">
        <v>2412</v>
      </c>
      <c r="L3032" s="24">
        <v>45859</v>
      </c>
      <c r="M3032" s="28">
        <v>3.472222222222222E-3</v>
      </c>
      <c r="N3032" s="3">
        <v>45852</v>
      </c>
      <c r="O3032">
        <v>145045</v>
      </c>
      <c r="P3032" t="e">
        <f>IFERROR(INDEX(REDOSLIJED!#REF!,MATCH(PlanMasine[[#This Row],[KPL]],REDOSLIJED!#REF!,0)),MAX(REDOSLIJED!#REF!)+1)</f>
        <v>#REF!</v>
      </c>
    </row>
    <row r="3033" spans="1:16" hidden="1" x14ac:dyDescent="0.25">
      <c r="A3033" s="23">
        <v>1030282</v>
      </c>
      <c r="B3033" s="23">
        <v>1</v>
      </c>
      <c r="C3033" s="23">
        <v>1030260</v>
      </c>
      <c r="D3033" s="23" t="s">
        <v>2405</v>
      </c>
      <c r="E3033" s="5">
        <f>IFERROR((PlanMasine[[#This Row],[Norma]]/PlanMasine[[#This Row],[Q]])*(PlanMasine[[#This Row],[Q]]/SUMIF(#REF!,PlanMasine[[#This Row],[RN]],#REF!)*PlanMasine[[#This Row],[KPLQ]]),0)</f>
        <v>0</v>
      </c>
      <c r="F3033" s="23">
        <v>1</v>
      </c>
      <c r="G3033" s="23">
        <v>0</v>
      </c>
      <c r="H3033" s="23">
        <v>0</v>
      </c>
      <c r="I3033" s="23" t="s">
        <v>5</v>
      </c>
      <c r="J3033" s="23" t="s">
        <v>570</v>
      </c>
      <c r="K3033" s="23" t="s">
        <v>2412</v>
      </c>
      <c r="L3033" s="24">
        <v>45859</v>
      </c>
      <c r="M3033" s="28">
        <v>3.472222222222222E-3</v>
      </c>
      <c r="N3033" s="3">
        <v>45852</v>
      </c>
      <c r="O3033">
        <v>145046</v>
      </c>
      <c r="P3033" t="e">
        <f>IFERROR(INDEX(REDOSLIJED!#REF!,MATCH(PlanMasine[[#This Row],[KPL]],REDOSLIJED!#REF!,0)),MAX(REDOSLIJED!#REF!)+1)</f>
        <v>#REF!</v>
      </c>
    </row>
    <row r="3034" spans="1:16" hidden="1" x14ac:dyDescent="0.25">
      <c r="A3034" s="23">
        <v>1030282</v>
      </c>
      <c r="B3034" s="23">
        <v>1</v>
      </c>
      <c r="C3034" s="23">
        <v>1030256</v>
      </c>
      <c r="D3034" s="23" t="s">
        <v>2197</v>
      </c>
      <c r="E3034" s="5">
        <f>IFERROR((PlanMasine[[#This Row],[Norma]]/PlanMasine[[#This Row],[Q]])*(PlanMasine[[#This Row],[Q]]/SUMIF(#REF!,PlanMasine[[#This Row],[RN]],#REF!)*PlanMasine[[#This Row],[KPLQ]]),0)</f>
        <v>0</v>
      </c>
      <c r="F3034" s="23">
        <v>1</v>
      </c>
      <c r="G3034" s="23">
        <v>0</v>
      </c>
      <c r="H3034" s="23">
        <v>0</v>
      </c>
      <c r="I3034" s="23" t="s">
        <v>5</v>
      </c>
      <c r="J3034" s="23" t="s">
        <v>570</v>
      </c>
      <c r="K3034" s="23" t="s">
        <v>2412</v>
      </c>
      <c r="L3034" s="24">
        <v>45859</v>
      </c>
      <c r="M3034" s="28">
        <v>6.9444444444444441E-3</v>
      </c>
      <c r="N3034" s="3">
        <v>45852</v>
      </c>
      <c r="O3034">
        <v>145042</v>
      </c>
      <c r="P3034" t="e">
        <f>IFERROR(INDEX(REDOSLIJED!#REF!,MATCH(PlanMasine[[#This Row],[KPL]],REDOSLIJED!#REF!,0)),MAX(REDOSLIJED!#REF!)+1)</f>
        <v>#REF!</v>
      </c>
    </row>
    <row r="3035" spans="1:16" hidden="1" x14ac:dyDescent="0.25">
      <c r="A3035" s="23">
        <v>1030790</v>
      </c>
      <c r="B3035" s="23">
        <v>1</v>
      </c>
      <c r="C3035" s="23">
        <v>1030839</v>
      </c>
      <c r="D3035" s="23" t="s">
        <v>2178</v>
      </c>
      <c r="E3035" s="5">
        <f>IFERROR((PlanMasine[[#This Row],[Norma]]/PlanMasine[[#This Row],[Q]])*(PlanMasine[[#This Row],[Q]]/SUMIF(#REF!,PlanMasine[[#This Row],[RN]],#REF!)*PlanMasine[[#This Row],[KPLQ]]),0)</f>
        <v>0</v>
      </c>
      <c r="F3035" s="23">
        <v>1</v>
      </c>
      <c r="G3035" s="23">
        <v>0</v>
      </c>
      <c r="H3035" s="23">
        <v>0</v>
      </c>
      <c r="I3035" s="23" t="s">
        <v>5</v>
      </c>
      <c r="J3035" s="23" t="s">
        <v>570</v>
      </c>
      <c r="K3035" s="23" t="s">
        <v>1842</v>
      </c>
      <c r="L3035" s="24">
        <v>45867</v>
      </c>
      <c r="M3035" s="28">
        <v>2.7777777777777779E-3</v>
      </c>
      <c r="N3035" s="3">
        <v>45852</v>
      </c>
      <c r="O3035">
        <v>175858</v>
      </c>
      <c r="P3035" t="e">
        <f>IFERROR(INDEX(REDOSLIJED!#REF!,MATCH(PlanMasine[[#This Row],[KPL]],REDOSLIJED!#REF!,0)),MAX(REDOSLIJED!#REF!)+1)</f>
        <v>#REF!</v>
      </c>
    </row>
    <row r="3036" spans="1:16" hidden="1" x14ac:dyDescent="0.25">
      <c r="A3036" s="23">
        <v>1030790</v>
      </c>
      <c r="B3036" s="23">
        <v>1</v>
      </c>
      <c r="C3036" s="23">
        <v>1030832</v>
      </c>
      <c r="D3036" s="23" t="s">
        <v>2175</v>
      </c>
      <c r="E3036" s="5">
        <f>IFERROR((PlanMasine[[#This Row],[Norma]]/PlanMasine[[#This Row],[Q]])*(PlanMasine[[#This Row],[Q]]/SUMIF(#REF!,PlanMasine[[#This Row],[RN]],#REF!)*PlanMasine[[#This Row],[KPLQ]]),0)</f>
        <v>0</v>
      </c>
      <c r="F3036" s="23">
        <v>1</v>
      </c>
      <c r="G3036" s="23">
        <v>0</v>
      </c>
      <c r="H3036" s="23">
        <v>0</v>
      </c>
      <c r="I3036" s="23" t="s">
        <v>5</v>
      </c>
      <c r="J3036" s="23" t="s">
        <v>570</v>
      </c>
      <c r="K3036" s="23" t="s">
        <v>1842</v>
      </c>
      <c r="L3036" s="24">
        <v>45867</v>
      </c>
      <c r="M3036" s="28">
        <v>2.0833333333333333E-3</v>
      </c>
      <c r="N3036" s="3">
        <v>45852</v>
      </c>
      <c r="O3036">
        <v>175850</v>
      </c>
      <c r="P3036" t="e">
        <f>IFERROR(INDEX(REDOSLIJED!#REF!,MATCH(PlanMasine[[#This Row],[KPL]],REDOSLIJED!#REF!,0)),MAX(REDOSLIJED!#REF!)+1)</f>
        <v>#REF!</v>
      </c>
    </row>
    <row r="3037" spans="1:16" hidden="1" x14ac:dyDescent="0.25">
      <c r="A3037" s="23">
        <v>1030790</v>
      </c>
      <c r="B3037" s="23">
        <v>1</v>
      </c>
      <c r="C3037" s="23">
        <v>1030796</v>
      </c>
      <c r="D3037" s="23" t="s">
        <v>2391</v>
      </c>
      <c r="E3037" s="5">
        <f>IFERROR((PlanMasine[[#This Row],[Norma]]/PlanMasine[[#This Row],[Q]])*(PlanMasine[[#This Row],[Q]]/SUMIF(#REF!,PlanMasine[[#This Row],[RN]],#REF!)*PlanMasine[[#This Row],[KPLQ]]),0)</f>
        <v>0</v>
      </c>
      <c r="F3037" s="23">
        <v>1</v>
      </c>
      <c r="G3037" s="23">
        <v>0</v>
      </c>
      <c r="H3037" s="23">
        <v>0</v>
      </c>
      <c r="I3037" s="23" t="s">
        <v>5</v>
      </c>
      <c r="J3037" s="23" t="s">
        <v>570</v>
      </c>
      <c r="K3037" s="23" t="s">
        <v>1842</v>
      </c>
      <c r="L3037" s="24">
        <v>45867</v>
      </c>
      <c r="M3037" s="28">
        <v>2.0833333333333333E-3</v>
      </c>
      <c r="N3037" s="3">
        <v>45852</v>
      </c>
      <c r="O3037">
        <v>175803</v>
      </c>
      <c r="P3037" t="e">
        <f>IFERROR(INDEX(REDOSLIJED!#REF!,MATCH(PlanMasine[[#This Row],[KPL]],REDOSLIJED!#REF!,0)),MAX(REDOSLIJED!#REF!)+1)</f>
        <v>#REF!</v>
      </c>
    </row>
    <row r="3038" spans="1:16" hidden="1" x14ac:dyDescent="0.25">
      <c r="A3038" s="23">
        <v>1030790</v>
      </c>
      <c r="B3038" s="23">
        <v>1</v>
      </c>
      <c r="C3038" s="23">
        <v>1030845</v>
      </c>
      <c r="D3038" s="23" t="s">
        <v>2176</v>
      </c>
      <c r="E3038" s="5">
        <f>IFERROR((PlanMasine[[#This Row],[Norma]]/PlanMasine[[#This Row],[Q]])*(PlanMasine[[#This Row],[Q]]/SUMIF(#REF!,PlanMasine[[#This Row],[RN]],#REF!)*PlanMasine[[#This Row],[KPLQ]]),0)</f>
        <v>0</v>
      </c>
      <c r="F3038" s="23">
        <v>1</v>
      </c>
      <c r="G3038" s="23">
        <v>0</v>
      </c>
      <c r="H3038" s="23">
        <v>0</v>
      </c>
      <c r="I3038" s="23" t="s">
        <v>5</v>
      </c>
      <c r="J3038" s="23" t="s">
        <v>570</v>
      </c>
      <c r="K3038" s="23" t="s">
        <v>1842</v>
      </c>
      <c r="L3038" s="24">
        <v>45867</v>
      </c>
      <c r="M3038" s="28">
        <v>2.0833333333333333E-3</v>
      </c>
      <c r="N3038" s="3">
        <v>45852</v>
      </c>
      <c r="O3038">
        <v>175864</v>
      </c>
      <c r="P3038" t="e">
        <f>IFERROR(INDEX(REDOSLIJED!#REF!,MATCH(PlanMasine[[#This Row],[KPL]],REDOSLIJED!#REF!,0)),MAX(REDOSLIJED!#REF!)+1)</f>
        <v>#REF!</v>
      </c>
    </row>
    <row r="3039" spans="1:16" hidden="1" x14ac:dyDescent="0.25">
      <c r="A3039" s="23">
        <v>1030790</v>
      </c>
      <c r="B3039" s="23">
        <v>1</v>
      </c>
      <c r="C3039" s="23">
        <v>1030846</v>
      </c>
      <c r="D3039" s="23" t="s">
        <v>2077</v>
      </c>
      <c r="E3039" s="5">
        <f>IFERROR((PlanMasine[[#This Row],[Norma]]/PlanMasine[[#This Row],[Q]])*(PlanMasine[[#This Row],[Q]]/SUMIF(#REF!,PlanMasine[[#This Row],[RN]],#REF!)*PlanMasine[[#This Row],[KPLQ]]),0)</f>
        <v>0</v>
      </c>
      <c r="F3039" s="23">
        <v>2</v>
      </c>
      <c r="G3039" s="23">
        <v>0</v>
      </c>
      <c r="H3039" s="23">
        <v>0</v>
      </c>
      <c r="I3039" s="23" t="s">
        <v>5</v>
      </c>
      <c r="J3039" s="23" t="s">
        <v>570</v>
      </c>
      <c r="K3039" s="23" t="s">
        <v>1842</v>
      </c>
      <c r="L3039" s="24">
        <v>45867</v>
      </c>
      <c r="M3039" s="28">
        <v>4.1666666666666666E-3</v>
      </c>
      <c r="N3039" s="3">
        <v>45852</v>
      </c>
      <c r="O3039">
        <v>175865</v>
      </c>
      <c r="P3039" t="e">
        <f>IFERROR(INDEX(REDOSLIJED!#REF!,MATCH(PlanMasine[[#This Row],[KPL]],REDOSLIJED!#REF!,0)),MAX(REDOSLIJED!#REF!)+1)</f>
        <v>#REF!</v>
      </c>
    </row>
    <row r="3040" spans="1:16" hidden="1" x14ac:dyDescent="0.25">
      <c r="A3040" s="23">
        <v>1030790</v>
      </c>
      <c r="B3040" s="23">
        <v>1</v>
      </c>
      <c r="C3040" s="23">
        <v>1030870</v>
      </c>
      <c r="D3040" s="23" t="s">
        <v>2177</v>
      </c>
      <c r="E3040" s="5">
        <f>IFERROR((PlanMasine[[#This Row],[Norma]]/PlanMasine[[#This Row],[Q]])*(PlanMasine[[#This Row],[Q]]/SUMIF(#REF!,PlanMasine[[#This Row],[RN]],#REF!)*PlanMasine[[#This Row],[KPLQ]]),0)</f>
        <v>0</v>
      </c>
      <c r="F3040" s="23">
        <v>1</v>
      </c>
      <c r="G3040" s="23">
        <v>0</v>
      </c>
      <c r="H3040" s="23">
        <v>0</v>
      </c>
      <c r="I3040" s="23" t="s">
        <v>5</v>
      </c>
      <c r="J3040" s="23" t="s">
        <v>570</v>
      </c>
      <c r="K3040" s="23" t="s">
        <v>1842</v>
      </c>
      <c r="L3040" s="24">
        <v>45867</v>
      </c>
      <c r="M3040" s="28">
        <v>2.0833333333333333E-3</v>
      </c>
      <c r="N3040" s="3">
        <v>45852</v>
      </c>
      <c r="O3040">
        <v>175888</v>
      </c>
      <c r="P3040" t="e">
        <f>IFERROR(INDEX(REDOSLIJED!#REF!,MATCH(PlanMasine[[#This Row],[KPL]],REDOSLIJED!#REF!,0)),MAX(REDOSLIJED!#REF!)+1)</f>
        <v>#REF!</v>
      </c>
    </row>
    <row r="3041" spans="1:16" hidden="1" x14ac:dyDescent="0.25">
      <c r="A3041" s="23">
        <v>1030790</v>
      </c>
      <c r="B3041" s="23">
        <v>1</v>
      </c>
      <c r="C3041" s="23">
        <v>1030842</v>
      </c>
      <c r="D3041" s="23" t="s">
        <v>2078</v>
      </c>
      <c r="E3041" s="5">
        <f>IFERROR((PlanMasine[[#This Row],[Norma]]/PlanMasine[[#This Row],[Q]])*(PlanMasine[[#This Row],[Q]]/SUMIF(#REF!,PlanMasine[[#This Row],[RN]],#REF!)*PlanMasine[[#This Row],[KPLQ]]),0)</f>
        <v>0</v>
      </c>
      <c r="F3041" s="23">
        <v>1</v>
      </c>
      <c r="G3041" s="23">
        <v>0</v>
      </c>
      <c r="H3041" s="23">
        <v>0</v>
      </c>
      <c r="I3041" s="23" t="s">
        <v>5</v>
      </c>
      <c r="J3041" s="23" t="s">
        <v>570</v>
      </c>
      <c r="K3041" s="23" t="s">
        <v>1842</v>
      </c>
      <c r="L3041" s="24">
        <v>45867</v>
      </c>
      <c r="M3041" s="28">
        <v>6.9444444444444441E-3</v>
      </c>
      <c r="N3041" s="3">
        <v>45852</v>
      </c>
      <c r="O3041">
        <v>175861</v>
      </c>
      <c r="P3041" t="e">
        <f>IFERROR(INDEX(REDOSLIJED!#REF!,MATCH(PlanMasine[[#This Row],[KPL]],REDOSLIJED!#REF!,0)),MAX(REDOSLIJED!#REF!)+1)</f>
        <v>#REF!</v>
      </c>
    </row>
    <row r="3042" spans="1:16" hidden="1" x14ac:dyDescent="0.25">
      <c r="A3042" s="23">
        <v>1031354</v>
      </c>
      <c r="B3042" s="23">
        <v>1</v>
      </c>
      <c r="C3042" s="23">
        <v>1031374</v>
      </c>
      <c r="D3042" s="23" t="s">
        <v>2375</v>
      </c>
      <c r="E3042" s="5">
        <f>IFERROR((PlanMasine[[#This Row],[Norma]]/PlanMasine[[#This Row],[Q]])*(PlanMasine[[#This Row],[Q]]/SUMIF(#REF!,PlanMasine[[#This Row],[RN]],#REF!)*PlanMasine[[#This Row],[KPLQ]]),0)</f>
        <v>0</v>
      </c>
      <c r="F3042" s="23">
        <v>6</v>
      </c>
      <c r="G3042" s="23">
        <v>0</v>
      </c>
      <c r="H3042" s="23">
        <v>0</v>
      </c>
      <c r="I3042" s="23" t="s">
        <v>5</v>
      </c>
      <c r="J3042" s="23" t="s">
        <v>570</v>
      </c>
      <c r="K3042" s="23" t="s">
        <v>2413</v>
      </c>
      <c r="L3042" s="24">
        <v>45854</v>
      </c>
      <c r="M3042" s="28">
        <v>4.1666666666666666E-3</v>
      </c>
      <c r="N3042" s="3">
        <v>45852</v>
      </c>
      <c r="O3042">
        <v>215829</v>
      </c>
      <c r="P3042" t="e">
        <f>IFERROR(INDEX(REDOSLIJED!#REF!,MATCH(PlanMasine[[#This Row],[KPL]],REDOSLIJED!#REF!,0)),MAX(REDOSLIJED!#REF!)+1)</f>
        <v>#REF!</v>
      </c>
    </row>
    <row r="3043" spans="1:16" hidden="1" x14ac:dyDescent="0.25">
      <c r="A3043" s="23">
        <v>1031354</v>
      </c>
      <c r="B3043" s="23">
        <v>1</v>
      </c>
      <c r="C3043" s="23">
        <v>1031372</v>
      </c>
      <c r="D3043" s="23" t="s">
        <v>2373</v>
      </c>
      <c r="E3043" s="5">
        <f>IFERROR((PlanMasine[[#This Row],[Norma]]/PlanMasine[[#This Row],[Q]])*(PlanMasine[[#This Row],[Q]]/SUMIF(#REF!,PlanMasine[[#This Row],[RN]],#REF!)*PlanMasine[[#This Row],[KPLQ]]),0)</f>
        <v>0</v>
      </c>
      <c r="F3043" s="23">
        <v>6</v>
      </c>
      <c r="G3043" s="23">
        <v>0</v>
      </c>
      <c r="H3043" s="23">
        <v>0</v>
      </c>
      <c r="I3043" s="23" t="s">
        <v>5</v>
      </c>
      <c r="J3043" s="23" t="s">
        <v>570</v>
      </c>
      <c r="K3043" s="23" t="s">
        <v>2413</v>
      </c>
      <c r="L3043" s="24">
        <v>45854</v>
      </c>
      <c r="M3043" s="28">
        <v>4.1666666666666666E-3</v>
      </c>
      <c r="N3043" s="3">
        <v>45852</v>
      </c>
      <c r="O3043">
        <v>215827</v>
      </c>
      <c r="P3043" t="e">
        <f>IFERROR(INDEX(REDOSLIJED!#REF!,MATCH(PlanMasine[[#This Row],[KPL]],REDOSLIJED!#REF!,0)),MAX(REDOSLIJED!#REF!)+1)</f>
        <v>#REF!</v>
      </c>
    </row>
    <row r="3044" spans="1:16" hidden="1" x14ac:dyDescent="0.25">
      <c r="A3044" s="23">
        <v>1031354</v>
      </c>
      <c r="B3044" s="23">
        <v>1</v>
      </c>
      <c r="C3044" s="23">
        <v>1031371</v>
      </c>
      <c r="D3044" s="23" t="s">
        <v>2374</v>
      </c>
      <c r="E3044" s="5">
        <f>IFERROR((PlanMasine[[#This Row],[Norma]]/PlanMasine[[#This Row],[Q]])*(PlanMasine[[#This Row],[Q]]/SUMIF(#REF!,PlanMasine[[#This Row],[RN]],#REF!)*PlanMasine[[#This Row],[KPLQ]]),0)</f>
        <v>0</v>
      </c>
      <c r="F3044" s="23">
        <v>6</v>
      </c>
      <c r="G3044" s="23">
        <v>0</v>
      </c>
      <c r="H3044" s="23">
        <v>0</v>
      </c>
      <c r="I3044" s="23" t="s">
        <v>5</v>
      </c>
      <c r="J3044" s="23" t="s">
        <v>570</v>
      </c>
      <c r="K3044" s="23" t="s">
        <v>2413</v>
      </c>
      <c r="L3044" s="24">
        <v>45854</v>
      </c>
      <c r="M3044" s="28">
        <v>4.1666666666666666E-3</v>
      </c>
      <c r="N3044" s="3">
        <v>45852</v>
      </c>
      <c r="O3044">
        <v>215825</v>
      </c>
      <c r="P3044" t="e">
        <f>IFERROR(INDEX(REDOSLIJED!#REF!,MATCH(PlanMasine[[#This Row],[KPL]],REDOSLIJED!#REF!,0)),MAX(REDOSLIJED!#REF!)+1)</f>
        <v>#REF!</v>
      </c>
    </row>
    <row r="3045" spans="1:16" hidden="1" x14ac:dyDescent="0.25">
      <c r="A3045" s="23">
        <v>1031354</v>
      </c>
      <c r="B3045" s="23">
        <v>1</v>
      </c>
      <c r="C3045" s="23">
        <v>1031378</v>
      </c>
      <c r="D3045" s="23" t="s">
        <v>2184</v>
      </c>
      <c r="E3045" s="5">
        <f>IFERROR((PlanMasine[[#This Row],[Norma]]/PlanMasine[[#This Row],[Q]])*(PlanMasine[[#This Row],[Q]]/SUMIF(#REF!,PlanMasine[[#This Row],[RN]],#REF!)*PlanMasine[[#This Row],[KPLQ]]),0)</f>
        <v>0</v>
      </c>
      <c r="F3045" s="23">
        <v>6</v>
      </c>
      <c r="G3045" s="23">
        <v>0</v>
      </c>
      <c r="H3045" s="23">
        <v>0</v>
      </c>
      <c r="I3045" s="23" t="s">
        <v>5</v>
      </c>
      <c r="J3045" s="23" t="s">
        <v>570</v>
      </c>
      <c r="K3045" s="23" t="s">
        <v>2413</v>
      </c>
      <c r="L3045" s="24">
        <v>45854</v>
      </c>
      <c r="M3045" s="28">
        <v>4.8611111111111112E-3</v>
      </c>
      <c r="N3045" s="3">
        <v>45852</v>
      </c>
      <c r="O3045">
        <v>215834</v>
      </c>
      <c r="P3045" t="e">
        <f>IFERROR(INDEX(REDOSLIJED!#REF!,MATCH(PlanMasine[[#This Row],[KPL]],REDOSLIJED!#REF!,0)),MAX(REDOSLIJED!#REF!)+1)</f>
        <v>#REF!</v>
      </c>
    </row>
    <row r="3046" spans="1:16" hidden="1" x14ac:dyDescent="0.25">
      <c r="A3046" s="23">
        <v>1031354</v>
      </c>
      <c r="B3046" s="23">
        <v>1</v>
      </c>
      <c r="C3046" s="23">
        <v>1031368</v>
      </c>
      <c r="D3046" s="23" t="s">
        <v>1974</v>
      </c>
      <c r="E3046" s="5">
        <f>IFERROR((PlanMasine[[#This Row],[Norma]]/PlanMasine[[#This Row],[Q]])*(PlanMasine[[#This Row],[Q]]/SUMIF(#REF!,PlanMasine[[#This Row],[RN]],#REF!)*PlanMasine[[#This Row],[KPLQ]]),0)</f>
        <v>0</v>
      </c>
      <c r="F3046" s="23">
        <v>6</v>
      </c>
      <c r="G3046" s="23">
        <v>0</v>
      </c>
      <c r="H3046" s="23">
        <v>0</v>
      </c>
      <c r="I3046" s="23" t="s">
        <v>5</v>
      </c>
      <c r="J3046" s="23" t="s">
        <v>570</v>
      </c>
      <c r="K3046" s="23" t="s">
        <v>2413</v>
      </c>
      <c r="L3046" s="24">
        <v>45854</v>
      </c>
      <c r="M3046" s="28">
        <v>3.472222222222222E-3</v>
      </c>
      <c r="N3046" s="3">
        <v>45852</v>
      </c>
      <c r="O3046">
        <v>215820</v>
      </c>
      <c r="P3046" t="e">
        <f>IFERROR(INDEX(REDOSLIJED!#REF!,MATCH(PlanMasine[[#This Row],[KPL]],REDOSLIJED!#REF!,0)),MAX(REDOSLIJED!#REF!)+1)</f>
        <v>#REF!</v>
      </c>
    </row>
    <row r="3047" spans="1:16" hidden="1" x14ac:dyDescent="0.25">
      <c r="A3047" s="23">
        <v>1031354</v>
      </c>
      <c r="B3047" s="23">
        <v>1</v>
      </c>
      <c r="C3047" s="23">
        <v>1031367</v>
      </c>
      <c r="D3047" s="23" t="s">
        <v>2182</v>
      </c>
      <c r="E3047" s="5">
        <f>IFERROR((PlanMasine[[#This Row],[Norma]]/PlanMasine[[#This Row],[Q]])*(PlanMasine[[#This Row],[Q]]/SUMIF(#REF!,PlanMasine[[#This Row],[RN]],#REF!)*PlanMasine[[#This Row],[KPLQ]]),0)</f>
        <v>0</v>
      </c>
      <c r="F3047" s="23">
        <v>6</v>
      </c>
      <c r="G3047" s="23">
        <v>0</v>
      </c>
      <c r="H3047" s="23">
        <v>0</v>
      </c>
      <c r="I3047" s="23" t="s">
        <v>5</v>
      </c>
      <c r="J3047" s="23" t="s">
        <v>570</v>
      </c>
      <c r="K3047" s="23" t="s">
        <v>2413</v>
      </c>
      <c r="L3047" s="24">
        <v>45854</v>
      </c>
      <c r="M3047" s="28">
        <v>2.0833333333333333E-3</v>
      </c>
      <c r="N3047" s="3">
        <v>45852</v>
      </c>
      <c r="O3047">
        <v>215819</v>
      </c>
      <c r="P3047" t="e">
        <f>IFERROR(INDEX(REDOSLIJED!#REF!,MATCH(PlanMasine[[#This Row],[KPL]],REDOSLIJED!#REF!,0)),MAX(REDOSLIJED!#REF!)+1)</f>
        <v>#REF!</v>
      </c>
    </row>
    <row r="3048" spans="1:16" hidden="1" x14ac:dyDescent="0.25">
      <c r="A3048" s="23">
        <v>1031354</v>
      </c>
      <c r="B3048" s="23">
        <v>1</v>
      </c>
      <c r="C3048" s="23">
        <v>1031375</v>
      </c>
      <c r="D3048" s="23" t="s">
        <v>1971</v>
      </c>
      <c r="E3048" s="5">
        <f>IFERROR((PlanMasine[[#This Row],[Norma]]/PlanMasine[[#This Row],[Q]])*(PlanMasine[[#This Row],[Q]]/SUMIF(#REF!,PlanMasine[[#This Row],[RN]],#REF!)*PlanMasine[[#This Row],[KPLQ]]),0)</f>
        <v>0</v>
      </c>
      <c r="F3048" s="23">
        <v>6</v>
      </c>
      <c r="G3048" s="23">
        <v>0</v>
      </c>
      <c r="H3048" s="23">
        <v>0</v>
      </c>
      <c r="I3048" s="23" t="s">
        <v>5</v>
      </c>
      <c r="J3048" s="23" t="s">
        <v>570</v>
      </c>
      <c r="K3048" s="23" t="s">
        <v>2413</v>
      </c>
      <c r="L3048" s="24">
        <v>45854</v>
      </c>
      <c r="M3048" s="28">
        <v>1.736111111111111E-3</v>
      </c>
      <c r="N3048" s="3">
        <v>45852</v>
      </c>
      <c r="O3048">
        <v>215830</v>
      </c>
      <c r="P3048" t="e">
        <f>IFERROR(INDEX(REDOSLIJED!#REF!,MATCH(PlanMasine[[#This Row],[KPL]],REDOSLIJED!#REF!,0)),MAX(REDOSLIJED!#REF!)+1)</f>
        <v>#REF!</v>
      </c>
    </row>
    <row r="3049" spans="1:16" hidden="1" x14ac:dyDescent="0.25">
      <c r="A3049" s="23">
        <v>1031354</v>
      </c>
      <c r="B3049" s="23">
        <v>1</v>
      </c>
      <c r="C3049" s="23">
        <v>1031363</v>
      </c>
      <c r="D3049" s="23" t="s">
        <v>2186</v>
      </c>
      <c r="E3049" s="5">
        <f>IFERROR((PlanMasine[[#This Row],[Norma]]/PlanMasine[[#This Row],[Q]])*(PlanMasine[[#This Row],[Q]]/SUMIF(#REF!,PlanMasine[[#This Row],[RN]],#REF!)*PlanMasine[[#This Row],[KPLQ]]),0)</f>
        <v>0</v>
      </c>
      <c r="F3049" s="23">
        <v>6</v>
      </c>
      <c r="G3049" s="23">
        <v>0</v>
      </c>
      <c r="H3049" s="23">
        <v>0</v>
      </c>
      <c r="I3049" s="23" t="s">
        <v>5</v>
      </c>
      <c r="J3049" s="23" t="s">
        <v>570</v>
      </c>
      <c r="K3049" s="23" t="s">
        <v>2413</v>
      </c>
      <c r="L3049" s="24">
        <v>45854</v>
      </c>
      <c r="M3049" s="28">
        <v>1.3888888888888889E-3</v>
      </c>
      <c r="N3049" s="3">
        <v>45852</v>
      </c>
      <c r="O3049">
        <v>215811</v>
      </c>
      <c r="P3049" t="e">
        <f>IFERROR(INDEX(REDOSLIJED!#REF!,MATCH(PlanMasine[[#This Row],[KPL]],REDOSLIJED!#REF!,0)),MAX(REDOSLIJED!#REF!)+1)</f>
        <v>#REF!</v>
      </c>
    </row>
    <row r="3050" spans="1:16" hidden="1" x14ac:dyDescent="0.25">
      <c r="A3050" s="23">
        <v>1031354</v>
      </c>
      <c r="B3050" s="23">
        <v>1</v>
      </c>
      <c r="C3050" s="23">
        <v>1031376</v>
      </c>
      <c r="D3050" s="23" t="s">
        <v>2185</v>
      </c>
      <c r="E3050" s="5">
        <f>IFERROR((PlanMasine[[#This Row],[Norma]]/PlanMasine[[#This Row],[Q]])*(PlanMasine[[#This Row],[Q]]/SUMIF(#REF!,PlanMasine[[#This Row],[RN]],#REF!)*PlanMasine[[#This Row],[KPLQ]]),0)</f>
        <v>0</v>
      </c>
      <c r="F3050" s="23">
        <v>6</v>
      </c>
      <c r="G3050" s="23">
        <v>0</v>
      </c>
      <c r="H3050" s="23">
        <v>0</v>
      </c>
      <c r="I3050" s="23" t="s">
        <v>5</v>
      </c>
      <c r="J3050" s="23" t="s">
        <v>570</v>
      </c>
      <c r="K3050" s="23" t="s">
        <v>2413</v>
      </c>
      <c r="L3050" s="24">
        <v>45854</v>
      </c>
      <c r="M3050" s="28">
        <v>2.0833333333333333E-3</v>
      </c>
      <c r="N3050" s="3">
        <v>45852</v>
      </c>
      <c r="O3050">
        <v>215832</v>
      </c>
      <c r="P3050" t="e">
        <f>IFERROR(INDEX(REDOSLIJED!#REF!,MATCH(PlanMasine[[#This Row],[KPL]],REDOSLIJED!#REF!,0)),MAX(REDOSLIJED!#REF!)+1)</f>
        <v>#REF!</v>
      </c>
    </row>
    <row r="3051" spans="1:16" hidden="1" x14ac:dyDescent="0.25">
      <c r="A3051" s="23">
        <v>1031354</v>
      </c>
      <c r="B3051" s="23">
        <v>1</v>
      </c>
      <c r="C3051" s="23">
        <v>1031364</v>
      </c>
      <c r="D3051" s="23" t="s">
        <v>1975</v>
      </c>
      <c r="E3051" s="5">
        <f>IFERROR((PlanMasine[[#This Row],[Norma]]/PlanMasine[[#This Row],[Q]])*(PlanMasine[[#This Row],[Q]]/SUMIF(#REF!,PlanMasine[[#This Row],[RN]],#REF!)*PlanMasine[[#This Row],[KPLQ]]),0)</f>
        <v>0</v>
      </c>
      <c r="F3051" s="23">
        <v>6</v>
      </c>
      <c r="G3051" s="23">
        <v>0</v>
      </c>
      <c r="H3051" s="23">
        <v>0</v>
      </c>
      <c r="I3051" s="23" t="s">
        <v>5</v>
      </c>
      <c r="J3051" s="23" t="s">
        <v>570</v>
      </c>
      <c r="K3051" s="23" t="s">
        <v>2413</v>
      </c>
      <c r="L3051" s="24">
        <v>45854</v>
      </c>
      <c r="M3051" s="28">
        <v>1.0416666666666667E-3</v>
      </c>
      <c r="N3051" s="3">
        <v>45852</v>
      </c>
      <c r="O3051">
        <v>215812</v>
      </c>
      <c r="P3051" t="e">
        <f>IFERROR(INDEX(REDOSLIJED!#REF!,MATCH(PlanMasine[[#This Row],[KPL]],REDOSLIJED!#REF!,0)),MAX(REDOSLIJED!#REF!)+1)</f>
        <v>#REF!</v>
      </c>
    </row>
    <row r="3052" spans="1:16" hidden="1" x14ac:dyDescent="0.25">
      <c r="A3052" s="23">
        <v>1031354</v>
      </c>
      <c r="B3052" s="23">
        <v>1</v>
      </c>
      <c r="C3052" s="23">
        <v>1031373</v>
      </c>
      <c r="D3052" s="23" t="s">
        <v>2372</v>
      </c>
      <c r="E3052" s="5">
        <f>IFERROR((PlanMasine[[#This Row],[Norma]]/PlanMasine[[#This Row],[Q]])*(PlanMasine[[#This Row],[Q]]/SUMIF(#REF!,PlanMasine[[#This Row],[RN]],#REF!)*PlanMasine[[#This Row],[KPLQ]]),0)</f>
        <v>0</v>
      </c>
      <c r="F3052" s="23">
        <v>6</v>
      </c>
      <c r="G3052" s="23">
        <v>0</v>
      </c>
      <c r="H3052" s="23">
        <v>0</v>
      </c>
      <c r="I3052" s="23" t="s">
        <v>5</v>
      </c>
      <c r="J3052" s="23" t="s">
        <v>570</v>
      </c>
      <c r="K3052" s="23" t="s">
        <v>2413</v>
      </c>
      <c r="L3052" s="24">
        <v>45854</v>
      </c>
      <c r="M3052" s="28">
        <v>4.1666666666666666E-3</v>
      </c>
      <c r="N3052" s="3">
        <v>45852</v>
      </c>
      <c r="O3052">
        <v>215828</v>
      </c>
      <c r="P3052" t="e">
        <f>IFERROR(INDEX(REDOSLIJED!#REF!,MATCH(PlanMasine[[#This Row],[KPL]],REDOSLIJED!#REF!,0)),MAX(REDOSLIJED!#REF!)+1)</f>
        <v>#REF!</v>
      </c>
    </row>
    <row r="3053" spans="1:16" hidden="1" x14ac:dyDescent="0.25">
      <c r="A3053" s="23">
        <v>1031355</v>
      </c>
      <c r="B3053" s="23">
        <v>1</v>
      </c>
      <c r="C3053" s="23">
        <v>1031367</v>
      </c>
      <c r="D3053" s="23" t="s">
        <v>2182</v>
      </c>
      <c r="E3053" s="5">
        <f>IFERROR((PlanMasine[[#This Row],[Norma]]/PlanMasine[[#This Row],[Q]])*(PlanMasine[[#This Row],[Q]]/SUMIF(#REF!,PlanMasine[[#This Row],[RN]],#REF!)*PlanMasine[[#This Row],[KPLQ]]),0)</f>
        <v>0</v>
      </c>
      <c r="F3053" s="23">
        <v>6</v>
      </c>
      <c r="G3053" s="23">
        <v>0</v>
      </c>
      <c r="H3053" s="23">
        <v>0</v>
      </c>
      <c r="I3053" s="23" t="s">
        <v>5</v>
      </c>
      <c r="J3053" s="23" t="s">
        <v>570</v>
      </c>
      <c r="K3053" s="23" t="s">
        <v>2413</v>
      </c>
      <c r="L3053" s="24">
        <v>45854</v>
      </c>
      <c r="M3053" s="28">
        <v>2.0833333333333333E-3</v>
      </c>
      <c r="N3053" s="3">
        <v>45852</v>
      </c>
      <c r="O3053">
        <v>215819</v>
      </c>
      <c r="P3053" t="e">
        <f>IFERROR(INDEX(REDOSLIJED!#REF!,MATCH(PlanMasine[[#This Row],[KPL]],REDOSLIJED!#REF!,0)),MAX(REDOSLIJED!#REF!)+1)</f>
        <v>#REF!</v>
      </c>
    </row>
    <row r="3054" spans="1:16" hidden="1" x14ac:dyDescent="0.25">
      <c r="A3054" s="23">
        <v>1031355</v>
      </c>
      <c r="B3054" s="23">
        <v>1</v>
      </c>
      <c r="C3054" s="23">
        <v>1031364</v>
      </c>
      <c r="D3054" s="23" t="s">
        <v>1975</v>
      </c>
      <c r="E3054" s="5">
        <f>IFERROR((PlanMasine[[#This Row],[Norma]]/PlanMasine[[#This Row],[Q]])*(PlanMasine[[#This Row],[Q]]/SUMIF(#REF!,PlanMasine[[#This Row],[RN]],#REF!)*PlanMasine[[#This Row],[KPLQ]]),0)</f>
        <v>0</v>
      </c>
      <c r="F3054" s="23">
        <v>6</v>
      </c>
      <c r="G3054" s="23">
        <v>0</v>
      </c>
      <c r="H3054" s="23">
        <v>0</v>
      </c>
      <c r="I3054" s="23" t="s">
        <v>5</v>
      </c>
      <c r="J3054" s="23" t="s">
        <v>570</v>
      </c>
      <c r="K3054" s="23" t="s">
        <v>2413</v>
      </c>
      <c r="L3054" s="24">
        <v>45854</v>
      </c>
      <c r="M3054" s="28">
        <v>1.0416666666666667E-3</v>
      </c>
      <c r="N3054" s="3">
        <v>45852</v>
      </c>
      <c r="O3054">
        <v>215812</v>
      </c>
      <c r="P3054" t="e">
        <f>IFERROR(INDEX(REDOSLIJED!#REF!,MATCH(PlanMasine[[#This Row],[KPL]],REDOSLIJED!#REF!,0)),MAX(REDOSLIJED!#REF!)+1)</f>
        <v>#REF!</v>
      </c>
    </row>
    <row r="3055" spans="1:16" hidden="1" x14ac:dyDescent="0.25">
      <c r="A3055" s="23">
        <v>1031355</v>
      </c>
      <c r="B3055" s="23">
        <v>1</v>
      </c>
      <c r="C3055" s="23">
        <v>1031371</v>
      </c>
      <c r="D3055" s="23" t="s">
        <v>2374</v>
      </c>
      <c r="E3055" s="5">
        <f>IFERROR((PlanMasine[[#This Row],[Norma]]/PlanMasine[[#This Row],[Q]])*(PlanMasine[[#This Row],[Q]]/SUMIF(#REF!,PlanMasine[[#This Row],[RN]],#REF!)*PlanMasine[[#This Row],[KPLQ]]),0)</f>
        <v>0</v>
      </c>
      <c r="F3055" s="23">
        <v>6</v>
      </c>
      <c r="G3055" s="23">
        <v>0</v>
      </c>
      <c r="H3055" s="23">
        <v>0</v>
      </c>
      <c r="I3055" s="23" t="s">
        <v>5</v>
      </c>
      <c r="J3055" s="23" t="s">
        <v>570</v>
      </c>
      <c r="K3055" s="23" t="s">
        <v>2413</v>
      </c>
      <c r="L3055" s="24">
        <v>45854</v>
      </c>
      <c r="M3055" s="28">
        <v>4.1666666666666666E-3</v>
      </c>
      <c r="N3055" s="3">
        <v>45852</v>
      </c>
      <c r="O3055">
        <v>215825</v>
      </c>
      <c r="P3055" t="e">
        <f>IFERROR(INDEX(REDOSLIJED!#REF!,MATCH(PlanMasine[[#This Row],[KPL]],REDOSLIJED!#REF!,0)),MAX(REDOSLIJED!#REF!)+1)</f>
        <v>#REF!</v>
      </c>
    </row>
    <row r="3056" spans="1:16" hidden="1" x14ac:dyDescent="0.25">
      <c r="A3056" s="23">
        <v>1031355</v>
      </c>
      <c r="B3056" s="23">
        <v>1</v>
      </c>
      <c r="C3056" s="23">
        <v>1031363</v>
      </c>
      <c r="D3056" s="23" t="s">
        <v>2186</v>
      </c>
      <c r="E3056" s="5">
        <f>IFERROR((PlanMasine[[#This Row],[Norma]]/PlanMasine[[#This Row],[Q]])*(PlanMasine[[#This Row],[Q]]/SUMIF(#REF!,PlanMasine[[#This Row],[RN]],#REF!)*PlanMasine[[#This Row],[KPLQ]]),0)</f>
        <v>0</v>
      </c>
      <c r="F3056" s="23">
        <v>6</v>
      </c>
      <c r="G3056" s="23">
        <v>0</v>
      </c>
      <c r="H3056" s="23">
        <v>0</v>
      </c>
      <c r="I3056" s="23" t="s">
        <v>5</v>
      </c>
      <c r="J3056" s="23" t="s">
        <v>570</v>
      </c>
      <c r="K3056" s="23" t="s">
        <v>2413</v>
      </c>
      <c r="L3056" s="24">
        <v>45854</v>
      </c>
      <c r="M3056" s="28">
        <v>1.3888888888888889E-3</v>
      </c>
      <c r="N3056" s="3">
        <v>45852</v>
      </c>
      <c r="O3056">
        <v>215811</v>
      </c>
      <c r="P3056" t="e">
        <f>IFERROR(INDEX(REDOSLIJED!#REF!,MATCH(PlanMasine[[#This Row],[KPL]],REDOSLIJED!#REF!,0)),MAX(REDOSLIJED!#REF!)+1)</f>
        <v>#REF!</v>
      </c>
    </row>
    <row r="3057" spans="1:16" hidden="1" x14ac:dyDescent="0.25">
      <c r="A3057" s="23">
        <v>1031355</v>
      </c>
      <c r="B3057" s="23">
        <v>1</v>
      </c>
      <c r="C3057" s="23">
        <v>1031372</v>
      </c>
      <c r="D3057" s="23" t="s">
        <v>2373</v>
      </c>
      <c r="E3057" s="5">
        <f>IFERROR((PlanMasine[[#This Row],[Norma]]/PlanMasine[[#This Row],[Q]])*(PlanMasine[[#This Row],[Q]]/SUMIF(#REF!,PlanMasine[[#This Row],[RN]],#REF!)*PlanMasine[[#This Row],[KPLQ]]),0)</f>
        <v>0</v>
      </c>
      <c r="F3057" s="23">
        <v>6</v>
      </c>
      <c r="G3057" s="23">
        <v>0</v>
      </c>
      <c r="H3057" s="23">
        <v>0</v>
      </c>
      <c r="I3057" s="23" t="s">
        <v>5</v>
      </c>
      <c r="J3057" s="23" t="s">
        <v>570</v>
      </c>
      <c r="K3057" s="23" t="s">
        <v>2413</v>
      </c>
      <c r="L3057" s="24">
        <v>45854</v>
      </c>
      <c r="M3057" s="28">
        <v>4.1666666666666666E-3</v>
      </c>
      <c r="N3057" s="3">
        <v>45852</v>
      </c>
      <c r="O3057">
        <v>215827</v>
      </c>
      <c r="P3057" t="e">
        <f>IFERROR(INDEX(REDOSLIJED!#REF!,MATCH(PlanMasine[[#This Row],[KPL]],REDOSLIJED!#REF!,0)),MAX(REDOSLIJED!#REF!)+1)</f>
        <v>#REF!</v>
      </c>
    </row>
    <row r="3058" spans="1:16" hidden="1" x14ac:dyDescent="0.25">
      <c r="A3058" s="23">
        <v>1031355</v>
      </c>
      <c r="B3058" s="23">
        <v>1</v>
      </c>
      <c r="C3058" s="23">
        <v>1031368</v>
      </c>
      <c r="D3058" s="23" t="s">
        <v>1974</v>
      </c>
      <c r="E3058" s="5">
        <f>IFERROR((PlanMasine[[#This Row],[Norma]]/PlanMasine[[#This Row],[Q]])*(PlanMasine[[#This Row],[Q]]/SUMIF(#REF!,PlanMasine[[#This Row],[RN]],#REF!)*PlanMasine[[#This Row],[KPLQ]]),0)</f>
        <v>0</v>
      </c>
      <c r="F3058" s="23">
        <v>6</v>
      </c>
      <c r="G3058" s="23">
        <v>0</v>
      </c>
      <c r="H3058" s="23">
        <v>0</v>
      </c>
      <c r="I3058" s="23" t="s">
        <v>5</v>
      </c>
      <c r="J3058" s="23" t="s">
        <v>570</v>
      </c>
      <c r="K3058" s="23" t="s">
        <v>2413</v>
      </c>
      <c r="L3058" s="24">
        <v>45854</v>
      </c>
      <c r="M3058" s="28">
        <v>3.472222222222222E-3</v>
      </c>
      <c r="N3058" s="3">
        <v>45852</v>
      </c>
      <c r="O3058">
        <v>215820</v>
      </c>
      <c r="P3058" t="e">
        <f>IFERROR(INDEX(REDOSLIJED!#REF!,MATCH(PlanMasine[[#This Row],[KPL]],REDOSLIJED!#REF!,0)),MAX(REDOSLIJED!#REF!)+1)</f>
        <v>#REF!</v>
      </c>
    </row>
    <row r="3059" spans="1:16" hidden="1" x14ac:dyDescent="0.25">
      <c r="A3059" s="23">
        <v>1031355</v>
      </c>
      <c r="B3059" s="23">
        <v>1</v>
      </c>
      <c r="C3059" s="23">
        <v>1031376</v>
      </c>
      <c r="D3059" s="23" t="s">
        <v>2185</v>
      </c>
      <c r="E3059" s="5">
        <f>IFERROR((PlanMasine[[#This Row],[Norma]]/PlanMasine[[#This Row],[Q]])*(PlanMasine[[#This Row],[Q]]/SUMIF(#REF!,PlanMasine[[#This Row],[RN]],#REF!)*PlanMasine[[#This Row],[KPLQ]]),0)</f>
        <v>0</v>
      </c>
      <c r="F3059" s="23">
        <v>6</v>
      </c>
      <c r="G3059" s="23">
        <v>0</v>
      </c>
      <c r="H3059" s="23">
        <v>0</v>
      </c>
      <c r="I3059" s="23" t="s">
        <v>5</v>
      </c>
      <c r="J3059" s="23" t="s">
        <v>570</v>
      </c>
      <c r="K3059" s="23" t="s">
        <v>2413</v>
      </c>
      <c r="L3059" s="24">
        <v>45854</v>
      </c>
      <c r="M3059" s="28">
        <v>2.0833333333333333E-3</v>
      </c>
      <c r="N3059" s="3">
        <v>45852</v>
      </c>
      <c r="O3059">
        <v>215832</v>
      </c>
      <c r="P3059" t="e">
        <f>IFERROR(INDEX(REDOSLIJED!#REF!,MATCH(PlanMasine[[#This Row],[KPL]],REDOSLIJED!#REF!,0)),MAX(REDOSLIJED!#REF!)+1)</f>
        <v>#REF!</v>
      </c>
    </row>
    <row r="3060" spans="1:16" hidden="1" x14ac:dyDescent="0.25">
      <c r="A3060" s="23">
        <v>1031355</v>
      </c>
      <c r="B3060" s="23">
        <v>1</v>
      </c>
      <c r="C3060" s="23">
        <v>1031373</v>
      </c>
      <c r="D3060" s="23" t="s">
        <v>2372</v>
      </c>
      <c r="E3060" s="5">
        <f>IFERROR((PlanMasine[[#This Row],[Norma]]/PlanMasine[[#This Row],[Q]])*(PlanMasine[[#This Row],[Q]]/SUMIF(#REF!,PlanMasine[[#This Row],[RN]],#REF!)*PlanMasine[[#This Row],[KPLQ]]),0)</f>
        <v>0</v>
      </c>
      <c r="F3060" s="23">
        <v>6</v>
      </c>
      <c r="G3060" s="23">
        <v>0</v>
      </c>
      <c r="H3060" s="23">
        <v>0</v>
      </c>
      <c r="I3060" s="23" t="s">
        <v>5</v>
      </c>
      <c r="J3060" s="23" t="s">
        <v>570</v>
      </c>
      <c r="K3060" s="23" t="s">
        <v>2413</v>
      </c>
      <c r="L3060" s="24">
        <v>45854</v>
      </c>
      <c r="M3060" s="28">
        <v>4.1666666666666666E-3</v>
      </c>
      <c r="N3060" s="3">
        <v>45852</v>
      </c>
      <c r="O3060">
        <v>215828</v>
      </c>
      <c r="P3060" t="e">
        <f>IFERROR(INDEX(REDOSLIJED!#REF!,MATCH(PlanMasine[[#This Row],[KPL]],REDOSLIJED!#REF!,0)),MAX(REDOSLIJED!#REF!)+1)</f>
        <v>#REF!</v>
      </c>
    </row>
    <row r="3061" spans="1:16" hidden="1" x14ac:dyDescent="0.25">
      <c r="A3061" s="23">
        <v>1031355</v>
      </c>
      <c r="B3061" s="23">
        <v>1</v>
      </c>
      <c r="C3061" s="23">
        <v>1031375</v>
      </c>
      <c r="D3061" s="23" t="s">
        <v>1971</v>
      </c>
      <c r="E3061" s="5">
        <f>IFERROR((PlanMasine[[#This Row],[Norma]]/PlanMasine[[#This Row],[Q]])*(PlanMasine[[#This Row],[Q]]/SUMIF(#REF!,PlanMasine[[#This Row],[RN]],#REF!)*PlanMasine[[#This Row],[KPLQ]]),0)</f>
        <v>0</v>
      </c>
      <c r="F3061" s="23">
        <v>6</v>
      </c>
      <c r="G3061" s="23">
        <v>0</v>
      </c>
      <c r="H3061" s="23">
        <v>0</v>
      </c>
      <c r="I3061" s="23" t="s">
        <v>5</v>
      </c>
      <c r="J3061" s="23" t="s">
        <v>570</v>
      </c>
      <c r="K3061" s="23" t="s">
        <v>2413</v>
      </c>
      <c r="L3061" s="24">
        <v>45854</v>
      </c>
      <c r="M3061" s="28">
        <v>1.736111111111111E-3</v>
      </c>
      <c r="N3061" s="3">
        <v>45852</v>
      </c>
      <c r="O3061">
        <v>215830</v>
      </c>
      <c r="P3061" t="e">
        <f>IFERROR(INDEX(REDOSLIJED!#REF!,MATCH(PlanMasine[[#This Row],[KPL]],REDOSLIJED!#REF!,0)),MAX(REDOSLIJED!#REF!)+1)</f>
        <v>#REF!</v>
      </c>
    </row>
    <row r="3062" spans="1:16" hidden="1" x14ac:dyDescent="0.25">
      <c r="A3062" s="23">
        <v>1031355</v>
      </c>
      <c r="B3062" s="23">
        <v>1</v>
      </c>
      <c r="C3062" s="23">
        <v>1031378</v>
      </c>
      <c r="D3062" s="23" t="s">
        <v>2184</v>
      </c>
      <c r="E3062" s="5">
        <f>IFERROR((PlanMasine[[#This Row],[Norma]]/PlanMasine[[#This Row],[Q]])*(PlanMasine[[#This Row],[Q]]/SUMIF(#REF!,PlanMasine[[#This Row],[RN]],#REF!)*PlanMasine[[#This Row],[KPLQ]]),0)</f>
        <v>0</v>
      </c>
      <c r="F3062" s="23">
        <v>6</v>
      </c>
      <c r="G3062" s="23">
        <v>0</v>
      </c>
      <c r="H3062" s="23">
        <v>0</v>
      </c>
      <c r="I3062" s="23" t="s">
        <v>5</v>
      </c>
      <c r="J3062" s="23" t="s">
        <v>570</v>
      </c>
      <c r="K3062" s="23" t="s">
        <v>2413</v>
      </c>
      <c r="L3062" s="24">
        <v>45854</v>
      </c>
      <c r="M3062" s="28">
        <v>4.8611111111111112E-3</v>
      </c>
      <c r="N3062" s="3">
        <v>45852</v>
      </c>
      <c r="O3062">
        <v>215834</v>
      </c>
      <c r="P3062" t="e">
        <f>IFERROR(INDEX(REDOSLIJED!#REF!,MATCH(PlanMasine[[#This Row],[KPL]],REDOSLIJED!#REF!,0)),MAX(REDOSLIJED!#REF!)+1)</f>
        <v>#REF!</v>
      </c>
    </row>
    <row r="3063" spans="1:16" hidden="1" x14ac:dyDescent="0.25">
      <c r="A3063" s="23">
        <v>1031355</v>
      </c>
      <c r="B3063" s="23">
        <v>1</v>
      </c>
      <c r="C3063" s="23">
        <v>1031374</v>
      </c>
      <c r="D3063" s="23" t="s">
        <v>2375</v>
      </c>
      <c r="E3063" s="5">
        <f>IFERROR((PlanMasine[[#This Row],[Norma]]/PlanMasine[[#This Row],[Q]])*(PlanMasine[[#This Row],[Q]]/SUMIF(#REF!,PlanMasine[[#This Row],[RN]],#REF!)*PlanMasine[[#This Row],[KPLQ]]),0)</f>
        <v>0</v>
      </c>
      <c r="F3063" s="23">
        <v>6</v>
      </c>
      <c r="G3063" s="23">
        <v>0</v>
      </c>
      <c r="H3063" s="23">
        <v>0</v>
      </c>
      <c r="I3063" s="23" t="s">
        <v>5</v>
      </c>
      <c r="J3063" s="23" t="s">
        <v>570</v>
      </c>
      <c r="K3063" s="23" t="s">
        <v>2413</v>
      </c>
      <c r="L3063" s="24">
        <v>45854</v>
      </c>
      <c r="M3063" s="28">
        <v>4.1666666666666666E-3</v>
      </c>
      <c r="N3063" s="3">
        <v>45852</v>
      </c>
      <c r="O3063">
        <v>215829</v>
      </c>
      <c r="P3063" t="e">
        <f>IFERROR(INDEX(REDOSLIJED!#REF!,MATCH(PlanMasine[[#This Row],[KPL]],REDOSLIJED!#REF!,0)),MAX(REDOSLIJED!#REF!)+1)</f>
        <v>#REF!</v>
      </c>
    </row>
    <row r="3064" spans="1:16" hidden="1" x14ac:dyDescent="0.25">
      <c r="A3064" s="23">
        <v>1031356</v>
      </c>
      <c r="B3064" s="23">
        <v>1</v>
      </c>
      <c r="C3064" s="23">
        <v>1031376</v>
      </c>
      <c r="D3064" s="23" t="s">
        <v>2185</v>
      </c>
      <c r="E3064" s="5">
        <f>IFERROR((PlanMasine[[#This Row],[Norma]]/PlanMasine[[#This Row],[Q]])*(PlanMasine[[#This Row],[Q]]/SUMIF(#REF!,PlanMasine[[#This Row],[RN]],#REF!)*PlanMasine[[#This Row],[KPLQ]]),0)</f>
        <v>0</v>
      </c>
      <c r="F3064" s="23">
        <v>6</v>
      </c>
      <c r="G3064" s="23">
        <v>0</v>
      </c>
      <c r="H3064" s="23">
        <v>0</v>
      </c>
      <c r="I3064" s="23" t="s">
        <v>5</v>
      </c>
      <c r="J3064" s="23" t="s">
        <v>570</v>
      </c>
      <c r="K3064" s="23" t="s">
        <v>2413</v>
      </c>
      <c r="L3064" s="24">
        <v>45854</v>
      </c>
      <c r="M3064" s="28">
        <v>2.0833333333333333E-3</v>
      </c>
      <c r="N3064" s="3">
        <v>45852</v>
      </c>
      <c r="O3064">
        <v>215832</v>
      </c>
      <c r="P3064" t="e">
        <f>IFERROR(INDEX(REDOSLIJED!#REF!,MATCH(PlanMasine[[#This Row],[KPL]],REDOSLIJED!#REF!,0)),MAX(REDOSLIJED!#REF!)+1)</f>
        <v>#REF!</v>
      </c>
    </row>
    <row r="3065" spans="1:16" hidden="1" x14ac:dyDescent="0.25">
      <c r="A3065" s="23">
        <v>1031356</v>
      </c>
      <c r="B3065" s="23">
        <v>1</v>
      </c>
      <c r="C3065" s="23">
        <v>1031363</v>
      </c>
      <c r="D3065" s="23" t="s">
        <v>2186</v>
      </c>
      <c r="E3065" s="5">
        <f>IFERROR((PlanMasine[[#This Row],[Norma]]/PlanMasine[[#This Row],[Q]])*(PlanMasine[[#This Row],[Q]]/SUMIF(#REF!,PlanMasine[[#This Row],[RN]],#REF!)*PlanMasine[[#This Row],[KPLQ]]),0)</f>
        <v>0</v>
      </c>
      <c r="F3065" s="23">
        <v>6</v>
      </c>
      <c r="G3065" s="23">
        <v>0</v>
      </c>
      <c r="H3065" s="23">
        <v>0</v>
      </c>
      <c r="I3065" s="23" t="s">
        <v>5</v>
      </c>
      <c r="J3065" s="23" t="s">
        <v>570</v>
      </c>
      <c r="K3065" s="23" t="s">
        <v>2413</v>
      </c>
      <c r="L3065" s="24">
        <v>45854</v>
      </c>
      <c r="M3065" s="28">
        <v>1.3888888888888889E-3</v>
      </c>
      <c r="N3065" s="3">
        <v>45852</v>
      </c>
      <c r="O3065">
        <v>215811</v>
      </c>
      <c r="P3065" t="e">
        <f>IFERROR(INDEX(REDOSLIJED!#REF!,MATCH(PlanMasine[[#This Row],[KPL]],REDOSLIJED!#REF!,0)),MAX(REDOSLIJED!#REF!)+1)</f>
        <v>#REF!</v>
      </c>
    </row>
    <row r="3066" spans="1:16" hidden="1" x14ac:dyDescent="0.25">
      <c r="A3066" s="23">
        <v>1031356</v>
      </c>
      <c r="B3066" s="23">
        <v>1</v>
      </c>
      <c r="C3066" s="23">
        <v>1031375</v>
      </c>
      <c r="D3066" s="23" t="s">
        <v>1971</v>
      </c>
      <c r="E3066" s="5">
        <f>IFERROR((PlanMasine[[#This Row],[Norma]]/PlanMasine[[#This Row],[Q]])*(PlanMasine[[#This Row],[Q]]/SUMIF(#REF!,PlanMasine[[#This Row],[RN]],#REF!)*PlanMasine[[#This Row],[KPLQ]]),0)</f>
        <v>0</v>
      </c>
      <c r="F3066" s="23">
        <v>6</v>
      </c>
      <c r="G3066" s="23">
        <v>0</v>
      </c>
      <c r="H3066" s="23">
        <v>0</v>
      </c>
      <c r="I3066" s="23" t="s">
        <v>5</v>
      </c>
      <c r="J3066" s="23" t="s">
        <v>570</v>
      </c>
      <c r="K3066" s="23" t="s">
        <v>2413</v>
      </c>
      <c r="L3066" s="24">
        <v>45854</v>
      </c>
      <c r="M3066" s="28">
        <v>1.736111111111111E-3</v>
      </c>
      <c r="N3066" s="3">
        <v>45852</v>
      </c>
      <c r="O3066">
        <v>215830</v>
      </c>
      <c r="P3066" t="e">
        <f>IFERROR(INDEX(REDOSLIJED!#REF!,MATCH(PlanMasine[[#This Row],[KPL]],REDOSLIJED!#REF!,0)),MAX(REDOSLIJED!#REF!)+1)</f>
        <v>#REF!</v>
      </c>
    </row>
    <row r="3067" spans="1:16" hidden="1" x14ac:dyDescent="0.25">
      <c r="A3067" s="23">
        <v>1031356</v>
      </c>
      <c r="B3067" s="23">
        <v>1</v>
      </c>
      <c r="C3067" s="23">
        <v>1031364</v>
      </c>
      <c r="D3067" s="23" t="s">
        <v>1975</v>
      </c>
      <c r="E3067" s="5">
        <f>IFERROR((PlanMasine[[#This Row],[Norma]]/PlanMasine[[#This Row],[Q]])*(PlanMasine[[#This Row],[Q]]/SUMIF(#REF!,PlanMasine[[#This Row],[RN]],#REF!)*PlanMasine[[#This Row],[KPLQ]]),0)</f>
        <v>0</v>
      </c>
      <c r="F3067" s="23">
        <v>6</v>
      </c>
      <c r="G3067" s="23">
        <v>0</v>
      </c>
      <c r="H3067" s="23">
        <v>0</v>
      </c>
      <c r="I3067" s="23" t="s">
        <v>5</v>
      </c>
      <c r="J3067" s="23" t="s">
        <v>570</v>
      </c>
      <c r="K3067" s="23" t="s">
        <v>2413</v>
      </c>
      <c r="L3067" s="24">
        <v>45854</v>
      </c>
      <c r="M3067" s="28">
        <v>1.0416666666666667E-3</v>
      </c>
      <c r="N3067" s="3">
        <v>45852</v>
      </c>
      <c r="O3067">
        <v>215812</v>
      </c>
      <c r="P3067" t="e">
        <f>IFERROR(INDEX(REDOSLIJED!#REF!,MATCH(PlanMasine[[#This Row],[KPL]],REDOSLIJED!#REF!,0)),MAX(REDOSLIJED!#REF!)+1)</f>
        <v>#REF!</v>
      </c>
    </row>
    <row r="3068" spans="1:16" hidden="1" x14ac:dyDescent="0.25">
      <c r="A3068" s="23">
        <v>1031356</v>
      </c>
      <c r="B3068" s="23">
        <v>1</v>
      </c>
      <c r="C3068" s="23">
        <v>1031367</v>
      </c>
      <c r="D3068" s="23" t="s">
        <v>2182</v>
      </c>
      <c r="E3068" s="5">
        <f>IFERROR((PlanMasine[[#This Row],[Norma]]/PlanMasine[[#This Row],[Q]])*(PlanMasine[[#This Row],[Q]]/SUMIF(#REF!,PlanMasine[[#This Row],[RN]],#REF!)*PlanMasine[[#This Row],[KPLQ]]),0)</f>
        <v>0</v>
      </c>
      <c r="F3068" s="23">
        <v>6</v>
      </c>
      <c r="G3068" s="23">
        <v>0</v>
      </c>
      <c r="H3068" s="23">
        <v>0</v>
      </c>
      <c r="I3068" s="23" t="s">
        <v>5</v>
      </c>
      <c r="J3068" s="23" t="s">
        <v>570</v>
      </c>
      <c r="K3068" s="23" t="s">
        <v>2413</v>
      </c>
      <c r="L3068" s="24">
        <v>45854</v>
      </c>
      <c r="M3068" s="28">
        <v>2.0833333333333333E-3</v>
      </c>
      <c r="N3068" s="3">
        <v>45852</v>
      </c>
      <c r="O3068">
        <v>215819</v>
      </c>
      <c r="P3068" t="e">
        <f>IFERROR(INDEX(REDOSLIJED!#REF!,MATCH(PlanMasine[[#This Row],[KPL]],REDOSLIJED!#REF!,0)),MAX(REDOSLIJED!#REF!)+1)</f>
        <v>#REF!</v>
      </c>
    </row>
    <row r="3069" spans="1:16" hidden="1" x14ac:dyDescent="0.25">
      <c r="A3069" s="23">
        <v>1031356</v>
      </c>
      <c r="B3069" s="23">
        <v>1</v>
      </c>
      <c r="C3069" s="23">
        <v>1031378</v>
      </c>
      <c r="D3069" s="23" t="s">
        <v>2184</v>
      </c>
      <c r="E3069" s="5">
        <f>IFERROR((PlanMasine[[#This Row],[Norma]]/PlanMasine[[#This Row],[Q]])*(PlanMasine[[#This Row],[Q]]/SUMIF(#REF!,PlanMasine[[#This Row],[RN]],#REF!)*PlanMasine[[#This Row],[KPLQ]]),0)</f>
        <v>0</v>
      </c>
      <c r="F3069" s="23">
        <v>6</v>
      </c>
      <c r="G3069" s="23">
        <v>0</v>
      </c>
      <c r="H3069" s="23">
        <v>0</v>
      </c>
      <c r="I3069" s="23" t="s">
        <v>5</v>
      </c>
      <c r="J3069" s="23" t="s">
        <v>570</v>
      </c>
      <c r="K3069" s="23" t="s">
        <v>2413</v>
      </c>
      <c r="L3069" s="24">
        <v>45854</v>
      </c>
      <c r="M3069" s="28">
        <v>4.8611111111111112E-3</v>
      </c>
      <c r="N3069" s="3">
        <v>45852</v>
      </c>
      <c r="O3069">
        <v>215834</v>
      </c>
      <c r="P3069" t="e">
        <f>IFERROR(INDEX(REDOSLIJED!#REF!,MATCH(PlanMasine[[#This Row],[KPL]],REDOSLIJED!#REF!,0)),MAX(REDOSLIJED!#REF!)+1)</f>
        <v>#REF!</v>
      </c>
    </row>
    <row r="3070" spans="1:16" hidden="1" x14ac:dyDescent="0.25">
      <c r="A3070" s="23">
        <v>1031356</v>
      </c>
      <c r="B3070" s="23">
        <v>1</v>
      </c>
      <c r="C3070" s="23">
        <v>1031374</v>
      </c>
      <c r="D3070" s="23" t="s">
        <v>2375</v>
      </c>
      <c r="E3070" s="5">
        <f>IFERROR((PlanMasine[[#This Row],[Norma]]/PlanMasine[[#This Row],[Q]])*(PlanMasine[[#This Row],[Q]]/SUMIF(#REF!,PlanMasine[[#This Row],[RN]],#REF!)*PlanMasine[[#This Row],[KPLQ]]),0)</f>
        <v>0</v>
      </c>
      <c r="F3070" s="23">
        <v>6</v>
      </c>
      <c r="G3070" s="23">
        <v>0</v>
      </c>
      <c r="H3070" s="23">
        <v>0</v>
      </c>
      <c r="I3070" s="23" t="s">
        <v>5</v>
      </c>
      <c r="J3070" s="23" t="s">
        <v>570</v>
      </c>
      <c r="K3070" s="23" t="s">
        <v>2413</v>
      </c>
      <c r="L3070" s="24">
        <v>45854</v>
      </c>
      <c r="M3070" s="28">
        <v>4.1666666666666666E-3</v>
      </c>
      <c r="N3070" s="3">
        <v>45852</v>
      </c>
      <c r="O3070">
        <v>215829</v>
      </c>
      <c r="P3070" t="e">
        <f>IFERROR(INDEX(REDOSLIJED!#REF!,MATCH(PlanMasine[[#This Row],[KPL]],REDOSLIJED!#REF!,0)),MAX(REDOSLIJED!#REF!)+1)</f>
        <v>#REF!</v>
      </c>
    </row>
    <row r="3071" spans="1:16" hidden="1" x14ac:dyDescent="0.25">
      <c r="A3071" s="23">
        <v>1031356</v>
      </c>
      <c r="B3071" s="23">
        <v>1</v>
      </c>
      <c r="C3071" s="23">
        <v>1031368</v>
      </c>
      <c r="D3071" s="23" t="s">
        <v>1974</v>
      </c>
      <c r="E3071" s="5">
        <f>IFERROR((PlanMasine[[#This Row],[Norma]]/PlanMasine[[#This Row],[Q]])*(PlanMasine[[#This Row],[Q]]/SUMIF(#REF!,PlanMasine[[#This Row],[RN]],#REF!)*PlanMasine[[#This Row],[KPLQ]]),0)</f>
        <v>0</v>
      </c>
      <c r="F3071" s="23">
        <v>6</v>
      </c>
      <c r="G3071" s="23">
        <v>0</v>
      </c>
      <c r="H3071" s="23">
        <v>0</v>
      </c>
      <c r="I3071" s="23" t="s">
        <v>5</v>
      </c>
      <c r="J3071" s="23" t="s">
        <v>570</v>
      </c>
      <c r="K3071" s="23" t="s">
        <v>2413</v>
      </c>
      <c r="L3071" s="24">
        <v>45854</v>
      </c>
      <c r="M3071" s="28">
        <v>3.472222222222222E-3</v>
      </c>
      <c r="N3071" s="3">
        <v>45852</v>
      </c>
      <c r="O3071">
        <v>215820</v>
      </c>
      <c r="P3071" t="e">
        <f>IFERROR(INDEX(REDOSLIJED!#REF!,MATCH(PlanMasine[[#This Row],[KPL]],REDOSLIJED!#REF!,0)),MAX(REDOSLIJED!#REF!)+1)</f>
        <v>#REF!</v>
      </c>
    </row>
    <row r="3072" spans="1:16" hidden="1" x14ac:dyDescent="0.25">
      <c r="A3072" s="23">
        <v>1031356</v>
      </c>
      <c r="B3072" s="23">
        <v>1</v>
      </c>
      <c r="C3072" s="23">
        <v>1031371</v>
      </c>
      <c r="D3072" s="23" t="s">
        <v>2374</v>
      </c>
      <c r="E3072" s="5">
        <f>IFERROR((PlanMasine[[#This Row],[Norma]]/PlanMasine[[#This Row],[Q]])*(PlanMasine[[#This Row],[Q]]/SUMIF(#REF!,PlanMasine[[#This Row],[RN]],#REF!)*PlanMasine[[#This Row],[KPLQ]]),0)</f>
        <v>0</v>
      </c>
      <c r="F3072" s="23">
        <v>6</v>
      </c>
      <c r="G3072" s="23">
        <v>0</v>
      </c>
      <c r="H3072" s="23">
        <v>0</v>
      </c>
      <c r="I3072" s="23" t="s">
        <v>5</v>
      </c>
      <c r="J3072" s="23" t="s">
        <v>570</v>
      </c>
      <c r="K3072" s="23" t="s">
        <v>2413</v>
      </c>
      <c r="L3072" s="24">
        <v>45854</v>
      </c>
      <c r="M3072" s="28">
        <v>4.1666666666666666E-3</v>
      </c>
      <c r="N3072" s="3">
        <v>45852</v>
      </c>
      <c r="O3072">
        <v>215825</v>
      </c>
      <c r="P3072" t="e">
        <f>IFERROR(INDEX(REDOSLIJED!#REF!,MATCH(PlanMasine[[#This Row],[KPL]],REDOSLIJED!#REF!,0)),MAX(REDOSLIJED!#REF!)+1)</f>
        <v>#REF!</v>
      </c>
    </row>
    <row r="3073" spans="1:16" hidden="1" x14ac:dyDescent="0.25">
      <c r="A3073" s="23">
        <v>1031356</v>
      </c>
      <c r="B3073" s="23">
        <v>1</v>
      </c>
      <c r="C3073" s="23">
        <v>1031373</v>
      </c>
      <c r="D3073" s="23" t="s">
        <v>2372</v>
      </c>
      <c r="E3073" s="5">
        <f>IFERROR((PlanMasine[[#This Row],[Norma]]/PlanMasine[[#This Row],[Q]])*(PlanMasine[[#This Row],[Q]]/SUMIF(#REF!,PlanMasine[[#This Row],[RN]],#REF!)*PlanMasine[[#This Row],[KPLQ]]),0)</f>
        <v>0</v>
      </c>
      <c r="F3073" s="23">
        <v>6</v>
      </c>
      <c r="G3073" s="23">
        <v>0</v>
      </c>
      <c r="H3073" s="23">
        <v>0</v>
      </c>
      <c r="I3073" s="23" t="s">
        <v>5</v>
      </c>
      <c r="J3073" s="23" t="s">
        <v>570</v>
      </c>
      <c r="K3073" s="23" t="s">
        <v>2413</v>
      </c>
      <c r="L3073" s="24">
        <v>45854</v>
      </c>
      <c r="M3073" s="28">
        <v>4.1666666666666666E-3</v>
      </c>
      <c r="N3073" s="3">
        <v>45852</v>
      </c>
      <c r="O3073">
        <v>215828</v>
      </c>
      <c r="P3073" t="e">
        <f>IFERROR(INDEX(REDOSLIJED!#REF!,MATCH(PlanMasine[[#This Row],[KPL]],REDOSLIJED!#REF!,0)),MAX(REDOSLIJED!#REF!)+1)</f>
        <v>#REF!</v>
      </c>
    </row>
    <row r="3074" spans="1:16" hidden="1" x14ac:dyDescent="0.25">
      <c r="A3074" s="23">
        <v>1031356</v>
      </c>
      <c r="B3074" s="23">
        <v>1</v>
      </c>
      <c r="C3074" s="23">
        <v>1031372</v>
      </c>
      <c r="D3074" s="23" t="s">
        <v>2373</v>
      </c>
      <c r="E3074" s="5">
        <f>IFERROR((PlanMasine[[#This Row],[Norma]]/PlanMasine[[#This Row],[Q]])*(PlanMasine[[#This Row],[Q]]/SUMIF(#REF!,PlanMasine[[#This Row],[RN]],#REF!)*PlanMasine[[#This Row],[KPLQ]]),0)</f>
        <v>0</v>
      </c>
      <c r="F3074" s="23">
        <v>6</v>
      </c>
      <c r="G3074" s="23">
        <v>0</v>
      </c>
      <c r="H3074" s="23">
        <v>0</v>
      </c>
      <c r="I3074" s="23" t="s">
        <v>5</v>
      </c>
      <c r="J3074" s="23" t="s">
        <v>570</v>
      </c>
      <c r="K3074" s="23" t="s">
        <v>2413</v>
      </c>
      <c r="L3074" s="24">
        <v>45854</v>
      </c>
      <c r="M3074" s="28">
        <v>4.1666666666666666E-3</v>
      </c>
      <c r="N3074" s="3">
        <v>45852</v>
      </c>
      <c r="O3074">
        <v>215827</v>
      </c>
      <c r="P3074" t="e">
        <f>IFERROR(INDEX(REDOSLIJED!#REF!,MATCH(PlanMasine[[#This Row],[KPL]],REDOSLIJED!#REF!,0)),MAX(REDOSLIJED!#REF!)+1)</f>
        <v>#REF!</v>
      </c>
    </row>
    <row r="3075" spans="1:16" hidden="1" x14ac:dyDescent="0.25">
      <c r="A3075" s="23">
        <v>1031357</v>
      </c>
      <c r="B3075" s="23">
        <v>1</v>
      </c>
      <c r="C3075" s="23">
        <v>1031374</v>
      </c>
      <c r="D3075" s="23" t="s">
        <v>2375</v>
      </c>
      <c r="E3075" s="5">
        <f>IFERROR((PlanMasine[[#This Row],[Norma]]/PlanMasine[[#This Row],[Q]])*(PlanMasine[[#This Row],[Q]]/SUMIF(#REF!,PlanMasine[[#This Row],[RN]],#REF!)*PlanMasine[[#This Row],[KPLQ]]),0)</f>
        <v>0</v>
      </c>
      <c r="F3075" s="23">
        <v>6</v>
      </c>
      <c r="G3075" s="23">
        <v>0</v>
      </c>
      <c r="H3075" s="23">
        <v>0</v>
      </c>
      <c r="I3075" s="23" t="s">
        <v>5</v>
      </c>
      <c r="J3075" s="23" t="s">
        <v>570</v>
      </c>
      <c r="K3075" s="23" t="s">
        <v>2413</v>
      </c>
      <c r="L3075" s="24">
        <v>45854</v>
      </c>
      <c r="M3075" s="28">
        <v>4.1666666666666666E-3</v>
      </c>
      <c r="N3075" s="3">
        <v>45852</v>
      </c>
      <c r="O3075">
        <v>215829</v>
      </c>
      <c r="P3075" t="e">
        <f>IFERROR(INDEX(REDOSLIJED!#REF!,MATCH(PlanMasine[[#This Row],[KPL]],REDOSLIJED!#REF!,0)),MAX(REDOSLIJED!#REF!)+1)</f>
        <v>#REF!</v>
      </c>
    </row>
    <row r="3076" spans="1:16" hidden="1" x14ac:dyDescent="0.25">
      <c r="A3076" s="23">
        <v>1031357</v>
      </c>
      <c r="B3076" s="23">
        <v>1</v>
      </c>
      <c r="C3076" s="23">
        <v>1031367</v>
      </c>
      <c r="D3076" s="23" t="s">
        <v>2182</v>
      </c>
      <c r="E3076" s="5">
        <f>IFERROR((PlanMasine[[#This Row],[Norma]]/PlanMasine[[#This Row],[Q]])*(PlanMasine[[#This Row],[Q]]/SUMIF(#REF!,PlanMasine[[#This Row],[RN]],#REF!)*PlanMasine[[#This Row],[KPLQ]]),0)</f>
        <v>0</v>
      </c>
      <c r="F3076" s="23">
        <v>6</v>
      </c>
      <c r="G3076" s="23">
        <v>0</v>
      </c>
      <c r="H3076" s="23">
        <v>0</v>
      </c>
      <c r="I3076" s="23" t="s">
        <v>5</v>
      </c>
      <c r="J3076" s="23" t="s">
        <v>570</v>
      </c>
      <c r="K3076" s="23" t="s">
        <v>2413</v>
      </c>
      <c r="L3076" s="24">
        <v>45854</v>
      </c>
      <c r="M3076" s="28">
        <v>2.0833333333333333E-3</v>
      </c>
      <c r="N3076" s="3">
        <v>45852</v>
      </c>
      <c r="O3076">
        <v>215819</v>
      </c>
      <c r="P3076" t="e">
        <f>IFERROR(INDEX(REDOSLIJED!#REF!,MATCH(PlanMasine[[#This Row],[KPL]],REDOSLIJED!#REF!,0)),MAX(REDOSLIJED!#REF!)+1)</f>
        <v>#REF!</v>
      </c>
    </row>
    <row r="3077" spans="1:16" hidden="1" x14ac:dyDescent="0.25">
      <c r="A3077" s="23">
        <v>1031357</v>
      </c>
      <c r="B3077" s="23">
        <v>1</v>
      </c>
      <c r="C3077" s="23">
        <v>1031378</v>
      </c>
      <c r="D3077" s="23" t="s">
        <v>2184</v>
      </c>
      <c r="E3077" s="5">
        <f>IFERROR((PlanMasine[[#This Row],[Norma]]/PlanMasine[[#This Row],[Q]])*(PlanMasine[[#This Row],[Q]]/SUMIF(#REF!,PlanMasine[[#This Row],[RN]],#REF!)*PlanMasine[[#This Row],[KPLQ]]),0)</f>
        <v>0</v>
      </c>
      <c r="F3077" s="23">
        <v>6</v>
      </c>
      <c r="G3077" s="23">
        <v>0</v>
      </c>
      <c r="H3077" s="23">
        <v>0</v>
      </c>
      <c r="I3077" s="23" t="s">
        <v>5</v>
      </c>
      <c r="J3077" s="23" t="s">
        <v>570</v>
      </c>
      <c r="K3077" s="23" t="s">
        <v>2413</v>
      </c>
      <c r="L3077" s="24">
        <v>45854</v>
      </c>
      <c r="M3077" s="28">
        <v>4.8611111111111112E-3</v>
      </c>
      <c r="N3077" s="3">
        <v>45852</v>
      </c>
      <c r="O3077">
        <v>215834</v>
      </c>
      <c r="P3077" t="e">
        <f>IFERROR(INDEX(REDOSLIJED!#REF!,MATCH(PlanMasine[[#This Row],[KPL]],REDOSLIJED!#REF!,0)),MAX(REDOSLIJED!#REF!)+1)</f>
        <v>#REF!</v>
      </c>
    </row>
    <row r="3078" spans="1:16" hidden="1" x14ac:dyDescent="0.25">
      <c r="A3078" s="23">
        <v>1031357</v>
      </c>
      <c r="B3078" s="23">
        <v>1</v>
      </c>
      <c r="C3078" s="23">
        <v>1031368</v>
      </c>
      <c r="D3078" s="23" t="s">
        <v>1974</v>
      </c>
      <c r="E3078" s="5">
        <f>IFERROR((PlanMasine[[#This Row],[Norma]]/PlanMasine[[#This Row],[Q]])*(PlanMasine[[#This Row],[Q]]/SUMIF(#REF!,PlanMasine[[#This Row],[RN]],#REF!)*PlanMasine[[#This Row],[KPLQ]]),0)</f>
        <v>0</v>
      </c>
      <c r="F3078" s="23">
        <v>6</v>
      </c>
      <c r="G3078" s="23">
        <v>0</v>
      </c>
      <c r="H3078" s="23">
        <v>0</v>
      </c>
      <c r="I3078" s="23" t="s">
        <v>5</v>
      </c>
      <c r="J3078" s="23" t="s">
        <v>570</v>
      </c>
      <c r="K3078" s="23" t="s">
        <v>2413</v>
      </c>
      <c r="L3078" s="24">
        <v>45854</v>
      </c>
      <c r="M3078" s="28">
        <v>3.472222222222222E-3</v>
      </c>
      <c r="N3078" s="3">
        <v>45852</v>
      </c>
      <c r="O3078">
        <v>215820</v>
      </c>
      <c r="P3078" t="e">
        <f>IFERROR(INDEX(REDOSLIJED!#REF!,MATCH(PlanMasine[[#This Row],[KPL]],REDOSLIJED!#REF!,0)),MAX(REDOSLIJED!#REF!)+1)</f>
        <v>#REF!</v>
      </c>
    </row>
    <row r="3079" spans="1:16" hidden="1" x14ac:dyDescent="0.25">
      <c r="A3079" s="23">
        <v>1031357</v>
      </c>
      <c r="B3079" s="23">
        <v>1</v>
      </c>
      <c r="C3079" s="23">
        <v>1031372</v>
      </c>
      <c r="D3079" s="23" t="s">
        <v>2373</v>
      </c>
      <c r="E3079" s="5">
        <f>IFERROR((PlanMasine[[#This Row],[Norma]]/PlanMasine[[#This Row],[Q]])*(PlanMasine[[#This Row],[Q]]/SUMIF(#REF!,PlanMasine[[#This Row],[RN]],#REF!)*PlanMasine[[#This Row],[KPLQ]]),0)</f>
        <v>0</v>
      </c>
      <c r="F3079" s="23">
        <v>6</v>
      </c>
      <c r="G3079" s="23">
        <v>0</v>
      </c>
      <c r="H3079" s="23">
        <v>0</v>
      </c>
      <c r="I3079" s="23" t="s">
        <v>5</v>
      </c>
      <c r="J3079" s="23" t="s">
        <v>570</v>
      </c>
      <c r="K3079" s="23" t="s">
        <v>2413</v>
      </c>
      <c r="L3079" s="24">
        <v>45854</v>
      </c>
      <c r="M3079" s="28">
        <v>4.1666666666666666E-3</v>
      </c>
      <c r="N3079" s="3">
        <v>45852</v>
      </c>
      <c r="O3079">
        <v>215827</v>
      </c>
      <c r="P3079" t="e">
        <f>IFERROR(INDEX(REDOSLIJED!#REF!,MATCH(PlanMasine[[#This Row],[KPL]],REDOSLIJED!#REF!,0)),MAX(REDOSLIJED!#REF!)+1)</f>
        <v>#REF!</v>
      </c>
    </row>
    <row r="3080" spans="1:16" hidden="1" x14ac:dyDescent="0.25">
      <c r="A3080" s="23">
        <v>1031357</v>
      </c>
      <c r="B3080" s="23">
        <v>1</v>
      </c>
      <c r="C3080" s="23">
        <v>1031364</v>
      </c>
      <c r="D3080" s="23" t="s">
        <v>1975</v>
      </c>
      <c r="E3080" s="5">
        <f>IFERROR((PlanMasine[[#This Row],[Norma]]/PlanMasine[[#This Row],[Q]])*(PlanMasine[[#This Row],[Q]]/SUMIF(#REF!,PlanMasine[[#This Row],[RN]],#REF!)*PlanMasine[[#This Row],[KPLQ]]),0)</f>
        <v>0</v>
      </c>
      <c r="F3080" s="23">
        <v>6</v>
      </c>
      <c r="G3080" s="23">
        <v>0</v>
      </c>
      <c r="H3080" s="23">
        <v>0</v>
      </c>
      <c r="I3080" s="23" t="s">
        <v>5</v>
      </c>
      <c r="J3080" s="23" t="s">
        <v>570</v>
      </c>
      <c r="K3080" s="23" t="s">
        <v>2413</v>
      </c>
      <c r="L3080" s="24">
        <v>45854</v>
      </c>
      <c r="M3080" s="28">
        <v>1.0416666666666667E-3</v>
      </c>
      <c r="N3080" s="3">
        <v>45852</v>
      </c>
      <c r="O3080">
        <v>215812</v>
      </c>
      <c r="P3080" t="e">
        <f>IFERROR(INDEX(REDOSLIJED!#REF!,MATCH(PlanMasine[[#This Row],[KPL]],REDOSLIJED!#REF!,0)),MAX(REDOSLIJED!#REF!)+1)</f>
        <v>#REF!</v>
      </c>
    </row>
    <row r="3081" spans="1:16" hidden="1" x14ac:dyDescent="0.25">
      <c r="A3081" s="23">
        <v>1031357</v>
      </c>
      <c r="B3081" s="23">
        <v>1</v>
      </c>
      <c r="C3081" s="23">
        <v>1031373</v>
      </c>
      <c r="D3081" s="23" t="s">
        <v>2372</v>
      </c>
      <c r="E3081" s="5">
        <f>IFERROR((PlanMasine[[#This Row],[Norma]]/PlanMasine[[#This Row],[Q]])*(PlanMasine[[#This Row],[Q]]/SUMIF(#REF!,PlanMasine[[#This Row],[RN]],#REF!)*PlanMasine[[#This Row],[KPLQ]]),0)</f>
        <v>0</v>
      </c>
      <c r="F3081" s="23">
        <v>6</v>
      </c>
      <c r="G3081" s="23">
        <v>0</v>
      </c>
      <c r="H3081" s="23">
        <v>0</v>
      </c>
      <c r="I3081" s="23" t="s">
        <v>5</v>
      </c>
      <c r="J3081" s="23" t="s">
        <v>570</v>
      </c>
      <c r="K3081" s="23" t="s">
        <v>2413</v>
      </c>
      <c r="L3081" s="24">
        <v>45854</v>
      </c>
      <c r="M3081" s="28">
        <v>4.1666666666666666E-3</v>
      </c>
      <c r="N3081" s="3">
        <v>45852</v>
      </c>
      <c r="O3081">
        <v>215828</v>
      </c>
      <c r="P3081" t="e">
        <f>IFERROR(INDEX(REDOSLIJED!#REF!,MATCH(PlanMasine[[#This Row],[KPL]],REDOSLIJED!#REF!,0)),MAX(REDOSLIJED!#REF!)+1)</f>
        <v>#REF!</v>
      </c>
    </row>
    <row r="3082" spans="1:16" hidden="1" x14ac:dyDescent="0.25">
      <c r="A3082" s="23">
        <v>1031357</v>
      </c>
      <c r="B3082" s="23">
        <v>1</v>
      </c>
      <c r="C3082" s="23">
        <v>1031371</v>
      </c>
      <c r="D3082" s="23" t="s">
        <v>2374</v>
      </c>
      <c r="E3082" s="5">
        <f>IFERROR((PlanMasine[[#This Row],[Norma]]/PlanMasine[[#This Row],[Q]])*(PlanMasine[[#This Row],[Q]]/SUMIF(#REF!,PlanMasine[[#This Row],[RN]],#REF!)*PlanMasine[[#This Row],[KPLQ]]),0)</f>
        <v>0</v>
      </c>
      <c r="F3082" s="23">
        <v>6</v>
      </c>
      <c r="G3082" s="23">
        <v>0</v>
      </c>
      <c r="H3082" s="23">
        <v>0</v>
      </c>
      <c r="I3082" s="23" t="s">
        <v>5</v>
      </c>
      <c r="J3082" s="23" t="s">
        <v>570</v>
      </c>
      <c r="K3082" s="23" t="s">
        <v>2413</v>
      </c>
      <c r="L3082" s="24">
        <v>45854</v>
      </c>
      <c r="M3082" s="28">
        <v>4.1666666666666666E-3</v>
      </c>
      <c r="N3082" s="3">
        <v>45852</v>
      </c>
      <c r="O3082">
        <v>215825</v>
      </c>
      <c r="P3082" t="e">
        <f>IFERROR(INDEX(REDOSLIJED!#REF!,MATCH(PlanMasine[[#This Row],[KPL]],REDOSLIJED!#REF!,0)),MAX(REDOSLIJED!#REF!)+1)</f>
        <v>#REF!</v>
      </c>
    </row>
    <row r="3083" spans="1:16" hidden="1" x14ac:dyDescent="0.25">
      <c r="A3083" s="23">
        <v>1031357</v>
      </c>
      <c r="B3083" s="23">
        <v>1</v>
      </c>
      <c r="C3083" s="23">
        <v>1031363</v>
      </c>
      <c r="D3083" s="23" t="s">
        <v>2186</v>
      </c>
      <c r="E3083" s="5">
        <f>IFERROR((PlanMasine[[#This Row],[Norma]]/PlanMasine[[#This Row],[Q]])*(PlanMasine[[#This Row],[Q]]/SUMIF(#REF!,PlanMasine[[#This Row],[RN]],#REF!)*PlanMasine[[#This Row],[KPLQ]]),0)</f>
        <v>0</v>
      </c>
      <c r="F3083" s="23">
        <v>6</v>
      </c>
      <c r="G3083" s="23">
        <v>0</v>
      </c>
      <c r="H3083" s="23">
        <v>0</v>
      </c>
      <c r="I3083" s="23" t="s">
        <v>5</v>
      </c>
      <c r="J3083" s="23" t="s">
        <v>570</v>
      </c>
      <c r="K3083" s="23" t="s">
        <v>2413</v>
      </c>
      <c r="L3083" s="24">
        <v>45854</v>
      </c>
      <c r="M3083" s="28">
        <v>1.3888888888888889E-3</v>
      </c>
      <c r="N3083" s="3">
        <v>45852</v>
      </c>
      <c r="O3083">
        <v>215811</v>
      </c>
      <c r="P3083" t="e">
        <f>IFERROR(INDEX(REDOSLIJED!#REF!,MATCH(PlanMasine[[#This Row],[KPL]],REDOSLIJED!#REF!,0)),MAX(REDOSLIJED!#REF!)+1)</f>
        <v>#REF!</v>
      </c>
    </row>
    <row r="3084" spans="1:16" hidden="1" x14ac:dyDescent="0.25">
      <c r="A3084" s="23">
        <v>1031357</v>
      </c>
      <c r="B3084" s="23">
        <v>1</v>
      </c>
      <c r="C3084" s="23">
        <v>1031375</v>
      </c>
      <c r="D3084" s="23" t="s">
        <v>1971</v>
      </c>
      <c r="E3084" s="5">
        <f>IFERROR((PlanMasine[[#This Row],[Norma]]/PlanMasine[[#This Row],[Q]])*(PlanMasine[[#This Row],[Q]]/SUMIF(#REF!,PlanMasine[[#This Row],[RN]],#REF!)*PlanMasine[[#This Row],[KPLQ]]),0)</f>
        <v>0</v>
      </c>
      <c r="F3084" s="23">
        <v>6</v>
      </c>
      <c r="G3084" s="23">
        <v>0</v>
      </c>
      <c r="H3084" s="23">
        <v>0</v>
      </c>
      <c r="I3084" s="23" t="s">
        <v>5</v>
      </c>
      <c r="J3084" s="23" t="s">
        <v>570</v>
      </c>
      <c r="K3084" s="23" t="s">
        <v>2413</v>
      </c>
      <c r="L3084" s="24">
        <v>45854</v>
      </c>
      <c r="M3084" s="28">
        <v>1.736111111111111E-3</v>
      </c>
      <c r="N3084" s="3">
        <v>45852</v>
      </c>
      <c r="O3084">
        <v>215830</v>
      </c>
      <c r="P3084" t="e">
        <f>IFERROR(INDEX(REDOSLIJED!#REF!,MATCH(PlanMasine[[#This Row],[KPL]],REDOSLIJED!#REF!,0)),MAX(REDOSLIJED!#REF!)+1)</f>
        <v>#REF!</v>
      </c>
    </row>
    <row r="3085" spans="1:16" hidden="1" x14ac:dyDescent="0.25">
      <c r="A3085" s="23">
        <v>1031357</v>
      </c>
      <c r="B3085" s="23">
        <v>1</v>
      </c>
      <c r="C3085" s="23">
        <v>1031376</v>
      </c>
      <c r="D3085" s="23" t="s">
        <v>2185</v>
      </c>
      <c r="E3085" s="5">
        <f>IFERROR((PlanMasine[[#This Row],[Norma]]/PlanMasine[[#This Row],[Q]])*(PlanMasine[[#This Row],[Q]]/SUMIF(#REF!,PlanMasine[[#This Row],[RN]],#REF!)*PlanMasine[[#This Row],[KPLQ]]),0)</f>
        <v>0</v>
      </c>
      <c r="F3085" s="23">
        <v>6</v>
      </c>
      <c r="G3085" s="23">
        <v>0</v>
      </c>
      <c r="H3085" s="23">
        <v>0</v>
      </c>
      <c r="I3085" s="23" t="s">
        <v>5</v>
      </c>
      <c r="J3085" s="23" t="s">
        <v>570</v>
      </c>
      <c r="K3085" s="23" t="s">
        <v>2413</v>
      </c>
      <c r="L3085" s="24">
        <v>45854</v>
      </c>
      <c r="M3085" s="28">
        <v>2.0833333333333333E-3</v>
      </c>
      <c r="N3085" s="3">
        <v>45852</v>
      </c>
      <c r="O3085">
        <v>215832</v>
      </c>
      <c r="P3085" t="e">
        <f>IFERROR(INDEX(REDOSLIJED!#REF!,MATCH(PlanMasine[[#This Row],[KPL]],REDOSLIJED!#REF!,0)),MAX(REDOSLIJED!#REF!)+1)</f>
        <v>#REF!</v>
      </c>
    </row>
    <row r="3086" spans="1:16" hidden="1" x14ac:dyDescent="0.25">
      <c r="A3086" s="23">
        <v>1031358</v>
      </c>
      <c r="B3086" s="23">
        <v>1</v>
      </c>
      <c r="C3086" s="23">
        <v>1031375</v>
      </c>
      <c r="D3086" s="23" t="s">
        <v>1971</v>
      </c>
      <c r="E3086" s="5">
        <f>IFERROR((PlanMasine[[#This Row],[Norma]]/PlanMasine[[#This Row],[Q]])*(PlanMasine[[#This Row],[Q]]/SUMIF(#REF!,PlanMasine[[#This Row],[RN]],#REF!)*PlanMasine[[#This Row],[KPLQ]]),0)</f>
        <v>0</v>
      </c>
      <c r="F3086" s="23">
        <v>6</v>
      </c>
      <c r="G3086" s="23">
        <v>0</v>
      </c>
      <c r="H3086" s="23">
        <v>0</v>
      </c>
      <c r="I3086" s="23" t="s">
        <v>5</v>
      </c>
      <c r="J3086" s="23" t="s">
        <v>570</v>
      </c>
      <c r="K3086" s="23" t="s">
        <v>2413</v>
      </c>
      <c r="L3086" s="24">
        <v>45854</v>
      </c>
      <c r="M3086" s="28">
        <v>1.736111111111111E-3</v>
      </c>
      <c r="N3086" s="3">
        <v>45852</v>
      </c>
      <c r="O3086">
        <v>215830</v>
      </c>
      <c r="P3086" t="e">
        <f>IFERROR(INDEX(REDOSLIJED!#REF!,MATCH(PlanMasine[[#This Row],[KPL]],REDOSLIJED!#REF!,0)),MAX(REDOSLIJED!#REF!)+1)</f>
        <v>#REF!</v>
      </c>
    </row>
    <row r="3087" spans="1:16" hidden="1" x14ac:dyDescent="0.25">
      <c r="A3087" s="23">
        <v>1031358</v>
      </c>
      <c r="B3087" s="23">
        <v>1</v>
      </c>
      <c r="C3087" s="23">
        <v>1031364</v>
      </c>
      <c r="D3087" s="23" t="s">
        <v>1975</v>
      </c>
      <c r="E3087" s="5">
        <f>IFERROR((PlanMasine[[#This Row],[Norma]]/PlanMasine[[#This Row],[Q]])*(PlanMasine[[#This Row],[Q]]/SUMIF(#REF!,PlanMasine[[#This Row],[RN]],#REF!)*PlanMasine[[#This Row],[KPLQ]]),0)</f>
        <v>0</v>
      </c>
      <c r="F3087" s="23">
        <v>6</v>
      </c>
      <c r="G3087" s="23">
        <v>0</v>
      </c>
      <c r="H3087" s="23">
        <v>0</v>
      </c>
      <c r="I3087" s="23" t="s">
        <v>5</v>
      </c>
      <c r="J3087" s="23" t="s">
        <v>570</v>
      </c>
      <c r="K3087" s="23" t="s">
        <v>2413</v>
      </c>
      <c r="L3087" s="24">
        <v>45854</v>
      </c>
      <c r="M3087" s="28">
        <v>1.0416666666666667E-3</v>
      </c>
      <c r="N3087" s="3">
        <v>45852</v>
      </c>
      <c r="O3087">
        <v>215812</v>
      </c>
      <c r="P3087" t="e">
        <f>IFERROR(INDEX(REDOSLIJED!#REF!,MATCH(PlanMasine[[#This Row],[KPL]],REDOSLIJED!#REF!,0)),MAX(REDOSLIJED!#REF!)+1)</f>
        <v>#REF!</v>
      </c>
    </row>
    <row r="3088" spans="1:16" hidden="1" x14ac:dyDescent="0.25">
      <c r="A3088" s="23">
        <v>1031358</v>
      </c>
      <c r="B3088" s="23">
        <v>1</v>
      </c>
      <c r="C3088" s="23">
        <v>1031373</v>
      </c>
      <c r="D3088" s="23" t="s">
        <v>2372</v>
      </c>
      <c r="E3088" s="5">
        <f>IFERROR((PlanMasine[[#This Row],[Norma]]/PlanMasine[[#This Row],[Q]])*(PlanMasine[[#This Row],[Q]]/SUMIF(#REF!,PlanMasine[[#This Row],[RN]],#REF!)*PlanMasine[[#This Row],[KPLQ]]),0)</f>
        <v>0</v>
      </c>
      <c r="F3088" s="23">
        <v>6</v>
      </c>
      <c r="G3088" s="23">
        <v>0</v>
      </c>
      <c r="H3088" s="23">
        <v>0</v>
      </c>
      <c r="I3088" s="23" t="s">
        <v>5</v>
      </c>
      <c r="J3088" s="23" t="s">
        <v>570</v>
      </c>
      <c r="K3088" s="23" t="s">
        <v>2413</v>
      </c>
      <c r="L3088" s="24">
        <v>45854</v>
      </c>
      <c r="M3088" s="28">
        <v>4.1666666666666666E-3</v>
      </c>
      <c r="N3088" s="3">
        <v>45852</v>
      </c>
      <c r="O3088">
        <v>215828</v>
      </c>
      <c r="P3088" t="e">
        <f>IFERROR(INDEX(REDOSLIJED!#REF!,MATCH(PlanMasine[[#This Row],[KPL]],REDOSLIJED!#REF!,0)),MAX(REDOSLIJED!#REF!)+1)</f>
        <v>#REF!</v>
      </c>
    </row>
    <row r="3089" spans="1:16" hidden="1" x14ac:dyDescent="0.25">
      <c r="A3089" s="23">
        <v>1031358</v>
      </c>
      <c r="B3089" s="23">
        <v>1</v>
      </c>
      <c r="C3089" s="23">
        <v>1031376</v>
      </c>
      <c r="D3089" s="23" t="s">
        <v>2185</v>
      </c>
      <c r="E3089" s="5">
        <f>IFERROR((PlanMasine[[#This Row],[Norma]]/PlanMasine[[#This Row],[Q]])*(PlanMasine[[#This Row],[Q]]/SUMIF(#REF!,PlanMasine[[#This Row],[RN]],#REF!)*PlanMasine[[#This Row],[KPLQ]]),0)</f>
        <v>0</v>
      </c>
      <c r="F3089" s="23">
        <v>6</v>
      </c>
      <c r="G3089" s="23">
        <v>0</v>
      </c>
      <c r="H3089" s="23">
        <v>0</v>
      </c>
      <c r="I3089" s="23" t="s">
        <v>5</v>
      </c>
      <c r="J3089" s="23" t="s">
        <v>570</v>
      </c>
      <c r="K3089" s="23" t="s">
        <v>2413</v>
      </c>
      <c r="L3089" s="24">
        <v>45854</v>
      </c>
      <c r="M3089" s="28">
        <v>2.0833333333333333E-3</v>
      </c>
      <c r="N3089" s="3">
        <v>45852</v>
      </c>
      <c r="O3089">
        <v>215832</v>
      </c>
      <c r="P3089" t="e">
        <f>IFERROR(INDEX(REDOSLIJED!#REF!,MATCH(PlanMasine[[#This Row],[KPL]],REDOSLIJED!#REF!,0)),MAX(REDOSLIJED!#REF!)+1)</f>
        <v>#REF!</v>
      </c>
    </row>
    <row r="3090" spans="1:16" hidden="1" x14ac:dyDescent="0.25">
      <c r="A3090" s="23">
        <v>1031358</v>
      </c>
      <c r="B3090" s="23">
        <v>1</v>
      </c>
      <c r="C3090" s="23">
        <v>1031367</v>
      </c>
      <c r="D3090" s="23" t="s">
        <v>2182</v>
      </c>
      <c r="E3090" s="5">
        <f>IFERROR((PlanMasine[[#This Row],[Norma]]/PlanMasine[[#This Row],[Q]])*(PlanMasine[[#This Row],[Q]]/SUMIF(#REF!,PlanMasine[[#This Row],[RN]],#REF!)*PlanMasine[[#This Row],[KPLQ]]),0)</f>
        <v>0</v>
      </c>
      <c r="F3090" s="23">
        <v>6</v>
      </c>
      <c r="G3090" s="23">
        <v>0</v>
      </c>
      <c r="H3090" s="23">
        <v>0</v>
      </c>
      <c r="I3090" s="23" t="s">
        <v>5</v>
      </c>
      <c r="J3090" s="23" t="s">
        <v>570</v>
      </c>
      <c r="K3090" s="23" t="s">
        <v>2413</v>
      </c>
      <c r="L3090" s="24">
        <v>45854</v>
      </c>
      <c r="M3090" s="28">
        <v>2.0833333333333333E-3</v>
      </c>
      <c r="N3090" s="3">
        <v>45852</v>
      </c>
      <c r="O3090">
        <v>215819</v>
      </c>
      <c r="P3090" t="e">
        <f>IFERROR(INDEX(REDOSLIJED!#REF!,MATCH(PlanMasine[[#This Row],[KPL]],REDOSLIJED!#REF!,0)),MAX(REDOSLIJED!#REF!)+1)</f>
        <v>#REF!</v>
      </c>
    </row>
    <row r="3091" spans="1:16" hidden="1" x14ac:dyDescent="0.25">
      <c r="A3091" s="23">
        <v>1031358</v>
      </c>
      <c r="B3091" s="23">
        <v>1</v>
      </c>
      <c r="C3091" s="23">
        <v>1031363</v>
      </c>
      <c r="D3091" s="23" t="s">
        <v>2186</v>
      </c>
      <c r="E3091" s="5">
        <f>IFERROR((PlanMasine[[#This Row],[Norma]]/PlanMasine[[#This Row],[Q]])*(PlanMasine[[#This Row],[Q]]/SUMIF(#REF!,PlanMasine[[#This Row],[RN]],#REF!)*PlanMasine[[#This Row],[KPLQ]]),0)</f>
        <v>0</v>
      </c>
      <c r="F3091" s="23">
        <v>6</v>
      </c>
      <c r="G3091" s="23">
        <v>0</v>
      </c>
      <c r="H3091" s="23">
        <v>0</v>
      </c>
      <c r="I3091" s="23" t="s">
        <v>5</v>
      </c>
      <c r="J3091" s="23" t="s">
        <v>570</v>
      </c>
      <c r="K3091" s="23" t="s">
        <v>2413</v>
      </c>
      <c r="L3091" s="24">
        <v>45854</v>
      </c>
      <c r="M3091" s="28">
        <v>1.3888888888888889E-3</v>
      </c>
      <c r="N3091" s="3">
        <v>45852</v>
      </c>
      <c r="O3091">
        <v>215811</v>
      </c>
      <c r="P3091" t="e">
        <f>IFERROR(INDEX(REDOSLIJED!#REF!,MATCH(PlanMasine[[#This Row],[KPL]],REDOSLIJED!#REF!,0)),MAX(REDOSLIJED!#REF!)+1)</f>
        <v>#REF!</v>
      </c>
    </row>
    <row r="3092" spans="1:16" hidden="1" x14ac:dyDescent="0.25">
      <c r="A3092" s="23">
        <v>1031358</v>
      </c>
      <c r="B3092" s="23">
        <v>1</v>
      </c>
      <c r="C3092" s="23">
        <v>1031372</v>
      </c>
      <c r="D3092" s="23" t="s">
        <v>2373</v>
      </c>
      <c r="E3092" s="5">
        <f>IFERROR((PlanMasine[[#This Row],[Norma]]/PlanMasine[[#This Row],[Q]])*(PlanMasine[[#This Row],[Q]]/SUMIF(#REF!,PlanMasine[[#This Row],[RN]],#REF!)*PlanMasine[[#This Row],[KPLQ]]),0)</f>
        <v>0</v>
      </c>
      <c r="F3092" s="23">
        <v>6</v>
      </c>
      <c r="G3092" s="23">
        <v>0</v>
      </c>
      <c r="H3092" s="23">
        <v>0</v>
      </c>
      <c r="I3092" s="23" t="s">
        <v>5</v>
      </c>
      <c r="J3092" s="23" t="s">
        <v>570</v>
      </c>
      <c r="K3092" s="23" t="s">
        <v>2413</v>
      </c>
      <c r="L3092" s="24">
        <v>45854</v>
      </c>
      <c r="M3092" s="28">
        <v>4.1666666666666666E-3</v>
      </c>
      <c r="N3092" s="3">
        <v>45852</v>
      </c>
      <c r="O3092">
        <v>215827</v>
      </c>
      <c r="P3092" t="e">
        <f>IFERROR(INDEX(REDOSLIJED!#REF!,MATCH(PlanMasine[[#This Row],[KPL]],REDOSLIJED!#REF!,0)),MAX(REDOSLIJED!#REF!)+1)</f>
        <v>#REF!</v>
      </c>
    </row>
    <row r="3093" spans="1:16" hidden="1" x14ac:dyDescent="0.25">
      <c r="A3093" s="23">
        <v>1031358</v>
      </c>
      <c r="B3093" s="23">
        <v>1</v>
      </c>
      <c r="C3093" s="23">
        <v>1031374</v>
      </c>
      <c r="D3093" s="23" t="s">
        <v>2375</v>
      </c>
      <c r="E3093" s="5">
        <f>IFERROR((PlanMasine[[#This Row],[Norma]]/PlanMasine[[#This Row],[Q]])*(PlanMasine[[#This Row],[Q]]/SUMIF(#REF!,PlanMasine[[#This Row],[RN]],#REF!)*PlanMasine[[#This Row],[KPLQ]]),0)</f>
        <v>0</v>
      </c>
      <c r="F3093" s="23">
        <v>6</v>
      </c>
      <c r="G3093" s="23">
        <v>0</v>
      </c>
      <c r="H3093" s="23">
        <v>0</v>
      </c>
      <c r="I3093" s="23" t="s">
        <v>5</v>
      </c>
      <c r="J3093" s="23" t="s">
        <v>570</v>
      </c>
      <c r="K3093" s="23" t="s">
        <v>2413</v>
      </c>
      <c r="L3093" s="24">
        <v>45854</v>
      </c>
      <c r="M3093" s="28">
        <v>4.1666666666666666E-3</v>
      </c>
      <c r="N3093" s="3">
        <v>45852</v>
      </c>
      <c r="O3093">
        <v>215829</v>
      </c>
      <c r="P3093" t="e">
        <f>IFERROR(INDEX(REDOSLIJED!#REF!,MATCH(PlanMasine[[#This Row],[KPL]],REDOSLIJED!#REF!,0)),MAX(REDOSLIJED!#REF!)+1)</f>
        <v>#REF!</v>
      </c>
    </row>
    <row r="3094" spans="1:16" hidden="1" x14ac:dyDescent="0.25">
      <c r="A3094" s="23">
        <v>1031358</v>
      </c>
      <c r="B3094" s="23">
        <v>1</v>
      </c>
      <c r="C3094" s="23">
        <v>1031368</v>
      </c>
      <c r="D3094" s="23" t="s">
        <v>1974</v>
      </c>
      <c r="E3094" s="5">
        <f>IFERROR((PlanMasine[[#This Row],[Norma]]/PlanMasine[[#This Row],[Q]])*(PlanMasine[[#This Row],[Q]]/SUMIF(#REF!,PlanMasine[[#This Row],[RN]],#REF!)*PlanMasine[[#This Row],[KPLQ]]),0)</f>
        <v>0</v>
      </c>
      <c r="F3094" s="23">
        <v>6</v>
      </c>
      <c r="G3094" s="23">
        <v>0</v>
      </c>
      <c r="H3094" s="23">
        <v>0</v>
      </c>
      <c r="I3094" s="23" t="s">
        <v>5</v>
      </c>
      <c r="J3094" s="23" t="s">
        <v>570</v>
      </c>
      <c r="K3094" s="23" t="s">
        <v>2413</v>
      </c>
      <c r="L3094" s="24">
        <v>45854</v>
      </c>
      <c r="M3094" s="28">
        <v>3.472222222222222E-3</v>
      </c>
      <c r="N3094" s="3">
        <v>45852</v>
      </c>
      <c r="O3094">
        <v>215820</v>
      </c>
      <c r="P3094" t="e">
        <f>IFERROR(INDEX(REDOSLIJED!#REF!,MATCH(PlanMasine[[#This Row],[KPL]],REDOSLIJED!#REF!,0)),MAX(REDOSLIJED!#REF!)+1)</f>
        <v>#REF!</v>
      </c>
    </row>
    <row r="3095" spans="1:16" hidden="1" x14ac:dyDescent="0.25">
      <c r="A3095" s="23">
        <v>1031358</v>
      </c>
      <c r="B3095" s="23">
        <v>1</v>
      </c>
      <c r="C3095" s="23">
        <v>1031371</v>
      </c>
      <c r="D3095" s="23" t="s">
        <v>2374</v>
      </c>
      <c r="E3095" s="5">
        <f>IFERROR((PlanMasine[[#This Row],[Norma]]/PlanMasine[[#This Row],[Q]])*(PlanMasine[[#This Row],[Q]]/SUMIF(#REF!,PlanMasine[[#This Row],[RN]],#REF!)*PlanMasine[[#This Row],[KPLQ]]),0)</f>
        <v>0</v>
      </c>
      <c r="F3095" s="23">
        <v>6</v>
      </c>
      <c r="G3095" s="23">
        <v>0</v>
      </c>
      <c r="H3095" s="23">
        <v>0</v>
      </c>
      <c r="I3095" s="23" t="s">
        <v>5</v>
      </c>
      <c r="J3095" s="23" t="s">
        <v>570</v>
      </c>
      <c r="K3095" s="23" t="s">
        <v>2413</v>
      </c>
      <c r="L3095" s="24">
        <v>45854</v>
      </c>
      <c r="M3095" s="28">
        <v>4.1666666666666666E-3</v>
      </c>
      <c r="N3095" s="3">
        <v>45852</v>
      </c>
      <c r="O3095">
        <v>215825</v>
      </c>
      <c r="P3095" t="e">
        <f>IFERROR(INDEX(REDOSLIJED!#REF!,MATCH(PlanMasine[[#This Row],[KPL]],REDOSLIJED!#REF!,0)),MAX(REDOSLIJED!#REF!)+1)</f>
        <v>#REF!</v>
      </c>
    </row>
    <row r="3096" spans="1:16" hidden="1" x14ac:dyDescent="0.25">
      <c r="A3096" s="23">
        <v>1031358</v>
      </c>
      <c r="B3096" s="23">
        <v>1</v>
      </c>
      <c r="C3096" s="23">
        <v>1031378</v>
      </c>
      <c r="D3096" s="23" t="s">
        <v>2184</v>
      </c>
      <c r="E3096" s="5">
        <f>IFERROR((PlanMasine[[#This Row],[Norma]]/PlanMasine[[#This Row],[Q]])*(PlanMasine[[#This Row],[Q]]/SUMIF(#REF!,PlanMasine[[#This Row],[RN]],#REF!)*PlanMasine[[#This Row],[KPLQ]]),0)</f>
        <v>0</v>
      </c>
      <c r="F3096" s="23">
        <v>6</v>
      </c>
      <c r="G3096" s="23">
        <v>0</v>
      </c>
      <c r="H3096" s="23">
        <v>0</v>
      </c>
      <c r="I3096" s="23" t="s">
        <v>5</v>
      </c>
      <c r="J3096" s="23" t="s">
        <v>570</v>
      </c>
      <c r="K3096" s="23" t="s">
        <v>2413</v>
      </c>
      <c r="L3096" s="24">
        <v>45854</v>
      </c>
      <c r="M3096" s="28">
        <v>4.8611111111111112E-3</v>
      </c>
      <c r="N3096" s="3">
        <v>45852</v>
      </c>
      <c r="O3096">
        <v>215834</v>
      </c>
      <c r="P3096" t="e">
        <f>IFERROR(INDEX(REDOSLIJED!#REF!,MATCH(PlanMasine[[#This Row],[KPL]],REDOSLIJED!#REF!,0)),MAX(REDOSLIJED!#REF!)+1)</f>
        <v>#REF!</v>
      </c>
    </row>
    <row r="3097" spans="1:16" hidden="1" x14ac:dyDescent="0.25">
      <c r="A3097" s="23">
        <v>1031359</v>
      </c>
      <c r="B3097" s="23">
        <v>1</v>
      </c>
      <c r="C3097" s="23">
        <v>1031376</v>
      </c>
      <c r="D3097" s="23" t="s">
        <v>2185</v>
      </c>
      <c r="E3097" s="5">
        <f>IFERROR((PlanMasine[[#This Row],[Norma]]/PlanMasine[[#This Row],[Q]])*(PlanMasine[[#This Row],[Q]]/SUMIF(#REF!,PlanMasine[[#This Row],[RN]],#REF!)*PlanMasine[[#This Row],[KPLQ]]),0)</f>
        <v>0</v>
      </c>
      <c r="F3097" s="23">
        <v>6</v>
      </c>
      <c r="G3097" s="23">
        <v>0</v>
      </c>
      <c r="H3097" s="23">
        <v>0</v>
      </c>
      <c r="I3097" s="23" t="s">
        <v>5</v>
      </c>
      <c r="J3097" s="23" t="s">
        <v>570</v>
      </c>
      <c r="K3097" s="23" t="s">
        <v>2413</v>
      </c>
      <c r="L3097" s="24">
        <v>45854</v>
      </c>
      <c r="M3097" s="28">
        <v>2.0833333333333333E-3</v>
      </c>
      <c r="N3097" s="3">
        <v>45852</v>
      </c>
      <c r="O3097">
        <v>215832</v>
      </c>
      <c r="P3097" t="e">
        <f>IFERROR(INDEX(REDOSLIJED!#REF!,MATCH(PlanMasine[[#This Row],[KPL]],REDOSLIJED!#REF!,0)),MAX(REDOSLIJED!#REF!)+1)</f>
        <v>#REF!</v>
      </c>
    </row>
    <row r="3098" spans="1:16" hidden="1" x14ac:dyDescent="0.25">
      <c r="A3098" s="23">
        <v>1031359</v>
      </c>
      <c r="B3098" s="23">
        <v>1</v>
      </c>
      <c r="C3098" s="23">
        <v>1031371</v>
      </c>
      <c r="D3098" s="23" t="s">
        <v>2374</v>
      </c>
      <c r="E3098" s="5">
        <f>IFERROR((PlanMasine[[#This Row],[Norma]]/PlanMasine[[#This Row],[Q]])*(PlanMasine[[#This Row],[Q]]/SUMIF(#REF!,PlanMasine[[#This Row],[RN]],#REF!)*PlanMasine[[#This Row],[KPLQ]]),0)</f>
        <v>0</v>
      </c>
      <c r="F3098" s="23">
        <v>6</v>
      </c>
      <c r="G3098" s="23">
        <v>0</v>
      </c>
      <c r="H3098" s="23">
        <v>0</v>
      </c>
      <c r="I3098" s="23" t="s">
        <v>5</v>
      </c>
      <c r="J3098" s="23" t="s">
        <v>570</v>
      </c>
      <c r="K3098" s="23" t="s">
        <v>2413</v>
      </c>
      <c r="L3098" s="24">
        <v>45854</v>
      </c>
      <c r="M3098" s="28">
        <v>4.1666666666666666E-3</v>
      </c>
      <c r="N3098" s="3">
        <v>45852</v>
      </c>
      <c r="O3098">
        <v>215825</v>
      </c>
      <c r="P3098" t="e">
        <f>IFERROR(INDEX(REDOSLIJED!#REF!,MATCH(PlanMasine[[#This Row],[KPL]],REDOSLIJED!#REF!,0)),MAX(REDOSLIJED!#REF!)+1)</f>
        <v>#REF!</v>
      </c>
    </row>
    <row r="3099" spans="1:16" hidden="1" x14ac:dyDescent="0.25">
      <c r="A3099" s="23">
        <v>1031359</v>
      </c>
      <c r="B3099" s="23">
        <v>1</v>
      </c>
      <c r="C3099" s="23">
        <v>1031375</v>
      </c>
      <c r="D3099" s="23" t="s">
        <v>1971</v>
      </c>
      <c r="E3099" s="5">
        <f>IFERROR((PlanMasine[[#This Row],[Norma]]/PlanMasine[[#This Row],[Q]])*(PlanMasine[[#This Row],[Q]]/SUMIF(#REF!,PlanMasine[[#This Row],[RN]],#REF!)*PlanMasine[[#This Row],[KPLQ]]),0)</f>
        <v>0</v>
      </c>
      <c r="F3099" s="23">
        <v>6</v>
      </c>
      <c r="G3099" s="23">
        <v>0</v>
      </c>
      <c r="H3099" s="23">
        <v>0</v>
      </c>
      <c r="I3099" s="23" t="s">
        <v>5</v>
      </c>
      <c r="J3099" s="23" t="s">
        <v>570</v>
      </c>
      <c r="K3099" s="23" t="s">
        <v>2413</v>
      </c>
      <c r="L3099" s="24">
        <v>45854</v>
      </c>
      <c r="M3099" s="28">
        <v>1.736111111111111E-3</v>
      </c>
      <c r="N3099" s="3">
        <v>45852</v>
      </c>
      <c r="O3099">
        <v>215830</v>
      </c>
      <c r="P3099" t="e">
        <f>IFERROR(INDEX(REDOSLIJED!#REF!,MATCH(PlanMasine[[#This Row],[KPL]],REDOSLIJED!#REF!,0)),MAX(REDOSLIJED!#REF!)+1)</f>
        <v>#REF!</v>
      </c>
    </row>
    <row r="3100" spans="1:16" hidden="1" x14ac:dyDescent="0.25">
      <c r="A3100" s="23">
        <v>1031359</v>
      </c>
      <c r="B3100" s="23">
        <v>1</v>
      </c>
      <c r="C3100" s="23">
        <v>1031363</v>
      </c>
      <c r="D3100" s="23" t="s">
        <v>2186</v>
      </c>
      <c r="E3100" s="5">
        <f>IFERROR((PlanMasine[[#This Row],[Norma]]/PlanMasine[[#This Row],[Q]])*(PlanMasine[[#This Row],[Q]]/SUMIF(#REF!,PlanMasine[[#This Row],[RN]],#REF!)*PlanMasine[[#This Row],[KPLQ]]),0)</f>
        <v>0</v>
      </c>
      <c r="F3100" s="23">
        <v>6</v>
      </c>
      <c r="G3100" s="23">
        <v>0</v>
      </c>
      <c r="H3100" s="23">
        <v>0</v>
      </c>
      <c r="I3100" s="23" t="s">
        <v>5</v>
      </c>
      <c r="J3100" s="23" t="s">
        <v>570</v>
      </c>
      <c r="K3100" s="23" t="s">
        <v>2413</v>
      </c>
      <c r="L3100" s="24">
        <v>45854</v>
      </c>
      <c r="M3100" s="28">
        <v>1.3888888888888889E-3</v>
      </c>
      <c r="N3100" s="3">
        <v>45852</v>
      </c>
      <c r="O3100">
        <v>215811</v>
      </c>
      <c r="P3100" t="e">
        <f>IFERROR(INDEX(REDOSLIJED!#REF!,MATCH(PlanMasine[[#This Row],[KPL]],REDOSLIJED!#REF!,0)),MAX(REDOSLIJED!#REF!)+1)</f>
        <v>#REF!</v>
      </c>
    </row>
    <row r="3101" spans="1:16" hidden="1" x14ac:dyDescent="0.25">
      <c r="A3101" s="23">
        <v>1031359</v>
      </c>
      <c r="B3101" s="23">
        <v>1</v>
      </c>
      <c r="C3101" s="23">
        <v>1031374</v>
      </c>
      <c r="D3101" s="23" t="s">
        <v>2375</v>
      </c>
      <c r="E3101" s="5">
        <f>IFERROR((PlanMasine[[#This Row],[Norma]]/PlanMasine[[#This Row],[Q]])*(PlanMasine[[#This Row],[Q]]/SUMIF(#REF!,PlanMasine[[#This Row],[RN]],#REF!)*PlanMasine[[#This Row],[KPLQ]]),0)</f>
        <v>0</v>
      </c>
      <c r="F3101" s="23">
        <v>6</v>
      </c>
      <c r="G3101" s="23">
        <v>0</v>
      </c>
      <c r="H3101" s="23">
        <v>0</v>
      </c>
      <c r="I3101" s="23" t="s">
        <v>5</v>
      </c>
      <c r="J3101" s="23" t="s">
        <v>570</v>
      </c>
      <c r="K3101" s="23" t="s">
        <v>2413</v>
      </c>
      <c r="L3101" s="24">
        <v>45854</v>
      </c>
      <c r="M3101" s="28">
        <v>4.1666666666666666E-3</v>
      </c>
      <c r="N3101" s="3">
        <v>45852</v>
      </c>
      <c r="O3101">
        <v>215829</v>
      </c>
      <c r="P3101" t="e">
        <f>IFERROR(INDEX(REDOSLIJED!#REF!,MATCH(PlanMasine[[#This Row],[KPL]],REDOSLIJED!#REF!,0)),MAX(REDOSLIJED!#REF!)+1)</f>
        <v>#REF!</v>
      </c>
    </row>
    <row r="3102" spans="1:16" hidden="1" x14ac:dyDescent="0.25">
      <c r="A3102" s="23">
        <v>1031359</v>
      </c>
      <c r="B3102" s="23">
        <v>1</v>
      </c>
      <c r="C3102" s="23">
        <v>1031372</v>
      </c>
      <c r="D3102" s="23" t="s">
        <v>2373</v>
      </c>
      <c r="E3102" s="5">
        <f>IFERROR((PlanMasine[[#This Row],[Norma]]/PlanMasine[[#This Row],[Q]])*(PlanMasine[[#This Row],[Q]]/SUMIF(#REF!,PlanMasine[[#This Row],[RN]],#REF!)*PlanMasine[[#This Row],[KPLQ]]),0)</f>
        <v>0</v>
      </c>
      <c r="F3102" s="23">
        <v>6</v>
      </c>
      <c r="G3102" s="23">
        <v>0</v>
      </c>
      <c r="H3102" s="23">
        <v>0</v>
      </c>
      <c r="I3102" s="23" t="s">
        <v>5</v>
      </c>
      <c r="J3102" s="23" t="s">
        <v>570</v>
      </c>
      <c r="K3102" s="23" t="s">
        <v>2413</v>
      </c>
      <c r="L3102" s="24">
        <v>45854</v>
      </c>
      <c r="M3102" s="28">
        <v>4.1666666666666666E-3</v>
      </c>
      <c r="N3102" s="3">
        <v>45852</v>
      </c>
      <c r="O3102">
        <v>215827</v>
      </c>
      <c r="P3102" t="e">
        <f>IFERROR(INDEX(REDOSLIJED!#REF!,MATCH(PlanMasine[[#This Row],[KPL]],REDOSLIJED!#REF!,0)),MAX(REDOSLIJED!#REF!)+1)</f>
        <v>#REF!</v>
      </c>
    </row>
    <row r="3103" spans="1:16" hidden="1" x14ac:dyDescent="0.25">
      <c r="A3103" s="23">
        <v>1031359</v>
      </c>
      <c r="B3103" s="23">
        <v>1</v>
      </c>
      <c r="C3103" s="23">
        <v>1031373</v>
      </c>
      <c r="D3103" s="23" t="s">
        <v>2372</v>
      </c>
      <c r="E3103" s="5">
        <f>IFERROR((PlanMasine[[#This Row],[Norma]]/PlanMasine[[#This Row],[Q]])*(PlanMasine[[#This Row],[Q]]/SUMIF(#REF!,PlanMasine[[#This Row],[RN]],#REF!)*PlanMasine[[#This Row],[KPLQ]]),0)</f>
        <v>0</v>
      </c>
      <c r="F3103" s="23">
        <v>6</v>
      </c>
      <c r="G3103" s="23">
        <v>0</v>
      </c>
      <c r="H3103" s="23">
        <v>0</v>
      </c>
      <c r="I3103" s="23" t="s">
        <v>5</v>
      </c>
      <c r="J3103" s="23" t="s">
        <v>570</v>
      </c>
      <c r="K3103" s="23" t="s">
        <v>2413</v>
      </c>
      <c r="L3103" s="24">
        <v>45854</v>
      </c>
      <c r="M3103" s="28">
        <v>4.1666666666666666E-3</v>
      </c>
      <c r="N3103" s="3">
        <v>45852</v>
      </c>
      <c r="O3103">
        <v>215828</v>
      </c>
      <c r="P3103" t="e">
        <f>IFERROR(INDEX(REDOSLIJED!#REF!,MATCH(PlanMasine[[#This Row],[KPL]],REDOSLIJED!#REF!,0)),MAX(REDOSLIJED!#REF!)+1)</f>
        <v>#REF!</v>
      </c>
    </row>
    <row r="3104" spans="1:16" hidden="1" x14ac:dyDescent="0.25">
      <c r="A3104" s="23">
        <v>1031359</v>
      </c>
      <c r="B3104" s="23">
        <v>1</v>
      </c>
      <c r="C3104" s="23">
        <v>1031364</v>
      </c>
      <c r="D3104" s="23" t="s">
        <v>1975</v>
      </c>
      <c r="E3104" s="5">
        <f>IFERROR((PlanMasine[[#This Row],[Norma]]/PlanMasine[[#This Row],[Q]])*(PlanMasine[[#This Row],[Q]]/SUMIF(#REF!,PlanMasine[[#This Row],[RN]],#REF!)*PlanMasine[[#This Row],[KPLQ]]),0)</f>
        <v>0</v>
      </c>
      <c r="F3104" s="23">
        <v>6</v>
      </c>
      <c r="G3104" s="23">
        <v>0</v>
      </c>
      <c r="H3104" s="23">
        <v>0</v>
      </c>
      <c r="I3104" s="23" t="s">
        <v>5</v>
      </c>
      <c r="J3104" s="23" t="s">
        <v>570</v>
      </c>
      <c r="K3104" s="23" t="s">
        <v>2413</v>
      </c>
      <c r="L3104" s="24">
        <v>45854</v>
      </c>
      <c r="M3104" s="28">
        <v>1.0416666666666667E-3</v>
      </c>
      <c r="N3104" s="3">
        <v>45852</v>
      </c>
      <c r="O3104">
        <v>215812</v>
      </c>
      <c r="P3104" t="e">
        <f>IFERROR(INDEX(REDOSLIJED!#REF!,MATCH(PlanMasine[[#This Row],[KPL]],REDOSLIJED!#REF!,0)),MAX(REDOSLIJED!#REF!)+1)</f>
        <v>#REF!</v>
      </c>
    </row>
    <row r="3105" spans="1:16" hidden="1" x14ac:dyDescent="0.25">
      <c r="A3105" s="23">
        <v>1031359</v>
      </c>
      <c r="B3105" s="23">
        <v>1</v>
      </c>
      <c r="C3105" s="23">
        <v>1031367</v>
      </c>
      <c r="D3105" s="23" t="s">
        <v>2182</v>
      </c>
      <c r="E3105" s="5">
        <f>IFERROR((PlanMasine[[#This Row],[Norma]]/PlanMasine[[#This Row],[Q]])*(PlanMasine[[#This Row],[Q]]/SUMIF(#REF!,PlanMasine[[#This Row],[RN]],#REF!)*PlanMasine[[#This Row],[KPLQ]]),0)</f>
        <v>0</v>
      </c>
      <c r="F3105" s="23">
        <v>6</v>
      </c>
      <c r="G3105" s="23">
        <v>0</v>
      </c>
      <c r="H3105" s="23">
        <v>0</v>
      </c>
      <c r="I3105" s="23" t="s">
        <v>5</v>
      </c>
      <c r="J3105" s="23" t="s">
        <v>570</v>
      </c>
      <c r="K3105" s="23" t="s">
        <v>2413</v>
      </c>
      <c r="L3105" s="24">
        <v>45854</v>
      </c>
      <c r="M3105" s="28">
        <v>2.0833333333333333E-3</v>
      </c>
      <c r="N3105" s="3">
        <v>45852</v>
      </c>
      <c r="O3105">
        <v>215819</v>
      </c>
      <c r="P3105" t="e">
        <f>IFERROR(INDEX(REDOSLIJED!#REF!,MATCH(PlanMasine[[#This Row],[KPL]],REDOSLIJED!#REF!,0)),MAX(REDOSLIJED!#REF!)+1)</f>
        <v>#REF!</v>
      </c>
    </row>
    <row r="3106" spans="1:16" hidden="1" x14ac:dyDescent="0.25">
      <c r="A3106" s="23">
        <v>1031359</v>
      </c>
      <c r="B3106" s="23">
        <v>1</v>
      </c>
      <c r="C3106" s="23">
        <v>1031378</v>
      </c>
      <c r="D3106" s="23" t="s">
        <v>2184</v>
      </c>
      <c r="E3106" s="5">
        <f>IFERROR((PlanMasine[[#This Row],[Norma]]/PlanMasine[[#This Row],[Q]])*(PlanMasine[[#This Row],[Q]]/SUMIF(#REF!,PlanMasine[[#This Row],[RN]],#REF!)*PlanMasine[[#This Row],[KPLQ]]),0)</f>
        <v>0</v>
      </c>
      <c r="F3106" s="23">
        <v>6</v>
      </c>
      <c r="G3106" s="23">
        <v>0</v>
      </c>
      <c r="H3106" s="23">
        <v>0</v>
      </c>
      <c r="I3106" s="23" t="s">
        <v>5</v>
      </c>
      <c r="J3106" s="23" t="s">
        <v>570</v>
      </c>
      <c r="K3106" s="23" t="s">
        <v>2413</v>
      </c>
      <c r="L3106" s="24">
        <v>45854</v>
      </c>
      <c r="M3106" s="28">
        <v>4.8611111111111112E-3</v>
      </c>
      <c r="N3106" s="3">
        <v>45852</v>
      </c>
      <c r="O3106">
        <v>215834</v>
      </c>
      <c r="P3106" t="e">
        <f>IFERROR(INDEX(REDOSLIJED!#REF!,MATCH(PlanMasine[[#This Row],[KPL]],REDOSLIJED!#REF!,0)),MAX(REDOSLIJED!#REF!)+1)</f>
        <v>#REF!</v>
      </c>
    </row>
    <row r="3107" spans="1:16" hidden="1" x14ac:dyDescent="0.25">
      <c r="A3107" s="23">
        <v>1031359</v>
      </c>
      <c r="B3107" s="23">
        <v>1</v>
      </c>
      <c r="C3107" s="23">
        <v>1031368</v>
      </c>
      <c r="D3107" s="23" t="s">
        <v>1974</v>
      </c>
      <c r="E3107" s="5">
        <f>IFERROR((PlanMasine[[#This Row],[Norma]]/PlanMasine[[#This Row],[Q]])*(PlanMasine[[#This Row],[Q]]/SUMIF(#REF!,PlanMasine[[#This Row],[RN]],#REF!)*PlanMasine[[#This Row],[KPLQ]]),0)</f>
        <v>0</v>
      </c>
      <c r="F3107" s="23">
        <v>6</v>
      </c>
      <c r="G3107" s="23">
        <v>0</v>
      </c>
      <c r="H3107" s="23">
        <v>0</v>
      </c>
      <c r="I3107" s="23" t="s">
        <v>5</v>
      </c>
      <c r="J3107" s="23" t="s">
        <v>570</v>
      </c>
      <c r="K3107" s="23" t="s">
        <v>2413</v>
      </c>
      <c r="L3107" s="24">
        <v>45854</v>
      </c>
      <c r="M3107" s="28">
        <v>3.472222222222222E-3</v>
      </c>
      <c r="N3107" s="3">
        <v>45852</v>
      </c>
      <c r="O3107">
        <v>215820</v>
      </c>
      <c r="P3107" t="e">
        <f>IFERROR(INDEX(REDOSLIJED!#REF!,MATCH(PlanMasine[[#This Row],[KPL]],REDOSLIJED!#REF!,0)),MAX(REDOSLIJED!#REF!)+1)</f>
        <v>#REF!</v>
      </c>
    </row>
    <row r="3108" spans="1:16" hidden="1" x14ac:dyDescent="0.25">
      <c r="A3108" s="23">
        <v>1031846</v>
      </c>
      <c r="B3108" s="23">
        <v>1</v>
      </c>
      <c r="C3108" s="23">
        <v>1031950</v>
      </c>
      <c r="D3108" s="23" t="s">
        <v>1996</v>
      </c>
      <c r="E3108" s="5">
        <f>IFERROR((PlanMasine[[#This Row],[Norma]]/PlanMasine[[#This Row],[Q]])*(PlanMasine[[#This Row],[Q]]/SUMIF(#REF!,PlanMasine[[#This Row],[RN]],#REF!)*PlanMasine[[#This Row],[KPLQ]]),0)</f>
        <v>0</v>
      </c>
      <c r="F3108" s="23">
        <v>24</v>
      </c>
      <c r="G3108" s="23">
        <v>0</v>
      </c>
      <c r="H3108" s="23">
        <v>0</v>
      </c>
      <c r="I3108" s="23" t="s">
        <v>5</v>
      </c>
      <c r="J3108" s="23" t="s">
        <v>570</v>
      </c>
      <c r="K3108" s="23" t="s">
        <v>1848</v>
      </c>
      <c r="L3108" s="24">
        <v>45882</v>
      </c>
      <c r="M3108" s="28">
        <v>2.7777777777777776E-2</v>
      </c>
      <c r="N3108" s="3">
        <v>45852</v>
      </c>
      <c r="O3108">
        <v>175685</v>
      </c>
      <c r="P3108" t="e">
        <f>IFERROR(INDEX(REDOSLIJED!#REF!,MATCH(PlanMasine[[#This Row],[KPL]],REDOSLIJED!#REF!,0)),MAX(REDOSLIJED!#REF!)+1)</f>
        <v>#REF!</v>
      </c>
    </row>
    <row r="3109" spans="1:16" hidden="1" x14ac:dyDescent="0.25">
      <c r="A3109" s="23">
        <v>1031846</v>
      </c>
      <c r="B3109" s="23">
        <v>1</v>
      </c>
      <c r="C3109" s="23">
        <v>1031925</v>
      </c>
      <c r="D3109" s="23" t="s">
        <v>1990</v>
      </c>
      <c r="E3109" s="5">
        <f>IFERROR((PlanMasine[[#This Row],[Norma]]/PlanMasine[[#This Row],[Q]])*(PlanMasine[[#This Row],[Q]]/SUMIF(#REF!,PlanMasine[[#This Row],[RN]],#REF!)*PlanMasine[[#This Row],[KPLQ]]),0)</f>
        <v>0</v>
      </c>
      <c r="F3109" s="23">
        <v>3</v>
      </c>
      <c r="G3109" s="23">
        <v>0</v>
      </c>
      <c r="H3109" s="23">
        <v>0</v>
      </c>
      <c r="I3109" s="23" t="s">
        <v>5</v>
      </c>
      <c r="J3109" s="23" t="s">
        <v>570</v>
      </c>
      <c r="K3109" s="23" t="s">
        <v>1848</v>
      </c>
      <c r="L3109" s="24">
        <v>45882</v>
      </c>
      <c r="M3109" s="28">
        <v>8.3333333333333332E-3</v>
      </c>
      <c r="N3109" s="3">
        <v>45852</v>
      </c>
      <c r="O3109">
        <v>175660</v>
      </c>
      <c r="P3109" t="e">
        <f>IFERROR(INDEX(REDOSLIJED!#REF!,MATCH(PlanMasine[[#This Row],[KPL]],REDOSLIJED!#REF!,0)),MAX(REDOSLIJED!#REF!)+1)</f>
        <v>#REF!</v>
      </c>
    </row>
    <row r="3110" spans="1:16" hidden="1" x14ac:dyDescent="0.25">
      <c r="A3110" s="23">
        <v>1031846</v>
      </c>
      <c r="B3110" s="23">
        <v>1</v>
      </c>
      <c r="C3110" s="23">
        <v>1031948</v>
      </c>
      <c r="D3110" s="23" t="s">
        <v>1850</v>
      </c>
      <c r="E3110" s="5">
        <f>IFERROR((PlanMasine[[#This Row],[Norma]]/PlanMasine[[#This Row],[Q]])*(PlanMasine[[#This Row],[Q]]/SUMIF(#REF!,PlanMasine[[#This Row],[RN]],#REF!)*PlanMasine[[#This Row],[KPLQ]]),0)</f>
        <v>0</v>
      </c>
      <c r="F3110" s="23">
        <v>3</v>
      </c>
      <c r="G3110" s="23">
        <v>0</v>
      </c>
      <c r="H3110" s="23">
        <v>0</v>
      </c>
      <c r="I3110" s="23" t="s">
        <v>5</v>
      </c>
      <c r="J3110" s="23" t="s">
        <v>570</v>
      </c>
      <c r="K3110" s="23" t="s">
        <v>1848</v>
      </c>
      <c r="L3110" s="24">
        <v>45882</v>
      </c>
      <c r="M3110" s="28">
        <v>8.3333333333333332E-3</v>
      </c>
      <c r="N3110" s="3">
        <v>45852</v>
      </c>
      <c r="O3110">
        <v>175683</v>
      </c>
      <c r="P3110" t="e">
        <f>IFERROR(INDEX(REDOSLIJED!#REF!,MATCH(PlanMasine[[#This Row],[KPL]],REDOSLIJED!#REF!,0)),MAX(REDOSLIJED!#REF!)+1)</f>
        <v>#REF!</v>
      </c>
    </row>
    <row r="3111" spans="1:16" hidden="1" x14ac:dyDescent="0.25">
      <c r="A3111" s="23">
        <v>1031846</v>
      </c>
      <c r="B3111" s="23">
        <v>1</v>
      </c>
      <c r="C3111" s="23">
        <v>1031953</v>
      </c>
      <c r="D3111" s="23" t="s">
        <v>1989</v>
      </c>
      <c r="E3111" s="5">
        <f>IFERROR((PlanMasine[[#This Row],[Norma]]/PlanMasine[[#This Row],[Q]])*(PlanMasine[[#This Row],[Q]]/SUMIF(#REF!,PlanMasine[[#This Row],[RN]],#REF!)*PlanMasine[[#This Row],[KPLQ]]),0)</f>
        <v>0</v>
      </c>
      <c r="F3111" s="23">
        <v>27</v>
      </c>
      <c r="G3111" s="23">
        <v>0</v>
      </c>
      <c r="H3111" s="23">
        <v>0</v>
      </c>
      <c r="I3111" s="23" t="s">
        <v>5</v>
      </c>
      <c r="J3111" s="23" t="s">
        <v>570</v>
      </c>
      <c r="K3111" s="23" t="s">
        <v>1848</v>
      </c>
      <c r="L3111" s="24">
        <v>45882</v>
      </c>
      <c r="M3111" s="28">
        <v>3.125E-2</v>
      </c>
      <c r="N3111" s="3">
        <v>45852</v>
      </c>
      <c r="O3111">
        <v>175688</v>
      </c>
      <c r="P3111" t="e">
        <f>IFERROR(INDEX(REDOSLIJED!#REF!,MATCH(PlanMasine[[#This Row],[KPL]],REDOSLIJED!#REF!,0)),MAX(REDOSLIJED!#REF!)+1)</f>
        <v>#REF!</v>
      </c>
    </row>
    <row r="3112" spans="1:16" hidden="1" x14ac:dyDescent="0.25">
      <c r="A3112" s="23">
        <v>1031846</v>
      </c>
      <c r="B3112" s="23">
        <v>1</v>
      </c>
      <c r="C3112" s="23">
        <v>1031930</v>
      </c>
      <c r="D3112" s="23" t="s">
        <v>2418</v>
      </c>
      <c r="E3112" s="5">
        <f>IFERROR((PlanMasine[[#This Row],[Norma]]/PlanMasine[[#This Row],[Q]])*(PlanMasine[[#This Row],[Q]]/SUMIF(#REF!,PlanMasine[[#This Row],[RN]],#REF!)*PlanMasine[[#This Row],[KPLQ]]),0)</f>
        <v>0</v>
      </c>
      <c r="F3112" s="23">
        <v>3</v>
      </c>
      <c r="G3112" s="23">
        <v>0</v>
      </c>
      <c r="H3112" s="23">
        <v>0</v>
      </c>
      <c r="I3112" s="23" t="s">
        <v>5</v>
      </c>
      <c r="J3112" s="23" t="s">
        <v>570</v>
      </c>
      <c r="K3112" s="23" t="s">
        <v>1848</v>
      </c>
      <c r="L3112" s="24">
        <v>45882</v>
      </c>
      <c r="M3112" s="28">
        <v>5.5555555555555558E-3</v>
      </c>
      <c r="N3112" s="3">
        <v>45852</v>
      </c>
      <c r="O3112">
        <v>175665</v>
      </c>
      <c r="P3112" t="e">
        <f>IFERROR(INDEX(REDOSLIJED!#REF!,MATCH(PlanMasine[[#This Row],[KPL]],REDOSLIJED!#REF!,0)),MAX(REDOSLIJED!#REF!)+1)</f>
        <v>#REF!</v>
      </c>
    </row>
    <row r="3113" spans="1:16" hidden="1" x14ac:dyDescent="0.25">
      <c r="A3113" s="23">
        <v>1031846</v>
      </c>
      <c r="B3113" s="23">
        <v>1</v>
      </c>
      <c r="C3113" s="23">
        <v>1031947</v>
      </c>
      <c r="D3113" s="23" t="s">
        <v>2433</v>
      </c>
      <c r="E3113" s="5">
        <f>IFERROR((PlanMasine[[#This Row],[Norma]]/PlanMasine[[#This Row],[Q]])*(PlanMasine[[#This Row],[Q]]/SUMIF(#REF!,PlanMasine[[#This Row],[RN]],#REF!)*PlanMasine[[#This Row],[KPLQ]]),0)</f>
        <v>0</v>
      </c>
      <c r="F3113" s="23">
        <v>3</v>
      </c>
      <c r="G3113" s="23">
        <v>0</v>
      </c>
      <c r="H3113" s="23">
        <v>0</v>
      </c>
      <c r="I3113" s="23" t="s">
        <v>5</v>
      </c>
      <c r="J3113" s="23" t="s">
        <v>570</v>
      </c>
      <c r="K3113" s="23" t="s">
        <v>1848</v>
      </c>
      <c r="L3113" s="24">
        <v>45882</v>
      </c>
      <c r="M3113" s="28">
        <v>2.7777777777777779E-3</v>
      </c>
      <c r="N3113" s="3">
        <v>45852</v>
      </c>
      <c r="O3113">
        <v>175682</v>
      </c>
      <c r="P3113" t="e">
        <f>IFERROR(INDEX(REDOSLIJED!#REF!,MATCH(PlanMasine[[#This Row],[KPL]],REDOSLIJED!#REF!,0)),MAX(REDOSLIJED!#REF!)+1)</f>
        <v>#REF!</v>
      </c>
    </row>
    <row r="3114" spans="1:16" hidden="1" x14ac:dyDescent="0.25">
      <c r="A3114" s="23">
        <v>1031846</v>
      </c>
      <c r="B3114" s="23">
        <v>1</v>
      </c>
      <c r="C3114" s="23">
        <v>1031937</v>
      </c>
      <c r="D3114" s="23" t="s">
        <v>2423</v>
      </c>
      <c r="E3114" s="5">
        <f>IFERROR((PlanMasine[[#This Row],[Norma]]/PlanMasine[[#This Row],[Q]])*(PlanMasine[[#This Row],[Q]]/SUMIF(#REF!,PlanMasine[[#This Row],[RN]],#REF!)*PlanMasine[[#This Row],[KPLQ]]),0)</f>
        <v>0</v>
      </c>
      <c r="F3114" s="23">
        <v>3</v>
      </c>
      <c r="G3114" s="23">
        <v>0</v>
      </c>
      <c r="H3114" s="23">
        <v>0</v>
      </c>
      <c r="I3114" s="23" t="s">
        <v>5</v>
      </c>
      <c r="J3114" s="23" t="s">
        <v>570</v>
      </c>
      <c r="K3114" s="23" t="s">
        <v>1848</v>
      </c>
      <c r="L3114" s="24">
        <v>45882</v>
      </c>
      <c r="M3114" s="28">
        <v>4.1666666666666666E-3</v>
      </c>
      <c r="N3114" s="3">
        <v>45852</v>
      </c>
      <c r="O3114">
        <v>175672</v>
      </c>
      <c r="P3114" t="e">
        <f>IFERROR(INDEX(REDOSLIJED!#REF!,MATCH(PlanMasine[[#This Row],[KPL]],REDOSLIJED!#REF!,0)),MAX(REDOSLIJED!#REF!)+1)</f>
        <v>#REF!</v>
      </c>
    </row>
    <row r="3115" spans="1:16" hidden="1" x14ac:dyDescent="0.25">
      <c r="A3115" s="23">
        <v>1031846</v>
      </c>
      <c r="B3115" s="23">
        <v>1</v>
      </c>
      <c r="C3115" s="23">
        <v>1031939</v>
      </c>
      <c r="D3115" s="23" t="s">
        <v>2430</v>
      </c>
      <c r="E3115" s="5">
        <f>IFERROR((PlanMasine[[#This Row],[Norma]]/PlanMasine[[#This Row],[Q]])*(PlanMasine[[#This Row],[Q]]/SUMIF(#REF!,PlanMasine[[#This Row],[RN]],#REF!)*PlanMasine[[#This Row],[KPLQ]]),0)</f>
        <v>0</v>
      </c>
      <c r="F3115" s="23">
        <v>6</v>
      </c>
      <c r="G3115" s="23">
        <v>0</v>
      </c>
      <c r="H3115" s="23">
        <v>0</v>
      </c>
      <c r="I3115" s="23" t="s">
        <v>5</v>
      </c>
      <c r="J3115" s="23" t="s">
        <v>570</v>
      </c>
      <c r="K3115" s="23" t="s">
        <v>1848</v>
      </c>
      <c r="L3115" s="24">
        <v>45882</v>
      </c>
      <c r="M3115" s="28">
        <v>2.7777777777777779E-3</v>
      </c>
      <c r="N3115" s="3">
        <v>45852</v>
      </c>
      <c r="O3115">
        <v>175674</v>
      </c>
      <c r="P3115" t="e">
        <f>IFERROR(INDEX(REDOSLIJED!#REF!,MATCH(PlanMasine[[#This Row],[KPL]],REDOSLIJED!#REF!,0)),MAX(REDOSLIJED!#REF!)+1)</f>
        <v>#REF!</v>
      </c>
    </row>
    <row r="3116" spans="1:16" hidden="1" x14ac:dyDescent="0.25">
      <c r="A3116" s="23">
        <v>1031846</v>
      </c>
      <c r="B3116" s="23">
        <v>1</v>
      </c>
      <c r="C3116" s="23">
        <v>1031927</v>
      </c>
      <c r="D3116" s="23" t="s">
        <v>1074</v>
      </c>
      <c r="E3116" s="5">
        <f>IFERROR((PlanMasine[[#This Row],[Norma]]/PlanMasine[[#This Row],[Q]])*(PlanMasine[[#This Row],[Q]]/SUMIF(#REF!,PlanMasine[[#This Row],[RN]],#REF!)*PlanMasine[[#This Row],[KPLQ]]),0)</f>
        <v>0</v>
      </c>
      <c r="F3116" s="23">
        <v>3</v>
      </c>
      <c r="G3116" s="23">
        <v>0</v>
      </c>
      <c r="H3116" s="23">
        <v>0</v>
      </c>
      <c r="I3116" s="23" t="s">
        <v>5</v>
      </c>
      <c r="J3116" s="23" t="s">
        <v>570</v>
      </c>
      <c r="K3116" s="23" t="s">
        <v>1848</v>
      </c>
      <c r="L3116" s="24">
        <v>45882</v>
      </c>
      <c r="M3116" s="28">
        <v>5.5555555555555558E-3</v>
      </c>
      <c r="N3116" s="3">
        <v>45852</v>
      </c>
      <c r="O3116">
        <v>175662</v>
      </c>
      <c r="P3116" t="e">
        <f>IFERROR(INDEX(REDOSLIJED!#REF!,MATCH(PlanMasine[[#This Row],[KPL]],REDOSLIJED!#REF!,0)),MAX(REDOSLIJED!#REF!)+1)</f>
        <v>#REF!</v>
      </c>
    </row>
    <row r="3117" spans="1:16" hidden="1" x14ac:dyDescent="0.25">
      <c r="A3117" s="23">
        <v>1031846</v>
      </c>
      <c r="B3117" s="23">
        <v>1</v>
      </c>
      <c r="C3117" s="23">
        <v>1031929</v>
      </c>
      <c r="D3117" s="23" t="s">
        <v>2415</v>
      </c>
      <c r="E3117" s="5">
        <f>IFERROR((PlanMasine[[#This Row],[Norma]]/PlanMasine[[#This Row],[Q]])*(PlanMasine[[#This Row],[Q]]/SUMIF(#REF!,PlanMasine[[#This Row],[RN]],#REF!)*PlanMasine[[#This Row],[KPLQ]]),0)</f>
        <v>0</v>
      </c>
      <c r="F3117" s="23">
        <v>3</v>
      </c>
      <c r="G3117" s="23">
        <v>0</v>
      </c>
      <c r="H3117" s="23">
        <v>0</v>
      </c>
      <c r="I3117" s="23" t="s">
        <v>5</v>
      </c>
      <c r="J3117" s="23" t="s">
        <v>570</v>
      </c>
      <c r="K3117" s="23" t="s">
        <v>1848</v>
      </c>
      <c r="L3117" s="24">
        <v>45882</v>
      </c>
      <c r="M3117" s="28">
        <v>1.3888888888888889E-3</v>
      </c>
      <c r="N3117" s="3">
        <v>45852</v>
      </c>
      <c r="O3117">
        <v>175664</v>
      </c>
      <c r="P3117" t="e">
        <f>IFERROR(INDEX(REDOSLIJED!#REF!,MATCH(PlanMasine[[#This Row],[KPL]],REDOSLIJED!#REF!,0)),MAX(REDOSLIJED!#REF!)+1)</f>
        <v>#REF!</v>
      </c>
    </row>
    <row r="3118" spans="1:16" hidden="1" x14ac:dyDescent="0.25">
      <c r="A3118" s="23">
        <v>1031846</v>
      </c>
      <c r="B3118" s="23">
        <v>1</v>
      </c>
      <c r="C3118" s="23">
        <v>1031952</v>
      </c>
      <c r="D3118" s="23" t="s">
        <v>1991</v>
      </c>
      <c r="E3118" s="5">
        <f>IFERROR((PlanMasine[[#This Row],[Norma]]/PlanMasine[[#This Row],[Q]])*(PlanMasine[[#This Row],[Q]]/SUMIF(#REF!,PlanMasine[[#This Row],[RN]],#REF!)*PlanMasine[[#This Row],[KPLQ]]),0)</f>
        <v>0</v>
      </c>
      <c r="F3118" s="23">
        <v>3</v>
      </c>
      <c r="G3118" s="23">
        <v>0</v>
      </c>
      <c r="H3118" s="23">
        <v>0</v>
      </c>
      <c r="I3118" s="23" t="s">
        <v>5</v>
      </c>
      <c r="J3118" s="23" t="s">
        <v>570</v>
      </c>
      <c r="K3118" s="23" t="s">
        <v>1848</v>
      </c>
      <c r="L3118" s="24">
        <v>45882</v>
      </c>
      <c r="M3118" s="28">
        <v>3.472222222222222E-3</v>
      </c>
      <c r="N3118" s="3">
        <v>45852</v>
      </c>
      <c r="O3118">
        <v>175687</v>
      </c>
      <c r="P3118" t="e">
        <f>IFERROR(INDEX(REDOSLIJED!#REF!,MATCH(PlanMasine[[#This Row],[KPL]],REDOSLIJED!#REF!,0)),MAX(REDOSLIJED!#REF!)+1)</f>
        <v>#REF!</v>
      </c>
    </row>
    <row r="3119" spans="1:16" hidden="1" x14ac:dyDescent="0.25">
      <c r="A3119" s="23">
        <v>1031846</v>
      </c>
      <c r="B3119" s="23">
        <v>1</v>
      </c>
      <c r="C3119" s="23">
        <v>1031954</v>
      </c>
      <c r="D3119" s="23" t="s">
        <v>1994</v>
      </c>
      <c r="E3119" s="5">
        <f>IFERROR((PlanMasine[[#This Row],[Norma]]/PlanMasine[[#This Row],[Q]])*(PlanMasine[[#This Row],[Q]]/SUMIF(#REF!,PlanMasine[[#This Row],[RN]],#REF!)*PlanMasine[[#This Row],[KPLQ]]),0)</f>
        <v>0</v>
      </c>
      <c r="F3119" s="23">
        <v>6</v>
      </c>
      <c r="G3119" s="23">
        <v>0</v>
      </c>
      <c r="H3119" s="23">
        <v>0</v>
      </c>
      <c r="I3119" s="23" t="s">
        <v>5</v>
      </c>
      <c r="J3119" s="23" t="s">
        <v>570</v>
      </c>
      <c r="K3119" s="23" t="s">
        <v>1848</v>
      </c>
      <c r="L3119" s="24">
        <v>45882</v>
      </c>
      <c r="M3119" s="28">
        <v>6.9444444444444441E-3</v>
      </c>
      <c r="N3119" s="3">
        <v>45852</v>
      </c>
      <c r="O3119">
        <v>175689</v>
      </c>
      <c r="P3119" t="e">
        <f>IFERROR(INDEX(REDOSLIJED!#REF!,MATCH(PlanMasine[[#This Row],[KPL]],REDOSLIJED!#REF!,0)),MAX(REDOSLIJED!#REF!)+1)</f>
        <v>#REF!</v>
      </c>
    </row>
    <row r="3120" spans="1:16" hidden="1" x14ac:dyDescent="0.25">
      <c r="A3120" s="23">
        <v>1031846</v>
      </c>
      <c r="B3120" s="23">
        <v>1</v>
      </c>
      <c r="C3120" s="23">
        <v>1031935</v>
      </c>
      <c r="D3120" s="23" t="s">
        <v>2420</v>
      </c>
      <c r="E3120" s="5">
        <f>IFERROR((PlanMasine[[#This Row],[Norma]]/PlanMasine[[#This Row],[Q]])*(PlanMasine[[#This Row],[Q]]/SUMIF(#REF!,PlanMasine[[#This Row],[RN]],#REF!)*PlanMasine[[#This Row],[KPLQ]]),0)</f>
        <v>0</v>
      </c>
      <c r="F3120" s="23">
        <v>3</v>
      </c>
      <c r="G3120" s="23">
        <v>0</v>
      </c>
      <c r="H3120" s="23">
        <v>0</v>
      </c>
      <c r="I3120" s="23" t="s">
        <v>5</v>
      </c>
      <c r="J3120" s="23" t="s">
        <v>570</v>
      </c>
      <c r="K3120" s="23" t="s">
        <v>1848</v>
      </c>
      <c r="L3120" s="24">
        <v>45882</v>
      </c>
      <c r="M3120" s="28">
        <v>5.5555555555555558E-3</v>
      </c>
      <c r="N3120" s="3">
        <v>45852</v>
      </c>
      <c r="O3120">
        <v>175670</v>
      </c>
      <c r="P3120" t="e">
        <f>IFERROR(INDEX(REDOSLIJED!#REF!,MATCH(PlanMasine[[#This Row],[KPL]],REDOSLIJED!#REF!,0)),MAX(REDOSLIJED!#REF!)+1)</f>
        <v>#REF!</v>
      </c>
    </row>
    <row r="3121" spans="1:16" hidden="1" x14ac:dyDescent="0.25">
      <c r="A3121" s="23">
        <v>1031846</v>
      </c>
      <c r="B3121" s="23">
        <v>1</v>
      </c>
      <c r="C3121" s="23">
        <v>1031936</v>
      </c>
      <c r="D3121" s="23" t="s">
        <v>2422</v>
      </c>
      <c r="E3121" s="5">
        <f>IFERROR((PlanMasine[[#This Row],[Norma]]/PlanMasine[[#This Row],[Q]])*(PlanMasine[[#This Row],[Q]]/SUMIF(#REF!,PlanMasine[[#This Row],[RN]],#REF!)*PlanMasine[[#This Row],[KPLQ]]),0)</f>
        <v>0</v>
      </c>
      <c r="F3121" s="23">
        <v>3</v>
      </c>
      <c r="G3121" s="23">
        <v>0</v>
      </c>
      <c r="H3121" s="23">
        <v>0</v>
      </c>
      <c r="I3121" s="23" t="s">
        <v>5</v>
      </c>
      <c r="J3121" s="23" t="s">
        <v>570</v>
      </c>
      <c r="K3121" s="23" t="s">
        <v>1848</v>
      </c>
      <c r="L3121" s="24">
        <v>45882</v>
      </c>
      <c r="M3121" s="28">
        <v>4.1666666666666666E-3</v>
      </c>
      <c r="N3121" s="3">
        <v>45852</v>
      </c>
      <c r="O3121">
        <v>175671</v>
      </c>
      <c r="P3121" t="e">
        <f>IFERROR(INDEX(REDOSLIJED!#REF!,MATCH(PlanMasine[[#This Row],[KPL]],REDOSLIJED!#REF!,0)),MAX(REDOSLIJED!#REF!)+1)</f>
        <v>#REF!</v>
      </c>
    </row>
    <row r="3122" spans="1:16" hidden="1" x14ac:dyDescent="0.25">
      <c r="A3122" s="23">
        <v>1031846</v>
      </c>
      <c r="B3122" s="23">
        <v>1</v>
      </c>
      <c r="C3122" s="23">
        <v>1031942</v>
      </c>
      <c r="D3122" s="23" t="s">
        <v>2417</v>
      </c>
      <c r="E3122" s="5">
        <f>IFERROR((PlanMasine[[#This Row],[Norma]]/PlanMasine[[#This Row],[Q]])*(PlanMasine[[#This Row],[Q]]/SUMIF(#REF!,PlanMasine[[#This Row],[RN]],#REF!)*PlanMasine[[#This Row],[KPLQ]]),0)</f>
        <v>0</v>
      </c>
      <c r="F3122" s="23">
        <v>3</v>
      </c>
      <c r="G3122" s="23">
        <v>0</v>
      </c>
      <c r="H3122" s="23">
        <v>0</v>
      </c>
      <c r="I3122" s="23" t="s">
        <v>5</v>
      </c>
      <c r="J3122" s="23" t="s">
        <v>570</v>
      </c>
      <c r="K3122" s="23" t="s">
        <v>1848</v>
      </c>
      <c r="L3122" s="24">
        <v>45882</v>
      </c>
      <c r="M3122" s="28">
        <v>2.0833333333333333E-3</v>
      </c>
      <c r="N3122" s="3">
        <v>45852</v>
      </c>
      <c r="O3122">
        <v>175677</v>
      </c>
      <c r="P3122" t="e">
        <f>IFERROR(INDEX(REDOSLIJED!#REF!,MATCH(PlanMasine[[#This Row],[KPL]],REDOSLIJED!#REF!,0)),MAX(REDOSLIJED!#REF!)+1)</f>
        <v>#REF!</v>
      </c>
    </row>
    <row r="3123" spans="1:16" hidden="1" x14ac:dyDescent="0.25">
      <c r="A3123" s="23">
        <v>1031846</v>
      </c>
      <c r="B3123" s="23">
        <v>1</v>
      </c>
      <c r="C3123" s="23">
        <v>1031951</v>
      </c>
      <c r="D3123" s="23" t="s">
        <v>1993</v>
      </c>
      <c r="E3123" s="5">
        <f>IFERROR((PlanMasine[[#This Row],[Norma]]/PlanMasine[[#This Row],[Q]])*(PlanMasine[[#This Row],[Q]]/SUMIF(#REF!,PlanMasine[[#This Row],[RN]],#REF!)*PlanMasine[[#This Row],[KPLQ]]),0)</f>
        <v>0</v>
      </c>
      <c r="F3123" s="23">
        <v>3</v>
      </c>
      <c r="G3123" s="23">
        <v>0</v>
      </c>
      <c r="H3123" s="23">
        <v>0</v>
      </c>
      <c r="I3123" s="23" t="s">
        <v>5</v>
      </c>
      <c r="J3123" s="23" t="s">
        <v>570</v>
      </c>
      <c r="K3123" s="23" t="s">
        <v>1848</v>
      </c>
      <c r="L3123" s="24">
        <v>45882</v>
      </c>
      <c r="M3123" s="28">
        <v>3.472222222222222E-3</v>
      </c>
      <c r="N3123" s="3">
        <v>45852</v>
      </c>
      <c r="O3123">
        <v>175686</v>
      </c>
      <c r="P3123" t="e">
        <f>IFERROR(INDEX(REDOSLIJED!#REF!,MATCH(PlanMasine[[#This Row],[KPL]],REDOSLIJED!#REF!,0)),MAX(REDOSLIJED!#REF!)+1)</f>
        <v>#REF!</v>
      </c>
    </row>
    <row r="3124" spans="1:16" hidden="1" x14ac:dyDescent="0.25">
      <c r="A3124" s="23">
        <v>1031846</v>
      </c>
      <c r="B3124" s="23">
        <v>1</v>
      </c>
      <c r="C3124" s="23">
        <v>1031963</v>
      </c>
      <c r="D3124" s="23" t="s">
        <v>2419</v>
      </c>
      <c r="E3124" s="5">
        <f>IFERROR((PlanMasine[[#This Row],[Norma]]/PlanMasine[[#This Row],[Q]])*(PlanMasine[[#This Row],[Q]]/SUMIF(#REF!,PlanMasine[[#This Row],[RN]],#REF!)*PlanMasine[[#This Row],[KPLQ]]),0)</f>
        <v>0</v>
      </c>
      <c r="F3124" s="23">
        <v>3</v>
      </c>
      <c r="G3124" s="23">
        <v>0</v>
      </c>
      <c r="H3124" s="23">
        <v>0</v>
      </c>
      <c r="I3124" s="23" t="s">
        <v>5</v>
      </c>
      <c r="J3124" s="23" t="s">
        <v>570</v>
      </c>
      <c r="K3124" s="23" t="s">
        <v>1848</v>
      </c>
      <c r="L3124" s="24">
        <v>45882</v>
      </c>
      <c r="M3124" s="28">
        <v>3.472222222222222E-3</v>
      </c>
      <c r="N3124" s="3">
        <v>45852</v>
      </c>
      <c r="O3124">
        <v>183465</v>
      </c>
      <c r="P3124" t="e">
        <f>IFERROR(INDEX(REDOSLIJED!#REF!,MATCH(PlanMasine[[#This Row],[KPL]],REDOSLIJED!#REF!,0)),MAX(REDOSLIJED!#REF!)+1)</f>
        <v>#REF!</v>
      </c>
    </row>
    <row r="3125" spans="1:16" hidden="1" x14ac:dyDescent="0.25">
      <c r="A3125" s="23">
        <v>1031846</v>
      </c>
      <c r="B3125" s="23">
        <v>1</v>
      </c>
      <c r="C3125" s="23">
        <v>1031910</v>
      </c>
      <c r="D3125" s="23" t="s">
        <v>2427</v>
      </c>
      <c r="E3125" s="5">
        <f>IFERROR((PlanMasine[[#This Row],[Norma]]/PlanMasine[[#This Row],[Q]])*(PlanMasine[[#This Row],[Q]]/SUMIF(#REF!,PlanMasine[[#This Row],[RN]],#REF!)*PlanMasine[[#This Row],[KPLQ]]),0)</f>
        <v>0</v>
      </c>
      <c r="F3125" s="23">
        <v>3</v>
      </c>
      <c r="G3125" s="23">
        <v>0</v>
      </c>
      <c r="H3125" s="23">
        <v>0</v>
      </c>
      <c r="I3125" s="23" t="s">
        <v>5</v>
      </c>
      <c r="J3125" s="23" t="s">
        <v>570</v>
      </c>
      <c r="K3125" s="23" t="s">
        <v>1848</v>
      </c>
      <c r="L3125" s="24">
        <v>45882</v>
      </c>
      <c r="M3125" s="28">
        <v>4.1666666666666666E-3</v>
      </c>
      <c r="N3125" s="3">
        <v>45852</v>
      </c>
      <c r="O3125">
        <v>175645</v>
      </c>
      <c r="P3125" t="e">
        <f>IFERROR(INDEX(REDOSLIJED!#REF!,MATCH(PlanMasine[[#This Row],[KPL]],REDOSLIJED!#REF!,0)),MAX(REDOSLIJED!#REF!)+1)</f>
        <v>#REF!</v>
      </c>
    </row>
    <row r="3126" spans="1:16" hidden="1" x14ac:dyDescent="0.25">
      <c r="A3126" s="23">
        <v>1031846</v>
      </c>
      <c r="B3126" s="23">
        <v>1</v>
      </c>
      <c r="C3126" s="23">
        <v>1031923</v>
      </c>
      <c r="D3126" s="23" t="s">
        <v>2434</v>
      </c>
      <c r="E3126" s="5">
        <f>IFERROR((PlanMasine[[#This Row],[Norma]]/PlanMasine[[#This Row],[Q]])*(PlanMasine[[#This Row],[Q]]/SUMIF(#REF!,PlanMasine[[#This Row],[RN]],#REF!)*PlanMasine[[#This Row],[KPLQ]]),0)</f>
        <v>0</v>
      </c>
      <c r="F3126" s="23">
        <v>3</v>
      </c>
      <c r="G3126" s="23">
        <v>0</v>
      </c>
      <c r="H3126" s="23">
        <v>0</v>
      </c>
      <c r="I3126" s="23" t="s">
        <v>5</v>
      </c>
      <c r="J3126" s="23" t="s">
        <v>570</v>
      </c>
      <c r="K3126" s="23" t="s">
        <v>1848</v>
      </c>
      <c r="L3126" s="24">
        <v>45882</v>
      </c>
      <c r="M3126" s="28">
        <v>4.1666666666666666E-3</v>
      </c>
      <c r="N3126" s="3">
        <v>45852</v>
      </c>
      <c r="O3126">
        <v>175658</v>
      </c>
      <c r="P3126" t="e">
        <f>IFERROR(INDEX(REDOSLIJED!#REF!,MATCH(PlanMasine[[#This Row],[KPL]],REDOSLIJED!#REF!,0)),MAX(REDOSLIJED!#REF!)+1)</f>
        <v>#REF!</v>
      </c>
    </row>
    <row r="3127" spans="1:16" hidden="1" x14ac:dyDescent="0.25">
      <c r="A3127" s="23">
        <v>1031846</v>
      </c>
      <c r="B3127" s="23">
        <v>1</v>
      </c>
      <c r="C3127" s="23">
        <v>1031888</v>
      </c>
      <c r="D3127" s="23" t="s">
        <v>462</v>
      </c>
      <c r="E3127" s="5">
        <f>IFERROR((PlanMasine[[#This Row],[Norma]]/PlanMasine[[#This Row],[Q]])*(PlanMasine[[#This Row],[Q]]/SUMIF(#REF!,PlanMasine[[#This Row],[RN]],#REF!)*PlanMasine[[#This Row],[KPLQ]]),0)</f>
        <v>0</v>
      </c>
      <c r="F3127" s="23">
        <v>3</v>
      </c>
      <c r="G3127" s="23">
        <v>0</v>
      </c>
      <c r="H3127" s="23">
        <v>0</v>
      </c>
      <c r="I3127" s="23" t="s">
        <v>5</v>
      </c>
      <c r="J3127" s="23" t="s">
        <v>570</v>
      </c>
      <c r="K3127" s="23" t="s">
        <v>1848</v>
      </c>
      <c r="L3127" s="24">
        <v>45882</v>
      </c>
      <c r="M3127" s="28">
        <v>3.472222222222222E-3</v>
      </c>
      <c r="N3127" s="3">
        <v>45852</v>
      </c>
      <c r="O3127">
        <v>175623</v>
      </c>
      <c r="P3127" t="e">
        <f>IFERROR(INDEX(REDOSLIJED!#REF!,MATCH(PlanMasine[[#This Row],[KPL]],REDOSLIJED!#REF!,0)),MAX(REDOSLIJED!#REF!)+1)</f>
        <v>#REF!</v>
      </c>
    </row>
    <row r="3128" spans="1:16" hidden="1" x14ac:dyDescent="0.25">
      <c r="A3128" s="23">
        <v>1031846</v>
      </c>
      <c r="B3128" s="23">
        <v>1</v>
      </c>
      <c r="C3128" s="23">
        <v>1031890</v>
      </c>
      <c r="D3128" s="23" t="s">
        <v>1995</v>
      </c>
      <c r="E3128" s="5">
        <f>IFERROR((PlanMasine[[#This Row],[Norma]]/PlanMasine[[#This Row],[Q]])*(PlanMasine[[#This Row],[Q]]/SUMIF(#REF!,PlanMasine[[#This Row],[RN]],#REF!)*PlanMasine[[#This Row],[KPLQ]]),0)</f>
        <v>0</v>
      </c>
      <c r="F3128" s="23">
        <v>3</v>
      </c>
      <c r="G3128" s="23">
        <v>0</v>
      </c>
      <c r="H3128" s="23">
        <v>0</v>
      </c>
      <c r="I3128" s="23" t="s">
        <v>5</v>
      </c>
      <c r="J3128" s="23" t="s">
        <v>570</v>
      </c>
      <c r="K3128" s="23" t="s">
        <v>1848</v>
      </c>
      <c r="L3128" s="24">
        <v>45882</v>
      </c>
      <c r="M3128" s="28">
        <v>3.472222222222222E-3</v>
      </c>
      <c r="N3128" s="3">
        <v>45852</v>
      </c>
      <c r="O3128">
        <v>175625</v>
      </c>
      <c r="P3128" t="e">
        <f>IFERROR(INDEX(REDOSLIJED!#REF!,MATCH(PlanMasine[[#This Row],[KPL]],REDOSLIJED!#REF!,0)),MAX(REDOSLIJED!#REF!)+1)</f>
        <v>#REF!</v>
      </c>
    </row>
    <row r="3129" spans="1:16" hidden="1" x14ac:dyDescent="0.25">
      <c r="A3129" s="23">
        <v>1031846</v>
      </c>
      <c r="B3129" s="23">
        <v>1</v>
      </c>
      <c r="C3129" s="23">
        <v>1031891</v>
      </c>
      <c r="D3129" s="23" t="s">
        <v>1998</v>
      </c>
      <c r="E3129" s="5">
        <f>IFERROR((PlanMasine[[#This Row],[Norma]]/PlanMasine[[#This Row],[Q]])*(PlanMasine[[#This Row],[Q]]/SUMIF(#REF!,PlanMasine[[#This Row],[RN]],#REF!)*PlanMasine[[#This Row],[KPLQ]]),0)</f>
        <v>0</v>
      </c>
      <c r="F3129" s="23">
        <v>3</v>
      </c>
      <c r="G3129" s="23">
        <v>0</v>
      </c>
      <c r="H3129" s="23">
        <v>0</v>
      </c>
      <c r="I3129" s="23" t="s">
        <v>5</v>
      </c>
      <c r="J3129" s="23" t="s">
        <v>570</v>
      </c>
      <c r="K3129" s="23" t="s">
        <v>1848</v>
      </c>
      <c r="L3129" s="24">
        <v>45882</v>
      </c>
      <c r="M3129" s="28">
        <v>3.472222222222222E-3</v>
      </c>
      <c r="N3129" s="3">
        <v>45852</v>
      </c>
      <c r="O3129">
        <v>175626</v>
      </c>
      <c r="P3129" t="e">
        <f>IFERROR(INDEX(REDOSLIJED!#REF!,MATCH(PlanMasine[[#This Row],[KPL]],REDOSLIJED!#REF!,0)),MAX(REDOSLIJED!#REF!)+1)</f>
        <v>#REF!</v>
      </c>
    </row>
    <row r="3130" spans="1:16" hidden="1" x14ac:dyDescent="0.25">
      <c r="A3130" s="23">
        <v>1031846</v>
      </c>
      <c r="B3130" s="23">
        <v>1</v>
      </c>
      <c r="C3130" s="23">
        <v>1031893</v>
      </c>
      <c r="D3130" s="23" t="s">
        <v>2426</v>
      </c>
      <c r="E3130" s="5">
        <f>IFERROR((PlanMasine[[#This Row],[Norma]]/PlanMasine[[#This Row],[Q]])*(PlanMasine[[#This Row],[Q]]/SUMIF(#REF!,PlanMasine[[#This Row],[RN]],#REF!)*PlanMasine[[#This Row],[KPLQ]]),0)</f>
        <v>0</v>
      </c>
      <c r="F3130" s="23">
        <v>3</v>
      </c>
      <c r="G3130" s="23">
        <v>0</v>
      </c>
      <c r="H3130" s="23">
        <v>0</v>
      </c>
      <c r="I3130" s="23" t="s">
        <v>5</v>
      </c>
      <c r="J3130" s="23" t="s">
        <v>570</v>
      </c>
      <c r="K3130" s="23" t="s">
        <v>1848</v>
      </c>
      <c r="L3130" s="24">
        <v>45882</v>
      </c>
      <c r="M3130" s="28">
        <v>3.472222222222222E-3</v>
      </c>
      <c r="N3130" s="3">
        <v>45852</v>
      </c>
      <c r="O3130">
        <v>175628</v>
      </c>
      <c r="P3130" t="e">
        <f>IFERROR(INDEX(REDOSLIJED!#REF!,MATCH(PlanMasine[[#This Row],[KPL]],REDOSLIJED!#REF!,0)),MAX(REDOSLIJED!#REF!)+1)</f>
        <v>#REF!</v>
      </c>
    </row>
    <row r="3131" spans="1:16" hidden="1" x14ac:dyDescent="0.25">
      <c r="A3131" s="23">
        <v>1031846</v>
      </c>
      <c r="B3131" s="23">
        <v>1</v>
      </c>
      <c r="C3131" s="23">
        <v>1031885</v>
      </c>
      <c r="D3131" s="23" t="s">
        <v>1999</v>
      </c>
      <c r="E3131" s="5">
        <f>IFERROR((PlanMasine[[#This Row],[Norma]]/PlanMasine[[#This Row],[Q]])*(PlanMasine[[#This Row],[Q]]/SUMIF(#REF!,PlanMasine[[#This Row],[RN]],#REF!)*PlanMasine[[#This Row],[KPLQ]]),0)</f>
        <v>0</v>
      </c>
      <c r="F3131" s="23">
        <v>3</v>
      </c>
      <c r="G3131" s="23">
        <v>0</v>
      </c>
      <c r="H3131" s="23">
        <v>0</v>
      </c>
      <c r="I3131" s="23" t="s">
        <v>5</v>
      </c>
      <c r="J3131" s="23" t="s">
        <v>570</v>
      </c>
      <c r="K3131" s="23" t="s">
        <v>1848</v>
      </c>
      <c r="L3131" s="24">
        <v>45882</v>
      </c>
      <c r="M3131" s="28">
        <v>4.1666666666666666E-3</v>
      </c>
      <c r="N3131" s="3">
        <v>45852</v>
      </c>
      <c r="O3131">
        <v>175620</v>
      </c>
      <c r="P3131" t="e">
        <f>IFERROR(INDEX(REDOSLIJED!#REF!,MATCH(PlanMasine[[#This Row],[KPL]],REDOSLIJED!#REF!,0)),MAX(REDOSLIJED!#REF!)+1)</f>
        <v>#REF!</v>
      </c>
    </row>
    <row r="3132" spans="1:16" hidden="1" x14ac:dyDescent="0.25">
      <c r="A3132" s="23">
        <v>1031846</v>
      </c>
      <c r="B3132" s="23">
        <v>1</v>
      </c>
      <c r="C3132" s="23">
        <v>1031894</v>
      </c>
      <c r="D3132" s="23" t="s">
        <v>2421</v>
      </c>
      <c r="E3132" s="5">
        <f>IFERROR((PlanMasine[[#This Row],[Norma]]/PlanMasine[[#This Row],[Q]])*(PlanMasine[[#This Row],[Q]]/SUMIF(#REF!,PlanMasine[[#This Row],[RN]],#REF!)*PlanMasine[[#This Row],[KPLQ]]),0)</f>
        <v>0</v>
      </c>
      <c r="F3132" s="23">
        <v>3</v>
      </c>
      <c r="G3132" s="23">
        <v>0</v>
      </c>
      <c r="H3132" s="23">
        <v>0</v>
      </c>
      <c r="I3132" s="23" t="s">
        <v>5</v>
      </c>
      <c r="J3132" s="23" t="s">
        <v>570</v>
      </c>
      <c r="K3132" s="23" t="s">
        <v>1848</v>
      </c>
      <c r="L3132" s="24">
        <v>45882</v>
      </c>
      <c r="M3132" s="28">
        <v>3.472222222222222E-3</v>
      </c>
      <c r="N3132" s="3">
        <v>45852</v>
      </c>
      <c r="O3132">
        <v>175629</v>
      </c>
      <c r="P3132" t="e">
        <f>IFERROR(INDEX(REDOSLIJED!#REF!,MATCH(PlanMasine[[#This Row],[KPL]],REDOSLIJED!#REF!,0)),MAX(REDOSLIJED!#REF!)+1)</f>
        <v>#REF!</v>
      </c>
    </row>
    <row r="3133" spans="1:16" hidden="1" x14ac:dyDescent="0.25">
      <c r="A3133" s="23">
        <v>1031846</v>
      </c>
      <c r="B3133" s="23">
        <v>1</v>
      </c>
      <c r="C3133" s="23">
        <v>1031875</v>
      </c>
      <c r="D3133" s="23" t="s">
        <v>2435</v>
      </c>
      <c r="E3133" s="5">
        <f>IFERROR((PlanMasine[[#This Row],[Norma]]/PlanMasine[[#This Row],[Q]])*(PlanMasine[[#This Row],[Q]]/SUMIF(#REF!,PlanMasine[[#This Row],[RN]],#REF!)*PlanMasine[[#This Row],[KPLQ]]),0)</f>
        <v>0</v>
      </c>
      <c r="F3133" s="23">
        <v>6</v>
      </c>
      <c r="G3133" s="23">
        <v>0</v>
      </c>
      <c r="H3133" s="23">
        <v>0</v>
      </c>
      <c r="I3133" s="23" t="s">
        <v>5</v>
      </c>
      <c r="J3133" s="23" t="s">
        <v>570</v>
      </c>
      <c r="K3133" s="23" t="s">
        <v>1848</v>
      </c>
      <c r="L3133" s="24">
        <v>45882</v>
      </c>
      <c r="M3133" s="28">
        <v>4.1666666666666666E-3</v>
      </c>
      <c r="N3133" s="3">
        <v>45852</v>
      </c>
      <c r="O3133">
        <v>175610</v>
      </c>
      <c r="P3133" t="e">
        <f>IFERROR(INDEX(REDOSLIJED!#REF!,MATCH(PlanMasine[[#This Row],[KPL]],REDOSLIJED!#REF!,0)),MAX(REDOSLIJED!#REF!)+1)</f>
        <v>#REF!</v>
      </c>
    </row>
    <row r="3134" spans="1:16" hidden="1" x14ac:dyDescent="0.25">
      <c r="A3134" s="23">
        <v>1031846</v>
      </c>
      <c r="B3134" s="23">
        <v>1</v>
      </c>
      <c r="C3134" s="23">
        <v>1031895</v>
      </c>
      <c r="D3134" s="23" t="s">
        <v>1753</v>
      </c>
      <c r="E3134" s="5">
        <f>IFERROR((PlanMasine[[#This Row],[Norma]]/PlanMasine[[#This Row],[Q]])*(PlanMasine[[#This Row],[Q]]/SUMIF(#REF!,PlanMasine[[#This Row],[RN]],#REF!)*PlanMasine[[#This Row],[KPLQ]]),0)</f>
        <v>0</v>
      </c>
      <c r="F3134" s="23">
        <v>6</v>
      </c>
      <c r="G3134" s="23">
        <v>0</v>
      </c>
      <c r="H3134" s="23">
        <v>0</v>
      </c>
      <c r="I3134" s="23" t="s">
        <v>5</v>
      </c>
      <c r="J3134" s="23" t="s">
        <v>570</v>
      </c>
      <c r="K3134" s="23" t="s">
        <v>1848</v>
      </c>
      <c r="L3134" s="24">
        <v>45882</v>
      </c>
      <c r="M3134" s="28">
        <v>8.3333333333333332E-3</v>
      </c>
      <c r="N3134" s="3">
        <v>45852</v>
      </c>
      <c r="O3134">
        <v>175630</v>
      </c>
      <c r="P3134" t="e">
        <f>IFERROR(INDEX(REDOSLIJED!#REF!,MATCH(PlanMasine[[#This Row],[KPL]],REDOSLIJED!#REF!,0)),MAX(REDOSLIJED!#REF!)+1)</f>
        <v>#REF!</v>
      </c>
    </row>
    <row r="3135" spans="1:16" hidden="1" x14ac:dyDescent="0.25">
      <c r="A3135" s="23">
        <v>1031846</v>
      </c>
      <c r="B3135" s="23">
        <v>1</v>
      </c>
      <c r="C3135" s="23">
        <v>1031896</v>
      </c>
      <c r="D3135" s="23" t="s">
        <v>1307</v>
      </c>
      <c r="E3135" s="5">
        <f>IFERROR((PlanMasine[[#This Row],[Norma]]/PlanMasine[[#This Row],[Q]])*(PlanMasine[[#This Row],[Q]]/SUMIF(#REF!,PlanMasine[[#This Row],[RN]],#REF!)*PlanMasine[[#This Row],[KPLQ]]),0)</f>
        <v>0</v>
      </c>
      <c r="F3135" s="23">
        <v>3</v>
      </c>
      <c r="G3135" s="23">
        <v>0</v>
      </c>
      <c r="H3135" s="23">
        <v>0</v>
      </c>
      <c r="I3135" s="23" t="s">
        <v>5</v>
      </c>
      <c r="J3135" s="23" t="s">
        <v>570</v>
      </c>
      <c r="K3135" s="23" t="s">
        <v>1848</v>
      </c>
      <c r="L3135" s="24">
        <v>45882</v>
      </c>
      <c r="M3135" s="28">
        <v>4.8611111111111112E-3</v>
      </c>
      <c r="N3135" s="3">
        <v>45852</v>
      </c>
      <c r="O3135">
        <v>175631</v>
      </c>
      <c r="P3135" t="e">
        <f>IFERROR(INDEX(REDOSLIJED!#REF!,MATCH(PlanMasine[[#This Row],[KPL]],REDOSLIJED!#REF!,0)),MAX(REDOSLIJED!#REF!)+1)</f>
        <v>#REF!</v>
      </c>
    </row>
    <row r="3136" spans="1:16" hidden="1" x14ac:dyDescent="0.25">
      <c r="A3136" s="23">
        <v>1031846</v>
      </c>
      <c r="B3136" s="23">
        <v>1</v>
      </c>
      <c r="C3136" s="23">
        <v>1031949</v>
      </c>
      <c r="D3136" s="23" t="s">
        <v>1992</v>
      </c>
      <c r="E3136" s="5">
        <f>IFERROR((PlanMasine[[#This Row],[Norma]]/PlanMasine[[#This Row],[Q]])*(PlanMasine[[#This Row],[Q]]/SUMIF(#REF!,PlanMasine[[#This Row],[RN]],#REF!)*PlanMasine[[#This Row],[KPLQ]]),0)</f>
        <v>0</v>
      </c>
      <c r="F3136" s="23">
        <v>3</v>
      </c>
      <c r="G3136" s="23">
        <v>0</v>
      </c>
      <c r="H3136" s="23">
        <v>0</v>
      </c>
      <c r="I3136" s="23" t="s">
        <v>5</v>
      </c>
      <c r="J3136" s="23" t="s">
        <v>570</v>
      </c>
      <c r="K3136" s="23" t="s">
        <v>1848</v>
      </c>
      <c r="L3136" s="24">
        <v>45882</v>
      </c>
      <c r="M3136" s="28">
        <v>3.472222222222222E-3</v>
      </c>
      <c r="N3136" s="3">
        <v>45852</v>
      </c>
      <c r="O3136">
        <v>175684</v>
      </c>
      <c r="P3136" t="e">
        <f>IFERROR(INDEX(REDOSLIJED!#REF!,MATCH(PlanMasine[[#This Row],[KPL]],REDOSLIJED!#REF!,0)),MAX(REDOSLIJED!#REF!)+1)</f>
        <v>#REF!</v>
      </c>
    </row>
    <row r="3137" spans="1:16" hidden="1" x14ac:dyDescent="0.25">
      <c r="A3137" s="23">
        <v>1031846</v>
      </c>
      <c r="B3137" s="23">
        <v>1</v>
      </c>
      <c r="C3137" s="23">
        <v>1031898</v>
      </c>
      <c r="D3137" s="23" t="s">
        <v>1849</v>
      </c>
      <c r="E3137" s="5">
        <f>IFERROR((PlanMasine[[#This Row],[Norma]]/PlanMasine[[#This Row],[Q]])*(PlanMasine[[#This Row],[Q]]/SUMIF(#REF!,PlanMasine[[#This Row],[RN]],#REF!)*PlanMasine[[#This Row],[KPLQ]]),0)</f>
        <v>0</v>
      </c>
      <c r="F3137" s="23">
        <v>3</v>
      </c>
      <c r="G3137" s="23">
        <v>0</v>
      </c>
      <c r="H3137" s="23">
        <v>0</v>
      </c>
      <c r="I3137" s="23" t="s">
        <v>5</v>
      </c>
      <c r="J3137" s="23" t="s">
        <v>570</v>
      </c>
      <c r="K3137" s="23" t="s">
        <v>1848</v>
      </c>
      <c r="L3137" s="24">
        <v>45882</v>
      </c>
      <c r="M3137" s="28">
        <v>5.5555555555555558E-3</v>
      </c>
      <c r="N3137" s="3">
        <v>45852</v>
      </c>
      <c r="O3137">
        <v>175633</v>
      </c>
      <c r="P3137" t="e">
        <f>IFERROR(INDEX(REDOSLIJED!#REF!,MATCH(PlanMasine[[#This Row],[KPL]],REDOSLIJED!#REF!,0)),MAX(REDOSLIJED!#REF!)+1)</f>
        <v>#REF!</v>
      </c>
    </row>
    <row r="3138" spans="1:16" hidden="1" x14ac:dyDescent="0.25">
      <c r="A3138" s="23">
        <v>1031846</v>
      </c>
      <c r="B3138" s="23">
        <v>1</v>
      </c>
      <c r="C3138" s="23">
        <v>1031899</v>
      </c>
      <c r="D3138" s="23" t="s">
        <v>1754</v>
      </c>
      <c r="E3138" s="5">
        <f>IFERROR((PlanMasine[[#This Row],[Norma]]/PlanMasine[[#This Row],[Q]])*(PlanMasine[[#This Row],[Q]]/SUMIF(#REF!,PlanMasine[[#This Row],[RN]],#REF!)*PlanMasine[[#This Row],[KPLQ]]),0)</f>
        <v>0</v>
      </c>
      <c r="F3138" s="23">
        <v>3</v>
      </c>
      <c r="G3138" s="23">
        <v>0</v>
      </c>
      <c r="H3138" s="23">
        <v>0</v>
      </c>
      <c r="I3138" s="23" t="s">
        <v>5</v>
      </c>
      <c r="J3138" s="23" t="s">
        <v>570</v>
      </c>
      <c r="K3138" s="23" t="s">
        <v>1848</v>
      </c>
      <c r="L3138" s="24">
        <v>45882</v>
      </c>
      <c r="M3138" s="28">
        <v>5.5555555555555558E-3</v>
      </c>
      <c r="N3138" s="3">
        <v>45852</v>
      </c>
      <c r="O3138">
        <v>175634</v>
      </c>
      <c r="P3138" t="e">
        <f>IFERROR(INDEX(REDOSLIJED!#REF!,MATCH(PlanMasine[[#This Row],[KPL]],REDOSLIJED!#REF!,0)),MAX(REDOSLIJED!#REF!)+1)</f>
        <v>#REF!</v>
      </c>
    </row>
    <row r="3139" spans="1:16" hidden="1" x14ac:dyDescent="0.25">
      <c r="A3139" s="23">
        <v>1031846</v>
      </c>
      <c r="B3139" s="23">
        <v>1</v>
      </c>
      <c r="C3139" s="23">
        <v>1031897</v>
      </c>
      <c r="D3139" s="23" t="s">
        <v>1997</v>
      </c>
      <c r="E3139" s="5">
        <f>IFERROR((PlanMasine[[#This Row],[Norma]]/PlanMasine[[#This Row],[Q]])*(PlanMasine[[#This Row],[Q]]/SUMIF(#REF!,PlanMasine[[#This Row],[RN]],#REF!)*PlanMasine[[#This Row],[KPLQ]]),0)</f>
        <v>0</v>
      </c>
      <c r="F3139" s="23">
        <v>3</v>
      </c>
      <c r="G3139" s="23">
        <v>0</v>
      </c>
      <c r="H3139" s="23">
        <v>0</v>
      </c>
      <c r="I3139" s="23" t="s">
        <v>5</v>
      </c>
      <c r="J3139" s="23" t="s">
        <v>570</v>
      </c>
      <c r="K3139" s="23" t="s">
        <v>1848</v>
      </c>
      <c r="L3139" s="24">
        <v>45882</v>
      </c>
      <c r="M3139" s="28">
        <v>5.5555555555555558E-3</v>
      </c>
      <c r="N3139" s="3">
        <v>45852</v>
      </c>
      <c r="O3139">
        <v>175632</v>
      </c>
      <c r="P3139" t="e">
        <f>IFERROR(INDEX(REDOSLIJED!#REF!,MATCH(PlanMasine[[#This Row],[KPL]],REDOSLIJED!#REF!,0)),MAX(REDOSLIJED!#REF!)+1)</f>
        <v>#REF!</v>
      </c>
    </row>
    <row r="3140" spans="1:16" hidden="1" x14ac:dyDescent="0.25">
      <c r="A3140" s="23">
        <v>1031846</v>
      </c>
      <c r="B3140" s="23">
        <v>1</v>
      </c>
      <c r="C3140" s="23">
        <v>1031903</v>
      </c>
      <c r="D3140" s="23" t="s">
        <v>464</v>
      </c>
      <c r="E3140" s="5">
        <f>IFERROR((PlanMasine[[#This Row],[Norma]]/PlanMasine[[#This Row],[Q]])*(PlanMasine[[#This Row],[Q]]/SUMIF(#REF!,PlanMasine[[#This Row],[RN]],#REF!)*PlanMasine[[#This Row],[KPLQ]]),0)</f>
        <v>0</v>
      </c>
      <c r="F3140" s="23">
        <v>3</v>
      </c>
      <c r="G3140" s="23">
        <v>0</v>
      </c>
      <c r="H3140" s="23">
        <v>0</v>
      </c>
      <c r="I3140" s="23" t="s">
        <v>5</v>
      </c>
      <c r="J3140" s="23" t="s">
        <v>570</v>
      </c>
      <c r="K3140" s="23" t="s">
        <v>1848</v>
      </c>
      <c r="L3140" s="24">
        <v>45882</v>
      </c>
      <c r="M3140" s="28">
        <v>4.1666666666666666E-3</v>
      </c>
      <c r="N3140" s="3">
        <v>45852</v>
      </c>
      <c r="O3140">
        <v>175638</v>
      </c>
      <c r="P3140" t="e">
        <f>IFERROR(INDEX(REDOSLIJED!#REF!,MATCH(PlanMasine[[#This Row],[KPL]],REDOSLIJED!#REF!,0)),MAX(REDOSLIJED!#REF!)+1)</f>
        <v>#REF!</v>
      </c>
    </row>
    <row r="3141" spans="1:16" hidden="1" x14ac:dyDescent="0.25">
      <c r="A3141" s="23">
        <v>1031846</v>
      </c>
      <c r="B3141" s="23">
        <v>1</v>
      </c>
      <c r="C3141" s="23">
        <v>1031921</v>
      </c>
      <c r="D3141" s="23" t="s">
        <v>2432</v>
      </c>
      <c r="E3141" s="5">
        <f>IFERROR((PlanMasine[[#This Row],[Norma]]/PlanMasine[[#This Row],[Q]])*(PlanMasine[[#This Row],[Q]]/SUMIF(#REF!,PlanMasine[[#This Row],[RN]],#REF!)*PlanMasine[[#This Row],[KPLQ]]),0)</f>
        <v>0</v>
      </c>
      <c r="F3141" s="23">
        <v>3</v>
      </c>
      <c r="G3141" s="23">
        <v>0</v>
      </c>
      <c r="H3141" s="23">
        <v>0</v>
      </c>
      <c r="I3141" s="23" t="s">
        <v>5</v>
      </c>
      <c r="J3141" s="23" t="s">
        <v>570</v>
      </c>
      <c r="K3141" s="23" t="s">
        <v>1848</v>
      </c>
      <c r="L3141" s="24">
        <v>45882</v>
      </c>
      <c r="M3141" s="28">
        <v>4.1666666666666666E-3</v>
      </c>
      <c r="N3141" s="3">
        <v>45852</v>
      </c>
      <c r="O3141">
        <v>175656</v>
      </c>
      <c r="P3141" t="e">
        <f>IFERROR(INDEX(REDOSLIJED!#REF!,MATCH(PlanMasine[[#This Row],[KPL]],REDOSLIJED!#REF!,0)),MAX(REDOSLIJED!#REF!)+1)</f>
        <v>#REF!</v>
      </c>
    </row>
    <row r="3142" spans="1:16" hidden="1" x14ac:dyDescent="0.25">
      <c r="A3142" s="23">
        <v>1031846</v>
      </c>
      <c r="B3142" s="23">
        <v>1</v>
      </c>
      <c r="C3142" s="23">
        <v>1031918</v>
      </c>
      <c r="D3142" s="23" t="s">
        <v>2431</v>
      </c>
      <c r="E3142" s="5">
        <f>IFERROR((PlanMasine[[#This Row],[Norma]]/PlanMasine[[#This Row],[Q]])*(PlanMasine[[#This Row],[Q]]/SUMIF(#REF!,PlanMasine[[#This Row],[RN]],#REF!)*PlanMasine[[#This Row],[KPLQ]]),0)</f>
        <v>0</v>
      </c>
      <c r="F3142" s="23">
        <v>3</v>
      </c>
      <c r="G3142" s="23">
        <v>0</v>
      </c>
      <c r="H3142" s="23">
        <v>0</v>
      </c>
      <c r="I3142" s="23" t="s">
        <v>5</v>
      </c>
      <c r="J3142" s="23" t="s">
        <v>570</v>
      </c>
      <c r="K3142" s="23" t="s">
        <v>1848</v>
      </c>
      <c r="L3142" s="24">
        <v>45882</v>
      </c>
      <c r="M3142" s="28">
        <v>4.1666666666666666E-3</v>
      </c>
      <c r="N3142" s="3">
        <v>45852</v>
      </c>
      <c r="O3142">
        <v>175653</v>
      </c>
      <c r="P3142" t="e">
        <f>IFERROR(INDEX(REDOSLIJED!#REF!,MATCH(PlanMasine[[#This Row],[KPL]],REDOSLIJED!#REF!,0)),MAX(REDOSLIJED!#REF!)+1)</f>
        <v>#REF!</v>
      </c>
    </row>
    <row r="3143" spans="1:16" hidden="1" x14ac:dyDescent="0.25">
      <c r="A3143" s="23">
        <v>1031846</v>
      </c>
      <c r="B3143" s="23">
        <v>1</v>
      </c>
      <c r="C3143" s="23">
        <v>1031916</v>
      </c>
      <c r="D3143" s="23" t="s">
        <v>465</v>
      </c>
      <c r="E3143" s="5">
        <f>IFERROR((PlanMasine[[#This Row],[Norma]]/PlanMasine[[#This Row],[Q]])*(PlanMasine[[#This Row],[Q]]/SUMIF(#REF!,PlanMasine[[#This Row],[RN]],#REF!)*PlanMasine[[#This Row],[KPLQ]]),0)</f>
        <v>0</v>
      </c>
      <c r="F3143" s="23">
        <v>6</v>
      </c>
      <c r="G3143" s="23">
        <v>0</v>
      </c>
      <c r="H3143" s="23">
        <v>0</v>
      </c>
      <c r="I3143" s="23" t="s">
        <v>5</v>
      </c>
      <c r="J3143" s="23" t="s">
        <v>570</v>
      </c>
      <c r="K3143" s="23" t="s">
        <v>1848</v>
      </c>
      <c r="L3143" s="24">
        <v>45882</v>
      </c>
      <c r="M3143" s="28">
        <v>4.1666666666666666E-3</v>
      </c>
      <c r="N3143" s="3">
        <v>45852</v>
      </c>
      <c r="O3143">
        <v>175651</v>
      </c>
      <c r="P3143" t="e">
        <f>IFERROR(INDEX(REDOSLIJED!#REF!,MATCH(PlanMasine[[#This Row],[KPL]],REDOSLIJED!#REF!,0)),MAX(REDOSLIJED!#REF!)+1)</f>
        <v>#REF!</v>
      </c>
    </row>
    <row r="3144" spans="1:16" hidden="1" x14ac:dyDescent="0.25">
      <c r="A3144" s="23">
        <v>1031846</v>
      </c>
      <c r="B3144" s="23">
        <v>1</v>
      </c>
      <c r="C3144" s="23">
        <v>1031911</v>
      </c>
      <c r="D3144" s="23" t="s">
        <v>2429</v>
      </c>
      <c r="E3144" s="5">
        <f>IFERROR((PlanMasine[[#This Row],[Norma]]/PlanMasine[[#This Row],[Q]])*(PlanMasine[[#This Row],[Q]]/SUMIF(#REF!,PlanMasine[[#This Row],[RN]],#REF!)*PlanMasine[[#This Row],[KPLQ]]),0)</f>
        <v>0</v>
      </c>
      <c r="F3144" s="23">
        <v>3</v>
      </c>
      <c r="G3144" s="23">
        <v>0</v>
      </c>
      <c r="H3144" s="23">
        <v>0</v>
      </c>
      <c r="I3144" s="23" t="s">
        <v>5</v>
      </c>
      <c r="J3144" s="23" t="s">
        <v>570</v>
      </c>
      <c r="K3144" s="23" t="s">
        <v>1848</v>
      </c>
      <c r="L3144" s="24">
        <v>45882</v>
      </c>
      <c r="M3144" s="28">
        <v>4.1666666666666666E-3</v>
      </c>
      <c r="N3144" s="3">
        <v>45852</v>
      </c>
      <c r="O3144">
        <v>175646</v>
      </c>
      <c r="P3144" t="e">
        <f>IFERROR(INDEX(REDOSLIJED!#REF!,MATCH(PlanMasine[[#This Row],[KPL]],REDOSLIJED!#REF!,0)),MAX(REDOSLIJED!#REF!)+1)</f>
        <v>#REF!</v>
      </c>
    </row>
    <row r="3145" spans="1:16" hidden="1" x14ac:dyDescent="0.25">
      <c r="A3145" s="23">
        <v>1031846</v>
      </c>
      <c r="B3145" s="23">
        <v>1</v>
      </c>
      <c r="C3145" s="23">
        <v>1031909</v>
      </c>
      <c r="D3145" s="23" t="s">
        <v>2425</v>
      </c>
      <c r="E3145" s="5">
        <f>IFERROR((PlanMasine[[#This Row],[Norma]]/PlanMasine[[#This Row],[Q]])*(PlanMasine[[#This Row],[Q]]/SUMIF(#REF!,PlanMasine[[#This Row],[RN]],#REF!)*PlanMasine[[#This Row],[KPLQ]]),0)</f>
        <v>0</v>
      </c>
      <c r="F3145" s="23">
        <v>6</v>
      </c>
      <c r="G3145" s="23">
        <v>0</v>
      </c>
      <c r="H3145" s="23">
        <v>0</v>
      </c>
      <c r="I3145" s="23" t="s">
        <v>5</v>
      </c>
      <c r="J3145" s="23" t="s">
        <v>570</v>
      </c>
      <c r="K3145" s="23" t="s">
        <v>1848</v>
      </c>
      <c r="L3145" s="24">
        <v>45882</v>
      </c>
      <c r="M3145" s="28">
        <v>4.1666666666666666E-3</v>
      </c>
      <c r="N3145" s="3">
        <v>45852</v>
      </c>
      <c r="O3145">
        <v>175644</v>
      </c>
      <c r="P3145" t="e">
        <f>IFERROR(INDEX(REDOSLIJED!#REF!,MATCH(PlanMasine[[#This Row],[KPL]],REDOSLIJED!#REF!,0)),MAX(REDOSLIJED!#REF!)+1)</f>
        <v>#REF!</v>
      </c>
    </row>
    <row r="3146" spans="1:16" hidden="1" x14ac:dyDescent="0.25">
      <c r="A3146" s="23">
        <v>1031846</v>
      </c>
      <c r="B3146" s="23">
        <v>1</v>
      </c>
      <c r="C3146" s="23">
        <v>1031901</v>
      </c>
      <c r="D3146" s="23" t="s">
        <v>463</v>
      </c>
      <c r="E3146" s="5">
        <f>IFERROR((PlanMasine[[#This Row],[Norma]]/PlanMasine[[#This Row],[Q]])*(PlanMasine[[#This Row],[Q]]/SUMIF(#REF!,PlanMasine[[#This Row],[RN]],#REF!)*PlanMasine[[#This Row],[KPLQ]]),0)</f>
        <v>0</v>
      </c>
      <c r="F3146" s="23">
        <v>3</v>
      </c>
      <c r="G3146" s="23">
        <v>0</v>
      </c>
      <c r="H3146" s="23">
        <v>0</v>
      </c>
      <c r="I3146" s="23" t="s">
        <v>5</v>
      </c>
      <c r="J3146" s="23" t="s">
        <v>570</v>
      </c>
      <c r="K3146" s="23" t="s">
        <v>1848</v>
      </c>
      <c r="L3146" s="24">
        <v>45882</v>
      </c>
      <c r="M3146" s="28">
        <v>2.0833333333333333E-3</v>
      </c>
      <c r="N3146" s="3">
        <v>45852</v>
      </c>
      <c r="O3146">
        <v>175636</v>
      </c>
      <c r="P3146" t="e">
        <f>IFERROR(INDEX(REDOSLIJED!#REF!,MATCH(PlanMasine[[#This Row],[KPL]],REDOSLIJED!#REF!,0)),MAX(REDOSLIJED!#REF!)+1)</f>
        <v>#REF!</v>
      </c>
    </row>
    <row r="3147" spans="1:16" hidden="1" x14ac:dyDescent="0.25">
      <c r="A3147" s="23">
        <v>1031846</v>
      </c>
      <c r="B3147" s="23">
        <v>1</v>
      </c>
      <c r="C3147" s="23">
        <v>1031908</v>
      </c>
      <c r="D3147" s="23" t="s">
        <v>2416</v>
      </c>
      <c r="E3147" s="5">
        <f>IFERROR((PlanMasine[[#This Row],[Norma]]/PlanMasine[[#This Row],[Q]])*(PlanMasine[[#This Row],[Q]]/SUMIF(#REF!,PlanMasine[[#This Row],[RN]],#REF!)*PlanMasine[[#This Row],[KPLQ]]),0)</f>
        <v>0</v>
      </c>
      <c r="F3147" s="23">
        <v>6</v>
      </c>
      <c r="G3147" s="23">
        <v>1</v>
      </c>
      <c r="H3147" s="23">
        <v>0</v>
      </c>
      <c r="I3147" s="23" t="s">
        <v>5</v>
      </c>
      <c r="J3147" s="23" t="s">
        <v>570</v>
      </c>
      <c r="K3147" s="23" t="s">
        <v>1848</v>
      </c>
      <c r="L3147" s="24">
        <v>45882</v>
      </c>
      <c r="M3147" s="28">
        <v>8.3333333333333332E-3</v>
      </c>
      <c r="N3147" s="3">
        <v>45852</v>
      </c>
      <c r="O3147">
        <v>175643</v>
      </c>
      <c r="P3147" t="e">
        <f>IFERROR(INDEX(REDOSLIJED!#REF!,MATCH(PlanMasine[[#This Row],[KPL]],REDOSLIJED!#REF!,0)),MAX(REDOSLIJED!#REF!)+1)</f>
        <v>#REF!</v>
      </c>
    </row>
    <row r="3148" spans="1:16" hidden="1" x14ac:dyDescent="0.25">
      <c r="A3148" s="23">
        <v>1031846</v>
      </c>
      <c r="B3148" s="23">
        <v>1</v>
      </c>
      <c r="C3148" s="23">
        <v>1031905</v>
      </c>
      <c r="D3148" s="23" t="s">
        <v>2424</v>
      </c>
      <c r="E3148" s="5">
        <f>IFERROR((PlanMasine[[#This Row],[Norma]]/PlanMasine[[#This Row],[Q]])*(PlanMasine[[#This Row],[Q]]/SUMIF(#REF!,PlanMasine[[#This Row],[RN]],#REF!)*PlanMasine[[#This Row],[KPLQ]]),0)</f>
        <v>0</v>
      </c>
      <c r="F3148" s="23">
        <v>3</v>
      </c>
      <c r="G3148" s="23">
        <v>0</v>
      </c>
      <c r="H3148" s="23">
        <v>0</v>
      </c>
      <c r="I3148" s="23" t="s">
        <v>5</v>
      </c>
      <c r="J3148" s="23" t="s">
        <v>570</v>
      </c>
      <c r="K3148" s="23" t="s">
        <v>1848</v>
      </c>
      <c r="L3148" s="24">
        <v>45882</v>
      </c>
      <c r="M3148" s="28">
        <v>3.472222222222222E-3</v>
      </c>
      <c r="N3148" s="3">
        <v>45852</v>
      </c>
      <c r="O3148">
        <v>175640</v>
      </c>
      <c r="P3148" t="e">
        <f>IFERROR(INDEX(REDOSLIJED!#REF!,MATCH(PlanMasine[[#This Row],[KPL]],REDOSLIJED!#REF!,0)),MAX(REDOSLIJED!#REF!)+1)</f>
        <v>#REF!</v>
      </c>
    </row>
    <row r="3149" spans="1:16" hidden="1" x14ac:dyDescent="0.25">
      <c r="A3149" s="23">
        <v>1031846</v>
      </c>
      <c r="B3149" s="23">
        <v>1</v>
      </c>
      <c r="C3149" s="23">
        <v>1031872</v>
      </c>
      <c r="D3149" s="23" t="s">
        <v>2428</v>
      </c>
      <c r="E3149" s="5">
        <f>IFERROR((PlanMasine[[#This Row],[Norma]]/PlanMasine[[#This Row],[Q]])*(PlanMasine[[#This Row],[Q]]/SUMIF(#REF!,PlanMasine[[#This Row],[RN]],#REF!)*PlanMasine[[#This Row],[KPLQ]]),0)</f>
        <v>0</v>
      </c>
      <c r="F3149" s="23">
        <v>6</v>
      </c>
      <c r="G3149" s="23">
        <v>0</v>
      </c>
      <c r="H3149" s="23">
        <v>0</v>
      </c>
      <c r="I3149" s="23" t="s">
        <v>5</v>
      </c>
      <c r="J3149" s="23" t="s">
        <v>570</v>
      </c>
      <c r="K3149" s="23" t="s">
        <v>1848</v>
      </c>
      <c r="L3149" s="24">
        <v>45882</v>
      </c>
      <c r="M3149" s="28">
        <v>6.9444444444444441E-3</v>
      </c>
      <c r="N3149" s="3">
        <v>45852</v>
      </c>
      <c r="O3149">
        <v>175607</v>
      </c>
      <c r="P3149" t="e">
        <f>IFERROR(INDEX(REDOSLIJED!#REF!,MATCH(PlanMasine[[#This Row],[KPL]],REDOSLIJED!#REF!,0)),MAX(REDOSLIJED!#REF!)+1)</f>
        <v>#REF!</v>
      </c>
    </row>
    <row r="3150" spans="1:16" hidden="1" x14ac:dyDescent="0.25">
      <c r="A3150" s="23">
        <v>1031846</v>
      </c>
      <c r="B3150" s="23">
        <v>1</v>
      </c>
      <c r="C3150" s="23">
        <v>1031907</v>
      </c>
      <c r="D3150" s="23" t="s">
        <v>2414</v>
      </c>
      <c r="E3150" s="5">
        <f>IFERROR((PlanMasine[[#This Row],[Norma]]/PlanMasine[[#This Row],[Q]])*(PlanMasine[[#This Row],[Q]]/SUMIF(#REF!,PlanMasine[[#This Row],[RN]],#REF!)*PlanMasine[[#This Row],[KPLQ]]),0)</f>
        <v>0</v>
      </c>
      <c r="F3150" s="23">
        <v>6</v>
      </c>
      <c r="G3150" s="23">
        <v>0</v>
      </c>
      <c r="H3150" s="23">
        <v>0</v>
      </c>
      <c r="I3150" s="23" t="s">
        <v>5</v>
      </c>
      <c r="J3150" s="23" t="s">
        <v>570</v>
      </c>
      <c r="K3150" s="23" t="s">
        <v>1848</v>
      </c>
      <c r="L3150" s="24">
        <v>45882</v>
      </c>
      <c r="M3150" s="28">
        <v>4.1666666666666666E-3</v>
      </c>
      <c r="N3150" s="3">
        <v>45852</v>
      </c>
      <c r="O3150">
        <v>175642</v>
      </c>
      <c r="P3150" t="e">
        <f>IFERROR(INDEX(REDOSLIJED!#REF!,MATCH(PlanMasine[[#This Row],[KPL]],REDOSLIJED!#REF!,0)),MAX(REDOSLIJED!#REF!)+1)</f>
        <v>#REF!</v>
      </c>
    </row>
    <row r="3151" spans="1:16" hidden="1" x14ac:dyDescent="0.25">
      <c r="A3151" s="23">
        <v>1031847</v>
      </c>
      <c r="B3151" s="23">
        <v>1</v>
      </c>
      <c r="C3151" s="23">
        <v>1031952</v>
      </c>
      <c r="D3151" s="23" t="s">
        <v>1991</v>
      </c>
      <c r="E3151" s="5">
        <f>IFERROR((PlanMasine[[#This Row],[Norma]]/PlanMasine[[#This Row],[Q]])*(PlanMasine[[#This Row],[Q]]/SUMIF(#REF!,PlanMasine[[#This Row],[RN]],#REF!)*PlanMasine[[#This Row],[KPLQ]]),0)</f>
        <v>0</v>
      </c>
      <c r="F3151" s="23">
        <v>3</v>
      </c>
      <c r="G3151" s="23">
        <v>0</v>
      </c>
      <c r="H3151" s="23">
        <v>0</v>
      </c>
      <c r="I3151" s="23" t="s">
        <v>5</v>
      </c>
      <c r="J3151" s="23" t="s">
        <v>570</v>
      </c>
      <c r="K3151" s="23" t="s">
        <v>1848</v>
      </c>
      <c r="L3151" s="24">
        <v>45882</v>
      </c>
      <c r="M3151" s="28">
        <v>3.472222222222222E-3</v>
      </c>
      <c r="N3151" s="3">
        <v>45852</v>
      </c>
      <c r="O3151">
        <v>175687</v>
      </c>
      <c r="P3151" t="e">
        <f>IFERROR(INDEX(REDOSLIJED!#REF!,MATCH(PlanMasine[[#This Row],[KPL]],REDOSLIJED!#REF!,0)),MAX(REDOSLIJED!#REF!)+1)</f>
        <v>#REF!</v>
      </c>
    </row>
    <row r="3152" spans="1:16" hidden="1" x14ac:dyDescent="0.25">
      <c r="A3152" s="23">
        <v>1031847</v>
      </c>
      <c r="B3152" s="23">
        <v>1</v>
      </c>
      <c r="C3152" s="23">
        <v>1031951</v>
      </c>
      <c r="D3152" s="23" t="s">
        <v>1993</v>
      </c>
      <c r="E3152" s="5">
        <f>IFERROR((PlanMasine[[#This Row],[Norma]]/PlanMasine[[#This Row],[Q]])*(PlanMasine[[#This Row],[Q]]/SUMIF(#REF!,PlanMasine[[#This Row],[RN]],#REF!)*PlanMasine[[#This Row],[KPLQ]]),0)</f>
        <v>0</v>
      </c>
      <c r="F3152" s="23">
        <v>3</v>
      </c>
      <c r="G3152" s="23">
        <v>0</v>
      </c>
      <c r="H3152" s="23">
        <v>0</v>
      </c>
      <c r="I3152" s="23" t="s">
        <v>5</v>
      </c>
      <c r="J3152" s="23" t="s">
        <v>570</v>
      </c>
      <c r="K3152" s="23" t="s">
        <v>1848</v>
      </c>
      <c r="L3152" s="24">
        <v>45882</v>
      </c>
      <c r="M3152" s="28">
        <v>3.472222222222222E-3</v>
      </c>
      <c r="N3152" s="3">
        <v>45852</v>
      </c>
      <c r="O3152">
        <v>175686</v>
      </c>
      <c r="P3152" t="e">
        <f>IFERROR(INDEX(REDOSLIJED!#REF!,MATCH(PlanMasine[[#This Row],[KPL]],REDOSLIJED!#REF!,0)),MAX(REDOSLIJED!#REF!)+1)</f>
        <v>#REF!</v>
      </c>
    </row>
    <row r="3153" spans="1:16" hidden="1" x14ac:dyDescent="0.25">
      <c r="A3153" s="23">
        <v>1031847</v>
      </c>
      <c r="B3153" s="23">
        <v>1</v>
      </c>
      <c r="C3153" s="23">
        <v>1031953</v>
      </c>
      <c r="D3153" s="23" t="s">
        <v>1989</v>
      </c>
      <c r="E3153" s="5">
        <f>IFERROR((PlanMasine[[#This Row],[Norma]]/PlanMasine[[#This Row],[Q]])*(PlanMasine[[#This Row],[Q]]/SUMIF(#REF!,PlanMasine[[#This Row],[RN]],#REF!)*PlanMasine[[#This Row],[KPLQ]]),0)</f>
        <v>0</v>
      </c>
      <c r="F3153" s="23">
        <v>27</v>
      </c>
      <c r="G3153" s="23">
        <v>0</v>
      </c>
      <c r="H3153" s="23">
        <v>0</v>
      </c>
      <c r="I3153" s="23" t="s">
        <v>5</v>
      </c>
      <c r="J3153" s="23" t="s">
        <v>570</v>
      </c>
      <c r="K3153" s="23" t="s">
        <v>1848</v>
      </c>
      <c r="L3153" s="24">
        <v>45882</v>
      </c>
      <c r="M3153" s="28">
        <v>3.125E-2</v>
      </c>
      <c r="N3153" s="3">
        <v>45852</v>
      </c>
      <c r="O3153">
        <v>175688</v>
      </c>
      <c r="P3153" t="e">
        <f>IFERROR(INDEX(REDOSLIJED!#REF!,MATCH(PlanMasine[[#This Row],[KPL]],REDOSLIJED!#REF!,0)),MAX(REDOSLIJED!#REF!)+1)</f>
        <v>#REF!</v>
      </c>
    </row>
    <row r="3154" spans="1:16" hidden="1" x14ac:dyDescent="0.25">
      <c r="A3154" s="23">
        <v>1031847</v>
      </c>
      <c r="B3154" s="23">
        <v>1</v>
      </c>
      <c r="C3154" s="23">
        <v>1031954</v>
      </c>
      <c r="D3154" s="23" t="s">
        <v>1994</v>
      </c>
      <c r="E3154" s="5">
        <f>IFERROR((PlanMasine[[#This Row],[Norma]]/PlanMasine[[#This Row],[Q]])*(PlanMasine[[#This Row],[Q]]/SUMIF(#REF!,PlanMasine[[#This Row],[RN]],#REF!)*PlanMasine[[#This Row],[KPLQ]]),0)</f>
        <v>0</v>
      </c>
      <c r="F3154" s="23">
        <v>6</v>
      </c>
      <c r="G3154" s="23">
        <v>0</v>
      </c>
      <c r="H3154" s="23">
        <v>0</v>
      </c>
      <c r="I3154" s="23" t="s">
        <v>5</v>
      </c>
      <c r="J3154" s="23" t="s">
        <v>570</v>
      </c>
      <c r="K3154" s="23" t="s">
        <v>1848</v>
      </c>
      <c r="L3154" s="24">
        <v>45882</v>
      </c>
      <c r="M3154" s="28">
        <v>6.9444444444444441E-3</v>
      </c>
      <c r="N3154" s="3">
        <v>45852</v>
      </c>
      <c r="O3154">
        <v>175689</v>
      </c>
      <c r="P3154" t="e">
        <f>IFERROR(INDEX(REDOSLIJED!#REF!,MATCH(PlanMasine[[#This Row],[KPL]],REDOSLIJED!#REF!,0)),MAX(REDOSLIJED!#REF!)+1)</f>
        <v>#REF!</v>
      </c>
    </row>
    <row r="3155" spans="1:16" hidden="1" x14ac:dyDescent="0.25">
      <c r="A3155" s="23">
        <v>1031847</v>
      </c>
      <c r="B3155" s="23">
        <v>1</v>
      </c>
      <c r="C3155" s="23">
        <v>1031963</v>
      </c>
      <c r="D3155" s="23" t="s">
        <v>2419</v>
      </c>
      <c r="E3155" s="5">
        <f>IFERROR((PlanMasine[[#This Row],[Norma]]/PlanMasine[[#This Row],[Q]])*(PlanMasine[[#This Row],[Q]]/SUMIF(#REF!,PlanMasine[[#This Row],[RN]],#REF!)*PlanMasine[[#This Row],[KPLQ]]),0)</f>
        <v>0</v>
      </c>
      <c r="F3155" s="23">
        <v>3</v>
      </c>
      <c r="G3155" s="23">
        <v>0</v>
      </c>
      <c r="H3155" s="23">
        <v>0</v>
      </c>
      <c r="I3155" s="23" t="s">
        <v>5</v>
      </c>
      <c r="J3155" s="23" t="s">
        <v>570</v>
      </c>
      <c r="K3155" s="23" t="s">
        <v>1848</v>
      </c>
      <c r="L3155" s="24">
        <v>45882</v>
      </c>
      <c r="M3155" s="28">
        <v>3.472222222222222E-3</v>
      </c>
      <c r="N3155" s="3">
        <v>45852</v>
      </c>
      <c r="O3155">
        <v>183465</v>
      </c>
      <c r="P3155" t="e">
        <f>IFERROR(INDEX(REDOSLIJED!#REF!,MATCH(PlanMasine[[#This Row],[KPL]],REDOSLIJED!#REF!,0)),MAX(REDOSLIJED!#REF!)+1)</f>
        <v>#REF!</v>
      </c>
    </row>
    <row r="3156" spans="1:16" hidden="1" x14ac:dyDescent="0.25">
      <c r="A3156" s="23">
        <v>1031847</v>
      </c>
      <c r="B3156" s="23">
        <v>1</v>
      </c>
      <c r="C3156" s="23">
        <v>1031950</v>
      </c>
      <c r="D3156" s="23" t="s">
        <v>1996</v>
      </c>
      <c r="E3156" s="5">
        <f>IFERROR((PlanMasine[[#This Row],[Norma]]/PlanMasine[[#This Row],[Q]])*(PlanMasine[[#This Row],[Q]]/SUMIF(#REF!,PlanMasine[[#This Row],[RN]],#REF!)*PlanMasine[[#This Row],[KPLQ]]),0)</f>
        <v>0</v>
      </c>
      <c r="F3156" s="23">
        <v>24</v>
      </c>
      <c r="G3156" s="23">
        <v>0</v>
      </c>
      <c r="H3156" s="23">
        <v>0</v>
      </c>
      <c r="I3156" s="23" t="s">
        <v>5</v>
      </c>
      <c r="J3156" s="23" t="s">
        <v>570</v>
      </c>
      <c r="K3156" s="23" t="s">
        <v>1848</v>
      </c>
      <c r="L3156" s="24">
        <v>45882</v>
      </c>
      <c r="M3156" s="28">
        <v>2.7777777777777776E-2</v>
      </c>
      <c r="N3156" s="3">
        <v>45852</v>
      </c>
      <c r="O3156">
        <v>175685</v>
      </c>
      <c r="P3156" t="e">
        <f>IFERROR(INDEX(REDOSLIJED!#REF!,MATCH(PlanMasine[[#This Row],[KPL]],REDOSLIJED!#REF!,0)),MAX(REDOSLIJED!#REF!)+1)</f>
        <v>#REF!</v>
      </c>
    </row>
    <row r="3157" spans="1:16" hidden="1" x14ac:dyDescent="0.25">
      <c r="A3157" s="23">
        <v>1031847</v>
      </c>
      <c r="B3157" s="23">
        <v>1</v>
      </c>
      <c r="C3157" s="23">
        <v>1031949</v>
      </c>
      <c r="D3157" s="23" t="s">
        <v>1992</v>
      </c>
      <c r="E3157" s="5">
        <f>IFERROR((PlanMasine[[#This Row],[Norma]]/PlanMasine[[#This Row],[Q]])*(PlanMasine[[#This Row],[Q]]/SUMIF(#REF!,PlanMasine[[#This Row],[RN]],#REF!)*PlanMasine[[#This Row],[KPLQ]]),0)</f>
        <v>0</v>
      </c>
      <c r="F3157" s="23">
        <v>3</v>
      </c>
      <c r="G3157" s="23">
        <v>0</v>
      </c>
      <c r="H3157" s="23">
        <v>0</v>
      </c>
      <c r="I3157" s="23" t="s">
        <v>5</v>
      </c>
      <c r="J3157" s="23" t="s">
        <v>570</v>
      </c>
      <c r="K3157" s="23" t="s">
        <v>1848</v>
      </c>
      <c r="L3157" s="24">
        <v>45882</v>
      </c>
      <c r="M3157" s="28">
        <v>3.472222222222222E-3</v>
      </c>
      <c r="N3157" s="3">
        <v>45852</v>
      </c>
      <c r="O3157">
        <v>175684</v>
      </c>
      <c r="P3157" t="e">
        <f>IFERROR(INDEX(REDOSLIJED!#REF!,MATCH(PlanMasine[[#This Row],[KPL]],REDOSLIJED!#REF!,0)),MAX(REDOSLIJED!#REF!)+1)</f>
        <v>#REF!</v>
      </c>
    </row>
    <row r="3158" spans="1:16" hidden="1" x14ac:dyDescent="0.25">
      <c r="A3158" s="23">
        <v>1031847</v>
      </c>
      <c r="B3158" s="23">
        <v>1</v>
      </c>
      <c r="C3158" s="23">
        <v>1031936</v>
      </c>
      <c r="D3158" s="23" t="s">
        <v>2422</v>
      </c>
      <c r="E3158" s="5">
        <f>IFERROR((PlanMasine[[#This Row],[Norma]]/PlanMasine[[#This Row],[Q]])*(PlanMasine[[#This Row],[Q]]/SUMIF(#REF!,PlanMasine[[#This Row],[RN]],#REF!)*PlanMasine[[#This Row],[KPLQ]]),0)</f>
        <v>0</v>
      </c>
      <c r="F3158" s="23">
        <v>3</v>
      </c>
      <c r="G3158" s="23">
        <v>0</v>
      </c>
      <c r="H3158" s="23">
        <v>0</v>
      </c>
      <c r="I3158" s="23" t="s">
        <v>5</v>
      </c>
      <c r="J3158" s="23" t="s">
        <v>570</v>
      </c>
      <c r="K3158" s="23" t="s">
        <v>1848</v>
      </c>
      <c r="L3158" s="24">
        <v>45882</v>
      </c>
      <c r="M3158" s="28">
        <v>4.1666666666666666E-3</v>
      </c>
      <c r="N3158" s="3">
        <v>45852</v>
      </c>
      <c r="O3158">
        <v>175671</v>
      </c>
      <c r="P3158" t="e">
        <f>IFERROR(INDEX(REDOSLIJED!#REF!,MATCH(PlanMasine[[#This Row],[KPL]],REDOSLIJED!#REF!,0)),MAX(REDOSLIJED!#REF!)+1)</f>
        <v>#REF!</v>
      </c>
    </row>
    <row r="3159" spans="1:16" hidden="1" x14ac:dyDescent="0.25">
      <c r="A3159" s="23">
        <v>1031847</v>
      </c>
      <c r="B3159" s="23">
        <v>1</v>
      </c>
      <c r="C3159" s="23">
        <v>1031896</v>
      </c>
      <c r="D3159" s="23" t="s">
        <v>1307</v>
      </c>
      <c r="E3159" s="5">
        <f>IFERROR((PlanMasine[[#This Row],[Norma]]/PlanMasine[[#This Row],[Q]])*(PlanMasine[[#This Row],[Q]]/SUMIF(#REF!,PlanMasine[[#This Row],[RN]],#REF!)*PlanMasine[[#This Row],[KPLQ]]),0)</f>
        <v>0</v>
      </c>
      <c r="F3159" s="23">
        <v>3</v>
      </c>
      <c r="G3159" s="23">
        <v>0</v>
      </c>
      <c r="H3159" s="23">
        <v>0</v>
      </c>
      <c r="I3159" s="23" t="s">
        <v>5</v>
      </c>
      <c r="J3159" s="23" t="s">
        <v>570</v>
      </c>
      <c r="K3159" s="23" t="s">
        <v>1848</v>
      </c>
      <c r="L3159" s="24">
        <v>45882</v>
      </c>
      <c r="M3159" s="28">
        <v>4.8611111111111112E-3</v>
      </c>
      <c r="N3159" s="3">
        <v>45852</v>
      </c>
      <c r="O3159">
        <v>175631</v>
      </c>
      <c r="P3159" t="e">
        <f>IFERROR(INDEX(REDOSLIJED!#REF!,MATCH(PlanMasine[[#This Row],[KPL]],REDOSLIJED!#REF!,0)),MAX(REDOSLIJED!#REF!)+1)</f>
        <v>#REF!</v>
      </c>
    </row>
    <row r="3160" spans="1:16" hidden="1" x14ac:dyDescent="0.25">
      <c r="A3160" s="23">
        <v>1031847</v>
      </c>
      <c r="B3160" s="23">
        <v>1</v>
      </c>
      <c r="C3160" s="23">
        <v>1031872</v>
      </c>
      <c r="D3160" s="23" t="s">
        <v>2428</v>
      </c>
      <c r="E3160" s="5">
        <f>IFERROR((PlanMasine[[#This Row],[Norma]]/PlanMasine[[#This Row],[Q]])*(PlanMasine[[#This Row],[Q]]/SUMIF(#REF!,PlanMasine[[#This Row],[RN]],#REF!)*PlanMasine[[#This Row],[KPLQ]]),0)</f>
        <v>0</v>
      </c>
      <c r="F3160" s="23">
        <v>6</v>
      </c>
      <c r="G3160" s="23">
        <v>0</v>
      </c>
      <c r="H3160" s="23">
        <v>0</v>
      </c>
      <c r="I3160" s="23" t="s">
        <v>5</v>
      </c>
      <c r="J3160" s="23" t="s">
        <v>570</v>
      </c>
      <c r="K3160" s="23" t="s">
        <v>1848</v>
      </c>
      <c r="L3160" s="24">
        <v>45882</v>
      </c>
      <c r="M3160" s="28">
        <v>6.9444444444444441E-3</v>
      </c>
      <c r="N3160" s="3">
        <v>45852</v>
      </c>
      <c r="O3160">
        <v>175607</v>
      </c>
      <c r="P3160" t="e">
        <f>IFERROR(INDEX(REDOSLIJED!#REF!,MATCH(PlanMasine[[#This Row],[KPL]],REDOSLIJED!#REF!,0)),MAX(REDOSLIJED!#REF!)+1)</f>
        <v>#REF!</v>
      </c>
    </row>
    <row r="3161" spans="1:16" hidden="1" x14ac:dyDescent="0.25">
      <c r="A3161" s="23">
        <v>1031847</v>
      </c>
      <c r="B3161" s="23">
        <v>1</v>
      </c>
      <c r="C3161" s="23">
        <v>1031903</v>
      </c>
      <c r="D3161" s="23" t="s">
        <v>464</v>
      </c>
      <c r="E3161" s="5">
        <f>IFERROR((PlanMasine[[#This Row],[Norma]]/PlanMasine[[#This Row],[Q]])*(PlanMasine[[#This Row],[Q]]/SUMIF(#REF!,PlanMasine[[#This Row],[RN]],#REF!)*PlanMasine[[#This Row],[KPLQ]]),0)</f>
        <v>0</v>
      </c>
      <c r="F3161" s="23">
        <v>3</v>
      </c>
      <c r="G3161" s="23">
        <v>0</v>
      </c>
      <c r="H3161" s="23">
        <v>0</v>
      </c>
      <c r="I3161" s="23" t="s">
        <v>5</v>
      </c>
      <c r="J3161" s="23" t="s">
        <v>570</v>
      </c>
      <c r="K3161" s="23" t="s">
        <v>1848</v>
      </c>
      <c r="L3161" s="24">
        <v>45882</v>
      </c>
      <c r="M3161" s="28">
        <v>4.1666666666666666E-3</v>
      </c>
      <c r="N3161" s="3">
        <v>45852</v>
      </c>
      <c r="O3161">
        <v>175638</v>
      </c>
      <c r="P3161" t="e">
        <f>IFERROR(INDEX(REDOSLIJED!#REF!,MATCH(PlanMasine[[#This Row],[KPL]],REDOSLIJED!#REF!,0)),MAX(REDOSLIJED!#REF!)+1)</f>
        <v>#REF!</v>
      </c>
    </row>
    <row r="3162" spans="1:16" hidden="1" x14ac:dyDescent="0.25">
      <c r="A3162" s="23">
        <v>1031847</v>
      </c>
      <c r="B3162" s="23">
        <v>1</v>
      </c>
      <c r="C3162" s="23">
        <v>1031875</v>
      </c>
      <c r="D3162" s="23" t="s">
        <v>2435</v>
      </c>
      <c r="E3162" s="5">
        <f>IFERROR((PlanMasine[[#This Row],[Norma]]/PlanMasine[[#This Row],[Q]])*(PlanMasine[[#This Row],[Q]]/SUMIF(#REF!,PlanMasine[[#This Row],[RN]],#REF!)*PlanMasine[[#This Row],[KPLQ]]),0)</f>
        <v>0</v>
      </c>
      <c r="F3162" s="23">
        <v>6</v>
      </c>
      <c r="G3162" s="23">
        <v>0</v>
      </c>
      <c r="H3162" s="23">
        <v>0</v>
      </c>
      <c r="I3162" s="23" t="s">
        <v>5</v>
      </c>
      <c r="J3162" s="23" t="s">
        <v>570</v>
      </c>
      <c r="K3162" s="23" t="s">
        <v>1848</v>
      </c>
      <c r="L3162" s="24">
        <v>45882</v>
      </c>
      <c r="M3162" s="28">
        <v>4.1666666666666666E-3</v>
      </c>
      <c r="N3162" s="3">
        <v>45852</v>
      </c>
      <c r="O3162">
        <v>175610</v>
      </c>
      <c r="P3162" t="e">
        <f>IFERROR(INDEX(REDOSLIJED!#REF!,MATCH(PlanMasine[[#This Row],[KPL]],REDOSLIJED!#REF!,0)),MAX(REDOSLIJED!#REF!)+1)</f>
        <v>#REF!</v>
      </c>
    </row>
    <row r="3163" spans="1:16" hidden="1" x14ac:dyDescent="0.25">
      <c r="A3163" s="23">
        <v>1031847</v>
      </c>
      <c r="B3163" s="23">
        <v>1</v>
      </c>
      <c r="C3163" s="23">
        <v>1031885</v>
      </c>
      <c r="D3163" s="23" t="s">
        <v>1999</v>
      </c>
      <c r="E3163" s="5">
        <f>IFERROR((PlanMasine[[#This Row],[Norma]]/PlanMasine[[#This Row],[Q]])*(PlanMasine[[#This Row],[Q]]/SUMIF(#REF!,PlanMasine[[#This Row],[RN]],#REF!)*PlanMasine[[#This Row],[KPLQ]]),0)</f>
        <v>0</v>
      </c>
      <c r="F3163" s="23">
        <v>3</v>
      </c>
      <c r="G3163" s="23">
        <v>0</v>
      </c>
      <c r="H3163" s="23">
        <v>0</v>
      </c>
      <c r="I3163" s="23" t="s">
        <v>5</v>
      </c>
      <c r="J3163" s="23" t="s">
        <v>570</v>
      </c>
      <c r="K3163" s="23" t="s">
        <v>1848</v>
      </c>
      <c r="L3163" s="24">
        <v>45882</v>
      </c>
      <c r="M3163" s="28">
        <v>4.1666666666666666E-3</v>
      </c>
      <c r="N3163" s="3">
        <v>45852</v>
      </c>
      <c r="O3163">
        <v>175620</v>
      </c>
      <c r="P3163" t="e">
        <f>IFERROR(INDEX(REDOSLIJED!#REF!,MATCH(PlanMasine[[#This Row],[KPL]],REDOSLIJED!#REF!,0)),MAX(REDOSLIJED!#REF!)+1)</f>
        <v>#REF!</v>
      </c>
    </row>
    <row r="3164" spans="1:16" hidden="1" x14ac:dyDescent="0.25">
      <c r="A3164" s="23">
        <v>1031847</v>
      </c>
      <c r="B3164" s="23">
        <v>1</v>
      </c>
      <c r="C3164" s="23">
        <v>1031910</v>
      </c>
      <c r="D3164" s="23" t="s">
        <v>2427</v>
      </c>
      <c r="E3164" s="5">
        <f>IFERROR((PlanMasine[[#This Row],[Norma]]/PlanMasine[[#This Row],[Q]])*(PlanMasine[[#This Row],[Q]]/SUMIF(#REF!,PlanMasine[[#This Row],[RN]],#REF!)*PlanMasine[[#This Row],[KPLQ]]),0)</f>
        <v>0</v>
      </c>
      <c r="F3164" s="23">
        <v>3</v>
      </c>
      <c r="G3164" s="23">
        <v>0</v>
      </c>
      <c r="H3164" s="23">
        <v>0</v>
      </c>
      <c r="I3164" s="23" t="s">
        <v>5</v>
      </c>
      <c r="J3164" s="23" t="s">
        <v>570</v>
      </c>
      <c r="K3164" s="23" t="s">
        <v>1848</v>
      </c>
      <c r="L3164" s="24">
        <v>45882</v>
      </c>
      <c r="M3164" s="28">
        <v>4.1666666666666666E-3</v>
      </c>
      <c r="N3164" s="3">
        <v>45852</v>
      </c>
      <c r="O3164">
        <v>175645</v>
      </c>
      <c r="P3164" t="e">
        <f>IFERROR(INDEX(REDOSLIJED!#REF!,MATCH(PlanMasine[[#This Row],[KPL]],REDOSLIJED!#REF!,0)),MAX(REDOSLIJED!#REF!)+1)</f>
        <v>#REF!</v>
      </c>
    </row>
    <row r="3165" spans="1:16" hidden="1" x14ac:dyDescent="0.25">
      <c r="A3165" s="23">
        <v>1031847</v>
      </c>
      <c r="B3165" s="23">
        <v>1</v>
      </c>
      <c r="C3165" s="23">
        <v>1031888</v>
      </c>
      <c r="D3165" s="23" t="s">
        <v>462</v>
      </c>
      <c r="E3165" s="5">
        <f>IFERROR((PlanMasine[[#This Row],[Norma]]/PlanMasine[[#This Row],[Q]])*(PlanMasine[[#This Row],[Q]]/SUMIF(#REF!,PlanMasine[[#This Row],[RN]],#REF!)*PlanMasine[[#This Row],[KPLQ]]),0)</f>
        <v>0</v>
      </c>
      <c r="F3165" s="23">
        <v>3</v>
      </c>
      <c r="G3165" s="23">
        <v>0</v>
      </c>
      <c r="H3165" s="23">
        <v>0</v>
      </c>
      <c r="I3165" s="23" t="s">
        <v>5</v>
      </c>
      <c r="J3165" s="23" t="s">
        <v>570</v>
      </c>
      <c r="K3165" s="23" t="s">
        <v>1848</v>
      </c>
      <c r="L3165" s="24">
        <v>45882</v>
      </c>
      <c r="M3165" s="28">
        <v>3.472222222222222E-3</v>
      </c>
      <c r="N3165" s="3">
        <v>45852</v>
      </c>
      <c r="O3165">
        <v>175623</v>
      </c>
      <c r="P3165" t="e">
        <f>IFERROR(INDEX(REDOSLIJED!#REF!,MATCH(PlanMasine[[#This Row],[KPL]],REDOSLIJED!#REF!,0)),MAX(REDOSLIJED!#REF!)+1)</f>
        <v>#REF!</v>
      </c>
    </row>
    <row r="3166" spans="1:16" hidden="1" x14ac:dyDescent="0.25">
      <c r="A3166" s="23">
        <v>1031847</v>
      </c>
      <c r="B3166" s="23">
        <v>1</v>
      </c>
      <c r="C3166" s="23">
        <v>1031890</v>
      </c>
      <c r="D3166" s="23" t="s">
        <v>1995</v>
      </c>
      <c r="E3166" s="5">
        <f>IFERROR((PlanMasine[[#This Row],[Norma]]/PlanMasine[[#This Row],[Q]])*(PlanMasine[[#This Row],[Q]]/SUMIF(#REF!,PlanMasine[[#This Row],[RN]],#REF!)*PlanMasine[[#This Row],[KPLQ]]),0)</f>
        <v>0</v>
      </c>
      <c r="F3166" s="23">
        <v>3</v>
      </c>
      <c r="G3166" s="23">
        <v>0</v>
      </c>
      <c r="H3166" s="23">
        <v>0</v>
      </c>
      <c r="I3166" s="23" t="s">
        <v>5</v>
      </c>
      <c r="J3166" s="23" t="s">
        <v>570</v>
      </c>
      <c r="K3166" s="23" t="s">
        <v>1848</v>
      </c>
      <c r="L3166" s="24">
        <v>45882</v>
      </c>
      <c r="M3166" s="28">
        <v>3.472222222222222E-3</v>
      </c>
      <c r="N3166" s="3">
        <v>45852</v>
      </c>
      <c r="O3166">
        <v>175625</v>
      </c>
      <c r="P3166" t="e">
        <f>IFERROR(INDEX(REDOSLIJED!#REF!,MATCH(PlanMasine[[#This Row],[KPL]],REDOSLIJED!#REF!,0)),MAX(REDOSLIJED!#REF!)+1)</f>
        <v>#REF!</v>
      </c>
    </row>
    <row r="3167" spans="1:16" hidden="1" x14ac:dyDescent="0.25">
      <c r="A3167" s="23">
        <v>1031847</v>
      </c>
      <c r="B3167" s="23">
        <v>1</v>
      </c>
      <c r="C3167" s="23">
        <v>1031891</v>
      </c>
      <c r="D3167" s="23" t="s">
        <v>1998</v>
      </c>
      <c r="E3167" s="5">
        <f>IFERROR((PlanMasine[[#This Row],[Norma]]/PlanMasine[[#This Row],[Q]])*(PlanMasine[[#This Row],[Q]]/SUMIF(#REF!,PlanMasine[[#This Row],[RN]],#REF!)*PlanMasine[[#This Row],[KPLQ]]),0)</f>
        <v>0</v>
      </c>
      <c r="F3167" s="23">
        <v>3</v>
      </c>
      <c r="G3167" s="23">
        <v>0</v>
      </c>
      <c r="H3167" s="23">
        <v>0</v>
      </c>
      <c r="I3167" s="23" t="s">
        <v>5</v>
      </c>
      <c r="J3167" s="23" t="s">
        <v>570</v>
      </c>
      <c r="K3167" s="23" t="s">
        <v>1848</v>
      </c>
      <c r="L3167" s="24">
        <v>45882</v>
      </c>
      <c r="M3167" s="28">
        <v>3.472222222222222E-3</v>
      </c>
      <c r="N3167" s="3">
        <v>45852</v>
      </c>
      <c r="O3167">
        <v>175626</v>
      </c>
      <c r="P3167" t="e">
        <f>IFERROR(INDEX(REDOSLIJED!#REF!,MATCH(PlanMasine[[#This Row],[KPL]],REDOSLIJED!#REF!,0)),MAX(REDOSLIJED!#REF!)+1)</f>
        <v>#REF!</v>
      </c>
    </row>
    <row r="3168" spans="1:16" hidden="1" x14ac:dyDescent="0.25">
      <c r="A3168" s="23">
        <v>1031847</v>
      </c>
      <c r="B3168" s="23">
        <v>1</v>
      </c>
      <c r="C3168" s="23">
        <v>1031916</v>
      </c>
      <c r="D3168" s="23" t="s">
        <v>465</v>
      </c>
      <c r="E3168" s="5">
        <f>IFERROR((PlanMasine[[#This Row],[Norma]]/PlanMasine[[#This Row],[Q]])*(PlanMasine[[#This Row],[Q]]/SUMIF(#REF!,PlanMasine[[#This Row],[RN]],#REF!)*PlanMasine[[#This Row],[KPLQ]]),0)</f>
        <v>0</v>
      </c>
      <c r="F3168" s="23">
        <v>6</v>
      </c>
      <c r="G3168" s="23">
        <v>0</v>
      </c>
      <c r="H3168" s="23">
        <v>0</v>
      </c>
      <c r="I3168" s="23" t="s">
        <v>5</v>
      </c>
      <c r="J3168" s="23" t="s">
        <v>570</v>
      </c>
      <c r="K3168" s="23" t="s">
        <v>1848</v>
      </c>
      <c r="L3168" s="24">
        <v>45882</v>
      </c>
      <c r="M3168" s="28">
        <v>4.1666666666666666E-3</v>
      </c>
      <c r="N3168" s="3">
        <v>45852</v>
      </c>
      <c r="O3168">
        <v>175651</v>
      </c>
      <c r="P3168" t="e">
        <f>IFERROR(INDEX(REDOSLIJED!#REF!,MATCH(PlanMasine[[#This Row],[KPL]],REDOSLIJED!#REF!,0)),MAX(REDOSLIJED!#REF!)+1)</f>
        <v>#REF!</v>
      </c>
    </row>
    <row r="3169" spans="1:16" hidden="1" x14ac:dyDescent="0.25">
      <c r="A3169" s="23">
        <v>1031847</v>
      </c>
      <c r="B3169" s="23">
        <v>1</v>
      </c>
      <c r="C3169" s="23">
        <v>1031909</v>
      </c>
      <c r="D3169" s="23" t="s">
        <v>2425</v>
      </c>
      <c r="E3169" s="5">
        <f>IFERROR((PlanMasine[[#This Row],[Norma]]/PlanMasine[[#This Row],[Q]])*(PlanMasine[[#This Row],[Q]]/SUMIF(#REF!,PlanMasine[[#This Row],[RN]],#REF!)*PlanMasine[[#This Row],[KPLQ]]),0)</f>
        <v>0</v>
      </c>
      <c r="F3169" s="23">
        <v>6</v>
      </c>
      <c r="G3169" s="23">
        <v>0</v>
      </c>
      <c r="H3169" s="23">
        <v>0</v>
      </c>
      <c r="I3169" s="23" t="s">
        <v>5</v>
      </c>
      <c r="J3169" s="23" t="s">
        <v>570</v>
      </c>
      <c r="K3169" s="23" t="s">
        <v>1848</v>
      </c>
      <c r="L3169" s="24">
        <v>45882</v>
      </c>
      <c r="M3169" s="28">
        <v>4.1666666666666666E-3</v>
      </c>
      <c r="N3169" s="3">
        <v>45852</v>
      </c>
      <c r="O3169">
        <v>175644</v>
      </c>
      <c r="P3169" t="e">
        <f>IFERROR(INDEX(REDOSLIJED!#REF!,MATCH(PlanMasine[[#This Row],[KPL]],REDOSLIJED!#REF!,0)),MAX(REDOSLIJED!#REF!)+1)</f>
        <v>#REF!</v>
      </c>
    </row>
    <row r="3170" spans="1:16" hidden="1" x14ac:dyDescent="0.25">
      <c r="A3170" s="23">
        <v>1031847</v>
      </c>
      <c r="B3170" s="23">
        <v>1</v>
      </c>
      <c r="C3170" s="23">
        <v>1031908</v>
      </c>
      <c r="D3170" s="23" t="s">
        <v>2416</v>
      </c>
      <c r="E3170" s="5">
        <f>IFERROR((PlanMasine[[#This Row],[Norma]]/PlanMasine[[#This Row],[Q]])*(PlanMasine[[#This Row],[Q]]/SUMIF(#REF!,PlanMasine[[#This Row],[RN]],#REF!)*PlanMasine[[#This Row],[KPLQ]]),0)</f>
        <v>0</v>
      </c>
      <c r="F3170" s="23">
        <v>6</v>
      </c>
      <c r="G3170" s="23">
        <v>1</v>
      </c>
      <c r="H3170" s="23">
        <v>0</v>
      </c>
      <c r="I3170" s="23" t="s">
        <v>5</v>
      </c>
      <c r="J3170" s="23" t="s">
        <v>570</v>
      </c>
      <c r="K3170" s="23" t="s">
        <v>1848</v>
      </c>
      <c r="L3170" s="24">
        <v>45882</v>
      </c>
      <c r="M3170" s="28">
        <v>8.3333333333333332E-3</v>
      </c>
      <c r="N3170" s="3">
        <v>45852</v>
      </c>
      <c r="O3170">
        <v>175643</v>
      </c>
      <c r="P3170" t="e">
        <f>IFERROR(INDEX(REDOSLIJED!#REF!,MATCH(PlanMasine[[#This Row],[KPL]],REDOSLIJED!#REF!,0)),MAX(REDOSLIJED!#REF!)+1)</f>
        <v>#REF!</v>
      </c>
    </row>
    <row r="3171" spans="1:16" hidden="1" x14ac:dyDescent="0.25">
      <c r="A3171" s="23">
        <v>1031847</v>
      </c>
      <c r="B3171" s="23">
        <v>1</v>
      </c>
      <c r="C3171" s="23">
        <v>1031894</v>
      </c>
      <c r="D3171" s="23" t="s">
        <v>2421</v>
      </c>
      <c r="E3171" s="5">
        <f>IFERROR((PlanMasine[[#This Row],[Norma]]/PlanMasine[[#This Row],[Q]])*(PlanMasine[[#This Row],[Q]]/SUMIF(#REF!,PlanMasine[[#This Row],[RN]],#REF!)*PlanMasine[[#This Row],[KPLQ]]),0)</f>
        <v>0</v>
      </c>
      <c r="F3171" s="23">
        <v>3</v>
      </c>
      <c r="G3171" s="23">
        <v>0</v>
      </c>
      <c r="H3171" s="23">
        <v>0</v>
      </c>
      <c r="I3171" s="23" t="s">
        <v>5</v>
      </c>
      <c r="J3171" s="23" t="s">
        <v>570</v>
      </c>
      <c r="K3171" s="23" t="s">
        <v>1848</v>
      </c>
      <c r="L3171" s="24">
        <v>45882</v>
      </c>
      <c r="M3171" s="28">
        <v>3.472222222222222E-3</v>
      </c>
      <c r="N3171" s="3">
        <v>45852</v>
      </c>
      <c r="O3171">
        <v>175629</v>
      </c>
      <c r="P3171" t="e">
        <f>IFERROR(INDEX(REDOSLIJED!#REF!,MATCH(PlanMasine[[#This Row],[KPL]],REDOSLIJED!#REF!,0)),MAX(REDOSLIJED!#REF!)+1)</f>
        <v>#REF!</v>
      </c>
    </row>
    <row r="3172" spans="1:16" hidden="1" x14ac:dyDescent="0.25">
      <c r="A3172" s="23">
        <v>1031847</v>
      </c>
      <c r="B3172" s="23">
        <v>1</v>
      </c>
      <c r="C3172" s="23">
        <v>1031895</v>
      </c>
      <c r="D3172" s="23" t="s">
        <v>1753</v>
      </c>
      <c r="E3172" s="5">
        <f>IFERROR((PlanMasine[[#This Row],[Norma]]/PlanMasine[[#This Row],[Q]])*(PlanMasine[[#This Row],[Q]]/SUMIF(#REF!,PlanMasine[[#This Row],[RN]],#REF!)*PlanMasine[[#This Row],[KPLQ]]),0)</f>
        <v>0</v>
      </c>
      <c r="F3172" s="23">
        <v>6</v>
      </c>
      <c r="G3172" s="23">
        <v>0</v>
      </c>
      <c r="H3172" s="23">
        <v>0</v>
      </c>
      <c r="I3172" s="23" t="s">
        <v>5</v>
      </c>
      <c r="J3172" s="23" t="s">
        <v>570</v>
      </c>
      <c r="K3172" s="23" t="s">
        <v>1848</v>
      </c>
      <c r="L3172" s="24">
        <v>45882</v>
      </c>
      <c r="M3172" s="28">
        <v>8.3333333333333332E-3</v>
      </c>
      <c r="N3172" s="3">
        <v>45852</v>
      </c>
      <c r="O3172">
        <v>175630</v>
      </c>
      <c r="P3172" t="e">
        <f>IFERROR(INDEX(REDOSLIJED!#REF!,MATCH(PlanMasine[[#This Row],[KPL]],REDOSLIJED!#REF!,0)),MAX(REDOSLIJED!#REF!)+1)</f>
        <v>#REF!</v>
      </c>
    </row>
    <row r="3173" spans="1:16" hidden="1" x14ac:dyDescent="0.25">
      <c r="A3173" s="23">
        <v>1031847</v>
      </c>
      <c r="B3173" s="23">
        <v>1</v>
      </c>
      <c r="C3173" s="23">
        <v>1031907</v>
      </c>
      <c r="D3173" s="23" t="s">
        <v>2414</v>
      </c>
      <c r="E3173" s="5">
        <f>IFERROR((PlanMasine[[#This Row],[Norma]]/PlanMasine[[#This Row],[Q]])*(PlanMasine[[#This Row],[Q]]/SUMIF(#REF!,PlanMasine[[#This Row],[RN]],#REF!)*PlanMasine[[#This Row],[KPLQ]]),0)</f>
        <v>0</v>
      </c>
      <c r="F3173" s="23">
        <v>6</v>
      </c>
      <c r="G3173" s="23">
        <v>0</v>
      </c>
      <c r="H3173" s="23">
        <v>0</v>
      </c>
      <c r="I3173" s="23" t="s">
        <v>5</v>
      </c>
      <c r="J3173" s="23" t="s">
        <v>570</v>
      </c>
      <c r="K3173" s="23" t="s">
        <v>1848</v>
      </c>
      <c r="L3173" s="24">
        <v>45882</v>
      </c>
      <c r="M3173" s="28">
        <v>4.1666666666666666E-3</v>
      </c>
      <c r="N3173" s="3">
        <v>45852</v>
      </c>
      <c r="O3173">
        <v>175642</v>
      </c>
      <c r="P3173" t="e">
        <f>IFERROR(INDEX(REDOSLIJED!#REF!,MATCH(PlanMasine[[#This Row],[KPL]],REDOSLIJED!#REF!,0)),MAX(REDOSLIJED!#REF!)+1)</f>
        <v>#REF!</v>
      </c>
    </row>
    <row r="3174" spans="1:16" hidden="1" x14ac:dyDescent="0.25">
      <c r="A3174" s="23">
        <v>1031847</v>
      </c>
      <c r="B3174" s="23">
        <v>1</v>
      </c>
      <c r="C3174" s="23">
        <v>1031905</v>
      </c>
      <c r="D3174" s="23" t="s">
        <v>2424</v>
      </c>
      <c r="E3174" s="5">
        <f>IFERROR((PlanMasine[[#This Row],[Norma]]/PlanMasine[[#This Row],[Q]])*(PlanMasine[[#This Row],[Q]]/SUMIF(#REF!,PlanMasine[[#This Row],[RN]],#REF!)*PlanMasine[[#This Row],[KPLQ]]),0)</f>
        <v>0</v>
      </c>
      <c r="F3174" s="23">
        <v>3</v>
      </c>
      <c r="G3174" s="23">
        <v>0</v>
      </c>
      <c r="H3174" s="23">
        <v>0</v>
      </c>
      <c r="I3174" s="23" t="s">
        <v>5</v>
      </c>
      <c r="J3174" s="23" t="s">
        <v>570</v>
      </c>
      <c r="K3174" s="23" t="s">
        <v>1848</v>
      </c>
      <c r="L3174" s="24">
        <v>45882</v>
      </c>
      <c r="M3174" s="28">
        <v>3.472222222222222E-3</v>
      </c>
      <c r="N3174" s="3">
        <v>45852</v>
      </c>
      <c r="O3174">
        <v>175640</v>
      </c>
      <c r="P3174" t="e">
        <f>IFERROR(INDEX(REDOSLIJED!#REF!,MATCH(PlanMasine[[#This Row],[KPL]],REDOSLIJED!#REF!,0)),MAX(REDOSLIJED!#REF!)+1)</f>
        <v>#REF!</v>
      </c>
    </row>
    <row r="3175" spans="1:16" hidden="1" x14ac:dyDescent="0.25">
      <c r="A3175" s="23">
        <v>1031847</v>
      </c>
      <c r="B3175" s="23">
        <v>1</v>
      </c>
      <c r="C3175" s="23">
        <v>1031897</v>
      </c>
      <c r="D3175" s="23" t="s">
        <v>1997</v>
      </c>
      <c r="E3175" s="5">
        <f>IFERROR((PlanMasine[[#This Row],[Norma]]/PlanMasine[[#This Row],[Q]])*(PlanMasine[[#This Row],[Q]]/SUMIF(#REF!,PlanMasine[[#This Row],[RN]],#REF!)*PlanMasine[[#This Row],[KPLQ]]),0)</f>
        <v>0</v>
      </c>
      <c r="F3175" s="23">
        <v>3</v>
      </c>
      <c r="G3175" s="23">
        <v>0</v>
      </c>
      <c r="H3175" s="23">
        <v>0</v>
      </c>
      <c r="I3175" s="23" t="s">
        <v>5</v>
      </c>
      <c r="J3175" s="23" t="s">
        <v>570</v>
      </c>
      <c r="K3175" s="23" t="s">
        <v>1848</v>
      </c>
      <c r="L3175" s="24">
        <v>45882</v>
      </c>
      <c r="M3175" s="28">
        <v>5.5555555555555558E-3</v>
      </c>
      <c r="N3175" s="3">
        <v>45852</v>
      </c>
      <c r="O3175">
        <v>175632</v>
      </c>
      <c r="P3175" t="e">
        <f>IFERROR(INDEX(REDOSLIJED!#REF!,MATCH(PlanMasine[[#This Row],[KPL]],REDOSLIJED!#REF!,0)),MAX(REDOSLIJED!#REF!)+1)</f>
        <v>#REF!</v>
      </c>
    </row>
    <row r="3176" spans="1:16" hidden="1" x14ac:dyDescent="0.25">
      <c r="A3176" s="23">
        <v>1031847</v>
      </c>
      <c r="B3176" s="23">
        <v>1</v>
      </c>
      <c r="C3176" s="23">
        <v>1031898</v>
      </c>
      <c r="D3176" s="23" t="s">
        <v>1849</v>
      </c>
      <c r="E3176" s="5">
        <f>IFERROR((PlanMasine[[#This Row],[Norma]]/PlanMasine[[#This Row],[Q]])*(PlanMasine[[#This Row],[Q]]/SUMIF(#REF!,PlanMasine[[#This Row],[RN]],#REF!)*PlanMasine[[#This Row],[KPLQ]]),0)</f>
        <v>0</v>
      </c>
      <c r="F3176" s="23">
        <v>3</v>
      </c>
      <c r="G3176" s="23">
        <v>0</v>
      </c>
      <c r="H3176" s="23">
        <v>0</v>
      </c>
      <c r="I3176" s="23" t="s">
        <v>5</v>
      </c>
      <c r="J3176" s="23" t="s">
        <v>570</v>
      </c>
      <c r="K3176" s="23" t="s">
        <v>1848</v>
      </c>
      <c r="L3176" s="24">
        <v>45882</v>
      </c>
      <c r="M3176" s="28">
        <v>5.5555555555555558E-3</v>
      </c>
      <c r="N3176" s="3">
        <v>45852</v>
      </c>
      <c r="O3176">
        <v>175633</v>
      </c>
      <c r="P3176" t="e">
        <f>IFERROR(INDEX(REDOSLIJED!#REF!,MATCH(PlanMasine[[#This Row],[KPL]],REDOSLIJED!#REF!,0)),MAX(REDOSLIJED!#REF!)+1)</f>
        <v>#REF!</v>
      </c>
    </row>
    <row r="3177" spans="1:16" hidden="1" x14ac:dyDescent="0.25">
      <c r="A3177" s="23">
        <v>1031847</v>
      </c>
      <c r="B3177" s="23">
        <v>1</v>
      </c>
      <c r="C3177" s="23">
        <v>1031899</v>
      </c>
      <c r="D3177" s="23" t="s">
        <v>1754</v>
      </c>
      <c r="E3177" s="5">
        <f>IFERROR((PlanMasine[[#This Row],[Norma]]/PlanMasine[[#This Row],[Q]])*(PlanMasine[[#This Row],[Q]]/SUMIF(#REF!,PlanMasine[[#This Row],[RN]],#REF!)*PlanMasine[[#This Row],[KPLQ]]),0)</f>
        <v>0</v>
      </c>
      <c r="F3177" s="23">
        <v>3</v>
      </c>
      <c r="G3177" s="23">
        <v>0</v>
      </c>
      <c r="H3177" s="23">
        <v>0</v>
      </c>
      <c r="I3177" s="23" t="s">
        <v>5</v>
      </c>
      <c r="J3177" s="23" t="s">
        <v>570</v>
      </c>
      <c r="K3177" s="23" t="s">
        <v>1848</v>
      </c>
      <c r="L3177" s="24">
        <v>45882</v>
      </c>
      <c r="M3177" s="28">
        <v>5.5555555555555558E-3</v>
      </c>
      <c r="N3177" s="3">
        <v>45852</v>
      </c>
      <c r="O3177">
        <v>175634</v>
      </c>
      <c r="P3177" t="e">
        <f>IFERROR(INDEX(REDOSLIJED!#REF!,MATCH(PlanMasine[[#This Row],[KPL]],REDOSLIJED!#REF!,0)),MAX(REDOSLIJED!#REF!)+1)</f>
        <v>#REF!</v>
      </c>
    </row>
    <row r="3178" spans="1:16" hidden="1" x14ac:dyDescent="0.25">
      <c r="A3178" s="23">
        <v>1031847</v>
      </c>
      <c r="B3178" s="23">
        <v>1</v>
      </c>
      <c r="C3178" s="23">
        <v>1031893</v>
      </c>
      <c r="D3178" s="23" t="s">
        <v>2426</v>
      </c>
      <c r="E3178" s="5">
        <f>IFERROR((PlanMasine[[#This Row],[Norma]]/PlanMasine[[#This Row],[Q]])*(PlanMasine[[#This Row],[Q]]/SUMIF(#REF!,PlanMasine[[#This Row],[RN]],#REF!)*PlanMasine[[#This Row],[KPLQ]]),0)</f>
        <v>0</v>
      </c>
      <c r="F3178" s="23">
        <v>3</v>
      </c>
      <c r="G3178" s="23">
        <v>0</v>
      </c>
      <c r="H3178" s="23">
        <v>0</v>
      </c>
      <c r="I3178" s="23" t="s">
        <v>5</v>
      </c>
      <c r="J3178" s="23" t="s">
        <v>570</v>
      </c>
      <c r="K3178" s="23" t="s">
        <v>1848</v>
      </c>
      <c r="L3178" s="24">
        <v>45882</v>
      </c>
      <c r="M3178" s="28">
        <v>3.472222222222222E-3</v>
      </c>
      <c r="N3178" s="3">
        <v>45852</v>
      </c>
      <c r="O3178">
        <v>175628</v>
      </c>
      <c r="P3178" t="e">
        <f>IFERROR(INDEX(REDOSLIJED!#REF!,MATCH(PlanMasine[[#This Row],[KPL]],REDOSLIJED!#REF!,0)),MAX(REDOSLIJED!#REF!)+1)</f>
        <v>#REF!</v>
      </c>
    </row>
    <row r="3179" spans="1:16" hidden="1" x14ac:dyDescent="0.25">
      <c r="A3179" s="23">
        <v>1031847</v>
      </c>
      <c r="B3179" s="23">
        <v>1</v>
      </c>
      <c r="C3179" s="23">
        <v>1031918</v>
      </c>
      <c r="D3179" s="23" t="s">
        <v>2431</v>
      </c>
      <c r="E3179" s="5">
        <f>IFERROR((PlanMasine[[#This Row],[Norma]]/PlanMasine[[#This Row],[Q]])*(PlanMasine[[#This Row],[Q]]/SUMIF(#REF!,PlanMasine[[#This Row],[RN]],#REF!)*PlanMasine[[#This Row],[KPLQ]]),0)</f>
        <v>0</v>
      </c>
      <c r="F3179" s="23">
        <v>3</v>
      </c>
      <c r="G3179" s="23">
        <v>0</v>
      </c>
      <c r="H3179" s="23">
        <v>0</v>
      </c>
      <c r="I3179" s="23" t="s">
        <v>5</v>
      </c>
      <c r="J3179" s="23" t="s">
        <v>570</v>
      </c>
      <c r="K3179" s="23" t="s">
        <v>1848</v>
      </c>
      <c r="L3179" s="24">
        <v>45882</v>
      </c>
      <c r="M3179" s="28">
        <v>4.1666666666666666E-3</v>
      </c>
      <c r="N3179" s="3">
        <v>45852</v>
      </c>
      <c r="O3179">
        <v>175653</v>
      </c>
      <c r="P3179" t="e">
        <f>IFERROR(INDEX(REDOSLIJED!#REF!,MATCH(PlanMasine[[#This Row],[KPL]],REDOSLIJED!#REF!,0)),MAX(REDOSLIJED!#REF!)+1)</f>
        <v>#REF!</v>
      </c>
    </row>
    <row r="3180" spans="1:16" hidden="1" x14ac:dyDescent="0.25">
      <c r="A3180" s="23">
        <v>1031847</v>
      </c>
      <c r="B3180" s="23">
        <v>1</v>
      </c>
      <c r="C3180" s="23">
        <v>1031911</v>
      </c>
      <c r="D3180" s="23" t="s">
        <v>2429</v>
      </c>
      <c r="E3180" s="5">
        <f>IFERROR((PlanMasine[[#This Row],[Norma]]/PlanMasine[[#This Row],[Q]])*(PlanMasine[[#This Row],[Q]]/SUMIF(#REF!,PlanMasine[[#This Row],[RN]],#REF!)*PlanMasine[[#This Row],[KPLQ]]),0)</f>
        <v>0</v>
      </c>
      <c r="F3180" s="23">
        <v>3</v>
      </c>
      <c r="G3180" s="23">
        <v>0</v>
      </c>
      <c r="H3180" s="23">
        <v>0</v>
      </c>
      <c r="I3180" s="23" t="s">
        <v>5</v>
      </c>
      <c r="J3180" s="23" t="s">
        <v>570</v>
      </c>
      <c r="K3180" s="23" t="s">
        <v>1848</v>
      </c>
      <c r="L3180" s="24">
        <v>45882</v>
      </c>
      <c r="M3180" s="28">
        <v>4.1666666666666666E-3</v>
      </c>
      <c r="N3180" s="3">
        <v>45852</v>
      </c>
      <c r="O3180">
        <v>175646</v>
      </c>
      <c r="P3180" t="e">
        <f>IFERROR(INDEX(REDOSLIJED!#REF!,MATCH(PlanMasine[[#This Row],[KPL]],REDOSLIJED!#REF!,0)),MAX(REDOSLIJED!#REF!)+1)</f>
        <v>#REF!</v>
      </c>
    </row>
    <row r="3181" spans="1:16" hidden="1" x14ac:dyDescent="0.25">
      <c r="A3181" s="23">
        <v>1031847</v>
      </c>
      <c r="B3181" s="23">
        <v>1</v>
      </c>
      <c r="C3181" s="23">
        <v>1031927</v>
      </c>
      <c r="D3181" s="23" t="s">
        <v>1074</v>
      </c>
      <c r="E3181" s="5">
        <f>IFERROR((PlanMasine[[#This Row],[Norma]]/PlanMasine[[#This Row],[Q]])*(PlanMasine[[#This Row],[Q]]/SUMIF(#REF!,PlanMasine[[#This Row],[RN]],#REF!)*PlanMasine[[#This Row],[KPLQ]]),0)</f>
        <v>0</v>
      </c>
      <c r="F3181" s="23">
        <v>3</v>
      </c>
      <c r="G3181" s="23">
        <v>0</v>
      </c>
      <c r="H3181" s="23">
        <v>0</v>
      </c>
      <c r="I3181" s="23" t="s">
        <v>5</v>
      </c>
      <c r="J3181" s="23" t="s">
        <v>570</v>
      </c>
      <c r="K3181" s="23" t="s">
        <v>1848</v>
      </c>
      <c r="L3181" s="24">
        <v>45882</v>
      </c>
      <c r="M3181" s="28">
        <v>5.5555555555555558E-3</v>
      </c>
      <c r="N3181" s="3">
        <v>45852</v>
      </c>
      <c r="O3181">
        <v>175662</v>
      </c>
      <c r="P3181" t="e">
        <f>IFERROR(INDEX(REDOSLIJED!#REF!,MATCH(PlanMasine[[#This Row],[KPL]],REDOSLIJED!#REF!,0)),MAX(REDOSLIJED!#REF!)+1)</f>
        <v>#REF!</v>
      </c>
    </row>
    <row r="3182" spans="1:16" hidden="1" x14ac:dyDescent="0.25">
      <c r="A3182" s="23">
        <v>1031847</v>
      </c>
      <c r="B3182" s="23">
        <v>1</v>
      </c>
      <c r="C3182" s="23">
        <v>1031948</v>
      </c>
      <c r="D3182" s="23" t="s">
        <v>1850</v>
      </c>
      <c r="E3182" s="5">
        <f>IFERROR((PlanMasine[[#This Row],[Norma]]/PlanMasine[[#This Row],[Q]])*(PlanMasine[[#This Row],[Q]]/SUMIF(#REF!,PlanMasine[[#This Row],[RN]],#REF!)*PlanMasine[[#This Row],[KPLQ]]),0)</f>
        <v>0</v>
      </c>
      <c r="F3182" s="23">
        <v>3</v>
      </c>
      <c r="G3182" s="23">
        <v>0</v>
      </c>
      <c r="H3182" s="23">
        <v>0</v>
      </c>
      <c r="I3182" s="23" t="s">
        <v>5</v>
      </c>
      <c r="J3182" s="23" t="s">
        <v>570</v>
      </c>
      <c r="K3182" s="23" t="s">
        <v>1848</v>
      </c>
      <c r="L3182" s="24">
        <v>45882</v>
      </c>
      <c r="M3182" s="28">
        <v>8.3333333333333332E-3</v>
      </c>
      <c r="N3182" s="3">
        <v>45852</v>
      </c>
      <c r="O3182">
        <v>175683</v>
      </c>
      <c r="P3182" t="e">
        <f>IFERROR(INDEX(REDOSLIJED!#REF!,MATCH(PlanMasine[[#This Row],[KPL]],REDOSLIJED!#REF!,0)),MAX(REDOSLIJED!#REF!)+1)</f>
        <v>#REF!</v>
      </c>
    </row>
    <row r="3183" spans="1:16" hidden="1" x14ac:dyDescent="0.25">
      <c r="A3183" s="23">
        <v>1031847</v>
      </c>
      <c r="B3183" s="23">
        <v>1</v>
      </c>
      <c r="C3183" s="23">
        <v>1031947</v>
      </c>
      <c r="D3183" s="23" t="s">
        <v>2433</v>
      </c>
      <c r="E3183" s="5">
        <f>IFERROR((PlanMasine[[#This Row],[Norma]]/PlanMasine[[#This Row],[Q]])*(PlanMasine[[#This Row],[Q]]/SUMIF(#REF!,PlanMasine[[#This Row],[RN]],#REF!)*PlanMasine[[#This Row],[KPLQ]]),0)</f>
        <v>0</v>
      </c>
      <c r="F3183" s="23">
        <v>3</v>
      </c>
      <c r="G3183" s="23">
        <v>0</v>
      </c>
      <c r="H3183" s="23">
        <v>0</v>
      </c>
      <c r="I3183" s="23" t="s">
        <v>5</v>
      </c>
      <c r="J3183" s="23" t="s">
        <v>570</v>
      </c>
      <c r="K3183" s="23" t="s">
        <v>1848</v>
      </c>
      <c r="L3183" s="24">
        <v>45882</v>
      </c>
      <c r="M3183" s="28">
        <v>2.7777777777777779E-3</v>
      </c>
      <c r="N3183" s="3">
        <v>45852</v>
      </c>
      <c r="O3183">
        <v>175682</v>
      </c>
      <c r="P3183" t="e">
        <f>IFERROR(INDEX(REDOSLIJED!#REF!,MATCH(PlanMasine[[#This Row],[KPL]],REDOSLIJED!#REF!,0)),MAX(REDOSLIJED!#REF!)+1)</f>
        <v>#REF!</v>
      </c>
    </row>
    <row r="3184" spans="1:16" hidden="1" x14ac:dyDescent="0.25">
      <c r="A3184" s="23">
        <v>1031847</v>
      </c>
      <c r="B3184" s="23">
        <v>1</v>
      </c>
      <c r="C3184" s="23">
        <v>1031930</v>
      </c>
      <c r="D3184" s="23" t="s">
        <v>2418</v>
      </c>
      <c r="E3184" s="5">
        <f>IFERROR((PlanMasine[[#This Row],[Norma]]/PlanMasine[[#This Row],[Q]])*(PlanMasine[[#This Row],[Q]]/SUMIF(#REF!,PlanMasine[[#This Row],[RN]],#REF!)*PlanMasine[[#This Row],[KPLQ]]),0)</f>
        <v>0</v>
      </c>
      <c r="F3184" s="23">
        <v>3</v>
      </c>
      <c r="G3184" s="23">
        <v>0</v>
      </c>
      <c r="H3184" s="23">
        <v>0</v>
      </c>
      <c r="I3184" s="23" t="s">
        <v>5</v>
      </c>
      <c r="J3184" s="23" t="s">
        <v>570</v>
      </c>
      <c r="K3184" s="23" t="s">
        <v>1848</v>
      </c>
      <c r="L3184" s="24">
        <v>45882</v>
      </c>
      <c r="M3184" s="28">
        <v>5.5555555555555558E-3</v>
      </c>
      <c r="N3184" s="3">
        <v>45852</v>
      </c>
      <c r="O3184">
        <v>175665</v>
      </c>
      <c r="P3184" t="e">
        <f>IFERROR(INDEX(REDOSLIJED!#REF!,MATCH(PlanMasine[[#This Row],[KPL]],REDOSLIJED!#REF!,0)),MAX(REDOSLIJED!#REF!)+1)</f>
        <v>#REF!</v>
      </c>
    </row>
    <row r="3185" spans="1:16" hidden="1" x14ac:dyDescent="0.25">
      <c r="A3185" s="23">
        <v>1031847</v>
      </c>
      <c r="B3185" s="23">
        <v>1</v>
      </c>
      <c r="C3185" s="23">
        <v>1031929</v>
      </c>
      <c r="D3185" s="23" t="s">
        <v>2415</v>
      </c>
      <c r="E3185" s="5">
        <f>IFERROR((PlanMasine[[#This Row],[Norma]]/PlanMasine[[#This Row],[Q]])*(PlanMasine[[#This Row],[Q]]/SUMIF(#REF!,PlanMasine[[#This Row],[RN]],#REF!)*PlanMasine[[#This Row],[KPLQ]]),0)</f>
        <v>0</v>
      </c>
      <c r="F3185" s="23">
        <v>3</v>
      </c>
      <c r="G3185" s="23">
        <v>0</v>
      </c>
      <c r="H3185" s="23">
        <v>0</v>
      </c>
      <c r="I3185" s="23" t="s">
        <v>5</v>
      </c>
      <c r="J3185" s="23" t="s">
        <v>570</v>
      </c>
      <c r="K3185" s="23" t="s">
        <v>1848</v>
      </c>
      <c r="L3185" s="24">
        <v>45882</v>
      </c>
      <c r="M3185" s="28">
        <v>1.3888888888888889E-3</v>
      </c>
      <c r="N3185" s="3">
        <v>45852</v>
      </c>
      <c r="O3185">
        <v>175664</v>
      </c>
      <c r="P3185" t="e">
        <f>IFERROR(INDEX(REDOSLIJED!#REF!,MATCH(PlanMasine[[#This Row],[KPL]],REDOSLIJED!#REF!,0)),MAX(REDOSLIJED!#REF!)+1)</f>
        <v>#REF!</v>
      </c>
    </row>
    <row r="3186" spans="1:16" hidden="1" x14ac:dyDescent="0.25">
      <c r="A3186" s="23">
        <v>1031847</v>
      </c>
      <c r="B3186" s="23">
        <v>1</v>
      </c>
      <c r="C3186" s="23">
        <v>1031942</v>
      </c>
      <c r="D3186" s="23" t="s">
        <v>2417</v>
      </c>
      <c r="E3186" s="5">
        <f>IFERROR((PlanMasine[[#This Row],[Norma]]/PlanMasine[[#This Row],[Q]])*(PlanMasine[[#This Row],[Q]]/SUMIF(#REF!,PlanMasine[[#This Row],[RN]],#REF!)*PlanMasine[[#This Row],[KPLQ]]),0)</f>
        <v>0</v>
      </c>
      <c r="F3186" s="23">
        <v>3</v>
      </c>
      <c r="G3186" s="23">
        <v>0</v>
      </c>
      <c r="H3186" s="23">
        <v>0</v>
      </c>
      <c r="I3186" s="23" t="s">
        <v>5</v>
      </c>
      <c r="J3186" s="23" t="s">
        <v>570</v>
      </c>
      <c r="K3186" s="23" t="s">
        <v>1848</v>
      </c>
      <c r="L3186" s="24">
        <v>45882</v>
      </c>
      <c r="M3186" s="28">
        <v>2.0833333333333333E-3</v>
      </c>
      <c r="N3186" s="3">
        <v>45852</v>
      </c>
      <c r="O3186">
        <v>175677</v>
      </c>
      <c r="P3186" t="e">
        <f>IFERROR(INDEX(REDOSLIJED!#REF!,MATCH(PlanMasine[[#This Row],[KPL]],REDOSLIJED!#REF!,0)),MAX(REDOSLIJED!#REF!)+1)</f>
        <v>#REF!</v>
      </c>
    </row>
    <row r="3187" spans="1:16" hidden="1" x14ac:dyDescent="0.25">
      <c r="A3187" s="23">
        <v>1031847</v>
      </c>
      <c r="B3187" s="23">
        <v>1</v>
      </c>
      <c r="C3187" s="23">
        <v>1031939</v>
      </c>
      <c r="D3187" s="23" t="s">
        <v>2430</v>
      </c>
      <c r="E3187" s="5">
        <f>IFERROR((PlanMasine[[#This Row],[Norma]]/PlanMasine[[#This Row],[Q]])*(PlanMasine[[#This Row],[Q]]/SUMIF(#REF!,PlanMasine[[#This Row],[RN]],#REF!)*PlanMasine[[#This Row],[KPLQ]]),0)</f>
        <v>0</v>
      </c>
      <c r="F3187" s="23">
        <v>6</v>
      </c>
      <c r="G3187" s="23">
        <v>0</v>
      </c>
      <c r="H3187" s="23">
        <v>0</v>
      </c>
      <c r="I3187" s="23" t="s">
        <v>5</v>
      </c>
      <c r="J3187" s="23" t="s">
        <v>570</v>
      </c>
      <c r="K3187" s="23" t="s">
        <v>1848</v>
      </c>
      <c r="L3187" s="24">
        <v>45882</v>
      </c>
      <c r="M3187" s="28">
        <v>2.7777777777777779E-3</v>
      </c>
      <c r="N3187" s="3">
        <v>45852</v>
      </c>
      <c r="O3187">
        <v>175674</v>
      </c>
      <c r="P3187" t="e">
        <f>IFERROR(INDEX(REDOSLIJED!#REF!,MATCH(PlanMasine[[#This Row],[KPL]],REDOSLIJED!#REF!,0)),MAX(REDOSLIJED!#REF!)+1)</f>
        <v>#REF!</v>
      </c>
    </row>
    <row r="3188" spans="1:16" hidden="1" x14ac:dyDescent="0.25">
      <c r="A3188" s="23">
        <v>1031847</v>
      </c>
      <c r="B3188" s="23">
        <v>1</v>
      </c>
      <c r="C3188" s="23">
        <v>1031925</v>
      </c>
      <c r="D3188" s="23" t="s">
        <v>1990</v>
      </c>
      <c r="E3188" s="5">
        <f>IFERROR((PlanMasine[[#This Row],[Norma]]/PlanMasine[[#This Row],[Q]])*(PlanMasine[[#This Row],[Q]]/SUMIF(#REF!,PlanMasine[[#This Row],[RN]],#REF!)*PlanMasine[[#This Row],[KPLQ]]),0)</f>
        <v>0</v>
      </c>
      <c r="F3188" s="23">
        <v>3</v>
      </c>
      <c r="G3188" s="23">
        <v>0</v>
      </c>
      <c r="H3188" s="23">
        <v>0</v>
      </c>
      <c r="I3188" s="23" t="s">
        <v>5</v>
      </c>
      <c r="J3188" s="23" t="s">
        <v>570</v>
      </c>
      <c r="K3188" s="23" t="s">
        <v>1848</v>
      </c>
      <c r="L3188" s="24">
        <v>45882</v>
      </c>
      <c r="M3188" s="28">
        <v>8.3333333333333332E-3</v>
      </c>
      <c r="N3188" s="3">
        <v>45852</v>
      </c>
      <c r="O3188">
        <v>175660</v>
      </c>
      <c r="P3188" t="e">
        <f>IFERROR(INDEX(REDOSLIJED!#REF!,MATCH(PlanMasine[[#This Row],[KPL]],REDOSLIJED!#REF!,0)),MAX(REDOSLIJED!#REF!)+1)</f>
        <v>#REF!</v>
      </c>
    </row>
    <row r="3189" spans="1:16" hidden="1" x14ac:dyDescent="0.25">
      <c r="A3189" s="23">
        <v>1031847</v>
      </c>
      <c r="B3189" s="23">
        <v>1</v>
      </c>
      <c r="C3189" s="23">
        <v>1031937</v>
      </c>
      <c r="D3189" s="23" t="s">
        <v>2423</v>
      </c>
      <c r="E3189" s="5">
        <f>IFERROR((PlanMasine[[#This Row],[Norma]]/PlanMasine[[#This Row],[Q]])*(PlanMasine[[#This Row],[Q]]/SUMIF(#REF!,PlanMasine[[#This Row],[RN]],#REF!)*PlanMasine[[#This Row],[KPLQ]]),0)</f>
        <v>0</v>
      </c>
      <c r="F3189" s="23">
        <v>3</v>
      </c>
      <c r="G3189" s="23">
        <v>0</v>
      </c>
      <c r="H3189" s="23">
        <v>0</v>
      </c>
      <c r="I3189" s="23" t="s">
        <v>5</v>
      </c>
      <c r="J3189" s="23" t="s">
        <v>570</v>
      </c>
      <c r="K3189" s="23" t="s">
        <v>1848</v>
      </c>
      <c r="L3189" s="24">
        <v>45882</v>
      </c>
      <c r="M3189" s="28">
        <v>4.1666666666666666E-3</v>
      </c>
      <c r="N3189" s="3">
        <v>45852</v>
      </c>
      <c r="O3189">
        <v>175672</v>
      </c>
      <c r="P3189" t="e">
        <f>IFERROR(INDEX(REDOSLIJED!#REF!,MATCH(PlanMasine[[#This Row],[KPL]],REDOSLIJED!#REF!,0)),MAX(REDOSLIJED!#REF!)+1)</f>
        <v>#REF!</v>
      </c>
    </row>
    <row r="3190" spans="1:16" hidden="1" x14ac:dyDescent="0.25">
      <c r="A3190" s="23">
        <v>1031847</v>
      </c>
      <c r="B3190" s="23">
        <v>1</v>
      </c>
      <c r="C3190" s="23">
        <v>1031901</v>
      </c>
      <c r="D3190" s="23" t="s">
        <v>463</v>
      </c>
      <c r="E3190" s="5">
        <f>IFERROR((PlanMasine[[#This Row],[Norma]]/PlanMasine[[#This Row],[Q]])*(PlanMasine[[#This Row],[Q]]/SUMIF(#REF!,PlanMasine[[#This Row],[RN]],#REF!)*PlanMasine[[#This Row],[KPLQ]]),0)</f>
        <v>0</v>
      </c>
      <c r="F3190" s="23">
        <v>3</v>
      </c>
      <c r="G3190" s="23">
        <v>0</v>
      </c>
      <c r="H3190" s="23">
        <v>0</v>
      </c>
      <c r="I3190" s="23" t="s">
        <v>5</v>
      </c>
      <c r="J3190" s="23" t="s">
        <v>570</v>
      </c>
      <c r="K3190" s="23" t="s">
        <v>1848</v>
      </c>
      <c r="L3190" s="24">
        <v>45882</v>
      </c>
      <c r="M3190" s="28">
        <v>2.0833333333333333E-3</v>
      </c>
      <c r="N3190" s="3">
        <v>45852</v>
      </c>
      <c r="O3190">
        <v>175636</v>
      </c>
      <c r="P3190" t="e">
        <f>IFERROR(INDEX(REDOSLIJED!#REF!,MATCH(PlanMasine[[#This Row],[KPL]],REDOSLIJED!#REF!,0)),MAX(REDOSLIJED!#REF!)+1)</f>
        <v>#REF!</v>
      </c>
    </row>
    <row r="3191" spans="1:16" hidden="1" x14ac:dyDescent="0.25">
      <c r="A3191" s="23">
        <v>1031847</v>
      </c>
      <c r="B3191" s="23">
        <v>1</v>
      </c>
      <c r="C3191" s="23">
        <v>1031935</v>
      </c>
      <c r="D3191" s="23" t="s">
        <v>2420</v>
      </c>
      <c r="E3191" s="5">
        <f>IFERROR((PlanMasine[[#This Row],[Norma]]/PlanMasine[[#This Row],[Q]])*(PlanMasine[[#This Row],[Q]]/SUMIF(#REF!,PlanMasine[[#This Row],[RN]],#REF!)*PlanMasine[[#This Row],[KPLQ]]),0)</f>
        <v>0</v>
      </c>
      <c r="F3191" s="23">
        <v>3</v>
      </c>
      <c r="G3191" s="23">
        <v>0</v>
      </c>
      <c r="H3191" s="23">
        <v>0</v>
      </c>
      <c r="I3191" s="23" t="s">
        <v>5</v>
      </c>
      <c r="J3191" s="23" t="s">
        <v>570</v>
      </c>
      <c r="K3191" s="23" t="s">
        <v>1848</v>
      </c>
      <c r="L3191" s="24">
        <v>45882</v>
      </c>
      <c r="M3191" s="28">
        <v>5.5555555555555558E-3</v>
      </c>
      <c r="N3191" s="3">
        <v>45852</v>
      </c>
      <c r="O3191">
        <v>175670</v>
      </c>
      <c r="P3191" t="e">
        <f>IFERROR(INDEX(REDOSLIJED!#REF!,MATCH(PlanMasine[[#This Row],[KPL]],REDOSLIJED!#REF!,0)),MAX(REDOSLIJED!#REF!)+1)</f>
        <v>#REF!</v>
      </c>
    </row>
    <row r="3192" spans="1:16" hidden="1" x14ac:dyDescent="0.25">
      <c r="A3192" s="23">
        <v>1031847</v>
      </c>
      <c r="B3192" s="23">
        <v>1</v>
      </c>
      <c r="C3192" s="23">
        <v>1031921</v>
      </c>
      <c r="D3192" s="23" t="s">
        <v>2432</v>
      </c>
      <c r="E3192" s="5">
        <f>IFERROR((PlanMasine[[#This Row],[Norma]]/PlanMasine[[#This Row],[Q]])*(PlanMasine[[#This Row],[Q]]/SUMIF(#REF!,PlanMasine[[#This Row],[RN]],#REF!)*PlanMasine[[#This Row],[KPLQ]]),0)</f>
        <v>0</v>
      </c>
      <c r="F3192" s="23">
        <v>3</v>
      </c>
      <c r="G3192" s="23">
        <v>0</v>
      </c>
      <c r="H3192" s="23">
        <v>0</v>
      </c>
      <c r="I3192" s="23" t="s">
        <v>5</v>
      </c>
      <c r="J3192" s="23" t="s">
        <v>570</v>
      </c>
      <c r="K3192" s="23" t="s">
        <v>1848</v>
      </c>
      <c r="L3192" s="24">
        <v>45882</v>
      </c>
      <c r="M3192" s="28">
        <v>4.1666666666666666E-3</v>
      </c>
      <c r="N3192" s="3">
        <v>45852</v>
      </c>
      <c r="O3192">
        <v>175656</v>
      </c>
      <c r="P3192" t="e">
        <f>IFERROR(INDEX(REDOSLIJED!#REF!,MATCH(PlanMasine[[#This Row],[KPL]],REDOSLIJED!#REF!,0)),MAX(REDOSLIJED!#REF!)+1)</f>
        <v>#REF!</v>
      </c>
    </row>
    <row r="3193" spans="1:16" hidden="1" x14ac:dyDescent="0.25">
      <c r="A3193" s="23">
        <v>1031847</v>
      </c>
      <c r="B3193" s="23">
        <v>1</v>
      </c>
      <c r="C3193" s="23">
        <v>1031923</v>
      </c>
      <c r="D3193" s="23" t="s">
        <v>2434</v>
      </c>
      <c r="E3193" s="5">
        <f>IFERROR((PlanMasine[[#This Row],[Norma]]/PlanMasine[[#This Row],[Q]])*(PlanMasine[[#This Row],[Q]]/SUMIF(#REF!,PlanMasine[[#This Row],[RN]],#REF!)*PlanMasine[[#This Row],[KPLQ]]),0)</f>
        <v>0</v>
      </c>
      <c r="F3193" s="23">
        <v>3</v>
      </c>
      <c r="G3193" s="23">
        <v>0</v>
      </c>
      <c r="H3193" s="23">
        <v>0</v>
      </c>
      <c r="I3193" s="23" t="s">
        <v>5</v>
      </c>
      <c r="J3193" s="23" t="s">
        <v>570</v>
      </c>
      <c r="K3193" s="23" t="s">
        <v>1848</v>
      </c>
      <c r="L3193" s="24">
        <v>45882</v>
      </c>
      <c r="M3193" s="28">
        <v>4.1666666666666666E-3</v>
      </c>
      <c r="N3193" s="3">
        <v>45852</v>
      </c>
      <c r="O3193">
        <v>175658</v>
      </c>
      <c r="P3193" t="e">
        <f>IFERROR(INDEX(REDOSLIJED!#REF!,MATCH(PlanMasine[[#This Row],[KPL]],REDOSLIJED!#REF!,0)),MAX(REDOSLIJED!#REF!)+1)</f>
        <v>#REF!</v>
      </c>
    </row>
    <row r="3194" spans="1:16" hidden="1" x14ac:dyDescent="0.25">
      <c r="A3194" s="23">
        <v>1031848</v>
      </c>
      <c r="B3194" s="23">
        <v>1</v>
      </c>
      <c r="C3194" s="23">
        <v>1031909</v>
      </c>
      <c r="D3194" s="23" t="s">
        <v>2425</v>
      </c>
      <c r="E3194" s="5">
        <f>IFERROR((PlanMasine[[#This Row],[Norma]]/PlanMasine[[#This Row],[Q]])*(PlanMasine[[#This Row],[Q]]/SUMIF(#REF!,PlanMasine[[#This Row],[RN]],#REF!)*PlanMasine[[#This Row],[KPLQ]]),0)</f>
        <v>0</v>
      </c>
      <c r="F3194" s="23">
        <v>6</v>
      </c>
      <c r="G3194" s="23">
        <v>0</v>
      </c>
      <c r="H3194" s="23">
        <v>0</v>
      </c>
      <c r="I3194" s="23" t="s">
        <v>5</v>
      </c>
      <c r="J3194" s="23" t="s">
        <v>570</v>
      </c>
      <c r="K3194" s="23" t="s">
        <v>1848</v>
      </c>
      <c r="L3194" s="24">
        <v>45882</v>
      </c>
      <c r="M3194" s="28">
        <v>4.1666666666666666E-3</v>
      </c>
      <c r="N3194" s="3">
        <v>45852</v>
      </c>
      <c r="O3194">
        <v>175644</v>
      </c>
      <c r="P3194" t="e">
        <f>IFERROR(INDEX(REDOSLIJED!#REF!,MATCH(PlanMasine[[#This Row],[KPL]],REDOSLIJED!#REF!,0)),MAX(REDOSLIJED!#REF!)+1)</f>
        <v>#REF!</v>
      </c>
    </row>
    <row r="3195" spans="1:16" hidden="1" x14ac:dyDescent="0.25">
      <c r="A3195" s="23">
        <v>1031848</v>
      </c>
      <c r="B3195" s="23">
        <v>1</v>
      </c>
      <c r="C3195" s="23">
        <v>1031916</v>
      </c>
      <c r="D3195" s="23" t="s">
        <v>465</v>
      </c>
      <c r="E3195" s="5">
        <f>IFERROR((PlanMasine[[#This Row],[Norma]]/PlanMasine[[#This Row],[Q]])*(PlanMasine[[#This Row],[Q]]/SUMIF(#REF!,PlanMasine[[#This Row],[RN]],#REF!)*PlanMasine[[#This Row],[KPLQ]]),0)</f>
        <v>0</v>
      </c>
      <c r="F3195" s="23">
        <v>6</v>
      </c>
      <c r="G3195" s="23">
        <v>0</v>
      </c>
      <c r="H3195" s="23">
        <v>0</v>
      </c>
      <c r="I3195" s="23" t="s">
        <v>5</v>
      </c>
      <c r="J3195" s="23" t="s">
        <v>570</v>
      </c>
      <c r="K3195" s="23" t="s">
        <v>1848</v>
      </c>
      <c r="L3195" s="24">
        <v>45882</v>
      </c>
      <c r="M3195" s="28">
        <v>4.1666666666666666E-3</v>
      </c>
      <c r="N3195" s="3">
        <v>45852</v>
      </c>
      <c r="O3195">
        <v>175651</v>
      </c>
      <c r="P3195" t="e">
        <f>IFERROR(INDEX(REDOSLIJED!#REF!,MATCH(PlanMasine[[#This Row],[KPL]],REDOSLIJED!#REF!,0)),MAX(REDOSLIJED!#REF!)+1)</f>
        <v>#REF!</v>
      </c>
    </row>
    <row r="3196" spans="1:16" hidden="1" x14ac:dyDescent="0.25">
      <c r="A3196" s="23">
        <v>1031848</v>
      </c>
      <c r="B3196" s="23">
        <v>1</v>
      </c>
      <c r="C3196" s="23">
        <v>1031903</v>
      </c>
      <c r="D3196" s="23" t="s">
        <v>464</v>
      </c>
      <c r="E3196" s="5">
        <f>IFERROR((PlanMasine[[#This Row],[Norma]]/PlanMasine[[#This Row],[Q]])*(PlanMasine[[#This Row],[Q]]/SUMIF(#REF!,PlanMasine[[#This Row],[RN]],#REF!)*PlanMasine[[#This Row],[KPLQ]]),0)</f>
        <v>0</v>
      </c>
      <c r="F3196" s="23">
        <v>3</v>
      </c>
      <c r="G3196" s="23">
        <v>0</v>
      </c>
      <c r="H3196" s="23">
        <v>0</v>
      </c>
      <c r="I3196" s="23" t="s">
        <v>5</v>
      </c>
      <c r="J3196" s="23" t="s">
        <v>570</v>
      </c>
      <c r="K3196" s="23" t="s">
        <v>1848</v>
      </c>
      <c r="L3196" s="24">
        <v>45882</v>
      </c>
      <c r="M3196" s="28">
        <v>4.1666666666666666E-3</v>
      </c>
      <c r="N3196" s="3">
        <v>45852</v>
      </c>
      <c r="O3196">
        <v>175638</v>
      </c>
      <c r="P3196" t="e">
        <f>IFERROR(INDEX(REDOSLIJED!#REF!,MATCH(PlanMasine[[#This Row],[KPL]],REDOSLIJED!#REF!,0)),MAX(REDOSLIJED!#REF!)+1)</f>
        <v>#REF!</v>
      </c>
    </row>
    <row r="3197" spans="1:16" hidden="1" x14ac:dyDescent="0.25">
      <c r="A3197" s="23">
        <v>1031848</v>
      </c>
      <c r="B3197" s="23">
        <v>1</v>
      </c>
      <c r="C3197" s="23">
        <v>1031930</v>
      </c>
      <c r="D3197" s="23" t="s">
        <v>2418</v>
      </c>
      <c r="E3197" s="5">
        <f>IFERROR((PlanMasine[[#This Row],[Norma]]/PlanMasine[[#This Row],[Q]])*(PlanMasine[[#This Row],[Q]]/SUMIF(#REF!,PlanMasine[[#This Row],[RN]],#REF!)*PlanMasine[[#This Row],[KPLQ]]),0)</f>
        <v>0</v>
      </c>
      <c r="F3197" s="23">
        <v>3</v>
      </c>
      <c r="G3197" s="23">
        <v>0</v>
      </c>
      <c r="H3197" s="23">
        <v>0</v>
      </c>
      <c r="I3197" s="23" t="s">
        <v>5</v>
      </c>
      <c r="J3197" s="23" t="s">
        <v>570</v>
      </c>
      <c r="K3197" s="23" t="s">
        <v>1848</v>
      </c>
      <c r="L3197" s="24">
        <v>45882</v>
      </c>
      <c r="M3197" s="28">
        <v>5.5555555555555558E-3</v>
      </c>
      <c r="N3197" s="3">
        <v>45852</v>
      </c>
      <c r="O3197">
        <v>175665</v>
      </c>
      <c r="P3197" t="e">
        <f>IFERROR(INDEX(REDOSLIJED!#REF!,MATCH(PlanMasine[[#This Row],[KPL]],REDOSLIJED!#REF!,0)),MAX(REDOSLIJED!#REF!)+1)</f>
        <v>#REF!</v>
      </c>
    </row>
    <row r="3198" spans="1:16" hidden="1" x14ac:dyDescent="0.25">
      <c r="A3198" s="23">
        <v>1031848</v>
      </c>
      <c r="B3198" s="23">
        <v>1</v>
      </c>
      <c r="C3198" s="23">
        <v>1031905</v>
      </c>
      <c r="D3198" s="23" t="s">
        <v>2424</v>
      </c>
      <c r="E3198" s="5">
        <f>IFERROR((PlanMasine[[#This Row],[Norma]]/PlanMasine[[#This Row],[Q]])*(PlanMasine[[#This Row],[Q]]/SUMIF(#REF!,PlanMasine[[#This Row],[RN]],#REF!)*PlanMasine[[#This Row],[KPLQ]]),0)</f>
        <v>0</v>
      </c>
      <c r="F3198" s="23">
        <v>3</v>
      </c>
      <c r="G3198" s="23">
        <v>0</v>
      </c>
      <c r="H3198" s="23">
        <v>0</v>
      </c>
      <c r="I3198" s="23" t="s">
        <v>5</v>
      </c>
      <c r="J3198" s="23" t="s">
        <v>570</v>
      </c>
      <c r="K3198" s="23" t="s">
        <v>1848</v>
      </c>
      <c r="L3198" s="24">
        <v>45882</v>
      </c>
      <c r="M3198" s="28">
        <v>3.472222222222222E-3</v>
      </c>
      <c r="N3198" s="3">
        <v>45852</v>
      </c>
      <c r="O3198">
        <v>175640</v>
      </c>
      <c r="P3198" t="e">
        <f>IFERROR(INDEX(REDOSLIJED!#REF!,MATCH(PlanMasine[[#This Row],[KPL]],REDOSLIJED!#REF!,0)),MAX(REDOSLIJED!#REF!)+1)</f>
        <v>#REF!</v>
      </c>
    </row>
    <row r="3199" spans="1:16" hidden="1" x14ac:dyDescent="0.25">
      <c r="A3199" s="23">
        <v>1031848</v>
      </c>
      <c r="B3199" s="23">
        <v>1</v>
      </c>
      <c r="C3199" s="23">
        <v>1031907</v>
      </c>
      <c r="D3199" s="23" t="s">
        <v>2414</v>
      </c>
      <c r="E3199" s="5">
        <f>IFERROR((PlanMasine[[#This Row],[Norma]]/PlanMasine[[#This Row],[Q]])*(PlanMasine[[#This Row],[Q]]/SUMIF(#REF!,PlanMasine[[#This Row],[RN]],#REF!)*PlanMasine[[#This Row],[KPLQ]]),0)</f>
        <v>0</v>
      </c>
      <c r="F3199" s="23">
        <v>6</v>
      </c>
      <c r="G3199" s="23">
        <v>0</v>
      </c>
      <c r="H3199" s="23">
        <v>0</v>
      </c>
      <c r="I3199" s="23" t="s">
        <v>5</v>
      </c>
      <c r="J3199" s="23" t="s">
        <v>570</v>
      </c>
      <c r="K3199" s="23" t="s">
        <v>1848</v>
      </c>
      <c r="L3199" s="24">
        <v>45882</v>
      </c>
      <c r="M3199" s="28">
        <v>4.1666666666666666E-3</v>
      </c>
      <c r="N3199" s="3">
        <v>45852</v>
      </c>
      <c r="O3199">
        <v>175642</v>
      </c>
      <c r="P3199" t="e">
        <f>IFERROR(INDEX(REDOSLIJED!#REF!,MATCH(PlanMasine[[#This Row],[KPL]],REDOSLIJED!#REF!,0)),MAX(REDOSLIJED!#REF!)+1)</f>
        <v>#REF!</v>
      </c>
    </row>
    <row r="3200" spans="1:16" hidden="1" x14ac:dyDescent="0.25">
      <c r="A3200" s="23">
        <v>1031848</v>
      </c>
      <c r="B3200" s="23">
        <v>1</v>
      </c>
      <c r="C3200" s="23">
        <v>1031911</v>
      </c>
      <c r="D3200" s="23" t="s">
        <v>2429</v>
      </c>
      <c r="E3200" s="5">
        <f>IFERROR((PlanMasine[[#This Row],[Norma]]/PlanMasine[[#This Row],[Q]])*(PlanMasine[[#This Row],[Q]]/SUMIF(#REF!,PlanMasine[[#This Row],[RN]],#REF!)*PlanMasine[[#This Row],[KPLQ]]),0)</f>
        <v>0</v>
      </c>
      <c r="F3200" s="23">
        <v>3</v>
      </c>
      <c r="G3200" s="23">
        <v>0</v>
      </c>
      <c r="H3200" s="23">
        <v>0</v>
      </c>
      <c r="I3200" s="23" t="s">
        <v>5</v>
      </c>
      <c r="J3200" s="23" t="s">
        <v>570</v>
      </c>
      <c r="K3200" s="23" t="s">
        <v>1848</v>
      </c>
      <c r="L3200" s="24">
        <v>45882</v>
      </c>
      <c r="M3200" s="28">
        <v>4.1666666666666666E-3</v>
      </c>
      <c r="N3200" s="3">
        <v>45852</v>
      </c>
      <c r="O3200">
        <v>175646</v>
      </c>
      <c r="P3200" t="e">
        <f>IFERROR(INDEX(REDOSLIJED!#REF!,MATCH(PlanMasine[[#This Row],[KPL]],REDOSLIJED!#REF!,0)),MAX(REDOSLIJED!#REF!)+1)</f>
        <v>#REF!</v>
      </c>
    </row>
    <row r="3201" spans="1:16" hidden="1" x14ac:dyDescent="0.25">
      <c r="A3201" s="23">
        <v>1031848</v>
      </c>
      <c r="B3201" s="23">
        <v>1</v>
      </c>
      <c r="C3201" s="23">
        <v>1031929</v>
      </c>
      <c r="D3201" s="23" t="s">
        <v>2415</v>
      </c>
      <c r="E3201" s="5">
        <f>IFERROR((PlanMasine[[#This Row],[Norma]]/PlanMasine[[#This Row],[Q]])*(PlanMasine[[#This Row],[Q]]/SUMIF(#REF!,PlanMasine[[#This Row],[RN]],#REF!)*PlanMasine[[#This Row],[KPLQ]]),0)</f>
        <v>0</v>
      </c>
      <c r="F3201" s="23">
        <v>3</v>
      </c>
      <c r="G3201" s="23">
        <v>0</v>
      </c>
      <c r="H3201" s="23">
        <v>0</v>
      </c>
      <c r="I3201" s="23" t="s">
        <v>5</v>
      </c>
      <c r="J3201" s="23" t="s">
        <v>570</v>
      </c>
      <c r="K3201" s="23" t="s">
        <v>1848</v>
      </c>
      <c r="L3201" s="24">
        <v>45882</v>
      </c>
      <c r="M3201" s="28">
        <v>1.3888888888888889E-3</v>
      </c>
      <c r="N3201" s="3">
        <v>45852</v>
      </c>
      <c r="O3201">
        <v>175664</v>
      </c>
      <c r="P3201" t="e">
        <f>IFERROR(INDEX(REDOSLIJED!#REF!,MATCH(PlanMasine[[#This Row],[KPL]],REDOSLIJED!#REF!,0)),MAX(REDOSLIJED!#REF!)+1)</f>
        <v>#REF!</v>
      </c>
    </row>
    <row r="3202" spans="1:16" hidden="1" x14ac:dyDescent="0.25">
      <c r="A3202" s="23">
        <v>1031848</v>
      </c>
      <c r="B3202" s="23">
        <v>1</v>
      </c>
      <c r="C3202" s="23">
        <v>1031908</v>
      </c>
      <c r="D3202" s="23" t="s">
        <v>2416</v>
      </c>
      <c r="E3202" s="5">
        <f>IFERROR((PlanMasine[[#This Row],[Norma]]/PlanMasine[[#This Row],[Q]])*(PlanMasine[[#This Row],[Q]]/SUMIF(#REF!,PlanMasine[[#This Row],[RN]],#REF!)*PlanMasine[[#This Row],[KPLQ]]),0)</f>
        <v>0</v>
      </c>
      <c r="F3202" s="23">
        <v>6</v>
      </c>
      <c r="G3202" s="23">
        <v>1</v>
      </c>
      <c r="H3202" s="23">
        <v>0</v>
      </c>
      <c r="I3202" s="23" t="s">
        <v>5</v>
      </c>
      <c r="J3202" s="23" t="s">
        <v>570</v>
      </c>
      <c r="K3202" s="23" t="s">
        <v>1848</v>
      </c>
      <c r="L3202" s="24">
        <v>45882</v>
      </c>
      <c r="M3202" s="28">
        <v>8.3333333333333332E-3</v>
      </c>
      <c r="N3202" s="3">
        <v>45852</v>
      </c>
      <c r="O3202">
        <v>175643</v>
      </c>
      <c r="P3202" t="e">
        <f>IFERROR(INDEX(REDOSLIJED!#REF!,MATCH(PlanMasine[[#This Row],[KPL]],REDOSLIJED!#REF!,0)),MAX(REDOSLIJED!#REF!)+1)</f>
        <v>#REF!</v>
      </c>
    </row>
    <row r="3203" spans="1:16" hidden="1" x14ac:dyDescent="0.25">
      <c r="A3203" s="23">
        <v>1031848</v>
      </c>
      <c r="B3203" s="23">
        <v>1</v>
      </c>
      <c r="C3203" s="23">
        <v>1031923</v>
      </c>
      <c r="D3203" s="23" t="s">
        <v>2434</v>
      </c>
      <c r="E3203" s="5">
        <f>IFERROR((PlanMasine[[#This Row],[Norma]]/PlanMasine[[#This Row],[Q]])*(PlanMasine[[#This Row],[Q]]/SUMIF(#REF!,PlanMasine[[#This Row],[RN]],#REF!)*PlanMasine[[#This Row],[KPLQ]]),0)</f>
        <v>0</v>
      </c>
      <c r="F3203" s="23">
        <v>3</v>
      </c>
      <c r="G3203" s="23">
        <v>0</v>
      </c>
      <c r="H3203" s="23">
        <v>0</v>
      </c>
      <c r="I3203" s="23" t="s">
        <v>5</v>
      </c>
      <c r="J3203" s="23" t="s">
        <v>570</v>
      </c>
      <c r="K3203" s="23" t="s">
        <v>1848</v>
      </c>
      <c r="L3203" s="24">
        <v>45882</v>
      </c>
      <c r="M3203" s="28">
        <v>4.1666666666666666E-3</v>
      </c>
      <c r="N3203" s="3">
        <v>45852</v>
      </c>
      <c r="O3203">
        <v>175658</v>
      </c>
      <c r="P3203" t="e">
        <f>IFERROR(INDEX(REDOSLIJED!#REF!,MATCH(PlanMasine[[#This Row],[KPL]],REDOSLIJED!#REF!,0)),MAX(REDOSLIJED!#REF!)+1)</f>
        <v>#REF!</v>
      </c>
    </row>
    <row r="3204" spans="1:16" hidden="1" x14ac:dyDescent="0.25">
      <c r="A3204" s="23">
        <v>1031848</v>
      </c>
      <c r="B3204" s="23">
        <v>1</v>
      </c>
      <c r="C3204" s="23">
        <v>1031918</v>
      </c>
      <c r="D3204" s="23" t="s">
        <v>2431</v>
      </c>
      <c r="E3204" s="5">
        <f>IFERROR((PlanMasine[[#This Row],[Norma]]/PlanMasine[[#This Row],[Q]])*(PlanMasine[[#This Row],[Q]]/SUMIF(#REF!,PlanMasine[[#This Row],[RN]],#REF!)*PlanMasine[[#This Row],[KPLQ]]),0)</f>
        <v>0</v>
      </c>
      <c r="F3204" s="23">
        <v>3</v>
      </c>
      <c r="G3204" s="23">
        <v>0</v>
      </c>
      <c r="H3204" s="23">
        <v>0</v>
      </c>
      <c r="I3204" s="23" t="s">
        <v>5</v>
      </c>
      <c r="J3204" s="23" t="s">
        <v>570</v>
      </c>
      <c r="K3204" s="23" t="s">
        <v>1848</v>
      </c>
      <c r="L3204" s="24">
        <v>45882</v>
      </c>
      <c r="M3204" s="28">
        <v>4.1666666666666666E-3</v>
      </c>
      <c r="N3204" s="3">
        <v>45852</v>
      </c>
      <c r="O3204">
        <v>175653</v>
      </c>
      <c r="P3204" t="e">
        <f>IFERROR(INDEX(REDOSLIJED!#REF!,MATCH(PlanMasine[[#This Row],[KPL]],REDOSLIJED!#REF!,0)),MAX(REDOSLIJED!#REF!)+1)</f>
        <v>#REF!</v>
      </c>
    </row>
    <row r="3205" spans="1:16" hidden="1" x14ac:dyDescent="0.25">
      <c r="A3205" s="23">
        <v>1031848</v>
      </c>
      <c r="B3205" s="23">
        <v>1</v>
      </c>
      <c r="C3205" s="23">
        <v>1031927</v>
      </c>
      <c r="D3205" s="23" t="s">
        <v>1074</v>
      </c>
      <c r="E3205" s="5">
        <f>IFERROR((PlanMasine[[#This Row],[Norma]]/PlanMasine[[#This Row],[Q]])*(PlanMasine[[#This Row],[Q]]/SUMIF(#REF!,PlanMasine[[#This Row],[RN]],#REF!)*PlanMasine[[#This Row],[KPLQ]]),0)</f>
        <v>0</v>
      </c>
      <c r="F3205" s="23">
        <v>3</v>
      </c>
      <c r="G3205" s="23">
        <v>0</v>
      </c>
      <c r="H3205" s="23">
        <v>0</v>
      </c>
      <c r="I3205" s="23" t="s">
        <v>5</v>
      </c>
      <c r="J3205" s="23" t="s">
        <v>570</v>
      </c>
      <c r="K3205" s="23" t="s">
        <v>1848</v>
      </c>
      <c r="L3205" s="24">
        <v>45882</v>
      </c>
      <c r="M3205" s="28">
        <v>5.5555555555555558E-3</v>
      </c>
      <c r="N3205" s="3">
        <v>45852</v>
      </c>
      <c r="O3205">
        <v>175662</v>
      </c>
      <c r="P3205" t="e">
        <f>IFERROR(INDEX(REDOSLIJED!#REF!,MATCH(PlanMasine[[#This Row],[KPL]],REDOSLIJED!#REF!,0)),MAX(REDOSLIJED!#REF!)+1)</f>
        <v>#REF!</v>
      </c>
    </row>
    <row r="3206" spans="1:16" hidden="1" x14ac:dyDescent="0.25">
      <c r="A3206" s="23">
        <v>1031848</v>
      </c>
      <c r="B3206" s="23">
        <v>1</v>
      </c>
      <c r="C3206" s="23">
        <v>1031910</v>
      </c>
      <c r="D3206" s="23" t="s">
        <v>2427</v>
      </c>
      <c r="E3206" s="5">
        <f>IFERROR((PlanMasine[[#This Row],[Norma]]/PlanMasine[[#This Row],[Q]])*(PlanMasine[[#This Row],[Q]]/SUMIF(#REF!,PlanMasine[[#This Row],[RN]],#REF!)*PlanMasine[[#This Row],[KPLQ]]),0)</f>
        <v>0</v>
      </c>
      <c r="F3206" s="23">
        <v>3</v>
      </c>
      <c r="G3206" s="23">
        <v>0</v>
      </c>
      <c r="H3206" s="23">
        <v>0</v>
      </c>
      <c r="I3206" s="23" t="s">
        <v>5</v>
      </c>
      <c r="J3206" s="23" t="s">
        <v>570</v>
      </c>
      <c r="K3206" s="23" t="s">
        <v>1848</v>
      </c>
      <c r="L3206" s="24">
        <v>45882</v>
      </c>
      <c r="M3206" s="28">
        <v>4.1666666666666666E-3</v>
      </c>
      <c r="N3206" s="3">
        <v>45852</v>
      </c>
      <c r="O3206">
        <v>175645</v>
      </c>
      <c r="P3206" t="e">
        <f>IFERROR(INDEX(REDOSLIJED!#REF!,MATCH(PlanMasine[[#This Row],[KPL]],REDOSLIJED!#REF!,0)),MAX(REDOSLIJED!#REF!)+1)</f>
        <v>#REF!</v>
      </c>
    </row>
    <row r="3207" spans="1:16" hidden="1" x14ac:dyDescent="0.25">
      <c r="A3207" s="23">
        <v>1031848</v>
      </c>
      <c r="B3207" s="23">
        <v>1</v>
      </c>
      <c r="C3207" s="23">
        <v>1031925</v>
      </c>
      <c r="D3207" s="23" t="s">
        <v>1990</v>
      </c>
      <c r="E3207" s="5">
        <f>IFERROR((PlanMasine[[#This Row],[Norma]]/PlanMasine[[#This Row],[Q]])*(PlanMasine[[#This Row],[Q]]/SUMIF(#REF!,PlanMasine[[#This Row],[RN]],#REF!)*PlanMasine[[#This Row],[KPLQ]]),0)</f>
        <v>0</v>
      </c>
      <c r="F3207" s="23">
        <v>3</v>
      </c>
      <c r="G3207" s="23">
        <v>0</v>
      </c>
      <c r="H3207" s="23">
        <v>0</v>
      </c>
      <c r="I3207" s="23" t="s">
        <v>5</v>
      </c>
      <c r="J3207" s="23" t="s">
        <v>570</v>
      </c>
      <c r="K3207" s="23" t="s">
        <v>1848</v>
      </c>
      <c r="L3207" s="24">
        <v>45882</v>
      </c>
      <c r="M3207" s="28">
        <v>8.3333333333333332E-3</v>
      </c>
      <c r="N3207" s="3">
        <v>45852</v>
      </c>
      <c r="O3207">
        <v>175660</v>
      </c>
      <c r="P3207" t="e">
        <f>IFERROR(INDEX(REDOSLIJED!#REF!,MATCH(PlanMasine[[#This Row],[KPL]],REDOSLIJED!#REF!,0)),MAX(REDOSLIJED!#REF!)+1)</f>
        <v>#REF!</v>
      </c>
    </row>
    <row r="3208" spans="1:16" hidden="1" x14ac:dyDescent="0.25">
      <c r="A3208" s="23">
        <v>1031848</v>
      </c>
      <c r="B3208" s="23">
        <v>1</v>
      </c>
      <c r="C3208" s="23">
        <v>1031949</v>
      </c>
      <c r="D3208" s="23" t="s">
        <v>1992</v>
      </c>
      <c r="E3208" s="5">
        <f>IFERROR((PlanMasine[[#This Row],[Norma]]/PlanMasine[[#This Row],[Q]])*(PlanMasine[[#This Row],[Q]]/SUMIF(#REF!,PlanMasine[[#This Row],[RN]],#REF!)*PlanMasine[[#This Row],[KPLQ]]),0)</f>
        <v>0</v>
      </c>
      <c r="F3208" s="23">
        <v>3</v>
      </c>
      <c r="G3208" s="23">
        <v>0</v>
      </c>
      <c r="H3208" s="23">
        <v>0</v>
      </c>
      <c r="I3208" s="23" t="s">
        <v>5</v>
      </c>
      <c r="J3208" s="23" t="s">
        <v>570</v>
      </c>
      <c r="K3208" s="23" t="s">
        <v>1848</v>
      </c>
      <c r="L3208" s="24">
        <v>45882</v>
      </c>
      <c r="M3208" s="28">
        <v>3.472222222222222E-3</v>
      </c>
      <c r="N3208" s="3">
        <v>45852</v>
      </c>
      <c r="O3208">
        <v>175684</v>
      </c>
      <c r="P3208" t="e">
        <f>IFERROR(INDEX(REDOSLIJED!#REF!,MATCH(PlanMasine[[#This Row],[KPL]],REDOSLIJED!#REF!,0)),MAX(REDOSLIJED!#REF!)+1)</f>
        <v>#REF!</v>
      </c>
    </row>
    <row r="3209" spans="1:16" hidden="1" x14ac:dyDescent="0.25">
      <c r="A3209" s="23">
        <v>1031848</v>
      </c>
      <c r="B3209" s="23">
        <v>1</v>
      </c>
      <c r="C3209" s="23">
        <v>1031921</v>
      </c>
      <c r="D3209" s="23" t="s">
        <v>2432</v>
      </c>
      <c r="E3209" s="5">
        <f>IFERROR((PlanMasine[[#This Row],[Norma]]/PlanMasine[[#This Row],[Q]])*(PlanMasine[[#This Row],[Q]]/SUMIF(#REF!,PlanMasine[[#This Row],[RN]],#REF!)*PlanMasine[[#This Row],[KPLQ]]),0)</f>
        <v>0</v>
      </c>
      <c r="F3209" s="23">
        <v>3</v>
      </c>
      <c r="G3209" s="23">
        <v>0</v>
      </c>
      <c r="H3209" s="23">
        <v>0</v>
      </c>
      <c r="I3209" s="23" t="s">
        <v>5</v>
      </c>
      <c r="J3209" s="23" t="s">
        <v>570</v>
      </c>
      <c r="K3209" s="23" t="s">
        <v>1848</v>
      </c>
      <c r="L3209" s="24">
        <v>45882</v>
      </c>
      <c r="M3209" s="28">
        <v>4.1666666666666666E-3</v>
      </c>
      <c r="N3209" s="3">
        <v>45852</v>
      </c>
      <c r="O3209">
        <v>175656</v>
      </c>
      <c r="P3209" t="e">
        <f>IFERROR(INDEX(REDOSLIJED!#REF!,MATCH(PlanMasine[[#This Row],[KPL]],REDOSLIJED!#REF!,0)),MAX(REDOSLIJED!#REF!)+1)</f>
        <v>#REF!</v>
      </c>
    </row>
    <row r="3210" spans="1:16" hidden="1" x14ac:dyDescent="0.25">
      <c r="A3210" s="23">
        <v>1031848</v>
      </c>
      <c r="B3210" s="23">
        <v>1</v>
      </c>
      <c r="C3210" s="23">
        <v>1031948</v>
      </c>
      <c r="D3210" s="23" t="s">
        <v>1850</v>
      </c>
      <c r="E3210" s="5">
        <f>IFERROR((PlanMasine[[#This Row],[Norma]]/PlanMasine[[#This Row],[Q]])*(PlanMasine[[#This Row],[Q]]/SUMIF(#REF!,PlanMasine[[#This Row],[RN]],#REF!)*PlanMasine[[#This Row],[KPLQ]]),0)</f>
        <v>0</v>
      </c>
      <c r="F3210" s="23">
        <v>3</v>
      </c>
      <c r="G3210" s="23">
        <v>0</v>
      </c>
      <c r="H3210" s="23">
        <v>0</v>
      </c>
      <c r="I3210" s="23" t="s">
        <v>5</v>
      </c>
      <c r="J3210" s="23" t="s">
        <v>570</v>
      </c>
      <c r="K3210" s="23" t="s">
        <v>1848</v>
      </c>
      <c r="L3210" s="24">
        <v>45882</v>
      </c>
      <c r="M3210" s="28">
        <v>8.3333333333333332E-3</v>
      </c>
      <c r="N3210" s="3">
        <v>45852</v>
      </c>
      <c r="O3210">
        <v>175683</v>
      </c>
      <c r="P3210" t="e">
        <f>IFERROR(INDEX(REDOSLIJED!#REF!,MATCH(PlanMasine[[#This Row],[KPL]],REDOSLIJED!#REF!,0)),MAX(REDOSLIJED!#REF!)+1)</f>
        <v>#REF!</v>
      </c>
    </row>
    <row r="3211" spans="1:16" hidden="1" x14ac:dyDescent="0.25">
      <c r="A3211" s="23">
        <v>1031848</v>
      </c>
      <c r="B3211" s="23">
        <v>1</v>
      </c>
      <c r="C3211" s="23">
        <v>1031899</v>
      </c>
      <c r="D3211" s="23" t="s">
        <v>1754</v>
      </c>
      <c r="E3211" s="5">
        <f>IFERROR((PlanMasine[[#This Row],[Norma]]/PlanMasine[[#This Row],[Q]])*(PlanMasine[[#This Row],[Q]]/SUMIF(#REF!,PlanMasine[[#This Row],[RN]],#REF!)*PlanMasine[[#This Row],[KPLQ]]),0)</f>
        <v>0</v>
      </c>
      <c r="F3211" s="23">
        <v>3</v>
      </c>
      <c r="G3211" s="23">
        <v>0</v>
      </c>
      <c r="H3211" s="23">
        <v>0</v>
      </c>
      <c r="I3211" s="23" t="s">
        <v>5</v>
      </c>
      <c r="J3211" s="23" t="s">
        <v>570</v>
      </c>
      <c r="K3211" s="23" t="s">
        <v>1848</v>
      </c>
      <c r="L3211" s="24">
        <v>45882</v>
      </c>
      <c r="M3211" s="28">
        <v>5.5555555555555558E-3</v>
      </c>
      <c r="N3211" s="3">
        <v>45852</v>
      </c>
      <c r="O3211">
        <v>175634</v>
      </c>
      <c r="P3211" t="e">
        <f>IFERROR(INDEX(REDOSLIJED!#REF!,MATCH(PlanMasine[[#This Row],[KPL]],REDOSLIJED!#REF!,0)),MAX(REDOSLIJED!#REF!)+1)</f>
        <v>#REF!</v>
      </c>
    </row>
    <row r="3212" spans="1:16" hidden="1" x14ac:dyDescent="0.25">
      <c r="A3212" s="23">
        <v>1031848</v>
      </c>
      <c r="B3212" s="23">
        <v>1</v>
      </c>
      <c r="C3212" s="23">
        <v>1031937</v>
      </c>
      <c r="D3212" s="23" t="s">
        <v>2423</v>
      </c>
      <c r="E3212" s="5">
        <f>IFERROR((PlanMasine[[#This Row],[Norma]]/PlanMasine[[#This Row],[Q]])*(PlanMasine[[#This Row],[Q]]/SUMIF(#REF!,PlanMasine[[#This Row],[RN]],#REF!)*PlanMasine[[#This Row],[KPLQ]]),0)</f>
        <v>0</v>
      </c>
      <c r="F3212" s="23">
        <v>3</v>
      </c>
      <c r="G3212" s="23">
        <v>0</v>
      </c>
      <c r="H3212" s="23">
        <v>0</v>
      </c>
      <c r="I3212" s="23" t="s">
        <v>5</v>
      </c>
      <c r="J3212" s="23" t="s">
        <v>570</v>
      </c>
      <c r="K3212" s="23" t="s">
        <v>1848</v>
      </c>
      <c r="L3212" s="24">
        <v>45882</v>
      </c>
      <c r="M3212" s="28">
        <v>4.1666666666666666E-3</v>
      </c>
      <c r="N3212" s="3">
        <v>45852</v>
      </c>
      <c r="O3212">
        <v>175672</v>
      </c>
      <c r="P3212" t="e">
        <f>IFERROR(INDEX(REDOSLIJED!#REF!,MATCH(PlanMasine[[#This Row],[KPL]],REDOSLIJED!#REF!,0)),MAX(REDOSLIJED!#REF!)+1)</f>
        <v>#REF!</v>
      </c>
    </row>
    <row r="3213" spans="1:16" hidden="1" x14ac:dyDescent="0.25">
      <c r="A3213" s="23">
        <v>1031848</v>
      </c>
      <c r="B3213" s="23">
        <v>1</v>
      </c>
      <c r="C3213" s="23">
        <v>1031954</v>
      </c>
      <c r="D3213" s="23" t="s">
        <v>1994</v>
      </c>
      <c r="E3213" s="5">
        <f>IFERROR((PlanMasine[[#This Row],[Norma]]/PlanMasine[[#This Row],[Q]])*(PlanMasine[[#This Row],[Q]]/SUMIF(#REF!,PlanMasine[[#This Row],[RN]],#REF!)*PlanMasine[[#This Row],[KPLQ]]),0)</f>
        <v>0</v>
      </c>
      <c r="F3213" s="23">
        <v>6</v>
      </c>
      <c r="G3213" s="23">
        <v>0</v>
      </c>
      <c r="H3213" s="23">
        <v>0</v>
      </c>
      <c r="I3213" s="23" t="s">
        <v>5</v>
      </c>
      <c r="J3213" s="23" t="s">
        <v>570</v>
      </c>
      <c r="K3213" s="23" t="s">
        <v>1848</v>
      </c>
      <c r="L3213" s="24">
        <v>45882</v>
      </c>
      <c r="M3213" s="28">
        <v>6.9444444444444441E-3</v>
      </c>
      <c r="N3213" s="3">
        <v>45852</v>
      </c>
      <c r="O3213">
        <v>175689</v>
      </c>
      <c r="P3213" t="e">
        <f>IFERROR(INDEX(REDOSLIJED!#REF!,MATCH(PlanMasine[[#This Row],[KPL]],REDOSLIJED!#REF!,0)),MAX(REDOSLIJED!#REF!)+1)</f>
        <v>#REF!</v>
      </c>
    </row>
    <row r="3214" spans="1:16" hidden="1" x14ac:dyDescent="0.25">
      <c r="A3214" s="23">
        <v>1031848</v>
      </c>
      <c r="B3214" s="23">
        <v>1</v>
      </c>
      <c r="C3214" s="23">
        <v>1031936</v>
      </c>
      <c r="D3214" s="23" t="s">
        <v>2422</v>
      </c>
      <c r="E3214" s="5">
        <f>IFERROR((PlanMasine[[#This Row],[Norma]]/PlanMasine[[#This Row],[Q]])*(PlanMasine[[#This Row],[Q]]/SUMIF(#REF!,PlanMasine[[#This Row],[RN]],#REF!)*PlanMasine[[#This Row],[KPLQ]]),0)</f>
        <v>0</v>
      </c>
      <c r="F3214" s="23">
        <v>3</v>
      </c>
      <c r="G3214" s="23">
        <v>0</v>
      </c>
      <c r="H3214" s="23">
        <v>0</v>
      </c>
      <c r="I3214" s="23" t="s">
        <v>5</v>
      </c>
      <c r="J3214" s="23" t="s">
        <v>570</v>
      </c>
      <c r="K3214" s="23" t="s">
        <v>1848</v>
      </c>
      <c r="L3214" s="24">
        <v>45882</v>
      </c>
      <c r="M3214" s="28">
        <v>4.1666666666666666E-3</v>
      </c>
      <c r="N3214" s="3">
        <v>45852</v>
      </c>
      <c r="O3214">
        <v>175671</v>
      </c>
      <c r="P3214" t="e">
        <f>IFERROR(INDEX(REDOSLIJED!#REF!,MATCH(PlanMasine[[#This Row],[KPL]],REDOSLIJED!#REF!,0)),MAX(REDOSLIJED!#REF!)+1)</f>
        <v>#REF!</v>
      </c>
    </row>
    <row r="3215" spans="1:16" hidden="1" x14ac:dyDescent="0.25">
      <c r="A3215" s="23">
        <v>1031848</v>
      </c>
      <c r="B3215" s="23">
        <v>1</v>
      </c>
      <c r="C3215" s="23">
        <v>1031935</v>
      </c>
      <c r="D3215" s="23" t="s">
        <v>2420</v>
      </c>
      <c r="E3215" s="5">
        <f>IFERROR((PlanMasine[[#This Row],[Norma]]/PlanMasine[[#This Row],[Q]])*(PlanMasine[[#This Row],[Q]]/SUMIF(#REF!,PlanMasine[[#This Row],[RN]],#REF!)*PlanMasine[[#This Row],[KPLQ]]),0)</f>
        <v>0</v>
      </c>
      <c r="F3215" s="23">
        <v>3</v>
      </c>
      <c r="G3215" s="23">
        <v>0</v>
      </c>
      <c r="H3215" s="23">
        <v>0</v>
      </c>
      <c r="I3215" s="23" t="s">
        <v>5</v>
      </c>
      <c r="J3215" s="23" t="s">
        <v>570</v>
      </c>
      <c r="K3215" s="23" t="s">
        <v>1848</v>
      </c>
      <c r="L3215" s="24">
        <v>45882</v>
      </c>
      <c r="M3215" s="28">
        <v>5.5555555555555558E-3</v>
      </c>
      <c r="N3215" s="3">
        <v>45852</v>
      </c>
      <c r="O3215">
        <v>175670</v>
      </c>
      <c r="P3215" t="e">
        <f>IFERROR(INDEX(REDOSLIJED!#REF!,MATCH(PlanMasine[[#This Row],[KPL]],REDOSLIJED!#REF!,0)),MAX(REDOSLIJED!#REF!)+1)</f>
        <v>#REF!</v>
      </c>
    </row>
    <row r="3216" spans="1:16" hidden="1" x14ac:dyDescent="0.25">
      <c r="A3216" s="23">
        <v>1031848</v>
      </c>
      <c r="B3216" s="23">
        <v>1</v>
      </c>
      <c r="C3216" s="23">
        <v>1031963</v>
      </c>
      <c r="D3216" s="23" t="s">
        <v>2419</v>
      </c>
      <c r="E3216" s="5">
        <f>IFERROR((PlanMasine[[#This Row],[Norma]]/PlanMasine[[#This Row],[Q]])*(PlanMasine[[#This Row],[Q]]/SUMIF(#REF!,PlanMasine[[#This Row],[RN]],#REF!)*PlanMasine[[#This Row],[KPLQ]]),0)</f>
        <v>0</v>
      </c>
      <c r="F3216" s="23">
        <v>3</v>
      </c>
      <c r="G3216" s="23">
        <v>0</v>
      </c>
      <c r="H3216" s="23">
        <v>0</v>
      </c>
      <c r="I3216" s="23" t="s">
        <v>5</v>
      </c>
      <c r="J3216" s="23" t="s">
        <v>570</v>
      </c>
      <c r="K3216" s="23" t="s">
        <v>1848</v>
      </c>
      <c r="L3216" s="24">
        <v>45882</v>
      </c>
      <c r="M3216" s="28">
        <v>3.472222222222222E-3</v>
      </c>
      <c r="N3216" s="3">
        <v>45852</v>
      </c>
      <c r="O3216">
        <v>183465</v>
      </c>
      <c r="P3216" t="e">
        <f>IFERROR(INDEX(REDOSLIJED!#REF!,MATCH(PlanMasine[[#This Row],[KPL]],REDOSLIJED!#REF!,0)),MAX(REDOSLIJED!#REF!)+1)</f>
        <v>#REF!</v>
      </c>
    </row>
    <row r="3217" spans="1:16" hidden="1" x14ac:dyDescent="0.25">
      <c r="A3217" s="23">
        <v>1031848</v>
      </c>
      <c r="B3217" s="23">
        <v>1</v>
      </c>
      <c r="C3217" s="23">
        <v>1031952</v>
      </c>
      <c r="D3217" s="23" t="s">
        <v>1991</v>
      </c>
      <c r="E3217" s="5">
        <f>IFERROR((PlanMasine[[#This Row],[Norma]]/PlanMasine[[#This Row],[Q]])*(PlanMasine[[#This Row],[Q]]/SUMIF(#REF!,PlanMasine[[#This Row],[RN]],#REF!)*PlanMasine[[#This Row],[KPLQ]]),0)</f>
        <v>0</v>
      </c>
      <c r="F3217" s="23">
        <v>3</v>
      </c>
      <c r="G3217" s="23">
        <v>0</v>
      </c>
      <c r="H3217" s="23">
        <v>0</v>
      </c>
      <c r="I3217" s="23" t="s">
        <v>5</v>
      </c>
      <c r="J3217" s="23" t="s">
        <v>570</v>
      </c>
      <c r="K3217" s="23" t="s">
        <v>1848</v>
      </c>
      <c r="L3217" s="24">
        <v>45882</v>
      </c>
      <c r="M3217" s="28">
        <v>3.472222222222222E-3</v>
      </c>
      <c r="N3217" s="3">
        <v>45852</v>
      </c>
      <c r="O3217">
        <v>175687</v>
      </c>
      <c r="P3217" t="e">
        <f>IFERROR(INDEX(REDOSLIJED!#REF!,MATCH(PlanMasine[[#This Row],[KPL]],REDOSLIJED!#REF!,0)),MAX(REDOSLIJED!#REF!)+1)</f>
        <v>#REF!</v>
      </c>
    </row>
    <row r="3218" spans="1:16" hidden="1" x14ac:dyDescent="0.25">
      <c r="A3218" s="23">
        <v>1031848</v>
      </c>
      <c r="B3218" s="23">
        <v>1</v>
      </c>
      <c r="C3218" s="23">
        <v>1031942</v>
      </c>
      <c r="D3218" s="23" t="s">
        <v>2417</v>
      </c>
      <c r="E3218" s="5">
        <f>IFERROR((PlanMasine[[#This Row],[Norma]]/PlanMasine[[#This Row],[Q]])*(PlanMasine[[#This Row],[Q]]/SUMIF(#REF!,PlanMasine[[#This Row],[RN]],#REF!)*PlanMasine[[#This Row],[KPLQ]]),0)</f>
        <v>0</v>
      </c>
      <c r="F3218" s="23">
        <v>3</v>
      </c>
      <c r="G3218" s="23">
        <v>0</v>
      </c>
      <c r="H3218" s="23">
        <v>0</v>
      </c>
      <c r="I3218" s="23" t="s">
        <v>5</v>
      </c>
      <c r="J3218" s="23" t="s">
        <v>570</v>
      </c>
      <c r="K3218" s="23" t="s">
        <v>1848</v>
      </c>
      <c r="L3218" s="24">
        <v>45882</v>
      </c>
      <c r="M3218" s="28">
        <v>2.0833333333333333E-3</v>
      </c>
      <c r="N3218" s="3">
        <v>45852</v>
      </c>
      <c r="O3218">
        <v>175677</v>
      </c>
      <c r="P3218" t="e">
        <f>IFERROR(INDEX(REDOSLIJED!#REF!,MATCH(PlanMasine[[#This Row],[KPL]],REDOSLIJED!#REF!,0)),MAX(REDOSLIJED!#REF!)+1)</f>
        <v>#REF!</v>
      </c>
    </row>
    <row r="3219" spans="1:16" hidden="1" x14ac:dyDescent="0.25">
      <c r="A3219" s="23">
        <v>1031848</v>
      </c>
      <c r="B3219" s="23">
        <v>1</v>
      </c>
      <c r="C3219" s="23">
        <v>1031901</v>
      </c>
      <c r="D3219" s="23" t="s">
        <v>463</v>
      </c>
      <c r="E3219" s="5">
        <f>IFERROR((PlanMasine[[#This Row],[Norma]]/PlanMasine[[#This Row],[Q]])*(PlanMasine[[#This Row],[Q]]/SUMIF(#REF!,PlanMasine[[#This Row],[RN]],#REF!)*PlanMasine[[#This Row],[KPLQ]]),0)</f>
        <v>0</v>
      </c>
      <c r="F3219" s="23">
        <v>3</v>
      </c>
      <c r="G3219" s="23">
        <v>0</v>
      </c>
      <c r="H3219" s="23">
        <v>0</v>
      </c>
      <c r="I3219" s="23" t="s">
        <v>5</v>
      </c>
      <c r="J3219" s="23" t="s">
        <v>570</v>
      </c>
      <c r="K3219" s="23" t="s">
        <v>1848</v>
      </c>
      <c r="L3219" s="24">
        <v>45882</v>
      </c>
      <c r="M3219" s="28">
        <v>2.0833333333333333E-3</v>
      </c>
      <c r="N3219" s="3">
        <v>45852</v>
      </c>
      <c r="O3219">
        <v>175636</v>
      </c>
      <c r="P3219" t="e">
        <f>IFERROR(INDEX(REDOSLIJED!#REF!,MATCH(PlanMasine[[#This Row],[KPL]],REDOSLIJED!#REF!,0)),MAX(REDOSLIJED!#REF!)+1)</f>
        <v>#REF!</v>
      </c>
    </row>
    <row r="3220" spans="1:16" hidden="1" x14ac:dyDescent="0.25">
      <c r="A3220" s="23">
        <v>1031848</v>
      </c>
      <c r="B3220" s="23">
        <v>1</v>
      </c>
      <c r="C3220" s="23">
        <v>1031951</v>
      </c>
      <c r="D3220" s="23" t="s">
        <v>1993</v>
      </c>
      <c r="E3220" s="5">
        <f>IFERROR((PlanMasine[[#This Row],[Norma]]/PlanMasine[[#This Row],[Q]])*(PlanMasine[[#This Row],[Q]]/SUMIF(#REF!,PlanMasine[[#This Row],[RN]],#REF!)*PlanMasine[[#This Row],[KPLQ]]),0)</f>
        <v>0</v>
      </c>
      <c r="F3220" s="23">
        <v>3</v>
      </c>
      <c r="G3220" s="23">
        <v>0</v>
      </c>
      <c r="H3220" s="23">
        <v>0</v>
      </c>
      <c r="I3220" s="23" t="s">
        <v>5</v>
      </c>
      <c r="J3220" s="23" t="s">
        <v>570</v>
      </c>
      <c r="K3220" s="23" t="s">
        <v>1848</v>
      </c>
      <c r="L3220" s="24">
        <v>45882</v>
      </c>
      <c r="M3220" s="28">
        <v>3.472222222222222E-3</v>
      </c>
      <c r="N3220" s="3">
        <v>45852</v>
      </c>
      <c r="O3220">
        <v>175686</v>
      </c>
      <c r="P3220" t="e">
        <f>IFERROR(INDEX(REDOSLIJED!#REF!,MATCH(PlanMasine[[#This Row],[KPL]],REDOSLIJED!#REF!,0)),MAX(REDOSLIJED!#REF!)+1)</f>
        <v>#REF!</v>
      </c>
    </row>
    <row r="3221" spans="1:16" hidden="1" x14ac:dyDescent="0.25">
      <c r="A3221" s="23">
        <v>1031848</v>
      </c>
      <c r="B3221" s="23">
        <v>1</v>
      </c>
      <c r="C3221" s="23">
        <v>1031947</v>
      </c>
      <c r="D3221" s="23" t="s">
        <v>2433</v>
      </c>
      <c r="E3221" s="5">
        <f>IFERROR((PlanMasine[[#This Row],[Norma]]/PlanMasine[[#This Row],[Q]])*(PlanMasine[[#This Row],[Q]]/SUMIF(#REF!,PlanMasine[[#This Row],[RN]],#REF!)*PlanMasine[[#This Row],[KPLQ]]),0)</f>
        <v>0</v>
      </c>
      <c r="F3221" s="23">
        <v>3</v>
      </c>
      <c r="G3221" s="23">
        <v>0</v>
      </c>
      <c r="H3221" s="23">
        <v>0</v>
      </c>
      <c r="I3221" s="23" t="s">
        <v>5</v>
      </c>
      <c r="J3221" s="23" t="s">
        <v>570</v>
      </c>
      <c r="K3221" s="23" t="s">
        <v>1848</v>
      </c>
      <c r="L3221" s="24">
        <v>45882</v>
      </c>
      <c r="M3221" s="28">
        <v>2.7777777777777779E-3</v>
      </c>
      <c r="N3221" s="3">
        <v>45852</v>
      </c>
      <c r="O3221">
        <v>175682</v>
      </c>
      <c r="P3221" t="e">
        <f>IFERROR(INDEX(REDOSLIJED!#REF!,MATCH(PlanMasine[[#This Row],[KPL]],REDOSLIJED!#REF!,0)),MAX(REDOSLIJED!#REF!)+1)</f>
        <v>#REF!</v>
      </c>
    </row>
    <row r="3222" spans="1:16" hidden="1" x14ac:dyDescent="0.25">
      <c r="A3222" s="23">
        <v>1031848</v>
      </c>
      <c r="B3222" s="23">
        <v>1</v>
      </c>
      <c r="C3222" s="23">
        <v>1031872</v>
      </c>
      <c r="D3222" s="23" t="s">
        <v>2428</v>
      </c>
      <c r="E3222" s="5">
        <f>IFERROR((PlanMasine[[#This Row],[Norma]]/PlanMasine[[#This Row],[Q]])*(PlanMasine[[#This Row],[Q]]/SUMIF(#REF!,PlanMasine[[#This Row],[RN]],#REF!)*PlanMasine[[#This Row],[KPLQ]]),0)</f>
        <v>0</v>
      </c>
      <c r="F3222" s="23">
        <v>6</v>
      </c>
      <c r="G3222" s="23">
        <v>0</v>
      </c>
      <c r="H3222" s="23">
        <v>0</v>
      </c>
      <c r="I3222" s="23" t="s">
        <v>5</v>
      </c>
      <c r="J3222" s="23" t="s">
        <v>570</v>
      </c>
      <c r="K3222" s="23" t="s">
        <v>1848</v>
      </c>
      <c r="L3222" s="24">
        <v>45882</v>
      </c>
      <c r="M3222" s="28">
        <v>6.9444444444444441E-3</v>
      </c>
      <c r="N3222" s="3">
        <v>45852</v>
      </c>
      <c r="O3222">
        <v>175607</v>
      </c>
      <c r="P3222" t="e">
        <f>IFERROR(INDEX(REDOSLIJED!#REF!,MATCH(PlanMasine[[#This Row],[KPL]],REDOSLIJED!#REF!,0)),MAX(REDOSLIJED!#REF!)+1)</f>
        <v>#REF!</v>
      </c>
    </row>
    <row r="3223" spans="1:16" hidden="1" x14ac:dyDescent="0.25">
      <c r="A3223" s="23">
        <v>1031848</v>
      </c>
      <c r="B3223" s="23">
        <v>1</v>
      </c>
      <c r="C3223" s="23">
        <v>1031875</v>
      </c>
      <c r="D3223" s="23" t="s">
        <v>2435</v>
      </c>
      <c r="E3223" s="5">
        <f>IFERROR((PlanMasine[[#This Row],[Norma]]/PlanMasine[[#This Row],[Q]])*(PlanMasine[[#This Row],[Q]]/SUMIF(#REF!,PlanMasine[[#This Row],[RN]],#REF!)*PlanMasine[[#This Row],[KPLQ]]),0)</f>
        <v>0</v>
      </c>
      <c r="F3223" s="23">
        <v>6</v>
      </c>
      <c r="G3223" s="23">
        <v>0</v>
      </c>
      <c r="H3223" s="23">
        <v>0</v>
      </c>
      <c r="I3223" s="23" t="s">
        <v>5</v>
      </c>
      <c r="J3223" s="23" t="s">
        <v>570</v>
      </c>
      <c r="K3223" s="23" t="s">
        <v>1848</v>
      </c>
      <c r="L3223" s="24">
        <v>45882</v>
      </c>
      <c r="M3223" s="28">
        <v>4.1666666666666666E-3</v>
      </c>
      <c r="N3223" s="3">
        <v>45852</v>
      </c>
      <c r="O3223">
        <v>175610</v>
      </c>
      <c r="P3223" t="e">
        <f>IFERROR(INDEX(REDOSLIJED!#REF!,MATCH(PlanMasine[[#This Row],[KPL]],REDOSLIJED!#REF!,0)),MAX(REDOSLIJED!#REF!)+1)</f>
        <v>#REF!</v>
      </c>
    </row>
    <row r="3224" spans="1:16" hidden="1" x14ac:dyDescent="0.25">
      <c r="A3224" s="23">
        <v>1031848</v>
      </c>
      <c r="B3224" s="23">
        <v>1</v>
      </c>
      <c r="C3224" s="23">
        <v>1031885</v>
      </c>
      <c r="D3224" s="23" t="s">
        <v>1999</v>
      </c>
      <c r="E3224" s="5">
        <f>IFERROR((PlanMasine[[#This Row],[Norma]]/PlanMasine[[#This Row],[Q]])*(PlanMasine[[#This Row],[Q]]/SUMIF(#REF!,PlanMasine[[#This Row],[RN]],#REF!)*PlanMasine[[#This Row],[KPLQ]]),0)</f>
        <v>0</v>
      </c>
      <c r="F3224" s="23">
        <v>3</v>
      </c>
      <c r="G3224" s="23">
        <v>0</v>
      </c>
      <c r="H3224" s="23">
        <v>0</v>
      </c>
      <c r="I3224" s="23" t="s">
        <v>5</v>
      </c>
      <c r="J3224" s="23" t="s">
        <v>570</v>
      </c>
      <c r="K3224" s="23" t="s">
        <v>1848</v>
      </c>
      <c r="L3224" s="24">
        <v>45882</v>
      </c>
      <c r="M3224" s="28">
        <v>4.1666666666666666E-3</v>
      </c>
      <c r="N3224" s="3">
        <v>45852</v>
      </c>
      <c r="O3224">
        <v>175620</v>
      </c>
      <c r="P3224" t="e">
        <f>IFERROR(INDEX(REDOSLIJED!#REF!,MATCH(PlanMasine[[#This Row],[KPL]],REDOSLIJED!#REF!,0)),MAX(REDOSLIJED!#REF!)+1)</f>
        <v>#REF!</v>
      </c>
    </row>
    <row r="3225" spans="1:16" hidden="1" x14ac:dyDescent="0.25">
      <c r="A3225" s="23">
        <v>1031848</v>
      </c>
      <c r="B3225" s="23">
        <v>1</v>
      </c>
      <c r="C3225" s="23">
        <v>1031888</v>
      </c>
      <c r="D3225" s="23" t="s">
        <v>462</v>
      </c>
      <c r="E3225" s="5">
        <f>IFERROR((PlanMasine[[#This Row],[Norma]]/PlanMasine[[#This Row],[Q]])*(PlanMasine[[#This Row],[Q]]/SUMIF(#REF!,PlanMasine[[#This Row],[RN]],#REF!)*PlanMasine[[#This Row],[KPLQ]]),0)</f>
        <v>0</v>
      </c>
      <c r="F3225" s="23">
        <v>3</v>
      </c>
      <c r="G3225" s="23">
        <v>0</v>
      </c>
      <c r="H3225" s="23">
        <v>0</v>
      </c>
      <c r="I3225" s="23" t="s">
        <v>5</v>
      </c>
      <c r="J3225" s="23" t="s">
        <v>570</v>
      </c>
      <c r="K3225" s="23" t="s">
        <v>1848</v>
      </c>
      <c r="L3225" s="24">
        <v>45882</v>
      </c>
      <c r="M3225" s="28">
        <v>3.472222222222222E-3</v>
      </c>
      <c r="N3225" s="3">
        <v>45852</v>
      </c>
      <c r="O3225">
        <v>175623</v>
      </c>
      <c r="P3225" t="e">
        <f>IFERROR(INDEX(REDOSLIJED!#REF!,MATCH(PlanMasine[[#This Row],[KPL]],REDOSLIJED!#REF!,0)),MAX(REDOSLIJED!#REF!)+1)</f>
        <v>#REF!</v>
      </c>
    </row>
    <row r="3226" spans="1:16" hidden="1" x14ac:dyDescent="0.25">
      <c r="A3226" s="23">
        <v>1031848</v>
      </c>
      <c r="B3226" s="23">
        <v>1</v>
      </c>
      <c r="C3226" s="23">
        <v>1031890</v>
      </c>
      <c r="D3226" s="23" t="s">
        <v>1995</v>
      </c>
      <c r="E3226" s="5">
        <f>IFERROR((PlanMasine[[#This Row],[Norma]]/PlanMasine[[#This Row],[Q]])*(PlanMasine[[#This Row],[Q]]/SUMIF(#REF!,PlanMasine[[#This Row],[RN]],#REF!)*PlanMasine[[#This Row],[KPLQ]]),0)</f>
        <v>0</v>
      </c>
      <c r="F3226" s="23">
        <v>3</v>
      </c>
      <c r="G3226" s="23">
        <v>0</v>
      </c>
      <c r="H3226" s="23">
        <v>0</v>
      </c>
      <c r="I3226" s="23" t="s">
        <v>5</v>
      </c>
      <c r="J3226" s="23" t="s">
        <v>570</v>
      </c>
      <c r="K3226" s="23" t="s">
        <v>1848</v>
      </c>
      <c r="L3226" s="24">
        <v>45882</v>
      </c>
      <c r="M3226" s="28">
        <v>3.472222222222222E-3</v>
      </c>
      <c r="N3226" s="3">
        <v>45852</v>
      </c>
      <c r="O3226">
        <v>175625</v>
      </c>
      <c r="P3226" t="e">
        <f>IFERROR(INDEX(REDOSLIJED!#REF!,MATCH(PlanMasine[[#This Row],[KPL]],REDOSLIJED!#REF!,0)),MAX(REDOSLIJED!#REF!)+1)</f>
        <v>#REF!</v>
      </c>
    </row>
    <row r="3227" spans="1:16" hidden="1" x14ac:dyDescent="0.25">
      <c r="A3227" s="23">
        <v>1031848</v>
      </c>
      <c r="B3227" s="23">
        <v>1</v>
      </c>
      <c r="C3227" s="23">
        <v>1031891</v>
      </c>
      <c r="D3227" s="23" t="s">
        <v>1998</v>
      </c>
      <c r="E3227" s="5">
        <f>IFERROR((PlanMasine[[#This Row],[Norma]]/PlanMasine[[#This Row],[Q]])*(PlanMasine[[#This Row],[Q]]/SUMIF(#REF!,PlanMasine[[#This Row],[RN]],#REF!)*PlanMasine[[#This Row],[KPLQ]]),0)</f>
        <v>0</v>
      </c>
      <c r="F3227" s="23">
        <v>3</v>
      </c>
      <c r="G3227" s="23">
        <v>0</v>
      </c>
      <c r="H3227" s="23">
        <v>0</v>
      </c>
      <c r="I3227" s="23" t="s">
        <v>5</v>
      </c>
      <c r="J3227" s="23" t="s">
        <v>570</v>
      </c>
      <c r="K3227" s="23" t="s">
        <v>1848</v>
      </c>
      <c r="L3227" s="24">
        <v>45882</v>
      </c>
      <c r="M3227" s="28">
        <v>3.472222222222222E-3</v>
      </c>
      <c r="N3227" s="3">
        <v>45852</v>
      </c>
      <c r="O3227">
        <v>175626</v>
      </c>
      <c r="P3227" t="e">
        <f>IFERROR(INDEX(REDOSLIJED!#REF!,MATCH(PlanMasine[[#This Row],[KPL]],REDOSLIJED!#REF!,0)),MAX(REDOSLIJED!#REF!)+1)</f>
        <v>#REF!</v>
      </c>
    </row>
    <row r="3228" spans="1:16" hidden="1" x14ac:dyDescent="0.25">
      <c r="A3228" s="23">
        <v>1031848</v>
      </c>
      <c r="B3228" s="23">
        <v>1</v>
      </c>
      <c r="C3228" s="23">
        <v>1031893</v>
      </c>
      <c r="D3228" s="23" t="s">
        <v>2426</v>
      </c>
      <c r="E3228" s="5">
        <f>IFERROR((PlanMasine[[#This Row],[Norma]]/PlanMasine[[#This Row],[Q]])*(PlanMasine[[#This Row],[Q]]/SUMIF(#REF!,PlanMasine[[#This Row],[RN]],#REF!)*PlanMasine[[#This Row],[KPLQ]]),0)</f>
        <v>0</v>
      </c>
      <c r="F3228" s="23">
        <v>3</v>
      </c>
      <c r="G3228" s="23">
        <v>0</v>
      </c>
      <c r="H3228" s="23">
        <v>0</v>
      </c>
      <c r="I3228" s="23" t="s">
        <v>5</v>
      </c>
      <c r="J3228" s="23" t="s">
        <v>570</v>
      </c>
      <c r="K3228" s="23" t="s">
        <v>1848</v>
      </c>
      <c r="L3228" s="24">
        <v>45882</v>
      </c>
      <c r="M3228" s="28">
        <v>3.472222222222222E-3</v>
      </c>
      <c r="N3228" s="3">
        <v>45852</v>
      </c>
      <c r="O3228">
        <v>175628</v>
      </c>
      <c r="P3228" t="e">
        <f>IFERROR(INDEX(REDOSLIJED!#REF!,MATCH(PlanMasine[[#This Row],[KPL]],REDOSLIJED!#REF!,0)),MAX(REDOSLIJED!#REF!)+1)</f>
        <v>#REF!</v>
      </c>
    </row>
    <row r="3229" spans="1:16" hidden="1" x14ac:dyDescent="0.25">
      <c r="A3229" s="23">
        <v>1031848</v>
      </c>
      <c r="B3229" s="23">
        <v>1</v>
      </c>
      <c r="C3229" s="23">
        <v>1031894</v>
      </c>
      <c r="D3229" s="23" t="s">
        <v>2421</v>
      </c>
      <c r="E3229" s="5">
        <f>IFERROR((PlanMasine[[#This Row],[Norma]]/PlanMasine[[#This Row],[Q]])*(PlanMasine[[#This Row],[Q]]/SUMIF(#REF!,PlanMasine[[#This Row],[RN]],#REF!)*PlanMasine[[#This Row],[KPLQ]]),0)</f>
        <v>0</v>
      </c>
      <c r="F3229" s="23">
        <v>3</v>
      </c>
      <c r="G3229" s="23">
        <v>0</v>
      </c>
      <c r="H3229" s="23">
        <v>0</v>
      </c>
      <c r="I3229" s="23" t="s">
        <v>5</v>
      </c>
      <c r="J3229" s="23" t="s">
        <v>570</v>
      </c>
      <c r="K3229" s="23" t="s">
        <v>1848</v>
      </c>
      <c r="L3229" s="24">
        <v>45882</v>
      </c>
      <c r="M3229" s="28">
        <v>3.472222222222222E-3</v>
      </c>
      <c r="N3229" s="3">
        <v>45852</v>
      </c>
      <c r="O3229">
        <v>175629</v>
      </c>
      <c r="P3229" t="e">
        <f>IFERROR(INDEX(REDOSLIJED!#REF!,MATCH(PlanMasine[[#This Row],[KPL]],REDOSLIJED!#REF!,0)),MAX(REDOSLIJED!#REF!)+1)</f>
        <v>#REF!</v>
      </c>
    </row>
    <row r="3230" spans="1:16" hidden="1" x14ac:dyDescent="0.25">
      <c r="A3230" s="23">
        <v>1031848</v>
      </c>
      <c r="B3230" s="23">
        <v>1</v>
      </c>
      <c r="C3230" s="23">
        <v>1031895</v>
      </c>
      <c r="D3230" s="23" t="s">
        <v>1753</v>
      </c>
      <c r="E3230" s="5">
        <f>IFERROR((PlanMasine[[#This Row],[Norma]]/PlanMasine[[#This Row],[Q]])*(PlanMasine[[#This Row],[Q]]/SUMIF(#REF!,PlanMasine[[#This Row],[RN]],#REF!)*PlanMasine[[#This Row],[KPLQ]]),0)</f>
        <v>0</v>
      </c>
      <c r="F3230" s="23">
        <v>6</v>
      </c>
      <c r="G3230" s="23">
        <v>0</v>
      </c>
      <c r="H3230" s="23">
        <v>0</v>
      </c>
      <c r="I3230" s="23" t="s">
        <v>5</v>
      </c>
      <c r="J3230" s="23" t="s">
        <v>570</v>
      </c>
      <c r="K3230" s="23" t="s">
        <v>1848</v>
      </c>
      <c r="L3230" s="24">
        <v>45882</v>
      </c>
      <c r="M3230" s="28">
        <v>8.3333333333333332E-3</v>
      </c>
      <c r="N3230" s="3">
        <v>45852</v>
      </c>
      <c r="O3230">
        <v>175630</v>
      </c>
      <c r="P3230" t="e">
        <f>IFERROR(INDEX(REDOSLIJED!#REF!,MATCH(PlanMasine[[#This Row],[KPL]],REDOSLIJED!#REF!,0)),MAX(REDOSLIJED!#REF!)+1)</f>
        <v>#REF!</v>
      </c>
    </row>
    <row r="3231" spans="1:16" hidden="1" x14ac:dyDescent="0.25">
      <c r="A3231" s="23">
        <v>1031848</v>
      </c>
      <c r="B3231" s="23">
        <v>1</v>
      </c>
      <c r="C3231" s="23">
        <v>1031950</v>
      </c>
      <c r="D3231" s="23" t="s">
        <v>1996</v>
      </c>
      <c r="E3231" s="5">
        <f>IFERROR((PlanMasine[[#This Row],[Norma]]/PlanMasine[[#This Row],[Q]])*(PlanMasine[[#This Row],[Q]]/SUMIF(#REF!,PlanMasine[[#This Row],[RN]],#REF!)*PlanMasine[[#This Row],[KPLQ]]),0)</f>
        <v>0</v>
      </c>
      <c r="F3231" s="23">
        <v>24</v>
      </c>
      <c r="G3231" s="23">
        <v>0</v>
      </c>
      <c r="H3231" s="23">
        <v>0</v>
      </c>
      <c r="I3231" s="23" t="s">
        <v>5</v>
      </c>
      <c r="J3231" s="23" t="s">
        <v>570</v>
      </c>
      <c r="K3231" s="23" t="s">
        <v>1848</v>
      </c>
      <c r="L3231" s="24">
        <v>45882</v>
      </c>
      <c r="M3231" s="28">
        <v>2.7777777777777776E-2</v>
      </c>
      <c r="N3231" s="3">
        <v>45852</v>
      </c>
      <c r="O3231">
        <v>175685</v>
      </c>
      <c r="P3231" t="e">
        <f>IFERROR(INDEX(REDOSLIJED!#REF!,MATCH(PlanMasine[[#This Row],[KPL]],REDOSLIJED!#REF!,0)),MAX(REDOSLIJED!#REF!)+1)</f>
        <v>#REF!</v>
      </c>
    </row>
    <row r="3232" spans="1:16" hidden="1" x14ac:dyDescent="0.25">
      <c r="A3232" s="23">
        <v>1031848</v>
      </c>
      <c r="B3232" s="23">
        <v>1</v>
      </c>
      <c r="C3232" s="23">
        <v>1031896</v>
      </c>
      <c r="D3232" s="23" t="s">
        <v>1307</v>
      </c>
      <c r="E3232" s="5">
        <f>IFERROR((PlanMasine[[#This Row],[Norma]]/PlanMasine[[#This Row],[Q]])*(PlanMasine[[#This Row],[Q]]/SUMIF(#REF!,PlanMasine[[#This Row],[RN]],#REF!)*PlanMasine[[#This Row],[KPLQ]]),0)</f>
        <v>0</v>
      </c>
      <c r="F3232" s="23">
        <v>3</v>
      </c>
      <c r="G3232" s="23">
        <v>0</v>
      </c>
      <c r="H3232" s="23">
        <v>0</v>
      </c>
      <c r="I3232" s="23" t="s">
        <v>5</v>
      </c>
      <c r="J3232" s="23" t="s">
        <v>570</v>
      </c>
      <c r="K3232" s="23" t="s">
        <v>1848</v>
      </c>
      <c r="L3232" s="24">
        <v>45882</v>
      </c>
      <c r="M3232" s="28">
        <v>4.8611111111111112E-3</v>
      </c>
      <c r="N3232" s="3">
        <v>45852</v>
      </c>
      <c r="O3232">
        <v>175631</v>
      </c>
      <c r="P3232" t="e">
        <f>IFERROR(INDEX(REDOSLIJED!#REF!,MATCH(PlanMasine[[#This Row],[KPL]],REDOSLIJED!#REF!,0)),MAX(REDOSLIJED!#REF!)+1)</f>
        <v>#REF!</v>
      </c>
    </row>
    <row r="3233" spans="1:16" hidden="1" x14ac:dyDescent="0.25">
      <c r="A3233" s="23">
        <v>1031848</v>
      </c>
      <c r="B3233" s="23">
        <v>1</v>
      </c>
      <c r="C3233" s="23">
        <v>1031897</v>
      </c>
      <c r="D3233" s="23" t="s">
        <v>1997</v>
      </c>
      <c r="E3233" s="5">
        <f>IFERROR((PlanMasine[[#This Row],[Norma]]/PlanMasine[[#This Row],[Q]])*(PlanMasine[[#This Row],[Q]]/SUMIF(#REF!,PlanMasine[[#This Row],[RN]],#REF!)*PlanMasine[[#This Row],[KPLQ]]),0)</f>
        <v>0</v>
      </c>
      <c r="F3233" s="23">
        <v>3</v>
      </c>
      <c r="G3233" s="23">
        <v>0</v>
      </c>
      <c r="H3233" s="23">
        <v>0</v>
      </c>
      <c r="I3233" s="23" t="s">
        <v>5</v>
      </c>
      <c r="J3233" s="23" t="s">
        <v>570</v>
      </c>
      <c r="K3233" s="23" t="s">
        <v>1848</v>
      </c>
      <c r="L3233" s="24">
        <v>45882</v>
      </c>
      <c r="M3233" s="28">
        <v>5.5555555555555558E-3</v>
      </c>
      <c r="N3233" s="3">
        <v>45852</v>
      </c>
      <c r="O3233">
        <v>175632</v>
      </c>
      <c r="P3233" t="e">
        <f>IFERROR(INDEX(REDOSLIJED!#REF!,MATCH(PlanMasine[[#This Row],[KPL]],REDOSLIJED!#REF!,0)),MAX(REDOSLIJED!#REF!)+1)</f>
        <v>#REF!</v>
      </c>
    </row>
    <row r="3234" spans="1:16" hidden="1" x14ac:dyDescent="0.25">
      <c r="A3234" s="23">
        <v>1031848</v>
      </c>
      <c r="B3234" s="23">
        <v>1</v>
      </c>
      <c r="C3234" s="23">
        <v>1031898</v>
      </c>
      <c r="D3234" s="23" t="s">
        <v>1849</v>
      </c>
      <c r="E3234" s="5">
        <f>IFERROR((PlanMasine[[#This Row],[Norma]]/PlanMasine[[#This Row],[Q]])*(PlanMasine[[#This Row],[Q]]/SUMIF(#REF!,PlanMasine[[#This Row],[RN]],#REF!)*PlanMasine[[#This Row],[KPLQ]]),0)</f>
        <v>0</v>
      </c>
      <c r="F3234" s="23">
        <v>3</v>
      </c>
      <c r="G3234" s="23">
        <v>0</v>
      </c>
      <c r="H3234" s="23">
        <v>0</v>
      </c>
      <c r="I3234" s="23" t="s">
        <v>5</v>
      </c>
      <c r="J3234" s="23" t="s">
        <v>570</v>
      </c>
      <c r="K3234" s="23" t="s">
        <v>1848</v>
      </c>
      <c r="L3234" s="24">
        <v>45882</v>
      </c>
      <c r="M3234" s="28">
        <v>5.5555555555555558E-3</v>
      </c>
      <c r="N3234" s="3">
        <v>45852</v>
      </c>
      <c r="O3234">
        <v>175633</v>
      </c>
      <c r="P3234" t="e">
        <f>IFERROR(INDEX(REDOSLIJED!#REF!,MATCH(PlanMasine[[#This Row],[KPL]],REDOSLIJED!#REF!,0)),MAX(REDOSLIJED!#REF!)+1)</f>
        <v>#REF!</v>
      </c>
    </row>
    <row r="3235" spans="1:16" hidden="1" x14ac:dyDescent="0.25">
      <c r="A3235" s="23">
        <v>1031848</v>
      </c>
      <c r="B3235" s="23">
        <v>1</v>
      </c>
      <c r="C3235" s="23">
        <v>1031953</v>
      </c>
      <c r="D3235" s="23" t="s">
        <v>1989</v>
      </c>
      <c r="E3235" s="5">
        <f>IFERROR((PlanMasine[[#This Row],[Norma]]/PlanMasine[[#This Row],[Q]])*(PlanMasine[[#This Row],[Q]]/SUMIF(#REF!,PlanMasine[[#This Row],[RN]],#REF!)*PlanMasine[[#This Row],[KPLQ]]),0)</f>
        <v>0</v>
      </c>
      <c r="F3235" s="23">
        <v>27</v>
      </c>
      <c r="G3235" s="23">
        <v>0</v>
      </c>
      <c r="H3235" s="23">
        <v>0</v>
      </c>
      <c r="I3235" s="23" t="s">
        <v>5</v>
      </c>
      <c r="J3235" s="23" t="s">
        <v>570</v>
      </c>
      <c r="K3235" s="23" t="s">
        <v>1848</v>
      </c>
      <c r="L3235" s="24">
        <v>45882</v>
      </c>
      <c r="M3235" s="28">
        <v>3.125E-2</v>
      </c>
      <c r="N3235" s="3">
        <v>45852</v>
      </c>
      <c r="O3235">
        <v>175688</v>
      </c>
      <c r="P3235" t="e">
        <f>IFERROR(INDEX(REDOSLIJED!#REF!,MATCH(PlanMasine[[#This Row],[KPL]],REDOSLIJED!#REF!,0)),MAX(REDOSLIJED!#REF!)+1)</f>
        <v>#REF!</v>
      </c>
    </row>
    <row r="3236" spans="1:16" hidden="1" x14ac:dyDescent="0.25">
      <c r="A3236" s="23">
        <v>1031848</v>
      </c>
      <c r="B3236" s="23">
        <v>1</v>
      </c>
      <c r="C3236" s="23">
        <v>1031939</v>
      </c>
      <c r="D3236" s="23" t="s">
        <v>2430</v>
      </c>
      <c r="E3236" s="5">
        <f>IFERROR((PlanMasine[[#This Row],[Norma]]/PlanMasine[[#This Row],[Q]])*(PlanMasine[[#This Row],[Q]]/SUMIF(#REF!,PlanMasine[[#This Row],[RN]],#REF!)*PlanMasine[[#This Row],[KPLQ]]),0)</f>
        <v>0</v>
      </c>
      <c r="F3236" s="23">
        <v>6</v>
      </c>
      <c r="G3236" s="23">
        <v>0</v>
      </c>
      <c r="H3236" s="23">
        <v>0</v>
      </c>
      <c r="I3236" s="23" t="s">
        <v>5</v>
      </c>
      <c r="J3236" s="23" t="s">
        <v>570</v>
      </c>
      <c r="K3236" s="23" t="s">
        <v>1848</v>
      </c>
      <c r="L3236" s="24">
        <v>45882</v>
      </c>
      <c r="M3236" s="28">
        <v>2.7777777777777779E-3</v>
      </c>
      <c r="N3236" s="3">
        <v>45852</v>
      </c>
      <c r="O3236">
        <v>175674</v>
      </c>
      <c r="P3236" t="e">
        <f>IFERROR(INDEX(REDOSLIJED!#REF!,MATCH(PlanMasine[[#This Row],[KPL]],REDOSLIJED!#REF!,0)),MAX(REDOSLIJED!#REF!)+1)</f>
        <v>#REF!</v>
      </c>
    </row>
    <row r="3237" spans="1:16" hidden="1" x14ac:dyDescent="0.25">
      <c r="A3237" s="23">
        <v>1032785</v>
      </c>
      <c r="B3237" s="23">
        <v>1</v>
      </c>
      <c r="C3237" s="23">
        <v>1032790</v>
      </c>
      <c r="D3237" s="23" t="s">
        <v>2283</v>
      </c>
      <c r="E3237" s="5">
        <f>IFERROR((PlanMasine[[#This Row],[Norma]]/PlanMasine[[#This Row],[Q]])*(PlanMasine[[#This Row],[Q]]/SUMIF(#REF!,PlanMasine[[#This Row],[RN]],#REF!)*PlanMasine[[#This Row],[KPLQ]]),0)</f>
        <v>0</v>
      </c>
      <c r="F3237" s="23">
        <v>2</v>
      </c>
      <c r="G3237" s="23">
        <v>0</v>
      </c>
      <c r="H3237" s="23">
        <v>0</v>
      </c>
      <c r="I3237" s="23" t="s">
        <v>5</v>
      </c>
      <c r="J3237" s="23" t="s">
        <v>570</v>
      </c>
      <c r="K3237" s="23" t="s">
        <v>2436</v>
      </c>
      <c r="L3237" s="24">
        <v>45866</v>
      </c>
      <c r="M3237" s="28">
        <v>5.5555555555555558E-3</v>
      </c>
      <c r="N3237" s="3">
        <v>45852</v>
      </c>
      <c r="O3237">
        <v>185136</v>
      </c>
      <c r="P3237" t="e">
        <f>IFERROR(INDEX(REDOSLIJED!#REF!,MATCH(PlanMasine[[#This Row],[KPL]],REDOSLIJED!#REF!,0)),MAX(REDOSLIJED!#REF!)+1)</f>
        <v>#REF!</v>
      </c>
    </row>
    <row r="3238" spans="1:16" hidden="1" x14ac:dyDescent="0.25">
      <c r="A3238" s="23">
        <v>1032785</v>
      </c>
      <c r="B3238" s="23">
        <v>1</v>
      </c>
      <c r="C3238" s="23">
        <v>1032789</v>
      </c>
      <c r="D3238" s="23" t="s">
        <v>2285</v>
      </c>
      <c r="E3238" s="5">
        <f>IFERROR((PlanMasine[[#This Row],[Norma]]/PlanMasine[[#This Row],[Q]])*(PlanMasine[[#This Row],[Q]]/SUMIF(#REF!,PlanMasine[[#This Row],[RN]],#REF!)*PlanMasine[[#This Row],[KPLQ]]),0)</f>
        <v>0</v>
      </c>
      <c r="F3238" s="23">
        <v>4</v>
      </c>
      <c r="G3238" s="23">
        <v>0</v>
      </c>
      <c r="H3238" s="23">
        <v>0</v>
      </c>
      <c r="I3238" s="23" t="s">
        <v>5</v>
      </c>
      <c r="J3238" s="23" t="s">
        <v>570</v>
      </c>
      <c r="K3238" s="23" t="s">
        <v>2436</v>
      </c>
      <c r="L3238" s="24">
        <v>45866</v>
      </c>
      <c r="M3238" s="28">
        <v>6.9444444444444441E-3</v>
      </c>
      <c r="N3238" s="3">
        <v>45852</v>
      </c>
      <c r="O3238">
        <v>185135</v>
      </c>
      <c r="P3238" t="e">
        <f>IFERROR(INDEX(REDOSLIJED!#REF!,MATCH(PlanMasine[[#This Row],[KPL]],REDOSLIJED!#REF!,0)),MAX(REDOSLIJED!#REF!)+1)</f>
        <v>#REF!</v>
      </c>
    </row>
    <row r="3239" spans="1:16" hidden="1" x14ac:dyDescent="0.25">
      <c r="A3239" s="23">
        <v>1032785</v>
      </c>
      <c r="B3239" s="23">
        <v>1</v>
      </c>
      <c r="C3239" s="23">
        <v>1032791</v>
      </c>
      <c r="D3239" s="23" t="s">
        <v>2292</v>
      </c>
      <c r="E3239" s="5">
        <f>IFERROR((PlanMasine[[#This Row],[Norma]]/PlanMasine[[#This Row],[Q]])*(PlanMasine[[#This Row],[Q]]/SUMIF(#REF!,PlanMasine[[#This Row],[RN]],#REF!)*PlanMasine[[#This Row],[KPLQ]]),0)</f>
        <v>0</v>
      </c>
      <c r="F3239" s="23">
        <v>2</v>
      </c>
      <c r="G3239" s="23">
        <v>0</v>
      </c>
      <c r="H3239" s="23">
        <v>0</v>
      </c>
      <c r="I3239" s="23" t="s">
        <v>5</v>
      </c>
      <c r="J3239" s="23" t="s">
        <v>570</v>
      </c>
      <c r="K3239" s="23" t="s">
        <v>2436</v>
      </c>
      <c r="L3239" s="24">
        <v>45866</v>
      </c>
      <c r="M3239" s="28">
        <v>4.1666666666666666E-3</v>
      </c>
      <c r="N3239" s="3">
        <v>45852</v>
      </c>
      <c r="O3239">
        <v>185137</v>
      </c>
      <c r="P3239" t="e">
        <f>IFERROR(INDEX(REDOSLIJED!#REF!,MATCH(PlanMasine[[#This Row],[KPL]],REDOSLIJED!#REF!,0)),MAX(REDOSLIJED!#REF!)+1)</f>
        <v>#REF!</v>
      </c>
    </row>
    <row r="3240" spans="1:16" hidden="1" x14ac:dyDescent="0.25">
      <c r="A3240" s="23">
        <v>1032785</v>
      </c>
      <c r="B3240" s="23">
        <v>1</v>
      </c>
      <c r="C3240" s="23">
        <v>1032792</v>
      </c>
      <c r="D3240" s="23" t="s">
        <v>2280</v>
      </c>
      <c r="E3240" s="5">
        <f>IFERROR((PlanMasine[[#This Row],[Norma]]/PlanMasine[[#This Row],[Q]])*(PlanMasine[[#This Row],[Q]]/SUMIF(#REF!,PlanMasine[[#This Row],[RN]],#REF!)*PlanMasine[[#This Row],[KPLQ]]),0)</f>
        <v>0</v>
      </c>
      <c r="F3240" s="23">
        <v>2</v>
      </c>
      <c r="G3240" s="23">
        <v>0</v>
      </c>
      <c r="H3240" s="23">
        <v>0</v>
      </c>
      <c r="I3240" s="23" t="s">
        <v>5</v>
      </c>
      <c r="J3240" s="23" t="s">
        <v>570</v>
      </c>
      <c r="K3240" s="23" t="s">
        <v>2436</v>
      </c>
      <c r="L3240" s="24">
        <v>45866</v>
      </c>
      <c r="M3240" s="28">
        <v>8.3333333333333332E-3</v>
      </c>
      <c r="N3240" s="3">
        <v>45852</v>
      </c>
      <c r="O3240">
        <v>185138</v>
      </c>
      <c r="P3240" t="e">
        <f>IFERROR(INDEX(REDOSLIJED!#REF!,MATCH(PlanMasine[[#This Row],[KPL]],REDOSLIJED!#REF!,0)),MAX(REDOSLIJED!#REF!)+1)</f>
        <v>#REF!</v>
      </c>
    </row>
    <row r="3241" spans="1:16" hidden="1" x14ac:dyDescent="0.25">
      <c r="A3241" s="23">
        <v>1032785</v>
      </c>
      <c r="B3241" s="23">
        <v>1</v>
      </c>
      <c r="C3241" s="23">
        <v>1032793</v>
      </c>
      <c r="D3241" s="23" t="s">
        <v>2284</v>
      </c>
      <c r="E3241" s="5">
        <f>IFERROR((PlanMasine[[#This Row],[Norma]]/PlanMasine[[#This Row],[Q]])*(PlanMasine[[#This Row],[Q]]/SUMIF(#REF!,PlanMasine[[#This Row],[RN]],#REF!)*PlanMasine[[#This Row],[KPLQ]]),0)</f>
        <v>0</v>
      </c>
      <c r="F3241" s="23">
        <v>2</v>
      </c>
      <c r="G3241" s="23">
        <v>0</v>
      </c>
      <c r="H3241" s="23">
        <v>0</v>
      </c>
      <c r="I3241" s="23" t="s">
        <v>5</v>
      </c>
      <c r="J3241" s="23" t="s">
        <v>570</v>
      </c>
      <c r="K3241" s="23" t="s">
        <v>2436</v>
      </c>
      <c r="L3241" s="24">
        <v>45866</v>
      </c>
      <c r="M3241" s="28">
        <v>6.9444444444444441E-3</v>
      </c>
      <c r="N3241" s="3">
        <v>45852</v>
      </c>
      <c r="O3241">
        <v>185139</v>
      </c>
      <c r="P3241" t="e">
        <f>IFERROR(INDEX(REDOSLIJED!#REF!,MATCH(PlanMasine[[#This Row],[KPL]],REDOSLIJED!#REF!,0)),MAX(REDOSLIJED!#REF!)+1)</f>
        <v>#REF!</v>
      </c>
    </row>
    <row r="3242" spans="1:16" hidden="1" x14ac:dyDescent="0.25">
      <c r="A3242" s="23">
        <v>1032785</v>
      </c>
      <c r="B3242" s="23">
        <v>1</v>
      </c>
      <c r="C3242" s="23">
        <v>1032788</v>
      </c>
      <c r="D3242" s="23" t="s">
        <v>2286</v>
      </c>
      <c r="E3242" s="5">
        <f>IFERROR((PlanMasine[[#This Row],[Norma]]/PlanMasine[[#This Row],[Q]])*(PlanMasine[[#This Row],[Q]]/SUMIF(#REF!,PlanMasine[[#This Row],[RN]],#REF!)*PlanMasine[[#This Row],[KPLQ]]),0)</f>
        <v>0</v>
      </c>
      <c r="F3242" s="23">
        <v>2</v>
      </c>
      <c r="G3242" s="23">
        <v>0</v>
      </c>
      <c r="H3242" s="23">
        <v>0</v>
      </c>
      <c r="I3242" s="23" t="s">
        <v>5</v>
      </c>
      <c r="J3242" s="23" t="s">
        <v>570</v>
      </c>
      <c r="K3242" s="23" t="s">
        <v>2436</v>
      </c>
      <c r="L3242" s="24">
        <v>45866</v>
      </c>
      <c r="M3242" s="28">
        <v>8.3333333333333332E-3</v>
      </c>
      <c r="N3242" s="3">
        <v>45852</v>
      </c>
      <c r="O3242">
        <v>185134</v>
      </c>
      <c r="P3242" t="e">
        <f>IFERROR(INDEX(REDOSLIJED!#REF!,MATCH(PlanMasine[[#This Row],[KPL]],REDOSLIJED!#REF!,0)),MAX(REDOSLIJED!#REF!)+1)</f>
        <v>#REF!</v>
      </c>
    </row>
    <row r="3243" spans="1:16" hidden="1" x14ac:dyDescent="0.25">
      <c r="A3243" s="23">
        <v>1032785</v>
      </c>
      <c r="B3243" s="23">
        <v>1</v>
      </c>
      <c r="C3243" s="23">
        <v>1032794</v>
      </c>
      <c r="D3243" s="23" t="s">
        <v>2287</v>
      </c>
      <c r="E3243" s="5">
        <f>IFERROR((PlanMasine[[#This Row],[Norma]]/PlanMasine[[#This Row],[Q]])*(PlanMasine[[#This Row],[Q]]/SUMIF(#REF!,PlanMasine[[#This Row],[RN]],#REF!)*PlanMasine[[#This Row],[KPLQ]]),0)</f>
        <v>0</v>
      </c>
      <c r="F3243" s="23">
        <v>2</v>
      </c>
      <c r="G3243" s="23">
        <v>0</v>
      </c>
      <c r="H3243" s="23">
        <v>0</v>
      </c>
      <c r="I3243" s="23" t="s">
        <v>5</v>
      </c>
      <c r="J3243" s="23" t="s">
        <v>570</v>
      </c>
      <c r="K3243" s="23" t="s">
        <v>2436</v>
      </c>
      <c r="L3243" s="24">
        <v>45866</v>
      </c>
      <c r="M3243" s="28">
        <v>1.3888888888888888E-2</v>
      </c>
      <c r="N3243" s="3">
        <v>45852</v>
      </c>
      <c r="O3243">
        <v>185140</v>
      </c>
      <c r="P3243" t="e">
        <f>IFERROR(INDEX(REDOSLIJED!#REF!,MATCH(PlanMasine[[#This Row],[KPL]],REDOSLIJED!#REF!,0)),MAX(REDOSLIJED!#REF!)+1)</f>
        <v>#REF!</v>
      </c>
    </row>
    <row r="3244" spans="1:16" hidden="1" x14ac:dyDescent="0.25">
      <c r="A3244" s="23">
        <v>1032785</v>
      </c>
      <c r="B3244" s="23">
        <v>1</v>
      </c>
      <c r="C3244" s="23">
        <v>1032799</v>
      </c>
      <c r="D3244" s="23" t="s">
        <v>2291</v>
      </c>
      <c r="E3244" s="5">
        <f>IFERROR((PlanMasine[[#This Row],[Norma]]/PlanMasine[[#This Row],[Q]])*(PlanMasine[[#This Row],[Q]]/SUMIF(#REF!,PlanMasine[[#This Row],[RN]],#REF!)*PlanMasine[[#This Row],[KPLQ]]),0)</f>
        <v>0</v>
      </c>
      <c r="F3244" s="23">
        <v>8</v>
      </c>
      <c r="G3244" s="23">
        <v>0</v>
      </c>
      <c r="H3244" s="23">
        <v>0</v>
      </c>
      <c r="I3244" s="23" t="s">
        <v>5</v>
      </c>
      <c r="J3244" s="23" t="s">
        <v>570</v>
      </c>
      <c r="K3244" s="23" t="s">
        <v>2436</v>
      </c>
      <c r="L3244" s="24">
        <v>45866</v>
      </c>
      <c r="M3244" s="28">
        <v>1.1111111111111112E-2</v>
      </c>
      <c r="N3244" s="3">
        <v>45852</v>
      </c>
      <c r="O3244">
        <v>185145</v>
      </c>
      <c r="P3244" t="e">
        <f>IFERROR(INDEX(REDOSLIJED!#REF!,MATCH(PlanMasine[[#This Row],[KPL]],REDOSLIJED!#REF!,0)),MAX(REDOSLIJED!#REF!)+1)</f>
        <v>#REF!</v>
      </c>
    </row>
    <row r="3245" spans="1:16" hidden="1" x14ac:dyDescent="0.25">
      <c r="A3245" s="23">
        <v>1032785</v>
      </c>
      <c r="B3245" s="23">
        <v>1</v>
      </c>
      <c r="C3245" s="23">
        <v>1032796</v>
      </c>
      <c r="D3245" s="23" t="s">
        <v>2290</v>
      </c>
      <c r="E3245" s="5">
        <f>IFERROR((PlanMasine[[#This Row],[Norma]]/PlanMasine[[#This Row],[Q]])*(PlanMasine[[#This Row],[Q]]/SUMIF(#REF!,PlanMasine[[#This Row],[RN]],#REF!)*PlanMasine[[#This Row],[KPLQ]]),0)</f>
        <v>0</v>
      </c>
      <c r="F3245" s="23">
        <v>4</v>
      </c>
      <c r="G3245" s="23">
        <v>0</v>
      </c>
      <c r="H3245" s="23">
        <v>0</v>
      </c>
      <c r="I3245" s="23" t="s">
        <v>5</v>
      </c>
      <c r="J3245" s="23" t="s">
        <v>570</v>
      </c>
      <c r="K3245" s="23" t="s">
        <v>2436</v>
      </c>
      <c r="L3245" s="24">
        <v>45866</v>
      </c>
      <c r="M3245" s="28">
        <v>9.7222222222222224E-3</v>
      </c>
      <c r="N3245" s="3">
        <v>45852</v>
      </c>
      <c r="O3245">
        <v>185142</v>
      </c>
      <c r="P3245" t="e">
        <f>IFERROR(INDEX(REDOSLIJED!#REF!,MATCH(PlanMasine[[#This Row],[KPL]],REDOSLIJED!#REF!,0)),MAX(REDOSLIJED!#REF!)+1)</f>
        <v>#REF!</v>
      </c>
    </row>
    <row r="3246" spans="1:16" hidden="1" x14ac:dyDescent="0.25">
      <c r="A3246" s="23">
        <v>1032785</v>
      </c>
      <c r="B3246" s="23">
        <v>1</v>
      </c>
      <c r="C3246" s="23">
        <v>1032797</v>
      </c>
      <c r="D3246" s="23" t="s">
        <v>2282</v>
      </c>
      <c r="E3246" s="5">
        <f>IFERROR((PlanMasine[[#This Row],[Norma]]/PlanMasine[[#This Row],[Q]])*(PlanMasine[[#This Row],[Q]]/SUMIF(#REF!,PlanMasine[[#This Row],[RN]],#REF!)*PlanMasine[[#This Row],[KPLQ]]),0)</f>
        <v>0</v>
      </c>
      <c r="F3246" s="23">
        <v>8</v>
      </c>
      <c r="G3246" s="23">
        <v>0</v>
      </c>
      <c r="H3246" s="23">
        <v>0</v>
      </c>
      <c r="I3246" s="23" t="s">
        <v>5</v>
      </c>
      <c r="J3246" s="23" t="s">
        <v>570</v>
      </c>
      <c r="K3246" s="23" t="s">
        <v>2436</v>
      </c>
      <c r="L3246" s="24">
        <v>45866</v>
      </c>
      <c r="M3246" s="28">
        <v>1.6666666666666666E-2</v>
      </c>
      <c r="N3246" s="3">
        <v>45852</v>
      </c>
      <c r="O3246">
        <v>185143</v>
      </c>
      <c r="P3246" t="e">
        <f>IFERROR(INDEX(REDOSLIJED!#REF!,MATCH(PlanMasine[[#This Row],[KPL]],REDOSLIJED!#REF!,0)),MAX(REDOSLIJED!#REF!)+1)</f>
        <v>#REF!</v>
      </c>
    </row>
    <row r="3247" spans="1:16" hidden="1" x14ac:dyDescent="0.25">
      <c r="A3247" s="23">
        <v>1032785</v>
      </c>
      <c r="B3247" s="23">
        <v>1</v>
      </c>
      <c r="C3247" s="23">
        <v>1032787</v>
      </c>
      <c r="D3247" s="23" t="s">
        <v>2288</v>
      </c>
      <c r="E3247" s="5">
        <f>IFERROR((PlanMasine[[#This Row],[Norma]]/PlanMasine[[#This Row],[Q]])*(PlanMasine[[#This Row],[Q]]/SUMIF(#REF!,PlanMasine[[#This Row],[RN]],#REF!)*PlanMasine[[#This Row],[KPLQ]]),0)</f>
        <v>0</v>
      </c>
      <c r="F3247" s="23">
        <v>2</v>
      </c>
      <c r="G3247" s="23">
        <v>0</v>
      </c>
      <c r="H3247" s="23">
        <v>0</v>
      </c>
      <c r="I3247" s="23" t="s">
        <v>5</v>
      </c>
      <c r="J3247" s="23" t="s">
        <v>570</v>
      </c>
      <c r="K3247" s="23" t="s">
        <v>2436</v>
      </c>
      <c r="L3247" s="24">
        <v>45866</v>
      </c>
      <c r="M3247" s="28">
        <v>8.3333333333333332E-3</v>
      </c>
      <c r="N3247" s="3">
        <v>45852</v>
      </c>
      <c r="O3247">
        <v>185133</v>
      </c>
      <c r="P3247" t="e">
        <f>IFERROR(INDEX(REDOSLIJED!#REF!,MATCH(PlanMasine[[#This Row],[KPL]],REDOSLIJED!#REF!,0)),MAX(REDOSLIJED!#REF!)+1)</f>
        <v>#REF!</v>
      </c>
    </row>
    <row r="3248" spans="1:16" hidden="1" x14ac:dyDescent="0.25">
      <c r="A3248" s="23">
        <v>1032785</v>
      </c>
      <c r="B3248" s="23">
        <v>1</v>
      </c>
      <c r="C3248" s="23">
        <v>1032803</v>
      </c>
      <c r="D3248" s="23" t="s">
        <v>2293</v>
      </c>
      <c r="E3248" s="5">
        <f>IFERROR((PlanMasine[[#This Row],[Norma]]/PlanMasine[[#This Row],[Q]])*(PlanMasine[[#This Row],[Q]]/SUMIF(#REF!,PlanMasine[[#This Row],[RN]],#REF!)*PlanMasine[[#This Row],[KPLQ]]),0)</f>
        <v>0</v>
      </c>
      <c r="F3248" s="23">
        <v>2</v>
      </c>
      <c r="G3248" s="23">
        <v>0</v>
      </c>
      <c r="H3248" s="23">
        <v>0</v>
      </c>
      <c r="I3248" s="23" t="s">
        <v>5</v>
      </c>
      <c r="J3248" s="23" t="s">
        <v>570</v>
      </c>
      <c r="K3248" s="23" t="s">
        <v>2436</v>
      </c>
      <c r="L3248" s="24">
        <v>45866</v>
      </c>
      <c r="M3248" s="28">
        <v>2.0833333333333333E-3</v>
      </c>
      <c r="N3248" s="3">
        <v>45852</v>
      </c>
      <c r="O3248">
        <v>185149</v>
      </c>
      <c r="P3248" t="e">
        <f>IFERROR(INDEX(REDOSLIJED!#REF!,MATCH(PlanMasine[[#This Row],[KPL]],REDOSLIJED!#REF!,0)),MAX(REDOSLIJED!#REF!)+1)</f>
        <v>#REF!</v>
      </c>
    </row>
    <row r="3249" spans="1:16" hidden="1" x14ac:dyDescent="0.25">
      <c r="A3249" s="23">
        <v>1032785</v>
      </c>
      <c r="B3249" s="23">
        <v>1</v>
      </c>
      <c r="C3249" s="23">
        <v>1032795</v>
      </c>
      <c r="D3249" s="23" t="s">
        <v>2289</v>
      </c>
      <c r="E3249" s="5">
        <f>IFERROR((PlanMasine[[#This Row],[Norma]]/PlanMasine[[#This Row],[Q]])*(PlanMasine[[#This Row],[Q]]/SUMIF(#REF!,PlanMasine[[#This Row],[RN]],#REF!)*PlanMasine[[#This Row],[KPLQ]]),0)</f>
        <v>0</v>
      </c>
      <c r="F3249" s="23">
        <v>4</v>
      </c>
      <c r="G3249" s="23">
        <v>0</v>
      </c>
      <c r="H3249" s="23">
        <v>0</v>
      </c>
      <c r="I3249" s="23" t="s">
        <v>5</v>
      </c>
      <c r="J3249" s="23" t="s">
        <v>570</v>
      </c>
      <c r="K3249" s="23" t="s">
        <v>2436</v>
      </c>
      <c r="L3249" s="24">
        <v>45866</v>
      </c>
      <c r="M3249" s="28">
        <v>8.3333333333333332E-3</v>
      </c>
      <c r="N3249" s="3">
        <v>45852</v>
      </c>
      <c r="O3249">
        <v>185141</v>
      </c>
      <c r="P3249" t="e">
        <f>IFERROR(INDEX(REDOSLIJED!#REF!,MATCH(PlanMasine[[#This Row],[KPL]],REDOSLIJED!#REF!,0)),MAX(REDOSLIJED!#REF!)+1)</f>
        <v>#REF!</v>
      </c>
    </row>
    <row r="3250" spans="1:16" hidden="1" x14ac:dyDescent="0.25">
      <c r="A3250" s="23">
        <v>1032786</v>
      </c>
      <c r="B3250" s="23">
        <v>1</v>
      </c>
      <c r="C3250" s="23">
        <v>1032794</v>
      </c>
      <c r="D3250" s="23" t="s">
        <v>2287</v>
      </c>
      <c r="E3250" s="5">
        <f>IFERROR((PlanMasine[[#This Row],[Norma]]/PlanMasine[[#This Row],[Q]])*(PlanMasine[[#This Row],[Q]]/SUMIF(#REF!,PlanMasine[[#This Row],[RN]],#REF!)*PlanMasine[[#This Row],[KPLQ]]),0)</f>
        <v>0</v>
      </c>
      <c r="F3250" s="23">
        <v>2</v>
      </c>
      <c r="G3250" s="23">
        <v>0</v>
      </c>
      <c r="H3250" s="23">
        <v>0</v>
      </c>
      <c r="I3250" s="23" t="s">
        <v>5</v>
      </c>
      <c r="J3250" s="23" t="s">
        <v>570</v>
      </c>
      <c r="K3250" s="23" t="s">
        <v>2436</v>
      </c>
      <c r="L3250" s="24">
        <v>45866</v>
      </c>
      <c r="M3250" s="28">
        <v>1.3888888888888888E-2</v>
      </c>
      <c r="N3250" s="3">
        <v>45852</v>
      </c>
      <c r="O3250">
        <v>185140</v>
      </c>
      <c r="P3250" t="e">
        <f>IFERROR(INDEX(REDOSLIJED!#REF!,MATCH(PlanMasine[[#This Row],[KPL]],REDOSLIJED!#REF!,0)),MAX(REDOSLIJED!#REF!)+1)</f>
        <v>#REF!</v>
      </c>
    </row>
    <row r="3251" spans="1:16" hidden="1" x14ac:dyDescent="0.25">
      <c r="A3251" s="23">
        <v>1032786</v>
      </c>
      <c r="B3251" s="23">
        <v>1</v>
      </c>
      <c r="C3251" s="23">
        <v>1032788</v>
      </c>
      <c r="D3251" s="23" t="s">
        <v>2286</v>
      </c>
      <c r="E3251" s="5">
        <f>IFERROR((PlanMasine[[#This Row],[Norma]]/PlanMasine[[#This Row],[Q]])*(PlanMasine[[#This Row],[Q]]/SUMIF(#REF!,PlanMasine[[#This Row],[RN]],#REF!)*PlanMasine[[#This Row],[KPLQ]]),0)</f>
        <v>0</v>
      </c>
      <c r="F3251" s="23">
        <v>2</v>
      </c>
      <c r="G3251" s="23">
        <v>0</v>
      </c>
      <c r="H3251" s="23">
        <v>0</v>
      </c>
      <c r="I3251" s="23" t="s">
        <v>5</v>
      </c>
      <c r="J3251" s="23" t="s">
        <v>570</v>
      </c>
      <c r="K3251" s="23" t="s">
        <v>2436</v>
      </c>
      <c r="L3251" s="24">
        <v>45866</v>
      </c>
      <c r="M3251" s="28">
        <v>8.3333333333333332E-3</v>
      </c>
      <c r="N3251" s="3">
        <v>45852</v>
      </c>
      <c r="O3251">
        <v>185134</v>
      </c>
      <c r="P3251" t="e">
        <f>IFERROR(INDEX(REDOSLIJED!#REF!,MATCH(PlanMasine[[#This Row],[KPL]],REDOSLIJED!#REF!,0)),MAX(REDOSLIJED!#REF!)+1)</f>
        <v>#REF!</v>
      </c>
    </row>
    <row r="3252" spans="1:16" hidden="1" x14ac:dyDescent="0.25">
      <c r="A3252" s="23">
        <v>1032786</v>
      </c>
      <c r="B3252" s="23">
        <v>1</v>
      </c>
      <c r="C3252" s="23">
        <v>1032789</v>
      </c>
      <c r="D3252" s="23" t="s">
        <v>2285</v>
      </c>
      <c r="E3252" s="5">
        <f>IFERROR((PlanMasine[[#This Row],[Norma]]/PlanMasine[[#This Row],[Q]])*(PlanMasine[[#This Row],[Q]]/SUMIF(#REF!,PlanMasine[[#This Row],[RN]],#REF!)*PlanMasine[[#This Row],[KPLQ]]),0)</f>
        <v>0</v>
      </c>
      <c r="F3252" s="23">
        <v>4</v>
      </c>
      <c r="G3252" s="23">
        <v>0</v>
      </c>
      <c r="H3252" s="23">
        <v>0</v>
      </c>
      <c r="I3252" s="23" t="s">
        <v>5</v>
      </c>
      <c r="J3252" s="23" t="s">
        <v>570</v>
      </c>
      <c r="K3252" s="23" t="s">
        <v>2436</v>
      </c>
      <c r="L3252" s="24">
        <v>45866</v>
      </c>
      <c r="M3252" s="28">
        <v>6.9444444444444441E-3</v>
      </c>
      <c r="N3252" s="3">
        <v>45852</v>
      </c>
      <c r="O3252">
        <v>185135</v>
      </c>
      <c r="P3252" t="e">
        <f>IFERROR(INDEX(REDOSLIJED!#REF!,MATCH(PlanMasine[[#This Row],[KPL]],REDOSLIJED!#REF!,0)),MAX(REDOSLIJED!#REF!)+1)</f>
        <v>#REF!</v>
      </c>
    </row>
    <row r="3253" spans="1:16" hidden="1" x14ac:dyDescent="0.25">
      <c r="A3253" s="23">
        <v>1032786</v>
      </c>
      <c r="B3253" s="23">
        <v>1</v>
      </c>
      <c r="C3253" s="23">
        <v>1032790</v>
      </c>
      <c r="D3253" s="23" t="s">
        <v>2283</v>
      </c>
      <c r="E3253" s="5">
        <f>IFERROR((PlanMasine[[#This Row],[Norma]]/PlanMasine[[#This Row],[Q]])*(PlanMasine[[#This Row],[Q]]/SUMIF(#REF!,PlanMasine[[#This Row],[RN]],#REF!)*PlanMasine[[#This Row],[KPLQ]]),0)</f>
        <v>0</v>
      </c>
      <c r="F3253" s="23">
        <v>2</v>
      </c>
      <c r="G3253" s="23">
        <v>0</v>
      </c>
      <c r="H3253" s="23">
        <v>0</v>
      </c>
      <c r="I3253" s="23" t="s">
        <v>5</v>
      </c>
      <c r="J3253" s="23" t="s">
        <v>570</v>
      </c>
      <c r="K3253" s="23" t="s">
        <v>2436</v>
      </c>
      <c r="L3253" s="24">
        <v>45866</v>
      </c>
      <c r="M3253" s="28">
        <v>5.5555555555555558E-3</v>
      </c>
      <c r="N3253" s="3">
        <v>45852</v>
      </c>
      <c r="O3253">
        <v>185136</v>
      </c>
      <c r="P3253" t="e">
        <f>IFERROR(INDEX(REDOSLIJED!#REF!,MATCH(PlanMasine[[#This Row],[KPL]],REDOSLIJED!#REF!,0)),MAX(REDOSLIJED!#REF!)+1)</f>
        <v>#REF!</v>
      </c>
    </row>
    <row r="3254" spans="1:16" hidden="1" x14ac:dyDescent="0.25">
      <c r="A3254" s="23">
        <v>1032786</v>
      </c>
      <c r="B3254" s="23">
        <v>1</v>
      </c>
      <c r="C3254" s="23">
        <v>1032791</v>
      </c>
      <c r="D3254" s="23" t="s">
        <v>2292</v>
      </c>
      <c r="E3254" s="5">
        <f>IFERROR((PlanMasine[[#This Row],[Norma]]/PlanMasine[[#This Row],[Q]])*(PlanMasine[[#This Row],[Q]]/SUMIF(#REF!,PlanMasine[[#This Row],[RN]],#REF!)*PlanMasine[[#This Row],[KPLQ]]),0)</f>
        <v>0</v>
      </c>
      <c r="F3254" s="23">
        <v>2</v>
      </c>
      <c r="G3254" s="23">
        <v>0</v>
      </c>
      <c r="H3254" s="23">
        <v>0</v>
      </c>
      <c r="I3254" s="23" t="s">
        <v>5</v>
      </c>
      <c r="J3254" s="23" t="s">
        <v>570</v>
      </c>
      <c r="K3254" s="23" t="s">
        <v>2436</v>
      </c>
      <c r="L3254" s="24">
        <v>45866</v>
      </c>
      <c r="M3254" s="28">
        <v>4.1666666666666666E-3</v>
      </c>
      <c r="N3254" s="3">
        <v>45852</v>
      </c>
      <c r="O3254">
        <v>185137</v>
      </c>
      <c r="P3254" t="e">
        <f>IFERROR(INDEX(REDOSLIJED!#REF!,MATCH(PlanMasine[[#This Row],[KPL]],REDOSLIJED!#REF!,0)),MAX(REDOSLIJED!#REF!)+1)</f>
        <v>#REF!</v>
      </c>
    </row>
    <row r="3255" spans="1:16" hidden="1" x14ac:dyDescent="0.25">
      <c r="A3255" s="23">
        <v>1032786</v>
      </c>
      <c r="B3255" s="23">
        <v>1</v>
      </c>
      <c r="C3255" s="23">
        <v>1032792</v>
      </c>
      <c r="D3255" s="23" t="s">
        <v>2280</v>
      </c>
      <c r="E3255" s="5">
        <f>IFERROR((PlanMasine[[#This Row],[Norma]]/PlanMasine[[#This Row],[Q]])*(PlanMasine[[#This Row],[Q]]/SUMIF(#REF!,PlanMasine[[#This Row],[RN]],#REF!)*PlanMasine[[#This Row],[KPLQ]]),0)</f>
        <v>0</v>
      </c>
      <c r="F3255" s="23">
        <v>2</v>
      </c>
      <c r="G3255" s="23">
        <v>0</v>
      </c>
      <c r="H3255" s="23">
        <v>0</v>
      </c>
      <c r="I3255" s="23" t="s">
        <v>5</v>
      </c>
      <c r="J3255" s="23" t="s">
        <v>570</v>
      </c>
      <c r="K3255" s="23" t="s">
        <v>2436</v>
      </c>
      <c r="L3255" s="24">
        <v>45866</v>
      </c>
      <c r="M3255" s="28">
        <v>8.3333333333333332E-3</v>
      </c>
      <c r="N3255" s="3">
        <v>45852</v>
      </c>
      <c r="O3255">
        <v>185138</v>
      </c>
      <c r="P3255" t="e">
        <f>IFERROR(INDEX(REDOSLIJED!#REF!,MATCH(PlanMasine[[#This Row],[KPL]],REDOSLIJED!#REF!,0)),MAX(REDOSLIJED!#REF!)+1)</f>
        <v>#REF!</v>
      </c>
    </row>
    <row r="3256" spans="1:16" hidden="1" x14ac:dyDescent="0.25">
      <c r="A3256" s="23">
        <v>1032786</v>
      </c>
      <c r="B3256" s="23">
        <v>1</v>
      </c>
      <c r="C3256" s="23">
        <v>1032793</v>
      </c>
      <c r="D3256" s="23" t="s">
        <v>2284</v>
      </c>
      <c r="E3256" s="5">
        <f>IFERROR((PlanMasine[[#This Row],[Norma]]/PlanMasine[[#This Row],[Q]])*(PlanMasine[[#This Row],[Q]]/SUMIF(#REF!,PlanMasine[[#This Row],[RN]],#REF!)*PlanMasine[[#This Row],[KPLQ]]),0)</f>
        <v>0</v>
      </c>
      <c r="F3256" s="23">
        <v>2</v>
      </c>
      <c r="G3256" s="23">
        <v>0</v>
      </c>
      <c r="H3256" s="23">
        <v>0</v>
      </c>
      <c r="I3256" s="23" t="s">
        <v>5</v>
      </c>
      <c r="J3256" s="23" t="s">
        <v>570</v>
      </c>
      <c r="K3256" s="23" t="s">
        <v>2436</v>
      </c>
      <c r="L3256" s="24">
        <v>45866</v>
      </c>
      <c r="M3256" s="28">
        <v>6.9444444444444441E-3</v>
      </c>
      <c r="N3256" s="3">
        <v>45852</v>
      </c>
      <c r="O3256">
        <v>185139</v>
      </c>
      <c r="P3256" t="e">
        <f>IFERROR(INDEX(REDOSLIJED!#REF!,MATCH(PlanMasine[[#This Row],[KPL]],REDOSLIJED!#REF!,0)),MAX(REDOSLIJED!#REF!)+1)</f>
        <v>#REF!</v>
      </c>
    </row>
    <row r="3257" spans="1:16" hidden="1" x14ac:dyDescent="0.25">
      <c r="A3257" s="23">
        <v>1032786</v>
      </c>
      <c r="B3257" s="23">
        <v>1</v>
      </c>
      <c r="C3257" s="23">
        <v>1032787</v>
      </c>
      <c r="D3257" s="23" t="s">
        <v>2288</v>
      </c>
      <c r="E3257" s="5">
        <f>IFERROR((PlanMasine[[#This Row],[Norma]]/PlanMasine[[#This Row],[Q]])*(PlanMasine[[#This Row],[Q]]/SUMIF(#REF!,PlanMasine[[#This Row],[RN]],#REF!)*PlanMasine[[#This Row],[KPLQ]]),0)</f>
        <v>0</v>
      </c>
      <c r="F3257" s="23">
        <v>2</v>
      </c>
      <c r="G3257" s="23">
        <v>0</v>
      </c>
      <c r="H3257" s="23">
        <v>0</v>
      </c>
      <c r="I3257" s="23" t="s">
        <v>5</v>
      </c>
      <c r="J3257" s="23" t="s">
        <v>570</v>
      </c>
      <c r="K3257" s="23" t="s">
        <v>2436</v>
      </c>
      <c r="L3257" s="24">
        <v>45866</v>
      </c>
      <c r="M3257" s="28">
        <v>8.3333333333333332E-3</v>
      </c>
      <c r="N3257" s="3">
        <v>45852</v>
      </c>
      <c r="O3257">
        <v>185133</v>
      </c>
      <c r="P3257" t="e">
        <f>IFERROR(INDEX(REDOSLIJED!#REF!,MATCH(PlanMasine[[#This Row],[KPL]],REDOSLIJED!#REF!,0)),MAX(REDOSLIJED!#REF!)+1)</f>
        <v>#REF!</v>
      </c>
    </row>
    <row r="3258" spans="1:16" hidden="1" x14ac:dyDescent="0.25">
      <c r="A3258" s="23">
        <v>1032786</v>
      </c>
      <c r="B3258" s="23">
        <v>1</v>
      </c>
      <c r="C3258" s="23">
        <v>1032797</v>
      </c>
      <c r="D3258" s="23" t="s">
        <v>2282</v>
      </c>
      <c r="E3258" s="5">
        <f>IFERROR((PlanMasine[[#This Row],[Norma]]/PlanMasine[[#This Row],[Q]])*(PlanMasine[[#This Row],[Q]]/SUMIF(#REF!,PlanMasine[[#This Row],[RN]],#REF!)*PlanMasine[[#This Row],[KPLQ]]),0)</f>
        <v>0</v>
      </c>
      <c r="F3258" s="23">
        <v>8</v>
      </c>
      <c r="G3258" s="23">
        <v>0</v>
      </c>
      <c r="H3258" s="23">
        <v>0</v>
      </c>
      <c r="I3258" s="23" t="s">
        <v>5</v>
      </c>
      <c r="J3258" s="23" t="s">
        <v>570</v>
      </c>
      <c r="K3258" s="23" t="s">
        <v>2436</v>
      </c>
      <c r="L3258" s="24">
        <v>45866</v>
      </c>
      <c r="M3258" s="28">
        <v>1.6666666666666666E-2</v>
      </c>
      <c r="N3258" s="3">
        <v>45852</v>
      </c>
      <c r="O3258">
        <v>185143</v>
      </c>
      <c r="P3258" t="e">
        <f>IFERROR(INDEX(REDOSLIJED!#REF!,MATCH(PlanMasine[[#This Row],[KPL]],REDOSLIJED!#REF!,0)),MAX(REDOSLIJED!#REF!)+1)</f>
        <v>#REF!</v>
      </c>
    </row>
    <row r="3259" spans="1:16" hidden="1" x14ac:dyDescent="0.25">
      <c r="A3259" s="23">
        <v>1032786</v>
      </c>
      <c r="B3259" s="23">
        <v>1</v>
      </c>
      <c r="C3259" s="23">
        <v>1032799</v>
      </c>
      <c r="D3259" s="23" t="s">
        <v>2291</v>
      </c>
      <c r="E3259" s="5">
        <f>IFERROR((PlanMasine[[#This Row],[Norma]]/PlanMasine[[#This Row],[Q]])*(PlanMasine[[#This Row],[Q]]/SUMIF(#REF!,PlanMasine[[#This Row],[RN]],#REF!)*PlanMasine[[#This Row],[KPLQ]]),0)</f>
        <v>0</v>
      </c>
      <c r="F3259" s="23">
        <v>8</v>
      </c>
      <c r="G3259" s="23">
        <v>0</v>
      </c>
      <c r="H3259" s="23">
        <v>0</v>
      </c>
      <c r="I3259" s="23" t="s">
        <v>5</v>
      </c>
      <c r="J3259" s="23" t="s">
        <v>570</v>
      </c>
      <c r="K3259" s="23" t="s">
        <v>2436</v>
      </c>
      <c r="L3259" s="24">
        <v>45866</v>
      </c>
      <c r="M3259" s="28">
        <v>1.1111111111111112E-2</v>
      </c>
      <c r="N3259" s="3">
        <v>45852</v>
      </c>
      <c r="O3259">
        <v>185145</v>
      </c>
      <c r="P3259" t="e">
        <f>IFERROR(INDEX(REDOSLIJED!#REF!,MATCH(PlanMasine[[#This Row],[KPL]],REDOSLIJED!#REF!,0)),MAX(REDOSLIJED!#REF!)+1)</f>
        <v>#REF!</v>
      </c>
    </row>
    <row r="3260" spans="1:16" hidden="1" x14ac:dyDescent="0.25">
      <c r="A3260" s="23">
        <v>1032786</v>
      </c>
      <c r="B3260" s="23">
        <v>1</v>
      </c>
      <c r="C3260" s="23">
        <v>1032795</v>
      </c>
      <c r="D3260" s="23" t="s">
        <v>2289</v>
      </c>
      <c r="E3260" s="5">
        <f>IFERROR((PlanMasine[[#This Row],[Norma]]/PlanMasine[[#This Row],[Q]])*(PlanMasine[[#This Row],[Q]]/SUMIF(#REF!,PlanMasine[[#This Row],[RN]],#REF!)*PlanMasine[[#This Row],[KPLQ]]),0)</f>
        <v>0</v>
      </c>
      <c r="F3260" s="23">
        <v>4</v>
      </c>
      <c r="G3260" s="23">
        <v>0</v>
      </c>
      <c r="H3260" s="23">
        <v>0</v>
      </c>
      <c r="I3260" s="23" t="s">
        <v>5</v>
      </c>
      <c r="J3260" s="23" t="s">
        <v>570</v>
      </c>
      <c r="K3260" s="23" t="s">
        <v>2436</v>
      </c>
      <c r="L3260" s="24">
        <v>45866</v>
      </c>
      <c r="M3260" s="28">
        <v>8.3333333333333332E-3</v>
      </c>
      <c r="N3260" s="3">
        <v>45852</v>
      </c>
      <c r="O3260">
        <v>185141</v>
      </c>
      <c r="P3260" t="e">
        <f>IFERROR(INDEX(REDOSLIJED!#REF!,MATCH(PlanMasine[[#This Row],[KPL]],REDOSLIJED!#REF!,0)),MAX(REDOSLIJED!#REF!)+1)</f>
        <v>#REF!</v>
      </c>
    </row>
    <row r="3261" spans="1:16" hidden="1" x14ac:dyDescent="0.25">
      <c r="A3261" s="23">
        <v>1032786</v>
      </c>
      <c r="B3261" s="23">
        <v>1</v>
      </c>
      <c r="C3261" s="23">
        <v>1032803</v>
      </c>
      <c r="D3261" s="23" t="s">
        <v>2293</v>
      </c>
      <c r="E3261" s="5">
        <f>IFERROR((PlanMasine[[#This Row],[Norma]]/PlanMasine[[#This Row],[Q]])*(PlanMasine[[#This Row],[Q]]/SUMIF(#REF!,PlanMasine[[#This Row],[RN]],#REF!)*PlanMasine[[#This Row],[KPLQ]]),0)</f>
        <v>0</v>
      </c>
      <c r="F3261" s="23">
        <v>2</v>
      </c>
      <c r="G3261" s="23">
        <v>0</v>
      </c>
      <c r="H3261" s="23">
        <v>0</v>
      </c>
      <c r="I3261" s="23" t="s">
        <v>5</v>
      </c>
      <c r="J3261" s="23" t="s">
        <v>570</v>
      </c>
      <c r="K3261" s="23" t="s">
        <v>2436</v>
      </c>
      <c r="L3261" s="24">
        <v>45866</v>
      </c>
      <c r="M3261" s="28">
        <v>2.0833333333333333E-3</v>
      </c>
      <c r="N3261" s="3">
        <v>45852</v>
      </c>
      <c r="O3261">
        <v>185149</v>
      </c>
      <c r="P3261" t="e">
        <f>IFERROR(INDEX(REDOSLIJED!#REF!,MATCH(PlanMasine[[#This Row],[KPL]],REDOSLIJED!#REF!,0)),MAX(REDOSLIJED!#REF!)+1)</f>
        <v>#REF!</v>
      </c>
    </row>
    <row r="3262" spans="1:16" hidden="1" x14ac:dyDescent="0.25">
      <c r="A3262" s="23">
        <v>1032786</v>
      </c>
      <c r="B3262" s="23">
        <v>1</v>
      </c>
      <c r="C3262" s="23">
        <v>1032796</v>
      </c>
      <c r="D3262" s="23" t="s">
        <v>2290</v>
      </c>
      <c r="E3262" s="5">
        <f>IFERROR((PlanMasine[[#This Row],[Norma]]/PlanMasine[[#This Row],[Q]])*(PlanMasine[[#This Row],[Q]]/SUMIF(#REF!,PlanMasine[[#This Row],[RN]],#REF!)*PlanMasine[[#This Row],[KPLQ]]),0)</f>
        <v>0</v>
      </c>
      <c r="F3262" s="23">
        <v>4</v>
      </c>
      <c r="G3262" s="23">
        <v>0</v>
      </c>
      <c r="H3262" s="23">
        <v>0</v>
      </c>
      <c r="I3262" s="23" t="s">
        <v>5</v>
      </c>
      <c r="J3262" s="23" t="s">
        <v>570</v>
      </c>
      <c r="K3262" s="23" t="s">
        <v>2436</v>
      </c>
      <c r="L3262" s="24">
        <v>45866</v>
      </c>
      <c r="M3262" s="28">
        <v>9.7222222222222224E-3</v>
      </c>
      <c r="N3262" s="3">
        <v>45852</v>
      </c>
      <c r="O3262">
        <v>185142</v>
      </c>
      <c r="P3262" t="e">
        <f>IFERROR(INDEX(REDOSLIJED!#REF!,MATCH(PlanMasine[[#This Row],[KPL]],REDOSLIJED!#REF!,0)),MAX(REDOSLIJED!#REF!)+1)</f>
        <v>#REF!</v>
      </c>
    </row>
    <row r="3263" spans="1:16" hidden="1" x14ac:dyDescent="0.25">
      <c r="A3263" s="23">
        <v>1032876</v>
      </c>
      <c r="B3263" s="23">
        <v>1</v>
      </c>
      <c r="C3263" s="23">
        <v>1032852</v>
      </c>
      <c r="D3263" s="23" t="s">
        <v>1950</v>
      </c>
      <c r="E3263" s="5">
        <f>IFERROR((PlanMasine[[#This Row],[Norma]]/PlanMasine[[#This Row],[Q]])*(PlanMasine[[#This Row],[Q]]/SUMIF(#REF!,PlanMasine[[#This Row],[RN]],#REF!)*PlanMasine[[#This Row],[KPLQ]]),0)</f>
        <v>0</v>
      </c>
      <c r="F3263" s="23">
        <v>4</v>
      </c>
      <c r="G3263" s="23">
        <v>0</v>
      </c>
      <c r="H3263" s="23">
        <v>0</v>
      </c>
      <c r="I3263" s="23" t="s">
        <v>5</v>
      </c>
      <c r="J3263" s="23" t="s">
        <v>570</v>
      </c>
      <c r="K3263" s="23" t="s">
        <v>2437</v>
      </c>
      <c r="L3263" s="24">
        <v>45866</v>
      </c>
      <c r="M3263" s="28">
        <v>2.7777777777777779E-3</v>
      </c>
      <c r="N3263" s="3">
        <v>45852</v>
      </c>
      <c r="O3263">
        <v>120859</v>
      </c>
      <c r="P3263" t="e">
        <f>IFERROR(INDEX(REDOSLIJED!#REF!,MATCH(PlanMasine[[#This Row],[KPL]],REDOSLIJED!#REF!,0)),MAX(REDOSLIJED!#REF!)+1)</f>
        <v>#REF!</v>
      </c>
    </row>
    <row r="3264" spans="1:16" hidden="1" x14ac:dyDescent="0.25">
      <c r="A3264" s="23">
        <v>1032876</v>
      </c>
      <c r="B3264" s="23">
        <v>1</v>
      </c>
      <c r="C3264" s="23">
        <v>1032851</v>
      </c>
      <c r="D3264" s="23" t="s">
        <v>1962</v>
      </c>
      <c r="E3264" s="5">
        <f>IFERROR((PlanMasine[[#This Row],[Norma]]/PlanMasine[[#This Row],[Q]])*(PlanMasine[[#This Row],[Q]]/SUMIF(#REF!,PlanMasine[[#This Row],[RN]],#REF!)*PlanMasine[[#This Row],[KPLQ]]),0)</f>
        <v>0</v>
      </c>
      <c r="F3264" s="23">
        <v>8</v>
      </c>
      <c r="G3264" s="23">
        <v>0</v>
      </c>
      <c r="H3264" s="23">
        <v>0</v>
      </c>
      <c r="I3264" s="23" t="s">
        <v>5</v>
      </c>
      <c r="J3264" s="23" t="s">
        <v>570</v>
      </c>
      <c r="K3264" s="23" t="s">
        <v>2437</v>
      </c>
      <c r="L3264" s="24">
        <v>45866</v>
      </c>
      <c r="M3264" s="28">
        <v>2.7777777777777779E-3</v>
      </c>
      <c r="N3264" s="3">
        <v>45852</v>
      </c>
      <c r="O3264">
        <v>120858</v>
      </c>
      <c r="P3264" t="e">
        <f>IFERROR(INDEX(REDOSLIJED!#REF!,MATCH(PlanMasine[[#This Row],[KPL]],REDOSLIJED!#REF!,0)),MAX(REDOSLIJED!#REF!)+1)</f>
        <v>#REF!</v>
      </c>
    </row>
    <row r="3265" spans="1:16" hidden="1" x14ac:dyDescent="0.25">
      <c r="A3265" s="23">
        <v>1032876</v>
      </c>
      <c r="B3265" s="23">
        <v>1</v>
      </c>
      <c r="C3265" s="23">
        <v>1032836</v>
      </c>
      <c r="D3265" s="23" t="s">
        <v>1949</v>
      </c>
      <c r="E3265" s="5">
        <f>IFERROR((PlanMasine[[#This Row],[Norma]]/PlanMasine[[#This Row],[Q]])*(PlanMasine[[#This Row],[Q]]/SUMIF(#REF!,PlanMasine[[#This Row],[RN]],#REF!)*PlanMasine[[#This Row],[KPLQ]]),0)</f>
        <v>0</v>
      </c>
      <c r="F3265" s="23">
        <v>4</v>
      </c>
      <c r="G3265" s="23">
        <v>0</v>
      </c>
      <c r="H3265" s="23">
        <v>0</v>
      </c>
      <c r="I3265" s="23" t="s">
        <v>5</v>
      </c>
      <c r="J3265" s="23" t="s">
        <v>570</v>
      </c>
      <c r="K3265" s="23" t="s">
        <v>2437</v>
      </c>
      <c r="L3265" s="24">
        <v>45866</v>
      </c>
      <c r="M3265" s="28">
        <v>1.0416666666666666E-2</v>
      </c>
      <c r="N3265" s="3">
        <v>45852</v>
      </c>
      <c r="O3265">
        <v>120843</v>
      </c>
      <c r="P3265" t="e">
        <f>IFERROR(INDEX(REDOSLIJED!#REF!,MATCH(PlanMasine[[#This Row],[KPL]],REDOSLIJED!#REF!,0)),MAX(REDOSLIJED!#REF!)+1)</f>
        <v>#REF!</v>
      </c>
    </row>
    <row r="3266" spans="1:16" hidden="1" x14ac:dyDescent="0.25">
      <c r="A3266" s="23">
        <v>1032876</v>
      </c>
      <c r="B3266" s="23">
        <v>1</v>
      </c>
      <c r="C3266" s="23">
        <v>1032861</v>
      </c>
      <c r="D3266" s="23" t="s">
        <v>1954</v>
      </c>
      <c r="E3266" s="5">
        <f>IFERROR((PlanMasine[[#This Row],[Norma]]/PlanMasine[[#This Row],[Q]])*(PlanMasine[[#This Row],[Q]]/SUMIF(#REF!,PlanMasine[[#This Row],[RN]],#REF!)*PlanMasine[[#This Row],[KPLQ]]),0)</f>
        <v>0</v>
      </c>
      <c r="F3266" s="23">
        <v>8</v>
      </c>
      <c r="G3266" s="23">
        <v>0</v>
      </c>
      <c r="H3266" s="23">
        <v>0</v>
      </c>
      <c r="I3266" s="23" t="s">
        <v>5</v>
      </c>
      <c r="J3266" s="23" t="s">
        <v>570</v>
      </c>
      <c r="K3266" s="23" t="s">
        <v>2437</v>
      </c>
      <c r="L3266" s="24">
        <v>45866</v>
      </c>
      <c r="M3266" s="28">
        <v>5.5555555555555558E-3</v>
      </c>
      <c r="N3266" s="3">
        <v>45852</v>
      </c>
      <c r="O3266">
        <v>120868</v>
      </c>
      <c r="P3266" t="e">
        <f>IFERROR(INDEX(REDOSLIJED!#REF!,MATCH(PlanMasine[[#This Row],[KPL]],REDOSLIJED!#REF!,0)),MAX(REDOSLIJED!#REF!)+1)</f>
        <v>#REF!</v>
      </c>
    </row>
    <row r="3267" spans="1:16" hidden="1" x14ac:dyDescent="0.25">
      <c r="A3267" s="23">
        <v>1032876</v>
      </c>
      <c r="B3267" s="23">
        <v>1</v>
      </c>
      <c r="C3267" s="23">
        <v>1032846</v>
      </c>
      <c r="D3267" s="23" t="s">
        <v>1955</v>
      </c>
      <c r="E3267" s="5">
        <f>IFERROR((PlanMasine[[#This Row],[Norma]]/PlanMasine[[#This Row],[Q]])*(PlanMasine[[#This Row],[Q]]/SUMIF(#REF!,PlanMasine[[#This Row],[RN]],#REF!)*PlanMasine[[#This Row],[KPLQ]]),0)</f>
        <v>0</v>
      </c>
      <c r="F3267" s="23">
        <v>4</v>
      </c>
      <c r="G3267" s="23">
        <v>0</v>
      </c>
      <c r="H3267" s="23">
        <v>0</v>
      </c>
      <c r="I3267" s="23" t="s">
        <v>5</v>
      </c>
      <c r="J3267" s="23" t="s">
        <v>570</v>
      </c>
      <c r="K3267" s="23" t="s">
        <v>2437</v>
      </c>
      <c r="L3267" s="24">
        <v>45866</v>
      </c>
      <c r="M3267" s="28">
        <v>4.1666666666666666E-3</v>
      </c>
      <c r="N3267" s="3">
        <v>45852</v>
      </c>
      <c r="O3267">
        <v>120853</v>
      </c>
      <c r="P3267" t="e">
        <f>IFERROR(INDEX(REDOSLIJED!#REF!,MATCH(PlanMasine[[#This Row],[KPL]],REDOSLIJED!#REF!,0)),MAX(REDOSLIJED!#REF!)+1)</f>
        <v>#REF!</v>
      </c>
    </row>
    <row r="3268" spans="1:16" hidden="1" x14ac:dyDescent="0.25">
      <c r="A3268" s="23">
        <v>1032876</v>
      </c>
      <c r="B3268" s="23">
        <v>1</v>
      </c>
      <c r="C3268" s="23">
        <v>1032845</v>
      </c>
      <c r="D3268" s="23" t="s">
        <v>1959</v>
      </c>
      <c r="E3268" s="5">
        <f>IFERROR((PlanMasine[[#This Row],[Norma]]/PlanMasine[[#This Row],[Q]])*(PlanMasine[[#This Row],[Q]]/SUMIF(#REF!,PlanMasine[[#This Row],[RN]],#REF!)*PlanMasine[[#This Row],[KPLQ]]),0)</f>
        <v>0</v>
      </c>
      <c r="F3268" s="23">
        <v>4</v>
      </c>
      <c r="G3268" s="23">
        <v>0</v>
      </c>
      <c r="H3268" s="23">
        <v>0</v>
      </c>
      <c r="I3268" s="23" t="s">
        <v>5</v>
      </c>
      <c r="J3268" s="23" t="s">
        <v>570</v>
      </c>
      <c r="K3268" s="23" t="s">
        <v>2437</v>
      </c>
      <c r="L3268" s="24">
        <v>45866</v>
      </c>
      <c r="M3268" s="28">
        <v>1.3888888888888889E-3</v>
      </c>
      <c r="N3268" s="3">
        <v>45852</v>
      </c>
      <c r="O3268">
        <v>120852</v>
      </c>
      <c r="P3268" t="e">
        <f>IFERROR(INDEX(REDOSLIJED!#REF!,MATCH(PlanMasine[[#This Row],[KPL]],REDOSLIJED!#REF!,0)),MAX(REDOSLIJED!#REF!)+1)</f>
        <v>#REF!</v>
      </c>
    </row>
    <row r="3269" spans="1:16" hidden="1" x14ac:dyDescent="0.25">
      <c r="A3269" s="23">
        <v>1032876</v>
      </c>
      <c r="B3269" s="23">
        <v>1</v>
      </c>
      <c r="C3269" s="23">
        <v>1032873</v>
      </c>
      <c r="D3269" s="23" t="s">
        <v>1976</v>
      </c>
      <c r="E3269" s="5">
        <f>IFERROR((PlanMasine[[#This Row],[Norma]]/PlanMasine[[#This Row],[Q]])*(PlanMasine[[#This Row],[Q]]/SUMIF(#REF!,PlanMasine[[#This Row],[RN]],#REF!)*PlanMasine[[#This Row],[KPLQ]]),0)</f>
        <v>0</v>
      </c>
      <c r="F3269" s="23">
        <v>4</v>
      </c>
      <c r="G3269" s="23">
        <v>0</v>
      </c>
      <c r="H3269" s="23">
        <v>0</v>
      </c>
      <c r="I3269" s="23" t="s">
        <v>5</v>
      </c>
      <c r="J3269" s="23" t="s">
        <v>570</v>
      </c>
      <c r="K3269" s="23" t="s">
        <v>2437</v>
      </c>
      <c r="L3269" s="24">
        <v>45866</v>
      </c>
      <c r="M3269" s="28">
        <v>6.9444444444444447E-4</v>
      </c>
      <c r="N3269" s="3">
        <v>45852</v>
      </c>
      <c r="O3269">
        <v>120880</v>
      </c>
      <c r="P3269" t="e">
        <f>IFERROR(INDEX(REDOSLIJED!#REF!,MATCH(PlanMasine[[#This Row],[KPL]],REDOSLIJED!#REF!,0)),MAX(REDOSLIJED!#REF!)+1)</f>
        <v>#REF!</v>
      </c>
    </row>
    <row r="3270" spans="1:16" hidden="1" x14ac:dyDescent="0.25">
      <c r="A3270" s="23">
        <v>1032876</v>
      </c>
      <c r="B3270" s="23">
        <v>1</v>
      </c>
      <c r="C3270" s="23">
        <v>1032863</v>
      </c>
      <c r="D3270" s="23" t="s">
        <v>1961</v>
      </c>
      <c r="E3270" s="5">
        <f>IFERROR((PlanMasine[[#This Row],[Norma]]/PlanMasine[[#This Row],[Q]])*(PlanMasine[[#This Row],[Q]]/SUMIF(#REF!,PlanMasine[[#This Row],[RN]],#REF!)*PlanMasine[[#This Row],[KPLQ]]),0)</f>
        <v>0</v>
      </c>
      <c r="F3270" s="23">
        <v>4</v>
      </c>
      <c r="G3270" s="23">
        <v>0</v>
      </c>
      <c r="H3270" s="23">
        <v>0</v>
      </c>
      <c r="I3270" s="23" t="s">
        <v>5</v>
      </c>
      <c r="J3270" s="23" t="s">
        <v>570</v>
      </c>
      <c r="K3270" s="23" t="s">
        <v>2437</v>
      </c>
      <c r="L3270" s="24">
        <v>45866</v>
      </c>
      <c r="M3270" s="28">
        <v>6.9444444444444447E-4</v>
      </c>
      <c r="N3270" s="3">
        <v>45852</v>
      </c>
      <c r="O3270">
        <v>120870</v>
      </c>
      <c r="P3270" t="e">
        <f>IFERROR(INDEX(REDOSLIJED!#REF!,MATCH(PlanMasine[[#This Row],[KPL]],REDOSLIJED!#REF!,0)),MAX(REDOSLIJED!#REF!)+1)</f>
        <v>#REF!</v>
      </c>
    </row>
    <row r="3271" spans="1:16" hidden="1" x14ac:dyDescent="0.25">
      <c r="A3271" s="23">
        <v>1032876</v>
      </c>
      <c r="B3271" s="23">
        <v>1</v>
      </c>
      <c r="C3271" s="23">
        <v>1032853</v>
      </c>
      <c r="D3271" s="23" t="s">
        <v>1952</v>
      </c>
      <c r="E3271" s="5">
        <f>IFERROR((PlanMasine[[#This Row],[Norma]]/PlanMasine[[#This Row],[Q]])*(PlanMasine[[#This Row],[Q]]/SUMIF(#REF!,PlanMasine[[#This Row],[RN]],#REF!)*PlanMasine[[#This Row],[KPLQ]]),0)</f>
        <v>0</v>
      </c>
      <c r="F3271" s="23">
        <v>4</v>
      </c>
      <c r="G3271" s="23">
        <v>0</v>
      </c>
      <c r="H3271" s="23">
        <v>0</v>
      </c>
      <c r="I3271" s="23" t="s">
        <v>5</v>
      </c>
      <c r="J3271" s="23" t="s">
        <v>570</v>
      </c>
      <c r="K3271" s="23" t="s">
        <v>2437</v>
      </c>
      <c r="L3271" s="24">
        <v>45866</v>
      </c>
      <c r="M3271" s="28">
        <v>4.1666666666666666E-3</v>
      </c>
      <c r="N3271" s="3">
        <v>45852</v>
      </c>
      <c r="O3271">
        <v>120860</v>
      </c>
      <c r="P3271" t="e">
        <f>IFERROR(INDEX(REDOSLIJED!#REF!,MATCH(PlanMasine[[#This Row],[KPL]],REDOSLIJED!#REF!,0)),MAX(REDOSLIJED!#REF!)+1)</f>
        <v>#REF!</v>
      </c>
    </row>
    <row r="3272" spans="1:16" hidden="1" x14ac:dyDescent="0.25">
      <c r="A3272" s="23">
        <v>1032876</v>
      </c>
      <c r="B3272" s="23">
        <v>1</v>
      </c>
      <c r="C3272" s="23">
        <v>1032867</v>
      </c>
      <c r="D3272" s="23" t="s">
        <v>1945</v>
      </c>
      <c r="E3272" s="5">
        <f>IFERROR((PlanMasine[[#This Row],[Norma]]/PlanMasine[[#This Row],[Q]])*(PlanMasine[[#This Row],[Q]]/SUMIF(#REF!,PlanMasine[[#This Row],[RN]],#REF!)*PlanMasine[[#This Row],[KPLQ]]),0)</f>
        <v>0</v>
      </c>
      <c r="F3272" s="23">
        <v>28</v>
      </c>
      <c r="G3272" s="23">
        <v>0</v>
      </c>
      <c r="H3272" s="23">
        <v>0</v>
      </c>
      <c r="I3272" s="23" t="s">
        <v>5</v>
      </c>
      <c r="J3272" s="23" t="s">
        <v>570</v>
      </c>
      <c r="K3272" s="23" t="s">
        <v>2437</v>
      </c>
      <c r="L3272" s="24">
        <v>45866</v>
      </c>
      <c r="M3272" s="28">
        <v>2.4305555555555556E-3</v>
      </c>
      <c r="N3272" s="3">
        <v>45852</v>
      </c>
      <c r="O3272">
        <v>120874</v>
      </c>
      <c r="P3272" t="e">
        <f>IFERROR(INDEX(REDOSLIJED!#REF!,MATCH(PlanMasine[[#This Row],[KPL]],REDOSLIJED!#REF!,0)),MAX(REDOSLIJED!#REF!)+1)</f>
        <v>#REF!</v>
      </c>
    </row>
    <row r="3273" spans="1:16" hidden="1" x14ac:dyDescent="0.25">
      <c r="A3273" s="23">
        <v>1032876</v>
      </c>
      <c r="B3273" s="23">
        <v>1</v>
      </c>
      <c r="C3273" s="23">
        <v>1032843</v>
      </c>
      <c r="D3273" s="23" t="s">
        <v>1958</v>
      </c>
      <c r="E3273" s="5">
        <f>IFERROR((PlanMasine[[#This Row],[Norma]]/PlanMasine[[#This Row],[Q]])*(PlanMasine[[#This Row],[Q]]/SUMIF(#REF!,PlanMasine[[#This Row],[RN]],#REF!)*PlanMasine[[#This Row],[KPLQ]]),0)</f>
        <v>0</v>
      </c>
      <c r="F3273" s="23">
        <v>4</v>
      </c>
      <c r="G3273" s="23">
        <v>0</v>
      </c>
      <c r="H3273" s="23">
        <v>0</v>
      </c>
      <c r="I3273" s="23" t="s">
        <v>5</v>
      </c>
      <c r="J3273" s="23" t="s">
        <v>570</v>
      </c>
      <c r="K3273" s="23" t="s">
        <v>2437</v>
      </c>
      <c r="L3273" s="24">
        <v>45866</v>
      </c>
      <c r="M3273" s="28">
        <v>4.1666666666666666E-3</v>
      </c>
      <c r="N3273" s="3">
        <v>45852</v>
      </c>
      <c r="O3273">
        <v>120850</v>
      </c>
      <c r="P3273" t="e">
        <f>IFERROR(INDEX(REDOSLIJED!#REF!,MATCH(PlanMasine[[#This Row],[KPL]],REDOSLIJED!#REF!,0)),MAX(REDOSLIJED!#REF!)+1)</f>
        <v>#REF!</v>
      </c>
    </row>
    <row r="3274" spans="1:16" hidden="1" x14ac:dyDescent="0.25">
      <c r="A3274" s="23">
        <v>1032876</v>
      </c>
      <c r="B3274" s="23">
        <v>1</v>
      </c>
      <c r="C3274" s="23">
        <v>1032842</v>
      </c>
      <c r="D3274" s="23" t="s">
        <v>1946</v>
      </c>
      <c r="E3274" s="5">
        <f>IFERROR((PlanMasine[[#This Row],[Norma]]/PlanMasine[[#This Row],[Q]])*(PlanMasine[[#This Row],[Q]]/SUMIF(#REF!,PlanMasine[[#This Row],[RN]],#REF!)*PlanMasine[[#This Row],[KPLQ]]),0)</f>
        <v>0</v>
      </c>
      <c r="F3274" s="23">
        <v>4</v>
      </c>
      <c r="G3274" s="23">
        <v>0</v>
      </c>
      <c r="H3274" s="23">
        <v>0</v>
      </c>
      <c r="I3274" s="23" t="s">
        <v>5</v>
      </c>
      <c r="J3274" s="23" t="s">
        <v>570</v>
      </c>
      <c r="K3274" s="23" t="s">
        <v>2437</v>
      </c>
      <c r="L3274" s="24">
        <v>45866</v>
      </c>
      <c r="M3274" s="28">
        <v>8.3333333333333332E-3</v>
      </c>
      <c r="N3274" s="3">
        <v>45852</v>
      </c>
      <c r="O3274">
        <v>120849</v>
      </c>
      <c r="P3274" t="e">
        <f>IFERROR(INDEX(REDOSLIJED!#REF!,MATCH(PlanMasine[[#This Row],[KPL]],REDOSLIJED!#REF!,0)),MAX(REDOSLIJED!#REF!)+1)</f>
        <v>#REF!</v>
      </c>
    </row>
    <row r="3275" spans="1:16" hidden="1" x14ac:dyDescent="0.25">
      <c r="A3275" s="23">
        <v>1032876</v>
      </c>
      <c r="B3275" s="23">
        <v>1</v>
      </c>
      <c r="C3275" s="23">
        <v>1032865</v>
      </c>
      <c r="D3275" s="23" t="s">
        <v>1957</v>
      </c>
      <c r="E3275" s="5">
        <f>IFERROR((PlanMasine[[#This Row],[Norma]]/PlanMasine[[#This Row],[Q]])*(PlanMasine[[#This Row],[Q]]/SUMIF(#REF!,PlanMasine[[#This Row],[RN]],#REF!)*PlanMasine[[#This Row],[KPLQ]]),0)</f>
        <v>0</v>
      </c>
      <c r="F3275" s="23">
        <v>4</v>
      </c>
      <c r="G3275" s="23">
        <v>0</v>
      </c>
      <c r="H3275" s="23">
        <v>0</v>
      </c>
      <c r="I3275" s="23" t="s">
        <v>5</v>
      </c>
      <c r="J3275" s="23" t="s">
        <v>570</v>
      </c>
      <c r="K3275" s="23" t="s">
        <v>2437</v>
      </c>
      <c r="L3275" s="24">
        <v>45866</v>
      </c>
      <c r="M3275" s="28">
        <v>1.3888888888888889E-3</v>
      </c>
      <c r="N3275" s="3">
        <v>45852</v>
      </c>
      <c r="O3275">
        <v>120872</v>
      </c>
      <c r="P3275" t="e">
        <f>IFERROR(INDEX(REDOSLIJED!#REF!,MATCH(PlanMasine[[#This Row],[KPL]],REDOSLIJED!#REF!,0)),MAX(REDOSLIJED!#REF!)+1)</f>
        <v>#REF!</v>
      </c>
    </row>
    <row r="3276" spans="1:16" hidden="1" x14ac:dyDescent="0.25">
      <c r="A3276" s="23">
        <v>1032876</v>
      </c>
      <c r="B3276" s="23">
        <v>1</v>
      </c>
      <c r="C3276" s="23">
        <v>1032841</v>
      </c>
      <c r="D3276" s="23" t="s">
        <v>1956</v>
      </c>
      <c r="E3276" s="5">
        <f>IFERROR((PlanMasine[[#This Row],[Norma]]/PlanMasine[[#This Row],[Q]])*(PlanMasine[[#This Row],[Q]]/SUMIF(#REF!,PlanMasine[[#This Row],[RN]],#REF!)*PlanMasine[[#This Row],[KPLQ]]),0)</f>
        <v>0</v>
      </c>
      <c r="F3276" s="23">
        <v>8</v>
      </c>
      <c r="G3276" s="23">
        <v>0</v>
      </c>
      <c r="H3276" s="23">
        <v>0</v>
      </c>
      <c r="I3276" s="23" t="s">
        <v>5</v>
      </c>
      <c r="J3276" s="23" t="s">
        <v>570</v>
      </c>
      <c r="K3276" s="23" t="s">
        <v>2437</v>
      </c>
      <c r="L3276" s="24">
        <v>45866</v>
      </c>
      <c r="M3276" s="28">
        <v>5.5555555555555558E-3</v>
      </c>
      <c r="N3276" s="3">
        <v>45852</v>
      </c>
      <c r="O3276">
        <v>120848</v>
      </c>
      <c r="P3276" t="e">
        <f>IFERROR(INDEX(REDOSLIJED!#REF!,MATCH(PlanMasine[[#This Row],[KPL]],REDOSLIJED!#REF!,0)),MAX(REDOSLIJED!#REF!)+1)</f>
        <v>#REF!</v>
      </c>
    </row>
    <row r="3277" spans="1:16" hidden="1" x14ac:dyDescent="0.25">
      <c r="A3277" s="23">
        <v>1032876</v>
      </c>
      <c r="B3277" s="23">
        <v>1</v>
      </c>
      <c r="C3277" s="23">
        <v>1032838</v>
      </c>
      <c r="D3277" s="23" t="s">
        <v>1951</v>
      </c>
      <c r="E3277" s="5">
        <f>IFERROR((PlanMasine[[#This Row],[Norma]]/PlanMasine[[#This Row],[Q]])*(PlanMasine[[#This Row],[Q]]/SUMIF(#REF!,PlanMasine[[#This Row],[RN]],#REF!)*PlanMasine[[#This Row],[KPLQ]]),0)</f>
        <v>0</v>
      </c>
      <c r="F3277" s="23">
        <v>4</v>
      </c>
      <c r="G3277" s="23">
        <v>0</v>
      </c>
      <c r="H3277" s="23">
        <v>0</v>
      </c>
      <c r="I3277" s="23" t="s">
        <v>5</v>
      </c>
      <c r="J3277" s="23" t="s">
        <v>570</v>
      </c>
      <c r="K3277" s="23" t="s">
        <v>2437</v>
      </c>
      <c r="L3277" s="24">
        <v>45866</v>
      </c>
      <c r="M3277" s="28">
        <v>8.3333333333333332E-3</v>
      </c>
      <c r="N3277" s="3">
        <v>45852</v>
      </c>
      <c r="O3277">
        <v>120845</v>
      </c>
      <c r="P3277" t="e">
        <f>IFERROR(INDEX(REDOSLIJED!#REF!,MATCH(PlanMasine[[#This Row],[KPL]],REDOSLIJED!#REF!,0)),MAX(REDOSLIJED!#REF!)+1)</f>
        <v>#REF!</v>
      </c>
    </row>
    <row r="3278" spans="1:16" hidden="1" x14ac:dyDescent="0.25">
      <c r="A3278" s="23">
        <v>1032876</v>
      </c>
      <c r="B3278" s="23">
        <v>1</v>
      </c>
      <c r="C3278" s="23">
        <v>1032866</v>
      </c>
      <c r="D3278" s="23" t="s">
        <v>1960</v>
      </c>
      <c r="E3278" s="5">
        <f>IFERROR((PlanMasine[[#This Row],[Norma]]/PlanMasine[[#This Row],[Q]])*(PlanMasine[[#This Row],[Q]]/SUMIF(#REF!,PlanMasine[[#This Row],[RN]],#REF!)*PlanMasine[[#This Row],[KPLQ]]),0)</f>
        <v>0</v>
      </c>
      <c r="F3278" s="23">
        <v>4</v>
      </c>
      <c r="G3278" s="23">
        <v>0</v>
      </c>
      <c r="H3278" s="23">
        <v>0</v>
      </c>
      <c r="I3278" s="23" t="s">
        <v>5</v>
      </c>
      <c r="J3278" s="23" t="s">
        <v>570</v>
      </c>
      <c r="K3278" s="23" t="s">
        <v>2437</v>
      </c>
      <c r="L3278" s="24">
        <v>45866</v>
      </c>
      <c r="M3278" s="28">
        <v>4.1666666666666666E-3</v>
      </c>
      <c r="N3278" s="3">
        <v>45852</v>
      </c>
      <c r="O3278">
        <v>120873</v>
      </c>
      <c r="P3278" t="e">
        <f>IFERROR(INDEX(REDOSLIJED!#REF!,MATCH(PlanMasine[[#This Row],[KPL]],REDOSLIJED!#REF!,0)),MAX(REDOSLIJED!#REF!)+1)</f>
        <v>#REF!</v>
      </c>
    </row>
    <row r="3279" spans="1:16" hidden="1" x14ac:dyDescent="0.25">
      <c r="A3279" s="23">
        <v>1032876</v>
      </c>
      <c r="B3279" s="23">
        <v>1</v>
      </c>
      <c r="C3279" s="23">
        <v>1032837</v>
      </c>
      <c r="D3279" s="23" t="s">
        <v>1948</v>
      </c>
      <c r="E3279" s="5">
        <f>IFERROR((PlanMasine[[#This Row],[Norma]]/PlanMasine[[#This Row],[Q]])*(PlanMasine[[#This Row],[Q]]/SUMIF(#REF!,PlanMasine[[#This Row],[RN]],#REF!)*PlanMasine[[#This Row],[KPLQ]]),0)</f>
        <v>0</v>
      </c>
      <c r="F3279" s="23">
        <v>4</v>
      </c>
      <c r="G3279" s="23">
        <v>0</v>
      </c>
      <c r="H3279" s="23">
        <v>0</v>
      </c>
      <c r="I3279" s="23" t="s">
        <v>5</v>
      </c>
      <c r="J3279" s="23" t="s">
        <v>570</v>
      </c>
      <c r="K3279" s="23" t="s">
        <v>2437</v>
      </c>
      <c r="L3279" s="24">
        <v>45866</v>
      </c>
      <c r="M3279" s="28">
        <v>8.3333333333333332E-3</v>
      </c>
      <c r="N3279" s="3">
        <v>45852</v>
      </c>
      <c r="O3279">
        <v>120844</v>
      </c>
      <c r="P3279" t="e">
        <f>IFERROR(INDEX(REDOSLIJED!#REF!,MATCH(PlanMasine[[#This Row],[KPL]],REDOSLIJED!#REF!,0)),MAX(REDOSLIJED!#REF!)+1)</f>
        <v>#REF!</v>
      </c>
    </row>
    <row r="3280" spans="1:16" hidden="1" x14ac:dyDescent="0.25">
      <c r="A3280" s="23">
        <v>1032876</v>
      </c>
      <c r="B3280" s="23">
        <v>1</v>
      </c>
      <c r="C3280" s="23">
        <v>1032844</v>
      </c>
      <c r="D3280" s="23" t="s">
        <v>1947</v>
      </c>
      <c r="E3280" s="5">
        <f>IFERROR((PlanMasine[[#This Row],[Norma]]/PlanMasine[[#This Row],[Q]])*(PlanMasine[[#This Row],[Q]]/SUMIF(#REF!,PlanMasine[[#This Row],[RN]],#REF!)*PlanMasine[[#This Row],[KPLQ]]),0)</f>
        <v>0</v>
      </c>
      <c r="F3280" s="23">
        <v>4</v>
      </c>
      <c r="G3280" s="23">
        <v>0</v>
      </c>
      <c r="H3280" s="23">
        <v>0</v>
      </c>
      <c r="I3280" s="23" t="s">
        <v>5</v>
      </c>
      <c r="J3280" s="23" t="s">
        <v>570</v>
      </c>
      <c r="K3280" s="23" t="s">
        <v>2437</v>
      </c>
      <c r="L3280" s="24">
        <v>45866</v>
      </c>
      <c r="M3280" s="28">
        <v>4.1666666666666666E-3</v>
      </c>
      <c r="N3280" s="3">
        <v>45852</v>
      </c>
      <c r="O3280">
        <v>120851</v>
      </c>
      <c r="P3280" t="e">
        <f>IFERROR(INDEX(REDOSLIJED!#REF!,MATCH(PlanMasine[[#This Row],[KPL]],REDOSLIJED!#REF!,0)),MAX(REDOSLIJED!#REF!)+1)</f>
        <v>#REF!</v>
      </c>
    </row>
    <row r="3281" spans="1:16" hidden="1" x14ac:dyDescent="0.25">
      <c r="A3281" s="23">
        <v>1032876</v>
      </c>
      <c r="B3281" s="23">
        <v>1</v>
      </c>
      <c r="C3281" s="23">
        <v>1032868</v>
      </c>
      <c r="D3281" s="23" t="s">
        <v>1953</v>
      </c>
      <c r="E3281" s="5">
        <f>IFERROR((PlanMasine[[#This Row],[Norma]]/PlanMasine[[#This Row],[Q]])*(PlanMasine[[#This Row],[Q]]/SUMIF(#REF!,PlanMasine[[#This Row],[RN]],#REF!)*PlanMasine[[#This Row],[KPLQ]]),0)</f>
        <v>0</v>
      </c>
      <c r="F3281" s="23">
        <v>4</v>
      </c>
      <c r="G3281" s="23">
        <v>0</v>
      </c>
      <c r="H3281" s="23">
        <v>0</v>
      </c>
      <c r="I3281" s="23" t="s">
        <v>5</v>
      </c>
      <c r="J3281" s="23" t="s">
        <v>570</v>
      </c>
      <c r="K3281" s="23" t="s">
        <v>2437</v>
      </c>
      <c r="L3281" s="24">
        <v>45866</v>
      </c>
      <c r="M3281" s="28">
        <v>6.9444444444444447E-4</v>
      </c>
      <c r="N3281" s="3">
        <v>45852</v>
      </c>
      <c r="O3281">
        <v>120875</v>
      </c>
      <c r="P3281" t="e">
        <f>IFERROR(INDEX(REDOSLIJED!#REF!,MATCH(PlanMasine[[#This Row],[KPL]],REDOSLIJED!#REF!,0)),MAX(REDOSLIJED!#REF!)+1)</f>
        <v>#REF!</v>
      </c>
    </row>
    <row r="3282" spans="1:16" hidden="1" x14ac:dyDescent="0.25">
      <c r="A3282" s="23">
        <v>1032877</v>
      </c>
      <c r="B3282" s="23">
        <v>1</v>
      </c>
      <c r="C3282" s="23">
        <v>1032836</v>
      </c>
      <c r="D3282" s="23" t="s">
        <v>1949</v>
      </c>
      <c r="E3282" s="5">
        <f>IFERROR((PlanMasine[[#This Row],[Norma]]/PlanMasine[[#This Row],[Q]])*(PlanMasine[[#This Row],[Q]]/SUMIF(#REF!,PlanMasine[[#This Row],[RN]],#REF!)*PlanMasine[[#This Row],[KPLQ]]),0)</f>
        <v>0</v>
      </c>
      <c r="F3282" s="23">
        <v>4</v>
      </c>
      <c r="G3282" s="23">
        <v>0</v>
      </c>
      <c r="H3282" s="23">
        <v>0</v>
      </c>
      <c r="I3282" s="23" t="s">
        <v>5</v>
      </c>
      <c r="J3282" s="23" t="s">
        <v>570</v>
      </c>
      <c r="K3282" s="23" t="s">
        <v>2437</v>
      </c>
      <c r="L3282" s="24">
        <v>45866</v>
      </c>
      <c r="M3282" s="28">
        <v>1.0416666666666666E-2</v>
      </c>
      <c r="N3282" s="3">
        <v>45852</v>
      </c>
      <c r="O3282">
        <v>120843</v>
      </c>
      <c r="P3282" t="e">
        <f>IFERROR(INDEX(REDOSLIJED!#REF!,MATCH(PlanMasine[[#This Row],[KPL]],REDOSLIJED!#REF!,0)),MAX(REDOSLIJED!#REF!)+1)</f>
        <v>#REF!</v>
      </c>
    </row>
    <row r="3283" spans="1:16" hidden="1" x14ac:dyDescent="0.25">
      <c r="A3283" s="23">
        <v>1032877</v>
      </c>
      <c r="B3283" s="23">
        <v>1</v>
      </c>
      <c r="C3283" s="23">
        <v>1032868</v>
      </c>
      <c r="D3283" s="23" t="s">
        <v>1953</v>
      </c>
      <c r="E3283" s="5">
        <f>IFERROR((PlanMasine[[#This Row],[Norma]]/PlanMasine[[#This Row],[Q]])*(PlanMasine[[#This Row],[Q]]/SUMIF(#REF!,PlanMasine[[#This Row],[RN]],#REF!)*PlanMasine[[#This Row],[KPLQ]]),0)</f>
        <v>0</v>
      </c>
      <c r="F3283" s="23">
        <v>4</v>
      </c>
      <c r="G3283" s="23">
        <v>0</v>
      </c>
      <c r="H3283" s="23">
        <v>0</v>
      </c>
      <c r="I3283" s="23" t="s">
        <v>5</v>
      </c>
      <c r="J3283" s="23" t="s">
        <v>570</v>
      </c>
      <c r="K3283" s="23" t="s">
        <v>2437</v>
      </c>
      <c r="L3283" s="24">
        <v>45866</v>
      </c>
      <c r="M3283" s="28">
        <v>6.9444444444444447E-4</v>
      </c>
      <c r="N3283" s="3">
        <v>45852</v>
      </c>
      <c r="O3283">
        <v>120875</v>
      </c>
      <c r="P3283" t="e">
        <f>IFERROR(INDEX(REDOSLIJED!#REF!,MATCH(PlanMasine[[#This Row],[KPL]],REDOSLIJED!#REF!,0)),MAX(REDOSLIJED!#REF!)+1)</f>
        <v>#REF!</v>
      </c>
    </row>
    <row r="3284" spans="1:16" hidden="1" x14ac:dyDescent="0.25">
      <c r="A3284" s="23">
        <v>1032877</v>
      </c>
      <c r="B3284" s="23">
        <v>1</v>
      </c>
      <c r="C3284" s="23">
        <v>1032863</v>
      </c>
      <c r="D3284" s="23" t="s">
        <v>1961</v>
      </c>
      <c r="E3284" s="5">
        <f>IFERROR((PlanMasine[[#This Row],[Norma]]/PlanMasine[[#This Row],[Q]])*(PlanMasine[[#This Row],[Q]]/SUMIF(#REF!,PlanMasine[[#This Row],[RN]],#REF!)*PlanMasine[[#This Row],[KPLQ]]),0)</f>
        <v>0</v>
      </c>
      <c r="F3284" s="23">
        <v>4</v>
      </c>
      <c r="G3284" s="23">
        <v>0</v>
      </c>
      <c r="H3284" s="23">
        <v>0</v>
      </c>
      <c r="I3284" s="23" t="s">
        <v>5</v>
      </c>
      <c r="J3284" s="23" t="s">
        <v>570</v>
      </c>
      <c r="K3284" s="23" t="s">
        <v>2437</v>
      </c>
      <c r="L3284" s="24">
        <v>45866</v>
      </c>
      <c r="M3284" s="28">
        <v>6.9444444444444447E-4</v>
      </c>
      <c r="N3284" s="3">
        <v>45852</v>
      </c>
      <c r="O3284">
        <v>120870</v>
      </c>
      <c r="P3284" t="e">
        <f>IFERROR(INDEX(REDOSLIJED!#REF!,MATCH(PlanMasine[[#This Row],[KPL]],REDOSLIJED!#REF!,0)),MAX(REDOSLIJED!#REF!)+1)</f>
        <v>#REF!</v>
      </c>
    </row>
    <row r="3285" spans="1:16" hidden="1" x14ac:dyDescent="0.25">
      <c r="A3285" s="23">
        <v>1032877</v>
      </c>
      <c r="B3285" s="23">
        <v>1</v>
      </c>
      <c r="C3285" s="23">
        <v>1032865</v>
      </c>
      <c r="D3285" s="23" t="s">
        <v>1957</v>
      </c>
      <c r="E3285" s="5">
        <f>IFERROR((PlanMasine[[#This Row],[Norma]]/PlanMasine[[#This Row],[Q]])*(PlanMasine[[#This Row],[Q]]/SUMIF(#REF!,PlanMasine[[#This Row],[RN]],#REF!)*PlanMasine[[#This Row],[KPLQ]]),0)</f>
        <v>0</v>
      </c>
      <c r="F3285" s="23">
        <v>4</v>
      </c>
      <c r="G3285" s="23">
        <v>0</v>
      </c>
      <c r="H3285" s="23">
        <v>0</v>
      </c>
      <c r="I3285" s="23" t="s">
        <v>5</v>
      </c>
      <c r="J3285" s="23" t="s">
        <v>570</v>
      </c>
      <c r="K3285" s="23" t="s">
        <v>2437</v>
      </c>
      <c r="L3285" s="24">
        <v>45866</v>
      </c>
      <c r="M3285" s="28">
        <v>1.3888888888888889E-3</v>
      </c>
      <c r="N3285" s="3">
        <v>45852</v>
      </c>
      <c r="O3285">
        <v>120872</v>
      </c>
      <c r="P3285" t="e">
        <f>IFERROR(INDEX(REDOSLIJED!#REF!,MATCH(PlanMasine[[#This Row],[KPL]],REDOSLIJED!#REF!,0)),MAX(REDOSLIJED!#REF!)+1)</f>
        <v>#REF!</v>
      </c>
    </row>
    <row r="3286" spans="1:16" hidden="1" x14ac:dyDescent="0.25">
      <c r="A3286" s="23">
        <v>1032877</v>
      </c>
      <c r="B3286" s="23">
        <v>1</v>
      </c>
      <c r="C3286" s="23">
        <v>1032866</v>
      </c>
      <c r="D3286" s="23" t="s">
        <v>1960</v>
      </c>
      <c r="E3286" s="5">
        <f>IFERROR((PlanMasine[[#This Row],[Norma]]/PlanMasine[[#This Row],[Q]])*(PlanMasine[[#This Row],[Q]]/SUMIF(#REF!,PlanMasine[[#This Row],[RN]],#REF!)*PlanMasine[[#This Row],[KPLQ]]),0)</f>
        <v>0</v>
      </c>
      <c r="F3286" s="23">
        <v>4</v>
      </c>
      <c r="G3286" s="23">
        <v>0</v>
      </c>
      <c r="H3286" s="23">
        <v>0</v>
      </c>
      <c r="I3286" s="23" t="s">
        <v>5</v>
      </c>
      <c r="J3286" s="23" t="s">
        <v>570</v>
      </c>
      <c r="K3286" s="23" t="s">
        <v>2437</v>
      </c>
      <c r="L3286" s="24">
        <v>45866</v>
      </c>
      <c r="M3286" s="28">
        <v>4.1666666666666666E-3</v>
      </c>
      <c r="N3286" s="3">
        <v>45852</v>
      </c>
      <c r="O3286">
        <v>120873</v>
      </c>
      <c r="P3286" t="e">
        <f>IFERROR(INDEX(REDOSLIJED!#REF!,MATCH(PlanMasine[[#This Row],[KPL]],REDOSLIJED!#REF!,0)),MAX(REDOSLIJED!#REF!)+1)</f>
        <v>#REF!</v>
      </c>
    </row>
    <row r="3287" spans="1:16" hidden="1" x14ac:dyDescent="0.25">
      <c r="A3287" s="23">
        <v>1032877</v>
      </c>
      <c r="B3287" s="23">
        <v>1</v>
      </c>
      <c r="C3287" s="23">
        <v>1032861</v>
      </c>
      <c r="D3287" s="23" t="s">
        <v>1954</v>
      </c>
      <c r="E3287" s="5">
        <f>IFERROR((PlanMasine[[#This Row],[Norma]]/PlanMasine[[#This Row],[Q]])*(PlanMasine[[#This Row],[Q]]/SUMIF(#REF!,PlanMasine[[#This Row],[RN]],#REF!)*PlanMasine[[#This Row],[KPLQ]]),0)</f>
        <v>0</v>
      </c>
      <c r="F3287" s="23">
        <v>8</v>
      </c>
      <c r="G3287" s="23">
        <v>0</v>
      </c>
      <c r="H3287" s="23">
        <v>0</v>
      </c>
      <c r="I3287" s="23" t="s">
        <v>5</v>
      </c>
      <c r="J3287" s="23" t="s">
        <v>570</v>
      </c>
      <c r="K3287" s="23" t="s">
        <v>2437</v>
      </c>
      <c r="L3287" s="24">
        <v>45866</v>
      </c>
      <c r="M3287" s="28">
        <v>5.5555555555555558E-3</v>
      </c>
      <c r="N3287" s="3">
        <v>45852</v>
      </c>
      <c r="O3287">
        <v>120868</v>
      </c>
      <c r="P3287" t="e">
        <f>IFERROR(INDEX(REDOSLIJED!#REF!,MATCH(PlanMasine[[#This Row],[KPL]],REDOSLIJED!#REF!,0)),MAX(REDOSLIJED!#REF!)+1)</f>
        <v>#REF!</v>
      </c>
    </row>
    <row r="3288" spans="1:16" hidden="1" x14ac:dyDescent="0.25">
      <c r="A3288" s="23">
        <v>1032877</v>
      </c>
      <c r="B3288" s="23">
        <v>1</v>
      </c>
      <c r="C3288" s="23">
        <v>1032853</v>
      </c>
      <c r="D3288" s="23" t="s">
        <v>1952</v>
      </c>
      <c r="E3288" s="5">
        <f>IFERROR((PlanMasine[[#This Row],[Norma]]/PlanMasine[[#This Row],[Q]])*(PlanMasine[[#This Row],[Q]]/SUMIF(#REF!,PlanMasine[[#This Row],[RN]],#REF!)*PlanMasine[[#This Row],[KPLQ]]),0)</f>
        <v>0</v>
      </c>
      <c r="F3288" s="23">
        <v>4</v>
      </c>
      <c r="G3288" s="23">
        <v>0</v>
      </c>
      <c r="H3288" s="23">
        <v>0</v>
      </c>
      <c r="I3288" s="23" t="s">
        <v>5</v>
      </c>
      <c r="J3288" s="23" t="s">
        <v>570</v>
      </c>
      <c r="K3288" s="23" t="s">
        <v>2437</v>
      </c>
      <c r="L3288" s="24">
        <v>45866</v>
      </c>
      <c r="M3288" s="28">
        <v>4.1666666666666666E-3</v>
      </c>
      <c r="N3288" s="3">
        <v>45852</v>
      </c>
      <c r="O3288">
        <v>120860</v>
      </c>
      <c r="P3288" t="e">
        <f>IFERROR(INDEX(REDOSLIJED!#REF!,MATCH(PlanMasine[[#This Row],[KPL]],REDOSLIJED!#REF!,0)),MAX(REDOSLIJED!#REF!)+1)</f>
        <v>#REF!</v>
      </c>
    </row>
    <row r="3289" spans="1:16" hidden="1" x14ac:dyDescent="0.25">
      <c r="A3289" s="23">
        <v>1032877</v>
      </c>
      <c r="B3289" s="23">
        <v>1</v>
      </c>
      <c r="C3289" s="23">
        <v>1032837</v>
      </c>
      <c r="D3289" s="23" t="s">
        <v>1948</v>
      </c>
      <c r="E3289" s="5">
        <f>IFERROR((PlanMasine[[#This Row],[Norma]]/PlanMasine[[#This Row],[Q]])*(PlanMasine[[#This Row],[Q]]/SUMIF(#REF!,PlanMasine[[#This Row],[RN]],#REF!)*PlanMasine[[#This Row],[KPLQ]]),0)</f>
        <v>0</v>
      </c>
      <c r="F3289" s="23">
        <v>4</v>
      </c>
      <c r="G3289" s="23">
        <v>0</v>
      </c>
      <c r="H3289" s="23">
        <v>0</v>
      </c>
      <c r="I3289" s="23" t="s">
        <v>5</v>
      </c>
      <c r="J3289" s="23" t="s">
        <v>570</v>
      </c>
      <c r="K3289" s="23" t="s">
        <v>2437</v>
      </c>
      <c r="L3289" s="24">
        <v>45866</v>
      </c>
      <c r="M3289" s="28">
        <v>8.3333333333333332E-3</v>
      </c>
      <c r="N3289" s="3">
        <v>45852</v>
      </c>
      <c r="O3289">
        <v>120844</v>
      </c>
      <c r="P3289" t="e">
        <f>IFERROR(INDEX(REDOSLIJED!#REF!,MATCH(PlanMasine[[#This Row],[KPL]],REDOSLIJED!#REF!,0)),MAX(REDOSLIJED!#REF!)+1)</f>
        <v>#REF!</v>
      </c>
    </row>
    <row r="3290" spans="1:16" hidden="1" x14ac:dyDescent="0.25">
      <c r="A3290" s="23">
        <v>1032877</v>
      </c>
      <c r="B3290" s="23">
        <v>1</v>
      </c>
      <c r="C3290" s="23">
        <v>1032851</v>
      </c>
      <c r="D3290" s="23" t="s">
        <v>1962</v>
      </c>
      <c r="E3290" s="5">
        <f>IFERROR((PlanMasine[[#This Row],[Norma]]/PlanMasine[[#This Row],[Q]])*(PlanMasine[[#This Row],[Q]]/SUMIF(#REF!,PlanMasine[[#This Row],[RN]],#REF!)*PlanMasine[[#This Row],[KPLQ]]),0)</f>
        <v>0</v>
      </c>
      <c r="F3290" s="23">
        <v>8</v>
      </c>
      <c r="G3290" s="23">
        <v>0</v>
      </c>
      <c r="H3290" s="23">
        <v>0</v>
      </c>
      <c r="I3290" s="23" t="s">
        <v>5</v>
      </c>
      <c r="J3290" s="23" t="s">
        <v>570</v>
      </c>
      <c r="K3290" s="23" t="s">
        <v>2437</v>
      </c>
      <c r="L3290" s="24">
        <v>45866</v>
      </c>
      <c r="M3290" s="28">
        <v>2.7777777777777779E-3</v>
      </c>
      <c r="N3290" s="3">
        <v>45852</v>
      </c>
      <c r="O3290">
        <v>120858</v>
      </c>
      <c r="P3290" t="e">
        <f>IFERROR(INDEX(REDOSLIJED!#REF!,MATCH(PlanMasine[[#This Row],[KPL]],REDOSLIJED!#REF!,0)),MAX(REDOSLIJED!#REF!)+1)</f>
        <v>#REF!</v>
      </c>
    </row>
    <row r="3291" spans="1:16" hidden="1" x14ac:dyDescent="0.25">
      <c r="A3291" s="23">
        <v>1032877</v>
      </c>
      <c r="B3291" s="23">
        <v>1</v>
      </c>
      <c r="C3291" s="23">
        <v>1032867</v>
      </c>
      <c r="D3291" s="23" t="s">
        <v>1945</v>
      </c>
      <c r="E3291" s="5">
        <f>IFERROR((PlanMasine[[#This Row],[Norma]]/PlanMasine[[#This Row],[Q]])*(PlanMasine[[#This Row],[Q]]/SUMIF(#REF!,PlanMasine[[#This Row],[RN]],#REF!)*PlanMasine[[#This Row],[KPLQ]]),0)</f>
        <v>0</v>
      </c>
      <c r="F3291" s="23">
        <v>28</v>
      </c>
      <c r="G3291" s="23">
        <v>0</v>
      </c>
      <c r="H3291" s="23">
        <v>0</v>
      </c>
      <c r="I3291" s="23" t="s">
        <v>5</v>
      </c>
      <c r="J3291" s="23" t="s">
        <v>570</v>
      </c>
      <c r="K3291" s="23" t="s">
        <v>2437</v>
      </c>
      <c r="L3291" s="24">
        <v>45866</v>
      </c>
      <c r="M3291" s="28">
        <v>2.4305555555555556E-3</v>
      </c>
      <c r="N3291" s="3">
        <v>45852</v>
      </c>
      <c r="O3291">
        <v>120874</v>
      </c>
      <c r="P3291" t="e">
        <f>IFERROR(INDEX(REDOSLIJED!#REF!,MATCH(PlanMasine[[#This Row],[KPL]],REDOSLIJED!#REF!,0)),MAX(REDOSLIJED!#REF!)+1)</f>
        <v>#REF!</v>
      </c>
    </row>
    <row r="3292" spans="1:16" hidden="1" x14ac:dyDescent="0.25">
      <c r="A3292" s="23">
        <v>1032877</v>
      </c>
      <c r="B3292" s="23">
        <v>1</v>
      </c>
      <c r="C3292" s="23">
        <v>1032846</v>
      </c>
      <c r="D3292" s="23" t="s">
        <v>1955</v>
      </c>
      <c r="E3292" s="5">
        <f>IFERROR((PlanMasine[[#This Row],[Norma]]/PlanMasine[[#This Row],[Q]])*(PlanMasine[[#This Row],[Q]]/SUMIF(#REF!,PlanMasine[[#This Row],[RN]],#REF!)*PlanMasine[[#This Row],[KPLQ]]),0)</f>
        <v>0</v>
      </c>
      <c r="F3292" s="23">
        <v>4</v>
      </c>
      <c r="G3292" s="23">
        <v>0</v>
      </c>
      <c r="H3292" s="23">
        <v>0</v>
      </c>
      <c r="I3292" s="23" t="s">
        <v>5</v>
      </c>
      <c r="J3292" s="23" t="s">
        <v>570</v>
      </c>
      <c r="K3292" s="23" t="s">
        <v>2437</v>
      </c>
      <c r="L3292" s="24">
        <v>45866</v>
      </c>
      <c r="M3292" s="28">
        <v>4.1666666666666666E-3</v>
      </c>
      <c r="N3292" s="3">
        <v>45852</v>
      </c>
      <c r="O3292">
        <v>120853</v>
      </c>
      <c r="P3292" t="e">
        <f>IFERROR(INDEX(REDOSLIJED!#REF!,MATCH(PlanMasine[[#This Row],[KPL]],REDOSLIJED!#REF!,0)),MAX(REDOSLIJED!#REF!)+1)</f>
        <v>#REF!</v>
      </c>
    </row>
    <row r="3293" spans="1:16" hidden="1" x14ac:dyDescent="0.25">
      <c r="A3293" s="23">
        <v>1032877</v>
      </c>
      <c r="B3293" s="23">
        <v>1</v>
      </c>
      <c r="C3293" s="23">
        <v>1032845</v>
      </c>
      <c r="D3293" s="23" t="s">
        <v>1959</v>
      </c>
      <c r="E3293" s="5">
        <f>IFERROR((PlanMasine[[#This Row],[Norma]]/PlanMasine[[#This Row],[Q]])*(PlanMasine[[#This Row],[Q]]/SUMIF(#REF!,PlanMasine[[#This Row],[RN]],#REF!)*PlanMasine[[#This Row],[KPLQ]]),0)</f>
        <v>0</v>
      </c>
      <c r="F3293" s="23">
        <v>4</v>
      </c>
      <c r="G3293" s="23">
        <v>0</v>
      </c>
      <c r="H3293" s="23">
        <v>0</v>
      </c>
      <c r="I3293" s="23" t="s">
        <v>5</v>
      </c>
      <c r="J3293" s="23" t="s">
        <v>570</v>
      </c>
      <c r="K3293" s="23" t="s">
        <v>2437</v>
      </c>
      <c r="L3293" s="24">
        <v>45866</v>
      </c>
      <c r="M3293" s="28">
        <v>1.3888888888888889E-3</v>
      </c>
      <c r="N3293" s="3">
        <v>45852</v>
      </c>
      <c r="O3293">
        <v>120852</v>
      </c>
      <c r="P3293" t="e">
        <f>IFERROR(INDEX(REDOSLIJED!#REF!,MATCH(PlanMasine[[#This Row],[KPL]],REDOSLIJED!#REF!,0)),MAX(REDOSLIJED!#REF!)+1)</f>
        <v>#REF!</v>
      </c>
    </row>
    <row r="3294" spans="1:16" hidden="1" x14ac:dyDescent="0.25">
      <c r="A3294" s="23">
        <v>1032877</v>
      </c>
      <c r="B3294" s="23">
        <v>1</v>
      </c>
      <c r="C3294" s="23">
        <v>1032844</v>
      </c>
      <c r="D3294" s="23" t="s">
        <v>1947</v>
      </c>
      <c r="E3294" s="5">
        <f>IFERROR((PlanMasine[[#This Row],[Norma]]/PlanMasine[[#This Row],[Q]])*(PlanMasine[[#This Row],[Q]]/SUMIF(#REF!,PlanMasine[[#This Row],[RN]],#REF!)*PlanMasine[[#This Row],[KPLQ]]),0)</f>
        <v>0</v>
      </c>
      <c r="F3294" s="23">
        <v>4</v>
      </c>
      <c r="G3294" s="23">
        <v>0</v>
      </c>
      <c r="H3294" s="23">
        <v>0</v>
      </c>
      <c r="I3294" s="23" t="s">
        <v>5</v>
      </c>
      <c r="J3294" s="23" t="s">
        <v>570</v>
      </c>
      <c r="K3294" s="23" t="s">
        <v>2437</v>
      </c>
      <c r="L3294" s="24">
        <v>45866</v>
      </c>
      <c r="M3294" s="28">
        <v>4.1666666666666666E-3</v>
      </c>
      <c r="N3294" s="3">
        <v>45852</v>
      </c>
      <c r="O3294">
        <v>120851</v>
      </c>
      <c r="P3294" t="e">
        <f>IFERROR(INDEX(REDOSLIJED!#REF!,MATCH(PlanMasine[[#This Row],[KPL]],REDOSLIJED!#REF!,0)),MAX(REDOSLIJED!#REF!)+1)</f>
        <v>#REF!</v>
      </c>
    </row>
    <row r="3295" spans="1:16" hidden="1" x14ac:dyDescent="0.25">
      <c r="A3295" s="23">
        <v>1032877</v>
      </c>
      <c r="B3295" s="23">
        <v>1</v>
      </c>
      <c r="C3295" s="23">
        <v>1032843</v>
      </c>
      <c r="D3295" s="23" t="s">
        <v>1958</v>
      </c>
      <c r="E3295" s="5">
        <f>IFERROR((PlanMasine[[#This Row],[Norma]]/PlanMasine[[#This Row],[Q]])*(PlanMasine[[#This Row],[Q]]/SUMIF(#REF!,PlanMasine[[#This Row],[RN]],#REF!)*PlanMasine[[#This Row],[KPLQ]]),0)</f>
        <v>0</v>
      </c>
      <c r="F3295" s="23">
        <v>4</v>
      </c>
      <c r="G3295" s="23">
        <v>0</v>
      </c>
      <c r="H3295" s="23">
        <v>0</v>
      </c>
      <c r="I3295" s="23" t="s">
        <v>5</v>
      </c>
      <c r="J3295" s="23" t="s">
        <v>570</v>
      </c>
      <c r="K3295" s="23" t="s">
        <v>2437</v>
      </c>
      <c r="L3295" s="24">
        <v>45866</v>
      </c>
      <c r="M3295" s="28">
        <v>4.1666666666666666E-3</v>
      </c>
      <c r="N3295" s="3">
        <v>45852</v>
      </c>
      <c r="O3295">
        <v>120850</v>
      </c>
      <c r="P3295" t="e">
        <f>IFERROR(INDEX(REDOSLIJED!#REF!,MATCH(PlanMasine[[#This Row],[KPL]],REDOSLIJED!#REF!,0)),MAX(REDOSLIJED!#REF!)+1)</f>
        <v>#REF!</v>
      </c>
    </row>
    <row r="3296" spans="1:16" hidden="1" x14ac:dyDescent="0.25">
      <c r="A3296" s="23">
        <v>1032877</v>
      </c>
      <c r="B3296" s="23">
        <v>1</v>
      </c>
      <c r="C3296" s="23">
        <v>1032842</v>
      </c>
      <c r="D3296" s="23" t="s">
        <v>1946</v>
      </c>
      <c r="E3296" s="5">
        <f>IFERROR((PlanMasine[[#This Row],[Norma]]/PlanMasine[[#This Row],[Q]])*(PlanMasine[[#This Row],[Q]]/SUMIF(#REF!,PlanMasine[[#This Row],[RN]],#REF!)*PlanMasine[[#This Row],[KPLQ]]),0)</f>
        <v>0</v>
      </c>
      <c r="F3296" s="23">
        <v>4</v>
      </c>
      <c r="G3296" s="23">
        <v>0</v>
      </c>
      <c r="H3296" s="23">
        <v>0</v>
      </c>
      <c r="I3296" s="23" t="s">
        <v>5</v>
      </c>
      <c r="J3296" s="23" t="s">
        <v>570</v>
      </c>
      <c r="K3296" s="23" t="s">
        <v>2437</v>
      </c>
      <c r="L3296" s="24">
        <v>45866</v>
      </c>
      <c r="M3296" s="28">
        <v>8.3333333333333332E-3</v>
      </c>
      <c r="N3296" s="3">
        <v>45852</v>
      </c>
      <c r="O3296">
        <v>120849</v>
      </c>
      <c r="P3296" t="e">
        <f>IFERROR(INDEX(REDOSLIJED!#REF!,MATCH(PlanMasine[[#This Row],[KPL]],REDOSLIJED!#REF!,0)),MAX(REDOSLIJED!#REF!)+1)</f>
        <v>#REF!</v>
      </c>
    </row>
    <row r="3297" spans="1:16" hidden="1" x14ac:dyDescent="0.25">
      <c r="A3297" s="23">
        <v>1032877</v>
      </c>
      <c r="B3297" s="23">
        <v>1</v>
      </c>
      <c r="C3297" s="23">
        <v>1032873</v>
      </c>
      <c r="D3297" s="23" t="s">
        <v>1976</v>
      </c>
      <c r="E3297" s="5">
        <f>IFERROR((PlanMasine[[#This Row],[Norma]]/PlanMasine[[#This Row],[Q]])*(PlanMasine[[#This Row],[Q]]/SUMIF(#REF!,PlanMasine[[#This Row],[RN]],#REF!)*PlanMasine[[#This Row],[KPLQ]]),0)</f>
        <v>0</v>
      </c>
      <c r="F3297" s="23">
        <v>4</v>
      </c>
      <c r="G3297" s="23">
        <v>0</v>
      </c>
      <c r="H3297" s="23">
        <v>0</v>
      </c>
      <c r="I3297" s="23" t="s">
        <v>5</v>
      </c>
      <c r="J3297" s="23" t="s">
        <v>570</v>
      </c>
      <c r="K3297" s="23" t="s">
        <v>2437</v>
      </c>
      <c r="L3297" s="24">
        <v>45866</v>
      </c>
      <c r="M3297" s="28">
        <v>6.9444444444444447E-4</v>
      </c>
      <c r="N3297" s="3">
        <v>45852</v>
      </c>
      <c r="O3297">
        <v>120880</v>
      </c>
      <c r="P3297" t="e">
        <f>IFERROR(INDEX(REDOSLIJED!#REF!,MATCH(PlanMasine[[#This Row],[KPL]],REDOSLIJED!#REF!,0)),MAX(REDOSLIJED!#REF!)+1)</f>
        <v>#REF!</v>
      </c>
    </row>
    <row r="3298" spans="1:16" hidden="1" x14ac:dyDescent="0.25">
      <c r="A3298" s="23">
        <v>1032877</v>
      </c>
      <c r="B3298" s="23">
        <v>1</v>
      </c>
      <c r="C3298" s="23">
        <v>1032841</v>
      </c>
      <c r="D3298" s="23" t="s">
        <v>1956</v>
      </c>
      <c r="E3298" s="5">
        <f>IFERROR((PlanMasine[[#This Row],[Norma]]/PlanMasine[[#This Row],[Q]])*(PlanMasine[[#This Row],[Q]]/SUMIF(#REF!,PlanMasine[[#This Row],[RN]],#REF!)*PlanMasine[[#This Row],[KPLQ]]),0)</f>
        <v>0</v>
      </c>
      <c r="F3298" s="23">
        <v>8</v>
      </c>
      <c r="G3298" s="23">
        <v>0</v>
      </c>
      <c r="H3298" s="23">
        <v>0</v>
      </c>
      <c r="I3298" s="23" t="s">
        <v>5</v>
      </c>
      <c r="J3298" s="23" t="s">
        <v>570</v>
      </c>
      <c r="K3298" s="23" t="s">
        <v>2437</v>
      </c>
      <c r="L3298" s="24">
        <v>45866</v>
      </c>
      <c r="M3298" s="28">
        <v>5.5555555555555558E-3</v>
      </c>
      <c r="N3298" s="3">
        <v>45852</v>
      </c>
      <c r="O3298">
        <v>120848</v>
      </c>
      <c r="P3298" t="e">
        <f>IFERROR(INDEX(REDOSLIJED!#REF!,MATCH(PlanMasine[[#This Row],[KPL]],REDOSLIJED!#REF!,0)),MAX(REDOSLIJED!#REF!)+1)</f>
        <v>#REF!</v>
      </c>
    </row>
    <row r="3299" spans="1:16" hidden="1" x14ac:dyDescent="0.25">
      <c r="A3299" s="23">
        <v>1032877</v>
      </c>
      <c r="B3299" s="23">
        <v>1</v>
      </c>
      <c r="C3299" s="23">
        <v>1032838</v>
      </c>
      <c r="D3299" s="23" t="s">
        <v>1951</v>
      </c>
      <c r="E3299" s="5">
        <f>IFERROR((PlanMasine[[#This Row],[Norma]]/PlanMasine[[#This Row],[Q]])*(PlanMasine[[#This Row],[Q]]/SUMIF(#REF!,PlanMasine[[#This Row],[RN]],#REF!)*PlanMasine[[#This Row],[KPLQ]]),0)</f>
        <v>0</v>
      </c>
      <c r="F3299" s="23">
        <v>4</v>
      </c>
      <c r="G3299" s="23">
        <v>0</v>
      </c>
      <c r="H3299" s="23">
        <v>0</v>
      </c>
      <c r="I3299" s="23" t="s">
        <v>5</v>
      </c>
      <c r="J3299" s="23" t="s">
        <v>570</v>
      </c>
      <c r="K3299" s="23" t="s">
        <v>2437</v>
      </c>
      <c r="L3299" s="24">
        <v>45866</v>
      </c>
      <c r="M3299" s="28">
        <v>8.3333333333333332E-3</v>
      </c>
      <c r="N3299" s="3">
        <v>45852</v>
      </c>
      <c r="O3299">
        <v>120845</v>
      </c>
      <c r="P3299" t="e">
        <f>IFERROR(INDEX(REDOSLIJED!#REF!,MATCH(PlanMasine[[#This Row],[KPL]],REDOSLIJED!#REF!,0)),MAX(REDOSLIJED!#REF!)+1)</f>
        <v>#REF!</v>
      </c>
    </row>
    <row r="3300" spans="1:16" hidden="1" x14ac:dyDescent="0.25">
      <c r="A3300" s="23">
        <v>1032877</v>
      </c>
      <c r="B3300" s="23">
        <v>1</v>
      </c>
      <c r="C3300" s="23">
        <v>1032852</v>
      </c>
      <c r="D3300" s="23" t="s">
        <v>1950</v>
      </c>
      <c r="E3300" s="5">
        <f>IFERROR((PlanMasine[[#This Row],[Norma]]/PlanMasine[[#This Row],[Q]])*(PlanMasine[[#This Row],[Q]]/SUMIF(#REF!,PlanMasine[[#This Row],[RN]],#REF!)*PlanMasine[[#This Row],[KPLQ]]),0)</f>
        <v>0</v>
      </c>
      <c r="F3300" s="23">
        <v>4</v>
      </c>
      <c r="G3300" s="23">
        <v>0</v>
      </c>
      <c r="H3300" s="23">
        <v>0</v>
      </c>
      <c r="I3300" s="23" t="s">
        <v>5</v>
      </c>
      <c r="J3300" s="23" t="s">
        <v>570</v>
      </c>
      <c r="K3300" s="23" t="s">
        <v>2437</v>
      </c>
      <c r="L3300" s="24">
        <v>45866</v>
      </c>
      <c r="M3300" s="28">
        <v>2.7777777777777779E-3</v>
      </c>
      <c r="N3300" s="3">
        <v>45852</v>
      </c>
      <c r="O3300">
        <v>120859</v>
      </c>
      <c r="P3300" t="e">
        <f>IFERROR(INDEX(REDOSLIJED!#REF!,MATCH(PlanMasine[[#This Row],[KPL]],REDOSLIJED!#REF!,0)),MAX(REDOSLIJED!#REF!)+1)</f>
        <v>#REF!</v>
      </c>
    </row>
    <row r="3301" spans="1:16" hidden="1" x14ac:dyDescent="0.25">
      <c r="A3301" s="23">
        <v>1032878</v>
      </c>
      <c r="B3301" s="23">
        <v>1</v>
      </c>
      <c r="C3301" s="23">
        <v>1032873</v>
      </c>
      <c r="D3301" s="23" t="s">
        <v>1976</v>
      </c>
      <c r="E3301" s="5">
        <f>IFERROR((PlanMasine[[#This Row],[Norma]]/PlanMasine[[#This Row],[Q]])*(PlanMasine[[#This Row],[Q]]/SUMIF(#REF!,PlanMasine[[#This Row],[RN]],#REF!)*PlanMasine[[#This Row],[KPLQ]]),0)</f>
        <v>0</v>
      </c>
      <c r="F3301" s="23">
        <v>4</v>
      </c>
      <c r="G3301" s="23">
        <v>0</v>
      </c>
      <c r="H3301" s="23">
        <v>0</v>
      </c>
      <c r="I3301" s="23" t="s">
        <v>5</v>
      </c>
      <c r="J3301" s="23" t="s">
        <v>570</v>
      </c>
      <c r="K3301" s="23" t="s">
        <v>2437</v>
      </c>
      <c r="L3301" s="24">
        <v>45866</v>
      </c>
      <c r="M3301" s="28">
        <v>6.9444444444444447E-4</v>
      </c>
      <c r="N3301" s="3">
        <v>45852</v>
      </c>
      <c r="O3301">
        <v>120880</v>
      </c>
      <c r="P3301" t="e">
        <f>IFERROR(INDEX(REDOSLIJED!#REF!,MATCH(PlanMasine[[#This Row],[KPL]],REDOSLIJED!#REF!,0)),MAX(REDOSLIJED!#REF!)+1)</f>
        <v>#REF!</v>
      </c>
    </row>
    <row r="3302" spans="1:16" hidden="1" x14ac:dyDescent="0.25">
      <c r="A3302" s="23">
        <v>1032878</v>
      </c>
      <c r="B3302" s="23">
        <v>1</v>
      </c>
      <c r="C3302" s="23">
        <v>1032868</v>
      </c>
      <c r="D3302" s="23" t="s">
        <v>1953</v>
      </c>
      <c r="E3302" s="5">
        <f>IFERROR((PlanMasine[[#This Row],[Norma]]/PlanMasine[[#This Row],[Q]])*(PlanMasine[[#This Row],[Q]]/SUMIF(#REF!,PlanMasine[[#This Row],[RN]],#REF!)*PlanMasine[[#This Row],[KPLQ]]),0)</f>
        <v>0</v>
      </c>
      <c r="F3302" s="23">
        <v>4</v>
      </c>
      <c r="G3302" s="23">
        <v>0</v>
      </c>
      <c r="H3302" s="23">
        <v>0</v>
      </c>
      <c r="I3302" s="23" t="s">
        <v>5</v>
      </c>
      <c r="J3302" s="23" t="s">
        <v>570</v>
      </c>
      <c r="K3302" s="23" t="s">
        <v>2437</v>
      </c>
      <c r="L3302" s="24">
        <v>45866</v>
      </c>
      <c r="M3302" s="28">
        <v>6.9444444444444447E-4</v>
      </c>
      <c r="N3302" s="3">
        <v>45852</v>
      </c>
      <c r="O3302">
        <v>120875</v>
      </c>
      <c r="P3302" t="e">
        <f>IFERROR(INDEX(REDOSLIJED!#REF!,MATCH(PlanMasine[[#This Row],[KPL]],REDOSLIJED!#REF!,0)),MAX(REDOSLIJED!#REF!)+1)</f>
        <v>#REF!</v>
      </c>
    </row>
    <row r="3303" spans="1:16" hidden="1" x14ac:dyDescent="0.25">
      <c r="A3303" s="23">
        <v>1032878</v>
      </c>
      <c r="B3303" s="23">
        <v>1</v>
      </c>
      <c r="C3303" s="23">
        <v>1032853</v>
      </c>
      <c r="D3303" s="23" t="s">
        <v>1952</v>
      </c>
      <c r="E3303" s="5">
        <f>IFERROR((PlanMasine[[#This Row],[Norma]]/PlanMasine[[#This Row],[Q]])*(PlanMasine[[#This Row],[Q]]/SUMIF(#REF!,PlanMasine[[#This Row],[RN]],#REF!)*PlanMasine[[#This Row],[KPLQ]]),0)</f>
        <v>0</v>
      </c>
      <c r="F3303" s="23">
        <v>4</v>
      </c>
      <c r="G3303" s="23">
        <v>0</v>
      </c>
      <c r="H3303" s="23">
        <v>0</v>
      </c>
      <c r="I3303" s="23" t="s">
        <v>5</v>
      </c>
      <c r="J3303" s="23" t="s">
        <v>570</v>
      </c>
      <c r="K3303" s="23" t="s">
        <v>2437</v>
      </c>
      <c r="L3303" s="24">
        <v>45866</v>
      </c>
      <c r="M3303" s="28">
        <v>4.1666666666666666E-3</v>
      </c>
      <c r="N3303" s="3">
        <v>45852</v>
      </c>
      <c r="O3303">
        <v>120860</v>
      </c>
      <c r="P3303" t="e">
        <f>IFERROR(INDEX(REDOSLIJED!#REF!,MATCH(PlanMasine[[#This Row],[KPL]],REDOSLIJED!#REF!,0)),MAX(REDOSLIJED!#REF!)+1)</f>
        <v>#REF!</v>
      </c>
    </row>
    <row r="3304" spans="1:16" hidden="1" x14ac:dyDescent="0.25">
      <c r="A3304" s="23">
        <v>1032878</v>
      </c>
      <c r="B3304" s="23">
        <v>1</v>
      </c>
      <c r="C3304" s="23">
        <v>1032866</v>
      </c>
      <c r="D3304" s="23" t="s">
        <v>1960</v>
      </c>
      <c r="E3304" s="5">
        <f>IFERROR((PlanMasine[[#This Row],[Norma]]/PlanMasine[[#This Row],[Q]])*(PlanMasine[[#This Row],[Q]]/SUMIF(#REF!,PlanMasine[[#This Row],[RN]],#REF!)*PlanMasine[[#This Row],[KPLQ]]),0)</f>
        <v>0</v>
      </c>
      <c r="F3304" s="23">
        <v>4</v>
      </c>
      <c r="G3304" s="23">
        <v>0</v>
      </c>
      <c r="H3304" s="23">
        <v>0</v>
      </c>
      <c r="I3304" s="23" t="s">
        <v>5</v>
      </c>
      <c r="J3304" s="23" t="s">
        <v>570</v>
      </c>
      <c r="K3304" s="23" t="s">
        <v>2437</v>
      </c>
      <c r="L3304" s="24">
        <v>45866</v>
      </c>
      <c r="M3304" s="28">
        <v>4.1666666666666666E-3</v>
      </c>
      <c r="N3304" s="3">
        <v>45852</v>
      </c>
      <c r="O3304">
        <v>120873</v>
      </c>
      <c r="P3304" t="e">
        <f>IFERROR(INDEX(REDOSLIJED!#REF!,MATCH(PlanMasine[[#This Row],[KPL]],REDOSLIJED!#REF!,0)),MAX(REDOSLIJED!#REF!)+1)</f>
        <v>#REF!</v>
      </c>
    </row>
    <row r="3305" spans="1:16" hidden="1" x14ac:dyDescent="0.25">
      <c r="A3305" s="23">
        <v>1032878</v>
      </c>
      <c r="B3305" s="23">
        <v>1</v>
      </c>
      <c r="C3305" s="23">
        <v>1032865</v>
      </c>
      <c r="D3305" s="23" t="s">
        <v>1957</v>
      </c>
      <c r="E3305" s="5">
        <f>IFERROR((PlanMasine[[#This Row],[Norma]]/PlanMasine[[#This Row],[Q]])*(PlanMasine[[#This Row],[Q]]/SUMIF(#REF!,PlanMasine[[#This Row],[RN]],#REF!)*PlanMasine[[#This Row],[KPLQ]]),0)</f>
        <v>0</v>
      </c>
      <c r="F3305" s="23">
        <v>4</v>
      </c>
      <c r="G3305" s="23">
        <v>0</v>
      </c>
      <c r="H3305" s="23">
        <v>0</v>
      </c>
      <c r="I3305" s="23" t="s">
        <v>5</v>
      </c>
      <c r="J3305" s="23" t="s">
        <v>570</v>
      </c>
      <c r="K3305" s="23" t="s">
        <v>2437</v>
      </c>
      <c r="L3305" s="24">
        <v>45866</v>
      </c>
      <c r="M3305" s="28">
        <v>1.3888888888888889E-3</v>
      </c>
      <c r="N3305" s="3">
        <v>45852</v>
      </c>
      <c r="O3305">
        <v>120872</v>
      </c>
      <c r="P3305" t="e">
        <f>IFERROR(INDEX(REDOSLIJED!#REF!,MATCH(PlanMasine[[#This Row],[KPL]],REDOSLIJED!#REF!,0)),MAX(REDOSLIJED!#REF!)+1)</f>
        <v>#REF!</v>
      </c>
    </row>
    <row r="3306" spans="1:16" hidden="1" x14ac:dyDescent="0.25">
      <c r="A3306" s="23">
        <v>1032878</v>
      </c>
      <c r="B3306" s="23">
        <v>1</v>
      </c>
      <c r="C3306" s="23">
        <v>1032863</v>
      </c>
      <c r="D3306" s="23" t="s">
        <v>1961</v>
      </c>
      <c r="E3306" s="5">
        <f>IFERROR((PlanMasine[[#This Row],[Norma]]/PlanMasine[[#This Row],[Q]])*(PlanMasine[[#This Row],[Q]]/SUMIF(#REF!,PlanMasine[[#This Row],[RN]],#REF!)*PlanMasine[[#This Row],[KPLQ]]),0)</f>
        <v>0</v>
      </c>
      <c r="F3306" s="23">
        <v>4</v>
      </c>
      <c r="G3306" s="23">
        <v>0</v>
      </c>
      <c r="H3306" s="23">
        <v>0</v>
      </c>
      <c r="I3306" s="23" t="s">
        <v>5</v>
      </c>
      <c r="J3306" s="23" t="s">
        <v>570</v>
      </c>
      <c r="K3306" s="23" t="s">
        <v>2437</v>
      </c>
      <c r="L3306" s="24">
        <v>45866</v>
      </c>
      <c r="M3306" s="28">
        <v>6.9444444444444447E-4</v>
      </c>
      <c r="N3306" s="3">
        <v>45852</v>
      </c>
      <c r="O3306">
        <v>120870</v>
      </c>
      <c r="P3306" t="e">
        <f>IFERROR(INDEX(REDOSLIJED!#REF!,MATCH(PlanMasine[[#This Row],[KPL]],REDOSLIJED!#REF!,0)),MAX(REDOSLIJED!#REF!)+1)</f>
        <v>#REF!</v>
      </c>
    </row>
    <row r="3307" spans="1:16" hidden="1" x14ac:dyDescent="0.25">
      <c r="A3307" s="23">
        <v>1032878</v>
      </c>
      <c r="B3307" s="23">
        <v>1</v>
      </c>
      <c r="C3307" s="23">
        <v>1032861</v>
      </c>
      <c r="D3307" s="23" t="s">
        <v>1954</v>
      </c>
      <c r="E3307" s="5">
        <f>IFERROR((PlanMasine[[#This Row],[Norma]]/PlanMasine[[#This Row],[Q]])*(PlanMasine[[#This Row],[Q]]/SUMIF(#REF!,PlanMasine[[#This Row],[RN]],#REF!)*PlanMasine[[#This Row],[KPLQ]]),0)</f>
        <v>0</v>
      </c>
      <c r="F3307" s="23">
        <v>8</v>
      </c>
      <c r="G3307" s="23">
        <v>0</v>
      </c>
      <c r="H3307" s="23">
        <v>0</v>
      </c>
      <c r="I3307" s="23" t="s">
        <v>5</v>
      </c>
      <c r="J3307" s="23" t="s">
        <v>570</v>
      </c>
      <c r="K3307" s="23" t="s">
        <v>2437</v>
      </c>
      <c r="L3307" s="24">
        <v>45866</v>
      </c>
      <c r="M3307" s="28">
        <v>5.5555555555555558E-3</v>
      </c>
      <c r="N3307" s="3">
        <v>45852</v>
      </c>
      <c r="O3307">
        <v>120868</v>
      </c>
      <c r="P3307" t="e">
        <f>IFERROR(INDEX(REDOSLIJED!#REF!,MATCH(PlanMasine[[#This Row],[KPL]],REDOSLIJED!#REF!,0)),MAX(REDOSLIJED!#REF!)+1)</f>
        <v>#REF!</v>
      </c>
    </row>
    <row r="3308" spans="1:16" hidden="1" x14ac:dyDescent="0.25">
      <c r="A3308" s="23">
        <v>1032878</v>
      </c>
      <c r="B3308" s="23">
        <v>1</v>
      </c>
      <c r="C3308" s="23">
        <v>1032836</v>
      </c>
      <c r="D3308" s="23" t="s">
        <v>1949</v>
      </c>
      <c r="E3308" s="5">
        <f>IFERROR((PlanMasine[[#This Row],[Norma]]/PlanMasine[[#This Row],[Q]])*(PlanMasine[[#This Row],[Q]]/SUMIF(#REF!,PlanMasine[[#This Row],[RN]],#REF!)*PlanMasine[[#This Row],[KPLQ]]),0)</f>
        <v>0</v>
      </c>
      <c r="F3308" s="23">
        <v>4</v>
      </c>
      <c r="G3308" s="23">
        <v>0</v>
      </c>
      <c r="H3308" s="23">
        <v>0</v>
      </c>
      <c r="I3308" s="23" t="s">
        <v>5</v>
      </c>
      <c r="J3308" s="23" t="s">
        <v>570</v>
      </c>
      <c r="K3308" s="23" t="s">
        <v>2437</v>
      </c>
      <c r="L3308" s="24">
        <v>45866</v>
      </c>
      <c r="M3308" s="28">
        <v>1.0416666666666666E-2</v>
      </c>
      <c r="N3308" s="3">
        <v>45852</v>
      </c>
      <c r="O3308">
        <v>120843</v>
      </c>
      <c r="P3308" t="e">
        <f>IFERROR(INDEX(REDOSLIJED!#REF!,MATCH(PlanMasine[[#This Row],[KPL]],REDOSLIJED!#REF!,0)),MAX(REDOSLIJED!#REF!)+1)</f>
        <v>#REF!</v>
      </c>
    </row>
    <row r="3309" spans="1:16" hidden="1" x14ac:dyDescent="0.25">
      <c r="A3309" s="23">
        <v>1032878</v>
      </c>
      <c r="B3309" s="23">
        <v>1</v>
      </c>
      <c r="C3309" s="23">
        <v>1032852</v>
      </c>
      <c r="D3309" s="23" t="s">
        <v>1950</v>
      </c>
      <c r="E3309" s="5">
        <f>IFERROR((PlanMasine[[#This Row],[Norma]]/PlanMasine[[#This Row],[Q]])*(PlanMasine[[#This Row],[Q]]/SUMIF(#REF!,PlanMasine[[#This Row],[RN]],#REF!)*PlanMasine[[#This Row],[KPLQ]]),0)</f>
        <v>0</v>
      </c>
      <c r="F3309" s="23">
        <v>4</v>
      </c>
      <c r="G3309" s="23">
        <v>0</v>
      </c>
      <c r="H3309" s="23">
        <v>0</v>
      </c>
      <c r="I3309" s="23" t="s">
        <v>5</v>
      </c>
      <c r="J3309" s="23" t="s">
        <v>570</v>
      </c>
      <c r="K3309" s="23" t="s">
        <v>2437</v>
      </c>
      <c r="L3309" s="24">
        <v>45866</v>
      </c>
      <c r="M3309" s="28">
        <v>2.7777777777777779E-3</v>
      </c>
      <c r="N3309" s="3">
        <v>45852</v>
      </c>
      <c r="O3309">
        <v>120859</v>
      </c>
      <c r="P3309" t="e">
        <f>IFERROR(INDEX(REDOSLIJED!#REF!,MATCH(PlanMasine[[#This Row],[KPL]],REDOSLIJED!#REF!,0)),MAX(REDOSLIJED!#REF!)+1)</f>
        <v>#REF!</v>
      </c>
    </row>
    <row r="3310" spans="1:16" hidden="1" x14ac:dyDescent="0.25">
      <c r="A3310" s="23">
        <v>1032878</v>
      </c>
      <c r="B3310" s="23">
        <v>1</v>
      </c>
      <c r="C3310" s="23">
        <v>1032846</v>
      </c>
      <c r="D3310" s="23" t="s">
        <v>1955</v>
      </c>
      <c r="E3310" s="5">
        <f>IFERROR((PlanMasine[[#This Row],[Norma]]/PlanMasine[[#This Row],[Q]])*(PlanMasine[[#This Row],[Q]]/SUMIF(#REF!,PlanMasine[[#This Row],[RN]],#REF!)*PlanMasine[[#This Row],[KPLQ]]),0)</f>
        <v>0</v>
      </c>
      <c r="F3310" s="23">
        <v>4</v>
      </c>
      <c r="G3310" s="23">
        <v>0</v>
      </c>
      <c r="H3310" s="23">
        <v>0</v>
      </c>
      <c r="I3310" s="23" t="s">
        <v>5</v>
      </c>
      <c r="J3310" s="23" t="s">
        <v>570</v>
      </c>
      <c r="K3310" s="23" t="s">
        <v>2437</v>
      </c>
      <c r="L3310" s="24">
        <v>45866</v>
      </c>
      <c r="M3310" s="28">
        <v>4.1666666666666666E-3</v>
      </c>
      <c r="N3310" s="3">
        <v>45852</v>
      </c>
      <c r="O3310">
        <v>120853</v>
      </c>
      <c r="P3310" t="e">
        <f>IFERROR(INDEX(REDOSLIJED!#REF!,MATCH(PlanMasine[[#This Row],[KPL]],REDOSLIJED!#REF!,0)),MAX(REDOSLIJED!#REF!)+1)</f>
        <v>#REF!</v>
      </c>
    </row>
    <row r="3311" spans="1:16" hidden="1" x14ac:dyDescent="0.25">
      <c r="A3311" s="23">
        <v>1032878</v>
      </c>
      <c r="B3311" s="23">
        <v>1</v>
      </c>
      <c r="C3311" s="23">
        <v>1032845</v>
      </c>
      <c r="D3311" s="23" t="s">
        <v>1959</v>
      </c>
      <c r="E3311" s="5">
        <f>IFERROR((PlanMasine[[#This Row],[Norma]]/PlanMasine[[#This Row],[Q]])*(PlanMasine[[#This Row],[Q]]/SUMIF(#REF!,PlanMasine[[#This Row],[RN]],#REF!)*PlanMasine[[#This Row],[KPLQ]]),0)</f>
        <v>0</v>
      </c>
      <c r="F3311" s="23">
        <v>4</v>
      </c>
      <c r="G3311" s="23">
        <v>0</v>
      </c>
      <c r="H3311" s="23">
        <v>0</v>
      </c>
      <c r="I3311" s="23" t="s">
        <v>5</v>
      </c>
      <c r="J3311" s="23" t="s">
        <v>570</v>
      </c>
      <c r="K3311" s="23" t="s">
        <v>2437</v>
      </c>
      <c r="L3311" s="24">
        <v>45866</v>
      </c>
      <c r="M3311" s="28">
        <v>1.3888888888888889E-3</v>
      </c>
      <c r="N3311" s="3">
        <v>45852</v>
      </c>
      <c r="O3311">
        <v>120852</v>
      </c>
      <c r="P3311" t="e">
        <f>IFERROR(INDEX(REDOSLIJED!#REF!,MATCH(PlanMasine[[#This Row],[KPL]],REDOSLIJED!#REF!,0)),MAX(REDOSLIJED!#REF!)+1)</f>
        <v>#REF!</v>
      </c>
    </row>
    <row r="3312" spans="1:16" hidden="1" x14ac:dyDescent="0.25">
      <c r="A3312" s="23">
        <v>1032878</v>
      </c>
      <c r="B3312" s="23">
        <v>1</v>
      </c>
      <c r="C3312" s="23">
        <v>1032844</v>
      </c>
      <c r="D3312" s="23" t="s">
        <v>1947</v>
      </c>
      <c r="E3312" s="5">
        <f>IFERROR((PlanMasine[[#This Row],[Norma]]/PlanMasine[[#This Row],[Q]])*(PlanMasine[[#This Row],[Q]]/SUMIF(#REF!,PlanMasine[[#This Row],[RN]],#REF!)*PlanMasine[[#This Row],[KPLQ]]),0)</f>
        <v>0</v>
      </c>
      <c r="F3312" s="23">
        <v>4</v>
      </c>
      <c r="G3312" s="23">
        <v>0</v>
      </c>
      <c r="H3312" s="23">
        <v>0</v>
      </c>
      <c r="I3312" s="23" t="s">
        <v>5</v>
      </c>
      <c r="J3312" s="23" t="s">
        <v>570</v>
      </c>
      <c r="K3312" s="23" t="s">
        <v>2437</v>
      </c>
      <c r="L3312" s="24">
        <v>45866</v>
      </c>
      <c r="M3312" s="28">
        <v>4.1666666666666666E-3</v>
      </c>
      <c r="N3312" s="3">
        <v>45852</v>
      </c>
      <c r="O3312">
        <v>120851</v>
      </c>
      <c r="P3312" t="e">
        <f>IFERROR(INDEX(REDOSLIJED!#REF!,MATCH(PlanMasine[[#This Row],[KPL]],REDOSLIJED!#REF!,0)),MAX(REDOSLIJED!#REF!)+1)</f>
        <v>#REF!</v>
      </c>
    </row>
    <row r="3313" spans="1:16" hidden="1" x14ac:dyDescent="0.25">
      <c r="A3313" s="23">
        <v>1032878</v>
      </c>
      <c r="B3313" s="23">
        <v>1</v>
      </c>
      <c r="C3313" s="23">
        <v>1032843</v>
      </c>
      <c r="D3313" s="23" t="s">
        <v>1958</v>
      </c>
      <c r="E3313" s="5">
        <f>IFERROR((PlanMasine[[#This Row],[Norma]]/PlanMasine[[#This Row],[Q]])*(PlanMasine[[#This Row],[Q]]/SUMIF(#REF!,PlanMasine[[#This Row],[RN]],#REF!)*PlanMasine[[#This Row],[KPLQ]]),0)</f>
        <v>0</v>
      </c>
      <c r="F3313" s="23">
        <v>4</v>
      </c>
      <c r="G3313" s="23">
        <v>0</v>
      </c>
      <c r="H3313" s="23">
        <v>0</v>
      </c>
      <c r="I3313" s="23" t="s">
        <v>5</v>
      </c>
      <c r="J3313" s="23" t="s">
        <v>570</v>
      </c>
      <c r="K3313" s="23" t="s">
        <v>2437</v>
      </c>
      <c r="L3313" s="24">
        <v>45866</v>
      </c>
      <c r="M3313" s="28">
        <v>4.1666666666666666E-3</v>
      </c>
      <c r="N3313" s="3">
        <v>45852</v>
      </c>
      <c r="O3313">
        <v>120850</v>
      </c>
      <c r="P3313" t="e">
        <f>IFERROR(INDEX(REDOSLIJED!#REF!,MATCH(PlanMasine[[#This Row],[KPL]],REDOSLIJED!#REF!,0)),MAX(REDOSLIJED!#REF!)+1)</f>
        <v>#REF!</v>
      </c>
    </row>
    <row r="3314" spans="1:16" hidden="1" x14ac:dyDescent="0.25">
      <c r="A3314" s="23">
        <v>1032878</v>
      </c>
      <c r="B3314" s="23">
        <v>1</v>
      </c>
      <c r="C3314" s="23">
        <v>1032842</v>
      </c>
      <c r="D3314" s="23" t="s">
        <v>1946</v>
      </c>
      <c r="E3314" s="5">
        <f>IFERROR((PlanMasine[[#This Row],[Norma]]/PlanMasine[[#This Row],[Q]])*(PlanMasine[[#This Row],[Q]]/SUMIF(#REF!,PlanMasine[[#This Row],[RN]],#REF!)*PlanMasine[[#This Row],[KPLQ]]),0)</f>
        <v>0</v>
      </c>
      <c r="F3314" s="23">
        <v>4</v>
      </c>
      <c r="G3314" s="23">
        <v>0</v>
      </c>
      <c r="H3314" s="23">
        <v>0</v>
      </c>
      <c r="I3314" s="23" t="s">
        <v>5</v>
      </c>
      <c r="J3314" s="23" t="s">
        <v>570</v>
      </c>
      <c r="K3314" s="23" t="s">
        <v>2437</v>
      </c>
      <c r="L3314" s="24">
        <v>45866</v>
      </c>
      <c r="M3314" s="28">
        <v>8.3333333333333332E-3</v>
      </c>
      <c r="N3314" s="3">
        <v>45852</v>
      </c>
      <c r="O3314">
        <v>120849</v>
      </c>
      <c r="P3314" t="e">
        <f>IFERROR(INDEX(REDOSLIJED!#REF!,MATCH(PlanMasine[[#This Row],[KPL]],REDOSLIJED!#REF!,0)),MAX(REDOSLIJED!#REF!)+1)</f>
        <v>#REF!</v>
      </c>
    </row>
    <row r="3315" spans="1:16" hidden="1" x14ac:dyDescent="0.25">
      <c r="A3315" s="23">
        <v>1032878</v>
      </c>
      <c r="B3315" s="23">
        <v>1</v>
      </c>
      <c r="C3315" s="23">
        <v>1032841</v>
      </c>
      <c r="D3315" s="23" t="s">
        <v>1956</v>
      </c>
      <c r="E3315" s="5">
        <f>IFERROR((PlanMasine[[#This Row],[Norma]]/PlanMasine[[#This Row],[Q]])*(PlanMasine[[#This Row],[Q]]/SUMIF(#REF!,PlanMasine[[#This Row],[RN]],#REF!)*PlanMasine[[#This Row],[KPLQ]]),0)</f>
        <v>0</v>
      </c>
      <c r="F3315" s="23">
        <v>8</v>
      </c>
      <c r="G3315" s="23">
        <v>0</v>
      </c>
      <c r="H3315" s="23">
        <v>0</v>
      </c>
      <c r="I3315" s="23" t="s">
        <v>5</v>
      </c>
      <c r="J3315" s="23" t="s">
        <v>570</v>
      </c>
      <c r="K3315" s="23" t="s">
        <v>2437</v>
      </c>
      <c r="L3315" s="24">
        <v>45866</v>
      </c>
      <c r="M3315" s="28">
        <v>5.5555555555555558E-3</v>
      </c>
      <c r="N3315" s="3">
        <v>45852</v>
      </c>
      <c r="O3315">
        <v>120848</v>
      </c>
      <c r="P3315" t="e">
        <f>IFERROR(INDEX(REDOSLIJED!#REF!,MATCH(PlanMasine[[#This Row],[KPL]],REDOSLIJED!#REF!,0)),MAX(REDOSLIJED!#REF!)+1)</f>
        <v>#REF!</v>
      </c>
    </row>
    <row r="3316" spans="1:16" hidden="1" x14ac:dyDescent="0.25">
      <c r="A3316" s="23">
        <v>1032878</v>
      </c>
      <c r="B3316" s="23">
        <v>1</v>
      </c>
      <c r="C3316" s="23">
        <v>1032838</v>
      </c>
      <c r="D3316" s="23" t="s">
        <v>1951</v>
      </c>
      <c r="E3316" s="5">
        <f>IFERROR((PlanMasine[[#This Row],[Norma]]/PlanMasine[[#This Row],[Q]])*(PlanMasine[[#This Row],[Q]]/SUMIF(#REF!,PlanMasine[[#This Row],[RN]],#REF!)*PlanMasine[[#This Row],[KPLQ]]),0)</f>
        <v>0</v>
      </c>
      <c r="F3316" s="23">
        <v>4</v>
      </c>
      <c r="G3316" s="23">
        <v>0</v>
      </c>
      <c r="H3316" s="23">
        <v>0</v>
      </c>
      <c r="I3316" s="23" t="s">
        <v>5</v>
      </c>
      <c r="J3316" s="23" t="s">
        <v>570</v>
      </c>
      <c r="K3316" s="23" t="s">
        <v>2437</v>
      </c>
      <c r="L3316" s="24">
        <v>45866</v>
      </c>
      <c r="M3316" s="28">
        <v>8.3333333333333332E-3</v>
      </c>
      <c r="N3316" s="3">
        <v>45852</v>
      </c>
      <c r="O3316">
        <v>120845</v>
      </c>
      <c r="P3316" t="e">
        <f>IFERROR(INDEX(REDOSLIJED!#REF!,MATCH(PlanMasine[[#This Row],[KPL]],REDOSLIJED!#REF!,0)),MAX(REDOSLIJED!#REF!)+1)</f>
        <v>#REF!</v>
      </c>
    </row>
    <row r="3317" spans="1:16" hidden="1" x14ac:dyDescent="0.25">
      <c r="A3317" s="23">
        <v>1032878</v>
      </c>
      <c r="B3317" s="23">
        <v>1</v>
      </c>
      <c r="C3317" s="23">
        <v>1032867</v>
      </c>
      <c r="D3317" s="23" t="s">
        <v>1945</v>
      </c>
      <c r="E3317" s="5">
        <f>IFERROR((PlanMasine[[#This Row],[Norma]]/PlanMasine[[#This Row],[Q]])*(PlanMasine[[#This Row],[Q]]/SUMIF(#REF!,PlanMasine[[#This Row],[RN]],#REF!)*PlanMasine[[#This Row],[KPLQ]]),0)</f>
        <v>0</v>
      </c>
      <c r="F3317" s="23">
        <v>28</v>
      </c>
      <c r="G3317" s="23">
        <v>0</v>
      </c>
      <c r="H3317" s="23">
        <v>0</v>
      </c>
      <c r="I3317" s="23" t="s">
        <v>5</v>
      </c>
      <c r="J3317" s="23" t="s">
        <v>570</v>
      </c>
      <c r="K3317" s="23" t="s">
        <v>2437</v>
      </c>
      <c r="L3317" s="24">
        <v>45866</v>
      </c>
      <c r="M3317" s="28">
        <v>2.4305555555555556E-3</v>
      </c>
      <c r="N3317" s="3">
        <v>45852</v>
      </c>
      <c r="O3317">
        <v>120874</v>
      </c>
      <c r="P3317" t="e">
        <f>IFERROR(INDEX(REDOSLIJED!#REF!,MATCH(PlanMasine[[#This Row],[KPL]],REDOSLIJED!#REF!,0)),MAX(REDOSLIJED!#REF!)+1)</f>
        <v>#REF!</v>
      </c>
    </row>
    <row r="3318" spans="1:16" hidden="1" x14ac:dyDescent="0.25">
      <c r="A3318" s="23">
        <v>1032878</v>
      </c>
      <c r="B3318" s="23">
        <v>1</v>
      </c>
      <c r="C3318" s="23">
        <v>1032851</v>
      </c>
      <c r="D3318" s="23" t="s">
        <v>1962</v>
      </c>
      <c r="E3318" s="5">
        <f>IFERROR((PlanMasine[[#This Row],[Norma]]/PlanMasine[[#This Row],[Q]])*(PlanMasine[[#This Row],[Q]]/SUMIF(#REF!,PlanMasine[[#This Row],[RN]],#REF!)*PlanMasine[[#This Row],[KPLQ]]),0)</f>
        <v>0</v>
      </c>
      <c r="F3318" s="23">
        <v>8</v>
      </c>
      <c r="G3318" s="23">
        <v>0</v>
      </c>
      <c r="H3318" s="23">
        <v>0</v>
      </c>
      <c r="I3318" s="23" t="s">
        <v>5</v>
      </c>
      <c r="J3318" s="23" t="s">
        <v>570</v>
      </c>
      <c r="K3318" s="23" t="s">
        <v>2437</v>
      </c>
      <c r="L3318" s="24">
        <v>45866</v>
      </c>
      <c r="M3318" s="28">
        <v>2.7777777777777779E-3</v>
      </c>
      <c r="N3318" s="3">
        <v>45852</v>
      </c>
      <c r="O3318">
        <v>120858</v>
      </c>
      <c r="P3318" t="e">
        <f>IFERROR(INDEX(REDOSLIJED!#REF!,MATCH(PlanMasine[[#This Row],[KPL]],REDOSLIJED!#REF!,0)),MAX(REDOSLIJED!#REF!)+1)</f>
        <v>#REF!</v>
      </c>
    </row>
    <row r="3319" spans="1:16" hidden="1" x14ac:dyDescent="0.25">
      <c r="A3319" s="23">
        <v>1032878</v>
      </c>
      <c r="B3319" s="23">
        <v>1</v>
      </c>
      <c r="C3319" s="23">
        <v>1032837</v>
      </c>
      <c r="D3319" s="23" t="s">
        <v>1948</v>
      </c>
      <c r="E3319" s="5">
        <f>IFERROR((PlanMasine[[#This Row],[Norma]]/PlanMasine[[#This Row],[Q]])*(PlanMasine[[#This Row],[Q]]/SUMIF(#REF!,PlanMasine[[#This Row],[RN]],#REF!)*PlanMasine[[#This Row],[KPLQ]]),0)</f>
        <v>0</v>
      </c>
      <c r="F3319" s="23">
        <v>4</v>
      </c>
      <c r="G3319" s="23">
        <v>0</v>
      </c>
      <c r="H3319" s="23">
        <v>0</v>
      </c>
      <c r="I3319" s="23" t="s">
        <v>5</v>
      </c>
      <c r="J3319" s="23" t="s">
        <v>570</v>
      </c>
      <c r="K3319" s="23" t="s">
        <v>2437</v>
      </c>
      <c r="L3319" s="24">
        <v>45866</v>
      </c>
      <c r="M3319" s="28">
        <v>8.3333333333333332E-3</v>
      </c>
      <c r="N3319" s="3">
        <v>45852</v>
      </c>
      <c r="O3319">
        <v>120844</v>
      </c>
      <c r="P3319" t="e">
        <f>IFERROR(INDEX(REDOSLIJED!#REF!,MATCH(PlanMasine[[#This Row],[KPL]],REDOSLIJED!#REF!,0)),MAX(REDOSLIJED!#REF!)+1)</f>
        <v>#REF!</v>
      </c>
    </row>
    <row r="3320" spans="1:16" hidden="1" x14ac:dyDescent="0.25">
      <c r="A3320" s="23">
        <v>1032879</v>
      </c>
      <c r="B3320" s="23">
        <v>1</v>
      </c>
      <c r="C3320" s="23">
        <v>1032852</v>
      </c>
      <c r="D3320" s="23" t="s">
        <v>1950</v>
      </c>
      <c r="E3320" s="5">
        <f>IFERROR((PlanMasine[[#This Row],[Norma]]/PlanMasine[[#This Row],[Q]])*(PlanMasine[[#This Row],[Q]]/SUMIF(#REF!,PlanMasine[[#This Row],[RN]],#REF!)*PlanMasine[[#This Row],[KPLQ]]),0)</f>
        <v>0</v>
      </c>
      <c r="F3320" s="23">
        <v>4</v>
      </c>
      <c r="G3320" s="23">
        <v>0</v>
      </c>
      <c r="H3320" s="23">
        <v>0</v>
      </c>
      <c r="I3320" s="23" t="s">
        <v>5</v>
      </c>
      <c r="J3320" s="23" t="s">
        <v>570</v>
      </c>
      <c r="K3320" s="23" t="s">
        <v>2437</v>
      </c>
      <c r="L3320" s="24">
        <v>45866</v>
      </c>
      <c r="M3320" s="28">
        <v>2.7777777777777779E-3</v>
      </c>
      <c r="N3320" s="3">
        <v>45852</v>
      </c>
      <c r="O3320">
        <v>120859</v>
      </c>
      <c r="P3320" t="e">
        <f>IFERROR(INDEX(REDOSLIJED!#REF!,MATCH(PlanMasine[[#This Row],[KPL]],REDOSLIJED!#REF!,0)),MAX(REDOSLIJED!#REF!)+1)</f>
        <v>#REF!</v>
      </c>
    </row>
    <row r="3321" spans="1:16" hidden="1" x14ac:dyDescent="0.25">
      <c r="A3321" s="23">
        <v>1032879</v>
      </c>
      <c r="B3321" s="23">
        <v>1</v>
      </c>
      <c r="C3321" s="23">
        <v>1032837</v>
      </c>
      <c r="D3321" s="23" t="s">
        <v>1948</v>
      </c>
      <c r="E3321" s="5">
        <f>IFERROR((PlanMasine[[#This Row],[Norma]]/PlanMasine[[#This Row],[Q]])*(PlanMasine[[#This Row],[Q]]/SUMIF(#REF!,PlanMasine[[#This Row],[RN]],#REF!)*PlanMasine[[#This Row],[KPLQ]]),0)</f>
        <v>0</v>
      </c>
      <c r="F3321" s="23">
        <v>4</v>
      </c>
      <c r="G3321" s="23">
        <v>0</v>
      </c>
      <c r="H3321" s="23">
        <v>0</v>
      </c>
      <c r="I3321" s="23" t="s">
        <v>5</v>
      </c>
      <c r="J3321" s="23" t="s">
        <v>570</v>
      </c>
      <c r="K3321" s="23" t="s">
        <v>2437</v>
      </c>
      <c r="L3321" s="24">
        <v>45866</v>
      </c>
      <c r="M3321" s="28">
        <v>8.3333333333333332E-3</v>
      </c>
      <c r="N3321" s="3">
        <v>45852</v>
      </c>
      <c r="O3321">
        <v>120844</v>
      </c>
      <c r="P3321" t="e">
        <f>IFERROR(INDEX(REDOSLIJED!#REF!,MATCH(PlanMasine[[#This Row],[KPL]],REDOSLIJED!#REF!,0)),MAX(REDOSLIJED!#REF!)+1)</f>
        <v>#REF!</v>
      </c>
    </row>
    <row r="3322" spans="1:16" hidden="1" x14ac:dyDescent="0.25">
      <c r="A3322" s="23">
        <v>1032879</v>
      </c>
      <c r="B3322" s="23">
        <v>1</v>
      </c>
      <c r="C3322" s="23">
        <v>1032838</v>
      </c>
      <c r="D3322" s="23" t="s">
        <v>1951</v>
      </c>
      <c r="E3322" s="5">
        <f>IFERROR((PlanMasine[[#This Row],[Norma]]/PlanMasine[[#This Row],[Q]])*(PlanMasine[[#This Row],[Q]]/SUMIF(#REF!,PlanMasine[[#This Row],[RN]],#REF!)*PlanMasine[[#This Row],[KPLQ]]),0)</f>
        <v>0</v>
      </c>
      <c r="F3322" s="23">
        <v>4</v>
      </c>
      <c r="G3322" s="23">
        <v>0</v>
      </c>
      <c r="H3322" s="23">
        <v>0</v>
      </c>
      <c r="I3322" s="23" t="s">
        <v>5</v>
      </c>
      <c r="J3322" s="23" t="s">
        <v>570</v>
      </c>
      <c r="K3322" s="23" t="s">
        <v>2437</v>
      </c>
      <c r="L3322" s="24">
        <v>45866</v>
      </c>
      <c r="M3322" s="28">
        <v>8.3333333333333332E-3</v>
      </c>
      <c r="N3322" s="3">
        <v>45852</v>
      </c>
      <c r="O3322">
        <v>120845</v>
      </c>
      <c r="P3322" t="e">
        <f>IFERROR(INDEX(REDOSLIJED!#REF!,MATCH(PlanMasine[[#This Row],[KPL]],REDOSLIJED!#REF!,0)),MAX(REDOSLIJED!#REF!)+1)</f>
        <v>#REF!</v>
      </c>
    </row>
    <row r="3323" spans="1:16" hidden="1" x14ac:dyDescent="0.25">
      <c r="A3323" s="23">
        <v>1032879</v>
      </c>
      <c r="B3323" s="23">
        <v>1</v>
      </c>
      <c r="C3323" s="23">
        <v>1032841</v>
      </c>
      <c r="D3323" s="23" t="s">
        <v>1956</v>
      </c>
      <c r="E3323" s="5">
        <f>IFERROR((PlanMasine[[#This Row],[Norma]]/PlanMasine[[#This Row],[Q]])*(PlanMasine[[#This Row],[Q]]/SUMIF(#REF!,PlanMasine[[#This Row],[RN]],#REF!)*PlanMasine[[#This Row],[KPLQ]]),0)</f>
        <v>0</v>
      </c>
      <c r="F3323" s="23">
        <v>8</v>
      </c>
      <c r="G3323" s="23">
        <v>0</v>
      </c>
      <c r="H3323" s="23">
        <v>0</v>
      </c>
      <c r="I3323" s="23" t="s">
        <v>5</v>
      </c>
      <c r="J3323" s="23" t="s">
        <v>570</v>
      </c>
      <c r="K3323" s="23" t="s">
        <v>2437</v>
      </c>
      <c r="L3323" s="24">
        <v>45866</v>
      </c>
      <c r="M3323" s="28">
        <v>5.5555555555555558E-3</v>
      </c>
      <c r="N3323" s="3">
        <v>45852</v>
      </c>
      <c r="O3323">
        <v>120848</v>
      </c>
      <c r="P3323" t="e">
        <f>IFERROR(INDEX(REDOSLIJED!#REF!,MATCH(PlanMasine[[#This Row],[KPL]],REDOSLIJED!#REF!,0)),MAX(REDOSLIJED!#REF!)+1)</f>
        <v>#REF!</v>
      </c>
    </row>
    <row r="3324" spans="1:16" hidden="1" x14ac:dyDescent="0.25">
      <c r="A3324" s="23">
        <v>1032879</v>
      </c>
      <c r="B3324" s="23">
        <v>1</v>
      </c>
      <c r="C3324" s="23">
        <v>1032842</v>
      </c>
      <c r="D3324" s="23" t="s">
        <v>1946</v>
      </c>
      <c r="E3324" s="5">
        <f>IFERROR((PlanMasine[[#This Row],[Norma]]/PlanMasine[[#This Row],[Q]])*(PlanMasine[[#This Row],[Q]]/SUMIF(#REF!,PlanMasine[[#This Row],[RN]],#REF!)*PlanMasine[[#This Row],[KPLQ]]),0)</f>
        <v>0</v>
      </c>
      <c r="F3324" s="23">
        <v>4</v>
      </c>
      <c r="G3324" s="23">
        <v>0</v>
      </c>
      <c r="H3324" s="23">
        <v>0</v>
      </c>
      <c r="I3324" s="23" t="s">
        <v>5</v>
      </c>
      <c r="J3324" s="23" t="s">
        <v>570</v>
      </c>
      <c r="K3324" s="23" t="s">
        <v>2437</v>
      </c>
      <c r="L3324" s="24">
        <v>45866</v>
      </c>
      <c r="M3324" s="28">
        <v>8.3333333333333332E-3</v>
      </c>
      <c r="N3324" s="3">
        <v>45852</v>
      </c>
      <c r="O3324">
        <v>120849</v>
      </c>
      <c r="P3324" t="e">
        <f>IFERROR(INDEX(REDOSLIJED!#REF!,MATCH(PlanMasine[[#This Row],[KPL]],REDOSLIJED!#REF!,0)),MAX(REDOSLIJED!#REF!)+1)</f>
        <v>#REF!</v>
      </c>
    </row>
    <row r="3325" spans="1:16" hidden="1" x14ac:dyDescent="0.25">
      <c r="A3325" s="23">
        <v>1032879</v>
      </c>
      <c r="B3325" s="23">
        <v>1</v>
      </c>
      <c r="C3325" s="23">
        <v>1032836</v>
      </c>
      <c r="D3325" s="23" t="s">
        <v>1949</v>
      </c>
      <c r="E3325" s="5">
        <f>IFERROR((PlanMasine[[#This Row],[Norma]]/PlanMasine[[#This Row],[Q]])*(PlanMasine[[#This Row],[Q]]/SUMIF(#REF!,PlanMasine[[#This Row],[RN]],#REF!)*PlanMasine[[#This Row],[KPLQ]]),0)</f>
        <v>0</v>
      </c>
      <c r="F3325" s="23">
        <v>4</v>
      </c>
      <c r="G3325" s="23">
        <v>0</v>
      </c>
      <c r="H3325" s="23">
        <v>0</v>
      </c>
      <c r="I3325" s="23" t="s">
        <v>5</v>
      </c>
      <c r="J3325" s="23" t="s">
        <v>570</v>
      </c>
      <c r="K3325" s="23" t="s">
        <v>2437</v>
      </c>
      <c r="L3325" s="24">
        <v>45866</v>
      </c>
      <c r="M3325" s="28">
        <v>1.0416666666666666E-2</v>
      </c>
      <c r="N3325" s="3">
        <v>45852</v>
      </c>
      <c r="O3325">
        <v>120843</v>
      </c>
      <c r="P3325" t="e">
        <f>IFERROR(INDEX(REDOSLIJED!#REF!,MATCH(PlanMasine[[#This Row],[KPL]],REDOSLIJED!#REF!,0)),MAX(REDOSLIJED!#REF!)+1)</f>
        <v>#REF!</v>
      </c>
    </row>
    <row r="3326" spans="1:16" hidden="1" x14ac:dyDescent="0.25">
      <c r="A3326" s="23">
        <v>1032879</v>
      </c>
      <c r="B3326" s="23">
        <v>1</v>
      </c>
      <c r="C3326" s="23">
        <v>1032873</v>
      </c>
      <c r="D3326" s="23" t="s">
        <v>1976</v>
      </c>
      <c r="E3326" s="5">
        <f>IFERROR((PlanMasine[[#This Row],[Norma]]/PlanMasine[[#This Row],[Q]])*(PlanMasine[[#This Row],[Q]]/SUMIF(#REF!,PlanMasine[[#This Row],[RN]],#REF!)*PlanMasine[[#This Row],[KPLQ]]),0)</f>
        <v>0</v>
      </c>
      <c r="F3326" s="23">
        <v>4</v>
      </c>
      <c r="G3326" s="23">
        <v>0</v>
      </c>
      <c r="H3326" s="23">
        <v>0</v>
      </c>
      <c r="I3326" s="23" t="s">
        <v>5</v>
      </c>
      <c r="J3326" s="23" t="s">
        <v>570</v>
      </c>
      <c r="K3326" s="23" t="s">
        <v>2437</v>
      </c>
      <c r="L3326" s="24">
        <v>45866</v>
      </c>
      <c r="M3326" s="28">
        <v>6.9444444444444447E-4</v>
      </c>
      <c r="N3326" s="3">
        <v>45852</v>
      </c>
      <c r="O3326">
        <v>120880</v>
      </c>
      <c r="P3326" t="e">
        <f>IFERROR(INDEX(REDOSLIJED!#REF!,MATCH(PlanMasine[[#This Row],[KPL]],REDOSLIJED!#REF!,0)),MAX(REDOSLIJED!#REF!)+1)</f>
        <v>#REF!</v>
      </c>
    </row>
    <row r="3327" spans="1:16" hidden="1" x14ac:dyDescent="0.25">
      <c r="A3327" s="23">
        <v>1032879</v>
      </c>
      <c r="B3327" s="23">
        <v>1</v>
      </c>
      <c r="C3327" s="23">
        <v>1032868</v>
      </c>
      <c r="D3327" s="23" t="s">
        <v>1953</v>
      </c>
      <c r="E3327" s="5">
        <f>IFERROR((PlanMasine[[#This Row],[Norma]]/PlanMasine[[#This Row],[Q]])*(PlanMasine[[#This Row],[Q]]/SUMIF(#REF!,PlanMasine[[#This Row],[RN]],#REF!)*PlanMasine[[#This Row],[KPLQ]]),0)</f>
        <v>0</v>
      </c>
      <c r="F3327" s="23">
        <v>4</v>
      </c>
      <c r="G3327" s="23">
        <v>0</v>
      </c>
      <c r="H3327" s="23">
        <v>0</v>
      </c>
      <c r="I3327" s="23" t="s">
        <v>5</v>
      </c>
      <c r="J3327" s="23" t="s">
        <v>570</v>
      </c>
      <c r="K3327" s="23" t="s">
        <v>2437</v>
      </c>
      <c r="L3327" s="24">
        <v>45866</v>
      </c>
      <c r="M3327" s="28">
        <v>6.9444444444444447E-4</v>
      </c>
      <c r="N3327" s="3">
        <v>45852</v>
      </c>
      <c r="O3327">
        <v>120875</v>
      </c>
      <c r="P3327" t="e">
        <f>IFERROR(INDEX(REDOSLIJED!#REF!,MATCH(PlanMasine[[#This Row],[KPL]],REDOSLIJED!#REF!,0)),MAX(REDOSLIJED!#REF!)+1)</f>
        <v>#REF!</v>
      </c>
    </row>
    <row r="3328" spans="1:16" hidden="1" x14ac:dyDescent="0.25">
      <c r="A3328" s="23">
        <v>1032879</v>
      </c>
      <c r="B3328" s="23">
        <v>1</v>
      </c>
      <c r="C3328" s="23">
        <v>1032867</v>
      </c>
      <c r="D3328" s="23" t="s">
        <v>1945</v>
      </c>
      <c r="E3328" s="5">
        <f>IFERROR((PlanMasine[[#This Row],[Norma]]/PlanMasine[[#This Row],[Q]])*(PlanMasine[[#This Row],[Q]]/SUMIF(#REF!,PlanMasine[[#This Row],[RN]],#REF!)*PlanMasine[[#This Row],[KPLQ]]),0)</f>
        <v>0</v>
      </c>
      <c r="F3328" s="23">
        <v>28</v>
      </c>
      <c r="G3328" s="23">
        <v>0</v>
      </c>
      <c r="H3328" s="23">
        <v>0</v>
      </c>
      <c r="I3328" s="23" t="s">
        <v>5</v>
      </c>
      <c r="J3328" s="23" t="s">
        <v>570</v>
      </c>
      <c r="K3328" s="23" t="s">
        <v>2437</v>
      </c>
      <c r="L3328" s="24">
        <v>45866</v>
      </c>
      <c r="M3328" s="28">
        <v>2.4305555555555556E-3</v>
      </c>
      <c r="N3328" s="3">
        <v>45852</v>
      </c>
      <c r="O3328">
        <v>120874</v>
      </c>
      <c r="P3328" t="e">
        <f>IFERROR(INDEX(REDOSLIJED!#REF!,MATCH(PlanMasine[[#This Row],[KPL]],REDOSLIJED!#REF!,0)),MAX(REDOSLIJED!#REF!)+1)</f>
        <v>#REF!</v>
      </c>
    </row>
    <row r="3329" spans="1:16" hidden="1" x14ac:dyDescent="0.25">
      <c r="A3329" s="23">
        <v>1032879</v>
      </c>
      <c r="B3329" s="23">
        <v>1</v>
      </c>
      <c r="C3329" s="23">
        <v>1032843</v>
      </c>
      <c r="D3329" s="23" t="s">
        <v>1958</v>
      </c>
      <c r="E3329" s="5">
        <f>IFERROR((PlanMasine[[#This Row],[Norma]]/PlanMasine[[#This Row],[Q]])*(PlanMasine[[#This Row],[Q]]/SUMIF(#REF!,PlanMasine[[#This Row],[RN]],#REF!)*PlanMasine[[#This Row],[KPLQ]]),0)</f>
        <v>0</v>
      </c>
      <c r="F3329" s="23">
        <v>4</v>
      </c>
      <c r="G3329" s="23">
        <v>0</v>
      </c>
      <c r="H3329" s="23">
        <v>0</v>
      </c>
      <c r="I3329" s="23" t="s">
        <v>5</v>
      </c>
      <c r="J3329" s="23" t="s">
        <v>570</v>
      </c>
      <c r="K3329" s="23" t="s">
        <v>2437</v>
      </c>
      <c r="L3329" s="24">
        <v>45866</v>
      </c>
      <c r="M3329" s="28">
        <v>4.1666666666666666E-3</v>
      </c>
      <c r="N3329" s="3">
        <v>45852</v>
      </c>
      <c r="O3329">
        <v>120850</v>
      </c>
      <c r="P3329" t="e">
        <f>IFERROR(INDEX(REDOSLIJED!#REF!,MATCH(PlanMasine[[#This Row],[KPL]],REDOSLIJED!#REF!,0)),MAX(REDOSLIJED!#REF!)+1)</f>
        <v>#REF!</v>
      </c>
    </row>
    <row r="3330" spans="1:16" hidden="1" x14ac:dyDescent="0.25">
      <c r="A3330" s="23">
        <v>1032879</v>
      </c>
      <c r="B3330" s="23">
        <v>1</v>
      </c>
      <c r="C3330" s="23">
        <v>1032845</v>
      </c>
      <c r="D3330" s="23" t="s">
        <v>1959</v>
      </c>
      <c r="E3330" s="5">
        <f>IFERROR((PlanMasine[[#This Row],[Norma]]/PlanMasine[[#This Row],[Q]])*(PlanMasine[[#This Row],[Q]]/SUMIF(#REF!,PlanMasine[[#This Row],[RN]],#REF!)*PlanMasine[[#This Row],[KPLQ]]),0)</f>
        <v>0</v>
      </c>
      <c r="F3330" s="23">
        <v>4</v>
      </c>
      <c r="G3330" s="23">
        <v>0</v>
      </c>
      <c r="H3330" s="23">
        <v>0</v>
      </c>
      <c r="I3330" s="23" t="s">
        <v>5</v>
      </c>
      <c r="J3330" s="23" t="s">
        <v>570</v>
      </c>
      <c r="K3330" s="23" t="s">
        <v>2437</v>
      </c>
      <c r="L3330" s="24">
        <v>45866</v>
      </c>
      <c r="M3330" s="28">
        <v>1.3888888888888889E-3</v>
      </c>
      <c r="N3330" s="3">
        <v>45852</v>
      </c>
      <c r="O3330">
        <v>120852</v>
      </c>
      <c r="P3330" t="e">
        <f>IFERROR(INDEX(REDOSLIJED!#REF!,MATCH(PlanMasine[[#This Row],[KPL]],REDOSLIJED!#REF!,0)),MAX(REDOSLIJED!#REF!)+1)</f>
        <v>#REF!</v>
      </c>
    </row>
    <row r="3331" spans="1:16" hidden="1" x14ac:dyDescent="0.25">
      <c r="A3331" s="23">
        <v>1032879</v>
      </c>
      <c r="B3331" s="23">
        <v>1</v>
      </c>
      <c r="C3331" s="23">
        <v>1032853</v>
      </c>
      <c r="D3331" s="23" t="s">
        <v>1952</v>
      </c>
      <c r="E3331" s="5">
        <f>IFERROR((PlanMasine[[#This Row],[Norma]]/PlanMasine[[#This Row],[Q]])*(PlanMasine[[#This Row],[Q]]/SUMIF(#REF!,PlanMasine[[#This Row],[RN]],#REF!)*PlanMasine[[#This Row],[KPLQ]]),0)</f>
        <v>0</v>
      </c>
      <c r="F3331" s="23">
        <v>4</v>
      </c>
      <c r="G3331" s="23">
        <v>0</v>
      </c>
      <c r="H3331" s="23">
        <v>0</v>
      </c>
      <c r="I3331" s="23" t="s">
        <v>5</v>
      </c>
      <c r="J3331" s="23" t="s">
        <v>570</v>
      </c>
      <c r="K3331" s="23" t="s">
        <v>2437</v>
      </c>
      <c r="L3331" s="24">
        <v>45866</v>
      </c>
      <c r="M3331" s="28">
        <v>4.1666666666666666E-3</v>
      </c>
      <c r="N3331" s="3">
        <v>45852</v>
      </c>
      <c r="O3331">
        <v>120860</v>
      </c>
      <c r="P3331" t="e">
        <f>IFERROR(INDEX(REDOSLIJED!#REF!,MATCH(PlanMasine[[#This Row],[KPL]],REDOSLIJED!#REF!,0)),MAX(REDOSLIJED!#REF!)+1)</f>
        <v>#REF!</v>
      </c>
    </row>
    <row r="3332" spans="1:16" hidden="1" x14ac:dyDescent="0.25">
      <c r="A3332" s="23">
        <v>1032879</v>
      </c>
      <c r="B3332" s="23">
        <v>1</v>
      </c>
      <c r="C3332" s="23">
        <v>1032861</v>
      </c>
      <c r="D3332" s="23" t="s">
        <v>1954</v>
      </c>
      <c r="E3332" s="5">
        <f>IFERROR((PlanMasine[[#This Row],[Norma]]/PlanMasine[[#This Row],[Q]])*(PlanMasine[[#This Row],[Q]]/SUMIF(#REF!,PlanMasine[[#This Row],[RN]],#REF!)*PlanMasine[[#This Row],[KPLQ]]),0)</f>
        <v>0</v>
      </c>
      <c r="F3332" s="23">
        <v>8</v>
      </c>
      <c r="G3332" s="23">
        <v>0</v>
      </c>
      <c r="H3332" s="23">
        <v>0</v>
      </c>
      <c r="I3332" s="23" t="s">
        <v>5</v>
      </c>
      <c r="J3332" s="23" t="s">
        <v>570</v>
      </c>
      <c r="K3332" s="23" t="s">
        <v>2437</v>
      </c>
      <c r="L3332" s="24">
        <v>45866</v>
      </c>
      <c r="M3332" s="28">
        <v>5.5555555555555558E-3</v>
      </c>
      <c r="N3332" s="3">
        <v>45852</v>
      </c>
      <c r="O3332">
        <v>120868</v>
      </c>
      <c r="P3332" t="e">
        <f>IFERROR(INDEX(REDOSLIJED!#REF!,MATCH(PlanMasine[[#This Row],[KPL]],REDOSLIJED!#REF!,0)),MAX(REDOSLIJED!#REF!)+1)</f>
        <v>#REF!</v>
      </c>
    </row>
    <row r="3333" spans="1:16" hidden="1" x14ac:dyDescent="0.25">
      <c r="A3333" s="23">
        <v>1032879</v>
      </c>
      <c r="B3333" s="23">
        <v>1</v>
      </c>
      <c r="C3333" s="23">
        <v>1032846</v>
      </c>
      <c r="D3333" s="23" t="s">
        <v>1955</v>
      </c>
      <c r="E3333" s="5">
        <f>IFERROR((PlanMasine[[#This Row],[Norma]]/PlanMasine[[#This Row],[Q]])*(PlanMasine[[#This Row],[Q]]/SUMIF(#REF!,PlanMasine[[#This Row],[RN]],#REF!)*PlanMasine[[#This Row],[KPLQ]]),0)</f>
        <v>0</v>
      </c>
      <c r="F3333" s="23">
        <v>4</v>
      </c>
      <c r="G3333" s="23">
        <v>0</v>
      </c>
      <c r="H3333" s="23">
        <v>0</v>
      </c>
      <c r="I3333" s="23" t="s">
        <v>5</v>
      </c>
      <c r="J3333" s="23" t="s">
        <v>570</v>
      </c>
      <c r="K3333" s="23" t="s">
        <v>2437</v>
      </c>
      <c r="L3333" s="24">
        <v>45866</v>
      </c>
      <c r="M3333" s="28">
        <v>4.1666666666666666E-3</v>
      </c>
      <c r="N3333" s="3">
        <v>45852</v>
      </c>
      <c r="O3333">
        <v>120853</v>
      </c>
      <c r="P3333" t="e">
        <f>IFERROR(INDEX(REDOSLIJED!#REF!,MATCH(PlanMasine[[#This Row],[KPL]],REDOSLIJED!#REF!,0)),MAX(REDOSLIJED!#REF!)+1)</f>
        <v>#REF!</v>
      </c>
    </row>
    <row r="3334" spans="1:16" hidden="1" x14ac:dyDescent="0.25">
      <c r="A3334" s="23">
        <v>1032879</v>
      </c>
      <c r="B3334" s="23">
        <v>1</v>
      </c>
      <c r="C3334" s="23">
        <v>1032844</v>
      </c>
      <c r="D3334" s="23" t="s">
        <v>1947</v>
      </c>
      <c r="E3334" s="5">
        <f>IFERROR((PlanMasine[[#This Row],[Norma]]/PlanMasine[[#This Row],[Q]])*(PlanMasine[[#This Row],[Q]]/SUMIF(#REF!,PlanMasine[[#This Row],[RN]],#REF!)*PlanMasine[[#This Row],[KPLQ]]),0)</f>
        <v>0</v>
      </c>
      <c r="F3334" s="23">
        <v>4</v>
      </c>
      <c r="G3334" s="23">
        <v>0</v>
      </c>
      <c r="H3334" s="23">
        <v>0</v>
      </c>
      <c r="I3334" s="23" t="s">
        <v>5</v>
      </c>
      <c r="J3334" s="23" t="s">
        <v>570</v>
      </c>
      <c r="K3334" s="23" t="s">
        <v>2437</v>
      </c>
      <c r="L3334" s="24">
        <v>45866</v>
      </c>
      <c r="M3334" s="28">
        <v>4.1666666666666666E-3</v>
      </c>
      <c r="N3334" s="3">
        <v>45852</v>
      </c>
      <c r="O3334">
        <v>120851</v>
      </c>
      <c r="P3334" t="e">
        <f>IFERROR(INDEX(REDOSLIJED!#REF!,MATCH(PlanMasine[[#This Row],[KPL]],REDOSLIJED!#REF!,0)),MAX(REDOSLIJED!#REF!)+1)</f>
        <v>#REF!</v>
      </c>
    </row>
    <row r="3335" spans="1:16" hidden="1" x14ac:dyDescent="0.25">
      <c r="A3335" s="23">
        <v>1032879</v>
      </c>
      <c r="B3335" s="23">
        <v>1</v>
      </c>
      <c r="C3335" s="23">
        <v>1032863</v>
      </c>
      <c r="D3335" s="23" t="s">
        <v>1961</v>
      </c>
      <c r="E3335" s="5">
        <f>IFERROR((PlanMasine[[#This Row],[Norma]]/PlanMasine[[#This Row],[Q]])*(PlanMasine[[#This Row],[Q]]/SUMIF(#REF!,PlanMasine[[#This Row],[RN]],#REF!)*PlanMasine[[#This Row],[KPLQ]]),0)</f>
        <v>0</v>
      </c>
      <c r="F3335" s="23">
        <v>4</v>
      </c>
      <c r="G3335" s="23">
        <v>0</v>
      </c>
      <c r="H3335" s="23">
        <v>0</v>
      </c>
      <c r="I3335" s="23" t="s">
        <v>5</v>
      </c>
      <c r="J3335" s="23" t="s">
        <v>570</v>
      </c>
      <c r="K3335" s="23" t="s">
        <v>2437</v>
      </c>
      <c r="L3335" s="24">
        <v>45866</v>
      </c>
      <c r="M3335" s="28">
        <v>6.9444444444444447E-4</v>
      </c>
      <c r="N3335" s="3">
        <v>45852</v>
      </c>
      <c r="O3335">
        <v>120870</v>
      </c>
      <c r="P3335" t="e">
        <f>IFERROR(INDEX(REDOSLIJED!#REF!,MATCH(PlanMasine[[#This Row],[KPL]],REDOSLIJED!#REF!,0)),MAX(REDOSLIJED!#REF!)+1)</f>
        <v>#REF!</v>
      </c>
    </row>
    <row r="3336" spans="1:16" hidden="1" x14ac:dyDescent="0.25">
      <c r="A3336" s="23">
        <v>1032879</v>
      </c>
      <c r="B3336" s="23">
        <v>1</v>
      </c>
      <c r="C3336" s="23">
        <v>1032851</v>
      </c>
      <c r="D3336" s="23" t="s">
        <v>1962</v>
      </c>
      <c r="E3336" s="5">
        <f>IFERROR((PlanMasine[[#This Row],[Norma]]/PlanMasine[[#This Row],[Q]])*(PlanMasine[[#This Row],[Q]]/SUMIF(#REF!,PlanMasine[[#This Row],[RN]],#REF!)*PlanMasine[[#This Row],[KPLQ]]),0)</f>
        <v>0</v>
      </c>
      <c r="F3336" s="23">
        <v>8</v>
      </c>
      <c r="G3336" s="23">
        <v>0</v>
      </c>
      <c r="H3336" s="23">
        <v>0</v>
      </c>
      <c r="I3336" s="23" t="s">
        <v>5</v>
      </c>
      <c r="J3336" s="23" t="s">
        <v>570</v>
      </c>
      <c r="K3336" s="23" t="s">
        <v>2437</v>
      </c>
      <c r="L3336" s="24">
        <v>45866</v>
      </c>
      <c r="M3336" s="28">
        <v>2.7777777777777779E-3</v>
      </c>
      <c r="N3336" s="3">
        <v>45852</v>
      </c>
      <c r="O3336">
        <v>120858</v>
      </c>
      <c r="P3336" t="e">
        <f>IFERROR(INDEX(REDOSLIJED!#REF!,MATCH(PlanMasine[[#This Row],[KPL]],REDOSLIJED!#REF!,0)),MAX(REDOSLIJED!#REF!)+1)</f>
        <v>#REF!</v>
      </c>
    </row>
    <row r="3337" spans="1:16" hidden="1" x14ac:dyDescent="0.25">
      <c r="A3337" s="23">
        <v>1032879</v>
      </c>
      <c r="B3337" s="23">
        <v>1</v>
      </c>
      <c r="C3337" s="23">
        <v>1032865</v>
      </c>
      <c r="D3337" s="23" t="s">
        <v>1957</v>
      </c>
      <c r="E3337" s="5">
        <f>IFERROR((PlanMasine[[#This Row],[Norma]]/PlanMasine[[#This Row],[Q]])*(PlanMasine[[#This Row],[Q]]/SUMIF(#REF!,PlanMasine[[#This Row],[RN]],#REF!)*PlanMasine[[#This Row],[KPLQ]]),0)</f>
        <v>0</v>
      </c>
      <c r="F3337" s="23">
        <v>4</v>
      </c>
      <c r="G3337" s="23">
        <v>0</v>
      </c>
      <c r="H3337" s="23">
        <v>0</v>
      </c>
      <c r="I3337" s="23" t="s">
        <v>5</v>
      </c>
      <c r="J3337" s="23" t="s">
        <v>570</v>
      </c>
      <c r="K3337" s="23" t="s">
        <v>2437</v>
      </c>
      <c r="L3337" s="24">
        <v>45866</v>
      </c>
      <c r="M3337" s="28">
        <v>1.3888888888888889E-3</v>
      </c>
      <c r="N3337" s="3">
        <v>45852</v>
      </c>
      <c r="O3337">
        <v>120872</v>
      </c>
      <c r="P3337" t="e">
        <f>IFERROR(INDEX(REDOSLIJED!#REF!,MATCH(PlanMasine[[#This Row],[KPL]],REDOSLIJED!#REF!,0)),MAX(REDOSLIJED!#REF!)+1)</f>
        <v>#REF!</v>
      </c>
    </row>
    <row r="3338" spans="1:16" hidden="1" x14ac:dyDescent="0.25">
      <c r="A3338" s="23">
        <v>1032879</v>
      </c>
      <c r="B3338" s="23">
        <v>1</v>
      </c>
      <c r="C3338" s="23">
        <v>1032866</v>
      </c>
      <c r="D3338" s="23" t="s">
        <v>1960</v>
      </c>
      <c r="E3338" s="5">
        <f>IFERROR((PlanMasine[[#This Row],[Norma]]/PlanMasine[[#This Row],[Q]])*(PlanMasine[[#This Row],[Q]]/SUMIF(#REF!,PlanMasine[[#This Row],[RN]],#REF!)*PlanMasine[[#This Row],[KPLQ]]),0)</f>
        <v>0</v>
      </c>
      <c r="F3338" s="23">
        <v>4</v>
      </c>
      <c r="G3338" s="23">
        <v>0</v>
      </c>
      <c r="H3338" s="23">
        <v>0</v>
      </c>
      <c r="I3338" s="23" t="s">
        <v>5</v>
      </c>
      <c r="J3338" s="23" t="s">
        <v>570</v>
      </c>
      <c r="K3338" s="23" t="s">
        <v>2437</v>
      </c>
      <c r="L3338" s="24">
        <v>45866</v>
      </c>
      <c r="M3338" s="28">
        <v>4.1666666666666666E-3</v>
      </c>
      <c r="N3338" s="3">
        <v>45852</v>
      </c>
      <c r="O3338">
        <v>120873</v>
      </c>
      <c r="P3338" t="e">
        <f>IFERROR(INDEX(REDOSLIJED!#REF!,MATCH(PlanMasine[[#This Row],[KPL]],REDOSLIJED!#REF!,0)),MAX(REDOSLIJED!#REF!)+1)</f>
        <v>#REF!</v>
      </c>
    </row>
    <row r="3339" spans="1:16" hidden="1" x14ac:dyDescent="0.25">
      <c r="A3339" s="23">
        <v>1032918</v>
      </c>
      <c r="B3339" s="23">
        <v>1</v>
      </c>
      <c r="C3339" s="23">
        <v>1032922</v>
      </c>
      <c r="D3339" s="23" t="s">
        <v>2019</v>
      </c>
      <c r="E3339" s="5">
        <f>IFERROR((PlanMasine[[#This Row],[Norma]]/PlanMasine[[#This Row],[Q]])*(PlanMasine[[#This Row],[Q]]/SUMIF(#REF!,PlanMasine[[#This Row],[RN]],#REF!)*PlanMasine[[#This Row],[KPLQ]]),0)</f>
        <v>0</v>
      </c>
      <c r="F3339" s="23">
        <v>1</v>
      </c>
      <c r="G3339" s="23">
        <v>0</v>
      </c>
      <c r="H3339" s="23">
        <v>0</v>
      </c>
      <c r="I3339" s="23" t="s">
        <v>5</v>
      </c>
      <c r="J3339" s="23" t="s">
        <v>570</v>
      </c>
      <c r="K3339" s="23" t="s">
        <v>2438</v>
      </c>
      <c r="L3339" s="24">
        <v>45866</v>
      </c>
      <c r="M3339" s="28">
        <v>5.5555555555555558E-3</v>
      </c>
      <c r="N3339" s="3">
        <v>45852</v>
      </c>
      <c r="O3339">
        <v>199534</v>
      </c>
      <c r="P3339" t="e">
        <f>IFERROR(INDEX(REDOSLIJED!#REF!,MATCH(PlanMasine[[#This Row],[KPL]],REDOSLIJED!#REF!,0)),MAX(REDOSLIJED!#REF!)+1)</f>
        <v>#REF!</v>
      </c>
    </row>
    <row r="3340" spans="1:16" hidden="1" x14ac:dyDescent="0.25">
      <c r="A3340" s="23">
        <v>1032918</v>
      </c>
      <c r="B3340" s="23">
        <v>1</v>
      </c>
      <c r="C3340" s="23">
        <v>1032923</v>
      </c>
      <c r="D3340" s="23" t="s">
        <v>2030</v>
      </c>
      <c r="E3340" s="5">
        <f>IFERROR((PlanMasine[[#This Row],[Norma]]/PlanMasine[[#This Row],[Q]])*(PlanMasine[[#This Row],[Q]]/SUMIF(#REF!,PlanMasine[[#This Row],[RN]],#REF!)*PlanMasine[[#This Row],[KPLQ]]),0)</f>
        <v>0</v>
      </c>
      <c r="F3340" s="23">
        <v>1</v>
      </c>
      <c r="G3340" s="23">
        <v>0</v>
      </c>
      <c r="H3340" s="23">
        <v>0</v>
      </c>
      <c r="I3340" s="23" t="s">
        <v>5</v>
      </c>
      <c r="J3340" s="23" t="s">
        <v>570</v>
      </c>
      <c r="K3340" s="23" t="s">
        <v>2438</v>
      </c>
      <c r="L3340" s="24">
        <v>45866</v>
      </c>
      <c r="M3340" s="28">
        <v>6.9444444444444441E-3</v>
      </c>
      <c r="N3340" s="3">
        <v>45852</v>
      </c>
      <c r="O3340">
        <v>199535</v>
      </c>
      <c r="P3340" t="e">
        <f>IFERROR(INDEX(REDOSLIJED!#REF!,MATCH(PlanMasine[[#This Row],[KPL]],REDOSLIJED!#REF!,0)),MAX(REDOSLIJED!#REF!)+1)</f>
        <v>#REF!</v>
      </c>
    </row>
    <row r="3341" spans="1:16" hidden="1" x14ac:dyDescent="0.25">
      <c r="A3341" s="23">
        <v>1032918</v>
      </c>
      <c r="B3341" s="23">
        <v>1</v>
      </c>
      <c r="C3341" s="23">
        <v>1032925</v>
      </c>
      <c r="D3341" s="23" t="s">
        <v>2025</v>
      </c>
      <c r="E3341" s="5">
        <f>IFERROR((PlanMasine[[#This Row],[Norma]]/PlanMasine[[#This Row],[Q]])*(PlanMasine[[#This Row],[Q]]/SUMIF(#REF!,PlanMasine[[#This Row],[RN]],#REF!)*PlanMasine[[#This Row],[KPLQ]]),0)</f>
        <v>0</v>
      </c>
      <c r="F3341" s="23">
        <v>2</v>
      </c>
      <c r="G3341" s="23">
        <v>0</v>
      </c>
      <c r="H3341" s="23">
        <v>0</v>
      </c>
      <c r="I3341" s="23" t="s">
        <v>5</v>
      </c>
      <c r="J3341" s="23" t="s">
        <v>570</v>
      </c>
      <c r="K3341" s="23" t="s">
        <v>2438</v>
      </c>
      <c r="L3341" s="24">
        <v>45866</v>
      </c>
      <c r="M3341" s="28">
        <v>6.9444444444444441E-3</v>
      </c>
      <c r="N3341" s="3">
        <v>45852</v>
      </c>
      <c r="O3341">
        <v>199537</v>
      </c>
      <c r="P3341" t="e">
        <f>IFERROR(INDEX(REDOSLIJED!#REF!,MATCH(PlanMasine[[#This Row],[KPL]],REDOSLIJED!#REF!,0)),MAX(REDOSLIJED!#REF!)+1)</f>
        <v>#REF!</v>
      </c>
    </row>
    <row r="3342" spans="1:16" hidden="1" x14ac:dyDescent="0.25">
      <c r="A3342" s="23">
        <v>1032918</v>
      </c>
      <c r="B3342" s="23">
        <v>1</v>
      </c>
      <c r="C3342" s="23">
        <v>1032920</v>
      </c>
      <c r="D3342" s="23" t="s">
        <v>2021</v>
      </c>
      <c r="E3342" s="5">
        <f>IFERROR((PlanMasine[[#This Row],[Norma]]/PlanMasine[[#This Row],[Q]])*(PlanMasine[[#This Row],[Q]]/SUMIF(#REF!,PlanMasine[[#This Row],[RN]],#REF!)*PlanMasine[[#This Row],[KPLQ]]),0)</f>
        <v>0</v>
      </c>
      <c r="F3342" s="23">
        <v>1</v>
      </c>
      <c r="G3342" s="23">
        <v>0</v>
      </c>
      <c r="H3342" s="23">
        <v>0</v>
      </c>
      <c r="I3342" s="23" t="s">
        <v>5</v>
      </c>
      <c r="J3342" s="23" t="s">
        <v>570</v>
      </c>
      <c r="K3342" s="23" t="s">
        <v>2438</v>
      </c>
      <c r="L3342" s="24">
        <v>45866</v>
      </c>
      <c r="M3342" s="28">
        <v>8.3333333333333332E-3</v>
      </c>
      <c r="N3342" s="3">
        <v>45852</v>
      </c>
      <c r="O3342">
        <v>199532</v>
      </c>
      <c r="P3342" t="e">
        <f>IFERROR(INDEX(REDOSLIJED!#REF!,MATCH(PlanMasine[[#This Row],[KPL]],REDOSLIJED!#REF!,0)),MAX(REDOSLIJED!#REF!)+1)</f>
        <v>#REF!</v>
      </c>
    </row>
    <row r="3343" spans="1:16" hidden="1" x14ac:dyDescent="0.25">
      <c r="A3343" s="23">
        <v>1032918</v>
      </c>
      <c r="B3343" s="23">
        <v>1</v>
      </c>
      <c r="C3343" s="23">
        <v>1032929</v>
      </c>
      <c r="D3343" s="23" t="s">
        <v>2026</v>
      </c>
      <c r="E3343" s="5">
        <f>IFERROR((PlanMasine[[#This Row],[Norma]]/PlanMasine[[#This Row],[Q]])*(PlanMasine[[#This Row],[Q]]/SUMIF(#REF!,PlanMasine[[#This Row],[RN]],#REF!)*PlanMasine[[#This Row],[KPLQ]]),0)</f>
        <v>0</v>
      </c>
      <c r="F3343" s="23">
        <v>1</v>
      </c>
      <c r="G3343" s="23">
        <v>0</v>
      </c>
      <c r="H3343" s="23">
        <v>0</v>
      </c>
      <c r="I3343" s="23" t="s">
        <v>5</v>
      </c>
      <c r="J3343" s="23" t="s">
        <v>570</v>
      </c>
      <c r="K3343" s="23" t="s">
        <v>2438</v>
      </c>
      <c r="L3343" s="24">
        <v>45866</v>
      </c>
      <c r="M3343" s="28">
        <v>4.1666666666666666E-3</v>
      </c>
      <c r="N3343" s="3">
        <v>45852</v>
      </c>
      <c r="O3343">
        <v>199541</v>
      </c>
      <c r="P3343" t="e">
        <f>IFERROR(INDEX(REDOSLIJED!#REF!,MATCH(PlanMasine[[#This Row],[KPL]],REDOSLIJED!#REF!,0)),MAX(REDOSLIJED!#REF!)+1)</f>
        <v>#REF!</v>
      </c>
    </row>
    <row r="3344" spans="1:16" hidden="1" x14ac:dyDescent="0.25">
      <c r="A3344" s="23">
        <v>1032918</v>
      </c>
      <c r="B3344" s="23">
        <v>1</v>
      </c>
      <c r="C3344" s="23">
        <v>1032930</v>
      </c>
      <c r="D3344" s="23" t="s">
        <v>2029</v>
      </c>
      <c r="E3344" s="5">
        <f>IFERROR((PlanMasine[[#This Row],[Norma]]/PlanMasine[[#This Row],[Q]])*(PlanMasine[[#This Row],[Q]]/SUMIF(#REF!,PlanMasine[[#This Row],[RN]],#REF!)*PlanMasine[[#This Row],[KPLQ]]),0)</f>
        <v>0</v>
      </c>
      <c r="F3344" s="23">
        <v>1</v>
      </c>
      <c r="G3344" s="23">
        <v>0</v>
      </c>
      <c r="H3344" s="23">
        <v>0</v>
      </c>
      <c r="I3344" s="23" t="s">
        <v>5</v>
      </c>
      <c r="J3344" s="23" t="s">
        <v>570</v>
      </c>
      <c r="K3344" s="23" t="s">
        <v>2438</v>
      </c>
      <c r="L3344" s="24">
        <v>45866</v>
      </c>
      <c r="M3344" s="28">
        <v>6.9444444444444441E-3</v>
      </c>
      <c r="N3344" s="3">
        <v>45852</v>
      </c>
      <c r="O3344">
        <v>199542</v>
      </c>
      <c r="P3344" t="e">
        <f>IFERROR(INDEX(REDOSLIJED!#REF!,MATCH(PlanMasine[[#This Row],[KPL]],REDOSLIJED!#REF!,0)),MAX(REDOSLIJED!#REF!)+1)</f>
        <v>#REF!</v>
      </c>
    </row>
    <row r="3345" spans="1:16" hidden="1" x14ac:dyDescent="0.25">
      <c r="A3345" s="23">
        <v>1032918</v>
      </c>
      <c r="B3345" s="23">
        <v>1</v>
      </c>
      <c r="C3345" s="23">
        <v>1032934</v>
      </c>
      <c r="D3345" s="23" t="s">
        <v>2028</v>
      </c>
      <c r="E3345" s="5">
        <f>IFERROR((PlanMasine[[#This Row],[Norma]]/PlanMasine[[#This Row],[Q]])*(PlanMasine[[#This Row],[Q]]/SUMIF(#REF!,PlanMasine[[#This Row],[RN]],#REF!)*PlanMasine[[#This Row],[KPLQ]]),0)</f>
        <v>0</v>
      </c>
      <c r="F3345" s="23">
        <v>2</v>
      </c>
      <c r="G3345" s="23">
        <v>0</v>
      </c>
      <c r="H3345" s="23">
        <v>0</v>
      </c>
      <c r="I3345" s="23" t="s">
        <v>5</v>
      </c>
      <c r="J3345" s="23" t="s">
        <v>570</v>
      </c>
      <c r="K3345" s="23" t="s">
        <v>2438</v>
      </c>
      <c r="L3345" s="24">
        <v>45866</v>
      </c>
      <c r="M3345" s="28">
        <v>9.7222222222222224E-3</v>
      </c>
      <c r="N3345" s="3">
        <v>45852</v>
      </c>
      <c r="O3345">
        <v>199546</v>
      </c>
      <c r="P3345" t="e">
        <f>IFERROR(INDEX(REDOSLIJED!#REF!,MATCH(PlanMasine[[#This Row],[KPL]],REDOSLIJED!#REF!,0)),MAX(REDOSLIJED!#REF!)+1)</f>
        <v>#REF!</v>
      </c>
    </row>
    <row r="3346" spans="1:16" hidden="1" x14ac:dyDescent="0.25">
      <c r="A3346" s="23">
        <v>1032918</v>
      </c>
      <c r="B3346" s="23">
        <v>1</v>
      </c>
      <c r="C3346" s="23">
        <v>1032919</v>
      </c>
      <c r="D3346" s="23" t="s">
        <v>2022</v>
      </c>
      <c r="E3346" s="5">
        <f>IFERROR((PlanMasine[[#This Row],[Norma]]/PlanMasine[[#This Row],[Q]])*(PlanMasine[[#This Row],[Q]]/SUMIF(#REF!,PlanMasine[[#This Row],[RN]],#REF!)*PlanMasine[[#This Row],[KPLQ]]),0)</f>
        <v>0</v>
      </c>
      <c r="F3346" s="23">
        <v>1</v>
      </c>
      <c r="G3346" s="23">
        <v>0</v>
      </c>
      <c r="H3346" s="23">
        <v>0</v>
      </c>
      <c r="I3346" s="23" t="s">
        <v>5</v>
      </c>
      <c r="J3346" s="23" t="s">
        <v>570</v>
      </c>
      <c r="K3346" s="23" t="s">
        <v>2438</v>
      </c>
      <c r="L3346" s="24">
        <v>45866</v>
      </c>
      <c r="M3346" s="28">
        <v>8.3333333333333332E-3</v>
      </c>
      <c r="N3346" s="3">
        <v>45852</v>
      </c>
      <c r="O3346">
        <v>199531</v>
      </c>
      <c r="P3346" t="e">
        <f>IFERROR(INDEX(REDOSLIJED!#REF!,MATCH(PlanMasine[[#This Row],[KPL]],REDOSLIJED!#REF!,0)),MAX(REDOSLIJED!#REF!)+1)</f>
        <v>#REF!</v>
      </c>
    </row>
    <row r="3347" spans="1:16" hidden="1" x14ac:dyDescent="0.25">
      <c r="A3347" s="23">
        <v>1032918</v>
      </c>
      <c r="B3347" s="23">
        <v>1</v>
      </c>
      <c r="C3347" s="23">
        <v>1032921</v>
      </c>
      <c r="D3347" s="23" t="s">
        <v>2023</v>
      </c>
      <c r="E3347" s="5">
        <f>IFERROR((PlanMasine[[#This Row],[Norma]]/PlanMasine[[#This Row],[Q]])*(PlanMasine[[#This Row],[Q]]/SUMIF(#REF!,PlanMasine[[#This Row],[RN]],#REF!)*PlanMasine[[#This Row],[KPLQ]]),0)</f>
        <v>0</v>
      </c>
      <c r="F3347" s="23">
        <v>1</v>
      </c>
      <c r="G3347" s="23">
        <v>0</v>
      </c>
      <c r="H3347" s="23">
        <v>0</v>
      </c>
      <c r="I3347" s="23" t="s">
        <v>5</v>
      </c>
      <c r="J3347" s="23" t="s">
        <v>570</v>
      </c>
      <c r="K3347" s="23" t="s">
        <v>2438</v>
      </c>
      <c r="L3347" s="24">
        <v>45866</v>
      </c>
      <c r="M3347" s="28">
        <v>1.3888888888888888E-2</v>
      </c>
      <c r="N3347" s="3">
        <v>45852</v>
      </c>
      <c r="O3347">
        <v>199533</v>
      </c>
      <c r="P3347" t="e">
        <f>IFERROR(INDEX(REDOSLIJED!#REF!,MATCH(PlanMasine[[#This Row],[KPL]],REDOSLIJED!#REF!,0)),MAX(REDOSLIJED!#REF!)+1)</f>
        <v>#REF!</v>
      </c>
    </row>
    <row r="3348" spans="1:16" hidden="1" x14ac:dyDescent="0.25">
      <c r="A3348" s="23">
        <v>1032918</v>
      </c>
      <c r="B3348" s="23">
        <v>1</v>
      </c>
      <c r="C3348" s="23">
        <v>1032924</v>
      </c>
      <c r="D3348" s="23" t="s">
        <v>2024</v>
      </c>
      <c r="E3348" s="5">
        <f>IFERROR((PlanMasine[[#This Row],[Norma]]/PlanMasine[[#This Row],[Q]])*(PlanMasine[[#This Row],[Q]]/SUMIF(#REF!,PlanMasine[[#This Row],[RN]],#REF!)*PlanMasine[[#This Row],[KPLQ]]),0)</f>
        <v>0</v>
      </c>
      <c r="F3348" s="23">
        <v>4</v>
      </c>
      <c r="G3348" s="23">
        <v>0</v>
      </c>
      <c r="H3348" s="23">
        <v>0</v>
      </c>
      <c r="I3348" s="23" t="s">
        <v>5</v>
      </c>
      <c r="J3348" s="23" t="s">
        <v>570</v>
      </c>
      <c r="K3348" s="23" t="s">
        <v>2438</v>
      </c>
      <c r="L3348" s="24">
        <v>45866</v>
      </c>
      <c r="M3348" s="28">
        <v>1.1111111111111112E-2</v>
      </c>
      <c r="N3348" s="3">
        <v>45852</v>
      </c>
      <c r="O3348">
        <v>199536</v>
      </c>
      <c r="P3348" t="e">
        <f>IFERROR(INDEX(REDOSLIJED!#REF!,MATCH(PlanMasine[[#This Row],[KPL]],REDOSLIJED!#REF!,0)),MAX(REDOSLIJED!#REF!)+1)</f>
        <v>#REF!</v>
      </c>
    </row>
    <row r="3349" spans="1:16" hidden="1" x14ac:dyDescent="0.25">
      <c r="A3349" s="23">
        <v>1032918</v>
      </c>
      <c r="B3349" s="23">
        <v>1</v>
      </c>
      <c r="C3349" s="23">
        <v>1032937</v>
      </c>
      <c r="D3349" s="23" t="s">
        <v>2027</v>
      </c>
      <c r="E3349" s="5">
        <f>IFERROR((PlanMasine[[#This Row],[Norma]]/PlanMasine[[#This Row],[Q]])*(PlanMasine[[#This Row],[Q]]/SUMIF(#REF!,PlanMasine[[#This Row],[RN]],#REF!)*PlanMasine[[#This Row],[KPLQ]]),0)</f>
        <v>0</v>
      </c>
      <c r="F3349" s="23">
        <v>4</v>
      </c>
      <c r="G3349" s="23">
        <v>0</v>
      </c>
      <c r="H3349" s="23">
        <v>0</v>
      </c>
      <c r="I3349" s="23" t="s">
        <v>5</v>
      </c>
      <c r="J3349" s="23" t="s">
        <v>570</v>
      </c>
      <c r="K3349" s="23" t="s">
        <v>2438</v>
      </c>
      <c r="L3349" s="24">
        <v>45866</v>
      </c>
      <c r="M3349" s="28">
        <v>1.6666666666666666E-2</v>
      </c>
      <c r="N3349" s="3">
        <v>45852</v>
      </c>
      <c r="O3349">
        <v>199549</v>
      </c>
      <c r="P3349" t="e">
        <f>IFERROR(INDEX(REDOSLIJED!#REF!,MATCH(PlanMasine[[#This Row],[KPL]],REDOSLIJED!#REF!,0)),MAX(REDOSLIJED!#REF!)+1)</f>
        <v>#REF!</v>
      </c>
    </row>
    <row r="3350" spans="1:16" hidden="1" x14ac:dyDescent="0.25">
      <c r="A3350" s="23">
        <v>1033402</v>
      </c>
      <c r="B3350" s="23">
        <v>2</v>
      </c>
      <c r="C3350" s="23">
        <v>1033406</v>
      </c>
      <c r="D3350" s="23" t="s">
        <v>2444</v>
      </c>
      <c r="E3350" s="5">
        <f>IFERROR((PlanMasine[[#This Row],[Norma]]/PlanMasine[[#This Row],[Q]])*(PlanMasine[[#This Row],[Q]]/SUMIF(#REF!,PlanMasine[[#This Row],[RN]],#REF!)*PlanMasine[[#This Row],[KPLQ]]),0)</f>
        <v>0</v>
      </c>
      <c r="F3350" s="23">
        <v>2</v>
      </c>
      <c r="G3350" s="23">
        <v>0</v>
      </c>
      <c r="H3350" s="23">
        <v>0</v>
      </c>
      <c r="I3350" s="23" t="s">
        <v>5</v>
      </c>
      <c r="J3350" s="23" t="s">
        <v>570</v>
      </c>
      <c r="K3350" s="23" t="s">
        <v>2440</v>
      </c>
      <c r="L3350" s="24">
        <v>45869</v>
      </c>
      <c r="M3350" s="28">
        <v>6.9444444444444441E-3</v>
      </c>
      <c r="N3350" s="3">
        <v>45852</v>
      </c>
      <c r="O3350">
        <v>227950</v>
      </c>
      <c r="P3350" t="e">
        <f>IFERROR(INDEX(REDOSLIJED!#REF!,MATCH(PlanMasine[[#This Row],[KPL]],REDOSLIJED!#REF!,0)),MAX(REDOSLIJED!#REF!)+1)</f>
        <v>#REF!</v>
      </c>
    </row>
    <row r="3351" spans="1:16" hidden="1" x14ac:dyDescent="0.25">
      <c r="A3351" s="23">
        <v>1033402</v>
      </c>
      <c r="B3351" s="23">
        <v>2</v>
      </c>
      <c r="C3351" s="23">
        <v>1033407</v>
      </c>
      <c r="D3351" s="23" t="s">
        <v>2441</v>
      </c>
      <c r="E3351" s="5">
        <f>IFERROR((PlanMasine[[#This Row],[Norma]]/PlanMasine[[#This Row],[Q]])*(PlanMasine[[#This Row],[Q]]/SUMIF(#REF!,PlanMasine[[#This Row],[RN]],#REF!)*PlanMasine[[#This Row],[KPLQ]]),0)</f>
        <v>0</v>
      </c>
      <c r="F3351" s="23">
        <v>4</v>
      </c>
      <c r="G3351" s="23">
        <v>0</v>
      </c>
      <c r="H3351" s="23">
        <v>0</v>
      </c>
      <c r="I3351" s="23" t="s">
        <v>5</v>
      </c>
      <c r="J3351" s="23" t="s">
        <v>570</v>
      </c>
      <c r="K3351" s="23" t="s">
        <v>2440</v>
      </c>
      <c r="L3351" s="24">
        <v>45869</v>
      </c>
      <c r="M3351" s="28">
        <v>1.3888888888888888E-2</v>
      </c>
      <c r="N3351" s="3">
        <v>45852</v>
      </c>
      <c r="O3351">
        <v>227951</v>
      </c>
      <c r="P3351" t="e">
        <f>IFERROR(INDEX(REDOSLIJED!#REF!,MATCH(PlanMasine[[#This Row],[KPL]],REDOSLIJED!#REF!,0)),MAX(REDOSLIJED!#REF!)+1)</f>
        <v>#REF!</v>
      </c>
    </row>
    <row r="3352" spans="1:16" hidden="1" x14ac:dyDescent="0.25">
      <c r="A3352" s="23">
        <v>1033402</v>
      </c>
      <c r="B3352" s="23">
        <v>2</v>
      </c>
      <c r="C3352" s="23">
        <v>1033408</v>
      </c>
      <c r="D3352" s="23" t="s">
        <v>2442</v>
      </c>
      <c r="E3352" s="5">
        <f>IFERROR((PlanMasine[[#This Row],[Norma]]/PlanMasine[[#This Row],[Q]])*(PlanMasine[[#This Row],[Q]]/SUMIF(#REF!,PlanMasine[[#This Row],[RN]],#REF!)*PlanMasine[[#This Row],[KPLQ]]),0)</f>
        <v>0</v>
      </c>
      <c r="F3352" s="23">
        <v>4</v>
      </c>
      <c r="G3352" s="23">
        <v>0</v>
      </c>
      <c r="H3352" s="23">
        <v>0</v>
      </c>
      <c r="I3352" s="23" t="s">
        <v>5</v>
      </c>
      <c r="J3352" s="23" t="s">
        <v>570</v>
      </c>
      <c r="K3352" s="23" t="s">
        <v>2440</v>
      </c>
      <c r="L3352" s="24">
        <v>45869</v>
      </c>
      <c r="M3352" s="28">
        <v>1.3888888888888888E-2</v>
      </c>
      <c r="N3352" s="3">
        <v>45852</v>
      </c>
      <c r="O3352">
        <v>227952</v>
      </c>
      <c r="P3352" t="e">
        <f>IFERROR(INDEX(REDOSLIJED!#REF!,MATCH(PlanMasine[[#This Row],[KPL]],REDOSLIJED!#REF!,0)),MAX(REDOSLIJED!#REF!)+1)</f>
        <v>#REF!</v>
      </c>
    </row>
    <row r="3353" spans="1:16" hidden="1" x14ac:dyDescent="0.25">
      <c r="A3353" s="23">
        <v>1033402</v>
      </c>
      <c r="B3353" s="23">
        <v>2</v>
      </c>
      <c r="C3353" s="23">
        <v>1033409</v>
      </c>
      <c r="D3353" s="23" t="s">
        <v>2443</v>
      </c>
      <c r="E3353" s="5">
        <f>IFERROR((PlanMasine[[#This Row],[Norma]]/PlanMasine[[#This Row],[Q]])*(PlanMasine[[#This Row],[Q]]/SUMIF(#REF!,PlanMasine[[#This Row],[RN]],#REF!)*PlanMasine[[#This Row],[KPLQ]]),0)</f>
        <v>0</v>
      </c>
      <c r="F3353" s="23">
        <v>4</v>
      </c>
      <c r="G3353" s="23">
        <v>0</v>
      </c>
      <c r="H3353" s="23">
        <v>0</v>
      </c>
      <c r="I3353" s="23" t="s">
        <v>5</v>
      </c>
      <c r="J3353" s="23" t="s">
        <v>570</v>
      </c>
      <c r="K3353" s="23" t="s">
        <v>2440</v>
      </c>
      <c r="L3353" s="24">
        <v>45869</v>
      </c>
      <c r="M3353" s="28">
        <v>1.3888888888888888E-2</v>
      </c>
      <c r="N3353" s="3">
        <v>45852</v>
      </c>
      <c r="O3353">
        <v>227953</v>
      </c>
      <c r="P3353" t="e">
        <f>IFERROR(INDEX(REDOSLIJED!#REF!,MATCH(PlanMasine[[#This Row],[KPL]],REDOSLIJED!#REF!,0)),MAX(REDOSLIJED!#REF!)+1)</f>
        <v>#REF!</v>
      </c>
    </row>
    <row r="3354" spans="1:16" hidden="1" x14ac:dyDescent="0.25">
      <c r="A3354" s="23">
        <v>1033402</v>
      </c>
      <c r="B3354" s="23">
        <v>2</v>
      </c>
      <c r="C3354" s="23">
        <v>1033411</v>
      </c>
      <c r="D3354" s="23" t="s">
        <v>2439</v>
      </c>
      <c r="E3354" s="5">
        <f>IFERROR((PlanMasine[[#This Row],[Norma]]/PlanMasine[[#This Row],[Q]])*(PlanMasine[[#This Row],[Q]]/SUMIF(#REF!,PlanMasine[[#This Row],[RN]],#REF!)*PlanMasine[[#This Row],[KPLQ]]),0)</f>
        <v>0</v>
      </c>
      <c r="F3354" s="23">
        <v>4</v>
      </c>
      <c r="G3354" s="23">
        <v>0</v>
      </c>
      <c r="H3354" s="23">
        <v>0</v>
      </c>
      <c r="I3354" s="23" t="s">
        <v>5</v>
      </c>
      <c r="J3354" s="23" t="s">
        <v>570</v>
      </c>
      <c r="K3354" s="23" t="s">
        <v>2440</v>
      </c>
      <c r="L3354" s="24">
        <v>45869</v>
      </c>
      <c r="M3354" s="28">
        <v>1.3888888888888888E-2</v>
      </c>
      <c r="N3354" s="3">
        <v>45852</v>
      </c>
      <c r="O3354">
        <v>227955</v>
      </c>
      <c r="P3354" t="e">
        <f>IFERROR(INDEX(REDOSLIJED!#REF!,MATCH(PlanMasine[[#This Row],[KPL]],REDOSLIJED!#REF!,0)),MAX(REDOSLIJED!#REF!)+1)</f>
        <v>#REF!</v>
      </c>
    </row>
    <row r="3355" spans="1:16" hidden="1" x14ac:dyDescent="0.25">
      <c r="A3355" s="23">
        <v>1034044</v>
      </c>
      <c r="B3355" s="23">
        <v>1</v>
      </c>
      <c r="C3355" s="23">
        <v>1034095</v>
      </c>
      <c r="D3355" s="23" t="s">
        <v>2549</v>
      </c>
      <c r="E3355" s="5">
        <f>IFERROR((PlanMasine[[#This Row],[Norma]]/PlanMasine[[#This Row],[Q]])*(PlanMasine[[#This Row],[Q]]/SUMIF(#REF!,PlanMasine[[#This Row],[RN]],#REF!)*PlanMasine[[#This Row],[KPLQ]]),0)</f>
        <v>0</v>
      </c>
      <c r="F3355" s="23">
        <v>1</v>
      </c>
      <c r="G3355" s="23">
        <v>0</v>
      </c>
      <c r="H3355" s="23">
        <v>0</v>
      </c>
      <c r="I3355" s="23" t="s">
        <v>5</v>
      </c>
      <c r="J3355" s="23" t="s">
        <v>570</v>
      </c>
      <c r="K3355" s="23" t="s">
        <v>2550</v>
      </c>
      <c r="L3355" s="24">
        <v>45869</v>
      </c>
      <c r="M3355" s="28">
        <v>2.0833333333333333E-3</v>
      </c>
      <c r="N3355" s="3">
        <v>45852</v>
      </c>
      <c r="O3355">
        <v>233324</v>
      </c>
      <c r="P3355" t="e">
        <f>IFERROR(INDEX(REDOSLIJED!#REF!,MATCH(PlanMasine[[#This Row],[KPL]],REDOSLIJED!#REF!,0)),MAX(REDOSLIJED!#REF!)+1)</f>
        <v>#REF!</v>
      </c>
    </row>
    <row r="3356" spans="1:16" hidden="1" x14ac:dyDescent="0.25">
      <c r="A3356" s="23">
        <v>1034044</v>
      </c>
      <c r="B3356" s="23">
        <v>1</v>
      </c>
      <c r="C3356" s="23">
        <v>1034083</v>
      </c>
      <c r="D3356" s="23" t="s">
        <v>2551</v>
      </c>
      <c r="E3356" s="5">
        <f>IFERROR((PlanMasine[[#This Row],[Norma]]/PlanMasine[[#This Row],[Q]])*(PlanMasine[[#This Row],[Q]]/SUMIF(#REF!,PlanMasine[[#This Row],[RN]],#REF!)*PlanMasine[[#This Row],[KPLQ]]),0)</f>
        <v>0</v>
      </c>
      <c r="F3356" s="23">
        <v>1</v>
      </c>
      <c r="G3356" s="23">
        <v>0</v>
      </c>
      <c r="H3356" s="23">
        <v>0</v>
      </c>
      <c r="I3356" s="23" t="s">
        <v>5</v>
      </c>
      <c r="J3356" s="23" t="s">
        <v>570</v>
      </c>
      <c r="K3356" s="23" t="s">
        <v>2550</v>
      </c>
      <c r="L3356" s="24">
        <v>45869</v>
      </c>
      <c r="M3356" s="28">
        <v>3.472222222222222E-3</v>
      </c>
      <c r="N3356" s="3">
        <v>45852</v>
      </c>
      <c r="O3356">
        <v>233312</v>
      </c>
      <c r="P3356" t="e">
        <f>IFERROR(INDEX(REDOSLIJED!#REF!,MATCH(PlanMasine[[#This Row],[KPL]],REDOSLIJED!#REF!,0)),MAX(REDOSLIJED!#REF!)+1)</f>
        <v>#REF!</v>
      </c>
    </row>
    <row r="3357" spans="1:16" hidden="1" x14ac:dyDescent="0.25">
      <c r="A3357" s="23">
        <v>1034044</v>
      </c>
      <c r="B3357" s="23">
        <v>1</v>
      </c>
      <c r="C3357" s="23">
        <v>1034084</v>
      </c>
      <c r="D3357" s="23" t="s">
        <v>2552</v>
      </c>
      <c r="E3357" s="5">
        <f>IFERROR((PlanMasine[[#This Row],[Norma]]/PlanMasine[[#This Row],[Q]])*(PlanMasine[[#This Row],[Q]]/SUMIF(#REF!,PlanMasine[[#This Row],[RN]],#REF!)*PlanMasine[[#This Row],[KPLQ]]),0)</f>
        <v>0</v>
      </c>
      <c r="F3357" s="23">
        <v>3</v>
      </c>
      <c r="G3357" s="23">
        <v>0</v>
      </c>
      <c r="H3357" s="23">
        <v>0</v>
      </c>
      <c r="I3357" s="23" t="s">
        <v>5</v>
      </c>
      <c r="J3357" s="23" t="s">
        <v>570</v>
      </c>
      <c r="K3357" s="23" t="s">
        <v>2550</v>
      </c>
      <c r="L3357" s="24">
        <v>45869</v>
      </c>
      <c r="M3357" s="28">
        <v>1.0416666666666666E-2</v>
      </c>
      <c r="N3357" s="3">
        <v>45852</v>
      </c>
      <c r="O3357">
        <v>233313</v>
      </c>
      <c r="P3357" t="e">
        <f>IFERROR(INDEX(REDOSLIJED!#REF!,MATCH(PlanMasine[[#This Row],[KPL]],REDOSLIJED!#REF!,0)),MAX(REDOSLIJED!#REF!)+1)</f>
        <v>#REF!</v>
      </c>
    </row>
    <row r="3358" spans="1:16" hidden="1" x14ac:dyDescent="0.25">
      <c r="A3358" s="23">
        <v>1034044</v>
      </c>
      <c r="B3358" s="23">
        <v>1</v>
      </c>
      <c r="C3358" s="23">
        <v>1034085</v>
      </c>
      <c r="D3358" s="23" t="s">
        <v>2553</v>
      </c>
      <c r="E3358" s="5">
        <f>IFERROR((PlanMasine[[#This Row],[Norma]]/PlanMasine[[#This Row],[Q]])*(PlanMasine[[#This Row],[Q]]/SUMIF(#REF!,PlanMasine[[#This Row],[RN]],#REF!)*PlanMasine[[#This Row],[KPLQ]]),0)</f>
        <v>0</v>
      </c>
      <c r="F3358" s="23">
        <v>3</v>
      </c>
      <c r="G3358" s="23">
        <v>0</v>
      </c>
      <c r="H3358" s="23">
        <v>0</v>
      </c>
      <c r="I3358" s="23" t="s">
        <v>5</v>
      </c>
      <c r="J3358" s="23" t="s">
        <v>570</v>
      </c>
      <c r="K3358" s="23" t="s">
        <v>2550</v>
      </c>
      <c r="L3358" s="24">
        <v>45869</v>
      </c>
      <c r="M3358" s="28">
        <v>1.0416666666666666E-2</v>
      </c>
      <c r="N3358" s="3">
        <v>45852</v>
      </c>
      <c r="O3358">
        <v>233314</v>
      </c>
      <c r="P3358" t="e">
        <f>IFERROR(INDEX(REDOSLIJED!#REF!,MATCH(PlanMasine[[#This Row],[KPL]],REDOSLIJED!#REF!,0)),MAX(REDOSLIJED!#REF!)+1)</f>
        <v>#REF!</v>
      </c>
    </row>
    <row r="3359" spans="1:16" hidden="1" x14ac:dyDescent="0.25">
      <c r="A3359" s="23">
        <v>1034044</v>
      </c>
      <c r="B3359" s="23">
        <v>1</v>
      </c>
      <c r="C3359" s="23">
        <v>1034093</v>
      </c>
      <c r="D3359" s="23" t="s">
        <v>2554</v>
      </c>
      <c r="E3359" s="5">
        <f>IFERROR((PlanMasine[[#This Row],[Norma]]/PlanMasine[[#This Row],[Q]])*(PlanMasine[[#This Row],[Q]]/SUMIF(#REF!,PlanMasine[[#This Row],[RN]],#REF!)*PlanMasine[[#This Row],[KPLQ]]),0)</f>
        <v>0</v>
      </c>
      <c r="F3359" s="23">
        <v>1</v>
      </c>
      <c r="G3359" s="23">
        <v>0</v>
      </c>
      <c r="H3359" s="23">
        <v>0</v>
      </c>
      <c r="I3359" s="23" t="s">
        <v>5</v>
      </c>
      <c r="J3359" s="23" t="s">
        <v>570</v>
      </c>
      <c r="K3359" s="23" t="s">
        <v>2550</v>
      </c>
      <c r="L3359" s="24">
        <v>45869</v>
      </c>
      <c r="M3359" s="28">
        <v>2.0833333333333333E-3</v>
      </c>
      <c r="N3359" s="3">
        <v>45852</v>
      </c>
      <c r="O3359">
        <v>233322</v>
      </c>
      <c r="P3359" t="e">
        <f>IFERROR(INDEX(REDOSLIJED!#REF!,MATCH(PlanMasine[[#This Row],[KPL]],REDOSLIJED!#REF!,0)),MAX(REDOSLIJED!#REF!)+1)</f>
        <v>#REF!</v>
      </c>
    </row>
    <row r="3360" spans="1:16" hidden="1" x14ac:dyDescent="0.25">
      <c r="A3360" s="23">
        <v>1034044</v>
      </c>
      <c r="B3360" s="23">
        <v>1</v>
      </c>
      <c r="C3360" s="23">
        <v>1034094</v>
      </c>
      <c r="D3360" s="23" t="s">
        <v>2555</v>
      </c>
      <c r="E3360" s="5">
        <f>IFERROR((PlanMasine[[#This Row],[Norma]]/PlanMasine[[#This Row],[Q]])*(PlanMasine[[#This Row],[Q]]/SUMIF(#REF!,PlanMasine[[#This Row],[RN]],#REF!)*PlanMasine[[#This Row],[KPLQ]]),0)</f>
        <v>0</v>
      </c>
      <c r="F3360" s="23">
        <v>1</v>
      </c>
      <c r="G3360" s="23">
        <v>0</v>
      </c>
      <c r="H3360" s="23">
        <v>0</v>
      </c>
      <c r="I3360" s="23" t="s">
        <v>5</v>
      </c>
      <c r="J3360" s="23" t="s">
        <v>570</v>
      </c>
      <c r="K3360" s="23" t="s">
        <v>2550</v>
      </c>
      <c r="L3360" s="24">
        <v>45869</v>
      </c>
      <c r="M3360" s="28">
        <v>2.0833333333333333E-3</v>
      </c>
      <c r="N3360" s="3">
        <v>45852</v>
      </c>
      <c r="O3360">
        <v>233323</v>
      </c>
      <c r="P3360" t="e">
        <f>IFERROR(INDEX(REDOSLIJED!#REF!,MATCH(PlanMasine[[#This Row],[KPL]],REDOSLIJED!#REF!,0)),MAX(REDOSLIJED!#REF!)+1)</f>
        <v>#REF!</v>
      </c>
    </row>
    <row r="3361" spans="1:16" hidden="1" x14ac:dyDescent="0.25">
      <c r="A3361" s="23">
        <v>1034044</v>
      </c>
      <c r="B3361" s="23">
        <v>1</v>
      </c>
      <c r="C3361" s="23">
        <v>1034096</v>
      </c>
      <c r="D3361" s="23" t="s">
        <v>2556</v>
      </c>
      <c r="E3361" s="5">
        <f>IFERROR((PlanMasine[[#This Row],[Norma]]/PlanMasine[[#This Row],[Q]])*(PlanMasine[[#This Row],[Q]]/SUMIF(#REF!,PlanMasine[[#This Row],[RN]],#REF!)*PlanMasine[[#This Row],[KPLQ]]),0)</f>
        <v>0</v>
      </c>
      <c r="F3361" s="23">
        <v>1</v>
      </c>
      <c r="G3361" s="23">
        <v>0</v>
      </c>
      <c r="H3361" s="23">
        <v>0</v>
      </c>
      <c r="I3361" s="23" t="s">
        <v>5</v>
      </c>
      <c r="J3361" s="23" t="s">
        <v>570</v>
      </c>
      <c r="K3361" s="23" t="s">
        <v>2550</v>
      </c>
      <c r="L3361" s="24">
        <v>45869</v>
      </c>
      <c r="M3361" s="28">
        <v>2.0833333333333333E-3</v>
      </c>
      <c r="N3361" s="3">
        <v>45852</v>
      </c>
      <c r="O3361">
        <v>233325</v>
      </c>
      <c r="P3361" t="e">
        <f>IFERROR(INDEX(REDOSLIJED!#REF!,MATCH(PlanMasine[[#This Row],[KPL]],REDOSLIJED!#REF!,0)),MAX(REDOSLIJED!#REF!)+1)</f>
        <v>#REF!</v>
      </c>
    </row>
    <row r="3362" spans="1:16" hidden="1" x14ac:dyDescent="0.25">
      <c r="A3362" s="23">
        <v>1034044</v>
      </c>
      <c r="B3362" s="23">
        <v>1</v>
      </c>
      <c r="C3362" s="23">
        <v>1034098</v>
      </c>
      <c r="D3362" s="23" t="s">
        <v>2557</v>
      </c>
      <c r="E3362" s="5">
        <f>IFERROR((PlanMasine[[#This Row],[Norma]]/PlanMasine[[#This Row],[Q]])*(PlanMasine[[#This Row],[Q]]/SUMIF(#REF!,PlanMasine[[#This Row],[RN]],#REF!)*PlanMasine[[#This Row],[KPLQ]]),0)</f>
        <v>0</v>
      </c>
      <c r="F3362" s="23">
        <v>6</v>
      </c>
      <c r="G3362" s="23">
        <v>0</v>
      </c>
      <c r="H3362" s="23">
        <v>0</v>
      </c>
      <c r="I3362" s="23" t="s">
        <v>5</v>
      </c>
      <c r="J3362" s="23" t="s">
        <v>570</v>
      </c>
      <c r="K3362" s="23" t="s">
        <v>2550</v>
      </c>
      <c r="L3362" s="24">
        <v>45869</v>
      </c>
      <c r="M3362" s="28">
        <v>1.2500000000000001E-2</v>
      </c>
      <c r="N3362" s="3">
        <v>45852</v>
      </c>
      <c r="O3362">
        <v>233328</v>
      </c>
      <c r="P3362" t="e">
        <f>IFERROR(INDEX(REDOSLIJED!#REF!,MATCH(PlanMasine[[#This Row],[KPL]],REDOSLIJED!#REF!,0)),MAX(REDOSLIJED!#REF!)+1)</f>
        <v>#REF!</v>
      </c>
    </row>
    <row r="3363" spans="1:16" hidden="1" x14ac:dyDescent="0.25">
      <c r="A3363" s="23">
        <v>1034044</v>
      </c>
      <c r="B3363" s="23">
        <v>1</v>
      </c>
      <c r="C3363" s="23">
        <v>1034107</v>
      </c>
      <c r="D3363" s="23" t="s">
        <v>2558</v>
      </c>
      <c r="E3363" s="5">
        <f>IFERROR((PlanMasine[[#This Row],[Norma]]/PlanMasine[[#This Row],[Q]])*(PlanMasine[[#This Row],[Q]]/SUMIF(#REF!,PlanMasine[[#This Row],[RN]],#REF!)*PlanMasine[[#This Row],[KPLQ]]),0)</f>
        <v>0</v>
      </c>
      <c r="F3363" s="23">
        <v>2</v>
      </c>
      <c r="G3363" s="23">
        <v>0</v>
      </c>
      <c r="H3363" s="23">
        <v>0</v>
      </c>
      <c r="I3363" s="23" t="s">
        <v>5</v>
      </c>
      <c r="J3363" s="23" t="s">
        <v>570</v>
      </c>
      <c r="K3363" s="23" t="s">
        <v>2550</v>
      </c>
      <c r="L3363" s="24">
        <v>45869</v>
      </c>
      <c r="M3363" s="28">
        <v>4.1666666666666666E-3</v>
      </c>
      <c r="N3363" s="3">
        <v>45852</v>
      </c>
      <c r="O3363">
        <v>233338</v>
      </c>
      <c r="P3363" t="e">
        <f>IFERROR(INDEX(REDOSLIJED!#REF!,MATCH(PlanMasine[[#This Row],[KPL]],REDOSLIJED!#REF!,0)),MAX(REDOSLIJED!#REF!)+1)</f>
        <v>#REF!</v>
      </c>
    </row>
    <row r="3364" spans="1:16" hidden="1" x14ac:dyDescent="0.25">
      <c r="A3364" s="23">
        <v>1034044</v>
      </c>
      <c r="B3364" s="23">
        <v>1</v>
      </c>
      <c r="C3364" s="23">
        <v>1034106</v>
      </c>
      <c r="D3364" s="23" t="s">
        <v>2559</v>
      </c>
      <c r="E3364" s="5">
        <f>IFERROR((PlanMasine[[#This Row],[Norma]]/PlanMasine[[#This Row],[Q]])*(PlanMasine[[#This Row],[Q]]/SUMIF(#REF!,PlanMasine[[#This Row],[RN]],#REF!)*PlanMasine[[#This Row],[KPLQ]]),0)</f>
        <v>0</v>
      </c>
      <c r="F3364" s="23">
        <v>11</v>
      </c>
      <c r="G3364" s="23">
        <v>0</v>
      </c>
      <c r="H3364" s="23">
        <v>0</v>
      </c>
      <c r="I3364" s="23" t="s">
        <v>5</v>
      </c>
      <c r="J3364" s="23" t="s">
        <v>570</v>
      </c>
      <c r="K3364" s="23" t="s">
        <v>2550</v>
      </c>
      <c r="L3364" s="24">
        <v>45869</v>
      </c>
      <c r="M3364" s="28">
        <v>1.5277777777777777E-2</v>
      </c>
      <c r="N3364" s="3">
        <v>45852</v>
      </c>
      <c r="O3364">
        <v>233337</v>
      </c>
      <c r="P3364" t="e">
        <f>IFERROR(INDEX(REDOSLIJED!#REF!,MATCH(PlanMasine[[#This Row],[KPL]],REDOSLIJED!#REF!,0)),MAX(REDOSLIJED!#REF!)+1)</f>
        <v>#REF!</v>
      </c>
    </row>
    <row r="3365" spans="1:16" hidden="1" x14ac:dyDescent="0.25">
      <c r="A3365" s="23">
        <v>1034044</v>
      </c>
      <c r="B3365" s="23">
        <v>1</v>
      </c>
      <c r="C3365" s="23">
        <v>1034082</v>
      </c>
      <c r="D3365" s="23" t="s">
        <v>2560</v>
      </c>
      <c r="E3365" s="5">
        <f>IFERROR((PlanMasine[[#This Row],[Norma]]/PlanMasine[[#This Row],[Q]])*(PlanMasine[[#This Row],[Q]]/SUMIF(#REF!,PlanMasine[[#This Row],[RN]],#REF!)*PlanMasine[[#This Row],[KPLQ]]),0)</f>
        <v>0</v>
      </c>
      <c r="F3365" s="23">
        <v>1</v>
      </c>
      <c r="G3365" s="23">
        <v>0</v>
      </c>
      <c r="H3365" s="23">
        <v>0</v>
      </c>
      <c r="I3365" s="23" t="s">
        <v>5</v>
      </c>
      <c r="J3365" s="23" t="s">
        <v>570</v>
      </c>
      <c r="K3365" s="23" t="s">
        <v>2550</v>
      </c>
      <c r="L3365" s="24">
        <v>45869</v>
      </c>
      <c r="M3365" s="28">
        <v>3.472222222222222E-3</v>
      </c>
      <c r="N3365" s="3">
        <v>45852</v>
      </c>
      <c r="O3365">
        <v>233311</v>
      </c>
      <c r="P3365" t="e">
        <f>IFERROR(INDEX(REDOSLIJED!#REF!,MATCH(PlanMasine[[#This Row],[KPL]],REDOSLIJED!#REF!,0)),MAX(REDOSLIJED!#REF!)+1)</f>
        <v>#REF!</v>
      </c>
    </row>
    <row r="3366" spans="1:16" hidden="1" x14ac:dyDescent="0.25">
      <c r="A3366" s="23">
        <v>1034044</v>
      </c>
      <c r="B3366" s="23">
        <v>1</v>
      </c>
      <c r="C3366" s="23">
        <v>1034108</v>
      </c>
      <c r="D3366" s="23" t="s">
        <v>2561</v>
      </c>
      <c r="E3366" s="5">
        <f>IFERROR((PlanMasine[[#This Row],[Norma]]/PlanMasine[[#This Row],[Q]])*(PlanMasine[[#This Row],[Q]]/SUMIF(#REF!,PlanMasine[[#This Row],[RN]],#REF!)*PlanMasine[[#This Row],[KPLQ]]),0)</f>
        <v>0</v>
      </c>
      <c r="F3366" s="23">
        <v>1</v>
      </c>
      <c r="G3366" s="23">
        <v>0</v>
      </c>
      <c r="H3366" s="23">
        <v>0</v>
      </c>
      <c r="I3366" s="23" t="s">
        <v>5</v>
      </c>
      <c r="J3366" s="23" t="s">
        <v>570</v>
      </c>
      <c r="K3366" s="23" t="s">
        <v>2550</v>
      </c>
      <c r="L3366" s="24">
        <v>45869</v>
      </c>
      <c r="M3366" s="28">
        <v>3.472222222222222E-3</v>
      </c>
      <c r="N3366" s="3">
        <v>45852</v>
      </c>
      <c r="O3366">
        <v>233339</v>
      </c>
      <c r="P3366" t="e">
        <f>IFERROR(INDEX(REDOSLIJED!#REF!,MATCH(PlanMasine[[#This Row],[KPL]],REDOSLIJED!#REF!,0)),MAX(REDOSLIJED!#REF!)+1)</f>
        <v>#REF!</v>
      </c>
    </row>
    <row r="3367" spans="1:16" hidden="1" x14ac:dyDescent="0.25">
      <c r="A3367" s="23">
        <v>1034044</v>
      </c>
      <c r="B3367" s="23">
        <v>1</v>
      </c>
      <c r="C3367" s="23">
        <v>1034111</v>
      </c>
      <c r="D3367" s="23" t="s">
        <v>2562</v>
      </c>
      <c r="E3367" s="5">
        <f>IFERROR((PlanMasine[[#This Row],[Norma]]/PlanMasine[[#This Row],[Q]])*(PlanMasine[[#This Row],[Q]]/SUMIF(#REF!,PlanMasine[[#This Row],[RN]],#REF!)*PlanMasine[[#This Row],[KPLQ]]),0)</f>
        <v>0</v>
      </c>
      <c r="F3367" s="23">
        <v>12</v>
      </c>
      <c r="G3367" s="23">
        <v>0</v>
      </c>
      <c r="H3367" s="23">
        <v>0</v>
      </c>
      <c r="I3367" s="23" t="s">
        <v>5</v>
      </c>
      <c r="J3367" s="23" t="s">
        <v>570</v>
      </c>
      <c r="K3367" s="23" t="s">
        <v>2550</v>
      </c>
      <c r="L3367" s="24">
        <v>45869</v>
      </c>
      <c r="M3367" s="28">
        <v>1.6666666666666666E-2</v>
      </c>
      <c r="N3367" s="3">
        <v>45852</v>
      </c>
      <c r="O3367">
        <v>233342</v>
      </c>
      <c r="P3367" t="e">
        <f>IFERROR(INDEX(REDOSLIJED!#REF!,MATCH(PlanMasine[[#This Row],[KPL]],REDOSLIJED!#REF!,0)),MAX(REDOSLIJED!#REF!)+1)</f>
        <v>#REF!</v>
      </c>
    </row>
    <row r="3368" spans="1:16" hidden="1" x14ac:dyDescent="0.25">
      <c r="A3368" s="23">
        <v>1034044</v>
      </c>
      <c r="B3368" s="23">
        <v>1</v>
      </c>
      <c r="C3368" s="23">
        <v>1034112</v>
      </c>
      <c r="D3368" s="23" t="s">
        <v>2563</v>
      </c>
      <c r="E3368" s="5">
        <f>IFERROR((PlanMasine[[#This Row],[Norma]]/PlanMasine[[#This Row],[Q]])*(PlanMasine[[#This Row],[Q]]/SUMIF(#REF!,PlanMasine[[#This Row],[RN]],#REF!)*PlanMasine[[#This Row],[KPLQ]]),0)</f>
        <v>0</v>
      </c>
      <c r="F3368" s="23">
        <v>2</v>
      </c>
      <c r="G3368" s="23">
        <v>0</v>
      </c>
      <c r="H3368" s="23">
        <v>0</v>
      </c>
      <c r="I3368" s="23" t="s">
        <v>5</v>
      </c>
      <c r="J3368" s="23" t="s">
        <v>570</v>
      </c>
      <c r="K3368" s="23" t="s">
        <v>2550</v>
      </c>
      <c r="L3368" s="24">
        <v>45869</v>
      </c>
      <c r="M3368" s="28">
        <v>2.7777777777777779E-3</v>
      </c>
      <c r="N3368" s="3">
        <v>45852</v>
      </c>
      <c r="O3368">
        <v>233343</v>
      </c>
      <c r="P3368" t="e">
        <f>IFERROR(INDEX(REDOSLIJED!#REF!,MATCH(PlanMasine[[#This Row],[KPL]],REDOSLIJED!#REF!,0)),MAX(REDOSLIJED!#REF!)+1)</f>
        <v>#REF!</v>
      </c>
    </row>
    <row r="3369" spans="1:16" hidden="1" x14ac:dyDescent="0.25">
      <c r="A3369" s="23">
        <v>1034044</v>
      </c>
      <c r="B3369" s="23">
        <v>1</v>
      </c>
      <c r="C3369" s="23">
        <v>1034113</v>
      </c>
      <c r="D3369" s="23" t="s">
        <v>2564</v>
      </c>
      <c r="E3369" s="5">
        <f>IFERROR((PlanMasine[[#This Row],[Norma]]/PlanMasine[[#This Row],[Q]])*(PlanMasine[[#This Row],[Q]]/SUMIF(#REF!,PlanMasine[[#This Row],[RN]],#REF!)*PlanMasine[[#This Row],[KPLQ]]),0)</f>
        <v>0</v>
      </c>
      <c r="F3369" s="23">
        <v>6</v>
      </c>
      <c r="G3369" s="23">
        <v>0</v>
      </c>
      <c r="H3369" s="23">
        <v>0</v>
      </c>
      <c r="I3369" s="23" t="s">
        <v>5</v>
      </c>
      <c r="J3369" s="23" t="s">
        <v>570</v>
      </c>
      <c r="K3369" s="23" t="s">
        <v>2550</v>
      </c>
      <c r="L3369" s="24">
        <v>45869</v>
      </c>
      <c r="M3369" s="28">
        <v>8.3333333333333332E-3</v>
      </c>
      <c r="N3369" s="3">
        <v>45852</v>
      </c>
      <c r="O3369">
        <v>233344</v>
      </c>
      <c r="P3369" t="e">
        <f>IFERROR(INDEX(REDOSLIJED!#REF!,MATCH(PlanMasine[[#This Row],[KPL]],REDOSLIJED!#REF!,0)),MAX(REDOSLIJED!#REF!)+1)</f>
        <v>#REF!</v>
      </c>
    </row>
    <row r="3370" spans="1:16" hidden="1" x14ac:dyDescent="0.25">
      <c r="A3370" s="23">
        <v>1034044</v>
      </c>
      <c r="B3370" s="23">
        <v>1</v>
      </c>
      <c r="C3370" s="23">
        <v>1034105</v>
      </c>
      <c r="D3370" s="23" t="s">
        <v>2565</v>
      </c>
      <c r="E3370" s="5">
        <f>IFERROR((PlanMasine[[#This Row],[Norma]]/PlanMasine[[#This Row],[Q]])*(PlanMasine[[#This Row],[Q]]/SUMIF(#REF!,PlanMasine[[#This Row],[RN]],#REF!)*PlanMasine[[#This Row],[KPLQ]]),0)</f>
        <v>0</v>
      </c>
      <c r="F3370" s="23">
        <v>1</v>
      </c>
      <c r="G3370" s="23">
        <v>0</v>
      </c>
      <c r="H3370" s="23">
        <v>0</v>
      </c>
      <c r="I3370" s="23" t="s">
        <v>5</v>
      </c>
      <c r="J3370" s="23" t="s">
        <v>570</v>
      </c>
      <c r="K3370" s="23" t="s">
        <v>2550</v>
      </c>
      <c r="L3370" s="24">
        <v>45869</v>
      </c>
      <c r="M3370" s="28">
        <v>2.0833333333333333E-3</v>
      </c>
      <c r="N3370" s="3">
        <v>45852</v>
      </c>
      <c r="O3370">
        <v>233336</v>
      </c>
      <c r="P3370" t="e">
        <f>IFERROR(INDEX(REDOSLIJED!#REF!,MATCH(PlanMasine[[#This Row],[KPL]],REDOSLIJED!#REF!,0)),MAX(REDOSLIJED!#REF!)+1)</f>
        <v>#REF!</v>
      </c>
    </row>
    <row r="3371" spans="1:16" hidden="1" x14ac:dyDescent="0.25">
      <c r="A3371" s="23">
        <v>1034044</v>
      </c>
      <c r="B3371" s="23">
        <v>1</v>
      </c>
      <c r="C3371" s="23">
        <v>1034074</v>
      </c>
      <c r="D3371" s="23" t="s">
        <v>2566</v>
      </c>
      <c r="E3371" s="5">
        <f>IFERROR((PlanMasine[[#This Row],[Norma]]/PlanMasine[[#This Row],[Q]])*(PlanMasine[[#This Row],[Q]]/SUMIF(#REF!,PlanMasine[[#This Row],[RN]],#REF!)*PlanMasine[[#This Row],[KPLQ]]),0)</f>
        <v>0</v>
      </c>
      <c r="F3371" s="23">
        <v>3</v>
      </c>
      <c r="G3371" s="23">
        <v>0</v>
      </c>
      <c r="H3371" s="23">
        <v>0</v>
      </c>
      <c r="I3371" s="23" t="s">
        <v>5</v>
      </c>
      <c r="J3371" s="23" t="s">
        <v>570</v>
      </c>
      <c r="K3371" s="23" t="s">
        <v>2550</v>
      </c>
      <c r="L3371" s="24">
        <v>45869</v>
      </c>
      <c r="M3371" s="28">
        <v>8.3333333333333332E-3</v>
      </c>
      <c r="N3371" s="3">
        <v>45852</v>
      </c>
      <c r="O3371">
        <v>233303</v>
      </c>
      <c r="P3371" t="e">
        <f>IFERROR(INDEX(REDOSLIJED!#REF!,MATCH(PlanMasine[[#This Row],[KPL]],REDOSLIJED!#REF!,0)),MAX(REDOSLIJED!#REF!)+1)</f>
        <v>#REF!</v>
      </c>
    </row>
    <row r="3372" spans="1:16" hidden="1" x14ac:dyDescent="0.25">
      <c r="A3372" s="23">
        <v>1034044</v>
      </c>
      <c r="B3372" s="23">
        <v>1</v>
      </c>
      <c r="C3372" s="23">
        <v>1034073</v>
      </c>
      <c r="D3372" s="23" t="s">
        <v>2567</v>
      </c>
      <c r="E3372" s="5">
        <f>IFERROR((PlanMasine[[#This Row],[Norma]]/PlanMasine[[#This Row],[Q]])*(PlanMasine[[#This Row],[Q]]/SUMIF(#REF!,PlanMasine[[#This Row],[RN]],#REF!)*PlanMasine[[#This Row],[KPLQ]]),0)</f>
        <v>0</v>
      </c>
      <c r="F3372" s="23">
        <v>3</v>
      </c>
      <c r="G3372" s="23">
        <v>0</v>
      </c>
      <c r="H3372" s="23">
        <v>0</v>
      </c>
      <c r="I3372" s="23" t="s">
        <v>5</v>
      </c>
      <c r="J3372" s="23" t="s">
        <v>570</v>
      </c>
      <c r="K3372" s="23" t="s">
        <v>2550</v>
      </c>
      <c r="L3372" s="24">
        <v>45869</v>
      </c>
      <c r="M3372" s="28">
        <v>6.2500000000000003E-3</v>
      </c>
      <c r="N3372" s="3">
        <v>45852</v>
      </c>
      <c r="O3372">
        <v>233302</v>
      </c>
      <c r="P3372" t="e">
        <f>IFERROR(INDEX(REDOSLIJED!#REF!,MATCH(PlanMasine[[#This Row],[KPL]],REDOSLIJED!#REF!,0)),MAX(REDOSLIJED!#REF!)+1)</f>
        <v>#REF!</v>
      </c>
    </row>
    <row r="3373" spans="1:16" hidden="1" x14ac:dyDescent="0.25">
      <c r="A3373" s="23">
        <v>1034044</v>
      </c>
      <c r="B3373" s="23">
        <v>1</v>
      </c>
      <c r="C3373" s="23">
        <v>1034072</v>
      </c>
      <c r="D3373" s="23" t="s">
        <v>2568</v>
      </c>
      <c r="E3373" s="5">
        <f>IFERROR((PlanMasine[[#This Row],[Norma]]/PlanMasine[[#This Row],[Q]])*(PlanMasine[[#This Row],[Q]]/SUMIF(#REF!,PlanMasine[[#This Row],[RN]],#REF!)*PlanMasine[[#This Row],[KPLQ]]),0)</f>
        <v>0</v>
      </c>
      <c r="F3373" s="23">
        <v>3</v>
      </c>
      <c r="G3373" s="23">
        <v>0</v>
      </c>
      <c r="H3373" s="23">
        <v>0</v>
      </c>
      <c r="I3373" s="23" t="s">
        <v>5</v>
      </c>
      <c r="J3373" s="23" t="s">
        <v>570</v>
      </c>
      <c r="K3373" s="23" t="s">
        <v>2550</v>
      </c>
      <c r="L3373" s="24">
        <v>45869</v>
      </c>
      <c r="M3373" s="28">
        <v>6.2500000000000003E-3</v>
      </c>
      <c r="N3373" s="3">
        <v>45852</v>
      </c>
      <c r="O3373">
        <v>233301</v>
      </c>
      <c r="P3373" t="e">
        <f>IFERROR(INDEX(REDOSLIJED!#REF!,MATCH(PlanMasine[[#This Row],[KPL]],REDOSLIJED!#REF!,0)),MAX(REDOSLIJED!#REF!)+1)</f>
        <v>#REF!</v>
      </c>
    </row>
    <row r="3374" spans="1:16" hidden="1" x14ac:dyDescent="0.25">
      <c r="A3374" s="23">
        <v>1034044</v>
      </c>
      <c r="B3374" s="23">
        <v>1</v>
      </c>
      <c r="C3374" s="23">
        <v>1034009</v>
      </c>
      <c r="D3374" s="23" t="s">
        <v>2004</v>
      </c>
      <c r="E3374" s="5">
        <f>IFERROR((PlanMasine[[#This Row],[Norma]]/PlanMasine[[#This Row],[Q]])*(PlanMasine[[#This Row],[Q]]/SUMIF(#REF!,PlanMasine[[#This Row],[RN]],#REF!)*PlanMasine[[#This Row],[KPLQ]]),0)</f>
        <v>0</v>
      </c>
      <c r="F3374" s="23">
        <v>4</v>
      </c>
      <c r="G3374" s="23">
        <v>0</v>
      </c>
      <c r="H3374" s="23">
        <v>0</v>
      </c>
      <c r="I3374" s="23" t="s">
        <v>5</v>
      </c>
      <c r="J3374" s="23" t="s">
        <v>570</v>
      </c>
      <c r="K3374" s="23" t="s">
        <v>2550</v>
      </c>
      <c r="L3374" s="24">
        <v>45869</v>
      </c>
      <c r="M3374" s="28">
        <v>1.3888888888888888E-2</v>
      </c>
      <c r="N3374" s="3">
        <v>45852</v>
      </c>
      <c r="O3374">
        <v>225801</v>
      </c>
      <c r="P3374" t="e">
        <f>IFERROR(INDEX(REDOSLIJED!#REF!,MATCH(PlanMasine[[#This Row],[KPL]],REDOSLIJED!#REF!,0)),MAX(REDOSLIJED!#REF!)+1)</f>
        <v>#REF!</v>
      </c>
    </row>
    <row r="3375" spans="1:16" hidden="1" x14ac:dyDescent="0.25">
      <c r="A3375" s="23">
        <v>1034044</v>
      </c>
      <c r="B3375" s="23">
        <v>1</v>
      </c>
      <c r="C3375" s="23">
        <v>1034010</v>
      </c>
      <c r="D3375" s="23" t="s">
        <v>2004</v>
      </c>
      <c r="E3375" s="5">
        <f>IFERROR((PlanMasine[[#This Row],[Norma]]/PlanMasine[[#This Row],[Q]])*(PlanMasine[[#This Row],[Q]]/SUMIF(#REF!,PlanMasine[[#This Row],[RN]],#REF!)*PlanMasine[[#This Row],[KPLQ]]),0)</f>
        <v>0</v>
      </c>
      <c r="F3375" s="23">
        <v>6</v>
      </c>
      <c r="G3375" s="23">
        <v>0</v>
      </c>
      <c r="H3375" s="23">
        <v>0</v>
      </c>
      <c r="I3375" s="23" t="s">
        <v>5</v>
      </c>
      <c r="J3375" s="23" t="s">
        <v>570</v>
      </c>
      <c r="K3375" s="23" t="s">
        <v>2550</v>
      </c>
      <c r="L3375" s="24">
        <v>45869</v>
      </c>
      <c r="M3375" s="28">
        <v>2.0833333333333332E-2</v>
      </c>
      <c r="N3375" s="3">
        <v>45852</v>
      </c>
      <c r="O3375">
        <v>225801</v>
      </c>
      <c r="P3375" t="e">
        <f>IFERROR(INDEX(REDOSLIJED!#REF!,MATCH(PlanMasine[[#This Row],[KPL]],REDOSLIJED!#REF!,0)),MAX(REDOSLIJED!#REF!)+1)</f>
        <v>#REF!</v>
      </c>
    </row>
    <row r="3376" spans="1:16" hidden="1" x14ac:dyDescent="0.25">
      <c r="A3376" s="23">
        <v>1034044</v>
      </c>
      <c r="B3376" s="23">
        <v>1</v>
      </c>
      <c r="C3376" s="23">
        <v>1034011</v>
      </c>
      <c r="D3376" s="23" t="s">
        <v>2000</v>
      </c>
      <c r="E3376" s="5">
        <f>IFERROR((PlanMasine[[#This Row],[Norma]]/PlanMasine[[#This Row],[Q]])*(PlanMasine[[#This Row],[Q]]/SUMIF(#REF!,PlanMasine[[#This Row],[RN]],#REF!)*PlanMasine[[#This Row],[KPLQ]]),0)</f>
        <v>0</v>
      </c>
      <c r="F3376" s="23">
        <v>4</v>
      </c>
      <c r="G3376" s="23">
        <v>0</v>
      </c>
      <c r="H3376" s="23">
        <v>0</v>
      </c>
      <c r="I3376" s="23" t="s">
        <v>5</v>
      </c>
      <c r="J3376" s="23" t="s">
        <v>570</v>
      </c>
      <c r="K3376" s="23" t="s">
        <v>2550</v>
      </c>
      <c r="L3376" s="24">
        <v>45869</v>
      </c>
      <c r="M3376" s="28">
        <v>1.3888888888888888E-2</v>
      </c>
      <c r="N3376" s="3">
        <v>45852</v>
      </c>
      <c r="O3376">
        <v>225802</v>
      </c>
      <c r="P3376" t="e">
        <f>IFERROR(INDEX(REDOSLIJED!#REF!,MATCH(PlanMasine[[#This Row],[KPL]],REDOSLIJED!#REF!,0)),MAX(REDOSLIJED!#REF!)+1)</f>
        <v>#REF!</v>
      </c>
    </row>
    <row r="3377" spans="1:16" hidden="1" x14ac:dyDescent="0.25">
      <c r="A3377" s="23">
        <v>1034044</v>
      </c>
      <c r="B3377" s="23">
        <v>1</v>
      </c>
      <c r="C3377" s="23">
        <v>1034012</v>
      </c>
      <c r="D3377" s="23" t="s">
        <v>2000</v>
      </c>
      <c r="E3377" s="5">
        <f>IFERROR((PlanMasine[[#This Row],[Norma]]/PlanMasine[[#This Row],[Q]])*(PlanMasine[[#This Row],[Q]]/SUMIF(#REF!,PlanMasine[[#This Row],[RN]],#REF!)*PlanMasine[[#This Row],[KPLQ]]),0)</f>
        <v>0</v>
      </c>
      <c r="F3377" s="23">
        <v>6</v>
      </c>
      <c r="G3377" s="23">
        <v>0</v>
      </c>
      <c r="H3377" s="23">
        <v>0</v>
      </c>
      <c r="I3377" s="23" t="s">
        <v>5</v>
      </c>
      <c r="J3377" s="23" t="s">
        <v>570</v>
      </c>
      <c r="K3377" s="23" t="s">
        <v>2550</v>
      </c>
      <c r="L3377" s="24">
        <v>45869</v>
      </c>
      <c r="M3377" s="28">
        <v>2.0833333333333332E-2</v>
      </c>
      <c r="N3377" s="3">
        <v>45852</v>
      </c>
      <c r="O3377">
        <v>225802</v>
      </c>
      <c r="P3377" t="e">
        <f>IFERROR(INDEX(REDOSLIJED!#REF!,MATCH(PlanMasine[[#This Row],[KPL]],REDOSLIJED!#REF!,0)),MAX(REDOSLIJED!#REF!)+1)</f>
        <v>#REF!</v>
      </c>
    </row>
    <row r="3378" spans="1:16" hidden="1" x14ac:dyDescent="0.25">
      <c r="A3378" s="23">
        <v>1034044</v>
      </c>
      <c r="B3378" s="23">
        <v>1</v>
      </c>
      <c r="C3378" s="23">
        <v>1034062</v>
      </c>
      <c r="D3378" s="23" t="s">
        <v>2569</v>
      </c>
      <c r="E3378" s="5">
        <f>IFERROR((PlanMasine[[#This Row],[Norma]]/PlanMasine[[#This Row],[Q]])*(PlanMasine[[#This Row],[Q]]/SUMIF(#REF!,PlanMasine[[#This Row],[RN]],#REF!)*PlanMasine[[#This Row],[KPLQ]]),0)</f>
        <v>0</v>
      </c>
      <c r="F3378" s="23">
        <v>1</v>
      </c>
      <c r="G3378" s="23">
        <v>0</v>
      </c>
      <c r="H3378" s="23">
        <v>0</v>
      </c>
      <c r="I3378" s="23" t="s">
        <v>5</v>
      </c>
      <c r="J3378" s="23" t="s">
        <v>570</v>
      </c>
      <c r="K3378" s="23" t="s">
        <v>2550</v>
      </c>
      <c r="L3378" s="24">
        <v>45869</v>
      </c>
      <c r="M3378" s="28">
        <v>6.9444444444444441E-3</v>
      </c>
      <c r="N3378" s="3">
        <v>45852</v>
      </c>
      <c r="O3378">
        <v>233291</v>
      </c>
      <c r="P3378" t="e">
        <f>IFERROR(INDEX(REDOSLIJED!#REF!,MATCH(PlanMasine[[#This Row],[KPL]],REDOSLIJED!#REF!,0)),MAX(REDOSLIJED!#REF!)+1)</f>
        <v>#REF!</v>
      </c>
    </row>
    <row r="3379" spans="1:16" hidden="1" x14ac:dyDescent="0.25">
      <c r="A3379" s="23">
        <v>1034044</v>
      </c>
      <c r="B3379" s="23">
        <v>1</v>
      </c>
      <c r="C3379" s="23">
        <v>1034063</v>
      </c>
      <c r="D3379" s="23" t="s">
        <v>2570</v>
      </c>
      <c r="E3379" s="5">
        <f>IFERROR((PlanMasine[[#This Row],[Norma]]/PlanMasine[[#This Row],[Q]])*(PlanMasine[[#This Row],[Q]]/SUMIF(#REF!,PlanMasine[[#This Row],[RN]],#REF!)*PlanMasine[[#This Row],[KPLQ]]),0)</f>
        <v>0</v>
      </c>
      <c r="F3379" s="23">
        <v>1</v>
      </c>
      <c r="G3379" s="23">
        <v>0</v>
      </c>
      <c r="H3379" s="23">
        <v>0</v>
      </c>
      <c r="I3379" s="23" t="s">
        <v>5</v>
      </c>
      <c r="J3379" s="23" t="s">
        <v>570</v>
      </c>
      <c r="K3379" s="23" t="s">
        <v>2550</v>
      </c>
      <c r="L3379" s="24">
        <v>45869</v>
      </c>
      <c r="M3379" s="28">
        <v>6.9444444444444441E-3</v>
      </c>
      <c r="N3379" s="3">
        <v>45852</v>
      </c>
      <c r="O3379">
        <v>233292</v>
      </c>
      <c r="P3379" t="e">
        <f>IFERROR(INDEX(REDOSLIJED!#REF!,MATCH(PlanMasine[[#This Row],[KPL]],REDOSLIJED!#REF!,0)),MAX(REDOSLIJED!#REF!)+1)</f>
        <v>#REF!</v>
      </c>
    </row>
    <row r="3380" spans="1:16" hidden="1" x14ac:dyDescent="0.25">
      <c r="A3380" s="23">
        <v>1034044</v>
      </c>
      <c r="B3380" s="23">
        <v>1</v>
      </c>
      <c r="C3380" s="23">
        <v>1034064</v>
      </c>
      <c r="D3380" s="23" t="s">
        <v>2571</v>
      </c>
      <c r="E3380" s="5">
        <f>IFERROR((PlanMasine[[#This Row],[Norma]]/PlanMasine[[#This Row],[Q]])*(PlanMasine[[#This Row],[Q]]/SUMIF(#REF!,PlanMasine[[#This Row],[RN]],#REF!)*PlanMasine[[#This Row],[KPLQ]]),0)</f>
        <v>0</v>
      </c>
      <c r="F3380" s="23">
        <v>1</v>
      </c>
      <c r="G3380" s="23">
        <v>0</v>
      </c>
      <c r="H3380" s="23">
        <v>0</v>
      </c>
      <c r="I3380" s="23" t="s">
        <v>5</v>
      </c>
      <c r="J3380" s="23" t="s">
        <v>570</v>
      </c>
      <c r="K3380" s="23" t="s">
        <v>2550</v>
      </c>
      <c r="L3380" s="24">
        <v>45869</v>
      </c>
      <c r="M3380" s="28">
        <v>6.9444444444444441E-3</v>
      </c>
      <c r="N3380" s="3">
        <v>45852</v>
      </c>
      <c r="O3380">
        <v>233293</v>
      </c>
      <c r="P3380" t="e">
        <f>IFERROR(INDEX(REDOSLIJED!#REF!,MATCH(PlanMasine[[#This Row],[KPL]],REDOSLIJED!#REF!,0)),MAX(REDOSLIJED!#REF!)+1)</f>
        <v>#REF!</v>
      </c>
    </row>
    <row r="3381" spans="1:16" hidden="1" x14ac:dyDescent="0.25">
      <c r="A3381" s="23">
        <v>1034044</v>
      </c>
      <c r="B3381" s="23">
        <v>1</v>
      </c>
      <c r="C3381" s="23">
        <v>1034018</v>
      </c>
      <c r="D3381" s="23" t="s">
        <v>1884</v>
      </c>
      <c r="E3381" s="5">
        <f>IFERROR((PlanMasine[[#This Row],[Norma]]/PlanMasine[[#This Row],[Q]])*(PlanMasine[[#This Row],[Q]]/SUMIF(#REF!,PlanMasine[[#This Row],[RN]],#REF!)*PlanMasine[[#This Row],[KPLQ]]),0)</f>
        <v>0</v>
      </c>
      <c r="F3381" s="23">
        <v>8</v>
      </c>
      <c r="G3381" s="23">
        <v>0</v>
      </c>
      <c r="H3381" s="23">
        <v>0</v>
      </c>
      <c r="I3381" s="23" t="s">
        <v>5</v>
      </c>
      <c r="J3381" s="23" t="s">
        <v>570</v>
      </c>
      <c r="K3381" s="23" t="s">
        <v>2550</v>
      </c>
      <c r="L3381" s="24">
        <v>45869</v>
      </c>
      <c r="M3381" s="28">
        <v>2.7777777777777776E-2</v>
      </c>
      <c r="N3381" s="3">
        <v>45852</v>
      </c>
      <c r="O3381">
        <v>225812</v>
      </c>
      <c r="P3381" t="e">
        <f>IFERROR(INDEX(REDOSLIJED!#REF!,MATCH(PlanMasine[[#This Row],[KPL]],REDOSLIJED!#REF!,0)),MAX(REDOSLIJED!#REF!)+1)</f>
        <v>#REF!</v>
      </c>
    </row>
    <row r="3382" spans="1:16" hidden="1" x14ac:dyDescent="0.25">
      <c r="A3382" s="23">
        <v>1034044</v>
      </c>
      <c r="B3382" s="23">
        <v>1</v>
      </c>
      <c r="C3382" s="23">
        <v>1034066</v>
      </c>
      <c r="D3382" s="23" t="s">
        <v>2572</v>
      </c>
      <c r="E3382" s="5">
        <f>IFERROR((PlanMasine[[#This Row],[Norma]]/PlanMasine[[#This Row],[Q]])*(PlanMasine[[#This Row],[Q]]/SUMIF(#REF!,PlanMasine[[#This Row],[RN]],#REF!)*PlanMasine[[#This Row],[KPLQ]]),0)</f>
        <v>0</v>
      </c>
      <c r="F3382" s="23">
        <v>1</v>
      </c>
      <c r="G3382" s="23">
        <v>0</v>
      </c>
      <c r="H3382" s="23">
        <v>0</v>
      </c>
      <c r="I3382" s="23" t="s">
        <v>5</v>
      </c>
      <c r="J3382" s="23" t="s">
        <v>570</v>
      </c>
      <c r="K3382" s="23" t="s">
        <v>2550</v>
      </c>
      <c r="L3382" s="24">
        <v>45869</v>
      </c>
      <c r="M3382" s="28">
        <v>3.472222222222222E-3</v>
      </c>
      <c r="N3382" s="3">
        <v>45852</v>
      </c>
      <c r="O3382">
        <v>233295</v>
      </c>
      <c r="P3382" t="e">
        <f>IFERROR(INDEX(REDOSLIJED!#REF!,MATCH(PlanMasine[[#This Row],[KPL]],REDOSLIJED!#REF!,0)),MAX(REDOSLIJED!#REF!)+1)</f>
        <v>#REF!</v>
      </c>
    </row>
    <row r="3383" spans="1:16" hidden="1" x14ac:dyDescent="0.25">
      <c r="A3383" s="23">
        <v>1034044</v>
      </c>
      <c r="B3383" s="23">
        <v>1</v>
      </c>
      <c r="C3383" s="23">
        <v>1034067</v>
      </c>
      <c r="D3383" s="23" t="s">
        <v>2573</v>
      </c>
      <c r="E3383" s="5">
        <f>IFERROR((PlanMasine[[#This Row],[Norma]]/PlanMasine[[#This Row],[Q]])*(PlanMasine[[#This Row],[Q]]/SUMIF(#REF!,PlanMasine[[#This Row],[RN]],#REF!)*PlanMasine[[#This Row],[KPLQ]]),0)</f>
        <v>0</v>
      </c>
      <c r="F3383" s="23">
        <v>1</v>
      </c>
      <c r="G3383" s="23">
        <v>0</v>
      </c>
      <c r="H3383" s="23">
        <v>0</v>
      </c>
      <c r="I3383" s="23" t="s">
        <v>5</v>
      </c>
      <c r="J3383" s="23" t="s">
        <v>570</v>
      </c>
      <c r="K3383" s="23" t="s">
        <v>2550</v>
      </c>
      <c r="L3383" s="24">
        <v>45869</v>
      </c>
      <c r="M3383" s="28">
        <v>3.472222222222222E-3</v>
      </c>
      <c r="N3383" s="3">
        <v>45852</v>
      </c>
      <c r="O3383">
        <v>233296</v>
      </c>
      <c r="P3383" t="e">
        <f>IFERROR(INDEX(REDOSLIJED!#REF!,MATCH(PlanMasine[[#This Row],[KPL]],REDOSLIJED!#REF!,0)),MAX(REDOSLIJED!#REF!)+1)</f>
        <v>#REF!</v>
      </c>
    </row>
    <row r="3384" spans="1:16" hidden="1" x14ac:dyDescent="0.25">
      <c r="A3384" s="23">
        <v>1034044</v>
      </c>
      <c r="B3384" s="23">
        <v>1</v>
      </c>
      <c r="C3384" s="23">
        <v>1034068</v>
      </c>
      <c r="D3384" s="23" t="s">
        <v>2574</v>
      </c>
      <c r="E3384" s="5">
        <f>IFERROR((PlanMasine[[#This Row],[Norma]]/PlanMasine[[#This Row],[Q]])*(PlanMasine[[#This Row],[Q]]/SUMIF(#REF!,PlanMasine[[#This Row],[RN]],#REF!)*PlanMasine[[#This Row],[KPLQ]]),0)</f>
        <v>0</v>
      </c>
      <c r="F3384" s="23">
        <v>1</v>
      </c>
      <c r="G3384" s="23">
        <v>0</v>
      </c>
      <c r="H3384" s="23">
        <v>0</v>
      </c>
      <c r="I3384" s="23" t="s">
        <v>5</v>
      </c>
      <c r="J3384" s="23" t="s">
        <v>570</v>
      </c>
      <c r="K3384" s="23" t="s">
        <v>2550</v>
      </c>
      <c r="L3384" s="24">
        <v>45869</v>
      </c>
      <c r="M3384" s="28">
        <v>3.472222222222222E-3</v>
      </c>
      <c r="N3384" s="3">
        <v>45852</v>
      </c>
      <c r="O3384">
        <v>233297</v>
      </c>
      <c r="P3384" t="e">
        <f>IFERROR(INDEX(REDOSLIJED!#REF!,MATCH(PlanMasine[[#This Row],[KPL]],REDOSLIJED!#REF!,0)),MAX(REDOSLIJED!#REF!)+1)</f>
        <v>#REF!</v>
      </c>
    </row>
    <row r="3385" spans="1:16" hidden="1" x14ac:dyDescent="0.25">
      <c r="A3385" s="23">
        <v>1034044</v>
      </c>
      <c r="B3385" s="23">
        <v>1</v>
      </c>
      <c r="C3385" s="23">
        <v>1034069</v>
      </c>
      <c r="D3385" s="23" t="s">
        <v>2575</v>
      </c>
      <c r="E3385" s="5">
        <f>IFERROR((PlanMasine[[#This Row],[Norma]]/PlanMasine[[#This Row],[Q]])*(PlanMasine[[#This Row],[Q]]/SUMIF(#REF!,PlanMasine[[#This Row],[RN]],#REF!)*PlanMasine[[#This Row],[KPLQ]]),0)</f>
        <v>0</v>
      </c>
      <c r="F3385" s="23">
        <v>1</v>
      </c>
      <c r="G3385" s="23">
        <v>0</v>
      </c>
      <c r="H3385" s="23">
        <v>0</v>
      </c>
      <c r="I3385" s="23" t="s">
        <v>5</v>
      </c>
      <c r="J3385" s="23" t="s">
        <v>570</v>
      </c>
      <c r="K3385" s="23" t="s">
        <v>2550</v>
      </c>
      <c r="L3385" s="24">
        <v>45869</v>
      </c>
      <c r="M3385" s="28">
        <v>3.472222222222222E-3</v>
      </c>
      <c r="N3385" s="3">
        <v>45852</v>
      </c>
      <c r="O3385">
        <v>233298</v>
      </c>
      <c r="P3385" t="e">
        <f>IFERROR(INDEX(REDOSLIJED!#REF!,MATCH(PlanMasine[[#This Row],[KPL]],REDOSLIJED!#REF!,0)),MAX(REDOSLIJED!#REF!)+1)</f>
        <v>#REF!</v>
      </c>
    </row>
    <row r="3386" spans="1:16" hidden="1" x14ac:dyDescent="0.25">
      <c r="A3386" s="23">
        <v>1034044</v>
      </c>
      <c r="B3386" s="23">
        <v>1</v>
      </c>
      <c r="C3386" s="23">
        <v>1034070</v>
      </c>
      <c r="D3386" s="23" t="s">
        <v>2576</v>
      </c>
      <c r="E3386" s="5">
        <f>IFERROR((PlanMasine[[#This Row],[Norma]]/PlanMasine[[#This Row],[Q]])*(PlanMasine[[#This Row],[Q]]/SUMIF(#REF!,PlanMasine[[#This Row],[RN]],#REF!)*PlanMasine[[#This Row],[KPLQ]]),0)</f>
        <v>0</v>
      </c>
      <c r="F3386" s="23">
        <v>1</v>
      </c>
      <c r="G3386" s="23">
        <v>0</v>
      </c>
      <c r="H3386" s="23">
        <v>0</v>
      </c>
      <c r="I3386" s="23" t="s">
        <v>5</v>
      </c>
      <c r="J3386" s="23" t="s">
        <v>570</v>
      </c>
      <c r="K3386" s="23" t="s">
        <v>2550</v>
      </c>
      <c r="L3386" s="24">
        <v>45869</v>
      </c>
      <c r="M3386" s="28">
        <v>3.472222222222222E-3</v>
      </c>
      <c r="N3386" s="3">
        <v>45852</v>
      </c>
      <c r="O3386">
        <v>233299</v>
      </c>
      <c r="P3386" t="e">
        <f>IFERROR(INDEX(REDOSLIJED!#REF!,MATCH(PlanMasine[[#This Row],[KPL]],REDOSLIJED!#REF!,0)),MAX(REDOSLIJED!#REF!)+1)</f>
        <v>#REF!</v>
      </c>
    </row>
    <row r="3387" spans="1:16" hidden="1" x14ac:dyDescent="0.25">
      <c r="A3387" s="23">
        <v>1034044</v>
      </c>
      <c r="B3387" s="23">
        <v>1</v>
      </c>
      <c r="C3387" s="23">
        <v>1034071</v>
      </c>
      <c r="D3387" s="23" t="s">
        <v>2577</v>
      </c>
      <c r="E3387" s="5">
        <f>IFERROR((PlanMasine[[#This Row],[Norma]]/PlanMasine[[#This Row],[Q]])*(PlanMasine[[#This Row],[Q]]/SUMIF(#REF!,PlanMasine[[#This Row],[RN]],#REF!)*PlanMasine[[#This Row],[KPLQ]]),0)</f>
        <v>0</v>
      </c>
      <c r="F3387" s="23">
        <v>1</v>
      </c>
      <c r="G3387" s="23">
        <v>0</v>
      </c>
      <c r="H3387" s="23">
        <v>0</v>
      </c>
      <c r="I3387" s="23" t="s">
        <v>5</v>
      </c>
      <c r="J3387" s="23" t="s">
        <v>570</v>
      </c>
      <c r="K3387" s="23" t="s">
        <v>2550</v>
      </c>
      <c r="L3387" s="24">
        <v>45869</v>
      </c>
      <c r="M3387" s="28">
        <v>3.472222222222222E-3</v>
      </c>
      <c r="N3387" s="3">
        <v>45852</v>
      </c>
      <c r="O3387">
        <v>233300</v>
      </c>
      <c r="P3387" t="e">
        <f>IFERROR(INDEX(REDOSLIJED!#REF!,MATCH(PlanMasine[[#This Row],[KPL]],REDOSLIJED!#REF!,0)),MAX(REDOSLIJED!#REF!)+1)</f>
        <v>#REF!</v>
      </c>
    </row>
    <row r="3388" spans="1:16" hidden="1" x14ac:dyDescent="0.25">
      <c r="A3388" s="23">
        <v>1034044</v>
      </c>
      <c r="B3388" s="23">
        <v>1</v>
      </c>
      <c r="C3388" s="23">
        <v>1034065</v>
      </c>
      <c r="D3388" s="23" t="s">
        <v>2578</v>
      </c>
      <c r="E3388" s="5">
        <f>IFERROR((PlanMasine[[#This Row],[Norma]]/PlanMasine[[#This Row],[Q]])*(PlanMasine[[#This Row],[Q]]/SUMIF(#REF!,PlanMasine[[#This Row],[RN]],#REF!)*PlanMasine[[#This Row],[KPLQ]]),0)</f>
        <v>0</v>
      </c>
      <c r="F3388" s="23">
        <v>1</v>
      </c>
      <c r="G3388" s="23">
        <v>0</v>
      </c>
      <c r="H3388" s="23">
        <v>0</v>
      </c>
      <c r="I3388" s="23" t="s">
        <v>5</v>
      </c>
      <c r="J3388" s="23" t="s">
        <v>570</v>
      </c>
      <c r="K3388" s="23" t="s">
        <v>2550</v>
      </c>
      <c r="L3388" s="24">
        <v>45869</v>
      </c>
      <c r="M3388" s="28">
        <v>6.9444444444444441E-3</v>
      </c>
      <c r="N3388" s="3">
        <v>45852</v>
      </c>
      <c r="O3388">
        <v>233294</v>
      </c>
      <c r="P3388" t="e">
        <f>IFERROR(INDEX(REDOSLIJED!#REF!,MATCH(PlanMasine[[#This Row],[KPL]],REDOSLIJED!#REF!,0)),MAX(REDOSLIJED!#REF!)+1)</f>
        <v>#REF!</v>
      </c>
    </row>
    <row r="3389" spans="1:16" hidden="1" x14ac:dyDescent="0.25">
      <c r="A3389" s="23">
        <v>1034954</v>
      </c>
      <c r="B3389" s="23">
        <v>1</v>
      </c>
      <c r="C3389" s="23">
        <v>1034977</v>
      </c>
      <c r="D3389" s="23" t="s">
        <v>2579</v>
      </c>
      <c r="E3389" s="5">
        <f>IFERROR((PlanMasine[[#This Row],[Norma]]/PlanMasine[[#This Row],[Q]])*(PlanMasine[[#This Row],[Q]]/SUMIF(#REF!,PlanMasine[[#This Row],[RN]],#REF!)*PlanMasine[[#This Row],[KPLQ]]),0)</f>
        <v>0</v>
      </c>
      <c r="F3389" s="23">
        <v>1</v>
      </c>
      <c r="G3389" s="23">
        <v>0</v>
      </c>
      <c r="H3389" s="23">
        <v>0</v>
      </c>
      <c r="I3389" s="23" t="s">
        <v>5</v>
      </c>
      <c r="J3389" s="23" t="s">
        <v>570</v>
      </c>
      <c r="K3389" s="23" t="s">
        <v>2580</v>
      </c>
      <c r="L3389" s="24">
        <v>45869</v>
      </c>
      <c r="M3389" s="28">
        <v>2.0833333333333333E-3</v>
      </c>
      <c r="N3389" s="3">
        <v>45852</v>
      </c>
      <c r="O3389">
        <v>232788</v>
      </c>
      <c r="P3389" t="e">
        <f>IFERROR(INDEX(REDOSLIJED!#REF!,MATCH(PlanMasine[[#This Row],[KPL]],REDOSLIJED!#REF!,0)),MAX(REDOSLIJED!#REF!)+1)</f>
        <v>#REF!</v>
      </c>
    </row>
    <row r="3390" spans="1:16" hidden="1" x14ac:dyDescent="0.25">
      <c r="A3390" s="23">
        <v>1034954</v>
      </c>
      <c r="B3390" s="23">
        <v>1</v>
      </c>
      <c r="C3390" s="23">
        <v>1034956</v>
      </c>
      <c r="D3390" s="23" t="s">
        <v>2581</v>
      </c>
      <c r="E3390" s="5">
        <f>IFERROR((PlanMasine[[#This Row],[Norma]]/PlanMasine[[#This Row],[Q]])*(PlanMasine[[#This Row],[Q]]/SUMIF(#REF!,PlanMasine[[#This Row],[RN]],#REF!)*PlanMasine[[#This Row],[KPLQ]]),0)</f>
        <v>0</v>
      </c>
      <c r="F3390" s="23">
        <v>1</v>
      </c>
      <c r="G3390" s="23">
        <v>0</v>
      </c>
      <c r="H3390" s="23">
        <v>0</v>
      </c>
      <c r="I3390" s="23" t="s">
        <v>5</v>
      </c>
      <c r="J3390" s="23" t="s">
        <v>570</v>
      </c>
      <c r="K3390" s="23" t="s">
        <v>2580</v>
      </c>
      <c r="L3390" s="24">
        <v>45869</v>
      </c>
      <c r="M3390" s="28">
        <v>3.472222222222222E-3</v>
      </c>
      <c r="N3390" s="3">
        <v>45852</v>
      </c>
      <c r="O3390">
        <v>232765</v>
      </c>
      <c r="P3390" t="e">
        <f>IFERROR(INDEX(REDOSLIJED!#REF!,MATCH(PlanMasine[[#This Row],[KPL]],REDOSLIJED!#REF!,0)),MAX(REDOSLIJED!#REF!)+1)</f>
        <v>#REF!</v>
      </c>
    </row>
    <row r="3391" spans="1:16" hidden="1" x14ac:dyDescent="0.25">
      <c r="A3391" s="23">
        <v>1034954</v>
      </c>
      <c r="B3391" s="23">
        <v>1</v>
      </c>
      <c r="C3391" s="23">
        <v>1034960</v>
      </c>
      <c r="D3391" s="23" t="s">
        <v>2582</v>
      </c>
      <c r="E3391" s="5">
        <f>IFERROR((PlanMasine[[#This Row],[Norma]]/PlanMasine[[#This Row],[Q]])*(PlanMasine[[#This Row],[Q]]/SUMIF(#REF!,PlanMasine[[#This Row],[RN]],#REF!)*PlanMasine[[#This Row],[KPLQ]]),0)</f>
        <v>0</v>
      </c>
      <c r="F3391" s="23">
        <v>1</v>
      </c>
      <c r="G3391" s="23">
        <v>0</v>
      </c>
      <c r="H3391" s="23">
        <v>0</v>
      </c>
      <c r="I3391" s="23" t="s">
        <v>5</v>
      </c>
      <c r="J3391" s="23" t="s">
        <v>570</v>
      </c>
      <c r="K3391" s="23" t="s">
        <v>2580</v>
      </c>
      <c r="L3391" s="24">
        <v>45869</v>
      </c>
      <c r="M3391" s="28">
        <v>2.0833333333333333E-3</v>
      </c>
      <c r="N3391" s="3">
        <v>45852</v>
      </c>
      <c r="O3391">
        <v>232769</v>
      </c>
      <c r="P3391" t="e">
        <f>IFERROR(INDEX(REDOSLIJED!#REF!,MATCH(PlanMasine[[#This Row],[KPL]],REDOSLIJED!#REF!,0)),MAX(REDOSLIJED!#REF!)+1)</f>
        <v>#REF!</v>
      </c>
    </row>
    <row r="3392" spans="1:16" hidden="1" x14ac:dyDescent="0.25">
      <c r="A3392" s="23">
        <v>1034954</v>
      </c>
      <c r="B3392" s="23">
        <v>1</v>
      </c>
      <c r="C3392" s="23">
        <v>1034964</v>
      </c>
      <c r="D3392" s="23" t="s">
        <v>2583</v>
      </c>
      <c r="E3392" s="5">
        <f>IFERROR((PlanMasine[[#This Row],[Norma]]/PlanMasine[[#This Row],[Q]])*(PlanMasine[[#This Row],[Q]]/SUMIF(#REF!,PlanMasine[[#This Row],[RN]],#REF!)*PlanMasine[[#This Row],[KPLQ]]),0)</f>
        <v>0</v>
      </c>
      <c r="F3392" s="23">
        <v>1</v>
      </c>
      <c r="G3392" s="23">
        <v>0</v>
      </c>
      <c r="H3392" s="23">
        <v>0</v>
      </c>
      <c r="I3392" s="23" t="s">
        <v>5</v>
      </c>
      <c r="J3392" s="23" t="s">
        <v>570</v>
      </c>
      <c r="K3392" s="23" t="s">
        <v>2580</v>
      </c>
      <c r="L3392" s="24">
        <v>45869</v>
      </c>
      <c r="M3392" s="28">
        <v>3.472222222222222E-3</v>
      </c>
      <c r="N3392" s="3">
        <v>45852</v>
      </c>
      <c r="O3392">
        <v>232773</v>
      </c>
      <c r="P3392" t="e">
        <f>IFERROR(INDEX(REDOSLIJED!#REF!,MATCH(PlanMasine[[#This Row],[KPL]],REDOSLIJED!#REF!,0)),MAX(REDOSLIJED!#REF!)+1)</f>
        <v>#REF!</v>
      </c>
    </row>
    <row r="3393" spans="1:16" hidden="1" x14ac:dyDescent="0.25">
      <c r="A3393" s="23">
        <v>1034954</v>
      </c>
      <c r="B3393" s="23">
        <v>1</v>
      </c>
      <c r="C3393" s="23">
        <v>1034966</v>
      </c>
      <c r="D3393" s="23" t="s">
        <v>2584</v>
      </c>
      <c r="E3393" s="5">
        <f>IFERROR((PlanMasine[[#This Row],[Norma]]/PlanMasine[[#This Row],[Q]])*(PlanMasine[[#This Row],[Q]]/SUMIF(#REF!,PlanMasine[[#This Row],[RN]],#REF!)*PlanMasine[[#This Row],[KPLQ]]),0)</f>
        <v>0</v>
      </c>
      <c r="F3393" s="23">
        <v>1</v>
      </c>
      <c r="G3393" s="23">
        <v>0</v>
      </c>
      <c r="H3393" s="23">
        <v>0</v>
      </c>
      <c r="I3393" s="23" t="s">
        <v>5</v>
      </c>
      <c r="J3393" s="23" t="s">
        <v>570</v>
      </c>
      <c r="K3393" s="23" t="s">
        <v>2580</v>
      </c>
      <c r="L3393" s="24">
        <v>45869</v>
      </c>
      <c r="M3393" s="28">
        <v>2.0833333333333333E-3</v>
      </c>
      <c r="N3393" s="3">
        <v>45852</v>
      </c>
      <c r="O3393">
        <v>232777</v>
      </c>
      <c r="P3393" t="e">
        <f>IFERROR(INDEX(REDOSLIJED!#REF!,MATCH(PlanMasine[[#This Row],[KPL]],REDOSLIJED!#REF!,0)),MAX(REDOSLIJED!#REF!)+1)</f>
        <v>#REF!</v>
      </c>
    </row>
    <row r="3394" spans="1:16" hidden="1" x14ac:dyDescent="0.25">
      <c r="A3394" s="23">
        <v>1034954</v>
      </c>
      <c r="B3394" s="23">
        <v>1</v>
      </c>
      <c r="C3394" s="23">
        <v>1034976</v>
      </c>
      <c r="D3394" s="23" t="s">
        <v>2585</v>
      </c>
      <c r="E3394" s="5">
        <f>IFERROR((PlanMasine[[#This Row],[Norma]]/PlanMasine[[#This Row],[Q]])*(PlanMasine[[#This Row],[Q]]/SUMIF(#REF!,PlanMasine[[#This Row],[RN]],#REF!)*PlanMasine[[#This Row],[KPLQ]]),0)</f>
        <v>0</v>
      </c>
      <c r="F3394" s="23">
        <v>1</v>
      </c>
      <c r="G3394" s="23">
        <v>0</v>
      </c>
      <c r="H3394" s="23">
        <v>0</v>
      </c>
      <c r="I3394" s="23" t="s">
        <v>5</v>
      </c>
      <c r="J3394" s="23" t="s">
        <v>570</v>
      </c>
      <c r="K3394" s="23" t="s">
        <v>2580</v>
      </c>
      <c r="L3394" s="24">
        <v>45869</v>
      </c>
      <c r="M3394" s="28">
        <v>3.472222222222222E-3</v>
      </c>
      <c r="N3394" s="3">
        <v>45852</v>
      </c>
      <c r="O3394">
        <v>232787</v>
      </c>
      <c r="P3394" t="e">
        <f>IFERROR(INDEX(REDOSLIJED!#REF!,MATCH(PlanMasine[[#This Row],[KPL]],REDOSLIJED!#REF!,0)),MAX(REDOSLIJED!#REF!)+1)</f>
        <v>#REF!</v>
      </c>
    </row>
    <row r="3395" spans="1:16" hidden="1" x14ac:dyDescent="0.25">
      <c r="A3395" s="23">
        <v>1034954</v>
      </c>
      <c r="B3395" s="23">
        <v>1</v>
      </c>
      <c r="C3395" s="23">
        <v>1034980</v>
      </c>
      <c r="D3395" s="23" t="s">
        <v>2586</v>
      </c>
      <c r="E3395" s="5">
        <f>IFERROR((PlanMasine[[#This Row],[Norma]]/PlanMasine[[#This Row],[Q]])*(PlanMasine[[#This Row],[Q]]/SUMIF(#REF!,PlanMasine[[#This Row],[RN]],#REF!)*PlanMasine[[#This Row],[KPLQ]]),0)</f>
        <v>0</v>
      </c>
      <c r="F3395" s="23">
        <v>1</v>
      </c>
      <c r="G3395" s="23">
        <v>0</v>
      </c>
      <c r="H3395" s="23">
        <v>0</v>
      </c>
      <c r="I3395" s="23" t="s">
        <v>5</v>
      </c>
      <c r="J3395" s="23" t="s">
        <v>570</v>
      </c>
      <c r="K3395" s="23" t="s">
        <v>2580</v>
      </c>
      <c r="L3395" s="24">
        <v>45869</v>
      </c>
      <c r="M3395" s="28">
        <v>3.472222222222222E-3</v>
      </c>
      <c r="N3395" s="3">
        <v>45852</v>
      </c>
      <c r="O3395">
        <v>232793</v>
      </c>
      <c r="P3395" t="e">
        <f>IFERROR(INDEX(REDOSLIJED!#REF!,MATCH(PlanMasine[[#This Row],[KPL]],REDOSLIJED!#REF!,0)),MAX(REDOSLIJED!#REF!)+1)</f>
        <v>#REF!</v>
      </c>
    </row>
    <row r="3396" spans="1:16" hidden="1" x14ac:dyDescent="0.25">
      <c r="A3396" s="23">
        <v>1034954</v>
      </c>
      <c r="B3396" s="23">
        <v>1</v>
      </c>
      <c r="C3396" s="23">
        <v>1034961</v>
      </c>
      <c r="D3396" s="23" t="s">
        <v>2587</v>
      </c>
      <c r="E3396" s="5">
        <f>IFERROR((PlanMasine[[#This Row],[Norma]]/PlanMasine[[#This Row],[Q]])*(PlanMasine[[#This Row],[Q]]/SUMIF(#REF!,PlanMasine[[#This Row],[RN]],#REF!)*PlanMasine[[#This Row],[KPLQ]]),0)</f>
        <v>0</v>
      </c>
      <c r="F3396" s="23">
        <v>1</v>
      </c>
      <c r="G3396" s="23">
        <v>0</v>
      </c>
      <c r="H3396" s="23">
        <v>0</v>
      </c>
      <c r="I3396" s="23" t="s">
        <v>5</v>
      </c>
      <c r="J3396" s="23" t="s">
        <v>570</v>
      </c>
      <c r="K3396" s="23" t="s">
        <v>2580</v>
      </c>
      <c r="L3396" s="24">
        <v>45869</v>
      </c>
      <c r="M3396" s="28">
        <v>2.0833333333333333E-3</v>
      </c>
      <c r="N3396" s="3">
        <v>45852</v>
      </c>
      <c r="O3396">
        <v>232770</v>
      </c>
      <c r="P3396" t="e">
        <f>IFERROR(INDEX(REDOSLIJED!#REF!,MATCH(PlanMasine[[#This Row],[KPL]],REDOSLIJED!#REF!,0)),MAX(REDOSLIJED!#REF!)+1)</f>
        <v>#REF!</v>
      </c>
    </row>
    <row r="3397" spans="1:16" hidden="1" x14ac:dyDescent="0.25">
      <c r="A3397" s="23">
        <v>1034954</v>
      </c>
      <c r="B3397" s="23">
        <v>1</v>
      </c>
      <c r="C3397" s="23">
        <v>1034987</v>
      </c>
      <c r="D3397" s="23" t="s">
        <v>2588</v>
      </c>
      <c r="E3397" s="5">
        <f>IFERROR((PlanMasine[[#This Row],[Norma]]/PlanMasine[[#This Row],[Q]])*(PlanMasine[[#This Row],[Q]]/SUMIF(#REF!,PlanMasine[[#This Row],[RN]],#REF!)*PlanMasine[[#This Row],[KPLQ]]),0)</f>
        <v>0</v>
      </c>
      <c r="F3397" s="23">
        <v>1</v>
      </c>
      <c r="G3397" s="23">
        <v>0</v>
      </c>
      <c r="H3397" s="23">
        <v>0</v>
      </c>
      <c r="I3397" s="23" t="s">
        <v>5</v>
      </c>
      <c r="J3397" s="23" t="s">
        <v>570</v>
      </c>
      <c r="K3397" s="23" t="s">
        <v>2580</v>
      </c>
      <c r="L3397" s="24">
        <v>45869</v>
      </c>
      <c r="M3397" s="28">
        <v>3.472222222222222E-3</v>
      </c>
      <c r="N3397" s="3">
        <v>45852</v>
      </c>
      <c r="O3397">
        <v>232800</v>
      </c>
      <c r="P3397" t="e">
        <f>IFERROR(INDEX(REDOSLIJED!#REF!,MATCH(PlanMasine[[#This Row],[KPL]],REDOSLIJED!#REF!,0)),MAX(REDOSLIJED!#REF!)+1)</f>
        <v>#REF!</v>
      </c>
    </row>
    <row r="3398" spans="1:16" hidden="1" x14ac:dyDescent="0.25">
      <c r="A3398" s="23">
        <v>1034954</v>
      </c>
      <c r="B3398" s="23">
        <v>1</v>
      </c>
      <c r="C3398" s="23">
        <v>1035006</v>
      </c>
      <c r="D3398" s="23" t="s">
        <v>2589</v>
      </c>
      <c r="E3398" s="5">
        <f>IFERROR((PlanMasine[[#This Row],[Norma]]/PlanMasine[[#This Row],[Q]])*(PlanMasine[[#This Row],[Q]]/SUMIF(#REF!,PlanMasine[[#This Row],[RN]],#REF!)*PlanMasine[[#This Row],[KPLQ]]),0)</f>
        <v>0</v>
      </c>
      <c r="F3398" s="23">
        <v>6</v>
      </c>
      <c r="G3398" s="23">
        <v>0</v>
      </c>
      <c r="H3398" s="23">
        <v>0</v>
      </c>
      <c r="I3398" s="23" t="s">
        <v>5</v>
      </c>
      <c r="J3398" s="23" t="s">
        <v>570</v>
      </c>
      <c r="K3398" s="23" t="s">
        <v>2580</v>
      </c>
      <c r="L3398" s="24">
        <v>45869</v>
      </c>
      <c r="M3398" s="28">
        <v>8.3333333333333332E-3</v>
      </c>
      <c r="N3398" s="3">
        <v>45852</v>
      </c>
      <c r="O3398">
        <v>232819</v>
      </c>
      <c r="P3398" t="e">
        <f>IFERROR(INDEX(REDOSLIJED!#REF!,MATCH(PlanMasine[[#This Row],[KPL]],REDOSLIJED!#REF!,0)),MAX(REDOSLIJED!#REF!)+1)</f>
        <v>#REF!</v>
      </c>
    </row>
    <row r="3399" spans="1:16" hidden="1" x14ac:dyDescent="0.25">
      <c r="A3399" s="23">
        <v>1034954</v>
      </c>
      <c r="B3399" s="23">
        <v>1</v>
      </c>
      <c r="C3399" s="23">
        <v>1035000</v>
      </c>
      <c r="D3399" s="23" t="s">
        <v>2590</v>
      </c>
      <c r="E3399" s="5">
        <f>IFERROR((PlanMasine[[#This Row],[Norma]]/PlanMasine[[#This Row],[Q]])*(PlanMasine[[#This Row],[Q]]/SUMIF(#REF!,PlanMasine[[#This Row],[RN]],#REF!)*PlanMasine[[#This Row],[KPLQ]]),0)</f>
        <v>0</v>
      </c>
      <c r="F3399" s="23">
        <v>1</v>
      </c>
      <c r="G3399" s="23">
        <v>0</v>
      </c>
      <c r="H3399" s="23">
        <v>0</v>
      </c>
      <c r="I3399" s="23" t="s">
        <v>5</v>
      </c>
      <c r="J3399" s="23" t="s">
        <v>570</v>
      </c>
      <c r="K3399" s="23" t="s">
        <v>2580</v>
      </c>
      <c r="L3399" s="24">
        <v>45869</v>
      </c>
      <c r="M3399" s="28">
        <v>2.0833333333333333E-3</v>
      </c>
      <c r="N3399" s="3">
        <v>45852</v>
      </c>
      <c r="O3399">
        <v>232813</v>
      </c>
      <c r="P3399" t="e">
        <f>IFERROR(INDEX(REDOSLIJED!#REF!,MATCH(PlanMasine[[#This Row],[KPL]],REDOSLIJED!#REF!,0)),MAX(REDOSLIJED!#REF!)+1)</f>
        <v>#REF!</v>
      </c>
    </row>
    <row r="3400" spans="1:16" hidden="1" x14ac:dyDescent="0.25">
      <c r="A3400" s="23">
        <v>1034954</v>
      </c>
      <c r="B3400" s="23">
        <v>1</v>
      </c>
      <c r="C3400" s="23">
        <v>1035007</v>
      </c>
      <c r="D3400" s="23" t="s">
        <v>2591</v>
      </c>
      <c r="E3400" s="5">
        <f>IFERROR((PlanMasine[[#This Row],[Norma]]/PlanMasine[[#This Row],[Q]])*(PlanMasine[[#This Row],[Q]]/SUMIF(#REF!,PlanMasine[[#This Row],[RN]],#REF!)*PlanMasine[[#This Row],[KPLQ]]),0)</f>
        <v>0</v>
      </c>
      <c r="F3400" s="23">
        <v>2</v>
      </c>
      <c r="G3400" s="23">
        <v>0</v>
      </c>
      <c r="H3400" s="23">
        <v>0</v>
      </c>
      <c r="I3400" s="23" t="s">
        <v>5</v>
      </c>
      <c r="J3400" s="23" t="s">
        <v>570</v>
      </c>
      <c r="K3400" s="23" t="s">
        <v>2580</v>
      </c>
      <c r="L3400" s="24">
        <v>45869</v>
      </c>
      <c r="M3400" s="28">
        <v>2.7777777777777779E-3</v>
      </c>
      <c r="N3400" s="3">
        <v>45852</v>
      </c>
      <c r="O3400">
        <v>232820</v>
      </c>
      <c r="P3400" t="e">
        <f>IFERROR(INDEX(REDOSLIJED!#REF!,MATCH(PlanMasine[[#This Row],[KPL]],REDOSLIJED!#REF!,0)),MAX(REDOSLIJED!#REF!)+1)</f>
        <v>#REF!</v>
      </c>
    </row>
    <row r="3401" spans="1:16" hidden="1" x14ac:dyDescent="0.25">
      <c r="A3401" s="23">
        <v>1034954</v>
      </c>
      <c r="B3401" s="23">
        <v>1</v>
      </c>
      <c r="C3401" s="23">
        <v>1034999</v>
      </c>
      <c r="D3401" s="23" t="s">
        <v>2592</v>
      </c>
      <c r="E3401" s="5">
        <f>IFERROR((PlanMasine[[#This Row],[Norma]]/PlanMasine[[#This Row],[Q]])*(PlanMasine[[#This Row],[Q]]/SUMIF(#REF!,PlanMasine[[#This Row],[RN]],#REF!)*PlanMasine[[#This Row],[KPLQ]]),0)</f>
        <v>0</v>
      </c>
      <c r="F3401" s="23">
        <v>1</v>
      </c>
      <c r="G3401" s="23">
        <v>0</v>
      </c>
      <c r="H3401" s="23">
        <v>0</v>
      </c>
      <c r="I3401" s="23" t="s">
        <v>5</v>
      </c>
      <c r="J3401" s="23" t="s">
        <v>570</v>
      </c>
      <c r="K3401" s="23" t="s">
        <v>2580</v>
      </c>
      <c r="L3401" s="24">
        <v>45869</v>
      </c>
      <c r="M3401" s="28">
        <v>2.0833333333333333E-3</v>
      </c>
      <c r="N3401" s="3">
        <v>45852</v>
      </c>
      <c r="O3401">
        <v>232812</v>
      </c>
      <c r="P3401" t="e">
        <f>IFERROR(INDEX(REDOSLIJED!#REF!,MATCH(PlanMasine[[#This Row],[KPL]],REDOSLIJED!#REF!,0)),MAX(REDOSLIJED!#REF!)+1)</f>
        <v>#REF!</v>
      </c>
    </row>
    <row r="3402" spans="1:16" hidden="1" x14ac:dyDescent="0.25">
      <c r="A3402" s="23">
        <v>1034954</v>
      </c>
      <c r="B3402" s="23">
        <v>1</v>
      </c>
      <c r="C3402" s="23">
        <v>1034998</v>
      </c>
      <c r="D3402" s="23" t="s">
        <v>2593</v>
      </c>
      <c r="E3402" s="5">
        <f>IFERROR((PlanMasine[[#This Row],[Norma]]/PlanMasine[[#This Row],[Q]])*(PlanMasine[[#This Row],[Q]]/SUMIF(#REF!,PlanMasine[[#This Row],[RN]],#REF!)*PlanMasine[[#This Row],[KPLQ]]),0)</f>
        <v>0</v>
      </c>
      <c r="F3402" s="23">
        <v>1</v>
      </c>
      <c r="G3402" s="23">
        <v>0</v>
      </c>
      <c r="H3402" s="23">
        <v>0</v>
      </c>
      <c r="I3402" s="23" t="s">
        <v>5</v>
      </c>
      <c r="J3402" s="23" t="s">
        <v>570</v>
      </c>
      <c r="K3402" s="23" t="s">
        <v>2580</v>
      </c>
      <c r="L3402" s="24">
        <v>45869</v>
      </c>
      <c r="M3402" s="28">
        <v>2.0833333333333333E-3</v>
      </c>
      <c r="N3402" s="3">
        <v>45852</v>
      </c>
      <c r="O3402">
        <v>232811</v>
      </c>
      <c r="P3402" t="e">
        <f>IFERROR(INDEX(REDOSLIJED!#REF!,MATCH(PlanMasine[[#This Row],[KPL]],REDOSLIJED!#REF!,0)),MAX(REDOSLIJED!#REF!)+1)</f>
        <v>#REF!</v>
      </c>
    </row>
    <row r="3403" spans="1:16" hidden="1" x14ac:dyDescent="0.25">
      <c r="A3403" s="23">
        <v>1034954</v>
      </c>
      <c r="B3403" s="23">
        <v>1</v>
      </c>
      <c r="C3403" s="23">
        <v>1035008</v>
      </c>
      <c r="D3403" s="23" t="s">
        <v>2594</v>
      </c>
      <c r="E3403" s="5">
        <f>IFERROR((PlanMasine[[#This Row],[Norma]]/PlanMasine[[#This Row],[Q]])*(PlanMasine[[#This Row],[Q]]/SUMIF(#REF!,PlanMasine[[#This Row],[RN]],#REF!)*PlanMasine[[#This Row],[KPLQ]]),0)</f>
        <v>0</v>
      </c>
      <c r="F3403" s="23">
        <v>2</v>
      </c>
      <c r="G3403" s="23">
        <v>0</v>
      </c>
      <c r="H3403" s="23">
        <v>0</v>
      </c>
      <c r="I3403" s="23" t="s">
        <v>5</v>
      </c>
      <c r="J3403" s="23" t="s">
        <v>570</v>
      </c>
      <c r="K3403" s="23" t="s">
        <v>2580</v>
      </c>
      <c r="L3403" s="24">
        <v>45869</v>
      </c>
      <c r="M3403" s="28">
        <v>2.7777777777777779E-3</v>
      </c>
      <c r="N3403" s="3">
        <v>45852</v>
      </c>
      <c r="O3403">
        <v>232821</v>
      </c>
      <c r="P3403" t="e">
        <f>IFERROR(INDEX(REDOSLIJED!#REF!,MATCH(PlanMasine[[#This Row],[KPL]],REDOSLIJED!#REF!,0)),MAX(REDOSLIJED!#REF!)+1)</f>
        <v>#REF!</v>
      </c>
    </row>
    <row r="3404" spans="1:16" hidden="1" x14ac:dyDescent="0.25">
      <c r="A3404" s="23">
        <v>1034954</v>
      </c>
      <c r="B3404" s="23">
        <v>1</v>
      </c>
      <c r="C3404" s="23">
        <v>1035009</v>
      </c>
      <c r="D3404" s="23" t="s">
        <v>2595</v>
      </c>
      <c r="E3404" s="5">
        <f>IFERROR((PlanMasine[[#This Row],[Norma]]/PlanMasine[[#This Row],[Q]])*(PlanMasine[[#This Row],[Q]]/SUMIF(#REF!,PlanMasine[[#This Row],[RN]],#REF!)*PlanMasine[[#This Row],[KPLQ]]),0)</f>
        <v>0</v>
      </c>
      <c r="F3404" s="23">
        <v>2</v>
      </c>
      <c r="G3404" s="23">
        <v>0</v>
      </c>
      <c r="H3404" s="23">
        <v>0</v>
      </c>
      <c r="I3404" s="23" t="s">
        <v>5</v>
      </c>
      <c r="J3404" s="23" t="s">
        <v>570</v>
      </c>
      <c r="K3404" s="23" t="s">
        <v>2580</v>
      </c>
      <c r="L3404" s="24">
        <v>45869</v>
      </c>
      <c r="M3404" s="28">
        <v>2.7777777777777779E-3</v>
      </c>
      <c r="N3404" s="3">
        <v>45852</v>
      </c>
      <c r="O3404">
        <v>232822</v>
      </c>
      <c r="P3404" t="e">
        <f>IFERROR(INDEX(REDOSLIJED!#REF!,MATCH(PlanMasine[[#This Row],[KPL]],REDOSLIJED!#REF!,0)),MAX(REDOSLIJED!#REF!)+1)</f>
        <v>#REF!</v>
      </c>
    </row>
    <row r="3405" spans="1:16" hidden="1" x14ac:dyDescent="0.25">
      <c r="A3405" s="23">
        <v>1034954</v>
      </c>
      <c r="B3405" s="23">
        <v>1</v>
      </c>
      <c r="C3405" s="23">
        <v>1034997</v>
      </c>
      <c r="D3405" s="23" t="s">
        <v>2596</v>
      </c>
      <c r="E3405" s="5">
        <f>IFERROR((PlanMasine[[#This Row],[Norma]]/PlanMasine[[#This Row],[Q]])*(PlanMasine[[#This Row],[Q]]/SUMIF(#REF!,PlanMasine[[#This Row],[RN]],#REF!)*PlanMasine[[#This Row],[KPLQ]]),0)</f>
        <v>0</v>
      </c>
      <c r="F3405" s="23">
        <v>2</v>
      </c>
      <c r="G3405" s="23">
        <v>0</v>
      </c>
      <c r="H3405" s="23">
        <v>0</v>
      </c>
      <c r="I3405" s="23" t="s">
        <v>5</v>
      </c>
      <c r="J3405" s="23" t="s">
        <v>570</v>
      </c>
      <c r="K3405" s="23" t="s">
        <v>2580</v>
      </c>
      <c r="L3405" s="24">
        <v>45869</v>
      </c>
      <c r="M3405" s="28">
        <v>4.1666666666666666E-3</v>
      </c>
      <c r="N3405" s="3">
        <v>45852</v>
      </c>
      <c r="O3405">
        <v>232810</v>
      </c>
      <c r="P3405" t="e">
        <f>IFERROR(INDEX(REDOSLIJED!#REF!,MATCH(PlanMasine[[#This Row],[KPL]],REDOSLIJED!#REF!,0)),MAX(REDOSLIJED!#REF!)+1)</f>
        <v>#REF!</v>
      </c>
    </row>
    <row r="3406" spans="1:16" hidden="1" x14ac:dyDescent="0.25">
      <c r="A3406" s="23">
        <v>1034954</v>
      </c>
      <c r="B3406" s="23">
        <v>1</v>
      </c>
      <c r="C3406" s="23">
        <v>1034995</v>
      </c>
      <c r="D3406" s="23" t="s">
        <v>2597</v>
      </c>
      <c r="E3406" s="5">
        <f>IFERROR((PlanMasine[[#This Row],[Norma]]/PlanMasine[[#This Row],[Q]])*(PlanMasine[[#This Row],[Q]]/SUMIF(#REF!,PlanMasine[[#This Row],[RN]],#REF!)*PlanMasine[[#This Row],[KPLQ]]),0)</f>
        <v>0</v>
      </c>
      <c r="F3406" s="23">
        <v>2</v>
      </c>
      <c r="G3406" s="23">
        <v>0</v>
      </c>
      <c r="H3406" s="23">
        <v>0</v>
      </c>
      <c r="I3406" s="23" t="s">
        <v>5</v>
      </c>
      <c r="J3406" s="23" t="s">
        <v>570</v>
      </c>
      <c r="K3406" s="23" t="s">
        <v>2580</v>
      </c>
      <c r="L3406" s="24">
        <v>45869</v>
      </c>
      <c r="M3406" s="28">
        <v>4.1666666666666666E-3</v>
      </c>
      <c r="N3406" s="3">
        <v>45852</v>
      </c>
      <c r="O3406">
        <v>232808</v>
      </c>
      <c r="P3406" t="e">
        <f>IFERROR(INDEX(REDOSLIJED!#REF!,MATCH(PlanMasine[[#This Row],[KPL]],REDOSLIJED!#REF!,0)),MAX(REDOSLIJED!#REF!)+1)</f>
        <v>#REF!</v>
      </c>
    </row>
    <row r="3407" spans="1:16" hidden="1" x14ac:dyDescent="0.25">
      <c r="A3407" s="23">
        <v>1034954</v>
      </c>
      <c r="B3407" s="23">
        <v>1</v>
      </c>
      <c r="C3407" s="23">
        <v>1035010</v>
      </c>
      <c r="D3407" s="23" t="s">
        <v>2598</v>
      </c>
      <c r="E3407" s="5">
        <f>IFERROR((PlanMasine[[#This Row],[Norma]]/PlanMasine[[#This Row],[Q]])*(PlanMasine[[#This Row],[Q]]/SUMIF(#REF!,PlanMasine[[#This Row],[RN]],#REF!)*PlanMasine[[#This Row],[KPLQ]]),0)</f>
        <v>0</v>
      </c>
      <c r="F3407" s="23">
        <v>6</v>
      </c>
      <c r="G3407" s="23">
        <v>0</v>
      </c>
      <c r="H3407" s="23">
        <v>0</v>
      </c>
      <c r="I3407" s="23" t="s">
        <v>5</v>
      </c>
      <c r="J3407" s="23" t="s">
        <v>570</v>
      </c>
      <c r="K3407" s="23" t="s">
        <v>2580</v>
      </c>
      <c r="L3407" s="24">
        <v>45869</v>
      </c>
      <c r="M3407" s="28">
        <v>8.3333333333333332E-3</v>
      </c>
      <c r="N3407" s="3">
        <v>45852</v>
      </c>
      <c r="O3407">
        <v>232823</v>
      </c>
      <c r="P3407" t="e">
        <f>IFERROR(INDEX(REDOSLIJED!#REF!,MATCH(PlanMasine[[#This Row],[KPL]],REDOSLIJED!#REF!,0)),MAX(REDOSLIJED!#REF!)+1)</f>
        <v>#REF!</v>
      </c>
    </row>
    <row r="3408" spans="1:16" hidden="1" x14ac:dyDescent="0.25">
      <c r="A3408" s="23">
        <v>1034954</v>
      </c>
      <c r="B3408" s="23">
        <v>1</v>
      </c>
      <c r="C3408" s="23">
        <v>1034994</v>
      </c>
      <c r="D3408" s="23" t="s">
        <v>2599</v>
      </c>
      <c r="E3408" s="5">
        <f>IFERROR((PlanMasine[[#This Row],[Norma]]/PlanMasine[[#This Row],[Q]])*(PlanMasine[[#This Row],[Q]]/SUMIF(#REF!,PlanMasine[[#This Row],[RN]],#REF!)*PlanMasine[[#This Row],[KPLQ]]),0)</f>
        <v>0</v>
      </c>
      <c r="F3408" s="23">
        <v>2</v>
      </c>
      <c r="G3408" s="23">
        <v>0</v>
      </c>
      <c r="H3408" s="23">
        <v>0</v>
      </c>
      <c r="I3408" s="23" t="s">
        <v>5</v>
      </c>
      <c r="J3408" s="23" t="s">
        <v>570</v>
      </c>
      <c r="K3408" s="23" t="s">
        <v>2580</v>
      </c>
      <c r="L3408" s="24">
        <v>45869</v>
      </c>
      <c r="M3408" s="28">
        <v>4.1666666666666666E-3</v>
      </c>
      <c r="N3408" s="3">
        <v>45852</v>
      </c>
      <c r="O3408">
        <v>232807</v>
      </c>
      <c r="P3408" t="e">
        <f>IFERROR(INDEX(REDOSLIJED!#REF!,MATCH(PlanMasine[[#This Row],[KPL]],REDOSLIJED!#REF!,0)),MAX(REDOSLIJED!#REF!)+1)</f>
        <v>#REF!</v>
      </c>
    </row>
    <row r="3409" spans="1:16" hidden="1" x14ac:dyDescent="0.25">
      <c r="A3409" s="23">
        <v>1034954</v>
      </c>
      <c r="B3409" s="23">
        <v>1</v>
      </c>
      <c r="C3409" s="23">
        <v>1034993</v>
      </c>
      <c r="D3409" s="23" t="s">
        <v>2600</v>
      </c>
      <c r="E3409" s="5">
        <f>IFERROR((PlanMasine[[#This Row],[Norma]]/PlanMasine[[#This Row],[Q]])*(PlanMasine[[#This Row],[Q]]/SUMIF(#REF!,PlanMasine[[#This Row],[RN]],#REF!)*PlanMasine[[#This Row],[KPLQ]]),0)</f>
        <v>0</v>
      </c>
      <c r="F3409" s="23">
        <v>1</v>
      </c>
      <c r="G3409" s="23">
        <v>0</v>
      </c>
      <c r="H3409" s="23">
        <v>0</v>
      </c>
      <c r="I3409" s="23" t="s">
        <v>5</v>
      </c>
      <c r="J3409" s="23" t="s">
        <v>570</v>
      </c>
      <c r="K3409" s="23" t="s">
        <v>2580</v>
      </c>
      <c r="L3409" s="24">
        <v>45869</v>
      </c>
      <c r="M3409" s="28">
        <v>2.0833333333333333E-3</v>
      </c>
      <c r="N3409" s="3">
        <v>45852</v>
      </c>
      <c r="O3409">
        <v>232806</v>
      </c>
      <c r="P3409" t="e">
        <f>IFERROR(INDEX(REDOSLIJED!#REF!,MATCH(PlanMasine[[#This Row],[KPL]],REDOSLIJED!#REF!,0)),MAX(REDOSLIJED!#REF!)+1)</f>
        <v>#REF!</v>
      </c>
    </row>
    <row r="3410" spans="1:16" hidden="1" x14ac:dyDescent="0.25">
      <c r="A3410" s="23">
        <v>1034954</v>
      </c>
      <c r="B3410" s="23">
        <v>1</v>
      </c>
      <c r="C3410" s="23">
        <v>1035011</v>
      </c>
      <c r="D3410" s="23" t="s">
        <v>2601</v>
      </c>
      <c r="E3410" s="5">
        <f>IFERROR((PlanMasine[[#This Row],[Norma]]/PlanMasine[[#This Row],[Q]])*(PlanMasine[[#This Row],[Q]]/SUMIF(#REF!,PlanMasine[[#This Row],[RN]],#REF!)*PlanMasine[[#This Row],[KPLQ]]),0)</f>
        <v>0</v>
      </c>
      <c r="F3410" s="23">
        <v>1</v>
      </c>
      <c r="G3410" s="23">
        <v>0</v>
      </c>
      <c r="H3410" s="23">
        <v>0</v>
      </c>
      <c r="I3410" s="23" t="s">
        <v>5</v>
      </c>
      <c r="J3410" s="23" t="s">
        <v>570</v>
      </c>
      <c r="K3410" s="23" t="s">
        <v>2580</v>
      </c>
      <c r="L3410" s="24">
        <v>45869</v>
      </c>
      <c r="M3410" s="28">
        <v>1.3888888888888889E-3</v>
      </c>
      <c r="N3410" s="3">
        <v>45852</v>
      </c>
      <c r="O3410">
        <v>232824</v>
      </c>
      <c r="P3410" t="e">
        <f>IFERROR(INDEX(REDOSLIJED!#REF!,MATCH(PlanMasine[[#This Row],[KPL]],REDOSLIJED!#REF!,0)),MAX(REDOSLIJED!#REF!)+1)</f>
        <v>#REF!</v>
      </c>
    </row>
    <row r="3411" spans="1:16" hidden="1" x14ac:dyDescent="0.25">
      <c r="A3411" s="23">
        <v>1034954</v>
      </c>
      <c r="B3411" s="23">
        <v>1</v>
      </c>
      <c r="C3411" s="23">
        <v>1035012</v>
      </c>
      <c r="D3411" s="23" t="s">
        <v>2602</v>
      </c>
      <c r="E3411" s="5">
        <f>IFERROR((PlanMasine[[#This Row],[Norma]]/PlanMasine[[#This Row],[Q]])*(PlanMasine[[#This Row],[Q]]/SUMIF(#REF!,PlanMasine[[#This Row],[RN]],#REF!)*PlanMasine[[#This Row],[KPLQ]]),0)</f>
        <v>0</v>
      </c>
      <c r="F3411" s="23">
        <v>4</v>
      </c>
      <c r="G3411" s="23">
        <v>0</v>
      </c>
      <c r="H3411" s="23">
        <v>0</v>
      </c>
      <c r="I3411" s="23" t="s">
        <v>5</v>
      </c>
      <c r="J3411" s="23" t="s">
        <v>570</v>
      </c>
      <c r="K3411" s="23" t="s">
        <v>2580</v>
      </c>
      <c r="L3411" s="24">
        <v>45869</v>
      </c>
      <c r="M3411" s="28">
        <v>5.5555555555555558E-3</v>
      </c>
      <c r="N3411" s="3">
        <v>45852</v>
      </c>
      <c r="O3411">
        <v>232825</v>
      </c>
      <c r="P3411" t="e">
        <f>IFERROR(INDEX(REDOSLIJED!#REF!,MATCH(PlanMasine[[#This Row],[KPL]],REDOSLIJED!#REF!,0)),MAX(REDOSLIJED!#REF!)+1)</f>
        <v>#REF!</v>
      </c>
    </row>
    <row r="3412" spans="1:16" hidden="1" x14ac:dyDescent="0.25">
      <c r="A3412" s="23">
        <v>1034954</v>
      </c>
      <c r="B3412" s="23">
        <v>1</v>
      </c>
      <c r="C3412" s="23">
        <v>1035015</v>
      </c>
      <c r="D3412" s="23" t="s">
        <v>2603</v>
      </c>
      <c r="E3412" s="5">
        <f>IFERROR((PlanMasine[[#This Row],[Norma]]/PlanMasine[[#This Row],[Q]])*(PlanMasine[[#This Row],[Q]]/SUMIF(#REF!,PlanMasine[[#This Row],[RN]],#REF!)*PlanMasine[[#This Row],[KPLQ]]),0)</f>
        <v>0</v>
      </c>
      <c r="F3412" s="23">
        <v>1</v>
      </c>
      <c r="G3412" s="23">
        <v>0</v>
      </c>
      <c r="H3412" s="23">
        <v>0</v>
      </c>
      <c r="I3412" s="23" t="s">
        <v>5</v>
      </c>
      <c r="J3412" s="23" t="s">
        <v>570</v>
      </c>
      <c r="K3412" s="23" t="s">
        <v>2580</v>
      </c>
      <c r="L3412" s="24">
        <v>45869</v>
      </c>
      <c r="M3412" s="28">
        <v>1.3888888888888889E-3</v>
      </c>
      <c r="N3412" s="3">
        <v>45852</v>
      </c>
      <c r="O3412">
        <v>232828</v>
      </c>
      <c r="P3412" t="e">
        <f>IFERROR(INDEX(REDOSLIJED!#REF!,MATCH(PlanMasine[[#This Row],[KPL]],REDOSLIJED!#REF!,0)),MAX(REDOSLIJED!#REF!)+1)</f>
        <v>#REF!</v>
      </c>
    </row>
    <row r="3413" spans="1:16" hidden="1" x14ac:dyDescent="0.25">
      <c r="A3413" s="23">
        <v>1034954</v>
      </c>
      <c r="B3413" s="23">
        <v>1</v>
      </c>
      <c r="C3413" s="23">
        <v>1034992</v>
      </c>
      <c r="D3413" s="23" t="s">
        <v>2604</v>
      </c>
      <c r="E3413" s="5">
        <f>IFERROR((PlanMasine[[#This Row],[Norma]]/PlanMasine[[#This Row],[Q]])*(PlanMasine[[#This Row],[Q]]/SUMIF(#REF!,PlanMasine[[#This Row],[RN]],#REF!)*PlanMasine[[#This Row],[KPLQ]]),0)</f>
        <v>0</v>
      </c>
      <c r="F3413" s="23">
        <v>1</v>
      </c>
      <c r="G3413" s="23">
        <v>0</v>
      </c>
      <c r="H3413" s="23">
        <v>0</v>
      </c>
      <c r="I3413" s="23" t="s">
        <v>5</v>
      </c>
      <c r="J3413" s="23" t="s">
        <v>570</v>
      </c>
      <c r="K3413" s="23" t="s">
        <v>2580</v>
      </c>
      <c r="L3413" s="24">
        <v>45869</v>
      </c>
      <c r="M3413" s="28">
        <v>2.0833333333333333E-3</v>
      </c>
      <c r="N3413" s="3">
        <v>45852</v>
      </c>
      <c r="O3413">
        <v>232805</v>
      </c>
      <c r="P3413" t="e">
        <f>IFERROR(INDEX(REDOSLIJED!#REF!,MATCH(PlanMasine[[#This Row],[KPL]],REDOSLIJED!#REF!,0)),MAX(REDOSLIJED!#REF!)+1)</f>
        <v>#REF!</v>
      </c>
    </row>
    <row r="3414" spans="1:16" hidden="1" x14ac:dyDescent="0.25">
      <c r="A3414" s="23">
        <v>1034954</v>
      </c>
      <c r="B3414" s="23">
        <v>1</v>
      </c>
      <c r="C3414" s="23">
        <v>1034991</v>
      </c>
      <c r="D3414" s="23" t="s">
        <v>2605</v>
      </c>
      <c r="E3414" s="5">
        <f>IFERROR((PlanMasine[[#This Row],[Norma]]/PlanMasine[[#This Row],[Q]])*(PlanMasine[[#This Row],[Q]]/SUMIF(#REF!,PlanMasine[[#This Row],[RN]],#REF!)*PlanMasine[[#This Row],[KPLQ]]),0)</f>
        <v>0</v>
      </c>
      <c r="F3414" s="23">
        <v>1</v>
      </c>
      <c r="G3414" s="23">
        <v>0</v>
      </c>
      <c r="H3414" s="23">
        <v>0</v>
      </c>
      <c r="I3414" s="23" t="s">
        <v>5</v>
      </c>
      <c r="J3414" s="23" t="s">
        <v>570</v>
      </c>
      <c r="K3414" s="23" t="s">
        <v>2580</v>
      </c>
      <c r="L3414" s="24">
        <v>45869</v>
      </c>
      <c r="M3414" s="28">
        <v>3.472222222222222E-3</v>
      </c>
      <c r="N3414" s="3">
        <v>45852</v>
      </c>
      <c r="O3414">
        <v>232804</v>
      </c>
      <c r="P3414" t="e">
        <f>IFERROR(INDEX(REDOSLIJED!#REF!,MATCH(PlanMasine[[#This Row],[KPL]],REDOSLIJED!#REF!,0)),MAX(REDOSLIJED!#REF!)+1)</f>
        <v>#REF!</v>
      </c>
    </row>
    <row r="3415" spans="1:16" hidden="1" x14ac:dyDescent="0.25">
      <c r="A3415" s="23">
        <v>1034954</v>
      </c>
      <c r="B3415" s="23">
        <v>1</v>
      </c>
      <c r="C3415" s="23">
        <v>1034990</v>
      </c>
      <c r="D3415" s="23" t="s">
        <v>2606</v>
      </c>
      <c r="E3415" s="5">
        <f>IFERROR((PlanMasine[[#This Row],[Norma]]/PlanMasine[[#This Row],[Q]])*(PlanMasine[[#This Row],[Q]]/SUMIF(#REF!,PlanMasine[[#This Row],[RN]],#REF!)*PlanMasine[[#This Row],[KPLQ]]),0)</f>
        <v>0</v>
      </c>
      <c r="F3415" s="23">
        <v>1</v>
      </c>
      <c r="G3415" s="23">
        <v>0</v>
      </c>
      <c r="H3415" s="23">
        <v>0</v>
      </c>
      <c r="I3415" s="23" t="s">
        <v>5</v>
      </c>
      <c r="J3415" s="23" t="s">
        <v>570</v>
      </c>
      <c r="K3415" s="23" t="s">
        <v>2580</v>
      </c>
      <c r="L3415" s="24">
        <v>45869</v>
      </c>
      <c r="M3415" s="28">
        <v>3.472222222222222E-3</v>
      </c>
      <c r="N3415" s="3">
        <v>45852</v>
      </c>
      <c r="O3415">
        <v>232803</v>
      </c>
      <c r="P3415" t="e">
        <f>IFERROR(INDEX(REDOSLIJED!#REF!,MATCH(PlanMasine[[#This Row],[KPL]],REDOSLIJED!#REF!,0)),MAX(REDOSLIJED!#REF!)+1)</f>
        <v>#REF!</v>
      </c>
    </row>
    <row r="3416" spans="1:16" hidden="1" x14ac:dyDescent="0.25">
      <c r="A3416" s="23">
        <v>1034954</v>
      </c>
      <c r="B3416" s="23">
        <v>1</v>
      </c>
      <c r="C3416" s="23">
        <v>1034989</v>
      </c>
      <c r="D3416" s="23" t="s">
        <v>2607</v>
      </c>
      <c r="E3416" s="5">
        <f>IFERROR((PlanMasine[[#This Row],[Norma]]/PlanMasine[[#This Row],[Q]])*(PlanMasine[[#This Row],[Q]]/SUMIF(#REF!,PlanMasine[[#This Row],[RN]],#REF!)*PlanMasine[[#This Row],[KPLQ]]),0)</f>
        <v>0</v>
      </c>
      <c r="F3416" s="23">
        <v>1</v>
      </c>
      <c r="G3416" s="23">
        <v>0</v>
      </c>
      <c r="H3416" s="23">
        <v>0</v>
      </c>
      <c r="I3416" s="23" t="s">
        <v>5</v>
      </c>
      <c r="J3416" s="23" t="s">
        <v>570</v>
      </c>
      <c r="K3416" s="23" t="s">
        <v>2580</v>
      </c>
      <c r="L3416" s="24">
        <v>45869</v>
      </c>
      <c r="M3416" s="28">
        <v>1.3888888888888888E-2</v>
      </c>
      <c r="N3416" s="3">
        <v>45852</v>
      </c>
      <c r="O3416">
        <v>232802</v>
      </c>
      <c r="P3416" t="e">
        <f>IFERROR(INDEX(REDOSLIJED!#REF!,MATCH(PlanMasine[[#This Row],[KPL]],REDOSLIJED!#REF!,0)),MAX(REDOSLIJED!#REF!)+1)</f>
        <v>#REF!</v>
      </c>
    </row>
    <row r="3417" spans="1:16" hidden="1" x14ac:dyDescent="0.25">
      <c r="A3417" s="23">
        <v>1034954</v>
      </c>
      <c r="B3417" s="23">
        <v>1</v>
      </c>
      <c r="C3417" s="23">
        <v>1034988</v>
      </c>
      <c r="D3417" s="23" t="s">
        <v>2608</v>
      </c>
      <c r="E3417" s="5">
        <f>IFERROR((PlanMasine[[#This Row],[Norma]]/PlanMasine[[#This Row],[Q]])*(PlanMasine[[#This Row],[Q]]/SUMIF(#REF!,PlanMasine[[#This Row],[RN]],#REF!)*PlanMasine[[#This Row],[KPLQ]]),0)</f>
        <v>0</v>
      </c>
      <c r="F3417" s="23">
        <v>1</v>
      </c>
      <c r="G3417" s="23">
        <v>0</v>
      </c>
      <c r="H3417" s="23">
        <v>0</v>
      </c>
      <c r="I3417" s="23" t="s">
        <v>5</v>
      </c>
      <c r="J3417" s="23" t="s">
        <v>570</v>
      </c>
      <c r="K3417" s="23" t="s">
        <v>2580</v>
      </c>
      <c r="L3417" s="24">
        <v>45869</v>
      </c>
      <c r="M3417" s="28">
        <v>1.3888888888888888E-2</v>
      </c>
      <c r="N3417" s="3">
        <v>45852</v>
      </c>
      <c r="O3417">
        <v>232801</v>
      </c>
      <c r="P3417" t="e">
        <f>IFERROR(INDEX(REDOSLIJED!#REF!,MATCH(PlanMasine[[#This Row],[KPL]],REDOSLIJED!#REF!,0)),MAX(REDOSLIJED!#REF!)+1)</f>
        <v>#REF!</v>
      </c>
    </row>
    <row r="3418" spans="1:16" hidden="1" x14ac:dyDescent="0.25">
      <c r="A3418" s="23">
        <v>1034954</v>
      </c>
      <c r="B3418" s="23">
        <v>1</v>
      </c>
      <c r="C3418" s="23">
        <v>1034986</v>
      </c>
      <c r="D3418" s="23" t="s">
        <v>2609</v>
      </c>
      <c r="E3418" s="5">
        <f>IFERROR((PlanMasine[[#This Row],[Norma]]/PlanMasine[[#This Row],[Q]])*(PlanMasine[[#This Row],[Q]]/SUMIF(#REF!,PlanMasine[[#This Row],[RN]],#REF!)*PlanMasine[[#This Row],[KPLQ]]),0)</f>
        <v>0</v>
      </c>
      <c r="F3418" s="23">
        <v>2</v>
      </c>
      <c r="G3418" s="23">
        <v>0</v>
      </c>
      <c r="H3418" s="23">
        <v>0</v>
      </c>
      <c r="I3418" s="23" t="s">
        <v>5</v>
      </c>
      <c r="J3418" s="23" t="s">
        <v>570</v>
      </c>
      <c r="K3418" s="23" t="s">
        <v>2580</v>
      </c>
      <c r="L3418" s="24">
        <v>45869</v>
      </c>
      <c r="M3418" s="28">
        <v>6.9444444444444441E-3</v>
      </c>
      <c r="N3418" s="3">
        <v>45852</v>
      </c>
      <c r="O3418">
        <v>232799</v>
      </c>
      <c r="P3418" t="e">
        <f>IFERROR(INDEX(REDOSLIJED!#REF!,MATCH(PlanMasine[[#This Row],[KPL]],REDOSLIJED!#REF!,0)),MAX(REDOSLIJED!#REF!)+1)</f>
        <v>#REF!</v>
      </c>
    </row>
    <row r="3419" spans="1:16" hidden="1" x14ac:dyDescent="0.25">
      <c r="A3419" s="23">
        <v>1034954</v>
      </c>
      <c r="B3419" s="23">
        <v>1</v>
      </c>
      <c r="C3419" s="23">
        <v>1035005</v>
      </c>
      <c r="D3419" s="23" t="s">
        <v>2610</v>
      </c>
      <c r="E3419" s="5">
        <f>IFERROR((PlanMasine[[#This Row],[Norma]]/PlanMasine[[#This Row],[Q]])*(PlanMasine[[#This Row],[Q]]/SUMIF(#REF!,PlanMasine[[#This Row],[RN]],#REF!)*PlanMasine[[#This Row],[KPLQ]]),0)</f>
        <v>0</v>
      </c>
      <c r="F3419" s="23">
        <v>1</v>
      </c>
      <c r="G3419" s="23">
        <v>0</v>
      </c>
      <c r="H3419" s="23">
        <v>0</v>
      </c>
      <c r="I3419" s="23" t="s">
        <v>5</v>
      </c>
      <c r="J3419" s="23" t="s">
        <v>570</v>
      </c>
      <c r="K3419" s="23" t="s">
        <v>2580</v>
      </c>
      <c r="L3419" s="24">
        <v>45869</v>
      </c>
      <c r="M3419" s="28">
        <v>2.0833333333333333E-3</v>
      </c>
      <c r="N3419" s="3">
        <v>45852</v>
      </c>
      <c r="O3419">
        <v>232818</v>
      </c>
      <c r="P3419" t="e">
        <f>IFERROR(INDEX(REDOSLIJED!#REF!,MATCH(PlanMasine[[#This Row],[KPL]],REDOSLIJED!#REF!,0)),MAX(REDOSLIJED!#REF!)+1)</f>
        <v>#REF!</v>
      </c>
    </row>
    <row r="3420" spans="1:16" hidden="1" x14ac:dyDescent="0.25">
      <c r="A3420" s="23">
        <v>1034954</v>
      </c>
      <c r="B3420" s="23">
        <v>1</v>
      </c>
      <c r="C3420" s="23">
        <v>1035001</v>
      </c>
      <c r="D3420" s="23" t="s">
        <v>2611</v>
      </c>
      <c r="E3420" s="5">
        <f>IFERROR((PlanMasine[[#This Row],[Norma]]/PlanMasine[[#This Row],[Q]])*(PlanMasine[[#This Row],[Q]]/SUMIF(#REF!,PlanMasine[[#This Row],[RN]],#REF!)*PlanMasine[[#This Row],[KPLQ]]),0)</f>
        <v>0</v>
      </c>
      <c r="F3420" s="23">
        <v>1</v>
      </c>
      <c r="G3420" s="23">
        <v>0</v>
      </c>
      <c r="H3420" s="23">
        <v>0</v>
      </c>
      <c r="I3420" s="23" t="s">
        <v>5</v>
      </c>
      <c r="J3420" s="23" t="s">
        <v>570</v>
      </c>
      <c r="K3420" s="23" t="s">
        <v>2580</v>
      </c>
      <c r="L3420" s="24">
        <v>45869</v>
      </c>
      <c r="M3420" s="28">
        <v>2.0833333333333333E-3</v>
      </c>
      <c r="N3420" s="3">
        <v>45852</v>
      </c>
      <c r="O3420">
        <v>232814</v>
      </c>
      <c r="P3420" t="e">
        <f>IFERROR(INDEX(REDOSLIJED!#REF!,MATCH(PlanMasine[[#This Row],[KPL]],REDOSLIJED!#REF!,0)),MAX(REDOSLIJED!#REF!)+1)</f>
        <v>#REF!</v>
      </c>
    </row>
    <row r="3421" spans="1:16" hidden="1" x14ac:dyDescent="0.25">
      <c r="A3421" s="23">
        <v>1036320</v>
      </c>
      <c r="B3421" s="23">
        <v>20</v>
      </c>
      <c r="C3421" s="23">
        <v>1036322</v>
      </c>
      <c r="D3421" s="23" t="s">
        <v>2005</v>
      </c>
      <c r="E3421" s="5">
        <f>IFERROR((PlanMasine[[#This Row],[Norma]]/PlanMasine[[#This Row],[Q]])*(PlanMasine[[#This Row],[Q]]/SUMIF(#REF!,PlanMasine[[#This Row],[RN]],#REF!)*PlanMasine[[#This Row],[KPLQ]]),0)</f>
        <v>0</v>
      </c>
      <c r="F3421" s="23">
        <v>20</v>
      </c>
      <c r="G3421" s="23">
        <v>0</v>
      </c>
      <c r="H3421" s="23">
        <v>0</v>
      </c>
      <c r="I3421" s="23" t="s">
        <v>5</v>
      </c>
      <c r="J3421" s="23" t="s">
        <v>570</v>
      </c>
      <c r="K3421" s="23" t="s">
        <v>2612</v>
      </c>
      <c r="L3421" s="24">
        <v>45873</v>
      </c>
      <c r="M3421" s="28">
        <v>2.7777777777777776E-2</v>
      </c>
      <c r="N3421" s="3">
        <v>45852</v>
      </c>
      <c r="O3421">
        <v>194687</v>
      </c>
      <c r="P3421" t="e">
        <f>IFERROR(INDEX(REDOSLIJED!#REF!,MATCH(PlanMasine[[#This Row],[KPL]],REDOSLIJED!#REF!,0)),MAX(REDOSLIJED!#REF!)+1)</f>
        <v>#REF!</v>
      </c>
    </row>
    <row r="3422" spans="1:16" hidden="1" x14ac:dyDescent="0.25">
      <c r="A3422" s="23">
        <v>1036320</v>
      </c>
      <c r="B3422" s="23">
        <v>20</v>
      </c>
      <c r="C3422" s="23">
        <v>1036326</v>
      </c>
      <c r="D3422" s="23" t="s">
        <v>2006</v>
      </c>
      <c r="E3422" s="5">
        <f>IFERROR((PlanMasine[[#This Row],[Norma]]/PlanMasine[[#This Row],[Q]])*(PlanMasine[[#This Row],[Q]]/SUMIF(#REF!,PlanMasine[[#This Row],[RN]],#REF!)*PlanMasine[[#This Row],[KPLQ]]),0)</f>
        <v>0</v>
      </c>
      <c r="F3422" s="23">
        <v>20</v>
      </c>
      <c r="G3422" s="23">
        <v>0</v>
      </c>
      <c r="H3422" s="23">
        <v>0</v>
      </c>
      <c r="I3422" s="23" t="s">
        <v>5</v>
      </c>
      <c r="J3422" s="23" t="s">
        <v>570</v>
      </c>
      <c r="K3422" s="23" t="s">
        <v>2612</v>
      </c>
      <c r="L3422" s="24">
        <v>45873</v>
      </c>
      <c r="M3422" s="28">
        <v>6.9444444444444448E-2</v>
      </c>
      <c r="N3422" s="3">
        <v>45852</v>
      </c>
      <c r="O3422">
        <v>194691</v>
      </c>
      <c r="P3422" t="e">
        <f>IFERROR(INDEX(REDOSLIJED!#REF!,MATCH(PlanMasine[[#This Row],[KPL]],REDOSLIJED!#REF!,0)),MAX(REDOSLIJED!#REF!)+1)</f>
        <v>#REF!</v>
      </c>
    </row>
    <row r="3423" spans="1:16" hidden="1" x14ac:dyDescent="0.25">
      <c r="A3423" s="23">
        <v>1036320</v>
      </c>
      <c r="B3423" s="23">
        <v>20</v>
      </c>
      <c r="C3423" s="23">
        <v>1036331</v>
      </c>
      <c r="D3423" s="23" t="s">
        <v>2007</v>
      </c>
      <c r="E3423" s="5">
        <f>IFERROR((PlanMasine[[#This Row],[Norma]]/PlanMasine[[#This Row],[Q]])*(PlanMasine[[#This Row],[Q]]/SUMIF(#REF!,PlanMasine[[#This Row],[RN]],#REF!)*PlanMasine[[#This Row],[KPLQ]]),0)</f>
        <v>0</v>
      </c>
      <c r="F3423" s="23">
        <v>20</v>
      </c>
      <c r="G3423" s="23">
        <v>0</v>
      </c>
      <c r="H3423" s="23">
        <v>0</v>
      </c>
      <c r="I3423" s="23" t="s">
        <v>5</v>
      </c>
      <c r="J3423" s="23" t="s">
        <v>570</v>
      </c>
      <c r="K3423" s="23" t="s">
        <v>2612</v>
      </c>
      <c r="L3423" s="24">
        <v>45873</v>
      </c>
      <c r="M3423" s="28">
        <v>2.7777777777777776E-2</v>
      </c>
      <c r="N3423" s="3">
        <v>45852</v>
      </c>
      <c r="O3423">
        <v>194698</v>
      </c>
      <c r="P3423" t="e">
        <f>IFERROR(INDEX(REDOSLIJED!#REF!,MATCH(PlanMasine[[#This Row],[KPL]],REDOSLIJED!#REF!,0)),MAX(REDOSLIJED!#REF!)+1)</f>
        <v>#REF!</v>
      </c>
    </row>
    <row r="3424" spans="1:16" hidden="1" x14ac:dyDescent="0.25">
      <c r="A3424" s="23">
        <v>1036399</v>
      </c>
      <c r="B3424" s="23">
        <v>1</v>
      </c>
      <c r="C3424" s="23">
        <v>1036403</v>
      </c>
      <c r="D3424" s="23" t="s">
        <v>2613</v>
      </c>
      <c r="E3424" s="5">
        <f>IFERROR((PlanMasine[[#This Row],[Norma]]/PlanMasine[[#This Row],[Q]])*(PlanMasine[[#This Row],[Q]]/SUMIF(#REF!,PlanMasine[[#This Row],[RN]],#REF!)*PlanMasine[[#This Row],[KPLQ]]),0)</f>
        <v>0</v>
      </c>
      <c r="F3424" s="23">
        <v>2</v>
      </c>
      <c r="G3424" s="23">
        <v>0</v>
      </c>
      <c r="H3424" s="23">
        <v>0</v>
      </c>
      <c r="I3424" s="23" t="s">
        <v>5</v>
      </c>
      <c r="J3424" s="23" t="s">
        <v>570</v>
      </c>
      <c r="K3424" s="23" t="s">
        <v>2614</v>
      </c>
      <c r="L3424" s="24">
        <v>45870</v>
      </c>
      <c r="M3424" s="28">
        <v>1.1111111111111112E-2</v>
      </c>
      <c r="N3424" s="3">
        <v>45852</v>
      </c>
      <c r="O3424">
        <v>218280</v>
      </c>
      <c r="P3424" t="e">
        <f>IFERROR(INDEX(REDOSLIJED!#REF!,MATCH(PlanMasine[[#This Row],[KPL]],REDOSLIJED!#REF!,0)),MAX(REDOSLIJED!#REF!)+1)</f>
        <v>#REF!</v>
      </c>
    </row>
    <row r="3425" spans="1:16" hidden="1" x14ac:dyDescent="0.25">
      <c r="A3425" s="23">
        <v>1036399</v>
      </c>
      <c r="B3425" s="23">
        <v>1</v>
      </c>
      <c r="C3425" s="23">
        <v>1036408</v>
      </c>
      <c r="D3425" s="23" t="s">
        <v>2615</v>
      </c>
      <c r="E3425" s="5">
        <f>IFERROR((PlanMasine[[#This Row],[Norma]]/PlanMasine[[#This Row],[Q]])*(PlanMasine[[#This Row],[Q]]/SUMIF(#REF!,PlanMasine[[#This Row],[RN]],#REF!)*PlanMasine[[#This Row],[KPLQ]]),0)</f>
        <v>0</v>
      </c>
      <c r="F3425" s="23">
        <v>4</v>
      </c>
      <c r="G3425" s="23">
        <v>0</v>
      </c>
      <c r="H3425" s="23">
        <v>0</v>
      </c>
      <c r="I3425" s="23" t="s">
        <v>5</v>
      </c>
      <c r="J3425" s="23" t="s">
        <v>570</v>
      </c>
      <c r="K3425" s="23" t="s">
        <v>2614</v>
      </c>
      <c r="L3425" s="24">
        <v>45870</v>
      </c>
      <c r="M3425" s="28">
        <v>8.3333333333333332E-3</v>
      </c>
      <c r="N3425" s="3">
        <v>45852</v>
      </c>
      <c r="O3425">
        <v>218285</v>
      </c>
      <c r="P3425" t="e">
        <f>IFERROR(INDEX(REDOSLIJED!#REF!,MATCH(PlanMasine[[#This Row],[KPL]],REDOSLIJED!#REF!,0)),MAX(REDOSLIJED!#REF!)+1)</f>
        <v>#REF!</v>
      </c>
    </row>
    <row r="3426" spans="1:16" hidden="1" x14ac:dyDescent="0.25">
      <c r="A3426" s="23">
        <v>1036419</v>
      </c>
      <c r="B3426" s="23">
        <v>1</v>
      </c>
      <c r="C3426" s="23">
        <v>1036421</v>
      </c>
      <c r="D3426" s="23" t="s">
        <v>2378</v>
      </c>
      <c r="E3426" s="5">
        <f>IFERROR((PlanMasine[[#This Row],[Norma]]/PlanMasine[[#This Row],[Q]])*(PlanMasine[[#This Row],[Q]]/SUMIF(#REF!,PlanMasine[[#This Row],[RN]],#REF!)*PlanMasine[[#This Row],[KPLQ]]),0)</f>
        <v>0</v>
      </c>
      <c r="F3426" s="23">
        <v>3</v>
      </c>
      <c r="G3426" s="23">
        <v>0</v>
      </c>
      <c r="H3426" s="23">
        <v>0</v>
      </c>
      <c r="I3426" s="23" t="s">
        <v>5</v>
      </c>
      <c r="J3426" s="23" t="s">
        <v>570</v>
      </c>
      <c r="K3426" s="23" t="s">
        <v>2616</v>
      </c>
      <c r="L3426" s="24">
        <v>45861</v>
      </c>
      <c r="M3426" s="28">
        <v>2.0833333333333333E-3</v>
      </c>
      <c r="N3426" s="3">
        <v>45852</v>
      </c>
      <c r="O3426">
        <v>133503</v>
      </c>
      <c r="P3426" t="e">
        <f>IFERROR(INDEX(REDOSLIJED!#REF!,MATCH(PlanMasine[[#This Row],[KPL]],REDOSLIJED!#REF!,0)),MAX(REDOSLIJED!#REF!)+1)</f>
        <v>#REF!</v>
      </c>
    </row>
    <row r="3427" spans="1:16" hidden="1" x14ac:dyDescent="0.25">
      <c r="A3427" s="23">
        <v>1036419</v>
      </c>
      <c r="B3427" s="23">
        <v>1</v>
      </c>
      <c r="C3427" s="23">
        <v>1036449</v>
      </c>
      <c r="D3427" s="23" t="s">
        <v>2230</v>
      </c>
      <c r="E3427" s="5">
        <f>IFERROR((PlanMasine[[#This Row],[Norma]]/PlanMasine[[#This Row],[Q]])*(PlanMasine[[#This Row],[Q]]/SUMIF(#REF!,PlanMasine[[#This Row],[RN]],#REF!)*PlanMasine[[#This Row],[KPLQ]]),0)</f>
        <v>0</v>
      </c>
      <c r="F3427" s="23">
        <v>1</v>
      </c>
      <c r="G3427" s="23">
        <v>0</v>
      </c>
      <c r="H3427" s="23">
        <v>0</v>
      </c>
      <c r="I3427" s="23" t="s">
        <v>5</v>
      </c>
      <c r="J3427" s="23" t="s">
        <v>570</v>
      </c>
      <c r="K3427" s="23" t="s">
        <v>2616</v>
      </c>
      <c r="L3427" s="24">
        <v>45861</v>
      </c>
      <c r="M3427" s="28">
        <v>3.472222222222222E-3</v>
      </c>
      <c r="N3427" s="3">
        <v>45852</v>
      </c>
      <c r="O3427">
        <v>133530</v>
      </c>
      <c r="P3427" t="e">
        <f>IFERROR(INDEX(REDOSLIJED!#REF!,MATCH(PlanMasine[[#This Row],[KPL]],REDOSLIJED!#REF!,0)),MAX(REDOSLIJED!#REF!)+1)</f>
        <v>#REF!</v>
      </c>
    </row>
    <row r="3428" spans="1:16" hidden="1" x14ac:dyDescent="0.25">
      <c r="A3428" s="23">
        <v>1036419</v>
      </c>
      <c r="B3428" s="23">
        <v>1</v>
      </c>
      <c r="C3428" s="23">
        <v>1036445</v>
      </c>
      <c r="D3428" s="23" t="s">
        <v>2231</v>
      </c>
      <c r="E3428" s="5">
        <f>IFERROR((PlanMasine[[#This Row],[Norma]]/PlanMasine[[#This Row],[Q]])*(PlanMasine[[#This Row],[Q]]/SUMIF(#REF!,PlanMasine[[#This Row],[RN]],#REF!)*PlanMasine[[#This Row],[KPLQ]]),0)</f>
        <v>0</v>
      </c>
      <c r="F3428" s="23">
        <v>1</v>
      </c>
      <c r="G3428" s="23">
        <v>0</v>
      </c>
      <c r="H3428" s="23">
        <v>0</v>
      </c>
      <c r="I3428" s="23" t="s">
        <v>5</v>
      </c>
      <c r="J3428" s="23" t="s">
        <v>570</v>
      </c>
      <c r="K3428" s="23" t="s">
        <v>2616</v>
      </c>
      <c r="L3428" s="24">
        <v>45861</v>
      </c>
      <c r="M3428" s="28">
        <v>1.3888888888888889E-3</v>
      </c>
      <c r="N3428" s="3">
        <v>45852</v>
      </c>
      <c r="O3428">
        <v>133526</v>
      </c>
      <c r="P3428" t="e">
        <f>IFERROR(INDEX(REDOSLIJED!#REF!,MATCH(PlanMasine[[#This Row],[KPL]],REDOSLIJED!#REF!,0)),MAX(REDOSLIJED!#REF!)+1)</f>
        <v>#REF!</v>
      </c>
    </row>
    <row r="3429" spans="1:16" hidden="1" x14ac:dyDescent="0.25">
      <c r="A3429" s="23">
        <v>1036419</v>
      </c>
      <c r="B3429" s="23">
        <v>1</v>
      </c>
      <c r="C3429" s="23">
        <v>1036443</v>
      </c>
      <c r="D3429" s="23" t="s">
        <v>2232</v>
      </c>
      <c r="E3429" s="5">
        <f>IFERROR((PlanMasine[[#This Row],[Norma]]/PlanMasine[[#This Row],[Q]])*(PlanMasine[[#This Row],[Q]]/SUMIF(#REF!,PlanMasine[[#This Row],[RN]],#REF!)*PlanMasine[[#This Row],[KPLQ]]),0)</f>
        <v>0</v>
      </c>
      <c r="F3429" s="23">
        <v>1</v>
      </c>
      <c r="G3429" s="23">
        <v>0</v>
      </c>
      <c r="H3429" s="23">
        <v>0</v>
      </c>
      <c r="I3429" s="23" t="s">
        <v>5</v>
      </c>
      <c r="J3429" s="23" t="s">
        <v>570</v>
      </c>
      <c r="K3429" s="23" t="s">
        <v>2616</v>
      </c>
      <c r="L3429" s="24">
        <v>45861</v>
      </c>
      <c r="M3429" s="28">
        <v>3.472222222222222E-3</v>
      </c>
      <c r="N3429" s="3">
        <v>45852</v>
      </c>
      <c r="O3429">
        <v>133524</v>
      </c>
      <c r="P3429" t="e">
        <f>IFERROR(INDEX(REDOSLIJED!#REF!,MATCH(PlanMasine[[#This Row],[KPL]],REDOSLIJED!#REF!,0)),MAX(REDOSLIJED!#REF!)+1)</f>
        <v>#REF!</v>
      </c>
    </row>
    <row r="3430" spans="1:16" hidden="1" x14ac:dyDescent="0.25">
      <c r="A3430" s="23">
        <v>1036419</v>
      </c>
      <c r="B3430" s="23">
        <v>1</v>
      </c>
      <c r="C3430" s="23">
        <v>1036420</v>
      </c>
      <c r="D3430" s="23" t="s">
        <v>2388</v>
      </c>
      <c r="E3430" s="5">
        <f>IFERROR((PlanMasine[[#This Row],[Norma]]/PlanMasine[[#This Row],[Q]])*(PlanMasine[[#This Row],[Q]]/SUMIF(#REF!,PlanMasine[[#This Row],[RN]],#REF!)*PlanMasine[[#This Row],[KPLQ]]),0)</f>
        <v>0</v>
      </c>
      <c r="F3430" s="23">
        <v>1</v>
      </c>
      <c r="G3430" s="23">
        <v>0</v>
      </c>
      <c r="H3430" s="23">
        <v>0</v>
      </c>
      <c r="I3430" s="23" t="s">
        <v>5</v>
      </c>
      <c r="J3430" s="23" t="s">
        <v>570</v>
      </c>
      <c r="K3430" s="23" t="s">
        <v>2616</v>
      </c>
      <c r="L3430" s="24">
        <v>45861</v>
      </c>
      <c r="M3430" s="28">
        <v>5.5555555555555558E-3</v>
      </c>
      <c r="N3430" s="3">
        <v>45852</v>
      </c>
      <c r="O3430">
        <v>133502</v>
      </c>
      <c r="P3430" t="e">
        <f>IFERROR(INDEX(REDOSLIJED!#REF!,MATCH(PlanMasine[[#This Row],[KPL]],REDOSLIJED!#REF!,0)),MAX(REDOSLIJED!#REF!)+1)</f>
        <v>#REF!</v>
      </c>
    </row>
    <row r="3431" spans="1:16" hidden="1" x14ac:dyDescent="0.25">
      <c r="A3431" s="23">
        <v>1036602</v>
      </c>
      <c r="B3431" s="23">
        <v>1</v>
      </c>
      <c r="C3431" s="23">
        <v>1036609</v>
      </c>
      <c r="D3431" s="23" t="s">
        <v>2617</v>
      </c>
      <c r="E3431" s="5">
        <f>IFERROR((PlanMasine[[#This Row],[Norma]]/PlanMasine[[#This Row],[Q]])*(PlanMasine[[#This Row],[Q]]/SUMIF(#REF!,PlanMasine[[#This Row],[RN]],#REF!)*PlanMasine[[#This Row],[KPLQ]]),0)</f>
        <v>0</v>
      </c>
      <c r="F3431" s="23">
        <v>1</v>
      </c>
      <c r="G3431" s="23">
        <v>0</v>
      </c>
      <c r="H3431" s="23">
        <v>0</v>
      </c>
      <c r="I3431" s="23" t="s">
        <v>5</v>
      </c>
      <c r="J3431" s="23" t="s">
        <v>570</v>
      </c>
      <c r="K3431" s="23" t="s">
        <v>2618</v>
      </c>
      <c r="L3431" s="24">
        <v>45873</v>
      </c>
      <c r="M3431" s="28">
        <v>3.472222222222222E-3</v>
      </c>
      <c r="N3431" s="3">
        <v>45852</v>
      </c>
      <c r="O3431">
        <v>232255</v>
      </c>
      <c r="P3431" t="e">
        <f>IFERROR(INDEX(REDOSLIJED!#REF!,MATCH(PlanMasine[[#This Row],[KPL]],REDOSLIJED!#REF!,0)),MAX(REDOSLIJED!#REF!)+1)</f>
        <v>#REF!</v>
      </c>
    </row>
    <row r="3432" spans="1:16" hidden="1" x14ac:dyDescent="0.25">
      <c r="A3432" s="23">
        <v>1036602</v>
      </c>
      <c r="B3432" s="23">
        <v>1</v>
      </c>
      <c r="C3432" s="23">
        <v>1036606</v>
      </c>
      <c r="D3432" s="23" t="s">
        <v>2619</v>
      </c>
      <c r="E3432" s="5">
        <f>IFERROR((PlanMasine[[#This Row],[Norma]]/PlanMasine[[#This Row],[Q]])*(PlanMasine[[#This Row],[Q]]/SUMIF(#REF!,PlanMasine[[#This Row],[RN]],#REF!)*PlanMasine[[#This Row],[KPLQ]]),0)</f>
        <v>0</v>
      </c>
      <c r="F3432" s="23">
        <v>1</v>
      </c>
      <c r="G3432" s="23">
        <v>0</v>
      </c>
      <c r="H3432" s="23">
        <v>0</v>
      </c>
      <c r="I3432" s="23" t="s">
        <v>5</v>
      </c>
      <c r="J3432" s="23" t="s">
        <v>570</v>
      </c>
      <c r="K3432" s="23" t="s">
        <v>2618</v>
      </c>
      <c r="L3432" s="24">
        <v>45873</v>
      </c>
      <c r="M3432" s="28">
        <v>2.7777777777777779E-3</v>
      </c>
      <c r="N3432" s="3">
        <v>45852</v>
      </c>
      <c r="O3432">
        <v>232252</v>
      </c>
      <c r="P3432" t="e">
        <f>IFERROR(INDEX(REDOSLIJED!#REF!,MATCH(PlanMasine[[#This Row],[KPL]],REDOSLIJED!#REF!,0)),MAX(REDOSLIJED!#REF!)+1)</f>
        <v>#REF!</v>
      </c>
    </row>
    <row r="3433" spans="1:16" hidden="1" x14ac:dyDescent="0.25">
      <c r="A3433" s="23">
        <v>1037498</v>
      </c>
      <c r="B3433" s="23">
        <v>1</v>
      </c>
      <c r="C3433" s="23">
        <v>1037556</v>
      </c>
      <c r="D3433" s="23" t="s">
        <v>2620</v>
      </c>
      <c r="E3433" s="5">
        <f>IFERROR((PlanMasine[[#This Row],[Norma]]/PlanMasine[[#This Row],[Q]])*(PlanMasine[[#This Row],[Q]]/SUMIF(#REF!,PlanMasine[[#This Row],[RN]],#REF!)*PlanMasine[[#This Row],[KPLQ]]),0)</f>
        <v>0</v>
      </c>
      <c r="F3433" s="23">
        <v>1</v>
      </c>
      <c r="G3433" s="23">
        <v>0</v>
      </c>
      <c r="H3433" s="23">
        <v>0</v>
      </c>
      <c r="I3433" s="23" t="s">
        <v>5</v>
      </c>
      <c r="J3433" s="23" t="s">
        <v>570</v>
      </c>
      <c r="K3433" s="23" t="s">
        <v>2621</v>
      </c>
      <c r="L3433" s="24">
        <v>45869</v>
      </c>
      <c r="M3433" s="28">
        <v>3.472222222222222E-3</v>
      </c>
      <c r="N3433" s="3">
        <v>45852</v>
      </c>
      <c r="O3433">
        <v>234342</v>
      </c>
      <c r="P3433" t="e">
        <f>IFERROR(INDEX(REDOSLIJED!#REF!,MATCH(PlanMasine[[#This Row],[KPL]],REDOSLIJED!#REF!,0)),MAX(REDOSLIJED!#REF!)+1)</f>
        <v>#REF!</v>
      </c>
    </row>
    <row r="3434" spans="1:16" hidden="1" x14ac:dyDescent="0.25">
      <c r="A3434" s="23">
        <v>1037498</v>
      </c>
      <c r="B3434" s="23">
        <v>1</v>
      </c>
      <c r="C3434" s="23">
        <v>1037541</v>
      </c>
      <c r="D3434" s="23" t="s">
        <v>2622</v>
      </c>
      <c r="E3434" s="5">
        <f>IFERROR((PlanMasine[[#This Row],[Norma]]/PlanMasine[[#This Row],[Q]])*(PlanMasine[[#This Row],[Q]]/SUMIF(#REF!,PlanMasine[[#This Row],[RN]],#REF!)*PlanMasine[[#This Row],[KPLQ]]),0)</f>
        <v>0</v>
      </c>
      <c r="F3434" s="23">
        <v>2</v>
      </c>
      <c r="G3434" s="23">
        <v>0</v>
      </c>
      <c r="H3434" s="23">
        <v>0</v>
      </c>
      <c r="I3434" s="23" t="s">
        <v>5</v>
      </c>
      <c r="J3434" s="23" t="s">
        <v>570</v>
      </c>
      <c r="K3434" s="23" t="s">
        <v>2621</v>
      </c>
      <c r="L3434" s="24">
        <v>45869</v>
      </c>
      <c r="M3434" s="28">
        <v>5.5555555555555558E-3</v>
      </c>
      <c r="N3434" s="3">
        <v>45852</v>
      </c>
      <c r="O3434">
        <v>234327</v>
      </c>
      <c r="P3434" t="e">
        <f>IFERROR(INDEX(REDOSLIJED!#REF!,MATCH(PlanMasine[[#This Row],[KPL]],REDOSLIJED!#REF!,0)),MAX(REDOSLIJED!#REF!)+1)</f>
        <v>#REF!</v>
      </c>
    </row>
    <row r="3435" spans="1:16" hidden="1" x14ac:dyDescent="0.25">
      <c r="A3435" s="23">
        <v>1037498</v>
      </c>
      <c r="B3435" s="23">
        <v>1</v>
      </c>
      <c r="C3435" s="23">
        <v>1037540</v>
      </c>
      <c r="D3435" s="23" t="s">
        <v>2623</v>
      </c>
      <c r="E3435" s="5">
        <f>IFERROR((PlanMasine[[#This Row],[Norma]]/PlanMasine[[#This Row],[Q]])*(PlanMasine[[#This Row],[Q]]/SUMIF(#REF!,PlanMasine[[#This Row],[RN]],#REF!)*PlanMasine[[#This Row],[KPLQ]]),0)</f>
        <v>0</v>
      </c>
      <c r="F3435" s="23">
        <v>1</v>
      </c>
      <c r="G3435" s="23">
        <v>0</v>
      </c>
      <c r="H3435" s="23">
        <v>0</v>
      </c>
      <c r="I3435" s="23" t="s">
        <v>5</v>
      </c>
      <c r="J3435" s="23" t="s">
        <v>570</v>
      </c>
      <c r="K3435" s="23" t="s">
        <v>2621</v>
      </c>
      <c r="L3435" s="24">
        <v>45869</v>
      </c>
      <c r="M3435" s="28">
        <v>2.0833333333333333E-3</v>
      </c>
      <c r="N3435" s="3">
        <v>45852</v>
      </c>
      <c r="O3435">
        <v>234326</v>
      </c>
      <c r="P3435" t="e">
        <f>IFERROR(INDEX(REDOSLIJED!#REF!,MATCH(PlanMasine[[#This Row],[KPL]],REDOSLIJED!#REF!,0)),MAX(REDOSLIJED!#REF!)+1)</f>
        <v>#REF!</v>
      </c>
    </row>
    <row r="3436" spans="1:16" hidden="1" x14ac:dyDescent="0.25">
      <c r="A3436" s="23">
        <v>1037498</v>
      </c>
      <c r="B3436" s="23">
        <v>1</v>
      </c>
      <c r="C3436" s="23">
        <v>1037513</v>
      </c>
      <c r="D3436" s="23" t="s">
        <v>2624</v>
      </c>
      <c r="E3436" s="5">
        <f>IFERROR((PlanMasine[[#This Row],[Norma]]/PlanMasine[[#This Row],[Q]])*(PlanMasine[[#This Row],[Q]]/SUMIF(#REF!,PlanMasine[[#This Row],[RN]],#REF!)*PlanMasine[[#This Row],[KPLQ]]),0)</f>
        <v>0</v>
      </c>
      <c r="F3436" s="23">
        <v>1</v>
      </c>
      <c r="G3436" s="23">
        <v>0</v>
      </c>
      <c r="H3436" s="23">
        <v>0</v>
      </c>
      <c r="I3436" s="23" t="s">
        <v>5</v>
      </c>
      <c r="J3436" s="23" t="s">
        <v>570</v>
      </c>
      <c r="K3436" s="23" t="s">
        <v>2621</v>
      </c>
      <c r="L3436" s="24">
        <v>45869</v>
      </c>
      <c r="M3436" s="28">
        <v>4.8611111111111112E-3</v>
      </c>
      <c r="N3436" s="3">
        <v>45852</v>
      </c>
      <c r="O3436">
        <v>234299</v>
      </c>
      <c r="P3436" t="e">
        <f>IFERROR(INDEX(REDOSLIJED!#REF!,MATCH(PlanMasine[[#This Row],[KPL]],REDOSLIJED!#REF!,0)),MAX(REDOSLIJED!#REF!)+1)</f>
        <v>#REF!</v>
      </c>
    </row>
    <row r="3437" spans="1:16" hidden="1" x14ac:dyDescent="0.25">
      <c r="A3437" s="23">
        <v>1037498</v>
      </c>
      <c r="B3437" s="23">
        <v>1</v>
      </c>
      <c r="C3437" s="23">
        <v>1037511</v>
      </c>
      <c r="D3437" s="23" t="s">
        <v>2625</v>
      </c>
      <c r="E3437" s="5">
        <f>IFERROR((PlanMasine[[#This Row],[Norma]]/PlanMasine[[#This Row],[Q]])*(PlanMasine[[#This Row],[Q]]/SUMIF(#REF!,PlanMasine[[#This Row],[RN]],#REF!)*PlanMasine[[#This Row],[KPLQ]]),0)</f>
        <v>0</v>
      </c>
      <c r="F3437" s="23">
        <v>1</v>
      </c>
      <c r="G3437" s="23">
        <v>0</v>
      </c>
      <c r="H3437" s="23">
        <v>0</v>
      </c>
      <c r="I3437" s="23" t="s">
        <v>5</v>
      </c>
      <c r="J3437" s="23" t="s">
        <v>570</v>
      </c>
      <c r="K3437" s="23" t="s">
        <v>2621</v>
      </c>
      <c r="L3437" s="24">
        <v>45869</v>
      </c>
      <c r="M3437" s="28">
        <v>4.8611111111111112E-3</v>
      </c>
      <c r="N3437" s="3">
        <v>45852</v>
      </c>
      <c r="O3437">
        <v>234297</v>
      </c>
      <c r="P3437" t="e">
        <f>IFERROR(INDEX(REDOSLIJED!#REF!,MATCH(PlanMasine[[#This Row],[KPL]],REDOSLIJED!#REF!,0)),MAX(REDOSLIJED!#REF!)+1)</f>
        <v>#REF!</v>
      </c>
    </row>
    <row r="3438" spans="1:16" hidden="1" x14ac:dyDescent="0.25">
      <c r="A3438" s="23">
        <v>1037498</v>
      </c>
      <c r="B3438" s="23">
        <v>1</v>
      </c>
      <c r="C3438" s="23">
        <v>1037512</v>
      </c>
      <c r="D3438" s="23" t="s">
        <v>2626</v>
      </c>
      <c r="E3438" s="5">
        <f>IFERROR((PlanMasine[[#This Row],[Norma]]/PlanMasine[[#This Row],[Q]])*(PlanMasine[[#This Row],[Q]]/SUMIF(#REF!,PlanMasine[[#This Row],[RN]],#REF!)*PlanMasine[[#This Row],[KPLQ]]),0)</f>
        <v>0</v>
      </c>
      <c r="F3438" s="23">
        <v>1</v>
      </c>
      <c r="G3438" s="23">
        <v>0</v>
      </c>
      <c r="H3438" s="23">
        <v>0</v>
      </c>
      <c r="I3438" s="23" t="s">
        <v>5</v>
      </c>
      <c r="J3438" s="23" t="s">
        <v>570</v>
      </c>
      <c r="K3438" s="23" t="s">
        <v>2621</v>
      </c>
      <c r="L3438" s="24">
        <v>45869</v>
      </c>
      <c r="M3438" s="28">
        <v>4.8611111111111112E-3</v>
      </c>
      <c r="N3438" s="3">
        <v>45852</v>
      </c>
      <c r="O3438">
        <v>234298</v>
      </c>
      <c r="P3438" t="e">
        <f>IFERROR(INDEX(REDOSLIJED!#REF!,MATCH(PlanMasine[[#This Row],[KPL]],REDOSLIJED!#REF!,0)),MAX(REDOSLIJED!#REF!)+1)</f>
        <v>#REF!</v>
      </c>
    </row>
    <row r="3439" spans="1:16" hidden="1" x14ac:dyDescent="0.25">
      <c r="A3439" s="23">
        <v>1037498</v>
      </c>
      <c r="B3439" s="23">
        <v>1</v>
      </c>
      <c r="C3439" s="23">
        <v>1037535</v>
      </c>
      <c r="D3439" s="23" t="s">
        <v>2627</v>
      </c>
      <c r="E3439" s="5">
        <f>IFERROR((PlanMasine[[#This Row],[Norma]]/PlanMasine[[#This Row],[Q]])*(PlanMasine[[#This Row],[Q]]/SUMIF(#REF!,PlanMasine[[#This Row],[RN]],#REF!)*PlanMasine[[#This Row],[KPLQ]]),0)</f>
        <v>0</v>
      </c>
      <c r="F3439" s="23">
        <v>1</v>
      </c>
      <c r="G3439" s="23">
        <v>0</v>
      </c>
      <c r="H3439" s="23">
        <v>0</v>
      </c>
      <c r="I3439" s="23" t="s">
        <v>5</v>
      </c>
      <c r="J3439" s="23" t="s">
        <v>570</v>
      </c>
      <c r="K3439" s="23" t="s">
        <v>2621</v>
      </c>
      <c r="L3439" s="24">
        <v>45869</v>
      </c>
      <c r="M3439" s="28">
        <v>3.472222222222222E-3</v>
      </c>
      <c r="N3439" s="3">
        <v>45852</v>
      </c>
      <c r="O3439">
        <v>234321</v>
      </c>
      <c r="P3439" t="e">
        <f>IFERROR(INDEX(REDOSLIJED!#REF!,MATCH(PlanMasine[[#This Row],[KPL]],REDOSLIJED!#REF!,0)),MAX(REDOSLIJED!#REF!)+1)</f>
        <v>#REF!</v>
      </c>
    </row>
    <row r="3440" spans="1:16" hidden="1" x14ac:dyDescent="0.25">
      <c r="A3440" s="23">
        <v>1037498</v>
      </c>
      <c r="B3440" s="23">
        <v>1</v>
      </c>
      <c r="C3440" s="23">
        <v>1037510</v>
      </c>
      <c r="D3440" s="23" t="s">
        <v>2628</v>
      </c>
      <c r="E3440" s="5">
        <f>IFERROR((PlanMasine[[#This Row],[Norma]]/PlanMasine[[#This Row],[Q]])*(PlanMasine[[#This Row],[Q]]/SUMIF(#REF!,PlanMasine[[#This Row],[RN]],#REF!)*PlanMasine[[#This Row],[KPLQ]]),0)</f>
        <v>0</v>
      </c>
      <c r="F3440" s="23">
        <v>1</v>
      </c>
      <c r="G3440" s="23">
        <v>0</v>
      </c>
      <c r="H3440" s="23">
        <v>0</v>
      </c>
      <c r="I3440" s="23" t="s">
        <v>5</v>
      </c>
      <c r="J3440" s="23" t="s">
        <v>570</v>
      </c>
      <c r="K3440" s="23" t="s">
        <v>2621</v>
      </c>
      <c r="L3440" s="24">
        <v>45869</v>
      </c>
      <c r="M3440" s="28">
        <v>4.8611111111111112E-3</v>
      </c>
      <c r="N3440" s="3">
        <v>45852</v>
      </c>
      <c r="O3440">
        <v>234296</v>
      </c>
      <c r="P3440" t="e">
        <f>IFERROR(INDEX(REDOSLIJED!#REF!,MATCH(PlanMasine[[#This Row],[KPL]],REDOSLIJED!#REF!,0)),MAX(REDOSLIJED!#REF!)+1)</f>
        <v>#REF!</v>
      </c>
    </row>
    <row r="3441" spans="1:16" hidden="1" x14ac:dyDescent="0.25">
      <c r="A3441" s="23">
        <v>1037498</v>
      </c>
      <c r="B3441" s="23">
        <v>1</v>
      </c>
      <c r="C3441" s="23">
        <v>1037561</v>
      </c>
      <c r="D3441" s="23" t="s">
        <v>2629</v>
      </c>
      <c r="E3441" s="5">
        <f>IFERROR((PlanMasine[[#This Row],[Norma]]/PlanMasine[[#This Row],[Q]])*(PlanMasine[[#This Row],[Q]]/SUMIF(#REF!,PlanMasine[[#This Row],[RN]],#REF!)*PlanMasine[[#This Row],[KPLQ]]),0)</f>
        <v>0</v>
      </c>
      <c r="F3441" s="23">
        <v>13</v>
      </c>
      <c r="G3441" s="23">
        <v>0</v>
      </c>
      <c r="H3441" s="23">
        <v>0</v>
      </c>
      <c r="I3441" s="23" t="s">
        <v>5</v>
      </c>
      <c r="J3441" s="23" t="s">
        <v>570</v>
      </c>
      <c r="K3441" s="23" t="s">
        <v>2621</v>
      </c>
      <c r="L3441" s="24">
        <v>45869</v>
      </c>
      <c r="M3441" s="28">
        <v>1.8055555555555554E-2</v>
      </c>
      <c r="N3441" s="3">
        <v>45852</v>
      </c>
      <c r="O3441">
        <v>234347</v>
      </c>
      <c r="P3441" t="e">
        <f>IFERROR(INDEX(REDOSLIJED!#REF!,MATCH(PlanMasine[[#This Row],[KPL]],REDOSLIJED!#REF!,0)),MAX(REDOSLIJED!#REF!)+1)</f>
        <v>#REF!</v>
      </c>
    </row>
    <row r="3442" spans="1:16" hidden="1" x14ac:dyDescent="0.25">
      <c r="A3442" s="23">
        <v>1037498</v>
      </c>
      <c r="B3442" s="23">
        <v>1</v>
      </c>
      <c r="C3442" s="23">
        <v>1037569</v>
      </c>
      <c r="D3442" s="23" t="s">
        <v>2630</v>
      </c>
      <c r="E3442" s="5">
        <f>IFERROR((PlanMasine[[#This Row],[Norma]]/PlanMasine[[#This Row],[Q]])*(PlanMasine[[#This Row],[Q]]/SUMIF(#REF!,PlanMasine[[#This Row],[RN]],#REF!)*PlanMasine[[#This Row],[KPLQ]]),0)</f>
        <v>0</v>
      </c>
      <c r="F3442" s="23">
        <v>6</v>
      </c>
      <c r="G3442" s="23">
        <v>0</v>
      </c>
      <c r="H3442" s="23">
        <v>0</v>
      </c>
      <c r="I3442" s="23" t="s">
        <v>5</v>
      </c>
      <c r="J3442" s="23" t="s">
        <v>570</v>
      </c>
      <c r="K3442" s="23" t="s">
        <v>2621</v>
      </c>
      <c r="L3442" s="24">
        <v>45869</v>
      </c>
      <c r="M3442" s="28">
        <v>1.2500000000000001E-2</v>
      </c>
      <c r="N3442" s="3">
        <v>45852</v>
      </c>
      <c r="O3442">
        <v>234355</v>
      </c>
      <c r="P3442" t="e">
        <f>IFERROR(INDEX(REDOSLIJED!#REF!,MATCH(PlanMasine[[#This Row],[KPL]],REDOSLIJED!#REF!,0)),MAX(REDOSLIJED!#REF!)+1)</f>
        <v>#REF!</v>
      </c>
    </row>
    <row r="3443" spans="1:16" hidden="1" x14ac:dyDescent="0.25">
      <c r="A3443" s="23">
        <v>1037498</v>
      </c>
      <c r="B3443" s="23">
        <v>1</v>
      </c>
      <c r="C3443" s="23">
        <v>1037572</v>
      </c>
      <c r="D3443" s="23" t="s">
        <v>2631</v>
      </c>
      <c r="E3443" s="5">
        <f>IFERROR((PlanMasine[[#This Row],[Norma]]/PlanMasine[[#This Row],[Q]])*(PlanMasine[[#This Row],[Q]]/SUMIF(#REF!,PlanMasine[[#This Row],[RN]],#REF!)*PlanMasine[[#This Row],[KPLQ]]),0)</f>
        <v>0</v>
      </c>
      <c r="F3443" s="23">
        <v>1</v>
      </c>
      <c r="G3443" s="23">
        <v>0</v>
      </c>
      <c r="H3443" s="23">
        <v>0</v>
      </c>
      <c r="I3443" s="23" t="s">
        <v>5</v>
      </c>
      <c r="J3443" s="23" t="s">
        <v>570</v>
      </c>
      <c r="K3443" s="23" t="s">
        <v>2621</v>
      </c>
      <c r="L3443" s="24">
        <v>45869</v>
      </c>
      <c r="M3443" s="28">
        <v>2.0833333333333333E-3</v>
      </c>
      <c r="N3443" s="3">
        <v>45852</v>
      </c>
      <c r="O3443">
        <v>234358</v>
      </c>
      <c r="P3443" t="e">
        <f>IFERROR(INDEX(REDOSLIJED!#REF!,MATCH(PlanMasine[[#This Row],[KPL]],REDOSLIJED!#REF!,0)),MAX(REDOSLIJED!#REF!)+1)</f>
        <v>#REF!</v>
      </c>
    </row>
    <row r="3444" spans="1:16" hidden="1" x14ac:dyDescent="0.25">
      <c r="A3444" s="23">
        <v>1037498</v>
      </c>
      <c r="B3444" s="23">
        <v>1</v>
      </c>
      <c r="C3444" s="23">
        <v>1037573</v>
      </c>
      <c r="D3444" s="23" t="s">
        <v>2632</v>
      </c>
      <c r="E3444" s="5">
        <f>IFERROR((PlanMasine[[#This Row],[Norma]]/PlanMasine[[#This Row],[Q]])*(PlanMasine[[#This Row],[Q]]/SUMIF(#REF!,PlanMasine[[#This Row],[RN]],#REF!)*PlanMasine[[#This Row],[KPLQ]]),0)</f>
        <v>0</v>
      </c>
      <c r="F3444" s="23">
        <v>1</v>
      </c>
      <c r="G3444" s="23">
        <v>0</v>
      </c>
      <c r="H3444" s="23">
        <v>0</v>
      </c>
      <c r="I3444" s="23" t="s">
        <v>5</v>
      </c>
      <c r="J3444" s="23" t="s">
        <v>570</v>
      </c>
      <c r="K3444" s="23" t="s">
        <v>2621</v>
      </c>
      <c r="L3444" s="24">
        <v>45869</v>
      </c>
      <c r="M3444" s="28">
        <v>2.0833333333333333E-3</v>
      </c>
      <c r="N3444" s="3">
        <v>45852</v>
      </c>
      <c r="O3444">
        <v>234359</v>
      </c>
      <c r="P3444" t="e">
        <f>IFERROR(INDEX(REDOSLIJED!#REF!,MATCH(PlanMasine[[#This Row],[KPL]],REDOSLIJED!#REF!,0)),MAX(REDOSLIJED!#REF!)+1)</f>
        <v>#REF!</v>
      </c>
    </row>
    <row r="3445" spans="1:16" hidden="1" x14ac:dyDescent="0.25">
      <c r="A3445" s="23">
        <v>1037498</v>
      </c>
      <c r="B3445" s="23">
        <v>1</v>
      </c>
      <c r="C3445" s="23">
        <v>1037521</v>
      </c>
      <c r="D3445" s="23" t="s">
        <v>2633</v>
      </c>
      <c r="E3445" s="5">
        <f>IFERROR((PlanMasine[[#This Row],[Norma]]/PlanMasine[[#This Row],[Q]])*(PlanMasine[[#This Row],[Q]]/SUMIF(#REF!,PlanMasine[[#This Row],[RN]],#REF!)*PlanMasine[[#This Row],[KPLQ]]),0)</f>
        <v>0</v>
      </c>
      <c r="F3445" s="23">
        <v>3</v>
      </c>
      <c r="G3445" s="23">
        <v>0</v>
      </c>
      <c r="H3445" s="23">
        <v>0</v>
      </c>
      <c r="I3445" s="23" t="s">
        <v>5</v>
      </c>
      <c r="J3445" s="23" t="s">
        <v>570</v>
      </c>
      <c r="K3445" s="23" t="s">
        <v>2621</v>
      </c>
      <c r="L3445" s="24">
        <v>45869</v>
      </c>
      <c r="M3445" s="28">
        <v>1.0416666666666666E-2</v>
      </c>
      <c r="N3445" s="3">
        <v>45852</v>
      </c>
      <c r="O3445">
        <v>234307</v>
      </c>
      <c r="P3445" t="e">
        <f>IFERROR(INDEX(REDOSLIJED!#REF!,MATCH(PlanMasine[[#This Row],[KPL]],REDOSLIJED!#REF!,0)),MAX(REDOSLIJED!#REF!)+1)</f>
        <v>#REF!</v>
      </c>
    </row>
    <row r="3446" spans="1:16" hidden="1" x14ac:dyDescent="0.25">
      <c r="A3446" s="23">
        <v>1037498</v>
      </c>
      <c r="B3446" s="23">
        <v>1</v>
      </c>
      <c r="C3446" s="23">
        <v>1037574</v>
      </c>
      <c r="D3446" s="23" t="s">
        <v>2634</v>
      </c>
      <c r="E3446" s="5">
        <f>IFERROR((PlanMasine[[#This Row],[Norma]]/PlanMasine[[#This Row],[Q]])*(PlanMasine[[#This Row],[Q]]/SUMIF(#REF!,PlanMasine[[#This Row],[RN]],#REF!)*PlanMasine[[#This Row],[KPLQ]]),0)</f>
        <v>0</v>
      </c>
      <c r="F3446" s="23">
        <v>1</v>
      </c>
      <c r="G3446" s="23">
        <v>0</v>
      </c>
      <c r="H3446" s="23">
        <v>0</v>
      </c>
      <c r="I3446" s="23" t="s">
        <v>5</v>
      </c>
      <c r="J3446" s="23" t="s">
        <v>570</v>
      </c>
      <c r="K3446" s="23" t="s">
        <v>2621</v>
      </c>
      <c r="L3446" s="24">
        <v>45869</v>
      </c>
      <c r="M3446" s="28">
        <v>2.0833333333333333E-3</v>
      </c>
      <c r="N3446" s="3">
        <v>45852</v>
      </c>
      <c r="O3446">
        <v>234360</v>
      </c>
      <c r="P3446" t="e">
        <f>IFERROR(INDEX(REDOSLIJED!#REF!,MATCH(PlanMasine[[#This Row],[KPL]],REDOSLIJED!#REF!,0)),MAX(REDOSLIJED!#REF!)+1)</f>
        <v>#REF!</v>
      </c>
    </row>
    <row r="3447" spans="1:16" hidden="1" x14ac:dyDescent="0.25">
      <c r="A3447" s="23">
        <v>1037498</v>
      </c>
      <c r="B3447" s="23">
        <v>1</v>
      </c>
      <c r="C3447" s="23">
        <v>1037532</v>
      </c>
      <c r="D3447" s="23" t="s">
        <v>2635</v>
      </c>
      <c r="E3447" s="5">
        <f>IFERROR((PlanMasine[[#This Row],[Norma]]/PlanMasine[[#This Row],[Q]])*(PlanMasine[[#This Row],[Q]]/SUMIF(#REF!,PlanMasine[[#This Row],[RN]],#REF!)*PlanMasine[[#This Row],[KPLQ]]),0)</f>
        <v>0</v>
      </c>
      <c r="F3447" s="23">
        <v>1</v>
      </c>
      <c r="G3447" s="23">
        <v>0</v>
      </c>
      <c r="H3447" s="23">
        <v>0</v>
      </c>
      <c r="I3447" s="23" t="s">
        <v>5</v>
      </c>
      <c r="J3447" s="23" t="s">
        <v>570</v>
      </c>
      <c r="K3447" s="23" t="s">
        <v>2621</v>
      </c>
      <c r="L3447" s="24">
        <v>45869</v>
      </c>
      <c r="M3447" s="28">
        <v>4.8611111111111112E-3</v>
      </c>
      <c r="N3447" s="3">
        <v>45852</v>
      </c>
      <c r="O3447">
        <v>234318</v>
      </c>
      <c r="P3447" t="e">
        <f>IFERROR(INDEX(REDOSLIJED!#REF!,MATCH(PlanMasine[[#This Row],[KPL]],REDOSLIJED!#REF!,0)),MAX(REDOSLIJED!#REF!)+1)</f>
        <v>#REF!</v>
      </c>
    </row>
    <row r="3448" spans="1:16" hidden="1" x14ac:dyDescent="0.25">
      <c r="A3448" s="23">
        <v>1037498</v>
      </c>
      <c r="B3448" s="23">
        <v>1</v>
      </c>
      <c r="C3448" s="23">
        <v>1037534</v>
      </c>
      <c r="D3448" s="23" t="s">
        <v>2636</v>
      </c>
      <c r="E3448" s="5">
        <f>IFERROR((PlanMasine[[#This Row],[Norma]]/PlanMasine[[#This Row],[Q]])*(PlanMasine[[#This Row],[Q]]/SUMIF(#REF!,PlanMasine[[#This Row],[RN]],#REF!)*PlanMasine[[#This Row],[KPLQ]]),0)</f>
        <v>0</v>
      </c>
      <c r="F3448" s="23">
        <v>2</v>
      </c>
      <c r="G3448" s="23">
        <v>0</v>
      </c>
      <c r="H3448" s="23">
        <v>0</v>
      </c>
      <c r="I3448" s="23" t="s">
        <v>5</v>
      </c>
      <c r="J3448" s="23" t="s">
        <v>570</v>
      </c>
      <c r="K3448" s="23" t="s">
        <v>2621</v>
      </c>
      <c r="L3448" s="24">
        <v>45869</v>
      </c>
      <c r="M3448" s="28">
        <v>9.7222222222222224E-3</v>
      </c>
      <c r="N3448" s="3">
        <v>45852</v>
      </c>
      <c r="O3448">
        <v>234320</v>
      </c>
      <c r="P3448" t="e">
        <f>IFERROR(INDEX(REDOSLIJED!#REF!,MATCH(PlanMasine[[#This Row],[KPL]],REDOSLIJED!#REF!,0)),MAX(REDOSLIJED!#REF!)+1)</f>
        <v>#REF!</v>
      </c>
    </row>
    <row r="3449" spans="1:16" hidden="1" x14ac:dyDescent="0.25">
      <c r="A3449" s="23">
        <v>1037498</v>
      </c>
      <c r="B3449" s="23">
        <v>1</v>
      </c>
      <c r="C3449" s="23">
        <v>1037562</v>
      </c>
      <c r="D3449" s="23" t="s">
        <v>2637</v>
      </c>
      <c r="E3449" s="5">
        <f>IFERROR((PlanMasine[[#This Row],[Norma]]/PlanMasine[[#This Row],[Q]])*(PlanMasine[[#This Row],[Q]]/SUMIF(#REF!,PlanMasine[[#This Row],[RN]],#REF!)*PlanMasine[[#This Row],[KPLQ]]),0)</f>
        <v>0</v>
      </c>
      <c r="F3449" s="23">
        <v>13</v>
      </c>
      <c r="G3449" s="23">
        <v>0</v>
      </c>
      <c r="H3449" s="23">
        <v>0</v>
      </c>
      <c r="I3449" s="23" t="s">
        <v>5</v>
      </c>
      <c r="J3449" s="23" t="s">
        <v>570</v>
      </c>
      <c r="K3449" s="23" t="s">
        <v>2621</v>
      </c>
      <c r="L3449" s="24">
        <v>45869</v>
      </c>
      <c r="M3449" s="28">
        <v>1.8055555555555554E-2</v>
      </c>
      <c r="N3449" s="3">
        <v>45852</v>
      </c>
      <c r="O3449">
        <v>234348</v>
      </c>
      <c r="P3449" t="e">
        <f>IFERROR(INDEX(REDOSLIJED!#REF!,MATCH(PlanMasine[[#This Row],[KPL]],REDOSLIJED!#REF!,0)),MAX(REDOSLIJED!#REF!)+1)</f>
        <v>#REF!</v>
      </c>
    </row>
    <row r="3450" spans="1:16" hidden="1" x14ac:dyDescent="0.25">
      <c r="A3450" s="23">
        <v>1037498</v>
      </c>
      <c r="B3450" s="23">
        <v>1</v>
      </c>
      <c r="C3450" s="23">
        <v>1037555</v>
      </c>
      <c r="D3450" s="23" t="s">
        <v>2638</v>
      </c>
      <c r="E3450" s="5">
        <f>IFERROR((PlanMasine[[#This Row],[Norma]]/PlanMasine[[#This Row],[Q]])*(PlanMasine[[#This Row],[Q]]/SUMIF(#REF!,PlanMasine[[#This Row],[RN]],#REF!)*PlanMasine[[#This Row],[KPLQ]]),0)</f>
        <v>0</v>
      </c>
      <c r="F3450" s="23">
        <v>1</v>
      </c>
      <c r="G3450" s="23">
        <v>0</v>
      </c>
      <c r="H3450" s="23">
        <v>0</v>
      </c>
      <c r="I3450" s="23" t="s">
        <v>5</v>
      </c>
      <c r="J3450" s="23" t="s">
        <v>570</v>
      </c>
      <c r="K3450" s="23" t="s">
        <v>2621</v>
      </c>
      <c r="L3450" s="24">
        <v>45869</v>
      </c>
      <c r="M3450" s="28">
        <v>3.472222222222222E-3</v>
      </c>
      <c r="N3450" s="3">
        <v>45852</v>
      </c>
      <c r="O3450">
        <v>234341</v>
      </c>
      <c r="P3450" t="e">
        <f>IFERROR(INDEX(REDOSLIJED!#REF!,MATCH(PlanMasine[[#This Row],[KPL]],REDOSLIJED!#REF!,0)),MAX(REDOSLIJED!#REF!)+1)</f>
        <v>#REF!</v>
      </c>
    </row>
    <row r="3451" spans="1:16" hidden="1" x14ac:dyDescent="0.25">
      <c r="A3451" s="23">
        <v>1037498</v>
      </c>
      <c r="B3451" s="23">
        <v>1</v>
      </c>
      <c r="C3451" s="23">
        <v>1037564</v>
      </c>
      <c r="D3451" s="23" t="s">
        <v>2639</v>
      </c>
      <c r="E3451" s="5">
        <f>IFERROR((PlanMasine[[#This Row],[Norma]]/PlanMasine[[#This Row],[Q]])*(PlanMasine[[#This Row],[Q]]/SUMIF(#REF!,PlanMasine[[#This Row],[RN]],#REF!)*PlanMasine[[#This Row],[KPLQ]]),0)</f>
        <v>0</v>
      </c>
      <c r="F3451" s="23">
        <v>1</v>
      </c>
      <c r="G3451" s="23">
        <v>0</v>
      </c>
      <c r="H3451" s="23">
        <v>0</v>
      </c>
      <c r="I3451" s="23" t="s">
        <v>5</v>
      </c>
      <c r="J3451" s="23" t="s">
        <v>570</v>
      </c>
      <c r="K3451" s="23" t="s">
        <v>2621</v>
      </c>
      <c r="L3451" s="24">
        <v>45869</v>
      </c>
      <c r="M3451" s="28">
        <v>1.3888888888888889E-3</v>
      </c>
      <c r="N3451" s="3">
        <v>45852</v>
      </c>
      <c r="O3451">
        <v>234350</v>
      </c>
      <c r="P3451" t="e">
        <f>IFERROR(INDEX(REDOSLIJED!#REF!,MATCH(PlanMasine[[#This Row],[KPL]],REDOSLIJED!#REF!,0)),MAX(REDOSLIJED!#REF!)+1)</f>
        <v>#REF!</v>
      </c>
    </row>
    <row r="3452" spans="1:16" hidden="1" x14ac:dyDescent="0.25">
      <c r="A3452" s="23">
        <v>1037498</v>
      </c>
      <c r="B3452" s="23">
        <v>1</v>
      </c>
      <c r="C3452" s="23">
        <v>1037515</v>
      </c>
      <c r="D3452" s="23" t="s">
        <v>2640</v>
      </c>
      <c r="E3452" s="5">
        <f>IFERROR((PlanMasine[[#This Row],[Norma]]/PlanMasine[[#This Row],[Q]])*(PlanMasine[[#This Row],[Q]]/SUMIF(#REF!,PlanMasine[[#This Row],[RN]],#REF!)*PlanMasine[[#This Row],[KPLQ]]),0)</f>
        <v>0</v>
      </c>
      <c r="F3452" s="23">
        <v>1</v>
      </c>
      <c r="G3452" s="23">
        <v>0</v>
      </c>
      <c r="H3452" s="23">
        <v>0</v>
      </c>
      <c r="I3452" s="23" t="s">
        <v>5</v>
      </c>
      <c r="J3452" s="23" t="s">
        <v>570</v>
      </c>
      <c r="K3452" s="23" t="s">
        <v>2621</v>
      </c>
      <c r="L3452" s="24">
        <v>45869</v>
      </c>
      <c r="M3452" s="28">
        <v>3.472222222222222E-3</v>
      </c>
      <c r="N3452" s="3">
        <v>45852</v>
      </c>
      <c r="O3452">
        <v>234301</v>
      </c>
      <c r="P3452" t="e">
        <f>IFERROR(INDEX(REDOSLIJED!#REF!,MATCH(PlanMasine[[#This Row],[KPL]],REDOSLIJED!#REF!,0)),MAX(REDOSLIJED!#REF!)+1)</f>
        <v>#REF!</v>
      </c>
    </row>
    <row r="3453" spans="1:16" hidden="1" x14ac:dyDescent="0.25">
      <c r="A3453" s="23">
        <v>1037498</v>
      </c>
      <c r="B3453" s="23">
        <v>1</v>
      </c>
      <c r="C3453" s="23">
        <v>1037551</v>
      </c>
      <c r="D3453" s="23" t="s">
        <v>2641</v>
      </c>
      <c r="E3453" s="5">
        <f>IFERROR((PlanMasine[[#This Row],[Norma]]/PlanMasine[[#This Row],[Q]])*(PlanMasine[[#This Row],[Q]]/SUMIF(#REF!,PlanMasine[[#This Row],[RN]],#REF!)*PlanMasine[[#This Row],[KPLQ]]),0)</f>
        <v>0</v>
      </c>
      <c r="F3453" s="23">
        <v>1</v>
      </c>
      <c r="G3453" s="23">
        <v>0</v>
      </c>
      <c r="H3453" s="23">
        <v>0</v>
      </c>
      <c r="I3453" s="23" t="s">
        <v>5</v>
      </c>
      <c r="J3453" s="23" t="s">
        <v>570</v>
      </c>
      <c r="K3453" s="23" t="s">
        <v>2621</v>
      </c>
      <c r="L3453" s="24">
        <v>45869</v>
      </c>
      <c r="M3453" s="28">
        <v>2.0833333333333333E-3</v>
      </c>
      <c r="N3453" s="3">
        <v>45852</v>
      </c>
      <c r="O3453">
        <v>234337</v>
      </c>
      <c r="P3453" t="e">
        <f>IFERROR(INDEX(REDOSLIJED!#REF!,MATCH(PlanMasine[[#This Row],[KPL]],REDOSLIJED!#REF!,0)),MAX(REDOSLIJED!#REF!)+1)</f>
        <v>#REF!</v>
      </c>
    </row>
    <row r="3454" spans="1:16" hidden="1" x14ac:dyDescent="0.25">
      <c r="A3454" s="23">
        <v>1037498</v>
      </c>
      <c r="B3454" s="23">
        <v>1</v>
      </c>
      <c r="C3454" s="23">
        <v>1037475</v>
      </c>
      <c r="D3454" s="23" t="s">
        <v>2000</v>
      </c>
      <c r="E3454" s="5">
        <f>IFERROR((PlanMasine[[#This Row],[Norma]]/PlanMasine[[#This Row],[Q]])*(PlanMasine[[#This Row],[Q]]/SUMIF(#REF!,PlanMasine[[#This Row],[RN]],#REF!)*PlanMasine[[#This Row],[KPLQ]]),0)</f>
        <v>0</v>
      </c>
      <c r="F3454" s="23">
        <v>6</v>
      </c>
      <c r="G3454" s="23">
        <v>0</v>
      </c>
      <c r="H3454" s="23">
        <v>0</v>
      </c>
      <c r="I3454" s="23" t="s">
        <v>5</v>
      </c>
      <c r="J3454" s="23" t="s">
        <v>570</v>
      </c>
      <c r="K3454" s="23" t="s">
        <v>2621</v>
      </c>
      <c r="L3454" s="24">
        <v>45869</v>
      </c>
      <c r="M3454" s="28">
        <v>2.0833333333333332E-2</v>
      </c>
      <c r="N3454" s="3">
        <v>45852</v>
      </c>
      <c r="O3454">
        <v>225802</v>
      </c>
      <c r="P3454" t="e">
        <f>IFERROR(INDEX(REDOSLIJED!#REF!,MATCH(PlanMasine[[#This Row],[KPL]],REDOSLIJED!#REF!,0)),MAX(REDOSLIJED!#REF!)+1)</f>
        <v>#REF!</v>
      </c>
    </row>
    <row r="3455" spans="1:16" hidden="1" x14ac:dyDescent="0.25">
      <c r="A3455" s="23">
        <v>1037498</v>
      </c>
      <c r="B3455" s="23">
        <v>1</v>
      </c>
      <c r="C3455" s="23">
        <v>1037563</v>
      </c>
      <c r="D3455" s="23" t="s">
        <v>2642</v>
      </c>
      <c r="E3455" s="5">
        <f>IFERROR((PlanMasine[[#This Row],[Norma]]/PlanMasine[[#This Row],[Q]])*(PlanMasine[[#This Row],[Q]]/SUMIF(#REF!,PlanMasine[[#This Row],[RN]],#REF!)*PlanMasine[[#This Row],[KPLQ]]),0)</f>
        <v>0</v>
      </c>
      <c r="F3455" s="23">
        <v>2</v>
      </c>
      <c r="G3455" s="23">
        <v>0</v>
      </c>
      <c r="H3455" s="23">
        <v>0</v>
      </c>
      <c r="I3455" s="23" t="s">
        <v>5</v>
      </c>
      <c r="J3455" s="23" t="s">
        <v>570</v>
      </c>
      <c r="K3455" s="23" t="s">
        <v>2621</v>
      </c>
      <c r="L3455" s="24">
        <v>45869</v>
      </c>
      <c r="M3455" s="28">
        <v>2.7777777777777779E-3</v>
      </c>
      <c r="N3455" s="3">
        <v>45852</v>
      </c>
      <c r="O3455">
        <v>234349</v>
      </c>
      <c r="P3455" t="e">
        <f>IFERROR(INDEX(REDOSLIJED!#REF!,MATCH(PlanMasine[[#This Row],[KPL]],REDOSLIJED!#REF!,0)),MAX(REDOSLIJED!#REF!)+1)</f>
        <v>#REF!</v>
      </c>
    </row>
    <row r="3456" spans="1:16" hidden="1" x14ac:dyDescent="0.25">
      <c r="A3456" s="23">
        <v>1037498</v>
      </c>
      <c r="B3456" s="23">
        <v>1</v>
      </c>
      <c r="C3456" s="23">
        <v>1037550</v>
      </c>
      <c r="D3456" s="23" t="s">
        <v>2643</v>
      </c>
      <c r="E3456" s="5">
        <f>IFERROR((PlanMasine[[#This Row],[Norma]]/PlanMasine[[#This Row],[Q]])*(PlanMasine[[#This Row],[Q]]/SUMIF(#REF!,PlanMasine[[#This Row],[RN]],#REF!)*PlanMasine[[#This Row],[KPLQ]]),0)</f>
        <v>0</v>
      </c>
      <c r="F3456" s="23">
        <v>1</v>
      </c>
      <c r="G3456" s="23">
        <v>0</v>
      </c>
      <c r="H3456" s="23">
        <v>0</v>
      </c>
      <c r="I3456" s="23" t="s">
        <v>5</v>
      </c>
      <c r="J3456" s="23" t="s">
        <v>570</v>
      </c>
      <c r="K3456" s="23" t="s">
        <v>2621</v>
      </c>
      <c r="L3456" s="24">
        <v>45869</v>
      </c>
      <c r="M3456" s="28">
        <v>2.0833333333333333E-3</v>
      </c>
      <c r="N3456" s="3">
        <v>45852</v>
      </c>
      <c r="O3456">
        <v>234336</v>
      </c>
      <c r="P3456" t="e">
        <f>IFERROR(INDEX(REDOSLIJED!#REF!,MATCH(PlanMasine[[#This Row],[KPL]],REDOSLIJED!#REF!,0)),MAX(REDOSLIJED!#REF!)+1)</f>
        <v>#REF!</v>
      </c>
    </row>
    <row r="3457" spans="1:16" hidden="1" x14ac:dyDescent="0.25">
      <c r="A3457" s="23">
        <v>1037498</v>
      </c>
      <c r="B3457" s="23">
        <v>1</v>
      </c>
      <c r="C3457" s="23">
        <v>1037474</v>
      </c>
      <c r="D3457" s="23" t="s">
        <v>2004</v>
      </c>
      <c r="E3457" s="5">
        <f>IFERROR((PlanMasine[[#This Row],[Norma]]/PlanMasine[[#This Row],[Q]])*(PlanMasine[[#This Row],[Q]]/SUMIF(#REF!,PlanMasine[[#This Row],[RN]],#REF!)*PlanMasine[[#This Row],[KPLQ]]),0)</f>
        <v>0</v>
      </c>
      <c r="F3457" s="23">
        <v>6</v>
      </c>
      <c r="G3457" s="23">
        <v>0</v>
      </c>
      <c r="H3457" s="23">
        <v>0</v>
      </c>
      <c r="I3457" s="23" t="s">
        <v>5</v>
      </c>
      <c r="J3457" s="23" t="s">
        <v>570</v>
      </c>
      <c r="K3457" s="23" t="s">
        <v>2621</v>
      </c>
      <c r="L3457" s="24">
        <v>45869</v>
      </c>
      <c r="M3457" s="28">
        <v>2.0833333333333332E-2</v>
      </c>
      <c r="N3457" s="3">
        <v>45852</v>
      </c>
      <c r="O3457">
        <v>225801</v>
      </c>
      <c r="P3457" t="e">
        <f>IFERROR(INDEX(REDOSLIJED!#REF!,MATCH(PlanMasine[[#This Row],[KPL]],REDOSLIJED!#REF!,0)),MAX(REDOSLIJED!#REF!)+1)</f>
        <v>#REF!</v>
      </c>
    </row>
    <row r="3458" spans="1:16" hidden="1" x14ac:dyDescent="0.25">
      <c r="A3458" s="23">
        <v>1037498</v>
      </c>
      <c r="B3458" s="23">
        <v>1</v>
      </c>
      <c r="C3458" s="23">
        <v>1037516</v>
      </c>
      <c r="D3458" s="23" t="s">
        <v>2644</v>
      </c>
      <c r="E3458" s="5">
        <f>IFERROR((PlanMasine[[#This Row],[Norma]]/PlanMasine[[#This Row],[Q]])*(PlanMasine[[#This Row],[Q]]/SUMIF(#REF!,PlanMasine[[#This Row],[RN]],#REF!)*PlanMasine[[#This Row],[KPLQ]]),0)</f>
        <v>0</v>
      </c>
      <c r="F3458" s="23">
        <v>1</v>
      </c>
      <c r="G3458" s="23">
        <v>0</v>
      </c>
      <c r="H3458" s="23">
        <v>0</v>
      </c>
      <c r="I3458" s="23" t="s">
        <v>5</v>
      </c>
      <c r="J3458" s="23" t="s">
        <v>570</v>
      </c>
      <c r="K3458" s="23" t="s">
        <v>2621</v>
      </c>
      <c r="L3458" s="24">
        <v>45869</v>
      </c>
      <c r="M3458" s="28">
        <v>3.472222222222222E-3</v>
      </c>
      <c r="N3458" s="3">
        <v>45852</v>
      </c>
      <c r="O3458">
        <v>234302</v>
      </c>
      <c r="P3458" t="e">
        <f>IFERROR(INDEX(REDOSLIJED!#REF!,MATCH(PlanMasine[[#This Row],[KPL]],REDOSLIJED!#REF!,0)),MAX(REDOSLIJED!#REF!)+1)</f>
        <v>#REF!</v>
      </c>
    </row>
    <row r="3459" spans="1:16" hidden="1" x14ac:dyDescent="0.25">
      <c r="A3459" s="23">
        <v>1037498</v>
      </c>
      <c r="B3459" s="23">
        <v>1</v>
      </c>
      <c r="C3459" s="23">
        <v>1037565</v>
      </c>
      <c r="D3459" s="23" t="s">
        <v>2645</v>
      </c>
      <c r="E3459" s="5">
        <f>IFERROR((PlanMasine[[#This Row],[Norma]]/PlanMasine[[#This Row],[Q]])*(PlanMasine[[#This Row],[Q]]/SUMIF(#REF!,PlanMasine[[#This Row],[RN]],#REF!)*PlanMasine[[#This Row],[KPLQ]]),0)</f>
        <v>0</v>
      </c>
      <c r="F3459" s="23">
        <v>6</v>
      </c>
      <c r="G3459" s="23">
        <v>0</v>
      </c>
      <c r="H3459" s="23">
        <v>0</v>
      </c>
      <c r="I3459" s="23" t="s">
        <v>5</v>
      </c>
      <c r="J3459" s="23" t="s">
        <v>570</v>
      </c>
      <c r="K3459" s="23" t="s">
        <v>2621</v>
      </c>
      <c r="L3459" s="24">
        <v>45869</v>
      </c>
      <c r="M3459" s="28">
        <v>8.3333333333333332E-3</v>
      </c>
      <c r="N3459" s="3">
        <v>45852</v>
      </c>
      <c r="O3459">
        <v>234351</v>
      </c>
      <c r="P3459" t="e">
        <f>IFERROR(INDEX(REDOSLIJED!#REF!,MATCH(PlanMasine[[#This Row],[KPL]],REDOSLIJED!#REF!,0)),MAX(REDOSLIJED!#REF!)+1)</f>
        <v>#REF!</v>
      </c>
    </row>
    <row r="3460" spans="1:16" hidden="1" x14ac:dyDescent="0.25">
      <c r="A3460" s="23">
        <v>1037498</v>
      </c>
      <c r="B3460" s="23">
        <v>1</v>
      </c>
      <c r="C3460" s="23">
        <v>1037480</v>
      </c>
      <c r="D3460" s="23" t="s">
        <v>1884</v>
      </c>
      <c r="E3460" s="5">
        <f>IFERROR((PlanMasine[[#This Row],[Norma]]/PlanMasine[[#This Row],[Q]])*(PlanMasine[[#This Row],[Q]]/SUMIF(#REF!,PlanMasine[[#This Row],[RN]],#REF!)*PlanMasine[[#This Row],[KPLQ]]),0)</f>
        <v>0</v>
      </c>
      <c r="F3460" s="23">
        <v>6</v>
      </c>
      <c r="G3460" s="23">
        <v>0</v>
      </c>
      <c r="H3460" s="23">
        <v>0</v>
      </c>
      <c r="I3460" s="23" t="s">
        <v>5</v>
      </c>
      <c r="J3460" s="23" t="s">
        <v>570</v>
      </c>
      <c r="K3460" s="23" t="s">
        <v>2621</v>
      </c>
      <c r="L3460" s="24">
        <v>45869</v>
      </c>
      <c r="M3460" s="28">
        <v>2.0833333333333332E-2</v>
      </c>
      <c r="N3460" s="3">
        <v>45852</v>
      </c>
      <c r="O3460">
        <v>225812</v>
      </c>
      <c r="P3460" t="e">
        <f>IFERROR(INDEX(REDOSLIJED!#REF!,MATCH(PlanMasine[[#This Row],[KPL]],REDOSLIJED!#REF!,0)),MAX(REDOSLIJED!#REF!)+1)</f>
        <v>#REF!</v>
      </c>
    </row>
    <row r="3461" spans="1:16" hidden="1" x14ac:dyDescent="0.25">
      <c r="A3461" s="23">
        <v>1037498</v>
      </c>
      <c r="B3461" s="23">
        <v>1</v>
      </c>
      <c r="C3461" s="23">
        <v>1037503</v>
      </c>
      <c r="D3461" s="23" t="s">
        <v>2646</v>
      </c>
      <c r="E3461" s="5">
        <f>IFERROR((PlanMasine[[#This Row],[Norma]]/PlanMasine[[#This Row],[Q]])*(PlanMasine[[#This Row],[Q]]/SUMIF(#REF!,PlanMasine[[#This Row],[RN]],#REF!)*PlanMasine[[#This Row],[KPLQ]]),0)</f>
        <v>0</v>
      </c>
      <c r="F3461" s="23">
        <v>1</v>
      </c>
      <c r="G3461" s="23">
        <v>0</v>
      </c>
      <c r="H3461" s="23">
        <v>0</v>
      </c>
      <c r="I3461" s="23" t="s">
        <v>5</v>
      </c>
      <c r="J3461" s="23" t="s">
        <v>570</v>
      </c>
      <c r="K3461" s="23" t="s">
        <v>2621</v>
      </c>
      <c r="L3461" s="24">
        <v>45869</v>
      </c>
      <c r="M3461" s="28">
        <v>3.472222222222222E-3</v>
      </c>
      <c r="N3461" s="3">
        <v>45852</v>
      </c>
      <c r="O3461">
        <v>234281</v>
      </c>
      <c r="P3461" t="e">
        <f>IFERROR(INDEX(REDOSLIJED!#REF!,MATCH(PlanMasine[[#This Row],[KPL]],REDOSLIJED!#REF!,0)),MAX(REDOSLIJED!#REF!)+1)</f>
        <v>#REF!</v>
      </c>
    </row>
    <row r="3462" spans="1:16" hidden="1" x14ac:dyDescent="0.25">
      <c r="A3462" s="23">
        <v>1037498</v>
      </c>
      <c r="B3462" s="23">
        <v>1</v>
      </c>
      <c r="C3462" s="23">
        <v>1037520</v>
      </c>
      <c r="D3462" s="23" t="s">
        <v>2647</v>
      </c>
      <c r="E3462" s="5">
        <f>IFERROR((PlanMasine[[#This Row],[Norma]]/PlanMasine[[#This Row],[Q]])*(PlanMasine[[#This Row],[Q]]/SUMIF(#REF!,PlanMasine[[#This Row],[RN]],#REF!)*PlanMasine[[#This Row],[KPLQ]]),0)</f>
        <v>0</v>
      </c>
      <c r="F3462" s="23">
        <v>3</v>
      </c>
      <c r="G3462" s="23">
        <v>0</v>
      </c>
      <c r="H3462" s="23">
        <v>0</v>
      </c>
      <c r="I3462" s="23" t="s">
        <v>5</v>
      </c>
      <c r="J3462" s="23" t="s">
        <v>570</v>
      </c>
      <c r="K3462" s="23" t="s">
        <v>2621</v>
      </c>
      <c r="L3462" s="24">
        <v>45869</v>
      </c>
      <c r="M3462" s="28">
        <v>1.0416666666666666E-2</v>
      </c>
      <c r="N3462" s="3">
        <v>45852</v>
      </c>
      <c r="O3462">
        <v>234306</v>
      </c>
      <c r="P3462" t="e">
        <f>IFERROR(INDEX(REDOSLIJED!#REF!,MATCH(PlanMasine[[#This Row],[KPL]],REDOSLIJED!#REF!,0)),MAX(REDOSLIJED!#REF!)+1)</f>
        <v>#REF!</v>
      </c>
    </row>
    <row r="3463" spans="1:16" hidden="1" x14ac:dyDescent="0.25">
      <c r="A3463" s="23">
        <v>1030370</v>
      </c>
      <c r="B3463" s="23">
        <v>1</v>
      </c>
      <c r="C3463" s="23">
        <v>1030343</v>
      </c>
      <c r="D3463" s="23" t="s">
        <v>2221</v>
      </c>
      <c r="E3463" s="5">
        <f>IFERROR((PlanMasine[[#This Row],[Norma]]/PlanMasine[[#This Row],[Q]])*(PlanMasine[[#This Row],[Q]]/SUMIF(#REF!,PlanMasine[[#This Row],[RN]],#REF!)*PlanMasine[[#This Row],[KPLQ]]),0)</f>
        <v>0</v>
      </c>
      <c r="F3463" s="23">
        <v>1</v>
      </c>
      <c r="G3463" s="23">
        <v>0</v>
      </c>
      <c r="H3463" s="23">
        <v>0</v>
      </c>
      <c r="I3463" s="23" t="s">
        <v>5</v>
      </c>
      <c r="J3463" s="23" t="s">
        <v>570</v>
      </c>
      <c r="K3463" s="23" t="s">
        <v>1831</v>
      </c>
      <c r="L3463" s="24">
        <v>45862</v>
      </c>
      <c r="M3463" s="28">
        <v>6.9444444444444441E-3</v>
      </c>
      <c r="N3463" s="3">
        <v>45854</v>
      </c>
      <c r="O3463">
        <v>155367</v>
      </c>
      <c r="P3463" t="e">
        <f>IFERROR(INDEX(REDOSLIJED!#REF!,MATCH(PlanMasine[[#This Row],[KPL]],REDOSLIJED!#REF!,0)),MAX(REDOSLIJED!#REF!)+1)</f>
        <v>#REF!</v>
      </c>
    </row>
    <row r="3464" spans="1:16" hidden="1" x14ac:dyDescent="0.25">
      <c r="A3464" s="23">
        <v>1030482</v>
      </c>
      <c r="B3464" s="23">
        <v>1</v>
      </c>
      <c r="C3464" s="23">
        <v>1030455</v>
      </c>
      <c r="D3464" s="23" t="s">
        <v>2221</v>
      </c>
      <c r="E3464" s="5">
        <f>IFERROR((PlanMasine[[#This Row],[Norma]]/PlanMasine[[#This Row],[Q]])*(PlanMasine[[#This Row],[Q]]/SUMIF(#REF!,PlanMasine[[#This Row],[RN]],#REF!)*PlanMasine[[#This Row],[KPLQ]]),0)</f>
        <v>0</v>
      </c>
      <c r="F3464" s="23">
        <v>1</v>
      </c>
      <c r="G3464" s="23">
        <v>0</v>
      </c>
      <c r="H3464" s="23">
        <v>0</v>
      </c>
      <c r="I3464" s="23" t="s">
        <v>5</v>
      </c>
      <c r="J3464" s="23" t="s">
        <v>570</v>
      </c>
      <c r="K3464" s="23" t="s">
        <v>1833</v>
      </c>
      <c r="L3464" s="24">
        <v>45863</v>
      </c>
      <c r="M3464" s="28">
        <v>6.9444444444444441E-3</v>
      </c>
      <c r="N3464" s="3">
        <v>45854</v>
      </c>
      <c r="O3464">
        <v>155367</v>
      </c>
      <c r="P3464" t="e">
        <f>IFERROR(INDEX(REDOSLIJED!#REF!,MATCH(PlanMasine[[#This Row],[KPL]],REDOSLIJED!#REF!,0)),MAX(REDOSLIJED!#REF!)+1)</f>
        <v>#REF!</v>
      </c>
    </row>
    <row r="3465" spans="1:16" hidden="1" x14ac:dyDescent="0.25">
      <c r="A3465" s="23">
        <v>1030482</v>
      </c>
      <c r="B3465" s="23">
        <v>1</v>
      </c>
      <c r="C3465" s="23">
        <v>1030461</v>
      </c>
      <c r="D3465" s="23" t="s">
        <v>1487</v>
      </c>
      <c r="E3465" s="5">
        <f>IFERROR((PlanMasine[[#This Row],[Norma]]/PlanMasine[[#This Row],[Q]])*(PlanMasine[[#This Row],[Q]]/SUMIF(#REF!,PlanMasine[[#This Row],[RN]],#REF!)*PlanMasine[[#This Row],[KPLQ]]),0)</f>
        <v>0</v>
      </c>
      <c r="F3465" s="23">
        <v>1</v>
      </c>
      <c r="G3465" s="23">
        <v>0</v>
      </c>
      <c r="H3465" s="23">
        <v>0</v>
      </c>
      <c r="I3465" s="23" t="s">
        <v>5</v>
      </c>
      <c r="J3465" s="23" t="s">
        <v>570</v>
      </c>
      <c r="K3465" s="23" t="s">
        <v>1833</v>
      </c>
      <c r="L3465" s="24">
        <v>45863</v>
      </c>
      <c r="M3465" s="28">
        <v>3.472222222222222E-3</v>
      </c>
      <c r="N3465" s="3">
        <v>45854</v>
      </c>
      <c r="O3465">
        <v>155373</v>
      </c>
      <c r="P3465" t="e">
        <f>IFERROR(INDEX(REDOSLIJED!#REF!,MATCH(PlanMasine[[#This Row],[KPL]],REDOSLIJED!#REF!,0)),MAX(REDOSLIJED!#REF!)+1)</f>
        <v>#REF!</v>
      </c>
    </row>
    <row r="3466" spans="1:16" hidden="1" x14ac:dyDescent="0.25">
      <c r="A3466" s="23">
        <v>1031440</v>
      </c>
      <c r="B3466" s="23">
        <v>1</v>
      </c>
      <c r="C3466" s="23">
        <v>1031462</v>
      </c>
      <c r="D3466" s="23" t="s">
        <v>2185</v>
      </c>
      <c r="E3466" s="5">
        <f>IFERROR((PlanMasine[[#This Row],[Norma]]/PlanMasine[[#This Row],[Q]])*(PlanMasine[[#This Row],[Q]]/SUMIF(#REF!,PlanMasine[[#This Row],[RN]],#REF!)*PlanMasine[[#This Row],[KPLQ]]),0)</f>
        <v>0</v>
      </c>
      <c r="F3466" s="23">
        <v>6</v>
      </c>
      <c r="G3466" s="23">
        <v>0</v>
      </c>
      <c r="H3466" s="23">
        <v>0</v>
      </c>
      <c r="I3466" s="23" t="s">
        <v>5</v>
      </c>
      <c r="J3466" s="23" t="s">
        <v>570</v>
      </c>
      <c r="K3466" s="23" t="s">
        <v>2445</v>
      </c>
      <c r="L3466" s="24">
        <v>45861</v>
      </c>
      <c r="M3466" s="28">
        <v>2.0833333333333333E-3</v>
      </c>
      <c r="N3466" s="3">
        <v>45854</v>
      </c>
      <c r="O3466">
        <v>215832</v>
      </c>
      <c r="P3466" t="e">
        <f>IFERROR(INDEX(REDOSLIJED!#REF!,MATCH(PlanMasine[[#This Row],[KPL]],REDOSLIJED!#REF!,0)),MAX(REDOSLIJED!#REF!)+1)</f>
        <v>#REF!</v>
      </c>
    </row>
    <row r="3467" spans="1:16" hidden="1" x14ac:dyDescent="0.25">
      <c r="A3467" s="23">
        <v>1031440</v>
      </c>
      <c r="B3467" s="23">
        <v>1</v>
      </c>
      <c r="C3467" s="23">
        <v>1031464</v>
      </c>
      <c r="D3467" s="23" t="s">
        <v>2184</v>
      </c>
      <c r="E3467" s="5">
        <f>IFERROR((PlanMasine[[#This Row],[Norma]]/PlanMasine[[#This Row],[Q]])*(PlanMasine[[#This Row],[Q]]/SUMIF(#REF!,PlanMasine[[#This Row],[RN]],#REF!)*PlanMasine[[#This Row],[KPLQ]]),0)</f>
        <v>0</v>
      </c>
      <c r="F3467" s="23">
        <v>6</v>
      </c>
      <c r="G3467" s="23">
        <v>0</v>
      </c>
      <c r="H3467" s="23">
        <v>0</v>
      </c>
      <c r="I3467" s="23" t="s">
        <v>5</v>
      </c>
      <c r="J3467" s="23" t="s">
        <v>570</v>
      </c>
      <c r="K3467" s="23" t="s">
        <v>2445</v>
      </c>
      <c r="L3467" s="24">
        <v>45861</v>
      </c>
      <c r="M3467" s="28">
        <v>4.8611111111111112E-3</v>
      </c>
      <c r="N3467" s="3">
        <v>45854</v>
      </c>
      <c r="O3467">
        <v>215834</v>
      </c>
      <c r="P3467" t="e">
        <f>IFERROR(INDEX(REDOSLIJED!#REF!,MATCH(PlanMasine[[#This Row],[KPL]],REDOSLIJED!#REF!,0)),MAX(REDOSLIJED!#REF!)+1)</f>
        <v>#REF!</v>
      </c>
    </row>
    <row r="3468" spans="1:16" hidden="1" x14ac:dyDescent="0.25">
      <c r="A3468" s="23">
        <v>1031440</v>
      </c>
      <c r="B3468" s="23">
        <v>1</v>
      </c>
      <c r="C3468" s="23">
        <v>1031461</v>
      </c>
      <c r="D3468" s="23" t="s">
        <v>1971</v>
      </c>
      <c r="E3468" s="5">
        <f>IFERROR((PlanMasine[[#This Row],[Norma]]/PlanMasine[[#This Row],[Q]])*(PlanMasine[[#This Row],[Q]]/SUMIF(#REF!,PlanMasine[[#This Row],[RN]],#REF!)*PlanMasine[[#This Row],[KPLQ]]),0)</f>
        <v>0</v>
      </c>
      <c r="F3468" s="23">
        <v>6</v>
      </c>
      <c r="G3468" s="23">
        <v>0</v>
      </c>
      <c r="H3468" s="23">
        <v>0</v>
      </c>
      <c r="I3468" s="23" t="s">
        <v>5</v>
      </c>
      <c r="J3468" s="23" t="s">
        <v>570</v>
      </c>
      <c r="K3468" s="23" t="s">
        <v>2445</v>
      </c>
      <c r="L3468" s="24">
        <v>45861</v>
      </c>
      <c r="M3468" s="28">
        <v>1.736111111111111E-3</v>
      </c>
      <c r="N3468" s="3">
        <v>45854</v>
      </c>
      <c r="O3468">
        <v>215830</v>
      </c>
      <c r="P3468" t="e">
        <f>IFERROR(INDEX(REDOSLIJED!#REF!,MATCH(PlanMasine[[#This Row],[KPL]],REDOSLIJED!#REF!,0)),MAX(REDOSLIJED!#REF!)+1)</f>
        <v>#REF!</v>
      </c>
    </row>
    <row r="3469" spans="1:16" hidden="1" x14ac:dyDescent="0.25">
      <c r="A3469" s="23">
        <v>1031440</v>
      </c>
      <c r="B3469" s="23">
        <v>1</v>
      </c>
      <c r="C3469" s="23">
        <v>1031453</v>
      </c>
      <c r="D3469" s="23" t="s">
        <v>2182</v>
      </c>
      <c r="E3469" s="5">
        <f>IFERROR((PlanMasine[[#This Row],[Norma]]/PlanMasine[[#This Row],[Q]])*(PlanMasine[[#This Row],[Q]]/SUMIF(#REF!,PlanMasine[[#This Row],[RN]],#REF!)*PlanMasine[[#This Row],[KPLQ]]),0)</f>
        <v>0</v>
      </c>
      <c r="F3469" s="23">
        <v>6</v>
      </c>
      <c r="G3469" s="23">
        <v>0</v>
      </c>
      <c r="H3469" s="23">
        <v>0</v>
      </c>
      <c r="I3469" s="23" t="s">
        <v>5</v>
      </c>
      <c r="J3469" s="23" t="s">
        <v>570</v>
      </c>
      <c r="K3469" s="23" t="s">
        <v>2445</v>
      </c>
      <c r="L3469" s="24">
        <v>45861</v>
      </c>
      <c r="M3469" s="28">
        <v>2.0833333333333333E-3</v>
      </c>
      <c r="N3469" s="3">
        <v>45854</v>
      </c>
      <c r="O3469">
        <v>215819</v>
      </c>
      <c r="P3469" t="e">
        <f>IFERROR(INDEX(REDOSLIJED!#REF!,MATCH(PlanMasine[[#This Row],[KPL]],REDOSLIJED!#REF!,0)),MAX(REDOSLIJED!#REF!)+1)</f>
        <v>#REF!</v>
      </c>
    </row>
    <row r="3470" spans="1:16" hidden="1" x14ac:dyDescent="0.25">
      <c r="A3470" s="23">
        <v>1031440</v>
      </c>
      <c r="B3470" s="23">
        <v>1</v>
      </c>
      <c r="C3470" s="23">
        <v>1031454</v>
      </c>
      <c r="D3470" s="23" t="s">
        <v>1974</v>
      </c>
      <c r="E3470" s="5">
        <f>IFERROR((PlanMasine[[#This Row],[Norma]]/PlanMasine[[#This Row],[Q]])*(PlanMasine[[#This Row],[Q]]/SUMIF(#REF!,PlanMasine[[#This Row],[RN]],#REF!)*PlanMasine[[#This Row],[KPLQ]]),0)</f>
        <v>0</v>
      </c>
      <c r="F3470" s="23">
        <v>6</v>
      </c>
      <c r="G3470" s="23">
        <v>0</v>
      </c>
      <c r="H3470" s="23">
        <v>0</v>
      </c>
      <c r="I3470" s="23" t="s">
        <v>5</v>
      </c>
      <c r="J3470" s="23" t="s">
        <v>570</v>
      </c>
      <c r="K3470" s="23" t="s">
        <v>2445</v>
      </c>
      <c r="L3470" s="24">
        <v>45861</v>
      </c>
      <c r="M3470" s="28">
        <v>3.472222222222222E-3</v>
      </c>
      <c r="N3470" s="3">
        <v>45854</v>
      </c>
      <c r="O3470">
        <v>215820</v>
      </c>
      <c r="P3470" t="e">
        <f>IFERROR(INDEX(REDOSLIJED!#REF!,MATCH(PlanMasine[[#This Row],[KPL]],REDOSLIJED!#REF!,0)),MAX(REDOSLIJED!#REF!)+1)</f>
        <v>#REF!</v>
      </c>
    </row>
    <row r="3471" spans="1:16" hidden="1" x14ac:dyDescent="0.25">
      <c r="A3471" s="23">
        <v>1031440</v>
      </c>
      <c r="B3471" s="23">
        <v>1</v>
      </c>
      <c r="C3471" s="23">
        <v>1031459</v>
      </c>
      <c r="D3471" s="23" t="s">
        <v>2372</v>
      </c>
      <c r="E3471" s="5">
        <f>IFERROR((PlanMasine[[#This Row],[Norma]]/PlanMasine[[#This Row],[Q]])*(PlanMasine[[#This Row],[Q]]/SUMIF(#REF!,PlanMasine[[#This Row],[RN]],#REF!)*PlanMasine[[#This Row],[KPLQ]]),0)</f>
        <v>0</v>
      </c>
      <c r="F3471" s="23">
        <v>6</v>
      </c>
      <c r="G3471" s="23">
        <v>0</v>
      </c>
      <c r="H3471" s="23">
        <v>0</v>
      </c>
      <c r="I3471" s="23" t="s">
        <v>5</v>
      </c>
      <c r="J3471" s="23" t="s">
        <v>570</v>
      </c>
      <c r="K3471" s="23" t="s">
        <v>2445</v>
      </c>
      <c r="L3471" s="24">
        <v>45861</v>
      </c>
      <c r="M3471" s="28">
        <v>4.1666666666666666E-3</v>
      </c>
      <c r="N3471" s="3">
        <v>45854</v>
      </c>
      <c r="O3471">
        <v>215828</v>
      </c>
      <c r="P3471" t="e">
        <f>IFERROR(INDEX(REDOSLIJED!#REF!,MATCH(PlanMasine[[#This Row],[KPL]],REDOSLIJED!#REF!,0)),MAX(REDOSLIJED!#REF!)+1)</f>
        <v>#REF!</v>
      </c>
    </row>
    <row r="3472" spans="1:16" hidden="1" x14ac:dyDescent="0.25">
      <c r="A3472" s="23">
        <v>1031440</v>
      </c>
      <c r="B3472" s="23">
        <v>1</v>
      </c>
      <c r="C3472" s="23">
        <v>1031460</v>
      </c>
      <c r="D3472" s="23" t="s">
        <v>2375</v>
      </c>
      <c r="E3472" s="5">
        <f>IFERROR((PlanMasine[[#This Row],[Norma]]/PlanMasine[[#This Row],[Q]])*(PlanMasine[[#This Row],[Q]]/SUMIF(#REF!,PlanMasine[[#This Row],[RN]],#REF!)*PlanMasine[[#This Row],[KPLQ]]),0)</f>
        <v>0</v>
      </c>
      <c r="F3472" s="23">
        <v>6</v>
      </c>
      <c r="G3472" s="23">
        <v>0</v>
      </c>
      <c r="H3472" s="23">
        <v>0</v>
      </c>
      <c r="I3472" s="23" t="s">
        <v>5</v>
      </c>
      <c r="J3472" s="23" t="s">
        <v>570</v>
      </c>
      <c r="K3472" s="23" t="s">
        <v>2445</v>
      </c>
      <c r="L3472" s="24">
        <v>45861</v>
      </c>
      <c r="M3472" s="28">
        <v>4.1666666666666666E-3</v>
      </c>
      <c r="N3472" s="3">
        <v>45854</v>
      </c>
      <c r="O3472">
        <v>215829</v>
      </c>
      <c r="P3472" t="e">
        <f>IFERROR(INDEX(REDOSLIJED!#REF!,MATCH(PlanMasine[[#This Row],[KPL]],REDOSLIJED!#REF!,0)),MAX(REDOSLIJED!#REF!)+1)</f>
        <v>#REF!</v>
      </c>
    </row>
    <row r="3473" spans="1:16" hidden="1" x14ac:dyDescent="0.25">
      <c r="A3473" s="23">
        <v>1031440</v>
      </c>
      <c r="B3473" s="23">
        <v>1</v>
      </c>
      <c r="C3473" s="23">
        <v>1031449</v>
      </c>
      <c r="D3473" s="23" t="s">
        <v>2186</v>
      </c>
      <c r="E3473" s="5">
        <f>IFERROR((PlanMasine[[#This Row],[Norma]]/PlanMasine[[#This Row],[Q]])*(PlanMasine[[#This Row],[Q]]/SUMIF(#REF!,PlanMasine[[#This Row],[RN]],#REF!)*PlanMasine[[#This Row],[KPLQ]]),0)</f>
        <v>0</v>
      </c>
      <c r="F3473" s="23">
        <v>6</v>
      </c>
      <c r="G3473" s="23">
        <v>0</v>
      </c>
      <c r="H3473" s="23">
        <v>0</v>
      </c>
      <c r="I3473" s="23" t="s">
        <v>5</v>
      </c>
      <c r="J3473" s="23" t="s">
        <v>570</v>
      </c>
      <c r="K3473" s="23" t="s">
        <v>2445</v>
      </c>
      <c r="L3473" s="24">
        <v>45861</v>
      </c>
      <c r="M3473" s="28">
        <v>1.3888888888888889E-3</v>
      </c>
      <c r="N3473" s="3">
        <v>45854</v>
      </c>
      <c r="O3473">
        <v>215811</v>
      </c>
      <c r="P3473" t="e">
        <f>IFERROR(INDEX(REDOSLIJED!#REF!,MATCH(PlanMasine[[#This Row],[KPL]],REDOSLIJED!#REF!,0)),MAX(REDOSLIJED!#REF!)+1)</f>
        <v>#REF!</v>
      </c>
    </row>
    <row r="3474" spans="1:16" hidden="1" x14ac:dyDescent="0.25">
      <c r="A3474" s="23">
        <v>1031440</v>
      </c>
      <c r="B3474" s="23">
        <v>1</v>
      </c>
      <c r="C3474" s="23">
        <v>1031457</v>
      </c>
      <c r="D3474" s="23" t="s">
        <v>2374</v>
      </c>
      <c r="E3474" s="5">
        <f>IFERROR((PlanMasine[[#This Row],[Norma]]/PlanMasine[[#This Row],[Q]])*(PlanMasine[[#This Row],[Q]]/SUMIF(#REF!,PlanMasine[[#This Row],[RN]],#REF!)*PlanMasine[[#This Row],[KPLQ]]),0)</f>
        <v>0</v>
      </c>
      <c r="F3474" s="23">
        <v>6</v>
      </c>
      <c r="G3474" s="23">
        <v>0</v>
      </c>
      <c r="H3474" s="23">
        <v>0</v>
      </c>
      <c r="I3474" s="23" t="s">
        <v>5</v>
      </c>
      <c r="J3474" s="23" t="s">
        <v>570</v>
      </c>
      <c r="K3474" s="23" t="s">
        <v>2445</v>
      </c>
      <c r="L3474" s="24">
        <v>45861</v>
      </c>
      <c r="M3474" s="28">
        <v>4.1666666666666666E-3</v>
      </c>
      <c r="N3474" s="3">
        <v>45854</v>
      </c>
      <c r="O3474">
        <v>215825</v>
      </c>
      <c r="P3474" t="e">
        <f>IFERROR(INDEX(REDOSLIJED!#REF!,MATCH(PlanMasine[[#This Row],[KPL]],REDOSLIJED!#REF!,0)),MAX(REDOSLIJED!#REF!)+1)</f>
        <v>#REF!</v>
      </c>
    </row>
    <row r="3475" spans="1:16" hidden="1" x14ac:dyDescent="0.25">
      <c r="A3475" s="23">
        <v>1031440</v>
      </c>
      <c r="B3475" s="23">
        <v>1</v>
      </c>
      <c r="C3475" s="23">
        <v>1031458</v>
      </c>
      <c r="D3475" s="23" t="s">
        <v>2373</v>
      </c>
      <c r="E3475" s="5">
        <f>IFERROR((PlanMasine[[#This Row],[Norma]]/PlanMasine[[#This Row],[Q]])*(PlanMasine[[#This Row],[Q]]/SUMIF(#REF!,PlanMasine[[#This Row],[RN]],#REF!)*PlanMasine[[#This Row],[KPLQ]]),0)</f>
        <v>0</v>
      </c>
      <c r="F3475" s="23">
        <v>6</v>
      </c>
      <c r="G3475" s="23">
        <v>0</v>
      </c>
      <c r="H3475" s="23">
        <v>0</v>
      </c>
      <c r="I3475" s="23" t="s">
        <v>5</v>
      </c>
      <c r="J3475" s="23" t="s">
        <v>570</v>
      </c>
      <c r="K3475" s="23" t="s">
        <v>2445</v>
      </c>
      <c r="L3475" s="24">
        <v>45861</v>
      </c>
      <c r="M3475" s="28">
        <v>4.1666666666666666E-3</v>
      </c>
      <c r="N3475" s="3">
        <v>45854</v>
      </c>
      <c r="O3475">
        <v>215827</v>
      </c>
      <c r="P3475" t="e">
        <f>IFERROR(INDEX(REDOSLIJED!#REF!,MATCH(PlanMasine[[#This Row],[KPL]],REDOSLIJED!#REF!,0)),MAX(REDOSLIJED!#REF!)+1)</f>
        <v>#REF!</v>
      </c>
    </row>
    <row r="3476" spans="1:16" hidden="1" x14ac:dyDescent="0.25">
      <c r="A3476" s="23">
        <v>1031440</v>
      </c>
      <c r="B3476" s="23">
        <v>1</v>
      </c>
      <c r="C3476" s="23">
        <v>1031450</v>
      </c>
      <c r="D3476" s="23" t="s">
        <v>1975</v>
      </c>
      <c r="E3476" s="5">
        <f>IFERROR((PlanMasine[[#This Row],[Norma]]/PlanMasine[[#This Row],[Q]])*(PlanMasine[[#This Row],[Q]]/SUMIF(#REF!,PlanMasine[[#This Row],[RN]],#REF!)*PlanMasine[[#This Row],[KPLQ]]),0)</f>
        <v>0</v>
      </c>
      <c r="F3476" s="23">
        <v>6</v>
      </c>
      <c r="G3476" s="23">
        <v>0</v>
      </c>
      <c r="H3476" s="23">
        <v>0</v>
      </c>
      <c r="I3476" s="23" t="s">
        <v>5</v>
      </c>
      <c r="J3476" s="23" t="s">
        <v>570</v>
      </c>
      <c r="K3476" s="23" t="s">
        <v>2445</v>
      </c>
      <c r="L3476" s="24">
        <v>45861</v>
      </c>
      <c r="M3476" s="28">
        <v>1.0416666666666667E-3</v>
      </c>
      <c r="N3476" s="3">
        <v>45854</v>
      </c>
      <c r="O3476">
        <v>215812</v>
      </c>
      <c r="P3476" t="e">
        <f>IFERROR(INDEX(REDOSLIJED!#REF!,MATCH(PlanMasine[[#This Row],[KPL]],REDOSLIJED!#REF!,0)),MAX(REDOSLIJED!#REF!)+1)</f>
        <v>#REF!</v>
      </c>
    </row>
    <row r="3477" spans="1:16" hidden="1" x14ac:dyDescent="0.25">
      <c r="A3477" s="23">
        <v>1031441</v>
      </c>
      <c r="B3477" s="23">
        <v>1</v>
      </c>
      <c r="C3477" s="23">
        <v>1031460</v>
      </c>
      <c r="D3477" s="23" t="s">
        <v>2375</v>
      </c>
      <c r="E3477" s="5">
        <f>IFERROR((PlanMasine[[#This Row],[Norma]]/PlanMasine[[#This Row],[Q]])*(PlanMasine[[#This Row],[Q]]/SUMIF(#REF!,PlanMasine[[#This Row],[RN]],#REF!)*PlanMasine[[#This Row],[KPLQ]]),0)</f>
        <v>0</v>
      </c>
      <c r="F3477" s="23">
        <v>6</v>
      </c>
      <c r="G3477" s="23">
        <v>0</v>
      </c>
      <c r="H3477" s="23">
        <v>0</v>
      </c>
      <c r="I3477" s="23" t="s">
        <v>5</v>
      </c>
      <c r="J3477" s="23" t="s">
        <v>570</v>
      </c>
      <c r="K3477" s="23" t="s">
        <v>2445</v>
      </c>
      <c r="L3477" s="24">
        <v>45861</v>
      </c>
      <c r="M3477" s="28">
        <v>4.1666666666666666E-3</v>
      </c>
      <c r="N3477" s="3">
        <v>45854</v>
      </c>
      <c r="O3477">
        <v>215829</v>
      </c>
      <c r="P3477" t="e">
        <f>IFERROR(INDEX(REDOSLIJED!#REF!,MATCH(PlanMasine[[#This Row],[KPL]],REDOSLIJED!#REF!,0)),MAX(REDOSLIJED!#REF!)+1)</f>
        <v>#REF!</v>
      </c>
    </row>
    <row r="3478" spans="1:16" hidden="1" x14ac:dyDescent="0.25">
      <c r="A3478" s="23">
        <v>1031441</v>
      </c>
      <c r="B3478" s="23">
        <v>1</v>
      </c>
      <c r="C3478" s="23">
        <v>1031454</v>
      </c>
      <c r="D3478" s="23" t="s">
        <v>1974</v>
      </c>
      <c r="E3478" s="5">
        <f>IFERROR((PlanMasine[[#This Row],[Norma]]/PlanMasine[[#This Row],[Q]])*(PlanMasine[[#This Row],[Q]]/SUMIF(#REF!,PlanMasine[[#This Row],[RN]],#REF!)*PlanMasine[[#This Row],[KPLQ]]),0)</f>
        <v>0</v>
      </c>
      <c r="F3478" s="23">
        <v>6</v>
      </c>
      <c r="G3478" s="23">
        <v>0</v>
      </c>
      <c r="H3478" s="23">
        <v>0</v>
      </c>
      <c r="I3478" s="23" t="s">
        <v>5</v>
      </c>
      <c r="J3478" s="23" t="s">
        <v>570</v>
      </c>
      <c r="K3478" s="23" t="s">
        <v>2445</v>
      </c>
      <c r="L3478" s="24">
        <v>45861</v>
      </c>
      <c r="M3478" s="28">
        <v>3.472222222222222E-3</v>
      </c>
      <c r="N3478" s="3">
        <v>45854</v>
      </c>
      <c r="O3478">
        <v>215820</v>
      </c>
      <c r="P3478" t="e">
        <f>IFERROR(INDEX(REDOSLIJED!#REF!,MATCH(PlanMasine[[#This Row],[KPL]],REDOSLIJED!#REF!,0)),MAX(REDOSLIJED!#REF!)+1)</f>
        <v>#REF!</v>
      </c>
    </row>
    <row r="3479" spans="1:16" hidden="1" x14ac:dyDescent="0.25">
      <c r="A3479" s="23">
        <v>1031441</v>
      </c>
      <c r="B3479" s="23">
        <v>1</v>
      </c>
      <c r="C3479" s="23">
        <v>1031459</v>
      </c>
      <c r="D3479" s="23" t="s">
        <v>2372</v>
      </c>
      <c r="E3479" s="5">
        <f>IFERROR((PlanMasine[[#This Row],[Norma]]/PlanMasine[[#This Row],[Q]])*(PlanMasine[[#This Row],[Q]]/SUMIF(#REF!,PlanMasine[[#This Row],[RN]],#REF!)*PlanMasine[[#This Row],[KPLQ]]),0)</f>
        <v>0</v>
      </c>
      <c r="F3479" s="23">
        <v>6</v>
      </c>
      <c r="G3479" s="23">
        <v>0</v>
      </c>
      <c r="H3479" s="23">
        <v>0</v>
      </c>
      <c r="I3479" s="23" t="s">
        <v>5</v>
      </c>
      <c r="J3479" s="23" t="s">
        <v>570</v>
      </c>
      <c r="K3479" s="23" t="s">
        <v>2445</v>
      </c>
      <c r="L3479" s="24">
        <v>45861</v>
      </c>
      <c r="M3479" s="28">
        <v>4.1666666666666666E-3</v>
      </c>
      <c r="N3479" s="3">
        <v>45854</v>
      </c>
      <c r="O3479">
        <v>215828</v>
      </c>
      <c r="P3479" t="e">
        <f>IFERROR(INDEX(REDOSLIJED!#REF!,MATCH(PlanMasine[[#This Row],[KPL]],REDOSLIJED!#REF!,0)),MAX(REDOSLIJED!#REF!)+1)</f>
        <v>#REF!</v>
      </c>
    </row>
    <row r="3480" spans="1:16" hidden="1" x14ac:dyDescent="0.25">
      <c r="A3480" s="23">
        <v>1031441</v>
      </c>
      <c r="B3480" s="23">
        <v>1</v>
      </c>
      <c r="C3480" s="23">
        <v>1031464</v>
      </c>
      <c r="D3480" s="23" t="s">
        <v>2184</v>
      </c>
      <c r="E3480" s="5">
        <f>IFERROR((PlanMasine[[#This Row],[Norma]]/PlanMasine[[#This Row],[Q]])*(PlanMasine[[#This Row],[Q]]/SUMIF(#REF!,PlanMasine[[#This Row],[RN]],#REF!)*PlanMasine[[#This Row],[KPLQ]]),0)</f>
        <v>0</v>
      </c>
      <c r="F3480" s="23">
        <v>6</v>
      </c>
      <c r="G3480" s="23">
        <v>0</v>
      </c>
      <c r="H3480" s="23">
        <v>0</v>
      </c>
      <c r="I3480" s="23" t="s">
        <v>5</v>
      </c>
      <c r="J3480" s="23" t="s">
        <v>570</v>
      </c>
      <c r="K3480" s="23" t="s">
        <v>2445</v>
      </c>
      <c r="L3480" s="24">
        <v>45861</v>
      </c>
      <c r="M3480" s="28">
        <v>4.8611111111111112E-3</v>
      </c>
      <c r="N3480" s="3">
        <v>45854</v>
      </c>
      <c r="O3480">
        <v>215834</v>
      </c>
      <c r="P3480" t="e">
        <f>IFERROR(INDEX(REDOSLIJED!#REF!,MATCH(PlanMasine[[#This Row],[KPL]],REDOSLIJED!#REF!,0)),MAX(REDOSLIJED!#REF!)+1)</f>
        <v>#REF!</v>
      </c>
    </row>
    <row r="3481" spans="1:16" hidden="1" x14ac:dyDescent="0.25">
      <c r="A3481" s="23">
        <v>1031441</v>
      </c>
      <c r="B3481" s="23">
        <v>1</v>
      </c>
      <c r="C3481" s="23">
        <v>1031449</v>
      </c>
      <c r="D3481" s="23" t="s">
        <v>2186</v>
      </c>
      <c r="E3481" s="5">
        <f>IFERROR((PlanMasine[[#This Row],[Norma]]/PlanMasine[[#This Row],[Q]])*(PlanMasine[[#This Row],[Q]]/SUMIF(#REF!,PlanMasine[[#This Row],[RN]],#REF!)*PlanMasine[[#This Row],[KPLQ]]),0)</f>
        <v>0</v>
      </c>
      <c r="F3481" s="23">
        <v>6</v>
      </c>
      <c r="G3481" s="23">
        <v>0</v>
      </c>
      <c r="H3481" s="23">
        <v>0</v>
      </c>
      <c r="I3481" s="23" t="s">
        <v>5</v>
      </c>
      <c r="J3481" s="23" t="s">
        <v>570</v>
      </c>
      <c r="K3481" s="23" t="s">
        <v>2445</v>
      </c>
      <c r="L3481" s="24">
        <v>45861</v>
      </c>
      <c r="M3481" s="28">
        <v>1.3888888888888889E-3</v>
      </c>
      <c r="N3481" s="3">
        <v>45854</v>
      </c>
      <c r="O3481">
        <v>215811</v>
      </c>
      <c r="P3481" t="e">
        <f>IFERROR(INDEX(REDOSLIJED!#REF!,MATCH(PlanMasine[[#This Row],[KPL]],REDOSLIJED!#REF!,0)),MAX(REDOSLIJED!#REF!)+1)</f>
        <v>#REF!</v>
      </c>
    </row>
    <row r="3482" spans="1:16" hidden="1" x14ac:dyDescent="0.25">
      <c r="A3482" s="23">
        <v>1031441</v>
      </c>
      <c r="B3482" s="23">
        <v>1</v>
      </c>
      <c r="C3482" s="23">
        <v>1031461</v>
      </c>
      <c r="D3482" s="23" t="s">
        <v>1971</v>
      </c>
      <c r="E3482" s="5">
        <f>IFERROR((PlanMasine[[#This Row],[Norma]]/PlanMasine[[#This Row],[Q]])*(PlanMasine[[#This Row],[Q]]/SUMIF(#REF!,PlanMasine[[#This Row],[RN]],#REF!)*PlanMasine[[#This Row],[KPLQ]]),0)</f>
        <v>0</v>
      </c>
      <c r="F3482" s="23">
        <v>6</v>
      </c>
      <c r="G3482" s="23">
        <v>0</v>
      </c>
      <c r="H3482" s="23">
        <v>0</v>
      </c>
      <c r="I3482" s="23" t="s">
        <v>5</v>
      </c>
      <c r="J3482" s="23" t="s">
        <v>570</v>
      </c>
      <c r="K3482" s="23" t="s">
        <v>2445</v>
      </c>
      <c r="L3482" s="24">
        <v>45861</v>
      </c>
      <c r="M3482" s="28">
        <v>1.736111111111111E-3</v>
      </c>
      <c r="N3482" s="3">
        <v>45854</v>
      </c>
      <c r="O3482">
        <v>215830</v>
      </c>
      <c r="P3482" t="e">
        <f>IFERROR(INDEX(REDOSLIJED!#REF!,MATCH(PlanMasine[[#This Row],[KPL]],REDOSLIJED!#REF!,0)),MAX(REDOSLIJED!#REF!)+1)</f>
        <v>#REF!</v>
      </c>
    </row>
    <row r="3483" spans="1:16" hidden="1" x14ac:dyDescent="0.25">
      <c r="A3483" s="23">
        <v>1031441</v>
      </c>
      <c r="B3483" s="23">
        <v>1</v>
      </c>
      <c r="C3483" s="23">
        <v>1031457</v>
      </c>
      <c r="D3483" s="23" t="s">
        <v>2374</v>
      </c>
      <c r="E3483" s="5">
        <f>IFERROR((PlanMasine[[#This Row],[Norma]]/PlanMasine[[#This Row],[Q]])*(PlanMasine[[#This Row],[Q]]/SUMIF(#REF!,PlanMasine[[#This Row],[RN]],#REF!)*PlanMasine[[#This Row],[KPLQ]]),0)</f>
        <v>0</v>
      </c>
      <c r="F3483" s="23">
        <v>6</v>
      </c>
      <c r="G3483" s="23">
        <v>0</v>
      </c>
      <c r="H3483" s="23">
        <v>0</v>
      </c>
      <c r="I3483" s="23" t="s">
        <v>5</v>
      </c>
      <c r="J3483" s="23" t="s">
        <v>570</v>
      </c>
      <c r="K3483" s="23" t="s">
        <v>2445</v>
      </c>
      <c r="L3483" s="24">
        <v>45861</v>
      </c>
      <c r="M3483" s="28">
        <v>4.1666666666666666E-3</v>
      </c>
      <c r="N3483" s="3">
        <v>45854</v>
      </c>
      <c r="O3483">
        <v>215825</v>
      </c>
      <c r="P3483" t="e">
        <f>IFERROR(INDEX(REDOSLIJED!#REF!,MATCH(PlanMasine[[#This Row],[KPL]],REDOSLIJED!#REF!,0)),MAX(REDOSLIJED!#REF!)+1)</f>
        <v>#REF!</v>
      </c>
    </row>
    <row r="3484" spans="1:16" hidden="1" x14ac:dyDescent="0.25">
      <c r="A3484" s="23">
        <v>1031441</v>
      </c>
      <c r="B3484" s="23">
        <v>1</v>
      </c>
      <c r="C3484" s="23">
        <v>1031453</v>
      </c>
      <c r="D3484" s="23" t="s">
        <v>2182</v>
      </c>
      <c r="E3484" s="5">
        <f>IFERROR((PlanMasine[[#This Row],[Norma]]/PlanMasine[[#This Row],[Q]])*(PlanMasine[[#This Row],[Q]]/SUMIF(#REF!,PlanMasine[[#This Row],[RN]],#REF!)*PlanMasine[[#This Row],[KPLQ]]),0)</f>
        <v>0</v>
      </c>
      <c r="F3484" s="23">
        <v>6</v>
      </c>
      <c r="G3484" s="23">
        <v>0</v>
      </c>
      <c r="H3484" s="23">
        <v>0</v>
      </c>
      <c r="I3484" s="23" t="s">
        <v>5</v>
      </c>
      <c r="J3484" s="23" t="s">
        <v>570</v>
      </c>
      <c r="K3484" s="23" t="s">
        <v>2445</v>
      </c>
      <c r="L3484" s="24">
        <v>45861</v>
      </c>
      <c r="M3484" s="28">
        <v>2.0833333333333333E-3</v>
      </c>
      <c r="N3484" s="3">
        <v>45854</v>
      </c>
      <c r="O3484">
        <v>215819</v>
      </c>
      <c r="P3484" t="e">
        <f>IFERROR(INDEX(REDOSLIJED!#REF!,MATCH(PlanMasine[[#This Row],[KPL]],REDOSLIJED!#REF!,0)),MAX(REDOSLIJED!#REF!)+1)</f>
        <v>#REF!</v>
      </c>
    </row>
    <row r="3485" spans="1:16" hidden="1" x14ac:dyDescent="0.25">
      <c r="A3485" s="23">
        <v>1031441</v>
      </c>
      <c r="B3485" s="23">
        <v>1</v>
      </c>
      <c r="C3485" s="23">
        <v>1031462</v>
      </c>
      <c r="D3485" s="23" t="s">
        <v>2185</v>
      </c>
      <c r="E3485" s="5">
        <f>IFERROR((PlanMasine[[#This Row],[Norma]]/PlanMasine[[#This Row],[Q]])*(PlanMasine[[#This Row],[Q]]/SUMIF(#REF!,PlanMasine[[#This Row],[RN]],#REF!)*PlanMasine[[#This Row],[KPLQ]]),0)</f>
        <v>0</v>
      </c>
      <c r="F3485" s="23">
        <v>6</v>
      </c>
      <c r="G3485" s="23">
        <v>0</v>
      </c>
      <c r="H3485" s="23">
        <v>0</v>
      </c>
      <c r="I3485" s="23" t="s">
        <v>5</v>
      </c>
      <c r="J3485" s="23" t="s">
        <v>570</v>
      </c>
      <c r="K3485" s="23" t="s">
        <v>2445</v>
      </c>
      <c r="L3485" s="24">
        <v>45861</v>
      </c>
      <c r="M3485" s="28">
        <v>2.0833333333333333E-3</v>
      </c>
      <c r="N3485" s="3">
        <v>45854</v>
      </c>
      <c r="O3485">
        <v>215832</v>
      </c>
      <c r="P3485" t="e">
        <f>IFERROR(INDEX(REDOSLIJED!#REF!,MATCH(PlanMasine[[#This Row],[KPL]],REDOSLIJED!#REF!,0)),MAX(REDOSLIJED!#REF!)+1)</f>
        <v>#REF!</v>
      </c>
    </row>
    <row r="3486" spans="1:16" hidden="1" x14ac:dyDescent="0.25">
      <c r="A3486" s="23">
        <v>1031441</v>
      </c>
      <c r="B3486" s="23">
        <v>1</v>
      </c>
      <c r="C3486" s="23">
        <v>1031458</v>
      </c>
      <c r="D3486" s="23" t="s">
        <v>2373</v>
      </c>
      <c r="E3486" s="5">
        <f>IFERROR((PlanMasine[[#This Row],[Norma]]/PlanMasine[[#This Row],[Q]])*(PlanMasine[[#This Row],[Q]]/SUMIF(#REF!,PlanMasine[[#This Row],[RN]],#REF!)*PlanMasine[[#This Row],[KPLQ]]),0)</f>
        <v>0</v>
      </c>
      <c r="F3486" s="23">
        <v>6</v>
      </c>
      <c r="G3486" s="23">
        <v>0</v>
      </c>
      <c r="H3486" s="23">
        <v>0</v>
      </c>
      <c r="I3486" s="23" t="s">
        <v>5</v>
      </c>
      <c r="J3486" s="23" t="s">
        <v>570</v>
      </c>
      <c r="K3486" s="23" t="s">
        <v>2445</v>
      </c>
      <c r="L3486" s="24">
        <v>45861</v>
      </c>
      <c r="M3486" s="28">
        <v>4.1666666666666666E-3</v>
      </c>
      <c r="N3486" s="3">
        <v>45854</v>
      </c>
      <c r="O3486">
        <v>215827</v>
      </c>
      <c r="P3486" t="e">
        <f>IFERROR(INDEX(REDOSLIJED!#REF!,MATCH(PlanMasine[[#This Row],[KPL]],REDOSLIJED!#REF!,0)),MAX(REDOSLIJED!#REF!)+1)</f>
        <v>#REF!</v>
      </c>
    </row>
    <row r="3487" spans="1:16" hidden="1" x14ac:dyDescent="0.25">
      <c r="A3487" s="23">
        <v>1031441</v>
      </c>
      <c r="B3487" s="23">
        <v>1</v>
      </c>
      <c r="C3487" s="23">
        <v>1031450</v>
      </c>
      <c r="D3487" s="23" t="s">
        <v>1975</v>
      </c>
      <c r="E3487" s="5">
        <f>IFERROR((PlanMasine[[#This Row],[Norma]]/PlanMasine[[#This Row],[Q]])*(PlanMasine[[#This Row],[Q]]/SUMIF(#REF!,PlanMasine[[#This Row],[RN]],#REF!)*PlanMasine[[#This Row],[KPLQ]]),0)</f>
        <v>0</v>
      </c>
      <c r="F3487" s="23">
        <v>6</v>
      </c>
      <c r="G3487" s="23">
        <v>0</v>
      </c>
      <c r="H3487" s="23">
        <v>0</v>
      </c>
      <c r="I3487" s="23" t="s">
        <v>5</v>
      </c>
      <c r="J3487" s="23" t="s">
        <v>570</v>
      </c>
      <c r="K3487" s="23" t="s">
        <v>2445</v>
      </c>
      <c r="L3487" s="24">
        <v>45861</v>
      </c>
      <c r="M3487" s="28">
        <v>1.0416666666666667E-3</v>
      </c>
      <c r="N3487" s="3">
        <v>45854</v>
      </c>
      <c r="O3487">
        <v>215812</v>
      </c>
      <c r="P3487" t="e">
        <f>IFERROR(INDEX(REDOSLIJED!#REF!,MATCH(PlanMasine[[#This Row],[KPL]],REDOSLIJED!#REF!,0)),MAX(REDOSLIJED!#REF!)+1)</f>
        <v>#REF!</v>
      </c>
    </row>
    <row r="3488" spans="1:16" hidden="1" x14ac:dyDescent="0.25">
      <c r="A3488" s="23">
        <v>1031442</v>
      </c>
      <c r="B3488" s="23">
        <v>1</v>
      </c>
      <c r="C3488" s="23">
        <v>1031462</v>
      </c>
      <c r="D3488" s="23" t="s">
        <v>2185</v>
      </c>
      <c r="E3488" s="5">
        <f>IFERROR((PlanMasine[[#This Row],[Norma]]/PlanMasine[[#This Row],[Q]])*(PlanMasine[[#This Row],[Q]]/SUMIF(#REF!,PlanMasine[[#This Row],[RN]],#REF!)*PlanMasine[[#This Row],[KPLQ]]),0)</f>
        <v>0</v>
      </c>
      <c r="F3488" s="23">
        <v>6</v>
      </c>
      <c r="G3488" s="23">
        <v>0</v>
      </c>
      <c r="H3488" s="23">
        <v>0</v>
      </c>
      <c r="I3488" s="23" t="s">
        <v>5</v>
      </c>
      <c r="J3488" s="23" t="s">
        <v>570</v>
      </c>
      <c r="K3488" s="23" t="s">
        <v>2445</v>
      </c>
      <c r="L3488" s="24">
        <v>45861</v>
      </c>
      <c r="M3488" s="28">
        <v>2.0833333333333333E-3</v>
      </c>
      <c r="N3488" s="3">
        <v>45854</v>
      </c>
      <c r="O3488">
        <v>215832</v>
      </c>
      <c r="P3488" t="e">
        <f>IFERROR(INDEX(REDOSLIJED!#REF!,MATCH(PlanMasine[[#This Row],[KPL]],REDOSLIJED!#REF!,0)),MAX(REDOSLIJED!#REF!)+1)</f>
        <v>#REF!</v>
      </c>
    </row>
    <row r="3489" spans="1:16" hidden="1" x14ac:dyDescent="0.25">
      <c r="A3489" s="23">
        <v>1031442</v>
      </c>
      <c r="B3489" s="23">
        <v>1</v>
      </c>
      <c r="C3489" s="23">
        <v>1031449</v>
      </c>
      <c r="D3489" s="23" t="s">
        <v>2186</v>
      </c>
      <c r="E3489" s="5">
        <f>IFERROR((PlanMasine[[#This Row],[Norma]]/PlanMasine[[#This Row],[Q]])*(PlanMasine[[#This Row],[Q]]/SUMIF(#REF!,PlanMasine[[#This Row],[RN]],#REF!)*PlanMasine[[#This Row],[KPLQ]]),0)</f>
        <v>0</v>
      </c>
      <c r="F3489" s="23">
        <v>6</v>
      </c>
      <c r="G3489" s="23">
        <v>0</v>
      </c>
      <c r="H3489" s="23">
        <v>0</v>
      </c>
      <c r="I3489" s="23" t="s">
        <v>5</v>
      </c>
      <c r="J3489" s="23" t="s">
        <v>570</v>
      </c>
      <c r="K3489" s="23" t="s">
        <v>2445</v>
      </c>
      <c r="L3489" s="24">
        <v>45861</v>
      </c>
      <c r="M3489" s="28">
        <v>1.3888888888888889E-3</v>
      </c>
      <c r="N3489" s="3">
        <v>45854</v>
      </c>
      <c r="O3489">
        <v>215811</v>
      </c>
      <c r="P3489" t="e">
        <f>IFERROR(INDEX(REDOSLIJED!#REF!,MATCH(PlanMasine[[#This Row],[KPL]],REDOSLIJED!#REF!,0)),MAX(REDOSLIJED!#REF!)+1)</f>
        <v>#REF!</v>
      </c>
    </row>
    <row r="3490" spans="1:16" hidden="1" x14ac:dyDescent="0.25">
      <c r="A3490" s="23">
        <v>1031442</v>
      </c>
      <c r="B3490" s="23">
        <v>1</v>
      </c>
      <c r="C3490" s="23">
        <v>1031458</v>
      </c>
      <c r="D3490" s="23" t="s">
        <v>2373</v>
      </c>
      <c r="E3490" s="5">
        <f>IFERROR((PlanMasine[[#This Row],[Norma]]/PlanMasine[[#This Row],[Q]])*(PlanMasine[[#This Row],[Q]]/SUMIF(#REF!,PlanMasine[[#This Row],[RN]],#REF!)*PlanMasine[[#This Row],[KPLQ]]),0)</f>
        <v>0</v>
      </c>
      <c r="F3490" s="23">
        <v>6</v>
      </c>
      <c r="G3490" s="23">
        <v>0</v>
      </c>
      <c r="H3490" s="23">
        <v>0</v>
      </c>
      <c r="I3490" s="23" t="s">
        <v>5</v>
      </c>
      <c r="J3490" s="23" t="s">
        <v>570</v>
      </c>
      <c r="K3490" s="23" t="s">
        <v>2445</v>
      </c>
      <c r="L3490" s="24">
        <v>45861</v>
      </c>
      <c r="M3490" s="28">
        <v>4.1666666666666666E-3</v>
      </c>
      <c r="N3490" s="3">
        <v>45854</v>
      </c>
      <c r="O3490">
        <v>215827</v>
      </c>
      <c r="P3490" t="e">
        <f>IFERROR(INDEX(REDOSLIJED!#REF!,MATCH(PlanMasine[[#This Row],[KPL]],REDOSLIJED!#REF!,0)),MAX(REDOSLIJED!#REF!)+1)</f>
        <v>#REF!</v>
      </c>
    </row>
    <row r="3491" spans="1:16" hidden="1" x14ac:dyDescent="0.25">
      <c r="A3491" s="23">
        <v>1031442</v>
      </c>
      <c r="B3491" s="23">
        <v>1</v>
      </c>
      <c r="C3491" s="23">
        <v>1031450</v>
      </c>
      <c r="D3491" s="23" t="s">
        <v>1975</v>
      </c>
      <c r="E3491" s="5">
        <f>IFERROR((PlanMasine[[#This Row],[Norma]]/PlanMasine[[#This Row],[Q]])*(PlanMasine[[#This Row],[Q]]/SUMIF(#REF!,PlanMasine[[#This Row],[RN]],#REF!)*PlanMasine[[#This Row],[KPLQ]]),0)</f>
        <v>0</v>
      </c>
      <c r="F3491" s="23">
        <v>6</v>
      </c>
      <c r="G3491" s="23">
        <v>0</v>
      </c>
      <c r="H3491" s="23">
        <v>0</v>
      </c>
      <c r="I3491" s="23" t="s">
        <v>5</v>
      </c>
      <c r="J3491" s="23" t="s">
        <v>570</v>
      </c>
      <c r="K3491" s="23" t="s">
        <v>2445</v>
      </c>
      <c r="L3491" s="24">
        <v>45861</v>
      </c>
      <c r="M3491" s="28">
        <v>1.0416666666666667E-3</v>
      </c>
      <c r="N3491" s="3">
        <v>45854</v>
      </c>
      <c r="O3491">
        <v>215812</v>
      </c>
      <c r="P3491" t="e">
        <f>IFERROR(INDEX(REDOSLIJED!#REF!,MATCH(PlanMasine[[#This Row],[KPL]],REDOSLIJED!#REF!,0)),MAX(REDOSLIJED!#REF!)+1)</f>
        <v>#REF!</v>
      </c>
    </row>
    <row r="3492" spans="1:16" hidden="1" x14ac:dyDescent="0.25">
      <c r="A3492" s="23">
        <v>1031442</v>
      </c>
      <c r="B3492" s="23">
        <v>1</v>
      </c>
      <c r="C3492" s="23">
        <v>1031460</v>
      </c>
      <c r="D3492" s="23" t="s">
        <v>2375</v>
      </c>
      <c r="E3492" s="5">
        <f>IFERROR((PlanMasine[[#This Row],[Norma]]/PlanMasine[[#This Row],[Q]])*(PlanMasine[[#This Row],[Q]]/SUMIF(#REF!,PlanMasine[[#This Row],[RN]],#REF!)*PlanMasine[[#This Row],[KPLQ]]),0)</f>
        <v>0</v>
      </c>
      <c r="F3492" s="23">
        <v>6</v>
      </c>
      <c r="G3492" s="23">
        <v>0</v>
      </c>
      <c r="H3492" s="23">
        <v>0</v>
      </c>
      <c r="I3492" s="23" t="s">
        <v>5</v>
      </c>
      <c r="J3492" s="23" t="s">
        <v>570</v>
      </c>
      <c r="K3492" s="23" t="s">
        <v>2445</v>
      </c>
      <c r="L3492" s="24">
        <v>45861</v>
      </c>
      <c r="M3492" s="28">
        <v>4.1666666666666666E-3</v>
      </c>
      <c r="N3492" s="3">
        <v>45854</v>
      </c>
      <c r="O3492">
        <v>215829</v>
      </c>
      <c r="P3492" t="e">
        <f>IFERROR(INDEX(REDOSLIJED!#REF!,MATCH(PlanMasine[[#This Row],[KPL]],REDOSLIJED!#REF!,0)),MAX(REDOSLIJED!#REF!)+1)</f>
        <v>#REF!</v>
      </c>
    </row>
    <row r="3493" spans="1:16" hidden="1" x14ac:dyDescent="0.25">
      <c r="A3493" s="23">
        <v>1031442</v>
      </c>
      <c r="B3493" s="23">
        <v>1</v>
      </c>
      <c r="C3493" s="23">
        <v>1031459</v>
      </c>
      <c r="D3493" s="23" t="s">
        <v>2372</v>
      </c>
      <c r="E3493" s="5">
        <f>IFERROR((PlanMasine[[#This Row],[Norma]]/PlanMasine[[#This Row],[Q]])*(PlanMasine[[#This Row],[Q]]/SUMIF(#REF!,PlanMasine[[#This Row],[RN]],#REF!)*PlanMasine[[#This Row],[KPLQ]]),0)</f>
        <v>0</v>
      </c>
      <c r="F3493" s="23">
        <v>6</v>
      </c>
      <c r="G3493" s="23">
        <v>0</v>
      </c>
      <c r="H3493" s="23">
        <v>0</v>
      </c>
      <c r="I3493" s="23" t="s">
        <v>5</v>
      </c>
      <c r="J3493" s="23" t="s">
        <v>570</v>
      </c>
      <c r="K3493" s="23" t="s">
        <v>2445</v>
      </c>
      <c r="L3493" s="24">
        <v>45861</v>
      </c>
      <c r="M3493" s="28">
        <v>4.1666666666666666E-3</v>
      </c>
      <c r="N3493" s="3">
        <v>45854</v>
      </c>
      <c r="O3493">
        <v>215828</v>
      </c>
      <c r="P3493" t="e">
        <f>IFERROR(INDEX(REDOSLIJED!#REF!,MATCH(PlanMasine[[#This Row],[KPL]],REDOSLIJED!#REF!,0)),MAX(REDOSLIJED!#REF!)+1)</f>
        <v>#REF!</v>
      </c>
    </row>
    <row r="3494" spans="1:16" hidden="1" x14ac:dyDescent="0.25">
      <c r="A3494" s="23">
        <v>1031442</v>
      </c>
      <c r="B3494" s="23">
        <v>1</v>
      </c>
      <c r="C3494" s="23">
        <v>1031464</v>
      </c>
      <c r="D3494" s="23" t="s">
        <v>2184</v>
      </c>
      <c r="E3494" s="5">
        <f>IFERROR((PlanMasine[[#This Row],[Norma]]/PlanMasine[[#This Row],[Q]])*(PlanMasine[[#This Row],[Q]]/SUMIF(#REF!,PlanMasine[[#This Row],[RN]],#REF!)*PlanMasine[[#This Row],[KPLQ]]),0)</f>
        <v>0</v>
      </c>
      <c r="F3494" s="23">
        <v>6</v>
      </c>
      <c r="G3494" s="23">
        <v>0</v>
      </c>
      <c r="H3494" s="23">
        <v>0</v>
      </c>
      <c r="I3494" s="23" t="s">
        <v>5</v>
      </c>
      <c r="J3494" s="23" t="s">
        <v>570</v>
      </c>
      <c r="K3494" s="23" t="s">
        <v>2445</v>
      </c>
      <c r="L3494" s="24">
        <v>45861</v>
      </c>
      <c r="M3494" s="28">
        <v>4.8611111111111112E-3</v>
      </c>
      <c r="N3494" s="3">
        <v>45854</v>
      </c>
      <c r="O3494">
        <v>215834</v>
      </c>
      <c r="P3494" t="e">
        <f>IFERROR(INDEX(REDOSLIJED!#REF!,MATCH(PlanMasine[[#This Row],[KPL]],REDOSLIJED!#REF!,0)),MAX(REDOSLIJED!#REF!)+1)</f>
        <v>#REF!</v>
      </c>
    </row>
    <row r="3495" spans="1:16" hidden="1" x14ac:dyDescent="0.25">
      <c r="A3495" s="23">
        <v>1031442</v>
      </c>
      <c r="B3495" s="23">
        <v>1</v>
      </c>
      <c r="C3495" s="23">
        <v>1031453</v>
      </c>
      <c r="D3495" s="23" t="s">
        <v>2182</v>
      </c>
      <c r="E3495" s="5">
        <f>IFERROR((PlanMasine[[#This Row],[Norma]]/PlanMasine[[#This Row],[Q]])*(PlanMasine[[#This Row],[Q]]/SUMIF(#REF!,PlanMasine[[#This Row],[RN]],#REF!)*PlanMasine[[#This Row],[KPLQ]]),0)</f>
        <v>0</v>
      </c>
      <c r="F3495" s="23">
        <v>6</v>
      </c>
      <c r="G3495" s="23">
        <v>0</v>
      </c>
      <c r="H3495" s="23">
        <v>0</v>
      </c>
      <c r="I3495" s="23" t="s">
        <v>5</v>
      </c>
      <c r="J3495" s="23" t="s">
        <v>570</v>
      </c>
      <c r="K3495" s="23" t="s">
        <v>2445</v>
      </c>
      <c r="L3495" s="24">
        <v>45861</v>
      </c>
      <c r="M3495" s="28">
        <v>2.0833333333333333E-3</v>
      </c>
      <c r="N3495" s="3">
        <v>45854</v>
      </c>
      <c r="O3495">
        <v>215819</v>
      </c>
      <c r="P3495" t="e">
        <f>IFERROR(INDEX(REDOSLIJED!#REF!,MATCH(PlanMasine[[#This Row],[KPL]],REDOSLIJED!#REF!,0)),MAX(REDOSLIJED!#REF!)+1)</f>
        <v>#REF!</v>
      </c>
    </row>
    <row r="3496" spans="1:16" hidden="1" x14ac:dyDescent="0.25">
      <c r="A3496" s="23">
        <v>1031442</v>
      </c>
      <c r="B3496" s="23">
        <v>1</v>
      </c>
      <c r="C3496" s="23">
        <v>1031461</v>
      </c>
      <c r="D3496" s="23" t="s">
        <v>1971</v>
      </c>
      <c r="E3496" s="5">
        <f>IFERROR((PlanMasine[[#This Row],[Norma]]/PlanMasine[[#This Row],[Q]])*(PlanMasine[[#This Row],[Q]]/SUMIF(#REF!,PlanMasine[[#This Row],[RN]],#REF!)*PlanMasine[[#This Row],[KPLQ]]),0)</f>
        <v>0</v>
      </c>
      <c r="F3496" s="23">
        <v>6</v>
      </c>
      <c r="G3496" s="23">
        <v>0</v>
      </c>
      <c r="H3496" s="23">
        <v>0</v>
      </c>
      <c r="I3496" s="23" t="s">
        <v>5</v>
      </c>
      <c r="J3496" s="23" t="s">
        <v>570</v>
      </c>
      <c r="K3496" s="23" t="s">
        <v>2445</v>
      </c>
      <c r="L3496" s="24">
        <v>45861</v>
      </c>
      <c r="M3496" s="28">
        <v>1.736111111111111E-3</v>
      </c>
      <c r="N3496" s="3">
        <v>45854</v>
      </c>
      <c r="O3496">
        <v>215830</v>
      </c>
      <c r="P3496" t="e">
        <f>IFERROR(INDEX(REDOSLIJED!#REF!,MATCH(PlanMasine[[#This Row],[KPL]],REDOSLIJED!#REF!,0)),MAX(REDOSLIJED!#REF!)+1)</f>
        <v>#REF!</v>
      </c>
    </row>
    <row r="3497" spans="1:16" hidden="1" x14ac:dyDescent="0.25">
      <c r="A3497" s="23">
        <v>1031442</v>
      </c>
      <c r="B3497" s="23">
        <v>1</v>
      </c>
      <c r="C3497" s="23">
        <v>1031457</v>
      </c>
      <c r="D3497" s="23" t="s">
        <v>2374</v>
      </c>
      <c r="E3497" s="5">
        <f>IFERROR((PlanMasine[[#This Row],[Norma]]/PlanMasine[[#This Row],[Q]])*(PlanMasine[[#This Row],[Q]]/SUMIF(#REF!,PlanMasine[[#This Row],[RN]],#REF!)*PlanMasine[[#This Row],[KPLQ]]),0)</f>
        <v>0</v>
      </c>
      <c r="F3497" s="23">
        <v>6</v>
      </c>
      <c r="G3497" s="23">
        <v>0</v>
      </c>
      <c r="H3497" s="23">
        <v>0</v>
      </c>
      <c r="I3497" s="23" t="s">
        <v>5</v>
      </c>
      <c r="J3497" s="23" t="s">
        <v>570</v>
      </c>
      <c r="K3497" s="23" t="s">
        <v>2445</v>
      </c>
      <c r="L3497" s="24">
        <v>45861</v>
      </c>
      <c r="M3497" s="28">
        <v>4.1666666666666666E-3</v>
      </c>
      <c r="N3497" s="3">
        <v>45854</v>
      </c>
      <c r="O3497">
        <v>215825</v>
      </c>
      <c r="P3497" t="e">
        <f>IFERROR(INDEX(REDOSLIJED!#REF!,MATCH(PlanMasine[[#This Row],[KPL]],REDOSLIJED!#REF!,0)),MAX(REDOSLIJED!#REF!)+1)</f>
        <v>#REF!</v>
      </c>
    </row>
    <row r="3498" spans="1:16" hidden="1" x14ac:dyDescent="0.25">
      <c r="A3498" s="23">
        <v>1031442</v>
      </c>
      <c r="B3498" s="23">
        <v>1</v>
      </c>
      <c r="C3498" s="23">
        <v>1031454</v>
      </c>
      <c r="D3498" s="23" t="s">
        <v>1974</v>
      </c>
      <c r="E3498" s="5">
        <f>IFERROR((PlanMasine[[#This Row],[Norma]]/PlanMasine[[#This Row],[Q]])*(PlanMasine[[#This Row],[Q]]/SUMIF(#REF!,PlanMasine[[#This Row],[RN]],#REF!)*PlanMasine[[#This Row],[KPLQ]]),0)</f>
        <v>0</v>
      </c>
      <c r="F3498" s="23">
        <v>6</v>
      </c>
      <c r="G3498" s="23">
        <v>0</v>
      </c>
      <c r="H3498" s="23">
        <v>0</v>
      </c>
      <c r="I3498" s="23" t="s">
        <v>5</v>
      </c>
      <c r="J3498" s="23" t="s">
        <v>570</v>
      </c>
      <c r="K3498" s="23" t="s">
        <v>2445</v>
      </c>
      <c r="L3498" s="24">
        <v>45861</v>
      </c>
      <c r="M3498" s="28">
        <v>3.472222222222222E-3</v>
      </c>
      <c r="N3498" s="3">
        <v>45854</v>
      </c>
      <c r="O3498">
        <v>215820</v>
      </c>
      <c r="P3498" t="e">
        <f>IFERROR(INDEX(REDOSLIJED!#REF!,MATCH(PlanMasine[[#This Row],[KPL]],REDOSLIJED!#REF!,0)),MAX(REDOSLIJED!#REF!)+1)</f>
        <v>#REF!</v>
      </c>
    </row>
    <row r="3499" spans="1:16" hidden="1" x14ac:dyDescent="0.25">
      <c r="A3499" s="23">
        <v>1031443</v>
      </c>
      <c r="B3499" s="23">
        <v>1</v>
      </c>
      <c r="C3499" s="23">
        <v>1031449</v>
      </c>
      <c r="D3499" s="23" t="s">
        <v>2186</v>
      </c>
      <c r="E3499" s="5">
        <f>IFERROR((PlanMasine[[#This Row],[Norma]]/PlanMasine[[#This Row],[Q]])*(PlanMasine[[#This Row],[Q]]/SUMIF(#REF!,PlanMasine[[#This Row],[RN]],#REF!)*PlanMasine[[#This Row],[KPLQ]]),0)</f>
        <v>0</v>
      </c>
      <c r="F3499" s="23">
        <v>6</v>
      </c>
      <c r="G3499" s="23">
        <v>0</v>
      </c>
      <c r="H3499" s="23">
        <v>0</v>
      </c>
      <c r="I3499" s="23" t="s">
        <v>5</v>
      </c>
      <c r="J3499" s="23" t="s">
        <v>570</v>
      </c>
      <c r="K3499" s="23" t="s">
        <v>2445</v>
      </c>
      <c r="L3499" s="24">
        <v>45861</v>
      </c>
      <c r="M3499" s="28">
        <v>1.3888888888888889E-3</v>
      </c>
      <c r="N3499" s="3">
        <v>45854</v>
      </c>
      <c r="O3499">
        <v>215811</v>
      </c>
      <c r="P3499" t="e">
        <f>IFERROR(INDEX(REDOSLIJED!#REF!,MATCH(PlanMasine[[#This Row],[KPL]],REDOSLIJED!#REF!,0)),MAX(REDOSLIJED!#REF!)+1)</f>
        <v>#REF!</v>
      </c>
    </row>
    <row r="3500" spans="1:16" hidden="1" x14ac:dyDescent="0.25">
      <c r="A3500" s="23">
        <v>1031443</v>
      </c>
      <c r="B3500" s="23">
        <v>1</v>
      </c>
      <c r="C3500" s="23">
        <v>1031450</v>
      </c>
      <c r="D3500" s="23" t="s">
        <v>1975</v>
      </c>
      <c r="E3500" s="5">
        <f>IFERROR((PlanMasine[[#This Row],[Norma]]/PlanMasine[[#This Row],[Q]])*(PlanMasine[[#This Row],[Q]]/SUMIF(#REF!,PlanMasine[[#This Row],[RN]],#REF!)*PlanMasine[[#This Row],[KPLQ]]),0)</f>
        <v>0</v>
      </c>
      <c r="F3500" s="23">
        <v>6</v>
      </c>
      <c r="G3500" s="23">
        <v>0</v>
      </c>
      <c r="H3500" s="23">
        <v>0</v>
      </c>
      <c r="I3500" s="23" t="s">
        <v>5</v>
      </c>
      <c r="J3500" s="23" t="s">
        <v>570</v>
      </c>
      <c r="K3500" s="23" t="s">
        <v>2445</v>
      </c>
      <c r="L3500" s="24">
        <v>45861</v>
      </c>
      <c r="M3500" s="28">
        <v>1.0416666666666667E-3</v>
      </c>
      <c r="N3500" s="3">
        <v>45854</v>
      </c>
      <c r="O3500">
        <v>215812</v>
      </c>
      <c r="P3500" t="e">
        <f>IFERROR(INDEX(REDOSLIJED!#REF!,MATCH(PlanMasine[[#This Row],[KPL]],REDOSLIJED!#REF!,0)),MAX(REDOSLIJED!#REF!)+1)</f>
        <v>#REF!</v>
      </c>
    </row>
    <row r="3501" spans="1:16" hidden="1" x14ac:dyDescent="0.25">
      <c r="A3501" s="23">
        <v>1031443</v>
      </c>
      <c r="B3501" s="23">
        <v>1</v>
      </c>
      <c r="C3501" s="23">
        <v>1031453</v>
      </c>
      <c r="D3501" s="23" t="s">
        <v>2182</v>
      </c>
      <c r="E3501" s="5">
        <f>IFERROR((PlanMasine[[#This Row],[Norma]]/PlanMasine[[#This Row],[Q]])*(PlanMasine[[#This Row],[Q]]/SUMIF(#REF!,PlanMasine[[#This Row],[RN]],#REF!)*PlanMasine[[#This Row],[KPLQ]]),0)</f>
        <v>0</v>
      </c>
      <c r="F3501" s="23">
        <v>6</v>
      </c>
      <c r="G3501" s="23">
        <v>0</v>
      </c>
      <c r="H3501" s="23">
        <v>0</v>
      </c>
      <c r="I3501" s="23" t="s">
        <v>5</v>
      </c>
      <c r="J3501" s="23" t="s">
        <v>570</v>
      </c>
      <c r="K3501" s="23" t="s">
        <v>2445</v>
      </c>
      <c r="L3501" s="24">
        <v>45861</v>
      </c>
      <c r="M3501" s="28">
        <v>2.0833333333333333E-3</v>
      </c>
      <c r="N3501" s="3">
        <v>45854</v>
      </c>
      <c r="O3501">
        <v>215819</v>
      </c>
      <c r="P3501" t="e">
        <f>IFERROR(INDEX(REDOSLIJED!#REF!,MATCH(PlanMasine[[#This Row],[KPL]],REDOSLIJED!#REF!,0)),MAX(REDOSLIJED!#REF!)+1)</f>
        <v>#REF!</v>
      </c>
    </row>
    <row r="3502" spans="1:16" hidden="1" x14ac:dyDescent="0.25">
      <c r="A3502" s="23">
        <v>1031443</v>
      </c>
      <c r="B3502" s="23">
        <v>1</v>
      </c>
      <c r="C3502" s="23">
        <v>1031454</v>
      </c>
      <c r="D3502" s="23" t="s">
        <v>1974</v>
      </c>
      <c r="E3502" s="5">
        <f>IFERROR((PlanMasine[[#This Row],[Norma]]/PlanMasine[[#This Row],[Q]])*(PlanMasine[[#This Row],[Q]]/SUMIF(#REF!,PlanMasine[[#This Row],[RN]],#REF!)*PlanMasine[[#This Row],[KPLQ]]),0)</f>
        <v>0</v>
      </c>
      <c r="F3502" s="23">
        <v>6</v>
      </c>
      <c r="G3502" s="23">
        <v>0</v>
      </c>
      <c r="H3502" s="23">
        <v>0</v>
      </c>
      <c r="I3502" s="23" t="s">
        <v>5</v>
      </c>
      <c r="J3502" s="23" t="s">
        <v>570</v>
      </c>
      <c r="K3502" s="23" t="s">
        <v>2445</v>
      </c>
      <c r="L3502" s="24">
        <v>45861</v>
      </c>
      <c r="M3502" s="28">
        <v>3.472222222222222E-3</v>
      </c>
      <c r="N3502" s="3">
        <v>45854</v>
      </c>
      <c r="O3502">
        <v>215820</v>
      </c>
      <c r="P3502" t="e">
        <f>IFERROR(INDEX(REDOSLIJED!#REF!,MATCH(PlanMasine[[#This Row],[KPL]],REDOSLIJED!#REF!,0)),MAX(REDOSLIJED!#REF!)+1)</f>
        <v>#REF!</v>
      </c>
    </row>
    <row r="3503" spans="1:16" hidden="1" x14ac:dyDescent="0.25">
      <c r="A3503" s="23">
        <v>1031443</v>
      </c>
      <c r="B3503" s="23">
        <v>1</v>
      </c>
      <c r="C3503" s="23">
        <v>1031459</v>
      </c>
      <c r="D3503" s="23" t="s">
        <v>2372</v>
      </c>
      <c r="E3503" s="5">
        <f>IFERROR((PlanMasine[[#This Row],[Norma]]/PlanMasine[[#This Row],[Q]])*(PlanMasine[[#This Row],[Q]]/SUMIF(#REF!,PlanMasine[[#This Row],[RN]],#REF!)*PlanMasine[[#This Row],[KPLQ]]),0)</f>
        <v>0</v>
      </c>
      <c r="F3503" s="23">
        <v>6</v>
      </c>
      <c r="G3503" s="23">
        <v>0</v>
      </c>
      <c r="H3503" s="23">
        <v>0</v>
      </c>
      <c r="I3503" s="23" t="s">
        <v>5</v>
      </c>
      <c r="J3503" s="23" t="s">
        <v>570</v>
      </c>
      <c r="K3503" s="23" t="s">
        <v>2445</v>
      </c>
      <c r="L3503" s="24">
        <v>45861</v>
      </c>
      <c r="M3503" s="28">
        <v>4.1666666666666666E-3</v>
      </c>
      <c r="N3503" s="3">
        <v>45854</v>
      </c>
      <c r="O3503">
        <v>215828</v>
      </c>
      <c r="P3503" t="e">
        <f>IFERROR(INDEX(REDOSLIJED!#REF!,MATCH(PlanMasine[[#This Row],[KPL]],REDOSLIJED!#REF!,0)),MAX(REDOSLIJED!#REF!)+1)</f>
        <v>#REF!</v>
      </c>
    </row>
    <row r="3504" spans="1:16" hidden="1" x14ac:dyDescent="0.25">
      <c r="A3504" s="23">
        <v>1031443</v>
      </c>
      <c r="B3504" s="23">
        <v>1</v>
      </c>
      <c r="C3504" s="23">
        <v>1031457</v>
      </c>
      <c r="D3504" s="23" t="s">
        <v>2374</v>
      </c>
      <c r="E3504" s="5">
        <f>IFERROR((PlanMasine[[#This Row],[Norma]]/PlanMasine[[#This Row],[Q]])*(PlanMasine[[#This Row],[Q]]/SUMIF(#REF!,PlanMasine[[#This Row],[RN]],#REF!)*PlanMasine[[#This Row],[KPLQ]]),0)</f>
        <v>0</v>
      </c>
      <c r="F3504" s="23">
        <v>6</v>
      </c>
      <c r="G3504" s="23">
        <v>0</v>
      </c>
      <c r="H3504" s="23">
        <v>0</v>
      </c>
      <c r="I3504" s="23" t="s">
        <v>5</v>
      </c>
      <c r="J3504" s="23" t="s">
        <v>570</v>
      </c>
      <c r="K3504" s="23" t="s">
        <v>2445</v>
      </c>
      <c r="L3504" s="24">
        <v>45861</v>
      </c>
      <c r="M3504" s="28">
        <v>4.1666666666666666E-3</v>
      </c>
      <c r="N3504" s="3">
        <v>45854</v>
      </c>
      <c r="O3504">
        <v>215825</v>
      </c>
      <c r="P3504" t="e">
        <f>IFERROR(INDEX(REDOSLIJED!#REF!,MATCH(PlanMasine[[#This Row],[KPL]],REDOSLIJED!#REF!,0)),MAX(REDOSLIJED!#REF!)+1)</f>
        <v>#REF!</v>
      </c>
    </row>
    <row r="3505" spans="1:16" hidden="1" x14ac:dyDescent="0.25">
      <c r="A3505" s="23">
        <v>1031443</v>
      </c>
      <c r="B3505" s="23">
        <v>1</v>
      </c>
      <c r="C3505" s="23">
        <v>1031458</v>
      </c>
      <c r="D3505" s="23" t="s">
        <v>2373</v>
      </c>
      <c r="E3505" s="5">
        <f>IFERROR((PlanMasine[[#This Row],[Norma]]/PlanMasine[[#This Row],[Q]])*(PlanMasine[[#This Row],[Q]]/SUMIF(#REF!,PlanMasine[[#This Row],[RN]],#REF!)*PlanMasine[[#This Row],[KPLQ]]),0)</f>
        <v>0</v>
      </c>
      <c r="F3505" s="23">
        <v>6</v>
      </c>
      <c r="G3505" s="23">
        <v>0</v>
      </c>
      <c r="H3505" s="23">
        <v>0</v>
      </c>
      <c r="I3505" s="23" t="s">
        <v>5</v>
      </c>
      <c r="J3505" s="23" t="s">
        <v>570</v>
      </c>
      <c r="K3505" s="23" t="s">
        <v>2445</v>
      </c>
      <c r="L3505" s="24">
        <v>45861</v>
      </c>
      <c r="M3505" s="28">
        <v>4.1666666666666666E-3</v>
      </c>
      <c r="N3505" s="3">
        <v>45854</v>
      </c>
      <c r="O3505">
        <v>215827</v>
      </c>
      <c r="P3505" t="e">
        <f>IFERROR(INDEX(REDOSLIJED!#REF!,MATCH(PlanMasine[[#This Row],[KPL]],REDOSLIJED!#REF!,0)),MAX(REDOSLIJED!#REF!)+1)</f>
        <v>#REF!</v>
      </c>
    </row>
    <row r="3506" spans="1:16" hidden="1" x14ac:dyDescent="0.25">
      <c r="A3506" s="23">
        <v>1031443</v>
      </c>
      <c r="B3506" s="23">
        <v>1</v>
      </c>
      <c r="C3506" s="23">
        <v>1031460</v>
      </c>
      <c r="D3506" s="23" t="s">
        <v>2375</v>
      </c>
      <c r="E3506" s="5">
        <f>IFERROR((PlanMasine[[#This Row],[Norma]]/PlanMasine[[#This Row],[Q]])*(PlanMasine[[#This Row],[Q]]/SUMIF(#REF!,PlanMasine[[#This Row],[RN]],#REF!)*PlanMasine[[#This Row],[KPLQ]]),0)</f>
        <v>0</v>
      </c>
      <c r="F3506" s="23">
        <v>6</v>
      </c>
      <c r="G3506" s="23">
        <v>0</v>
      </c>
      <c r="H3506" s="23">
        <v>0</v>
      </c>
      <c r="I3506" s="23" t="s">
        <v>5</v>
      </c>
      <c r="J3506" s="23" t="s">
        <v>570</v>
      </c>
      <c r="K3506" s="23" t="s">
        <v>2445</v>
      </c>
      <c r="L3506" s="24">
        <v>45861</v>
      </c>
      <c r="M3506" s="28">
        <v>4.1666666666666666E-3</v>
      </c>
      <c r="N3506" s="3">
        <v>45854</v>
      </c>
      <c r="O3506">
        <v>215829</v>
      </c>
      <c r="P3506" t="e">
        <f>IFERROR(INDEX(REDOSLIJED!#REF!,MATCH(PlanMasine[[#This Row],[KPL]],REDOSLIJED!#REF!,0)),MAX(REDOSLIJED!#REF!)+1)</f>
        <v>#REF!</v>
      </c>
    </row>
    <row r="3507" spans="1:16" hidden="1" x14ac:dyDescent="0.25">
      <c r="A3507" s="23">
        <v>1031443</v>
      </c>
      <c r="B3507" s="23">
        <v>1</v>
      </c>
      <c r="C3507" s="23">
        <v>1031461</v>
      </c>
      <c r="D3507" s="23" t="s">
        <v>1971</v>
      </c>
      <c r="E3507" s="5">
        <f>IFERROR((PlanMasine[[#This Row],[Norma]]/PlanMasine[[#This Row],[Q]])*(PlanMasine[[#This Row],[Q]]/SUMIF(#REF!,PlanMasine[[#This Row],[RN]],#REF!)*PlanMasine[[#This Row],[KPLQ]]),0)</f>
        <v>0</v>
      </c>
      <c r="F3507" s="23">
        <v>6</v>
      </c>
      <c r="G3507" s="23">
        <v>0</v>
      </c>
      <c r="H3507" s="23">
        <v>0</v>
      </c>
      <c r="I3507" s="23" t="s">
        <v>5</v>
      </c>
      <c r="J3507" s="23" t="s">
        <v>570</v>
      </c>
      <c r="K3507" s="23" t="s">
        <v>2445</v>
      </c>
      <c r="L3507" s="24">
        <v>45861</v>
      </c>
      <c r="M3507" s="28">
        <v>1.736111111111111E-3</v>
      </c>
      <c r="N3507" s="3">
        <v>45854</v>
      </c>
      <c r="O3507">
        <v>215830</v>
      </c>
      <c r="P3507" t="e">
        <f>IFERROR(INDEX(REDOSLIJED!#REF!,MATCH(PlanMasine[[#This Row],[KPL]],REDOSLIJED!#REF!,0)),MAX(REDOSLIJED!#REF!)+1)</f>
        <v>#REF!</v>
      </c>
    </row>
    <row r="3508" spans="1:16" hidden="1" x14ac:dyDescent="0.25">
      <c r="A3508" s="23">
        <v>1031443</v>
      </c>
      <c r="B3508" s="23">
        <v>1</v>
      </c>
      <c r="C3508" s="23">
        <v>1031464</v>
      </c>
      <c r="D3508" s="23" t="s">
        <v>2184</v>
      </c>
      <c r="E3508" s="5">
        <f>IFERROR((PlanMasine[[#This Row],[Norma]]/PlanMasine[[#This Row],[Q]])*(PlanMasine[[#This Row],[Q]]/SUMIF(#REF!,PlanMasine[[#This Row],[RN]],#REF!)*PlanMasine[[#This Row],[KPLQ]]),0)</f>
        <v>0</v>
      </c>
      <c r="F3508" s="23">
        <v>6</v>
      </c>
      <c r="G3508" s="23">
        <v>0</v>
      </c>
      <c r="H3508" s="23">
        <v>0</v>
      </c>
      <c r="I3508" s="23" t="s">
        <v>5</v>
      </c>
      <c r="J3508" s="23" t="s">
        <v>570</v>
      </c>
      <c r="K3508" s="23" t="s">
        <v>2445</v>
      </c>
      <c r="L3508" s="24">
        <v>45861</v>
      </c>
      <c r="M3508" s="28">
        <v>4.8611111111111112E-3</v>
      </c>
      <c r="N3508" s="3">
        <v>45854</v>
      </c>
      <c r="O3508">
        <v>215834</v>
      </c>
      <c r="P3508" t="e">
        <f>IFERROR(INDEX(REDOSLIJED!#REF!,MATCH(PlanMasine[[#This Row],[KPL]],REDOSLIJED!#REF!,0)),MAX(REDOSLIJED!#REF!)+1)</f>
        <v>#REF!</v>
      </c>
    </row>
    <row r="3509" spans="1:16" hidden="1" x14ac:dyDescent="0.25">
      <c r="A3509" s="23">
        <v>1031443</v>
      </c>
      <c r="B3509" s="23">
        <v>1</v>
      </c>
      <c r="C3509" s="23">
        <v>1031462</v>
      </c>
      <c r="D3509" s="23" t="s">
        <v>2185</v>
      </c>
      <c r="E3509" s="5">
        <f>IFERROR((PlanMasine[[#This Row],[Norma]]/PlanMasine[[#This Row],[Q]])*(PlanMasine[[#This Row],[Q]]/SUMIF(#REF!,PlanMasine[[#This Row],[RN]],#REF!)*PlanMasine[[#This Row],[KPLQ]]),0)</f>
        <v>0</v>
      </c>
      <c r="F3509" s="23">
        <v>6</v>
      </c>
      <c r="G3509" s="23">
        <v>0</v>
      </c>
      <c r="H3509" s="23">
        <v>0</v>
      </c>
      <c r="I3509" s="23" t="s">
        <v>5</v>
      </c>
      <c r="J3509" s="23" t="s">
        <v>570</v>
      </c>
      <c r="K3509" s="23" t="s">
        <v>2445</v>
      </c>
      <c r="L3509" s="24">
        <v>45861</v>
      </c>
      <c r="M3509" s="28">
        <v>2.0833333333333333E-3</v>
      </c>
      <c r="N3509" s="3">
        <v>45854</v>
      </c>
      <c r="O3509">
        <v>215832</v>
      </c>
      <c r="P3509" t="e">
        <f>IFERROR(INDEX(REDOSLIJED!#REF!,MATCH(PlanMasine[[#This Row],[KPL]],REDOSLIJED!#REF!,0)),MAX(REDOSLIJED!#REF!)+1)</f>
        <v>#REF!</v>
      </c>
    </row>
    <row r="3510" spans="1:16" hidden="1" x14ac:dyDescent="0.25">
      <c r="A3510" s="23">
        <v>1031444</v>
      </c>
      <c r="B3510" s="23">
        <v>1</v>
      </c>
      <c r="C3510" s="23">
        <v>1031453</v>
      </c>
      <c r="D3510" s="23" t="s">
        <v>2182</v>
      </c>
      <c r="E3510" s="5">
        <f>IFERROR((PlanMasine[[#This Row],[Norma]]/PlanMasine[[#This Row],[Q]])*(PlanMasine[[#This Row],[Q]]/SUMIF(#REF!,PlanMasine[[#This Row],[RN]],#REF!)*PlanMasine[[#This Row],[KPLQ]]),0)</f>
        <v>0</v>
      </c>
      <c r="F3510" s="23">
        <v>6</v>
      </c>
      <c r="G3510" s="23">
        <v>0</v>
      </c>
      <c r="H3510" s="23">
        <v>0</v>
      </c>
      <c r="I3510" s="23" t="s">
        <v>5</v>
      </c>
      <c r="J3510" s="23" t="s">
        <v>570</v>
      </c>
      <c r="K3510" s="23" t="s">
        <v>2445</v>
      </c>
      <c r="L3510" s="24">
        <v>45861</v>
      </c>
      <c r="M3510" s="28">
        <v>2.0833333333333333E-3</v>
      </c>
      <c r="N3510" s="3">
        <v>45854</v>
      </c>
      <c r="O3510">
        <v>215819</v>
      </c>
      <c r="P3510" t="e">
        <f>IFERROR(INDEX(REDOSLIJED!#REF!,MATCH(PlanMasine[[#This Row],[KPL]],REDOSLIJED!#REF!,0)),MAX(REDOSLIJED!#REF!)+1)</f>
        <v>#REF!</v>
      </c>
    </row>
    <row r="3511" spans="1:16" hidden="1" x14ac:dyDescent="0.25">
      <c r="A3511" s="23">
        <v>1031444</v>
      </c>
      <c r="B3511" s="23">
        <v>1</v>
      </c>
      <c r="C3511" s="23">
        <v>1031450</v>
      </c>
      <c r="D3511" s="23" t="s">
        <v>1975</v>
      </c>
      <c r="E3511" s="5">
        <f>IFERROR((PlanMasine[[#This Row],[Norma]]/PlanMasine[[#This Row],[Q]])*(PlanMasine[[#This Row],[Q]]/SUMIF(#REF!,PlanMasine[[#This Row],[RN]],#REF!)*PlanMasine[[#This Row],[KPLQ]]),0)</f>
        <v>0</v>
      </c>
      <c r="F3511" s="23">
        <v>6</v>
      </c>
      <c r="G3511" s="23">
        <v>0</v>
      </c>
      <c r="H3511" s="23">
        <v>0</v>
      </c>
      <c r="I3511" s="23" t="s">
        <v>5</v>
      </c>
      <c r="J3511" s="23" t="s">
        <v>570</v>
      </c>
      <c r="K3511" s="23" t="s">
        <v>2445</v>
      </c>
      <c r="L3511" s="24">
        <v>45861</v>
      </c>
      <c r="M3511" s="28">
        <v>1.0416666666666667E-3</v>
      </c>
      <c r="N3511" s="3">
        <v>45854</v>
      </c>
      <c r="O3511">
        <v>215812</v>
      </c>
      <c r="P3511" t="e">
        <f>IFERROR(INDEX(REDOSLIJED!#REF!,MATCH(PlanMasine[[#This Row],[KPL]],REDOSLIJED!#REF!,0)),MAX(REDOSLIJED!#REF!)+1)</f>
        <v>#REF!</v>
      </c>
    </row>
    <row r="3512" spans="1:16" hidden="1" x14ac:dyDescent="0.25">
      <c r="A3512" s="23">
        <v>1031444</v>
      </c>
      <c r="B3512" s="23">
        <v>1</v>
      </c>
      <c r="C3512" s="23">
        <v>1031459</v>
      </c>
      <c r="D3512" s="23" t="s">
        <v>2372</v>
      </c>
      <c r="E3512" s="5">
        <f>IFERROR((PlanMasine[[#This Row],[Norma]]/PlanMasine[[#This Row],[Q]])*(PlanMasine[[#This Row],[Q]]/SUMIF(#REF!,PlanMasine[[#This Row],[RN]],#REF!)*PlanMasine[[#This Row],[KPLQ]]),0)</f>
        <v>0</v>
      </c>
      <c r="F3512" s="23">
        <v>6</v>
      </c>
      <c r="G3512" s="23">
        <v>0</v>
      </c>
      <c r="H3512" s="23">
        <v>0</v>
      </c>
      <c r="I3512" s="23" t="s">
        <v>5</v>
      </c>
      <c r="J3512" s="23" t="s">
        <v>570</v>
      </c>
      <c r="K3512" s="23" t="s">
        <v>2445</v>
      </c>
      <c r="L3512" s="24">
        <v>45861</v>
      </c>
      <c r="M3512" s="28">
        <v>4.1666666666666666E-3</v>
      </c>
      <c r="N3512" s="3">
        <v>45854</v>
      </c>
      <c r="O3512">
        <v>215828</v>
      </c>
      <c r="P3512" t="e">
        <f>IFERROR(INDEX(REDOSLIJED!#REF!,MATCH(PlanMasine[[#This Row],[KPL]],REDOSLIJED!#REF!,0)),MAX(REDOSLIJED!#REF!)+1)</f>
        <v>#REF!</v>
      </c>
    </row>
    <row r="3513" spans="1:16" hidden="1" x14ac:dyDescent="0.25">
      <c r="A3513" s="23">
        <v>1031444</v>
      </c>
      <c r="B3513" s="23">
        <v>1</v>
      </c>
      <c r="C3513" s="23">
        <v>1031458</v>
      </c>
      <c r="D3513" s="23" t="s">
        <v>2373</v>
      </c>
      <c r="E3513" s="5">
        <f>IFERROR((PlanMasine[[#This Row],[Norma]]/PlanMasine[[#This Row],[Q]])*(PlanMasine[[#This Row],[Q]]/SUMIF(#REF!,PlanMasine[[#This Row],[RN]],#REF!)*PlanMasine[[#This Row],[KPLQ]]),0)</f>
        <v>0</v>
      </c>
      <c r="F3513" s="23">
        <v>6</v>
      </c>
      <c r="G3513" s="23">
        <v>0</v>
      </c>
      <c r="H3513" s="23">
        <v>0</v>
      </c>
      <c r="I3513" s="23" t="s">
        <v>5</v>
      </c>
      <c r="J3513" s="23" t="s">
        <v>570</v>
      </c>
      <c r="K3513" s="23" t="s">
        <v>2445</v>
      </c>
      <c r="L3513" s="24">
        <v>45861</v>
      </c>
      <c r="M3513" s="28">
        <v>4.1666666666666666E-3</v>
      </c>
      <c r="N3513" s="3">
        <v>45854</v>
      </c>
      <c r="O3513">
        <v>215827</v>
      </c>
      <c r="P3513" t="e">
        <f>IFERROR(INDEX(REDOSLIJED!#REF!,MATCH(PlanMasine[[#This Row],[KPL]],REDOSLIJED!#REF!,0)),MAX(REDOSLIJED!#REF!)+1)</f>
        <v>#REF!</v>
      </c>
    </row>
    <row r="3514" spans="1:16" hidden="1" x14ac:dyDescent="0.25">
      <c r="A3514" s="23">
        <v>1031444</v>
      </c>
      <c r="B3514" s="23">
        <v>1</v>
      </c>
      <c r="C3514" s="23">
        <v>1031449</v>
      </c>
      <c r="D3514" s="23" t="s">
        <v>2186</v>
      </c>
      <c r="E3514" s="5">
        <f>IFERROR((PlanMasine[[#This Row],[Norma]]/PlanMasine[[#This Row],[Q]])*(PlanMasine[[#This Row],[Q]]/SUMIF(#REF!,PlanMasine[[#This Row],[RN]],#REF!)*PlanMasine[[#This Row],[KPLQ]]),0)</f>
        <v>0</v>
      </c>
      <c r="F3514" s="23">
        <v>6</v>
      </c>
      <c r="G3514" s="23">
        <v>0</v>
      </c>
      <c r="H3514" s="23">
        <v>0</v>
      </c>
      <c r="I3514" s="23" t="s">
        <v>5</v>
      </c>
      <c r="J3514" s="23" t="s">
        <v>570</v>
      </c>
      <c r="K3514" s="23" t="s">
        <v>2445</v>
      </c>
      <c r="L3514" s="24">
        <v>45861</v>
      </c>
      <c r="M3514" s="28">
        <v>1.3888888888888889E-3</v>
      </c>
      <c r="N3514" s="3">
        <v>45854</v>
      </c>
      <c r="O3514">
        <v>215811</v>
      </c>
      <c r="P3514" t="e">
        <f>IFERROR(INDEX(REDOSLIJED!#REF!,MATCH(PlanMasine[[#This Row],[KPL]],REDOSLIJED!#REF!,0)),MAX(REDOSLIJED!#REF!)+1)</f>
        <v>#REF!</v>
      </c>
    </row>
    <row r="3515" spans="1:16" hidden="1" x14ac:dyDescent="0.25">
      <c r="A3515" s="23">
        <v>1031444</v>
      </c>
      <c r="B3515" s="23">
        <v>1</v>
      </c>
      <c r="C3515" s="23">
        <v>1031454</v>
      </c>
      <c r="D3515" s="23" t="s">
        <v>1974</v>
      </c>
      <c r="E3515" s="5">
        <f>IFERROR((PlanMasine[[#This Row],[Norma]]/PlanMasine[[#This Row],[Q]])*(PlanMasine[[#This Row],[Q]]/SUMIF(#REF!,PlanMasine[[#This Row],[RN]],#REF!)*PlanMasine[[#This Row],[KPLQ]]),0)</f>
        <v>0</v>
      </c>
      <c r="F3515" s="23">
        <v>6</v>
      </c>
      <c r="G3515" s="23">
        <v>0</v>
      </c>
      <c r="H3515" s="23">
        <v>0</v>
      </c>
      <c r="I3515" s="23" t="s">
        <v>5</v>
      </c>
      <c r="J3515" s="23" t="s">
        <v>570</v>
      </c>
      <c r="K3515" s="23" t="s">
        <v>2445</v>
      </c>
      <c r="L3515" s="24">
        <v>45861</v>
      </c>
      <c r="M3515" s="28">
        <v>3.472222222222222E-3</v>
      </c>
      <c r="N3515" s="3">
        <v>45854</v>
      </c>
      <c r="O3515">
        <v>215820</v>
      </c>
      <c r="P3515" t="e">
        <f>IFERROR(INDEX(REDOSLIJED!#REF!,MATCH(PlanMasine[[#This Row],[KPL]],REDOSLIJED!#REF!,0)),MAX(REDOSLIJED!#REF!)+1)</f>
        <v>#REF!</v>
      </c>
    </row>
    <row r="3516" spans="1:16" hidden="1" x14ac:dyDescent="0.25">
      <c r="A3516" s="23">
        <v>1031444</v>
      </c>
      <c r="B3516" s="23">
        <v>1</v>
      </c>
      <c r="C3516" s="23">
        <v>1031457</v>
      </c>
      <c r="D3516" s="23" t="s">
        <v>2374</v>
      </c>
      <c r="E3516" s="5">
        <f>IFERROR((PlanMasine[[#This Row],[Norma]]/PlanMasine[[#This Row],[Q]])*(PlanMasine[[#This Row],[Q]]/SUMIF(#REF!,PlanMasine[[#This Row],[RN]],#REF!)*PlanMasine[[#This Row],[KPLQ]]),0)</f>
        <v>0</v>
      </c>
      <c r="F3516" s="23">
        <v>6</v>
      </c>
      <c r="G3516" s="23">
        <v>0</v>
      </c>
      <c r="H3516" s="23">
        <v>0</v>
      </c>
      <c r="I3516" s="23" t="s">
        <v>5</v>
      </c>
      <c r="J3516" s="23" t="s">
        <v>570</v>
      </c>
      <c r="K3516" s="23" t="s">
        <v>2445</v>
      </c>
      <c r="L3516" s="24">
        <v>45861</v>
      </c>
      <c r="M3516" s="28">
        <v>4.1666666666666666E-3</v>
      </c>
      <c r="N3516" s="3">
        <v>45854</v>
      </c>
      <c r="O3516">
        <v>215825</v>
      </c>
      <c r="P3516" t="e">
        <f>IFERROR(INDEX(REDOSLIJED!#REF!,MATCH(PlanMasine[[#This Row],[KPL]],REDOSLIJED!#REF!,0)),MAX(REDOSLIJED!#REF!)+1)</f>
        <v>#REF!</v>
      </c>
    </row>
    <row r="3517" spans="1:16" hidden="1" x14ac:dyDescent="0.25">
      <c r="A3517" s="23">
        <v>1031444</v>
      </c>
      <c r="B3517" s="23">
        <v>1</v>
      </c>
      <c r="C3517" s="23">
        <v>1031462</v>
      </c>
      <c r="D3517" s="23" t="s">
        <v>2185</v>
      </c>
      <c r="E3517" s="5">
        <f>IFERROR((PlanMasine[[#This Row],[Norma]]/PlanMasine[[#This Row],[Q]])*(PlanMasine[[#This Row],[Q]]/SUMIF(#REF!,PlanMasine[[#This Row],[RN]],#REF!)*PlanMasine[[#This Row],[KPLQ]]),0)</f>
        <v>0</v>
      </c>
      <c r="F3517" s="23">
        <v>6</v>
      </c>
      <c r="G3517" s="23">
        <v>0</v>
      </c>
      <c r="H3517" s="23">
        <v>0</v>
      </c>
      <c r="I3517" s="23" t="s">
        <v>5</v>
      </c>
      <c r="J3517" s="23" t="s">
        <v>570</v>
      </c>
      <c r="K3517" s="23" t="s">
        <v>2445</v>
      </c>
      <c r="L3517" s="24">
        <v>45861</v>
      </c>
      <c r="M3517" s="28">
        <v>2.0833333333333333E-3</v>
      </c>
      <c r="N3517" s="3">
        <v>45854</v>
      </c>
      <c r="O3517">
        <v>215832</v>
      </c>
      <c r="P3517" t="e">
        <f>IFERROR(INDEX(REDOSLIJED!#REF!,MATCH(PlanMasine[[#This Row],[KPL]],REDOSLIJED!#REF!,0)),MAX(REDOSLIJED!#REF!)+1)</f>
        <v>#REF!</v>
      </c>
    </row>
    <row r="3518" spans="1:16" hidden="1" x14ac:dyDescent="0.25">
      <c r="A3518" s="23">
        <v>1031444</v>
      </c>
      <c r="B3518" s="23">
        <v>1</v>
      </c>
      <c r="C3518" s="23">
        <v>1031464</v>
      </c>
      <c r="D3518" s="23" t="s">
        <v>2184</v>
      </c>
      <c r="E3518" s="5">
        <f>IFERROR((PlanMasine[[#This Row],[Norma]]/PlanMasine[[#This Row],[Q]])*(PlanMasine[[#This Row],[Q]]/SUMIF(#REF!,PlanMasine[[#This Row],[RN]],#REF!)*PlanMasine[[#This Row],[KPLQ]]),0)</f>
        <v>0</v>
      </c>
      <c r="F3518" s="23">
        <v>6</v>
      </c>
      <c r="G3518" s="23">
        <v>0</v>
      </c>
      <c r="H3518" s="23">
        <v>0</v>
      </c>
      <c r="I3518" s="23" t="s">
        <v>5</v>
      </c>
      <c r="J3518" s="23" t="s">
        <v>570</v>
      </c>
      <c r="K3518" s="23" t="s">
        <v>2445</v>
      </c>
      <c r="L3518" s="24">
        <v>45861</v>
      </c>
      <c r="M3518" s="28">
        <v>4.8611111111111112E-3</v>
      </c>
      <c r="N3518" s="3">
        <v>45854</v>
      </c>
      <c r="O3518">
        <v>215834</v>
      </c>
      <c r="P3518" t="e">
        <f>IFERROR(INDEX(REDOSLIJED!#REF!,MATCH(PlanMasine[[#This Row],[KPL]],REDOSLIJED!#REF!,0)),MAX(REDOSLIJED!#REF!)+1)</f>
        <v>#REF!</v>
      </c>
    </row>
    <row r="3519" spans="1:16" hidden="1" x14ac:dyDescent="0.25">
      <c r="A3519" s="23">
        <v>1031444</v>
      </c>
      <c r="B3519" s="23">
        <v>1</v>
      </c>
      <c r="C3519" s="23">
        <v>1031461</v>
      </c>
      <c r="D3519" s="23" t="s">
        <v>1971</v>
      </c>
      <c r="E3519" s="5">
        <f>IFERROR((PlanMasine[[#This Row],[Norma]]/PlanMasine[[#This Row],[Q]])*(PlanMasine[[#This Row],[Q]]/SUMIF(#REF!,PlanMasine[[#This Row],[RN]],#REF!)*PlanMasine[[#This Row],[KPLQ]]),0)</f>
        <v>0</v>
      </c>
      <c r="F3519" s="23">
        <v>6</v>
      </c>
      <c r="G3519" s="23">
        <v>0</v>
      </c>
      <c r="H3519" s="23">
        <v>0</v>
      </c>
      <c r="I3519" s="23" t="s">
        <v>5</v>
      </c>
      <c r="J3519" s="23" t="s">
        <v>570</v>
      </c>
      <c r="K3519" s="23" t="s">
        <v>2445</v>
      </c>
      <c r="L3519" s="24">
        <v>45861</v>
      </c>
      <c r="M3519" s="28">
        <v>1.736111111111111E-3</v>
      </c>
      <c r="N3519" s="3">
        <v>45854</v>
      </c>
      <c r="O3519">
        <v>215830</v>
      </c>
      <c r="P3519" t="e">
        <f>IFERROR(INDEX(REDOSLIJED!#REF!,MATCH(PlanMasine[[#This Row],[KPL]],REDOSLIJED!#REF!,0)),MAX(REDOSLIJED!#REF!)+1)</f>
        <v>#REF!</v>
      </c>
    </row>
    <row r="3520" spans="1:16" hidden="1" x14ac:dyDescent="0.25">
      <c r="A3520" s="23">
        <v>1031444</v>
      </c>
      <c r="B3520" s="23">
        <v>1</v>
      </c>
      <c r="C3520" s="23">
        <v>1031460</v>
      </c>
      <c r="D3520" s="23" t="s">
        <v>2375</v>
      </c>
      <c r="E3520" s="5">
        <f>IFERROR((PlanMasine[[#This Row],[Norma]]/PlanMasine[[#This Row],[Q]])*(PlanMasine[[#This Row],[Q]]/SUMIF(#REF!,PlanMasine[[#This Row],[RN]],#REF!)*PlanMasine[[#This Row],[KPLQ]]),0)</f>
        <v>0</v>
      </c>
      <c r="F3520" s="23">
        <v>6</v>
      </c>
      <c r="G3520" s="23">
        <v>0</v>
      </c>
      <c r="H3520" s="23">
        <v>0</v>
      </c>
      <c r="I3520" s="23" t="s">
        <v>5</v>
      </c>
      <c r="J3520" s="23" t="s">
        <v>570</v>
      </c>
      <c r="K3520" s="23" t="s">
        <v>2445</v>
      </c>
      <c r="L3520" s="24">
        <v>45861</v>
      </c>
      <c r="M3520" s="28">
        <v>4.1666666666666666E-3</v>
      </c>
      <c r="N3520" s="3">
        <v>45854</v>
      </c>
      <c r="O3520">
        <v>215829</v>
      </c>
      <c r="P3520" t="e">
        <f>IFERROR(INDEX(REDOSLIJED!#REF!,MATCH(PlanMasine[[#This Row],[KPL]],REDOSLIJED!#REF!,0)),MAX(REDOSLIJED!#REF!)+1)</f>
        <v>#REF!</v>
      </c>
    </row>
    <row r="3521" spans="1:16" hidden="1" x14ac:dyDescent="0.25">
      <c r="A3521" s="23">
        <v>1031445</v>
      </c>
      <c r="B3521" s="23">
        <v>1</v>
      </c>
      <c r="C3521" s="23">
        <v>1031449</v>
      </c>
      <c r="D3521" s="23" t="s">
        <v>2186</v>
      </c>
      <c r="E3521" s="5">
        <f>IFERROR((PlanMasine[[#This Row],[Norma]]/PlanMasine[[#This Row],[Q]])*(PlanMasine[[#This Row],[Q]]/SUMIF(#REF!,PlanMasine[[#This Row],[RN]],#REF!)*PlanMasine[[#This Row],[KPLQ]]),0)</f>
        <v>0</v>
      </c>
      <c r="F3521" s="23">
        <v>6</v>
      </c>
      <c r="G3521" s="23">
        <v>0</v>
      </c>
      <c r="H3521" s="23">
        <v>0</v>
      </c>
      <c r="I3521" s="23" t="s">
        <v>5</v>
      </c>
      <c r="J3521" s="23" t="s">
        <v>570</v>
      </c>
      <c r="K3521" s="23" t="s">
        <v>2445</v>
      </c>
      <c r="L3521" s="24">
        <v>45861</v>
      </c>
      <c r="M3521" s="28">
        <v>1.3888888888888889E-3</v>
      </c>
      <c r="N3521" s="3">
        <v>45854</v>
      </c>
      <c r="O3521">
        <v>215811</v>
      </c>
      <c r="P3521" t="e">
        <f>IFERROR(INDEX(REDOSLIJED!#REF!,MATCH(PlanMasine[[#This Row],[KPL]],REDOSLIJED!#REF!,0)),MAX(REDOSLIJED!#REF!)+1)</f>
        <v>#REF!</v>
      </c>
    </row>
    <row r="3522" spans="1:16" hidden="1" x14ac:dyDescent="0.25">
      <c r="A3522" s="23">
        <v>1031445</v>
      </c>
      <c r="B3522" s="23">
        <v>1</v>
      </c>
      <c r="C3522" s="23">
        <v>1031462</v>
      </c>
      <c r="D3522" s="23" t="s">
        <v>2185</v>
      </c>
      <c r="E3522" s="5">
        <f>IFERROR((PlanMasine[[#This Row],[Norma]]/PlanMasine[[#This Row],[Q]])*(PlanMasine[[#This Row],[Q]]/SUMIF(#REF!,PlanMasine[[#This Row],[RN]],#REF!)*PlanMasine[[#This Row],[KPLQ]]),0)</f>
        <v>0</v>
      </c>
      <c r="F3522" s="23">
        <v>6</v>
      </c>
      <c r="G3522" s="23">
        <v>0</v>
      </c>
      <c r="H3522" s="23">
        <v>0</v>
      </c>
      <c r="I3522" s="23" t="s">
        <v>5</v>
      </c>
      <c r="J3522" s="23" t="s">
        <v>570</v>
      </c>
      <c r="K3522" s="23" t="s">
        <v>2445</v>
      </c>
      <c r="L3522" s="24">
        <v>45861</v>
      </c>
      <c r="M3522" s="28">
        <v>2.0833333333333333E-3</v>
      </c>
      <c r="N3522" s="3">
        <v>45854</v>
      </c>
      <c r="O3522">
        <v>215832</v>
      </c>
      <c r="P3522" t="e">
        <f>IFERROR(INDEX(REDOSLIJED!#REF!,MATCH(PlanMasine[[#This Row],[KPL]],REDOSLIJED!#REF!,0)),MAX(REDOSLIJED!#REF!)+1)</f>
        <v>#REF!</v>
      </c>
    </row>
    <row r="3523" spans="1:16" hidden="1" x14ac:dyDescent="0.25">
      <c r="A3523" s="23">
        <v>1031445</v>
      </c>
      <c r="B3523" s="23">
        <v>1</v>
      </c>
      <c r="C3523" s="23">
        <v>1031458</v>
      </c>
      <c r="D3523" s="23" t="s">
        <v>2373</v>
      </c>
      <c r="E3523" s="5">
        <f>IFERROR((PlanMasine[[#This Row],[Norma]]/PlanMasine[[#This Row],[Q]])*(PlanMasine[[#This Row],[Q]]/SUMIF(#REF!,PlanMasine[[#This Row],[RN]],#REF!)*PlanMasine[[#This Row],[KPLQ]]),0)</f>
        <v>0</v>
      </c>
      <c r="F3523" s="23">
        <v>6</v>
      </c>
      <c r="G3523" s="23">
        <v>0</v>
      </c>
      <c r="H3523" s="23">
        <v>0</v>
      </c>
      <c r="I3523" s="23" t="s">
        <v>5</v>
      </c>
      <c r="J3523" s="23" t="s">
        <v>570</v>
      </c>
      <c r="K3523" s="23" t="s">
        <v>2445</v>
      </c>
      <c r="L3523" s="24">
        <v>45861</v>
      </c>
      <c r="M3523" s="28">
        <v>4.1666666666666666E-3</v>
      </c>
      <c r="N3523" s="3">
        <v>45854</v>
      </c>
      <c r="O3523">
        <v>215827</v>
      </c>
      <c r="P3523" t="e">
        <f>IFERROR(INDEX(REDOSLIJED!#REF!,MATCH(PlanMasine[[#This Row],[KPL]],REDOSLIJED!#REF!,0)),MAX(REDOSLIJED!#REF!)+1)</f>
        <v>#REF!</v>
      </c>
    </row>
    <row r="3524" spans="1:16" hidden="1" x14ac:dyDescent="0.25">
      <c r="A3524" s="23">
        <v>1031445</v>
      </c>
      <c r="B3524" s="23">
        <v>1</v>
      </c>
      <c r="C3524" s="23">
        <v>1031459</v>
      </c>
      <c r="D3524" s="23" t="s">
        <v>2372</v>
      </c>
      <c r="E3524" s="5">
        <f>IFERROR((PlanMasine[[#This Row],[Norma]]/PlanMasine[[#This Row],[Q]])*(PlanMasine[[#This Row],[Q]]/SUMIF(#REF!,PlanMasine[[#This Row],[RN]],#REF!)*PlanMasine[[#This Row],[KPLQ]]),0)</f>
        <v>0</v>
      </c>
      <c r="F3524" s="23">
        <v>6</v>
      </c>
      <c r="G3524" s="23">
        <v>0</v>
      </c>
      <c r="H3524" s="23">
        <v>0</v>
      </c>
      <c r="I3524" s="23" t="s">
        <v>5</v>
      </c>
      <c r="J3524" s="23" t="s">
        <v>570</v>
      </c>
      <c r="K3524" s="23" t="s">
        <v>2445</v>
      </c>
      <c r="L3524" s="24">
        <v>45861</v>
      </c>
      <c r="M3524" s="28">
        <v>4.1666666666666666E-3</v>
      </c>
      <c r="N3524" s="3">
        <v>45854</v>
      </c>
      <c r="O3524">
        <v>215828</v>
      </c>
      <c r="P3524" t="e">
        <f>IFERROR(INDEX(REDOSLIJED!#REF!,MATCH(PlanMasine[[#This Row],[KPL]],REDOSLIJED!#REF!,0)),MAX(REDOSLIJED!#REF!)+1)</f>
        <v>#REF!</v>
      </c>
    </row>
    <row r="3525" spans="1:16" hidden="1" x14ac:dyDescent="0.25">
      <c r="A3525" s="23">
        <v>1031445</v>
      </c>
      <c r="B3525" s="23">
        <v>1</v>
      </c>
      <c r="C3525" s="23">
        <v>1031460</v>
      </c>
      <c r="D3525" s="23" t="s">
        <v>2375</v>
      </c>
      <c r="E3525" s="5">
        <f>IFERROR((PlanMasine[[#This Row],[Norma]]/PlanMasine[[#This Row],[Q]])*(PlanMasine[[#This Row],[Q]]/SUMIF(#REF!,PlanMasine[[#This Row],[RN]],#REF!)*PlanMasine[[#This Row],[KPLQ]]),0)</f>
        <v>0</v>
      </c>
      <c r="F3525" s="23">
        <v>6</v>
      </c>
      <c r="G3525" s="23">
        <v>0</v>
      </c>
      <c r="H3525" s="23">
        <v>0</v>
      </c>
      <c r="I3525" s="23" t="s">
        <v>5</v>
      </c>
      <c r="J3525" s="23" t="s">
        <v>570</v>
      </c>
      <c r="K3525" s="23" t="s">
        <v>2445</v>
      </c>
      <c r="L3525" s="24">
        <v>45861</v>
      </c>
      <c r="M3525" s="28">
        <v>4.1666666666666666E-3</v>
      </c>
      <c r="N3525" s="3">
        <v>45854</v>
      </c>
      <c r="O3525">
        <v>215829</v>
      </c>
      <c r="P3525" t="e">
        <f>IFERROR(INDEX(REDOSLIJED!#REF!,MATCH(PlanMasine[[#This Row],[KPL]],REDOSLIJED!#REF!,0)),MAX(REDOSLIJED!#REF!)+1)</f>
        <v>#REF!</v>
      </c>
    </row>
    <row r="3526" spans="1:16" hidden="1" x14ac:dyDescent="0.25">
      <c r="A3526" s="23">
        <v>1031445</v>
      </c>
      <c r="B3526" s="23">
        <v>1</v>
      </c>
      <c r="C3526" s="23">
        <v>1031464</v>
      </c>
      <c r="D3526" s="23" t="s">
        <v>2184</v>
      </c>
      <c r="E3526" s="5">
        <f>IFERROR((PlanMasine[[#This Row],[Norma]]/PlanMasine[[#This Row],[Q]])*(PlanMasine[[#This Row],[Q]]/SUMIF(#REF!,PlanMasine[[#This Row],[RN]],#REF!)*PlanMasine[[#This Row],[KPLQ]]),0)</f>
        <v>0</v>
      </c>
      <c r="F3526" s="23">
        <v>6</v>
      </c>
      <c r="G3526" s="23">
        <v>0</v>
      </c>
      <c r="H3526" s="23">
        <v>0</v>
      </c>
      <c r="I3526" s="23" t="s">
        <v>5</v>
      </c>
      <c r="J3526" s="23" t="s">
        <v>570</v>
      </c>
      <c r="K3526" s="23" t="s">
        <v>2445</v>
      </c>
      <c r="L3526" s="24">
        <v>45861</v>
      </c>
      <c r="M3526" s="28">
        <v>4.8611111111111112E-3</v>
      </c>
      <c r="N3526" s="3">
        <v>45854</v>
      </c>
      <c r="O3526">
        <v>215834</v>
      </c>
      <c r="P3526" t="e">
        <f>IFERROR(INDEX(REDOSLIJED!#REF!,MATCH(PlanMasine[[#This Row],[KPL]],REDOSLIJED!#REF!,0)),MAX(REDOSLIJED!#REF!)+1)</f>
        <v>#REF!</v>
      </c>
    </row>
    <row r="3527" spans="1:16" hidden="1" x14ac:dyDescent="0.25">
      <c r="A3527" s="23">
        <v>1031445</v>
      </c>
      <c r="B3527" s="23">
        <v>1</v>
      </c>
      <c r="C3527" s="23">
        <v>1031457</v>
      </c>
      <c r="D3527" s="23" t="s">
        <v>2374</v>
      </c>
      <c r="E3527" s="5">
        <f>IFERROR((PlanMasine[[#This Row],[Norma]]/PlanMasine[[#This Row],[Q]])*(PlanMasine[[#This Row],[Q]]/SUMIF(#REF!,PlanMasine[[#This Row],[RN]],#REF!)*PlanMasine[[#This Row],[KPLQ]]),0)</f>
        <v>0</v>
      </c>
      <c r="F3527" s="23">
        <v>6</v>
      </c>
      <c r="G3527" s="23">
        <v>0</v>
      </c>
      <c r="H3527" s="23">
        <v>0</v>
      </c>
      <c r="I3527" s="23" t="s">
        <v>5</v>
      </c>
      <c r="J3527" s="23" t="s">
        <v>570</v>
      </c>
      <c r="K3527" s="23" t="s">
        <v>2445</v>
      </c>
      <c r="L3527" s="24">
        <v>45861</v>
      </c>
      <c r="M3527" s="28">
        <v>4.1666666666666666E-3</v>
      </c>
      <c r="N3527" s="3">
        <v>45854</v>
      </c>
      <c r="O3527">
        <v>215825</v>
      </c>
      <c r="P3527" t="e">
        <f>IFERROR(INDEX(REDOSLIJED!#REF!,MATCH(PlanMasine[[#This Row],[KPL]],REDOSLIJED!#REF!,0)),MAX(REDOSLIJED!#REF!)+1)</f>
        <v>#REF!</v>
      </c>
    </row>
    <row r="3528" spans="1:16" hidden="1" x14ac:dyDescent="0.25">
      <c r="A3528" s="23">
        <v>1031445</v>
      </c>
      <c r="B3528" s="23">
        <v>1</v>
      </c>
      <c r="C3528" s="23">
        <v>1031461</v>
      </c>
      <c r="D3528" s="23" t="s">
        <v>1971</v>
      </c>
      <c r="E3528" s="5">
        <f>IFERROR((PlanMasine[[#This Row],[Norma]]/PlanMasine[[#This Row],[Q]])*(PlanMasine[[#This Row],[Q]]/SUMIF(#REF!,PlanMasine[[#This Row],[RN]],#REF!)*PlanMasine[[#This Row],[KPLQ]]),0)</f>
        <v>0</v>
      </c>
      <c r="F3528" s="23">
        <v>6</v>
      </c>
      <c r="G3528" s="23">
        <v>0</v>
      </c>
      <c r="H3528" s="23">
        <v>0</v>
      </c>
      <c r="I3528" s="23" t="s">
        <v>5</v>
      </c>
      <c r="J3528" s="23" t="s">
        <v>570</v>
      </c>
      <c r="K3528" s="23" t="s">
        <v>2445</v>
      </c>
      <c r="L3528" s="24">
        <v>45861</v>
      </c>
      <c r="M3528" s="28">
        <v>1.736111111111111E-3</v>
      </c>
      <c r="N3528" s="3">
        <v>45854</v>
      </c>
      <c r="O3528">
        <v>215830</v>
      </c>
      <c r="P3528" t="e">
        <f>IFERROR(INDEX(REDOSLIJED!#REF!,MATCH(PlanMasine[[#This Row],[KPL]],REDOSLIJED!#REF!,0)),MAX(REDOSLIJED!#REF!)+1)</f>
        <v>#REF!</v>
      </c>
    </row>
    <row r="3529" spans="1:16" hidden="1" x14ac:dyDescent="0.25">
      <c r="A3529" s="23">
        <v>1031445</v>
      </c>
      <c r="B3529" s="23">
        <v>1</v>
      </c>
      <c r="C3529" s="23">
        <v>1031454</v>
      </c>
      <c r="D3529" s="23" t="s">
        <v>1974</v>
      </c>
      <c r="E3529" s="5">
        <f>IFERROR((PlanMasine[[#This Row],[Norma]]/PlanMasine[[#This Row],[Q]])*(PlanMasine[[#This Row],[Q]]/SUMIF(#REF!,PlanMasine[[#This Row],[RN]],#REF!)*PlanMasine[[#This Row],[KPLQ]]),0)</f>
        <v>0</v>
      </c>
      <c r="F3529" s="23">
        <v>6</v>
      </c>
      <c r="G3529" s="23">
        <v>0</v>
      </c>
      <c r="H3529" s="23">
        <v>0</v>
      </c>
      <c r="I3529" s="23" t="s">
        <v>5</v>
      </c>
      <c r="J3529" s="23" t="s">
        <v>570</v>
      </c>
      <c r="K3529" s="23" t="s">
        <v>2445</v>
      </c>
      <c r="L3529" s="24">
        <v>45861</v>
      </c>
      <c r="M3529" s="28">
        <v>3.472222222222222E-3</v>
      </c>
      <c r="N3529" s="3">
        <v>45854</v>
      </c>
      <c r="O3529">
        <v>215820</v>
      </c>
      <c r="P3529" t="e">
        <f>IFERROR(INDEX(REDOSLIJED!#REF!,MATCH(PlanMasine[[#This Row],[KPL]],REDOSLIJED!#REF!,0)),MAX(REDOSLIJED!#REF!)+1)</f>
        <v>#REF!</v>
      </c>
    </row>
    <row r="3530" spans="1:16" hidden="1" x14ac:dyDescent="0.25">
      <c r="A3530" s="23">
        <v>1031445</v>
      </c>
      <c r="B3530" s="23">
        <v>1</v>
      </c>
      <c r="C3530" s="23">
        <v>1031450</v>
      </c>
      <c r="D3530" s="23" t="s">
        <v>1975</v>
      </c>
      <c r="E3530" s="5">
        <f>IFERROR((PlanMasine[[#This Row],[Norma]]/PlanMasine[[#This Row],[Q]])*(PlanMasine[[#This Row],[Q]]/SUMIF(#REF!,PlanMasine[[#This Row],[RN]],#REF!)*PlanMasine[[#This Row],[KPLQ]]),0)</f>
        <v>0</v>
      </c>
      <c r="F3530" s="23">
        <v>6</v>
      </c>
      <c r="G3530" s="23">
        <v>0</v>
      </c>
      <c r="H3530" s="23">
        <v>0</v>
      </c>
      <c r="I3530" s="23" t="s">
        <v>5</v>
      </c>
      <c r="J3530" s="23" t="s">
        <v>570</v>
      </c>
      <c r="K3530" s="23" t="s">
        <v>2445</v>
      </c>
      <c r="L3530" s="24">
        <v>45861</v>
      </c>
      <c r="M3530" s="28">
        <v>1.0416666666666667E-3</v>
      </c>
      <c r="N3530" s="3">
        <v>45854</v>
      </c>
      <c r="O3530">
        <v>215812</v>
      </c>
      <c r="P3530" t="e">
        <f>IFERROR(INDEX(REDOSLIJED!#REF!,MATCH(PlanMasine[[#This Row],[KPL]],REDOSLIJED!#REF!,0)),MAX(REDOSLIJED!#REF!)+1)</f>
        <v>#REF!</v>
      </c>
    </row>
    <row r="3531" spans="1:16" hidden="1" x14ac:dyDescent="0.25">
      <c r="A3531" s="23">
        <v>1031445</v>
      </c>
      <c r="B3531" s="23">
        <v>1</v>
      </c>
      <c r="C3531" s="23">
        <v>1031453</v>
      </c>
      <c r="D3531" s="23" t="s">
        <v>2182</v>
      </c>
      <c r="E3531" s="5">
        <f>IFERROR((PlanMasine[[#This Row],[Norma]]/PlanMasine[[#This Row],[Q]])*(PlanMasine[[#This Row],[Q]]/SUMIF(#REF!,PlanMasine[[#This Row],[RN]],#REF!)*PlanMasine[[#This Row],[KPLQ]]),0)</f>
        <v>0</v>
      </c>
      <c r="F3531" s="23">
        <v>6</v>
      </c>
      <c r="G3531" s="23">
        <v>0</v>
      </c>
      <c r="H3531" s="23">
        <v>0</v>
      </c>
      <c r="I3531" s="23" t="s">
        <v>5</v>
      </c>
      <c r="J3531" s="23" t="s">
        <v>570</v>
      </c>
      <c r="K3531" s="23" t="s">
        <v>2445</v>
      </c>
      <c r="L3531" s="24">
        <v>45861</v>
      </c>
      <c r="M3531" s="28">
        <v>2.0833333333333333E-3</v>
      </c>
      <c r="N3531" s="3">
        <v>45854</v>
      </c>
      <c r="O3531">
        <v>215819</v>
      </c>
      <c r="P3531" t="e">
        <f>IFERROR(INDEX(REDOSLIJED!#REF!,MATCH(PlanMasine[[#This Row],[KPL]],REDOSLIJED!#REF!,0)),MAX(REDOSLIJED!#REF!)+1)</f>
        <v>#REF!</v>
      </c>
    </row>
    <row r="3532" spans="1:16" hidden="1" x14ac:dyDescent="0.25">
      <c r="A3532" s="23">
        <v>1036079</v>
      </c>
      <c r="B3532" s="23">
        <v>5</v>
      </c>
      <c r="C3532" s="23">
        <v>1036089</v>
      </c>
      <c r="D3532" s="23" t="s">
        <v>2502</v>
      </c>
      <c r="E3532" s="5">
        <f>IFERROR((PlanMasine[[#This Row],[Norma]]/PlanMasine[[#This Row],[Q]])*(PlanMasine[[#This Row],[Q]]/SUMIF(#REF!,PlanMasine[[#This Row],[RN]],#REF!)*PlanMasine[[#This Row],[KPLQ]]),0)</f>
        <v>0</v>
      </c>
      <c r="F3532" s="23">
        <v>5</v>
      </c>
      <c r="G3532" s="23">
        <v>0</v>
      </c>
      <c r="H3532" s="23">
        <v>0</v>
      </c>
      <c r="I3532" s="23" t="s">
        <v>5</v>
      </c>
      <c r="J3532" s="23" t="s">
        <v>570</v>
      </c>
      <c r="K3532" s="23" t="s">
        <v>2648</v>
      </c>
      <c r="L3532" s="24">
        <v>45887</v>
      </c>
      <c r="M3532" s="28">
        <v>1.7361111111111112E-2</v>
      </c>
      <c r="N3532" s="3">
        <v>45856</v>
      </c>
      <c r="O3532">
        <v>202737</v>
      </c>
      <c r="P3532" t="e">
        <f>IFERROR(INDEX(REDOSLIJED!#REF!,MATCH(PlanMasine[[#This Row],[KPL]],REDOSLIJED!#REF!,0)),MAX(REDOSLIJED!#REF!)+1)</f>
        <v>#REF!</v>
      </c>
    </row>
    <row r="3533" spans="1:16" hidden="1" x14ac:dyDescent="0.25">
      <c r="A3533" s="23">
        <v>1023684</v>
      </c>
      <c r="B3533" s="23">
        <v>1</v>
      </c>
      <c r="C3533" s="23">
        <v>1023515</v>
      </c>
      <c r="D3533" s="23" t="s">
        <v>1889</v>
      </c>
      <c r="E3533" s="5">
        <f>IFERROR((PlanMasine[[#This Row],[Norma]]/PlanMasine[[#This Row],[Q]])*(PlanMasine[[#This Row],[Q]]/SUMIF(#REF!,PlanMasine[[#This Row],[RN]],#REF!)*PlanMasine[[#This Row],[KPLQ]]),0)</f>
        <v>0</v>
      </c>
      <c r="F3533" s="23">
        <v>1</v>
      </c>
      <c r="G3533" s="23">
        <v>0</v>
      </c>
      <c r="H3533" s="23">
        <v>0</v>
      </c>
      <c r="I3533" s="23" t="s">
        <v>5</v>
      </c>
      <c r="J3533" s="23" t="s">
        <v>570</v>
      </c>
      <c r="K3533" s="23" t="s">
        <v>2406</v>
      </c>
      <c r="L3533" s="24">
        <v>45877</v>
      </c>
      <c r="M3533" s="28">
        <v>4.8611111111111112E-3</v>
      </c>
      <c r="N3533" s="3">
        <v>45859</v>
      </c>
      <c r="O3533">
        <v>225726</v>
      </c>
      <c r="P3533" t="e">
        <f>IFERROR(INDEX(REDOSLIJED!#REF!,MATCH(PlanMasine[[#This Row],[KPL]],REDOSLIJED!#REF!,0)),MAX(REDOSLIJED!#REF!)+1)</f>
        <v>#REF!</v>
      </c>
    </row>
    <row r="3534" spans="1:16" hidden="1" x14ac:dyDescent="0.25">
      <c r="A3534" s="23">
        <v>1023684</v>
      </c>
      <c r="B3534" s="23">
        <v>1</v>
      </c>
      <c r="C3534" s="23">
        <v>1023520</v>
      </c>
      <c r="D3534" s="23" t="s">
        <v>1883</v>
      </c>
      <c r="E3534" s="5">
        <f>IFERROR((PlanMasine[[#This Row],[Norma]]/PlanMasine[[#This Row],[Q]])*(PlanMasine[[#This Row],[Q]]/SUMIF(#REF!,PlanMasine[[#This Row],[RN]],#REF!)*PlanMasine[[#This Row],[KPLQ]]),0)</f>
        <v>0</v>
      </c>
      <c r="F3534" s="23">
        <v>1</v>
      </c>
      <c r="G3534" s="23">
        <v>0</v>
      </c>
      <c r="H3534" s="23">
        <v>0</v>
      </c>
      <c r="I3534" s="23" t="s">
        <v>5</v>
      </c>
      <c r="J3534" s="23" t="s">
        <v>570</v>
      </c>
      <c r="K3534" s="23" t="s">
        <v>2406</v>
      </c>
      <c r="L3534" s="24">
        <v>45877</v>
      </c>
      <c r="M3534" s="28">
        <v>2.0833333333333333E-3</v>
      </c>
      <c r="N3534" s="3">
        <v>45859</v>
      </c>
      <c r="O3534">
        <v>225731</v>
      </c>
      <c r="P3534" t="e">
        <f>IFERROR(INDEX(REDOSLIJED!#REF!,MATCH(PlanMasine[[#This Row],[KPL]],REDOSLIJED!#REF!,0)),MAX(REDOSLIJED!#REF!)+1)</f>
        <v>#REF!</v>
      </c>
    </row>
    <row r="3535" spans="1:16" hidden="1" x14ac:dyDescent="0.25">
      <c r="A3535" s="23">
        <v>1023684</v>
      </c>
      <c r="B3535" s="23">
        <v>1</v>
      </c>
      <c r="C3535" s="23">
        <v>1023519</v>
      </c>
      <c r="D3535" s="23" t="s">
        <v>1885</v>
      </c>
      <c r="E3535" s="5">
        <f>IFERROR((PlanMasine[[#This Row],[Norma]]/PlanMasine[[#This Row],[Q]])*(PlanMasine[[#This Row],[Q]]/SUMIF(#REF!,PlanMasine[[#This Row],[RN]],#REF!)*PlanMasine[[#This Row],[KPLQ]]),0)</f>
        <v>0</v>
      </c>
      <c r="F3535" s="23">
        <v>1</v>
      </c>
      <c r="G3535" s="23">
        <v>0</v>
      </c>
      <c r="H3535" s="23">
        <v>0</v>
      </c>
      <c r="I3535" s="23" t="s">
        <v>5</v>
      </c>
      <c r="J3535" s="23" t="s">
        <v>570</v>
      </c>
      <c r="K3535" s="23" t="s">
        <v>2406</v>
      </c>
      <c r="L3535" s="24">
        <v>45877</v>
      </c>
      <c r="M3535" s="28">
        <v>4.8611111111111112E-3</v>
      </c>
      <c r="N3535" s="3">
        <v>45859</v>
      </c>
      <c r="O3535">
        <v>225730</v>
      </c>
      <c r="P3535" t="e">
        <f>IFERROR(INDEX(REDOSLIJED!#REF!,MATCH(PlanMasine[[#This Row],[KPL]],REDOSLIJED!#REF!,0)),MAX(REDOSLIJED!#REF!)+1)</f>
        <v>#REF!</v>
      </c>
    </row>
    <row r="3536" spans="1:16" hidden="1" x14ac:dyDescent="0.25">
      <c r="A3536" s="23">
        <v>1023684</v>
      </c>
      <c r="B3536" s="23">
        <v>1</v>
      </c>
      <c r="C3536" s="23">
        <v>1023518</v>
      </c>
      <c r="D3536" s="23" t="s">
        <v>1886</v>
      </c>
      <c r="E3536" s="5">
        <f>IFERROR((PlanMasine[[#This Row],[Norma]]/PlanMasine[[#This Row],[Q]])*(PlanMasine[[#This Row],[Q]]/SUMIF(#REF!,PlanMasine[[#This Row],[RN]],#REF!)*PlanMasine[[#This Row],[KPLQ]]),0)</f>
        <v>0</v>
      </c>
      <c r="F3536" s="23">
        <v>1</v>
      </c>
      <c r="G3536" s="23">
        <v>0</v>
      </c>
      <c r="H3536" s="23">
        <v>0</v>
      </c>
      <c r="I3536" s="23" t="s">
        <v>5</v>
      </c>
      <c r="J3536" s="23" t="s">
        <v>570</v>
      </c>
      <c r="K3536" s="23" t="s">
        <v>2406</v>
      </c>
      <c r="L3536" s="24">
        <v>45877</v>
      </c>
      <c r="M3536" s="28">
        <v>4.8611111111111112E-3</v>
      </c>
      <c r="N3536" s="3">
        <v>45859</v>
      </c>
      <c r="O3536">
        <v>225729</v>
      </c>
      <c r="P3536" t="e">
        <f>IFERROR(INDEX(REDOSLIJED!#REF!,MATCH(PlanMasine[[#This Row],[KPL]],REDOSLIJED!#REF!,0)),MAX(REDOSLIJED!#REF!)+1)</f>
        <v>#REF!</v>
      </c>
    </row>
    <row r="3537" spans="1:16" hidden="1" x14ac:dyDescent="0.25">
      <c r="A3537" s="23">
        <v>1023684</v>
      </c>
      <c r="B3537" s="23">
        <v>1</v>
      </c>
      <c r="C3537" s="23">
        <v>1023517</v>
      </c>
      <c r="D3537" s="23" t="s">
        <v>1887</v>
      </c>
      <c r="E3537" s="5">
        <f>IFERROR((PlanMasine[[#This Row],[Norma]]/PlanMasine[[#This Row],[Q]])*(PlanMasine[[#This Row],[Q]]/SUMIF(#REF!,PlanMasine[[#This Row],[RN]],#REF!)*PlanMasine[[#This Row],[KPLQ]]),0)</f>
        <v>0</v>
      </c>
      <c r="F3537" s="23">
        <v>1</v>
      </c>
      <c r="G3537" s="23">
        <v>0</v>
      </c>
      <c r="H3537" s="23">
        <v>0</v>
      </c>
      <c r="I3537" s="23" t="s">
        <v>5</v>
      </c>
      <c r="J3537" s="23" t="s">
        <v>570</v>
      </c>
      <c r="K3537" s="23" t="s">
        <v>2406</v>
      </c>
      <c r="L3537" s="24">
        <v>45877</v>
      </c>
      <c r="M3537" s="28">
        <v>4.8611111111111112E-3</v>
      </c>
      <c r="N3537" s="3">
        <v>45859</v>
      </c>
      <c r="O3537">
        <v>225728</v>
      </c>
      <c r="P3537" t="e">
        <f>IFERROR(INDEX(REDOSLIJED!#REF!,MATCH(PlanMasine[[#This Row],[KPL]],REDOSLIJED!#REF!,0)),MAX(REDOSLIJED!#REF!)+1)</f>
        <v>#REF!</v>
      </c>
    </row>
    <row r="3538" spans="1:16" hidden="1" x14ac:dyDescent="0.25">
      <c r="A3538" s="23">
        <v>1023684</v>
      </c>
      <c r="B3538" s="23">
        <v>1</v>
      </c>
      <c r="C3538" s="23">
        <v>1023529</v>
      </c>
      <c r="D3538" s="23" t="s">
        <v>1929</v>
      </c>
      <c r="E3538" s="5">
        <f>IFERROR((PlanMasine[[#This Row],[Norma]]/PlanMasine[[#This Row],[Q]])*(PlanMasine[[#This Row],[Q]]/SUMIF(#REF!,PlanMasine[[#This Row],[RN]],#REF!)*PlanMasine[[#This Row],[KPLQ]]),0)</f>
        <v>0</v>
      </c>
      <c r="F3538" s="23">
        <v>2</v>
      </c>
      <c r="G3538" s="23">
        <v>0</v>
      </c>
      <c r="H3538" s="23">
        <v>0</v>
      </c>
      <c r="I3538" s="23" t="s">
        <v>5</v>
      </c>
      <c r="J3538" s="23" t="s">
        <v>570</v>
      </c>
      <c r="K3538" s="23" t="s">
        <v>2406</v>
      </c>
      <c r="L3538" s="24">
        <v>45877</v>
      </c>
      <c r="M3538" s="28">
        <v>4.1666666666666666E-3</v>
      </c>
      <c r="N3538" s="3">
        <v>45859</v>
      </c>
      <c r="O3538">
        <v>225740</v>
      </c>
      <c r="P3538" t="e">
        <f>IFERROR(INDEX(REDOSLIJED!#REF!,MATCH(PlanMasine[[#This Row],[KPL]],REDOSLIJED!#REF!,0)),MAX(REDOSLIJED!#REF!)+1)</f>
        <v>#REF!</v>
      </c>
    </row>
    <row r="3539" spans="1:16" hidden="1" x14ac:dyDescent="0.25">
      <c r="A3539" s="23">
        <v>1023684</v>
      </c>
      <c r="B3539" s="23">
        <v>1</v>
      </c>
      <c r="C3539" s="23">
        <v>1023543</v>
      </c>
      <c r="D3539" s="23" t="s">
        <v>1877</v>
      </c>
      <c r="E3539" s="5">
        <f>IFERROR((PlanMasine[[#This Row],[Norma]]/PlanMasine[[#This Row],[Q]])*(PlanMasine[[#This Row],[Q]]/SUMIF(#REF!,PlanMasine[[#This Row],[RN]],#REF!)*PlanMasine[[#This Row],[KPLQ]]),0)</f>
        <v>0</v>
      </c>
      <c r="F3539" s="23">
        <v>1</v>
      </c>
      <c r="G3539" s="23">
        <v>0</v>
      </c>
      <c r="H3539" s="23">
        <v>0</v>
      </c>
      <c r="I3539" s="23" t="s">
        <v>5</v>
      </c>
      <c r="J3539" s="23" t="s">
        <v>570</v>
      </c>
      <c r="K3539" s="23" t="s">
        <v>2406</v>
      </c>
      <c r="L3539" s="24">
        <v>45877</v>
      </c>
      <c r="M3539" s="28">
        <v>4.8611111111111112E-3</v>
      </c>
      <c r="N3539" s="3">
        <v>45859</v>
      </c>
      <c r="O3539">
        <v>225756</v>
      </c>
      <c r="P3539" t="e">
        <f>IFERROR(INDEX(REDOSLIJED!#REF!,MATCH(PlanMasine[[#This Row],[KPL]],REDOSLIJED!#REF!,0)),MAX(REDOSLIJED!#REF!)+1)</f>
        <v>#REF!</v>
      </c>
    </row>
    <row r="3540" spans="1:16" hidden="1" x14ac:dyDescent="0.25">
      <c r="A3540" s="23">
        <v>1023684</v>
      </c>
      <c r="B3540" s="23">
        <v>1</v>
      </c>
      <c r="C3540" s="23">
        <v>1023532</v>
      </c>
      <c r="D3540" s="23" t="s">
        <v>1882</v>
      </c>
      <c r="E3540" s="5">
        <f>IFERROR((PlanMasine[[#This Row],[Norma]]/PlanMasine[[#This Row],[Q]])*(PlanMasine[[#This Row],[Q]]/SUMIF(#REF!,PlanMasine[[#This Row],[RN]],#REF!)*PlanMasine[[#This Row],[KPLQ]]),0)</f>
        <v>0</v>
      </c>
      <c r="F3540" s="23">
        <v>2</v>
      </c>
      <c r="G3540" s="23">
        <v>0</v>
      </c>
      <c r="H3540" s="23">
        <v>0</v>
      </c>
      <c r="I3540" s="23" t="s">
        <v>5</v>
      </c>
      <c r="J3540" s="23" t="s">
        <v>570</v>
      </c>
      <c r="K3540" s="23" t="s">
        <v>2406</v>
      </c>
      <c r="L3540" s="24">
        <v>45877</v>
      </c>
      <c r="M3540" s="28">
        <v>6.9444444444444441E-3</v>
      </c>
      <c r="N3540" s="3">
        <v>45859</v>
      </c>
      <c r="O3540">
        <v>225743</v>
      </c>
      <c r="P3540" t="e">
        <f>IFERROR(INDEX(REDOSLIJED!#REF!,MATCH(PlanMasine[[#This Row],[KPL]],REDOSLIJED!#REF!,0)),MAX(REDOSLIJED!#REF!)+1)</f>
        <v>#REF!</v>
      </c>
    </row>
    <row r="3541" spans="1:16" hidden="1" x14ac:dyDescent="0.25">
      <c r="A3541" s="23">
        <v>1023684</v>
      </c>
      <c r="B3541" s="23">
        <v>1</v>
      </c>
      <c r="C3541" s="23">
        <v>1023533</v>
      </c>
      <c r="D3541" s="23" t="s">
        <v>1881</v>
      </c>
      <c r="E3541" s="5">
        <f>IFERROR((PlanMasine[[#This Row],[Norma]]/PlanMasine[[#This Row],[Q]])*(PlanMasine[[#This Row],[Q]]/SUMIF(#REF!,PlanMasine[[#This Row],[RN]],#REF!)*PlanMasine[[#This Row],[KPLQ]]),0)</f>
        <v>0</v>
      </c>
      <c r="F3541" s="23">
        <v>1</v>
      </c>
      <c r="G3541" s="23">
        <v>0</v>
      </c>
      <c r="H3541" s="23">
        <v>0</v>
      </c>
      <c r="I3541" s="23" t="s">
        <v>5</v>
      </c>
      <c r="J3541" s="23" t="s">
        <v>570</v>
      </c>
      <c r="K3541" s="23" t="s">
        <v>2406</v>
      </c>
      <c r="L3541" s="24">
        <v>45877</v>
      </c>
      <c r="M3541" s="28">
        <v>2.7777777777777779E-3</v>
      </c>
      <c r="N3541" s="3">
        <v>45859</v>
      </c>
      <c r="O3541">
        <v>225744</v>
      </c>
      <c r="P3541" t="e">
        <f>IFERROR(INDEX(REDOSLIJED!#REF!,MATCH(PlanMasine[[#This Row],[KPL]],REDOSLIJED!#REF!,0)),MAX(REDOSLIJED!#REF!)+1)</f>
        <v>#REF!</v>
      </c>
    </row>
    <row r="3542" spans="1:16" hidden="1" x14ac:dyDescent="0.25">
      <c r="A3542" s="23">
        <v>1023684</v>
      </c>
      <c r="B3542" s="23">
        <v>1</v>
      </c>
      <c r="C3542" s="23">
        <v>1023698</v>
      </c>
      <c r="D3542" s="23" t="s">
        <v>1898</v>
      </c>
      <c r="E3542" s="5">
        <f>IFERROR((PlanMasine[[#This Row],[Norma]]/PlanMasine[[#This Row],[Q]])*(PlanMasine[[#This Row],[Q]]/SUMIF(#REF!,PlanMasine[[#This Row],[RN]],#REF!)*PlanMasine[[#This Row],[KPLQ]]),0)</f>
        <v>0</v>
      </c>
      <c r="F3542" s="23">
        <v>1</v>
      </c>
      <c r="G3542" s="23">
        <v>0</v>
      </c>
      <c r="H3542" s="23">
        <v>0</v>
      </c>
      <c r="I3542" s="23" t="s">
        <v>5</v>
      </c>
      <c r="J3542" s="23" t="s">
        <v>570</v>
      </c>
      <c r="K3542" s="23" t="s">
        <v>2406</v>
      </c>
      <c r="L3542" s="24">
        <v>45877</v>
      </c>
      <c r="M3542" s="28">
        <v>2.0833333333333333E-3</v>
      </c>
      <c r="N3542" s="3">
        <v>45859</v>
      </c>
      <c r="O3542">
        <v>231744</v>
      </c>
      <c r="P3542" t="e">
        <f>IFERROR(INDEX(REDOSLIJED!#REF!,MATCH(PlanMasine[[#This Row],[KPL]],REDOSLIJED!#REF!,0)),MAX(REDOSLIJED!#REF!)+1)</f>
        <v>#REF!</v>
      </c>
    </row>
    <row r="3543" spans="1:16" hidden="1" x14ac:dyDescent="0.25">
      <c r="A3543" s="23">
        <v>1023684</v>
      </c>
      <c r="B3543" s="23">
        <v>1</v>
      </c>
      <c r="C3543" s="23">
        <v>1023534</v>
      </c>
      <c r="D3543" s="23" t="s">
        <v>1880</v>
      </c>
      <c r="E3543" s="5">
        <f>IFERROR((PlanMasine[[#This Row],[Norma]]/PlanMasine[[#This Row],[Q]])*(PlanMasine[[#This Row],[Q]]/SUMIF(#REF!,PlanMasine[[#This Row],[RN]],#REF!)*PlanMasine[[#This Row],[KPLQ]]),0)</f>
        <v>0</v>
      </c>
      <c r="F3543" s="23">
        <v>1</v>
      </c>
      <c r="G3543" s="23">
        <v>0</v>
      </c>
      <c r="H3543" s="23">
        <v>0</v>
      </c>
      <c r="I3543" s="23" t="s">
        <v>5</v>
      </c>
      <c r="J3543" s="23" t="s">
        <v>570</v>
      </c>
      <c r="K3543" s="23" t="s">
        <v>2406</v>
      </c>
      <c r="L3543" s="24">
        <v>45877</v>
      </c>
      <c r="M3543" s="28">
        <v>2.7777777777777779E-3</v>
      </c>
      <c r="N3543" s="3">
        <v>45859</v>
      </c>
      <c r="O3543">
        <v>225745</v>
      </c>
      <c r="P3543" t="e">
        <f>IFERROR(INDEX(REDOSLIJED!#REF!,MATCH(PlanMasine[[#This Row],[KPL]],REDOSLIJED!#REF!,0)),MAX(REDOSLIJED!#REF!)+1)</f>
        <v>#REF!</v>
      </c>
    </row>
    <row r="3544" spans="1:16" hidden="1" x14ac:dyDescent="0.25">
      <c r="A3544" s="23">
        <v>1023684</v>
      </c>
      <c r="B3544" s="23">
        <v>1</v>
      </c>
      <c r="C3544" s="23">
        <v>1023535</v>
      </c>
      <c r="D3544" s="23" t="s">
        <v>1879</v>
      </c>
      <c r="E3544" s="5">
        <f>IFERROR((PlanMasine[[#This Row],[Norma]]/PlanMasine[[#This Row],[Q]])*(PlanMasine[[#This Row],[Q]]/SUMIF(#REF!,PlanMasine[[#This Row],[RN]],#REF!)*PlanMasine[[#This Row],[KPLQ]]),0)</f>
        <v>0</v>
      </c>
      <c r="F3544" s="23">
        <v>2</v>
      </c>
      <c r="G3544" s="23">
        <v>0</v>
      </c>
      <c r="H3544" s="23">
        <v>0</v>
      </c>
      <c r="I3544" s="23" t="s">
        <v>5</v>
      </c>
      <c r="J3544" s="23" t="s">
        <v>570</v>
      </c>
      <c r="K3544" s="23" t="s">
        <v>2406</v>
      </c>
      <c r="L3544" s="24">
        <v>45877</v>
      </c>
      <c r="M3544" s="28">
        <v>5.5555555555555558E-3</v>
      </c>
      <c r="N3544" s="3">
        <v>45859</v>
      </c>
      <c r="O3544">
        <v>225746</v>
      </c>
      <c r="P3544" t="e">
        <f>IFERROR(INDEX(REDOSLIJED!#REF!,MATCH(PlanMasine[[#This Row],[KPL]],REDOSLIJED!#REF!,0)),MAX(REDOSLIJED!#REF!)+1)</f>
        <v>#REF!</v>
      </c>
    </row>
    <row r="3545" spans="1:16" hidden="1" x14ac:dyDescent="0.25">
      <c r="A3545" s="23">
        <v>1023684</v>
      </c>
      <c r="B3545" s="23">
        <v>1</v>
      </c>
      <c r="C3545" s="23">
        <v>1023505</v>
      </c>
      <c r="D3545" s="23" t="s">
        <v>1893</v>
      </c>
      <c r="E3545" s="5">
        <f>IFERROR((PlanMasine[[#This Row],[Norma]]/PlanMasine[[#This Row],[Q]])*(PlanMasine[[#This Row],[Q]]/SUMIF(#REF!,PlanMasine[[#This Row],[RN]],#REF!)*PlanMasine[[#This Row],[KPLQ]]),0)</f>
        <v>0</v>
      </c>
      <c r="F3545" s="23">
        <v>1</v>
      </c>
      <c r="G3545" s="23">
        <v>0</v>
      </c>
      <c r="H3545" s="23">
        <v>0</v>
      </c>
      <c r="I3545" s="23" t="s">
        <v>5</v>
      </c>
      <c r="J3545" s="23" t="s">
        <v>570</v>
      </c>
      <c r="K3545" s="23" t="s">
        <v>2406</v>
      </c>
      <c r="L3545" s="24">
        <v>45877</v>
      </c>
      <c r="M3545" s="28">
        <v>3.472222222222222E-3</v>
      </c>
      <c r="N3545" s="3">
        <v>45859</v>
      </c>
      <c r="O3545">
        <v>225716</v>
      </c>
      <c r="P3545" t="e">
        <f>IFERROR(INDEX(REDOSLIJED!#REF!,MATCH(PlanMasine[[#This Row],[KPL]],REDOSLIJED!#REF!,0)),MAX(REDOSLIJED!#REF!)+1)</f>
        <v>#REF!</v>
      </c>
    </row>
    <row r="3546" spans="1:16" hidden="1" x14ac:dyDescent="0.25">
      <c r="A3546" s="23">
        <v>1023684</v>
      </c>
      <c r="B3546" s="23">
        <v>1</v>
      </c>
      <c r="C3546" s="23">
        <v>1023516</v>
      </c>
      <c r="D3546" s="23" t="s">
        <v>1888</v>
      </c>
      <c r="E3546" s="5">
        <f>IFERROR((PlanMasine[[#This Row],[Norma]]/PlanMasine[[#This Row],[Q]])*(PlanMasine[[#This Row],[Q]]/SUMIF(#REF!,PlanMasine[[#This Row],[RN]],#REF!)*PlanMasine[[#This Row],[KPLQ]]),0)</f>
        <v>0</v>
      </c>
      <c r="F3546" s="23">
        <v>1</v>
      </c>
      <c r="G3546" s="23">
        <v>0</v>
      </c>
      <c r="H3546" s="23">
        <v>0</v>
      </c>
      <c r="I3546" s="23" t="s">
        <v>5</v>
      </c>
      <c r="J3546" s="23" t="s">
        <v>570</v>
      </c>
      <c r="K3546" s="23" t="s">
        <v>2406</v>
      </c>
      <c r="L3546" s="24">
        <v>45877</v>
      </c>
      <c r="M3546" s="28">
        <v>4.8611111111111112E-3</v>
      </c>
      <c r="N3546" s="3">
        <v>45859</v>
      </c>
      <c r="O3546">
        <v>225727</v>
      </c>
      <c r="P3546" t="e">
        <f>IFERROR(INDEX(REDOSLIJED!#REF!,MATCH(PlanMasine[[#This Row],[KPL]],REDOSLIJED!#REF!,0)),MAX(REDOSLIJED!#REF!)+1)</f>
        <v>#REF!</v>
      </c>
    </row>
    <row r="3547" spans="1:16" hidden="1" x14ac:dyDescent="0.25">
      <c r="A3547" s="23">
        <v>1023684</v>
      </c>
      <c r="B3547" s="23">
        <v>1</v>
      </c>
      <c r="C3547" s="23">
        <v>1023521</v>
      </c>
      <c r="D3547" s="23" t="s">
        <v>1894</v>
      </c>
      <c r="E3547" s="5">
        <f>IFERROR((PlanMasine[[#This Row],[Norma]]/PlanMasine[[#This Row],[Q]])*(PlanMasine[[#This Row],[Q]]/SUMIF(#REF!,PlanMasine[[#This Row],[RN]],#REF!)*PlanMasine[[#This Row],[KPLQ]]),0)</f>
        <v>0</v>
      </c>
      <c r="F3547" s="23">
        <v>1</v>
      </c>
      <c r="G3547" s="23">
        <v>0</v>
      </c>
      <c r="H3547" s="23">
        <v>0</v>
      </c>
      <c r="I3547" s="23" t="s">
        <v>5</v>
      </c>
      <c r="J3547" s="23" t="s">
        <v>570</v>
      </c>
      <c r="K3547" s="23" t="s">
        <v>2406</v>
      </c>
      <c r="L3547" s="24">
        <v>45877</v>
      </c>
      <c r="M3547" s="28">
        <v>2.0833333333333333E-3</v>
      </c>
      <c r="N3547" s="3">
        <v>45859</v>
      </c>
      <c r="O3547">
        <v>225732</v>
      </c>
      <c r="P3547" t="e">
        <f>IFERROR(INDEX(REDOSLIJED!#REF!,MATCH(PlanMasine[[#This Row],[KPL]],REDOSLIJED!#REF!,0)),MAX(REDOSLIJED!#REF!)+1)</f>
        <v>#REF!</v>
      </c>
    </row>
    <row r="3548" spans="1:16" hidden="1" x14ac:dyDescent="0.25">
      <c r="A3548" s="23">
        <v>1023684</v>
      </c>
      <c r="B3548" s="23">
        <v>1</v>
      </c>
      <c r="C3548" s="23">
        <v>1023513</v>
      </c>
      <c r="D3548" s="23" t="s">
        <v>1891</v>
      </c>
      <c r="E3548" s="5">
        <f>IFERROR((PlanMasine[[#This Row],[Norma]]/PlanMasine[[#This Row],[Q]])*(PlanMasine[[#This Row],[Q]]/SUMIF(#REF!,PlanMasine[[#This Row],[RN]],#REF!)*PlanMasine[[#This Row],[KPLQ]]),0)</f>
        <v>0</v>
      </c>
      <c r="F3548" s="23">
        <v>1</v>
      </c>
      <c r="G3548" s="23">
        <v>0</v>
      </c>
      <c r="H3548" s="23">
        <v>0</v>
      </c>
      <c r="I3548" s="23" t="s">
        <v>5</v>
      </c>
      <c r="J3548" s="23" t="s">
        <v>570</v>
      </c>
      <c r="K3548" s="23" t="s">
        <v>2406</v>
      </c>
      <c r="L3548" s="24">
        <v>45877</v>
      </c>
      <c r="M3548" s="28">
        <v>3.472222222222222E-3</v>
      </c>
      <c r="N3548" s="3">
        <v>45859</v>
      </c>
      <c r="O3548">
        <v>225724</v>
      </c>
      <c r="P3548" t="e">
        <f>IFERROR(INDEX(REDOSLIJED!#REF!,MATCH(PlanMasine[[#This Row],[KPL]],REDOSLIJED!#REF!,0)),MAX(REDOSLIJED!#REF!)+1)</f>
        <v>#REF!</v>
      </c>
    </row>
    <row r="3549" spans="1:16" hidden="1" x14ac:dyDescent="0.25">
      <c r="A3549" s="23">
        <v>1023684</v>
      </c>
      <c r="B3549" s="23">
        <v>1</v>
      </c>
      <c r="C3549" s="23">
        <v>1023514</v>
      </c>
      <c r="D3549" s="23" t="s">
        <v>1890</v>
      </c>
      <c r="E3549" s="5">
        <f>IFERROR((PlanMasine[[#This Row],[Norma]]/PlanMasine[[#This Row],[Q]])*(PlanMasine[[#This Row],[Q]]/SUMIF(#REF!,PlanMasine[[#This Row],[RN]],#REF!)*PlanMasine[[#This Row],[KPLQ]]),0)</f>
        <v>0</v>
      </c>
      <c r="F3549" s="23">
        <v>1</v>
      </c>
      <c r="G3549" s="23">
        <v>0</v>
      </c>
      <c r="H3549" s="23">
        <v>0</v>
      </c>
      <c r="I3549" s="23" t="s">
        <v>5</v>
      </c>
      <c r="J3549" s="23" t="s">
        <v>570</v>
      </c>
      <c r="K3549" s="23" t="s">
        <v>2406</v>
      </c>
      <c r="L3549" s="24">
        <v>45877</v>
      </c>
      <c r="M3549" s="28">
        <v>4.8611111111111112E-3</v>
      </c>
      <c r="N3549" s="3">
        <v>45859</v>
      </c>
      <c r="O3549">
        <v>225725</v>
      </c>
      <c r="P3549" t="e">
        <f>IFERROR(INDEX(REDOSLIJED!#REF!,MATCH(PlanMasine[[#This Row],[KPL]],REDOSLIJED!#REF!,0)),MAX(REDOSLIJED!#REF!)+1)</f>
        <v>#REF!</v>
      </c>
    </row>
    <row r="3550" spans="1:16" hidden="1" x14ac:dyDescent="0.25">
      <c r="A3550" s="23">
        <v>1023684</v>
      </c>
      <c r="B3550" s="23">
        <v>1</v>
      </c>
      <c r="C3550" s="23">
        <v>1023536</v>
      </c>
      <c r="D3550" s="23" t="s">
        <v>1878</v>
      </c>
      <c r="E3550" s="5">
        <f>IFERROR((PlanMasine[[#This Row],[Norma]]/PlanMasine[[#This Row],[Q]])*(PlanMasine[[#This Row],[Q]]/SUMIF(#REF!,PlanMasine[[#This Row],[RN]],#REF!)*PlanMasine[[#This Row],[KPLQ]]),0)</f>
        <v>0</v>
      </c>
      <c r="F3550" s="23">
        <v>2</v>
      </c>
      <c r="G3550" s="23">
        <v>0</v>
      </c>
      <c r="H3550" s="23">
        <v>0</v>
      </c>
      <c r="I3550" s="23" t="s">
        <v>5</v>
      </c>
      <c r="J3550" s="23" t="s">
        <v>570</v>
      </c>
      <c r="K3550" s="23" t="s">
        <v>2406</v>
      </c>
      <c r="L3550" s="24">
        <v>45877</v>
      </c>
      <c r="M3550" s="28">
        <v>5.5555555555555558E-3</v>
      </c>
      <c r="N3550" s="3">
        <v>45859</v>
      </c>
      <c r="O3550">
        <v>225747</v>
      </c>
      <c r="P3550" t="e">
        <f>IFERROR(INDEX(REDOSLIJED!#REF!,MATCH(PlanMasine[[#This Row],[KPL]],REDOSLIJED!#REF!,0)),MAX(REDOSLIJED!#REF!)+1)</f>
        <v>#REF!</v>
      </c>
    </row>
    <row r="3551" spans="1:16" hidden="1" x14ac:dyDescent="0.25">
      <c r="A3551" s="23">
        <v>1023684</v>
      </c>
      <c r="B3551" s="23">
        <v>1</v>
      </c>
      <c r="C3551" s="23">
        <v>1023511</v>
      </c>
      <c r="D3551" s="23" t="s">
        <v>1892</v>
      </c>
      <c r="E3551" s="5">
        <f>IFERROR((PlanMasine[[#This Row],[Norma]]/PlanMasine[[#This Row],[Q]])*(PlanMasine[[#This Row],[Q]]/SUMIF(#REF!,PlanMasine[[#This Row],[RN]],#REF!)*PlanMasine[[#This Row],[KPLQ]]),0)</f>
        <v>0</v>
      </c>
      <c r="F3551" s="23">
        <v>2</v>
      </c>
      <c r="G3551" s="23">
        <v>0</v>
      </c>
      <c r="H3551" s="23">
        <v>0</v>
      </c>
      <c r="I3551" s="23" t="s">
        <v>5</v>
      </c>
      <c r="J3551" s="23" t="s">
        <v>570</v>
      </c>
      <c r="K3551" s="23" t="s">
        <v>2406</v>
      </c>
      <c r="L3551" s="24">
        <v>45877</v>
      </c>
      <c r="M3551" s="28">
        <v>6.9444444444444441E-3</v>
      </c>
      <c r="N3551" s="3">
        <v>45859</v>
      </c>
      <c r="O3551">
        <v>225722</v>
      </c>
      <c r="P3551" t="e">
        <f>IFERROR(INDEX(REDOSLIJED!#REF!,MATCH(PlanMasine[[#This Row],[KPL]],REDOSLIJED!#REF!,0)),MAX(REDOSLIJED!#REF!)+1)</f>
        <v>#REF!</v>
      </c>
    </row>
    <row r="3552" spans="1:16" hidden="1" x14ac:dyDescent="0.25">
      <c r="A3552" s="23">
        <v>1023684</v>
      </c>
      <c r="B3552" s="23">
        <v>1</v>
      </c>
      <c r="C3552" s="23">
        <v>1023714</v>
      </c>
      <c r="D3552" s="23" t="s">
        <v>2003</v>
      </c>
      <c r="E3552" s="5">
        <f>IFERROR((PlanMasine[[#This Row],[Norma]]/PlanMasine[[#This Row],[Q]])*(PlanMasine[[#This Row],[Q]]/SUMIF(#REF!,PlanMasine[[#This Row],[RN]],#REF!)*PlanMasine[[#This Row],[KPLQ]]),0)</f>
        <v>0</v>
      </c>
      <c r="F3552" s="23">
        <v>1</v>
      </c>
      <c r="G3552" s="23">
        <v>0</v>
      </c>
      <c r="H3552" s="23">
        <v>0</v>
      </c>
      <c r="I3552" s="23" t="s">
        <v>5</v>
      </c>
      <c r="J3552" s="23" t="s">
        <v>570</v>
      </c>
      <c r="K3552" s="23" t="s">
        <v>2406</v>
      </c>
      <c r="L3552" s="24">
        <v>45877</v>
      </c>
      <c r="M3552" s="28">
        <v>4.8611111111111112E-3</v>
      </c>
      <c r="N3552" s="3">
        <v>45859</v>
      </c>
      <c r="O3552">
        <v>232002</v>
      </c>
      <c r="P3552" t="e">
        <f>IFERROR(INDEX(REDOSLIJED!#REF!,MATCH(PlanMasine[[#This Row],[KPL]],REDOSLIJED!#REF!,0)),MAX(REDOSLIJED!#REF!)+1)</f>
        <v>#REF!</v>
      </c>
    </row>
    <row r="3553" spans="1:16" hidden="1" x14ac:dyDescent="0.25">
      <c r="A3553" s="23">
        <v>1023684</v>
      </c>
      <c r="B3553" s="23">
        <v>1</v>
      </c>
      <c r="C3553" s="23">
        <v>1023594</v>
      </c>
      <c r="D3553" s="23" t="s">
        <v>1895</v>
      </c>
      <c r="E3553" s="5">
        <f>IFERROR((PlanMasine[[#This Row],[Norma]]/PlanMasine[[#This Row],[Q]])*(PlanMasine[[#This Row],[Q]]/SUMIF(#REF!,PlanMasine[[#This Row],[RN]],#REF!)*PlanMasine[[#This Row],[KPLQ]]),0)</f>
        <v>0</v>
      </c>
      <c r="F3553" s="23">
        <v>3</v>
      </c>
      <c r="G3553" s="23">
        <v>0</v>
      </c>
      <c r="H3553" s="23">
        <v>0</v>
      </c>
      <c r="I3553" s="23" t="s">
        <v>5</v>
      </c>
      <c r="J3553" s="23" t="s">
        <v>570</v>
      </c>
      <c r="K3553" s="23" t="s">
        <v>2406</v>
      </c>
      <c r="L3553" s="24">
        <v>45877</v>
      </c>
      <c r="M3553" s="28">
        <v>1.0416666666666666E-2</v>
      </c>
      <c r="N3553" s="3">
        <v>45859</v>
      </c>
      <c r="O3553">
        <v>225825</v>
      </c>
      <c r="P3553" t="e">
        <f>IFERROR(INDEX(REDOSLIJED!#REF!,MATCH(PlanMasine[[#This Row],[KPL]],REDOSLIJED!#REF!,0)),MAX(REDOSLIJED!#REF!)+1)</f>
        <v>#REF!</v>
      </c>
    </row>
    <row r="3554" spans="1:16" hidden="1" x14ac:dyDescent="0.25">
      <c r="A3554" s="23">
        <v>1023684</v>
      </c>
      <c r="B3554" s="23">
        <v>1</v>
      </c>
      <c r="C3554" s="23">
        <v>1023565</v>
      </c>
      <c r="D3554" s="23" t="s">
        <v>2004</v>
      </c>
      <c r="E3554" s="5">
        <f>IFERROR((PlanMasine[[#This Row],[Norma]]/PlanMasine[[#This Row],[Q]])*(PlanMasine[[#This Row],[Q]]/SUMIF(#REF!,PlanMasine[[#This Row],[RN]],#REF!)*PlanMasine[[#This Row],[KPLQ]]),0)</f>
        <v>0</v>
      </c>
      <c r="F3554" s="23">
        <v>2</v>
      </c>
      <c r="G3554" s="23">
        <v>0</v>
      </c>
      <c r="H3554" s="23">
        <v>0</v>
      </c>
      <c r="I3554" s="23" t="s">
        <v>5</v>
      </c>
      <c r="J3554" s="23" t="s">
        <v>570</v>
      </c>
      <c r="K3554" s="23" t="s">
        <v>2406</v>
      </c>
      <c r="L3554" s="24">
        <v>45877</v>
      </c>
      <c r="M3554" s="28">
        <v>6.9444444444444441E-3</v>
      </c>
      <c r="N3554" s="3">
        <v>45859</v>
      </c>
      <c r="O3554">
        <v>225801</v>
      </c>
      <c r="P3554" t="e">
        <f>IFERROR(INDEX(REDOSLIJED!#REF!,MATCH(PlanMasine[[#This Row],[KPL]],REDOSLIJED!#REF!,0)),MAX(REDOSLIJED!#REF!)+1)</f>
        <v>#REF!</v>
      </c>
    </row>
    <row r="3555" spans="1:16" hidden="1" x14ac:dyDescent="0.25">
      <c r="A3555" s="23">
        <v>1023684</v>
      </c>
      <c r="B3555" s="23">
        <v>1</v>
      </c>
      <c r="C3555" s="23">
        <v>1023566</v>
      </c>
      <c r="D3555" s="23" t="s">
        <v>2000</v>
      </c>
      <c r="E3555" s="5">
        <f>IFERROR((PlanMasine[[#This Row],[Norma]]/PlanMasine[[#This Row],[Q]])*(PlanMasine[[#This Row],[Q]]/SUMIF(#REF!,PlanMasine[[#This Row],[RN]],#REF!)*PlanMasine[[#This Row],[KPLQ]]),0)</f>
        <v>0</v>
      </c>
      <c r="F3555" s="23">
        <v>10</v>
      </c>
      <c r="G3555" s="23">
        <v>0</v>
      </c>
      <c r="H3555" s="23">
        <v>0</v>
      </c>
      <c r="I3555" s="23" t="s">
        <v>5</v>
      </c>
      <c r="J3555" s="23" t="s">
        <v>570</v>
      </c>
      <c r="K3555" s="23" t="s">
        <v>2406</v>
      </c>
      <c r="L3555" s="24">
        <v>45877</v>
      </c>
      <c r="M3555" s="28">
        <v>3.4722222222222224E-2</v>
      </c>
      <c r="N3555" s="3">
        <v>45859</v>
      </c>
      <c r="O3555">
        <v>225802</v>
      </c>
      <c r="P3555" t="e">
        <f>IFERROR(INDEX(REDOSLIJED!#REF!,MATCH(PlanMasine[[#This Row],[KPL]],REDOSLIJED!#REF!,0)),MAX(REDOSLIJED!#REF!)+1)</f>
        <v>#REF!</v>
      </c>
    </row>
    <row r="3556" spans="1:16" hidden="1" x14ac:dyDescent="0.25">
      <c r="A3556" s="23">
        <v>1023684</v>
      </c>
      <c r="B3556" s="23">
        <v>1</v>
      </c>
      <c r="C3556" s="23">
        <v>1023567</v>
      </c>
      <c r="D3556" s="23" t="s">
        <v>2000</v>
      </c>
      <c r="E3556" s="5">
        <f>IFERROR((PlanMasine[[#This Row],[Norma]]/PlanMasine[[#This Row],[Q]])*(PlanMasine[[#This Row],[Q]]/SUMIF(#REF!,PlanMasine[[#This Row],[RN]],#REF!)*PlanMasine[[#This Row],[KPLQ]]),0)</f>
        <v>0</v>
      </c>
      <c r="F3556" s="23">
        <v>2</v>
      </c>
      <c r="G3556" s="23">
        <v>0</v>
      </c>
      <c r="H3556" s="23">
        <v>0</v>
      </c>
      <c r="I3556" s="23" t="s">
        <v>5</v>
      </c>
      <c r="J3556" s="23" t="s">
        <v>570</v>
      </c>
      <c r="K3556" s="23" t="s">
        <v>2406</v>
      </c>
      <c r="L3556" s="24">
        <v>45877</v>
      </c>
      <c r="M3556" s="28">
        <v>6.9444444444444441E-3</v>
      </c>
      <c r="N3556" s="3">
        <v>45859</v>
      </c>
      <c r="O3556">
        <v>225802</v>
      </c>
      <c r="P3556" t="e">
        <f>IFERROR(INDEX(REDOSLIJED!#REF!,MATCH(PlanMasine[[#This Row],[KPL]],REDOSLIJED!#REF!,0)),MAX(REDOSLIJED!#REF!)+1)</f>
        <v>#REF!</v>
      </c>
    </row>
    <row r="3557" spans="1:16" hidden="1" x14ac:dyDescent="0.25">
      <c r="A3557" s="23">
        <v>1023684</v>
      </c>
      <c r="B3557" s="23">
        <v>1</v>
      </c>
      <c r="C3557" s="23">
        <v>1023583</v>
      </c>
      <c r="D3557" s="23" t="s">
        <v>1884</v>
      </c>
      <c r="E3557" s="5">
        <f>IFERROR((PlanMasine[[#This Row],[Norma]]/PlanMasine[[#This Row],[Q]])*(PlanMasine[[#This Row],[Q]]/SUMIF(#REF!,PlanMasine[[#This Row],[RN]],#REF!)*PlanMasine[[#This Row],[KPLQ]]),0)</f>
        <v>0</v>
      </c>
      <c r="F3557" s="23">
        <v>8</v>
      </c>
      <c r="G3557" s="23">
        <v>0</v>
      </c>
      <c r="H3557" s="23">
        <v>0</v>
      </c>
      <c r="I3557" s="23" t="s">
        <v>5</v>
      </c>
      <c r="J3557" s="23" t="s">
        <v>570</v>
      </c>
      <c r="K3557" s="23" t="s">
        <v>2406</v>
      </c>
      <c r="L3557" s="24">
        <v>45877</v>
      </c>
      <c r="M3557" s="28">
        <v>2.7777777777777776E-2</v>
      </c>
      <c r="N3557" s="3">
        <v>45859</v>
      </c>
      <c r="O3557">
        <v>225812</v>
      </c>
      <c r="P3557" t="e">
        <f>IFERROR(INDEX(REDOSLIJED!#REF!,MATCH(PlanMasine[[#This Row],[KPL]],REDOSLIJED!#REF!,0)),MAX(REDOSLIJED!#REF!)+1)</f>
        <v>#REF!</v>
      </c>
    </row>
    <row r="3558" spans="1:16" hidden="1" x14ac:dyDescent="0.25">
      <c r="A3558" s="23">
        <v>1023684</v>
      </c>
      <c r="B3558" s="23">
        <v>1</v>
      </c>
      <c r="C3558" s="23">
        <v>1023595</v>
      </c>
      <c r="D3558" s="23" t="s">
        <v>1903</v>
      </c>
      <c r="E3558" s="5">
        <f>IFERROR((PlanMasine[[#This Row],[Norma]]/PlanMasine[[#This Row],[Q]])*(PlanMasine[[#This Row],[Q]]/SUMIF(#REF!,PlanMasine[[#This Row],[RN]],#REF!)*PlanMasine[[#This Row],[KPLQ]]),0)</f>
        <v>0</v>
      </c>
      <c r="F3558" s="23">
        <v>3</v>
      </c>
      <c r="G3558" s="23">
        <v>0</v>
      </c>
      <c r="H3558" s="23">
        <v>0</v>
      </c>
      <c r="I3558" s="23" t="s">
        <v>5</v>
      </c>
      <c r="J3558" s="23" t="s">
        <v>570</v>
      </c>
      <c r="K3558" s="23" t="s">
        <v>2406</v>
      </c>
      <c r="L3558" s="24">
        <v>45877</v>
      </c>
      <c r="M3558" s="28">
        <v>1.0416666666666666E-2</v>
      </c>
      <c r="N3558" s="3">
        <v>45859</v>
      </c>
      <c r="O3558">
        <v>225826</v>
      </c>
      <c r="P3558" t="e">
        <f>IFERROR(INDEX(REDOSLIJED!#REF!,MATCH(PlanMasine[[#This Row],[KPL]],REDOSLIJED!#REF!,0)),MAX(REDOSLIJED!#REF!)+1)</f>
        <v>#REF!</v>
      </c>
    </row>
    <row r="3559" spans="1:16" hidden="1" x14ac:dyDescent="0.25">
      <c r="A3559" s="23">
        <v>1023684</v>
      </c>
      <c r="B3559" s="23">
        <v>1</v>
      </c>
      <c r="C3559" s="23">
        <v>1023596</v>
      </c>
      <c r="D3559" s="23" t="s">
        <v>1897</v>
      </c>
      <c r="E3559" s="5">
        <f>IFERROR((PlanMasine[[#This Row],[Norma]]/PlanMasine[[#This Row],[Q]])*(PlanMasine[[#This Row],[Q]]/SUMIF(#REF!,PlanMasine[[#This Row],[RN]],#REF!)*PlanMasine[[#This Row],[KPLQ]]),0)</f>
        <v>0</v>
      </c>
      <c r="F3559" s="23">
        <v>3</v>
      </c>
      <c r="G3559" s="23">
        <v>0</v>
      </c>
      <c r="H3559" s="23">
        <v>0</v>
      </c>
      <c r="I3559" s="23" t="s">
        <v>5</v>
      </c>
      <c r="J3559" s="23" t="s">
        <v>570</v>
      </c>
      <c r="K3559" s="23" t="s">
        <v>2406</v>
      </c>
      <c r="L3559" s="24">
        <v>45877</v>
      </c>
      <c r="M3559" s="28">
        <v>1.0416666666666666E-2</v>
      </c>
      <c r="N3559" s="3">
        <v>45859</v>
      </c>
      <c r="O3559">
        <v>225827</v>
      </c>
      <c r="P3559" t="e">
        <f>IFERROR(INDEX(REDOSLIJED!#REF!,MATCH(PlanMasine[[#This Row],[KPL]],REDOSLIJED!#REF!,0)),MAX(REDOSLIJED!#REF!)+1)</f>
        <v>#REF!</v>
      </c>
    </row>
    <row r="3560" spans="1:16" hidden="1" x14ac:dyDescent="0.25">
      <c r="A3560" s="23">
        <v>1023684</v>
      </c>
      <c r="B3560" s="23">
        <v>1</v>
      </c>
      <c r="C3560" s="23">
        <v>1023715</v>
      </c>
      <c r="D3560" s="23" t="s">
        <v>2002</v>
      </c>
      <c r="E3560" s="5">
        <f>IFERROR((PlanMasine[[#This Row],[Norma]]/PlanMasine[[#This Row],[Q]])*(PlanMasine[[#This Row],[Q]]/SUMIF(#REF!,PlanMasine[[#This Row],[RN]],#REF!)*PlanMasine[[#This Row],[KPLQ]]),0)</f>
        <v>0</v>
      </c>
      <c r="F3560" s="23">
        <v>1</v>
      </c>
      <c r="G3560" s="23">
        <v>0</v>
      </c>
      <c r="H3560" s="23">
        <v>0</v>
      </c>
      <c r="I3560" s="23" t="s">
        <v>5</v>
      </c>
      <c r="J3560" s="23" t="s">
        <v>570</v>
      </c>
      <c r="K3560" s="23" t="s">
        <v>2406</v>
      </c>
      <c r="L3560" s="24">
        <v>45877</v>
      </c>
      <c r="M3560" s="28">
        <v>4.8611111111111112E-3</v>
      </c>
      <c r="N3560" s="3">
        <v>45859</v>
      </c>
      <c r="O3560">
        <v>232003</v>
      </c>
      <c r="P3560" t="e">
        <f>IFERROR(INDEX(REDOSLIJED!#REF!,MATCH(PlanMasine[[#This Row],[KPL]],REDOSLIJED!#REF!,0)),MAX(REDOSLIJED!#REF!)+1)</f>
        <v>#REF!</v>
      </c>
    </row>
    <row r="3561" spans="1:16" hidden="1" x14ac:dyDescent="0.25">
      <c r="A3561" s="23">
        <v>1023684</v>
      </c>
      <c r="B3561" s="23">
        <v>1</v>
      </c>
      <c r="C3561" s="23">
        <v>1023564</v>
      </c>
      <c r="D3561" s="23" t="s">
        <v>2004</v>
      </c>
      <c r="E3561" s="5">
        <f>IFERROR((PlanMasine[[#This Row],[Norma]]/PlanMasine[[#This Row],[Q]])*(PlanMasine[[#This Row],[Q]]/SUMIF(#REF!,PlanMasine[[#This Row],[RN]],#REF!)*PlanMasine[[#This Row],[KPLQ]]),0)</f>
        <v>0</v>
      </c>
      <c r="F3561" s="23">
        <v>10</v>
      </c>
      <c r="G3561" s="23">
        <v>0</v>
      </c>
      <c r="H3561" s="23">
        <v>0</v>
      </c>
      <c r="I3561" s="23" t="s">
        <v>5</v>
      </c>
      <c r="J3561" s="23" t="s">
        <v>570</v>
      </c>
      <c r="K3561" s="23" t="s">
        <v>2406</v>
      </c>
      <c r="L3561" s="24">
        <v>45877</v>
      </c>
      <c r="M3561" s="28">
        <v>3.4722222222222224E-2</v>
      </c>
      <c r="N3561" s="3">
        <v>45859</v>
      </c>
      <c r="O3561">
        <v>225801</v>
      </c>
      <c r="P3561" t="e">
        <f>IFERROR(INDEX(REDOSLIJED!#REF!,MATCH(PlanMasine[[#This Row],[KPL]],REDOSLIJED!#REF!,0)),MAX(REDOSLIJED!#REF!)+1)</f>
        <v>#REF!</v>
      </c>
    </row>
    <row r="3562" spans="1:16" hidden="1" x14ac:dyDescent="0.25">
      <c r="A3562" s="23">
        <v>1023684</v>
      </c>
      <c r="B3562" s="23">
        <v>1</v>
      </c>
      <c r="C3562" s="23">
        <v>1023597</v>
      </c>
      <c r="D3562" s="23" t="s">
        <v>1908</v>
      </c>
      <c r="E3562" s="5">
        <f>IFERROR((PlanMasine[[#This Row],[Norma]]/PlanMasine[[#This Row],[Q]])*(PlanMasine[[#This Row],[Q]]/SUMIF(#REF!,PlanMasine[[#This Row],[RN]],#REF!)*PlanMasine[[#This Row],[KPLQ]]),0)</f>
        <v>0</v>
      </c>
      <c r="F3562" s="23">
        <v>3</v>
      </c>
      <c r="G3562" s="23">
        <v>0</v>
      </c>
      <c r="H3562" s="23">
        <v>0</v>
      </c>
      <c r="I3562" s="23" t="s">
        <v>5</v>
      </c>
      <c r="J3562" s="23" t="s">
        <v>570</v>
      </c>
      <c r="K3562" s="23" t="s">
        <v>2406</v>
      </c>
      <c r="L3562" s="24">
        <v>45877</v>
      </c>
      <c r="M3562" s="28">
        <v>1.0416666666666666E-2</v>
      </c>
      <c r="N3562" s="3">
        <v>45859</v>
      </c>
      <c r="O3562">
        <v>225829</v>
      </c>
      <c r="P3562" t="e">
        <f>IFERROR(INDEX(REDOSLIJED!#REF!,MATCH(PlanMasine[[#This Row],[KPL]],REDOSLIJED!#REF!,0)),MAX(REDOSLIJED!#REF!)+1)</f>
        <v>#REF!</v>
      </c>
    </row>
    <row r="3563" spans="1:16" hidden="1" x14ac:dyDescent="0.25">
      <c r="A3563" s="23">
        <v>1023684</v>
      </c>
      <c r="B3563" s="23">
        <v>1</v>
      </c>
      <c r="C3563" s="23">
        <v>1023599</v>
      </c>
      <c r="D3563" s="23" t="s">
        <v>1907</v>
      </c>
      <c r="E3563" s="5">
        <f>IFERROR((PlanMasine[[#This Row],[Norma]]/PlanMasine[[#This Row],[Q]])*(PlanMasine[[#This Row],[Q]]/SUMIF(#REF!,PlanMasine[[#This Row],[RN]],#REF!)*PlanMasine[[#This Row],[KPLQ]]),0)</f>
        <v>0</v>
      </c>
      <c r="F3563" s="23">
        <v>2</v>
      </c>
      <c r="G3563" s="23">
        <v>0</v>
      </c>
      <c r="H3563" s="23">
        <v>0</v>
      </c>
      <c r="I3563" s="23" t="s">
        <v>5</v>
      </c>
      <c r="J3563" s="23" t="s">
        <v>570</v>
      </c>
      <c r="K3563" s="23" t="s">
        <v>2406</v>
      </c>
      <c r="L3563" s="24">
        <v>45877</v>
      </c>
      <c r="M3563" s="28">
        <v>4.1666666666666666E-3</v>
      </c>
      <c r="N3563" s="3">
        <v>45859</v>
      </c>
      <c r="O3563">
        <v>225831</v>
      </c>
      <c r="P3563" t="e">
        <f>IFERROR(INDEX(REDOSLIJED!#REF!,MATCH(PlanMasine[[#This Row],[KPL]],REDOSLIJED!#REF!,0)),MAX(REDOSLIJED!#REF!)+1)</f>
        <v>#REF!</v>
      </c>
    </row>
    <row r="3564" spans="1:16" hidden="1" x14ac:dyDescent="0.25">
      <c r="A3564" s="23">
        <v>1023684</v>
      </c>
      <c r="B3564" s="23">
        <v>1</v>
      </c>
      <c r="C3564" s="23">
        <v>1023603</v>
      </c>
      <c r="D3564" s="23" t="s">
        <v>1906</v>
      </c>
      <c r="E3564" s="5">
        <f>IFERROR((PlanMasine[[#This Row],[Norma]]/PlanMasine[[#This Row],[Q]])*(PlanMasine[[#This Row],[Q]]/SUMIF(#REF!,PlanMasine[[#This Row],[RN]],#REF!)*PlanMasine[[#This Row],[KPLQ]]),0)</f>
        <v>0</v>
      </c>
      <c r="F3564" s="23">
        <v>1</v>
      </c>
      <c r="G3564" s="23">
        <v>0</v>
      </c>
      <c r="H3564" s="23">
        <v>0</v>
      </c>
      <c r="I3564" s="23" t="s">
        <v>5</v>
      </c>
      <c r="J3564" s="23" t="s">
        <v>570</v>
      </c>
      <c r="K3564" s="23" t="s">
        <v>2406</v>
      </c>
      <c r="L3564" s="24">
        <v>45877</v>
      </c>
      <c r="M3564" s="28">
        <v>3.472222222222222E-3</v>
      </c>
      <c r="N3564" s="3">
        <v>45859</v>
      </c>
      <c r="O3564">
        <v>225836</v>
      </c>
      <c r="P3564" t="e">
        <f>IFERROR(INDEX(REDOSLIJED!#REF!,MATCH(PlanMasine[[#This Row],[KPL]],REDOSLIJED!#REF!,0)),MAX(REDOSLIJED!#REF!)+1)</f>
        <v>#REF!</v>
      </c>
    </row>
    <row r="3565" spans="1:16" hidden="1" x14ac:dyDescent="0.25">
      <c r="A3565" s="23">
        <v>1023684</v>
      </c>
      <c r="B3565" s="23">
        <v>1</v>
      </c>
      <c r="C3565" s="23">
        <v>1023696</v>
      </c>
      <c r="D3565" s="23" t="s">
        <v>1896</v>
      </c>
      <c r="E3565" s="5">
        <f>IFERROR((PlanMasine[[#This Row],[Norma]]/PlanMasine[[#This Row],[Q]])*(PlanMasine[[#This Row],[Q]]/SUMIF(#REF!,PlanMasine[[#This Row],[RN]],#REF!)*PlanMasine[[#This Row],[KPLQ]]),0)</f>
        <v>0</v>
      </c>
      <c r="F3565" s="23">
        <v>1</v>
      </c>
      <c r="G3565" s="23">
        <v>0</v>
      </c>
      <c r="H3565" s="23">
        <v>0</v>
      </c>
      <c r="I3565" s="23" t="s">
        <v>5</v>
      </c>
      <c r="J3565" s="23" t="s">
        <v>570</v>
      </c>
      <c r="K3565" s="23" t="s">
        <v>2406</v>
      </c>
      <c r="L3565" s="24">
        <v>45877</v>
      </c>
      <c r="M3565" s="28">
        <v>2.0833333333333333E-3</v>
      </c>
      <c r="N3565" s="3">
        <v>45859</v>
      </c>
      <c r="O3565">
        <v>231741</v>
      </c>
      <c r="P3565" t="e">
        <f>IFERROR(INDEX(REDOSLIJED!#REF!,MATCH(PlanMasine[[#This Row],[KPL]],REDOSLIJED!#REF!,0)),MAX(REDOSLIJED!#REF!)+1)</f>
        <v>#REF!</v>
      </c>
    </row>
    <row r="3566" spans="1:16" hidden="1" x14ac:dyDescent="0.25">
      <c r="A3566" s="23">
        <v>1023684</v>
      </c>
      <c r="B3566" s="23">
        <v>1</v>
      </c>
      <c r="C3566" s="23">
        <v>1023695</v>
      </c>
      <c r="D3566" s="23" t="s">
        <v>1902</v>
      </c>
      <c r="E3566" s="5">
        <f>IFERROR((PlanMasine[[#This Row],[Norma]]/PlanMasine[[#This Row],[Q]])*(PlanMasine[[#This Row],[Q]]/SUMIF(#REF!,PlanMasine[[#This Row],[RN]],#REF!)*PlanMasine[[#This Row],[KPLQ]]),0)</f>
        <v>0</v>
      </c>
      <c r="F3566" s="23">
        <v>1</v>
      </c>
      <c r="G3566" s="23">
        <v>0</v>
      </c>
      <c r="H3566" s="23">
        <v>0</v>
      </c>
      <c r="I3566" s="23" t="s">
        <v>5</v>
      </c>
      <c r="J3566" s="23" t="s">
        <v>570</v>
      </c>
      <c r="K3566" s="23" t="s">
        <v>2406</v>
      </c>
      <c r="L3566" s="24">
        <v>45877</v>
      </c>
      <c r="M3566" s="28">
        <v>6.9444444444444441E-3</v>
      </c>
      <c r="N3566" s="3">
        <v>45859</v>
      </c>
      <c r="O3566">
        <v>231738</v>
      </c>
      <c r="P3566" t="e">
        <f>IFERROR(INDEX(REDOSLIJED!#REF!,MATCH(PlanMasine[[#This Row],[KPL]],REDOSLIJED!#REF!,0)),MAX(REDOSLIJED!#REF!)+1)</f>
        <v>#REF!</v>
      </c>
    </row>
    <row r="3567" spans="1:16" hidden="1" x14ac:dyDescent="0.25">
      <c r="A3567" s="23">
        <v>1023684</v>
      </c>
      <c r="B3567" s="23">
        <v>1</v>
      </c>
      <c r="C3567" s="23">
        <v>1023694</v>
      </c>
      <c r="D3567" s="23" t="s">
        <v>1909</v>
      </c>
      <c r="E3567" s="5">
        <f>IFERROR((PlanMasine[[#This Row],[Norma]]/PlanMasine[[#This Row],[Q]])*(PlanMasine[[#This Row],[Q]]/SUMIF(#REF!,PlanMasine[[#This Row],[RN]],#REF!)*PlanMasine[[#This Row],[KPLQ]]),0)</f>
        <v>0</v>
      </c>
      <c r="F3567" s="23">
        <v>1</v>
      </c>
      <c r="G3567" s="23">
        <v>0</v>
      </c>
      <c r="H3567" s="23">
        <v>0</v>
      </c>
      <c r="I3567" s="23" t="s">
        <v>5</v>
      </c>
      <c r="J3567" s="23" t="s">
        <v>570</v>
      </c>
      <c r="K3567" s="23" t="s">
        <v>2406</v>
      </c>
      <c r="L3567" s="24">
        <v>45877</v>
      </c>
      <c r="M3567" s="28">
        <v>6.9444444444444441E-3</v>
      </c>
      <c r="N3567" s="3">
        <v>45859</v>
      </c>
      <c r="O3567">
        <v>231737</v>
      </c>
      <c r="P3567" t="e">
        <f>IFERROR(INDEX(REDOSLIJED!#REF!,MATCH(PlanMasine[[#This Row],[KPL]],REDOSLIJED!#REF!,0)),MAX(REDOSLIJED!#REF!)+1)</f>
        <v>#REF!</v>
      </c>
    </row>
    <row r="3568" spans="1:16" hidden="1" x14ac:dyDescent="0.25">
      <c r="A3568" s="23">
        <v>1023684</v>
      </c>
      <c r="B3568" s="23">
        <v>1</v>
      </c>
      <c r="C3568" s="23">
        <v>1023690</v>
      </c>
      <c r="D3568" s="23" t="s">
        <v>1931</v>
      </c>
      <c r="E3568" s="5">
        <f>IFERROR((PlanMasine[[#This Row],[Norma]]/PlanMasine[[#This Row],[Q]])*(PlanMasine[[#This Row],[Q]]/SUMIF(#REF!,PlanMasine[[#This Row],[RN]],#REF!)*PlanMasine[[#This Row],[KPLQ]]),0)</f>
        <v>0</v>
      </c>
      <c r="F3568" s="23">
        <v>1</v>
      </c>
      <c r="G3568" s="23">
        <v>0</v>
      </c>
      <c r="H3568" s="23">
        <v>0</v>
      </c>
      <c r="I3568" s="23" t="s">
        <v>5</v>
      </c>
      <c r="J3568" s="23" t="s">
        <v>570</v>
      </c>
      <c r="K3568" s="23" t="s">
        <v>2406</v>
      </c>
      <c r="L3568" s="24">
        <v>45877</v>
      </c>
      <c r="M3568" s="28">
        <v>1.3888888888888888E-2</v>
      </c>
      <c r="N3568" s="3">
        <v>45859</v>
      </c>
      <c r="O3568">
        <v>231733</v>
      </c>
      <c r="P3568" t="e">
        <f>IFERROR(INDEX(REDOSLIJED!#REF!,MATCH(PlanMasine[[#This Row],[KPL]],REDOSLIJED!#REF!,0)),MAX(REDOSLIJED!#REF!)+1)</f>
        <v>#REF!</v>
      </c>
    </row>
    <row r="3569" spans="1:16" hidden="1" x14ac:dyDescent="0.25">
      <c r="A3569" s="23">
        <v>1023684</v>
      </c>
      <c r="B3569" s="23">
        <v>1</v>
      </c>
      <c r="C3569" s="23">
        <v>1023693</v>
      </c>
      <c r="D3569" s="23" t="s">
        <v>1904</v>
      </c>
      <c r="E3569" s="5">
        <f>IFERROR((PlanMasine[[#This Row],[Norma]]/PlanMasine[[#This Row],[Q]])*(PlanMasine[[#This Row],[Q]]/SUMIF(#REF!,PlanMasine[[#This Row],[RN]],#REF!)*PlanMasine[[#This Row],[KPLQ]]),0)</f>
        <v>0</v>
      </c>
      <c r="F3569" s="23">
        <v>1</v>
      </c>
      <c r="G3569" s="23">
        <v>0</v>
      </c>
      <c r="H3569" s="23">
        <v>0</v>
      </c>
      <c r="I3569" s="23" t="s">
        <v>5</v>
      </c>
      <c r="J3569" s="23" t="s">
        <v>570</v>
      </c>
      <c r="K3569" s="23" t="s">
        <v>2406</v>
      </c>
      <c r="L3569" s="24">
        <v>45877</v>
      </c>
      <c r="M3569" s="28">
        <v>4.8611111111111112E-3</v>
      </c>
      <c r="N3569" s="3">
        <v>45859</v>
      </c>
      <c r="O3569">
        <v>231736</v>
      </c>
      <c r="P3569" t="e">
        <f>IFERROR(INDEX(REDOSLIJED!#REF!,MATCH(PlanMasine[[#This Row],[KPL]],REDOSLIJED!#REF!,0)),MAX(REDOSLIJED!#REF!)+1)</f>
        <v>#REF!</v>
      </c>
    </row>
    <row r="3570" spans="1:16" hidden="1" x14ac:dyDescent="0.25">
      <c r="A3570" s="23">
        <v>1023684</v>
      </c>
      <c r="B3570" s="23">
        <v>1</v>
      </c>
      <c r="C3570" s="23">
        <v>1023697</v>
      </c>
      <c r="D3570" s="23" t="s">
        <v>1899</v>
      </c>
      <c r="E3570" s="5">
        <f>IFERROR((PlanMasine[[#This Row],[Norma]]/PlanMasine[[#This Row],[Q]])*(PlanMasine[[#This Row],[Q]]/SUMIF(#REF!,PlanMasine[[#This Row],[RN]],#REF!)*PlanMasine[[#This Row],[KPLQ]]),0)</f>
        <v>0</v>
      </c>
      <c r="F3570" s="23">
        <v>1</v>
      </c>
      <c r="G3570" s="23">
        <v>0</v>
      </c>
      <c r="H3570" s="23">
        <v>0</v>
      </c>
      <c r="I3570" s="23" t="s">
        <v>5</v>
      </c>
      <c r="J3570" s="23" t="s">
        <v>570</v>
      </c>
      <c r="K3570" s="23" t="s">
        <v>2406</v>
      </c>
      <c r="L3570" s="24">
        <v>45877</v>
      </c>
      <c r="M3570" s="28">
        <v>2.0833333333333333E-3</v>
      </c>
      <c r="N3570" s="3">
        <v>45859</v>
      </c>
      <c r="O3570">
        <v>231743</v>
      </c>
      <c r="P3570" t="e">
        <f>IFERROR(INDEX(REDOSLIJED!#REF!,MATCH(PlanMasine[[#This Row],[KPL]],REDOSLIJED!#REF!,0)),MAX(REDOSLIJED!#REF!)+1)</f>
        <v>#REF!</v>
      </c>
    </row>
    <row r="3571" spans="1:16" hidden="1" x14ac:dyDescent="0.25">
      <c r="A3571" s="23">
        <v>1023684</v>
      </c>
      <c r="B3571" s="23">
        <v>1</v>
      </c>
      <c r="C3571" s="23">
        <v>1023555</v>
      </c>
      <c r="D3571" s="23" t="s">
        <v>1873</v>
      </c>
      <c r="E3571" s="5">
        <f>IFERROR((PlanMasine[[#This Row],[Norma]]/PlanMasine[[#This Row],[Q]])*(PlanMasine[[#This Row],[Q]]/SUMIF(#REF!,PlanMasine[[#This Row],[RN]],#REF!)*PlanMasine[[#This Row],[KPLQ]]),0)</f>
        <v>0</v>
      </c>
      <c r="F3571" s="23">
        <v>1</v>
      </c>
      <c r="G3571" s="23">
        <v>0</v>
      </c>
      <c r="H3571" s="23">
        <v>0</v>
      </c>
      <c r="I3571" s="23" t="s">
        <v>5</v>
      </c>
      <c r="J3571" s="23" t="s">
        <v>570</v>
      </c>
      <c r="K3571" s="23" t="s">
        <v>2406</v>
      </c>
      <c r="L3571" s="24">
        <v>45877</v>
      </c>
      <c r="M3571" s="28">
        <v>6.9444444444444441E-3</v>
      </c>
      <c r="N3571" s="3">
        <v>45859</v>
      </c>
      <c r="O3571">
        <v>225778</v>
      </c>
      <c r="P3571" t="e">
        <f>IFERROR(INDEX(REDOSLIJED!#REF!,MATCH(PlanMasine[[#This Row],[KPL]],REDOSLIJED!#REF!,0)),MAX(REDOSLIJED!#REF!)+1)</f>
        <v>#REF!</v>
      </c>
    </row>
    <row r="3572" spans="1:16" hidden="1" x14ac:dyDescent="0.25">
      <c r="A3572" s="23">
        <v>1023684</v>
      </c>
      <c r="B3572" s="23">
        <v>1</v>
      </c>
      <c r="C3572" s="23">
        <v>1023692</v>
      </c>
      <c r="D3572" s="23" t="s">
        <v>1905</v>
      </c>
      <c r="E3572" s="5">
        <f>IFERROR((PlanMasine[[#This Row],[Norma]]/PlanMasine[[#This Row],[Q]])*(PlanMasine[[#This Row],[Q]]/SUMIF(#REF!,PlanMasine[[#This Row],[RN]],#REF!)*PlanMasine[[#This Row],[KPLQ]]),0)</f>
        <v>0</v>
      </c>
      <c r="F3572" s="23">
        <v>1</v>
      </c>
      <c r="G3572" s="23">
        <v>0</v>
      </c>
      <c r="H3572" s="23">
        <v>0</v>
      </c>
      <c r="I3572" s="23" t="s">
        <v>5</v>
      </c>
      <c r="J3572" s="23" t="s">
        <v>570</v>
      </c>
      <c r="K3572" s="23" t="s">
        <v>2406</v>
      </c>
      <c r="L3572" s="24">
        <v>45877</v>
      </c>
      <c r="M3572" s="28">
        <v>4.8611111111111112E-3</v>
      </c>
      <c r="N3572" s="3">
        <v>45859</v>
      </c>
      <c r="O3572">
        <v>231735</v>
      </c>
      <c r="P3572" t="e">
        <f>IFERROR(INDEX(REDOSLIJED!#REF!,MATCH(PlanMasine[[#This Row],[KPL]],REDOSLIJED!#REF!,0)),MAX(REDOSLIJED!#REF!)+1)</f>
        <v>#REF!</v>
      </c>
    </row>
    <row r="3573" spans="1:16" hidden="1" x14ac:dyDescent="0.25">
      <c r="A3573" s="23">
        <v>1023684</v>
      </c>
      <c r="B3573" s="23">
        <v>1</v>
      </c>
      <c r="C3573" s="23">
        <v>1023554</v>
      </c>
      <c r="D3573" s="23" t="s">
        <v>1874</v>
      </c>
      <c r="E3573" s="5">
        <f>IFERROR((PlanMasine[[#This Row],[Norma]]/PlanMasine[[#This Row],[Q]])*(PlanMasine[[#This Row],[Q]]/SUMIF(#REF!,PlanMasine[[#This Row],[RN]],#REF!)*PlanMasine[[#This Row],[KPLQ]]),0)</f>
        <v>0</v>
      </c>
      <c r="F3573" s="23">
        <v>1</v>
      </c>
      <c r="G3573" s="23">
        <v>0</v>
      </c>
      <c r="H3573" s="23">
        <v>0</v>
      </c>
      <c r="I3573" s="23" t="s">
        <v>5</v>
      </c>
      <c r="J3573" s="23" t="s">
        <v>570</v>
      </c>
      <c r="K3573" s="23" t="s">
        <v>2406</v>
      </c>
      <c r="L3573" s="24">
        <v>45877</v>
      </c>
      <c r="M3573" s="28">
        <v>6.9444444444444441E-3</v>
      </c>
      <c r="N3573" s="3">
        <v>45859</v>
      </c>
      <c r="O3573">
        <v>225777</v>
      </c>
      <c r="P3573" t="e">
        <f>IFERROR(INDEX(REDOSLIJED!#REF!,MATCH(PlanMasine[[#This Row],[KPL]],REDOSLIJED!#REF!,0)),MAX(REDOSLIJED!#REF!)+1)</f>
        <v>#REF!</v>
      </c>
    </row>
    <row r="3574" spans="1:16" hidden="1" x14ac:dyDescent="0.25">
      <c r="A3574" s="23">
        <v>1023684</v>
      </c>
      <c r="B3574" s="23">
        <v>1</v>
      </c>
      <c r="C3574" s="23">
        <v>1023550</v>
      </c>
      <c r="D3574" s="23" t="s">
        <v>1875</v>
      </c>
      <c r="E3574" s="5">
        <f>IFERROR((PlanMasine[[#This Row],[Norma]]/PlanMasine[[#This Row],[Q]])*(PlanMasine[[#This Row],[Q]]/SUMIF(#REF!,PlanMasine[[#This Row],[RN]],#REF!)*PlanMasine[[#This Row],[KPLQ]]),0)</f>
        <v>0</v>
      </c>
      <c r="F3574" s="23">
        <v>1</v>
      </c>
      <c r="G3574" s="23">
        <v>0</v>
      </c>
      <c r="H3574" s="23">
        <v>0</v>
      </c>
      <c r="I3574" s="23" t="s">
        <v>5</v>
      </c>
      <c r="J3574" s="23" t="s">
        <v>570</v>
      </c>
      <c r="K3574" s="23" t="s">
        <v>2406</v>
      </c>
      <c r="L3574" s="24">
        <v>45877</v>
      </c>
      <c r="M3574" s="28">
        <v>3.472222222222222E-3</v>
      </c>
      <c r="N3574" s="3">
        <v>45859</v>
      </c>
      <c r="O3574">
        <v>225773</v>
      </c>
      <c r="P3574" t="e">
        <f>IFERROR(INDEX(REDOSLIJED!#REF!,MATCH(PlanMasine[[#This Row],[KPL]],REDOSLIJED!#REF!,0)),MAX(REDOSLIJED!#REF!)+1)</f>
        <v>#REF!</v>
      </c>
    </row>
    <row r="3575" spans="1:16" hidden="1" x14ac:dyDescent="0.25">
      <c r="A3575" s="23">
        <v>1023684</v>
      </c>
      <c r="B3575" s="23">
        <v>1</v>
      </c>
      <c r="C3575" s="23">
        <v>1023549</v>
      </c>
      <c r="D3575" s="23" t="s">
        <v>1876</v>
      </c>
      <c r="E3575" s="5">
        <f>IFERROR((PlanMasine[[#This Row],[Norma]]/PlanMasine[[#This Row],[Q]])*(PlanMasine[[#This Row],[Q]]/SUMIF(#REF!,PlanMasine[[#This Row],[RN]],#REF!)*PlanMasine[[#This Row],[KPLQ]]),0)</f>
        <v>0</v>
      </c>
      <c r="F3575" s="23">
        <v>1</v>
      </c>
      <c r="G3575" s="23">
        <v>0</v>
      </c>
      <c r="H3575" s="23">
        <v>0</v>
      </c>
      <c r="I3575" s="23" t="s">
        <v>5</v>
      </c>
      <c r="J3575" s="23" t="s">
        <v>570</v>
      </c>
      <c r="K3575" s="23" t="s">
        <v>2406</v>
      </c>
      <c r="L3575" s="24">
        <v>45877</v>
      </c>
      <c r="M3575" s="28">
        <v>3.472222222222222E-3</v>
      </c>
      <c r="N3575" s="3">
        <v>45859</v>
      </c>
      <c r="O3575">
        <v>225772</v>
      </c>
      <c r="P3575" t="e">
        <f>IFERROR(INDEX(REDOSLIJED!#REF!,MATCH(PlanMasine[[#This Row],[KPL]],REDOSLIJED!#REF!,0)),MAX(REDOSLIJED!#REF!)+1)</f>
        <v>#REF!</v>
      </c>
    </row>
    <row r="3576" spans="1:16" hidden="1" x14ac:dyDescent="0.25">
      <c r="A3576" s="23">
        <v>1023684</v>
      </c>
      <c r="B3576" s="23">
        <v>1</v>
      </c>
      <c r="C3576" s="23">
        <v>1023544</v>
      </c>
      <c r="D3576" s="23" t="s">
        <v>1872</v>
      </c>
      <c r="E3576" s="5">
        <f>IFERROR((PlanMasine[[#This Row],[Norma]]/PlanMasine[[#This Row],[Q]])*(PlanMasine[[#This Row],[Q]]/SUMIF(#REF!,PlanMasine[[#This Row],[RN]],#REF!)*PlanMasine[[#This Row],[KPLQ]]),0)</f>
        <v>0</v>
      </c>
      <c r="F3576" s="23">
        <v>1</v>
      </c>
      <c r="G3576" s="23">
        <v>0</v>
      </c>
      <c r="H3576" s="23">
        <v>0</v>
      </c>
      <c r="I3576" s="23" t="s">
        <v>5</v>
      </c>
      <c r="J3576" s="23" t="s">
        <v>570</v>
      </c>
      <c r="K3576" s="23" t="s">
        <v>2406</v>
      </c>
      <c r="L3576" s="24">
        <v>45877</v>
      </c>
      <c r="M3576" s="28">
        <v>4.8611111111111112E-3</v>
      </c>
      <c r="N3576" s="3">
        <v>45859</v>
      </c>
      <c r="O3576">
        <v>225758</v>
      </c>
      <c r="P3576" t="e">
        <f>IFERROR(INDEX(REDOSLIJED!#REF!,MATCH(PlanMasine[[#This Row],[KPL]],REDOSLIJED!#REF!,0)),MAX(REDOSLIJED!#REF!)+1)</f>
        <v>#REF!</v>
      </c>
    </row>
    <row r="3577" spans="1:16" hidden="1" x14ac:dyDescent="0.25">
      <c r="A3577" s="23">
        <v>1023890</v>
      </c>
      <c r="B3577" s="23">
        <v>1</v>
      </c>
      <c r="C3577" s="23">
        <v>1023914</v>
      </c>
      <c r="D3577" s="23" t="s">
        <v>2302</v>
      </c>
      <c r="E3577" s="5">
        <f>IFERROR((PlanMasine[[#This Row],[Norma]]/PlanMasine[[#This Row],[Q]])*(PlanMasine[[#This Row],[Q]]/SUMIF(#REF!,PlanMasine[[#This Row],[RN]],#REF!)*PlanMasine[[#This Row],[KPLQ]]),0)</f>
        <v>0</v>
      </c>
      <c r="F3577" s="23">
        <v>12</v>
      </c>
      <c r="G3577" s="23">
        <v>0</v>
      </c>
      <c r="H3577" s="23">
        <v>0</v>
      </c>
      <c r="I3577" s="23" t="s">
        <v>5</v>
      </c>
      <c r="J3577" s="23" t="s">
        <v>570</v>
      </c>
      <c r="K3577" s="23" t="s">
        <v>2447</v>
      </c>
      <c r="L3577" s="24">
        <v>45904</v>
      </c>
      <c r="M3577" s="28">
        <v>2.7777777777777779E-3</v>
      </c>
      <c r="N3577" s="3">
        <v>45859</v>
      </c>
      <c r="O3577">
        <v>215949</v>
      </c>
      <c r="P3577" t="e">
        <f>IFERROR(INDEX(REDOSLIJED!#REF!,MATCH(PlanMasine[[#This Row],[KPL]],REDOSLIJED!#REF!,0)),MAX(REDOSLIJED!#REF!)+1)</f>
        <v>#REF!</v>
      </c>
    </row>
    <row r="3578" spans="1:16" hidden="1" x14ac:dyDescent="0.25">
      <c r="A3578" s="23">
        <v>1023890</v>
      </c>
      <c r="B3578" s="23">
        <v>1</v>
      </c>
      <c r="C3578" s="23">
        <v>1023902</v>
      </c>
      <c r="D3578" s="23" t="s">
        <v>2304</v>
      </c>
      <c r="E3578" s="5">
        <f>IFERROR((PlanMasine[[#This Row],[Norma]]/PlanMasine[[#This Row],[Q]])*(PlanMasine[[#This Row],[Q]]/SUMIF(#REF!,PlanMasine[[#This Row],[RN]],#REF!)*PlanMasine[[#This Row],[KPLQ]]),0)</f>
        <v>0</v>
      </c>
      <c r="F3578" s="23">
        <v>12</v>
      </c>
      <c r="G3578" s="23">
        <v>0</v>
      </c>
      <c r="H3578" s="23">
        <v>0</v>
      </c>
      <c r="I3578" s="23" t="s">
        <v>5</v>
      </c>
      <c r="J3578" s="23" t="s">
        <v>570</v>
      </c>
      <c r="K3578" s="23" t="s">
        <v>2447</v>
      </c>
      <c r="L3578" s="24">
        <v>45904</v>
      </c>
      <c r="M3578" s="28">
        <v>3.472222222222222E-3</v>
      </c>
      <c r="N3578" s="3">
        <v>45859</v>
      </c>
      <c r="O3578">
        <v>215936</v>
      </c>
      <c r="P3578" t="e">
        <f>IFERROR(INDEX(REDOSLIJED!#REF!,MATCH(PlanMasine[[#This Row],[KPL]],REDOSLIJED!#REF!,0)),MAX(REDOSLIJED!#REF!)+1)</f>
        <v>#REF!</v>
      </c>
    </row>
    <row r="3579" spans="1:16" hidden="1" x14ac:dyDescent="0.25">
      <c r="A3579" s="23">
        <v>1023890</v>
      </c>
      <c r="B3579" s="23">
        <v>1</v>
      </c>
      <c r="C3579" s="23">
        <v>1023908</v>
      </c>
      <c r="D3579" s="23" t="s">
        <v>2306</v>
      </c>
      <c r="E3579" s="5">
        <f>IFERROR((PlanMasine[[#This Row],[Norma]]/PlanMasine[[#This Row],[Q]])*(PlanMasine[[#This Row],[Q]]/SUMIF(#REF!,PlanMasine[[#This Row],[RN]],#REF!)*PlanMasine[[#This Row],[KPLQ]]),0)</f>
        <v>0</v>
      </c>
      <c r="F3579" s="23">
        <v>12</v>
      </c>
      <c r="G3579" s="23">
        <v>0</v>
      </c>
      <c r="H3579" s="23">
        <v>0</v>
      </c>
      <c r="I3579" s="23" t="s">
        <v>5</v>
      </c>
      <c r="J3579" s="23" t="s">
        <v>570</v>
      </c>
      <c r="K3579" s="23" t="s">
        <v>2447</v>
      </c>
      <c r="L3579" s="24">
        <v>45904</v>
      </c>
      <c r="M3579" s="28">
        <v>2.7777777777777779E-3</v>
      </c>
      <c r="N3579" s="3">
        <v>45859</v>
      </c>
      <c r="O3579">
        <v>215942</v>
      </c>
      <c r="P3579" t="e">
        <f>IFERROR(INDEX(REDOSLIJED!#REF!,MATCH(PlanMasine[[#This Row],[KPL]],REDOSLIJED!#REF!,0)),MAX(REDOSLIJED!#REF!)+1)</f>
        <v>#REF!</v>
      </c>
    </row>
    <row r="3580" spans="1:16" hidden="1" x14ac:dyDescent="0.25">
      <c r="A3580" s="23">
        <v>1023890</v>
      </c>
      <c r="B3580" s="23">
        <v>1</v>
      </c>
      <c r="C3580" s="23">
        <v>1023903</v>
      </c>
      <c r="D3580" s="23" t="s">
        <v>2308</v>
      </c>
      <c r="E3580" s="5">
        <f>IFERROR((PlanMasine[[#This Row],[Norma]]/PlanMasine[[#This Row],[Q]])*(PlanMasine[[#This Row],[Q]]/SUMIF(#REF!,PlanMasine[[#This Row],[RN]],#REF!)*PlanMasine[[#This Row],[KPLQ]]),0)</f>
        <v>0</v>
      </c>
      <c r="F3580" s="23">
        <v>12</v>
      </c>
      <c r="G3580" s="23">
        <v>0</v>
      </c>
      <c r="H3580" s="23">
        <v>0</v>
      </c>
      <c r="I3580" s="23" t="s">
        <v>5</v>
      </c>
      <c r="J3580" s="23" t="s">
        <v>570</v>
      </c>
      <c r="K3580" s="23" t="s">
        <v>2447</v>
      </c>
      <c r="L3580" s="24">
        <v>45904</v>
      </c>
      <c r="M3580" s="28">
        <v>3.472222222222222E-3</v>
      </c>
      <c r="N3580" s="3">
        <v>45859</v>
      </c>
      <c r="O3580">
        <v>215937</v>
      </c>
      <c r="P3580" t="e">
        <f>IFERROR(INDEX(REDOSLIJED!#REF!,MATCH(PlanMasine[[#This Row],[KPL]],REDOSLIJED!#REF!,0)),MAX(REDOSLIJED!#REF!)+1)</f>
        <v>#REF!</v>
      </c>
    </row>
    <row r="3581" spans="1:16" hidden="1" x14ac:dyDescent="0.25">
      <c r="A3581" s="23">
        <v>1023890</v>
      </c>
      <c r="B3581" s="23">
        <v>1</v>
      </c>
      <c r="C3581" s="23">
        <v>1023906</v>
      </c>
      <c r="D3581" s="23" t="s">
        <v>2307</v>
      </c>
      <c r="E3581" s="5">
        <f>IFERROR((PlanMasine[[#This Row],[Norma]]/PlanMasine[[#This Row],[Q]])*(PlanMasine[[#This Row],[Q]]/SUMIF(#REF!,PlanMasine[[#This Row],[RN]],#REF!)*PlanMasine[[#This Row],[KPLQ]]),0)</f>
        <v>0</v>
      </c>
      <c r="F3581" s="23">
        <v>12</v>
      </c>
      <c r="G3581" s="23">
        <v>0</v>
      </c>
      <c r="H3581" s="23">
        <v>0</v>
      </c>
      <c r="I3581" s="23" t="s">
        <v>5</v>
      </c>
      <c r="J3581" s="23" t="s">
        <v>570</v>
      </c>
      <c r="K3581" s="23" t="s">
        <v>2447</v>
      </c>
      <c r="L3581" s="24">
        <v>45904</v>
      </c>
      <c r="M3581" s="28">
        <v>6.9444444444444441E-3</v>
      </c>
      <c r="N3581" s="3">
        <v>45859</v>
      </c>
      <c r="O3581">
        <v>215940</v>
      </c>
      <c r="P3581" t="e">
        <f>IFERROR(INDEX(REDOSLIJED!#REF!,MATCH(PlanMasine[[#This Row],[KPL]],REDOSLIJED!#REF!,0)),MAX(REDOSLIJED!#REF!)+1)</f>
        <v>#REF!</v>
      </c>
    </row>
    <row r="3582" spans="1:16" hidden="1" x14ac:dyDescent="0.25">
      <c r="A3582" s="23">
        <v>1023890</v>
      </c>
      <c r="B3582" s="23">
        <v>1</v>
      </c>
      <c r="C3582" s="23">
        <v>1023920</v>
      </c>
      <c r="D3582" s="23" t="s">
        <v>2296</v>
      </c>
      <c r="E3582" s="5">
        <f>IFERROR((PlanMasine[[#This Row],[Norma]]/PlanMasine[[#This Row],[Q]])*(PlanMasine[[#This Row],[Q]]/SUMIF(#REF!,PlanMasine[[#This Row],[RN]],#REF!)*PlanMasine[[#This Row],[KPLQ]]),0)</f>
        <v>0</v>
      </c>
      <c r="F3582" s="23">
        <v>12</v>
      </c>
      <c r="G3582" s="23">
        <v>0</v>
      </c>
      <c r="H3582" s="23">
        <v>0</v>
      </c>
      <c r="I3582" s="23" t="s">
        <v>5</v>
      </c>
      <c r="J3582" s="23" t="s">
        <v>570</v>
      </c>
      <c r="K3582" s="23" t="s">
        <v>2447</v>
      </c>
      <c r="L3582" s="24">
        <v>45904</v>
      </c>
      <c r="M3582" s="28">
        <v>6.9444444444444447E-4</v>
      </c>
      <c r="N3582" s="3">
        <v>45859</v>
      </c>
      <c r="O3582">
        <v>215955</v>
      </c>
      <c r="P3582" t="e">
        <f>IFERROR(INDEX(REDOSLIJED!#REF!,MATCH(PlanMasine[[#This Row],[KPL]],REDOSLIJED!#REF!,0)),MAX(REDOSLIJED!#REF!)+1)</f>
        <v>#REF!</v>
      </c>
    </row>
    <row r="3583" spans="1:16" hidden="1" x14ac:dyDescent="0.25">
      <c r="A3583" s="23">
        <v>1023890</v>
      </c>
      <c r="B3583" s="23">
        <v>1</v>
      </c>
      <c r="C3583" s="23">
        <v>1023934</v>
      </c>
      <c r="D3583" s="23" t="s">
        <v>2299</v>
      </c>
      <c r="E3583" s="5">
        <f>IFERROR((PlanMasine[[#This Row],[Norma]]/PlanMasine[[#This Row],[Q]])*(PlanMasine[[#This Row],[Q]]/SUMIF(#REF!,PlanMasine[[#This Row],[RN]],#REF!)*PlanMasine[[#This Row],[KPLQ]]),0)</f>
        <v>0</v>
      </c>
      <c r="F3583" s="23">
        <v>12</v>
      </c>
      <c r="G3583" s="23">
        <v>0</v>
      </c>
      <c r="H3583" s="23">
        <v>0</v>
      </c>
      <c r="I3583" s="23" t="s">
        <v>5</v>
      </c>
      <c r="J3583" s="23" t="s">
        <v>570</v>
      </c>
      <c r="K3583" s="23" t="s">
        <v>2447</v>
      </c>
      <c r="L3583" s="24">
        <v>45904</v>
      </c>
      <c r="M3583" s="28">
        <v>6.9444444444444447E-4</v>
      </c>
      <c r="N3583" s="3">
        <v>45859</v>
      </c>
      <c r="O3583">
        <v>215969</v>
      </c>
      <c r="P3583" t="e">
        <f>IFERROR(INDEX(REDOSLIJED!#REF!,MATCH(PlanMasine[[#This Row],[KPL]],REDOSLIJED!#REF!,0)),MAX(REDOSLIJED!#REF!)+1)</f>
        <v>#REF!</v>
      </c>
    </row>
    <row r="3584" spans="1:16" hidden="1" x14ac:dyDescent="0.25">
      <c r="A3584" s="23">
        <v>1023890</v>
      </c>
      <c r="B3584" s="23">
        <v>1</v>
      </c>
      <c r="C3584" s="23">
        <v>1023913</v>
      </c>
      <c r="D3584" s="23" t="s">
        <v>2301</v>
      </c>
      <c r="E3584" s="5">
        <f>IFERROR((PlanMasine[[#This Row],[Norma]]/PlanMasine[[#This Row],[Q]])*(PlanMasine[[#This Row],[Q]]/SUMIF(#REF!,PlanMasine[[#This Row],[RN]],#REF!)*PlanMasine[[#This Row],[KPLQ]]),0)</f>
        <v>0</v>
      </c>
      <c r="F3584" s="23">
        <v>12</v>
      </c>
      <c r="G3584" s="23">
        <v>0</v>
      </c>
      <c r="H3584" s="23">
        <v>0</v>
      </c>
      <c r="I3584" s="23" t="s">
        <v>5</v>
      </c>
      <c r="J3584" s="23" t="s">
        <v>570</v>
      </c>
      <c r="K3584" s="23" t="s">
        <v>2447</v>
      </c>
      <c r="L3584" s="24">
        <v>45904</v>
      </c>
      <c r="M3584" s="28">
        <v>5.5555555555555558E-3</v>
      </c>
      <c r="N3584" s="3">
        <v>45859</v>
      </c>
      <c r="O3584">
        <v>215948</v>
      </c>
      <c r="P3584" t="e">
        <f>IFERROR(INDEX(REDOSLIJED!#REF!,MATCH(PlanMasine[[#This Row],[KPL]],REDOSLIJED!#REF!,0)),MAX(REDOSLIJED!#REF!)+1)</f>
        <v>#REF!</v>
      </c>
    </row>
    <row r="3585" spans="1:16" hidden="1" x14ac:dyDescent="0.25">
      <c r="A3585" s="23">
        <v>1023890</v>
      </c>
      <c r="B3585" s="23">
        <v>1</v>
      </c>
      <c r="C3585" s="23">
        <v>1023925</v>
      </c>
      <c r="D3585" s="23" t="s">
        <v>2446</v>
      </c>
      <c r="E3585" s="5">
        <f>IFERROR((PlanMasine[[#This Row],[Norma]]/PlanMasine[[#This Row],[Q]])*(PlanMasine[[#This Row],[Q]]/SUMIF(#REF!,PlanMasine[[#This Row],[RN]],#REF!)*PlanMasine[[#This Row],[KPLQ]]),0)</f>
        <v>0</v>
      </c>
      <c r="F3585" s="23">
        <v>12</v>
      </c>
      <c r="G3585" s="23">
        <v>0</v>
      </c>
      <c r="H3585" s="23">
        <v>0</v>
      </c>
      <c r="I3585" s="23" t="s">
        <v>5</v>
      </c>
      <c r="J3585" s="23" t="s">
        <v>570</v>
      </c>
      <c r="K3585" s="23" t="s">
        <v>2447</v>
      </c>
      <c r="L3585" s="24">
        <v>45904</v>
      </c>
      <c r="M3585" s="28">
        <v>6.9444444444444447E-4</v>
      </c>
      <c r="N3585" s="3">
        <v>45859</v>
      </c>
      <c r="O3585">
        <v>215960</v>
      </c>
      <c r="P3585" t="e">
        <f>IFERROR(INDEX(REDOSLIJED!#REF!,MATCH(PlanMasine[[#This Row],[KPL]],REDOSLIJED!#REF!,0)),MAX(REDOSLIJED!#REF!)+1)</f>
        <v>#REF!</v>
      </c>
    </row>
    <row r="3586" spans="1:16" hidden="1" x14ac:dyDescent="0.25">
      <c r="A3586" s="23">
        <v>1023890</v>
      </c>
      <c r="B3586" s="23">
        <v>1</v>
      </c>
      <c r="C3586" s="23">
        <v>1023919</v>
      </c>
      <c r="D3586" s="23" t="s">
        <v>2303</v>
      </c>
      <c r="E3586" s="5">
        <f>IFERROR((PlanMasine[[#This Row],[Norma]]/PlanMasine[[#This Row],[Q]])*(PlanMasine[[#This Row],[Q]]/SUMIF(#REF!,PlanMasine[[#This Row],[RN]],#REF!)*PlanMasine[[#This Row],[KPLQ]]),0)</f>
        <v>0</v>
      </c>
      <c r="F3586" s="23">
        <v>24</v>
      </c>
      <c r="G3586" s="23">
        <v>0</v>
      </c>
      <c r="H3586" s="23">
        <v>0</v>
      </c>
      <c r="I3586" s="23" t="s">
        <v>5</v>
      </c>
      <c r="J3586" s="23" t="s">
        <v>570</v>
      </c>
      <c r="K3586" s="23" t="s">
        <v>2447</v>
      </c>
      <c r="L3586" s="24">
        <v>45904</v>
      </c>
      <c r="M3586" s="28">
        <v>1.3888888888888889E-3</v>
      </c>
      <c r="N3586" s="3">
        <v>45859</v>
      </c>
      <c r="O3586">
        <v>215954</v>
      </c>
      <c r="P3586" t="e">
        <f>IFERROR(INDEX(REDOSLIJED!#REF!,MATCH(PlanMasine[[#This Row],[KPL]],REDOSLIJED!#REF!,0)),MAX(REDOSLIJED!#REF!)+1)</f>
        <v>#REF!</v>
      </c>
    </row>
    <row r="3587" spans="1:16" hidden="1" x14ac:dyDescent="0.25">
      <c r="A3587" s="23">
        <v>1023890</v>
      </c>
      <c r="B3587" s="23">
        <v>1</v>
      </c>
      <c r="C3587" s="23">
        <v>1023931</v>
      </c>
      <c r="D3587" s="23" t="s">
        <v>1863</v>
      </c>
      <c r="E3587" s="5">
        <f>IFERROR((PlanMasine[[#This Row],[Norma]]/PlanMasine[[#This Row],[Q]])*(PlanMasine[[#This Row],[Q]]/SUMIF(#REF!,PlanMasine[[#This Row],[RN]],#REF!)*PlanMasine[[#This Row],[KPLQ]]),0)</f>
        <v>0</v>
      </c>
      <c r="F3587" s="23">
        <v>12</v>
      </c>
      <c r="G3587" s="23">
        <v>0</v>
      </c>
      <c r="H3587" s="23">
        <v>0</v>
      </c>
      <c r="I3587" s="23" t="s">
        <v>5</v>
      </c>
      <c r="J3587" s="23" t="s">
        <v>570</v>
      </c>
      <c r="K3587" s="23" t="s">
        <v>2447</v>
      </c>
      <c r="L3587" s="24">
        <v>45904</v>
      </c>
      <c r="M3587" s="28">
        <v>1.3888888888888889E-3</v>
      </c>
      <c r="N3587" s="3">
        <v>45859</v>
      </c>
      <c r="O3587">
        <v>215966</v>
      </c>
      <c r="P3587" t="e">
        <f>IFERROR(INDEX(REDOSLIJED!#REF!,MATCH(PlanMasine[[#This Row],[KPL]],REDOSLIJED!#REF!,0)),MAX(REDOSLIJED!#REF!)+1)</f>
        <v>#REF!</v>
      </c>
    </row>
    <row r="3588" spans="1:16" hidden="1" x14ac:dyDescent="0.25">
      <c r="A3588" s="23">
        <v>1023890</v>
      </c>
      <c r="B3588" s="23">
        <v>1</v>
      </c>
      <c r="C3588" s="23">
        <v>1023943</v>
      </c>
      <c r="D3588" s="23" t="s">
        <v>1866</v>
      </c>
      <c r="E3588" s="5">
        <f>IFERROR((PlanMasine[[#This Row],[Norma]]/PlanMasine[[#This Row],[Q]])*(PlanMasine[[#This Row],[Q]]/SUMIF(#REF!,PlanMasine[[#This Row],[RN]],#REF!)*PlanMasine[[#This Row],[KPLQ]]),0)</f>
        <v>0</v>
      </c>
      <c r="F3588" s="23">
        <v>12</v>
      </c>
      <c r="G3588" s="23">
        <v>0</v>
      </c>
      <c r="H3588" s="23">
        <v>0</v>
      </c>
      <c r="I3588" s="23" t="s">
        <v>5</v>
      </c>
      <c r="J3588" s="23" t="s">
        <v>570</v>
      </c>
      <c r="K3588" s="23" t="s">
        <v>2447</v>
      </c>
      <c r="L3588" s="24">
        <v>45904</v>
      </c>
      <c r="M3588" s="28">
        <v>1.3888888888888889E-3</v>
      </c>
      <c r="N3588" s="3">
        <v>45859</v>
      </c>
      <c r="O3588">
        <v>215978</v>
      </c>
      <c r="P3588" t="e">
        <f>IFERROR(INDEX(REDOSLIJED!#REF!,MATCH(PlanMasine[[#This Row],[KPL]],REDOSLIJED!#REF!,0)),MAX(REDOSLIJED!#REF!)+1)</f>
        <v>#REF!</v>
      </c>
    </row>
    <row r="3589" spans="1:16" hidden="1" x14ac:dyDescent="0.25">
      <c r="A3589" s="23">
        <v>1023890</v>
      </c>
      <c r="B3589" s="23">
        <v>1</v>
      </c>
      <c r="C3589" s="23">
        <v>1023921</v>
      </c>
      <c r="D3589" s="23" t="s">
        <v>2309</v>
      </c>
      <c r="E3589" s="5">
        <f>IFERROR((PlanMasine[[#This Row],[Norma]]/PlanMasine[[#This Row],[Q]])*(PlanMasine[[#This Row],[Q]]/SUMIF(#REF!,PlanMasine[[#This Row],[RN]],#REF!)*PlanMasine[[#This Row],[KPLQ]]),0)</f>
        <v>0</v>
      </c>
      <c r="F3589" s="23">
        <v>12</v>
      </c>
      <c r="G3589" s="23">
        <v>0</v>
      </c>
      <c r="H3589" s="23">
        <v>0</v>
      </c>
      <c r="I3589" s="23" t="s">
        <v>5</v>
      </c>
      <c r="J3589" s="23" t="s">
        <v>570</v>
      </c>
      <c r="K3589" s="23" t="s">
        <v>2447</v>
      </c>
      <c r="L3589" s="24">
        <v>45904</v>
      </c>
      <c r="M3589" s="28">
        <v>2.7777777777777779E-3</v>
      </c>
      <c r="N3589" s="3">
        <v>45859</v>
      </c>
      <c r="O3589">
        <v>215956</v>
      </c>
      <c r="P3589" t="e">
        <f>IFERROR(INDEX(REDOSLIJED!#REF!,MATCH(PlanMasine[[#This Row],[KPL]],REDOSLIJED!#REF!,0)),MAX(REDOSLIJED!#REF!)+1)</f>
        <v>#REF!</v>
      </c>
    </row>
    <row r="3590" spans="1:16" hidden="1" x14ac:dyDescent="0.25">
      <c r="A3590" s="23">
        <v>1023890</v>
      </c>
      <c r="B3590" s="23">
        <v>1</v>
      </c>
      <c r="C3590" s="23">
        <v>1023911</v>
      </c>
      <c r="D3590" s="23" t="s">
        <v>2300</v>
      </c>
      <c r="E3590" s="5">
        <f>IFERROR((PlanMasine[[#This Row],[Norma]]/PlanMasine[[#This Row],[Q]])*(PlanMasine[[#This Row],[Q]]/SUMIF(#REF!,PlanMasine[[#This Row],[RN]],#REF!)*PlanMasine[[#This Row],[KPLQ]]),0)</f>
        <v>0</v>
      </c>
      <c r="F3590" s="23">
        <v>12</v>
      </c>
      <c r="G3590" s="23">
        <v>0</v>
      </c>
      <c r="H3590" s="23">
        <v>0</v>
      </c>
      <c r="I3590" s="23" t="s">
        <v>5</v>
      </c>
      <c r="J3590" s="23" t="s">
        <v>570</v>
      </c>
      <c r="K3590" s="23" t="s">
        <v>2447</v>
      </c>
      <c r="L3590" s="24">
        <v>45904</v>
      </c>
      <c r="M3590" s="28">
        <v>2.7777777777777779E-3</v>
      </c>
      <c r="N3590" s="3">
        <v>45859</v>
      </c>
      <c r="O3590">
        <v>215946</v>
      </c>
      <c r="P3590" t="e">
        <f>IFERROR(INDEX(REDOSLIJED!#REF!,MATCH(PlanMasine[[#This Row],[KPL]],REDOSLIJED!#REF!,0)),MAX(REDOSLIJED!#REF!)+1)</f>
        <v>#REF!</v>
      </c>
    </row>
    <row r="3591" spans="1:16" hidden="1" x14ac:dyDescent="0.25">
      <c r="A3591" s="23">
        <v>1023890</v>
      </c>
      <c r="B3591" s="23">
        <v>1</v>
      </c>
      <c r="C3591" s="23">
        <v>1023915</v>
      </c>
      <c r="D3591" s="23" t="s">
        <v>2305</v>
      </c>
      <c r="E3591" s="5">
        <f>IFERROR((PlanMasine[[#This Row],[Norma]]/PlanMasine[[#This Row],[Q]])*(PlanMasine[[#This Row],[Q]]/SUMIF(#REF!,PlanMasine[[#This Row],[RN]],#REF!)*PlanMasine[[#This Row],[KPLQ]]),0)</f>
        <v>0</v>
      </c>
      <c r="F3591" s="23">
        <v>12</v>
      </c>
      <c r="G3591" s="23">
        <v>0</v>
      </c>
      <c r="H3591" s="23">
        <v>0</v>
      </c>
      <c r="I3591" s="23" t="s">
        <v>5</v>
      </c>
      <c r="J3591" s="23" t="s">
        <v>570</v>
      </c>
      <c r="K3591" s="23" t="s">
        <v>2447</v>
      </c>
      <c r="L3591" s="24">
        <v>45904</v>
      </c>
      <c r="M3591" s="28">
        <v>2.7777777777777779E-3</v>
      </c>
      <c r="N3591" s="3">
        <v>45859</v>
      </c>
      <c r="O3591">
        <v>215950</v>
      </c>
      <c r="P3591" t="e">
        <f>IFERROR(INDEX(REDOSLIJED!#REF!,MATCH(PlanMasine[[#This Row],[KPL]],REDOSLIJED!#REF!,0)),MAX(REDOSLIJED!#REF!)+1)</f>
        <v>#REF!</v>
      </c>
    </row>
    <row r="3592" spans="1:16" hidden="1" x14ac:dyDescent="0.25">
      <c r="A3592" s="23">
        <v>1023890</v>
      </c>
      <c r="B3592" s="23">
        <v>1</v>
      </c>
      <c r="C3592" s="23">
        <v>1023907</v>
      </c>
      <c r="D3592" s="23" t="s">
        <v>2298</v>
      </c>
      <c r="E3592" s="5">
        <f>IFERROR((PlanMasine[[#This Row],[Norma]]/PlanMasine[[#This Row],[Q]])*(PlanMasine[[#This Row],[Q]]/SUMIF(#REF!,PlanMasine[[#This Row],[RN]],#REF!)*PlanMasine[[#This Row],[KPLQ]]),0)</f>
        <v>0</v>
      </c>
      <c r="F3592" s="23">
        <v>12</v>
      </c>
      <c r="G3592" s="23">
        <v>0</v>
      </c>
      <c r="H3592" s="23">
        <v>0</v>
      </c>
      <c r="I3592" s="23" t="s">
        <v>5</v>
      </c>
      <c r="J3592" s="23" t="s">
        <v>570</v>
      </c>
      <c r="K3592" s="23" t="s">
        <v>2447</v>
      </c>
      <c r="L3592" s="24">
        <v>45904</v>
      </c>
      <c r="M3592" s="28">
        <v>6.9444444444444441E-3</v>
      </c>
      <c r="N3592" s="3">
        <v>45859</v>
      </c>
      <c r="O3592">
        <v>215941</v>
      </c>
      <c r="P3592" t="e">
        <f>IFERROR(INDEX(REDOSLIJED!#REF!,MATCH(PlanMasine[[#This Row],[KPL]],REDOSLIJED!#REF!,0)),MAX(REDOSLIJED!#REF!)+1)</f>
        <v>#REF!</v>
      </c>
    </row>
    <row r="3593" spans="1:16" hidden="1" x14ac:dyDescent="0.25">
      <c r="A3593" s="23">
        <v>1023891</v>
      </c>
      <c r="B3593" s="23">
        <v>1</v>
      </c>
      <c r="C3593" s="23">
        <v>1023902</v>
      </c>
      <c r="D3593" s="23" t="s">
        <v>2304</v>
      </c>
      <c r="E3593" s="5">
        <f>IFERROR((PlanMasine[[#This Row],[Norma]]/PlanMasine[[#This Row],[Q]])*(PlanMasine[[#This Row],[Q]]/SUMIF(#REF!,PlanMasine[[#This Row],[RN]],#REF!)*PlanMasine[[#This Row],[KPLQ]]),0)</f>
        <v>0</v>
      </c>
      <c r="F3593" s="23">
        <v>12</v>
      </c>
      <c r="G3593" s="23">
        <v>0</v>
      </c>
      <c r="H3593" s="23">
        <v>0</v>
      </c>
      <c r="I3593" s="23" t="s">
        <v>5</v>
      </c>
      <c r="J3593" s="23" t="s">
        <v>570</v>
      </c>
      <c r="K3593" s="23" t="s">
        <v>2447</v>
      </c>
      <c r="L3593" s="24">
        <v>45904</v>
      </c>
      <c r="M3593" s="28">
        <v>3.472222222222222E-3</v>
      </c>
      <c r="N3593" s="3">
        <v>45859</v>
      </c>
      <c r="O3593">
        <v>215936</v>
      </c>
      <c r="P3593" t="e">
        <f>IFERROR(INDEX(REDOSLIJED!#REF!,MATCH(PlanMasine[[#This Row],[KPL]],REDOSLIJED!#REF!,0)),MAX(REDOSLIJED!#REF!)+1)</f>
        <v>#REF!</v>
      </c>
    </row>
    <row r="3594" spans="1:16" hidden="1" x14ac:dyDescent="0.25">
      <c r="A3594" s="23">
        <v>1023891</v>
      </c>
      <c r="B3594" s="23">
        <v>1</v>
      </c>
      <c r="C3594" s="23">
        <v>1023907</v>
      </c>
      <c r="D3594" s="23" t="s">
        <v>2298</v>
      </c>
      <c r="E3594" s="5">
        <f>IFERROR((PlanMasine[[#This Row],[Norma]]/PlanMasine[[#This Row],[Q]])*(PlanMasine[[#This Row],[Q]]/SUMIF(#REF!,PlanMasine[[#This Row],[RN]],#REF!)*PlanMasine[[#This Row],[KPLQ]]),0)</f>
        <v>0</v>
      </c>
      <c r="F3594" s="23">
        <v>12</v>
      </c>
      <c r="G3594" s="23">
        <v>0</v>
      </c>
      <c r="H3594" s="23">
        <v>0</v>
      </c>
      <c r="I3594" s="23" t="s">
        <v>5</v>
      </c>
      <c r="J3594" s="23" t="s">
        <v>570</v>
      </c>
      <c r="K3594" s="23" t="s">
        <v>2447</v>
      </c>
      <c r="L3594" s="24">
        <v>45904</v>
      </c>
      <c r="M3594" s="28">
        <v>6.9444444444444441E-3</v>
      </c>
      <c r="N3594" s="3">
        <v>45859</v>
      </c>
      <c r="O3594">
        <v>215941</v>
      </c>
      <c r="P3594" t="e">
        <f>IFERROR(INDEX(REDOSLIJED!#REF!,MATCH(PlanMasine[[#This Row],[KPL]],REDOSLIJED!#REF!,0)),MAX(REDOSLIJED!#REF!)+1)</f>
        <v>#REF!</v>
      </c>
    </row>
    <row r="3595" spans="1:16" hidden="1" x14ac:dyDescent="0.25">
      <c r="A3595" s="23">
        <v>1023891</v>
      </c>
      <c r="B3595" s="23">
        <v>1</v>
      </c>
      <c r="C3595" s="23">
        <v>1023908</v>
      </c>
      <c r="D3595" s="23" t="s">
        <v>2306</v>
      </c>
      <c r="E3595" s="5">
        <f>IFERROR((PlanMasine[[#This Row],[Norma]]/PlanMasine[[#This Row],[Q]])*(PlanMasine[[#This Row],[Q]]/SUMIF(#REF!,PlanMasine[[#This Row],[RN]],#REF!)*PlanMasine[[#This Row],[KPLQ]]),0)</f>
        <v>0</v>
      </c>
      <c r="F3595" s="23">
        <v>12</v>
      </c>
      <c r="G3595" s="23">
        <v>0</v>
      </c>
      <c r="H3595" s="23">
        <v>0</v>
      </c>
      <c r="I3595" s="23" t="s">
        <v>5</v>
      </c>
      <c r="J3595" s="23" t="s">
        <v>570</v>
      </c>
      <c r="K3595" s="23" t="s">
        <v>2447</v>
      </c>
      <c r="L3595" s="24">
        <v>45904</v>
      </c>
      <c r="M3595" s="28">
        <v>2.7777777777777779E-3</v>
      </c>
      <c r="N3595" s="3">
        <v>45859</v>
      </c>
      <c r="O3595">
        <v>215942</v>
      </c>
      <c r="P3595" t="e">
        <f>IFERROR(INDEX(REDOSLIJED!#REF!,MATCH(PlanMasine[[#This Row],[KPL]],REDOSLIJED!#REF!,0)),MAX(REDOSLIJED!#REF!)+1)</f>
        <v>#REF!</v>
      </c>
    </row>
    <row r="3596" spans="1:16" hidden="1" x14ac:dyDescent="0.25">
      <c r="A3596" s="23">
        <v>1023891</v>
      </c>
      <c r="B3596" s="23">
        <v>1</v>
      </c>
      <c r="C3596" s="23">
        <v>1023921</v>
      </c>
      <c r="D3596" s="23" t="s">
        <v>2309</v>
      </c>
      <c r="E3596" s="5">
        <f>IFERROR((PlanMasine[[#This Row],[Norma]]/PlanMasine[[#This Row],[Q]])*(PlanMasine[[#This Row],[Q]]/SUMIF(#REF!,PlanMasine[[#This Row],[RN]],#REF!)*PlanMasine[[#This Row],[KPLQ]]),0)</f>
        <v>0</v>
      </c>
      <c r="F3596" s="23">
        <v>12</v>
      </c>
      <c r="G3596" s="23">
        <v>0</v>
      </c>
      <c r="H3596" s="23">
        <v>0</v>
      </c>
      <c r="I3596" s="23" t="s">
        <v>5</v>
      </c>
      <c r="J3596" s="23" t="s">
        <v>570</v>
      </c>
      <c r="K3596" s="23" t="s">
        <v>2447</v>
      </c>
      <c r="L3596" s="24">
        <v>45904</v>
      </c>
      <c r="M3596" s="28">
        <v>2.7777777777777779E-3</v>
      </c>
      <c r="N3596" s="3">
        <v>45859</v>
      </c>
      <c r="O3596">
        <v>215956</v>
      </c>
      <c r="P3596" t="e">
        <f>IFERROR(INDEX(REDOSLIJED!#REF!,MATCH(PlanMasine[[#This Row],[KPL]],REDOSLIJED!#REF!,0)),MAX(REDOSLIJED!#REF!)+1)</f>
        <v>#REF!</v>
      </c>
    </row>
    <row r="3597" spans="1:16" hidden="1" x14ac:dyDescent="0.25">
      <c r="A3597" s="23">
        <v>1023891</v>
      </c>
      <c r="B3597" s="23">
        <v>1</v>
      </c>
      <c r="C3597" s="23">
        <v>1023913</v>
      </c>
      <c r="D3597" s="23" t="s">
        <v>2301</v>
      </c>
      <c r="E3597" s="5">
        <f>IFERROR((PlanMasine[[#This Row],[Norma]]/PlanMasine[[#This Row],[Q]])*(PlanMasine[[#This Row],[Q]]/SUMIF(#REF!,PlanMasine[[#This Row],[RN]],#REF!)*PlanMasine[[#This Row],[KPLQ]]),0)</f>
        <v>0</v>
      </c>
      <c r="F3597" s="23">
        <v>12</v>
      </c>
      <c r="G3597" s="23">
        <v>0</v>
      </c>
      <c r="H3597" s="23">
        <v>0</v>
      </c>
      <c r="I3597" s="23" t="s">
        <v>5</v>
      </c>
      <c r="J3597" s="23" t="s">
        <v>570</v>
      </c>
      <c r="K3597" s="23" t="s">
        <v>2447</v>
      </c>
      <c r="L3597" s="24">
        <v>45904</v>
      </c>
      <c r="M3597" s="28">
        <v>5.5555555555555558E-3</v>
      </c>
      <c r="N3597" s="3">
        <v>45859</v>
      </c>
      <c r="O3597">
        <v>215948</v>
      </c>
      <c r="P3597" t="e">
        <f>IFERROR(INDEX(REDOSLIJED!#REF!,MATCH(PlanMasine[[#This Row],[KPL]],REDOSLIJED!#REF!,0)),MAX(REDOSLIJED!#REF!)+1)</f>
        <v>#REF!</v>
      </c>
    </row>
    <row r="3598" spans="1:16" hidden="1" x14ac:dyDescent="0.25">
      <c r="A3598" s="23">
        <v>1023891</v>
      </c>
      <c r="B3598" s="23">
        <v>1</v>
      </c>
      <c r="C3598" s="23">
        <v>1023914</v>
      </c>
      <c r="D3598" s="23" t="s">
        <v>2302</v>
      </c>
      <c r="E3598" s="5">
        <f>IFERROR((PlanMasine[[#This Row],[Norma]]/PlanMasine[[#This Row],[Q]])*(PlanMasine[[#This Row],[Q]]/SUMIF(#REF!,PlanMasine[[#This Row],[RN]],#REF!)*PlanMasine[[#This Row],[KPLQ]]),0)</f>
        <v>0</v>
      </c>
      <c r="F3598" s="23">
        <v>12</v>
      </c>
      <c r="G3598" s="23">
        <v>0</v>
      </c>
      <c r="H3598" s="23">
        <v>0</v>
      </c>
      <c r="I3598" s="23" t="s">
        <v>5</v>
      </c>
      <c r="J3598" s="23" t="s">
        <v>570</v>
      </c>
      <c r="K3598" s="23" t="s">
        <v>2447</v>
      </c>
      <c r="L3598" s="24">
        <v>45904</v>
      </c>
      <c r="M3598" s="28">
        <v>2.7777777777777779E-3</v>
      </c>
      <c r="N3598" s="3">
        <v>45859</v>
      </c>
      <c r="O3598">
        <v>215949</v>
      </c>
      <c r="P3598" t="e">
        <f>IFERROR(INDEX(REDOSLIJED!#REF!,MATCH(PlanMasine[[#This Row],[KPL]],REDOSLIJED!#REF!,0)),MAX(REDOSLIJED!#REF!)+1)</f>
        <v>#REF!</v>
      </c>
    </row>
    <row r="3599" spans="1:16" hidden="1" x14ac:dyDescent="0.25">
      <c r="A3599" s="23">
        <v>1023891</v>
      </c>
      <c r="B3599" s="23">
        <v>1</v>
      </c>
      <c r="C3599" s="23">
        <v>1023920</v>
      </c>
      <c r="D3599" s="23" t="s">
        <v>2296</v>
      </c>
      <c r="E3599" s="5">
        <f>IFERROR((PlanMasine[[#This Row],[Norma]]/PlanMasine[[#This Row],[Q]])*(PlanMasine[[#This Row],[Q]]/SUMIF(#REF!,PlanMasine[[#This Row],[RN]],#REF!)*PlanMasine[[#This Row],[KPLQ]]),0)</f>
        <v>0</v>
      </c>
      <c r="F3599" s="23">
        <v>12</v>
      </c>
      <c r="G3599" s="23">
        <v>0</v>
      </c>
      <c r="H3599" s="23">
        <v>0</v>
      </c>
      <c r="I3599" s="23" t="s">
        <v>5</v>
      </c>
      <c r="J3599" s="23" t="s">
        <v>570</v>
      </c>
      <c r="K3599" s="23" t="s">
        <v>2447</v>
      </c>
      <c r="L3599" s="24">
        <v>45904</v>
      </c>
      <c r="M3599" s="28">
        <v>6.9444444444444447E-4</v>
      </c>
      <c r="N3599" s="3">
        <v>45859</v>
      </c>
      <c r="O3599">
        <v>215955</v>
      </c>
      <c r="P3599" t="e">
        <f>IFERROR(INDEX(REDOSLIJED!#REF!,MATCH(PlanMasine[[#This Row],[KPL]],REDOSLIJED!#REF!,0)),MAX(REDOSLIJED!#REF!)+1)</f>
        <v>#REF!</v>
      </c>
    </row>
    <row r="3600" spans="1:16" hidden="1" x14ac:dyDescent="0.25">
      <c r="A3600" s="23">
        <v>1023891</v>
      </c>
      <c r="B3600" s="23">
        <v>1</v>
      </c>
      <c r="C3600" s="23">
        <v>1023925</v>
      </c>
      <c r="D3600" s="23" t="s">
        <v>2446</v>
      </c>
      <c r="E3600" s="5">
        <f>IFERROR((PlanMasine[[#This Row],[Norma]]/PlanMasine[[#This Row],[Q]])*(PlanMasine[[#This Row],[Q]]/SUMIF(#REF!,PlanMasine[[#This Row],[RN]],#REF!)*PlanMasine[[#This Row],[KPLQ]]),0)</f>
        <v>0</v>
      </c>
      <c r="F3600" s="23">
        <v>12</v>
      </c>
      <c r="G3600" s="23">
        <v>0</v>
      </c>
      <c r="H3600" s="23">
        <v>0</v>
      </c>
      <c r="I3600" s="23" t="s">
        <v>5</v>
      </c>
      <c r="J3600" s="23" t="s">
        <v>570</v>
      </c>
      <c r="K3600" s="23" t="s">
        <v>2447</v>
      </c>
      <c r="L3600" s="24">
        <v>45904</v>
      </c>
      <c r="M3600" s="28">
        <v>6.9444444444444447E-4</v>
      </c>
      <c r="N3600" s="3">
        <v>45859</v>
      </c>
      <c r="O3600">
        <v>215960</v>
      </c>
      <c r="P3600" t="e">
        <f>IFERROR(INDEX(REDOSLIJED!#REF!,MATCH(PlanMasine[[#This Row],[KPL]],REDOSLIJED!#REF!,0)),MAX(REDOSLIJED!#REF!)+1)</f>
        <v>#REF!</v>
      </c>
    </row>
    <row r="3601" spans="1:16" hidden="1" x14ac:dyDescent="0.25">
      <c r="A3601" s="23">
        <v>1023891</v>
      </c>
      <c r="B3601" s="23">
        <v>1</v>
      </c>
      <c r="C3601" s="23">
        <v>1023943</v>
      </c>
      <c r="D3601" s="23" t="s">
        <v>1866</v>
      </c>
      <c r="E3601" s="5">
        <f>IFERROR((PlanMasine[[#This Row],[Norma]]/PlanMasine[[#This Row],[Q]])*(PlanMasine[[#This Row],[Q]]/SUMIF(#REF!,PlanMasine[[#This Row],[RN]],#REF!)*PlanMasine[[#This Row],[KPLQ]]),0)</f>
        <v>0</v>
      </c>
      <c r="F3601" s="23">
        <v>12</v>
      </c>
      <c r="G3601" s="23">
        <v>0</v>
      </c>
      <c r="H3601" s="23">
        <v>0</v>
      </c>
      <c r="I3601" s="23" t="s">
        <v>5</v>
      </c>
      <c r="J3601" s="23" t="s">
        <v>570</v>
      </c>
      <c r="K3601" s="23" t="s">
        <v>2447</v>
      </c>
      <c r="L3601" s="24">
        <v>45904</v>
      </c>
      <c r="M3601" s="28">
        <v>1.3888888888888889E-3</v>
      </c>
      <c r="N3601" s="3">
        <v>45859</v>
      </c>
      <c r="O3601">
        <v>215978</v>
      </c>
      <c r="P3601" t="e">
        <f>IFERROR(INDEX(REDOSLIJED!#REF!,MATCH(PlanMasine[[#This Row],[KPL]],REDOSLIJED!#REF!,0)),MAX(REDOSLIJED!#REF!)+1)</f>
        <v>#REF!</v>
      </c>
    </row>
    <row r="3602" spans="1:16" hidden="1" x14ac:dyDescent="0.25">
      <c r="A3602" s="23">
        <v>1023891</v>
      </c>
      <c r="B3602" s="23">
        <v>1</v>
      </c>
      <c r="C3602" s="23">
        <v>1023906</v>
      </c>
      <c r="D3602" s="23" t="s">
        <v>2307</v>
      </c>
      <c r="E3602" s="5">
        <f>IFERROR((PlanMasine[[#This Row],[Norma]]/PlanMasine[[#This Row],[Q]])*(PlanMasine[[#This Row],[Q]]/SUMIF(#REF!,PlanMasine[[#This Row],[RN]],#REF!)*PlanMasine[[#This Row],[KPLQ]]),0)</f>
        <v>0</v>
      </c>
      <c r="F3602" s="23">
        <v>12</v>
      </c>
      <c r="G3602" s="23">
        <v>0</v>
      </c>
      <c r="H3602" s="23">
        <v>0</v>
      </c>
      <c r="I3602" s="23" t="s">
        <v>5</v>
      </c>
      <c r="J3602" s="23" t="s">
        <v>570</v>
      </c>
      <c r="K3602" s="23" t="s">
        <v>2447</v>
      </c>
      <c r="L3602" s="24">
        <v>45904</v>
      </c>
      <c r="M3602" s="28">
        <v>6.9444444444444441E-3</v>
      </c>
      <c r="N3602" s="3">
        <v>45859</v>
      </c>
      <c r="O3602">
        <v>215940</v>
      </c>
      <c r="P3602" t="e">
        <f>IFERROR(INDEX(REDOSLIJED!#REF!,MATCH(PlanMasine[[#This Row],[KPL]],REDOSLIJED!#REF!,0)),MAX(REDOSLIJED!#REF!)+1)</f>
        <v>#REF!</v>
      </c>
    </row>
    <row r="3603" spans="1:16" hidden="1" x14ac:dyDescent="0.25">
      <c r="A3603" s="23">
        <v>1023891</v>
      </c>
      <c r="B3603" s="23">
        <v>1</v>
      </c>
      <c r="C3603" s="23">
        <v>1023934</v>
      </c>
      <c r="D3603" s="23" t="s">
        <v>2299</v>
      </c>
      <c r="E3603" s="5">
        <f>IFERROR((PlanMasine[[#This Row],[Norma]]/PlanMasine[[#This Row],[Q]])*(PlanMasine[[#This Row],[Q]]/SUMIF(#REF!,PlanMasine[[#This Row],[RN]],#REF!)*PlanMasine[[#This Row],[KPLQ]]),0)</f>
        <v>0</v>
      </c>
      <c r="F3603" s="23">
        <v>12</v>
      </c>
      <c r="G3603" s="23">
        <v>0</v>
      </c>
      <c r="H3603" s="23">
        <v>0</v>
      </c>
      <c r="I3603" s="23" t="s">
        <v>5</v>
      </c>
      <c r="J3603" s="23" t="s">
        <v>570</v>
      </c>
      <c r="K3603" s="23" t="s">
        <v>2447</v>
      </c>
      <c r="L3603" s="24">
        <v>45904</v>
      </c>
      <c r="M3603" s="28">
        <v>6.9444444444444447E-4</v>
      </c>
      <c r="N3603" s="3">
        <v>45859</v>
      </c>
      <c r="O3603">
        <v>215969</v>
      </c>
      <c r="P3603" t="e">
        <f>IFERROR(INDEX(REDOSLIJED!#REF!,MATCH(PlanMasine[[#This Row],[KPL]],REDOSLIJED!#REF!,0)),MAX(REDOSLIJED!#REF!)+1)</f>
        <v>#REF!</v>
      </c>
    </row>
    <row r="3604" spans="1:16" hidden="1" x14ac:dyDescent="0.25">
      <c r="A3604" s="23">
        <v>1023891</v>
      </c>
      <c r="B3604" s="23">
        <v>1</v>
      </c>
      <c r="C3604" s="23">
        <v>1023903</v>
      </c>
      <c r="D3604" s="23" t="s">
        <v>2308</v>
      </c>
      <c r="E3604" s="5">
        <f>IFERROR((PlanMasine[[#This Row],[Norma]]/PlanMasine[[#This Row],[Q]])*(PlanMasine[[#This Row],[Q]]/SUMIF(#REF!,PlanMasine[[#This Row],[RN]],#REF!)*PlanMasine[[#This Row],[KPLQ]]),0)</f>
        <v>0</v>
      </c>
      <c r="F3604" s="23">
        <v>12</v>
      </c>
      <c r="G3604" s="23">
        <v>0</v>
      </c>
      <c r="H3604" s="23">
        <v>0</v>
      </c>
      <c r="I3604" s="23" t="s">
        <v>5</v>
      </c>
      <c r="J3604" s="23" t="s">
        <v>570</v>
      </c>
      <c r="K3604" s="23" t="s">
        <v>2447</v>
      </c>
      <c r="L3604" s="24">
        <v>45904</v>
      </c>
      <c r="M3604" s="28">
        <v>3.472222222222222E-3</v>
      </c>
      <c r="N3604" s="3">
        <v>45859</v>
      </c>
      <c r="O3604">
        <v>215937</v>
      </c>
      <c r="P3604" t="e">
        <f>IFERROR(INDEX(REDOSLIJED!#REF!,MATCH(PlanMasine[[#This Row],[KPL]],REDOSLIJED!#REF!,0)),MAX(REDOSLIJED!#REF!)+1)</f>
        <v>#REF!</v>
      </c>
    </row>
    <row r="3605" spans="1:16" hidden="1" x14ac:dyDescent="0.25">
      <c r="A3605" s="23">
        <v>1023891</v>
      </c>
      <c r="B3605" s="23">
        <v>1</v>
      </c>
      <c r="C3605" s="23">
        <v>1023919</v>
      </c>
      <c r="D3605" s="23" t="s">
        <v>2303</v>
      </c>
      <c r="E3605" s="5">
        <f>IFERROR((PlanMasine[[#This Row],[Norma]]/PlanMasine[[#This Row],[Q]])*(PlanMasine[[#This Row],[Q]]/SUMIF(#REF!,PlanMasine[[#This Row],[RN]],#REF!)*PlanMasine[[#This Row],[KPLQ]]),0)</f>
        <v>0</v>
      </c>
      <c r="F3605" s="23">
        <v>24</v>
      </c>
      <c r="G3605" s="23">
        <v>0</v>
      </c>
      <c r="H3605" s="23">
        <v>0</v>
      </c>
      <c r="I3605" s="23" t="s">
        <v>5</v>
      </c>
      <c r="J3605" s="23" t="s">
        <v>570</v>
      </c>
      <c r="K3605" s="23" t="s">
        <v>2447</v>
      </c>
      <c r="L3605" s="24">
        <v>45904</v>
      </c>
      <c r="M3605" s="28">
        <v>1.3888888888888889E-3</v>
      </c>
      <c r="N3605" s="3">
        <v>45859</v>
      </c>
      <c r="O3605">
        <v>215954</v>
      </c>
      <c r="P3605" t="e">
        <f>IFERROR(INDEX(REDOSLIJED!#REF!,MATCH(PlanMasine[[#This Row],[KPL]],REDOSLIJED!#REF!,0)),MAX(REDOSLIJED!#REF!)+1)</f>
        <v>#REF!</v>
      </c>
    </row>
    <row r="3606" spans="1:16" hidden="1" x14ac:dyDescent="0.25">
      <c r="A3606" s="23">
        <v>1023891</v>
      </c>
      <c r="B3606" s="23">
        <v>1</v>
      </c>
      <c r="C3606" s="23">
        <v>1023911</v>
      </c>
      <c r="D3606" s="23" t="s">
        <v>2300</v>
      </c>
      <c r="E3606" s="5">
        <f>IFERROR((PlanMasine[[#This Row],[Norma]]/PlanMasine[[#This Row],[Q]])*(PlanMasine[[#This Row],[Q]]/SUMIF(#REF!,PlanMasine[[#This Row],[RN]],#REF!)*PlanMasine[[#This Row],[KPLQ]]),0)</f>
        <v>0</v>
      </c>
      <c r="F3606" s="23">
        <v>12</v>
      </c>
      <c r="G3606" s="23">
        <v>0</v>
      </c>
      <c r="H3606" s="23">
        <v>0</v>
      </c>
      <c r="I3606" s="23" t="s">
        <v>5</v>
      </c>
      <c r="J3606" s="23" t="s">
        <v>570</v>
      </c>
      <c r="K3606" s="23" t="s">
        <v>2447</v>
      </c>
      <c r="L3606" s="24">
        <v>45904</v>
      </c>
      <c r="M3606" s="28">
        <v>2.7777777777777779E-3</v>
      </c>
      <c r="N3606" s="3">
        <v>45859</v>
      </c>
      <c r="O3606">
        <v>215946</v>
      </c>
      <c r="P3606" t="e">
        <f>IFERROR(INDEX(REDOSLIJED!#REF!,MATCH(PlanMasine[[#This Row],[KPL]],REDOSLIJED!#REF!,0)),MAX(REDOSLIJED!#REF!)+1)</f>
        <v>#REF!</v>
      </c>
    </row>
    <row r="3607" spans="1:16" hidden="1" x14ac:dyDescent="0.25">
      <c r="A3607" s="23">
        <v>1023891</v>
      </c>
      <c r="B3607" s="23">
        <v>1</v>
      </c>
      <c r="C3607" s="23">
        <v>1023915</v>
      </c>
      <c r="D3607" s="23" t="s">
        <v>2305</v>
      </c>
      <c r="E3607" s="5">
        <f>IFERROR((PlanMasine[[#This Row],[Norma]]/PlanMasine[[#This Row],[Q]])*(PlanMasine[[#This Row],[Q]]/SUMIF(#REF!,PlanMasine[[#This Row],[RN]],#REF!)*PlanMasine[[#This Row],[KPLQ]]),0)</f>
        <v>0</v>
      </c>
      <c r="F3607" s="23">
        <v>12</v>
      </c>
      <c r="G3607" s="23">
        <v>0</v>
      </c>
      <c r="H3607" s="23">
        <v>0</v>
      </c>
      <c r="I3607" s="23" t="s">
        <v>5</v>
      </c>
      <c r="J3607" s="23" t="s">
        <v>570</v>
      </c>
      <c r="K3607" s="23" t="s">
        <v>2447</v>
      </c>
      <c r="L3607" s="24">
        <v>45904</v>
      </c>
      <c r="M3607" s="28">
        <v>2.7777777777777779E-3</v>
      </c>
      <c r="N3607" s="3">
        <v>45859</v>
      </c>
      <c r="O3607">
        <v>215950</v>
      </c>
      <c r="P3607" t="e">
        <f>IFERROR(INDEX(REDOSLIJED!#REF!,MATCH(PlanMasine[[#This Row],[KPL]],REDOSLIJED!#REF!,0)),MAX(REDOSLIJED!#REF!)+1)</f>
        <v>#REF!</v>
      </c>
    </row>
    <row r="3608" spans="1:16" hidden="1" x14ac:dyDescent="0.25">
      <c r="A3608" s="23">
        <v>1023891</v>
      </c>
      <c r="B3608" s="23">
        <v>1</v>
      </c>
      <c r="C3608" s="23">
        <v>1023931</v>
      </c>
      <c r="D3608" s="23" t="s">
        <v>1863</v>
      </c>
      <c r="E3608" s="5">
        <f>IFERROR((PlanMasine[[#This Row],[Norma]]/PlanMasine[[#This Row],[Q]])*(PlanMasine[[#This Row],[Q]]/SUMIF(#REF!,PlanMasine[[#This Row],[RN]],#REF!)*PlanMasine[[#This Row],[KPLQ]]),0)</f>
        <v>0</v>
      </c>
      <c r="F3608" s="23">
        <v>12</v>
      </c>
      <c r="G3608" s="23">
        <v>0</v>
      </c>
      <c r="H3608" s="23">
        <v>0</v>
      </c>
      <c r="I3608" s="23" t="s">
        <v>5</v>
      </c>
      <c r="J3608" s="23" t="s">
        <v>570</v>
      </c>
      <c r="K3608" s="23" t="s">
        <v>2447</v>
      </c>
      <c r="L3608" s="24">
        <v>45904</v>
      </c>
      <c r="M3608" s="28">
        <v>1.3888888888888889E-3</v>
      </c>
      <c r="N3608" s="3">
        <v>45859</v>
      </c>
      <c r="O3608">
        <v>215966</v>
      </c>
      <c r="P3608" t="e">
        <f>IFERROR(INDEX(REDOSLIJED!#REF!,MATCH(PlanMasine[[#This Row],[KPL]],REDOSLIJED!#REF!,0)),MAX(REDOSLIJED!#REF!)+1)</f>
        <v>#REF!</v>
      </c>
    </row>
    <row r="3609" spans="1:16" hidden="1" x14ac:dyDescent="0.25">
      <c r="A3609" s="23">
        <v>1023892</v>
      </c>
      <c r="B3609" s="23">
        <v>1</v>
      </c>
      <c r="C3609" s="23">
        <v>1023906</v>
      </c>
      <c r="D3609" s="23" t="s">
        <v>2307</v>
      </c>
      <c r="E3609" s="5">
        <f>IFERROR((PlanMasine[[#This Row],[Norma]]/PlanMasine[[#This Row],[Q]])*(PlanMasine[[#This Row],[Q]]/SUMIF(#REF!,PlanMasine[[#This Row],[RN]],#REF!)*PlanMasine[[#This Row],[KPLQ]]),0)</f>
        <v>0</v>
      </c>
      <c r="F3609" s="23">
        <v>12</v>
      </c>
      <c r="G3609" s="23">
        <v>0</v>
      </c>
      <c r="H3609" s="23">
        <v>0</v>
      </c>
      <c r="I3609" s="23" t="s">
        <v>5</v>
      </c>
      <c r="J3609" s="23" t="s">
        <v>570</v>
      </c>
      <c r="K3609" s="23" t="s">
        <v>2447</v>
      </c>
      <c r="L3609" s="24">
        <v>45904</v>
      </c>
      <c r="M3609" s="28">
        <v>6.9444444444444441E-3</v>
      </c>
      <c r="N3609" s="3">
        <v>45859</v>
      </c>
      <c r="O3609">
        <v>215940</v>
      </c>
      <c r="P3609" t="e">
        <f>IFERROR(INDEX(REDOSLIJED!#REF!,MATCH(PlanMasine[[#This Row],[KPL]],REDOSLIJED!#REF!,0)),MAX(REDOSLIJED!#REF!)+1)</f>
        <v>#REF!</v>
      </c>
    </row>
    <row r="3610" spans="1:16" hidden="1" x14ac:dyDescent="0.25">
      <c r="A3610" s="23">
        <v>1023892</v>
      </c>
      <c r="B3610" s="23">
        <v>1</v>
      </c>
      <c r="C3610" s="23">
        <v>1023921</v>
      </c>
      <c r="D3610" s="23" t="s">
        <v>2309</v>
      </c>
      <c r="E3610" s="5">
        <f>IFERROR((PlanMasine[[#This Row],[Norma]]/PlanMasine[[#This Row],[Q]])*(PlanMasine[[#This Row],[Q]]/SUMIF(#REF!,PlanMasine[[#This Row],[RN]],#REF!)*PlanMasine[[#This Row],[KPLQ]]),0)</f>
        <v>0</v>
      </c>
      <c r="F3610" s="23">
        <v>12</v>
      </c>
      <c r="G3610" s="23">
        <v>0</v>
      </c>
      <c r="H3610" s="23">
        <v>0</v>
      </c>
      <c r="I3610" s="23" t="s">
        <v>5</v>
      </c>
      <c r="J3610" s="23" t="s">
        <v>570</v>
      </c>
      <c r="K3610" s="23" t="s">
        <v>2447</v>
      </c>
      <c r="L3610" s="24">
        <v>45904</v>
      </c>
      <c r="M3610" s="28">
        <v>2.7777777777777779E-3</v>
      </c>
      <c r="N3610" s="3">
        <v>45859</v>
      </c>
      <c r="O3610">
        <v>215956</v>
      </c>
      <c r="P3610" t="e">
        <f>IFERROR(INDEX(REDOSLIJED!#REF!,MATCH(PlanMasine[[#This Row],[KPL]],REDOSLIJED!#REF!,0)),MAX(REDOSLIJED!#REF!)+1)</f>
        <v>#REF!</v>
      </c>
    </row>
    <row r="3611" spans="1:16" hidden="1" x14ac:dyDescent="0.25">
      <c r="A3611" s="23">
        <v>1023892</v>
      </c>
      <c r="B3611" s="23">
        <v>1</v>
      </c>
      <c r="C3611" s="23">
        <v>1023908</v>
      </c>
      <c r="D3611" s="23" t="s">
        <v>2306</v>
      </c>
      <c r="E3611" s="5">
        <f>IFERROR((PlanMasine[[#This Row],[Norma]]/PlanMasine[[#This Row],[Q]])*(PlanMasine[[#This Row],[Q]]/SUMIF(#REF!,PlanMasine[[#This Row],[RN]],#REF!)*PlanMasine[[#This Row],[KPLQ]]),0)</f>
        <v>0</v>
      </c>
      <c r="F3611" s="23">
        <v>12</v>
      </c>
      <c r="G3611" s="23">
        <v>0</v>
      </c>
      <c r="H3611" s="23">
        <v>0</v>
      </c>
      <c r="I3611" s="23" t="s">
        <v>5</v>
      </c>
      <c r="J3611" s="23" t="s">
        <v>570</v>
      </c>
      <c r="K3611" s="23" t="s">
        <v>2447</v>
      </c>
      <c r="L3611" s="24">
        <v>45904</v>
      </c>
      <c r="M3611" s="28">
        <v>2.7777777777777779E-3</v>
      </c>
      <c r="N3611" s="3">
        <v>45859</v>
      </c>
      <c r="O3611">
        <v>215942</v>
      </c>
      <c r="P3611" t="e">
        <f>IFERROR(INDEX(REDOSLIJED!#REF!,MATCH(PlanMasine[[#This Row],[KPL]],REDOSLIJED!#REF!,0)),MAX(REDOSLIJED!#REF!)+1)</f>
        <v>#REF!</v>
      </c>
    </row>
    <row r="3612" spans="1:16" hidden="1" x14ac:dyDescent="0.25">
      <c r="A3612" s="23">
        <v>1023892</v>
      </c>
      <c r="B3612" s="23">
        <v>1</v>
      </c>
      <c r="C3612" s="23">
        <v>1023925</v>
      </c>
      <c r="D3612" s="23" t="s">
        <v>2446</v>
      </c>
      <c r="E3612" s="5">
        <f>IFERROR((PlanMasine[[#This Row],[Norma]]/PlanMasine[[#This Row],[Q]])*(PlanMasine[[#This Row],[Q]]/SUMIF(#REF!,PlanMasine[[#This Row],[RN]],#REF!)*PlanMasine[[#This Row],[KPLQ]]),0)</f>
        <v>0</v>
      </c>
      <c r="F3612" s="23">
        <v>12</v>
      </c>
      <c r="G3612" s="23">
        <v>0</v>
      </c>
      <c r="H3612" s="23">
        <v>0</v>
      </c>
      <c r="I3612" s="23" t="s">
        <v>5</v>
      </c>
      <c r="J3612" s="23" t="s">
        <v>570</v>
      </c>
      <c r="K3612" s="23" t="s">
        <v>2447</v>
      </c>
      <c r="L3612" s="24">
        <v>45904</v>
      </c>
      <c r="M3612" s="28">
        <v>6.9444444444444447E-4</v>
      </c>
      <c r="N3612" s="3">
        <v>45859</v>
      </c>
      <c r="O3612">
        <v>215960</v>
      </c>
      <c r="P3612" t="e">
        <f>IFERROR(INDEX(REDOSLIJED!#REF!,MATCH(PlanMasine[[#This Row],[KPL]],REDOSLIJED!#REF!,0)),MAX(REDOSLIJED!#REF!)+1)</f>
        <v>#REF!</v>
      </c>
    </row>
    <row r="3613" spans="1:16" hidden="1" x14ac:dyDescent="0.25">
      <c r="A3613" s="23">
        <v>1023892</v>
      </c>
      <c r="B3613" s="23">
        <v>1</v>
      </c>
      <c r="C3613" s="23">
        <v>1023931</v>
      </c>
      <c r="D3613" s="23" t="s">
        <v>1863</v>
      </c>
      <c r="E3613" s="5">
        <f>IFERROR((PlanMasine[[#This Row],[Norma]]/PlanMasine[[#This Row],[Q]])*(PlanMasine[[#This Row],[Q]]/SUMIF(#REF!,PlanMasine[[#This Row],[RN]],#REF!)*PlanMasine[[#This Row],[KPLQ]]),0)</f>
        <v>0</v>
      </c>
      <c r="F3613" s="23">
        <v>12</v>
      </c>
      <c r="G3613" s="23">
        <v>0</v>
      </c>
      <c r="H3613" s="23">
        <v>0</v>
      </c>
      <c r="I3613" s="23" t="s">
        <v>5</v>
      </c>
      <c r="J3613" s="23" t="s">
        <v>570</v>
      </c>
      <c r="K3613" s="23" t="s">
        <v>2447</v>
      </c>
      <c r="L3613" s="24">
        <v>45904</v>
      </c>
      <c r="M3613" s="28">
        <v>1.3888888888888889E-3</v>
      </c>
      <c r="N3613" s="3">
        <v>45859</v>
      </c>
      <c r="O3613">
        <v>215966</v>
      </c>
      <c r="P3613" t="e">
        <f>IFERROR(INDEX(REDOSLIJED!#REF!,MATCH(PlanMasine[[#This Row],[KPL]],REDOSLIJED!#REF!,0)),MAX(REDOSLIJED!#REF!)+1)</f>
        <v>#REF!</v>
      </c>
    </row>
    <row r="3614" spans="1:16" hidden="1" x14ac:dyDescent="0.25">
      <c r="A3614" s="23">
        <v>1023892</v>
      </c>
      <c r="B3614" s="23">
        <v>1</v>
      </c>
      <c r="C3614" s="23">
        <v>1023943</v>
      </c>
      <c r="D3614" s="23" t="s">
        <v>1866</v>
      </c>
      <c r="E3614" s="5">
        <f>IFERROR((PlanMasine[[#This Row],[Norma]]/PlanMasine[[#This Row],[Q]])*(PlanMasine[[#This Row],[Q]]/SUMIF(#REF!,PlanMasine[[#This Row],[RN]],#REF!)*PlanMasine[[#This Row],[KPLQ]]),0)</f>
        <v>0</v>
      </c>
      <c r="F3614" s="23">
        <v>12</v>
      </c>
      <c r="G3614" s="23">
        <v>0</v>
      </c>
      <c r="H3614" s="23">
        <v>0</v>
      </c>
      <c r="I3614" s="23" t="s">
        <v>5</v>
      </c>
      <c r="J3614" s="23" t="s">
        <v>570</v>
      </c>
      <c r="K3614" s="23" t="s">
        <v>2447</v>
      </c>
      <c r="L3614" s="24">
        <v>45904</v>
      </c>
      <c r="M3614" s="28">
        <v>1.3888888888888889E-3</v>
      </c>
      <c r="N3614" s="3">
        <v>45859</v>
      </c>
      <c r="O3614">
        <v>215978</v>
      </c>
      <c r="P3614" t="e">
        <f>IFERROR(INDEX(REDOSLIJED!#REF!,MATCH(PlanMasine[[#This Row],[KPL]],REDOSLIJED!#REF!,0)),MAX(REDOSLIJED!#REF!)+1)</f>
        <v>#REF!</v>
      </c>
    </row>
    <row r="3615" spans="1:16" hidden="1" x14ac:dyDescent="0.25">
      <c r="A3615" s="23">
        <v>1023892</v>
      </c>
      <c r="B3615" s="23">
        <v>1</v>
      </c>
      <c r="C3615" s="23">
        <v>1023902</v>
      </c>
      <c r="D3615" s="23" t="s">
        <v>2304</v>
      </c>
      <c r="E3615" s="5">
        <f>IFERROR((PlanMasine[[#This Row],[Norma]]/PlanMasine[[#This Row],[Q]])*(PlanMasine[[#This Row],[Q]]/SUMIF(#REF!,PlanMasine[[#This Row],[RN]],#REF!)*PlanMasine[[#This Row],[KPLQ]]),0)</f>
        <v>0</v>
      </c>
      <c r="F3615" s="23">
        <v>12</v>
      </c>
      <c r="G3615" s="23">
        <v>0</v>
      </c>
      <c r="H3615" s="23">
        <v>0</v>
      </c>
      <c r="I3615" s="23" t="s">
        <v>5</v>
      </c>
      <c r="J3615" s="23" t="s">
        <v>570</v>
      </c>
      <c r="K3615" s="23" t="s">
        <v>2447</v>
      </c>
      <c r="L3615" s="24">
        <v>45904</v>
      </c>
      <c r="M3615" s="28">
        <v>3.472222222222222E-3</v>
      </c>
      <c r="N3615" s="3">
        <v>45859</v>
      </c>
      <c r="O3615">
        <v>215936</v>
      </c>
      <c r="P3615" t="e">
        <f>IFERROR(INDEX(REDOSLIJED!#REF!,MATCH(PlanMasine[[#This Row],[KPL]],REDOSLIJED!#REF!,0)),MAX(REDOSLIJED!#REF!)+1)</f>
        <v>#REF!</v>
      </c>
    </row>
    <row r="3616" spans="1:16" hidden="1" x14ac:dyDescent="0.25">
      <c r="A3616" s="23">
        <v>1023892</v>
      </c>
      <c r="B3616" s="23">
        <v>1</v>
      </c>
      <c r="C3616" s="23">
        <v>1023920</v>
      </c>
      <c r="D3616" s="23" t="s">
        <v>2296</v>
      </c>
      <c r="E3616" s="5">
        <f>IFERROR((PlanMasine[[#This Row],[Norma]]/PlanMasine[[#This Row],[Q]])*(PlanMasine[[#This Row],[Q]]/SUMIF(#REF!,PlanMasine[[#This Row],[RN]],#REF!)*PlanMasine[[#This Row],[KPLQ]]),0)</f>
        <v>0</v>
      </c>
      <c r="F3616" s="23">
        <v>12</v>
      </c>
      <c r="G3616" s="23">
        <v>0</v>
      </c>
      <c r="H3616" s="23">
        <v>0</v>
      </c>
      <c r="I3616" s="23" t="s">
        <v>5</v>
      </c>
      <c r="J3616" s="23" t="s">
        <v>570</v>
      </c>
      <c r="K3616" s="23" t="s">
        <v>2447</v>
      </c>
      <c r="L3616" s="24">
        <v>45904</v>
      </c>
      <c r="M3616" s="28">
        <v>6.9444444444444447E-4</v>
      </c>
      <c r="N3616" s="3">
        <v>45859</v>
      </c>
      <c r="O3616">
        <v>215955</v>
      </c>
      <c r="P3616" t="e">
        <f>IFERROR(INDEX(REDOSLIJED!#REF!,MATCH(PlanMasine[[#This Row],[KPL]],REDOSLIJED!#REF!,0)),MAX(REDOSLIJED!#REF!)+1)</f>
        <v>#REF!</v>
      </c>
    </row>
    <row r="3617" spans="1:16" hidden="1" x14ac:dyDescent="0.25">
      <c r="A3617" s="23">
        <v>1023892</v>
      </c>
      <c r="B3617" s="23">
        <v>1</v>
      </c>
      <c r="C3617" s="23">
        <v>1023934</v>
      </c>
      <c r="D3617" s="23" t="s">
        <v>2299</v>
      </c>
      <c r="E3617" s="5">
        <f>IFERROR((PlanMasine[[#This Row],[Norma]]/PlanMasine[[#This Row],[Q]])*(PlanMasine[[#This Row],[Q]]/SUMIF(#REF!,PlanMasine[[#This Row],[RN]],#REF!)*PlanMasine[[#This Row],[KPLQ]]),0)</f>
        <v>0</v>
      </c>
      <c r="F3617" s="23">
        <v>12</v>
      </c>
      <c r="G3617" s="23">
        <v>0</v>
      </c>
      <c r="H3617" s="23">
        <v>0</v>
      </c>
      <c r="I3617" s="23" t="s">
        <v>5</v>
      </c>
      <c r="J3617" s="23" t="s">
        <v>570</v>
      </c>
      <c r="K3617" s="23" t="s">
        <v>2447</v>
      </c>
      <c r="L3617" s="24">
        <v>45904</v>
      </c>
      <c r="M3617" s="28">
        <v>6.9444444444444447E-4</v>
      </c>
      <c r="N3617" s="3">
        <v>45859</v>
      </c>
      <c r="O3617">
        <v>215969</v>
      </c>
      <c r="P3617" t="e">
        <f>IFERROR(INDEX(REDOSLIJED!#REF!,MATCH(PlanMasine[[#This Row],[KPL]],REDOSLIJED!#REF!,0)),MAX(REDOSLIJED!#REF!)+1)</f>
        <v>#REF!</v>
      </c>
    </row>
    <row r="3618" spans="1:16" hidden="1" x14ac:dyDescent="0.25">
      <c r="A3618" s="23">
        <v>1023892</v>
      </c>
      <c r="B3618" s="23">
        <v>1</v>
      </c>
      <c r="C3618" s="23">
        <v>1023913</v>
      </c>
      <c r="D3618" s="23" t="s">
        <v>2301</v>
      </c>
      <c r="E3618" s="5">
        <f>IFERROR((PlanMasine[[#This Row],[Norma]]/PlanMasine[[#This Row],[Q]])*(PlanMasine[[#This Row],[Q]]/SUMIF(#REF!,PlanMasine[[#This Row],[RN]],#REF!)*PlanMasine[[#This Row],[KPLQ]]),0)</f>
        <v>0</v>
      </c>
      <c r="F3618" s="23">
        <v>12</v>
      </c>
      <c r="G3618" s="23">
        <v>0</v>
      </c>
      <c r="H3618" s="23">
        <v>0</v>
      </c>
      <c r="I3618" s="23" t="s">
        <v>5</v>
      </c>
      <c r="J3618" s="23" t="s">
        <v>570</v>
      </c>
      <c r="K3618" s="23" t="s">
        <v>2447</v>
      </c>
      <c r="L3618" s="24">
        <v>45904</v>
      </c>
      <c r="M3618" s="28">
        <v>5.5555555555555558E-3</v>
      </c>
      <c r="N3618" s="3">
        <v>45859</v>
      </c>
      <c r="O3618">
        <v>215948</v>
      </c>
      <c r="P3618" t="e">
        <f>IFERROR(INDEX(REDOSLIJED!#REF!,MATCH(PlanMasine[[#This Row],[KPL]],REDOSLIJED!#REF!,0)),MAX(REDOSLIJED!#REF!)+1)</f>
        <v>#REF!</v>
      </c>
    </row>
    <row r="3619" spans="1:16" hidden="1" x14ac:dyDescent="0.25">
      <c r="A3619" s="23">
        <v>1023892</v>
      </c>
      <c r="B3619" s="23">
        <v>1</v>
      </c>
      <c r="C3619" s="23">
        <v>1023907</v>
      </c>
      <c r="D3619" s="23" t="s">
        <v>2298</v>
      </c>
      <c r="E3619" s="5">
        <f>IFERROR((PlanMasine[[#This Row],[Norma]]/PlanMasine[[#This Row],[Q]])*(PlanMasine[[#This Row],[Q]]/SUMIF(#REF!,PlanMasine[[#This Row],[RN]],#REF!)*PlanMasine[[#This Row],[KPLQ]]),0)</f>
        <v>0</v>
      </c>
      <c r="F3619" s="23">
        <v>12</v>
      </c>
      <c r="G3619" s="23">
        <v>0</v>
      </c>
      <c r="H3619" s="23">
        <v>0</v>
      </c>
      <c r="I3619" s="23" t="s">
        <v>5</v>
      </c>
      <c r="J3619" s="23" t="s">
        <v>570</v>
      </c>
      <c r="K3619" s="23" t="s">
        <v>2447</v>
      </c>
      <c r="L3619" s="24">
        <v>45904</v>
      </c>
      <c r="M3619" s="28">
        <v>6.9444444444444441E-3</v>
      </c>
      <c r="N3619" s="3">
        <v>45859</v>
      </c>
      <c r="O3619">
        <v>215941</v>
      </c>
      <c r="P3619" t="e">
        <f>IFERROR(INDEX(REDOSLIJED!#REF!,MATCH(PlanMasine[[#This Row],[KPL]],REDOSLIJED!#REF!,0)),MAX(REDOSLIJED!#REF!)+1)</f>
        <v>#REF!</v>
      </c>
    </row>
    <row r="3620" spans="1:16" hidden="1" x14ac:dyDescent="0.25">
      <c r="A3620" s="23">
        <v>1023892</v>
      </c>
      <c r="B3620" s="23">
        <v>1</v>
      </c>
      <c r="C3620" s="23">
        <v>1023911</v>
      </c>
      <c r="D3620" s="23" t="s">
        <v>2300</v>
      </c>
      <c r="E3620" s="5">
        <f>IFERROR((PlanMasine[[#This Row],[Norma]]/PlanMasine[[#This Row],[Q]])*(PlanMasine[[#This Row],[Q]]/SUMIF(#REF!,PlanMasine[[#This Row],[RN]],#REF!)*PlanMasine[[#This Row],[KPLQ]]),0)</f>
        <v>0</v>
      </c>
      <c r="F3620" s="23">
        <v>12</v>
      </c>
      <c r="G3620" s="23">
        <v>0</v>
      </c>
      <c r="H3620" s="23">
        <v>0</v>
      </c>
      <c r="I3620" s="23" t="s">
        <v>5</v>
      </c>
      <c r="J3620" s="23" t="s">
        <v>570</v>
      </c>
      <c r="K3620" s="23" t="s">
        <v>2447</v>
      </c>
      <c r="L3620" s="24">
        <v>45904</v>
      </c>
      <c r="M3620" s="28">
        <v>2.7777777777777779E-3</v>
      </c>
      <c r="N3620" s="3">
        <v>45859</v>
      </c>
      <c r="O3620">
        <v>215946</v>
      </c>
      <c r="P3620" t="e">
        <f>IFERROR(INDEX(REDOSLIJED!#REF!,MATCH(PlanMasine[[#This Row],[KPL]],REDOSLIJED!#REF!,0)),MAX(REDOSLIJED!#REF!)+1)</f>
        <v>#REF!</v>
      </c>
    </row>
    <row r="3621" spans="1:16" hidden="1" x14ac:dyDescent="0.25">
      <c r="A3621" s="23">
        <v>1023892</v>
      </c>
      <c r="B3621" s="23">
        <v>1</v>
      </c>
      <c r="C3621" s="23">
        <v>1023914</v>
      </c>
      <c r="D3621" s="23" t="s">
        <v>2302</v>
      </c>
      <c r="E3621" s="5">
        <f>IFERROR((PlanMasine[[#This Row],[Norma]]/PlanMasine[[#This Row],[Q]])*(PlanMasine[[#This Row],[Q]]/SUMIF(#REF!,PlanMasine[[#This Row],[RN]],#REF!)*PlanMasine[[#This Row],[KPLQ]]),0)</f>
        <v>0</v>
      </c>
      <c r="F3621" s="23">
        <v>12</v>
      </c>
      <c r="G3621" s="23">
        <v>0</v>
      </c>
      <c r="H3621" s="23">
        <v>0</v>
      </c>
      <c r="I3621" s="23" t="s">
        <v>5</v>
      </c>
      <c r="J3621" s="23" t="s">
        <v>570</v>
      </c>
      <c r="K3621" s="23" t="s">
        <v>2447</v>
      </c>
      <c r="L3621" s="24">
        <v>45904</v>
      </c>
      <c r="M3621" s="28">
        <v>2.7777777777777779E-3</v>
      </c>
      <c r="N3621" s="3">
        <v>45859</v>
      </c>
      <c r="O3621">
        <v>215949</v>
      </c>
      <c r="P3621" t="e">
        <f>IFERROR(INDEX(REDOSLIJED!#REF!,MATCH(PlanMasine[[#This Row],[KPL]],REDOSLIJED!#REF!,0)),MAX(REDOSLIJED!#REF!)+1)</f>
        <v>#REF!</v>
      </c>
    </row>
    <row r="3622" spans="1:16" hidden="1" x14ac:dyDescent="0.25">
      <c r="A3622" s="23">
        <v>1023892</v>
      </c>
      <c r="B3622" s="23">
        <v>1</v>
      </c>
      <c r="C3622" s="23">
        <v>1023915</v>
      </c>
      <c r="D3622" s="23" t="s">
        <v>2305</v>
      </c>
      <c r="E3622" s="5">
        <f>IFERROR((PlanMasine[[#This Row],[Norma]]/PlanMasine[[#This Row],[Q]])*(PlanMasine[[#This Row],[Q]]/SUMIF(#REF!,PlanMasine[[#This Row],[RN]],#REF!)*PlanMasine[[#This Row],[KPLQ]]),0)</f>
        <v>0</v>
      </c>
      <c r="F3622" s="23">
        <v>12</v>
      </c>
      <c r="G3622" s="23">
        <v>0</v>
      </c>
      <c r="H3622" s="23">
        <v>0</v>
      </c>
      <c r="I3622" s="23" t="s">
        <v>5</v>
      </c>
      <c r="J3622" s="23" t="s">
        <v>570</v>
      </c>
      <c r="K3622" s="23" t="s">
        <v>2447</v>
      </c>
      <c r="L3622" s="24">
        <v>45904</v>
      </c>
      <c r="M3622" s="28">
        <v>2.7777777777777779E-3</v>
      </c>
      <c r="N3622" s="3">
        <v>45859</v>
      </c>
      <c r="O3622">
        <v>215950</v>
      </c>
      <c r="P3622" t="e">
        <f>IFERROR(INDEX(REDOSLIJED!#REF!,MATCH(PlanMasine[[#This Row],[KPL]],REDOSLIJED!#REF!,0)),MAX(REDOSLIJED!#REF!)+1)</f>
        <v>#REF!</v>
      </c>
    </row>
    <row r="3623" spans="1:16" hidden="1" x14ac:dyDescent="0.25">
      <c r="A3623" s="23">
        <v>1023892</v>
      </c>
      <c r="B3623" s="23">
        <v>1</v>
      </c>
      <c r="C3623" s="23">
        <v>1023919</v>
      </c>
      <c r="D3623" s="23" t="s">
        <v>2303</v>
      </c>
      <c r="E3623" s="5">
        <f>IFERROR((PlanMasine[[#This Row],[Norma]]/PlanMasine[[#This Row],[Q]])*(PlanMasine[[#This Row],[Q]]/SUMIF(#REF!,PlanMasine[[#This Row],[RN]],#REF!)*PlanMasine[[#This Row],[KPLQ]]),0)</f>
        <v>0</v>
      </c>
      <c r="F3623" s="23">
        <v>24</v>
      </c>
      <c r="G3623" s="23">
        <v>0</v>
      </c>
      <c r="H3623" s="23">
        <v>0</v>
      </c>
      <c r="I3623" s="23" t="s">
        <v>5</v>
      </c>
      <c r="J3623" s="23" t="s">
        <v>570</v>
      </c>
      <c r="K3623" s="23" t="s">
        <v>2447</v>
      </c>
      <c r="L3623" s="24">
        <v>45904</v>
      </c>
      <c r="M3623" s="28">
        <v>1.3888888888888889E-3</v>
      </c>
      <c r="N3623" s="3">
        <v>45859</v>
      </c>
      <c r="O3623">
        <v>215954</v>
      </c>
      <c r="P3623" t="e">
        <f>IFERROR(INDEX(REDOSLIJED!#REF!,MATCH(PlanMasine[[#This Row],[KPL]],REDOSLIJED!#REF!,0)),MAX(REDOSLIJED!#REF!)+1)</f>
        <v>#REF!</v>
      </c>
    </row>
    <row r="3624" spans="1:16" hidden="1" x14ac:dyDescent="0.25">
      <c r="A3624" s="23">
        <v>1023892</v>
      </c>
      <c r="B3624" s="23">
        <v>1</v>
      </c>
      <c r="C3624" s="23">
        <v>1023903</v>
      </c>
      <c r="D3624" s="23" t="s">
        <v>2308</v>
      </c>
      <c r="E3624" s="5">
        <f>IFERROR((PlanMasine[[#This Row],[Norma]]/PlanMasine[[#This Row],[Q]])*(PlanMasine[[#This Row],[Q]]/SUMIF(#REF!,PlanMasine[[#This Row],[RN]],#REF!)*PlanMasine[[#This Row],[KPLQ]]),0)</f>
        <v>0</v>
      </c>
      <c r="F3624" s="23">
        <v>12</v>
      </c>
      <c r="G3624" s="23">
        <v>0</v>
      </c>
      <c r="H3624" s="23">
        <v>0</v>
      </c>
      <c r="I3624" s="23" t="s">
        <v>5</v>
      </c>
      <c r="J3624" s="23" t="s">
        <v>570</v>
      </c>
      <c r="K3624" s="23" t="s">
        <v>2447</v>
      </c>
      <c r="L3624" s="24">
        <v>45904</v>
      </c>
      <c r="M3624" s="28">
        <v>3.472222222222222E-3</v>
      </c>
      <c r="N3624" s="3">
        <v>45859</v>
      </c>
      <c r="O3624">
        <v>215937</v>
      </c>
      <c r="P3624" t="e">
        <f>IFERROR(INDEX(REDOSLIJED!#REF!,MATCH(PlanMasine[[#This Row],[KPL]],REDOSLIJED!#REF!,0)),MAX(REDOSLIJED!#REF!)+1)</f>
        <v>#REF!</v>
      </c>
    </row>
    <row r="3625" spans="1:16" hidden="1" x14ac:dyDescent="0.25">
      <c r="A3625" s="23">
        <v>1023893</v>
      </c>
      <c r="B3625" s="23">
        <v>1</v>
      </c>
      <c r="C3625" s="23">
        <v>1023914</v>
      </c>
      <c r="D3625" s="23" t="s">
        <v>2302</v>
      </c>
      <c r="E3625" s="5">
        <f>IFERROR((PlanMasine[[#This Row],[Norma]]/PlanMasine[[#This Row],[Q]])*(PlanMasine[[#This Row],[Q]]/SUMIF(#REF!,PlanMasine[[#This Row],[RN]],#REF!)*PlanMasine[[#This Row],[KPLQ]]),0)</f>
        <v>0</v>
      </c>
      <c r="F3625" s="23">
        <v>12</v>
      </c>
      <c r="G3625" s="23">
        <v>0</v>
      </c>
      <c r="H3625" s="23">
        <v>0</v>
      </c>
      <c r="I3625" s="23" t="s">
        <v>5</v>
      </c>
      <c r="J3625" s="23" t="s">
        <v>570</v>
      </c>
      <c r="K3625" s="23" t="s">
        <v>2447</v>
      </c>
      <c r="L3625" s="24">
        <v>45904</v>
      </c>
      <c r="M3625" s="28">
        <v>2.7777777777777779E-3</v>
      </c>
      <c r="N3625" s="3">
        <v>45859</v>
      </c>
      <c r="O3625">
        <v>215949</v>
      </c>
      <c r="P3625" t="e">
        <f>IFERROR(INDEX(REDOSLIJED!#REF!,MATCH(PlanMasine[[#This Row],[KPL]],REDOSLIJED!#REF!,0)),MAX(REDOSLIJED!#REF!)+1)</f>
        <v>#REF!</v>
      </c>
    </row>
    <row r="3626" spans="1:16" hidden="1" x14ac:dyDescent="0.25">
      <c r="A3626" s="23">
        <v>1023893</v>
      </c>
      <c r="B3626" s="23">
        <v>1</v>
      </c>
      <c r="C3626" s="23">
        <v>1023908</v>
      </c>
      <c r="D3626" s="23" t="s">
        <v>2306</v>
      </c>
      <c r="E3626" s="5">
        <f>IFERROR((PlanMasine[[#This Row],[Norma]]/PlanMasine[[#This Row],[Q]])*(PlanMasine[[#This Row],[Q]]/SUMIF(#REF!,PlanMasine[[#This Row],[RN]],#REF!)*PlanMasine[[#This Row],[KPLQ]]),0)</f>
        <v>0</v>
      </c>
      <c r="F3626" s="23">
        <v>12</v>
      </c>
      <c r="G3626" s="23">
        <v>0</v>
      </c>
      <c r="H3626" s="23">
        <v>0</v>
      </c>
      <c r="I3626" s="23" t="s">
        <v>5</v>
      </c>
      <c r="J3626" s="23" t="s">
        <v>570</v>
      </c>
      <c r="K3626" s="23" t="s">
        <v>2447</v>
      </c>
      <c r="L3626" s="24">
        <v>45904</v>
      </c>
      <c r="M3626" s="28">
        <v>2.7777777777777779E-3</v>
      </c>
      <c r="N3626" s="3">
        <v>45859</v>
      </c>
      <c r="O3626">
        <v>215942</v>
      </c>
      <c r="P3626" t="e">
        <f>IFERROR(INDEX(REDOSLIJED!#REF!,MATCH(PlanMasine[[#This Row],[KPL]],REDOSLIJED!#REF!,0)),MAX(REDOSLIJED!#REF!)+1)</f>
        <v>#REF!</v>
      </c>
    </row>
    <row r="3627" spans="1:16" hidden="1" x14ac:dyDescent="0.25">
      <c r="A3627" s="23">
        <v>1023893</v>
      </c>
      <c r="B3627" s="23">
        <v>1</v>
      </c>
      <c r="C3627" s="23">
        <v>1023925</v>
      </c>
      <c r="D3627" s="23" t="s">
        <v>2446</v>
      </c>
      <c r="E3627" s="5">
        <f>IFERROR((PlanMasine[[#This Row],[Norma]]/PlanMasine[[#This Row],[Q]])*(PlanMasine[[#This Row],[Q]]/SUMIF(#REF!,PlanMasine[[#This Row],[RN]],#REF!)*PlanMasine[[#This Row],[KPLQ]]),0)</f>
        <v>0</v>
      </c>
      <c r="F3627" s="23">
        <v>12</v>
      </c>
      <c r="G3627" s="23">
        <v>0</v>
      </c>
      <c r="H3627" s="23">
        <v>0</v>
      </c>
      <c r="I3627" s="23" t="s">
        <v>5</v>
      </c>
      <c r="J3627" s="23" t="s">
        <v>570</v>
      </c>
      <c r="K3627" s="23" t="s">
        <v>2447</v>
      </c>
      <c r="L3627" s="24">
        <v>45904</v>
      </c>
      <c r="M3627" s="28">
        <v>6.9444444444444447E-4</v>
      </c>
      <c r="N3627" s="3">
        <v>45859</v>
      </c>
      <c r="O3627">
        <v>215960</v>
      </c>
      <c r="P3627" t="e">
        <f>IFERROR(INDEX(REDOSLIJED!#REF!,MATCH(PlanMasine[[#This Row],[KPL]],REDOSLIJED!#REF!,0)),MAX(REDOSLIJED!#REF!)+1)</f>
        <v>#REF!</v>
      </c>
    </row>
    <row r="3628" spans="1:16" hidden="1" x14ac:dyDescent="0.25">
      <c r="A3628" s="23">
        <v>1023893</v>
      </c>
      <c r="B3628" s="23">
        <v>1</v>
      </c>
      <c r="C3628" s="23">
        <v>1023911</v>
      </c>
      <c r="D3628" s="23" t="s">
        <v>2300</v>
      </c>
      <c r="E3628" s="5">
        <f>IFERROR((PlanMasine[[#This Row],[Norma]]/PlanMasine[[#This Row],[Q]])*(PlanMasine[[#This Row],[Q]]/SUMIF(#REF!,PlanMasine[[#This Row],[RN]],#REF!)*PlanMasine[[#This Row],[KPLQ]]),0)</f>
        <v>0</v>
      </c>
      <c r="F3628" s="23">
        <v>12</v>
      </c>
      <c r="G3628" s="23">
        <v>0</v>
      </c>
      <c r="H3628" s="23">
        <v>0</v>
      </c>
      <c r="I3628" s="23" t="s">
        <v>5</v>
      </c>
      <c r="J3628" s="23" t="s">
        <v>570</v>
      </c>
      <c r="K3628" s="23" t="s">
        <v>2447</v>
      </c>
      <c r="L3628" s="24">
        <v>45904</v>
      </c>
      <c r="M3628" s="28">
        <v>2.7777777777777779E-3</v>
      </c>
      <c r="N3628" s="3">
        <v>45859</v>
      </c>
      <c r="O3628">
        <v>215946</v>
      </c>
      <c r="P3628" t="e">
        <f>IFERROR(INDEX(REDOSLIJED!#REF!,MATCH(PlanMasine[[#This Row],[KPL]],REDOSLIJED!#REF!,0)),MAX(REDOSLIJED!#REF!)+1)</f>
        <v>#REF!</v>
      </c>
    </row>
    <row r="3629" spans="1:16" hidden="1" x14ac:dyDescent="0.25">
      <c r="A3629" s="23">
        <v>1023893</v>
      </c>
      <c r="B3629" s="23">
        <v>1</v>
      </c>
      <c r="C3629" s="23">
        <v>1023915</v>
      </c>
      <c r="D3629" s="23" t="s">
        <v>2305</v>
      </c>
      <c r="E3629" s="5">
        <f>IFERROR((PlanMasine[[#This Row],[Norma]]/PlanMasine[[#This Row],[Q]])*(PlanMasine[[#This Row],[Q]]/SUMIF(#REF!,PlanMasine[[#This Row],[RN]],#REF!)*PlanMasine[[#This Row],[KPLQ]]),0)</f>
        <v>0</v>
      </c>
      <c r="F3629" s="23">
        <v>12</v>
      </c>
      <c r="G3629" s="23">
        <v>0</v>
      </c>
      <c r="H3629" s="23">
        <v>0</v>
      </c>
      <c r="I3629" s="23" t="s">
        <v>5</v>
      </c>
      <c r="J3629" s="23" t="s">
        <v>570</v>
      </c>
      <c r="K3629" s="23" t="s">
        <v>2447</v>
      </c>
      <c r="L3629" s="24">
        <v>45904</v>
      </c>
      <c r="M3629" s="28">
        <v>2.7777777777777779E-3</v>
      </c>
      <c r="N3629" s="3">
        <v>45859</v>
      </c>
      <c r="O3629">
        <v>215950</v>
      </c>
      <c r="P3629" t="e">
        <f>IFERROR(INDEX(REDOSLIJED!#REF!,MATCH(PlanMasine[[#This Row],[KPL]],REDOSLIJED!#REF!,0)),MAX(REDOSLIJED!#REF!)+1)</f>
        <v>#REF!</v>
      </c>
    </row>
    <row r="3630" spans="1:16" hidden="1" x14ac:dyDescent="0.25">
      <c r="A3630" s="23">
        <v>1023893</v>
      </c>
      <c r="B3630" s="23">
        <v>1</v>
      </c>
      <c r="C3630" s="23">
        <v>1023931</v>
      </c>
      <c r="D3630" s="23" t="s">
        <v>1863</v>
      </c>
      <c r="E3630" s="5">
        <f>IFERROR((PlanMasine[[#This Row],[Norma]]/PlanMasine[[#This Row],[Q]])*(PlanMasine[[#This Row],[Q]]/SUMIF(#REF!,PlanMasine[[#This Row],[RN]],#REF!)*PlanMasine[[#This Row],[KPLQ]]),0)</f>
        <v>0</v>
      </c>
      <c r="F3630" s="23">
        <v>12</v>
      </c>
      <c r="G3630" s="23">
        <v>0</v>
      </c>
      <c r="H3630" s="23">
        <v>0</v>
      </c>
      <c r="I3630" s="23" t="s">
        <v>5</v>
      </c>
      <c r="J3630" s="23" t="s">
        <v>570</v>
      </c>
      <c r="K3630" s="23" t="s">
        <v>2447</v>
      </c>
      <c r="L3630" s="24">
        <v>45904</v>
      </c>
      <c r="M3630" s="28">
        <v>1.3888888888888889E-3</v>
      </c>
      <c r="N3630" s="3">
        <v>45859</v>
      </c>
      <c r="O3630">
        <v>215966</v>
      </c>
      <c r="P3630" t="e">
        <f>IFERROR(INDEX(REDOSLIJED!#REF!,MATCH(PlanMasine[[#This Row],[KPL]],REDOSLIJED!#REF!,0)),MAX(REDOSLIJED!#REF!)+1)</f>
        <v>#REF!</v>
      </c>
    </row>
    <row r="3631" spans="1:16" hidden="1" x14ac:dyDescent="0.25">
      <c r="A3631" s="23">
        <v>1023893</v>
      </c>
      <c r="B3631" s="23">
        <v>1</v>
      </c>
      <c r="C3631" s="23">
        <v>1023943</v>
      </c>
      <c r="D3631" s="23" t="s">
        <v>1866</v>
      </c>
      <c r="E3631" s="5">
        <f>IFERROR((PlanMasine[[#This Row],[Norma]]/PlanMasine[[#This Row],[Q]])*(PlanMasine[[#This Row],[Q]]/SUMIF(#REF!,PlanMasine[[#This Row],[RN]],#REF!)*PlanMasine[[#This Row],[KPLQ]]),0)</f>
        <v>0</v>
      </c>
      <c r="F3631" s="23">
        <v>12</v>
      </c>
      <c r="G3631" s="23">
        <v>0</v>
      </c>
      <c r="H3631" s="23">
        <v>0</v>
      </c>
      <c r="I3631" s="23" t="s">
        <v>5</v>
      </c>
      <c r="J3631" s="23" t="s">
        <v>570</v>
      </c>
      <c r="K3631" s="23" t="s">
        <v>2447</v>
      </c>
      <c r="L3631" s="24">
        <v>45904</v>
      </c>
      <c r="M3631" s="28">
        <v>1.3888888888888889E-3</v>
      </c>
      <c r="N3631" s="3">
        <v>45859</v>
      </c>
      <c r="O3631">
        <v>215978</v>
      </c>
      <c r="P3631" t="e">
        <f>IFERROR(INDEX(REDOSLIJED!#REF!,MATCH(PlanMasine[[#This Row],[KPL]],REDOSLIJED!#REF!,0)),MAX(REDOSLIJED!#REF!)+1)</f>
        <v>#REF!</v>
      </c>
    </row>
    <row r="3632" spans="1:16" hidden="1" x14ac:dyDescent="0.25">
      <c r="A3632" s="23">
        <v>1023893</v>
      </c>
      <c r="B3632" s="23">
        <v>1</v>
      </c>
      <c r="C3632" s="23">
        <v>1023919</v>
      </c>
      <c r="D3632" s="23" t="s">
        <v>2303</v>
      </c>
      <c r="E3632" s="5">
        <f>IFERROR((PlanMasine[[#This Row],[Norma]]/PlanMasine[[#This Row],[Q]])*(PlanMasine[[#This Row],[Q]]/SUMIF(#REF!,PlanMasine[[#This Row],[RN]],#REF!)*PlanMasine[[#This Row],[KPLQ]]),0)</f>
        <v>0</v>
      </c>
      <c r="F3632" s="23">
        <v>24</v>
      </c>
      <c r="G3632" s="23">
        <v>0</v>
      </c>
      <c r="H3632" s="23">
        <v>0</v>
      </c>
      <c r="I3632" s="23" t="s">
        <v>5</v>
      </c>
      <c r="J3632" s="23" t="s">
        <v>570</v>
      </c>
      <c r="K3632" s="23" t="s">
        <v>2447</v>
      </c>
      <c r="L3632" s="24">
        <v>45904</v>
      </c>
      <c r="M3632" s="28">
        <v>1.3888888888888889E-3</v>
      </c>
      <c r="N3632" s="3">
        <v>45859</v>
      </c>
      <c r="O3632">
        <v>215954</v>
      </c>
      <c r="P3632" t="e">
        <f>IFERROR(INDEX(REDOSLIJED!#REF!,MATCH(PlanMasine[[#This Row],[KPL]],REDOSLIJED!#REF!,0)),MAX(REDOSLIJED!#REF!)+1)</f>
        <v>#REF!</v>
      </c>
    </row>
    <row r="3633" spans="1:16" hidden="1" x14ac:dyDescent="0.25">
      <c r="A3633" s="23">
        <v>1023893</v>
      </c>
      <c r="B3633" s="23">
        <v>1</v>
      </c>
      <c r="C3633" s="23">
        <v>1023903</v>
      </c>
      <c r="D3633" s="23" t="s">
        <v>2308</v>
      </c>
      <c r="E3633" s="5">
        <f>IFERROR((PlanMasine[[#This Row],[Norma]]/PlanMasine[[#This Row],[Q]])*(PlanMasine[[#This Row],[Q]]/SUMIF(#REF!,PlanMasine[[#This Row],[RN]],#REF!)*PlanMasine[[#This Row],[KPLQ]]),0)</f>
        <v>0</v>
      </c>
      <c r="F3633" s="23">
        <v>12</v>
      </c>
      <c r="G3633" s="23">
        <v>0</v>
      </c>
      <c r="H3633" s="23">
        <v>0</v>
      </c>
      <c r="I3633" s="23" t="s">
        <v>5</v>
      </c>
      <c r="J3633" s="23" t="s">
        <v>570</v>
      </c>
      <c r="K3633" s="23" t="s">
        <v>2447</v>
      </c>
      <c r="L3633" s="24">
        <v>45904</v>
      </c>
      <c r="M3633" s="28">
        <v>3.472222222222222E-3</v>
      </c>
      <c r="N3633" s="3">
        <v>45859</v>
      </c>
      <c r="O3633">
        <v>215937</v>
      </c>
      <c r="P3633" t="e">
        <f>IFERROR(INDEX(REDOSLIJED!#REF!,MATCH(PlanMasine[[#This Row],[KPL]],REDOSLIJED!#REF!,0)),MAX(REDOSLIJED!#REF!)+1)</f>
        <v>#REF!</v>
      </c>
    </row>
    <row r="3634" spans="1:16" hidden="1" x14ac:dyDescent="0.25">
      <c r="A3634" s="23">
        <v>1023893</v>
      </c>
      <c r="B3634" s="23">
        <v>1</v>
      </c>
      <c r="C3634" s="23">
        <v>1023902</v>
      </c>
      <c r="D3634" s="23" t="s">
        <v>2304</v>
      </c>
      <c r="E3634" s="5">
        <f>IFERROR((PlanMasine[[#This Row],[Norma]]/PlanMasine[[#This Row],[Q]])*(PlanMasine[[#This Row],[Q]]/SUMIF(#REF!,PlanMasine[[#This Row],[RN]],#REF!)*PlanMasine[[#This Row],[KPLQ]]),0)</f>
        <v>0</v>
      </c>
      <c r="F3634" s="23">
        <v>12</v>
      </c>
      <c r="G3634" s="23">
        <v>0</v>
      </c>
      <c r="H3634" s="23">
        <v>0</v>
      </c>
      <c r="I3634" s="23" t="s">
        <v>5</v>
      </c>
      <c r="J3634" s="23" t="s">
        <v>570</v>
      </c>
      <c r="K3634" s="23" t="s">
        <v>2447</v>
      </c>
      <c r="L3634" s="24">
        <v>45904</v>
      </c>
      <c r="M3634" s="28">
        <v>3.472222222222222E-3</v>
      </c>
      <c r="N3634" s="3">
        <v>45859</v>
      </c>
      <c r="O3634">
        <v>215936</v>
      </c>
      <c r="P3634" t="e">
        <f>IFERROR(INDEX(REDOSLIJED!#REF!,MATCH(PlanMasine[[#This Row],[KPL]],REDOSLIJED!#REF!,0)),MAX(REDOSLIJED!#REF!)+1)</f>
        <v>#REF!</v>
      </c>
    </row>
    <row r="3635" spans="1:16" hidden="1" x14ac:dyDescent="0.25">
      <c r="A3635" s="23">
        <v>1023893</v>
      </c>
      <c r="B3635" s="23">
        <v>1</v>
      </c>
      <c r="C3635" s="23">
        <v>1023920</v>
      </c>
      <c r="D3635" s="23" t="s">
        <v>2296</v>
      </c>
      <c r="E3635" s="5">
        <f>IFERROR((PlanMasine[[#This Row],[Norma]]/PlanMasine[[#This Row],[Q]])*(PlanMasine[[#This Row],[Q]]/SUMIF(#REF!,PlanMasine[[#This Row],[RN]],#REF!)*PlanMasine[[#This Row],[KPLQ]]),0)</f>
        <v>0</v>
      </c>
      <c r="F3635" s="23">
        <v>12</v>
      </c>
      <c r="G3635" s="23">
        <v>0</v>
      </c>
      <c r="H3635" s="23">
        <v>0</v>
      </c>
      <c r="I3635" s="23" t="s">
        <v>5</v>
      </c>
      <c r="J3635" s="23" t="s">
        <v>570</v>
      </c>
      <c r="K3635" s="23" t="s">
        <v>2447</v>
      </c>
      <c r="L3635" s="24">
        <v>45904</v>
      </c>
      <c r="M3635" s="28">
        <v>6.9444444444444447E-4</v>
      </c>
      <c r="N3635" s="3">
        <v>45859</v>
      </c>
      <c r="O3635">
        <v>215955</v>
      </c>
      <c r="P3635" t="e">
        <f>IFERROR(INDEX(REDOSLIJED!#REF!,MATCH(PlanMasine[[#This Row],[KPL]],REDOSLIJED!#REF!,0)),MAX(REDOSLIJED!#REF!)+1)</f>
        <v>#REF!</v>
      </c>
    </row>
    <row r="3636" spans="1:16" hidden="1" x14ac:dyDescent="0.25">
      <c r="A3636" s="23">
        <v>1023893</v>
      </c>
      <c r="B3636" s="23">
        <v>1</v>
      </c>
      <c r="C3636" s="23">
        <v>1023913</v>
      </c>
      <c r="D3636" s="23" t="s">
        <v>2301</v>
      </c>
      <c r="E3636" s="5">
        <f>IFERROR((PlanMasine[[#This Row],[Norma]]/PlanMasine[[#This Row],[Q]])*(PlanMasine[[#This Row],[Q]]/SUMIF(#REF!,PlanMasine[[#This Row],[RN]],#REF!)*PlanMasine[[#This Row],[KPLQ]]),0)</f>
        <v>0</v>
      </c>
      <c r="F3636" s="23">
        <v>12</v>
      </c>
      <c r="G3636" s="23">
        <v>0</v>
      </c>
      <c r="H3636" s="23">
        <v>0</v>
      </c>
      <c r="I3636" s="23" t="s">
        <v>5</v>
      </c>
      <c r="J3636" s="23" t="s">
        <v>570</v>
      </c>
      <c r="K3636" s="23" t="s">
        <v>2447</v>
      </c>
      <c r="L3636" s="24">
        <v>45904</v>
      </c>
      <c r="M3636" s="28">
        <v>5.5555555555555558E-3</v>
      </c>
      <c r="N3636" s="3">
        <v>45859</v>
      </c>
      <c r="O3636">
        <v>215948</v>
      </c>
      <c r="P3636" t="e">
        <f>IFERROR(INDEX(REDOSLIJED!#REF!,MATCH(PlanMasine[[#This Row],[KPL]],REDOSLIJED!#REF!,0)),MAX(REDOSLIJED!#REF!)+1)</f>
        <v>#REF!</v>
      </c>
    </row>
    <row r="3637" spans="1:16" hidden="1" x14ac:dyDescent="0.25">
      <c r="A3637" s="23">
        <v>1023893</v>
      </c>
      <c r="B3637" s="23">
        <v>1</v>
      </c>
      <c r="C3637" s="23">
        <v>1023906</v>
      </c>
      <c r="D3637" s="23" t="s">
        <v>2307</v>
      </c>
      <c r="E3637" s="5">
        <f>IFERROR((PlanMasine[[#This Row],[Norma]]/PlanMasine[[#This Row],[Q]])*(PlanMasine[[#This Row],[Q]]/SUMIF(#REF!,PlanMasine[[#This Row],[RN]],#REF!)*PlanMasine[[#This Row],[KPLQ]]),0)</f>
        <v>0</v>
      </c>
      <c r="F3637" s="23">
        <v>12</v>
      </c>
      <c r="G3637" s="23">
        <v>0</v>
      </c>
      <c r="H3637" s="23">
        <v>0</v>
      </c>
      <c r="I3637" s="23" t="s">
        <v>5</v>
      </c>
      <c r="J3637" s="23" t="s">
        <v>570</v>
      </c>
      <c r="K3637" s="23" t="s">
        <v>2447</v>
      </c>
      <c r="L3637" s="24">
        <v>45904</v>
      </c>
      <c r="M3637" s="28">
        <v>6.9444444444444441E-3</v>
      </c>
      <c r="N3637" s="3">
        <v>45859</v>
      </c>
      <c r="O3637">
        <v>215940</v>
      </c>
      <c r="P3637" t="e">
        <f>IFERROR(INDEX(REDOSLIJED!#REF!,MATCH(PlanMasine[[#This Row],[KPL]],REDOSLIJED!#REF!,0)),MAX(REDOSLIJED!#REF!)+1)</f>
        <v>#REF!</v>
      </c>
    </row>
    <row r="3638" spans="1:16" hidden="1" x14ac:dyDescent="0.25">
      <c r="A3638" s="23">
        <v>1023893</v>
      </c>
      <c r="B3638" s="23">
        <v>1</v>
      </c>
      <c r="C3638" s="23">
        <v>1023907</v>
      </c>
      <c r="D3638" s="23" t="s">
        <v>2298</v>
      </c>
      <c r="E3638" s="5">
        <f>IFERROR((PlanMasine[[#This Row],[Norma]]/PlanMasine[[#This Row],[Q]])*(PlanMasine[[#This Row],[Q]]/SUMIF(#REF!,PlanMasine[[#This Row],[RN]],#REF!)*PlanMasine[[#This Row],[KPLQ]]),0)</f>
        <v>0</v>
      </c>
      <c r="F3638" s="23">
        <v>12</v>
      </c>
      <c r="G3638" s="23">
        <v>0</v>
      </c>
      <c r="H3638" s="23">
        <v>0</v>
      </c>
      <c r="I3638" s="23" t="s">
        <v>5</v>
      </c>
      <c r="J3638" s="23" t="s">
        <v>570</v>
      </c>
      <c r="K3638" s="23" t="s">
        <v>2447</v>
      </c>
      <c r="L3638" s="24">
        <v>45904</v>
      </c>
      <c r="M3638" s="28">
        <v>6.9444444444444441E-3</v>
      </c>
      <c r="N3638" s="3">
        <v>45859</v>
      </c>
      <c r="O3638">
        <v>215941</v>
      </c>
      <c r="P3638" t="e">
        <f>IFERROR(INDEX(REDOSLIJED!#REF!,MATCH(PlanMasine[[#This Row],[KPL]],REDOSLIJED!#REF!,0)),MAX(REDOSLIJED!#REF!)+1)</f>
        <v>#REF!</v>
      </c>
    </row>
    <row r="3639" spans="1:16" hidden="1" x14ac:dyDescent="0.25">
      <c r="A3639" s="23">
        <v>1023893</v>
      </c>
      <c r="B3639" s="23">
        <v>1</v>
      </c>
      <c r="C3639" s="23">
        <v>1023934</v>
      </c>
      <c r="D3639" s="23" t="s">
        <v>2299</v>
      </c>
      <c r="E3639" s="5">
        <f>IFERROR((PlanMasine[[#This Row],[Norma]]/PlanMasine[[#This Row],[Q]])*(PlanMasine[[#This Row],[Q]]/SUMIF(#REF!,PlanMasine[[#This Row],[RN]],#REF!)*PlanMasine[[#This Row],[KPLQ]]),0)</f>
        <v>0</v>
      </c>
      <c r="F3639" s="23">
        <v>12</v>
      </c>
      <c r="G3639" s="23">
        <v>0</v>
      </c>
      <c r="H3639" s="23">
        <v>0</v>
      </c>
      <c r="I3639" s="23" t="s">
        <v>5</v>
      </c>
      <c r="J3639" s="23" t="s">
        <v>570</v>
      </c>
      <c r="K3639" s="23" t="s">
        <v>2447</v>
      </c>
      <c r="L3639" s="24">
        <v>45904</v>
      </c>
      <c r="M3639" s="28">
        <v>6.9444444444444447E-4</v>
      </c>
      <c r="N3639" s="3">
        <v>45859</v>
      </c>
      <c r="O3639">
        <v>215969</v>
      </c>
      <c r="P3639" t="e">
        <f>IFERROR(INDEX(REDOSLIJED!#REF!,MATCH(PlanMasine[[#This Row],[KPL]],REDOSLIJED!#REF!,0)),MAX(REDOSLIJED!#REF!)+1)</f>
        <v>#REF!</v>
      </c>
    </row>
    <row r="3640" spans="1:16" hidden="1" x14ac:dyDescent="0.25">
      <c r="A3640" s="23">
        <v>1023893</v>
      </c>
      <c r="B3640" s="23">
        <v>1</v>
      </c>
      <c r="C3640" s="23">
        <v>1023921</v>
      </c>
      <c r="D3640" s="23" t="s">
        <v>2309</v>
      </c>
      <c r="E3640" s="5">
        <f>IFERROR((PlanMasine[[#This Row],[Norma]]/PlanMasine[[#This Row],[Q]])*(PlanMasine[[#This Row],[Q]]/SUMIF(#REF!,PlanMasine[[#This Row],[RN]],#REF!)*PlanMasine[[#This Row],[KPLQ]]),0)</f>
        <v>0</v>
      </c>
      <c r="F3640" s="23">
        <v>12</v>
      </c>
      <c r="G3640" s="23">
        <v>0</v>
      </c>
      <c r="H3640" s="23">
        <v>0</v>
      </c>
      <c r="I3640" s="23" t="s">
        <v>5</v>
      </c>
      <c r="J3640" s="23" t="s">
        <v>570</v>
      </c>
      <c r="K3640" s="23" t="s">
        <v>2447</v>
      </c>
      <c r="L3640" s="24">
        <v>45904</v>
      </c>
      <c r="M3640" s="28">
        <v>2.7777777777777779E-3</v>
      </c>
      <c r="N3640" s="3">
        <v>45859</v>
      </c>
      <c r="O3640">
        <v>215956</v>
      </c>
      <c r="P3640" t="e">
        <f>IFERROR(INDEX(REDOSLIJED!#REF!,MATCH(PlanMasine[[#This Row],[KPL]],REDOSLIJED!#REF!,0)),MAX(REDOSLIJED!#REF!)+1)</f>
        <v>#REF!</v>
      </c>
    </row>
    <row r="3641" spans="1:16" hidden="1" x14ac:dyDescent="0.25">
      <c r="A3641" s="23">
        <v>1023894</v>
      </c>
      <c r="B3641" s="23">
        <v>1</v>
      </c>
      <c r="C3641" s="23">
        <v>1023925</v>
      </c>
      <c r="D3641" s="23" t="s">
        <v>2446</v>
      </c>
      <c r="E3641" s="5">
        <f>IFERROR((PlanMasine[[#This Row],[Norma]]/PlanMasine[[#This Row],[Q]])*(PlanMasine[[#This Row],[Q]]/SUMIF(#REF!,PlanMasine[[#This Row],[RN]],#REF!)*PlanMasine[[#This Row],[KPLQ]]),0)</f>
        <v>0</v>
      </c>
      <c r="F3641" s="23">
        <v>12</v>
      </c>
      <c r="G3641" s="23">
        <v>0</v>
      </c>
      <c r="H3641" s="23">
        <v>0</v>
      </c>
      <c r="I3641" s="23" t="s">
        <v>5</v>
      </c>
      <c r="J3641" s="23" t="s">
        <v>570</v>
      </c>
      <c r="K3641" s="23" t="s">
        <v>2447</v>
      </c>
      <c r="L3641" s="24">
        <v>45904</v>
      </c>
      <c r="M3641" s="28">
        <v>6.9444444444444447E-4</v>
      </c>
      <c r="N3641" s="3">
        <v>45859</v>
      </c>
      <c r="O3641">
        <v>215960</v>
      </c>
      <c r="P3641" t="e">
        <f>IFERROR(INDEX(REDOSLIJED!#REF!,MATCH(PlanMasine[[#This Row],[KPL]],REDOSLIJED!#REF!,0)),MAX(REDOSLIJED!#REF!)+1)</f>
        <v>#REF!</v>
      </c>
    </row>
    <row r="3642" spans="1:16" hidden="1" x14ac:dyDescent="0.25">
      <c r="A3642" s="23">
        <v>1023894</v>
      </c>
      <c r="B3642" s="23">
        <v>1</v>
      </c>
      <c r="C3642" s="23">
        <v>1023934</v>
      </c>
      <c r="D3642" s="23" t="s">
        <v>2299</v>
      </c>
      <c r="E3642" s="5">
        <f>IFERROR((PlanMasine[[#This Row],[Norma]]/PlanMasine[[#This Row],[Q]])*(PlanMasine[[#This Row],[Q]]/SUMIF(#REF!,PlanMasine[[#This Row],[RN]],#REF!)*PlanMasine[[#This Row],[KPLQ]]),0)</f>
        <v>0</v>
      </c>
      <c r="F3642" s="23">
        <v>12</v>
      </c>
      <c r="G3642" s="23">
        <v>0</v>
      </c>
      <c r="H3642" s="23">
        <v>0</v>
      </c>
      <c r="I3642" s="23" t="s">
        <v>5</v>
      </c>
      <c r="J3642" s="23" t="s">
        <v>570</v>
      </c>
      <c r="K3642" s="23" t="s">
        <v>2447</v>
      </c>
      <c r="L3642" s="24">
        <v>45904</v>
      </c>
      <c r="M3642" s="28">
        <v>6.9444444444444447E-4</v>
      </c>
      <c r="N3642" s="3">
        <v>45859</v>
      </c>
      <c r="O3642">
        <v>215969</v>
      </c>
      <c r="P3642" t="e">
        <f>IFERROR(INDEX(REDOSLIJED!#REF!,MATCH(PlanMasine[[#This Row],[KPL]],REDOSLIJED!#REF!,0)),MAX(REDOSLIJED!#REF!)+1)</f>
        <v>#REF!</v>
      </c>
    </row>
    <row r="3643" spans="1:16" hidden="1" x14ac:dyDescent="0.25">
      <c r="A3643" s="23">
        <v>1023894</v>
      </c>
      <c r="B3643" s="23">
        <v>1</v>
      </c>
      <c r="C3643" s="23">
        <v>1023943</v>
      </c>
      <c r="D3643" s="23" t="s">
        <v>1866</v>
      </c>
      <c r="E3643" s="5">
        <f>IFERROR((PlanMasine[[#This Row],[Norma]]/PlanMasine[[#This Row],[Q]])*(PlanMasine[[#This Row],[Q]]/SUMIF(#REF!,PlanMasine[[#This Row],[RN]],#REF!)*PlanMasine[[#This Row],[KPLQ]]),0)</f>
        <v>0</v>
      </c>
      <c r="F3643" s="23">
        <v>12</v>
      </c>
      <c r="G3643" s="23">
        <v>0</v>
      </c>
      <c r="H3643" s="23">
        <v>0</v>
      </c>
      <c r="I3643" s="23" t="s">
        <v>5</v>
      </c>
      <c r="J3643" s="23" t="s">
        <v>570</v>
      </c>
      <c r="K3643" s="23" t="s">
        <v>2447</v>
      </c>
      <c r="L3643" s="24">
        <v>45904</v>
      </c>
      <c r="M3643" s="28">
        <v>1.3888888888888889E-3</v>
      </c>
      <c r="N3643" s="3">
        <v>45859</v>
      </c>
      <c r="O3643">
        <v>215978</v>
      </c>
      <c r="P3643" t="e">
        <f>IFERROR(INDEX(REDOSLIJED!#REF!,MATCH(PlanMasine[[#This Row],[KPL]],REDOSLIJED!#REF!,0)),MAX(REDOSLIJED!#REF!)+1)</f>
        <v>#REF!</v>
      </c>
    </row>
    <row r="3644" spans="1:16" hidden="1" x14ac:dyDescent="0.25">
      <c r="A3644" s="23">
        <v>1023894</v>
      </c>
      <c r="B3644" s="23">
        <v>1</v>
      </c>
      <c r="C3644" s="23">
        <v>1023931</v>
      </c>
      <c r="D3644" s="23" t="s">
        <v>1863</v>
      </c>
      <c r="E3644" s="5">
        <f>IFERROR((PlanMasine[[#This Row],[Norma]]/PlanMasine[[#This Row],[Q]])*(PlanMasine[[#This Row],[Q]]/SUMIF(#REF!,PlanMasine[[#This Row],[RN]],#REF!)*PlanMasine[[#This Row],[KPLQ]]),0)</f>
        <v>0</v>
      </c>
      <c r="F3644" s="23">
        <v>12</v>
      </c>
      <c r="G3644" s="23">
        <v>0</v>
      </c>
      <c r="H3644" s="23">
        <v>0</v>
      </c>
      <c r="I3644" s="23" t="s">
        <v>5</v>
      </c>
      <c r="J3644" s="23" t="s">
        <v>570</v>
      </c>
      <c r="K3644" s="23" t="s">
        <v>2447</v>
      </c>
      <c r="L3644" s="24">
        <v>45904</v>
      </c>
      <c r="M3644" s="28">
        <v>1.3888888888888889E-3</v>
      </c>
      <c r="N3644" s="3">
        <v>45859</v>
      </c>
      <c r="O3644">
        <v>215966</v>
      </c>
      <c r="P3644" t="e">
        <f>IFERROR(INDEX(REDOSLIJED!#REF!,MATCH(PlanMasine[[#This Row],[KPL]],REDOSLIJED!#REF!,0)),MAX(REDOSLIJED!#REF!)+1)</f>
        <v>#REF!</v>
      </c>
    </row>
    <row r="3645" spans="1:16" hidden="1" x14ac:dyDescent="0.25">
      <c r="A3645" s="23">
        <v>1023894</v>
      </c>
      <c r="B3645" s="23">
        <v>1</v>
      </c>
      <c r="C3645" s="23">
        <v>1023907</v>
      </c>
      <c r="D3645" s="23" t="s">
        <v>2298</v>
      </c>
      <c r="E3645" s="5">
        <f>IFERROR((PlanMasine[[#This Row],[Norma]]/PlanMasine[[#This Row],[Q]])*(PlanMasine[[#This Row],[Q]]/SUMIF(#REF!,PlanMasine[[#This Row],[RN]],#REF!)*PlanMasine[[#This Row],[KPLQ]]),0)</f>
        <v>0</v>
      </c>
      <c r="F3645" s="23">
        <v>12</v>
      </c>
      <c r="G3645" s="23">
        <v>0</v>
      </c>
      <c r="H3645" s="23">
        <v>0</v>
      </c>
      <c r="I3645" s="23" t="s">
        <v>5</v>
      </c>
      <c r="J3645" s="23" t="s">
        <v>570</v>
      </c>
      <c r="K3645" s="23" t="s">
        <v>2447</v>
      </c>
      <c r="L3645" s="24">
        <v>45904</v>
      </c>
      <c r="M3645" s="28">
        <v>6.9444444444444441E-3</v>
      </c>
      <c r="N3645" s="3">
        <v>45859</v>
      </c>
      <c r="O3645">
        <v>215941</v>
      </c>
      <c r="P3645" t="e">
        <f>IFERROR(INDEX(REDOSLIJED!#REF!,MATCH(PlanMasine[[#This Row],[KPL]],REDOSLIJED!#REF!,0)),MAX(REDOSLIJED!#REF!)+1)</f>
        <v>#REF!</v>
      </c>
    </row>
    <row r="3646" spans="1:16" hidden="1" x14ac:dyDescent="0.25">
      <c r="A3646" s="23">
        <v>1023894</v>
      </c>
      <c r="B3646" s="23">
        <v>1</v>
      </c>
      <c r="C3646" s="23">
        <v>1023921</v>
      </c>
      <c r="D3646" s="23" t="s">
        <v>2309</v>
      </c>
      <c r="E3646" s="5">
        <f>IFERROR((PlanMasine[[#This Row],[Norma]]/PlanMasine[[#This Row],[Q]])*(PlanMasine[[#This Row],[Q]]/SUMIF(#REF!,PlanMasine[[#This Row],[RN]],#REF!)*PlanMasine[[#This Row],[KPLQ]]),0)</f>
        <v>0</v>
      </c>
      <c r="F3646" s="23">
        <v>12</v>
      </c>
      <c r="G3646" s="23">
        <v>0</v>
      </c>
      <c r="H3646" s="23">
        <v>0</v>
      </c>
      <c r="I3646" s="23" t="s">
        <v>5</v>
      </c>
      <c r="J3646" s="23" t="s">
        <v>570</v>
      </c>
      <c r="K3646" s="23" t="s">
        <v>2447</v>
      </c>
      <c r="L3646" s="24">
        <v>45904</v>
      </c>
      <c r="M3646" s="28">
        <v>2.7777777777777779E-3</v>
      </c>
      <c r="N3646" s="3">
        <v>45859</v>
      </c>
      <c r="O3646">
        <v>215956</v>
      </c>
      <c r="P3646" t="e">
        <f>IFERROR(INDEX(REDOSLIJED!#REF!,MATCH(PlanMasine[[#This Row],[KPL]],REDOSLIJED!#REF!,0)),MAX(REDOSLIJED!#REF!)+1)</f>
        <v>#REF!</v>
      </c>
    </row>
    <row r="3647" spans="1:16" hidden="1" x14ac:dyDescent="0.25">
      <c r="A3647" s="23">
        <v>1023894</v>
      </c>
      <c r="B3647" s="23">
        <v>1</v>
      </c>
      <c r="C3647" s="23">
        <v>1023920</v>
      </c>
      <c r="D3647" s="23" t="s">
        <v>2296</v>
      </c>
      <c r="E3647" s="5">
        <f>IFERROR((PlanMasine[[#This Row],[Norma]]/PlanMasine[[#This Row],[Q]])*(PlanMasine[[#This Row],[Q]]/SUMIF(#REF!,PlanMasine[[#This Row],[RN]],#REF!)*PlanMasine[[#This Row],[KPLQ]]),0)</f>
        <v>0</v>
      </c>
      <c r="F3647" s="23">
        <v>12</v>
      </c>
      <c r="G3647" s="23">
        <v>0</v>
      </c>
      <c r="H3647" s="23">
        <v>0</v>
      </c>
      <c r="I3647" s="23" t="s">
        <v>5</v>
      </c>
      <c r="J3647" s="23" t="s">
        <v>570</v>
      </c>
      <c r="K3647" s="23" t="s">
        <v>2447</v>
      </c>
      <c r="L3647" s="24">
        <v>45904</v>
      </c>
      <c r="M3647" s="28">
        <v>6.9444444444444447E-4</v>
      </c>
      <c r="N3647" s="3">
        <v>45859</v>
      </c>
      <c r="O3647">
        <v>215955</v>
      </c>
      <c r="P3647" t="e">
        <f>IFERROR(INDEX(REDOSLIJED!#REF!,MATCH(PlanMasine[[#This Row],[KPL]],REDOSLIJED!#REF!,0)),MAX(REDOSLIJED!#REF!)+1)</f>
        <v>#REF!</v>
      </c>
    </row>
    <row r="3648" spans="1:16" hidden="1" x14ac:dyDescent="0.25">
      <c r="A3648" s="23">
        <v>1023894</v>
      </c>
      <c r="B3648" s="23">
        <v>1</v>
      </c>
      <c r="C3648" s="23">
        <v>1023906</v>
      </c>
      <c r="D3648" s="23" t="s">
        <v>2307</v>
      </c>
      <c r="E3648" s="5">
        <f>IFERROR((PlanMasine[[#This Row],[Norma]]/PlanMasine[[#This Row],[Q]])*(PlanMasine[[#This Row],[Q]]/SUMIF(#REF!,PlanMasine[[#This Row],[RN]],#REF!)*PlanMasine[[#This Row],[KPLQ]]),0)</f>
        <v>0</v>
      </c>
      <c r="F3648" s="23">
        <v>12</v>
      </c>
      <c r="G3648" s="23">
        <v>0</v>
      </c>
      <c r="H3648" s="23">
        <v>0</v>
      </c>
      <c r="I3648" s="23" t="s">
        <v>5</v>
      </c>
      <c r="J3648" s="23" t="s">
        <v>570</v>
      </c>
      <c r="K3648" s="23" t="s">
        <v>2447</v>
      </c>
      <c r="L3648" s="24">
        <v>45904</v>
      </c>
      <c r="M3648" s="28">
        <v>6.9444444444444441E-3</v>
      </c>
      <c r="N3648" s="3">
        <v>45859</v>
      </c>
      <c r="O3648">
        <v>215940</v>
      </c>
      <c r="P3648" t="e">
        <f>IFERROR(INDEX(REDOSLIJED!#REF!,MATCH(PlanMasine[[#This Row],[KPL]],REDOSLIJED!#REF!,0)),MAX(REDOSLIJED!#REF!)+1)</f>
        <v>#REF!</v>
      </c>
    </row>
    <row r="3649" spans="1:16" hidden="1" x14ac:dyDescent="0.25">
      <c r="A3649" s="23">
        <v>1023894</v>
      </c>
      <c r="B3649" s="23">
        <v>1</v>
      </c>
      <c r="C3649" s="23">
        <v>1023911</v>
      </c>
      <c r="D3649" s="23" t="s">
        <v>2300</v>
      </c>
      <c r="E3649" s="5">
        <f>IFERROR((PlanMasine[[#This Row],[Norma]]/PlanMasine[[#This Row],[Q]])*(PlanMasine[[#This Row],[Q]]/SUMIF(#REF!,PlanMasine[[#This Row],[RN]],#REF!)*PlanMasine[[#This Row],[KPLQ]]),0)</f>
        <v>0</v>
      </c>
      <c r="F3649" s="23">
        <v>12</v>
      </c>
      <c r="G3649" s="23">
        <v>0</v>
      </c>
      <c r="H3649" s="23">
        <v>0</v>
      </c>
      <c r="I3649" s="23" t="s">
        <v>5</v>
      </c>
      <c r="J3649" s="23" t="s">
        <v>570</v>
      </c>
      <c r="K3649" s="23" t="s">
        <v>2447</v>
      </c>
      <c r="L3649" s="24">
        <v>45904</v>
      </c>
      <c r="M3649" s="28">
        <v>2.7777777777777779E-3</v>
      </c>
      <c r="N3649" s="3">
        <v>45859</v>
      </c>
      <c r="O3649">
        <v>215946</v>
      </c>
      <c r="P3649" t="e">
        <f>IFERROR(INDEX(REDOSLIJED!#REF!,MATCH(PlanMasine[[#This Row],[KPL]],REDOSLIJED!#REF!,0)),MAX(REDOSLIJED!#REF!)+1)</f>
        <v>#REF!</v>
      </c>
    </row>
    <row r="3650" spans="1:16" hidden="1" x14ac:dyDescent="0.25">
      <c r="A3650" s="23">
        <v>1023894</v>
      </c>
      <c r="B3650" s="23">
        <v>1</v>
      </c>
      <c r="C3650" s="23">
        <v>1023903</v>
      </c>
      <c r="D3650" s="23" t="s">
        <v>2308</v>
      </c>
      <c r="E3650" s="5">
        <f>IFERROR((PlanMasine[[#This Row],[Norma]]/PlanMasine[[#This Row],[Q]])*(PlanMasine[[#This Row],[Q]]/SUMIF(#REF!,PlanMasine[[#This Row],[RN]],#REF!)*PlanMasine[[#This Row],[KPLQ]]),0)</f>
        <v>0</v>
      </c>
      <c r="F3650" s="23">
        <v>12</v>
      </c>
      <c r="G3650" s="23">
        <v>0</v>
      </c>
      <c r="H3650" s="23">
        <v>0</v>
      </c>
      <c r="I3650" s="23" t="s">
        <v>5</v>
      </c>
      <c r="J3650" s="23" t="s">
        <v>570</v>
      </c>
      <c r="K3650" s="23" t="s">
        <v>2447</v>
      </c>
      <c r="L3650" s="24">
        <v>45904</v>
      </c>
      <c r="M3650" s="28">
        <v>3.472222222222222E-3</v>
      </c>
      <c r="N3650" s="3">
        <v>45859</v>
      </c>
      <c r="O3650">
        <v>215937</v>
      </c>
      <c r="P3650" t="e">
        <f>IFERROR(INDEX(REDOSLIJED!#REF!,MATCH(PlanMasine[[#This Row],[KPL]],REDOSLIJED!#REF!,0)),MAX(REDOSLIJED!#REF!)+1)</f>
        <v>#REF!</v>
      </c>
    </row>
    <row r="3651" spans="1:16" hidden="1" x14ac:dyDescent="0.25">
      <c r="A3651" s="23">
        <v>1023894</v>
      </c>
      <c r="B3651" s="23">
        <v>1</v>
      </c>
      <c r="C3651" s="23">
        <v>1023914</v>
      </c>
      <c r="D3651" s="23" t="s">
        <v>2302</v>
      </c>
      <c r="E3651" s="5">
        <f>IFERROR((PlanMasine[[#This Row],[Norma]]/PlanMasine[[#This Row],[Q]])*(PlanMasine[[#This Row],[Q]]/SUMIF(#REF!,PlanMasine[[#This Row],[RN]],#REF!)*PlanMasine[[#This Row],[KPLQ]]),0)</f>
        <v>0</v>
      </c>
      <c r="F3651" s="23">
        <v>12</v>
      </c>
      <c r="G3651" s="23">
        <v>0</v>
      </c>
      <c r="H3651" s="23">
        <v>0</v>
      </c>
      <c r="I3651" s="23" t="s">
        <v>5</v>
      </c>
      <c r="J3651" s="23" t="s">
        <v>570</v>
      </c>
      <c r="K3651" s="23" t="s">
        <v>2447</v>
      </c>
      <c r="L3651" s="24">
        <v>45904</v>
      </c>
      <c r="M3651" s="28">
        <v>2.7777777777777779E-3</v>
      </c>
      <c r="N3651" s="3">
        <v>45859</v>
      </c>
      <c r="O3651">
        <v>215949</v>
      </c>
      <c r="P3651" t="e">
        <f>IFERROR(INDEX(REDOSLIJED!#REF!,MATCH(PlanMasine[[#This Row],[KPL]],REDOSLIJED!#REF!,0)),MAX(REDOSLIJED!#REF!)+1)</f>
        <v>#REF!</v>
      </c>
    </row>
    <row r="3652" spans="1:16" hidden="1" x14ac:dyDescent="0.25">
      <c r="A3652" s="23">
        <v>1023894</v>
      </c>
      <c r="B3652" s="23">
        <v>1</v>
      </c>
      <c r="C3652" s="23">
        <v>1023908</v>
      </c>
      <c r="D3652" s="23" t="s">
        <v>2306</v>
      </c>
      <c r="E3652" s="5">
        <f>IFERROR((PlanMasine[[#This Row],[Norma]]/PlanMasine[[#This Row],[Q]])*(PlanMasine[[#This Row],[Q]]/SUMIF(#REF!,PlanMasine[[#This Row],[RN]],#REF!)*PlanMasine[[#This Row],[KPLQ]]),0)</f>
        <v>0</v>
      </c>
      <c r="F3652" s="23">
        <v>12</v>
      </c>
      <c r="G3652" s="23">
        <v>0</v>
      </c>
      <c r="H3652" s="23">
        <v>0</v>
      </c>
      <c r="I3652" s="23" t="s">
        <v>5</v>
      </c>
      <c r="J3652" s="23" t="s">
        <v>570</v>
      </c>
      <c r="K3652" s="23" t="s">
        <v>2447</v>
      </c>
      <c r="L3652" s="24">
        <v>45904</v>
      </c>
      <c r="M3652" s="28">
        <v>2.7777777777777779E-3</v>
      </c>
      <c r="N3652" s="3">
        <v>45859</v>
      </c>
      <c r="O3652">
        <v>215942</v>
      </c>
      <c r="P3652" t="e">
        <f>IFERROR(INDEX(REDOSLIJED!#REF!,MATCH(PlanMasine[[#This Row],[KPL]],REDOSLIJED!#REF!,0)),MAX(REDOSLIJED!#REF!)+1)</f>
        <v>#REF!</v>
      </c>
    </row>
    <row r="3653" spans="1:16" hidden="1" x14ac:dyDescent="0.25">
      <c r="A3653" s="23">
        <v>1023894</v>
      </c>
      <c r="B3653" s="23">
        <v>1</v>
      </c>
      <c r="C3653" s="23">
        <v>1023919</v>
      </c>
      <c r="D3653" s="23" t="s">
        <v>2303</v>
      </c>
      <c r="E3653" s="5">
        <f>IFERROR((PlanMasine[[#This Row],[Norma]]/PlanMasine[[#This Row],[Q]])*(PlanMasine[[#This Row],[Q]]/SUMIF(#REF!,PlanMasine[[#This Row],[RN]],#REF!)*PlanMasine[[#This Row],[KPLQ]]),0)</f>
        <v>0</v>
      </c>
      <c r="F3653" s="23">
        <v>24</v>
      </c>
      <c r="G3653" s="23">
        <v>0</v>
      </c>
      <c r="H3653" s="23">
        <v>0</v>
      </c>
      <c r="I3653" s="23" t="s">
        <v>5</v>
      </c>
      <c r="J3653" s="23" t="s">
        <v>570</v>
      </c>
      <c r="K3653" s="23" t="s">
        <v>2447</v>
      </c>
      <c r="L3653" s="24">
        <v>45904</v>
      </c>
      <c r="M3653" s="28">
        <v>1.3888888888888889E-3</v>
      </c>
      <c r="N3653" s="3">
        <v>45859</v>
      </c>
      <c r="O3653">
        <v>215954</v>
      </c>
      <c r="P3653" t="e">
        <f>IFERROR(INDEX(REDOSLIJED!#REF!,MATCH(PlanMasine[[#This Row],[KPL]],REDOSLIJED!#REF!,0)),MAX(REDOSLIJED!#REF!)+1)</f>
        <v>#REF!</v>
      </c>
    </row>
    <row r="3654" spans="1:16" hidden="1" x14ac:dyDescent="0.25">
      <c r="A3654" s="23">
        <v>1023894</v>
      </c>
      <c r="B3654" s="23">
        <v>1</v>
      </c>
      <c r="C3654" s="23">
        <v>1023902</v>
      </c>
      <c r="D3654" s="23" t="s">
        <v>2304</v>
      </c>
      <c r="E3654" s="5">
        <f>IFERROR((PlanMasine[[#This Row],[Norma]]/PlanMasine[[#This Row],[Q]])*(PlanMasine[[#This Row],[Q]]/SUMIF(#REF!,PlanMasine[[#This Row],[RN]],#REF!)*PlanMasine[[#This Row],[KPLQ]]),0)</f>
        <v>0</v>
      </c>
      <c r="F3654" s="23">
        <v>12</v>
      </c>
      <c r="G3654" s="23">
        <v>0</v>
      </c>
      <c r="H3654" s="23">
        <v>0</v>
      </c>
      <c r="I3654" s="23" t="s">
        <v>5</v>
      </c>
      <c r="J3654" s="23" t="s">
        <v>570</v>
      </c>
      <c r="K3654" s="23" t="s">
        <v>2447</v>
      </c>
      <c r="L3654" s="24">
        <v>45904</v>
      </c>
      <c r="M3654" s="28">
        <v>3.472222222222222E-3</v>
      </c>
      <c r="N3654" s="3">
        <v>45859</v>
      </c>
      <c r="O3654">
        <v>215936</v>
      </c>
      <c r="P3654" t="e">
        <f>IFERROR(INDEX(REDOSLIJED!#REF!,MATCH(PlanMasine[[#This Row],[KPL]],REDOSLIJED!#REF!,0)),MAX(REDOSLIJED!#REF!)+1)</f>
        <v>#REF!</v>
      </c>
    </row>
    <row r="3655" spans="1:16" hidden="1" x14ac:dyDescent="0.25">
      <c r="A3655" s="23">
        <v>1023894</v>
      </c>
      <c r="B3655" s="23">
        <v>1</v>
      </c>
      <c r="C3655" s="23">
        <v>1023913</v>
      </c>
      <c r="D3655" s="23" t="s">
        <v>2301</v>
      </c>
      <c r="E3655" s="5">
        <f>IFERROR((PlanMasine[[#This Row],[Norma]]/PlanMasine[[#This Row],[Q]])*(PlanMasine[[#This Row],[Q]]/SUMIF(#REF!,PlanMasine[[#This Row],[RN]],#REF!)*PlanMasine[[#This Row],[KPLQ]]),0)</f>
        <v>0</v>
      </c>
      <c r="F3655" s="23">
        <v>12</v>
      </c>
      <c r="G3655" s="23">
        <v>0</v>
      </c>
      <c r="H3655" s="23">
        <v>0</v>
      </c>
      <c r="I3655" s="23" t="s">
        <v>5</v>
      </c>
      <c r="J3655" s="23" t="s">
        <v>570</v>
      </c>
      <c r="K3655" s="23" t="s">
        <v>2447</v>
      </c>
      <c r="L3655" s="24">
        <v>45904</v>
      </c>
      <c r="M3655" s="28">
        <v>5.5555555555555558E-3</v>
      </c>
      <c r="N3655" s="3">
        <v>45859</v>
      </c>
      <c r="O3655">
        <v>215948</v>
      </c>
      <c r="P3655" t="e">
        <f>IFERROR(INDEX(REDOSLIJED!#REF!,MATCH(PlanMasine[[#This Row],[KPL]],REDOSLIJED!#REF!,0)),MAX(REDOSLIJED!#REF!)+1)</f>
        <v>#REF!</v>
      </c>
    </row>
    <row r="3656" spans="1:16" hidden="1" x14ac:dyDescent="0.25">
      <c r="A3656" s="23">
        <v>1023894</v>
      </c>
      <c r="B3656" s="23">
        <v>1</v>
      </c>
      <c r="C3656" s="23">
        <v>1023915</v>
      </c>
      <c r="D3656" s="23" t="s">
        <v>2305</v>
      </c>
      <c r="E3656" s="5">
        <f>IFERROR((PlanMasine[[#This Row],[Norma]]/PlanMasine[[#This Row],[Q]])*(PlanMasine[[#This Row],[Q]]/SUMIF(#REF!,PlanMasine[[#This Row],[RN]],#REF!)*PlanMasine[[#This Row],[KPLQ]]),0)</f>
        <v>0</v>
      </c>
      <c r="F3656" s="23">
        <v>12</v>
      </c>
      <c r="G3656" s="23">
        <v>0</v>
      </c>
      <c r="H3656" s="23">
        <v>0</v>
      </c>
      <c r="I3656" s="23" t="s">
        <v>5</v>
      </c>
      <c r="J3656" s="23" t="s">
        <v>570</v>
      </c>
      <c r="K3656" s="23" t="s">
        <v>2447</v>
      </c>
      <c r="L3656" s="24">
        <v>45904</v>
      </c>
      <c r="M3656" s="28">
        <v>2.7777777777777779E-3</v>
      </c>
      <c r="N3656" s="3">
        <v>45859</v>
      </c>
      <c r="O3656">
        <v>215950</v>
      </c>
      <c r="P3656" t="e">
        <f>IFERROR(INDEX(REDOSLIJED!#REF!,MATCH(PlanMasine[[#This Row],[KPL]],REDOSLIJED!#REF!,0)),MAX(REDOSLIJED!#REF!)+1)</f>
        <v>#REF!</v>
      </c>
    </row>
    <row r="3657" spans="1:16" hidden="1" x14ac:dyDescent="0.25">
      <c r="A3657" s="23">
        <v>1023895</v>
      </c>
      <c r="B3657" s="23">
        <v>1</v>
      </c>
      <c r="C3657" s="23">
        <v>1023919</v>
      </c>
      <c r="D3657" s="23" t="s">
        <v>2303</v>
      </c>
      <c r="E3657" s="5">
        <f>IFERROR((PlanMasine[[#This Row],[Norma]]/PlanMasine[[#This Row],[Q]])*(PlanMasine[[#This Row],[Q]]/SUMIF(#REF!,PlanMasine[[#This Row],[RN]],#REF!)*PlanMasine[[#This Row],[KPLQ]]),0)</f>
        <v>0</v>
      </c>
      <c r="F3657" s="23">
        <v>24</v>
      </c>
      <c r="G3657" s="23">
        <v>0</v>
      </c>
      <c r="H3657" s="23">
        <v>0</v>
      </c>
      <c r="I3657" s="23" t="s">
        <v>5</v>
      </c>
      <c r="J3657" s="23" t="s">
        <v>570</v>
      </c>
      <c r="K3657" s="23" t="s">
        <v>2447</v>
      </c>
      <c r="L3657" s="24">
        <v>45904</v>
      </c>
      <c r="M3657" s="28">
        <v>1.3888888888888889E-3</v>
      </c>
      <c r="N3657" s="3">
        <v>45859</v>
      </c>
      <c r="O3657">
        <v>215954</v>
      </c>
      <c r="P3657" t="e">
        <f>IFERROR(INDEX(REDOSLIJED!#REF!,MATCH(PlanMasine[[#This Row],[KPL]],REDOSLIJED!#REF!,0)),MAX(REDOSLIJED!#REF!)+1)</f>
        <v>#REF!</v>
      </c>
    </row>
    <row r="3658" spans="1:16" hidden="1" x14ac:dyDescent="0.25">
      <c r="A3658" s="23">
        <v>1023895</v>
      </c>
      <c r="B3658" s="23">
        <v>1</v>
      </c>
      <c r="C3658" s="23">
        <v>1023934</v>
      </c>
      <c r="D3658" s="23" t="s">
        <v>2299</v>
      </c>
      <c r="E3658" s="5">
        <f>IFERROR((PlanMasine[[#This Row],[Norma]]/PlanMasine[[#This Row],[Q]])*(PlanMasine[[#This Row],[Q]]/SUMIF(#REF!,PlanMasine[[#This Row],[RN]],#REF!)*PlanMasine[[#This Row],[KPLQ]]),0)</f>
        <v>0</v>
      </c>
      <c r="F3658" s="23">
        <v>12</v>
      </c>
      <c r="G3658" s="23">
        <v>0</v>
      </c>
      <c r="H3658" s="23">
        <v>0</v>
      </c>
      <c r="I3658" s="23" t="s">
        <v>5</v>
      </c>
      <c r="J3658" s="23" t="s">
        <v>570</v>
      </c>
      <c r="K3658" s="23" t="s">
        <v>2447</v>
      </c>
      <c r="L3658" s="24">
        <v>45904</v>
      </c>
      <c r="M3658" s="28">
        <v>6.9444444444444447E-4</v>
      </c>
      <c r="N3658" s="3">
        <v>45859</v>
      </c>
      <c r="O3658">
        <v>215969</v>
      </c>
      <c r="P3658" t="e">
        <f>IFERROR(INDEX(REDOSLIJED!#REF!,MATCH(PlanMasine[[#This Row],[KPL]],REDOSLIJED!#REF!,0)),MAX(REDOSLIJED!#REF!)+1)</f>
        <v>#REF!</v>
      </c>
    </row>
    <row r="3659" spans="1:16" hidden="1" x14ac:dyDescent="0.25">
      <c r="A3659" s="23">
        <v>1023895</v>
      </c>
      <c r="B3659" s="23">
        <v>1</v>
      </c>
      <c r="C3659" s="23">
        <v>1023911</v>
      </c>
      <c r="D3659" s="23" t="s">
        <v>2300</v>
      </c>
      <c r="E3659" s="5">
        <f>IFERROR((PlanMasine[[#This Row],[Norma]]/PlanMasine[[#This Row],[Q]])*(PlanMasine[[#This Row],[Q]]/SUMIF(#REF!,PlanMasine[[#This Row],[RN]],#REF!)*PlanMasine[[#This Row],[KPLQ]]),0)</f>
        <v>0</v>
      </c>
      <c r="F3659" s="23">
        <v>12</v>
      </c>
      <c r="G3659" s="23">
        <v>0</v>
      </c>
      <c r="H3659" s="23">
        <v>0</v>
      </c>
      <c r="I3659" s="23" t="s">
        <v>5</v>
      </c>
      <c r="J3659" s="23" t="s">
        <v>570</v>
      </c>
      <c r="K3659" s="23" t="s">
        <v>2447</v>
      </c>
      <c r="L3659" s="24">
        <v>45904</v>
      </c>
      <c r="M3659" s="28">
        <v>2.7777777777777779E-3</v>
      </c>
      <c r="N3659" s="3">
        <v>45859</v>
      </c>
      <c r="O3659">
        <v>215946</v>
      </c>
      <c r="P3659" t="e">
        <f>IFERROR(INDEX(REDOSLIJED!#REF!,MATCH(PlanMasine[[#This Row],[KPL]],REDOSLIJED!#REF!,0)),MAX(REDOSLIJED!#REF!)+1)</f>
        <v>#REF!</v>
      </c>
    </row>
    <row r="3660" spans="1:16" hidden="1" x14ac:dyDescent="0.25">
      <c r="A3660" s="23">
        <v>1023895</v>
      </c>
      <c r="B3660" s="23">
        <v>1</v>
      </c>
      <c r="C3660" s="23">
        <v>1023913</v>
      </c>
      <c r="D3660" s="23" t="s">
        <v>2301</v>
      </c>
      <c r="E3660" s="5">
        <f>IFERROR((PlanMasine[[#This Row],[Norma]]/PlanMasine[[#This Row],[Q]])*(PlanMasine[[#This Row],[Q]]/SUMIF(#REF!,PlanMasine[[#This Row],[RN]],#REF!)*PlanMasine[[#This Row],[KPLQ]]),0)</f>
        <v>0</v>
      </c>
      <c r="F3660" s="23">
        <v>12</v>
      </c>
      <c r="G3660" s="23">
        <v>0</v>
      </c>
      <c r="H3660" s="23">
        <v>0</v>
      </c>
      <c r="I3660" s="23" t="s">
        <v>5</v>
      </c>
      <c r="J3660" s="23" t="s">
        <v>570</v>
      </c>
      <c r="K3660" s="23" t="s">
        <v>2447</v>
      </c>
      <c r="L3660" s="24">
        <v>45904</v>
      </c>
      <c r="M3660" s="28">
        <v>5.5555555555555558E-3</v>
      </c>
      <c r="N3660" s="3">
        <v>45859</v>
      </c>
      <c r="O3660">
        <v>215948</v>
      </c>
      <c r="P3660" t="e">
        <f>IFERROR(INDEX(REDOSLIJED!#REF!,MATCH(PlanMasine[[#This Row],[KPL]],REDOSLIJED!#REF!,0)),MAX(REDOSLIJED!#REF!)+1)</f>
        <v>#REF!</v>
      </c>
    </row>
    <row r="3661" spans="1:16" hidden="1" x14ac:dyDescent="0.25">
      <c r="A3661" s="23">
        <v>1023895</v>
      </c>
      <c r="B3661" s="23">
        <v>1</v>
      </c>
      <c r="C3661" s="23">
        <v>1023920</v>
      </c>
      <c r="D3661" s="23" t="s">
        <v>2296</v>
      </c>
      <c r="E3661" s="5">
        <f>IFERROR((PlanMasine[[#This Row],[Norma]]/PlanMasine[[#This Row],[Q]])*(PlanMasine[[#This Row],[Q]]/SUMIF(#REF!,PlanMasine[[#This Row],[RN]],#REF!)*PlanMasine[[#This Row],[KPLQ]]),0)</f>
        <v>0</v>
      </c>
      <c r="F3661" s="23">
        <v>12</v>
      </c>
      <c r="G3661" s="23">
        <v>0</v>
      </c>
      <c r="H3661" s="23">
        <v>0</v>
      </c>
      <c r="I3661" s="23" t="s">
        <v>5</v>
      </c>
      <c r="J3661" s="23" t="s">
        <v>570</v>
      </c>
      <c r="K3661" s="23" t="s">
        <v>2447</v>
      </c>
      <c r="L3661" s="24">
        <v>45904</v>
      </c>
      <c r="M3661" s="28">
        <v>6.9444444444444447E-4</v>
      </c>
      <c r="N3661" s="3">
        <v>45859</v>
      </c>
      <c r="O3661">
        <v>215955</v>
      </c>
      <c r="P3661" t="e">
        <f>IFERROR(INDEX(REDOSLIJED!#REF!,MATCH(PlanMasine[[#This Row],[KPL]],REDOSLIJED!#REF!,0)),MAX(REDOSLIJED!#REF!)+1)</f>
        <v>#REF!</v>
      </c>
    </row>
    <row r="3662" spans="1:16" hidden="1" x14ac:dyDescent="0.25">
      <c r="A3662" s="23">
        <v>1023895</v>
      </c>
      <c r="B3662" s="23">
        <v>1</v>
      </c>
      <c r="C3662" s="23">
        <v>1023906</v>
      </c>
      <c r="D3662" s="23" t="s">
        <v>2307</v>
      </c>
      <c r="E3662" s="5">
        <f>IFERROR((PlanMasine[[#This Row],[Norma]]/PlanMasine[[#This Row],[Q]])*(PlanMasine[[#This Row],[Q]]/SUMIF(#REF!,PlanMasine[[#This Row],[RN]],#REF!)*PlanMasine[[#This Row],[KPLQ]]),0)</f>
        <v>0</v>
      </c>
      <c r="F3662" s="23">
        <v>12</v>
      </c>
      <c r="G3662" s="23">
        <v>0</v>
      </c>
      <c r="H3662" s="23">
        <v>0</v>
      </c>
      <c r="I3662" s="23" t="s">
        <v>5</v>
      </c>
      <c r="J3662" s="23" t="s">
        <v>570</v>
      </c>
      <c r="K3662" s="23" t="s">
        <v>2447</v>
      </c>
      <c r="L3662" s="24">
        <v>45904</v>
      </c>
      <c r="M3662" s="28">
        <v>6.9444444444444441E-3</v>
      </c>
      <c r="N3662" s="3">
        <v>45859</v>
      </c>
      <c r="O3662">
        <v>215940</v>
      </c>
      <c r="P3662" t="e">
        <f>IFERROR(INDEX(REDOSLIJED!#REF!,MATCH(PlanMasine[[#This Row],[KPL]],REDOSLIJED!#REF!,0)),MAX(REDOSLIJED!#REF!)+1)</f>
        <v>#REF!</v>
      </c>
    </row>
    <row r="3663" spans="1:16" hidden="1" x14ac:dyDescent="0.25">
      <c r="A3663" s="23">
        <v>1023895</v>
      </c>
      <c r="B3663" s="23">
        <v>1</v>
      </c>
      <c r="C3663" s="23">
        <v>1023931</v>
      </c>
      <c r="D3663" s="23" t="s">
        <v>1863</v>
      </c>
      <c r="E3663" s="5">
        <f>IFERROR((PlanMasine[[#This Row],[Norma]]/PlanMasine[[#This Row],[Q]])*(PlanMasine[[#This Row],[Q]]/SUMIF(#REF!,PlanMasine[[#This Row],[RN]],#REF!)*PlanMasine[[#This Row],[KPLQ]]),0)</f>
        <v>0</v>
      </c>
      <c r="F3663" s="23">
        <v>12</v>
      </c>
      <c r="G3663" s="23">
        <v>0</v>
      </c>
      <c r="H3663" s="23">
        <v>0</v>
      </c>
      <c r="I3663" s="23" t="s">
        <v>5</v>
      </c>
      <c r="J3663" s="23" t="s">
        <v>570</v>
      </c>
      <c r="K3663" s="23" t="s">
        <v>2447</v>
      </c>
      <c r="L3663" s="24">
        <v>45904</v>
      </c>
      <c r="M3663" s="28">
        <v>1.3888888888888889E-3</v>
      </c>
      <c r="N3663" s="3">
        <v>45859</v>
      </c>
      <c r="O3663">
        <v>215966</v>
      </c>
      <c r="P3663" t="e">
        <f>IFERROR(INDEX(REDOSLIJED!#REF!,MATCH(PlanMasine[[#This Row],[KPL]],REDOSLIJED!#REF!,0)),MAX(REDOSLIJED!#REF!)+1)</f>
        <v>#REF!</v>
      </c>
    </row>
    <row r="3664" spans="1:16" hidden="1" x14ac:dyDescent="0.25">
      <c r="A3664" s="23">
        <v>1023895</v>
      </c>
      <c r="B3664" s="23">
        <v>1</v>
      </c>
      <c r="C3664" s="23">
        <v>1023907</v>
      </c>
      <c r="D3664" s="23" t="s">
        <v>2298</v>
      </c>
      <c r="E3664" s="5">
        <f>IFERROR((PlanMasine[[#This Row],[Norma]]/PlanMasine[[#This Row],[Q]])*(PlanMasine[[#This Row],[Q]]/SUMIF(#REF!,PlanMasine[[#This Row],[RN]],#REF!)*PlanMasine[[#This Row],[KPLQ]]),0)</f>
        <v>0</v>
      </c>
      <c r="F3664" s="23">
        <v>12</v>
      </c>
      <c r="G3664" s="23">
        <v>0</v>
      </c>
      <c r="H3664" s="23">
        <v>0</v>
      </c>
      <c r="I3664" s="23" t="s">
        <v>5</v>
      </c>
      <c r="J3664" s="23" t="s">
        <v>570</v>
      </c>
      <c r="K3664" s="23" t="s">
        <v>2447</v>
      </c>
      <c r="L3664" s="24">
        <v>45904</v>
      </c>
      <c r="M3664" s="28">
        <v>6.9444444444444441E-3</v>
      </c>
      <c r="N3664" s="3">
        <v>45859</v>
      </c>
      <c r="O3664">
        <v>215941</v>
      </c>
      <c r="P3664" t="e">
        <f>IFERROR(INDEX(REDOSLIJED!#REF!,MATCH(PlanMasine[[#This Row],[KPL]],REDOSLIJED!#REF!,0)),MAX(REDOSLIJED!#REF!)+1)</f>
        <v>#REF!</v>
      </c>
    </row>
    <row r="3665" spans="1:16" hidden="1" x14ac:dyDescent="0.25">
      <c r="A3665" s="23">
        <v>1023895</v>
      </c>
      <c r="B3665" s="23">
        <v>1</v>
      </c>
      <c r="C3665" s="23">
        <v>1023903</v>
      </c>
      <c r="D3665" s="23" t="s">
        <v>2308</v>
      </c>
      <c r="E3665" s="5">
        <f>IFERROR((PlanMasine[[#This Row],[Norma]]/PlanMasine[[#This Row],[Q]])*(PlanMasine[[#This Row],[Q]]/SUMIF(#REF!,PlanMasine[[#This Row],[RN]],#REF!)*PlanMasine[[#This Row],[KPLQ]]),0)</f>
        <v>0</v>
      </c>
      <c r="F3665" s="23">
        <v>12</v>
      </c>
      <c r="G3665" s="23">
        <v>0</v>
      </c>
      <c r="H3665" s="23">
        <v>0</v>
      </c>
      <c r="I3665" s="23" t="s">
        <v>5</v>
      </c>
      <c r="J3665" s="23" t="s">
        <v>570</v>
      </c>
      <c r="K3665" s="23" t="s">
        <v>2447</v>
      </c>
      <c r="L3665" s="24">
        <v>45904</v>
      </c>
      <c r="M3665" s="28">
        <v>3.472222222222222E-3</v>
      </c>
      <c r="N3665" s="3">
        <v>45859</v>
      </c>
      <c r="O3665">
        <v>215937</v>
      </c>
      <c r="P3665" t="e">
        <f>IFERROR(INDEX(REDOSLIJED!#REF!,MATCH(PlanMasine[[#This Row],[KPL]],REDOSLIJED!#REF!,0)),MAX(REDOSLIJED!#REF!)+1)</f>
        <v>#REF!</v>
      </c>
    </row>
    <row r="3666" spans="1:16" hidden="1" x14ac:dyDescent="0.25">
      <c r="A3666" s="23">
        <v>1023895</v>
      </c>
      <c r="B3666" s="23">
        <v>1</v>
      </c>
      <c r="C3666" s="23">
        <v>1023943</v>
      </c>
      <c r="D3666" s="23" t="s">
        <v>1866</v>
      </c>
      <c r="E3666" s="5">
        <f>IFERROR((PlanMasine[[#This Row],[Norma]]/PlanMasine[[#This Row],[Q]])*(PlanMasine[[#This Row],[Q]]/SUMIF(#REF!,PlanMasine[[#This Row],[RN]],#REF!)*PlanMasine[[#This Row],[KPLQ]]),0)</f>
        <v>0</v>
      </c>
      <c r="F3666" s="23">
        <v>12</v>
      </c>
      <c r="G3666" s="23">
        <v>0</v>
      </c>
      <c r="H3666" s="23">
        <v>0</v>
      </c>
      <c r="I3666" s="23" t="s">
        <v>5</v>
      </c>
      <c r="J3666" s="23" t="s">
        <v>570</v>
      </c>
      <c r="K3666" s="23" t="s">
        <v>2447</v>
      </c>
      <c r="L3666" s="24">
        <v>45904</v>
      </c>
      <c r="M3666" s="28">
        <v>1.3888888888888889E-3</v>
      </c>
      <c r="N3666" s="3">
        <v>45859</v>
      </c>
      <c r="O3666">
        <v>215978</v>
      </c>
      <c r="P3666" t="e">
        <f>IFERROR(INDEX(REDOSLIJED!#REF!,MATCH(PlanMasine[[#This Row],[KPL]],REDOSLIJED!#REF!,0)),MAX(REDOSLIJED!#REF!)+1)</f>
        <v>#REF!</v>
      </c>
    </row>
    <row r="3667" spans="1:16" hidden="1" x14ac:dyDescent="0.25">
      <c r="A3667" s="23">
        <v>1023895</v>
      </c>
      <c r="B3667" s="23">
        <v>1</v>
      </c>
      <c r="C3667" s="23">
        <v>1023908</v>
      </c>
      <c r="D3667" s="23" t="s">
        <v>2306</v>
      </c>
      <c r="E3667" s="5">
        <f>IFERROR((PlanMasine[[#This Row],[Norma]]/PlanMasine[[#This Row],[Q]])*(PlanMasine[[#This Row],[Q]]/SUMIF(#REF!,PlanMasine[[#This Row],[RN]],#REF!)*PlanMasine[[#This Row],[KPLQ]]),0)</f>
        <v>0</v>
      </c>
      <c r="F3667" s="23">
        <v>12</v>
      </c>
      <c r="G3667" s="23">
        <v>0</v>
      </c>
      <c r="H3667" s="23">
        <v>0</v>
      </c>
      <c r="I3667" s="23" t="s">
        <v>5</v>
      </c>
      <c r="J3667" s="23" t="s">
        <v>570</v>
      </c>
      <c r="K3667" s="23" t="s">
        <v>2447</v>
      </c>
      <c r="L3667" s="24">
        <v>45904</v>
      </c>
      <c r="M3667" s="28">
        <v>2.7777777777777779E-3</v>
      </c>
      <c r="N3667" s="3">
        <v>45859</v>
      </c>
      <c r="O3667">
        <v>215942</v>
      </c>
      <c r="P3667" t="e">
        <f>IFERROR(INDEX(REDOSLIJED!#REF!,MATCH(PlanMasine[[#This Row],[KPL]],REDOSLIJED!#REF!,0)),MAX(REDOSLIJED!#REF!)+1)</f>
        <v>#REF!</v>
      </c>
    </row>
    <row r="3668" spans="1:16" hidden="1" x14ac:dyDescent="0.25">
      <c r="A3668" s="23">
        <v>1023895</v>
      </c>
      <c r="B3668" s="23">
        <v>1</v>
      </c>
      <c r="C3668" s="23">
        <v>1023914</v>
      </c>
      <c r="D3668" s="23" t="s">
        <v>2302</v>
      </c>
      <c r="E3668" s="5">
        <f>IFERROR((PlanMasine[[#This Row],[Norma]]/PlanMasine[[#This Row],[Q]])*(PlanMasine[[#This Row],[Q]]/SUMIF(#REF!,PlanMasine[[#This Row],[RN]],#REF!)*PlanMasine[[#This Row],[KPLQ]]),0)</f>
        <v>0</v>
      </c>
      <c r="F3668" s="23">
        <v>12</v>
      </c>
      <c r="G3668" s="23">
        <v>0</v>
      </c>
      <c r="H3668" s="23">
        <v>0</v>
      </c>
      <c r="I3668" s="23" t="s">
        <v>5</v>
      </c>
      <c r="J3668" s="23" t="s">
        <v>570</v>
      </c>
      <c r="K3668" s="23" t="s">
        <v>2447</v>
      </c>
      <c r="L3668" s="24">
        <v>45904</v>
      </c>
      <c r="M3668" s="28">
        <v>2.7777777777777779E-3</v>
      </c>
      <c r="N3668" s="3">
        <v>45859</v>
      </c>
      <c r="O3668">
        <v>215949</v>
      </c>
      <c r="P3668" t="e">
        <f>IFERROR(INDEX(REDOSLIJED!#REF!,MATCH(PlanMasine[[#This Row],[KPL]],REDOSLIJED!#REF!,0)),MAX(REDOSLIJED!#REF!)+1)</f>
        <v>#REF!</v>
      </c>
    </row>
    <row r="3669" spans="1:16" hidden="1" x14ac:dyDescent="0.25">
      <c r="A3669" s="23">
        <v>1023895</v>
      </c>
      <c r="B3669" s="23">
        <v>1</v>
      </c>
      <c r="C3669" s="23">
        <v>1023915</v>
      </c>
      <c r="D3669" s="23" t="s">
        <v>2305</v>
      </c>
      <c r="E3669" s="5">
        <f>IFERROR((PlanMasine[[#This Row],[Norma]]/PlanMasine[[#This Row],[Q]])*(PlanMasine[[#This Row],[Q]]/SUMIF(#REF!,PlanMasine[[#This Row],[RN]],#REF!)*PlanMasine[[#This Row],[KPLQ]]),0)</f>
        <v>0</v>
      </c>
      <c r="F3669" s="23">
        <v>12</v>
      </c>
      <c r="G3669" s="23">
        <v>0</v>
      </c>
      <c r="H3669" s="23">
        <v>0</v>
      </c>
      <c r="I3669" s="23" t="s">
        <v>5</v>
      </c>
      <c r="J3669" s="23" t="s">
        <v>570</v>
      </c>
      <c r="K3669" s="23" t="s">
        <v>2447</v>
      </c>
      <c r="L3669" s="24">
        <v>45904</v>
      </c>
      <c r="M3669" s="28">
        <v>2.7777777777777779E-3</v>
      </c>
      <c r="N3669" s="3">
        <v>45859</v>
      </c>
      <c r="O3669">
        <v>215950</v>
      </c>
      <c r="P3669" t="e">
        <f>IFERROR(INDEX(REDOSLIJED!#REF!,MATCH(PlanMasine[[#This Row],[KPL]],REDOSLIJED!#REF!,0)),MAX(REDOSLIJED!#REF!)+1)</f>
        <v>#REF!</v>
      </c>
    </row>
    <row r="3670" spans="1:16" hidden="1" x14ac:dyDescent="0.25">
      <c r="A3670" s="23">
        <v>1023895</v>
      </c>
      <c r="B3670" s="23">
        <v>1</v>
      </c>
      <c r="C3670" s="23">
        <v>1023921</v>
      </c>
      <c r="D3670" s="23" t="s">
        <v>2309</v>
      </c>
      <c r="E3670" s="5">
        <f>IFERROR((PlanMasine[[#This Row],[Norma]]/PlanMasine[[#This Row],[Q]])*(PlanMasine[[#This Row],[Q]]/SUMIF(#REF!,PlanMasine[[#This Row],[RN]],#REF!)*PlanMasine[[#This Row],[KPLQ]]),0)</f>
        <v>0</v>
      </c>
      <c r="F3670" s="23">
        <v>12</v>
      </c>
      <c r="G3670" s="23">
        <v>0</v>
      </c>
      <c r="H3670" s="23">
        <v>0</v>
      </c>
      <c r="I3670" s="23" t="s">
        <v>5</v>
      </c>
      <c r="J3670" s="23" t="s">
        <v>570</v>
      </c>
      <c r="K3670" s="23" t="s">
        <v>2447</v>
      </c>
      <c r="L3670" s="24">
        <v>45904</v>
      </c>
      <c r="M3670" s="28">
        <v>2.7777777777777779E-3</v>
      </c>
      <c r="N3670" s="3">
        <v>45859</v>
      </c>
      <c r="O3670">
        <v>215956</v>
      </c>
      <c r="P3670" t="e">
        <f>IFERROR(INDEX(REDOSLIJED!#REF!,MATCH(PlanMasine[[#This Row],[KPL]],REDOSLIJED!#REF!,0)),MAX(REDOSLIJED!#REF!)+1)</f>
        <v>#REF!</v>
      </c>
    </row>
    <row r="3671" spans="1:16" hidden="1" x14ac:dyDescent="0.25">
      <c r="A3671" s="23">
        <v>1023895</v>
      </c>
      <c r="B3671" s="23">
        <v>1</v>
      </c>
      <c r="C3671" s="23">
        <v>1023902</v>
      </c>
      <c r="D3671" s="23" t="s">
        <v>2304</v>
      </c>
      <c r="E3671" s="5">
        <f>IFERROR((PlanMasine[[#This Row],[Norma]]/PlanMasine[[#This Row],[Q]])*(PlanMasine[[#This Row],[Q]]/SUMIF(#REF!,PlanMasine[[#This Row],[RN]],#REF!)*PlanMasine[[#This Row],[KPLQ]]),0)</f>
        <v>0</v>
      </c>
      <c r="F3671" s="23">
        <v>12</v>
      </c>
      <c r="G3671" s="23">
        <v>0</v>
      </c>
      <c r="H3671" s="23">
        <v>0</v>
      </c>
      <c r="I3671" s="23" t="s">
        <v>5</v>
      </c>
      <c r="J3671" s="23" t="s">
        <v>570</v>
      </c>
      <c r="K3671" s="23" t="s">
        <v>2447</v>
      </c>
      <c r="L3671" s="24">
        <v>45904</v>
      </c>
      <c r="M3671" s="28">
        <v>3.472222222222222E-3</v>
      </c>
      <c r="N3671" s="3">
        <v>45859</v>
      </c>
      <c r="O3671">
        <v>215936</v>
      </c>
      <c r="P3671" t="e">
        <f>IFERROR(INDEX(REDOSLIJED!#REF!,MATCH(PlanMasine[[#This Row],[KPL]],REDOSLIJED!#REF!,0)),MAX(REDOSLIJED!#REF!)+1)</f>
        <v>#REF!</v>
      </c>
    </row>
    <row r="3672" spans="1:16" hidden="1" x14ac:dyDescent="0.25">
      <c r="A3672" s="23">
        <v>1023895</v>
      </c>
      <c r="B3672" s="23">
        <v>1</v>
      </c>
      <c r="C3672" s="23">
        <v>1023925</v>
      </c>
      <c r="D3672" s="23" t="s">
        <v>2446</v>
      </c>
      <c r="E3672" s="5">
        <f>IFERROR((PlanMasine[[#This Row],[Norma]]/PlanMasine[[#This Row],[Q]])*(PlanMasine[[#This Row],[Q]]/SUMIF(#REF!,PlanMasine[[#This Row],[RN]],#REF!)*PlanMasine[[#This Row],[KPLQ]]),0)</f>
        <v>0</v>
      </c>
      <c r="F3672" s="23">
        <v>12</v>
      </c>
      <c r="G3672" s="23">
        <v>0</v>
      </c>
      <c r="H3672" s="23">
        <v>0</v>
      </c>
      <c r="I3672" s="23" t="s">
        <v>5</v>
      </c>
      <c r="J3672" s="23" t="s">
        <v>570</v>
      </c>
      <c r="K3672" s="23" t="s">
        <v>2447</v>
      </c>
      <c r="L3672" s="24">
        <v>45904</v>
      </c>
      <c r="M3672" s="28">
        <v>6.9444444444444447E-4</v>
      </c>
      <c r="N3672" s="3">
        <v>45859</v>
      </c>
      <c r="O3672">
        <v>215960</v>
      </c>
      <c r="P3672" t="e">
        <f>IFERROR(INDEX(REDOSLIJED!#REF!,MATCH(PlanMasine[[#This Row],[KPL]],REDOSLIJED!#REF!,0)),MAX(REDOSLIJED!#REF!)+1)</f>
        <v>#REF!</v>
      </c>
    </row>
    <row r="3673" spans="1:16" hidden="1" x14ac:dyDescent="0.25">
      <c r="A3673" s="23">
        <v>1023896</v>
      </c>
      <c r="B3673" s="23">
        <v>1</v>
      </c>
      <c r="C3673" s="23">
        <v>1023907</v>
      </c>
      <c r="D3673" s="23" t="s">
        <v>2298</v>
      </c>
      <c r="E3673" s="5">
        <f>IFERROR((PlanMasine[[#This Row],[Norma]]/PlanMasine[[#This Row],[Q]])*(PlanMasine[[#This Row],[Q]]/SUMIF(#REF!,PlanMasine[[#This Row],[RN]],#REF!)*PlanMasine[[#This Row],[KPLQ]]),0)</f>
        <v>0</v>
      </c>
      <c r="F3673" s="23">
        <v>12</v>
      </c>
      <c r="G3673" s="23">
        <v>0</v>
      </c>
      <c r="H3673" s="23">
        <v>0</v>
      </c>
      <c r="I3673" s="23" t="s">
        <v>5</v>
      </c>
      <c r="J3673" s="23" t="s">
        <v>570</v>
      </c>
      <c r="K3673" s="23" t="s">
        <v>2447</v>
      </c>
      <c r="L3673" s="24">
        <v>45904</v>
      </c>
      <c r="M3673" s="28">
        <v>6.9444444444444441E-3</v>
      </c>
      <c r="N3673" s="3">
        <v>45859</v>
      </c>
      <c r="O3673">
        <v>215941</v>
      </c>
      <c r="P3673" t="e">
        <f>IFERROR(INDEX(REDOSLIJED!#REF!,MATCH(PlanMasine[[#This Row],[KPL]],REDOSLIJED!#REF!,0)),MAX(REDOSLIJED!#REF!)+1)</f>
        <v>#REF!</v>
      </c>
    </row>
    <row r="3674" spans="1:16" hidden="1" x14ac:dyDescent="0.25">
      <c r="A3674" s="23">
        <v>1023896</v>
      </c>
      <c r="B3674" s="23">
        <v>1</v>
      </c>
      <c r="C3674" s="23">
        <v>1023931</v>
      </c>
      <c r="D3674" s="23" t="s">
        <v>1863</v>
      </c>
      <c r="E3674" s="5">
        <f>IFERROR((PlanMasine[[#This Row],[Norma]]/PlanMasine[[#This Row],[Q]])*(PlanMasine[[#This Row],[Q]]/SUMIF(#REF!,PlanMasine[[#This Row],[RN]],#REF!)*PlanMasine[[#This Row],[KPLQ]]),0)</f>
        <v>0</v>
      </c>
      <c r="F3674" s="23">
        <v>12</v>
      </c>
      <c r="G3674" s="23">
        <v>0</v>
      </c>
      <c r="H3674" s="23">
        <v>0</v>
      </c>
      <c r="I3674" s="23" t="s">
        <v>5</v>
      </c>
      <c r="J3674" s="23" t="s">
        <v>570</v>
      </c>
      <c r="K3674" s="23" t="s">
        <v>2447</v>
      </c>
      <c r="L3674" s="24">
        <v>45904</v>
      </c>
      <c r="M3674" s="28">
        <v>1.3888888888888889E-3</v>
      </c>
      <c r="N3674" s="3">
        <v>45859</v>
      </c>
      <c r="O3674">
        <v>215966</v>
      </c>
      <c r="P3674" t="e">
        <f>IFERROR(INDEX(REDOSLIJED!#REF!,MATCH(PlanMasine[[#This Row],[KPL]],REDOSLIJED!#REF!,0)),MAX(REDOSLIJED!#REF!)+1)</f>
        <v>#REF!</v>
      </c>
    </row>
    <row r="3675" spans="1:16" hidden="1" x14ac:dyDescent="0.25">
      <c r="A3675" s="23">
        <v>1023896</v>
      </c>
      <c r="B3675" s="23">
        <v>1</v>
      </c>
      <c r="C3675" s="23">
        <v>1023906</v>
      </c>
      <c r="D3675" s="23" t="s">
        <v>2307</v>
      </c>
      <c r="E3675" s="5">
        <f>IFERROR((PlanMasine[[#This Row],[Norma]]/PlanMasine[[#This Row],[Q]])*(PlanMasine[[#This Row],[Q]]/SUMIF(#REF!,PlanMasine[[#This Row],[RN]],#REF!)*PlanMasine[[#This Row],[KPLQ]]),0)</f>
        <v>0</v>
      </c>
      <c r="F3675" s="23">
        <v>12</v>
      </c>
      <c r="G3675" s="23">
        <v>0</v>
      </c>
      <c r="H3675" s="23">
        <v>0</v>
      </c>
      <c r="I3675" s="23" t="s">
        <v>5</v>
      </c>
      <c r="J3675" s="23" t="s">
        <v>570</v>
      </c>
      <c r="K3675" s="23" t="s">
        <v>2447</v>
      </c>
      <c r="L3675" s="24">
        <v>45904</v>
      </c>
      <c r="M3675" s="28">
        <v>6.9444444444444441E-3</v>
      </c>
      <c r="N3675" s="3">
        <v>45859</v>
      </c>
      <c r="O3675">
        <v>215940</v>
      </c>
      <c r="P3675" t="e">
        <f>IFERROR(INDEX(REDOSLIJED!#REF!,MATCH(PlanMasine[[#This Row],[KPL]],REDOSLIJED!#REF!,0)),MAX(REDOSLIJED!#REF!)+1)</f>
        <v>#REF!</v>
      </c>
    </row>
    <row r="3676" spans="1:16" hidden="1" x14ac:dyDescent="0.25">
      <c r="A3676" s="23">
        <v>1023896</v>
      </c>
      <c r="B3676" s="23">
        <v>1</v>
      </c>
      <c r="C3676" s="23">
        <v>1023919</v>
      </c>
      <c r="D3676" s="23" t="s">
        <v>2303</v>
      </c>
      <c r="E3676" s="5">
        <f>IFERROR((PlanMasine[[#This Row],[Norma]]/PlanMasine[[#This Row],[Q]])*(PlanMasine[[#This Row],[Q]]/SUMIF(#REF!,PlanMasine[[#This Row],[RN]],#REF!)*PlanMasine[[#This Row],[KPLQ]]),0)</f>
        <v>0</v>
      </c>
      <c r="F3676" s="23">
        <v>24</v>
      </c>
      <c r="G3676" s="23">
        <v>0</v>
      </c>
      <c r="H3676" s="23">
        <v>0</v>
      </c>
      <c r="I3676" s="23" t="s">
        <v>5</v>
      </c>
      <c r="J3676" s="23" t="s">
        <v>570</v>
      </c>
      <c r="K3676" s="23" t="s">
        <v>2447</v>
      </c>
      <c r="L3676" s="24">
        <v>45904</v>
      </c>
      <c r="M3676" s="28">
        <v>1.3888888888888889E-3</v>
      </c>
      <c r="N3676" s="3">
        <v>45859</v>
      </c>
      <c r="O3676">
        <v>215954</v>
      </c>
      <c r="P3676" t="e">
        <f>IFERROR(INDEX(REDOSLIJED!#REF!,MATCH(PlanMasine[[#This Row],[KPL]],REDOSLIJED!#REF!,0)),MAX(REDOSLIJED!#REF!)+1)</f>
        <v>#REF!</v>
      </c>
    </row>
    <row r="3677" spans="1:16" hidden="1" x14ac:dyDescent="0.25">
      <c r="A3677" s="23">
        <v>1023896</v>
      </c>
      <c r="B3677" s="23">
        <v>1</v>
      </c>
      <c r="C3677" s="23">
        <v>1023914</v>
      </c>
      <c r="D3677" s="23" t="s">
        <v>2302</v>
      </c>
      <c r="E3677" s="5">
        <f>IFERROR((PlanMasine[[#This Row],[Norma]]/PlanMasine[[#This Row],[Q]])*(PlanMasine[[#This Row],[Q]]/SUMIF(#REF!,PlanMasine[[#This Row],[RN]],#REF!)*PlanMasine[[#This Row],[KPLQ]]),0)</f>
        <v>0</v>
      </c>
      <c r="F3677" s="23">
        <v>12</v>
      </c>
      <c r="G3677" s="23">
        <v>0</v>
      </c>
      <c r="H3677" s="23">
        <v>0</v>
      </c>
      <c r="I3677" s="23" t="s">
        <v>5</v>
      </c>
      <c r="J3677" s="23" t="s">
        <v>570</v>
      </c>
      <c r="K3677" s="23" t="s">
        <v>2447</v>
      </c>
      <c r="L3677" s="24">
        <v>45904</v>
      </c>
      <c r="M3677" s="28">
        <v>2.7777777777777779E-3</v>
      </c>
      <c r="N3677" s="3">
        <v>45859</v>
      </c>
      <c r="O3677">
        <v>215949</v>
      </c>
      <c r="P3677" t="e">
        <f>IFERROR(INDEX(REDOSLIJED!#REF!,MATCH(PlanMasine[[#This Row],[KPL]],REDOSLIJED!#REF!,0)),MAX(REDOSLIJED!#REF!)+1)</f>
        <v>#REF!</v>
      </c>
    </row>
    <row r="3678" spans="1:16" hidden="1" x14ac:dyDescent="0.25">
      <c r="A3678" s="23">
        <v>1023896</v>
      </c>
      <c r="B3678" s="23">
        <v>1</v>
      </c>
      <c r="C3678" s="23">
        <v>1023915</v>
      </c>
      <c r="D3678" s="23" t="s">
        <v>2305</v>
      </c>
      <c r="E3678" s="5">
        <f>IFERROR((PlanMasine[[#This Row],[Norma]]/PlanMasine[[#This Row],[Q]])*(PlanMasine[[#This Row],[Q]]/SUMIF(#REF!,PlanMasine[[#This Row],[RN]],#REF!)*PlanMasine[[#This Row],[KPLQ]]),0)</f>
        <v>0</v>
      </c>
      <c r="F3678" s="23">
        <v>12</v>
      </c>
      <c r="G3678" s="23">
        <v>0</v>
      </c>
      <c r="H3678" s="23">
        <v>0</v>
      </c>
      <c r="I3678" s="23" t="s">
        <v>5</v>
      </c>
      <c r="J3678" s="23" t="s">
        <v>570</v>
      </c>
      <c r="K3678" s="23" t="s">
        <v>2447</v>
      </c>
      <c r="L3678" s="24">
        <v>45904</v>
      </c>
      <c r="M3678" s="28">
        <v>2.7777777777777779E-3</v>
      </c>
      <c r="N3678" s="3">
        <v>45859</v>
      </c>
      <c r="O3678">
        <v>215950</v>
      </c>
      <c r="P3678" t="e">
        <f>IFERROR(INDEX(REDOSLIJED!#REF!,MATCH(PlanMasine[[#This Row],[KPL]],REDOSLIJED!#REF!,0)),MAX(REDOSLIJED!#REF!)+1)</f>
        <v>#REF!</v>
      </c>
    </row>
    <row r="3679" spans="1:16" hidden="1" x14ac:dyDescent="0.25">
      <c r="A3679" s="23">
        <v>1023896</v>
      </c>
      <c r="B3679" s="23">
        <v>1</v>
      </c>
      <c r="C3679" s="23">
        <v>1023911</v>
      </c>
      <c r="D3679" s="23" t="s">
        <v>2300</v>
      </c>
      <c r="E3679" s="5">
        <f>IFERROR((PlanMasine[[#This Row],[Norma]]/PlanMasine[[#This Row],[Q]])*(PlanMasine[[#This Row],[Q]]/SUMIF(#REF!,PlanMasine[[#This Row],[RN]],#REF!)*PlanMasine[[#This Row],[KPLQ]]),0)</f>
        <v>0</v>
      </c>
      <c r="F3679" s="23">
        <v>12</v>
      </c>
      <c r="G3679" s="23">
        <v>0</v>
      </c>
      <c r="H3679" s="23">
        <v>0</v>
      </c>
      <c r="I3679" s="23" t="s">
        <v>5</v>
      </c>
      <c r="J3679" s="23" t="s">
        <v>570</v>
      </c>
      <c r="K3679" s="23" t="s">
        <v>2447</v>
      </c>
      <c r="L3679" s="24">
        <v>45904</v>
      </c>
      <c r="M3679" s="28">
        <v>2.7777777777777779E-3</v>
      </c>
      <c r="N3679" s="3">
        <v>45859</v>
      </c>
      <c r="O3679">
        <v>215946</v>
      </c>
      <c r="P3679" t="e">
        <f>IFERROR(INDEX(REDOSLIJED!#REF!,MATCH(PlanMasine[[#This Row],[KPL]],REDOSLIJED!#REF!,0)),MAX(REDOSLIJED!#REF!)+1)</f>
        <v>#REF!</v>
      </c>
    </row>
    <row r="3680" spans="1:16" hidden="1" x14ac:dyDescent="0.25">
      <c r="A3680" s="23">
        <v>1023896</v>
      </c>
      <c r="B3680" s="23">
        <v>1</v>
      </c>
      <c r="C3680" s="23">
        <v>1023920</v>
      </c>
      <c r="D3680" s="23" t="s">
        <v>2296</v>
      </c>
      <c r="E3680" s="5">
        <f>IFERROR((PlanMasine[[#This Row],[Norma]]/PlanMasine[[#This Row],[Q]])*(PlanMasine[[#This Row],[Q]]/SUMIF(#REF!,PlanMasine[[#This Row],[RN]],#REF!)*PlanMasine[[#This Row],[KPLQ]]),0)</f>
        <v>0</v>
      </c>
      <c r="F3680" s="23">
        <v>12</v>
      </c>
      <c r="G3680" s="23">
        <v>0</v>
      </c>
      <c r="H3680" s="23">
        <v>0</v>
      </c>
      <c r="I3680" s="23" t="s">
        <v>5</v>
      </c>
      <c r="J3680" s="23" t="s">
        <v>570</v>
      </c>
      <c r="K3680" s="23" t="s">
        <v>2447</v>
      </c>
      <c r="L3680" s="24">
        <v>45904</v>
      </c>
      <c r="M3680" s="28">
        <v>6.9444444444444447E-4</v>
      </c>
      <c r="N3680" s="3">
        <v>45859</v>
      </c>
      <c r="O3680">
        <v>215955</v>
      </c>
      <c r="P3680" t="e">
        <f>IFERROR(INDEX(REDOSLIJED!#REF!,MATCH(PlanMasine[[#This Row],[KPL]],REDOSLIJED!#REF!,0)),MAX(REDOSLIJED!#REF!)+1)</f>
        <v>#REF!</v>
      </c>
    </row>
    <row r="3681" spans="1:16" hidden="1" x14ac:dyDescent="0.25">
      <c r="A3681" s="23">
        <v>1023896</v>
      </c>
      <c r="B3681" s="23">
        <v>1</v>
      </c>
      <c r="C3681" s="23">
        <v>1023934</v>
      </c>
      <c r="D3681" s="23" t="s">
        <v>2299</v>
      </c>
      <c r="E3681" s="5">
        <f>IFERROR((PlanMasine[[#This Row],[Norma]]/PlanMasine[[#This Row],[Q]])*(PlanMasine[[#This Row],[Q]]/SUMIF(#REF!,PlanMasine[[#This Row],[RN]],#REF!)*PlanMasine[[#This Row],[KPLQ]]),0)</f>
        <v>0</v>
      </c>
      <c r="F3681" s="23">
        <v>12</v>
      </c>
      <c r="G3681" s="23">
        <v>0</v>
      </c>
      <c r="H3681" s="23">
        <v>0</v>
      </c>
      <c r="I3681" s="23" t="s">
        <v>5</v>
      </c>
      <c r="J3681" s="23" t="s">
        <v>570</v>
      </c>
      <c r="K3681" s="23" t="s">
        <v>2447</v>
      </c>
      <c r="L3681" s="24">
        <v>45904</v>
      </c>
      <c r="M3681" s="28">
        <v>6.9444444444444447E-4</v>
      </c>
      <c r="N3681" s="3">
        <v>45859</v>
      </c>
      <c r="O3681">
        <v>215969</v>
      </c>
      <c r="P3681" t="e">
        <f>IFERROR(INDEX(REDOSLIJED!#REF!,MATCH(PlanMasine[[#This Row],[KPL]],REDOSLIJED!#REF!,0)),MAX(REDOSLIJED!#REF!)+1)</f>
        <v>#REF!</v>
      </c>
    </row>
    <row r="3682" spans="1:16" hidden="1" x14ac:dyDescent="0.25">
      <c r="A3682" s="23">
        <v>1023896</v>
      </c>
      <c r="B3682" s="23">
        <v>1</v>
      </c>
      <c r="C3682" s="23">
        <v>1023903</v>
      </c>
      <c r="D3682" s="23" t="s">
        <v>2308</v>
      </c>
      <c r="E3682" s="5">
        <f>IFERROR((PlanMasine[[#This Row],[Norma]]/PlanMasine[[#This Row],[Q]])*(PlanMasine[[#This Row],[Q]]/SUMIF(#REF!,PlanMasine[[#This Row],[RN]],#REF!)*PlanMasine[[#This Row],[KPLQ]]),0)</f>
        <v>0</v>
      </c>
      <c r="F3682" s="23">
        <v>12</v>
      </c>
      <c r="G3682" s="23">
        <v>0</v>
      </c>
      <c r="H3682" s="23">
        <v>0</v>
      </c>
      <c r="I3682" s="23" t="s">
        <v>5</v>
      </c>
      <c r="J3682" s="23" t="s">
        <v>570</v>
      </c>
      <c r="K3682" s="23" t="s">
        <v>2447</v>
      </c>
      <c r="L3682" s="24">
        <v>45904</v>
      </c>
      <c r="M3682" s="28">
        <v>3.472222222222222E-3</v>
      </c>
      <c r="N3682" s="3">
        <v>45859</v>
      </c>
      <c r="O3682">
        <v>215937</v>
      </c>
      <c r="P3682" t="e">
        <f>IFERROR(INDEX(REDOSLIJED!#REF!,MATCH(PlanMasine[[#This Row],[KPL]],REDOSLIJED!#REF!,0)),MAX(REDOSLIJED!#REF!)+1)</f>
        <v>#REF!</v>
      </c>
    </row>
    <row r="3683" spans="1:16" hidden="1" x14ac:dyDescent="0.25">
      <c r="A3683" s="23">
        <v>1023896</v>
      </c>
      <c r="B3683" s="23">
        <v>1</v>
      </c>
      <c r="C3683" s="23">
        <v>1023925</v>
      </c>
      <c r="D3683" s="23" t="s">
        <v>2446</v>
      </c>
      <c r="E3683" s="5">
        <f>IFERROR((PlanMasine[[#This Row],[Norma]]/PlanMasine[[#This Row],[Q]])*(PlanMasine[[#This Row],[Q]]/SUMIF(#REF!,PlanMasine[[#This Row],[RN]],#REF!)*PlanMasine[[#This Row],[KPLQ]]),0)</f>
        <v>0</v>
      </c>
      <c r="F3683" s="23">
        <v>12</v>
      </c>
      <c r="G3683" s="23">
        <v>0</v>
      </c>
      <c r="H3683" s="23">
        <v>0</v>
      </c>
      <c r="I3683" s="23" t="s">
        <v>5</v>
      </c>
      <c r="J3683" s="23" t="s">
        <v>570</v>
      </c>
      <c r="K3683" s="23" t="s">
        <v>2447</v>
      </c>
      <c r="L3683" s="24">
        <v>45904</v>
      </c>
      <c r="M3683" s="28">
        <v>6.9444444444444447E-4</v>
      </c>
      <c r="N3683" s="3">
        <v>45859</v>
      </c>
      <c r="O3683">
        <v>215960</v>
      </c>
      <c r="P3683" t="e">
        <f>IFERROR(INDEX(REDOSLIJED!#REF!,MATCH(PlanMasine[[#This Row],[KPL]],REDOSLIJED!#REF!,0)),MAX(REDOSLIJED!#REF!)+1)</f>
        <v>#REF!</v>
      </c>
    </row>
    <row r="3684" spans="1:16" hidden="1" x14ac:dyDescent="0.25">
      <c r="A3684" s="23">
        <v>1023896</v>
      </c>
      <c r="B3684" s="23">
        <v>1</v>
      </c>
      <c r="C3684" s="23">
        <v>1023943</v>
      </c>
      <c r="D3684" s="23" t="s">
        <v>1866</v>
      </c>
      <c r="E3684" s="5">
        <f>IFERROR((PlanMasine[[#This Row],[Norma]]/PlanMasine[[#This Row],[Q]])*(PlanMasine[[#This Row],[Q]]/SUMIF(#REF!,PlanMasine[[#This Row],[RN]],#REF!)*PlanMasine[[#This Row],[KPLQ]]),0)</f>
        <v>0</v>
      </c>
      <c r="F3684" s="23">
        <v>12</v>
      </c>
      <c r="G3684" s="23">
        <v>0</v>
      </c>
      <c r="H3684" s="23">
        <v>0</v>
      </c>
      <c r="I3684" s="23" t="s">
        <v>5</v>
      </c>
      <c r="J3684" s="23" t="s">
        <v>570</v>
      </c>
      <c r="K3684" s="23" t="s">
        <v>2447</v>
      </c>
      <c r="L3684" s="24">
        <v>45904</v>
      </c>
      <c r="M3684" s="28">
        <v>1.3888888888888889E-3</v>
      </c>
      <c r="N3684" s="3">
        <v>45859</v>
      </c>
      <c r="O3684">
        <v>215978</v>
      </c>
      <c r="P3684" t="e">
        <f>IFERROR(INDEX(REDOSLIJED!#REF!,MATCH(PlanMasine[[#This Row],[KPL]],REDOSLIJED!#REF!,0)),MAX(REDOSLIJED!#REF!)+1)</f>
        <v>#REF!</v>
      </c>
    </row>
    <row r="3685" spans="1:16" hidden="1" x14ac:dyDescent="0.25">
      <c r="A3685" s="23">
        <v>1023896</v>
      </c>
      <c r="B3685" s="23">
        <v>1</v>
      </c>
      <c r="C3685" s="23">
        <v>1023921</v>
      </c>
      <c r="D3685" s="23" t="s">
        <v>2309</v>
      </c>
      <c r="E3685" s="5">
        <f>IFERROR((PlanMasine[[#This Row],[Norma]]/PlanMasine[[#This Row],[Q]])*(PlanMasine[[#This Row],[Q]]/SUMIF(#REF!,PlanMasine[[#This Row],[RN]],#REF!)*PlanMasine[[#This Row],[KPLQ]]),0)</f>
        <v>0</v>
      </c>
      <c r="F3685" s="23">
        <v>12</v>
      </c>
      <c r="G3685" s="23">
        <v>0</v>
      </c>
      <c r="H3685" s="23">
        <v>0</v>
      </c>
      <c r="I3685" s="23" t="s">
        <v>5</v>
      </c>
      <c r="J3685" s="23" t="s">
        <v>570</v>
      </c>
      <c r="K3685" s="23" t="s">
        <v>2447</v>
      </c>
      <c r="L3685" s="24">
        <v>45904</v>
      </c>
      <c r="M3685" s="28">
        <v>2.7777777777777779E-3</v>
      </c>
      <c r="N3685" s="3">
        <v>45859</v>
      </c>
      <c r="O3685">
        <v>215956</v>
      </c>
      <c r="P3685" t="e">
        <f>IFERROR(INDEX(REDOSLIJED!#REF!,MATCH(PlanMasine[[#This Row],[KPL]],REDOSLIJED!#REF!,0)),MAX(REDOSLIJED!#REF!)+1)</f>
        <v>#REF!</v>
      </c>
    </row>
    <row r="3686" spans="1:16" hidden="1" x14ac:dyDescent="0.25">
      <c r="A3686" s="23">
        <v>1023896</v>
      </c>
      <c r="B3686" s="23">
        <v>1</v>
      </c>
      <c r="C3686" s="23">
        <v>1023908</v>
      </c>
      <c r="D3686" s="23" t="s">
        <v>2306</v>
      </c>
      <c r="E3686" s="5">
        <f>IFERROR((PlanMasine[[#This Row],[Norma]]/PlanMasine[[#This Row],[Q]])*(PlanMasine[[#This Row],[Q]]/SUMIF(#REF!,PlanMasine[[#This Row],[RN]],#REF!)*PlanMasine[[#This Row],[KPLQ]]),0)</f>
        <v>0</v>
      </c>
      <c r="F3686" s="23">
        <v>12</v>
      </c>
      <c r="G3686" s="23">
        <v>0</v>
      </c>
      <c r="H3686" s="23">
        <v>0</v>
      </c>
      <c r="I3686" s="23" t="s">
        <v>5</v>
      </c>
      <c r="J3686" s="23" t="s">
        <v>570</v>
      </c>
      <c r="K3686" s="23" t="s">
        <v>2447</v>
      </c>
      <c r="L3686" s="24">
        <v>45904</v>
      </c>
      <c r="M3686" s="28">
        <v>2.7777777777777779E-3</v>
      </c>
      <c r="N3686" s="3">
        <v>45859</v>
      </c>
      <c r="O3686">
        <v>215942</v>
      </c>
      <c r="P3686" t="e">
        <f>IFERROR(INDEX(REDOSLIJED!#REF!,MATCH(PlanMasine[[#This Row],[KPL]],REDOSLIJED!#REF!,0)),MAX(REDOSLIJED!#REF!)+1)</f>
        <v>#REF!</v>
      </c>
    </row>
    <row r="3687" spans="1:16" hidden="1" x14ac:dyDescent="0.25">
      <c r="A3687" s="23">
        <v>1023896</v>
      </c>
      <c r="B3687" s="23">
        <v>1</v>
      </c>
      <c r="C3687" s="23">
        <v>1023902</v>
      </c>
      <c r="D3687" s="23" t="s">
        <v>2304</v>
      </c>
      <c r="E3687" s="5">
        <f>IFERROR((PlanMasine[[#This Row],[Norma]]/PlanMasine[[#This Row],[Q]])*(PlanMasine[[#This Row],[Q]]/SUMIF(#REF!,PlanMasine[[#This Row],[RN]],#REF!)*PlanMasine[[#This Row],[KPLQ]]),0)</f>
        <v>0</v>
      </c>
      <c r="F3687" s="23">
        <v>12</v>
      </c>
      <c r="G3687" s="23">
        <v>0</v>
      </c>
      <c r="H3687" s="23">
        <v>0</v>
      </c>
      <c r="I3687" s="23" t="s">
        <v>5</v>
      </c>
      <c r="J3687" s="23" t="s">
        <v>570</v>
      </c>
      <c r="K3687" s="23" t="s">
        <v>2447</v>
      </c>
      <c r="L3687" s="24">
        <v>45904</v>
      </c>
      <c r="M3687" s="28">
        <v>3.472222222222222E-3</v>
      </c>
      <c r="N3687" s="3">
        <v>45859</v>
      </c>
      <c r="O3687">
        <v>215936</v>
      </c>
      <c r="P3687" t="e">
        <f>IFERROR(INDEX(REDOSLIJED!#REF!,MATCH(PlanMasine[[#This Row],[KPL]],REDOSLIJED!#REF!,0)),MAX(REDOSLIJED!#REF!)+1)</f>
        <v>#REF!</v>
      </c>
    </row>
    <row r="3688" spans="1:16" hidden="1" x14ac:dyDescent="0.25">
      <c r="A3688" s="23">
        <v>1023896</v>
      </c>
      <c r="B3688" s="23">
        <v>1</v>
      </c>
      <c r="C3688" s="23">
        <v>1023913</v>
      </c>
      <c r="D3688" s="23" t="s">
        <v>2301</v>
      </c>
      <c r="E3688" s="5">
        <f>IFERROR((PlanMasine[[#This Row],[Norma]]/PlanMasine[[#This Row],[Q]])*(PlanMasine[[#This Row],[Q]]/SUMIF(#REF!,PlanMasine[[#This Row],[RN]],#REF!)*PlanMasine[[#This Row],[KPLQ]]),0)</f>
        <v>0</v>
      </c>
      <c r="F3688" s="23">
        <v>12</v>
      </c>
      <c r="G3688" s="23">
        <v>0</v>
      </c>
      <c r="H3688" s="23">
        <v>0</v>
      </c>
      <c r="I3688" s="23" t="s">
        <v>5</v>
      </c>
      <c r="J3688" s="23" t="s">
        <v>570</v>
      </c>
      <c r="K3688" s="23" t="s">
        <v>2447</v>
      </c>
      <c r="L3688" s="24">
        <v>45904</v>
      </c>
      <c r="M3688" s="28">
        <v>5.5555555555555558E-3</v>
      </c>
      <c r="N3688" s="3">
        <v>45859</v>
      </c>
      <c r="O3688">
        <v>215948</v>
      </c>
      <c r="P3688" t="e">
        <f>IFERROR(INDEX(REDOSLIJED!#REF!,MATCH(PlanMasine[[#This Row],[KPL]],REDOSLIJED!#REF!,0)),MAX(REDOSLIJED!#REF!)+1)</f>
        <v>#REF!</v>
      </c>
    </row>
    <row r="3689" spans="1:16" hidden="1" x14ac:dyDescent="0.25">
      <c r="A3689" s="23">
        <v>1023897</v>
      </c>
      <c r="B3689" s="23">
        <v>1</v>
      </c>
      <c r="C3689" s="23">
        <v>1023913</v>
      </c>
      <c r="D3689" s="23" t="s">
        <v>2301</v>
      </c>
      <c r="E3689" s="5">
        <f>IFERROR((PlanMasine[[#This Row],[Norma]]/PlanMasine[[#This Row],[Q]])*(PlanMasine[[#This Row],[Q]]/SUMIF(#REF!,PlanMasine[[#This Row],[RN]],#REF!)*PlanMasine[[#This Row],[KPLQ]]),0)</f>
        <v>0</v>
      </c>
      <c r="F3689" s="23">
        <v>12</v>
      </c>
      <c r="G3689" s="23">
        <v>0</v>
      </c>
      <c r="H3689" s="23">
        <v>0</v>
      </c>
      <c r="I3689" s="23" t="s">
        <v>5</v>
      </c>
      <c r="J3689" s="23" t="s">
        <v>570</v>
      </c>
      <c r="K3689" s="23" t="s">
        <v>2447</v>
      </c>
      <c r="L3689" s="24">
        <v>45904</v>
      </c>
      <c r="M3689" s="28">
        <v>5.5555555555555558E-3</v>
      </c>
      <c r="N3689" s="3">
        <v>45859</v>
      </c>
      <c r="O3689">
        <v>215948</v>
      </c>
      <c r="P3689" t="e">
        <f>IFERROR(INDEX(REDOSLIJED!#REF!,MATCH(PlanMasine[[#This Row],[KPL]],REDOSLIJED!#REF!,0)),MAX(REDOSLIJED!#REF!)+1)</f>
        <v>#REF!</v>
      </c>
    </row>
    <row r="3690" spans="1:16" hidden="1" x14ac:dyDescent="0.25">
      <c r="A3690" s="23">
        <v>1023897</v>
      </c>
      <c r="B3690" s="23">
        <v>1</v>
      </c>
      <c r="C3690" s="23">
        <v>1023914</v>
      </c>
      <c r="D3690" s="23" t="s">
        <v>2302</v>
      </c>
      <c r="E3690" s="5">
        <f>IFERROR((PlanMasine[[#This Row],[Norma]]/PlanMasine[[#This Row],[Q]])*(PlanMasine[[#This Row],[Q]]/SUMIF(#REF!,PlanMasine[[#This Row],[RN]],#REF!)*PlanMasine[[#This Row],[KPLQ]]),0)</f>
        <v>0</v>
      </c>
      <c r="F3690" s="23">
        <v>12</v>
      </c>
      <c r="G3690" s="23">
        <v>0</v>
      </c>
      <c r="H3690" s="23">
        <v>0</v>
      </c>
      <c r="I3690" s="23" t="s">
        <v>5</v>
      </c>
      <c r="J3690" s="23" t="s">
        <v>570</v>
      </c>
      <c r="K3690" s="23" t="s">
        <v>2447</v>
      </c>
      <c r="L3690" s="24">
        <v>45904</v>
      </c>
      <c r="M3690" s="28">
        <v>2.7777777777777779E-3</v>
      </c>
      <c r="N3690" s="3">
        <v>45859</v>
      </c>
      <c r="O3690">
        <v>215949</v>
      </c>
      <c r="P3690" t="e">
        <f>IFERROR(INDEX(REDOSLIJED!#REF!,MATCH(PlanMasine[[#This Row],[KPL]],REDOSLIJED!#REF!,0)),MAX(REDOSLIJED!#REF!)+1)</f>
        <v>#REF!</v>
      </c>
    </row>
    <row r="3691" spans="1:16" hidden="1" x14ac:dyDescent="0.25">
      <c r="A3691" s="23">
        <v>1023897</v>
      </c>
      <c r="B3691" s="23">
        <v>1</v>
      </c>
      <c r="C3691" s="23">
        <v>1023934</v>
      </c>
      <c r="D3691" s="23" t="s">
        <v>2299</v>
      </c>
      <c r="E3691" s="5">
        <f>IFERROR((PlanMasine[[#This Row],[Norma]]/PlanMasine[[#This Row],[Q]])*(PlanMasine[[#This Row],[Q]]/SUMIF(#REF!,PlanMasine[[#This Row],[RN]],#REF!)*PlanMasine[[#This Row],[KPLQ]]),0)</f>
        <v>0</v>
      </c>
      <c r="F3691" s="23">
        <v>12</v>
      </c>
      <c r="G3691" s="23">
        <v>0</v>
      </c>
      <c r="H3691" s="23">
        <v>0</v>
      </c>
      <c r="I3691" s="23" t="s">
        <v>5</v>
      </c>
      <c r="J3691" s="23" t="s">
        <v>570</v>
      </c>
      <c r="K3691" s="23" t="s">
        <v>2447</v>
      </c>
      <c r="L3691" s="24">
        <v>45904</v>
      </c>
      <c r="M3691" s="28">
        <v>6.9444444444444447E-4</v>
      </c>
      <c r="N3691" s="3">
        <v>45859</v>
      </c>
      <c r="O3691">
        <v>215969</v>
      </c>
      <c r="P3691" t="e">
        <f>IFERROR(INDEX(REDOSLIJED!#REF!,MATCH(PlanMasine[[#This Row],[KPL]],REDOSLIJED!#REF!,0)),MAX(REDOSLIJED!#REF!)+1)</f>
        <v>#REF!</v>
      </c>
    </row>
    <row r="3692" spans="1:16" hidden="1" x14ac:dyDescent="0.25">
      <c r="A3692" s="23">
        <v>1023897</v>
      </c>
      <c r="B3692" s="23">
        <v>1</v>
      </c>
      <c r="C3692" s="23">
        <v>1023903</v>
      </c>
      <c r="D3692" s="23" t="s">
        <v>2308</v>
      </c>
      <c r="E3692" s="5">
        <f>IFERROR((PlanMasine[[#This Row],[Norma]]/PlanMasine[[#This Row],[Q]])*(PlanMasine[[#This Row],[Q]]/SUMIF(#REF!,PlanMasine[[#This Row],[RN]],#REF!)*PlanMasine[[#This Row],[KPLQ]]),0)</f>
        <v>0</v>
      </c>
      <c r="F3692" s="23">
        <v>12</v>
      </c>
      <c r="G3692" s="23">
        <v>0</v>
      </c>
      <c r="H3692" s="23">
        <v>0</v>
      </c>
      <c r="I3692" s="23" t="s">
        <v>5</v>
      </c>
      <c r="J3692" s="23" t="s">
        <v>570</v>
      </c>
      <c r="K3692" s="23" t="s">
        <v>2447</v>
      </c>
      <c r="L3692" s="24">
        <v>45904</v>
      </c>
      <c r="M3692" s="28">
        <v>3.472222222222222E-3</v>
      </c>
      <c r="N3692" s="3">
        <v>45859</v>
      </c>
      <c r="O3692">
        <v>215937</v>
      </c>
      <c r="P3692" t="e">
        <f>IFERROR(INDEX(REDOSLIJED!#REF!,MATCH(PlanMasine[[#This Row],[KPL]],REDOSLIJED!#REF!,0)),MAX(REDOSLIJED!#REF!)+1)</f>
        <v>#REF!</v>
      </c>
    </row>
    <row r="3693" spans="1:16" hidden="1" x14ac:dyDescent="0.25">
      <c r="A3693" s="23">
        <v>1023897</v>
      </c>
      <c r="B3693" s="23">
        <v>1</v>
      </c>
      <c r="C3693" s="23">
        <v>1023943</v>
      </c>
      <c r="D3693" s="23" t="s">
        <v>1866</v>
      </c>
      <c r="E3693" s="5">
        <f>IFERROR((PlanMasine[[#This Row],[Norma]]/PlanMasine[[#This Row],[Q]])*(PlanMasine[[#This Row],[Q]]/SUMIF(#REF!,PlanMasine[[#This Row],[RN]],#REF!)*PlanMasine[[#This Row],[KPLQ]]),0)</f>
        <v>0</v>
      </c>
      <c r="F3693" s="23">
        <v>12</v>
      </c>
      <c r="G3693" s="23">
        <v>0</v>
      </c>
      <c r="H3693" s="23">
        <v>0</v>
      </c>
      <c r="I3693" s="23" t="s">
        <v>5</v>
      </c>
      <c r="J3693" s="23" t="s">
        <v>570</v>
      </c>
      <c r="K3693" s="23" t="s">
        <v>2447</v>
      </c>
      <c r="L3693" s="24">
        <v>45904</v>
      </c>
      <c r="M3693" s="28">
        <v>1.3888888888888889E-3</v>
      </c>
      <c r="N3693" s="3">
        <v>45859</v>
      </c>
      <c r="O3693">
        <v>215978</v>
      </c>
      <c r="P3693" t="e">
        <f>IFERROR(INDEX(REDOSLIJED!#REF!,MATCH(PlanMasine[[#This Row],[KPL]],REDOSLIJED!#REF!,0)),MAX(REDOSLIJED!#REF!)+1)</f>
        <v>#REF!</v>
      </c>
    </row>
    <row r="3694" spans="1:16" hidden="1" x14ac:dyDescent="0.25">
      <c r="A3694" s="23">
        <v>1023897</v>
      </c>
      <c r="B3694" s="23">
        <v>1</v>
      </c>
      <c r="C3694" s="23">
        <v>1023902</v>
      </c>
      <c r="D3694" s="23" t="s">
        <v>2304</v>
      </c>
      <c r="E3694" s="5">
        <f>IFERROR((PlanMasine[[#This Row],[Norma]]/PlanMasine[[#This Row],[Q]])*(PlanMasine[[#This Row],[Q]]/SUMIF(#REF!,PlanMasine[[#This Row],[RN]],#REF!)*PlanMasine[[#This Row],[KPLQ]]),0)</f>
        <v>0</v>
      </c>
      <c r="F3694" s="23">
        <v>12</v>
      </c>
      <c r="G3694" s="23">
        <v>0</v>
      </c>
      <c r="H3694" s="23">
        <v>0</v>
      </c>
      <c r="I3694" s="23" t="s">
        <v>5</v>
      </c>
      <c r="J3694" s="23" t="s">
        <v>570</v>
      </c>
      <c r="K3694" s="23" t="s">
        <v>2447</v>
      </c>
      <c r="L3694" s="24">
        <v>45904</v>
      </c>
      <c r="M3694" s="28">
        <v>3.472222222222222E-3</v>
      </c>
      <c r="N3694" s="3">
        <v>45859</v>
      </c>
      <c r="O3694">
        <v>215936</v>
      </c>
      <c r="P3694" t="e">
        <f>IFERROR(INDEX(REDOSLIJED!#REF!,MATCH(PlanMasine[[#This Row],[KPL]],REDOSLIJED!#REF!,0)),MAX(REDOSLIJED!#REF!)+1)</f>
        <v>#REF!</v>
      </c>
    </row>
    <row r="3695" spans="1:16" hidden="1" x14ac:dyDescent="0.25">
      <c r="A3695" s="23">
        <v>1023897</v>
      </c>
      <c r="B3695" s="23">
        <v>1</v>
      </c>
      <c r="C3695" s="23">
        <v>1023915</v>
      </c>
      <c r="D3695" s="23" t="s">
        <v>2305</v>
      </c>
      <c r="E3695" s="5">
        <f>IFERROR((PlanMasine[[#This Row],[Norma]]/PlanMasine[[#This Row],[Q]])*(PlanMasine[[#This Row],[Q]]/SUMIF(#REF!,PlanMasine[[#This Row],[RN]],#REF!)*PlanMasine[[#This Row],[KPLQ]]),0)</f>
        <v>0</v>
      </c>
      <c r="F3695" s="23">
        <v>12</v>
      </c>
      <c r="G3695" s="23">
        <v>0</v>
      </c>
      <c r="H3695" s="23">
        <v>0</v>
      </c>
      <c r="I3695" s="23" t="s">
        <v>5</v>
      </c>
      <c r="J3695" s="23" t="s">
        <v>570</v>
      </c>
      <c r="K3695" s="23" t="s">
        <v>2447</v>
      </c>
      <c r="L3695" s="24">
        <v>45904</v>
      </c>
      <c r="M3695" s="28">
        <v>2.7777777777777779E-3</v>
      </c>
      <c r="N3695" s="3">
        <v>45859</v>
      </c>
      <c r="O3695">
        <v>215950</v>
      </c>
      <c r="P3695" t="e">
        <f>IFERROR(INDEX(REDOSLIJED!#REF!,MATCH(PlanMasine[[#This Row],[KPL]],REDOSLIJED!#REF!,0)),MAX(REDOSLIJED!#REF!)+1)</f>
        <v>#REF!</v>
      </c>
    </row>
    <row r="3696" spans="1:16" hidden="1" x14ac:dyDescent="0.25">
      <c r="A3696" s="23">
        <v>1023897</v>
      </c>
      <c r="B3696" s="23">
        <v>1</v>
      </c>
      <c r="C3696" s="23">
        <v>1023908</v>
      </c>
      <c r="D3696" s="23" t="s">
        <v>2306</v>
      </c>
      <c r="E3696" s="5">
        <f>IFERROR((PlanMasine[[#This Row],[Norma]]/PlanMasine[[#This Row],[Q]])*(PlanMasine[[#This Row],[Q]]/SUMIF(#REF!,PlanMasine[[#This Row],[RN]],#REF!)*PlanMasine[[#This Row],[KPLQ]]),0)</f>
        <v>0</v>
      </c>
      <c r="F3696" s="23">
        <v>12</v>
      </c>
      <c r="G3696" s="23">
        <v>0</v>
      </c>
      <c r="H3696" s="23">
        <v>0</v>
      </c>
      <c r="I3696" s="23" t="s">
        <v>5</v>
      </c>
      <c r="J3696" s="23" t="s">
        <v>570</v>
      </c>
      <c r="K3696" s="23" t="s">
        <v>2447</v>
      </c>
      <c r="L3696" s="24">
        <v>45904</v>
      </c>
      <c r="M3696" s="28">
        <v>2.7777777777777779E-3</v>
      </c>
      <c r="N3696" s="3">
        <v>45859</v>
      </c>
      <c r="O3696">
        <v>215942</v>
      </c>
      <c r="P3696" t="e">
        <f>IFERROR(INDEX(REDOSLIJED!#REF!,MATCH(PlanMasine[[#This Row],[KPL]],REDOSLIJED!#REF!,0)),MAX(REDOSLIJED!#REF!)+1)</f>
        <v>#REF!</v>
      </c>
    </row>
    <row r="3697" spans="1:16" hidden="1" x14ac:dyDescent="0.25">
      <c r="A3697" s="23">
        <v>1023897</v>
      </c>
      <c r="B3697" s="23">
        <v>1</v>
      </c>
      <c r="C3697" s="23">
        <v>1023921</v>
      </c>
      <c r="D3697" s="23" t="s">
        <v>2309</v>
      </c>
      <c r="E3697" s="5">
        <f>IFERROR((PlanMasine[[#This Row],[Norma]]/PlanMasine[[#This Row],[Q]])*(PlanMasine[[#This Row],[Q]]/SUMIF(#REF!,PlanMasine[[#This Row],[RN]],#REF!)*PlanMasine[[#This Row],[KPLQ]]),0)</f>
        <v>0</v>
      </c>
      <c r="F3697" s="23">
        <v>12</v>
      </c>
      <c r="G3697" s="23">
        <v>0</v>
      </c>
      <c r="H3697" s="23">
        <v>0</v>
      </c>
      <c r="I3697" s="23" t="s">
        <v>5</v>
      </c>
      <c r="J3697" s="23" t="s">
        <v>570</v>
      </c>
      <c r="K3697" s="23" t="s">
        <v>2447</v>
      </c>
      <c r="L3697" s="24">
        <v>45904</v>
      </c>
      <c r="M3697" s="28">
        <v>2.7777777777777779E-3</v>
      </c>
      <c r="N3697" s="3">
        <v>45859</v>
      </c>
      <c r="O3697">
        <v>215956</v>
      </c>
      <c r="P3697" t="e">
        <f>IFERROR(INDEX(REDOSLIJED!#REF!,MATCH(PlanMasine[[#This Row],[KPL]],REDOSLIJED!#REF!,0)),MAX(REDOSLIJED!#REF!)+1)</f>
        <v>#REF!</v>
      </c>
    </row>
    <row r="3698" spans="1:16" hidden="1" x14ac:dyDescent="0.25">
      <c r="A3698" s="23">
        <v>1023897</v>
      </c>
      <c r="B3698" s="23">
        <v>1</v>
      </c>
      <c r="C3698" s="23">
        <v>1023907</v>
      </c>
      <c r="D3698" s="23" t="s">
        <v>2298</v>
      </c>
      <c r="E3698" s="5">
        <f>IFERROR((PlanMasine[[#This Row],[Norma]]/PlanMasine[[#This Row],[Q]])*(PlanMasine[[#This Row],[Q]]/SUMIF(#REF!,PlanMasine[[#This Row],[RN]],#REF!)*PlanMasine[[#This Row],[KPLQ]]),0)</f>
        <v>0</v>
      </c>
      <c r="F3698" s="23">
        <v>12</v>
      </c>
      <c r="G3698" s="23">
        <v>0</v>
      </c>
      <c r="H3698" s="23">
        <v>0</v>
      </c>
      <c r="I3698" s="23" t="s">
        <v>5</v>
      </c>
      <c r="J3698" s="23" t="s">
        <v>570</v>
      </c>
      <c r="K3698" s="23" t="s">
        <v>2447</v>
      </c>
      <c r="L3698" s="24">
        <v>45904</v>
      </c>
      <c r="M3698" s="28">
        <v>6.9444444444444441E-3</v>
      </c>
      <c r="N3698" s="3">
        <v>45859</v>
      </c>
      <c r="O3698">
        <v>215941</v>
      </c>
      <c r="P3698" t="e">
        <f>IFERROR(INDEX(REDOSLIJED!#REF!,MATCH(PlanMasine[[#This Row],[KPL]],REDOSLIJED!#REF!,0)),MAX(REDOSLIJED!#REF!)+1)</f>
        <v>#REF!</v>
      </c>
    </row>
    <row r="3699" spans="1:16" hidden="1" x14ac:dyDescent="0.25">
      <c r="A3699" s="23">
        <v>1023897</v>
      </c>
      <c r="B3699" s="23">
        <v>1</v>
      </c>
      <c r="C3699" s="23">
        <v>1023919</v>
      </c>
      <c r="D3699" s="23" t="s">
        <v>2303</v>
      </c>
      <c r="E3699" s="5">
        <f>IFERROR((PlanMasine[[#This Row],[Norma]]/PlanMasine[[#This Row],[Q]])*(PlanMasine[[#This Row],[Q]]/SUMIF(#REF!,PlanMasine[[#This Row],[RN]],#REF!)*PlanMasine[[#This Row],[KPLQ]]),0)</f>
        <v>0</v>
      </c>
      <c r="F3699" s="23">
        <v>24</v>
      </c>
      <c r="G3699" s="23">
        <v>0</v>
      </c>
      <c r="H3699" s="23">
        <v>0</v>
      </c>
      <c r="I3699" s="23" t="s">
        <v>5</v>
      </c>
      <c r="J3699" s="23" t="s">
        <v>570</v>
      </c>
      <c r="K3699" s="23" t="s">
        <v>2447</v>
      </c>
      <c r="L3699" s="24">
        <v>45904</v>
      </c>
      <c r="M3699" s="28">
        <v>1.3888888888888889E-3</v>
      </c>
      <c r="N3699" s="3">
        <v>45859</v>
      </c>
      <c r="O3699">
        <v>215954</v>
      </c>
      <c r="P3699" t="e">
        <f>IFERROR(INDEX(REDOSLIJED!#REF!,MATCH(PlanMasine[[#This Row],[KPL]],REDOSLIJED!#REF!,0)),MAX(REDOSLIJED!#REF!)+1)</f>
        <v>#REF!</v>
      </c>
    </row>
    <row r="3700" spans="1:16" hidden="1" x14ac:dyDescent="0.25">
      <c r="A3700" s="23">
        <v>1023897</v>
      </c>
      <c r="B3700" s="23">
        <v>1</v>
      </c>
      <c r="C3700" s="23">
        <v>1023931</v>
      </c>
      <c r="D3700" s="23" t="s">
        <v>1863</v>
      </c>
      <c r="E3700" s="5">
        <f>IFERROR((PlanMasine[[#This Row],[Norma]]/PlanMasine[[#This Row],[Q]])*(PlanMasine[[#This Row],[Q]]/SUMIF(#REF!,PlanMasine[[#This Row],[RN]],#REF!)*PlanMasine[[#This Row],[KPLQ]]),0)</f>
        <v>0</v>
      </c>
      <c r="F3700" s="23">
        <v>12</v>
      </c>
      <c r="G3700" s="23">
        <v>0</v>
      </c>
      <c r="H3700" s="23">
        <v>0</v>
      </c>
      <c r="I3700" s="23" t="s">
        <v>5</v>
      </c>
      <c r="J3700" s="23" t="s">
        <v>570</v>
      </c>
      <c r="K3700" s="23" t="s">
        <v>2447</v>
      </c>
      <c r="L3700" s="24">
        <v>45904</v>
      </c>
      <c r="M3700" s="28">
        <v>1.3888888888888889E-3</v>
      </c>
      <c r="N3700" s="3">
        <v>45859</v>
      </c>
      <c r="O3700">
        <v>215966</v>
      </c>
      <c r="P3700" t="e">
        <f>IFERROR(INDEX(REDOSLIJED!#REF!,MATCH(PlanMasine[[#This Row],[KPL]],REDOSLIJED!#REF!,0)),MAX(REDOSLIJED!#REF!)+1)</f>
        <v>#REF!</v>
      </c>
    </row>
    <row r="3701" spans="1:16" hidden="1" x14ac:dyDescent="0.25">
      <c r="A3701" s="23">
        <v>1023897</v>
      </c>
      <c r="B3701" s="23">
        <v>1</v>
      </c>
      <c r="C3701" s="23">
        <v>1023911</v>
      </c>
      <c r="D3701" s="23" t="s">
        <v>2300</v>
      </c>
      <c r="E3701" s="5">
        <f>IFERROR((PlanMasine[[#This Row],[Norma]]/PlanMasine[[#This Row],[Q]])*(PlanMasine[[#This Row],[Q]]/SUMIF(#REF!,PlanMasine[[#This Row],[RN]],#REF!)*PlanMasine[[#This Row],[KPLQ]]),0)</f>
        <v>0</v>
      </c>
      <c r="F3701" s="23">
        <v>12</v>
      </c>
      <c r="G3701" s="23">
        <v>0</v>
      </c>
      <c r="H3701" s="23">
        <v>0</v>
      </c>
      <c r="I3701" s="23" t="s">
        <v>5</v>
      </c>
      <c r="J3701" s="23" t="s">
        <v>570</v>
      </c>
      <c r="K3701" s="23" t="s">
        <v>2447</v>
      </c>
      <c r="L3701" s="24">
        <v>45904</v>
      </c>
      <c r="M3701" s="28">
        <v>2.7777777777777779E-3</v>
      </c>
      <c r="N3701" s="3">
        <v>45859</v>
      </c>
      <c r="O3701">
        <v>215946</v>
      </c>
      <c r="P3701" t="e">
        <f>IFERROR(INDEX(REDOSLIJED!#REF!,MATCH(PlanMasine[[#This Row],[KPL]],REDOSLIJED!#REF!,0)),MAX(REDOSLIJED!#REF!)+1)</f>
        <v>#REF!</v>
      </c>
    </row>
    <row r="3702" spans="1:16" hidden="1" x14ac:dyDescent="0.25">
      <c r="A3702" s="23">
        <v>1023897</v>
      </c>
      <c r="B3702" s="23">
        <v>1</v>
      </c>
      <c r="C3702" s="23">
        <v>1023920</v>
      </c>
      <c r="D3702" s="23" t="s">
        <v>2296</v>
      </c>
      <c r="E3702" s="5">
        <f>IFERROR((PlanMasine[[#This Row],[Norma]]/PlanMasine[[#This Row],[Q]])*(PlanMasine[[#This Row],[Q]]/SUMIF(#REF!,PlanMasine[[#This Row],[RN]],#REF!)*PlanMasine[[#This Row],[KPLQ]]),0)</f>
        <v>0</v>
      </c>
      <c r="F3702" s="23">
        <v>12</v>
      </c>
      <c r="G3702" s="23">
        <v>0</v>
      </c>
      <c r="H3702" s="23">
        <v>0</v>
      </c>
      <c r="I3702" s="23" t="s">
        <v>5</v>
      </c>
      <c r="J3702" s="23" t="s">
        <v>570</v>
      </c>
      <c r="K3702" s="23" t="s">
        <v>2447</v>
      </c>
      <c r="L3702" s="24">
        <v>45904</v>
      </c>
      <c r="M3702" s="28">
        <v>6.9444444444444447E-4</v>
      </c>
      <c r="N3702" s="3">
        <v>45859</v>
      </c>
      <c r="O3702">
        <v>215955</v>
      </c>
      <c r="P3702" t="e">
        <f>IFERROR(INDEX(REDOSLIJED!#REF!,MATCH(PlanMasine[[#This Row],[KPL]],REDOSLIJED!#REF!,0)),MAX(REDOSLIJED!#REF!)+1)</f>
        <v>#REF!</v>
      </c>
    </row>
    <row r="3703" spans="1:16" hidden="1" x14ac:dyDescent="0.25">
      <c r="A3703" s="23">
        <v>1023897</v>
      </c>
      <c r="B3703" s="23">
        <v>1</v>
      </c>
      <c r="C3703" s="23">
        <v>1023906</v>
      </c>
      <c r="D3703" s="23" t="s">
        <v>2307</v>
      </c>
      <c r="E3703" s="5">
        <f>IFERROR((PlanMasine[[#This Row],[Norma]]/PlanMasine[[#This Row],[Q]])*(PlanMasine[[#This Row],[Q]]/SUMIF(#REF!,PlanMasine[[#This Row],[RN]],#REF!)*PlanMasine[[#This Row],[KPLQ]]),0)</f>
        <v>0</v>
      </c>
      <c r="F3703" s="23">
        <v>12</v>
      </c>
      <c r="G3703" s="23">
        <v>0</v>
      </c>
      <c r="H3703" s="23">
        <v>0</v>
      </c>
      <c r="I3703" s="23" t="s">
        <v>5</v>
      </c>
      <c r="J3703" s="23" t="s">
        <v>570</v>
      </c>
      <c r="K3703" s="23" t="s">
        <v>2447</v>
      </c>
      <c r="L3703" s="24">
        <v>45904</v>
      </c>
      <c r="M3703" s="28">
        <v>6.9444444444444441E-3</v>
      </c>
      <c r="N3703" s="3">
        <v>45859</v>
      </c>
      <c r="O3703">
        <v>215940</v>
      </c>
      <c r="P3703" t="e">
        <f>IFERROR(INDEX(REDOSLIJED!#REF!,MATCH(PlanMasine[[#This Row],[KPL]],REDOSLIJED!#REF!,0)),MAX(REDOSLIJED!#REF!)+1)</f>
        <v>#REF!</v>
      </c>
    </row>
    <row r="3704" spans="1:16" hidden="1" x14ac:dyDescent="0.25">
      <c r="A3704" s="23">
        <v>1023897</v>
      </c>
      <c r="B3704" s="23">
        <v>1</v>
      </c>
      <c r="C3704" s="23">
        <v>1023925</v>
      </c>
      <c r="D3704" s="23" t="s">
        <v>2446</v>
      </c>
      <c r="E3704" s="5">
        <f>IFERROR((PlanMasine[[#This Row],[Norma]]/PlanMasine[[#This Row],[Q]])*(PlanMasine[[#This Row],[Q]]/SUMIF(#REF!,PlanMasine[[#This Row],[RN]],#REF!)*PlanMasine[[#This Row],[KPLQ]]),0)</f>
        <v>0</v>
      </c>
      <c r="F3704" s="23">
        <v>12</v>
      </c>
      <c r="G3704" s="23">
        <v>0</v>
      </c>
      <c r="H3704" s="23">
        <v>0</v>
      </c>
      <c r="I3704" s="23" t="s">
        <v>5</v>
      </c>
      <c r="J3704" s="23" t="s">
        <v>570</v>
      </c>
      <c r="K3704" s="23" t="s">
        <v>2447</v>
      </c>
      <c r="L3704" s="24">
        <v>45904</v>
      </c>
      <c r="M3704" s="28">
        <v>6.9444444444444447E-4</v>
      </c>
      <c r="N3704" s="3">
        <v>45859</v>
      </c>
      <c r="O3704">
        <v>215960</v>
      </c>
      <c r="P3704" t="e">
        <f>IFERROR(INDEX(REDOSLIJED!#REF!,MATCH(PlanMasine[[#This Row],[KPL]],REDOSLIJED!#REF!,0)),MAX(REDOSLIJED!#REF!)+1)</f>
        <v>#REF!</v>
      </c>
    </row>
    <row r="3705" spans="1:16" hidden="1" x14ac:dyDescent="0.25">
      <c r="A3705" s="23">
        <v>1023898</v>
      </c>
      <c r="B3705" s="23">
        <v>1</v>
      </c>
      <c r="C3705" s="23">
        <v>1023915</v>
      </c>
      <c r="D3705" s="23" t="s">
        <v>2305</v>
      </c>
      <c r="E3705" s="5">
        <f>IFERROR((PlanMasine[[#This Row],[Norma]]/PlanMasine[[#This Row],[Q]])*(PlanMasine[[#This Row],[Q]]/SUMIF(#REF!,PlanMasine[[#This Row],[RN]],#REF!)*PlanMasine[[#This Row],[KPLQ]]),0)</f>
        <v>0</v>
      </c>
      <c r="F3705" s="23">
        <v>12</v>
      </c>
      <c r="G3705" s="23">
        <v>0</v>
      </c>
      <c r="H3705" s="23">
        <v>0</v>
      </c>
      <c r="I3705" s="23" t="s">
        <v>5</v>
      </c>
      <c r="J3705" s="23" t="s">
        <v>570</v>
      </c>
      <c r="K3705" s="23" t="s">
        <v>2447</v>
      </c>
      <c r="L3705" s="24">
        <v>45904</v>
      </c>
      <c r="M3705" s="28">
        <v>2.7777777777777779E-3</v>
      </c>
      <c r="N3705" s="3">
        <v>45859</v>
      </c>
      <c r="O3705">
        <v>215950</v>
      </c>
      <c r="P3705" t="e">
        <f>IFERROR(INDEX(REDOSLIJED!#REF!,MATCH(PlanMasine[[#This Row],[KPL]],REDOSLIJED!#REF!,0)),MAX(REDOSLIJED!#REF!)+1)</f>
        <v>#REF!</v>
      </c>
    </row>
    <row r="3706" spans="1:16" hidden="1" x14ac:dyDescent="0.25">
      <c r="A3706" s="23">
        <v>1023898</v>
      </c>
      <c r="B3706" s="23">
        <v>1</v>
      </c>
      <c r="C3706" s="23">
        <v>1023913</v>
      </c>
      <c r="D3706" s="23" t="s">
        <v>2301</v>
      </c>
      <c r="E3706" s="5">
        <f>IFERROR((PlanMasine[[#This Row],[Norma]]/PlanMasine[[#This Row],[Q]])*(PlanMasine[[#This Row],[Q]]/SUMIF(#REF!,PlanMasine[[#This Row],[RN]],#REF!)*PlanMasine[[#This Row],[KPLQ]]),0)</f>
        <v>0</v>
      </c>
      <c r="F3706" s="23">
        <v>12</v>
      </c>
      <c r="G3706" s="23">
        <v>0</v>
      </c>
      <c r="H3706" s="23">
        <v>0</v>
      </c>
      <c r="I3706" s="23" t="s">
        <v>5</v>
      </c>
      <c r="J3706" s="23" t="s">
        <v>570</v>
      </c>
      <c r="K3706" s="23" t="s">
        <v>2447</v>
      </c>
      <c r="L3706" s="24">
        <v>45904</v>
      </c>
      <c r="M3706" s="28">
        <v>5.5555555555555558E-3</v>
      </c>
      <c r="N3706" s="3">
        <v>45859</v>
      </c>
      <c r="O3706">
        <v>215948</v>
      </c>
      <c r="P3706" t="e">
        <f>IFERROR(INDEX(REDOSLIJED!#REF!,MATCH(PlanMasine[[#This Row],[KPL]],REDOSLIJED!#REF!,0)),MAX(REDOSLIJED!#REF!)+1)</f>
        <v>#REF!</v>
      </c>
    </row>
    <row r="3707" spans="1:16" hidden="1" x14ac:dyDescent="0.25">
      <c r="A3707" s="23">
        <v>1023898</v>
      </c>
      <c r="B3707" s="23">
        <v>1</v>
      </c>
      <c r="C3707" s="23">
        <v>1023911</v>
      </c>
      <c r="D3707" s="23" t="s">
        <v>2300</v>
      </c>
      <c r="E3707" s="5">
        <f>IFERROR((PlanMasine[[#This Row],[Norma]]/PlanMasine[[#This Row],[Q]])*(PlanMasine[[#This Row],[Q]]/SUMIF(#REF!,PlanMasine[[#This Row],[RN]],#REF!)*PlanMasine[[#This Row],[KPLQ]]),0)</f>
        <v>0</v>
      </c>
      <c r="F3707" s="23">
        <v>12</v>
      </c>
      <c r="G3707" s="23">
        <v>0</v>
      </c>
      <c r="H3707" s="23">
        <v>0</v>
      </c>
      <c r="I3707" s="23" t="s">
        <v>5</v>
      </c>
      <c r="J3707" s="23" t="s">
        <v>570</v>
      </c>
      <c r="K3707" s="23" t="s">
        <v>2447</v>
      </c>
      <c r="L3707" s="24">
        <v>45904</v>
      </c>
      <c r="M3707" s="28">
        <v>2.7777777777777779E-3</v>
      </c>
      <c r="N3707" s="3">
        <v>45859</v>
      </c>
      <c r="O3707">
        <v>215946</v>
      </c>
      <c r="P3707" t="e">
        <f>IFERROR(INDEX(REDOSLIJED!#REF!,MATCH(PlanMasine[[#This Row],[KPL]],REDOSLIJED!#REF!,0)),MAX(REDOSLIJED!#REF!)+1)</f>
        <v>#REF!</v>
      </c>
    </row>
    <row r="3708" spans="1:16" hidden="1" x14ac:dyDescent="0.25">
      <c r="A3708" s="23">
        <v>1023898</v>
      </c>
      <c r="B3708" s="23">
        <v>1</v>
      </c>
      <c r="C3708" s="23">
        <v>1023934</v>
      </c>
      <c r="D3708" s="23" t="s">
        <v>2299</v>
      </c>
      <c r="E3708" s="5">
        <f>IFERROR((PlanMasine[[#This Row],[Norma]]/PlanMasine[[#This Row],[Q]])*(PlanMasine[[#This Row],[Q]]/SUMIF(#REF!,PlanMasine[[#This Row],[RN]],#REF!)*PlanMasine[[#This Row],[KPLQ]]),0)</f>
        <v>0</v>
      </c>
      <c r="F3708" s="23">
        <v>12</v>
      </c>
      <c r="G3708" s="23">
        <v>0</v>
      </c>
      <c r="H3708" s="23">
        <v>0</v>
      </c>
      <c r="I3708" s="23" t="s">
        <v>5</v>
      </c>
      <c r="J3708" s="23" t="s">
        <v>570</v>
      </c>
      <c r="K3708" s="23" t="s">
        <v>2447</v>
      </c>
      <c r="L3708" s="24">
        <v>45904</v>
      </c>
      <c r="M3708" s="28">
        <v>6.9444444444444447E-4</v>
      </c>
      <c r="N3708" s="3">
        <v>45859</v>
      </c>
      <c r="O3708">
        <v>215969</v>
      </c>
      <c r="P3708" t="e">
        <f>IFERROR(INDEX(REDOSLIJED!#REF!,MATCH(PlanMasine[[#This Row],[KPL]],REDOSLIJED!#REF!,0)),MAX(REDOSLIJED!#REF!)+1)</f>
        <v>#REF!</v>
      </c>
    </row>
    <row r="3709" spans="1:16" hidden="1" x14ac:dyDescent="0.25">
      <c r="A3709" s="23">
        <v>1023898</v>
      </c>
      <c r="B3709" s="23">
        <v>1</v>
      </c>
      <c r="C3709" s="23">
        <v>1023903</v>
      </c>
      <c r="D3709" s="23" t="s">
        <v>2308</v>
      </c>
      <c r="E3709" s="5">
        <f>IFERROR((PlanMasine[[#This Row],[Norma]]/PlanMasine[[#This Row],[Q]])*(PlanMasine[[#This Row],[Q]]/SUMIF(#REF!,PlanMasine[[#This Row],[RN]],#REF!)*PlanMasine[[#This Row],[KPLQ]]),0)</f>
        <v>0</v>
      </c>
      <c r="F3709" s="23">
        <v>12</v>
      </c>
      <c r="G3709" s="23">
        <v>0</v>
      </c>
      <c r="H3709" s="23">
        <v>0</v>
      </c>
      <c r="I3709" s="23" t="s">
        <v>5</v>
      </c>
      <c r="J3709" s="23" t="s">
        <v>570</v>
      </c>
      <c r="K3709" s="23" t="s">
        <v>2447</v>
      </c>
      <c r="L3709" s="24">
        <v>45904</v>
      </c>
      <c r="M3709" s="28">
        <v>3.472222222222222E-3</v>
      </c>
      <c r="N3709" s="3">
        <v>45859</v>
      </c>
      <c r="O3709">
        <v>215937</v>
      </c>
      <c r="P3709" t="e">
        <f>IFERROR(INDEX(REDOSLIJED!#REF!,MATCH(PlanMasine[[#This Row],[KPL]],REDOSLIJED!#REF!,0)),MAX(REDOSLIJED!#REF!)+1)</f>
        <v>#REF!</v>
      </c>
    </row>
    <row r="3710" spans="1:16" hidden="1" x14ac:dyDescent="0.25">
      <c r="A3710" s="23">
        <v>1023898</v>
      </c>
      <c r="B3710" s="23">
        <v>1</v>
      </c>
      <c r="C3710" s="23">
        <v>1023943</v>
      </c>
      <c r="D3710" s="23" t="s">
        <v>1866</v>
      </c>
      <c r="E3710" s="5">
        <f>IFERROR((PlanMasine[[#This Row],[Norma]]/PlanMasine[[#This Row],[Q]])*(PlanMasine[[#This Row],[Q]]/SUMIF(#REF!,PlanMasine[[#This Row],[RN]],#REF!)*PlanMasine[[#This Row],[KPLQ]]),0)</f>
        <v>0</v>
      </c>
      <c r="F3710" s="23">
        <v>12</v>
      </c>
      <c r="G3710" s="23">
        <v>0</v>
      </c>
      <c r="H3710" s="23">
        <v>0</v>
      </c>
      <c r="I3710" s="23" t="s">
        <v>5</v>
      </c>
      <c r="J3710" s="23" t="s">
        <v>570</v>
      </c>
      <c r="K3710" s="23" t="s">
        <v>2447</v>
      </c>
      <c r="L3710" s="24">
        <v>45904</v>
      </c>
      <c r="M3710" s="28">
        <v>1.3888888888888889E-3</v>
      </c>
      <c r="N3710" s="3">
        <v>45859</v>
      </c>
      <c r="O3710">
        <v>215978</v>
      </c>
      <c r="P3710" t="e">
        <f>IFERROR(INDEX(REDOSLIJED!#REF!,MATCH(PlanMasine[[#This Row],[KPL]],REDOSLIJED!#REF!,0)),MAX(REDOSLIJED!#REF!)+1)</f>
        <v>#REF!</v>
      </c>
    </row>
    <row r="3711" spans="1:16" hidden="1" x14ac:dyDescent="0.25">
      <c r="A3711" s="23">
        <v>1023898</v>
      </c>
      <c r="B3711" s="23">
        <v>1</v>
      </c>
      <c r="C3711" s="23">
        <v>1023902</v>
      </c>
      <c r="D3711" s="23" t="s">
        <v>2304</v>
      </c>
      <c r="E3711" s="5">
        <f>IFERROR((PlanMasine[[#This Row],[Norma]]/PlanMasine[[#This Row],[Q]])*(PlanMasine[[#This Row],[Q]]/SUMIF(#REF!,PlanMasine[[#This Row],[RN]],#REF!)*PlanMasine[[#This Row],[KPLQ]]),0)</f>
        <v>0</v>
      </c>
      <c r="F3711" s="23">
        <v>12</v>
      </c>
      <c r="G3711" s="23">
        <v>0</v>
      </c>
      <c r="H3711" s="23">
        <v>0</v>
      </c>
      <c r="I3711" s="23" t="s">
        <v>5</v>
      </c>
      <c r="J3711" s="23" t="s">
        <v>570</v>
      </c>
      <c r="K3711" s="23" t="s">
        <v>2447</v>
      </c>
      <c r="L3711" s="24">
        <v>45904</v>
      </c>
      <c r="M3711" s="28">
        <v>3.472222222222222E-3</v>
      </c>
      <c r="N3711" s="3">
        <v>45859</v>
      </c>
      <c r="O3711">
        <v>215936</v>
      </c>
      <c r="P3711" t="e">
        <f>IFERROR(INDEX(REDOSLIJED!#REF!,MATCH(PlanMasine[[#This Row],[KPL]],REDOSLIJED!#REF!,0)),MAX(REDOSLIJED!#REF!)+1)</f>
        <v>#REF!</v>
      </c>
    </row>
    <row r="3712" spans="1:16" hidden="1" x14ac:dyDescent="0.25">
      <c r="A3712" s="23">
        <v>1023898</v>
      </c>
      <c r="B3712" s="23">
        <v>1</v>
      </c>
      <c r="C3712" s="23">
        <v>1023908</v>
      </c>
      <c r="D3712" s="23" t="s">
        <v>2306</v>
      </c>
      <c r="E3712" s="5">
        <f>IFERROR((PlanMasine[[#This Row],[Norma]]/PlanMasine[[#This Row],[Q]])*(PlanMasine[[#This Row],[Q]]/SUMIF(#REF!,PlanMasine[[#This Row],[RN]],#REF!)*PlanMasine[[#This Row],[KPLQ]]),0)</f>
        <v>0</v>
      </c>
      <c r="F3712" s="23">
        <v>12</v>
      </c>
      <c r="G3712" s="23">
        <v>0</v>
      </c>
      <c r="H3712" s="23">
        <v>0</v>
      </c>
      <c r="I3712" s="23" t="s">
        <v>5</v>
      </c>
      <c r="J3712" s="23" t="s">
        <v>570</v>
      </c>
      <c r="K3712" s="23" t="s">
        <v>2447</v>
      </c>
      <c r="L3712" s="24">
        <v>45904</v>
      </c>
      <c r="M3712" s="28">
        <v>2.7777777777777779E-3</v>
      </c>
      <c r="N3712" s="3">
        <v>45859</v>
      </c>
      <c r="O3712">
        <v>215942</v>
      </c>
      <c r="P3712" t="e">
        <f>IFERROR(INDEX(REDOSLIJED!#REF!,MATCH(PlanMasine[[#This Row],[KPL]],REDOSLIJED!#REF!,0)),MAX(REDOSLIJED!#REF!)+1)</f>
        <v>#REF!</v>
      </c>
    </row>
    <row r="3713" spans="1:16" hidden="1" x14ac:dyDescent="0.25">
      <c r="A3713" s="23">
        <v>1023898</v>
      </c>
      <c r="B3713" s="23">
        <v>1</v>
      </c>
      <c r="C3713" s="23">
        <v>1023925</v>
      </c>
      <c r="D3713" s="23" t="s">
        <v>2446</v>
      </c>
      <c r="E3713" s="5">
        <f>IFERROR((PlanMasine[[#This Row],[Norma]]/PlanMasine[[#This Row],[Q]])*(PlanMasine[[#This Row],[Q]]/SUMIF(#REF!,PlanMasine[[#This Row],[RN]],#REF!)*PlanMasine[[#This Row],[KPLQ]]),0)</f>
        <v>0</v>
      </c>
      <c r="F3713" s="23">
        <v>12</v>
      </c>
      <c r="G3713" s="23">
        <v>0</v>
      </c>
      <c r="H3713" s="23">
        <v>0</v>
      </c>
      <c r="I3713" s="23" t="s">
        <v>5</v>
      </c>
      <c r="J3713" s="23" t="s">
        <v>570</v>
      </c>
      <c r="K3713" s="23" t="s">
        <v>2447</v>
      </c>
      <c r="L3713" s="24">
        <v>45904</v>
      </c>
      <c r="M3713" s="28">
        <v>6.9444444444444447E-4</v>
      </c>
      <c r="N3713" s="3">
        <v>45859</v>
      </c>
      <c r="O3713">
        <v>215960</v>
      </c>
      <c r="P3713" t="e">
        <f>IFERROR(INDEX(REDOSLIJED!#REF!,MATCH(PlanMasine[[#This Row],[KPL]],REDOSLIJED!#REF!,0)),MAX(REDOSLIJED!#REF!)+1)</f>
        <v>#REF!</v>
      </c>
    </row>
    <row r="3714" spans="1:16" hidden="1" x14ac:dyDescent="0.25">
      <c r="A3714" s="23">
        <v>1023898</v>
      </c>
      <c r="B3714" s="23">
        <v>1</v>
      </c>
      <c r="C3714" s="23">
        <v>1023920</v>
      </c>
      <c r="D3714" s="23" t="s">
        <v>2296</v>
      </c>
      <c r="E3714" s="5">
        <f>IFERROR((PlanMasine[[#This Row],[Norma]]/PlanMasine[[#This Row],[Q]])*(PlanMasine[[#This Row],[Q]]/SUMIF(#REF!,PlanMasine[[#This Row],[RN]],#REF!)*PlanMasine[[#This Row],[KPLQ]]),0)</f>
        <v>0</v>
      </c>
      <c r="F3714" s="23">
        <v>12</v>
      </c>
      <c r="G3714" s="23">
        <v>0</v>
      </c>
      <c r="H3714" s="23">
        <v>0</v>
      </c>
      <c r="I3714" s="23" t="s">
        <v>5</v>
      </c>
      <c r="J3714" s="23" t="s">
        <v>570</v>
      </c>
      <c r="K3714" s="23" t="s">
        <v>2447</v>
      </c>
      <c r="L3714" s="24">
        <v>45904</v>
      </c>
      <c r="M3714" s="28">
        <v>6.9444444444444447E-4</v>
      </c>
      <c r="N3714" s="3">
        <v>45859</v>
      </c>
      <c r="O3714">
        <v>215955</v>
      </c>
      <c r="P3714" t="e">
        <f>IFERROR(INDEX(REDOSLIJED!#REF!,MATCH(PlanMasine[[#This Row],[KPL]],REDOSLIJED!#REF!,0)),MAX(REDOSLIJED!#REF!)+1)</f>
        <v>#REF!</v>
      </c>
    </row>
    <row r="3715" spans="1:16" hidden="1" x14ac:dyDescent="0.25">
      <c r="A3715" s="23">
        <v>1023898</v>
      </c>
      <c r="B3715" s="23">
        <v>1</v>
      </c>
      <c r="C3715" s="23">
        <v>1023907</v>
      </c>
      <c r="D3715" s="23" t="s">
        <v>2298</v>
      </c>
      <c r="E3715" s="5">
        <f>IFERROR((PlanMasine[[#This Row],[Norma]]/PlanMasine[[#This Row],[Q]])*(PlanMasine[[#This Row],[Q]]/SUMIF(#REF!,PlanMasine[[#This Row],[RN]],#REF!)*PlanMasine[[#This Row],[KPLQ]]),0)</f>
        <v>0</v>
      </c>
      <c r="F3715" s="23">
        <v>12</v>
      </c>
      <c r="G3715" s="23">
        <v>0</v>
      </c>
      <c r="H3715" s="23">
        <v>0</v>
      </c>
      <c r="I3715" s="23" t="s">
        <v>5</v>
      </c>
      <c r="J3715" s="23" t="s">
        <v>570</v>
      </c>
      <c r="K3715" s="23" t="s">
        <v>2447</v>
      </c>
      <c r="L3715" s="24">
        <v>45904</v>
      </c>
      <c r="M3715" s="28">
        <v>6.9444444444444441E-3</v>
      </c>
      <c r="N3715" s="3">
        <v>45859</v>
      </c>
      <c r="O3715">
        <v>215941</v>
      </c>
      <c r="P3715" t="e">
        <f>IFERROR(INDEX(REDOSLIJED!#REF!,MATCH(PlanMasine[[#This Row],[KPL]],REDOSLIJED!#REF!,0)),MAX(REDOSLIJED!#REF!)+1)</f>
        <v>#REF!</v>
      </c>
    </row>
    <row r="3716" spans="1:16" hidden="1" x14ac:dyDescent="0.25">
      <c r="A3716" s="23">
        <v>1023898</v>
      </c>
      <c r="B3716" s="23">
        <v>1</v>
      </c>
      <c r="C3716" s="23">
        <v>1023906</v>
      </c>
      <c r="D3716" s="23" t="s">
        <v>2307</v>
      </c>
      <c r="E3716" s="5">
        <f>IFERROR((PlanMasine[[#This Row],[Norma]]/PlanMasine[[#This Row],[Q]])*(PlanMasine[[#This Row],[Q]]/SUMIF(#REF!,PlanMasine[[#This Row],[RN]],#REF!)*PlanMasine[[#This Row],[KPLQ]]),0)</f>
        <v>0</v>
      </c>
      <c r="F3716" s="23">
        <v>12</v>
      </c>
      <c r="G3716" s="23">
        <v>0</v>
      </c>
      <c r="H3716" s="23">
        <v>0</v>
      </c>
      <c r="I3716" s="23" t="s">
        <v>5</v>
      </c>
      <c r="J3716" s="23" t="s">
        <v>570</v>
      </c>
      <c r="K3716" s="23" t="s">
        <v>2447</v>
      </c>
      <c r="L3716" s="24">
        <v>45904</v>
      </c>
      <c r="M3716" s="28">
        <v>6.9444444444444441E-3</v>
      </c>
      <c r="N3716" s="3">
        <v>45859</v>
      </c>
      <c r="O3716">
        <v>215940</v>
      </c>
      <c r="P3716" t="e">
        <f>IFERROR(INDEX(REDOSLIJED!#REF!,MATCH(PlanMasine[[#This Row],[KPL]],REDOSLIJED!#REF!,0)),MAX(REDOSLIJED!#REF!)+1)</f>
        <v>#REF!</v>
      </c>
    </row>
    <row r="3717" spans="1:16" hidden="1" x14ac:dyDescent="0.25">
      <c r="A3717" s="23">
        <v>1023898</v>
      </c>
      <c r="B3717" s="23">
        <v>1</v>
      </c>
      <c r="C3717" s="23">
        <v>1023921</v>
      </c>
      <c r="D3717" s="23" t="s">
        <v>2309</v>
      </c>
      <c r="E3717" s="5">
        <f>IFERROR((PlanMasine[[#This Row],[Norma]]/PlanMasine[[#This Row],[Q]])*(PlanMasine[[#This Row],[Q]]/SUMIF(#REF!,PlanMasine[[#This Row],[RN]],#REF!)*PlanMasine[[#This Row],[KPLQ]]),0)</f>
        <v>0</v>
      </c>
      <c r="F3717" s="23">
        <v>12</v>
      </c>
      <c r="G3717" s="23">
        <v>0</v>
      </c>
      <c r="H3717" s="23">
        <v>0</v>
      </c>
      <c r="I3717" s="23" t="s">
        <v>5</v>
      </c>
      <c r="J3717" s="23" t="s">
        <v>570</v>
      </c>
      <c r="K3717" s="23" t="s">
        <v>2447</v>
      </c>
      <c r="L3717" s="24">
        <v>45904</v>
      </c>
      <c r="M3717" s="28">
        <v>2.7777777777777779E-3</v>
      </c>
      <c r="N3717" s="3">
        <v>45859</v>
      </c>
      <c r="O3717">
        <v>215956</v>
      </c>
      <c r="P3717" t="e">
        <f>IFERROR(INDEX(REDOSLIJED!#REF!,MATCH(PlanMasine[[#This Row],[KPL]],REDOSLIJED!#REF!,0)),MAX(REDOSLIJED!#REF!)+1)</f>
        <v>#REF!</v>
      </c>
    </row>
    <row r="3718" spans="1:16" hidden="1" x14ac:dyDescent="0.25">
      <c r="A3718" s="23">
        <v>1023898</v>
      </c>
      <c r="B3718" s="23">
        <v>1</v>
      </c>
      <c r="C3718" s="23">
        <v>1023919</v>
      </c>
      <c r="D3718" s="23" t="s">
        <v>2303</v>
      </c>
      <c r="E3718" s="5">
        <f>IFERROR((PlanMasine[[#This Row],[Norma]]/PlanMasine[[#This Row],[Q]])*(PlanMasine[[#This Row],[Q]]/SUMIF(#REF!,PlanMasine[[#This Row],[RN]],#REF!)*PlanMasine[[#This Row],[KPLQ]]),0)</f>
        <v>0</v>
      </c>
      <c r="F3718" s="23">
        <v>24</v>
      </c>
      <c r="G3718" s="23">
        <v>0</v>
      </c>
      <c r="H3718" s="23">
        <v>0</v>
      </c>
      <c r="I3718" s="23" t="s">
        <v>5</v>
      </c>
      <c r="J3718" s="23" t="s">
        <v>570</v>
      </c>
      <c r="K3718" s="23" t="s">
        <v>2447</v>
      </c>
      <c r="L3718" s="24">
        <v>45904</v>
      </c>
      <c r="M3718" s="28">
        <v>1.3888888888888889E-3</v>
      </c>
      <c r="N3718" s="3">
        <v>45859</v>
      </c>
      <c r="O3718">
        <v>215954</v>
      </c>
      <c r="P3718" t="e">
        <f>IFERROR(INDEX(REDOSLIJED!#REF!,MATCH(PlanMasine[[#This Row],[KPL]],REDOSLIJED!#REF!,0)),MAX(REDOSLIJED!#REF!)+1)</f>
        <v>#REF!</v>
      </c>
    </row>
    <row r="3719" spans="1:16" hidden="1" x14ac:dyDescent="0.25">
      <c r="A3719" s="23">
        <v>1023898</v>
      </c>
      <c r="B3719" s="23">
        <v>1</v>
      </c>
      <c r="C3719" s="23">
        <v>1023914</v>
      </c>
      <c r="D3719" s="23" t="s">
        <v>2302</v>
      </c>
      <c r="E3719" s="5">
        <f>IFERROR((PlanMasine[[#This Row],[Norma]]/PlanMasine[[#This Row],[Q]])*(PlanMasine[[#This Row],[Q]]/SUMIF(#REF!,PlanMasine[[#This Row],[RN]],#REF!)*PlanMasine[[#This Row],[KPLQ]]),0)</f>
        <v>0</v>
      </c>
      <c r="F3719" s="23">
        <v>12</v>
      </c>
      <c r="G3719" s="23">
        <v>0</v>
      </c>
      <c r="H3719" s="23">
        <v>0</v>
      </c>
      <c r="I3719" s="23" t="s">
        <v>5</v>
      </c>
      <c r="J3719" s="23" t="s">
        <v>570</v>
      </c>
      <c r="K3719" s="23" t="s">
        <v>2447</v>
      </c>
      <c r="L3719" s="24">
        <v>45904</v>
      </c>
      <c r="M3719" s="28">
        <v>2.7777777777777779E-3</v>
      </c>
      <c r="N3719" s="3">
        <v>45859</v>
      </c>
      <c r="O3719">
        <v>215949</v>
      </c>
      <c r="P3719" t="e">
        <f>IFERROR(INDEX(REDOSLIJED!#REF!,MATCH(PlanMasine[[#This Row],[KPL]],REDOSLIJED!#REF!,0)),MAX(REDOSLIJED!#REF!)+1)</f>
        <v>#REF!</v>
      </c>
    </row>
    <row r="3720" spans="1:16" hidden="1" x14ac:dyDescent="0.25">
      <c r="A3720" s="23">
        <v>1023898</v>
      </c>
      <c r="B3720" s="23">
        <v>1</v>
      </c>
      <c r="C3720" s="23">
        <v>1023931</v>
      </c>
      <c r="D3720" s="23" t="s">
        <v>1863</v>
      </c>
      <c r="E3720" s="5">
        <f>IFERROR((PlanMasine[[#This Row],[Norma]]/PlanMasine[[#This Row],[Q]])*(PlanMasine[[#This Row],[Q]]/SUMIF(#REF!,PlanMasine[[#This Row],[RN]],#REF!)*PlanMasine[[#This Row],[KPLQ]]),0)</f>
        <v>0</v>
      </c>
      <c r="F3720" s="23">
        <v>12</v>
      </c>
      <c r="G3720" s="23">
        <v>0</v>
      </c>
      <c r="H3720" s="23">
        <v>0</v>
      </c>
      <c r="I3720" s="23" t="s">
        <v>5</v>
      </c>
      <c r="J3720" s="23" t="s">
        <v>570</v>
      </c>
      <c r="K3720" s="23" t="s">
        <v>2447</v>
      </c>
      <c r="L3720" s="24">
        <v>45904</v>
      </c>
      <c r="M3720" s="28">
        <v>1.3888888888888889E-3</v>
      </c>
      <c r="N3720" s="3">
        <v>45859</v>
      </c>
      <c r="O3720">
        <v>215966</v>
      </c>
      <c r="P3720" t="e">
        <f>IFERROR(INDEX(REDOSLIJED!#REF!,MATCH(PlanMasine[[#This Row],[KPL]],REDOSLIJED!#REF!,0)),MAX(REDOSLIJED!#REF!)+1)</f>
        <v>#REF!</v>
      </c>
    </row>
    <row r="3721" spans="1:16" hidden="1" x14ac:dyDescent="0.25">
      <c r="A3721" s="23">
        <v>1023899</v>
      </c>
      <c r="B3721" s="23">
        <v>1</v>
      </c>
      <c r="C3721" s="23">
        <v>1023943</v>
      </c>
      <c r="D3721" s="23" t="s">
        <v>1866</v>
      </c>
      <c r="E3721" s="5">
        <f>IFERROR((PlanMasine[[#This Row],[Norma]]/PlanMasine[[#This Row],[Q]])*(PlanMasine[[#This Row],[Q]]/SUMIF(#REF!,PlanMasine[[#This Row],[RN]],#REF!)*PlanMasine[[#This Row],[KPLQ]]),0)</f>
        <v>0</v>
      </c>
      <c r="F3721" s="23">
        <v>12</v>
      </c>
      <c r="G3721" s="23">
        <v>0</v>
      </c>
      <c r="H3721" s="23">
        <v>0</v>
      </c>
      <c r="I3721" s="23" t="s">
        <v>5</v>
      </c>
      <c r="J3721" s="23" t="s">
        <v>570</v>
      </c>
      <c r="K3721" s="23" t="s">
        <v>2447</v>
      </c>
      <c r="L3721" s="24">
        <v>45904</v>
      </c>
      <c r="M3721" s="28">
        <v>1.3888888888888889E-3</v>
      </c>
      <c r="N3721" s="3">
        <v>45859</v>
      </c>
      <c r="O3721">
        <v>215978</v>
      </c>
      <c r="P3721" t="e">
        <f>IFERROR(INDEX(REDOSLIJED!#REF!,MATCH(PlanMasine[[#This Row],[KPL]],REDOSLIJED!#REF!,0)),MAX(REDOSLIJED!#REF!)+1)</f>
        <v>#REF!</v>
      </c>
    </row>
    <row r="3722" spans="1:16" hidden="1" x14ac:dyDescent="0.25">
      <c r="A3722" s="23">
        <v>1023899</v>
      </c>
      <c r="B3722" s="23">
        <v>1</v>
      </c>
      <c r="C3722" s="23">
        <v>1023908</v>
      </c>
      <c r="D3722" s="23" t="s">
        <v>2306</v>
      </c>
      <c r="E3722" s="5">
        <f>IFERROR((PlanMasine[[#This Row],[Norma]]/PlanMasine[[#This Row],[Q]])*(PlanMasine[[#This Row],[Q]]/SUMIF(#REF!,PlanMasine[[#This Row],[RN]],#REF!)*PlanMasine[[#This Row],[KPLQ]]),0)</f>
        <v>0</v>
      </c>
      <c r="F3722" s="23">
        <v>12</v>
      </c>
      <c r="G3722" s="23">
        <v>0</v>
      </c>
      <c r="H3722" s="23">
        <v>0</v>
      </c>
      <c r="I3722" s="23" t="s">
        <v>5</v>
      </c>
      <c r="J3722" s="23" t="s">
        <v>570</v>
      </c>
      <c r="K3722" s="23" t="s">
        <v>2447</v>
      </c>
      <c r="L3722" s="24">
        <v>45904</v>
      </c>
      <c r="M3722" s="28">
        <v>2.7777777777777779E-3</v>
      </c>
      <c r="N3722" s="3">
        <v>45859</v>
      </c>
      <c r="O3722">
        <v>215942</v>
      </c>
      <c r="P3722" t="e">
        <f>IFERROR(INDEX(REDOSLIJED!#REF!,MATCH(PlanMasine[[#This Row],[KPL]],REDOSLIJED!#REF!,0)),MAX(REDOSLIJED!#REF!)+1)</f>
        <v>#REF!</v>
      </c>
    </row>
    <row r="3723" spans="1:16" hidden="1" x14ac:dyDescent="0.25">
      <c r="A3723" s="23">
        <v>1023899</v>
      </c>
      <c r="B3723" s="23">
        <v>1</v>
      </c>
      <c r="C3723" s="23">
        <v>1023919</v>
      </c>
      <c r="D3723" s="23" t="s">
        <v>2303</v>
      </c>
      <c r="E3723" s="5">
        <f>IFERROR((PlanMasine[[#This Row],[Norma]]/PlanMasine[[#This Row],[Q]])*(PlanMasine[[#This Row],[Q]]/SUMIF(#REF!,PlanMasine[[#This Row],[RN]],#REF!)*PlanMasine[[#This Row],[KPLQ]]),0)</f>
        <v>0</v>
      </c>
      <c r="F3723" s="23">
        <v>24</v>
      </c>
      <c r="G3723" s="23">
        <v>0</v>
      </c>
      <c r="H3723" s="23">
        <v>0</v>
      </c>
      <c r="I3723" s="23" t="s">
        <v>5</v>
      </c>
      <c r="J3723" s="23" t="s">
        <v>570</v>
      </c>
      <c r="K3723" s="23" t="s">
        <v>2447</v>
      </c>
      <c r="L3723" s="24">
        <v>45904</v>
      </c>
      <c r="M3723" s="28">
        <v>1.3888888888888889E-3</v>
      </c>
      <c r="N3723" s="3">
        <v>45859</v>
      </c>
      <c r="O3723">
        <v>215954</v>
      </c>
      <c r="P3723" t="e">
        <f>IFERROR(INDEX(REDOSLIJED!#REF!,MATCH(PlanMasine[[#This Row],[KPL]],REDOSLIJED!#REF!,0)),MAX(REDOSLIJED!#REF!)+1)</f>
        <v>#REF!</v>
      </c>
    </row>
    <row r="3724" spans="1:16" hidden="1" x14ac:dyDescent="0.25">
      <c r="A3724" s="23">
        <v>1023899</v>
      </c>
      <c r="B3724" s="23">
        <v>1</v>
      </c>
      <c r="C3724" s="23">
        <v>1023902</v>
      </c>
      <c r="D3724" s="23" t="s">
        <v>2304</v>
      </c>
      <c r="E3724" s="5">
        <f>IFERROR((PlanMasine[[#This Row],[Norma]]/PlanMasine[[#This Row],[Q]])*(PlanMasine[[#This Row],[Q]]/SUMIF(#REF!,PlanMasine[[#This Row],[RN]],#REF!)*PlanMasine[[#This Row],[KPLQ]]),0)</f>
        <v>0</v>
      </c>
      <c r="F3724" s="23">
        <v>12</v>
      </c>
      <c r="G3724" s="23">
        <v>0</v>
      </c>
      <c r="H3724" s="23">
        <v>0</v>
      </c>
      <c r="I3724" s="23" t="s">
        <v>5</v>
      </c>
      <c r="J3724" s="23" t="s">
        <v>570</v>
      </c>
      <c r="K3724" s="23" t="s">
        <v>2447</v>
      </c>
      <c r="L3724" s="24">
        <v>45904</v>
      </c>
      <c r="M3724" s="28">
        <v>3.472222222222222E-3</v>
      </c>
      <c r="N3724" s="3">
        <v>45859</v>
      </c>
      <c r="O3724">
        <v>215936</v>
      </c>
      <c r="P3724" t="e">
        <f>IFERROR(INDEX(REDOSLIJED!#REF!,MATCH(PlanMasine[[#This Row],[KPL]],REDOSLIJED!#REF!,0)),MAX(REDOSLIJED!#REF!)+1)</f>
        <v>#REF!</v>
      </c>
    </row>
    <row r="3725" spans="1:16" hidden="1" x14ac:dyDescent="0.25">
      <c r="A3725" s="23">
        <v>1023899</v>
      </c>
      <c r="B3725" s="23">
        <v>1</v>
      </c>
      <c r="C3725" s="23">
        <v>1023903</v>
      </c>
      <c r="D3725" s="23" t="s">
        <v>2308</v>
      </c>
      <c r="E3725" s="5">
        <f>IFERROR((PlanMasine[[#This Row],[Norma]]/PlanMasine[[#This Row],[Q]])*(PlanMasine[[#This Row],[Q]]/SUMIF(#REF!,PlanMasine[[#This Row],[RN]],#REF!)*PlanMasine[[#This Row],[KPLQ]]),0)</f>
        <v>0</v>
      </c>
      <c r="F3725" s="23">
        <v>12</v>
      </c>
      <c r="G3725" s="23">
        <v>0</v>
      </c>
      <c r="H3725" s="23">
        <v>0</v>
      </c>
      <c r="I3725" s="23" t="s">
        <v>5</v>
      </c>
      <c r="J3725" s="23" t="s">
        <v>570</v>
      </c>
      <c r="K3725" s="23" t="s">
        <v>2447</v>
      </c>
      <c r="L3725" s="24">
        <v>45904</v>
      </c>
      <c r="M3725" s="28">
        <v>3.472222222222222E-3</v>
      </c>
      <c r="N3725" s="3">
        <v>45859</v>
      </c>
      <c r="O3725">
        <v>215937</v>
      </c>
      <c r="P3725" t="e">
        <f>IFERROR(INDEX(REDOSLIJED!#REF!,MATCH(PlanMasine[[#This Row],[KPL]],REDOSLIJED!#REF!,0)),MAX(REDOSLIJED!#REF!)+1)</f>
        <v>#REF!</v>
      </c>
    </row>
    <row r="3726" spans="1:16" hidden="1" x14ac:dyDescent="0.25">
      <c r="A3726" s="23">
        <v>1023899</v>
      </c>
      <c r="B3726" s="23">
        <v>1</v>
      </c>
      <c r="C3726" s="23">
        <v>1023925</v>
      </c>
      <c r="D3726" s="23" t="s">
        <v>2446</v>
      </c>
      <c r="E3726" s="5">
        <f>IFERROR((PlanMasine[[#This Row],[Norma]]/PlanMasine[[#This Row],[Q]])*(PlanMasine[[#This Row],[Q]]/SUMIF(#REF!,PlanMasine[[#This Row],[RN]],#REF!)*PlanMasine[[#This Row],[KPLQ]]),0)</f>
        <v>0</v>
      </c>
      <c r="F3726" s="23">
        <v>12</v>
      </c>
      <c r="G3726" s="23">
        <v>0</v>
      </c>
      <c r="H3726" s="23">
        <v>0</v>
      </c>
      <c r="I3726" s="23" t="s">
        <v>5</v>
      </c>
      <c r="J3726" s="23" t="s">
        <v>570</v>
      </c>
      <c r="K3726" s="23" t="s">
        <v>2447</v>
      </c>
      <c r="L3726" s="24">
        <v>45904</v>
      </c>
      <c r="M3726" s="28">
        <v>6.9444444444444447E-4</v>
      </c>
      <c r="N3726" s="3">
        <v>45859</v>
      </c>
      <c r="O3726">
        <v>215960</v>
      </c>
      <c r="P3726" t="e">
        <f>IFERROR(INDEX(REDOSLIJED!#REF!,MATCH(PlanMasine[[#This Row],[KPL]],REDOSLIJED!#REF!,0)),MAX(REDOSLIJED!#REF!)+1)</f>
        <v>#REF!</v>
      </c>
    </row>
    <row r="3727" spans="1:16" hidden="1" x14ac:dyDescent="0.25">
      <c r="A3727" s="23">
        <v>1023899</v>
      </c>
      <c r="B3727" s="23">
        <v>1</v>
      </c>
      <c r="C3727" s="23">
        <v>1023931</v>
      </c>
      <c r="D3727" s="23" t="s">
        <v>1863</v>
      </c>
      <c r="E3727" s="5">
        <f>IFERROR((PlanMasine[[#This Row],[Norma]]/PlanMasine[[#This Row],[Q]])*(PlanMasine[[#This Row],[Q]]/SUMIF(#REF!,PlanMasine[[#This Row],[RN]],#REF!)*PlanMasine[[#This Row],[KPLQ]]),0)</f>
        <v>0</v>
      </c>
      <c r="F3727" s="23">
        <v>12</v>
      </c>
      <c r="G3727" s="23">
        <v>0</v>
      </c>
      <c r="H3727" s="23">
        <v>0</v>
      </c>
      <c r="I3727" s="23" t="s">
        <v>5</v>
      </c>
      <c r="J3727" s="23" t="s">
        <v>570</v>
      </c>
      <c r="K3727" s="23" t="s">
        <v>2447</v>
      </c>
      <c r="L3727" s="24">
        <v>45904</v>
      </c>
      <c r="M3727" s="28">
        <v>1.3888888888888889E-3</v>
      </c>
      <c r="N3727" s="3">
        <v>45859</v>
      </c>
      <c r="O3727">
        <v>215966</v>
      </c>
      <c r="P3727" t="e">
        <f>IFERROR(INDEX(REDOSLIJED!#REF!,MATCH(PlanMasine[[#This Row],[KPL]],REDOSLIJED!#REF!,0)),MAX(REDOSLIJED!#REF!)+1)</f>
        <v>#REF!</v>
      </c>
    </row>
    <row r="3728" spans="1:16" hidden="1" x14ac:dyDescent="0.25">
      <c r="A3728" s="23">
        <v>1023899</v>
      </c>
      <c r="B3728" s="23">
        <v>1</v>
      </c>
      <c r="C3728" s="23">
        <v>1023914</v>
      </c>
      <c r="D3728" s="23" t="s">
        <v>2302</v>
      </c>
      <c r="E3728" s="5">
        <f>IFERROR((PlanMasine[[#This Row],[Norma]]/PlanMasine[[#This Row],[Q]])*(PlanMasine[[#This Row],[Q]]/SUMIF(#REF!,PlanMasine[[#This Row],[RN]],#REF!)*PlanMasine[[#This Row],[KPLQ]]),0)</f>
        <v>0</v>
      </c>
      <c r="F3728" s="23">
        <v>12</v>
      </c>
      <c r="G3728" s="23">
        <v>0</v>
      </c>
      <c r="H3728" s="23">
        <v>0</v>
      </c>
      <c r="I3728" s="23" t="s">
        <v>5</v>
      </c>
      <c r="J3728" s="23" t="s">
        <v>570</v>
      </c>
      <c r="K3728" s="23" t="s">
        <v>2447</v>
      </c>
      <c r="L3728" s="24">
        <v>45904</v>
      </c>
      <c r="M3728" s="28">
        <v>2.7777777777777779E-3</v>
      </c>
      <c r="N3728" s="3">
        <v>45859</v>
      </c>
      <c r="O3728">
        <v>215949</v>
      </c>
      <c r="P3728" t="e">
        <f>IFERROR(INDEX(REDOSLIJED!#REF!,MATCH(PlanMasine[[#This Row],[KPL]],REDOSLIJED!#REF!,0)),MAX(REDOSLIJED!#REF!)+1)</f>
        <v>#REF!</v>
      </c>
    </row>
    <row r="3729" spans="1:16" hidden="1" x14ac:dyDescent="0.25">
      <c r="A3729" s="23">
        <v>1023899</v>
      </c>
      <c r="B3729" s="23">
        <v>1</v>
      </c>
      <c r="C3729" s="23">
        <v>1023906</v>
      </c>
      <c r="D3729" s="23" t="s">
        <v>2307</v>
      </c>
      <c r="E3729" s="5">
        <f>IFERROR((PlanMasine[[#This Row],[Norma]]/PlanMasine[[#This Row],[Q]])*(PlanMasine[[#This Row],[Q]]/SUMIF(#REF!,PlanMasine[[#This Row],[RN]],#REF!)*PlanMasine[[#This Row],[KPLQ]]),0)</f>
        <v>0</v>
      </c>
      <c r="F3729" s="23">
        <v>12</v>
      </c>
      <c r="G3729" s="23">
        <v>0</v>
      </c>
      <c r="H3729" s="23">
        <v>0</v>
      </c>
      <c r="I3729" s="23" t="s">
        <v>5</v>
      </c>
      <c r="J3729" s="23" t="s">
        <v>570</v>
      </c>
      <c r="K3729" s="23" t="s">
        <v>2447</v>
      </c>
      <c r="L3729" s="24">
        <v>45904</v>
      </c>
      <c r="M3729" s="28">
        <v>6.9444444444444441E-3</v>
      </c>
      <c r="N3729" s="3">
        <v>45859</v>
      </c>
      <c r="O3729">
        <v>215940</v>
      </c>
      <c r="P3729" t="e">
        <f>IFERROR(INDEX(REDOSLIJED!#REF!,MATCH(PlanMasine[[#This Row],[KPL]],REDOSLIJED!#REF!,0)),MAX(REDOSLIJED!#REF!)+1)</f>
        <v>#REF!</v>
      </c>
    </row>
    <row r="3730" spans="1:16" hidden="1" x14ac:dyDescent="0.25">
      <c r="A3730" s="23">
        <v>1023899</v>
      </c>
      <c r="B3730" s="23">
        <v>1</v>
      </c>
      <c r="C3730" s="23">
        <v>1023934</v>
      </c>
      <c r="D3730" s="23" t="s">
        <v>2299</v>
      </c>
      <c r="E3730" s="5">
        <f>IFERROR((PlanMasine[[#This Row],[Norma]]/PlanMasine[[#This Row],[Q]])*(PlanMasine[[#This Row],[Q]]/SUMIF(#REF!,PlanMasine[[#This Row],[RN]],#REF!)*PlanMasine[[#This Row],[KPLQ]]),0)</f>
        <v>0</v>
      </c>
      <c r="F3730" s="23">
        <v>12</v>
      </c>
      <c r="G3730" s="23">
        <v>0</v>
      </c>
      <c r="H3730" s="23">
        <v>0</v>
      </c>
      <c r="I3730" s="23" t="s">
        <v>5</v>
      </c>
      <c r="J3730" s="23" t="s">
        <v>570</v>
      </c>
      <c r="K3730" s="23" t="s">
        <v>2447</v>
      </c>
      <c r="L3730" s="24">
        <v>45904</v>
      </c>
      <c r="M3730" s="28">
        <v>6.9444444444444447E-4</v>
      </c>
      <c r="N3730" s="3">
        <v>45859</v>
      </c>
      <c r="O3730">
        <v>215969</v>
      </c>
      <c r="P3730" t="e">
        <f>IFERROR(INDEX(REDOSLIJED!#REF!,MATCH(PlanMasine[[#This Row],[KPL]],REDOSLIJED!#REF!,0)),MAX(REDOSLIJED!#REF!)+1)</f>
        <v>#REF!</v>
      </c>
    </row>
    <row r="3731" spans="1:16" hidden="1" x14ac:dyDescent="0.25">
      <c r="A3731" s="23">
        <v>1023899</v>
      </c>
      <c r="B3731" s="23">
        <v>1</v>
      </c>
      <c r="C3731" s="23">
        <v>1023913</v>
      </c>
      <c r="D3731" s="23" t="s">
        <v>2301</v>
      </c>
      <c r="E3731" s="5">
        <f>IFERROR((PlanMasine[[#This Row],[Norma]]/PlanMasine[[#This Row],[Q]])*(PlanMasine[[#This Row],[Q]]/SUMIF(#REF!,PlanMasine[[#This Row],[RN]],#REF!)*PlanMasine[[#This Row],[KPLQ]]),0)</f>
        <v>0</v>
      </c>
      <c r="F3731" s="23">
        <v>12</v>
      </c>
      <c r="G3731" s="23">
        <v>0</v>
      </c>
      <c r="H3731" s="23">
        <v>0</v>
      </c>
      <c r="I3731" s="23" t="s">
        <v>5</v>
      </c>
      <c r="J3731" s="23" t="s">
        <v>570</v>
      </c>
      <c r="K3731" s="23" t="s">
        <v>2447</v>
      </c>
      <c r="L3731" s="24">
        <v>45904</v>
      </c>
      <c r="M3731" s="28">
        <v>5.5555555555555558E-3</v>
      </c>
      <c r="N3731" s="3">
        <v>45859</v>
      </c>
      <c r="O3731">
        <v>215948</v>
      </c>
      <c r="P3731" t="e">
        <f>IFERROR(INDEX(REDOSLIJED!#REF!,MATCH(PlanMasine[[#This Row],[KPL]],REDOSLIJED!#REF!,0)),MAX(REDOSLIJED!#REF!)+1)</f>
        <v>#REF!</v>
      </c>
    </row>
    <row r="3732" spans="1:16" hidden="1" x14ac:dyDescent="0.25">
      <c r="A3732" s="23">
        <v>1023899</v>
      </c>
      <c r="B3732" s="23">
        <v>1</v>
      </c>
      <c r="C3732" s="23">
        <v>1023911</v>
      </c>
      <c r="D3732" s="23" t="s">
        <v>2300</v>
      </c>
      <c r="E3732" s="5">
        <f>IFERROR((PlanMasine[[#This Row],[Norma]]/PlanMasine[[#This Row],[Q]])*(PlanMasine[[#This Row],[Q]]/SUMIF(#REF!,PlanMasine[[#This Row],[RN]],#REF!)*PlanMasine[[#This Row],[KPLQ]]),0)</f>
        <v>0</v>
      </c>
      <c r="F3732" s="23">
        <v>12</v>
      </c>
      <c r="G3732" s="23">
        <v>0</v>
      </c>
      <c r="H3732" s="23">
        <v>0</v>
      </c>
      <c r="I3732" s="23" t="s">
        <v>5</v>
      </c>
      <c r="J3732" s="23" t="s">
        <v>570</v>
      </c>
      <c r="K3732" s="23" t="s">
        <v>2447</v>
      </c>
      <c r="L3732" s="24">
        <v>45904</v>
      </c>
      <c r="M3732" s="28">
        <v>2.7777777777777779E-3</v>
      </c>
      <c r="N3732" s="3">
        <v>45859</v>
      </c>
      <c r="O3732">
        <v>215946</v>
      </c>
      <c r="P3732" t="e">
        <f>IFERROR(INDEX(REDOSLIJED!#REF!,MATCH(PlanMasine[[#This Row],[KPL]],REDOSLIJED!#REF!,0)),MAX(REDOSLIJED!#REF!)+1)</f>
        <v>#REF!</v>
      </c>
    </row>
    <row r="3733" spans="1:16" hidden="1" x14ac:dyDescent="0.25">
      <c r="A3733" s="23">
        <v>1023899</v>
      </c>
      <c r="B3733" s="23">
        <v>1</v>
      </c>
      <c r="C3733" s="23">
        <v>1023915</v>
      </c>
      <c r="D3733" s="23" t="s">
        <v>2305</v>
      </c>
      <c r="E3733" s="5">
        <f>IFERROR((PlanMasine[[#This Row],[Norma]]/PlanMasine[[#This Row],[Q]])*(PlanMasine[[#This Row],[Q]]/SUMIF(#REF!,PlanMasine[[#This Row],[RN]],#REF!)*PlanMasine[[#This Row],[KPLQ]]),0)</f>
        <v>0</v>
      </c>
      <c r="F3733" s="23">
        <v>12</v>
      </c>
      <c r="G3733" s="23">
        <v>0</v>
      </c>
      <c r="H3733" s="23">
        <v>0</v>
      </c>
      <c r="I3733" s="23" t="s">
        <v>5</v>
      </c>
      <c r="J3733" s="23" t="s">
        <v>570</v>
      </c>
      <c r="K3733" s="23" t="s">
        <v>2447</v>
      </c>
      <c r="L3733" s="24">
        <v>45904</v>
      </c>
      <c r="M3733" s="28">
        <v>2.7777777777777779E-3</v>
      </c>
      <c r="N3733" s="3">
        <v>45859</v>
      </c>
      <c r="O3733">
        <v>215950</v>
      </c>
      <c r="P3733" t="e">
        <f>IFERROR(INDEX(REDOSLIJED!#REF!,MATCH(PlanMasine[[#This Row],[KPL]],REDOSLIJED!#REF!,0)),MAX(REDOSLIJED!#REF!)+1)</f>
        <v>#REF!</v>
      </c>
    </row>
    <row r="3734" spans="1:16" hidden="1" x14ac:dyDescent="0.25">
      <c r="A3734" s="23">
        <v>1023899</v>
      </c>
      <c r="B3734" s="23">
        <v>1</v>
      </c>
      <c r="C3734" s="23">
        <v>1023907</v>
      </c>
      <c r="D3734" s="23" t="s">
        <v>2298</v>
      </c>
      <c r="E3734" s="5">
        <f>IFERROR((PlanMasine[[#This Row],[Norma]]/PlanMasine[[#This Row],[Q]])*(PlanMasine[[#This Row],[Q]]/SUMIF(#REF!,PlanMasine[[#This Row],[RN]],#REF!)*PlanMasine[[#This Row],[KPLQ]]),0)</f>
        <v>0</v>
      </c>
      <c r="F3734" s="23">
        <v>12</v>
      </c>
      <c r="G3734" s="23">
        <v>0</v>
      </c>
      <c r="H3734" s="23">
        <v>0</v>
      </c>
      <c r="I3734" s="23" t="s">
        <v>5</v>
      </c>
      <c r="J3734" s="23" t="s">
        <v>570</v>
      </c>
      <c r="K3734" s="23" t="s">
        <v>2447</v>
      </c>
      <c r="L3734" s="24">
        <v>45904</v>
      </c>
      <c r="M3734" s="28">
        <v>6.9444444444444441E-3</v>
      </c>
      <c r="N3734" s="3">
        <v>45859</v>
      </c>
      <c r="O3734">
        <v>215941</v>
      </c>
      <c r="P3734" t="e">
        <f>IFERROR(INDEX(REDOSLIJED!#REF!,MATCH(PlanMasine[[#This Row],[KPL]],REDOSLIJED!#REF!,0)),MAX(REDOSLIJED!#REF!)+1)</f>
        <v>#REF!</v>
      </c>
    </row>
    <row r="3735" spans="1:16" hidden="1" x14ac:dyDescent="0.25">
      <c r="A3735" s="23">
        <v>1023899</v>
      </c>
      <c r="B3735" s="23">
        <v>1</v>
      </c>
      <c r="C3735" s="23">
        <v>1023920</v>
      </c>
      <c r="D3735" s="23" t="s">
        <v>2296</v>
      </c>
      <c r="E3735" s="5">
        <f>IFERROR((PlanMasine[[#This Row],[Norma]]/PlanMasine[[#This Row],[Q]])*(PlanMasine[[#This Row],[Q]]/SUMIF(#REF!,PlanMasine[[#This Row],[RN]],#REF!)*PlanMasine[[#This Row],[KPLQ]]),0)</f>
        <v>0</v>
      </c>
      <c r="F3735" s="23">
        <v>12</v>
      </c>
      <c r="G3735" s="23">
        <v>0</v>
      </c>
      <c r="H3735" s="23">
        <v>0</v>
      </c>
      <c r="I3735" s="23" t="s">
        <v>5</v>
      </c>
      <c r="J3735" s="23" t="s">
        <v>570</v>
      </c>
      <c r="K3735" s="23" t="s">
        <v>2447</v>
      </c>
      <c r="L3735" s="24">
        <v>45904</v>
      </c>
      <c r="M3735" s="28">
        <v>6.9444444444444447E-4</v>
      </c>
      <c r="N3735" s="3">
        <v>45859</v>
      </c>
      <c r="O3735">
        <v>215955</v>
      </c>
      <c r="P3735" t="e">
        <f>IFERROR(INDEX(REDOSLIJED!#REF!,MATCH(PlanMasine[[#This Row],[KPL]],REDOSLIJED!#REF!,0)),MAX(REDOSLIJED!#REF!)+1)</f>
        <v>#REF!</v>
      </c>
    </row>
    <row r="3736" spans="1:16" hidden="1" x14ac:dyDescent="0.25">
      <c r="A3736" s="23">
        <v>1023899</v>
      </c>
      <c r="B3736" s="23">
        <v>1</v>
      </c>
      <c r="C3736" s="23">
        <v>1023921</v>
      </c>
      <c r="D3736" s="23" t="s">
        <v>2309</v>
      </c>
      <c r="E3736" s="5">
        <f>IFERROR((PlanMasine[[#This Row],[Norma]]/PlanMasine[[#This Row],[Q]])*(PlanMasine[[#This Row],[Q]]/SUMIF(#REF!,PlanMasine[[#This Row],[RN]],#REF!)*PlanMasine[[#This Row],[KPLQ]]),0)</f>
        <v>0</v>
      </c>
      <c r="F3736" s="23">
        <v>12</v>
      </c>
      <c r="G3736" s="23">
        <v>0</v>
      </c>
      <c r="H3736" s="23">
        <v>0</v>
      </c>
      <c r="I3736" s="23" t="s">
        <v>5</v>
      </c>
      <c r="J3736" s="23" t="s">
        <v>570</v>
      </c>
      <c r="K3736" s="23" t="s">
        <v>2447</v>
      </c>
      <c r="L3736" s="24">
        <v>45904</v>
      </c>
      <c r="M3736" s="28">
        <v>2.7777777777777779E-3</v>
      </c>
      <c r="N3736" s="3">
        <v>45859</v>
      </c>
      <c r="O3736">
        <v>215956</v>
      </c>
      <c r="P3736" t="e">
        <f>IFERROR(INDEX(REDOSLIJED!#REF!,MATCH(PlanMasine[[#This Row],[KPL]],REDOSLIJED!#REF!,0)),MAX(REDOSLIJED!#REF!)+1)</f>
        <v>#REF!</v>
      </c>
    </row>
    <row r="3737" spans="1:16" hidden="1" x14ac:dyDescent="0.25">
      <c r="A3737" s="23">
        <v>1023900</v>
      </c>
      <c r="B3737" s="23">
        <v>1</v>
      </c>
      <c r="C3737" s="23">
        <v>1023911</v>
      </c>
      <c r="D3737" s="23" t="s">
        <v>2300</v>
      </c>
      <c r="E3737" s="5">
        <f>IFERROR((PlanMasine[[#This Row],[Norma]]/PlanMasine[[#This Row],[Q]])*(PlanMasine[[#This Row],[Q]]/SUMIF(#REF!,PlanMasine[[#This Row],[RN]],#REF!)*PlanMasine[[#This Row],[KPLQ]]),0)</f>
        <v>0</v>
      </c>
      <c r="F3737" s="23">
        <v>12</v>
      </c>
      <c r="G3737" s="23">
        <v>0</v>
      </c>
      <c r="H3737" s="23">
        <v>0</v>
      </c>
      <c r="I3737" s="23" t="s">
        <v>5</v>
      </c>
      <c r="J3737" s="23" t="s">
        <v>570</v>
      </c>
      <c r="K3737" s="23" t="s">
        <v>2447</v>
      </c>
      <c r="L3737" s="24">
        <v>45904</v>
      </c>
      <c r="M3737" s="28">
        <v>2.7777777777777779E-3</v>
      </c>
      <c r="N3737" s="3">
        <v>45859</v>
      </c>
      <c r="O3737">
        <v>215946</v>
      </c>
      <c r="P3737" t="e">
        <f>IFERROR(INDEX(REDOSLIJED!#REF!,MATCH(PlanMasine[[#This Row],[KPL]],REDOSLIJED!#REF!,0)),MAX(REDOSLIJED!#REF!)+1)</f>
        <v>#REF!</v>
      </c>
    </row>
    <row r="3738" spans="1:16" hidden="1" x14ac:dyDescent="0.25">
      <c r="A3738" s="23">
        <v>1023900</v>
      </c>
      <c r="B3738" s="23">
        <v>1</v>
      </c>
      <c r="C3738" s="23">
        <v>1023921</v>
      </c>
      <c r="D3738" s="23" t="s">
        <v>2309</v>
      </c>
      <c r="E3738" s="5">
        <f>IFERROR((PlanMasine[[#This Row],[Norma]]/PlanMasine[[#This Row],[Q]])*(PlanMasine[[#This Row],[Q]]/SUMIF(#REF!,PlanMasine[[#This Row],[RN]],#REF!)*PlanMasine[[#This Row],[KPLQ]]),0)</f>
        <v>0</v>
      </c>
      <c r="F3738" s="23">
        <v>12</v>
      </c>
      <c r="G3738" s="23">
        <v>0</v>
      </c>
      <c r="H3738" s="23">
        <v>0</v>
      </c>
      <c r="I3738" s="23" t="s">
        <v>5</v>
      </c>
      <c r="J3738" s="23" t="s">
        <v>570</v>
      </c>
      <c r="K3738" s="23" t="s">
        <v>2447</v>
      </c>
      <c r="L3738" s="24">
        <v>45904</v>
      </c>
      <c r="M3738" s="28">
        <v>2.7777777777777779E-3</v>
      </c>
      <c r="N3738" s="3">
        <v>45859</v>
      </c>
      <c r="O3738">
        <v>215956</v>
      </c>
      <c r="P3738" t="e">
        <f>IFERROR(INDEX(REDOSLIJED!#REF!,MATCH(PlanMasine[[#This Row],[KPL]],REDOSLIJED!#REF!,0)),MAX(REDOSLIJED!#REF!)+1)</f>
        <v>#REF!</v>
      </c>
    </row>
    <row r="3739" spans="1:16" hidden="1" x14ac:dyDescent="0.25">
      <c r="A3739" s="23">
        <v>1023900</v>
      </c>
      <c r="B3739" s="23">
        <v>1</v>
      </c>
      <c r="C3739" s="23">
        <v>1023919</v>
      </c>
      <c r="D3739" s="23" t="s">
        <v>2303</v>
      </c>
      <c r="E3739" s="5">
        <f>IFERROR((PlanMasine[[#This Row],[Norma]]/PlanMasine[[#This Row],[Q]])*(PlanMasine[[#This Row],[Q]]/SUMIF(#REF!,PlanMasine[[#This Row],[RN]],#REF!)*PlanMasine[[#This Row],[KPLQ]]),0)</f>
        <v>0</v>
      </c>
      <c r="F3739" s="23">
        <v>24</v>
      </c>
      <c r="G3739" s="23">
        <v>0</v>
      </c>
      <c r="H3739" s="23">
        <v>0</v>
      </c>
      <c r="I3739" s="23" t="s">
        <v>5</v>
      </c>
      <c r="J3739" s="23" t="s">
        <v>570</v>
      </c>
      <c r="K3739" s="23" t="s">
        <v>2447</v>
      </c>
      <c r="L3739" s="24">
        <v>45904</v>
      </c>
      <c r="M3739" s="28">
        <v>1.3888888888888889E-3</v>
      </c>
      <c r="N3739" s="3">
        <v>45859</v>
      </c>
      <c r="O3739">
        <v>215954</v>
      </c>
      <c r="P3739" t="e">
        <f>IFERROR(INDEX(REDOSLIJED!#REF!,MATCH(PlanMasine[[#This Row],[KPL]],REDOSLIJED!#REF!,0)),MAX(REDOSLIJED!#REF!)+1)</f>
        <v>#REF!</v>
      </c>
    </row>
    <row r="3740" spans="1:16" hidden="1" x14ac:dyDescent="0.25">
      <c r="A3740" s="23">
        <v>1023900</v>
      </c>
      <c r="B3740" s="23">
        <v>1</v>
      </c>
      <c r="C3740" s="23">
        <v>1023906</v>
      </c>
      <c r="D3740" s="23" t="s">
        <v>2307</v>
      </c>
      <c r="E3740" s="5">
        <f>IFERROR((PlanMasine[[#This Row],[Norma]]/PlanMasine[[#This Row],[Q]])*(PlanMasine[[#This Row],[Q]]/SUMIF(#REF!,PlanMasine[[#This Row],[RN]],#REF!)*PlanMasine[[#This Row],[KPLQ]]),0)</f>
        <v>0</v>
      </c>
      <c r="F3740" s="23">
        <v>12</v>
      </c>
      <c r="G3740" s="23">
        <v>0</v>
      </c>
      <c r="H3740" s="23">
        <v>0</v>
      </c>
      <c r="I3740" s="23" t="s">
        <v>5</v>
      </c>
      <c r="J3740" s="23" t="s">
        <v>570</v>
      </c>
      <c r="K3740" s="23" t="s">
        <v>2447</v>
      </c>
      <c r="L3740" s="24">
        <v>45904</v>
      </c>
      <c r="M3740" s="28">
        <v>6.9444444444444441E-3</v>
      </c>
      <c r="N3740" s="3">
        <v>45859</v>
      </c>
      <c r="O3740">
        <v>215940</v>
      </c>
      <c r="P3740" t="e">
        <f>IFERROR(INDEX(REDOSLIJED!#REF!,MATCH(PlanMasine[[#This Row],[KPL]],REDOSLIJED!#REF!,0)),MAX(REDOSLIJED!#REF!)+1)</f>
        <v>#REF!</v>
      </c>
    </row>
    <row r="3741" spans="1:16" hidden="1" x14ac:dyDescent="0.25">
      <c r="A3741" s="23">
        <v>1023900</v>
      </c>
      <c r="B3741" s="23">
        <v>1</v>
      </c>
      <c r="C3741" s="23">
        <v>1023915</v>
      </c>
      <c r="D3741" s="23" t="s">
        <v>2305</v>
      </c>
      <c r="E3741" s="5">
        <f>IFERROR((PlanMasine[[#This Row],[Norma]]/PlanMasine[[#This Row],[Q]])*(PlanMasine[[#This Row],[Q]]/SUMIF(#REF!,PlanMasine[[#This Row],[RN]],#REF!)*PlanMasine[[#This Row],[KPLQ]]),0)</f>
        <v>0</v>
      </c>
      <c r="F3741" s="23">
        <v>12</v>
      </c>
      <c r="G3741" s="23">
        <v>0</v>
      </c>
      <c r="H3741" s="23">
        <v>0</v>
      </c>
      <c r="I3741" s="23" t="s">
        <v>5</v>
      </c>
      <c r="J3741" s="23" t="s">
        <v>570</v>
      </c>
      <c r="K3741" s="23" t="s">
        <v>2447</v>
      </c>
      <c r="L3741" s="24">
        <v>45904</v>
      </c>
      <c r="M3741" s="28">
        <v>2.7777777777777779E-3</v>
      </c>
      <c r="N3741" s="3">
        <v>45859</v>
      </c>
      <c r="O3741">
        <v>215950</v>
      </c>
      <c r="P3741" t="e">
        <f>IFERROR(INDEX(REDOSLIJED!#REF!,MATCH(PlanMasine[[#This Row],[KPL]],REDOSLIJED!#REF!,0)),MAX(REDOSLIJED!#REF!)+1)</f>
        <v>#REF!</v>
      </c>
    </row>
    <row r="3742" spans="1:16" hidden="1" x14ac:dyDescent="0.25">
      <c r="A3742" s="23">
        <v>1023900</v>
      </c>
      <c r="B3742" s="23">
        <v>1</v>
      </c>
      <c r="C3742" s="23">
        <v>1023902</v>
      </c>
      <c r="D3742" s="23" t="s">
        <v>2304</v>
      </c>
      <c r="E3742" s="5">
        <f>IFERROR((PlanMasine[[#This Row],[Norma]]/PlanMasine[[#This Row],[Q]])*(PlanMasine[[#This Row],[Q]]/SUMIF(#REF!,PlanMasine[[#This Row],[RN]],#REF!)*PlanMasine[[#This Row],[KPLQ]]),0)</f>
        <v>0</v>
      </c>
      <c r="F3742" s="23">
        <v>12</v>
      </c>
      <c r="G3742" s="23">
        <v>0</v>
      </c>
      <c r="H3742" s="23">
        <v>0</v>
      </c>
      <c r="I3742" s="23" t="s">
        <v>5</v>
      </c>
      <c r="J3742" s="23" t="s">
        <v>570</v>
      </c>
      <c r="K3742" s="23" t="s">
        <v>2447</v>
      </c>
      <c r="L3742" s="24">
        <v>45904</v>
      </c>
      <c r="M3742" s="28">
        <v>3.472222222222222E-3</v>
      </c>
      <c r="N3742" s="3">
        <v>45859</v>
      </c>
      <c r="O3742">
        <v>215936</v>
      </c>
      <c r="P3742" t="e">
        <f>IFERROR(INDEX(REDOSLIJED!#REF!,MATCH(PlanMasine[[#This Row],[KPL]],REDOSLIJED!#REF!,0)),MAX(REDOSLIJED!#REF!)+1)</f>
        <v>#REF!</v>
      </c>
    </row>
    <row r="3743" spans="1:16" hidden="1" x14ac:dyDescent="0.25">
      <c r="A3743" s="23">
        <v>1023900</v>
      </c>
      <c r="B3743" s="23">
        <v>1</v>
      </c>
      <c r="C3743" s="23">
        <v>1023903</v>
      </c>
      <c r="D3743" s="23" t="s">
        <v>2308</v>
      </c>
      <c r="E3743" s="5">
        <f>IFERROR((PlanMasine[[#This Row],[Norma]]/PlanMasine[[#This Row],[Q]])*(PlanMasine[[#This Row],[Q]]/SUMIF(#REF!,PlanMasine[[#This Row],[RN]],#REF!)*PlanMasine[[#This Row],[KPLQ]]),0)</f>
        <v>0</v>
      </c>
      <c r="F3743" s="23">
        <v>12</v>
      </c>
      <c r="G3743" s="23">
        <v>0</v>
      </c>
      <c r="H3743" s="23">
        <v>0</v>
      </c>
      <c r="I3743" s="23" t="s">
        <v>5</v>
      </c>
      <c r="J3743" s="23" t="s">
        <v>570</v>
      </c>
      <c r="K3743" s="23" t="s">
        <v>2447</v>
      </c>
      <c r="L3743" s="24">
        <v>45904</v>
      </c>
      <c r="M3743" s="28">
        <v>3.472222222222222E-3</v>
      </c>
      <c r="N3743" s="3">
        <v>45859</v>
      </c>
      <c r="O3743">
        <v>215937</v>
      </c>
      <c r="P3743" t="e">
        <f>IFERROR(INDEX(REDOSLIJED!#REF!,MATCH(PlanMasine[[#This Row],[KPL]],REDOSLIJED!#REF!,0)),MAX(REDOSLIJED!#REF!)+1)</f>
        <v>#REF!</v>
      </c>
    </row>
    <row r="3744" spans="1:16" hidden="1" x14ac:dyDescent="0.25">
      <c r="A3744" s="23">
        <v>1023900</v>
      </c>
      <c r="B3744" s="23">
        <v>1</v>
      </c>
      <c r="C3744" s="23">
        <v>1023907</v>
      </c>
      <c r="D3744" s="23" t="s">
        <v>2298</v>
      </c>
      <c r="E3744" s="5">
        <f>IFERROR((PlanMasine[[#This Row],[Norma]]/PlanMasine[[#This Row],[Q]])*(PlanMasine[[#This Row],[Q]]/SUMIF(#REF!,PlanMasine[[#This Row],[RN]],#REF!)*PlanMasine[[#This Row],[KPLQ]]),0)</f>
        <v>0</v>
      </c>
      <c r="F3744" s="23">
        <v>12</v>
      </c>
      <c r="G3744" s="23">
        <v>0</v>
      </c>
      <c r="H3744" s="23">
        <v>0</v>
      </c>
      <c r="I3744" s="23" t="s">
        <v>5</v>
      </c>
      <c r="J3744" s="23" t="s">
        <v>570</v>
      </c>
      <c r="K3744" s="23" t="s">
        <v>2447</v>
      </c>
      <c r="L3744" s="24">
        <v>45904</v>
      </c>
      <c r="M3744" s="28">
        <v>6.9444444444444441E-3</v>
      </c>
      <c r="N3744" s="3">
        <v>45859</v>
      </c>
      <c r="O3744">
        <v>215941</v>
      </c>
      <c r="P3744" t="e">
        <f>IFERROR(INDEX(REDOSLIJED!#REF!,MATCH(PlanMasine[[#This Row],[KPL]],REDOSLIJED!#REF!,0)),MAX(REDOSLIJED!#REF!)+1)</f>
        <v>#REF!</v>
      </c>
    </row>
    <row r="3745" spans="1:16" hidden="1" x14ac:dyDescent="0.25">
      <c r="A3745" s="23">
        <v>1023900</v>
      </c>
      <c r="B3745" s="23">
        <v>1</v>
      </c>
      <c r="C3745" s="23">
        <v>1023908</v>
      </c>
      <c r="D3745" s="23" t="s">
        <v>2306</v>
      </c>
      <c r="E3745" s="5">
        <f>IFERROR((PlanMasine[[#This Row],[Norma]]/PlanMasine[[#This Row],[Q]])*(PlanMasine[[#This Row],[Q]]/SUMIF(#REF!,PlanMasine[[#This Row],[RN]],#REF!)*PlanMasine[[#This Row],[KPLQ]]),0)</f>
        <v>0</v>
      </c>
      <c r="F3745" s="23">
        <v>12</v>
      </c>
      <c r="G3745" s="23">
        <v>0</v>
      </c>
      <c r="H3745" s="23">
        <v>0</v>
      </c>
      <c r="I3745" s="23" t="s">
        <v>5</v>
      </c>
      <c r="J3745" s="23" t="s">
        <v>570</v>
      </c>
      <c r="K3745" s="23" t="s">
        <v>2447</v>
      </c>
      <c r="L3745" s="24">
        <v>45904</v>
      </c>
      <c r="M3745" s="28">
        <v>2.7777777777777779E-3</v>
      </c>
      <c r="N3745" s="3">
        <v>45859</v>
      </c>
      <c r="O3745">
        <v>215942</v>
      </c>
      <c r="P3745" t="e">
        <f>IFERROR(INDEX(REDOSLIJED!#REF!,MATCH(PlanMasine[[#This Row],[KPL]],REDOSLIJED!#REF!,0)),MAX(REDOSLIJED!#REF!)+1)</f>
        <v>#REF!</v>
      </c>
    </row>
    <row r="3746" spans="1:16" hidden="1" x14ac:dyDescent="0.25">
      <c r="A3746" s="23">
        <v>1023900</v>
      </c>
      <c r="B3746" s="23">
        <v>1</v>
      </c>
      <c r="C3746" s="23">
        <v>1023931</v>
      </c>
      <c r="D3746" s="23" t="s">
        <v>1863</v>
      </c>
      <c r="E3746" s="5">
        <f>IFERROR((PlanMasine[[#This Row],[Norma]]/PlanMasine[[#This Row],[Q]])*(PlanMasine[[#This Row],[Q]]/SUMIF(#REF!,PlanMasine[[#This Row],[RN]],#REF!)*PlanMasine[[#This Row],[KPLQ]]),0)</f>
        <v>0</v>
      </c>
      <c r="F3746" s="23">
        <v>12</v>
      </c>
      <c r="G3746" s="23">
        <v>0</v>
      </c>
      <c r="H3746" s="23">
        <v>0</v>
      </c>
      <c r="I3746" s="23" t="s">
        <v>5</v>
      </c>
      <c r="J3746" s="23" t="s">
        <v>570</v>
      </c>
      <c r="K3746" s="23" t="s">
        <v>2447</v>
      </c>
      <c r="L3746" s="24">
        <v>45904</v>
      </c>
      <c r="M3746" s="28">
        <v>1.3888888888888889E-3</v>
      </c>
      <c r="N3746" s="3">
        <v>45859</v>
      </c>
      <c r="O3746">
        <v>215966</v>
      </c>
      <c r="P3746" t="e">
        <f>IFERROR(INDEX(REDOSLIJED!#REF!,MATCH(PlanMasine[[#This Row],[KPL]],REDOSLIJED!#REF!,0)),MAX(REDOSLIJED!#REF!)+1)</f>
        <v>#REF!</v>
      </c>
    </row>
    <row r="3747" spans="1:16" hidden="1" x14ac:dyDescent="0.25">
      <c r="A3747" s="23">
        <v>1023900</v>
      </c>
      <c r="B3747" s="23">
        <v>1</v>
      </c>
      <c r="C3747" s="23">
        <v>1023934</v>
      </c>
      <c r="D3747" s="23" t="s">
        <v>2299</v>
      </c>
      <c r="E3747" s="5">
        <f>IFERROR((PlanMasine[[#This Row],[Norma]]/PlanMasine[[#This Row],[Q]])*(PlanMasine[[#This Row],[Q]]/SUMIF(#REF!,PlanMasine[[#This Row],[RN]],#REF!)*PlanMasine[[#This Row],[KPLQ]]),0)</f>
        <v>0</v>
      </c>
      <c r="F3747" s="23">
        <v>12</v>
      </c>
      <c r="G3747" s="23">
        <v>0</v>
      </c>
      <c r="H3747" s="23">
        <v>0</v>
      </c>
      <c r="I3747" s="23" t="s">
        <v>5</v>
      </c>
      <c r="J3747" s="23" t="s">
        <v>570</v>
      </c>
      <c r="K3747" s="23" t="s">
        <v>2447</v>
      </c>
      <c r="L3747" s="24">
        <v>45904</v>
      </c>
      <c r="M3747" s="28">
        <v>6.9444444444444447E-4</v>
      </c>
      <c r="N3747" s="3">
        <v>45859</v>
      </c>
      <c r="O3747">
        <v>215969</v>
      </c>
      <c r="P3747" t="e">
        <f>IFERROR(INDEX(REDOSLIJED!#REF!,MATCH(PlanMasine[[#This Row],[KPL]],REDOSLIJED!#REF!,0)),MAX(REDOSLIJED!#REF!)+1)</f>
        <v>#REF!</v>
      </c>
    </row>
    <row r="3748" spans="1:16" hidden="1" x14ac:dyDescent="0.25">
      <c r="A3748" s="23">
        <v>1023900</v>
      </c>
      <c r="B3748" s="23">
        <v>1</v>
      </c>
      <c r="C3748" s="23">
        <v>1023913</v>
      </c>
      <c r="D3748" s="23" t="s">
        <v>2301</v>
      </c>
      <c r="E3748" s="5">
        <f>IFERROR((PlanMasine[[#This Row],[Norma]]/PlanMasine[[#This Row],[Q]])*(PlanMasine[[#This Row],[Q]]/SUMIF(#REF!,PlanMasine[[#This Row],[RN]],#REF!)*PlanMasine[[#This Row],[KPLQ]]),0)</f>
        <v>0</v>
      </c>
      <c r="F3748" s="23">
        <v>12</v>
      </c>
      <c r="G3748" s="23">
        <v>0</v>
      </c>
      <c r="H3748" s="23">
        <v>0</v>
      </c>
      <c r="I3748" s="23" t="s">
        <v>5</v>
      </c>
      <c r="J3748" s="23" t="s">
        <v>570</v>
      </c>
      <c r="K3748" s="23" t="s">
        <v>2447</v>
      </c>
      <c r="L3748" s="24">
        <v>45904</v>
      </c>
      <c r="M3748" s="28">
        <v>5.5555555555555558E-3</v>
      </c>
      <c r="N3748" s="3">
        <v>45859</v>
      </c>
      <c r="O3748">
        <v>215948</v>
      </c>
      <c r="P3748" t="e">
        <f>IFERROR(INDEX(REDOSLIJED!#REF!,MATCH(PlanMasine[[#This Row],[KPL]],REDOSLIJED!#REF!,0)),MAX(REDOSLIJED!#REF!)+1)</f>
        <v>#REF!</v>
      </c>
    </row>
    <row r="3749" spans="1:16" hidden="1" x14ac:dyDescent="0.25">
      <c r="A3749" s="23">
        <v>1023900</v>
      </c>
      <c r="B3749" s="23">
        <v>1</v>
      </c>
      <c r="C3749" s="23">
        <v>1023914</v>
      </c>
      <c r="D3749" s="23" t="s">
        <v>2302</v>
      </c>
      <c r="E3749" s="5">
        <f>IFERROR((PlanMasine[[#This Row],[Norma]]/PlanMasine[[#This Row],[Q]])*(PlanMasine[[#This Row],[Q]]/SUMIF(#REF!,PlanMasine[[#This Row],[RN]],#REF!)*PlanMasine[[#This Row],[KPLQ]]),0)</f>
        <v>0</v>
      </c>
      <c r="F3749" s="23">
        <v>12</v>
      </c>
      <c r="G3749" s="23">
        <v>0</v>
      </c>
      <c r="H3749" s="23">
        <v>0</v>
      </c>
      <c r="I3749" s="23" t="s">
        <v>5</v>
      </c>
      <c r="J3749" s="23" t="s">
        <v>570</v>
      </c>
      <c r="K3749" s="23" t="s">
        <v>2447</v>
      </c>
      <c r="L3749" s="24">
        <v>45904</v>
      </c>
      <c r="M3749" s="28">
        <v>2.7777777777777779E-3</v>
      </c>
      <c r="N3749" s="3">
        <v>45859</v>
      </c>
      <c r="O3749">
        <v>215949</v>
      </c>
      <c r="P3749" t="e">
        <f>IFERROR(INDEX(REDOSLIJED!#REF!,MATCH(PlanMasine[[#This Row],[KPL]],REDOSLIJED!#REF!,0)),MAX(REDOSLIJED!#REF!)+1)</f>
        <v>#REF!</v>
      </c>
    </row>
    <row r="3750" spans="1:16" hidden="1" x14ac:dyDescent="0.25">
      <c r="A3750" s="23">
        <v>1023900</v>
      </c>
      <c r="B3750" s="23">
        <v>1</v>
      </c>
      <c r="C3750" s="23">
        <v>1023925</v>
      </c>
      <c r="D3750" s="23" t="s">
        <v>2446</v>
      </c>
      <c r="E3750" s="5">
        <f>IFERROR((PlanMasine[[#This Row],[Norma]]/PlanMasine[[#This Row],[Q]])*(PlanMasine[[#This Row],[Q]]/SUMIF(#REF!,PlanMasine[[#This Row],[RN]],#REF!)*PlanMasine[[#This Row],[KPLQ]]),0)</f>
        <v>0</v>
      </c>
      <c r="F3750" s="23">
        <v>12</v>
      </c>
      <c r="G3750" s="23">
        <v>0</v>
      </c>
      <c r="H3750" s="23">
        <v>0</v>
      </c>
      <c r="I3750" s="23" t="s">
        <v>5</v>
      </c>
      <c r="J3750" s="23" t="s">
        <v>570</v>
      </c>
      <c r="K3750" s="23" t="s">
        <v>2447</v>
      </c>
      <c r="L3750" s="24">
        <v>45904</v>
      </c>
      <c r="M3750" s="28">
        <v>6.9444444444444447E-4</v>
      </c>
      <c r="N3750" s="3">
        <v>45859</v>
      </c>
      <c r="O3750">
        <v>215960</v>
      </c>
      <c r="P3750" t="e">
        <f>IFERROR(INDEX(REDOSLIJED!#REF!,MATCH(PlanMasine[[#This Row],[KPL]],REDOSLIJED!#REF!,0)),MAX(REDOSLIJED!#REF!)+1)</f>
        <v>#REF!</v>
      </c>
    </row>
    <row r="3751" spans="1:16" hidden="1" x14ac:dyDescent="0.25">
      <c r="A3751" s="23">
        <v>1023900</v>
      </c>
      <c r="B3751" s="23">
        <v>1</v>
      </c>
      <c r="C3751" s="23">
        <v>1023943</v>
      </c>
      <c r="D3751" s="23" t="s">
        <v>1866</v>
      </c>
      <c r="E3751" s="5">
        <f>IFERROR((PlanMasine[[#This Row],[Norma]]/PlanMasine[[#This Row],[Q]])*(PlanMasine[[#This Row],[Q]]/SUMIF(#REF!,PlanMasine[[#This Row],[RN]],#REF!)*PlanMasine[[#This Row],[KPLQ]]),0)</f>
        <v>0</v>
      </c>
      <c r="F3751" s="23">
        <v>12</v>
      </c>
      <c r="G3751" s="23">
        <v>0</v>
      </c>
      <c r="H3751" s="23">
        <v>0</v>
      </c>
      <c r="I3751" s="23" t="s">
        <v>5</v>
      </c>
      <c r="J3751" s="23" t="s">
        <v>570</v>
      </c>
      <c r="K3751" s="23" t="s">
        <v>2447</v>
      </c>
      <c r="L3751" s="24">
        <v>45904</v>
      </c>
      <c r="M3751" s="28">
        <v>1.3888888888888889E-3</v>
      </c>
      <c r="N3751" s="3">
        <v>45859</v>
      </c>
      <c r="O3751">
        <v>215978</v>
      </c>
      <c r="P3751" t="e">
        <f>IFERROR(INDEX(REDOSLIJED!#REF!,MATCH(PlanMasine[[#This Row],[KPL]],REDOSLIJED!#REF!,0)),MAX(REDOSLIJED!#REF!)+1)</f>
        <v>#REF!</v>
      </c>
    </row>
    <row r="3752" spans="1:16" hidden="1" x14ac:dyDescent="0.25">
      <c r="A3752" s="23">
        <v>1023900</v>
      </c>
      <c r="B3752" s="23">
        <v>1</v>
      </c>
      <c r="C3752" s="23">
        <v>1023920</v>
      </c>
      <c r="D3752" s="23" t="s">
        <v>2296</v>
      </c>
      <c r="E3752" s="5">
        <f>IFERROR((PlanMasine[[#This Row],[Norma]]/PlanMasine[[#This Row],[Q]])*(PlanMasine[[#This Row],[Q]]/SUMIF(#REF!,PlanMasine[[#This Row],[RN]],#REF!)*PlanMasine[[#This Row],[KPLQ]]),0)</f>
        <v>0</v>
      </c>
      <c r="F3752" s="23">
        <v>12</v>
      </c>
      <c r="G3752" s="23">
        <v>0</v>
      </c>
      <c r="H3752" s="23">
        <v>0</v>
      </c>
      <c r="I3752" s="23" t="s">
        <v>5</v>
      </c>
      <c r="J3752" s="23" t="s">
        <v>570</v>
      </c>
      <c r="K3752" s="23" t="s">
        <v>2447</v>
      </c>
      <c r="L3752" s="24">
        <v>45904</v>
      </c>
      <c r="M3752" s="28">
        <v>6.9444444444444447E-4</v>
      </c>
      <c r="N3752" s="3">
        <v>45859</v>
      </c>
      <c r="O3752">
        <v>215955</v>
      </c>
      <c r="P3752" t="e">
        <f>IFERROR(INDEX(REDOSLIJED!#REF!,MATCH(PlanMasine[[#This Row],[KPL]],REDOSLIJED!#REF!,0)),MAX(REDOSLIJED!#REF!)+1)</f>
        <v>#REF!</v>
      </c>
    </row>
    <row r="3753" spans="1:16" hidden="1" x14ac:dyDescent="0.25">
      <c r="A3753" s="23">
        <v>1023901</v>
      </c>
      <c r="B3753" s="23">
        <v>1</v>
      </c>
      <c r="C3753" s="23">
        <v>1023934</v>
      </c>
      <c r="D3753" s="23" t="s">
        <v>2299</v>
      </c>
      <c r="E3753" s="5">
        <f>IFERROR((PlanMasine[[#This Row],[Norma]]/PlanMasine[[#This Row],[Q]])*(PlanMasine[[#This Row],[Q]]/SUMIF(#REF!,PlanMasine[[#This Row],[RN]],#REF!)*PlanMasine[[#This Row],[KPLQ]]),0)</f>
        <v>0</v>
      </c>
      <c r="F3753" s="23">
        <v>12</v>
      </c>
      <c r="G3753" s="23">
        <v>0</v>
      </c>
      <c r="H3753" s="23">
        <v>0</v>
      </c>
      <c r="I3753" s="23" t="s">
        <v>5</v>
      </c>
      <c r="J3753" s="23" t="s">
        <v>570</v>
      </c>
      <c r="K3753" s="23" t="s">
        <v>2447</v>
      </c>
      <c r="L3753" s="24">
        <v>45904</v>
      </c>
      <c r="M3753" s="28">
        <v>6.9444444444444447E-4</v>
      </c>
      <c r="N3753" s="3">
        <v>45859</v>
      </c>
      <c r="O3753">
        <v>215969</v>
      </c>
      <c r="P3753" t="e">
        <f>IFERROR(INDEX(REDOSLIJED!#REF!,MATCH(PlanMasine[[#This Row],[KPL]],REDOSLIJED!#REF!,0)),MAX(REDOSLIJED!#REF!)+1)</f>
        <v>#REF!</v>
      </c>
    </row>
    <row r="3754" spans="1:16" hidden="1" x14ac:dyDescent="0.25">
      <c r="A3754" s="23">
        <v>1023901</v>
      </c>
      <c r="B3754" s="23">
        <v>1</v>
      </c>
      <c r="C3754" s="23">
        <v>1023907</v>
      </c>
      <c r="D3754" s="23" t="s">
        <v>2298</v>
      </c>
      <c r="E3754" s="5">
        <f>IFERROR((PlanMasine[[#This Row],[Norma]]/PlanMasine[[#This Row],[Q]])*(PlanMasine[[#This Row],[Q]]/SUMIF(#REF!,PlanMasine[[#This Row],[RN]],#REF!)*PlanMasine[[#This Row],[KPLQ]]),0)</f>
        <v>0</v>
      </c>
      <c r="F3754" s="23">
        <v>12</v>
      </c>
      <c r="G3754" s="23">
        <v>0</v>
      </c>
      <c r="H3754" s="23">
        <v>0</v>
      </c>
      <c r="I3754" s="23" t="s">
        <v>5</v>
      </c>
      <c r="J3754" s="23" t="s">
        <v>570</v>
      </c>
      <c r="K3754" s="23" t="s">
        <v>2447</v>
      </c>
      <c r="L3754" s="24">
        <v>45904</v>
      </c>
      <c r="M3754" s="28">
        <v>6.9444444444444441E-3</v>
      </c>
      <c r="N3754" s="3">
        <v>45859</v>
      </c>
      <c r="O3754">
        <v>215941</v>
      </c>
      <c r="P3754" t="e">
        <f>IFERROR(INDEX(REDOSLIJED!#REF!,MATCH(PlanMasine[[#This Row],[KPL]],REDOSLIJED!#REF!,0)),MAX(REDOSLIJED!#REF!)+1)</f>
        <v>#REF!</v>
      </c>
    </row>
    <row r="3755" spans="1:16" hidden="1" x14ac:dyDescent="0.25">
      <c r="A3755" s="23">
        <v>1023901</v>
      </c>
      <c r="B3755" s="23">
        <v>1</v>
      </c>
      <c r="C3755" s="23">
        <v>1023921</v>
      </c>
      <c r="D3755" s="23" t="s">
        <v>2309</v>
      </c>
      <c r="E3755" s="5">
        <f>IFERROR((PlanMasine[[#This Row],[Norma]]/PlanMasine[[#This Row],[Q]])*(PlanMasine[[#This Row],[Q]]/SUMIF(#REF!,PlanMasine[[#This Row],[RN]],#REF!)*PlanMasine[[#This Row],[KPLQ]]),0)</f>
        <v>0</v>
      </c>
      <c r="F3755" s="23">
        <v>12</v>
      </c>
      <c r="G3755" s="23">
        <v>0</v>
      </c>
      <c r="H3755" s="23">
        <v>0</v>
      </c>
      <c r="I3755" s="23" t="s">
        <v>5</v>
      </c>
      <c r="J3755" s="23" t="s">
        <v>570</v>
      </c>
      <c r="K3755" s="23" t="s">
        <v>2447</v>
      </c>
      <c r="L3755" s="24">
        <v>45904</v>
      </c>
      <c r="M3755" s="28">
        <v>2.7777777777777779E-3</v>
      </c>
      <c r="N3755" s="3">
        <v>45859</v>
      </c>
      <c r="O3755">
        <v>215956</v>
      </c>
      <c r="P3755" t="e">
        <f>IFERROR(INDEX(REDOSLIJED!#REF!,MATCH(PlanMasine[[#This Row],[KPL]],REDOSLIJED!#REF!,0)),MAX(REDOSLIJED!#REF!)+1)</f>
        <v>#REF!</v>
      </c>
    </row>
    <row r="3756" spans="1:16" hidden="1" x14ac:dyDescent="0.25">
      <c r="A3756" s="23">
        <v>1023901</v>
      </c>
      <c r="B3756" s="23">
        <v>1</v>
      </c>
      <c r="C3756" s="23">
        <v>1023925</v>
      </c>
      <c r="D3756" s="23" t="s">
        <v>2446</v>
      </c>
      <c r="E3756" s="5">
        <f>IFERROR((PlanMasine[[#This Row],[Norma]]/PlanMasine[[#This Row],[Q]])*(PlanMasine[[#This Row],[Q]]/SUMIF(#REF!,PlanMasine[[#This Row],[RN]],#REF!)*PlanMasine[[#This Row],[KPLQ]]),0)</f>
        <v>0</v>
      </c>
      <c r="F3756" s="23">
        <v>12</v>
      </c>
      <c r="G3756" s="23">
        <v>0</v>
      </c>
      <c r="H3756" s="23">
        <v>0</v>
      </c>
      <c r="I3756" s="23" t="s">
        <v>5</v>
      </c>
      <c r="J3756" s="23" t="s">
        <v>570</v>
      </c>
      <c r="K3756" s="23" t="s">
        <v>2447</v>
      </c>
      <c r="L3756" s="24">
        <v>45904</v>
      </c>
      <c r="M3756" s="28">
        <v>6.9444444444444447E-4</v>
      </c>
      <c r="N3756" s="3">
        <v>45859</v>
      </c>
      <c r="O3756">
        <v>215960</v>
      </c>
      <c r="P3756" t="e">
        <f>IFERROR(INDEX(REDOSLIJED!#REF!,MATCH(PlanMasine[[#This Row],[KPL]],REDOSLIJED!#REF!,0)),MAX(REDOSLIJED!#REF!)+1)</f>
        <v>#REF!</v>
      </c>
    </row>
    <row r="3757" spans="1:16" hidden="1" x14ac:dyDescent="0.25">
      <c r="A3757" s="23">
        <v>1023901</v>
      </c>
      <c r="B3757" s="23">
        <v>1</v>
      </c>
      <c r="C3757" s="23">
        <v>1023931</v>
      </c>
      <c r="D3757" s="23" t="s">
        <v>1863</v>
      </c>
      <c r="E3757" s="5">
        <f>IFERROR((PlanMasine[[#This Row],[Norma]]/PlanMasine[[#This Row],[Q]])*(PlanMasine[[#This Row],[Q]]/SUMIF(#REF!,PlanMasine[[#This Row],[RN]],#REF!)*PlanMasine[[#This Row],[KPLQ]]),0)</f>
        <v>0</v>
      </c>
      <c r="F3757" s="23">
        <v>12</v>
      </c>
      <c r="G3757" s="23">
        <v>0</v>
      </c>
      <c r="H3757" s="23">
        <v>0</v>
      </c>
      <c r="I3757" s="23" t="s">
        <v>5</v>
      </c>
      <c r="J3757" s="23" t="s">
        <v>570</v>
      </c>
      <c r="K3757" s="23" t="s">
        <v>2447</v>
      </c>
      <c r="L3757" s="24">
        <v>45904</v>
      </c>
      <c r="M3757" s="28">
        <v>1.3888888888888889E-3</v>
      </c>
      <c r="N3757" s="3">
        <v>45859</v>
      </c>
      <c r="O3757">
        <v>215966</v>
      </c>
      <c r="P3757" t="e">
        <f>IFERROR(INDEX(REDOSLIJED!#REF!,MATCH(PlanMasine[[#This Row],[KPL]],REDOSLIJED!#REF!,0)),MAX(REDOSLIJED!#REF!)+1)</f>
        <v>#REF!</v>
      </c>
    </row>
    <row r="3758" spans="1:16" hidden="1" x14ac:dyDescent="0.25">
      <c r="A3758" s="23">
        <v>1023901</v>
      </c>
      <c r="B3758" s="23">
        <v>1</v>
      </c>
      <c r="C3758" s="23">
        <v>1023943</v>
      </c>
      <c r="D3758" s="23" t="s">
        <v>1866</v>
      </c>
      <c r="E3758" s="5">
        <f>IFERROR((PlanMasine[[#This Row],[Norma]]/PlanMasine[[#This Row],[Q]])*(PlanMasine[[#This Row],[Q]]/SUMIF(#REF!,PlanMasine[[#This Row],[RN]],#REF!)*PlanMasine[[#This Row],[KPLQ]]),0)</f>
        <v>0</v>
      </c>
      <c r="F3758" s="23">
        <v>12</v>
      </c>
      <c r="G3758" s="23">
        <v>0</v>
      </c>
      <c r="H3758" s="23">
        <v>0</v>
      </c>
      <c r="I3758" s="23" t="s">
        <v>5</v>
      </c>
      <c r="J3758" s="23" t="s">
        <v>570</v>
      </c>
      <c r="K3758" s="23" t="s">
        <v>2447</v>
      </c>
      <c r="L3758" s="24">
        <v>45904</v>
      </c>
      <c r="M3758" s="28">
        <v>1.3888888888888889E-3</v>
      </c>
      <c r="N3758" s="3">
        <v>45859</v>
      </c>
      <c r="O3758">
        <v>215978</v>
      </c>
      <c r="P3758" t="e">
        <f>IFERROR(INDEX(REDOSLIJED!#REF!,MATCH(PlanMasine[[#This Row],[KPL]],REDOSLIJED!#REF!,0)),MAX(REDOSLIJED!#REF!)+1)</f>
        <v>#REF!</v>
      </c>
    </row>
    <row r="3759" spans="1:16" hidden="1" x14ac:dyDescent="0.25">
      <c r="A3759" s="23">
        <v>1023901</v>
      </c>
      <c r="B3759" s="23">
        <v>1</v>
      </c>
      <c r="C3759" s="23">
        <v>1023915</v>
      </c>
      <c r="D3759" s="23" t="s">
        <v>2305</v>
      </c>
      <c r="E3759" s="5">
        <f>IFERROR((PlanMasine[[#This Row],[Norma]]/PlanMasine[[#This Row],[Q]])*(PlanMasine[[#This Row],[Q]]/SUMIF(#REF!,PlanMasine[[#This Row],[RN]],#REF!)*PlanMasine[[#This Row],[KPLQ]]),0)</f>
        <v>0</v>
      </c>
      <c r="F3759" s="23">
        <v>12</v>
      </c>
      <c r="G3759" s="23">
        <v>0</v>
      </c>
      <c r="H3759" s="23">
        <v>0</v>
      </c>
      <c r="I3759" s="23" t="s">
        <v>5</v>
      </c>
      <c r="J3759" s="23" t="s">
        <v>570</v>
      </c>
      <c r="K3759" s="23" t="s">
        <v>2447</v>
      </c>
      <c r="L3759" s="24">
        <v>45904</v>
      </c>
      <c r="M3759" s="28">
        <v>2.7777777777777779E-3</v>
      </c>
      <c r="N3759" s="3">
        <v>45859</v>
      </c>
      <c r="O3759">
        <v>215950</v>
      </c>
      <c r="P3759" t="e">
        <f>IFERROR(INDEX(REDOSLIJED!#REF!,MATCH(PlanMasine[[#This Row],[KPL]],REDOSLIJED!#REF!,0)),MAX(REDOSLIJED!#REF!)+1)</f>
        <v>#REF!</v>
      </c>
    </row>
    <row r="3760" spans="1:16" hidden="1" x14ac:dyDescent="0.25">
      <c r="A3760" s="23">
        <v>1023901</v>
      </c>
      <c r="B3760" s="23">
        <v>1</v>
      </c>
      <c r="C3760" s="23">
        <v>1023914</v>
      </c>
      <c r="D3760" s="23" t="s">
        <v>2302</v>
      </c>
      <c r="E3760" s="5">
        <f>IFERROR((PlanMasine[[#This Row],[Norma]]/PlanMasine[[#This Row],[Q]])*(PlanMasine[[#This Row],[Q]]/SUMIF(#REF!,PlanMasine[[#This Row],[RN]],#REF!)*PlanMasine[[#This Row],[KPLQ]]),0)</f>
        <v>0</v>
      </c>
      <c r="F3760" s="23">
        <v>12</v>
      </c>
      <c r="G3760" s="23">
        <v>0</v>
      </c>
      <c r="H3760" s="23">
        <v>0</v>
      </c>
      <c r="I3760" s="23" t="s">
        <v>5</v>
      </c>
      <c r="J3760" s="23" t="s">
        <v>570</v>
      </c>
      <c r="K3760" s="23" t="s">
        <v>2447</v>
      </c>
      <c r="L3760" s="24">
        <v>45904</v>
      </c>
      <c r="M3760" s="28">
        <v>2.7777777777777779E-3</v>
      </c>
      <c r="N3760" s="3">
        <v>45859</v>
      </c>
      <c r="O3760">
        <v>215949</v>
      </c>
      <c r="P3760" t="e">
        <f>IFERROR(INDEX(REDOSLIJED!#REF!,MATCH(PlanMasine[[#This Row],[KPL]],REDOSLIJED!#REF!,0)),MAX(REDOSLIJED!#REF!)+1)</f>
        <v>#REF!</v>
      </c>
    </row>
    <row r="3761" spans="1:16" hidden="1" x14ac:dyDescent="0.25">
      <c r="A3761" s="23">
        <v>1023901</v>
      </c>
      <c r="B3761" s="23">
        <v>1</v>
      </c>
      <c r="C3761" s="23">
        <v>1023913</v>
      </c>
      <c r="D3761" s="23" t="s">
        <v>2301</v>
      </c>
      <c r="E3761" s="5">
        <f>IFERROR((PlanMasine[[#This Row],[Norma]]/PlanMasine[[#This Row],[Q]])*(PlanMasine[[#This Row],[Q]]/SUMIF(#REF!,PlanMasine[[#This Row],[RN]],#REF!)*PlanMasine[[#This Row],[KPLQ]]),0)</f>
        <v>0</v>
      </c>
      <c r="F3761" s="23">
        <v>12</v>
      </c>
      <c r="G3761" s="23">
        <v>0</v>
      </c>
      <c r="H3761" s="23">
        <v>0</v>
      </c>
      <c r="I3761" s="23" t="s">
        <v>5</v>
      </c>
      <c r="J3761" s="23" t="s">
        <v>570</v>
      </c>
      <c r="K3761" s="23" t="s">
        <v>2447</v>
      </c>
      <c r="L3761" s="24">
        <v>45904</v>
      </c>
      <c r="M3761" s="28">
        <v>5.5555555555555558E-3</v>
      </c>
      <c r="N3761" s="3">
        <v>45859</v>
      </c>
      <c r="O3761">
        <v>215948</v>
      </c>
      <c r="P3761" t="e">
        <f>IFERROR(INDEX(REDOSLIJED!#REF!,MATCH(PlanMasine[[#This Row],[KPL]],REDOSLIJED!#REF!,0)),MAX(REDOSLIJED!#REF!)+1)</f>
        <v>#REF!</v>
      </c>
    </row>
    <row r="3762" spans="1:16" hidden="1" x14ac:dyDescent="0.25">
      <c r="A3762" s="23">
        <v>1023901</v>
      </c>
      <c r="B3762" s="23">
        <v>1</v>
      </c>
      <c r="C3762" s="23">
        <v>1023911</v>
      </c>
      <c r="D3762" s="23" t="s">
        <v>2300</v>
      </c>
      <c r="E3762" s="5">
        <f>IFERROR((PlanMasine[[#This Row],[Norma]]/PlanMasine[[#This Row],[Q]])*(PlanMasine[[#This Row],[Q]]/SUMIF(#REF!,PlanMasine[[#This Row],[RN]],#REF!)*PlanMasine[[#This Row],[KPLQ]]),0)</f>
        <v>0</v>
      </c>
      <c r="F3762" s="23">
        <v>12</v>
      </c>
      <c r="G3762" s="23">
        <v>0</v>
      </c>
      <c r="H3762" s="23">
        <v>0</v>
      </c>
      <c r="I3762" s="23" t="s">
        <v>5</v>
      </c>
      <c r="J3762" s="23" t="s">
        <v>570</v>
      </c>
      <c r="K3762" s="23" t="s">
        <v>2447</v>
      </c>
      <c r="L3762" s="24">
        <v>45904</v>
      </c>
      <c r="M3762" s="28">
        <v>2.7777777777777779E-3</v>
      </c>
      <c r="N3762" s="3">
        <v>45859</v>
      </c>
      <c r="O3762">
        <v>215946</v>
      </c>
      <c r="P3762" t="e">
        <f>IFERROR(INDEX(REDOSLIJED!#REF!,MATCH(PlanMasine[[#This Row],[KPL]],REDOSLIJED!#REF!,0)),MAX(REDOSLIJED!#REF!)+1)</f>
        <v>#REF!</v>
      </c>
    </row>
    <row r="3763" spans="1:16" hidden="1" x14ac:dyDescent="0.25">
      <c r="A3763" s="23">
        <v>1023901</v>
      </c>
      <c r="B3763" s="23">
        <v>1</v>
      </c>
      <c r="C3763" s="23">
        <v>1023908</v>
      </c>
      <c r="D3763" s="23" t="s">
        <v>2306</v>
      </c>
      <c r="E3763" s="5">
        <f>IFERROR((PlanMasine[[#This Row],[Norma]]/PlanMasine[[#This Row],[Q]])*(PlanMasine[[#This Row],[Q]]/SUMIF(#REF!,PlanMasine[[#This Row],[RN]],#REF!)*PlanMasine[[#This Row],[KPLQ]]),0)</f>
        <v>0</v>
      </c>
      <c r="F3763" s="23">
        <v>12</v>
      </c>
      <c r="G3763" s="23">
        <v>0</v>
      </c>
      <c r="H3763" s="23">
        <v>0</v>
      </c>
      <c r="I3763" s="23" t="s">
        <v>5</v>
      </c>
      <c r="J3763" s="23" t="s">
        <v>570</v>
      </c>
      <c r="K3763" s="23" t="s">
        <v>2447</v>
      </c>
      <c r="L3763" s="24">
        <v>45904</v>
      </c>
      <c r="M3763" s="28">
        <v>2.7777777777777779E-3</v>
      </c>
      <c r="N3763" s="3">
        <v>45859</v>
      </c>
      <c r="O3763">
        <v>215942</v>
      </c>
      <c r="P3763" t="e">
        <f>IFERROR(INDEX(REDOSLIJED!#REF!,MATCH(PlanMasine[[#This Row],[KPL]],REDOSLIJED!#REF!,0)),MAX(REDOSLIJED!#REF!)+1)</f>
        <v>#REF!</v>
      </c>
    </row>
    <row r="3764" spans="1:16" hidden="1" x14ac:dyDescent="0.25">
      <c r="A3764" s="23">
        <v>1023901</v>
      </c>
      <c r="B3764" s="23">
        <v>1</v>
      </c>
      <c r="C3764" s="23">
        <v>1023920</v>
      </c>
      <c r="D3764" s="23" t="s">
        <v>2296</v>
      </c>
      <c r="E3764" s="5">
        <f>IFERROR((PlanMasine[[#This Row],[Norma]]/PlanMasine[[#This Row],[Q]])*(PlanMasine[[#This Row],[Q]]/SUMIF(#REF!,PlanMasine[[#This Row],[RN]],#REF!)*PlanMasine[[#This Row],[KPLQ]]),0)</f>
        <v>0</v>
      </c>
      <c r="F3764" s="23">
        <v>12</v>
      </c>
      <c r="G3764" s="23">
        <v>0</v>
      </c>
      <c r="H3764" s="23">
        <v>0</v>
      </c>
      <c r="I3764" s="23" t="s">
        <v>5</v>
      </c>
      <c r="J3764" s="23" t="s">
        <v>570</v>
      </c>
      <c r="K3764" s="23" t="s">
        <v>2447</v>
      </c>
      <c r="L3764" s="24">
        <v>45904</v>
      </c>
      <c r="M3764" s="28">
        <v>6.9444444444444447E-4</v>
      </c>
      <c r="N3764" s="3">
        <v>45859</v>
      </c>
      <c r="O3764">
        <v>215955</v>
      </c>
      <c r="P3764" t="e">
        <f>IFERROR(INDEX(REDOSLIJED!#REF!,MATCH(PlanMasine[[#This Row],[KPL]],REDOSLIJED!#REF!,0)),MAX(REDOSLIJED!#REF!)+1)</f>
        <v>#REF!</v>
      </c>
    </row>
    <row r="3765" spans="1:16" hidden="1" x14ac:dyDescent="0.25">
      <c r="A3765" s="23">
        <v>1023901</v>
      </c>
      <c r="B3765" s="23">
        <v>1</v>
      </c>
      <c r="C3765" s="23">
        <v>1023906</v>
      </c>
      <c r="D3765" s="23" t="s">
        <v>2307</v>
      </c>
      <c r="E3765" s="5">
        <f>IFERROR((PlanMasine[[#This Row],[Norma]]/PlanMasine[[#This Row],[Q]])*(PlanMasine[[#This Row],[Q]]/SUMIF(#REF!,PlanMasine[[#This Row],[RN]],#REF!)*PlanMasine[[#This Row],[KPLQ]]),0)</f>
        <v>0</v>
      </c>
      <c r="F3765" s="23">
        <v>12</v>
      </c>
      <c r="G3765" s="23">
        <v>0</v>
      </c>
      <c r="H3765" s="23">
        <v>0</v>
      </c>
      <c r="I3765" s="23" t="s">
        <v>5</v>
      </c>
      <c r="J3765" s="23" t="s">
        <v>570</v>
      </c>
      <c r="K3765" s="23" t="s">
        <v>2447</v>
      </c>
      <c r="L3765" s="24">
        <v>45904</v>
      </c>
      <c r="M3765" s="28">
        <v>6.9444444444444441E-3</v>
      </c>
      <c r="N3765" s="3">
        <v>45859</v>
      </c>
      <c r="O3765">
        <v>215940</v>
      </c>
      <c r="P3765" t="e">
        <f>IFERROR(INDEX(REDOSLIJED!#REF!,MATCH(PlanMasine[[#This Row],[KPL]],REDOSLIJED!#REF!,0)),MAX(REDOSLIJED!#REF!)+1)</f>
        <v>#REF!</v>
      </c>
    </row>
    <row r="3766" spans="1:16" hidden="1" x14ac:dyDescent="0.25">
      <c r="A3766" s="23">
        <v>1023901</v>
      </c>
      <c r="B3766" s="23">
        <v>1</v>
      </c>
      <c r="C3766" s="23">
        <v>1023903</v>
      </c>
      <c r="D3766" s="23" t="s">
        <v>2308</v>
      </c>
      <c r="E3766" s="5">
        <f>IFERROR((PlanMasine[[#This Row],[Norma]]/PlanMasine[[#This Row],[Q]])*(PlanMasine[[#This Row],[Q]]/SUMIF(#REF!,PlanMasine[[#This Row],[RN]],#REF!)*PlanMasine[[#This Row],[KPLQ]]),0)</f>
        <v>0</v>
      </c>
      <c r="F3766" s="23">
        <v>12</v>
      </c>
      <c r="G3766" s="23">
        <v>0</v>
      </c>
      <c r="H3766" s="23">
        <v>0</v>
      </c>
      <c r="I3766" s="23" t="s">
        <v>5</v>
      </c>
      <c r="J3766" s="23" t="s">
        <v>570</v>
      </c>
      <c r="K3766" s="23" t="s">
        <v>2447</v>
      </c>
      <c r="L3766" s="24">
        <v>45904</v>
      </c>
      <c r="M3766" s="28">
        <v>3.472222222222222E-3</v>
      </c>
      <c r="N3766" s="3">
        <v>45859</v>
      </c>
      <c r="O3766">
        <v>215937</v>
      </c>
      <c r="P3766" t="e">
        <f>IFERROR(INDEX(REDOSLIJED!#REF!,MATCH(PlanMasine[[#This Row],[KPL]],REDOSLIJED!#REF!,0)),MAX(REDOSLIJED!#REF!)+1)</f>
        <v>#REF!</v>
      </c>
    </row>
    <row r="3767" spans="1:16" hidden="1" x14ac:dyDescent="0.25">
      <c r="A3767" s="23">
        <v>1023901</v>
      </c>
      <c r="B3767" s="23">
        <v>1</v>
      </c>
      <c r="C3767" s="23">
        <v>1023902</v>
      </c>
      <c r="D3767" s="23" t="s">
        <v>2304</v>
      </c>
      <c r="E3767" s="5">
        <f>IFERROR((PlanMasine[[#This Row],[Norma]]/PlanMasine[[#This Row],[Q]])*(PlanMasine[[#This Row],[Q]]/SUMIF(#REF!,PlanMasine[[#This Row],[RN]],#REF!)*PlanMasine[[#This Row],[KPLQ]]),0)</f>
        <v>0</v>
      </c>
      <c r="F3767" s="23">
        <v>12</v>
      </c>
      <c r="G3767" s="23">
        <v>0</v>
      </c>
      <c r="H3767" s="23">
        <v>0</v>
      </c>
      <c r="I3767" s="23" t="s">
        <v>5</v>
      </c>
      <c r="J3767" s="23" t="s">
        <v>570</v>
      </c>
      <c r="K3767" s="23" t="s">
        <v>2447</v>
      </c>
      <c r="L3767" s="24">
        <v>45904</v>
      </c>
      <c r="M3767" s="28">
        <v>3.472222222222222E-3</v>
      </c>
      <c r="N3767" s="3">
        <v>45859</v>
      </c>
      <c r="O3767">
        <v>215936</v>
      </c>
      <c r="P3767" t="e">
        <f>IFERROR(INDEX(REDOSLIJED!#REF!,MATCH(PlanMasine[[#This Row],[KPL]],REDOSLIJED!#REF!,0)),MAX(REDOSLIJED!#REF!)+1)</f>
        <v>#REF!</v>
      </c>
    </row>
    <row r="3768" spans="1:16" hidden="1" x14ac:dyDescent="0.25">
      <c r="A3768" s="23">
        <v>1023901</v>
      </c>
      <c r="B3768" s="23">
        <v>1</v>
      </c>
      <c r="C3768" s="23">
        <v>1023919</v>
      </c>
      <c r="D3768" s="23" t="s">
        <v>2303</v>
      </c>
      <c r="E3768" s="5">
        <f>IFERROR((PlanMasine[[#This Row],[Norma]]/PlanMasine[[#This Row],[Q]])*(PlanMasine[[#This Row],[Q]]/SUMIF(#REF!,PlanMasine[[#This Row],[RN]],#REF!)*PlanMasine[[#This Row],[KPLQ]]),0)</f>
        <v>0</v>
      </c>
      <c r="F3768" s="23">
        <v>24</v>
      </c>
      <c r="G3768" s="23">
        <v>0</v>
      </c>
      <c r="H3768" s="23">
        <v>0</v>
      </c>
      <c r="I3768" s="23" t="s">
        <v>5</v>
      </c>
      <c r="J3768" s="23" t="s">
        <v>570</v>
      </c>
      <c r="K3768" s="23" t="s">
        <v>2447</v>
      </c>
      <c r="L3768" s="24">
        <v>45904</v>
      </c>
      <c r="M3768" s="28">
        <v>1.3888888888888889E-3</v>
      </c>
      <c r="N3768" s="3">
        <v>45859</v>
      </c>
      <c r="O3768">
        <v>215954</v>
      </c>
      <c r="P3768" t="e">
        <f>IFERROR(INDEX(REDOSLIJED!#REF!,MATCH(PlanMasine[[#This Row],[KPL]],REDOSLIJED!#REF!,0)),MAX(REDOSLIJED!#REF!)+1)</f>
        <v>#REF!</v>
      </c>
    </row>
    <row r="3769" spans="1:16" hidden="1" x14ac:dyDescent="0.25">
      <c r="A3769" s="23">
        <v>1028938</v>
      </c>
      <c r="B3769" s="23">
        <v>1</v>
      </c>
      <c r="C3769" s="23">
        <v>1028928</v>
      </c>
      <c r="D3769" s="23" t="s">
        <v>2202</v>
      </c>
      <c r="E3769" s="5">
        <f>IFERROR((PlanMasine[[#This Row],[Norma]]/PlanMasine[[#This Row],[Q]])*(PlanMasine[[#This Row],[Q]]/SUMIF(#REF!,PlanMasine[[#This Row],[RN]],#REF!)*PlanMasine[[#This Row],[KPLQ]]),0)</f>
        <v>0</v>
      </c>
      <c r="F3769" s="23">
        <v>1</v>
      </c>
      <c r="G3769" s="23">
        <v>0</v>
      </c>
      <c r="H3769" s="23">
        <v>0</v>
      </c>
      <c r="I3769" s="23" t="s">
        <v>5</v>
      </c>
      <c r="J3769" s="23" t="s">
        <v>570</v>
      </c>
      <c r="K3769" s="23" t="s">
        <v>2407</v>
      </c>
      <c r="L3769" s="24">
        <v>45877</v>
      </c>
      <c r="M3769" s="28">
        <v>1.3888888888888889E-3</v>
      </c>
      <c r="N3769" s="3">
        <v>45859</v>
      </c>
      <c r="O3769">
        <v>224072</v>
      </c>
      <c r="P3769" t="e">
        <f>IFERROR(INDEX(REDOSLIJED!#REF!,MATCH(PlanMasine[[#This Row],[KPL]],REDOSLIJED!#REF!,0)),MAX(REDOSLIJED!#REF!)+1)</f>
        <v>#REF!</v>
      </c>
    </row>
    <row r="3770" spans="1:16" hidden="1" x14ac:dyDescent="0.25">
      <c r="A3770" s="23">
        <v>1028938</v>
      </c>
      <c r="B3770" s="23">
        <v>1</v>
      </c>
      <c r="C3770" s="23">
        <v>1028918</v>
      </c>
      <c r="D3770" s="23" t="s">
        <v>1912</v>
      </c>
      <c r="E3770" s="5">
        <f>IFERROR((PlanMasine[[#This Row],[Norma]]/PlanMasine[[#This Row],[Q]])*(PlanMasine[[#This Row],[Q]]/SUMIF(#REF!,PlanMasine[[#This Row],[RN]],#REF!)*PlanMasine[[#This Row],[KPLQ]]),0)</f>
        <v>0</v>
      </c>
      <c r="F3770" s="23">
        <v>1</v>
      </c>
      <c r="G3770" s="23">
        <v>0</v>
      </c>
      <c r="H3770" s="23">
        <v>0</v>
      </c>
      <c r="I3770" s="23" t="s">
        <v>5</v>
      </c>
      <c r="J3770" s="23" t="s">
        <v>570</v>
      </c>
      <c r="K3770" s="23" t="s">
        <v>2407</v>
      </c>
      <c r="L3770" s="24">
        <v>45877</v>
      </c>
      <c r="M3770" s="28">
        <v>6.9444444444444441E-3</v>
      </c>
      <c r="N3770" s="3">
        <v>45859</v>
      </c>
      <c r="O3770">
        <v>224061</v>
      </c>
      <c r="P3770" t="e">
        <f>IFERROR(INDEX(REDOSLIJED!#REF!,MATCH(PlanMasine[[#This Row],[KPL]],REDOSLIJED!#REF!,0)),MAX(REDOSLIJED!#REF!)+1)</f>
        <v>#REF!</v>
      </c>
    </row>
    <row r="3771" spans="1:16" hidden="1" x14ac:dyDescent="0.25">
      <c r="A3771" s="23">
        <v>1028938</v>
      </c>
      <c r="B3771" s="23">
        <v>1</v>
      </c>
      <c r="C3771" s="23">
        <v>1028919</v>
      </c>
      <c r="D3771" s="23" t="s">
        <v>1913</v>
      </c>
      <c r="E3771" s="5">
        <f>IFERROR((PlanMasine[[#This Row],[Norma]]/PlanMasine[[#This Row],[Q]])*(PlanMasine[[#This Row],[Q]]/SUMIF(#REF!,PlanMasine[[#This Row],[RN]],#REF!)*PlanMasine[[#This Row],[KPLQ]]),0)</f>
        <v>0</v>
      </c>
      <c r="F3771" s="23">
        <v>1</v>
      </c>
      <c r="G3771" s="23">
        <v>0</v>
      </c>
      <c r="H3771" s="23">
        <v>0</v>
      </c>
      <c r="I3771" s="23" t="s">
        <v>5</v>
      </c>
      <c r="J3771" s="23" t="s">
        <v>570</v>
      </c>
      <c r="K3771" s="23" t="s">
        <v>2407</v>
      </c>
      <c r="L3771" s="24">
        <v>45877</v>
      </c>
      <c r="M3771" s="28">
        <v>6.9444444444444441E-3</v>
      </c>
      <c r="N3771" s="3">
        <v>45859</v>
      </c>
      <c r="O3771">
        <v>224062</v>
      </c>
      <c r="P3771" t="e">
        <f>IFERROR(INDEX(REDOSLIJED!#REF!,MATCH(PlanMasine[[#This Row],[KPL]],REDOSLIJED!#REF!,0)),MAX(REDOSLIJED!#REF!)+1)</f>
        <v>#REF!</v>
      </c>
    </row>
    <row r="3772" spans="1:16" hidden="1" x14ac:dyDescent="0.25">
      <c r="A3772" s="23">
        <v>1028938</v>
      </c>
      <c r="B3772" s="23">
        <v>1</v>
      </c>
      <c r="C3772" s="23">
        <v>1028920</v>
      </c>
      <c r="D3772" s="23" t="s">
        <v>1914</v>
      </c>
      <c r="E3772" s="5">
        <f>IFERROR((PlanMasine[[#This Row],[Norma]]/PlanMasine[[#This Row],[Q]])*(PlanMasine[[#This Row],[Q]]/SUMIF(#REF!,PlanMasine[[#This Row],[RN]],#REF!)*PlanMasine[[#This Row],[KPLQ]]),0)</f>
        <v>0</v>
      </c>
      <c r="F3772" s="23">
        <v>1</v>
      </c>
      <c r="G3772" s="23">
        <v>0</v>
      </c>
      <c r="H3772" s="23">
        <v>0</v>
      </c>
      <c r="I3772" s="23" t="s">
        <v>5</v>
      </c>
      <c r="J3772" s="23" t="s">
        <v>570</v>
      </c>
      <c r="K3772" s="23" t="s">
        <v>2407</v>
      </c>
      <c r="L3772" s="24">
        <v>45877</v>
      </c>
      <c r="M3772" s="28">
        <v>6.9444444444444441E-3</v>
      </c>
      <c r="N3772" s="3">
        <v>45859</v>
      </c>
      <c r="O3772">
        <v>224063</v>
      </c>
      <c r="P3772" t="e">
        <f>IFERROR(INDEX(REDOSLIJED!#REF!,MATCH(PlanMasine[[#This Row],[KPL]],REDOSLIJED!#REF!,0)),MAX(REDOSLIJED!#REF!)+1)</f>
        <v>#REF!</v>
      </c>
    </row>
    <row r="3773" spans="1:16" hidden="1" x14ac:dyDescent="0.25">
      <c r="A3773" s="23">
        <v>1028938</v>
      </c>
      <c r="B3773" s="23">
        <v>1</v>
      </c>
      <c r="C3773" s="23">
        <v>1028921</v>
      </c>
      <c r="D3773" s="23" t="s">
        <v>1915</v>
      </c>
      <c r="E3773" s="5">
        <f>IFERROR((PlanMasine[[#This Row],[Norma]]/PlanMasine[[#This Row],[Q]])*(PlanMasine[[#This Row],[Q]]/SUMIF(#REF!,PlanMasine[[#This Row],[RN]],#REF!)*PlanMasine[[#This Row],[KPLQ]]),0)</f>
        <v>0</v>
      </c>
      <c r="F3773" s="23">
        <v>1</v>
      </c>
      <c r="G3773" s="23">
        <v>0</v>
      </c>
      <c r="H3773" s="23">
        <v>0</v>
      </c>
      <c r="I3773" s="23" t="s">
        <v>5</v>
      </c>
      <c r="J3773" s="23" t="s">
        <v>570</v>
      </c>
      <c r="K3773" s="23" t="s">
        <v>2407</v>
      </c>
      <c r="L3773" s="24">
        <v>45877</v>
      </c>
      <c r="M3773" s="28">
        <v>3.472222222222222E-3</v>
      </c>
      <c r="N3773" s="3">
        <v>45859</v>
      </c>
      <c r="O3773">
        <v>224064</v>
      </c>
      <c r="P3773" t="e">
        <f>IFERROR(INDEX(REDOSLIJED!#REF!,MATCH(PlanMasine[[#This Row],[KPL]],REDOSLIJED!#REF!,0)),MAX(REDOSLIJED!#REF!)+1)</f>
        <v>#REF!</v>
      </c>
    </row>
    <row r="3774" spans="1:16" hidden="1" x14ac:dyDescent="0.25">
      <c r="A3774" s="23">
        <v>1028938</v>
      </c>
      <c r="B3774" s="23">
        <v>1</v>
      </c>
      <c r="C3774" s="23">
        <v>1028922</v>
      </c>
      <c r="D3774" s="23" t="s">
        <v>1916</v>
      </c>
      <c r="E3774" s="5">
        <f>IFERROR((PlanMasine[[#This Row],[Norma]]/PlanMasine[[#This Row],[Q]])*(PlanMasine[[#This Row],[Q]]/SUMIF(#REF!,PlanMasine[[#This Row],[RN]],#REF!)*PlanMasine[[#This Row],[KPLQ]]),0)</f>
        <v>0</v>
      </c>
      <c r="F3774" s="23">
        <v>1</v>
      </c>
      <c r="G3774" s="23">
        <v>0</v>
      </c>
      <c r="H3774" s="23">
        <v>0</v>
      </c>
      <c r="I3774" s="23" t="s">
        <v>5</v>
      </c>
      <c r="J3774" s="23" t="s">
        <v>570</v>
      </c>
      <c r="K3774" s="23" t="s">
        <v>2407</v>
      </c>
      <c r="L3774" s="24">
        <v>45877</v>
      </c>
      <c r="M3774" s="28">
        <v>3.472222222222222E-3</v>
      </c>
      <c r="N3774" s="3">
        <v>45859</v>
      </c>
      <c r="O3774">
        <v>224066</v>
      </c>
      <c r="P3774" t="e">
        <f>IFERROR(INDEX(REDOSLIJED!#REF!,MATCH(PlanMasine[[#This Row],[KPL]],REDOSLIJED!#REF!,0)),MAX(REDOSLIJED!#REF!)+1)</f>
        <v>#REF!</v>
      </c>
    </row>
    <row r="3775" spans="1:16" hidden="1" x14ac:dyDescent="0.25">
      <c r="A3775" s="23">
        <v>1028938</v>
      </c>
      <c r="B3775" s="23">
        <v>1</v>
      </c>
      <c r="C3775" s="23">
        <v>1028923</v>
      </c>
      <c r="D3775" s="23" t="s">
        <v>1917</v>
      </c>
      <c r="E3775" s="5">
        <f>IFERROR((PlanMasine[[#This Row],[Norma]]/PlanMasine[[#This Row],[Q]])*(PlanMasine[[#This Row],[Q]]/SUMIF(#REF!,PlanMasine[[#This Row],[RN]],#REF!)*PlanMasine[[#This Row],[KPLQ]]),0)</f>
        <v>0</v>
      </c>
      <c r="F3775" s="23">
        <v>1</v>
      </c>
      <c r="G3775" s="23">
        <v>0</v>
      </c>
      <c r="H3775" s="23">
        <v>0</v>
      </c>
      <c r="I3775" s="23" t="s">
        <v>5</v>
      </c>
      <c r="J3775" s="23" t="s">
        <v>570</v>
      </c>
      <c r="K3775" s="23" t="s">
        <v>2407</v>
      </c>
      <c r="L3775" s="24">
        <v>45877</v>
      </c>
      <c r="M3775" s="28">
        <v>3.472222222222222E-3</v>
      </c>
      <c r="N3775" s="3">
        <v>45859</v>
      </c>
      <c r="O3775">
        <v>224067</v>
      </c>
      <c r="P3775" t="e">
        <f>IFERROR(INDEX(REDOSLIJED!#REF!,MATCH(PlanMasine[[#This Row],[KPL]],REDOSLIJED!#REF!,0)),MAX(REDOSLIJED!#REF!)+1)</f>
        <v>#REF!</v>
      </c>
    </row>
    <row r="3776" spans="1:16" hidden="1" x14ac:dyDescent="0.25">
      <c r="A3776" s="23">
        <v>1028938</v>
      </c>
      <c r="B3776" s="23">
        <v>1</v>
      </c>
      <c r="C3776" s="23">
        <v>1028924</v>
      </c>
      <c r="D3776" s="23" t="s">
        <v>1988</v>
      </c>
      <c r="E3776" s="5">
        <f>IFERROR((PlanMasine[[#This Row],[Norma]]/PlanMasine[[#This Row],[Q]])*(PlanMasine[[#This Row],[Q]]/SUMIF(#REF!,PlanMasine[[#This Row],[RN]],#REF!)*PlanMasine[[#This Row],[KPLQ]]),0)</f>
        <v>0</v>
      </c>
      <c r="F3776" s="23">
        <v>4</v>
      </c>
      <c r="G3776" s="23">
        <v>0</v>
      </c>
      <c r="H3776" s="23">
        <v>0</v>
      </c>
      <c r="I3776" s="23" t="s">
        <v>5</v>
      </c>
      <c r="J3776" s="23" t="s">
        <v>570</v>
      </c>
      <c r="K3776" s="23" t="s">
        <v>2407</v>
      </c>
      <c r="L3776" s="24">
        <v>45877</v>
      </c>
      <c r="M3776" s="28">
        <v>5.5555555555555558E-3</v>
      </c>
      <c r="N3776" s="3">
        <v>45859</v>
      </c>
      <c r="O3776">
        <v>224068</v>
      </c>
      <c r="P3776" t="e">
        <f>IFERROR(INDEX(REDOSLIJED!#REF!,MATCH(PlanMasine[[#This Row],[KPL]],REDOSLIJED!#REF!,0)),MAX(REDOSLIJED!#REF!)+1)</f>
        <v>#REF!</v>
      </c>
    </row>
    <row r="3777" spans="1:16" hidden="1" x14ac:dyDescent="0.25">
      <c r="A3777" s="23">
        <v>1028938</v>
      </c>
      <c r="B3777" s="23">
        <v>1</v>
      </c>
      <c r="C3777" s="23">
        <v>1028927</v>
      </c>
      <c r="D3777" s="23" t="s">
        <v>2201</v>
      </c>
      <c r="E3777" s="5">
        <f>IFERROR((PlanMasine[[#This Row],[Norma]]/PlanMasine[[#This Row],[Q]])*(PlanMasine[[#This Row],[Q]]/SUMIF(#REF!,PlanMasine[[#This Row],[RN]],#REF!)*PlanMasine[[#This Row],[KPLQ]]),0)</f>
        <v>0</v>
      </c>
      <c r="F3777" s="23">
        <v>4</v>
      </c>
      <c r="G3777" s="23">
        <v>0</v>
      </c>
      <c r="H3777" s="23">
        <v>0</v>
      </c>
      <c r="I3777" s="23" t="s">
        <v>5</v>
      </c>
      <c r="J3777" s="23" t="s">
        <v>570</v>
      </c>
      <c r="K3777" s="23" t="s">
        <v>2407</v>
      </c>
      <c r="L3777" s="24">
        <v>45877</v>
      </c>
      <c r="M3777" s="28">
        <v>5.5555555555555558E-3</v>
      </c>
      <c r="N3777" s="3">
        <v>45859</v>
      </c>
      <c r="O3777">
        <v>224071</v>
      </c>
      <c r="P3777" t="e">
        <f>IFERROR(INDEX(REDOSLIJED!#REF!,MATCH(PlanMasine[[#This Row],[KPL]],REDOSLIJED!#REF!,0)),MAX(REDOSLIJED!#REF!)+1)</f>
        <v>#REF!</v>
      </c>
    </row>
    <row r="3778" spans="1:16" hidden="1" x14ac:dyDescent="0.25">
      <c r="A3778" s="23">
        <v>1028938</v>
      </c>
      <c r="B3778" s="23">
        <v>1</v>
      </c>
      <c r="C3778" s="23">
        <v>1028932</v>
      </c>
      <c r="D3778" s="23" t="s">
        <v>1910</v>
      </c>
      <c r="E3778" s="5">
        <f>IFERROR((PlanMasine[[#This Row],[Norma]]/PlanMasine[[#This Row],[Q]])*(PlanMasine[[#This Row],[Q]]/SUMIF(#REF!,PlanMasine[[#This Row],[RN]],#REF!)*PlanMasine[[#This Row],[KPLQ]]),0)</f>
        <v>0</v>
      </c>
      <c r="F3778" s="23">
        <v>1</v>
      </c>
      <c r="G3778" s="23">
        <v>0</v>
      </c>
      <c r="H3778" s="23">
        <v>0</v>
      </c>
      <c r="I3778" s="23" t="s">
        <v>5</v>
      </c>
      <c r="J3778" s="23" t="s">
        <v>570</v>
      </c>
      <c r="K3778" s="23" t="s">
        <v>2407</v>
      </c>
      <c r="L3778" s="24">
        <v>45877</v>
      </c>
      <c r="M3778" s="28">
        <v>2.0833333333333333E-3</v>
      </c>
      <c r="N3778" s="3">
        <v>45859</v>
      </c>
      <c r="O3778">
        <v>224076</v>
      </c>
      <c r="P3778" t="e">
        <f>IFERROR(INDEX(REDOSLIJED!#REF!,MATCH(PlanMasine[[#This Row],[KPL]],REDOSLIJED!#REF!,0)),MAX(REDOSLIJED!#REF!)+1)</f>
        <v>#REF!</v>
      </c>
    </row>
    <row r="3779" spans="1:16" hidden="1" x14ac:dyDescent="0.25">
      <c r="A3779" s="23">
        <v>1030512</v>
      </c>
      <c r="B3779" s="23">
        <v>1</v>
      </c>
      <c r="C3779" s="23">
        <v>1030490</v>
      </c>
      <c r="D3779" s="23" t="s">
        <v>2405</v>
      </c>
      <c r="E3779" s="5">
        <f>IFERROR((PlanMasine[[#This Row],[Norma]]/PlanMasine[[#This Row],[Q]])*(PlanMasine[[#This Row],[Q]]/SUMIF(#REF!,PlanMasine[[#This Row],[RN]],#REF!)*PlanMasine[[#This Row],[KPLQ]]),0)</f>
        <v>0</v>
      </c>
      <c r="F3779" s="23">
        <v>1</v>
      </c>
      <c r="G3779" s="23">
        <v>0</v>
      </c>
      <c r="H3779" s="23">
        <v>0</v>
      </c>
      <c r="I3779" s="23" t="s">
        <v>5</v>
      </c>
      <c r="J3779" s="23" t="s">
        <v>570</v>
      </c>
      <c r="K3779" s="23" t="s">
        <v>2448</v>
      </c>
      <c r="L3779" s="24">
        <v>45866</v>
      </c>
      <c r="M3779" s="28">
        <v>3.472222222222222E-3</v>
      </c>
      <c r="N3779" s="3">
        <v>45859</v>
      </c>
      <c r="O3779">
        <v>145046</v>
      </c>
      <c r="P3779" t="e">
        <f>IFERROR(INDEX(REDOSLIJED!#REF!,MATCH(PlanMasine[[#This Row],[KPL]],REDOSLIJED!#REF!,0)),MAX(REDOSLIJED!#REF!)+1)</f>
        <v>#REF!</v>
      </c>
    </row>
    <row r="3780" spans="1:16" hidden="1" x14ac:dyDescent="0.25">
      <c r="A3780" s="23">
        <v>1030512</v>
      </c>
      <c r="B3780" s="23">
        <v>1</v>
      </c>
      <c r="C3780" s="23">
        <v>1030489</v>
      </c>
      <c r="D3780" s="23" t="s">
        <v>2354</v>
      </c>
      <c r="E3780" s="5">
        <f>IFERROR((PlanMasine[[#This Row],[Norma]]/PlanMasine[[#This Row],[Q]])*(PlanMasine[[#This Row],[Q]]/SUMIF(#REF!,PlanMasine[[#This Row],[RN]],#REF!)*PlanMasine[[#This Row],[KPLQ]]),0)</f>
        <v>0</v>
      </c>
      <c r="F3780" s="23">
        <v>1</v>
      </c>
      <c r="G3780" s="23">
        <v>0</v>
      </c>
      <c r="H3780" s="23">
        <v>0</v>
      </c>
      <c r="I3780" s="23" t="s">
        <v>5</v>
      </c>
      <c r="J3780" s="23" t="s">
        <v>570</v>
      </c>
      <c r="K3780" s="23" t="s">
        <v>2448</v>
      </c>
      <c r="L3780" s="24">
        <v>45866</v>
      </c>
      <c r="M3780" s="28">
        <v>3.472222222222222E-3</v>
      </c>
      <c r="N3780" s="3">
        <v>45859</v>
      </c>
      <c r="O3780">
        <v>145045</v>
      </c>
      <c r="P3780" t="e">
        <f>IFERROR(INDEX(REDOSLIJED!#REF!,MATCH(PlanMasine[[#This Row],[KPL]],REDOSLIJED!#REF!,0)),MAX(REDOSLIJED!#REF!)+1)</f>
        <v>#REF!</v>
      </c>
    </row>
    <row r="3781" spans="1:16" hidden="1" x14ac:dyDescent="0.25">
      <c r="A3781" s="23">
        <v>1030512</v>
      </c>
      <c r="B3781" s="23">
        <v>1</v>
      </c>
      <c r="C3781" s="23">
        <v>1030486</v>
      </c>
      <c r="D3781" s="23" t="s">
        <v>2197</v>
      </c>
      <c r="E3781" s="5">
        <f>IFERROR((PlanMasine[[#This Row],[Norma]]/PlanMasine[[#This Row],[Q]])*(PlanMasine[[#This Row],[Q]]/SUMIF(#REF!,PlanMasine[[#This Row],[RN]],#REF!)*PlanMasine[[#This Row],[KPLQ]]),0)</f>
        <v>0</v>
      </c>
      <c r="F3781" s="23">
        <v>1</v>
      </c>
      <c r="G3781" s="23">
        <v>0</v>
      </c>
      <c r="H3781" s="23">
        <v>0</v>
      </c>
      <c r="I3781" s="23" t="s">
        <v>5</v>
      </c>
      <c r="J3781" s="23" t="s">
        <v>570</v>
      </c>
      <c r="K3781" s="23" t="s">
        <v>2448</v>
      </c>
      <c r="L3781" s="24">
        <v>45866</v>
      </c>
      <c r="M3781" s="28">
        <v>6.9444444444444441E-3</v>
      </c>
      <c r="N3781" s="3">
        <v>45859</v>
      </c>
      <c r="O3781">
        <v>145042</v>
      </c>
      <c r="P3781" t="e">
        <f>IFERROR(INDEX(REDOSLIJED!#REF!,MATCH(PlanMasine[[#This Row],[KPL]],REDOSLIJED!#REF!,0)),MAX(REDOSLIJED!#REF!)+1)</f>
        <v>#REF!</v>
      </c>
    </row>
    <row r="3782" spans="1:16" hidden="1" x14ac:dyDescent="0.25">
      <c r="A3782" s="23">
        <v>1030512</v>
      </c>
      <c r="B3782" s="23">
        <v>1</v>
      </c>
      <c r="C3782" s="23">
        <v>1030483</v>
      </c>
      <c r="D3782" s="23" t="s">
        <v>2355</v>
      </c>
      <c r="E3782" s="5">
        <f>IFERROR((PlanMasine[[#This Row],[Norma]]/PlanMasine[[#This Row],[Q]])*(PlanMasine[[#This Row],[Q]]/SUMIF(#REF!,PlanMasine[[#This Row],[RN]],#REF!)*PlanMasine[[#This Row],[KPLQ]]),0)</f>
        <v>0</v>
      </c>
      <c r="F3782" s="23">
        <v>1</v>
      </c>
      <c r="G3782" s="23">
        <v>0</v>
      </c>
      <c r="H3782" s="23">
        <v>0</v>
      </c>
      <c r="I3782" s="23" t="s">
        <v>5</v>
      </c>
      <c r="J3782" s="23" t="s">
        <v>570</v>
      </c>
      <c r="K3782" s="23" t="s">
        <v>2448</v>
      </c>
      <c r="L3782" s="24">
        <v>45866</v>
      </c>
      <c r="M3782" s="28">
        <v>1.0416666666666666E-2</v>
      </c>
      <c r="N3782" s="3">
        <v>45859</v>
      </c>
      <c r="O3782">
        <v>145039</v>
      </c>
      <c r="P3782" t="e">
        <f>IFERROR(INDEX(REDOSLIJED!#REF!,MATCH(PlanMasine[[#This Row],[KPL]],REDOSLIJED!#REF!,0)),MAX(REDOSLIJED!#REF!)+1)</f>
        <v>#REF!</v>
      </c>
    </row>
    <row r="3783" spans="1:16" hidden="1" x14ac:dyDescent="0.25">
      <c r="A3783" s="23">
        <v>1033649</v>
      </c>
      <c r="B3783" s="23">
        <v>1</v>
      </c>
      <c r="C3783" s="23">
        <v>1033667</v>
      </c>
      <c r="D3783" s="23" t="s">
        <v>2449</v>
      </c>
      <c r="E3783" s="5">
        <f>IFERROR((PlanMasine[[#This Row],[Norma]]/PlanMasine[[#This Row],[Q]])*(PlanMasine[[#This Row],[Q]]/SUMIF(#REF!,PlanMasine[[#This Row],[RN]],#REF!)*PlanMasine[[#This Row],[KPLQ]]),0)</f>
        <v>0</v>
      </c>
      <c r="F3783" s="23">
        <v>1</v>
      </c>
      <c r="G3783" s="23">
        <v>0</v>
      </c>
      <c r="H3783" s="23">
        <v>0</v>
      </c>
      <c r="I3783" s="23" t="s">
        <v>5</v>
      </c>
      <c r="J3783" s="23" t="s">
        <v>570</v>
      </c>
      <c r="K3783" s="23" t="s">
        <v>1860</v>
      </c>
      <c r="L3783" s="24">
        <v>45870</v>
      </c>
      <c r="M3783" s="28">
        <v>6.9444444444444441E-3</v>
      </c>
      <c r="N3783" s="3">
        <v>45859</v>
      </c>
      <c r="O3783">
        <v>204273</v>
      </c>
      <c r="P3783" t="e">
        <f>IFERROR(INDEX(REDOSLIJED!#REF!,MATCH(PlanMasine[[#This Row],[KPL]],REDOSLIJED!#REF!,0)),MAX(REDOSLIJED!#REF!)+1)</f>
        <v>#REF!</v>
      </c>
    </row>
    <row r="3784" spans="1:16" hidden="1" x14ac:dyDescent="0.25">
      <c r="A3784" s="23">
        <v>1033718</v>
      </c>
      <c r="B3784" s="23">
        <v>1</v>
      </c>
      <c r="C3784" s="23">
        <v>1033729</v>
      </c>
      <c r="D3784" s="23" t="s">
        <v>1099</v>
      </c>
      <c r="E3784" s="5">
        <f>IFERROR((PlanMasine[[#This Row],[Norma]]/PlanMasine[[#This Row],[Q]])*(PlanMasine[[#This Row],[Q]]/SUMIF(#REF!,PlanMasine[[#This Row],[RN]],#REF!)*PlanMasine[[#This Row],[KPLQ]]),0)</f>
        <v>0</v>
      </c>
      <c r="F3784" s="23">
        <v>1</v>
      </c>
      <c r="G3784" s="23">
        <v>0</v>
      </c>
      <c r="H3784" s="23">
        <v>0</v>
      </c>
      <c r="I3784" s="23" t="s">
        <v>5</v>
      </c>
      <c r="J3784" s="23" t="s">
        <v>570</v>
      </c>
      <c r="K3784" s="23" t="s">
        <v>1861</v>
      </c>
      <c r="L3784" s="24">
        <v>45875</v>
      </c>
      <c r="M3784" s="28">
        <v>6.9444444444444441E-3</v>
      </c>
      <c r="N3784" s="3">
        <v>45859</v>
      </c>
      <c r="O3784">
        <v>204168</v>
      </c>
      <c r="P3784" t="e">
        <f>IFERROR(INDEX(REDOSLIJED!#REF!,MATCH(PlanMasine[[#This Row],[KPL]],REDOSLIJED!#REF!,0)),MAX(REDOSLIJED!#REF!)+1)</f>
        <v>#REF!</v>
      </c>
    </row>
    <row r="3785" spans="1:16" hidden="1" x14ac:dyDescent="0.25">
      <c r="A3785" s="23">
        <v>1033792</v>
      </c>
      <c r="B3785" s="23">
        <v>1</v>
      </c>
      <c r="C3785" s="23">
        <v>1033830</v>
      </c>
      <c r="D3785" s="23" t="s">
        <v>1986</v>
      </c>
      <c r="E3785" s="5">
        <f>IFERROR((PlanMasine[[#This Row],[Norma]]/PlanMasine[[#This Row],[Q]])*(PlanMasine[[#This Row],[Q]]/SUMIF(#REF!,PlanMasine[[#This Row],[RN]],#REF!)*PlanMasine[[#This Row],[KPLQ]]),0)</f>
        <v>0</v>
      </c>
      <c r="F3785" s="23">
        <v>1</v>
      </c>
      <c r="G3785" s="23">
        <v>0</v>
      </c>
      <c r="H3785" s="23">
        <v>0</v>
      </c>
      <c r="I3785" s="23" t="s">
        <v>5</v>
      </c>
      <c r="J3785" s="23" t="s">
        <v>570</v>
      </c>
      <c r="K3785" s="23" t="s">
        <v>1862</v>
      </c>
      <c r="L3785" s="24">
        <v>45877</v>
      </c>
      <c r="M3785" s="28">
        <v>2.0833333333333333E-3</v>
      </c>
      <c r="N3785" s="3">
        <v>45859</v>
      </c>
      <c r="O3785">
        <v>179953</v>
      </c>
      <c r="P3785" t="e">
        <f>IFERROR(INDEX(REDOSLIJED!#REF!,MATCH(PlanMasine[[#This Row],[KPL]],REDOSLIJED!#REF!,0)),MAX(REDOSLIJED!#REF!)+1)</f>
        <v>#REF!</v>
      </c>
    </row>
    <row r="3786" spans="1:16" hidden="1" x14ac:dyDescent="0.25">
      <c r="A3786" s="23">
        <v>1033792</v>
      </c>
      <c r="B3786" s="23">
        <v>1</v>
      </c>
      <c r="C3786" s="23">
        <v>1033794</v>
      </c>
      <c r="D3786" s="23" t="s">
        <v>1924</v>
      </c>
      <c r="E3786" s="5">
        <f>IFERROR((PlanMasine[[#This Row],[Norma]]/PlanMasine[[#This Row],[Q]])*(PlanMasine[[#This Row],[Q]]/SUMIF(#REF!,PlanMasine[[#This Row],[RN]],#REF!)*PlanMasine[[#This Row],[KPLQ]]),0)</f>
        <v>0</v>
      </c>
      <c r="F3786" s="23">
        <v>1</v>
      </c>
      <c r="G3786" s="23">
        <v>0</v>
      </c>
      <c r="H3786" s="23">
        <v>0</v>
      </c>
      <c r="I3786" s="23" t="s">
        <v>5</v>
      </c>
      <c r="J3786" s="23" t="s">
        <v>570</v>
      </c>
      <c r="K3786" s="23" t="s">
        <v>1862</v>
      </c>
      <c r="L3786" s="24">
        <v>45877</v>
      </c>
      <c r="M3786" s="28">
        <v>5.5555555555555558E-3</v>
      </c>
      <c r="N3786" s="3">
        <v>45859</v>
      </c>
      <c r="O3786">
        <v>179917</v>
      </c>
      <c r="P3786" t="e">
        <f>IFERROR(INDEX(REDOSLIJED!#REF!,MATCH(PlanMasine[[#This Row],[KPL]],REDOSLIJED!#REF!,0)),MAX(REDOSLIJED!#REF!)+1)</f>
        <v>#REF!</v>
      </c>
    </row>
    <row r="3787" spans="1:16" hidden="1" x14ac:dyDescent="0.25">
      <c r="A3787" s="23">
        <v>1033792</v>
      </c>
      <c r="B3787" s="23">
        <v>1</v>
      </c>
      <c r="C3787" s="23">
        <v>1033796</v>
      </c>
      <c r="D3787" s="23" t="s">
        <v>1925</v>
      </c>
      <c r="E3787" s="5">
        <f>IFERROR((PlanMasine[[#This Row],[Norma]]/PlanMasine[[#This Row],[Q]])*(PlanMasine[[#This Row],[Q]]/SUMIF(#REF!,PlanMasine[[#This Row],[RN]],#REF!)*PlanMasine[[#This Row],[KPLQ]]),0)</f>
        <v>0</v>
      </c>
      <c r="F3787" s="23">
        <v>1</v>
      </c>
      <c r="G3787" s="23">
        <v>0</v>
      </c>
      <c r="H3787" s="23">
        <v>0</v>
      </c>
      <c r="I3787" s="23" t="s">
        <v>5</v>
      </c>
      <c r="J3787" s="23" t="s">
        <v>570</v>
      </c>
      <c r="K3787" s="23" t="s">
        <v>1862</v>
      </c>
      <c r="L3787" s="24">
        <v>45877</v>
      </c>
      <c r="M3787" s="28">
        <v>5.5555555555555558E-3</v>
      </c>
      <c r="N3787" s="3">
        <v>45859</v>
      </c>
      <c r="O3787">
        <v>179919</v>
      </c>
      <c r="P3787" t="e">
        <f>IFERROR(INDEX(REDOSLIJED!#REF!,MATCH(PlanMasine[[#This Row],[KPL]],REDOSLIJED!#REF!,0)),MAX(REDOSLIJED!#REF!)+1)</f>
        <v>#REF!</v>
      </c>
    </row>
    <row r="3788" spans="1:16" hidden="1" x14ac:dyDescent="0.25">
      <c r="A3788" s="23">
        <v>1033792</v>
      </c>
      <c r="B3788" s="23">
        <v>1</v>
      </c>
      <c r="C3788" s="23">
        <v>1033832</v>
      </c>
      <c r="D3788" s="23" t="s">
        <v>2450</v>
      </c>
      <c r="E3788" s="5">
        <f>IFERROR((PlanMasine[[#This Row],[Norma]]/PlanMasine[[#This Row],[Q]])*(PlanMasine[[#This Row],[Q]]/SUMIF(#REF!,PlanMasine[[#This Row],[RN]],#REF!)*PlanMasine[[#This Row],[KPLQ]]),0)</f>
        <v>0</v>
      </c>
      <c r="F3788" s="23">
        <v>1</v>
      </c>
      <c r="G3788" s="23">
        <v>0</v>
      </c>
      <c r="H3788" s="23">
        <v>0</v>
      </c>
      <c r="I3788" s="23" t="s">
        <v>5</v>
      </c>
      <c r="J3788" s="23" t="s">
        <v>570</v>
      </c>
      <c r="K3788" s="23" t="s">
        <v>1862</v>
      </c>
      <c r="L3788" s="24">
        <v>45877</v>
      </c>
      <c r="M3788" s="28">
        <v>3.472222222222222E-3</v>
      </c>
      <c r="N3788" s="3">
        <v>45859</v>
      </c>
      <c r="O3788">
        <v>179955</v>
      </c>
      <c r="P3788" t="e">
        <f>IFERROR(INDEX(REDOSLIJED!#REF!,MATCH(PlanMasine[[#This Row],[KPL]],REDOSLIJED!#REF!,0)),MAX(REDOSLIJED!#REF!)+1)</f>
        <v>#REF!</v>
      </c>
    </row>
    <row r="3789" spans="1:16" hidden="1" x14ac:dyDescent="0.25">
      <c r="A3789" s="23">
        <v>1033792</v>
      </c>
      <c r="B3789" s="23">
        <v>1</v>
      </c>
      <c r="C3789" s="23">
        <v>1033829</v>
      </c>
      <c r="D3789" s="23" t="s">
        <v>1926</v>
      </c>
      <c r="E3789" s="5">
        <f>IFERROR((PlanMasine[[#This Row],[Norma]]/PlanMasine[[#This Row],[Q]])*(PlanMasine[[#This Row],[Q]]/SUMIF(#REF!,PlanMasine[[#This Row],[RN]],#REF!)*PlanMasine[[#This Row],[KPLQ]]),0)</f>
        <v>0</v>
      </c>
      <c r="F3789" s="23">
        <v>1</v>
      </c>
      <c r="G3789" s="23">
        <v>0</v>
      </c>
      <c r="H3789" s="23">
        <v>0</v>
      </c>
      <c r="I3789" s="23" t="s">
        <v>5</v>
      </c>
      <c r="J3789" s="23" t="s">
        <v>570</v>
      </c>
      <c r="K3789" s="23" t="s">
        <v>1862</v>
      </c>
      <c r="L3789" s="24">
        <v>45877</v>
      </c>
      <c r="M3789" s="28">
        <v>3.472222222222222E-3</v>
      </c>
      <c r="N3789" s="3">
        <v>45859</v>
      </c>
      <c r="O3789">
        <v>179952</v>
      </c>
      <c r="P3789" t="e">
        <f>IFERROR(INDEX(REDOSLIJED!#REF!,MATCH(PlanMasine[[#This Row],[KPL]],REDOSLIJED!#REF!,0)),MAX(REDOSLIJED!#REF!)+1)</f>
        <v>#REF!</v>
      </c>
    </row>
    <row r="3790" spans="1:16" hidden="1" x14ac:dyDescent="0.25">
      <c r="A3790" s="23">
        <v>1017659</v>
      </c>
      <c r="B3790" s="23">
        <v>1</v>
      </c>
      <c r="C3790" s="23">
        <v>1017666</v>
      </c>
      <c r="D3790" s="23" t="s">
        <v>1982</v>
      </c>
      <c r="E3790" s="5">
        <f>IFERROR((PlanMasine[[#This Row],[Norma]]/PlanMasine[[#This Row],[Q]])*(PlanMasine[[#This Row],[Q]]/SUMIF(#REF!,PlanMasine[[#This Row],[RN]],#REF!)*PlanMasine[[#This Row],[KPLQ]]),0)</f>
        <v>0</v>
      </c>
      <c r="F3790" s="23">
        <v>1</v>
      </c>
      <c r="G3790" s="23">
        <v>0</v>
      </c>
      <c r="H3790" s="23">
        <v>0</v>
      </c>
      <c r="I3790" s="23" t="s">
        <v>5</v>
      </c>
      <c r="J3790" s="23" t="s">
        <v>570</v>
      </c>
      <c r="K3790" s="23" t="s">
        <v>1814</v>
      </c>
      <c r="L3790" s="24">
        <v>45883</v>
      </c>
      <c r="M3790" s="28">
        <v>6.9444444444444441E-3</v>
      </c>
      <c r="N3790" s="3">
        <v>45866</v>
      </c>
      <c r="O3790">
        <v>180132</v>
      </c>
      <c r="P3790" t="e">
        <f>IFERROR(INDEX(REDOSLIJED!#REF!,MATCH(PlanMasine[[#This Row],[KPL]],REDOSLIJED!#REF!,0)),MAX(REDOSLIJED!#REF!)+1)</f>
        <v>#REF!</v>
      </c>
    </row>
    <row r="3791" spans="1:16" hidden="1" x14ac:dyDescent="0.25">
      <c r="A3791" s="23">
        <v>1017659</v>
      </c>
      <c r="B3791" s="23">
        <v>1</v>
      </c>
      <c r="C3791" s="23">
        <v>1017720</v>
      </c>
      <c r="D3791" s="23" t="s">
        <v>2453</v>
      </c>
      <c r="E3791" s="5">
        <f>IFERROR((PlanMasine[[#This Row],[Norma]]/PlanMasine[[#This Row],[Q]])*(PlanMasine[[#This Row],[Q]]/SUMIF(#REF!,PlanMasine[[#This Row],[RN]],#REF!)*PlanMasine[[#This Row],[KPLQ]]),0)</f>
        <v>0</v>
      </c>
      <c r="F3791" s="23">
        <v>1</v>
      </c>
      <c r="G3791" s="23">
        <v>0</v>
      </c>
      <c r="H3791" s="23">
        <v>0</v>
      </c>
      <c r="I3791" s="23" t="s">
        <v>5</v>
      </c>
      <c r="J3791" s="23" t="s">
        <v>570</v>
      </c>
      <c r="K3791" s="23" t="s">
        <v>1814</v>
      </c>
      <c r="L3791" s="24">
        <v>45883</v>
      </c>
      <c r="M3791" s="28">
        <v>3.472222222222222E-3</v>
      </c>
      <c r="N3791" s="3">
        <v>45866</v>
      </c>
      <c r="O3791">
        <v>180186</v>
      </c>
      <c r="P3791" t="e">
        <f>IFERROR(INDEX(REDOSLIJED!#REF!,MATCH(PlanMasine[[#This Row],[KPL]],REDOSLIJED!#REF!,0)),MAX(REDOSLIJED!#REF!)+1)</f>
        <v>#REF!</v>
      </c>
    </row>
    <row r="3792" spans="1:16" hidden="1" x14ac:dyDescent="0.25">
      <c r="A3792" s="23">
        <v>1017659</v>
      </c>
      <c r="B3792" s="23">
        <v>1</v>
      </c>
      <c r="C3792" s="23">
        <v>1017746</v>
      </c>
      <c r="D3792" s="23" t="s">
        <v>2452</v>
      </c>
      <c r="E3792" s="5">
        <f>IFERROR((PlanMasine[[#This Row],[Norma]]/PlanMasine[[#This Row],[Q]])*(PlanMasine[[#This Row],[Q]]/SUMIF(#REF!,PlanMasine[[#This Row],[RN]],#REF!)*PlanMasine[[#This Row],[KPLQ]]),0)</f>
        <v>0</v>
      </c>
      <c r="F3792" s="23">
        <v>1</v>
      </c>
      <c r="G3792" s="23">
        <v>0</v>
      </c>
      <c r="H3792" s="23">
        <v>0</v>
      </c>
      <c r="I3792" s="23" t="s">
        <v>5</v>
      </c>
      <c r="J3792" s="23" t="s">
        <v>570</v>
      </c>
      <c r="K3792" s="23" t="s">
        <v>1814</v>
      </c>
      <c r="L3792" s="24">
        <v>45883</v>
      </c>
      <c r="M3792" s="28">
        <v>3.472222222222222E-3</v>
      </c>
      <c r="N3792" s="3">
        <v>45866</v>
      </c>
      <c r="O3792">
        <v>180212</v>
      </c>
      <c r="P3792" t="e">
        <f>IFERROR(INDEX(REDOSLIJED!#REF!,MATCH(PlanMasine[[#This Row],[KPL]],REDOSLIJED!#REF!,0)),MAX(REDOSLIJED!#REF!)+1)</f>
        <v>#REF!</v>
      </c>
    </row>
    <row r="3793" spans="1:16" hidden="1" x14ac:dyDescent="0.25">
      <c r="A3793" s="23">
        <v>1017659</v>
      </c>
      <c r="B3793" s="23">
        <v>1</v>
      </c>
      <c r="C3793" s="23">
        <v>1017753</v>
      </c>
      <c r="D3793" s="23" t="s">
        <v>2451</v>
      </c>
      <c r="E3793" s="5">
        <f>IFERROR((PlanMasine[[#This Row],[Norma]]/PlanMasine[[#This Row],[Q]])*(PlanMasine[[#This Row],[Q]]/SUMIF(#REF!,PlanMasine[[#This Row],[RN]],#REF!)*PlanMasine[[#This Row],[KPLQ]]),0)</f>
        <v>0</v>
      </c>
      <c r="F3793" s="23">
        <v>1</v>
      </c>
      <c r="G3793" s="23">
        <v>0</v>
      </c>
      <c r="H3793" s="23">
        <v>0</v>
      </c>
      <c r="I3793" s="23" t="s">
        <v>5</v>
      </c>
      <c r="J3793" s="23" t="s">
        <v>570</v>
      </c>
      <c r="K3793" s="23" t="s">
        <v>1814</v>
      </c>
      <c r="L3793" s="24">
        <v>45883</v>
      </c>
      <c r="M3793" s="28">
        <v>4.8611111111111112E-3</v>
      </c>
      <c r="N3793" s="3">
        <v>45866</v>
      </c>
      <c r="O3793">
        <v>180219</v>
      </c>
      <c r="P3793" t="e">
        <f>IFERROR(INDEX(REDOSLIJED!#REF!,MATCH(PlanMasine[[#This Row],[KPL]],REDOSLIJED!#REF!,0)),MAX(REDOSLIJED!#REF!)+1)</f>
        <v>#REF!</v>
      </c>
    </row>
    <row r="3794" spans="1:16" hidden="1" x14ac:dyDescent="0.25">
      <c r="A3794" s="23">
        <v>1017659</v>
      </c>
      <c r="B3794" s="23">
        <v>1</v>
      </c>
      <c r="C3794" s="23">
        <v>1017754</v>
      </c>
      <c r="D3794" s="23" t="s">
        <v>2454</v>
      </c>
      <c r="E3794" s="5">
        <f>IFERROR((PlanMasine[[#This Row],[Norma]]/PlanMasine[[#This Row],[Q]])*(PlanMasine[[#This Row],[Q]]/SUMIF(#REF!,PlanMasine[[#This Row],[RN]],#REF!)*PlanMasine[[#This Row],[KPLQ]]),0)</f>
        <v>0</v>
      </c>
      <c r="F3794" s="23">
        <v>1</v>
      </c>
      <c r="G3794" s="23">
        <v>0</v>
      </c>
      <c r="H3794" s="23">
        <v>0</v>
      </c>
      <c r="I3794" s="23" t="s">
        <v>5</v>
      </c>
      <c r="J3794" s="23" t="s">
        <v>570</v>
      </c>
      <c r="K3794" s="23" t="s">
        <v>1814</v>
      </c>
      <c r="L3794" s="24">
        <v>45883</v>
      </c>
      <c r="M3794" s="28">
        <v>3.472222222222222E-3</v>
      </c>
      <c r="N3794" s="3">
        <v>45866</v>
      </c>
      <c r="O3794">
        <v>180220</v>
      </c>
      <c r="P3794" t="e">
        <f>IFERROR(INDEX(REDOSLIJED!#REF!,MATCH(PlanMasine[[#This Row],[KPL]],REDOSLIJED!#REF!,0)),MAX(REDOSLIJED!#REF!)+1)</f>
        <v>#REF!</v>
      </c>
    </row>
    <row r="3795" spans="1:16" hidden="1" x14ac:dyDescent="0.25">
      <c r="A3795" s="23">
        <v>1017659</v>
      </c>
      <c r="B3795" s="23">
        <v>1</v>
      </c>
      <c r="C3795" s="23">
        <v>1017664</v>
      </c>
      <c r="D3795" s="23" t="s">
        <v>1979</v>
      </c>
      <c r="E3795" s="5">
        <f>IFERROR((PlanMasine[[#This Row],[Norma]]/PlanMasine[[#This Row],[Q]])*(PlanMasine[[#This Row],[Q]]/SUMIF(#REF!,PlanMasine[[#This Row],[RN]],#REF!)*PlanMasine[[#This Row],[KPLQ]]),0)</f>
        <v>0</v>
      </c>
      <c r="F3795" s="23">
        <v>1</v>
      </c>
      <c r="G3795" s="23">
        <v>0</v>
      </c>
      <c r="H3795" s="23">
        <v>0</v>
      </c>
      <c r="I3795" s="23" t="s">
        <v>5</v>
      </c>
      <c r="J3795" s="23" t="s">
        <v>570</v>
      </c>
      <c r="K3795" s="23" t="s">
        <v>1814</v>
      </c>
      <c r="L3795" s="24">
        <v>45883</v>
      </c>
      <c r="M3795" s="28">
        <v>3.472222222222222E-3</v>
      </c>
      <c r="N3795" s="3">
        <v>45866</v>
      </c>
      <c r="O3795">
        <v>180130</v>
      </c>
      <c r="P3795" t="e">
        <f>IFERROR(INDEX(REDOSLIJED!#REF!,MATCH(PlanMasine[[#This Row],[KPL]],REDOSLIJED!#REF!,0)),MAX(REDOSLIJED!#REF!)+1)</f>
        <v>#REF!</v>
      </c>
    </row>
    <row r="3796" spans="1:16" hidden="1" x14ac:dyDescent="0.25">
      <c r="A3796" s="23">
        <v>1017659</v>
      </c>
      <c r="B3796" s="23">
        <v>1</v>
      </c>
      <c r="C3796" s="23">
        <v>1017758</v>
      </c>
      <c r="D3796" s="23" t="s">
        <v>2223</v>
      </c>
      <c r="E3796" s="5">
        <f>IFERROR((PlanMasine[[#This Row],[Norma]]/PlanMasine[[#This Row],[Q]])*(PlanMasine[[#This Row],[Q]]/SUMIF(#REF!,PlanMasine[[#This Row],[RN]],#REF!)*PlanMasine[[#This Row],[KPLQ]]),0)</f>
        <v>0</v>
      </c>
      <c r="F3796" s="23">
        <v>1</v>
      </c>
      <c r="G3796" s="23">
        <v>0</v>
      </c>
      <c r="H3796" s="23">
        <v>0</v>
      </c>
      <c r="I3796" s="23" t="s">
        <v>5</v>
      </c>
      <c r="J3796" s="23" t="s">
        <v>570</v>
      </c>
      <c r="K3796" s="23" t="s">
        <v>1814</v>
      </c>
      <c r="L3796" s="24">
        <v>45883</v>
      </c>
      <c r="M3796" s="28">
        <v>6.9444444444444441E-3</v>
      </c>
      <c r="N3796" s="3">
        <v>45866</v>
      </c>
      <c r="O3796">
        <v>180224</v>
      </c>
      <c r="P3796" t="e">
        <f>IFERROR(INDEX(REDOSLIJED!#REF!,MATCH(PlanMasine[[#This Row],[KPL]],REDOSLIJED!#REF!,0)),MAX(REDOSLIJED!#REF!)+1)</f>
        <v>#REF!</v>
      </c>
    </row>
    <row r="3797" spans="1:16" hidden="1" x14ac:dyDescent="0.25">
      <c r="A3797" s="23">
        <v>1017659</v>
      </c>
      <c r="B3797" s="23">
        <v>1</v>
      </c>
      <c r="C3797" s="23">
        <v>1017773</v>
      </c>
      <c r="D3797" s="23" t="s">
        <v>2225</v>
      </c>
      <c r="E3797" s="5">
        <f>IFERROR((PlanMasine[[#This Row],[Norma]]/PlanMasine[[#This Row],[Q]])*(PlanMasine[[#This Row],[Q]]/SUMIF(#REF!,PlanMasine[[#This Row],[RN]],#REF!)*PlanMasine[[#This Row],[KPLQ]]),0)</f>
        <v>0</v>
      </c>
      <c r="F3797" s="23">
        <v>1</v>
      </c>
      <c r="G3797" s="23">
        <v>0</v>
      </c>
      <c r="H3797" s="23">
        <v>0</v>
      </c>
      <c r="I3797" s="23" t="s">
        <v>5</v>
      </c>
      <c r="J3797" s="23" t="s">
        <v>570</v>
      </c>
      <c r="K3797" s="23" t="s">
        <v>1814</v>
      </c>
      <c r="L3797" s="24">
        <v>45883</v>
      </c>
      <c r="M3797" s="28">
        <v>6.9444444444444441E-3</v>
      </c>
      <c r="N3797" s="3">
        <v>45866</v>
      </c>
      <c r="O3797">
        <v>180239</v>
      </c>
      <c r="P3797" t="e">
        <f>IFERROR(INDEX(REDOSLIJED!#REF!,MATCH(PlanMasine[[#This Row],[KPL]],REDOSLIJED!#REF!,0)),MAX(REDOSLIJED!#REF!)+1)</f>
        <v>#REF!</v>
      </c>
    </row>
    <row r="3798" spans="1:16" hidden="1" x14ac:dyDescent="0.25">
      <c r="A3798" s="23">
        <v>1017659</v>
      </c>
      <c r="B3798" s="23">
        <v>1</v>
      </c>
      <c r="C3798" s="23">
        <v>1017774</v>
      </c>
      <c r="D3798" s="23" t="s">
        <v>1981</v>
      </c>
      <c r="E3798" s="5">
        <f>IFERROR((PlanMasine[[#This Row],[Norma]]/PlanMasine[[#This Row],[Q]])*(PlanMasine[[#This Row],[Q]]/SUMIF(#REF!,PlanMasine[[#This Row],[RN]],#REF!)*PlanMasine[[#This Row],[KPLQ]]),0)</f>
        <v>0</v>
      </c>
      <c r="F3798" s="23">
        <v>1</v>
      </c>
      <c r="G3798" s="23">
        <v>0</v>
      </c>
      <c r="H3798" s="23">
        <v>0</v>
      </c>
      <c r="I3798" s="23" t="s">
        <v>5</v>
      </c>
      <c r="J3798" s="23" t="s">
        <v>570</v>
      </c>
      <c r="K3798" s="23" t="s">
        <v>1814</v>
      </c>
      <c r="L3798" s="24">
        <v>45883</v>
      </c>
      <c r="M3798" s="28">
        <v>3.472222222222222E-3</v>
      </c>
      <c r="N3798" s="3">
        <v>45866</v>
      </c>
      <c r="O3798">
        <v>180240</v>
      </c>
      <c r="P3798" t="e">
        <f>IFERROR(INDEX(REDOSLIJED!#REF!,MATCH(PlanMasine[[#This Row],[KPL]],REDOSLIJED!#REF!,0)),MAX(REDOSLIJED!#REF!)+1)</f>
        <v>#REF!</v>
      </c>
    </row>
    <row r="3799" spans="1:16" hidden="1" x14ac:dyDescent="0.25">
      <c r="A3799" s="23">
        <v>1017659</v>
      </c>
      <c r="B3799" s="23">
        <v>1</v>
      </c>
      <c r="C3799" s="23">
        <v>1017755</v>
      </c>
      <c r="D3799" s="23" t="s">
        <v>2224</v>
      </c>
      <c r="E3799" s="5">
        <f>IFERROR((PlanMasine[[#This Row],[Norma]]/PlanMasine[[#This Row],[Q]])*(PlanMasine[[#This Row],[Q]]/SUMIF(#REF!,PlanMasine[[#This Row],[RN]],#REF!)*PlanMasine[[#This Row],[KPLQ]]),0)</f>
        <v>0</v>
      </c>
      <c r="F3799" s="23">
        <v>1</v>
      </c>
      <c r="G3799" s="23">
        <v>0</v>
      </c>
      <c r="H3799" s="23">
        <v>0</v>
      </c>
      <c r="I3799" s="23" t="s">
        <v>5</v>
      </c>
      <c r="J3799" s="23" t="s">
        <v>570</v>
      </c>
      <c r="K3799" s="23" t="s">
        <v>1814</v>
      </c>
      <c r="L3799" s="24">
        <v>45883</v>
      </c>
      <c r="M3799" s="28">
        <v>3.472222222222222E-3</v>
      </c>
      <c r="N3799" s="3">
        <v>45866</v>
      </c>
      <c r="O3799">
        <v>180221</v>
      </c>
      <c r="P3799" t="e">
        <f>IFERROR(INDEX(REDOSLIJED!#REF!,MATCH(PlanMasine[[#This Row],[KPL]],REDOSLIJED!#REF!,0)),MAX(REDOSLIJED!#REF!)+1)</f>
        <v>#REF!</v>
      </c>
    </row>
    <row r="3800" spans="1:16" hidden="1" x14ac:dyDescent="0.25">
      <c r="A3800" s="23">
        <v>1017659</v>
      </c>
      <c r="B3800" s="23">
        <v>1</v>
      </c>
      <c r="C3800" s="23">
        <v>1017797</v>
      </c>
      <c r="D3800" s="23" t="s">
        <v>1983</v>
      </c>
      <c r="E3800" s="5">
        <f>IFERROR((PlanMasine[[#This Row],[Norma]]/PlanMasine[[#This Row],[Q]])*(PlanMasine[[#This Row],[Q]]/SUMIF(#REF!,PlanMasine[[#This Row],[RN]],#REF!)*PlanMasine[[#This Row],[KPLQ]]),0)</f>
        <v>0</v>
      </c>
      <c r="F3800" s="23">
        <v>1</v>
      </c>
      <c r="G3800" s="23">
        <v>0</v>
      </c>
      <c r="H3800" s="23">
        <v>0</v>
      </c>
      <c r="I3800" s="23" t="s">
        <v>5</v>
      </c>
      <c r="J3800" s="23" t="s">
        <v>570</v>
      </c>
      <c r="K3800" s="23" t="s">
        <v>1814</v>
      </c>
      <c r="L3800" s="24">
        <v>45883</v>
      </c>
      <c r="M3800" s="28">
        <v>3.472222222222222E-3</v>
      </c>
      <c r="N3800" s="3">
        <v>45866</v>
      </c>
      <c r="O3800">
        <v>180262</v>
      </c>
      <c r="P3800" t="e">
        <f>IFERROR(INDEX(REDOSLIJED!#REF!,MATCH(PlanMasine[[#This Row],[KPL]],REDOSLIJED!#REF!,0)),MAX(REDOSLIJED!#REF!)+1)</f>
        <v>#REF!</v>
      </c>
    </row>
    <row r="3801" spans="1:16" hidden="1" x14ac:dyDescent="0.25">
      <c r="A3801" s="23">
        <v>1017659</v>
      </c>
      <c r="B3801" s="23">
        <v>1</v>
      </c>
      <c r="C3801" s="23">
        <v>1017662</v>
      </c>
      <c r="D3801" s="23" t="s">
        <v>1980</v>
      </c>
      <c r="E3801" s="5">
        <f>IFERROR((PlanMasine[[#This Row],[Norma]]/PlanMasine[[#This Row],[Q]])*(PlanMasine[[#This Row],[Q]]/SUMIF(#REF!,PlanMasine[[#This Row],[RN]],#REF!)*PlanMasine[[#This Row],[KPLQ]]),0)</f>
        <v>0</v>
      </c>
      <c r="F3801" s="23">
        <v>1</v>
      </c>
      <c r="G3801" s="23">
        <v>0</v>
      </c>
      <c r="H3801" s="23">
        <v>0</v>
      </c>
      <c r="I3801" s="23" t="s">
        <v>5</v>
      </c>
      <c r="J3801" s="23" t="s">
        <v>570</v>
      </c>
      <c r="K3801" s="23" t="s">
        <v>1814</v>
      </c>
      <c r="L3801" s="24">
        <v>45883</v>
      </c>
      <c r="M3801" s="28">
        <v>6.9444444444444441E-3</v>
      </c>
      <c r="N3801" s="3">
        <v>45866</v>
      </c>
      <c r="O3801">
        <v>180128</v>
      </c>
      <c r="P3801" t="e">
        <f>IFERROR(INDEX(REDOSLIJED!#REF!,MATCH(PlanMasine[[#This Row],[KPL]],REDOSLIJED!#REF!,0)),MAX(REDOSLIJED!#REF!)+1)</f>
        <v>#REF!</v>
      </c>
    </row>
    <row r="3802" spans="1:16" hidden="1" x14ac:dyDescent="0.25">
      <c r="A3802" s="23">
        <v>1017659</v>
      </c>
      <c r="B3802" s="23">
        <v>1</v>
      </c>
      <c r="C3802" s="23">
        <v>1017710</v>
      </c>
      <c r="D3802" s="23" t="s">
        <v>2222</v>
      </c>
      <c r="E3802" s="5">
        <f>IFERROR((PlanMasine[[#This Row],[Norma]]/PlanMasine[[#This Row],[Q]])*(PlanMasine[[#This Row],[Q]]/SUMIF(#REF!,PlanMasine[[#This Row],[RN]],#REF!)*PlanMasine[[#This Row],[KPLQ]]),0)</f>
        <v>0</v>
      </c>
      <c r="F3802" s="23">
        <v>1</v>
      </c>
      <c r="G3802" s="23">
        <v>0</v>
      </c>
      <c r="H3802" s="23">
        <v>0</v>
      </c>
      <c r="I3802" s="23" t="s">
        <v>5</v>
      </c>
      <c r="J3802" s="23" t="s">
        <v>570</v>
      </c>
      <c r="K3802" s="23" t="s">
        <v>1814</v>
      </c>
      <c r="L3802" s="24">
        <v>45883</v>
      </c>
      <c r="M3802" s="28">
        <v>2.0833333333333333E-3</v>
      </c>
      <c r="N3802" s="3">
        <v>45866</v>
      </c>
      <c r="O3802">
        <v>180176</v>
      </c>
      <c r="P3802" t="e">
        <f>IFERROR(INDEX(REDOSLIJED!#REF!,MATCH(PlanMasine[[#This Row],[KPL]],REDOSLIJED!#REF!,0)),MAX(REDOSLIJED!#REF!)+1)</f>
        <v>#REF!</v>
      </c>
    </row>
    <row r="3803" spans="1:16" hidden="1" x14ac:dyDescent="0.25">
      <c r="A3803" s="23">
        <v>1036881</v>
      </c>
      <c r="B3803" s="23">
        <v>1</v>
      </c>
      <c r="C3803" s="23">
        <v>1036891</v>
      </c>
      <c r="D3803" s="23" t="s">
        <v>2649</v>
      </c>
      <c r="E3803" s="5">
        <f>IFERROR((PlanMasine[[#This Row],[Norma]]/PlanMasine[[#This Row],[Q]])*(PlanMasine[[#This Row],[Q]]/SUMIF(#REF!,PlanMasine[[#This Row],[RN]],#REF!)*PlanMasine[[#This Row],[KPLQ]]),0)</f>
        <v>0</v>
      </c>
      <c r="F3803" s="23">
        <v>1</v>
      </c>
      <c r="G3803" s="23">
        <v>0</v>
      </c>
      <c r="H3803" s="23">
        <v>0</v>
      </c>
      <c r="I3803" s="23" t="s">
        <v>5</v>
      </c>
      <c r="J3803" s="23" t="s">
        <v>570</v>
      </c>
      <c r="K3803" s="23" t="s">
        <v>2650</v>
      </c>
      <c r="L3803" s="24">
        <v>45883</v>
      </c>
      <c r="M3803" s="28">
        <v>5.5555555555555558E-3</v>
      </c>
      <c r="N3803" s="3">
        <v>45866</v>
      </c>
      <c r="O3803">
        <v>177490</v>
      </c>
      <c r="P3803" t="e">
        <f>IFERROR(INDEX(REDOSLIJED!#REF!,MATCH(PlanMasine[[#This Row],[KPL]],REDOSLIJED!#REF!,0)),MAX(REDOSLIJED!#REF!)+1)</f>
        <v>#REF!</v>
      </c>
    </row>
    <row r="3804" spans="1:16" hidden="1" x14ac:dyDescent="0.25">
      <c r="A3804" s="23">
        <v>1036881</v>
      </c>
      <c r="B3804" s="23">
        <v>1</v>
      </c>
      <c r="C3804" s="23">
        <v>1036890</v>
      </c>
      <c r="D3804" s="23" t="s">
        <v>2651</v>
      </c>
      <c r="E3804" s="5">
        <f>IFERROR((PlanMasine[[#This Row],[Norma]]/PlanMasine[[#This Row],[Q]])*(PlanMasine[[#This Row],[Q]]/SUMIF(#REF!,PlanMasine[[#This Row],[RN]],#REF!)*PlanMasine[[#This Row],[KPLQ]]),0)</f>
        <v>0</v>
      </c>
      <c r="F3804" s="23">
        <v>2</v>
      </c>
      <c r="G3804" s="23">
        <v>0</v>
      </c>
      <c r="H3804" s="23">
        <v>0</v>
      </c>
      <c r="I3804" s="23" t="s">
        <v>5</v>
      </c>
      <c r="J3804" s="23" t="s">
        <v>570</v>
      </c>
      <c r="K3804" s="23" t="s">
        <v>2650</v>
      </c>
      <c r="L3804" s="24">
        <v>45883</v>
      </c>
      <c r="M3804" s="28">
        <v>6.9444444444444441E-3</v>
      </c>
      <c r="N3804" s="3">
        <v>45866</v>
      </c>
      <c r="O3804">
        <v>177489</v>
      </c>
      <c r="P3804" t="e">
        <f>IFERROR(INDEX(REDOSLIJED!#REF!,MATCH(PlanMasine[[#This Row],[KPL]],REDOSLIJED!#REF!,0)),MAX(REDOSLIJED!#REF!)+1)</f>
        <v>#REF!</v>
      </c>
    </row>
    <row r="3805" spans="1:16" hidden="1" x14ac:dyDescent="0.25">
      <c r="A3805" s="23">
        <v>1036881</v>
      </c>
      <c r="B3805" s="23">
        <v>1</v>
      </c>
      <c r="C3805" s="23">
        <v>1036940</v>
      </c>
      <c r="D3805" s="23" t="s">
        <v>2652</v>
      </c>
      <c r="E3805" s="5">
        <f>IFERROR((PlanMasine[[#This Row],[Norma]]/PlanMasine[[#This Row],[Q]])*(PlanMasine[[#This Row],[Q]]/SUMIF(#REF!,PlanMasine[[#This Row],[RN]],#REF!)*PlanMasine[[#This Row],[KPLQ]]),0)</f>
        <v>0</v>
      </c>
      <c r="F3805" s="23">
        <v>1</v>
      </c>
      <c r="G3805" s="23">
        <v>0</v>
      </c>
      <c r="H3805" s="23">
        <v>0</v>
      </c>
      <c r="I3805" s="23" t="s">
        <v>5</v>
      </c>
      <c r="J3805" s="23" t="s">
        <v>570</v>
      </c>
      <c r="K3805" s="23" t="s">
        <v>2650</v>
      </c>
      <c r="L3805" s="24">
        <v>45883</v>
      </c>
      <c r="M3805" s="28">
        <v>5.5555555555555558E-3</v>
      </c>
      <c r="N3805" s="3">
        <v>45866</v>
      </c>
      <c r="O3805">
        <v>177547</v>
      </c>
      <c r="P3805" t="e">
        <f>IFERROR(INDEX(REDOSLIJED!#REF!,MATCH(PlanMasine[[#This Row],[KPL]],REDOSLIJED!#REF!,0)),MAX(REDOSLIJED!#REF!)+1)</f>
        <v>#REF!</v>
      </c>
    </row>
    <row r="3806" spans="1:16" hidden="1" x14ac:dyDescent="0.25">
      <c r="A3806" s="23">
        <v>1036881</v>
      </c>
      <c r="B3806" s="23">
        <v>1</v>
      </c>
      <c r="C3806" s="23">
        <v>1036889</v>
      </c>
      <c r="D3806" s="23" t="s">
        <v>2653</v>
      </c>
      <c r="E3806" s="5">
        <f>IFERROR((PlanMasine[[#This Row],[Norma]]/PlanMasine[[#This Row],[Q]])*(PlanMasine[[#This Row],[Q]]/SUMIF(#REF!,PlanMasine[[#This Row],[RN]],#REF!)*PlanMasine[[#This Row],[KPLQ]]),0)</f>
        <v>0</v>
      </c>
      <c r="F3806" s="23">
        <v>2</v>
      </c>
      <c r="G3806" s="23">
        <v>0</v>
      </c>
      <c r="H3806" s="23">
        <v>0</v>
      </c>
      <c r="I3806" s="23" t="s">
        <v>5</v>
      </c>
      <c r="J3806" s="23" t="s">
        <v>570</v>
      </c>
      <c r="K3806" s="23" t="s">
        <v>2650</v>
      </c>
      <c r="L3806" s="24">
        <v>45883</v>
      </c>
      <c r="M3806" s="28">
        <v>6.9444444444444441E-3</v>
      </c>
      <c r="N3806" s="3">
        <v>45866</v>
      </c>
      <c r="O3806">
        <v>177488</v>
      </c>
      <c r="P3806" t="e">
        <f>IFERROR(INDEX(REDOSLIJED!#REF!,MATCH(PlanMasine[[#This Row],[KPL]],REDOSLIJED!#REF!,0)),MAX(REDOSLIJED!#REF!)+1)</f>
        <v>#REF!</v>
      </c>
    </row>
    <row r="3807" spans="1:16" hidden="1" x14ac:dyDescent="0.25">
      <c r="A3807" s="23">
        <v>1036881</v>
      </c>
      <c r="B3807" s="23">
        <v>1</v>
      </c>
      <c r="C3807" s="23">
        <v>1036918</v>
      </c>
      <c r="D3807" s="23" t="s">
        <v>2654</v>
      </c>
      <c r="E3807" s="5">
        <f>IFERROR((PlanMasine[[#This Row],[Norma]]/PlanMasine[[#This Row],[Q]])*(PlanMasine[[#This Row],[Q]]/SUMIF(#REF!,PlanMasine[[#This Row],[RN]],#REF!)*PlanMasine[[#This Row],[KPLQ]]),0)</f>
        <v>0</v>
      </c>
      <c r="F3807" s="23">
        <v>1</v>
      </c>
      <c r="G3807" s="23">
        <v>0</v>
      </c>
      <c r="H3807" s="23">
        <v>0</v>
      </c>
      <c r="I3807" s="23" t="s">
        <v>5</v>
      </c>
      <c r="J3807" s="23" t="s">
        <v>570</v>
      </c>
      <c r="K3807" s="23" t="s">
        <v>2650</v>
      </c>
      <c r="L3807" s="24">
        <v>45883</v>
      </c>
      <c r="M3807" s="28">
        <v>2.7777777777777779E-3</v>
      </c>
      <c r="N3807" s="3">
        <v>45866</v>
      </c>
      <c r="O3807">
        <v>177520</v>
      </c>
      <c r="P3807" t="e">
        <f>IFERROR(INDEX(REDOSLIJED!#REF!,MATCH(PlanMasine[[#This Row],[KPL]],REDOSLIJED!#REF!,0)),MAX(REDOSLIJED!#REF!)+1)</f>
        <v>#REF!</v>
      </c>
    </row>
    <row r="3808" spans="1:16" hidden="1" x14ac:dyDescent="0.25">
      <c r="A3808" s="23">
        <v>1036946</v>
      </c>
      <c r="B3808" s="23">
        <v>1</v>
      </c>
      <c r="C3808" s="23">
        <v>1036983</v>
      </c>
      <c r="D3808" s="23" t="s">
        <v>2654</v>
      </c>
      <c r="E3808" s="5">
        <f>IFERROR((PlanMasine[[#This Row],[Norma]]/PlanMasine[[#This Row],[Q]])*(PlanMasine[[#This Row],[Q]]/SUMIF(#REF!,PlanMasine[[#This Row],[RN]],#REF!)*PlanMasine[[#This Row],[KPLQ]]),0)</f>
        <v>0</v>
      </c>
      <c r="F3808" s="23">
        <v>1</v>
      </c>
      <c r="G3808" s="23">
        <v>0</v>
      </c>
      <c r="H3808" s="23">
        <v>0</v>
      </c>
      <c r="I3808" s="23" t="s">
        <v>5</v>
      </c>
      <c r="J3808" s="23" t="s">
        <v>570</v>
      </c>
      <c r="K3808" s="23" t="s">
        <v>2655</v>
      </c>
      <c r="L3808" s="24">
        <v>45890</v>
      </c>
      <c r="M3808" s="28">
        <v>2.7777777777777779E-3</v>
      </c>
      <c r="N3808" s="3">
        <v>45866</v>
      </c>
      <c r="O3808">
        <v>177520</v>
      </c>
      <c r="P3808" t="e">
        <f>IFERROR(INDEX(REDOSLIJED!#REF!,MATCH(PlanMasine[[#This Row],[KPL]],REDOSLIJED!#REF!,0)),MAX(REDOSLIJED!#REF!)+1)</f>
        <v>#REF!</v>
      </c>
    </row>
    <row r="3809" spans="1:16" hidden="1" x14ac:dyDescent="0.25">
      <c r="A3809" s="23">
        <v>1036946</v>
      </c>
      <c r="B3809" s="23">
        <v>1</v>
      </c>
      <c r="C3809" s="23">
        <v>1036956</v>
      </c>
      <c r="D3809" s="23" t="s">
        <v>2649</v>
      </c>
      <c r="E3809" s="5">
        <f>IFERROR((PlanMasine[[#This Row],[Norma]]/PlanMasine[[#This Row],[Q]])*(PlanMasine[[#This Row],[Q]]/SUMIF(#REF!,PlanMasine[[#This Row],[RN]],#REF!)*PlanMasine[[#This Row],[KPLQ]]),0)</f>
        <v>0</v>
      </c>
      <c r="F3809" s="23">
        <v>1</v>
      </c>
      <c r="G3809" s="23">
        <v>0</v>
      </c>
      <c r="H3809" s="23">
        <v>0</v>
      </c>
      <c r="I3809" s="23" t="s">
        <v>5</v>
      </c>
      <c r="J3809" s="23" t="s">
        <v>570</v>
      </c>
      <c r="K3809" s="23" t="s">
        <v>2655</v>
      </c>
      <c r="L3809" s="24">
        <v>45890</v>
      </c>
      <c r="M3809" s="28">
        <v>5.5555555555555558E-3</v>
      </c>
      <c r="N3809" s="3">
        <v>45866</v>
      </c>
      <c r="O3809">
        <v>177490</v>
      </c>
      <c r="P3809" t="e">
        <f>IFERROR(INDEX(REDOSLIJED!#REF!,MATCH(PlanMasine[[#This Row],[KPL]],REDOSLIJED!#REF!,0)),MAX(REDOSLIJED!#REF!)+1)</f>
        <v>#REF!</v>
      </c>
    </row>
    <row r="3810" spans="1:16" hidden="1" x14ac:dyDescent="0.25">
      <c r="A3810" s="23">
        <v>1036946</v>
      </c>
      <c r="B3810" s="23">
        <v>1</v>
      </c>
      <c r="C3810" s="23">
        <v>1036955</v>
      </c>
      <c r="D3810" s="23" t="s">
        <v>2651</v>
      </c>
      <c r="E3810" s="5">
        <f>IFERROR((PlanMasine[[#This Row],[Norma]]/PlanMasine[[#This Row],[Q]])*(PlanMasine[[#This Row],[Q]]/SUMIF(#REF!,PlanMasine[[#This Row],[RN]],#REF!)*PlanMasine[[#This Row],[KPLQ]]),0)</f>
        <v>0</v>
      </c>
      <c r="F3810" s="23">
        <v>2</v>
      </c>
      <c r="G3810" s="23">
        <v>0</v>
      </c>
      <c r="H3810" s="23">
        <v>0</v>
      </c>
      <c r="I3810" s="23" t="s">
        <v>5</v>
      </c>
      <c r="J3810" s="23" t="s">
        <v>570</v>
      </c>
      <c r="K3810" s="23" t="s">
        <v>2655</v>
      </c>
      <c r="L3810" s="24">
        <v>45890</v>
      </c>
      <c r="M3810" s="28">
        <v>6.9444444444444441E-3</v>
      </c>
      <c r="N3810" s="3">
        <v>45866</v>
      </c>
      <c r="O3810">
        <v>177489</v>
      </c>
      <c r="P3810" t="e">
        <f>IFERROR(INDEX(REDOSLIJED!#REF!,MATCH(PlanMasine[[#This Row],[KPL]],REDOSLIJED!#REF!,0)),MAX(REDOSLIJED!#REF!)+1)</f>
        <v>#REF!</v>
      </c>
    </row>
    <row r="3811" spans="1:16" hidden="1" x14ac:dyDescent="0.25">
      <c r="A3811" s="23">
        <v>1036946</v>
      </c>
      <c r="B3811" s="23">
        <v>1</v>
      </c>
      <c r="C3811" s="23">
        <v>1036954</v>
      </c>
      <c r="D3811" s="23" t="s">
        <v>2653</v>
      </c>
      <c r="E3811" s="5">
        <f>IFERROR((PlanMasine[[#This Row],[Norma]]/PlanMasine[[#This Row],[Q]])*(PlanMasine[[#This Row],[Q]]/SUMIF(#REF!,PlanMasine[[#This Row],[RN]],#REF!)*PlanMasine[[#This Row],[KPLQ]]),0)</f>
        <v>0</v>
      </c>
      <c r="F3811" s="23">
        <v>2</v>
      </c>
      <c r="G3811" s="23">
        <v>0</v>
      </c>
      <c r="H3811" s="23">
        <v>0</v>
      </c>
      <c r="I3811" s="23" t="s">
        <v>5</v>
      </c>
      <c r="J3811" s="23" t="s">
        <v>570</v>
      </c>
      <c r="K3811" s="23" t="s">
        <v>2655</v>
      </c>
      <c r="L3811" s="24">
        <v>45890</v>
      </c>
      <c r="M3811" s="28">
        <v>6.9444444444444441E-3</v>
      </c>
      <c r="N3811" s="3">
        <v>45866</v>
      </c>
      <c r="O3811">
        <v>177488</v>
      </c>
      <c r="P3811" t="e">
        <f>IFERROR(INDEX(REDOSLIJED!#REF!,MATCH(PlanMasine[[#This Row],[KPL]],REDOSLIJED!#REF!,0)),MAX(REDOSLIJED!#REF!)+1)</f>
        <v>#REF!</v>
      </c>
    </row>
    <row r="3812" spans="1:16" hidden="1" x14ac:dyDescent="0.25">
      <c r="A3812" s="23">
        <v>1036946</v>
      </c>
      <c r="B3812" s="23">
        <v>1</v>
      </c>
      <c r="C3812" s="23">
        <v>1037005</v>
      </c>
      <c r="D3812" s="23" t="s">
        <v>2652</v>
      </c>
      <c r="E3812" s="5">
        <f>IFERROR((PlanMasine[[#This Row],[Norma]]/PlanMasine[[#This Row],[Q]])*(PlanMasine[[#This Row],[Q]]/SUMIF(#REF!,PlanMasine[[#This Row],[RN]],#REF!)*PlanMasine[[#This Row],[KPLQ]]),0)</f>
        <v>0</v>
      </c>
      <c r="F3812" s="23">
        <v>1</v>
      </c>
      <c r="G3812" s="23">
        <v>0</v>
      </c>
      <c r="H3812" s="23">
        <v>0</v>
      </c>
      <c r="I3812" s="23" t="s">
        <v>5</v>
      </c>
      <c r="J3812" s="23" t="s">
        <v>570</v>
      </c>
      <c r="K3812" s="23" t="s">
        <v>2655</v>
      </c>
      <c r="L3812" s="24">
        <v>45890</v>
      </c>
      <c r="M3812" s="28">
        <v>5.5555555555555558E-3</v>
      </c>
      <c r="N3812" s="3">
        <v>45866</v>
      </c>
      <c r="O3812">
        <v>177547</v>
      </c>
      <c r="P3812" t="e">
        <f>IFERROR(INDEX(REDOSLIJED!#REF!,MATCH(PlanMasine[[#This Row],[KPL]],REDOSLIJED!#REF!,0)),MAX(REDOSLIJED!#REF!)+1)</f>
        <v>#REF!</v>
      </c>
    </row>
    <row r="3813" spans="1:16" hidden="1" x14ac:dyDescent="0.25">
      <c r="A3813" s="23">
        <v>885487</v>
      </c>
      <c r="B3813" s="23">
        <v>1</v>
      </c>
      <c r="C3813" s="23">
        <v>885630</v>
      </c>
      <c r="D3813" s="23" t="s">
        <v>628</v>
      </c>
      <c r="E3813" s="5">
        <f>IFERROR((PlanMasine[[#This Row],[Norma]]/PlanMasine[[#This Row],[Q]])*(PlanMasine[[#This Row],[Q]]/SUMIF(#REF!,PlanMasine[[#This Row],[RN]],#REF!)*PlanMasine[[#This Row],[KPLQ]]),0)</f>
        <v>0</v>
      </c>
      <c r="F3813" s="23">
        <v>1</v>
      </c>
      <c r="G3813" s="23">
        <v>0</v>
      </c>
      <c r="H3813" s="23">
        <v>0</v>
      </c>
      <c r="I3813" s="23" t="s">
        <v>5</v>
      </c>
      <c r="J3813" s="23" t="s">
        <v>570</v>
      </c>
      <c r="K3813" s="23" t="s">
        <v>1577</v>
      </c>
      <c r="L3813" s="24">
        <v>45897</v>
      </c>
      <c r="M3813" s="28">
        <v>2.7777777777777779E-3</v>
      </c>
      <c r="N3813" s="3">
        <v>45873</v>
      </c>
      <c r="O3813">
        <v>187294</v>
      </c>
      <c r="P3813" t="e">
        <f>IFERROR(INDEX(REDOSLIJED!#REF!,MATCH(PlanMasine[[#This Row],[KPL]],REDOSLIJED!#REF!,0)),MAX(REDOSLIJED!#REF!)+1)</f>
        <v>#REF!</v>
      </c>
    </row>
    <row r="3814" spans="1:16" hidden="1" x14ac:dyDescent="0.25">
      <c r="A3814" s="23">
        <v>885487</v>
      </c>
      <c r="B3814" s="23">
        <v>1</v>
      </c>
      <c r="C3814" s="23">
        <v>885620</v>
      </c>
      <c r="D3814" s="23" t="s">
        <v>627</v>
      </c>
      <c r="E3814" s="5">
        <f>IFERROR((PlanMasine[[#This Row],[Norma]]/PlanMasine[[#This Row],[Q]])*(PlanMasine[[#This Row],[Q]]/SUMIF(#REF!,PlanMasine[[#This Row],[RN]],#REF!)*PlanMasine[[#This Row],[KPLQ]]),0)</f>
        <v>0</v>
      </c>
      <c r="F3814" s="23">
        <v>1</v>
      </c>
      <c r="G3814" s="23">
        <v>0</v>
      </c>
      <c r="H3814" s="23">
        <v>0</v>
      </c>
      <c r="I3814" s="23" t="s">
        <v>5</v>
      </c>
      <c r="J3814" s="23" t="s">
        <v>570</v>
      </c>
      <c r="K3814" s="23" t="s">
        <v>1577</v>
      </c>
      <c r="L3814" s="24">
        <v>45897</v>
      </c>
      <c r="M3814" s="28">
        <v>6.9444444444444441E-3</v>
      </c>
      <c r="N3814" s="3">
        <v>45873</v>
      </c>
      <c r="O3814">
        <v>187284</v>
      </c>
      <c r="P3814" t="e">
        <f>IFERROR(INDEX(REDOSLIJED!#REF!,MATCH(PlanMasine[[#This Row],[KPL]],REDOSLIJED!#REF!,0)),MAX(REDOSLIJED!#REF!)+1)</f>
        <v>#REF!</v>
      </c>
    </row>
    <row r="3815" spans="1:16" hidden="1" x14ac:dyDescent="0.25">
      <c r="A3815" s="23">
        <v>885487</v>
      </c>
      <c r="B3815" s="23">
        <v>1</v>
      </c>
      <c r="C3815" s="23">
        <v>885619</v>
      </c>
      <c r="D3815" s="23" t="s">
        <v>2455</v>
      </c>
      <c r="E3815" s="5">
        <f>IFERROR((PlanMasine[[#This Row],[Norma]]/PlanMasine[[#This Row],[Q]])*(PlanMasine[[#This Row],[Q]]/SUMIF(#REF!,PlanMasine[[#This Row],[RN]],#REF!)*PlanMasine[[#This Row],[KPLQ]]),0)</f>
        <v>0</v>
      </c>
      <c r="F3815" s="23">
        <v>1</v>
      </c>
      <c r="G3815" s="23">
        <v>0</v>
      </c>
      <c r="H3815" s="23">
        <v>0</v>
      </c>
      <c r="I3815" s="23" t="s">
        <v>5</v>
      </c>
      <c r="J3815" s="23" t="s">
        <v>570</v>
      </c>
      <c r="K3815" s="23" t="s">
        <v>1577</v>
      </c>
      <c r="L3815" s="24">
        <v>45897</v>
      </c>
      <c r="M3815" s="28">
        <v>2.7777777777777779E-3</v>
      </c>
      <c r="N3815" s="3">
        <v>45873</v>
      </c>
      <c r="O3815">
        <v>187283</v>
      </c>
      <c r="P3815" t="e">
        <f>IFERROR(INDEX(REDOSLIJED!#REF!,MATCH(PlanMasine[[#This Row],[KPL]],REDOSLIJED!#REF!,0)),MAX(REDOSLIJED!#REF!)+1)</f>
        <v>#REF!</v>
      </c>
    </row>
    <row r="3816" spans="1:16" hidden="1" x14ac:dyDescent="0.25">
      <c r="A3816" s="23">
        <v>885487</v>
      </c>
      <c r="B3816" s="23">
        <v>1</v>
      </c>
      <c r="C3816" s="23">
        <v>885541</v>
      </c>
      <c r="D3816" s="23" t="s">
        <v>2456</v>
      </c>
      <c r="E3816" s="5">
        <f>IFERROR((PlanMasine[[#This Row],[Norma]]/PlanMasine[[#This Row],[Q]])*(PlanMasine[[#This Row],[Q]]/SUMIF(#REF!,PlanMasine[[#This Row],[RN]],#REF!)*PlanMasine[[#This Row],[KPLQ]]),0)</f>
        <v>0</v>
      </c>
      <c r="F3816" s="23">
        <v>1</v>
      </c>
      <c r="G3816" s="23">
        <v>0</v>
      </c>
      <c r="H3816" s="23">
        <v>0</v>
      </c>
      <c r="I3816" s="23" t="s">
        <v>5</v>
      </c>
      <c r="J3816" s="23" t="s">
        <v>570</v>
      </c>
      <c r="K3816" s="23" t="s">
        <v>1577</v>
      </c>
      <c r="L3816" s="24">
        <v>45897</v>
      </c>
      <c r="M3816" s="28">
        <v>5.5555555555555558E-3</v>
      </c>
      <c r="N3816" s="3">
        <v>45873</v>
      </c>
      <c r="O3816">
        <v>187207</v>
      </c>
      <c r="P3816" t="e">
        <f>IFERROR(INDEX(REDOSLIJED!#REF!,MATCH(PlanMasine[[#This Row],[KPL]],REDOSLIJED!#REF!,0)),MAX(REDOSLIJED!#REF!)+1)</f>
        <v>#REF!</v>
      </c>
    </row>
    <row r="3817" spans="1:16" hidden="1" x14ac:dyDescent="0.25">
      <c r="A3817" s="23">
        <v>885487</v>
      </c>
      <c r="B3817" s="23">
        <v>1</v>
      </c>
      <c r="C3817" s="23">
        <v>885538</v>
      </c>
      <c r="D3817" s="23" t="s">
        <v>2457</v>
      </c>
      <c r="E3817" s="5">
        <f>IFERROR((PlanMasine[[#This Row],[Norma]]/PlanMasine[[#This Row],[Q]])*(PlanMasine[[#This Row],[Q]]/SUMIF(#REF!,PlanMasine[[#This Row],[RN]],#REF!)*PlanMasine[[#This Row],[KPLQ]]),0)</f>
        <v>0</v>
      </c>
      <c r="F3817" s="23">
        <v>1</v>
      </c>
      <c r="G3817" s="23">
        <v>0</v>
      </c>
      <c r="H3817" s="23">
        <v>0</v>
      </c>
      <c r="I3817" s="23" t="s">
        <v>5</v>
      </c>
      <c r="J3817" s="23" t="s">
        <v>570</v>
      </c>
      <c r="K3817" s="23" t="s">
        <v>1577</v>
      </c>
      <c r="L3817" s="24">
        <v>45897</v>
      </c>
      <c r="M3817" s="28">
        <v>3.472222222222222E-3</v>
      </c>
      <c r="N3817" s="3">
        <v>45873</v>
      </c>
      <c r="O3817">
        <v>187204</v>
      </c>
      <c r="P3817" t="e">
        <f>IFERROR(INDEX(REDOSLIJED!#REF!,MATCH(PlanMasine[[#This Row],[KPL]],REDOSLIJED!#REF!,0)),MAX(REDOSLIJED!#REF!)+1)</f>
        <v>#REF!</v>
      </c>
    </row>
    <row r="3818" spans="1:16" hidden="1" x14ac:dyDescent="0.25">
      <c r="A3818" s="23">
        <v>1036275</v>
      </c>
      <c r="B3818" s="23">
        <v>5</v>
      </c>
      <c r="C3818" s="23">
        <v>1036285</v>
      </c>
      <c r="D3818" s="23" t="s">
        <v>2656</v>
      </c>
      <c r="E3818" s="5">
        <f>IFERROR((PlanMasine[[#This Row],[Norma]]/PlanMasine[[#This Row],[Q]])*(PlanMasine[[#This Row],[Q]]/SUMIF(#REF!,PlanMasine[[#This Row],[RN]],#REF!)*PlanMasine[[#This Row],[KPLQ]]),0)</f>
        <v>0</v>
      </c>
      <c r="F3818" s="23">
        <v>5</v>
      </c>
      <c r="G3818" s="23">
        <v>0</v>
      </c>
      <c r="H3818" s="23">
        <v>0</v>
      </c>
      <c r="I3818" s="23" t="s">
        <v>5</v>
      </c>
      <c r="J3818" s="23" t="s">
        <v>570</v>
      </c>
      <c r="K3818" s="23" t="s">
        <v>2657</v>
      </c>
      <c r="L3818" s="24">
        <v>45888</v>
      </c>
      <c r="M3818" s="28">
        <v>1.7361111111111112E-2</v>
      </c>
      <c r="N3818" s="3">
        <v>45873</v>
      </c>
      <c r="O3818">
        <v>203685</v>
      </c>
      <c r="P3818" t="e">
        <f>IFERROR(INDEX(REDOSLIJED!#REF!,MATCH(PlanMasine[[#This Row],[KPL]],REDOSLIJED!#REF!,0)),MAX(REDOSLIJED!#REF!)+1)</f>
        <v>#REF!</v>
      </c>
    </row>
    <row r="3819" spans="1:16" hidden="1" x14ac:dyDescent="0.25">
      <c r="A3819" s="23">
        <v>1036746</v>
      </c>
      <c r="B3819" s="23">
        <v>1</v>
      </c>
      <c r="C3819" s="23">
        <v>1036876</v>
      </c>
      <c r="D3819" s="23" t="s">
        <v>2390</v>
      </c>
      <c r="E3819" s="5">
        <f>IFERROR((PlanMasine[[#This Row],[Norma]]/PlanMasine[[#This Row],[Q]])*(PlanMasine[[#This Row],[Q]]/SUMIF(#REF!,PlanMasine[[#This Row],[RN]],#REF!)*PlanMasine[[#This Row],[KPLQ]]),0)</f>
        <v>0</v>
      </c>
      <c r="F3819" s="23">
        <v>1</v>
      </c>
      <c r="G3819" s="23">
        <v>0</v>
      </c>
      <c r="H3819" s="23">
        <v>0</v>
      </c>
      <c r="I3819" s="23" t="s">
        <v>5</v>
      </c>
      <c r="J3819" s="23" t="s">
        <v>570</v>
      </c>
      <c r="K3819" s="23" t="s">
        <v>2658</v>
      </c>
      <c r="L3819" s="24">
        <v>45883</v>
      </c>
      <c r="M3819" s="28">
        <v>1.3888888888888889E-3</v>
      </c>
      <c r="N3819" s="3">
        <v>45873</v>
      </c>
      <c r="O3819">
        <v>175938</v>
      </c>
      <c r="P3819" t="e">
        <f>IFERROR(INDEX(REDOSLIJED!#REF!,MATCH(PlanMasine[[#This Row],[KPL]],REDOSLIJED!#REF!,0)),MAX(REDOSLIJED!#REF!)+1)</f>
        <v>#REF!</v>
      </c>
    </row>
    <row r="3820" spans="1:16" hidden="1" x14ac:dyDescent="0.25">
      <c r="A3820" s="23">
        <v>1036746</v>
      </c>
      <c r="B3820" s="23">
        <v>1</v>
      </c>
      <c r="C3820" s="23">
        <v>1036826</v>
      </c>
      <c r="D3820" s="23" t="s">
        <v>2177</v>
      </c>
      <c r="E3820" s="5">
        <f>IFERROR((PlanMasine[[#This Row],[Norma]]/PlanMasine[[#This Row],[Q]])*(PlanMasine[[#This Row],[Q]]/SUMIF(#REF!,PlanMasine[[#This Row],[RN]],#REF!)*PlanMasine[[#This Row],[KPLQ]]),0)</f>
        <v>0</v>
      </c>
      <c r="F3820" s="23">
        <v>1</v>
      </c>
      <c r="G3820" s="23">
        <v>0</v>
      </c>
      <c r="H3820" s="23">
        <v>0</v>
      </c>
      <c r="I3820" s="23" t="s">
        <v>5</v>
      </c>
      <c r="J3820" s="23" t="s">
        <v>570</v>
      </c>
      <c r="K3820" s="23" t="s">
        <v>2658</v>
      </c>
      <c r="L3820" s="24">
        <v>45883</v>
      </c>
      <c r="M3820" s="28">
        <v>2.0833333333333333E-3</v>
      </c>
      <c r="N3820" s="3">
        <v>45873</v>
      </c>
      <c r="O3820">
        <v>175888</v>
      </c>
      <c r="P3820" t="e">
        <f>IFERROR(INDEX(REDOSLIJED!#REF!,MATCH(PlanMasine[[#This Row],[KPL]],REDOSLIJED!#REF!,0)),MAX(REDOSLIJED!#REF!)+1)</f>
        <v>#REF!</v>
      </c>
    </row>
    <row r="3821" spans="1:16" hidden="1" x14ac:dyDescent="0.25">
      <c r="A3821" s="23">
        <v>1036746</v>
      </c>
      <c r="B3821" s="23">
        <v>1</v>
      </c>
      <c r="C3821" s="23">
        <v>1036802</v>
      </c>
      <c r="D3821" s="23" t="s">
        <v>2077</v>
      </c>
      <c r="E3821" s="5">
        <f>IFERROR((PlanMasine[[#This Row],[Norma]]/PlanMasine[[#This Row],[Q]])*(PlanMasine[[#This Row],[Q]]/SUMIF(#REF!,PlanMasine[[#This Row],[RN]],#REF!)*PlanMasine[[#This Row],[KPLQ]]),0)</f>
        <v>0</v>
      </c>
      <c r="F3821" s="23">
        <v>2</v>
      </c>
      <c r="G3821" s="23">
        <v>0</v>
      </c>
      <c r="H3821" s="23">
        <v>0</v>
      </c>
      <c r="I3821" s="23" t="s">
        <v>5</v>
      </c>
      <c r="J3821" s="23" t="s">
        <v>570</v>
      </c>
      <c r="K3821" s="23" t="s">
        <v>2658</v>
      </c>
      <c r="L3821" s="24">
        <v>45883</v>
      </c>
      <c r="M3821" s="28">
        <v>4.1666666666666666E-3</v>
      </c>
      <c r="N3821" s="3">
        <v>45873</v>
      </c>
      <c r="O3821">
        <v>175865</v>
      </c>
      <c r="P3821" t="e">
        <f>IFERROR(INDEX(REDOSLIJED!#REF!,MATCH(PlanMasine[[#This Row],[KPL]],REDOSLIJED!#REF!,0)),MAX(REDOSLIJED!#REF!)+1)</f>
        <v>#REF!</v>
      </c>
    </row>
    <row r="3822" spans="1:16" hidden="1" x14ac:dyDescent="0.25">
      <c r="A3822" s="23">
        <v>1036746</v>
      </c>
      <c r="B3822" s="23">
        <v>1</v>
      </c>
      <c r="C3822" s="23">
        <v>1036798</v>
      </c>
      <c r="D3822" s="23" t="s">
        <v>2078</v>
      </c>
      <c r="E3822" s="5">
        <f>IFERROR((PlanMasine[[#This Row],[Norma]]/PlanMasine[[#This Row],[Q]])*(PlanMasine[[#This Row],[Q]]/SUMIF(#REF!,PlanMasine[[#This Row],[RN]],#REF!)*PlanMasine[[#This Row],[KPLQ]]),0)</f>
        <v>0</v>
      </c>
      <c r="F3822" s="23">
        <v>1</v>
      </c>
      <c r="G3822" s="23">
        <v>0</v>
      </c>
      <c r="H3822" s="23">
        <v>0</v>
      </c>
      <c r="I3822" s="23" t="s">
        <v>5</v>
      </c>
      <c r="J3822" s="23" t="s">
        <v>570</v>
      </c>
      <c r="K3822" s="23" t="s">
        <v>2658</v>
      </c>
      <c r="L3822" s="24">
        <v>45883</v>
      </c>
      <c r="M3822" s="28">
        <v>6.9444444444444441E-3</v>
      </c>
      <c r="N3822" s="3">
        <v>45873</v>
      </c>
      <c r="O3822">
        <v>175861</v>
      </c>
      <c r="P3822" t="e">
        <f>IFERROR(INDEX(REDOSLIJED!#REF!,MATCH(PlanMasine[[#This Row],[KPL]],REDOSLIJED!#REF!,0)),MAX(REDOSLIJED!#REF!)+1)</f>
        <v>#REF!</v>
      </c>
    </row>
    <row r="3823" spans="1:16" hidden="1" x14ac:dyDescent="0.25">
      <c r="A3823" s="23">
        <v>1036746</v>
      </c>
      <c r="B3823" s="23">
        <v>1</v>
      </c>
      <c r="C3823" s="23">
        <v>1036795</v>
      </c>
      <c r="D3823" s="23" t="s">
        <v>2178</v>
      </c>
      <c r="E3823" s="5">
        <f>IFERROR((PlanMasine[[#This Row],[Norma]]/PlanMasine[[#This Row],[Q]])*(PlanMasine[[#This Row],[Q]]/SUMIF(#REF!,PlanMasine[[#This Row],[RN]],#REF!)*PlanMasine[[#This Row],[KPLQ]]),0)</f>
        <v>0</v>
      </c>
      <c r="F3823" s="23">
        <v>1</v>
      </c>
      <c r="G3823" s="23">
        <v>0</v>
      </c>
      <c r="H3823" s="23">
        <v>0</v>
      </c>
      <c r="I3823" s="23" t="s">
        <v>5</v>
      </c>
      <c r="J3823" s="23" t="s">
        <v>570</v>
      </c>
      <c r="K3823" s="23" t="s">
        <v>2658</v>
      </c>
      <c r="L3823" s="24">
        <v>45883</v>
      </c>
      <c r="M3823" s="28">
        <v>2.7777777777777779E-3</v>
      </c>
      <c r="N3823" s="3">
        <v>45873</v>
      </c>
      <c r="O3823">
        <v>175858</v>
      </c>
      <c r="P3823" t="e">
        <f>IFERROR(INDEX(REDOSLIJED!#REF!,MATCH(PlanMasine[[#This Row],[KPL]],REDOSLIJED!#REF!,0)),MAX(REDOSLIJED!#REF!)+1)</f>
        <v>#REF!</v>
      </c>
    </row>
    <row r="3824" spans="1:16" hidden="1" x14ac:dyDescent="0.25">
      <c r="A3824" s="23">
        <v>1036746</v>
      </c>
      <c r="B3824" s="23">
        <v>1</v>
      </c>
      <c r="C3824" s="23">
        <v>1036788</v>
      </c>
      <c r="D3824" s="23" t="s">
        <v>2175</v>
      </c>
      <c r="E3824" s="5">
        <f>IFERROR((PlanMasine[[#This Row],[Norma]]/PlanMasine[[#This Row],[Q]])*(PlanMasine[[#This Row],[Q]]/SUMIF(#REF!,PlanMasine[[#This Row],[RN]],#REF!)*PlanMasine[[#This Row],[KPLQ]]),0)</f>
        <v>0</v>
      </c>
      <c r="F3824" s="23">
        <v>1</v>
      </c>
      <c r="G3824" s="23">
        <v>0</v>
      </c>
      <c r="H3824" s="23">
        <v>0</v>
      </c>
      <c r="I3824" s="23" t="s">
        <v>5</v>
      </c>
      <c r="J3824" s="23" t="s">
        <v>570</v>
      </c>
      <c r="K3824" s="23" t="s">
        <v>2658</v>
      </c>
      <c r="L3824" s="24">
        <v>45883</v>
      </c>
      <c r="M3824" s="28">
        <v>2.0833333333333333E-3</v>
      </c>
      <c r="N3824" s="3">
        <v>45873</v>
      </c>
      <c r="O3824">
        <v>175850</v>
      </c>
      <c r="P3824" t="e">
        <f>IFERROR(INDEX(REDOSLIJED!#REF!,MATCH(PlanMasine[[#This Row],[KPL]],REDOSLIJED!#REF!,0)),MAX(REDOSLIJED!#REF!)+1)</f>
        <v>#REF!</v>
      </c>
    </row>
    <row r="3825" spans="1:16" hidden="1" x14ac:dyDescent="0.25">
      <c r="A3825" s="23">
        <v>1036746</v>
      </c>
      <c r="B3825" s="23">
        <v>1</v>
      </c>
      <c r="C3825" s="23">
        <v>1036752</v>
      </c>
      <c r="D3825" s="23" t="s">
        <v>2391</v>
      </c>
      <c r="E3825" s="5">
        <f>IFERROR((PlanMasine[[#This Row],[Norma]]/PlanMasine[[#This Row],[Q]])*(PlanMasine[[#This Row],[Q]]/SUMIF(#REF!,PlanMasine[[#This Row],[RN]],#REF!)*PlanMasine[[#This Row],[KPLQ]]),0)</f>
        <v>0</v>
      </c>
      <c r="F3825" s="23">
        <v>1</v>
      </c>
      <c r="G3825" s="23">
        <v>0</v>
      </c>
      <c r="H3825" s="23">
        <v>0</v>
      </c>
      <c r="I3825" s="23" t="s">
        <v>5</v>
      </c>
      <c r="J3825" s="23" t="s">
        <v>570</v>
      </c>
      <c r="K3825" s="23" t="s">
        <v>2658</v>
      </c>
      <c r="L3825" s="24">
        <v>45883</v>
      </c>
      <c r="M3825" s="28">
        <v>2.0833333333333333E-3</v>
      </c>
      <c r="N3825" s="3">
        <v>45873</v>
      </c>
      <c r="O3825">
        <v>175803</v>
      </c>
      <c r="P3825" t="e">
        <f>IFERROR(INDEX(REDOSLIJED!#REF!,MATCH(PlanMasine[[#This Row],[KPL]],REDOSLIJED!#REF!,0)),MAX(REDOSLIJED!#REF!)+1)</f>
        <v>#REF!</v>
      </c>
    </row>
    <row r="3826" spans="1:16" hidden="1" x14ac:dyDescent="0.25">
      <c r="A3826" s="23">
        <v>1036746</v>
      </c>
      <c r="B3826" s="23">
        <v>1</v>
      </c>
      <c r="C3826" s="23">
        <v>1036801</v>
      </c>
      <c r="D3826" s="23" t="s">
        <v>2176</v>
      </c>
      <c r="E3826" s="5">
        <f>IFERROR((PlanMasine[[#This Row],[Norma]]/PlanMasine[[#This Row],[Q]])*(PlanMasine[[#This Row],[Q]]/SUMIF(#REF!,PlanMasine[[#This Row],[RN]],#REF!)*PlanMasine[[#This Row],[KPLQ]]),0)</f>
        <v>0</v>
      </c>
      <c r="F3826" s="23">
        <v>1</v>
      </c>
      <c r="G3826" s="23">
        <v>0</v>
      </c>
      <c r="H3826" s="23">
        <v>0</v>
      </c>
      <c r="I3826" s="23" t="s">
        <v>5</v>
      </c>
      <c r="J3826" s="23" t="s">
        <v>570</v>
      </c>
      <c r="K3826" s="23" t="s">
        <v>2658</v>
      </c>
      <c r="L3826" s="24">
        <v>45883</v>
      </c>
      <c r="M3826" s="28">
        <v>2.0833333333333333E-3</v>
      </c>
      <c r="N3826" s="3">
        <v>45873</v>
      </c>
      <c r="O3826">
        <v>175864</v>
      </c>
      <c r="P3826" t="e">
        <f>IFERROR(INDEX(REDOSLIJED!#REF!,MATCH(PlanMasine[[#This Row],[KPL]],REDOSLIJED!#REF!,0)),MAX(REDOSLIJED!#REF!)+1)</f>
        <v>#REF!</v>
      </c>
    </row>
    <row r="3827" spans="1:16" hidden="1" x14ac:dyDescent="0.25">
      <c r="A3827" s="23">
        <v>1036611</v>
      </c>
      <c r="B3827" s="23">
        <v>1</v>
      </c>
      <c r="C3827" s="23">
        <v>1036691</v>
      </c>
      <c r="D3827" s="23" t="s">
        <v>2177</v>
      </c>
      <c r="E3827" s="5">
        <f>IFERROR((PlanMasine[[#This Row],[Norma]]/PlanMasine[[#This Row],[Q]])*(PlanMasine[[#This Row],[Q]]/SUMIF(#REF!,PlanMasine[[#This Row],[RN]],#REF!)*PlanMasine[[#This Row],[KPLQ]]),0)</f>
        <v>0</v>
      </c>
      <c r="F3827" s="23">
        <v>1</v>
      </c>
      <c r="G3827" s="23">
        <v>0</v>
      </c>
      <c r="H3827" s="23">
        <v>0</v>
      </c>
      <c r="I3827" s="23" t="s">
        <v>5</v>
      </c>
      <c r="J3827" s="23" t="s">
        <v>570</v>
      </c>
      <c r="K3827" s="23" t="s">
        <v>2659</v>
      </c>
      <c r="L3827" s="24">
        <v>45895</v>
      </c>
      <c r="M3827" s="28">
        <v>2.0833333333333333E-3</v>
      </c>
      <c r="N3827" s="3">
        <v>45880</v>
      </c>
      <c r="O3827">
        <v>175888</v>
      </c>
      <c r="P3827" t="e">
        <f>IFERROR(INDEX(REDOSLIJED!#REF!,MATCH(PlanMasine[[#This Row],[KPL]],REDOSLIJED!#REF!,0)),MAX(REDOSLIJED!#REF!)+1)</f>
        <v>#REF!</v>
      </c>
    </row>
    <row r="3828" spans="1:16" hidden="1" x14ac:dyDescent="0.25">
      <c r="A3828" s="23">
        <v>1036611</v>
      </c>
      <c r="B3828" s="23">
        <v>1</v>
      </c>
      <c r="C3828" s="23">
        <v>1036667</v>
      </c>
      <c r="D3828" s="23" t="s">
        <v>2077</v>
      </c>
      <c r="E3828" s="5">
        <f>IFERROR((PlanMasine[[#This Row],[Norma]]/PlanMasine[[#This Row],[Q]])*(PlanMasine[[#This Row],[Q]]/SUMIF(#REF!,PlanMasine[[#This Row],[RN]],#REF!)*PlanMasine[[#This Row],[KPLQ]]),0)</f>
        <v>0</v>
      </c>
      <c r="F3828" s="23">
        <v>2</v>
      </c>
      <c r="G3828" s="23">
        <v>0</v>
      </c>
      <c r="H3828" s="23">
        <v>0</v>
      </c>
      <c r="I3828" s="23" t="s">
        <v>5</v>
      </c>
      <c r="J3828" s="23" t="s">
        <v>570</v>
      </c>
      <c r="K3828" s="23" t="s">
        <v>2659</v>
      </c>
      <c r="L3828" s="24">
        <v>45895</v>
      </c>
      <c r="M3828" s="28">
        <v>4.1666666666666666E-3</v>
      </c>
      <c r="N3828" s="3">
        <v>45880</v>
      </c>
      <c r="O3828">
        <v>175865</v>
      </c>
      <c r="P3828" t="e">
        <f>IFERROR(INDEX(REDOSLIJED!#REF!,MATCH(PlanMasine[[#This Row],[KPL]],REDOSLIJED!#REF!,0)),MAX(REDOSLIJED!#REF!)+1)</f>
        <v>#REF!</v>
      </c>
    </row>
    <row r="3829" spans="1:16" hidden="1" x14ac:dyDescent="0.25">
      <c r="A3829" s="23">
        <v>1036611</v>
      </c>
      <c r="B3829" s="23">
        <v>1</v>
      </c>
      <c r="C3829" s="23">
        <v>1036666</v>
      </c>
      <c r="D3829" s="23" t="s">
        <v>2176</v>
      </c>
      <c r="E3829" s="5">
        <f>IFERROR((PlanMasine[[#This Row],[Norma]]/PlanMasine[[#This Row],[Q]])*(PlanMasine[[#This Row],[Q]]/SUMIF(#REF!,PlanMasine[[#This Row],[RN]],#REF!)*PlanMasine[[#This Row],[KPLQ]]),0)</f>
        <v>0</v>
      </c>
      <c r="F3829" s="23">
        <v>1</v>
      </c>
      <c r="G3829" s="23">
        <v>0</v>
      </c>
      <c r="H3829" s="23">
        <v>0</v>
      </c>
      <c r="I3829" s="23" t="s">
        <v>5</v>
      </c>
      <c r="J3829" s="23" t="s">
        <v>570</v>
      </c>
      <c r="K3829" s="23" t="s">
        <v>2659</v>
      </c>
      <c r="L3829" s="24">
        <v>45895</v>
      </c>
      <c r="M3829" s="28">
        <v>2.0833333333333333E-3</v>
      </c>
      <c r="N3829" s="3">
        <v>45880</v>
      </c>
      <c r="O3829">
        <v>175864</v>
      </c>
      <c r="P3829" t="e">
        <f>IFERROR(INDEX(REDOSLIJED!#REF!,MATCH(PlanMasine[[#This Row],[KPL]],REDOSLIJED!#REF!,0)),MAX(REDOSLIJED!#REF!)+1)</f>
        <v>#REF!</v>
      </c>
    </row>
    <row r="3830" spans="1:16" hidden="1" x14ac:dyDescent="0.25">
      <c r="A3830" s="23">
        <v>1036611</v>
      </c>
      <c r="B3830" s="23">
        <v>1</v>
      </c>
      <c r="C3830" s="23">
        <v>1036663</v>
      </c>
      <c r="D3830" s="23" t="s">
        <v>2078</v>
      </c>
      <c r="E3830" s="5">
        <f>IFERROR((PlanMasine[[#This Row],[Norma]]/PlanMasine[[#This Row],[Q]])*(PlanMasine[[#This Row],[Q]]/SUMIF(#REF!,PlanMasine[[#This Row],[RN]],#REF!)*PlanMasine[[#This Row],[KPLQ]]),0)</f>
        <v>0</v>
      </c>
      <c r="F3830" s="23">
        <v>1</v>
      </c>
      <c r="G3830" s="23">
        <v>0</v>
      </c>
      <c r="H3830" s="23">
        <v>0</v>
      </c>
      <c r="I3830" s="23" t="s">
        <v>5</v>
      </c>
      <c r="J3830" s="23" t="s">
        <v>570</v>
      </c>
      <c r="K3830" s="23" t="s">
        <v>2659</v>
      </c>
      <c r="L3830" s="24">
        <v>45895</v>
      </c>
      <c r="M3830" s="28">
        <v>6.9444444444444441E-3</v>
      </c>
      <c r="N3830" s="3">
        <v>45880</v>
      </c>
      <c r="O3830">
        <v>175861</v>
      </c>
      <c r="P3830" t="e">
        <f>IFERROR(INDEX(REDOSLIJED!#REF!,MATCH(PlanMasine[[#This Row],[KPL]],REDOSLIJED!#REF!,0)),MAX(REDOSLIJED!#REF!)+1)</f>
        <v>#REF!</v>
      </c>
    </row>
    <row r="3831" spans="1:16" hidden="1" x14ac:dyDescent="0.25">
      <c r="A3831" s="23">
        <v>1036611</v>
      </c>
      <c r="B3831" s="23">
        <v>1</v>
      </c>
      <c r="C3831" s="23">
        <v>1036660</v>
      </c>
      <c r="D3831" s="23" t="s">
        <v>2178</v>
      </c>
      <c r="E3831" s="5">
        <f>IFERROR((PlanMasine[[#This Row],[Norma]]/PlanMasine[[#This Row],[Q]])*(PlanMasine[[#This Row],[Q]]/SUMIF(#REF!,PlanMasine[[#This Row],[RN]],#REF!)*PlanMasine[[#This Row],[KPLQ]]),0)</f>
        <v>0</v>
      </c>
      <c r="F3831" s="23">
        <v>1</v>
      </c>
      <c r="G3831" s="23">
        <v>0</v>
      </c>
      <c r="H3831" s="23">
        <v>0</v>
      </c>
      <c r="I3831" s="23" t="s">
        <v>5</v>
      </c>
      <c r="J3831" s="23" t="s">
        <v>570</v>
      </c>
      <c r="K3831" s="23" t="s">
        <v>2659</v>
      </c>
      <c r="L3831" s="24">
        <v>45895</v>
      </c>
      <c r="M3831" s="28">
        <v>2.7777777777777779E-3</v>
      </c>
      <c r="N3831" s="3">
        <v>45880</v>
      </c>
      <c r="O3831">
        <v>175858</v>
      </c>
      <c r="P3831" t="e">
        <f>IFERROR(INDEX(REDOSLIJED!#REF!,MATCH(PlanMasine[[#This Row],[KPL]],REDOSLIJED!#REF!,0)),MAX(REDOSLIJED!#REF!)+1)</f>
        <v>#REF!</v>
      </c>
    </row>
    <row r="3832" spans="1:16" hidden="1" x14ac:dyDescent="0.25">
      <c r="A3832" s="23">
        <v>1036611</v>
      </c>
      <c r="B3832" s="23">
        <v>1</v>
      </c>
      <c r="C3832" s="23">
        <v>1036653</v>
      </c>
      <c r="D3832" s="23" t="s">
        <v>2175</v>
      </c>
      <c r="E3832" s="5">
        <f>IFERROR((PlanMasine[[#This Row],[Norma]]/PlanMasine[[#This Row],[Q]])*(PlanMasine[[#This Row],[Q]]/SUMIF(#REF!,PlanMasine[[#This Row],[RN]],#REF!)*PlanMasine[[#This Row],[KPLQ]]),0)</f>
        <v>0</v>
      </c>
      <c r="F3832" s="23">
        <v>1</v>
      </c>
      <c r="G3832" s="23">
        <v>0</v>
      </c>
      <c r="H3832" s="23">
        <v>0</v>
      </c>
      <c r="I3832" s="23" t="s">
        <v>5</v>
      </c>
      <c r="J3832" s="23" t="s">
        <v>570</v>
      </c>
      <c r="K3832" s="23" t="s">
        <v>2659</v>
      </c>
      <c r="L3832" s="24">
        <v>45895</v>
      </c>
      <c r="M3832" s="28">
        <v>2.0833333333333333E-3</v>
      </c>
      <c r="N3832" s="3">
        <v>45880</v>
      </c>
      <c r="O3832">
        <v>175850</v>
      </c>
      <c r="P3832" t="e">
        <f>IFERROR(INDEX(REDOSLIJED!#REF!,MATCH(PlanMasine[[#This Row],[KPL]],REDOSLIJED!#REF!,0)),MAX(REDOSLIJED!#REF!)+1)</f>
        <v>#REF!</v>
      </c>
    </row>
    <row r="3833" spans="1:16" hidden="1" x14ac:dyDescent="0.25">
      <c r="A3833" s="23">
        <v>1036611</v>
      </c>
      <c r="B3833" s="23">
        <v>1</v>
      </c>
      <c r="C3833" s="23">
        <v>1036617</v>
      </c>
      <c r="D3833" s="23" t="s">
        <v>2391</v>
      </c>
      <c r="E3833" s="5">
        <f>IFERROR((PlanMasine[[#This Row],[Norma]]/PlanMasine[[#This Row],[Q]])*(PlanMasine[[#This Row],[Q]]/SUMIF(#REF!,PlanMasine[[#This Row],[RN]],#REF!)*PlanMasine[[#This Row],[KPLQ]]),0)</f>
        <v>0</v>
      </c>
      <c r="F3833" s="23">
        <v>1</v>
      </c>
      <c r="G3833" s="23">
        <v>0</v>
      </c>
      <c r="H3833" s="23">
        <v>0</v>
      </c>
      <c r="I3833" s="23" t="s">
        <v>5</v>
      </c>
      <c r="J3833" s="23" t="s">
        <v>570</v>
      </c>
      <c r="K3833" s="23" t="s">
        <v>2659</v>
      </c>
      <c r="L3833" s="24">
        <v>45895</v>
      </c>
      <c r="M3833" s="28">
        <v>2.0833333333333333E-3</v>
      </c>
      <c r="N3833" s="3">
        <v>45880</v>
      </c>
      <c r="O3833">
        <v>175803</v>
      </c>
      <c r="P3833" t="e">
        <f>IFERROR(INDEX(REDOSLIJED!#REF!,MATCH(PlanMasine[[#This Row],[KPL]],REDOSLIJED!#REF!,0)),MAX(REDOSLIJED!#REF!)+1)</f>
        <v>#REF!</v>
      </c>
    </row>
    <row r="3834" spans="1:16" hidden="1" x14ac:dyDescent="0.25">
      <c r="A3834" s="23">
        <v>1036611</v>
      </c>
      <c r="B3834" s="23">
        <v>1</v>
      </c>
      <c r="C3834" s="23">
        <v>1036741</v>
      </c>
      <c r="D3834" s="23" t="s">
        <v>2390</v>
      </c>
      <c r="E3834" s="5">
        <f>IFERROR((PlanMasine[[#This Row],[Norma]]/PlanMasine[[#This Row],[Q]])*(PlanMasine[[#This Row],[Q]]/SUMIF(#REF!,PlanMasine[[#This Row],[RN]],#REF!)*PlanMasine[[#This Row],[KPLQ]]),0)</f>
        <v>0</v>
      </c>
      <c r="F3834" s="23">
        <v>1</v>
      </c>
      <c r="G3834" s="23">
        <v>0</v>
      </c>
      <c r="H3834" s="23">
        <v>0</v>
      </c>
      <c r="I3834" s="23" t="s">
        <v>5</v>
      </c>
      <c r="J3834" s="23" t="s">
        <v>570</v>
      </c>
      <c r="K3834" s="23" t="s">
        <v>2659</v>
      </c>
      <c r="L3834" s="24">
        <v>45895</v>
      </c>
      <c r="M3834" s="28">
        <v>1.3888888888888889E-3</v>
      </c>
      <c r="N3834" s="3">
        <v>45880</v>
      </c>
      <c r="O3834">
        <v>175938</v>
      </c>
      <c r="P3834" t="e">
        <f>IFERROR(INDEX(REDOSLIJED!#REF!,MATCH(PlanMasine[[#This Row],[KPL]],REDOSLIJED!#REF!,0)),MAX(REDOSLIJED!#REF!)+1)</f>
        <v>#REF!</v>
      </c>
    </row>
    <row r="3835" spans="1:16" hidden="1" x14ac:dyDescent="0.25">
      <c r="A3835" s="23">
        <v>1037011</v>
      </c>
      <c r="B3835" s="23">
        <v>1</v>
      </c>
      <c r="C3835" s="23">
        <v>1037037</v>
      </c>
      <c r="D3835" s="23" t="s">
        <v>2231</v>
      </c>
      <c r="E3835" s="5">
        <f>IFERROR((PlanMasine[[#This Row],[Norma]]/PlanMasine[[#This Row],[Q]])*(PlanMasine[[#This Row],[Q]]/SUMIF(#REF!,PlanMasine[[#This Row],[RN]],#REF!)*PlanMasine[[#This Row],[KPLQ]]),0)</f>
        <v>0</v>
      </c>
      <c r="F3835" s="23">
        <v>1</v>
      </c>
      <c r="G3835" s="23">
        <v>0</v>
      </c>
      <c r="H3835" s="23">
        <v>0</v>
      </c>
      <c r="I3835" s="23" t="s">
        <v>5</v>
      </c>
      <c r="J3835" s="23" t="s">
        <v>570</v>
      </c>
      <c r="K3835" s="23" t="s">
        <v>2660</v>
      </c>
      <c r="L3835" s="24">
        <v>45891</v>
      </c>
      <c r="M3835" s="28">
        <v>1.3888888888888889E-3</v>
      </c>
      <c r="N3835" s="3">
        <v>45880</v>
      </c>
      <c r="O3835">
        <v>133526</v>
      </c>
      <c r="P3835" t="e">
        <f>IFERROR(INDEX(REDOSLIJED!#REF!,MATCH(PlanMasine[[#This Row],[KPL]],REDOSLIJED!#REF!,0)),MAX(REDOSLIJED!#REF!)+1)</f>
        <v>#REF!</v>
      </c>
    </row>
    <row r="3836" spans="1:16" hidden="1" x14ac:dyDescent="0.25">
      <c r="A3836" s="23">
        <v>1037011</v>
      </c>
      <c r="B3836" s="23">
        <v>1</v>
      </c>
      <c r="C3836" s="23">
        <v>1037035</v>
      </c>
      <c r="D3836" s="23" t="s">
        <v>2232</v>
      </c>
      <c r="E3836" s="5">
        <f>IFERROR((PlanMasine[[#This Row],[Norma]]/PlanMasine[[#This Row],[Q]])*(PlanMasine[[#This Row],[Q]]/SUMIF(#REF!,PlanMasine[[#This Row],[RN]],#REF!)*PlanMasine[[#This Row],[KPLQ]]),0)</f>
        <v>0</v>
      </c>
      <c r="F3836" s="23">
        <v>1</v>
      </c>
      <c r="G3836" s="23">
        <v>0</v>
      </c>
      <c r="H3836" s="23">
        <v>0</v>
      </c>
      <c r="I3836" s="23" t="s">
        <v>5</v>
      </c>
      <c r="J3836" s="23" t="s">
        <v>570</v>
      </c>
      <c r="K3836" s="23" t="s">
        <v>2660</v>
      </c>
      <c r="L3836" s="24">
        <v>45891</v>
      </c>
      <c r="M3836" s="28">
        <v>3.472222222222222E-3</v>
      </c>
      <c r="N3836" s="3">
        <v>45880</v>
      </c>
      <c r="O3836">
        <v>133524</v>
      </c>
      <c r="P3836" t="e">
        <f>IFERROR(INDEX(REDOSLIJED!#REF!,MATCH(PlanMasine[[#This Row],[KPL]],REDOSLIJED!#REF!,0)),MAX(REDOSLIJED!#REF!)+1)</f>
        <v>#REF!</v>
      </c>
    </row>
    <row r="3837" spans="1:16" hidden="1" x14ac:dyDescent="0.25">
      <c r="A3837" s="23">
        <v>1037011</v>
      </c>
      <c r="B3837" s="23">
        <v>1</v>
      </c>
      <c r="C3837" s="23">
        <v>1037012</v>
      </c>
      <c r="D3837" s="23" t="s">
        <v>2388</v>
      </c>
      <c r="E3837" s="5">
        <f>IFERROR((PlanMasine[[#This Row],[Norma]]/PlanMasine[[#This Row],[Q]])*(PlanMasine[[#This Row],[Q]]/SUMIF(#REF!,PlanMasine[[#This Row],[RN]],#REF!)*PlanMasine[[#This Row],[KPLQ]]),0)</f>
        <v>0</v>
      </c>
      <c r="F3837" s="23">
        <v>1</v>
      </c>
      <c r="G3837" s="23">
        <v>0</v>
      </c>
      <c r="H3837" s="23">
        <v>0</v>
      </c>
      <c r="I3837" s="23" t="s">
        <v>5</v>
      </c>
      <c r="J3837" s="23" t="s">
        <v>570</v>
      </c>
      <c r="K3837" s="23" t="s">
        <v>2660</v>
      </c>
      <c r="L3837" s="24">
        <v>45891</v>
      </c>
      <c r="M3837" s="28">
        <v>5.5555555555555558E-3</v>
      </c>
      <c r="N3837" s="3">
        <v>45880</v>
      </c>
      <c r="O3837">
        <v>133502</v>
      </c>
      <c r="P3837" t="e">
        <f>IFERROR(INDEX(REDOSLIJED!#REF!,MATCH(PlanMasine[[#This Row],[KPL]],REDOSLIJED!#REF!,0)),MAX(REDOSLIJED!#REF!)+1)</f>
        <v>#REF!</v>
      </c>
    </row>
    <row r="3838" spans="1:16" hidden="1" x14ac:dyDescent="0.25">
      <c r="A3838" s="23">
        <v>1037011</v>
      </c>
      <c r="B3838" s="23">
        <v>1</v>
      </c>
      <c r="C3838" s="23">
        <v>1037041</v>
      </c>
      <c r="D3838" s="23" t="s">
        <v>2230</v>
      </c>
      <c r="E3838" s="5">
        <f>IFERROR((PlanMasine[[#This Row],[Norma]]/PlanMasine[[#This Row],[Q]])*(PlanMasine[[#This Row],[Q]]/SUMIF(#REF!,PlanMasine[[#This Row],[RN]],#REF!)*PlanMasine[[#This Row],[KPLQ]]),0)</f>
        <v>0</v>
      </c>
      <c r="F3838" s="23">
        <v>1</v>
      </c>
      <c r="G3838" s="23">
        <v>0</v>
      </c>
      <c r="H3838" s="23">
        <v>0</v>
      </c>
      <c r="I3838" s="23" t="s">
        <v>5</v>
      </c>
      <c r="J3838" s="23" t="s">
        <v>570</v>
      </c>
      <c r="K3838" s="23" t="s">
        <v>2660</v>
      </c>
      <c r="L3838" s="24">
        <v>45891</v>
      </c>
      <c r="M3838" s="28">
        <v>3.472222222222222E-3</v>
      </c>
      <c r="N3838" s="3">
        <v>45880</v>
      </c>
      <c r="O3838">
        <v>133530</v>
      </c>
      <c r="P3838" t="e">
        <f>IFERROR(INDEX(REDOSLIJED!#REF!,MATCH(PlanMasine[[#This Row],[KPL]],REDOSLIJED!#REF!,0)),MAX(REDOSLIJED!#REF!)+1)</f>
        <v>#REF!</v>
      </c>
    </row>
    <row r="3839" spans="1:16" hidden="1" x14ac:dyDescent="0.25">
      <c r="A3839" s="23">
        <v>1037011</v>
      </c>
      <c r="B3839" s="23">
        <v>1</v>
      </c>
      <c r="C3839" s="23">
        <v>1037013</v>
      </c>
      <c r="D3839" s="23" t="s">
        <v>2378</v>
      </c>
      <c r="E3839" s="5">
        <f>IFERROR((PlanMasine[[#This Row],[Norma]]/PlanMasine[[#This Row],[Q]])*(PlanMasine[[#This Row],[Q]]/SUMIF(#REF!,PlanMasine[[#This Row],[RN]],#REF!)*PlanMasine[[#This Row],[KPLQ]]),0)</f>
        <v>0</v>
      </c>
      <c r="F3839" s="23">
        <v>3</v>
      </c>
      <c r="G3839" s="23">
        <v>0</v>
      </c>
      <c r="H3839" s="23">
        <v>0</v>
      </c>
      <c r="I3839" s="23" t="s">
        <v>5</v>
      </c>
      <c r="J3839" s="23" t="s">
        <v>570</v>
      </c>
      <c r="K3839" s="23" t="s">
        <v>2660</v>
      </c>
      <c r="L3839" s="24">
        <v>45891</v>
      </c>
      <c r="M3839" s="28">
        <v>2.0833333333333333E-3</v>
      </c>
      <c r="N3839" s="3">
        <v>45880</v>
      </c>
      <c r="O3839">
        <v>133503</v>
      </c>
      <c r="P3839" t="e">
        <f>IFERROR(INDEX(REDOSLIJED!#REF!,MATCH(PlanMasine[[#This Row],[KPL]],REDOSLIJED!#REF!,0)),MAX(REDOSLIJED!#REF!)+1)</f>
        <v>#REF!</v>
      </c>
    </row>
    <row r="3840" spans="1:16" hidden="1" x14ac:dyDescent="0.25">
      <c r="A3840" s="23">
        <v>1037170</v>
      </c>
      <c r="B3840" s="23">
        <v>1</v>
      </c>
      <c r="C3840" s="23">
        <v>1037200</v>
      </c>
      <c r="D3840" s="23" t="s">
        <v>2230</v>
      </c>
      <c r="E3840" s="5">
        <f>IFERROR((PlanMasine[[#This Row],[Norma]]/PlanMasine[[#This Row],[Q]])*(PlanMasine[[#This Row],[Q]]/SUMIF(#REF!,PlanMasine[[#This Row],[RN]],#REF!)*PlanMasine[[#This Row],[KPLQ]]),0)</f>
        <v>0</v>
      </c>
      <c r="F3840" s="23">
        <v>1</v>
      </c>
      <c r="G3840" s="23">
        <v>0</v>
      </c>
      <c r="H3840" s="23">
        <v>0</v>
      </c>
      <c r="I3840" s="23" t="s">
        <v>5</v>
      </c>
      <c r="J3840" s="23" t="s">
        <v>570</v>
      </c>
      <c r="K3840" s="23" t="s">
        <v>2661</v>
      </c>
      <c r="L3840" s="24">
        <v>45891</v>
      </c>
      <c r="M3840" s="28">
        <v>3.472222222222222E-3</v>
      </c>
      <c r="N3840" s="3">
        <v>45880</v>
      </c>
      <c r="O3840">
        <v>133530</v>
      </c>
      <c r="P3840" t="e">
        <f>IFERROR(INDEX(REDOSLIJED!#REF!,MATCH(PlanMasine[[#This Row],[KPL]],REDOSLIJED!#REF!,0)),MAX(REDOSLIJED!#REF!)+1)</f>
        <v>#REF!</v>
      </c>
    </row>
    <row r="3841" spans="1:16" hidden="1" x14ac:dyDescent="0.25">
      <c r="A3841" s="23">
        <v>1037170</v>
      </c>
      <c r="B3841" s="23">
        <v>1</v>
      </c>
      <c r="C3841" s="23">
        <v>1037196</v>
      </c>
      <c r="D3841" s="23" t="s">
        <v>2231</v>
      </c>
      <c r="E3841" s="5">
        <f>IFERROR((PlanMasine[[#This Row],[Norma]]/PlanMasine[[#This Row],[Q]])*(PlanMasine[[#This Row],[Q]]/SUMIF(#REF!,PlanMasine[[#This Row],[RN]],#REF!)*PlanMasine[[#This Row],[KPLQ]]),0)</f>
        <v>0</v>
      </c>
      <c r="F3841" s="23">
        <v>1</v>
      </c>
      <c r="G3841" s="23">
        <v>0</v>
      </c>
      <c r="H3841" s="23">
        <v>0</v>
      </c>
      <c r="I3841" s="23" t="s">
        <v>5</v>
      </c>
      <c r="J3841" s="23" t="s">
        <v>570</v>
      </c>
      <c r="K3841" s="23" t="s">
        <v>2661</v>
      </c>
      <c r="L3841" s="24">
        <v>45891</v>
      </c>
      <c r="M3841" s="28">
        <v>1.3888888888888889E-3</v>
      </c>
      <c r="N3841" s="3">
        <v>45880</v>
      </c>
      <c r="O3841">
        <v>133526</v>
      </c>
      <c r="P3841" t="e">
        <f>IFERROR(INDEX(REDOSLIJED!#REF!,MATCH(PlanMasine[[#This Row],[KPL]],REDOSLIJED!#REF!,0)),MAX(REDOSLIJED!#REF!)+1)</f>
        <v>#REF!</v>
      </c>
    </row>
    <row r="3842" spans="1:16" hidden="1" x14ac:dyDescent="0.25">
      <c r="A3842" s="23">
        <v>1037170</v>
      </c>
      <c r="B3842" s="23">
        <v>1</v>
      </c>
      <c r="C3842" s="23">
        <v>1037194</v>
      </c>
      <c r="D3842" s="23" t="s">
        <v>2232</v>
      </c>
      <c r="E3842" s="5">
        <f>IFERROR((PlanMasine[[#This Row],[Norma]]/PlanMasine[[#This Row],[Q]])*(PlanMasine[[#This Row],[Q]]/SUMIF(#REF!,PlanMasine[[#This Row],[RN]],#REF!)*PlanMasine[[#This Row],[KPLQ]]),0)</f>
        <v>0</v>
      </c>
      <c r="F3842" s="23">
        <v>1</v>
      </c>
      <c r="G3842" s="23">
        <v>0</v>
      </c>
      <c r="H3842" s="23">
        <v>0</v>
      </c>
      <c r="I3842" s="23" t="s">
        <v>5</v>
      </c>
      <c r="J3842" s="23" t="s">
        <v>570</v>
      </c>
      <c r="K3842" s="23" t="s">
        <v>2661</v>
      </c>
      <c r="L3842" s="24">
        <v>45891</v>
      </c>
      <c r="M3842" s="28">
        <v>3.472222222222222E-3</v>
      </c>
      <c r="N3842" s="3">
        <v>45880</v>
      </c>
      <c r="O3842">
        <v>133524</v>
      </c>
      <c r="P3842" t="e">
        <f>IFERROR(INDEX(REDOSLIJED!#REF!,MATCH(PlanMasine[[#This Row],[KPL]],REDOSLIJED!#REF!,0)),MAX(REDOSLIJED!#REF!)+1)</f>
        <v>#REF!</v>
      </c>
    </row>
    <row r="3843" spans="1:16" hidden="1" x14ac:dyDescent="0.25">
      <c r="A3843" s="23">
        <v>1037170</v>
      </c>
      <c r="B3843" s="23">
        <v>1</v>
      </c>
      <c r="C3843" s="23">
        <v>1037172</v>
      </c>
      <c r="D3843" s="23" t="s">
        <v>2378</v>
      </c>
      <c r="E3843" s="5">
        <f>IFERROR((PlanMasine[[#This Row],[Norma]]/PlanMasine[[#This Row],[Q]])*(PlanMasine[[#This Row],[Q]]/SUMIF(#REF!,PlanMasine[[#This Row],[RN]],#REF!)*PlanMasine[[#This Row],[KPLQ]]),0)</f>
        <v>0</v>
      </c>
      <c r="F3843" s="23">
        <v>3</v>
      </c>
      <c r="G3843" s="23">
        <v>0</v>
      </c>
      <c r="H3843" s="23">
        <v>0</v>
      </c>
      <c r="I3843" s="23" t="s">
        <v>5</v>
      </c>
      <c r="J3843" s="23" t="s">
        <v>570</v>
      </c>
      <c r="K3843" s="23" t="s">
        <v>2661</v>
      </c>
      <c r="L3843" s="24">
        <v>45891</v>
      </c>
      <c r="M3843" s="28">
        <v>2.0833333333333333E-3</v>
      </c>
      <c r="N3843" s="3">
        <v>45880</v>
      </c>
      <c r="O3843">
        <v>133503</v>
      </c>
      <c r="P3843" t="e">
        <f>IFERROR(INDEX(REDOSLIJED!#REF!,MATCH(PlanMasine[[#This Row],[KPL]],REDOSLIJED!#REF!,0)),MAX(REDOSLIJED!#REF!)+1)</f>
        <v>#REF!</v>
      </c>
    </row>
    <row r="3844" spans="1:16" hidden="1" x14ac:dyDescent="0.25">
      <c r="A3844" s="23">
        <v>1037170</v>
      </c>
      <c r="B3844" s="23">
        <v>1</v>
      </c>
      <c r="C3844" s="23">
        <v>1037171</v>
      </c>
      <c r="D3844" s="23" t="s">
        <v>2388</v>
      </c>
      <c r="E3844" s="5">
        <f>IFERROR((PlanMasine[[#This Row],[Norma]]/PlanMasine[[#This Row],[Q]])*(PlanMasine[[#This Row],[Q]]/SUMIF(#REF!,PlanMasine[[#This Row],[RN]],#REF!)*PlanMasine[[#This Row],[KPLQ]]),0)</f>
        <v>0</v>
      </c>
      <c r="F3844" s="23">
        <v>1</v>
      </c>
      <c r="G3844" s="23">
        <v>0</v>
      </c>
      <c r="H3844" s="23">
        <v>0</v>
      </c>
      <c r="I3844" s="23" t="s">
        <v>5</v>
      </c>
      <c r="J3844" s="23" t="s">
        <v>570</v>
      </c>
      <c r="K3844" s="23" t="s">
        <v>2661</v>
      </c>
      <c r="L3844" s="24">
        <v>45891</v>
      </c>
      <c r="M3844" s="28">
        <v>5.5555555555555558E-3</v>
      </c>
      <c r="N3844" s="3">
        <v>45880</v>
      </c>
      <c r="O3844">
        <v>133502</v>
      </c>
      <c r="P3844" t="e">
        <f>IFERROR(INDEX(REDOSLIJED!#REF!,MATCH(PlanMasine[[#This Row],[KPL]],REDOSLIJED!#REF!,0)),MAX(REDOSLIJED!#REF!)+1)</f>
        <v>#REF!</v>
      </c>
    </row>
  </sheetData>
  <sortState xmlns:xlrd2="http://schemas.microsoft.com/office/spreadsheetml/2017/richdata2" ref="A2:P422">
    <sortCondition ref="P2:P1048576"/>
    <sortCondition ref="N2:N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Q2272"/>
  <sheetViews>
    <sheetView topLeftCell="A1870" zoomScale="85" zoomScaleNormal="85" workbookViewId="0">
      <selection activeCell="E1903" sqref="E1903"/>
    </sheetView>
  </sheetViews>
  <sheetFormatPr defaultRowHeight="15" x14ac:dyDescent="0.25"/>
  <cols>
    <col min="1" max="1" width="10.28515625" style="7" bestFit="1" customWidth="1"/>
    <col min="2" max="2" width="10" style="6" customWidth="1"/>
    <col min="3" max="5" width="8.85546875" style="10" customWidth="1"/>
    <col min="6" max="6" width="58.85546875" style="1" bestFit="1" customWidth="1"/>
    <col min="7" max="7" width="17" style="1" customWidth="1"/>
    <col min="8" max="8" width="63.85546875" style="1" customWidth="1"/>
    <col min="9" max="9" width="19.7109375" style="1" customWidth="1"/>
    <col min="10" max="10" width="13" style="46" customWidth="1"/>
    <col min="11" max="14" width="10.140625" customWidth="1"/>
    <col min="42" max="42" width="10.85546875" customWidth="1"/>
  </cols>
  <sheetData>
    <row r="1" spans="1:43" x14ac:dyDescent="0.25">
      <c r="A1" s="43" t="s">
        <v>180</v>
      </c>
      <c r="B1" s="44" t="s">
        <v>181</v>
      </c>
      <c r="C1" s="45" t="s">
        <v>214</v>
      </c>
      <c r="D1" s="45" t="s">
        <v>212</v>
      </c>
      <c r="E1" s="45" t="s">
        <v>213</v>
      </c>
      <c r="F1" s="7"/>
      <c r="G1" s="7">
        <v>43831</v>
      </c>
      <c r="H1" s="1" t="s">
        <v>205</v>
      </c>
      <c r="I1" s="74" t="s">
        <v>432</v>
      </c>
      <c r="J1" s="74"/>
      <c r="K1" s="4"/>
      <c r="L1" s="4"/>
      <c r="AA1" s="23"/>
      <c r="AB1" s="23"/>
      <c r="AC1" s="23" t="s">
        <v>198</v>
      </c>
      <c r="AD1" s="23" t="s">
        <v>198</v>
      </c>
      <c r="AE1" s="23" t="s">
        <v>198</v>
      </c>
      <c r="AF1" s="23" t="s">
        <v>198</v>
      </c>
      <c r="AG1" s="23" t="s">
        <v>198</v>
      </c>
      <c r="AH1" s="23" t="s">
        <v>199</v>
      </c>
      <c r="AI1" s="23" t="s">
        <v>198</v>
      </c>
      <c r="AJ1" s="23" t="s">
        <v>198</v>
      </c>
      <c r="AK1" s="23" t="s">
        <v>198</v>
      </c>
      <c r="AL1" s="23" t="s">
        <v>198</v>
      </c>
      <c r="AM1" s="23" t="s">
        <v>198</v>
      </c>
      <c r="AN1" s="23" t="s">
        <v>198</v>
      </c>
      <c r="AO1" s="25">
        <v>2.0833333333333356E-2</v>
      </c>
      <c r="AP1" s="29" t="s">
        <v>198</v>
      </c>
      <c r="AQ1" s="29" t="s">
        <v>198</v>
      </c>
    </row>
    <row r="2" spans="1:43" x14ac:dyDescent="0.25">
      <c r="A2" s="3">
        <v>43831</v>
      </c>
      <c r="B2" s="1">
        <f>IF(A2&gt;0,WEEKDAY(A2,2),"")</f>
        <v>3</v>
      </c>
      <c r="C2" s="10" t="s">
        <v>313</v>
      </c>
      <c r="D2" s="10" t="s">
        <v>313</v>
      </c>
      <c r="E2" s="10" t="s">
        <v>313</v>
      </c>
      <c r="F2" s="1" t="str">
        <f>IFERROR(VLOOKUP(A2,$G$1:$H$18,2,FALSE),"")</f>
        <v>Nova godina</v>
      </c>
      <c r="G2" s="7">
        <v>43831</v>
      </c>
      <c r="H2" s="1" t="s">
        <v>205</v>
      </c>
      <c r="I2" s="5" t="s">
        <v>382</v>
      </c>
      <c r="J2" s="5">
        <v>0</v>
      </c>
      <c r="AA2" s="23"/>
      <c r="AB2" s="23"/>
      <c r="AC2" s="23" t="s">
        <v>321</v>
      </c>
      <c r="AD2" s="23" t="s">
        <v>321</v>
      </c>
      <c r="AE2" s="23" t="s">
        <v>321</v>
      </c>
      <c r="AF2" s="23" t="s">
        <v>321</v>
      </c>
      <c r="AG2" s="23" t="s">
        <v>321</v>
      </c>
      <c r="AH2" s="23" t="s">
        <v>199</v>
      </c>
      <c r="AI2" s="23" t="s">
        <v>321</v>
      </c>
      <c r="AJ2" s="23" t="s">
        <v>321</v>
      </c>
      <c r="AK2" s="23" t="s">
        <v>321</v>
      </c>
      <c r="AL2" s="23" t="s">
        <v>321</v>
      </c>
      <c r="AM2" s="23" t="s">
        <v>321</v>
      </c>
      <c r="AN2" s="23" t="s">
        <v>321</v>
      </c>
      <c r="AO2" s="25">
        <v>0.33333333333333331</v>
      </c>
      <c r="AP2" s="23" t="s">
        <v>321</v>
      </c>
      <c r="AQ2" s="23" t="s">
        <v>321</v>
      </c>
    </row>
    <row r="3" spans="1:43" ht="15" customHeight="1" x14ac:dyDescent="0.25">
      <c r="A3" s="3">
        <v>43832</v>
      </c>
      <c r="B3" s="1">
        <f t="shared" ref="B3:B31" si="0">IF(A3&gt;0,WEEKDAY(A3,2),"")</f>
        <v>4</v>
      </c>
      <c r="C3" s="10" t="s">
        <v>315</v>
      </c>
      <c r="D3" s="10" t="s">
        <v>315</v>
      </c>
      <c r="E3" s="10" t="s">
        <v>315</v>
      </c>
      <c r="F3" s="1" t="str">
        <f t="shared" ref="F3:F66" si="1">IFERROR(VLOOKUP(A3,$G$1:$H$18,2,FALSE),"")</f>
        <v/>
      </c>
      <c r="G3" s="7">
        <v>43891</v>
      </c>
      <c r="H3" s="1" t="s">
        <v>374</v>
      </c>
      <c r="I3" s="5" t="s">
        <v>383</v>
      </c>
      <c r="J3" s="5">
        <v>0</v>
      </c>
    </row>
    <row r="4" spans="1:43" x14ac:dyDescent="0.25">
      <c r="A4" s="3">
        <v>43833</v>
      </c>
      <c r="B4" s="1">
        <f t="shared" si="0"/>
        <v>5</v>
      </c>
      <c r="C4" s="10" t="s">
        <v>315</v>
      </c>
      <c r="D4" s="10" t="s">
        <v>315</v>
      </c>
      <c r="E4" s="10" t="s">
        <v>315</v>
      </c>
      <c r="F4" s="1" t="str">
        <f t="shared" si="1"/>
        <v/>
      </c>
      <c r="G4" s="7">
        <v>43931</v>
      </c>
      <c r="H4" s="1" t="s">
        <v>375</v>
      </c>
      <c r="I4" s="5" t="s">
        <v>384</v>
      </c>
      <c r="J4" s="5">
        <v>0</v>
      </c>
    </row>
    <row r="5" spans="1:43" x14ac:dyDescent="0.25">
      <c r="A5" s="3">
        <v>43834</v>
      </c>
      <c r="B5" s="1">
        <f t="shared" si="0"/>
        <v>6</v>
      </c>
      <c r="C5" s="10" t="s">
        <v>315</v>
      </c>
      <c r="D5" s="10" t="s">
        <v>315</v>
      </c>
      <c r="E5" s="10" t="s">
        <v>315</v>
      </c>
      <c r="F5" s="1" t="str">
        <f t="shared" si="1"/>
        <v/>
      </c>
      <c r="G5" s="7">
        <v>43933</v>
      </c>
      <c r="H5" s="1" t="s">
        <v>375</v>
      </c>
      <c r="I5" s="5" t="s">
        <v>385</v>
      </c>
      <c r="J5" s="5">
        <v>0</v>
      </c>
    </row>
    <row r="6" spans="1:43" x14ac:dyDescent="0.25">
      <c r="A6" s="3">
        <v>43835</v>
      </c>
      <c r="B6" s="1">
        <f t="shared" si="0"/>
        <v>7</v>
      </c>
      <c r="C6" s="10" t="s">
        <v>313</v>
      </c>
      <c r="D6" s="10" t="s">
        <v>313</v>
      </c>
      <c r="E6" s="10" t="s">
        <v>313</v>
      </c>
      <c r="F6" s="1" t="str">
        <f t="shared" si="1"/>
        <v/>
      </c>
      <c r="G6" s="7">
        <v>43934</v>
      </c>
      <c r="H6" s="1" t="s">
        <v>375</v>
      </c>
      <c r="I6" s="5" t="s">
        <v>386</v>
      </c>
      <c r="J6" s="5">
        <v>0</v>
      </c>
    </row>
    <row r="7" spans="1:43" x14ac:dyDescent="0.25">
      <c r="A7" s="3">
        <v>43836</v>
      </c>
      <c r="B7" s="1">
        <f t="shared" si="0"/>
        <v>1</v>
      </c>
      <c r="C7" s="10" t="s">
        <v>315</v>
      </c>
      <c r="D7" s="10" t="s">
        <v>315</v>
      </c>
      <c r="E7" s="10" t="s">
        <v>315</v>
      </c>
      <c r="F7" s="1" t="str">
        <f t="shared" si="1"/>
        <v/>
      </c>
      <c r="G7" s="7">
        <v>43938</v>
      </c>
      <c r="H7" s="1" t="s">
        <v>376</v>
      </c>
      <c r="I7" s="5" t="s">
        <v>387</v>
      </c>
      <c r="J7" s="5">
        <v>14</v>
      </c>
    </row>
    <row r="8" spans="1:43" x14ac:dyDescent="0.25">
      <c r="A8" s="3">
        <v>43837</v>
      </c>
      <c r="B8" s="1">
        <f t="shared" si="0"/>
        <v>2</v>
      </c>
      <c r="C8" s="10" t="s">
        <v>315</v>
      </c>
      <c r="D8" s="10" t="s">
        <v>315</v>
      </c>
      <c r="E8" s="10" t="s">
        <v>315</v>
      </c>
      <c r="F8" s="1" t="str">
        <f t="shared" si="1"/>
        <v/>
      </c>
      <c r="G8" s="7">
        <v>43940</v>
      </c>
      <c r="H8" s="1" t="s">
        <v>376</v>
      </c>
      <c r="I8" s="5" t="s">
        <v>388</v>
      </c>
      <c r="J8" s="5">
        <v>14</v>
      </c>
    </row>
    <row r="9" spans="1:43" x14ac:dyDescent="0.25">
      <c r="A9" s="3">
        <v>43838</v>
      </c>
      <c r="B9" s="1">
        <f t="shared" si="0"/>
        <v>3</v>
      </c>
      <c r="C9" s="10" t="s">
        <v>315</v>
      </c>
      <c r="D9" s="10" t="s">
        <v>315</v>
      </c>
      <c r="E9" s="10" t="s">
        <v>315</v>
      </c>
      <c r="F9" s="1" t="str">
        <f t="shared" si="1"/>
        <v/>
      </c>
      <c r="G9" s="7">
        <v>43941</v>
      </c>
      <c r="H9" s="1" t="s">
        <v>376</v>
      </c>
      <c r="I9" s="5" t="s">
        <v>389</v>
      </c>
      <c r="J9" s="5">
        <v>0</v>
      </c>
    </row>
    <row r="10" spans="1:43" x14ac:dyDescent="0.25">
      <c r="A10" s="3">
        <v>43839</v>
      </c>
      <c r="B10" s="1">
        <f t="shared" si="0"/>
        <v>4</v>
      </c>
      <c r="C10" s="10" t="s">
        <v>315</v>
      </c>
      <c r="D10" s="10" t="s">
        <v>315</v>
      </c>
      <c r="E10" s="10" t="s">
        <v>315</v>
      </c>
      <c r="F10" s="1" t="str">
        <f t="shared" si="1"/>
        <v/>
      </c>
      <c r="G10" s="7">
        <v>43952</v>
      </c>
      <c r="H10" s="1" t="s">
        <v>206</v>
      </c>
      <c r="I10" s="5" t="s">
        <v>390</v>
      </c>
      <c r="J10" s="5">
        <v>0</v>
      </c>
    </row>
    <row r="11" spans="1:43" x14ac:dyDescent="0.25">
      <c r="A11" s="3">
        <v>43840</v>
      </c>
      <c r="B11" s="1">
        <f t="shared" si="0"/>
        <v>5</v>
      </c>
      <c r="C11" s="10" t="s">
        <v>315</v>
      </c>
      <c r="D11" s="10" t="s">
        <v>315</v>
      </c>
      <c r="E11" s="10" t="s">
        <v>315</v>
      </c>
      <c r="F11" s="1" t="str">
        <f t="shared" si="1"/>
        <v/>
      </c>
      <c r="G11" s="7">
        <v>43953</v>
      </c>
      <c r="H11" s="1" t="s">
        <v>206</v>
      </c>
      <c r="I11" s="5" t="s">
        <v>391</v>
      </c>
      <c r="J11" s="5">
        <v>0</v>
      </c>
    </row>
    <row r="12" spans="1:43" x14ac:dyDescent="0.25">
      <c r="A12" s="3">
        <v>43841</v>
      </c>
      <c r="B12" s="1">
        <f t="shared" si="0"/>
        <v>6</v>
      </c>
      <c r="C12" s="10" t="s">
        <v>315</v>
      </c>
      <c r="D12" s="10" t="s">
        <v>315</v>
      </c>
      <c r="E12" s="10" t="s">
        <v>315</v>
      </c>
      <c r="F12" s="1" t="str">
        <f t="shared" si="1"/>
        <v/>
      </c>
      <c r="G12" s="7">
        <v>43975</v>
      </c>
      <c r="H12" s="1" t="s">
        <v>377</v>
      </c>
      <c r="I12" s="5" t="s">
        <v>392</v>
      </c>
      <c r="J12" s="5">
        <v>0</v>
      </c>
    </row>
    <row r="13" spans="1:43" x14ac:dyDescent="0.25">
      <c r="A13" s="3">
        <v>43842</v>
      </c>
      <c r="B13" s="1">
        <f t="shared" si="0"/>
        <v>7</v>
      </c>
      <c r="C13" s="10" t="s">
        <v>313</v>
      </c>
      <c r="D13" s="10" t="s">
        <v>313</v>
      </c>
      <c r="E13" s="10" t="s">
        <v>313</v>
      </c>
      <c r="F13" s="1" t="str">
        <f t="shared" si="1"/>
        <v/>
      </c>
      <c r="G13" s="7">
        <v>43976</v>
      </c>
      <c r="H13" s="1" t="s">
        <v>377</v>
      </c>
      <c r="I13" s="5" t="s">
        <v>393</v>
      </c>
      <c r="J13" s="5">
        <v>0</v>
      </c>
    </row>
    <row r="14" spans="1:43" x14ac:dyDescent="0.25">
      <c r="A14" s="3">
        <v>43843</v>
      </c>
      <c r="B14" s="1">
        <f t="shared" si="0"/>
        <v>1</v>
      </c>
      <c r="C14" s="10" t="s">
        <v>315</v>
      </c>
      <c r="D14" s="10" t="s">
        <v>315</v>
      </c>
      <c r="E14" s="10" t="s">
        <v>315</v>
      </c>
      <c r="F14" s="1" t="str">
        <f t="shared" si="1"/>
        <v/>
      </c>
      <c r="G14" s="7">
        <v>44043</v>
      </c>
      <c r="H14" s="1" t="s">
        <v>378</v>
      </c>
      <c r="I14" t="s">
        <v>394</v>
      </c>
      <c r="J14">
        <v>0</v>
      </c>
    </row>
    <row r="15" spans="1:43" x14ac:dyDescent="0.25">
      <c r="A15" s="3">
        <v>43844</v>
      </c>
      <c r="B15" s="1">
        <f t="shared" si="0"/>
        <v>2</v>
      </c>
      <c r="C15" s="10" t="s">
        <v>315</v>
      </c>
      <c r="D15" s="10" t="s">
        <v>315</v>
      </c>
      <c r="E15" s="10" t="s">
        <v>315</v>
      </c>
      <c r="F15" s="1" t="str">
        <f t="shared" si="1"/>
        <v/>
      </c>
      <c r="G15" s="7">
        <v>44044</v>
      </c>
      <c r="H15" s="1" t="s">
        <v>378</v>
      </c>
      <c r="I15" t="s">
        <v>395</v>
      </c>
      <c r="J15">
        <v>0</v>
      </c>
    </row>
    <row r="16" spans="1:43" x14ac:dyDescent="0.25">
      <c r="A16" s="3">
        <v>43845</v>
      </c>
      <c r="B16" s="1">
        <f t="shared" si="0"/>
        <v>3</v>
      </c>
      <c r="C16" s="10" t="s">
        <v>315</v>
      </c>
      <c r="D16" s="10" t="s">
        <v>315</v>
      </c>
      <c r="E16" s="10" t="s">
        <v>315</v>
      </c>
      <c r="F16" s="1" t="str">
        <f t="shared" si="1"/>
        <v/>
      </c>
      <c r="G16" s="7">
        <v>44160</v>
      </c>
      <c r="H16" s="1" t="s">
        <v>379</v>
      </c>
      <c r="I16" t="s">
        <v>396</v>
      </c>
      <c r="J16">
        <v>11</v>
      </c>
    </row>
    <row r="17" spans="1:10" x14ac:dyDescent="0.25">
      <c r="A17" s="3">
        <v>43846</v>
      </c>
      <c r="B17" s="1">
        <f t="shared" si="0"/>
        <v>4</v>
      </c>
      <c r="C17" s="10" t="s">
        <v>315</v>
      </c>
      <c r="D17" s="10" t="s">
        <v>315</v>
      </c>
      <c r="E17" s="10" t="s">
        <v>315</v>
      </c>
      <c r="F17" s="1" t="str">
        <f t="shared" si="1"/>
        <v/>
      </c>
      <c r="G17" s="7">
        <v>44189</v>
      </c>
      <c r="H17" s="1" t="s">
        <v>380</v>
      </c>
      <c r="I17" t="s">
        <v>397</v>
      </c>
      <c r="J17">
        <v>0</v>
      </c>
    </row>
    <row r="18" spans="1:10" x14ac:dyDescent="0.25">
      <c r="A18" s="3">
        <v>43847</v>
      </c>
      <c r="B18" s="1">
        <f t="shared" si="0"/>
        <v>5</v>
      </c>
      <c r="C18" s="10" t="s">
        <v>315</v>
      </c>
      <c r="D18" s="10" t="s">
        <v>315</v>
      </c>
      <c r="E18" s="10" t="s">
        <v>315</v>
      </c>
      <c r="F18" s="1" t="str">
        <f t="shared" si="1"/>
        <v/>
      </c>
      <c r="G18" s="7">
        <v>44190</v>
      </c>
      <c r="H18" s="1" t="s">
        <v>380</v>
      </c>
      <c r="I18" t="s">
        <v>398</v>
      </c>
      <c r="J18">
        <v>0</v>
      </c>
    </row>
    <row r="19" spans="1:10" x14ac:dyDescent="0.25">
      <c r="A19" s="3">
        <v>43848</v>
      </c>
      <c r="B19" s="1">
        <f t="shared" si="0"/>
        <v>6</v>
      </c>
      <c r="C19" s="10" t="s">
        <v>315</v>
      </c>
      <c r="D19" s="10" t="s">
        <v>315</v>
      </c>
      <c r="E19" s="10" t="s">
        <v>315</v>
      </c>
      <c r="F19" s="1" t="str">
        <f t="shared" si="1"/>
        <v/>
      </c>
      <c r="I19" t="s">
        <v>399</v>
      </c>
      <c r="J19">
        <v>0</v>
      </c>
    </row>
    <row r="20" spans="1:10" x14ac:dyDescent="0.25">
      <c r="A20" s="3">
        <v>43849</v>
      </c>
      <c r="B20" s="1">
        <f t="shared" si="0"/>
        <v>7</v>
      </c>
      <c r="C20" s="10" t="s">
        <v>313</v>
      </c>
      <c r="D20" s="10" t="s">
        <v>313</v>
      </c>
      <c r="E20" s="10" t="s">
        <v>313</v>
      </c>
      <c r="F20" s="1" t="str">
        <f t="shared" si="1"/>
        <v/>
      </c>
      <c r="I20" t="s">
        <v>400</v>
      </c>
      <c r="J20">
        <v>0</v>
      </c>
    </row>
    <row r="21" spans="1:10" x14ac:dyDescent="0.25">
      <c r="A21" s="3">
        <v>43850</v>
      </c>
      <c r="B21" s="1">
        <f t="shared" si="0"/>
        <v>1</v>
      </c>
      <c r="C21" s="10" t="s">
        <v>315</v>
      </c>
      <c r="D21" s="10" t="s">
        <v>315</v>
      </c>
      <c r="E21" s="10" t="s">
        <v>315</v>
      </c>
      <c r="F21" s="1" t="str">
        <f t="shared" si="1"/>
        <v/>
      </c>
      <c r="I21" t="s">
        <v>401</v>
      </c>
      <c r="J21">
        <v>0</v>
      </c>
    </row>
    <row r="22" spans="1:10" x14ac:dyDescent="0.25">
      <c r="A22" s="3">
        <v>43851</v>
      </c>
      <c r="B22" s="1">
        <f t="shared" si="0"/>
        <v>2</v>
      </c>
      <c r="C22" s="10" t="s">
        <v>315</v>
      </c>
      <c r="D22" s="10" t="s">
        <v>315</v>
      </c>
      <c r="E22" s="10" t="s">
        <v>315</v>
      </c>
      <c r="F22" s="1" t="str">
        <f t="shared" si="1"/>
        <v/>
      </c>
      <c r="I22" t="s">
        <v>402</v>
      </c>
      <c r="J22">
        <v>0</v>
      </c>
    </row>
    <row r="23" spans="1:10" x14ac:dyDescent="0.25">
      <c r="A23" s="3">
        <v>43852</v>
      </c>
      <c r="B23" s="1">
        <f t="shared" si="0"/>
        <v>3</v>
      </c>
      <c r="C23" s="10" t="s">
        <v>315</v>
      </c>
      <c r="D23" s="10" t="s">
        <v>315</v>
      </c>
      <c r="E23" s="10" t="s">
        <v>315</v>
      </c>
      <c r="F23" s="1" t="str">
        <f t="shared" si="1"/>
        <v/>
      </c>
      <c r="I23" t="s">
        <v>403</v>
      </c>
      <c r="J23">
        <v>0</v>
      </c>
    </row>
    <row r="24" spans="1:10" x14ac:dyDescent="0.25">
      <c r="A24" s="3">
        <v>43853</v>
      </c>
      <c r="B24" s="1">
        <f t="shared" si="0"/>
        <v>4</v>
      </c>
      <c r="C24" s="10" t="s">
        <v>315</v>
      </c>
      <c r="D24" s="10" t="s">
        <v>315</v>
      </c>
      <c r="E24" s="10" t="s">
        <v>315</v>
      </c>
      <c r="F24" s="1" t="str">
        <f t="shared" si="1"/>
        <v/>
      </c>
      <c r="I24" t="s">
        <v>404</v>
      </c>
      <c r="J24">
        <v>7</v>
      </c>
    </row>
    <row r="25" spans="1:10" x14ac:dyDescent="0.25">
      <c r="A25" s="3">
        <v>43854</v>
      </c>
      <c r="B25" s="1">
        <f t="shared" si="0"/>
        <v>5</v>
      </c>
      <c r="C25" s="10" t="s">
        <v>315</v>
      </c>
      <c r="D25" s="10" t="s">
        <v>315</v>
      </c>
      <c r="E25" s="10" t="s">
        <v>315</v>
      </c>
      <c r="F25" s="1" t="str">
        <f t="shared" si="1"/>
        <v/>
      </c>
      <c r="I25" t="s">
        <v>405</v>
      </c>
      <c r="J25">
        <v>0</v>
      </c>
    </row>
    <row r="26" spans="1:10" x14ac:dyDescent="0.25">
      <c r="A26" s="3">
        <v>43855</v>
      </c>
      <c r="B26" s="1">
        <f t="shared" si="0"/>
        <v>6</v>
      </c>
      <c r="C26" s="10" t="s">
        <v>315</v>
      </c>
      <c r="D26" s="10" t="s">
        <v>315</v>
      </c>
      <c r="E26" s="10" t="s">
        <v>315</v>
      </c>
      <c r="F26" s="1" t="str">
        <f t="shared" si="1"/>
        <v/>
      </c>
      <c r="I26" t="s">
        <v>406</v>
      </c>
      <c r="J26">
        <v>0</v>
      </c>
    </row>
    <row r="27" spans="1:10" x14ac:dyDescent="0.25">
      <c r="A27" s="3">
        <v>43856</v>
      </c>
      <c r="B27" s="1">
        <f t="shared" si="0"/>
        <v>7</v>
      </c>
      <c r="C27" s="10" t="s">
        <v>313</v>
      </c>
      <c r="D27" s="10" t="s">
        <v>313</v>
      </c>
      <c r="E27" s="10" t="s">
        <v>313</v>
      </c>
      <c r="F27" s="1" t="str">
        <f t="shared" si="1"/>
        <v/>
      </c>
      <c r="I27" t="s">
        <v>407</v>
      </c>
      <c r="J27">
        <v>7</v>
      </c>
    </row>
    <row r="28" spans="1:10" x14ac:dyDescent="0.25">
      <c r="A28" s="3">
        <v>43857</v>
      </c>
      <c r="B28" s="1">
        <f t="shared" si="0"/>
        <v>1</v>
      </c>
      <c r="C28" s="10" t="s">
        <v>315</v>
      </c>
      <c r="D28" s="10" t="s">
        <v>315</v>
      </c>
      <c r="E28" s="10" t="s">
        <v>315</v>
      </c>
      <c r="F28" s="1" t="str">
        <f t="shared" si="1"/>
        <v/>
      </c>
      <c r="I28" t="s">
        <v>408</v>
      </c>
      <c r="J28">
        <v>0</v>
      </c>
    </row>
    <row r="29" spans="1:10" x14ac:dyDescent="0.25">
      <c r="A29" s="3">
        <v>43858</v>
      </c>
      <c r="B29" s="1">
        <f t="shared" si="0"/>
        <v>2</v>
      </c>
      <c r="C29" s="10" t="s">
        <v>315</v>
      </c>
      <c r="D29" s="10" t="s">
        <v>315</v>
      </c>
      <c r="E29" s="10" t="s">
        <v>315</v>
      </c>
      <c r="F29" s="1" t="str">
        <f t="shared" si="1"/>
        <v/>
      </c>
      <c r="I29" t="s">
        <v>409</v>
      </c>
      <c r="J29">
        <v>0</v>
      </c>
    </row>
    <row r="30" spans="1:10" x14ac:dyDescent="0.25">
      <c r="A30" s="3">
        <v>43859</v>
      </c>
      <c r="B30" s="1">
        <f t="shared" si="0"/>
        <v>3</v>
      </c>
      <c r="C30" s="10" t="s">
        <v>315</v>
      </c>
      <c r="D30" s="10" t="s">
        <v>315</v>
      </c>
      <c r="E30" s="10" t="s">
        <v>315</v>
      </c>
      <c r="F30" s="1" t="str">
        <f t="shared" si="1"/>
        <v/>
      </c>
      <c r="I30" t="s">
        <v>410</v>
      </c>
      <c r="J30">
        <v>0</v>
      </c>
    </row>
    <row r="31" spans="1:10" x14ac:dyDescent="0.25">
      <c r="A31" s="3">
        <v>43860</v>
      </c>
      <c r="B31" s="1">
        <f t="shared" si="0"/>
        <v>4</v>
      </c>
      <c r="C31" s="10" t="s">
        <v>315</v>
      </c>
      <c r="D31" s="10" t="s">
        <v>315</v>
      </c>
      <c r="E31" s="10" t="s">
        <v>315</v>
      </c>
      <c r="F31" s="1" t="str">
        <f t="shared" si="1"/>
        <v/>
      </c>
      <c r="I31" t="s">
        <v>411</v>
      </c>
      <c r="J31">
        <v>0</v>
      </c>
    </row>
    <row r="32" spans="1:10" x14ac:dyDescent="0.25">
      <c r="A32" s="3">
        <v>43861</v>
      </c>
      <c r="B32" s="1">
        <f t="shared" ref="B32:B95" si="2">IF(A32&gt;0,WEEKDAY(A32,2),"")</f>
        <v>5</v>
      </c>
      <c r="C32" s="10" t="s">
        <v>315</v>
      </c>
      <c r="D32" s="10" t="s">
        <v>315</v>
      </c>
      <c r="E32" s="10" t="s">
        <v>315</v>
      </c>
      <c r="F32" s="1" t="str">
        <f t="shared" si="1"/>
        <v/>
      </c>
      <c r="I32" t="s">
        <v>412</v>
      </c>
      <c r="J32">
        <v>0</v>
      </c>
    </row>
    <row r="33" spans="1:10" x14ac:dyDescent="0.25">
      <c r="A33" s="3">
        <v>43862</v>
      </c>
      <c r="B33" s="1">
        <f t="shared" si="2"/>
        <v>6</v>
      </c>
      <c r="C33" s="10" t="s">
        <v>315</v>
      </c>
      <c r="D33" s="10" t="s">
        <v>315</v>
      </c>
      <c r="E33" s="10" t="s">
        <v>315</v>
      </c>
      <c r="F33" s="1" t="str">
        <f t="shared" si="1"/>
        <v/>
      </c>
      <c r="I33" t="s">
        <v>413</v>
      </c>
      <c r="J33">
        <v>0</v>
      </c>
    </row>
    <row r="34" spans="1:10" x14ac:dyDescent="0.25">
      <c r="A34" s="3">
        <v>43863</v>
      </c>
      <c r="B34" s="1">
        <f t="shared" si="2"/>
        <v>7</v>
      </c>
      <c r="C34" s="10" t="s">
        <v>313</v>
      </c>
      <c r="D34" s="10" t="s">
        <v>313</v>
      </c>
      <c r="E34" s="10" t="s">
        <v>313</v>
      </c>
      <c r="F34" s="1" t="str">
        <f t="shared" si="1"/>
        <v/>
      </c>
      <c r="I34" t="s">
        <v>414</v>
      </c>
      <c r="J34">
        <v>0</v>
      </c>
    </row>
    <row r="35" spans="1:10" x14ac:dyDescent="0.25">
      <c r="A35" s="3">
        <v>43864</v>
      </c>
      <c r="B35" s="1">
        <f t="shared" si="2"/>
        <v>1</v>
      </c>
      <c r="C35" s="10" t="s">
        <v>315</v>
      </c>
      <c r="D35" s="10" t="s">
        <v>315</v>
      </c>
      <c r="E35" s="10" t="s">
        <v>315</v>
      </c>
      <c r="F35" s="1" t="str">
        <f t="shared" si="1"/>
        <v/>
      </c>
      <c r="I35" t="s">
        <v>415</v>
      </c>
      <c r="J35">
        <v>7</v>
      </c>
    </row>
    <row r="36" spans="1:10" x14ac:dyDescent="0.25">
      <c r="A36" s="3">
        <v>43865</v>
      </c>
      <c r="B36" s="1">
        <f t="shared" si="2"/>
        <v>2</v>
      </c>
      <c r="C36" s="10" t="s">
        <v>315</v>
      </c>
      <c r="D36" s="10" t="s">
        <v>315</v>
      </c>
      <c r="E36" s="10" t="s">
        <v>315</v>
      </c>
      <c r="F36" s="1" t="str">
        <f t="shared" si="1"/>
        <v/>
      </c>
      <c r="I36" t="s">
        <v>416</v>
      </c>
      <c r="J36">
        <v>0</v>
      </c>
    </row>
    <row r="37" spans="1:10" x14ac:dyDescent="0.25">
      <c r="A37" s="3">
        <v>43866</v>
      </c>
      <c r="B37" s="1">
        <f t="shared" si="2"/>
        <v>3</v>
      </c>
      <c r="C37" s="10" t="s">
        <v>315</v>
      </c>
      <c r="D37" s="10" t="s">
        <v>315</v>
      </c>
      <c r="E37" s="10" t="s">
        <v>315</v>
      </c>
      <c r="F37" s="1" t="str">
        <f t="shared" si="1"/>
        <v/>
      </c>
      <c r="I37" t="s">
        <v>417</v>
      </c>
      <c r="J37">
        <v>0</v>
      </c>
    </row>
    <row r="38" spans="1:10" x14ac:dyDescent="0.25">
      <c r="A38" s="3">
        <v>43867</v>
      </c>
      <c r="B38" s="1">
        <f t="shared" si="2"/>
        <v>4</v>
      </c>
      <c r="C38" s="10" t="s">
        <v>315</v>
      </c>
      <c r="D38" s="10" t="s">
        <v>315</v>
      </c>
      <c r="E38" s="10" t="s">
        <v>315</v>
      </c>
      <c r="F38" s="1" t="str">
        <f t="shared" si="1"/>
        <v/>
      </c>
      <c r="I38" t="s">
        <v>418</v>
      </c>
      <c r="J38">
        <v>0</v>
      </c>
    </row>
    <row r="39" spans="1:10" x14ac:dyDescent="0.25">
      <c r="A39" s="3">
        <v>43868</v>
      </c>
      <c r="B39" s="1">
        <f t="shared" si="2"/>
        <v>5</v>
      </c>
      <c r="C39" s="10" t="s">
        <v>315</v>
      </c>
      <c r="D39" s="10" t="s">
        <v>315</v>
      </c>
      <c r="E39" s="10" t="s">
        <v>315</v>
      </c>
      <c r="F39" s="1" t="str">
        <f t="shared" si="1"/>
        <v/>
      </c>
      <c r="I39" t="s">
        <v>419</v>
      </c>
      <c r="J39">
        <v>8</v>
      </c>
    </row>
    <row r="40" spans="1:10" x14ac:dyDescent="0.25">
      <c r="A40" s="3">
        <v>43869</v>
      </c>
      <c r="B40" s="1">
        <f t="shared" si="2"/>
        <v>6</v>
      </c>
      <c r="C40" s="10" t="s">
        <v>315</v>
      </c>
      <c r="D40" s="10" t="s">
        <v>315</v>
      </c>
      <c r="E40" s="10" t="s">
        <v>315</v>
      </c>
      <c r="F40" s="1" t="str">
        <f t="shared" si="1"/>
        <v/>
      </c>
      <c r="I40" t="s">
        <v>420</v>
      </c>
      <c r="J40">
        <v>0</v>
      </c>
    </row>
    <row r="41" spans="1:10" x14ac:dyDescent="0.25">
      <c r="A41" s="3">
        <v>43870</v>
      </c>
      <c r="B41" s="1">
        <f t="shared" si="2"/>
        <v>7</v>
      </c>
      <c r="C41" s="10" t="s">
        <v>313</v>
      </c>
      <c r="D41" s="10" t="s">
        <v>313</v>
      </c>
      <c r="E41" s="10" t="s">
        <v>313</v>
      </c>
      <c r="F41" s="1" t="str">
        <f t="shared" si="1"/>
        <v/>
      </c>
      <c r="I41" t="s">
        <v>421</v>
      </c>
      <c r="J41">
        <v>0</v>
      </c>
    </row>
    <row r="42" spans="1:10" x14ac:dyDescent="0.25">
      <c r="A42" s="3">
        <v>43871</v>
      </c>
      <c r="B42" s="1">
        <f t="shared" si="2"/>
        <v>1</v>
      </c>
      <c r="C42" s="10" t="s">
        <v>315</v>
      </c>
      <c r="D42" s="10" t="s">
        <v>315</v>
      </c>
      <c r="E42" s="10" t="s">
        <v>315</v>
      </c>
      <c r="F42" s="1" t="str">
        <f t="shared" si="1"/>
        <v/>
      </c>
      <c r="I42" t="s">
        <v>422</v>
      </c>
      <c r="J42">
        <v>6</v>
      </c>
    </row>
    <row r="43" spans="1:10" x14ac:dyDescent="0.25">
      <c r="A43" s="3">
        <v>43872</v>
      </c>
      <c r="B43" s="1">
        <f t="shared" si="2"/>
        <v>2</v>
      </c>
      <c r="C43" s="10" t="s">
        <v>315</v>
      </c>
      <c r="D43" s="10" t="s">
        <v>315</v>
      </c>
      <c r="E43" s="10" t="s">
        <v>315</v>
      </c>
      <c r="F43" s="1" t="str">
        <f t="shared" si="1"/>
        <v/>
      </c>
      <c r="I43" t="s">
        <v>423</v>
      </c>
      <c r="J43">
        <v>0</v>
      </c>
    </row>
    <row r="44" spans="1:10" x14ac:dyDescent="0.25">
      <c r="A44" s="3">
        <v>43873</v>
      </c>
      <c r="B44" s="1">
        <f t="shared" si="2"/>
        <v>3</v>
      </c>
      <c r="C44" s="10" t="s">
        <v>315</v>
      </c>
      <c r="D44" s="10" t="s">
        <v>315</v>
      </c>
      <c r="E44" s="10" t="s">
        <v>315</v>
      </c>
      <c r="F44" s="1" t="str">
        <f t="shared" si="1"/>
        <v/>
      </c>
      <c r="I44" t="s">
        <v>424</v>
      </c>
      <c r="J44">
        <v>0</v>
      </c>
    </row>
    <row r="45" spans="1:10" x14ac:dyDescent="0.25">
      <c r="A45" s="3">
        <v>43874</v>
      </c>
      <c r="B45" s="1">
        <f t="shared" si="2"/>
        <v>4</v>
      </c>
      <c r="C45" s="10" t="s">
        <v>315</v>
      </c>
      <c r="D45" s="10" t="s">
        <v>315</v>
      </c>
      <c r="E45" s="10" t="s">
        <v>315</v>
      </c>
      <c r="F45" s="1" t="str">
        <f t="shared" si="1"/>
        <v/>
      </c>
      <c r="I45" t="s">
        <v>425</v>
      </c>
      <c r="J45">
        <v>10</v>
      </c>
    </row>
    <row r="46" spans="1:10" x14ac:dyDescent="0.25">
      <c r="A46" s="3">
        <v>43875</v>
      </c>
      <c r="B46" s="1">
        <f t="shared" si="2"/>
        <v>5</v>
      </c>
      <c r="C46" s="10" t="s">
        <v>315</v>
      </c>
      <c r="D46" s="10" t="s">
        <v>315</v>
      </c>
      <c r="E46" s="10" t="s">
        <v>315</v>
      </c>
      <c r="F46" s="1" t="str">
        <f t="shared" si="1"/>
        <v/>
      </c>
      <c r="I46" t="s">
        <v>426</v>
      </c>
      <c r="J46">
        <v>10</v>
      </c>
    </row>
    <row r="47" spans="1:10" x14ac:dyDescent="0.25">
      <c r="A47" s="3">
        <v>43876</v>
      </c>
      <c r="B47" s="1">
        <f t="shared" si="2"/>
        <v>6</v>
      </c>
      <c r="C47" s="10" t="s">
        <v>315</v>
      </c>
      <c r="D47" s="10" t="s">
        <v>315</v>
      </c>
      <c r="E47" s="10" t="s">
        <v>315</v>
      </c>
      <c r="F47" s="1" t="str">
        <f t="shared" si="1"/>
        <v/>
      </c>
      <c r="I47" t="s">
        <v>427</v>
      </c>
      <c r="J47">
        <v>14</v>
      </c>
    </row>
    <row r="48" spans="1:10" x14ac:dyDescent="0.25">
      <c r="A48" s="3">
        <v>43877</v>
      </c>
      <c r="B48" s="1">
        <f t="shared" si="2"/>
        <v>7</v>
      </c>
      <c r="C48" s="10" t="s">
        <v>313</v>
      </c>
      <c r="D48" s="10" t="s">
        <v>313</v>
      </c>
      <c r="E48" s="10" t="s">
        <v>313</v>
      </c>
      <c r="F48" s="1" t="str">
        <f t="shared" si="1"/>
        <v/>
      </c>
    </row>
    <row r="49" spans="1:6" x14ac:dyDescent="0.25">
      <c r="A49" s="3">
        <v>43878</v>
      </c>
      <c r="B49" s="1">
        <f t="shared" si="2"/>
        <v>1</v>
      </c>
      <c r="C49" s="10" t="s">
        <v>315</v>
      </c>
      <c r="D49" s="10" t="s">
        <v>315</v>
      </c>
      <c r="E49" s="10" t="s">
        <v>315</v>
      </c>
      <c r="F49" s="1" t="str">
        <f t="shared" si="1"/>
        <v/>
      </c>
    </row>
    <row r="50" spans="1:6" x14ac:dyDescent="0.25">
      <c r="A50" s="3">
        <v>43879</v>
      </c>
      <c r="B50" s="1">
        <f t="shared" si="2"/>
        <v>2</v>
      </c>
      <c r="C50" s="10" t="s">
        <v>315</v>
      </c>
      <c r="D50" s="10" t="s">
        <v>315</v>
      </c>
      <c r="E50" s="10" t="s">
        <v>315</v>
      </c>
      <c r="F50" s="1" t="str">
        <f t="shared" si="1"/>
        <v/>
      </c>
    </row>
    <row r="51" spans="1:6" x14ac:dyDescent="0.25">
      <c r="A51" s="3">
        <v>43880</v>
      </c>
      <c r="B51" s="1">
        <f t="shared" si="2"/>
        <v>3</v>
      </c>
      <c r="C51" s="10" t="s">
        <v>315</v>
      </c>
      <c r="D51" s="10" t="s">
        <v>315</v>
      </c>
      <c r="E51" s="10" t="s">
        <v>315</v>
      </c>
      <c r="F51" s="1" t="str">
        <f t="shared" si="1"/>
        <v/>
      </c>
    </row>
    <row r="52" spans="1:6" x14ac:dyDescent="0.25">
      <c r="A52" s="3">
        <v>43881</v>
      </c>
      <c r="B52" s="1">
        <f t="shared" si="2"/>
        <v>4</v>
      </c>
      <c r="C52" s="10" t="s">
        <v>315</v>
      </c>
      <c r="D52" s="10" t="s">
        <v>315</v>
      </c>
      <c r="E52" s="10" t="s">
        <v>315</v>
      </c>
      <c r="F52" s="1" t="str">
        <f t="shared" si="1"/>
        <v/>
      </c>
    </row>
    <row r="53" spans="1:6" x14ac:dyDescent="0.25">
      <c r="A53" s="3">
        <v>43882</v>
      </c>
      <c r="B53" s="1">
        <f t="shared" si="2"/>
        <v>5</v>
      </c>
      <c r="C53" s="10" t="s">
        <v>315</v>
      </c>
      <c r="D53" s="10" t="s">
        <v>315</v>
      </c>
      <c r="E53" s="10" t="s">
        <v>315</v>
      </c>
      <c r="F53" s="1" t="str">
        <f t="shared" si="1"/>
        <v/>
      </c>
    </row>
    <row r="54" spans="1:6" x14ac:dyDescent="0.25">
      <c r="A54" s="3">
        <v>43883</v>
      </c>
      <c r="B54" s="1">
        <f t="shared" si="2"/>
        <v>6</v>
      </c>
      <c r="C54" s="10" t="s">
        <v>315</v>
      </c>
      <c r="D54" s="10" t="s">
        <v>315</v>
      </c>
      <c r="E54" s="10" t="s">
        <v>315</v>
      </c>
      <c r="F54" s="1" t="str">
        <f t="shared" si="1"/>
        <v/>
      </c>
    </row>
    <row r="55" spans="1:6" x14ac:dyDescent="0.25">
      <c r="A55" s="3">
        <v>43884</v>
      </c>
      <c r="B55" s="1">
        <f t="shared" si="2"/>
        <v>7</v>
      </c>
      <c r="C55" s="10" t="s">
        <v>313</v>
      </c>
      <c r="D55" s="10" t="s">
        <v>313</v>
      </c>
      <c r="E55" s="10" t="s">
        <v>313</v>
      </c>
      <c r="F55" s="1" t="str">
        <f t="shared" si="1"/>
        <v/>
      </c>
    </row>
    <row r="56" spans="1:6" x14ac:dyDescent="0.25">
      <c r="A56" s="3">
        <v>43885</v>
      </c>
      <c r="B56" s="1">
        <f t="shared" si="2"/>
        <v>1</v>
      </c>
      <c r="C56" s="10" t="s">
        <v>315</v>
      </c>
      <c r="D56" s="10" t="s">
        <v>315</v>
      </c>
      <c r="E56" s="10" t="s">
        <v>315</v>
      </c>
      <c r="F56" s="1" t="str">
        <f t="shared" si="1"/>
        <v/>
      </c>
    </row>
    <row r="57" spans="1:6" x14ac:dyDescent="0.25">
      <c r="A57" s="3">
        <v>43886</v>
      </c>
      <c r="B57" s="1">
        <f t="shared" si="2"/>
        <v>2</v>
      </c>
      <c r="C57" s="10" t="s">
        <v>315</v>
      </c>
      <c r="D57" s="10" t="s">
        <v>315</v>
      </c>
      <c r="E57" s="10" t="s">
        <v>315</v>
      </c>
      <c r="F57" s="1" t="str">
        <f t="shared" si="1"/>
        <v/>
      </c>
    </row>
    <row r="58" spans="1:6" x14ac:dyDescent="0.25">
      <c r="A58" s="3">
        <v>43887</v>
      </c>
      <c r="B58" s="1">
        <f t="shared" si="2"/>
        <v>3</v>
      </c>
      <c r="C58" s="10" t="s">
        <v>315</v>
      </c>
      <c r="D58" s="10" t="s">
        <v>315</v>
      </c>
      <c r="E58" s="10" t="s">
        <v>315</v>
      </c>
      <c r="F58" s="1" t="str">
        <f t="shared" si="1"/>
        <v/>
      </c>
    </row>
    <row r="59" spans="1:6" x14ac:dyDescent="0.25">
      <c r="A59" s="3">
        <v>43888</v>
      </c>
      <c r="B59" s="1">
        <f t="shared" si="2"/>
        <v>4</v>
      </c>
      <c r="C59" s="10" t="s">
        <v>315</v>
      </c>
      <c r="D59" s="10" t="s">
        <v>315</v>
      </c>
      <c r="E59" s="10" t="s">
        <v>315</v>
      </c>
      <c r="F59" s="1" t="str">
        <f t="shared" si="1"/>
        <v/>
      </c>
    </row>
    <row r="60" spans="1:6" x14ac:dyDescent="0.25">
      <c r="A60" s="3">
        <v>43889</v>
      </c>
      <c r="B60" s="1">
        <f t="shared" si="2"/>
        <v>5</v>
      </c>
      <c r="C60" s="10" t="s">
        <v>315</v>
      </c>
      <c r="D60" s="10" t="s">
        <v>315</v>
      </c>
      <c r="E60" s="10" t="s">
        <v>315</v>
      </c>
      <c r="F60" s="1" t="str">
        <f t="shared" si="1"/>
        <v/>
      </c>
    </row>
    <row r="61" spans="1:6" x14ac:dyDescent="0.25">
      <c r="A61" s="3">
        <v>43890</v>
      </c>
      <c r="B61" s="1">
        <f t="shared" si="2"/>
        <v>6</v>
      </c>
      <c r="C61" s="10" t="s">
        <v>315</v>
      </c>
      <c r="D61" s="10" t="s">
        <v>315</v>
      </c>
      <c r="E61" s="10" t="s">
        <v>315</v>
      </c>
      <c r="F61" s="1" t="str">
        <f t="shared" si="1"/>
        <v/>
      </c>
    </row>
    <row r="62" spans="1:6" x14ac:dyDescent="0.25">
      <c r="A62" s="3">
        <v>43891</v>
      </c>
      <c r="B62" s="1">
        <f t="shared" si="2"/>
        <v>7</v>
      </c>
      <c r="C62" s="10" t="s">
        <v>313</v>
      </c>
      <c r="D62" s="10" t="s">
        <v>313</v>
      </c>
      <c r="E62" s="10" t="s">
        <v>313</v>
      </c>
      <c r="F62" s="1" t="str">
        <f t="shared" si="1"/>
        <v>Dan nezavisnosti Bosne i Hercegovine</v>
      </c>
    </row>
    <row r="63" spans="1:6" x14ac:dyDescent="0.25">
      <c r="A63" s="3">
        <v>43892</v>
      </c>
      <c r="B63" s="1">
        <f t="shared" si="2"/>
        <v>1</v>
      </c>
      <c r="C63" s="10" t="s">
        <v>315</v>
      </c>
      <c r="D63" s="10" t="s">
        <v>315</v>
      </c>
      <c r="E63" s="10" t="s">
        <v>315</v>
      </c>
      <c r="F63" s="1" t="str">
        <f t="shared" si="1"/>
        <v/>
      </c>
    </row>
    <row r="64" spans="1:6" x14ac:dyDescent="0.25">
      <c r="A64" s="3">
        <v>43893</v>
      </c>
      <c r="B64" s="1">
        <f t="shared" si="2"/>
        <v>2</v>
      </c>
      <c r="C64" s="10" t="s">
        <v>315</v>
      </c>
      <c r="D64" s="10" t="s">
        <v>315</v>
      </c>
      <c r="E64" s="10" t="s">
        <v>315</v>
      </c>
      <c r="F64" s="1" t="str">
        <f t="shared" si="1"/>
        <v/>
      </c>
    </row>
    <row r="65" spans="1:6" x14ac:dyDescent="0.25">
      <c r="A65" s="3">
        <v>43894</v>
      </c>
      <c r="B65" s="1">
        <f t="shared" si="2"/>
        <v>3</v>
      </c>
      <c r="C65" s="10" t="s">
        <v>315</v>
      </c>
      <c r="D65" s="10" t="s">
        <v>315</v>
      </c>
      <c r="E65" s="10" t="s">
        <v>315</v>
      </c>
      <c r="F65" s="1" t="str">
        <f t="shared" si="1"/>
        <v/>
      </c>
    </row>
    <row r="66" spans="1:6" x14ac:dyDescent="0.25">
      <c r="A66" s="3">
        <v>43895</v>
      </c>
      <c r="B66" s="1">
        <f t="shared" si="2"/>
        <v>4</v>
      </c>
      <c r="C66" s="10" t="s">
        <v>315</v>
      </c>
      <c r="D66" s="10" t="s">
        <v>315</v>
      </c>
      <c r="E66" s="10" t="s">
        <v>315</v>
      </c>
      <c r="F66" s="1" t="str">
        <f t="shared" si="1"/>
        <v/>
      </c>
    </row>
    <row r="67" spans="1:6" x14ac:dyDescent="0.25">
      <c r="A67" s="3">
        <v>43896</v>
      </c>
      <c r="B67" s="1">
        <f t="shared" si="2"/>
        <v>5</v>
      </c>
      <c r="C67" s="10" t="s">
        <v>315</v>
      </c>
      <c r="D67" s="10" t="s">
        <v>315</v>
      </c>
      <c r="E67" s="10" t="s">
        <v>315</v>
      </c>
      <c r="F67" s="1" t="str">
        <f t="shared" ref="F67:F130" si="3">IFERROR(VLOOKUP(A67,$G$1:$H$18,2,FALSE),"")</f>
        <v/>
      </c>
    </row>
    <row r="68" spans="1:6" x14ac:dyDescent="0.25">
      <c r="A68" s="3">
        <v>43897</v>
      </c>
      <c r="B68" s="1">
        <f t="shared" si="2"/>
        <v>6</v>
      </c>
      <c r="C68" s="10" t="s">
        <v>315</v>
      </c>
      <c r="D68" s="10" t="s">
        <v>315</v>
      </c>
      <c r="E68" s="10" t="s">
        <v>315</v>
      </c>
      <c r="F68" s="1" t="str">
        <f t="shared" si="3"/>
        <v/>
      </c>
    </row>
    <row r="69" spans="1:6" x14ac:dyDescent="0.25">
      <c r="A69" s="3">
        <v>43898</v>
      </c>
      <c r="B69" s="1">
        <f t="shared" si="2"/>
        <v>7</v>
      </c>
      <c r="C69" s="10" t="s">
        <v>313</v>
      </c>
      <c r="D69" s="10" t="s">
        <v>313</v>
      </c>
      <c r="E69" s="10" t="s">
        <v>313</v>
      </c>
      <c r="F69" s="1" t="str">
        <f t="shared" si="3"/>
        <v/>
      </c>
    </row>
    <row r="70" spans="1:6" x14ac:dyDescent="0.25">
      <c r="A70" s="3">
        <v>43899</v>
      </c>
      <c r="B70" s="1">
        <f t="shared" si="2"/>
        <v>1</v>
      </c>
      <c r="C70" s="10" t="s">
        <v>315</v>
      </c>
      <c r="D70" s="10" t="s">
        <v>315</v>
      </c>
      <c r="E70" s="10" t="s">
        <v>315</v>
      </c>
      <c r="F70" s="1" t="str">
        <f t="shared" si="3"/>
        <v/>
      </c>
    </row>
    <row r="71" spans="1:6" x14ac:dyDescent="0.25">
      <c r="A71" s="3">
        <v>43900</v>
      </c>
      <c r="B71" s="1">
        <f t="shared" si="2"/>
        <v>2</v>
      </c>
      <c r="C71" s="10" t="s">
        <v>315</v>
      </c>
      <c r="D71" s="10" t="s">
        <v>315</v>
      </c>
      <c r="E71" s="10" t="s">
        <v>315</v>
      </c>
      <c r="F71" s="1" t="str">
        <f t="shared" si="3"/>
        <v/>
      </c>
    </row>
    <row r="72" spans="1:6" x14ac:dyDescent="0.25">
      <c r="A72" s="3">
        <v>43901</v>
      </c>
      <c r="B72" s="1">
        <f t="shared" si="2"/>
        <v>3</v>
      </c>
      <c r="C72" s="10" t="s">
        <v>315</v>
      </c>
      <c r="D72" s="10" t="s">
        <v>315</v>
      </c>
      <c r="E72" s="10" t="s">
        <v>315</v>
      </c>
      <c r="F72" s="1" t="str">
        <f t="shared" si="3"/>
        <v/>
      </c>
    </row>
    <row r="73" spans="1:6" x14ac:dyDescent="0.25">
      <c r="A73" s="3">
        <v>43902</v>
      </c>
      <c r="B73" s="1">
        <f t="shared" si="2"/>
        <v>4</v>
      </c>
      <c r="C73" s="10" t="s">
        <v>315</v>
      </c>
      <c r="D73" s="10" t="s">
        <v>315</v>
      </c>
      <c r="E73" s="10" t="s">
        <v>315</v>
      </c>
      <c r="F73" s="1" t="str">
        <f t="shared" si="3"/>
        <v/>
      </c>
    </row>
    <row r="74" spans="1:6" x14ac:dyDescent="0.25">
      <c r="A74" s="3">
        <v>43903</v>
      </c>
      <c r="B74" s="1">
        <f t="shared" si="2"/>
        <v>5</v>
      </c>
      <c r="C74" s="10" t="s">
        <v>315</v>
      </c>
      <c r="D74" s="10" t="s">
        <v>315</v>
      </c>
      <c r="E74" s="10" t="s">
        <v>315</v>
      </c>
      <c r="F74" s="1" t="str">
        <f t="shared" si="3"/>
        <v/>
      </c>
    </row>
    <row r="75" spans="1:6" x14ac:dyDescent="0.25">
      <c r="A75" s="3">
        <v>43904</v>
      </c>
      <c r="B75" s="1">
        <f t="shared" si="2"/>
        <v>6</v>
      </c>
      <c r="C75" s="10" t="s">
        <v>315</v>
      </c>
      <c r="D75" s="10" t="s">
        <v>315</v>
      </c>
      <c r="E75" s="10" t="s">
        <v>315</v>
      </c>
      <c r="F75" s="1" t="str">
        <f t="shared" si="3"/>
        <v/>
      </c>
    </row>
    <row r="76" spans="1:6" x14ac:dyDescent="0.25">
      <c r="A76" s="3">
        <v>43905</v>
      </c>
      <c r="B76" s="1">
        <f t="shared" si="2"/>
        <v>7</v>
      </c>
      <c r="C76" s="10" t="s">
        <v>313</v>
      </c>
      <c r="D76" s="10" t="s">
        <v>313</v>
      </c>
      <c r="E76" s="10" t="s">
        <v>313</v>
      </c>
      <c r="F76" s="1" t="str">
        <f t="shared" si="3"/>
        <v/>
      </c>
    </row>
    <row r="77" spans="1:6" x14ac:dyDescent="0.25">
      <c r="A77" s="3">
        <v>43906</v>
      </c>
      <c r="B77" s="1">
        <f t="shared" si="2"/>
        <v>1</v>
      </c>
      <c r="C77" s="10" t="s">
        <v>315</v>
      </c>
      <c r="D77" s="10" t="s">
        <v>315</v>
      </c>
      <c r="E77" s="10" t="s">
        <v>315</v>
      </c>
      <c r="F77" s="1" t="str">
        <f t="shared" si="3"/>
        <v/>
      </c>
    </row>
    <row r="78" spans="1:6" x14ac:dyDescent="0.25">
      <c r="A78" s="3">
        <v>43907</v>
      </c>
      <c r="B78" s="1">
        <f t="shared" si="2"/>
        <v>2</v>
      </c>
      <c r="C78" s="10" t="s">
        <v>315</v>
      </c>
      <c r="D78" s="10" t="s">
        <v>315</v>
      </c>
      <c r="E78" s="10" t="s">
        <v>315</v>
      </c>
      <c r="F78" s="1" t="str">
        <f t="shared" si="3"/>
        <v/>
      </c>
    </row>
    <row r="79" spans="1:6" x14ac:dyDescent="0.25">
      <c r="A79" s="3">
        <v>43908</v>
      </c>
      <c r="B79" s="1">
        <f t="shared" si="2"/>
        <v>3</v>
      </c>
      <c r="C79" s="10" t="s">
        <v>315</v>
      </c>
      <c r="D79" s="10" t="s">
        <v>315</v>
      </c>
      <c r="E79" s="10" t="s">
        <v>315</v>
      </c>
      <c r="F79" s="1" t="str">
        <f t="shared" si="3"/>
        <v/>
      </c>
    </row>
    <row r="80" spans="1:6" x14ac:dyDescent="0.25">
      <c r="A80" s="3">
        <v>43909</v>
      </c>
      <c r="B80" s="1">
        <f t="shared" si="2"/>
        <v>4</v>
      </c>
      <c r="C80" s="10" t="s">
        <v>315</v>
      </c>
      <c r="D80" s="10" t="s">
        <v>315</v>
      </c>
      <c r="E80" s="10" t="s">
        <v>315</v>
      </c>
      <c r="F80" s="1" t="str">
        <f t="shared" si="3"/>
        <v/>
      </c>
    </row>
    <row r="81" spans="1:6" x14ac:dyDescent="0.25">
      <c r="A81" s="3">
        <v>43910</v>
      </c>
      <c r="B81" s="1">
        <f t="shared" si="2"/>
        <v>5</v>
      </c>
      <c r="C81" s="10" t="s">
        <v>315</v>
      </c>
      <c r="D81" s="10" t="s">
        <v>315</v>
      </c>
      <c r="E81" s="10" t="s">
        <v>315</v>
      </c>
      <c r="F81" s="1" t="str">
        <f t="shared" si="3"/>
        <v/>
      </c>
    </row>
    <row r="82" spans="1:6" x14ac:dyDescent="0.25">
      <c r="A82" s="3">
        <v>43911</v>
      </c>
      <c r="B82" s="1">
        <f t="shared" si="2"/>
        <v>6</v>
      </c>
      <c r="C82" s="10" t="s">
        <v>313</v>
      </c>
      <c r="D82" s="10" t="s">
        <v>313</v>
      </c>
      <c r="E82" s="10" t="s">
        <v>313</v>
      </c>
      <c r="F82" s="1" t="str">
        <f t="shared" si="3"/>
        <v/>
      </c>
    </row>
    <row r="83" spans="1:6" x14ac:dyDescent="0.25">
      <c r="A83" s="3">
        <v>43912</v>
      </c>
      <c r="B83" s="1">
        <f t="shared" si="2"/>
        <v>7</v>
      </c>
      <c r="C83" s="10" t="s">
        <v>313</v>
      </c>
      <c r="D83" s="10" t="s">
        <v>313</v>
      </c>
      <c r="E83" s="10" t="s">
        <v>313</v>
      </c>
      <c r="F83" s="1" t="str">
        <f t="shared" si="3"/>
        <v/>
      </c>
    </row>
    <row r="84" spans="1:6" x14ac:dyDescent="0.25">
      <c r="A84" s="3">
        <v>43913</v>
      </c>
      <c r="B84" s="1">
        <f t="shared" si="2"/>
        <v>1</v>
      </c>
      <c r="C84" s="10" t="s">
        <v>315</v>
      </c>
      <c r="D84" s="10" t="s">
        <v>315</v>
      </c>
      <c r="E84" s="10" t="s">
        <v>315</v>
      </c>
      <c r="F84" s="1" t="str">
        <f t="shared" si="3"/>
        <v/>
      </c>
    </row>
    <row r="85" spans="1:6" x14ac:dyDescent="0.25">
      <c r="A85" s="3">
        <v>43914</v>
      </c>
      <c r="B85" s="1">
        <f t="shared" si="2"/>
        <v>2</v>
      </c>
      <c r="C85" s="10" t="s">
        <v>315</v>
      </c>
      <c r="D85" s="10" t="s">
        <v>315</v>
      </c>
      <c r="E85" s="10" t="s">
        <v>315</v>
      </c>
      <c r="F85" s="1" t="str">
        <f t="shared" si="3"/>
        <v/>
      </c>
    </row>
    <row r="86" spans="1:6" x14ac:dyDescent="0.25">
      <c r="A86" s="3">
        <v>43915</v>
      </c>
      <c r="B86" s="1">
        <f t="shared" si="2"/>
        <v>3</v>
      </c>
      <c r="C86" s="10" t="s">
        <v>315</v>
      </c>
      <c r="D86" s="10" t="s">
        <v>315</v>
      </c>
      <c r="E86" s="10" t="s">
        <v>315</v>
      </c>
      <c r="F86" s="1" t="str">
        <f t="shared" si="3"/>
        <v/>
      </c>
    </row>
    <row r="87" spans="1:6" x14ac:dyDescent="0.25">
      <c r="A87" s="3">
        <v>43916</v>
      </c>
      <c r="B87" s="1">
        <f t="shared" si="2"/>
        <v>4</v>
      </c>
      <c r="C87" s="10" t="s">
        <v>315</v>
      </c>
      <c r="D87" s="10" t="s">
        <v>315</v>
      </c>
      <c r="E87" s="10" t="s">
        <v>315</v>
      </c>
      <c r="F87" s="1" t="str">
        <f t="shared" si="3"/>
        <v/>
      </c>
    </row>
    <row r="88" spans="1:6" x14ac:dyDescent="0.25">
      <c r="A88" s="3">
        <v>43917</v>
      </c>
      <c r="B88" s="1">
        <f t="shared" si="2"/>
        <v>5</v>
      </c>
      <c r="C88" s="10" t="s">
        <v>315</v>
      </c>
      <c r="D88" s="10" t="s">
        <v>315</v>
      </c>
      <c r="E88" s="10" t="s">
        <v>315</v>
      </c>
      <c r="F88" s="1" t="str">
        <f t="shared" si="3"/>
        <v/>
      </c>
    </row>
    <row r="89" spans="1:6" x14ac:dyDescent="0.25">
      <c r="A89" s="3">
        <v>43918</v>
      </c>
      <c r="B89" s="1">
        <f t="shared" si="2"/>
        <v>6</v>
      </c>
      <c r="C89" s="10" t="s">
        <v>315</v>
      </c>
      <c r="D89" s="10" t="s">
        <v>313</v>
      </c>
      <c r="E89" s="10" t="s">
        <v>313</v>
      </c>
      <c r="F89" s="1" t="str">
        <f t="shared" si="3"/>
        <v/>
      </c>
    </row>
    <row r="90" spans="1:6" x14ac:dyDescent="0.25">
      <c r="A90" s="3">
        <v>43919</v>
      </c>
      <c r="B90" s="1">
        <f t="shared" si="2"/>
        <v>7</v>
      </c>
      <c r="C90" s="10" t="s">
        <v>313</v>
      </c>
      <c r="D90" s="10" t="s">
        <v>313</v>
      </c>
      <c r="E90" s="10" t="s">
        <v>313</v>
      </c>
      <c r="F90" s="1" t="str">
        <f t="shared" si="3"/>
        <v/>
      </c>
    </row>
    <row r="91" spans="1:6" x14ac:dyDescent="0.25">
      <c r="A91" s="3">
        <v>43920</v>
      </c>
      <c r="B91" s="1">
        <f t="shared" si="2"/>
        <v>1</v>
      </c>
      <c r="C91" s="10" t="s">
        <v>315</v>
      </c>
      <c r="D91" s="10" t="s">
        <v>315</v>
      </c>
      <c r="E91" s="10" t="s">
        <v>315</v>
      </c>
      <c r="F91" s="1" t="str">
        <f t="shared" si="3"/>
        <v/>
      </c>
    </row>
    <row r="92" spans="1:6" x14ac:dyDescent="0.25">
      <c r="A92" s="3">
        <v>43921</v>
      </c>
      <c r="B92" s="1">
        <f t="shared" si="2"/>
        <v>2</v>
      </c>
      <c r="C92" s="10" t="s">
        <v>315</v>
      </c>
      <c r="D92" s="10" t="s">
        <v>315</v>
      </c>
      <c r="E92" s="10" t="s">
        <v>315</v>
      </c>
      <c r="F92" s="1" t="str">
        <f t="shared" si="3"/>
        <v/>
      </c>
    </row>
    <row r="93" spans="1:6" x14ac:dyDescent="0.25">
      <c r="A93" s="3">
        <v>43922</v>
      </c>
      <c r="B93" s="1">
        <f t="shared" si="2"/>
        <v>3</v>
      </c>
      <c r="C93" s="10" t="s">
        <v>315</v>
      </c>
      <c r="D93" s="10" t="s">
        <v>315</v>
      </c>
      <c r="E93" s="10" t="s">
        <v>315</v>
      </c>
      <c r="F93" s="1" t="str">
        <f t="shared" si="3"/>
        <v/>
      </c>
    </row>
    <row r="94" spans="1:6" x14ac:dyDescent="0.25">
      <c r="A94" s="3">
        <v>43923</v>
      </c>
      <c r="B94" s="1">
        <f t="shared" si="2"/>
        <v>4</v>
      </c>
      <c r="C94" s="10" t="s">
        <v>315</v>
      </c>
      <c r="D94" s="10" t="s">
        <v>315</v>
      </c>
      <c r="E94" s="10" t="s">
        <v>315</v>
      </c>
      <c r="F94" s="1" t="str">
        <f t="shared" si="3"/>
        <v/>
      </c>
    </row>
    <row r="95" spans="1:6" x14ac:dyDescent="0.25">
      <c r="A95" s="3">
        <v>43924</v>
      </c>
      <c r="B95" s="1">
        <f t="shared" si="2"/>
        <v>5</v>
      </c>
      <c r="C95" s="10" t="s">
        <v>315</v>
      </c>
      <c r="D95" s="10" t="s">
        <v>315</v>
      </c>
      <c r="E95" s="10" t="s">
        <v>315</v>
      </c>
      <c r="F95" s="1" t="str">
        <f t="shared" si="3"/>
        <v/>
      </c>
    </row>
    <row r="96" spans="1:6" x14ac:dyDescent="0.25">
      <c r="A96" s="3">
        <v>43925</v>
      </c>
      <c r="B96" s="1">
        <f t="shared" ref="B96:B159" si="4">IF(A96&gt;0,WEEKDAY(A96,2),"")</f>
        <v>6</v>
      </c>
      <c r="C96" s="10" t="s">
        <v>315</v>
      </c>
      <c r="D96" s="10" t="s">
        <v>315</v>
      </c>
      <c r="E96" s="10" t="s">
        <v>313</v>
      </c>
      <c r="F96" s="1" t="str">
        <f t="shared" si="3"/>
        <v/>
      </c>
    </row>
    <row r="97" spans="1:6" x14ac:dyDescent="0.25">
      <c r="A97" s="3">
        <v>43926</v>
      </c>
      <c r="B97" s="1">
        <f t="shared" si="4"/>
        <v>7</v>
      </c>
      <c r="C97" s="10" t="s">
        <v>313</v>
      </c>
      <c r="D97" s="10" t="s">
        <v>313</v>
      </c>
      <c r="E97" s="10" t="s">
        <v>313</v>
      </c>
      <c r="F97" s="1" t="str">
        <f t="shared" si="3"/>
        <v/>
      </c>
    </row>
    <row r="98" spans="1:6" x14ac:dyDescent="0.25">
      <c r="A98" s="3">
        <v>43927</v>
      </c>
      <c r="B98" s="1">
        <f t="shared" si="4"/>
        <v>1</v>
      </c>
      <c r="C98" s="10" t="s">
        <v>315</v>
      </c>
      <c r="D98" s="10" t="s">
        <v>315</v>
      </c>
      <c r="E98" s="10" t="s">
        <v>315</v>
      </c>
      <c r="F98" s="1" t="str">
        <f t="shared" si="3"/>
        <v/>
      </c>
    </row>
    <row r="99" spans="1:6" x14ac:dyDescent="0.25">
      <c r="A99" s="3">
        <v>43928</v>
      </c>
      <c r="B99" s="1">
        <f t="shared" si="4"/>
        <v>2</v>
      </c>
      <c r="C99" s="10" t="s">
        <v>315</v>
      </c>
      <c r="D99" s="10" t="s">
        <v>315</v>
      </c>
      <c r="E99" s="10" t="s">
        <v>315</v>
      </c>
      <c r="F99" s="1" t="str">
        <f t="shared" si="3"/>
        <v/>
      </c>
    </row>
    <row r="100" spans="1:6" x14ac:dyDescent="0.25">
      <c r="A100" s="3">
        <v>43929</v>
      </c>
      <c r="B100" s="1">
        <f t="shared" si="4"/>
        <v>3</v>
      </c>
      <c r="C100" s="10" t="s">
        <v>315</v>
      </c>
      <c r="D100" s="10" t="s">
        <v>315</v>
      </c>
      <c r="E100" s="10" t="s">
        <v>315</v>
      </c>
      <c r="F100" s="1" t="str">
        <f t="shared" si="3"/>
        <v/>
      </c>
    </row>
    <row r="101" spans="1:6" x14ac:dyDescent="0.25">
      <c r="A101" s="3">
        <v>43930</v>
      </c>
      <c r="B101" s="1">
        <f t="shared" si="4"/>
        <v>4</v>
      </c>
      <c r="C101" s="10" t="s">
        <v>315</v>
      </c>
      <c r="D101" s="10" t="s">
        <v>315</v>
      </c>
      <c r="E101" s="10" t="s">
        <v>315</v>
      </c>
      <c r="F101" s="1" t="str">
        <f t="shared" si="3"/>
        <v/>
      </c>
    </row>
    <row r="102" spans="1:6" x14ac:dyDescent="0.25">
      <c r="A102" s="3">
        <v>43931</v>
      </c>
      <c r="B102" s="1">
        <f t="shared" si="4"/>
        <v>5</v>
      </c>
      <c r="C102" s="10" t="s">
        <v>315</v>
      </c>
      <c r="D102" s="10" t="s">
        <v>315</v>
      </c>
      <c r="E102" s="10" t="s">
        <v>315</v>
      </c>
      <c r="F102" s="1" t="str">
        <f t="shared" si="3"/>
        <v>Veliki petak i Uskrs (za rimokatolike)</v>
      </c>
    </row>
    <row r="103" spans="1:6" x14ac:dyDescent="0.25">
      <c r="A103" s="3">
        <v>43932</v>
      </c>
      <c r="B103" s="1">
        <f t="shared" si="4"/>
        <v>6</v>
      </c>
      <c r="C103" s="10" t="s">
        <v>315</v>
      </c>
      <c r="D103" s="10" t="s">
        <v>315</v>
      </c>
      <c r="E103" s="10" t="s">
        <v>313</v>
      </c>
      <c r="F103" s="1" t="str">
        <f t="shared" si="3"/>
        <v/>
      </c>
    </row>
    <row r="104" spans="1:6" x14ac:dyDescent="0.25">
      <c r="A104" s="3">
        <v>43933</v>
      </c>
      <c r="B104" s="1">
        <f t="shared" si="4"/>
        <v>7</v>
      </c>
      <c r="C104" s="10" t="s">
        <v>313</v>
      </c>
      <c r="D104" s="10" t="s">
        <v>313</v>
      </c>
      <c r="E104" s="10" t="s">
        <v>313</v>
      </c>
      <c r="F104" s="1" t="str">
        <f t="shared" si="3"/>
        <v>Veliki petak i Uskrs (za rimokatolike)</v>
      </c>
    </row>
    <row r="105" spans="1:6" x14ac:dyDescent="0.25">
      <c r="A105" s="3">
        <v>43934</v>
      </c>
      <c r="B105" s="1">
        <f t="shared" si="4"/>
        <v>1</v>
      </c>
      <c r="C105" s="10" t="s">
        <v>315</v>
      </c>
      <c r="D105" s="10" t="s">
        <v>315</v>
      </c>
      <c r="E105" s="10" t="s">
        <v>315</v>
      </c>
      <c r="F105" s="1" t="str">
        <f t="shared" si="3"/>
        <v>Veliki petak i Uskrs (za rimokatolike)</v>
      </c>
    </row>
    <row r="106" spans="1:6" x14ac:dyDescent="0.25">
      <c r="A106" s="3">
        <v>43935</v>
      </c>
      <c r="B106" s="1">
        <f t="shared" si="4"/>
        <v>2</v>
      </c>
      <c r="C106" s="10" t="s">
        <v>315</v>
      </c>
      <c r="D106" s="10" t="s">
        <v>315</v>
      </c>
      <c r="E106" s="10" t="s">
        <v>315</v>
      </c>
      <c r="F106" s="1" t="str">
        <f t="shared" si="3"/>
        <v/>
      </c>
    </row>
    <row r="107" spans="1:6" x14ac:dyDescent="0.25">
      <c r="A107" s="3">
        <v>43936</v>
      </c>
      <c r="B107" s="1">
        <f t="shared" si="4"/>
        <v>3</v>
      </c>
      <c r="C107" s="10" t="s">
        <v>315</v>
      </c>
      <c r="D107" s="10" t="s">
        <v>315</v>
      </c>
      <c r="E107" s="10" t="s">
        <v>315</v>
      </c>
      <c r="F107" s="1" t="str">
        <f t="shared" si="3"/>
        <v/>
      </c>
    </row>
    <row r="108" spans="1:6" x14ac:dyDescent="0.25">
      <c r="A108" s="3">
        <v>43937</v>
      </c>
      <c r="B108" s="1">
        <f t="shared" si="4"/>
        <v>4</v>
      </c>
      <c r="C108" s="10" t="s">
        <v>315</v>
      </c>
      <c r="D108" s="10" t="s">
        <v>315</v>
      </c>
      <c r="E108" s="10" t="s">
        <v>315</v>
      </c>
      <c r="F108" s="1" t="str">
        <f t="shared" si="3"/>
        <v/>
      </c>
    </row>
    <row r="109" spans="1:6" x14ac:dyDescent="0.25">
      <c r="A109" s="3">
        <v>43938</v>
      </c>
      <c r="B109" s="1">
        <f t="shared" si="4"/>
        <v>5</v>
      </c>
      <c r="C109" s="10" t="s">
        <v>315</v>
      </c>
      <c r="D109" s="10" t="s">
        <v>315</v>
      </c>
      <c r="E109" s="10" t="s">
        <v>315</v>
      </c>
      <c r="F109" s="1" t="str">
        <f t="shared" si="3"/>
        <v>Veliki petak i Vaskrs (za pravoslavce)</v>
      </c>
    </row>
    <row r="110" spans="1:6" x14ac:dyDescent="0.25">
      <c r="A110" s="3">
        <v>43939</v>
      </c>
      <c r="B110" s="1">
        <f t="shared" si="4"/>
        <v>6</v>
      </c>
      <c r="C110" s="10" t="s">
        <v>313</v>
      </c>
      <c r="D110" s="10" t="s">
        <v>313</v>
      </c>
      <c r="E110" s="10" t="s">
        <v>313</v>
      </c>
      <c r="F110" s="1" t="str">
        <f t="shared" si="3"/>
        <v/>
      </c>
    </row>
    <row r="111" spans="1:6" x14ac:dyDescent="0.25">
      <c r="A111" s="3">
        <v>43940</v>
      </c>
      <c r="B111" s="1">
        <f t="shared" si="4"/>
        <v>7</v>
      </c>
      <c r="C111" s="10" t="s">
        <v>313</v>
      </c>
      <c r="D111" s="10" t="s">
        <v>313</v>
      </c>
      <c r="E111" s="10" t="s">
        <v>313</v>
      </c>
      <c r="F111" s="1" t="str">
        <f t="shared" si="3"/>
        <v>Veliki petak i Vaskrs (za pravoslavce)</v>
      </c>
    </row>
    <row r="112" spans="1:6" x14ac:dyDescent="0.25">
      <c r="A112" s="3">
        <v>43941</v>
      </c>
      <c r="B112" s="1">
        <f t="shared" si="4"/>
        <v>1</v>
      </c>
      <c r="C112" s="10" t="s">
        <v>315</v>
      </c>
      <c r="D112" s="10" t="s">
        <v>315</v>
      </c>
      <c r="E112" s="10" t="s">
        <v>315</v>
      </c>
      <c r="F112" s="1" t="str">
        <f t="shared" si="3"/>
        <v>Veliki petak i Vaskrs (za pravoslavce)</v>
      </c>
    </row>
    <row r="113" spans="1:6" x14ac:dyDescent="0.25">
      <c r="A113" s="3">
        <v>43942</v>
      </c>
      <c r="B113" s="1">
        <f t="shared" si="4"/>
        <v>2</v>
      </c>
      <c r="C113" s="10" t="s">
        <v>315</v>
      </c>
      <c r="D113" s="10" t="s">
        <v>315</v>
      </c>
      <c r="E113" s="10" t="s">
        <v>315</v>
      </c>
      <c r="F113" s="1" t="str">
        <f t="shared" si="3"/>
        <v/>
      </c>
    </row>
    <row r="114" spans="1:6" x14ac:dyDescent="0.25">
      <c r="A114" s="3">
        <v>43943</v>
      </c>
      <c r="B114" s="1">
        <f t="shared" si="4"/>
        <v>3</v>
      </c>
      <c r="C114" s="10" t="s">
        <v>315</v>
      </c>
      <c r="D114" s="10" t="s">
        <v>315</v>
      </c>
      <c r="E114" s="10" t="s">
        <v>315</v>
      </c>
      <c r="F114" s="1" t="str">
        <f t="shared" si="3"/>
        <v/>
      </c>
    </row>
    <row r="115" spans="1:6" x14ac:dyDescent="0.25">
      <c r="A115" s="3">
        <v>43944</v>
      </c>
      <c r="B115" s="1">
        <f t="shared" si="4"/>
        <v>4</v>
      </c>
      <c r="C115" s="10" t="s">
        <v>315</v>
      </c>
      <c r="D115" s="10" t="s">
        <v>315</v>
      </c>
      <c r="E115" s="10" t="s">
        <v>315</v>
      </c>
      <c r="F115" s="1" t="str">
        <f t="shared" si="3"/>
        <v/>
      </c>
    </row>
    <row r="116" spans="1:6" x14ac:dyDescent="0.25">
      <c r="A116" s="3">
        <v>43945</v>
      </c>
      <c r="B116" s="1">
        <f t="shared" si="4"/>
        <v>5</v>
      </c>
      <c r="C116" s="10" t="s">
        <v>315</v>
      </c>
      <c r="D116" s="10" t="s">
        <v>315</v>
      </c>
      <c r="E116" s="10" t="s">
        <v>315</v>
      </c>
      <c r="F116" s="1" t="str">
        <f t="shared" si="3"/>
        <v/>
      </c>
    </row>
    <row r="117" spans="1:6" x14ac:dyDescent="0.25">
      <c r="A117" s="3">
        <v>43946</v>
      </c>
      <c r="B117" s="1">
        <f t="shared" si="4"/>
        <v>6</v>
      </c>
      <c r="C117" s="10" t="s">
        <v>315</v>
      </c>
      <c r="D117" s="10" t="s">
        <v>313</v>
      </c>
      <c r="E117" s="10" t="s">
        <v>313</v>
      </c>
      <c r="F117" s="1" t="str">
        <f t="shared" si="3"/>
        <v/>
      </c>
    </row>
    <row r="118" spans="1:6" x14ac:dyDescent="0.25">
      <c r="A118" s="3">
        <v>43947</v>
      </c>
      <c r="B118" s="1">
        <f t="shared" si="4"/>
        <v>7</v>
      </c>
      <c r="C118" s="10" t="s">
        <v>313</v>
      </c>
      <c r="D118" s="10" t="s">
        <v>313</v>
      </c>
      <c r="E118" s="10" t="s">
        <v>313</v>
      </c>
      <c r="F118" s="1" t="str">
        <f t="shared" si="3"/>
        <v/>
      </c>
    </row>
    <row r="119" spans="1:6" x14ac:dyDescent="0.25">
      <c r="A119" s="3">
        <v>43948</v>
      </c>
      <c r="B119" s="1">
        <f t="shared" si="4"/>
        <v>1</v>
      </c>
      <c r="C119" s="10" t="s">
        <v>315</v>
      </c>
      <c r="D119" s="10" t="s">
        <v>315</v>
      </c>
      <c r="E119" s="10" t="s">
        <v>315</v>
      </c>
      <c r="F119" s="1" t="str">
        <f t="shared" si="3"/>
        <v/>
      </c>
    </row>
    <row r="120" spans="1:6" x14ac:dyDescent="0.25">
      <c r="A120" s="3">
        <v>43949</v>
      </c>
      <c r="B120" s="1">
        <f t="shared" si="4"/>
        <v>2</v>
      </c>
      <c r="C120" s="10" t="s">
        <v>315</v>
      </c>
      <c r="D120" s="10" t="s">
        <v>315</v>
      </c>
      <c r="E120" s="10" t="s">
        <v>315</v>
      </c>
      <c r="F120" s="1" t="str">
        <f t="shared" si="3"/>
        <v/>
      </c>
    </row>
    <row r="121" spans="1:6" x14ac:dyDescent="0.25">
      <c r="A121" s="3">
        <v>43950</v>
      </c>
      <c r="B121" s="1">
        <f t="shared" si="4"/>
        <v>3</v>
      </c>
      <c r="C121" s="10" t="s">
        <v>315</v>
      </c>
      <c r="D121" s="10" t="s">
        <v>315</v>
      </c>
      <c r="E121" s="10" t="s">
        <v>315</v>
      </c>
      <c r="F121" s="1" t="str">
        <f t="shared" si="3"/>
        <v/>
      </c>
    </row>
    <row r="122" spans="1:6" x14ac:dyDescent="0.25">
      <c r="A122" s="3">
        <v>43951</v>
      </c>
      <c r="B122" s="1">
        <f t="shared" si="4"/>
        <v>4</v>
      </c>
      <c r="C122" s="10" t="s">
        <v>315</v>
      </c>
      <c r="D122" s="10" t="s">
        <v>315</v>
      </c>
      <c r="E122" s="10" t="s">
        <v>315</v>
      </c>
      <c r="F122" s="1" t="str">
        <f t="shared" si="3"/>
        <v/>
      </c>
    </row>
    <row r="123" spans="1:6" x14ac:dyDescent="0.25">
      <c r="A123" s="3">
        <v>43952</v>
      </c>
      <c r="B123" s="1">
        <f t="shared" si="4"/>
        <v>5</v>
      </c>
      <c r="C123" s="10" t="s">
        <v>313</v>
      </c>
      <c r="D123" s="10" t="s">
        <v>313</v>
      </c>
      <c r="E123" s="10" t="s">
        <v>313</v>
      </c>
      <c r="F123" s="1" t="str">
        <f t="shared" si="3"/>
        <v>Međunarodni praznik rada</v>
      </c>
    </row>
    <row r="124" spans="1:6" x14ac:dyDescent="0.25">
      <c r="A124" s="3">
        <v>43953</v>
      </c>
      <c r="B124" s="1">
        <f t="shared" si="4"/>
        <v>6</v>
      </c>
      <c r="C124" s="10" t="s">
        <v>313</v>
      </c>
      <c r="D124" s="10" t="s">
        <v>313</v>
      </c>
      <c r="E124" s="10" t="s">
        <v>313</v>
      </c>
      <c r="F124" s="1" t="str">
        <f t="shared" si="3"/>
        <v>Međunarodni praznik rada</v>
      </c>
    </row>
    <row r="125" spans="1:6" x14ac:dyDescent="0.25">
      <c r="A125" s="3">
        <v>43954</v>
      </c>
      <c r="B125" s="1">
        <f t="shared" si="4"/>
        <v>7</v>
      </c>
      <c r="C125" s="10" t="s">
        <v>313</v>
      </c>
      <c r="D125" s="10" t="s">
        <v>313</v>
      </c>
      <c r="E125" s="10" t="s">
        <v>313</v>
      </c>
      <c r="F125" s="1" t="str">
        <f t="shared" si="3"/>
        <v/>
      </c>
    </row>
    <row r="126" spans="1:6" x14ac:dyDescent="0.25">
      <c r="A126" s="3">
        <v>43955</v>
      </c>
      <c r="B126" s="1">
        <f t="shared" si="4"/>
        <v>1</v>
      </c>
      <c r="C126" s="10" t="s">
        <v>315</v>
      </c>
      <c r="D126" s="10" t="s">
        <v>315</v>
      </c>
      <c r="E126" s="10" t="s">
        <v>315</v>
      </c>
      <c r="F126" s="1" t="str">
        <f t="shared" si="3"/>
        <v/>
      </c>
    </row>
    <row r="127" spans="1:6" x14ac:dyDescent="0.25">
      <c r="A127" s="3">
        <v>43956</v>
      </c>
      <c r="B127" s="1">
        <f t="shared" si="4"/>
        <v>2</v>
      </c>
      <c r="C127" s="10" t="s">
        <v>315</v>
      </c>
      <c r="D127" s="10" t="s">
        <v>315</v>
      </c>
      <c r="E127" s="10" t="s">
        <v>315</v>
      </c>
      <c r="F127" s="1" t="str">
        <f t="shared" si="3"/>
        <v/>
      </c>
    </row>
    <row r="128" spans="1:6" x14ac:dyDescent="0.25">
      <c r="A128" s="3">
        <v>43957</v>
      </c>
      <c r="B128" s="1">
        <f t="shared" si="4"/>
        <v>3</v>
      </c>
      <c r="C128" s="10" t="s">
        <v>315</v>
      </c>
      <c r="D128" s="10" t="s">
        <v>315</v>
      </c>
      <c r="E128" s="10" t="s">
        <v>315</v>
      </c>
      <c r="F128" s="1" t="str">
        <f t="shared" si="3"/>
        <v/>
      </c>
    </row>
    <row r="129" spans="1:6" x14ac:dyDescent="0.25">
      <c r="A129" s="3">
        <v>43958</v>
      </c>
      <c r="B129" s="1">
        <f t="shared" si="4"/>
        <v>4</v>
      </c>
      <c r="C129" s="10" t="s">
        <v>315</v>
      </c>
      <c r="D129" s="10" t="s">
        <v>315</v>
      </c>
      <c r="E129" s="10" t="s">
        <v>315</v>
      </c>
      <c r="F129" s="1" t="str">
        <f t="shared" si="3"/>
        <v/>
      </c>
    </row>
    <row r="130" spans="1:6" x14ac:dyDescent="0.25">
      <c r="A130" s="3">
        <v>43959</v>
      </c>
      <c r="B130" s="1">
        <f t="shared" si="4"/>
        <v>5</v>
      </c>
      <c r="C130" s="10" t="s">
        <v>315</v>
      </c>
      <c r="D130" s="10" t="s">
        <v>315</v>
      </c>
      <c r="E130" s="10" t="s">
        <v>315</v>
      </c>
      <c r="F130" s="1" t="str">
        <f t="shared" si="3"/>
        <v/>
      </c>
    </row>
    <row r="131" spans="1:6" x14ac:dyDescent="0.25">
      <c r="A131" s="3">
        <v>43960</v>
      </c>
      <c r="B131" s="1">
        <f t="shared" si="4"/>
        <v>6</v>
      </c>
      <c r="C131" s="10" t="s">
        <v>313</v>
      </c>
      <c r="D131" s="10" t="s">
        <v>313</v>
      </c>
      <c r="E131" s="10" t="s">
        <v>313</v>
      </c>
      <c r="F131" s="1" t="str">
        <f t="shared" ref="F131:F194" si="5">IFERROR(VLOOKUP(A131,$G$1:$H$18,2,FALSE),"")</f>
        <v/>
      </c>
    </row>
    <row r="132" spans="1:6" x14ac:dyDescent="0.25">
      <c r="A132" s="3">
        <v>43961</v>
      </c>
      <c r="B132" s="1">
        <f t="shared" si="4"/>
        <v>7</v>
      </c>
      <c r="C132" s="10" t="s">
        <v>313</v>
      </c>
      <c r="D132" s="10" t="s">
        <v>313</v>
      </c>
      <c r="E132" s="10" t="s">
        <v>313</v>
      </c>
      <c r="F132" s="1" t="str">
        <f t="shared" si="5"/>
        <v/>
      </c>
    </row>
    <row r="133" spans="1:6" x14ac:dyDescent="0.25">
      <c r="A133" s="3">
        <v>43962</v>
      </c>
      <c r="B133" s="1">
        <f t="shared" si="4"/>
        <v>1</v>
      </c>
      <c r="C133" s="10" t="s">
        <v>315</v>
      </c>
      <c r="D133" s="10" t="s">
        <v>315</v>
      </c>
      <c r="E133" s="10" t="s">
        <v>315</v>
      </c>
      <c r="F133" s="1" t="str">
        <f t="shared" si="5"/>
        <v/>
      </c>
    </row>
    <row r="134" spans="1:6" x14ac:dyDescent="0.25">
      <c r="A134" s="3">
        <v>43963</v>
      </c>
      <c r="B134" s="1">
        <f t="shared" si="4"/>
        <v>2</v>
      </c>
      <c r="C134" s="10" t="s">
        <v>315</v>
      </c>
      <c r="D134" s="10" t="s">
        <v>315</v>
      </c>
      <c r="E134" s="10" t="s">
        <v>315</v>
      </c>
      <c r="F134" s="1" t="str">
        <f t="shared" si="5"/>
        <v/>
      </c>
    </row>
    <row r="135" spans="1:6" x14ac:dyDescent="0.25">
      <c r="A135" s="3">
        <v>43964</v>
      </c>
      <c r="B135" s="1">
        <f t="shared" si="4"/>
        <v>3</v>
      </c>
      <c r="C135" s="10" t="s">
        <v>315</v>
      </c>
      <c r="D135" s="10" t="s">
        <v>315</v>
      </c>
      <c r="E135" s="10" t="s">
        <v>315</v>
      </c>
      <c r="F135" s="1" t="str">
        <f t="shared" si="5"/>
        <v/>
      </c>
    </row>
    <row r="136" spans="1:6" x14ac:dyDescent="0.25">
      <c r="A136" s="3">
        <v>43965</v>
      </c>
      <c r="B136" s="1">
        <f t="shared" si="4"/>
        <v>4</v>
      </c>
      <c r="C136" s="10" t="s">
        <v>315</v>
      </c>
      <c r="D136" s="10" t="s">
        <v>315</v>
      </c>
      <c r="E136" s="10" t="s">
        <v>315</v>
      </c>
      <c r="F136" s="1" t="str">
        <f t="shared" si="5"/>
        <v/>
      </c>
    </row>
    <row r="137" spans="1:6" x14ac:dyDescent="0.25">
      <c r="A137" s="3">
        <v>43966</v>
      </c>
      <c r="B137" s="1">
        <f t="shared" si="4"/>
        <v>5</v>
      </c>
      <c r="C137" s="10" t="s">
        <v>315</v>
      </c>
      <c r="D137" s="10" t="s">
        <v>315</v>
      </c>
      <c r="E137" s="10" t="s">
        <v>315</v>
      </c>
      <c r="F137" s="1" t="str">
        <f t="shared" si="5"/>
        <v/>
      </c>
    </row>
    <row r="138" spans="1:6" x14ac:dyDescent="0.25">
      <c r="A138" s="3">
        <v>43967</v>
      </c>
      <c r="B138" s="1">
        <f t="shared" si="4"/>
        <v>6</v>
      </c>
      <c r="C138" s="10" t="s">
        <v>315</v>
      </c>
      <c r="D138" s="10" t="s">
        <v>313</v>
      </c>
      <c r="E138" s="10" t="s">
        <v>313</v>
      </c>
      <c r="F138" s="1" t="str">
        <f t="shared" si="5"/>
        <v/>
      </c>
    </row>
    <row r="139" spans="1:6" x14ac:dyDescent="0.25">
      <c r="A139" s="3">
        <v>43968</v>
      </c>
      <c r="B139" s="1">
        <f t="shared" si="4"/>
        <v>7</v>
      </c>
      <c r="C139" s="10" t="s">
        <v>313</v>
      </c>
      <c r="D139" s="10" t="s">
        <v>313</v>
      </c>
      <c r="E139" s="10" t="s">
        <v>313</v>
      </c>
      <c r="F139" s="1" t="str">
        <f t="shared" si="5"/>
        <v/>
      </c>
    </row>
    <row r="140" spans="1:6" x14ac:dyDescent="0.25">
      <c r="A140" s="3">
        <v>43969</v>
      </c>
      <c r="B140" s="1">
        <f t="shared" si="4"/>
        <v>1</v>
      </c>
      <c r="C140" s="10" t="s">
        <v>315</v>
      </c>
      <c r="D140" s="10" t="s">
        <v>315</v>
      </c>
      <c r="E140" s="10" t="s">
        <v>313</v>
      </c>
      <c r="F140" s="1" t="str">
        <f t="shared" si="5"/>
        <v/>
      </c>
    </row>
    <row r="141" spans="1:6" x14ac:dyDescent="0.25">
      <c r="A141" s="3">
        <v>43970</v>
      </c>
      <c r="B141" s="1">
        <f t="shared" si="4"/>
        <v>2</v>
      </c>
      <c r="C141" s="10" t="s">
        <v>315</v>
      </c>
      <c r="D141" s="10" t="s">
        <v>315</v>
      </c>
      <c r="E141" s="10" t="s">
        <v>313</v>
      </c>
      <c r="F141" s="1" t="str">
        <f t="shared" si="5"/>
        <v/>
      </c>
    </row>
    <row r="142" spans="1:6" x14ac:dyDescent="0.25">
      <c r="A142" s="3">
        <v>43971</v>
      </c>
      <c r="B142" s="1">
        <f t="shared" si="4"/>
        <v>3</v>
      </c>
      <c r="C142" s="10" t="s">
        <v>315</v>
      </c>
      <c r="D142" s="10" t="s">
        <v>315</v>
      </c>
      <c r="E142" s="10" t="s">
        <v>315</v>
      </c>
      <c r="F142" s="1" t="str">
        <f t="shared" si="5"/>
        <v/>
      </c>
    </row>
    <row r="143" spans="1:6" x14ac:dyDescent="0.25">
      <c r="A143" s="3">
        <v>43972</v>
      </c>
      <c r="B143" s="1">
        <f t="shared" si="4"/>
        <v>4</v>
      </c>
      <c r="C143" s="10" t="s">
        <v>315</v>
      </c>
      <c r="D143" s="10" t="s">
        <v>315</v>
      </c>
      <c r="E143" s="10" t="s">
        <v>315</v>
      </c>
      <c r="F143" s="1" t="str">
        <f t="shared" si="5"/>
        <v/>
      </c>
    </row>
    <row r="144" spans="1:6" x14ac:dyDescent="0.25">
      <c r="A144" s="3">
        <v>43973</v>
      </c>
      <c r="B144" s="1">
        <f t="shared" si="4"/>
        <v>5</v>
      </c>
      <c r="C144" s="10" t="s">
        <v>315</v>
      </c>
      <c r="D144" s="10" t="s">
        <v>315</v>
      </c>
      <c r="E144" s="10" t="s">
        <v>315</v>
      </c>
      <c r="F144" s="1" t="str">
        <f t="shared" si="5"/>
        <v/>
      </c>
    </row>
    <row r="145" spans="1:6" x14ac:dyDescent="0.25">
      <c r="A145" s="3">
        <v>43974</v>
      </c>
      <c r="B145" s="1">
        <f t="shared" si="4"/>
        <v>6</v>
      </c>
      <c r="C145" s="10" t="s">
        <v>313</v>
      </c>
      <c r="D145" s="10" t="s">
        <v>313</v>
      </c>
      <c r="E145" s="10" t="s">
        <v>313</v>
      </c>
      <c r="F145" s="1" t="str">
        <f t="shared" si="5"/>
        <v/>
      </c>
    </row>
    <row r="146" spans="1:6" x14ac:dyDescent="0.25">
      <c r="A146" s="3">
        <v>43975</v>
      </c>
      <c r="B146" s="1">
        <f t="shared" si="4"/>
        <v>7</v>
      </c>
      <c r="C146" s="10" t="s">
        <v>313</v>
      </c>
      <c r="D146" s="10" t="s">
        <v>313</v>
      </c>
      <c r="E146" s="10" t="s">
        <v>313</v>
      </c>
      <c r="F146" s="1" t="str">
        <f t="shared" si="5"/>
        <v>Ramazanski bajram (za pripadnike islamske vjeroispovijesti)</v>
      </c>
    </row>
    <row r="147" spans="1:6" x14ac:dyDescent="0.25">
      <c r="A147" s="3">
        <v>43976</v>
      </c>
      <c r="B147" s="1">
        <f t="shared" si="4"/>
        <v>1</v>
      </c>
      <c r="C147" s="10" t="s">
        <v>313</v>
      </c>
      <c r="D147" s="10" t="s">
        <v>313</v>
      </c>
      <c r="E147" s="10" t="s">
        <v>313</v>
      </c>
      <c r="F147" s="1" t="str">
        <f t="shared" si="5"/>
        <v>Ramazanski bajram (za pripadnike islamske vjeroispovijesti)</v>
      </c>
    </row>
    <row r="148" spans="1:6" x14ac:dyDescent="0.25">
      <c r="A148" s="3">
        <v>43977</v>
      </c>
      <c r="B148" s="1">
        <f t="shared" si="4"/>
        <v>2</v>
      </c>
      <c r="C148" s="10" t="s">
        <v>315</v>
      </c>
      <c r="D148" s="10" t="s">
        <v>315</v>
      </c>
      <c r="E148" s="10" t="s">
        <v>315</v>
      </c>
      <c r="F148" s="1" t="str">
        <f t="shared" si="5"/>
        <v/>
      </c>
    </row>
    <row r="149" spans="1:6" x14ac:dyDescent="0.25">
      <c r="A149" s="3">
        <v>43978</v>
      </c>
      <c r="B149" s="1">
        <f t="shared" si="4"/>
        <v>3</v>
      </c>
      <c r="C149" s="10" t="s">
        <v>315</v>
      </c>
      <c r="D149" s="10" t="s">
        <v>315</v>
      </c>
      <c r="E149" s="10" t="s">
        <v>315</v>
      </c>
      <c r="F149" s="1" t="str">
        <f t="shared" si="5"/>
        <v/>
      </c>
    </row>
    <row r="150" spans="1:6" x14ac:dyDescent="0.25">
      <c r="A150" s="3">
        <v>43979</v>
      </c>
      <c r="B150" s="1">
        <f t="shared" si="4"/>
        <v>4</v>
      </c>
      <c r="C150" s="10" t="s">
        <v>315</v>
      </c>
      <c r="D150" s="10" t="s">
        <v>315</v>
      </c>
      <c r="E150" s="10" t="s">
        <v>315</v>
      </c>
      <c r="F150" s="1" t="str">
        <f t="shared" si="5"/>
        <v/>
      </c>
    </row>
    <row r="151" spans="1:6" x14ac:dyDescent="0.25">
      <c r="A151" s="3">
        <v>43980</v>
      </c>
      <c r="B151" s="1">
        <f t="shared" si="4"/>
        <v>5</v>
      </c>
      <c r="C151" s="10" t="s">
        <v>315</v>
      </c>
      <c r="D151" s="10" t="s">
        <v>315</v>
      </c>
      <c r="E151" s="10" t="s">
        <v>315</v>
      </c>
      <c r="F151" s="1" t="str">
        <f t="shared" si="5"/>
        <v/>
      </c>
    </row>
    <row r="152" spans="1:6" x14ac:dyDescent="0.25">
      <c r="A152" s="3">
        <v>43981</v>
      </c>
      <c r="B152" s="1">
        <f t="shared" si="4"/>
        <v>6</v>
      </c>
      <c r="C152" s="10" t="s">
        <v>313</v>
      </c>
      <c r="D152" s="10" t="s">
        <v>313</v>
      </c>
      <c r="E152" s="10" t="s">
        <v>313</v>
      </c>
      <c r="F152" s="1" t="str">
        <f t="shared" si="5"/>
        <v/>
      </c>
    </row>
    <row r="153" spans="1:6" x14ac:dyDescent="0.25">
      <c r="A153" s="3">
        <v>43982</v>
      </c>
      <c r="B153" s="1">
        <f t="shared" si="4"/>
        <v>7</v>
      </c>
      <c r="C153" s="10" t="s">
        <v>313</v>
      </c>
      <c r="D153" s="10" t="s">
        <v>313</v>
      </c>
      <c r="E153" s="10" t="s">
        <v>313</v>
      </c>
      <c r="F153" s="1" t="str">
        <f t="shared" si="5"/>
        <v/>
      </c>
    </row>
    <row r="154" spans="1:6" x14ac:dyDescent="0.25">
      <c r="A154" s="3">
        <v>43983</v>
      </c>
      <c r="B154" s="1">
        <f t="shared" si="4"/>
        <v>1</v>
      </c>
      <c r="C154" s="10" t="s">
        <v>315</v>
      </c>
      <c r="D154" s="10" t="s">
        <v>315</v>
      </c>
      <c r="E154" s="10" t="s">
        <v>315</v>
      </c>
      <c r="F154" s="1" t="str">
        <f t="shared" si="5"/>
        <v/>
      </c>
    </row>
    <row r="155" spans="1:6" x14ac:dyDescent="0.25">
      <c r="A155" s="3">
        <v>43984</v>
      </c>
      <c r="B155" s="1">
        <f t="shared" si="4"/>
        <v>2</v>
      </c>
      <c r="C155" s="10" t="s">
        <v>315</v>
      </c>
      <c r="D155" s="10" t="s">
        <v>315</v>
      </c>
      <c r="E155" s="10" t="s">
        <v>315</v>
      </c>
      <c r="F155" s="1" t="str">
        <f t="shared" si="5"/>
        <v/>
      </c>
    </row>
    <row r="156" spans="1:6" x14ac:dyDescent="0.25">
      <c r="A156" s="3">
        <v>43985</v>
      </c>
      <c r="B156" s="1">
        <f t="shared" si="4"/>
        <v>3</v>
      </c>
      <c r="C156" s="10" t="s">
        <v>315</v>
      </c>
      <c r="D156" s="10" t="s">
        <v>315</v>
      </c>
      <c r="E156" s="10" t="s">
        <v>315</v>
      </c>
      <c r="F156" s="1" t="str">
        <f t="shared" si="5"/>
        <v/>
      </c>
    </row>
    <row r="157" spans="1:6" x14ac:dyDescent="0.25">
      <c r="A157" s="3">
        <v>43986</v>
      </c>
      <c r="B157" s="1">
        <f t="shared" si="4"/>
        <v>4</v>
      </c>
      <c r="C157" s="10" t="s">
        <v>315</v>
      </c>
      <c r="D157" s="10" t="s">
        <v>315</v>
      </c>
      <c r="E157" s="10" t="s">
        <v>315</v>
      </c>
      <c r="F157" s="1" t="str">
        <f t="shared" si="5"/>
        <v/>
      </c>
    </row>
    <row r="158" spans="1:6" x14ac:dyDescent="0.25">
      <c r="A158" s="3">
        <v>43987</v>
      </c>
      <c r="B158" s="1">
        <f t="shared" si="4"/>
        <v>5</v>
      </c>
      <c r="C158" s="10" t="s">
        <v>315</v>
      </c>
      <c r="D158" s="10" t="s">
        <v>315</v>
      </c>
      <c r="E158" s="10" t="s">
        <v>315</v>
      </c>
      <c r="F158" s="1" t="str">
        <f t="shared" si="5"/>
        <v/>
      </c>
    </row>
    <row r="159" spans="1:6" x14ac:dyDescent="0.25">
      <c r="A159" s="3">
        <v>43988</v>
      </c>
      <c r="B159" s="1">
        <f t="shared" si="4"/>
        <v>6</v>
      </c>
      <c r="C159" s="10" t="s">
        <v>315</v>
      </c>
      <c r="D159" s="10" t="s">
        <v>315</v>
      </c>
      <c r="E159" s="10" t="s">
        <v>313</v>
      </c>
      <c r="F159" s="1" t="str">
        <f t="shared" si="5"/>
        <v/>
      </c>
    </row>
    <row r="160" spans="1:6" x14ac:dyDescent="0.25">
      <c r="A160" s="3">
        <v>43989</v>
      </c>
      <c r="B160" s="1">
        <f t="shared" ref="B160:B223" si="6">IF(A160&gt;0,WEEKDAY(A160,2),"")</f>
        <v>7</v>
      </c>
      <c r="C160" s="10" t="s">
        <v>313</v>
      </c>
      <c r="D160" s="10" t="s">
        <v>313</v>
      </c>
      <c r="E160" s="10" t="s">
        <v>313</v>
      </c>
      <c r="F160" s="1" t="str">
        <f t="shared" si="5"/>
        <v/>
      </c>
    </row>
    <row r="161" spans="1:6" x14ac:dyDescent="0.25">
      <c r="A161" s="3">
        <v>43990</v>
      </c>
      <c r="B161" s="1">
        <f t="shared" si="6"/>
        <v>1</v>
      </c>
      <c r="C161" s="10" t="s">
        <v>315</v>
      </c>
      <c r="D161" s="10" t="s">
        <v>315</v>
      </c>
      <c r="E161" s="10" t="s">
        <v>315</v>
      </c>
      <c r="F161" s="1" t="str">
        <f t="shared" si="5"/>
        <v/>
      </c>
    </row>
    <row r="162" spans="1:6" x14ac:dyDescent="0.25">
      <c r="A162" s="3">
        <v>43991</v>
      </c>
      <c r="B162" s="1">
        <f t="shared" si="6"/>
        <v>2</v>
      </c>
      <c r="C162" s="10" t="s">
        <v>315</v>
      </c>
      <c r="D162" s="10" t="s">
        <v>315</v>
      </c>
      <c r="E162" s="10" t="s">
        <v>315</v>
      </c>
      <c r="F162" s="1" t="str">
        <f t="shared" si="5"/>
        <v/>
      </c>
    </row>
    <row r="163" spans="1:6" x14ac:dyDescent="0.25">
      <c r="A163" s="3">
        <v>43992</v>
      </c>
      <c r="B163" s="1">
        <f t="shared" si="6"/>
        <v>3</v>
      </c>
      <c r="C163" s="10" t="s">
        <v>315</v>
      </c>
      <c r="D163" s="10" t="s">
        <v>315</v>
      </c>
      <c r="E163" s="10" t="s">
        <v>315</v>
      </c>
      <c r="F163" s="1" t="str">
        <f t="shared" si="5"/>
        <v/>
      </c>
    </row>
    <row r="164" spans="1:6" x14ac:dyDescent="0.25">
      <c r="A164" s="3">
        <v>43993</v>
      </c>
      <c r="B164" s="1">
        <f t="shared" si="6"/>
        <v>4</v>
      </c>
      <c r="C164" s="10" t="s">
        <v>315</v>
      </c>
      <c r="D164" s="10" t="s">
        <v>315</v>
      </c>
      <c r="E164" s="10" t="s">
        <v>315</v>
      </c>
      <c r="F164" s="1" t="str">
        <f t="shared" si="5"/>
        <v/>
      </c>
    </row>
    <row r="165" spans="1:6" x14ac:dyDescent="0.25">
      <c r="A165" s="3">
        <v>43994</v>
      </c>
      <c r="B165" s="1">
        <f t="shared" si="6"/>
        <v>5</v>
      </c>
      <c r="C165" s="10" t="s">
        <v>315</v>
      </c>
      <c r="D165" s="10" t="s">
        <v>315</v>
      </c>
      <c r="E165" s="10" t="s">
        <v>315</v>
      </c>
      <c r="F165" s="1" t="str">
        <f t="shared" si="5"/>
        <v/>
      </c>
    </row>
    <row r="166" spans="1:6" x14ac:dyDescent="0.25">
      <c r="A166" s="3">
        <v>43995</v>
      </c>
      <c r="B166" s="1">
        <f t="shared" si="6"/>
        <v>6</v>
      </c>
      <c r="C166" s="10" t="s">
        <v>313</v>
      </c>
      <c r="D166" s="10" t="s">
        <v>313</v>
      </c>
      <c r="E166" s="10" t="s">
        <v>313</v>
      </c>
      <c r="F166" s="1" t="str">
        <f t="shared" si="5"/>
        <v/>
      </c>
    </row>
    <row r="167" spans="1:6" x14ac:dyDescent="0.25">
      <c r="A167" s="3">
        <v>43996</v>
      </c>
      <c r="B167" s="1">
        <f t="shared" si="6"/>
        <v>7</v>
      </c>
      <c r="C167" s="10" t="s">
        <v>313</v>
      </c>
      <c r="D167" s="10" t="s">
        <v>313</v>
      </c>
      <c r="E167" s="10" t="s">
        <v>313</v>
      </c>
      <c r="F167" s="1" t="str">
        <f t="shared" si="5"/>
        <v/>
      </c>
    </row>
    <row r="168" spans="1:6" x14ac:dyDescent="0.25">
      <c r="A168" s="3">
        <v>43997</v>
      </c>
      <c r="B168" s="1">
        <f t="shared" si="6"/>
        <v>1</v>
      </c>
      <c r="C168" s="10" t="s">
        <v>315</v>
      </c>
      <c r="D168" s="10" t="s">
        <v>315</v>
      </c>
      <c r="E168" s="10" t="s">
        <v>315</v>
      </c>
      <c r="F168" s="1" t="str">
        <f t="shared" si="5"/>
        <v/>
      </c>
    </row>
    <row r="169" spans="1:6" x14ac:dyDescent="0.25">
      <c r="A169" s="3">
        <v>43998</v>
      </c>
      <c r="B169" s="1">
        <f t="shared" si="6"/>
        <v>2</v>
      </c>
      <c r="C169" s="10" t="s">
        <v>315</v>
      </c>
      <c r="D169" s="10" t="s">
        <v>315</v>
      </c>
      <c r="E169" s="10" t="s">
        <v>315</v>
      </c>
      <c r="F169" s="1" t="str">
        <f t="shared" si="5"/>
        <v/>
      </c>
    </row>
    <row r="170" spans="1:6" x14ac:dyDescent="0.25">
      <c r="A170" s="3">
        <v>43999</v>
      </c>
      <c r="B170" s="1">
        <f t="shared" si="6"/>
        <v>3</v>
      </c>
      <c r="C170" s="10" t="s">
        <v>315</v>
      </c>
      <c r="D170" s="10" t="s">
        <v>315</v>
      </c>
      <c r="E170" s="10" t="s">
        <v>315</v>
      </c>
      <c r="F170" s="1" t="str">
        <f t="shared" si="5"/>
        <v/>
      </c>
    </row>
    <row r="171" spans="1:6" x14ac:dyDescent="0.25">
      <c r="A171" s="3">
        <v>44000</v>
      </c>
      <c r="B171" s="1">
        <f t="shared" si="6"/>
        <v>4</v>
      </c>
      <c r="C171" s="10" t="s">
        <v>315</v>
      </c>
      <c r="D171" s="10" t="s">
        <v>315</v>
      </c>
      <c r="E171" s="10" t="s">
        <v>315</v>
      </c>
      <c r="F171" s="1" t="str">
        <f t="shared" si="5"/>
        <v/>
      </c>
    </row>
    <row r="172" spans="1:6" x14ac:dyDescent="0.25">
      <c r="A172" s="3">
        <v>44001</v>
      </c>
      <c r="B172" s="1">
        <f t="shared" si="6"/>
        <v>5</v>
      </c>
      <c r="C172" s="10" t="s">
        <v>315</v>
      </c>
      <c r="D172" s="10" t="s">
        <v>315</v>
      </c>
      <c r="E172" s="10" t="s">
        <v>315</v>
      </c>
      <c r="F172" s="1" t="str">
        <f t="shared" si="5"/>
        <v/>
      </c>
    </row>
    <row r="173" spans="1:6" x14ac:dyDescent="0.25">
      <c r="A173" s="3">
        <v>44002</v>
      </c>
      <c r="B173" s="1">
        <f t="shared" si="6"/>
        <v>6</v>
      </c>
      <c r="C173" s="10" t="s">
        <v>315</v>
      </c>
      <c r="D173" s="10" t="s">
        <v>313</v>
      </c>
      <c r="E173" s="10" t="s">
        <v>313</v>
      </c>
      <c r="F173" s="1" t="str">
        <f t="shared" si="5"/>
        <v/>
      </c>
    </row>
    <row r="174" spans="1:6" x14ac:dyDescent="0.25">
      <c r="A174" s="3">
        <v>44003</v>
      </c>
      <c r="B174" s="1">
        <f t="shared" si="6"/>
        <v>7</v>
      </c>
      <c r="C174" s="10" t="s">
        <v>313</v>
      </c>
      <c r="D174" s="10" t="s">
        <v>313</v>
      </c>
      <c r="E174" s="10" t="s">
        <v>313</v>
      </c>
      <c r="F174" s="1" t="str">
        <f t="shared" si="5"/>
        <v/>
      </c>
    </row>
    <row r="175" spans="1:6" x14ac:dyDescent="0.25">
      <c r="A175" s="3">
        <v>44004</v>
      </c>
      <c r="B175" s="1">
        <f t="shared" si="6"/>
        <v>1</v>
      </c>
      <c r="C175" s="10" t="s">
        <v>315</v>
      </c>
      <c r="D175" s="10" t="s">
        <v>315</v>
      </c>
      <c r="E175" s="10" t="s">
        <v>315</v>
      </c>
      <c r="F175" s="1" t="str">
        <f t="shared" si="5"/>
        <v/>
      </c>
    </row>
    <row r="176" spans="1:6" x14ac:dyDescent="0.25">
      <c r="A176" s="3">
        <v>44005</v>
      </c>
      <c r="B176" s="1">
        <f t="shared" si="6"/>
        <v>2</v>
      </c>
      <c r="C176" s="10" t="s">
        <v>315</v>
      </c>
      <c r="D176" s="10" t="s">
        <v>315</v>
      </c>
      <c r="E176" s="10" t="s">
        <v>315</v>
      </c>
      <c r="F176" s="1" t="str">
        <f t="shared" si="5"/>
        <v/>
      </c>
    </row>
    <row r="177" spans="1:6" x14ac:dyDescent="0.25">
      <c r="A177" s="3">
        <v>44006</v>
      </c>
      <c r="B177" s="1">
        <f t="shared" si="6"/>
        <v>3</v>
      </c>
      <c r="C177" s="10" t="s">
        <v>315</v>
      </c>
      <c r="D177" s="10" t="s">
        <v>315</v>
      </c>
      <c r="E177" s="10" t="s">
        <v>315</v>
      </c>
      <c r="F177" s="1" t="str">
        <f t="shared" si="5"/>
        <v/>
      </c>
    </row>
    <row r="178" spans="1:6" x14ac:dyDescent="0.25">
      <c r="A178" s="3">
        <v>44007</v>
      </c>
      <c r="B178" s="1">
        <f t="shared" si="6"/>
        <v>4</v>
      </c>
      <c r="C178" s="10" t="s">
        <v>315</v>
      </c>
      <c r="D178" s="10" t="s">
        <v>315</v>
      </c>
      <c r="E178" s="10" t="s">
        <v>315</v>
      </c>
      <c r="F178" s="1" t="str">
        <f t="shared" si="5"/>
        <v/>
      </c>
    </row>
    <row r="179" spans="1:6" x14ac:dyDescent="0.25">
      <c r="A179" s="3">
        <v>44008</v>
      </c>
      <c r="B179" s="1">
        <f t="shared" si="6"/>
        <v>5</v>
      </c>
      <c r="C179" s="10" t="s">
        <v>315</v>
      </c>
      <c r="D179" s="10" t="s">
        <v>315</v>
      </c>
      <c r="E179" s="10" t="s">
        <v>315</v>
      </c>
      <c r="F179" s="1" t="str">
        <f t="shared" si="5"/>
        <v/>
      </c>
    </row>
    <row r="180" spans="1:6" x14ac:dyDescent="0.25">
      <c r="A180" s="3">
        <v>44009</v>
      </c>
      <c r="B180" s="1">
        <f t="shared" si="6"/>
        <v>6</v>
      </c>
      <c r="C180" s="10" t="s">
        <v>313</v>
      </c>
      <c r="D180" s="10" t="s">
        <v>313</v>
      </c>
      <c r="E180" s="10" t="s">
        <v>313</v>
      </c>
      <c r="F180" s="1" t="str">
        <f t="shared" si="5"/>
        <v/>
      </c>
    </row>
    <row r="181" spans="1:6" x14ac:dyDescent="0.25">
      <c r="A181" s="3">
        <v>44010</v>
      </c>
      <c r="B181" s="1">
        <f t="shared" si="6"/>
        <v>7</v>
      </c>
      <c r="C181" s="10" t="s">
        <v>313</v>
      </c>
      <c r="D181" s="10" t="s">
        <v>313</v>
      </c>
      <c r="E181" s="10" t="s">
        <v>313</v>
      </c>
      <c r="F181" s="1" t="str">
        <f t="shared" si="5"/>
        <v/>
      </c>
    </row>
    <row r="182" spans="1:6" x14ac:dyDescent="0.25">
      <c r="A182" s="3">
        <v>44011</v>
      </c>
      <c r="B182" s="1">
        <f t="shared" si="6"/>
        <v>1</v>
      </c>
      <c r="C182" s="10" t="s">
        <v>315</v>
      </c>
      <c r="D182" s="10" t="s">
        <v>315</v>
      </c>
      <c r="E182" s="10" t="s">
        <v>313</v>
      </c>
      <c r="F182" s="1" t="str">
        <f t="shared" si="5"/>
        <v/>
      </c>
    </row>
    <row r="183" spans="1:6" x14ac:dyDescent="0.25">
      <c r="A183" s="3">
        <v>44012</v>
      </c>
      <c r="B183" s="1">
        <f t="shared" si="6"/>
        <v>2</v>
      </c>
      <c r="C183" s="10" t="s">
        <v>315</v>
      </c>
      <c r="D183" s="10" t="s">
        <v>315</v>
      </c>
      <c r="E183" s="10" t="s">
        <v>313</v>
      </c>
      <c r="F183" s="1" t="str">
        <f t="shared" si="5"/>
        <v/>
      </c>
    </row>
    <row r="184" spans="1:6" x14ac:dyDescent="0.25">
      <c r="A184" s="3">
        <v>44013</v>
      </c>
      <c r="B184" s="1">
        <f t="shared" si="6"/>
        <v>3</v>
      </c>
      <c r="C184" s="10" t="s">
        <v>315</v>
      </c>
      <c r="D184" s="10" t="s">
        <v>315</v>
      </c>
      <c r="E184" s="10" t="s">
        <v>315</v>
      </c>
      <c r="F184" s="1" t="str">
        <f t="shared" si="5"/>
        <v/>
      </c>
    </row>
    <row r="185" spans="1:6" x14ac:dyDescent="0.25">
      <c r="A185" s="3">
        <v>44014</v>
      </c>
      <c r="B185" s="1">
        <f t="shared" si="6"/>
        <v>4</v>
      </c>
      <c r="C185" s="10" t="s">
        <v>315</v>
      </c>
      <c r="D185" s="10" t="s">
        <v>315</v>
      </c>
      <c r="E185" s="10" t="s">
        <v>315</v>
      </c>
      <c r="F185" s="1" t="str">
        <f t="shared" si="5"/>
        <v/>
      </c>
    </row>
    <row r="186" spans="1:6" x14ac:dyDescent="0.25">
      <c r="A186" s="3">
        <v>44015</v>
      </c>
      <c r="B186" s="1">
        <f t="shared" si="6"/>
        <v>5</v>
      </c>
      <c r="C186" s="10" t="s">
        <v>315</v>
      </c>
      <c r="D186" s="10" t="s">
        <v>315</v>
      </c>
      <c r="E186" s="10" t="s">
        <v>315</v>
      </c>
      <c r="F186" s="1" t="str">
        <f t="shared" si="5"/>
        <v/>
      </c>
    </row>
    <row r="187" spans="1:6" x14ac:dyDescent="0.25">
      <c r="A187" s="3">
        <v>44016</v>
      </c>
      <c r="B187" s="1">
        <f t="shared" si="6"/>
        <v>6</v>
      </c>
      <c r="C187" s="10" t="s">
        <v>315</v>
      </c>
      <c r="D187" s="10" t="s">
        <v>315</v>
      </c>
      <c r="E187" s="10" t="s">
        <v>313</v>
      </c>
      <c r="F187" s="1" t="str">
        <f t="shared" si="5"/>
        <v/>
      </c>
    </row>
    <row r="188" spans="1:6" x14ac:dyDescent="0.25">
      <c r="A188" s="3">
        <v>44017</v>
      </c>
      <c r="B188" s="1">
        <f t="shared" si="6"/>
        <v>7</v>
      </c>
      <c r="C188" s="10" t="s">
        <v>313</v>
      </c>
      <c r="D188" s="10" t="s">
        <v>313</v>
      </c>
      <c r="E188" s="10" t="s">
        <v>313</v>
      </c>
      <c r="F188" s="1" t="str">
        <f t="shared" si="5"/>
        <v/>
      </c>
    </row>
    <row r="189" spans="1:6" x14ac:dyDescent="0.25">
      <c r="A189" s="3">
        <v>44018</v>
      </c>
      <c r="B189" s="1">
        <f t="shared" si="6"/>
        <v>1</v>
      </c>
      <c r="C189" s="10" t="s">
        <v>315</v>
      </c>
      <c r="D189" s="10" t="s">
        <v>315</v>
      </c>
      <c r="E189" s="10" t="s">
        <v>315</v>
      </c>
      <c r="F189" s="1" t="str">
        <f t="shared" si="5"/>
        <v/>
      </c>
    </row>
    <row r="190" spans="1:6" x14ac:dyDescent="0.25">
      <c r="A190" s="3">
        <v>44019</v>
      </c>
      <c r="B190" s="1">
        <f t="shared" si="6"/>
        <v>2</v>
      </c>
      <c r="C190" s="10" t="s">
        <v>315</v>
      </c>
      <c r="D190" s="10" t="s">
        <v>315</v>
      </c>
      <c r="E190" s="10" t="s">
        <v>315</v>
      </c>
      <c r="F190" s="1" t="str">
        <f t="shared" si="5"/>
        <v/>
      </c>
    </row>
    <row r="191" spans="1:6" x14ac:dyDescent="0.25">
      <c r="A191" s="3">
        <v>44020</v>
      </c>
      <c r="B191" s="1">
        <f t="shared" si="6"/>
        <v>3</v>
      </c>
      <c r="C191" s="10" t="s">
        <v>315</v>
      </c>
      <c r="D191" s="10" t="s">
        <v>315</v>
      </c>
      <c r="E191" s="10" t="s">
        <v>315</v>
      </c>
      <c r="F191" s="1" t="str">
        <f t="shared" si="5"/>
        <v/>
      </c>
    </row>
    <row r="192" spans="1:6" x14ac:dyDescent="0.25">
      <c r="A192" s="3">
        <v>44021</v>
      </c>
      <c r="B192" s="1">
        <f t="shared" si="6"/>
        <v>4</v>
      </c>
      <c r="C192" s="10" t="s">
        <v>315</v>
      </c>
      <c r="D192" s="10" t="s">
        <v>315</v>
      </c>
      <c r="E192" s="10" t="s">
        <v>315</v>
      </c>
      <c r="F192" s="1" t="str">
        <f t="shared" si="5"/>
        <v/>
      </c>
    </row>
    <row r="193" spans="1:6" x14ac:dyDescent="0.25">
      <c r="A193" s="3">
        <v>44022</v>
      </c>
      <c r="B193" s="1">
        <f t="shared" si="6"/>
        <v>5</v>
      </c>
      <c r="C193" s="10" t="s">
        <v>315</v>
      </c>
      <c r="D193" s="10" t="s">
        <v>315</v>
      </c>
      <c r="E193" s="10" t="s">
        <v>315</v>
      </c>
      <c r="F193" s="1" t="str">
        <f t="shared" si="5"/>
        <v/>
      </c>
    </row>
    <row r="194" spans="1:6" x14ac:dyDescent="0.25">
      <c r="A194" s="3">
        <v>44023</v>
      </c>
      <c r="B194" s="1">
        <f t="shared" si="6"/>
        <v>6</v>
      </c>
      <c r="C194" s="10" t="s">
        <v>313</v>
      </c>
      <c r="D194" s="10" t="s">
        <v>313</v>
      </c>
      <c r="E194" s="10" t="s">
        <v>313</v>
      </c>
      <c r="F194" s="1" t="str">
        <f t="shared" si="5"/>
        <v/>
      </c>
    </row>
    <row r="195" spans="1:6" x14ac:dyDescent="0.25">
      <c r="A195" s="3">
        <v>44024</v>
      </c>
      <c r="B195" s="1">
        <f t="shared" si="6"/>
        <v>7</v>
      </c>
      <c r="C195" s="10" t="s">
        <v>313</v>
      </c>
      <c r="D195" s="10" t="s">
        <v>313</v>
      </c>
      <c r="E195" s="10" t="s">
        <v>313</v>
      </c>
      <c r="F195" s="1" t="str">
        <f t="shared" ref="F195:F258" si="7">IFERROR(VLOOKUP(A195,$G$1:$H$18,2,FALSE),"")</f>
        <v/>
      </c>
    </row>
    <row r="196" spans="1:6" x14ac:dyDescent="0.25">
      <c r="A196" s="3">
        <v>44025</v>
      </c>
      <c r="B196" s="1">
        <f t="shared" si="6"/>
        <v>1</v>
      </c>
      <c r="C196" s="10" t="s">
        <v>315</v>
      </c>
      <c r="D196" s="10" t="s">
        <v>315</v>
      </c>
      <c r="E196" s="10" t="s">
        <v>315</v>
      </c>
      <c r="F196" s="1" t="str">
        <f t="shared" si="7"/>
        <v/>
      </c>
    </row>
    <row r="197" spans="1:6" x14ac:dyDescent="0.25">
      <c r="A197" s="3">
        <v>44026</v>
      </c>
      <c r="B197" s="1">
        <f t="shared" si="6"/>
        <v>2</v>
      </c>
      <c r="C197" s="10" t="s">
        <v>315</v>
      </c>
      <c r="D197" s="10" t="s">
        <v>315</v>
      </c>
      <c r="E197" s="10" t="s">
        <v>315</v>
      </c>
      <c r="F197" s="1" t="str">
        <f t="shared" si="7"/>
        <v/>
      </c>
    </row>
    <row r="198" spans="1:6" x14ac:dyDescent="0.25">
      <c r="A198" s="3">
        <v>44027</v>
      </c>
      <c r="B198" s="1">
        <f t="shared" si="6"/>
        <v>3</v>
      </c>
      <c r="C198" s="10" t="s">
        <v>315</v>
      </c>
      <c r="D198" s="10" t="s">
        <v>315</v>
      </c>
      <c r="E198" s="10" t="s">
        <v>315</v>
      </c>
      <c r="F198" s="1" t="str">
        <f t="shared" si="7"/>
        <v/>
      </c>
    </row>
    <row r="199" spans="1:6" x14ac:dyDescent="0.25">
      <c r="A199" s="3">
        <v>44028</v>
      </c>
      <c r="B199" s="1">
        <f t="shared" si="6"/>
        <v>4</v>
      </c>
      <c r="C199" s="10" t="s">
        <v>315</v>
      </c>
      <c r="D199" s="10" t="s">
        <v>315</v>
      </c>
      <c r="E199" s="10" t="s">
        <v>315</v>
      </c>
      <c r="F199" s="1" t="str">
        <f t="shared" si="7"/>
        <v/>
      </c>
    </row>
    <row r="200" spans="1:6" x14ac:dyDescent="0.25">
      <c r="A200" s="3">
        <v>44029</v>
      </c>
      <c r="B200" s="1">
        <f t="shared" si="6"/>
        <v>5</v>
      </c>
      <c r="C200" s="10" t="s">
        <v>315</v>
      </c>
      <c r="D200" s="10" t="s">
        <v>315</v>
      </c>
      <c r="E200" s="10" t="s">
        <v>315</v>
      </c>
      <c r="F200" s="1" t="str">
        <f t="shared" si="7"/>
        <v/>
      </c>
    </row>
    <row r="201" spans="1:6" x14ac:dyDescent="0.25">
      <c r="A201" s="3">
        <v>44030</v>
      </c>
      <c r="B201" s="1">
        <f t="shared" si="6"/>
        <v>6</v>
      </c>
      <c r="C201" s="10" t="s">
        <v>313</v>
      </c>
      <c r="D201" s="10" t="s">
        <v>313</v>
      </c>
      <c r="E201" s="10" t="s">
        <v>313</v>
      </c>
      <c r="F201" s="1" t="str">
        <f t="shared" si="7"/>
        <v/>
      </c>
    </row>
    <row r="202" spans="1:6" x14ac:dyDescent="0.25">
      <c r="A202" s="3">
        <v>44031</v>
      </c>
      <c r="B202" s="1">
        <f t="shared" si="6"/>
        <v>7</v>
      </c>
      <c r="C202" s="10" t="s">
        <v>313</v>
      </c>
      <c r="D202" s="10" t="s">
        <v>313</v>
      </c>
      <c r="E202" s="10" t="s">
        <v>313</v>
      </c>
      <c r="F202" s="1" t="str">
        <f t="shared" si="7"/>
        <v/>
      </c>
    </row>
    <row r="203" spans="1:6" x14ac:dyDescent="0.25">
      <c r="A203" s="3">
        <v>44032</v>
      </c>
      <c r="B203" s="1">
        <f t="shared" si="6"/>
        <v>1</v>
      </c>
      <c r="C203" s="10" t="s">
        <v>315</v>
      </c>
      <c r="D203" s="10" t="s">
        <v>315</v>
      </c>
      <c r="E203" s="10" t="s">
        <v>313</v>
      </c>
      <c r="F203" s="1" t="str">
        <f t="shared" si="7"/>
        <v/>
      </c>
    </row>
    <row r="204" spans="1:6" x14ac:dyDescent="0.25">
      <c r="A204" s="3">
        <v>44033</v>
      </c>
      <c r="B204" s="1">
        <f t="shared" si="6"/>
        <v>2</v>
      </c>
      <c r="C204" s="10" t="s">
        <v>315</v>
      </c>
      <c r="D204" s="10" t="s">
        <v>315</v>
      </c>
      <c r="E204" s="10" t="s">
        <v>313</v>
      </c>
      <c r="F204" s="1" t="str">
        <f t="shared" si="7"/>
        <v/>
      </c>
    </row>
    <row r="205" spans="1:6" x14ac:dyDescent="0.25">
      <c r="A205" s="3">
        <v>44034</v>
      </c>
      <c r="B205" s="1">
        <f t="shared" si="6"/>
        <v>3</v>
      </c>
      <c r="C205" s="10" t="s">
        <v>315</v>
      </c>
      <c r="D205" s="10" t="s">
        <v>315</v>
      </c>
      <c r="E205" s="10" t="s">
        <v>313</v>
      </c>
      <c r="F205" s="1" t="str">
        <f t="shared" si="7"/>
        <v/>
      </c>
    </row>
    <row r="206" spans="1:6" x14ac:dyDescent="0.25">
      <c r="A206" s="3">
        <v>44035</v>
      </c>
      <c r="B206" s="1">
        <f t="shared" si="6"/>
        <v>4</v>
      </c>
      <c r="C206" s="10" t="s">
        <v>315</v>
      </c>
      <c r="D206" s="10" t="s">
        <v>315</v>
      </c>
      <c r="E206" s="10" t="s">
        <v>313</v>
      </c>
      <c r="F206" s="1" t="str">
        <f t="shared" si="7"/>
        <v/>
      </c>
    </row>
    <row r="207" spans="1:6" x14ac:dyDescent="0.25">
      <c r="A207" s="3">
        <v>44036</v>
      </c>
      <c r="B207" s="1">
        <f t="shared" si="6"/>
        <v>5</v>
      </c>
      <c r="C207" s="10" t="s">
        <v>315</v>
      </c>
      <c r="D207" s="10" t="s">
        <v>315</v>
      </c>
      <c r="E207" s="10" t="s">
        <v>313</v>
      </c>
      <c r="F207" s="1" t="str">
        <f t="shared" si="7"/>
        <v/>
      </c>
    </row>
    <row r="208" spans="1:6" x14ac:dyDescent="0.25">
      <c r="A208" s="3">
        <v>44037</v>
      </c>
      <c r="B208" s="1">
        <f t="shared" si="6"/>
        <v>6</v>
      </c>
      <c r="C208" s="10" t="s">
        <v>313</v>
      </c>
      <c r="D208" s="10" t="s">
        <v>313</v>
      </c>
      <c r="E208" s="10" t="s">
        <v>313</v>
      </c>
      <c r="F208" s="1" t="str">
        <f t="shared" si="7"/>
        <v/>
      </c>
    </row>
    <row r="209" spans="1:6" x14ac:dyDescent="0.25">
      <c r="A209" s="3">
        <v>44038</v>
      </c>
      <c r="B209" s="1">
        <f t="shared" si="6"/>
        <v>7</v>
      </c>
      <c r="C209" s="10" t="s">
        <v>313</v>
      </c>
      <c r="D209" s="10" t="s">
        <v>313</v>
      </c>
      <c r="E209" s="10" t="s">
        <v>313</v>
      </c>
      <c r="F209" s="1" t="str">
        <f t="shared" si="7"/>
        <v/>
      </c>
    </row>
    <row r="210" spans="1:6" x14ac:dyDescent="0.25">
      <c r="A210" s="3">
        <v>44039</v>
      </c>
      <c r="B210" s="1">
        <f t="shared" si="6"/>
        <v>1</v>
      </c>
      <c r="C210" s="10" t="s">
        <v>315</v>
      </c>
      <c r="D210" s="10" t="s">
        <v>315</v>
      </c>
      <c r="E210" s="10" t="s">
        <v>313</v>
      </c>
      <c r="F210" s="1" t="str">
        <f t="shared" si="7"/>
        <v/>
      </c>
    </row>
    <row r="211" spans="1:6" x14ac:dyDescent="0.25">
      <c r="A211" s="3">
        <v>44040</v>
      </c>
      <c r="B211" s="1">
        <f t="shared" si="6"/>
        <v>2</v>
      </c>
      <c r="C211" s="10" t="s">
        <v>315</v>
      </c>
      <c r="D211" s="10" t="s">
        <v>315</v>
      </c>
      <c r="E211" s="10" t="s">
        <v>313</v>
      </c>
      <c r="F211" s="1" t="str">
        <f t="shared" si="7"/>
        <v/>
      </c>
    </row>
    <row r="212" spans="1:6" x14ac:dyDescent="0.25">
      <c r="A212" s="3">
        <v>44041</v>
      </c>
      <c r="B212" s="1">
        <f t="shared" si="6"/>
        <v>3</v>
      </c>
      <c r="C212" s="10" t="s">
        <v>315</v>
      </c>
      <c r="D212" s="10" t="s">
        <v>315</v>
      </c>
      <c r="E212" s="10" t="s">
        <v>313</v>
      </c>
      <c r="F212" s="1" t="str">
        <f t="shared" si="7"/>
        <v/>
      </c>
    </row>
    <row r="213" spans="1:6" x14ac:dyDescent="0.25">
      <c r="A213" s="3">
        <v>44042</v>
      </c>
      <c r="B213" s="1">
        <f t="shared" si="6"/>
        <v>4</v>
      </c>
      <c r="C213" s="10" t="s">
        <v>315</v>
      </c>
      <c r="D213" s="10" t="s">
        <v>315</v>
      </c>
      <c r="E213" s="10" t="s">
        <v>313</v>
      </c>
      <c r="F213" s="1" t="str">
        <f t="shared" si="7"/>
        <v/>
      </c>
    </row>
    <row r="214" spans="1:6" x14ac:dyDescent="0.25">
      <c r="A214" s="3">
        <v>44043</v>
      </c>
      <c r="B214" s="1">
        <f t="shared" si="6"/>
        <v>5</v>
      </c>
      <c r="C214" s="10" t="s">
        <v>313</v>
      </c>
      <c r="D214" s="10" t="s">
        <v>313</v>
      </c>
      <c r="E214" s="10" t="s">
        <v>313</v>
      </c>
      <c r="F214" s="1" t="str">
        <f t="shared" si="7"/>
        <v>Kurban-bajram (za pripadnike islamske vjeroispovijesti)</v>
      </c>
    </row>
    <row r="215" spans="1:6" x14ac:dyDescent="0.25">
      <c r="A215" s="3">
        <v>44044</v>
      </c>
      <c r="B215" s="1">
        <f t="shared" si="6"/>
        <v>6</v>
      </c>
      <c r="C215" s="10" t="s">
        <v>313</v>
      </c>
      <c r="D215" s="10" t="s">
        <v>313</v>
      </c>
      <c r="E215" s="10" t="s">
        <v>313</v>
      </c>
      <c r="F215" s="1" t="str">
        <f t="shared" si="7"/>
        <v>Kurban-bajram (za pripadnike islamske vjeroispovijesti)</v>
      </c>
    </row>
    <row r="216" spans="1:6" x14ac:dyDescent="0.25">
      <c r="A216" s="3">
        <v>44045</v>
      </c>
      <c r="B216" s="1">
        <f t="shared" si="6"/>
        <v>7</v>
      </c>
      <c r="C216" s="10" t="s">
        <v>313</v>
      </c>
      <c r="D216" s="10" t="s">
        <v>313</v>
      </c>
      <c r="E216" s="10" t="s">
        <v>313</v>
      </c>
      <c r="F216" s="1" t="str">
        <f t="shared" si="7"/>
        <v/>
      </c>
    </row>
    <row r="217" spans="1:6" x14ac:dyDescent="0.25">
      <c r="A217" s="3">
        <v>44046</v>
      </c>
      <c r="B217" s="1">
        <f t="shared" si="6"/>
        <v>1</v>
      </c>
      <c r="C217" s="10" t="s">
        <v>315</v>
      </c>
      <c r="D217" s="10" t="s">
        <v>315</v>
      </c>
      <c r="E217" s="10" t="s">
        <v>313</v>
      </c>
      <c r="F217" s="1" t="str">
        <f t="shared" si="7"/>
        <v/>
      </c>
    </row>
    <row r="218" spans="1:6" x14ac:dyDescent="0.25">
      <c r="A218" s="3">
        <v>44047</v>
      </c>
      <c r="B218" s="1">
        <f t="shared" si="6"/>
        <v>2</v>
      </c>
      <c r="C218" s="10" t="s">
        <v>315</v>
      </c>
      <c r="D218" s="10" t="s">
        <v>315</v>
      </c>
      <c r="E218" s="10" t="s">
        <v>313</v>
      </c>
      <c r="F218" s="1" t="str">
        <f t="shared" si="7"/>
        <v/>
      </c>
    </row>
    <row r="219" spans="1:6" x14ac:dyDescent="0.25">
      <c r="A219" s="3">
        <v>44048</v>
      </c>
      <c r="B219" s="1">
        <f t="shared" si="6"/>
        <v>3</v>
      </c>
      <c r="C219" s="10" t="s">
        <v>315</v>
      </c>
      <c r="D219" s="10" t="s">
        <v>315</v>
      </c>
      <c r="E219" s="10" t="s">
        <v>315</v>
      </c>
      <c r="F219" s="1" t="str">
        <f t="shared" si="7"/>
        <v/>
      </c>
    </row>
    <row r="220" spans="1:6" x14ac:dyDescent="0.25">
      <c r="A220" s="3">
        <v>44049</v>
      </c>
      <c r="B220" s="1">
        <f t="shared" si="6"/>
        <v>4</v>
      </c>
      <c r="C220" s="10" t="s">
        <v>315</v>
      </c>
      <c r="D220" s="10" t="s">
        <v>315</v>
      </c>
      <c r="E220" s="10" t="s">
        <v>315</v>
      </c>
      <c r="F220" s="1" t="str">
        <f t="shared" si="7"/>
        <v/>
      </c>
    </row>
    <row r="221" spans="1:6" x14ac:dyDescent="0.25">
      <c r="A221" s="3">
        <v>44050</v>
      </c>
      <c r="B221" s="1">
        <f t="shared" si="6"/>
        <v>5</v>
      </c>
      <c r="C221" s="10" t="s">
        <v>315</v>
      </c>
      <c r="D221" s="10" t="s">
        <v>315</v>
      </c>
      <c r="E221" s="10" t="s">
        <v>315</v>
      </c>
      <c r="F221" s="1" t="str">
        <f t="shared" si="7"/>
        <v/>
      </c>
    </row>
    <row r="222" spans="1:6" x14ac:dyDescent="0.25">
      <c r="A222" s="3">
        <v>44051</v>
      </c>
      <c r="B222" s="1">
        <f t="shared" si="6"/>
        <v>6</v>
      </c>
      <c r="C222" s="10" t="s">
        <v>315</v>
      </c>
      <c r="D222" s="10" t="s">
        <v>313</v>
      </c>
      <c r="E222" s="10" t="s">
        <v>313</v>
      </c>
      <c r="F222" s="1" t="str">
        <f t="shared" si="7"/>
        <v/>
      </c>
    </row>
    <row r="223" spans="1:6" x14ac:dyDescent="0.25">
      <c r="A223" s="3">
        <v>44052</v>
      </c>
      <c r="B223" s="1">
        <f t="shared" si="6"/>
        <v>7</v>
      </c>
      <c r="C223" s="10" t="s">
        <v>313</v>
      </c>
      <c r="D223" s="10" t="s">
        <v>313</v>
      </c>
      <c r="E223" s="10" t="s">
        <v>313</v>
      </c>
      <c r="F223" s="1" t="str">
        <f t="shared" si="7"/>
        <v/>
      </c>
    </row>
    <row r="224" spans="1:6" x14ac:dyDescent="0.25">
      <c r="A224" s="3">
        <v>44053</v>
      </c>
      <c r="B224" s="1">
        <f t="shared" ref="B224:B287" si="8">IF(A224&gt;0,WEEKDAY(A224,2),"")</f>
        <v>1</v>
      </c>
      <c r="C224" s="10" t="s">
        <v>315</v>
      </c>
      <c r="D224" s="10" t="s">
        <v>315</v>
      </c>
      <c r="E224" s="10" t="s">
        <v>315</v>
      </c>
      <c r="F224" s="1" t="str">
        <f t="shared" si="7"/>
        <v/>
      </c>
    </row>
    <row r="225" spans="1:6" x14ac:dyDescent="0.25">
      <c r="A225" s="3">
        <v>44054</v>
      </c>
      <c r="B225" s="1">
        <f t="shared" si="8"/>
        <v>2</v>
      </c>
      <c r="C225" s="10" t="s">
        <v>315</v>
      </c>
      <c r="D225" s="10" t="s">
        <v>315</v>
      </c>
      <c r="E225" s="10" t="s">
        <v>315</v>
      </c>
      <c r="F225" s="1" t="str">
        <f t="shared" si="7"/>
        <v/>
      </c>
    </row>
    <row r="226" spans="1:6" x14ac:dyDescent="0.25">
      <c r="A226" s="3">
        <v>44055</v>
      </c>
      <c r="B226" s="1">
        <f t="shared" si="8"/>
        <v>3</v>
      </c>
      <c r="C226" s="10" t="s">
        <v>315</v>
      </c>
      <c r="D226" s="10" t="s">
        <v>315</v>
      </c>
      <c r="E226" s="10" t="s">
        <v>315</v>
      </c>
      <c r="F226" s="1" t="str">
        <f t="shared" si="7"/>
        <v/>
      </c>
    </row>
    <row r="227" spans="1:6" x14ac:dyDescent="0.25">
      <c r="A227" s="3">
        <v>44056</v>
      </c>
      <c r="B227" s="1">
        <f t="shared" si="8"/>
        <v>4</v>
      </c>
      <c r="C227" s="10" t="s">
        <v>315</v>
      </c>
      <c r="D227" s="10" t="s">
        <v>315</v>
      </c>
      <c r="E227" s="10" t="s">
        <v>315</v>
      </c>
      <c r="F227" s="1" t="str">
        <f t="shared" si="7"/>
        <v/>
      </c>
    </row>
    <row r="228" spans="1:6" x14ac:dyDescent="0.25">
      <c r="A228" s="3">
        <v>44057</v>
      </c>
      <c r="B228" s="1">
        <f t="shared" si="8"/>
        <v>5</v>
      </c>
      <c r="C228" s="10" t="s">
        <v>315</v>
      </c>
      <c r="D228" s="10" t="s">
        <v>315</v>
      </c>
      <c r="E228" s="10" t="s">
        <v>315</v>
      </c>
      <c r="F228" s="1" t="str">
        <f t="shared" si="7"/>
        <v/>
      </c>
    </row>
    <row r="229" spans="1:6" x14ac:dyDescent="0.25">
      <c r="A229" s="3">
        <v>44058</v>
      </c>
      <c r="B229" s="1">
        <f t="shared" si="8"/>
        <v>6</v>
      </c>
      <c r="C229" s="10" t="s">
        <v>315</v>
      </c>
      <c r="D229" s="10" t="s">
        <v>313</v>
      </c>
      <c r="E229" s="10" t="s">
        <v>313</v>
      </c>
      <c r="F229" s="1" t="str">
        <f t="shared" si="7"/>
        <v/>
      </c>
    </row>
    <row r="230" spans="1:6" x14ac:dyDescent="0.25">
      <c r="A230" s="3">
        <v>44059</v>
      </c>
      <c r="B230" s="1">
        <f t="shared" si="8"/>
        <v>7</v>
      </c>
      <c r="C230" s="10" t="s">
        <v>313</v>
      </c>
      <c r="D230" s="10" t="s">
        <v>313</v>
      </c>
      <c r="E230" s="10" t="s">
        <v>313</v>
      </c>
      <c r="F230" s="1" t="str">
        <f t="shared" si="7"/>
        <v/>
      </c>
    </row>
    <row r="231" spans="1:6" x14ac:dyDescent="0.25">
      <c r="A231" s="3">
        <v>44060</v>
      </c>
      <c r="B231" s="1">
        <f t="shared" si="8"/>
        <v>1</v>
      </c>
      <c r="C231" s="10" t="s">
        <v>315</v>
      </c>
      <c r="D231" s="10" t="s">
        <v>315</v>
      </c>
      <c r="E231" s="10" t="s">
        <v>315</v>
      </c>
      <c r="F231" s="1" t="str">
        <f t="shared" si="7"/>
        <v/>
      </c>
    </row>
    <row r="232" spans="1:6" x14ac:dyDescent="0.25">
      <c r="A232" s="3">
        <v>44061</v>
      </c>
      <c r="B232" s="1">
        <f t="shared" si="8"/>
        <v>2</v>
      </c>
      <c r="C232" s="10" t="s">
        <v>315</v>
      </c>
      <c r="D232" s="10" t="s">
        <v>315</v>
      </c>
      <c r="E232" s="10" t="s">
        <v>315</v>
      </c>
      <c r="F232" s="1" t="str">
        <f t="shared" si="7"/>
        <v/>
      </c>
    </row>
    <row r="233" spans="1:6" x14ac:dyDescent="0.25">
      <c r="A233" s="3">
        <v>44062</v>
      </c>
      <c r="B233" s="1">
        <f t="shared" si="8"/>
        <v>3</v>
      </c>
      <c r="C233" s="10" t="s">
        <v>315</v>
      </c>
      <c r="D233" s="10" t="s">
        <v>315</v>
      </c>
      <c r="E233" s="10" t="s">
        <v>315</v>
      </c>
      <c r="F233" s="1" t="str">
        <f t="shared" si="7"/>
        <v/>
      </c>
    </row>
    <row r="234" spans="1:6" x14ac:dyDescent="0.25">
      <c r="A234" s="3">
        <v>44063</v>
      </c>
      <c r="B234" s="1">
        <f t="shared" si="8"/>
        <v>4</v>
      </c>
      <c r="C234" s="10" t="s">
        <v>315</v>
      </c>
      <c r="D234" s="10" t="s">
        <v>315</v>
      </c>
      <c r="E234" s="10" t="s">
        <v>315</v>
      </c>
      <c r="F234" s="1" t="str">
        <f t="shared" si="7"/>
        <v/>
      </c>
    </row>
    <row r="235" spans="1:6" x14ac:dyDescent="0.25">
      <c r="A235" s="3">
        <v>44064</v>
      </c>
      <c r="B235" s="1">
        <f t="shared" si="8"/>
        <v>5</v>
      </c>
      <c r="C235" s="10" t="s">
        <v>315</v>
      </c>
      <c r="D235" s="10" t="s">
        <v>315</v>
      </c>
      <c r="E235" s="10" t="s">
        <v>315</v>
      </c>
      <c r="F235" s="1" t="str">
        <f t="shared" si="7"/>
        <v/>
      </c>
    </row>
    <row r="236" spans="1:6" x14ac:dyDescent="0.25">
      <c r="A236" s="3">
        <v>44065</v>
      </c>
      <c r="B236" s="1">
        <f t="shared" si="8"/>
        <v>6</v>
      </c>
      <c r="C236" s="10" t="s">
        <v>313</v>
      </c>
      <c r="D236" s="10" t="s">
        <v>313</v>
      </c>
      <c r="E236" s="10" t="s">
        <v>313</v>
      </c>
      <c r="F236" s="1" t="str">
        <f t="shared" si="7"/>
        <v/>
      </c>
    </row>
    <row r="237" spans="1:6" x14ac:dyDescent="0.25">
      <c r="A237" s="3">
        <v>44066</v>
      </c>
      <c r="B237" s="1">
        <f t="shared" si="8"/>
        <v>7</v>
      </c>
      <c r="C237" s="10" t="s">
        <v>313</v>
      </c>
      <c r="D237" s="10" t="s">
        <v>313</v>
      </c>
      <c r="E237" s="10" t="s">
        <v>313</v>
      </c>
      <c r="F237" s="1" t="str">
        <f t="shared" si="7"/>
        <v/>
      </c>
    </row>
    <row r="238" spans="1:6" x14ac:dyDescent="0.25">
      <c r="A238" s="3">
        <v>44067</v>
      </c>
      <c r="B238" s="1">
        <f t="shared" si="8"/>
        <v>1</v>
      </c>
      <c r="C238" s="10" t="s">
        <v>315</v>
      </c>
      <c r="D238" s="10" t="s">
        <v>315</v>
      </c>
      <c r="E238" s="10" t="s">
        <v>315</v>
      </c>
      <c r="F238" s="1" t="str">
        <f t="shared" si="7"/>
        <v/>
      </c>
    </row>
    <row r="239" spans="1:6" x14ac:dyDescent="0.25">
      <c r="A239" s="3">
        <v>44068</v>
      </c>
      <c r="B239" s="1">
        <f t="shared" si="8"/>
        <v>2</v>
      </c>
      <c r="C239" s="10" t="s">
        <v>315</v>
      </c>
      <c r="D239" s="10" t="s">
        <v>315</v>
      </c>
      <c r="E239" s="10" t="s">
        <v>315</v>
      </c>
      <c r="F239" s="1" t="str">
        <f t="shared" si="7"/>
        <v/>
      </c>
    </row>
    <row r="240" spans="1:6" x14ac:dyDescent="0.25">
      <c r="A240" s="3">
        <v>44069</v>
      </c>
      <c r="B240" s="1">
        <f t="shared" si="8"/>
        <v>3</v>
      </c>
      <c r="C240" s="10" t="s">
        <v>315</v>
      </c>
      <c r="D240" s="10" t="s">
        <v>315</v>
      </c>
      <c r="E240" s="10" t="s">
        <v>315</v>
      </c>
      <c r="F240" s="1" t="str">
        <f t="shared" si="7"/>
        <v/>
      </c>
    </row>
    <row r="241" spans="1:6" x14ac:dyDescent="0.25">
      <c r="A241" s="3">
        <v>44070</v>
      </c>
      <c r="B241" s="1">
        <f t="shared" si="8"/>
        <v>4</v>
      </c>
      <c r="C241" s="10" t="s">
        <v>315</v>
      </c>
      <c r="D241" s="10" t="s">
        <v>315</v>
      </c>
      <c r="E241" s="10" t="s">
        <v>315</v>
      </c>
      <c r="F241" s="1" t="str">
        <f t="shared" si="7"/>
        <v/>
      </c>
    </row>
    <row r="242" spans="1:6" x14ac:dyDescent="0.25">
      <c r="A242" s="3">
        <v>44071</v>
      </c>
      <c r="B242" s="1">
        <f t="shared" si="8"/>
        <v>5</v>
      </c>
      <c r="C242" s="10" t="s">
        <v>315</v>
      </c>
      <c r="D242" s="10" t="s">
        <v>315</v>
      </c>
      <c r="E242" s="10" t="s">
        <v>315</v>
      </c>
      <c r="F242" s="1" t="str">
        <f t="shared" si="7"/>
        <v/>
      </c>
    </row>
    <row r="243" spans="1:6" x14ac:dyDescent="0.25">
      <c r="A243" s="3">
        <v>44072</v>
      </c>
      <c r="B243" s="1">
        <f t="shared" si="8"/>
        <v>6</v>
      </c>
      <c r="C243" s="10" t="s">
        <v>313</v>
      </c>
      <c r="D243" s="10" t="s">
        <v>313</v>
      </c>
      <c r="E243" s="10" t="s">
        <v>313</v>
      </c>
      <c r="F243" s="1" t="str">
        <f t="shared" si="7"/>
        <v/>
      </c>
    </row>
    <row r="244" spans="1:6" x14ac:dyDescent="0.25">
      <c r="A244" s="3">
        <v>44073</v>
      </c>
      <c r="B244" s="1">
        <f t="shared" si="8"/>
        <v>7</v>
      </c>
      <c r="C244" s="10" t="s">
        <v>313</v>
      </c>
      <c r="D244" s="10" t="s">
        <v>313</v>
      </c>
      <c r="E244" s="10" t="s">
        <v>313</v>
      </c>
      <c r="F244" s="1" t="str">
        <f t="shared" si="7"/>
        <v/>
      </c>
    </row>
    <row r="245" spans="1:6" x14ac:dyDescent="0.25">
      <c r="A245" s="3">
        <v>44074</v>
      </c>
      <c r="B245" s="1">
        <f t="shared" si="8"/>
        <v>1</v>
      </c>
      <c r="C245" s="10" t="s">
        <v>315</v>
      </c>
      <c r="D245" s="10" t="s">
        <v>315</v>
      </c>
      <c r="E245" s="10" t="s">
        <v>315</v>
      </c>
      <c r="F245" s="1" t="str">
        <f t="shared" si="7"/>
        <v/>
      </c>
    </row>
    <row r="246" spans="1:6" x14ac:dyDescent="0.25">
      <c r="A246" s="3">
        <v>44075</v>
      </c>
      <c r="B246" s="1">
        <f t="shared" si="8"/>
        <v>2</v>
      </c>
      <c r="C246" s="10" t="s">
        <v>315</v>
      </c>
      <c r="D246" s="10" t="s">
        <v>315</v>
      </c>
      <c r="E246" s="10" t="s">
        <v>315</v>
      </c>
      <c r="F246" s="1" t="str">
        <f t="shared" si="7"/>
        <v/>
      </c>
    </row>
    <row r="247" spans="1:6" x14ac:dyDescent="0.25">
      <c r="A247" s="3">
        <v>44076</v>
      </c>
      <c r="B247" s="1">
        <f t="shared" si="8"/>
        <v>3</v>
      </c>
      <c r="C247" s="10" t="s">
        <v>315</v>
      </c>
      <c r="D247" s="10" t="s">
        <v>315</v>
      </c>
      <c r="E247" s="10" t="s">
        <v>315</v>
      </c>
      <c r="F247" s="1" t="str">
        <f t="shared" si="7"/>
        <v/>
      </c>
    </row>
    <row r="248" spans="1:6" x14ac:dyDescent="0.25">
      <c r="A248" s="3">
        <v>44077</v>
      </c>
      <c r="B248" s="1">
        <f t="shared" si="8"/>
        <v>4</v>
      </c>
      <c r="C248" s="10" t="s">
        <v>315</v>
      </c>
      <c r="D248" s="10" t="s">
        <v>315</v>
      </c>
      <c r="E248" s="10" t="s">
        <v>315</v>
      </c>
      <c r="F248" s="1" t="str">
        <f t="shared" si="7"/>
        <v/>
      </c>
    </row>
    <row r="249" spans="1:6" x14ac:dyDescent="0.25">
      <c r="A249" s="3">
        <v>44078</v>
      </c>
      <c r="B249" s="1">
        <f t="shared" si="8"/>
        <v>5</v>
      </c>
      <c r="C249" s="10" t="s">
        <v>315</v>
      </c>
      <c r="D249" s="10" t="s">
        <v>315</v>
      </c>
      <c r="E249" s="10" t="s">
        <v>315</v>
      </c>
      <c r="F249" s="1" t="str">
        <f t="shared" si="7"/>
        <v/>
      </c>
    </row>
    <row r="250" spans="1:6" x14ac:dyDescent="0.25">
      <c r="A250" s="3">
        <v>44079</v>
      </c>
      <c r="B250" s="1">
        <f t="shared" si="8"/>
        <v>6</v>
      </c>
      <c r="C250" s="10" t="s">
        <v>315</v>
      </c>
      <c r="D250" s="10" t="s">
        <v>315</v>
      </c>
      <c r="E250" s="10" t="s">
        <v>315</v>
      </c>
      <c r="F250" s="1" t="str">
        <f t="shared" si="7"/>
        <v/>
      </c>
    </row>
    <row r="251" spans="1:6" x14ac:dyDescent="0.25">
      <c r="A251" s="3">
        <v>44080</v>
      </c>
      <c r="B251" s="1">
        <f t="shared" si="8"/>
        <v>7</v>
      </c>
      <c r="C251" s="10" t="s">
        <v>315</v>
      </c>
      <c r="D251" s="10" t="s">
        <v>313</v>
      </c>
      <c r="E251" s="10" t="s">
        <v>313</v>
      </c>
      <c r="F251" s="1" t="str">
        <f t="shared" si="7"/>
        <v/>
      </c>
    </row>
    <row r="252" spans="1:6" x14ac:dyDescent="0.25">
      <c r="A252" s="3">
        <v>44081</v>
      </c>
      <c r="B252" s="1">
        <f t="shared" si="8"/>
        <v>1</v>
      </c>
      <c r="C252" s="10" t="s">
        <v>315</v>
      </c>
      <c r="D252" s="10" t="s">
        <v>315</v>
      </c>
      <c r="E252" s="10" t="s">
        <v>315</v>
      </c>
      <c r="F252" s="1" t="str">
        <f t="shared" si="7"/>
        <v/>
      </c>
    </row>
    <row r="253" spans="1:6" x14ac:dyDescent="0.25">
      <c r="A253" s="3">
        <v>44082</v>
      </c>
      <c r="B253" s="1">
        <f t="shared" si="8"/>
        <v>2</v>
      </c>
      <c r="C253" s="10" t="s">
        <v>315</v>
      </c>
      <c r="D253" s="10" t="s">
        <v>315</v>
      </c>
      <c r="E253" s="10" t="s">
        <v>315</v>
      </c>
      <c r="F253" s="1" t="str">
        <f t="shared" si="7"/>
        <v/>
      </c>
    </row>
    <row r="254" spans="1:6" x14ac:dyDescent="0.25">
      <c r="A254" s="3">
        <v>44083</v>
      </c>
      <c r="B254" s="1">
        <f t="shared" si="8"/>
        <v>3</v>
      </c>
      <c r="C254" s="10" t="s">
        <v>315</v>
      </c>
      <c r="D254" s="10" t="s">
        <v>315</v>
      </c>
      <c r="E254" s="10" t="s">
        <v>315</v>
      </c>
      <c r="F254" s="1" t="str">
        <f t="shared" si="7"/>
        <v/>
      </c>
    </row>
    <row r="255" spans="1:6" x14ac:dyDescent="0.25">
      <c r="A255" s="3">
        <v>44084</v>
      </c>
      <c r="B255" s="1">
        <f t="shared" si="8"/>
        <v>4</v>
      </c>
      <c r="C255" s="10" t="s">
        <v>315</v>
      </c>
      <c r="D255" s="10" t="s">
        <v>315</v>
      </c>
      <c r="E255" s="10" t="s">
        <v>315</v>
      </c>
      <c r="F255" s="1" t="str">
        <f t="shared" si="7"/>
        <v/>
      </c>
    </row>
    <row r="256" spans="1:6" x14ac:dyDescent="0.25">
      <c r="A256" s="3">
        <v>44085</v>
      </c>
      <c r="B256" s="1">
        <f t="shared" si="8"/>
        <v>5</v>
      </c>
      <c r="C256" s="10" t="s">
        <v>315</v>
      </c>
      <c r="D256" s="10" t="s">
        <v>315</v>
      </c>
      <c r="E256" s="10" t="s">
        <v>315</v>
      </c>
      <c r="F256" s="1" t="str">
        <f t="shared" si="7"/>
        <v/>
      </c>
    </row>
    <row r="257" spans="1:6" x14ac:dyDescent="0.25">
      <c r="A257" s="3">
        <v>44086</v>
      </c>
      <c r="B257" s="1">
        <f t="shared" si="8"/>
        <v>6</v>
      </c>
      <c r="C257" s="10" t="s">
        <v>315</v>
      </c>
      <c r="D257" s="10" t="s">
        <v>315</v>
      </c>
      <c r="E257" s="10" t="s">
        <v>313</v>
      </c>
      <c r="F257" s="1" t="str">
        <f t="shared" si="7"/>
        <v/>
      </c>
    </row>
    <row r="258" spans="1:6" x14ac:dyDescent="0.25">
      <c r="A258" s="3">
        <v>44087</v>
      </c>
      <c r="B258" s="1">
        <f t="shared" si="8"/>
        <v>7</v>
      </c>
      <c r="C258" s="10" t="s">
        <v>313</v>
      </c>
      <c r="D258" s="10" t="s">
        <v>313</v>
      </c>
      <c r="E258" s="10" t="s">
        <v>313</v>
      </c>
      <c r="F258" s="1" t="str">
        <f t="shared" si="7"/>
        <v/>
      </c>
    </row>
    <row r="259" spans="1:6" x14ac:dyDescent="0.25">
      <c r="A259" s="3">
        <v>44088</v>
      </c>
      <c r="B259" s="1">
        <f t="shared" si="8"/>
        <v>1</v>
      </c>
      <c r="C259" s="10" t="s">
        <v>315</v>
      </c>
      <c r="D259" s="10" t="s">
        <v>315</v>
      </c>
      <c r="E259" s="10" t="s">
        <v>315</v>
      </c>
      <c r="F259" s="1" t="str">
        <f t="shared" ref="F259:F307" si="9">IFERROR(VLOOKUP(A259,$G$1:$H$18,2,FALSE),"")</f>
        <v/>
      </c>
    </row>
    <row r="260" spans="1:6" x14ac:dyDescent="0.25">
      <c r="A260" s="3">
        <v>44089</v>
      </c>
      <c r="B260" s="1">
        <f t="shared" si="8"/>
        <v>2</v>
      </c>
      <c r="C260" s="10" t="s">
        <v>315</v>
      </c>
      <c r="D260" s="10" t="s">
        <v>315</v>
      </c>
      <c r="E260" s="10" t="s">
        <v>315</v>
      </c>
      <c r="F260" s="1" t="str">
        <f t="shared" si="9"/>
        <v/>
      </c>
    </row>
    <row r="261" spans="1:6" x14ac:dyDescent="0.25">
      <c r="A261" s="3">
        <v>44090</v>
      </c>
      <c r="B261" s="1">
        <f t="shared" si="8"/>
        <v>3</v>
      </c>
      <c r="C261" s="10" t="s">
        <v>315</v>
      </c>
      <c r="D261" s="10" t="s">
        <v>315</v>
      </c>
      <c r="E261" s="10" t="s">
        <v>315</v>
      </c>
      <c r="F261" s="1" t="str">
        <f t="shared" si="9"/>
        <v/>
      </c>
    </row>
    <row r="262" spans="1:6" x14ac:dyDescent="0.25">
      <c r="A262" s="3">
        <v>44091</v>
      </c>
      <c r="B262" s="1">
        <f t="shared" si="8"/>
        <v>4</v>
      </c>
      <c r="C262" s="10" t="s">
        <v>315</v>
      </c>
      <c r="D262" s="10" t="s">
        <v>315</v>
      </c>
      <c r="E262" s="10" t="s">
        <v>315</v>
      </c>
      <c r="F262" s="1" t="str">
        <f t="shared" si="9"/>
        <v/>
      </c>
    </row>
    <row r="263" spans="1:6" x14ac:dyDescent="0.25">
      <c r="A263" s="3">
        <v>44092</v>
      </c>
      <c r="B263" s="1">
        <f t="shared" si="8"/>
        <v>5</v>
      </c>
      <c r="C263" s="10" t="s">
        <v>315</v>
      </c>
      <c r="D263" s="10" t="s">
        <v>315</v>
      </c>
      <c r="E263" s="10" t="s">
        <v>315</v>
      </c>
      <c r="F263" s="1" t="str">
        <f t="shared" si="9"/>
        <v/>
      </c>
    </row>
    <row r="264" spans="1:6" x14ac:dyDescent="0.25">
      <c r="A264" s="3">
        <v>44093</v>
      </c>
      <c r="B264" s="1">
        <f t="shared" si="8"/>
        <v>6</v>
      </c>
      <c r="C264" s="10" t="s">
        <v>315</v>
      </c>
      <c r="D264" s="10" t="s">
        <v>315</v>
      </c>
      <c r="E264" s="10" t="s">
        <v>313</v>
      </c>
      <c r="F264" s="1" t="str">
        <f t="shared" si="9"/>
        <v/>
      </c>
    </row>
    <row r="265" spans="1:6" x14ac:dyDescent="0.25">
      <c r="A265" s="3">
        <v>44094</v>
      </c>
      <c r="B265" s="1">
        <f t="shared" si="8"/>
        <v>7</v>
      </c>
      <c r="C265" s="10" t="s">
        <v>313</v>
      </c>
      <c r="D265" s="10" t="s">
        <v>313</v>
      </c>
      <c r="E265" s="10" t="s">
        <v>313</v>
      </c>
      <c r="F265" s="1" t="str">
        <f t="shared" si="9"/>
        <v/>
      </c>
    </row>
    <row r="266" spans="1:6" x14ac:dyDescent="0.25">
      <c r="A266" s="3">
        <v>44095</v>
      </c>
      <c r="B266" s="1">
        <f t="shared" si="8"/>
        <v>1</v>
      </c>
      <c r="C266" s="10" t="s">
        <v>315</v>
      </c>
      <c r="D266" s="10" t="s">
        <v>315</v>
      </c>
      <c r="E266" s="10" t="s">
        <v>315</v>
      </c>
      <c r="F266" s="1" t="str">
        <f t="shared" si="9"/>
        <v/>
      </c>
    </row>
    <row r="267" spans="1:6" x14ac:dyDescent="0.25">
      <c r="A267" s="3">
        <v>44096</v>
      </c>
      <c r="B267" s="1">
        <f t="shared" si="8"/>
        <v>2</v>
      </c>
      <c r="C267" s="10" t="s">
        <v>315</v>
      </c>
      <c r="D267" s="10" t="s">
        <v>315</v>
      </c>
      <c r="E267" s="10" t="s">
        <v>315</v>
      </c>
      <c r="F267" s="1" t="str">
        <f t="shared" si="9"/>
        <v/>
      </c>
    </row>
    <row r="268" spans="1:6" x14ac:dyDescent="0.25">
      <c r="A268" s="3">
        <v>44097</v>
      </c>
      <c r="B268" s="1">
        <f t="shared" si="8"/>
        <v>3</v>
      </c>
      <c r="C268" s="10" t="s">
        <v>315</v>
      </c>
      <c r="D268" s="10" t="s">
        <v>315</v>
      </c>
      <c r="E268" s="10" t="s">
        <v>315</v>
      </c>
      <c r="F268" s="1" t="str">
        <f t="shared" si="9"/>
        <v/>
      </c>
    </row>
    <row r="269" spans="1:6" x14ac:dyDescent="0.25">
      <c r="A269" s="3">
        <v>44098</v>
      </c>
      <c r="B269" s="1">
        <f t="shared" si="8"/>
        <v>4</v>
      </c>
      <c r="C269" s="10" t="s">
        <v>315</v>
      </c>
      <c r="D269" s="10" t="s">
        <v>315</v>
      </c>
      <c r="E269" s="10" t="s">
        <v>315</v>
      </c>
      <c r="F269" s="1" t="str">
        <f t="shared" si="9"/>
        <v/>
      </c>
    </row>
    <row r="270" spans="1:6" x14ac:dyDescent="0.25">
      <c r="A270" s="3">
        <v>44099</v>
      </c>
      <c r="B270" s="1">
        <f t="shared" si="8"/>
        <v>5</v>
      </c>
      <c r="C270" s="10" t="s">
        <v>315</v>
      </c>
      <c r="D270" s="10" t="s">
        <v>315</v>
      </c>
      <c r="E270" s="10" t="s">
        <v>315</v>
      </c>
      <c r="F270" s="1" t="str">
        <f t="shared" si="9"/>
        <v/>
      </c>
    </row>
    <row r="271" spans="1:6" x14ac:dyDescent="0.25">
      <c r="A271" s="3">
        <v>44100</v>
      </c>
      <c r="B271" s="1">
        <f t="shared" si="8"/>
        <v>6</v>
      </c>
      <c r="C271" s="10" t="s">
        <v>313</v>
      </c>
      <c r="D271" s="10" t="s">
        <v>313</v>
      </c>
      <c r="E271" s="10" t="s">
        <v>313</v>
      </c>
      <c r="F271" s="1" t="str">
        <f t="shared" si="9"/>
        <v/>
      </c>
    </row>
    <row r="272" spans="1:6" x14ac:dyDescent="0.25">
      <c r="A272" s="3">
        <v>44101</v>
      </c>
      <c r="B272" s="1">
        <f t="shared" si="8"/>
        <v>7</v>
      </c>
      <c r="C272" s="10" t="s">
        <v>313</v>
      </c>
      <c r="D272" s="10" t="s">
        <v>313</v>
      </c>
      <c r="E272" s="10" t="s">
        <v>313</v>
      </c>
      <c r="F272" s="1" t="str">
        <f t="shared" si="9"/>
        <v/>
      </c>
    </row>
    <row r="273" spans="1:6" x14ac:dyDescent="0.25">
      <c r="A273" s="3">
        <v>44102</v>
      </c>
      <c r="B273" s="1">
        <f t="shared" si="8"/>
        <v>1</v>
      </c>
      <c r="C273" s="10" t="s">
        <v>315</v>
      </c>
      <c r="D273" s="10" t="s">
        <v>315</v>
      </c>
      <c r="E273" s="10" t="s">
        <v>315</v>
      </c>
      <c r="F273" s="1" t="str">
        <f t="shared" si="9"/>
        <v/>
      </c>
    </row>
    <row r="274" spans="1:6" x14ac:dyDescent="0.25">
      <c r="A274" s="3">
        <v>44103</v>
      </c>
      <c r="B274" s="1">
        <f t="shared" si="8"/>
        <v>2</v>
      </c>
      <c r="C274" s="10" t="s">
        <v>315</v>
      </c>
      <c r="D274" s="10" t="s">
        <v>315</v>
      </c>
      <c r="E274" s="10" t="s">
        <v>315</v>
      </c>
      <c r="F274" s="1" t="str">
        <f t="shared" si="9"/>
        <v/>
      </c>
    </row>
    <row r="275" spans="1:6" x14ac:dyDescent="0.25">
      <c r="A275" s="3">
        <v>44104</v>
      </c>
      <c r="B275" s="1">
        <f t="shared" si="8"/>
        <v>3</v>
      </c>
      <c r="C275" s="10" t="s">
        <v>315</v>
      </c>
      <c r="D275" s="10" t="s">
        <v>315</v>
      </c>
      <c r="E275" s="10" t="s">
        <v>315</v>
      </c>
      <c r="F275" s="1" t="str">
        <f t="shared" si="9"/>
        <v/>
      </c>
    </row>
    <row r="276" spans="1:6" x14ac:dyDescent="0.25">
      <c r="A276" s="3">
        <v>44105</v>
      </c>
      <c r="B276" s="1">
        <f t="shared" si="8"/>
        <v>4</v>
      </c>
      <c r="C276" s="10" t="s">
        <v>315</v>
      </c>
      <c r="D276" s="10" t="s">
        <v>315</v>
      </c>
      <c r="E276" s="10" t="s">
        <v>315</v>
      </c>
      <c r="F276" s="1" t="str">
        <f t="shared" si="9"/>
        <v/>
      </c>
    </row>
    <row r="277" spans="1:6" x14ac:dyDescent="0.25">
      <c r="A277" s="3">
        <v>44106</v>
      </c>
      <c r="B277" s="1">
        <f t="shared" si="8"/>
        <v>5</v>
      </c>
      <c r="C277" s="10" t="s">
        <v>315</v>
      </c>
      <c r="D277" s="10" t="s">
        <v>315</v>
      </c>
      <c r="E277" s="10" t="s">
        <v>315</v>
      </c>
      <c r="F277" s="1" t="str">
        <f t="shared" si="9"/>
        <v/>
      </c>
    </row>
    <row r="278" spans="1:6" x14ac:dyDescent="0.25">
      <c r="A278" s="3">
        <v>44107</v>
      </c>
      <c r="B278" s="1">
        <f t="shared" si="8"/>
        <v>6</v>
      </c>
      <c r="C278" s="10" t="s">
        <v>315</v>
      </c>
      <c r="D278" s="10" t="s">
        <v>313</v>
      </c>
      <c r="E278" s="10" t="s">
        <v>313</v>
      </c>
      <c r="F278" s="1" t="str">
        <f t="shared" si="9"/>
        <v/>
      </c>
    </row>
    <row r="279" spans="1:6" x14ac:dyDescent="0.25">
      <c r="A279" s="3">
        <v>44108</v>
      </c>
      <c r="B279" s="1">
        <f t="shared" si="8"/>
        <v>7</v>
      </c>
      <c r="C279" s="10" t="s">
        <v>313</v>
      </c>
      <c r="D279" s="10" t="s">
        <v>313</v>
      </c>
      <c r="E279" s="10" t="s">
        <v>313</v>
      </c>
      <c r="F279" s="1" t="str">
        <f t="shared" si="9"/>
        <v/>
      </c>
    </row>
    <row r="280" spans="1:6" x14ac:dyDescent="0.25">
      <c r="A280" s="3">
        <v>44109</v>
      </c>
      <c r="B280" s="1">
        <f t="shared" si="8"/>
        <v>1</v>
      </c>
      <c r="C280" s="10" t="s">
        <v>315</v>
      </c>
      <c r="D280" s="10" t="s">
        <v>315</v>
      </c>
      <c r="E280" s="10" t="s">
        <v>315</v>
      </c>
      <c r="F280" s="1" t="str">
        <f t="shared" si="9"/>
        <v/>
      </c>
    </row>
    <row r="281" spans="1:6" x14ac:dyDescent="0.25">
      <c r="A281" s="3">
        <v>44110</v>
      </c>
      <c r="B281" s="1">
        <f t="shared" si="8"/>
        <v>2</v>
      </c>
      <c r="C281" s="10" t="s">
        <v>315</v>
      </c>
      <c r="D281" s="10" t="s">
        <v>315</v>
      </c>
      <c r="E281" s="10" t="s">
        <v>315</v>
      </c>
      <c r="F281" s="1" t="str">
        <f t="shared" si="9"/>
        <v/>
      </c>
    </row>
    <row r="282" spans="1:6" x14ac:dyDescent="0.25">
      <c r="A282" s="3">
        <v>44111</v>
      </c>
      <c r="B282" s="1">
        <f t="shared" si="8"/>
        <v>3</v>
      </c>
      <c r="C282" s="10" t="s">
        <v>315</v>
      </c>
      <c r="D282" s="10" t="s">
        <v>315</v>
      </c>
      <c r="E282" s="10" t="s">
        <v>315</v>
      </c>
      <c r="F282" s="1" t="str">
        <f t="shared" si="9"/>
        <v/>
      </c>
    </row>
    <row r="283" spans="1:6" x14ac:dyDescent="0.25">
      <c r="A283" s="3">
        <v>44112</v>
      </c>
      <c r="B283" s="1">
        <f t="shared" si="8"/>
        <v>4</v>
      </c>
      <c r="C283" s="10" t="s">
        <v>315</v>
      </c>
      <c r="D283" s="10" t="s">
        <v>315</v>
      </c>
      <c r="E283" s="10" t="s">
        <v>315</v>
      </c>
      <c r="F283" s="1" t="str">
        <f t="shared" si="9"/>
        <v/>
      </c>
    </row>
    <row r="284" spans="1:6" x14ac:dyDescent="0.25">
      <c r="A284" s="3">
        <v>44113</v>
      </c>
      <c r="B284" s="1">
        <f t="shared" si="8"/>
        <v>5</v>
      </c>
      <c r="C284" s="10" t="s">
        <v>315</v>
      </c>
      <c r="D284" s="10" t="s">
        <v>315</v>
      </c>
      <c r="E284" s="10" t="s">
        <v>315</v>
      </c>
      <c r="F284" s="1" t="str">
        <f t="shared" si="9"/>
        <v/>
      </c>
    </row>
    <row r="285" spans="1:6" x14ac:dyDescent="0.25">
      <c r="A285" s="3">
        <v>44114</v>
      </c>
      <c r="B285" s="1">
        <f t="shared" si="8"/>
        <v>6</v>
      </c>
      <c r="C285" s="10" t="s">
        <v>315</v>
      </c>
      <c r="D285" s="10" t="s">
        <v>315</v>
      </c>
      <c r="E285" s="10" t="s">
        <v>313</v>
      </c>
      <c r="F285" s="1" t="str">
        <f t="shared" si="9"/>
        <v/>
      </c>
    </row>
    <row r="286" spans="1:6" x14ac:dyDescent="0.25">
      <c r="A286" s="3">
        <v>44115</v>
      </c>
      <c r="B286" s="1">
        <f t="shared" si="8"/>
        <v>7</v>
      </c>
      <c r="C286" s="10" t="s">
        <v>313</v>
      </c>
      <c r="D286" s="10" t="s">
        <v>313</v>
      </c>
      <c r="E286" s="10" t="s">
        <v>313</v>
      </c>
      <c r="F286" s="1" t="str">
        <f t="shared" si="9"/>
        <v/>
      </c>
    </row>
    <row r="287" spans="1:6" x14ac:dyDescent="0.25">
      <c r="A287" s="3">
        <v>44116</v>
      </c>
      <c r="B287" s="1">
        <f t="shared" si="8"/>
        <v>1</v>
      </c>
      <c r="C287" s="10" t="s">
        <v>315</v>
      </c>
      <c r="D287" s="10" t="s">
        <v>315</v>
      </c>
      <c r="E287" s="10" t="s">
        <v>315</v>
      </c>
      <c r="F287" s="1" t="str">
        <f t="shared" si="9"/>
        <v/>
      </c>
    </row>
    <row r="288" spans="1:6" x14ac:dyDescent="0.25">
      <c r="A288" s="3">
        <v>44117</v>
      </c>
      <c r="B288" s="1">
        <f t="shared" ref="B288:B351" si="10">IF(A288&gt;0,WEEKDAY(A288,2),"")</f>
        <v>2</v>
      </c>
      <c r="C288" s="10" t="s">
        <v>315</v>
      </c>
      <c r="D288" s="10" t="s">
        <v>315</v>
      </c>
      <c r="E288" s="10" t="s">
        <v>315</v>
      </c>
      <c r="F288" s="1" t="str">
        <f t="shared" si="9"/>
        <v/>
      </c>
    </row>
    <row r="289" spans="1:6" x14ac:dyDescent="0.25">
      <c r="A289" s="3">
        <v>44118</v>
      </c>
      <c r="B289" s="1">
        <f t="shared" si="10"/>
        <v>3</v>
      </c>
      <c r="C289" s="10" t="s">
        <v>315</v>
      </c>
      <c r="D289" s="10" t="s">
        <v>315</v>
      </c>
      <c r="E289" s="10" t="s">
        <v>315</v>
      </c>
      <c r="F289" s="1" t="str">
        <f t="shared" si="9"/>
        <v/>
      </c>
    </row>
    <row r="290" spans="1:6" x14ac:dyDescent="0.25">
      <c r="A290" s="3">
        <v>44119</v>
      </c>
      <c r="B290" s="1">
        <f t="shared" si="10"/>
        <v>4</v>
      </c>
      <c r="C290" s="10" t="s">
        <v>315</v>
      </c>
      <c r="D290" s="10" t="s">
        <v>315</v>
      </c>
      <c r="E290" s="10" t="s">
        <v>315</v>
      </c>
      <c r="F290" s="1" t="str">
        <f t="shared" si="9"/>
        <v/>
      </c>
    </row>
    <row r="291" spans="1:6" x14ac:dyDescent="0.25">
      <c r="A291" s="3">
        <v>44120</v>
      </c>
      <c r="B291" s="1">
        <f t="shared" si="10"/>
        <v>5</v>
      </c>
      <c r="C291" s="10" t="s">
        <v>315</v>
      </c>
      <c r="D291" s="10" t="s">
        <v>315</v>
      </c>
      <c r="E291" s="10" t="s">
        <v>315</v>
      </c>
      <c r="F291" s="1" t="str">
        <f t="shared" si="9"/>
        <v/>
      </c>
    </row>
    <row r="292" spans="1:6" x14ac:dyDescent="0.25">
      <c r="A292" s="3">
        <v>44121</v>
      </c>
      <c r="B292" s="1">
        <f t="shared" si="10"/>
        <v>6</v>
      </c>
      <c r="C292" s="10" t="s">
        <v>315</v>
      </c>
      <c r="D292" s="10" t="s">
        <v>313</v>
      </c>
      <c r="E292" s="10" t="s">
        <v>313</v>
      </c>
      <c r="F292" s="1" t="str">
        <f t="shared" si="9"/>
        <v/>
      </c>
    </row>
    <row r="293" spans="1:6" x14ac:dyDescent="0.25">
      <c r="A293" s="3">
        <v>44122</v>
      </c>
      <c r="B293" s="1">
        <f t="shared" si="10"/>
        <v>7</v>
      </c>
      <c r="C293" s="10" t="s">
        <v>313</v>
      </c>
      <c r="D293" s="10" t="s">
        <v>313</v>
      </c>
      <c r="E293" s="10" t="s">
        <v>313</v>
      </c>
      <c r="F293" s="1" t="str">
        <f t="shared" si="9"/>
        <v/>
      </c>
    </row>
    <row r="294" spans="1:6" x14ac:dyDescent="0.25">
      <c r="A294" s="3">
        <v>44123</v>
      </c>
      <c r="B294" s="1">
        <f t="shared" si="10"/>
        <v>1</v>
      </c>
      <c r="C294" s="10" t="s">
        <v>315</v>
      </c>
      <c r="D294" s="10" t="s">
        <v>315</v>
      </c>
      <c r="E294" s="10" t="s">
        <v>315</v>
      </c>
      <c r="F294" s="1" t="str">
        <f t="shared" si="9"/>
        <v/>
      </c>
    </row>
    <row r="295" spans="1:6" x14ac:dyDescent="0.25">
      <c r="A295" s="3">
        <v>44124</v>
      </c>
      <c r="B295" s="1">
        <f t="shared" si="10"/>
        <v>2</v>
      </c>
      <c r="C295" s="10" t="s">
        <v>315</v>
      </c>
      <c r="D295" s="10" t="s">
        <v>315</v>
      </c>
      <c r="E295" s="10" t="s">
        <v>315</v>
      </c>
      <c r="F295" s="1" t="str">
        <f t="shared" si="9"/>
        <v/>
      </c>
    </row>
    <row r="296" spans="1:6" x14ac:dyDescent="0.25">
      <c r="A296" s="3">
        <v>44125</v>
      </c>
      <c r="B296" s="1">
        <f t="shared" si="10"/>
        <v>3</v>
      </c>
      <c r="C296" s="10" t="s">
        <v>315</v>
      </c>
      <c r="D296" s="10" t="s">
        <v>315</v>
      </c>
      <c r="E296" s="10" t="s">
        <v>315</v>
      </c>
      <c r="F296" s="1" t="str">
        <f t="shared" si="9"/>
        <v/>
      </c>
    </row>
    <row r="297" spans="1:6" x14ac:dyDescent="0.25">
      <c r="A297" s="3">
        <v>44126</v>
      </c>
      <c r="B297" s="1">
        <f t="shared" si="10"/>
        <v>4</v>
      </c>
      <c r="C297" s="10" t="s">
        <v>315</v>
      </c>
      <c r="D297" s="10" t="s">
        <v>315</v>
      </c>
      <c r="E297" s="10" t="s">
        <v>315</v>
      </c>
      <c r="F297" s="1" t="str">
        <f t="shared" si="9"/>
        <v/>
      </c>
    </row>
    <row r="298" spans="1:6" x14ac:dyDescent="0.25">
      <c r="A298" s="3">
        <v>44127</v>
      </c>
      <c r="B298" s="1">
        <f t="shared" si="10"/>
        <v>5</v>
      </c>
      <c r="C298" s="10" t="s">
        <v>315</v>
      </c>
      <c r="D298" s="10" t="s">
        <v>315</v>
      </c>
      <c r="E298" s="10" t="s">
        <v>315</v>
      </c>
      <c r="F298" s="1" t="str">
        <f t="shared" si="9"/>
        <v/>
      </c>
    </row>
    <row r="299" spans="1:6" x14ac:dyDescent="0.25">
      <c r="A299" s="3">
        <v>44128</v>
      </c>
      <c r="B299" s="1">
        <f t="shared" si="10"/>
        <v>6</v>
      </c>
      <c r="C299" s="10" t="s">
        <v>315</v>
      </c>
      <c r="D299" s="10" t="s">
        <v>313</v>
      </c>
      <c r="E299" s="10" t="s">
        <v>313</v>
      </c>
      <c r="F299" s="1" t="str">
        <f t="shared" si="9"/>
        <v/>
      </c>
    </row>
    <row r="300" spans="1:6" x14ac:dyDescent="0.25">
      <c r="A300" s="3">
        <v>44129</v>
      </c>
      <c r="B300" s="1">
        <f t="shared" si="10"/>
        <v>7</v>
      </c>
      <c r="C300" s="10" t="s">
        <v>313</v>
      </c>
      <c r="D300" s="10" t="s">
        <v>313</v>
      </c>
      <c r="E300" s="10" t="s">
        <v>313</v>
      </c>
      <c r="F300" s="1" t="str">
        <f t="shared" si="9"/>
        <v/>
      </c>
    </row>
    <row r="301" spans="1:6" x14ac:dyDescent="0.25">
      <c r="A301" s="3">
        <v>44130</v>
      </c>
      <c r="B301" s="1">
        <f t="shared" si="10"/>
        <v>1</v>
      </c>
      <c r="C301" s="10" t="s">
        <v>315</v>
      </c>
      <c r="D301" s="10" t="s">
        <v>315</v>
      </c>
      <c r="E301" s="10" t="s">
        <v>315</v>
      </c>
      <c r="F301" s="1" t="str">
        <f t="shared" si="9"/>
        <v/>
      </c>
    </row>
    <row r="302" spans="1:6" x14ac:dyDescent="0.25">
      <c r="A302" s="3">
        <v>44131</v>
      </c>
      <c r="B302" s="1">
        <f t="shared" si="10"/>
        <v>2</v>
      </c>
      <c r="C302" s="10" t="s">
        <v>315</v>
      </c>
      <c r="D302" s="10" t="s">
        <v>315</v>
      </c>
      <c r="E302" s="10" t="s">
        <v>315</v>
      </c>
      <c r="F302" s="1" t="str">
        <f t="shared" si="9"/>
        <v/>
      </c>
    </row>
    <row r="303" spans="1:6" x14ac:dyDescent="0.25">
      <c r="A303" s="3">
        <v>44132</v>
      </c>
      <c r="B303" s="1">
        <f t="shared" si="10"/>
        <v>3</v>
      </c>
      <c r="C303" s="10" t="s">
        <v>315</v>
      </c>
      <c r="D303" s="10" t="s">
        <v>315</v>
      </c>
      <c r="E303" s="10" t="s">
        <v>315</v>
      </c>
      <c r="F303" s="1" t="str">
        <f t="shared" si="9"/>
        <v/>
      </c>
    </row>
    <row r="304" spans="1:6" x14ac:dyDescent="0.25">
      <c r="A304" s="3">
        <v>44133</v>
      </c>
      <c r="B304" s="1">
        <f t="shared" si="10"/>
        <v>4</v>
      </c>
      <c r="C304" s="10" t="s">
        <v>315</v>
      </c>
      <c r="D304" s="10" t="s">
        <v>315</v>
      </c>
      <c r="E304" s="10" t="s">
        <v>315</v>
      </c>
      <c r="F304" s="1" t="str">
        <f t="shared" si="9"/>
        <v/>
      </c>
    </row>
    <row r="305" spans="1:6" x14ac:dyDescent="0.25">
      <c r="A305" s="3">
        <v>44134</v>
      </c>
      <c r="B305" s="1">
        <f t="shared" si="10"/>
        <v>5</v>
      </c>
      <c r="C305" s="10" t="s">
        <v>315</v>
      </c>
      <c r="D305" s="10" t="s">
        <v>315</v>
      </c>
      <c r="E305" s="10" t="s">
        <v>315</v>
      </c>
      <c r="F305" s="1" t="str">
        <f t="shared" si="9"/>
        <v/>
      </c>
    </row>
    <row r="306" spans="1:6" x14ac:dyDescent="0.25">
      <c r="A306" s="3">
        <v>44135</v>
      </c>
      <c r="B306" s="1">
        <f t="shared" si="10"/>
        <v>6</v>
      </c>
      <c r="C306" s="10" t="s">
        <v>315</v>
      </c>
      <c r="D306" s="10" t="s">
        <v>313</v>
      </c>
      <c r="E306" s="10" t="s">
        <v>313</v>
      </c>
      <c r="F306" s="1" t="str">
        <f t="shared" si="9"/>
        <v/>
      </c>
    </row>
    <row r="307" spans="1:6" x14ac:dyDescent="0.25">
      <c r="A307" s="3">
        <v>44136</v>
      </c>
      <c r="B307" s="1">
        <f t="shared" si="10"/>
        <v>7</v>
      </c>
      <c r="C307" s="10" t="s">
        <v>313</v>
      </c>
      <c r="D307" s="10" t="s">
        <v>313</v>
      </c>
      <c r="E307" s="10" t="s">
        <v>313</v>
      </c>
      <c r="F307" s="1" t="str">
        <f t="shared" si="9"/>
        <v/>
      </c>
    </row>
    <row r="308" spans="1:6" x14ac:dyDescent="0.25">
      <c r="A308" s="3">
        <v>44137</v>
      </c>
      <c r="B308" s="1">
        <f t="shared" si="10"/>
        <v>1</v>
      </c>
      <c r="C308" s="10" t="s">
        <v>315</v>
      </c>
      <c r="D308" s="10" t="s">
        <v>315</v>
      </c>
      <c r="E308" s="10" t="s">
        <v>315</v>
      </c>
    </row>
    <row r="309" spans="1:6" x14ac:dyDescent="0.25">
      <c r="A309" s="3">
        <v>44138</v>
      </c>
      <c r="B309" s="1">
        <f t="shared" si="10"/>
        <v>2</v>
      </c>
      <c r="C309" s="10" t="s">
        <v>315</v>
      </c>
      <c r="D309" s="10" t="s">
        <v>315</v>
      </c>
      <c r="E309" s="10" t="s">
        <v>315</v>
      </c>
    </row>
    <row r="310" spans="1:6" x14ac:dyDescent="0.25">
      <c r="A310" s="3">
        <v>44139</v>
      </c>
      <c r="B310" s="1">
        <f t="shared" si="10"/>
        <v>3</v>
      </c>
      <c r="C310" s="10" t="s">
        <v>315</v>
      </c>
      <c r="D310" s="10" t="s">
        <v>315</v>
      </c>
      <c r="E310" s="10" t="s">
        <v>315</v>
      </c>
    </row>
    <row r="311" spans="1:6" x14ac:dyDescent="0.25">
      <c r="A311" s="3">
        <v>44140</v>
      </c>
      <c r="B311" s="1">
        <f t="shared" si="10"/>
        <v>4</v>
      </c>
      <c r="C311" s="10" t="s">
        <v>315</v>
      </c>
      <c r="D311" s="10" t="s">
        <v>315</v>
      </c>
      <c r="E311" s="10" t="s">
        <v>315</v>
      </c>
    </row>
    <row r="312" spans="1:6" x14ac:dyDescent="0.25">
      <c r="A312" s="3">
        <v>44141</v>
      </c>
      <c r="B312" s="1">
        <f t="shared" si="10"/>
        <v>5</v>
      </c>
      <c r="C312" s="10" t="s">
        <v>315</v>
      </c>
      <c r="D312" s="10" t="s">
        <v>315</v>
      </c>
      <c r="E312" s="10" t="s">
        <v>315</v>
      </c>
    </row>
    <row r="313" spans="1:6" x14ac:dyDescent="0.25">
      <c r="A313" s="3">
        <v>44142</v>
      </c>
      <c r="B313" s="1">
        <f t="shared" si="10"/>
        <v>6</v>
      </c>
      <c r="C313" s="10" t="s">
        <v>315</v>
      </c>
      <c r="D313" s="10" t="s">
        <v>313</v>
      </c>
      <c r="E313" s="10" t="s">
        <v>313</v>
      </c>
    </row>
    <row r="314" spans="1:6" x14ac:dyDescent="0.25">
      <c r="A314" s="3">
        <v>44143</v>
      </c>
      <c r="B314" s="1">
        <f t="shared" si="10"/>
        <v>7</v>
      </c>
      <c r="C314" s="10" t="s">
        <v>313</v>
      </c>
      <c r="D314" s="10" t="s">
        <v>313</v>
      </c>
      <c r="E314" s="10" t="s">
        <v>313</v>
      </c>
    </row>
    <row r="315" spans="1:6" x14ac:dyDescent="0.25">
      <c r="A315" s="3">
        <v>44144</v>
      </c>
      <c r="B315" s="1">
        <f t="shared" si="10"/>
        <v>1</v>
      </c>
      <c r="C315" s="10" t="s">
        <v>315</v>
      </c>
      <c r="D315" s="10" t="s">
        <v>315</v>
      </c>
      <c r="E315" s="10" t="s">
        <v>315</v>
      </c>
    </row>
    <row r="316" spans="1:6" x14ac:dyDescent="0.25">
      <c r="A316" s="3">
        <v>44145</v>
      </c>
      <c r="B316" s="1">
        <f t="shared" si="10"/>
        <v>2</v>
      </c>
      <c r="C316" s="10" t="s">
        <v>315</v>
      </c>
      <c r="D316" s="10" t="s">
        <v>315</v>
      </c>
      <c r="E316" s="10" t="s">
        <v>315</v>
      </c>
    </row>
    <row r="317" spans="1:6" x14ac:dyDescent="0.25">
      <c r="A317" s="3">
        <v>44146</v>
      </c>
      <c r="B317" s="1">
        <f t="shared" si="10"/>
        <v>3</v>
      </c>
      <c r="C317" s="10" t="s">
        <v>315</v>
      </c>
      <c r="D317" s="10" t="s">
        <v>315</v>
      </c>
      <c r="E317" s="10" t="s">
        <v>315</v>
      </c>
    </row>
    <row r="318" spans="1:6" x14ac:dyDescent="0.25">
      <c r="A318" s="3">
        <v>44147</v>
      </c>
      <c r="B318" s="1">
        <f t="shared" si="10"/>
        <v>4</v>
      </c>
      <c r="C318" s="10" t="s">
        <v>315</v>
      </c>
      <c r="D318" s="10" t="s">
        <v>315</v>
      </c>
      <c r="E318" s="10" t="s">
        <v>315</v>
      </c>
    </row>
    <row r="319" spans="1:6" x14ac:dyDescent="0.25">
      <c r="A319" s="3">
        <v>44148</v>
      </c>
      <c r="B319" s="1">
        <f t="shared" si="10"/>
        <v>5</v>
      </c>
      <c r="C319" s="10" t="s">
        <v>315</v>
      </c>
      <c r="D319" s="10" t="s">
        <v>315</v>
      </c>
      <c r="E319" s="10" t="s">
        <v>315</v>
      </c>
    </row>
    <row r="320" spans="1:6" x14ac:dyDescent="0.25">
      <c r="A320" s="3">
        <v>44149</v>
      </c>
      <c r="B320" s="1">
        <f t="shared" si="10"/>
        <v>6</v>
      </c>
      <c r="C320" s="10" t="s">
        <v>315</v>
      </c>
      <c r="D320" s="10" t="s">
        <v>313</v>
      </c>
      <c r="E320" s="10" t="s">
        <v>313</v>
      </c>
    </row>
    <row r="321" spans="1:5" x14ac:dyDescent="0.25">
      <c r="A321" s="3">
        <v>44150</v>
      </c>
      <c r="B321" s="1">
        <f t="shared" si="10"/>
        <v>7</v>
      </c>
      <c r="C321" s="10" t="s">
        <v>313</v>
      </c>
      <c r="D321" s="10" t="s">
        <v>313</v>
      </c>
      <c r="E321" s="10" t="s">
        <v>313</v>
      </c>
    </row>
    <row r="322" spans="1:5" x14ac:dyDescent="0.25">
      <c r="A322" s="3">
        <v>44151</v>
      </c>
      <c r="B322" s="1">
        <f t="shared" si="10"/>
        <v>1</v>
      </c>
      <c r="C322" s="10" t="s">
        <v>315</v>
      </c>
      <c r="D322" s="10" t="s">
        <v>315</v>
      </c>
      <c r="E322" s="10" t="s">
        <v>315</v>
      </c>
    </row>
    <row r="323" spans="1:5" x14ac:dyDescent="0.25">
      <c r="A323" s="3">
        <v>44152</v>
      </c>
      <c r="B323" s="1">
        <f t="shared" si="10"/>
        <v>2</v>
      </c>
      <c r="C323" s="10" t="s">
        <v>315</v>
      </c>
      <c r="D323" s="10" t="s">
        <v>315</v>
      </c>
      <c r="E323" s="10" t="s">
        <v>315</v>
      </c>
    </row>
    <row r="324" spans="1:5" x14ac:dyDescent="0.25">
      <c r="A324" s="3">
        <v>44153</v>
      </c>
      <c r="B324" s="1">
        <f t="shared" si="10"/>
        <v>3</v>
      </c>
      <c r="C324" s="10" t="s">
        <v>315</v>
      </c>
      <c r="D324" s="10" t="s">
        <v>315</v>
      </c>
      <c r="E324" s="10" t="s">
        <v>315</v>
      </c>
    </row>
    <row r="325" spans="1:5" x14ac:dyDescent="0.25">
      <c r="A325" s="3">
        <v>44154</v>
      </c>
      <c r="B325" s="1">
        <f t="shared" si="10"/>
        <v>4</v>
      </c>
      <c r="C325" s="10" t="s">
        <v>315</v>
      </c>
      <c r="D325" s="10" t="s">
        <v>315</v>
      </c>
      <c r="E325" s="10" t="s">
        <v>315</v>
      </c>
    </row>
    <row r="326" spans="1:5" x14ac:dyDescent="0.25">
      <c r="A326" s="3">
        <v>44155</v>
      </c>
      <c r="B326" s="1">
        <f t="shared" si="10"/>
        <v>5</v>
      </c>
      <c r="C326" s="10" t="s">
        <v>315</v>
      </c>
      <c r="D326" s="10" t="s">
        <v>315</v>
      </c>
      <c r="E326" s="10" t="s">
        <v>315</v>
      </c>
    </row>
    <row r="327" spans="1:5" x14ac:dyDescent="0.25">
      <c r="A327" s="3">
        <v>44156</v>
      </c>
      <c r="B327" s="1">
        <f t="shared" si="10"/>
        <v>6</v>
      </c>
      <c r="C327" s="10" t="s">
        <v>315</v>
      </c>
      <c r="D327" s="10" t="s">
        <v>313</v>
      </c>
      <c r="E327" s="10" t="s">
        <v>313</v>
      </c>
    </row>
    <row r="328" spans="1:5" x14ac:dyDescent="0.25">
      <c r="A328" s="3">
        <v>44157</v>
      </c>
      <c r="B328" s="1">
        <f t="shared" si="10"/>
        <v>7</v>
      </c>
      <c r="C328" s="10" t="s">
        <v>313</v>
      </c>
      <c r="D328" s="10" t="s">
        <v>313</v>
      </c>
      <c r="E328" s="10" t="s">
        <v>313</v>
      </c>
    </row>
    <row r="329" spans="1:5" x14ac:dyDescent="0.25">
      <c r="A329" s="3">
        <v>44158</v>
      </c>
      <c r="B329" s="1">
        <f t="shared" si="10"/>
        <v>1</v>
      </c>
      <c r="C329" s="10" t="s">
        <v>315</v>
      </c>
      <c r="D329" s="10" t="s">
        <v>315</v>
      </c>
      <c r="E329" s="10" t="s">
        <v>315</v>
      </c>
    </row>
    <row r="330" spans="1:5" x14ac:dyDescent="0.25">
      <c r="A330" s="3">
        <v>44159</v>
      </c>
      <c r="B330" s="1">
        <f t="shared" si="10"/>
        <v>2</v>
      </c>
      <c r="C330" s="10" t="s">
        <v>315</v>
      </c>
      <c r="D330" s="10" t="s">
        <v>315</v>
      </c>
      <c r="E330" s="10" t="s">
        <v>315</v>
      </c>
    </row>
    <row r="331" spans="1:5" x14ac:dyDescent="0.25">
      <c r="A331" s="3">
        <v>44160</v>
      </c>
      <c r="B331" s="1">
        <f t="shared" si="10"/>
        <v>3</v>
      </c>
      <c r="C331" s="10" t="s">
        <v>315</v>
      </c>
      <c r="D331" s="10" t="s">
        <v>315</v>
      </c>
      <c r="E331" s="10" t="s">
        <v>315</v>
      </c>
    </row>
    <row r="332" spans="1:5" x14ac:dyDescent="0.25">
      <c r="A332" s="3">
        <v>44161</v>
      </c>
      <c r="B332" s="1">
        <f t="shared" si="10"/>
        <v>4</v>
      </c>
      <c r="C332" s="10" t="s">
        <v>315</v>
      </c>
      <c r="D332" s="10" t="s">
        <v>315</v>
      </c>
      <c r="E332" s="10" t="s">
        <v>315</v>
      </c>
    </row>
    <row r="333" spans="1:5" x14ac:dyDescent="0.25">
      <c r="A333" s="3">
        <v>44162</v>
      </c>
      <c r="B333" s="1">
        <f t="shared" si="10"/>
        <v>5</v>
      </c>
      <c r="C333" s="10" t="s">
        <v>315</v>
      </c>
      <c r="D333" s="10" t="s">
        <v>315</v>
      </c>
      <c r="E333" s="10" t="s">
        <v>313</v>
      </c>
    </row>
    <row r="334" spans="1:5" x14ac:dyDescent="0.25">
      <c r="A334" s="3">
        <v>44163</v>
      </c>
      <c r="B334" s="1">
        <f t="shared" si="10"/>
        <v>6</v>
      </c>
      <c r="C334" s="10" t="s">
        <v>315</v>
      </c>
      <c r="D334" s="10" t="s">
        <v>315</v>
      </c>
      <c r="E334" s="10" t="s">
        <v>313</v>
      </c>
    </row>
    <row r="335" spans="1:5" x14ac:dyDescent="0.25">
      <c r="A335" s="3">
        <v>44164</v>
      </c>
      <c r="B335" s="1">
        <f t="shared" si="10"/>
        <v>7</v>
      </c>
      <c r="C335" s="10" t="s">
        <v>313</v>
      </c>
      <c r="D335" s="10" t="s">
        <v>313</v>
      </c>
      <c r="E335" s="10" t="s">
        <v>313</v>
      </c>
    </row>
    <row r="336" spans="1:5" x14ac:dyDescent="0.25">
      <c r="A336" s="3">
        <v>44165</v>
      </c>
      <c r="B336" s="1">
        <f t="shared" si="10"/>
        <v>1</v>
      </c>
      <c r="C336" s="10" t="s">
        <v>315</v>
      </c>
      <c r="D336" s="10" t="s">
        <v>315</v>
      </c>
      <c r="E336" s="10" t="s">
        <v>315</v>
      </c>
    </row>
    <row r="337" spans="1:5" x14ac:dyDescent="0.25">
      <c r="A337" s="3">
        <v>44166</v>
      </c>
      <c r="B337" s="1">
        <f t="shared" si="10"/>
        <v>2</v>
      </c>
      <c r="C337" s="10" t="s">
        <v>315</v>
      </c>
      <c r="D337" s="10" t="s">
        <v>315</v>
      </c>
      <c r="E337" s="10" t="s">
        <v>315</v>
      </c>
    </row>
    <row r="338" spans="1:5" x14ac:dyDescent="0.25">
      <c r="A338" s="3">
        <v>44167</v>
      </c>
      <c r="B338" s="1">
        <f t="shared" si="10"/>
        <v>3</v>
      </c>
      <c r="C338" s="10" t="s">
        <v>315</v>
      </c>
      <c r="D338" s="10" t="s">
        <v>315</v>
      </c>
      <c r="E338" s="10" t="s">
        <v>315</v>
      </c>
    </row>
    <row r="339" spans="1:5" x14ac:dyDescent="0.25">
      <c r="A339" s="3">
        <v>44168</v>
      </c>
      <c r="B339" s="1">
        <f t="shared" si="10"/>
        <v>4</v>
      </c>
      <c r="C339" s="10" t="s">
        <v>315</v>
      </c>
      <c r="D339" s="10" t="s">
        <v>315</v>
      </c>
      <c r="E339" s="10" t="s">
        <v>315</v>
      </c>
    </row>
    <row r="340" spans="1:5" x14ac:dyDescent="0.25">
      <c r="A340" s="3">
        <v>44169</v>
      </c>
      <c r="B340" s="1">
        <f t="shared" si="10"/>
        <v>5</v>
      </c>
      <c r="C340" s="10" t="s">
        <v>315</v>
      </c>
      <c r="D340" s="10" t="s">
        <v>315</v>
      </c>
      <c r="E340" s="10" t="s">
        <v>315</v>
      </c>
    </row>
    <row r="341" spans="1:5" x14ac:dyDescent="0.25">
      <c r="A341" s="3">
        <v>44170</v>
      </c>
      <c r="B341" s="1">
        <f t="shared" si="10"/>
        <v>6</v>
      </c>
      <c r="C341" s="10" t="s">
        <v>315</v>
      </c>
      <c r="D341" s="10" t="s">
        <v>313</v>
      </c>
      <c r="E341" s="10" t="s">
        <v>313</v>
      </c>
    </row>
    <row r="342" spans="1:5" x14ac:dyDescent="0.25">
      <c r="A342" s="3">
        <v>44171</v>
      </c>
      <c r="B342" s="1">
        <f t="shared" si="10"/>
        <v>7</v>
      </c>
      <c r="C342" s="10" t="s">
        <v>313</v>
      </c>
      <c r="D342" s="10" t="s">
        <v>313</v>
      </c>
      <c r="E342" s="10" t="s">
        <v>313</v>
      </c>
    </row>
    <row r="343" spans="1:5" x14ac:dyDescent="0.25">
      <c r="A343" s="3">
        <v>44172</v>
      </c>
      <c r="B343" s="1">
        <f t="shared" si="10"/>
        <v>1</v>
      </c>
      <c r="C343" s="10" t="s">
        <v>315</v>
      </c>
      <c r="D343" s="10" t="s">
        <v>315</v>
      </c>
      <c r="E343" s="10" t="s">
        <v>315</v>
      </c>
    </row>
    <row r="344" spans="1:5" x14ac:dyDescent="0.25">
      <c r="A344" s="3">
        <v>44173</v>
      </c>
      <c r="B344" s="1">
        <f t="shared" si="10"/>
        <v>2</v>
      </c>
      <c r="C344" s="10" t="s">
        <v>315</v>
      </c>
      <c r="D344" s="10" t="s">
        <v>315</v>
      </c>
      <c r="E344" s="10" t="s">
        <v>315</v>
      </c>
    </row>
    <row r="345" spans="1:5" x14ac:dyDescent="0.25">
      <c r="A345" s="3">
        <v>44174</v>
      </c>
      <c r="B345" s="1">
        <f t="shared" si="10"/>
        <v>3</v>
      </c>
      <c r="C345" s="10" t="s">
        <v>315</v>
      </c>
      <c r="D345" s="10" t="s">
        <v>315</v>
      </c>
      <c r="E345" s="10" t="s">
        <v>315</v>
      </c>
    </row>
    <row r="346" spans="1:5" x14ac:dyDescent="0.25">
      <c r="A346" s="3">
        <v>44175</v>
      </c>
      <c r="B346" s="1">
        <f t="shared" si="10"/>
        <v>4</v>
      </c>
      <c r="C346" s="10" t="s">
        <v>315</v>
      </c>
      <c r="D346" s="10" t="s">
        <v>315</v>
      </c>
      <c r="E346" s="10" t="s">
        <v>315</v>
      </c>
    </row>
    <row r="347" spans="1:5" x14ac:dyDescent="0.25">
      <c r="A347" s="3">
        <v>44176</v>
      </c>
      <c r="B347" s="1">
        <f t="shared" si="10"/>
        <v>5</v>
      </c>
      <c r="C347" s="10" t="s">
        <v>315</v>
      </c>
      <c r="D347" s="10" t="s">
        <v>315</v>
      </c>
      <c r="E347" s="10" t="s">
        <v>315</v>
      </c>
    </row>
    <row r="348" spans="1:5" x14ac:dyDescent="0.25">
      <c r="A348" s="3">
        <v>44177</v>
      </c>
      <c r="B348" s="1">
        <f t="shared" si="10"/>
        <v>6</v>
      </c>
      <c r="C348" s="10" t="s">
        <v>315</v>
      </c>
      <c r="D348" s="10" t="s">
        <v>313</v>
      </c>
      <c r="E348" s="10" t="s">
        <v>313</v>
      </c>
    </row>
    <row r="349" spans="1:5" x14ac:dyDescent="0.25">
      <c r="A349" s="3">
        <v>44178</v>
      </c>
      <c r="B349" s="1">
        <f t="shared" si="10"/>
        <v>7</v>
      </c>
      <c r="C349" s="10" t="s">
        <v>313</v>
      </c>
      <c r="D349" s="10" t="s">
        <v>313</v>
      </c>
      <c r="E349" s="10" t="s">
        <v>313</v>
      </c>
    </row>
    <row r="350" spans="1:5" x14ac:dyDescent="0.25">
      <c r="A350" s="3">
        <v>44179</v>
      </c>
      <c r="B350" s="1">
        <f t="shared" si="10"/>
        <v>1</v>
      </c>
      <c r="C350" s="10" t="s">
        <v>315</v>
      </c>
      <c r="D350" s="10" t="s">
        <v>315</v>
      </c>
      <c r="E350" s="10" t="s">
        <v>315</v>
      </c>
    </row>
    <row r="351" spans="1:5" x14ac:dyDescent="0.25">
      <c r="A351" s="3">
        <v>44180</v>
      </c>
      <c r="B351" s="1">
        <f t="shared" si="10"/>
        <v>2</v>
      </c>
      <c r="C351" s="10" t="s">
        <v>315</v>
      </c>
      <c r="D351" s="10" t="s">
        <v>315</v>
      </c>
      <c r="E351" s="10" t="s">
        <v>315</v>
      </c>
    </row>
    <row r="352" spans="1:5" x14ac:dyDescent="0.25">
      <c r="A352" s="3">
        <v>44181</v>
      </c>
      <c r="B352" s="1">
        <f t="shared" ref="B352:B415" si="11">IF(A352&gt;0,WEEKDAY(A352,2),"")</f>
        <v>3</v>
      </c>
      <c r="C352" s="10" t="s">
        <v>315</v>
      </c>
      <c r="D352" s="10" t="s">
        <v>315</v>
      </c>
      <c r="E352" s="10" t="s">
        <v>315</v>
      </c>
    </row>
    <row r="353" spans="1:5" x14ac:dyDescent="0.25">
      <c r="A353" s="3">
        <v>44182</v>
      </c>
      <c r="B353" s="1">
        <f t="shared" si="11"/>
        <v>4</v>
      </c>
      <c r="C353" s="10" t="s">
        <v>315</v>
      </c>
      <c r="D353" s="10" t="s">
        <v>315</v>
      </c>
      <c r="E353" s="10" t="s">
        <v>315</v>
      </c>
    </row>
    <row r="354" spans="1:5" x14ac:dyDescent="0.25">
      <c r="A354" s="3">
        <v>44183</v>
      </c>
      <c r="B354" s="1">
        <f t="shared" si="11"/>
        <v>5</v>
      </c>
      <c r="C354" s="10" t="s">
        <v>315</v>
      </c>
      <c r="D354" s="10" t="s">
        <v>315</v>
      </c>
      <c r="E354" s="10" t="s">
        <v>315</v>
      </c>
    </row>
    <row r="355" spans="1:5" x14ac:dyDescent="0.25">
      <c r="A355" s="3">
        <v>44184</v>
      </c>
      <c r="B355" s="1">
        <f t="shared" si="11"/>
        <v>6</v>
      </c>
      <c r="C355" s="10" t="s">
        <v>315</v>
      </c>
      <c r="D355" s="10" t="s">
        <v>313</v>
      </c>
      <c r="E355" s="10" t="s">
        <v>313</v>
      </c>
    </row>
    <row r="356" spans="1:5" x14ac:dyDescent="0.25">
      <c r="A356" s="3">
        <v>44185</v>
      </c>
      <c r="B356" s="1">
        <f t="shared" si="11"/>
        <v>7</v>
      </c>
      <c r="C356" s="10" t="s">
        <v>313</v>
      </c>
      <c r="D356" s="10" t="s">
        <v>313</v>
      </c>
      <c r="E356" s="10" t="s">
        <v>313</v>
      </c>
    </row>
    <row r="357" spans="1:5" x14ac:dyDescent="0.25">
      <c r="A357" s="3">
        <v>44186</v>
      </c>
      <c r="B357" s="1">
        <f t="shared" si="11"/>
        <v>1</v>
      </c>
      <c r="C357" s="10" t="s">
        <v>315</v>
      </c>
      <c r="D357" s="10" t="s">
        <v>315</v>
      </c>
      <c r="E357" s="10" t="s">
        <v>315</v>
      </c>
    </row>
    <row r="358" spans="1:5" x14ac:dyDescent="0.25">
      <c r="A358" s="3">
        <v>44187</v>
      </c>
      <c r="B358" s="1">
        <f t="shared" si="11"/>
        <v>2</v>
      </c>
      <c r="C358" s="10" t="s">
        <v>315</v>
      </c>
      <c r="D358" s="10" t="s">
        <v>315</v>
      </c>
      <c r="E358" s="10" t="s">
        <v>315</v>
      </c>
    </row>
    <row r="359" spans="1:5" x14ac:dyDescent="0.25">
      <c r="A359" s="3">
        <v>44188</v>
      </c>
      <c r="B359" s="1">
        <f t="shared" si="11"/>
        <v>3</v>
      </c>
      <c r="C359" s="10" t="s">
        <v>315</v>
      </c>
      <c r="D359" s="10" t="s">
        <v>315</v>
      </c>
      <c r="E359" s="10" t="s">
        <v>315</v>
      </c>
    </row>
    <row r="360" spans="1:5" x14ac:dyDescent="0.25">
      <c r="A360" s="3">
        <v>44189</v>
      </c>
      <c r="B360" s="1">
        <f t="shared" si="11"/>
        <v>4</v>
      </c>
      <c r="C360" s="10" t="s">
        <v>315</v>
      </c>
      <c r="D360" s="10" t="s">
        <v>315</v>
      </c>
      <c r="E360" s="10" t="s">
        <v>315</v>
      </c>
    </row>
    <row r="361" spans="1:5" x14ac:dyDescent="0.25">
      <c r="A361" s="3">
        <v>44190</v>
      </c>
      <c r="B361" s="1">
        <f t="shared" si="11"/>
        <v>5</v>
      </c>
      <c r="C361" s="10" t="s">
        <v>315</v>
      </c>
      <c r="D361" s="10" t="s">
        <v>315</v>
      </c>
      <c r="E361" s="10" t="s">
        <v>315</v>
      </c>
    </row>
    <row r="362" spans="1:5" x14ac:dyDescent="0.25">
      <c r="A362" s="3">
        <v>44191</v>
      </c>
      <c r="B362" s="1">
        <f t="shared" si="11"/>
        <v>6</v>
      </c>
      <c r="C362" s="10" t="s">
        <v>315</v>
      </c>
      <c r="D362" s="10" t="s">
        <v>313</v>
      </c>
      <c r="E362" s="10" t="s">
        <v>313</v>
      </c>
    </row>
    <row r="363" spans="1:5" x14ac:dyDescent="0.25">
      <c r="A363" s="3">
        <v>44192</v>
      </c>
      <c r="B363" s="1">
        <f t="shared" si="11"/>
        <v>7</v>
      </c>
      <c r="C363" s="10" t="s">
        <v>313</v>
      </c>
      <c r="D363" s="10" t="s">
        <v>313</v>
      </c>
      <c r="E363" s="10" t="s">
        <v>313</v>
      </c>
    </row>
    <row r="364" spans="1:5" x14ac:dyDescent="0.25">
      <c r="A364" s="3">
        <v>44193</v>
      </c>
      <c r="B364" s="1">
        <f t="shared" si="11"/>
        <v>1</v>
      </c>
      <c r="C364" s="10" t="s">
        <v>315</v>
      </c>
      <c r="D364" s="10" t="s">
        <v>315</v>
      </c>
      <c r="E364" s="10" t="s">
        <v>315</v>
      </c>
    </row>
    <row r="365" spans="1:5" x14ac:dyDescent="0.25">
      <c r="A365" s="3">
        <v>44194</v>
      </c>
      <c r="B365" s="1">
        <f t="shared" si="11"/>
        <v>2</v>
      </c>
      <c r="C365" s="10" t="s">
        <v>315</v>
      </c>
      <c r="D365" s="10" t="s">
        <v>315</v>
      </c>
      <c r="E365" s="10" t="s">
        <v>315</v>
      </c>
    </row>
    <row r="366" spans="1:5" x14ac:dyDescent="0.25">
      <c r="A366" s="3">
        <v>44195</v>
      </c>
      <c r="B366" s="1">
        <f t="shared" si="11"/>
        <v>3</v>
      </c>
      <c r="C366" s="10" t="s">
        <v>315</v>
      </c>
      <c r="D366" s="10" t="s">
        <v>315</v>
      </c>
      <c r="E366" s="10" t="s">
        <v>315</v>
      </c>
    </row>
    <row r="367" spans="1:5" x14ac:dyDescent="0.25">
      <c r="A367" s="3">
        <v>44196</v>
      </c>
      <c r="B367" s="1">
        <f t="shared" si="11"/>
        <v>4</v>
      </c>
      <c r="C367" s="10" t="s">
        <v>315</v>
      </c>
      <c r="D367" s="10" t="s">
        <v>315</v>
      </c>
      <c r="E367" s="10" t="s">
        <v>315</v>
      </c>
    </row>
    <row r="368" spans="1:5" x14ac:dyDescent="0.25">
      <c r="A368" s="3">
        <v>44197</v>
      </c>
      <c r="B368" s="1">
        <f t="shared" si="11"/>
        <v>5</v>
      </c>
      <c r="C368" s="10" t="s">
        <v>315</v>
      </c>
      <c r="D368" s="10" t="s">
        <v>315</v>
      </c>
      <c r="E368" s="10" t="s">
        <v>315</v>
      </c>
    </row>
    <row r="369" spans="1:5" x14ac:dyDescent="0.25">
      <c r="A369" s="3">
        <v>44198</v>
      </c>
      <c r="B369" s="1">
        <f t="shared" si="11"/>
        <v>6</v>
      </c>
      <c r="C369" s="10" t="s">
        <v>315</v>
      </c>
      <c r="D369" s="10" t="s">
        <v>313</v>
      </c>
      <c r="E369" s="10" t="s">
        <v>313</v>
      </c>
    </row>
    <row r="370" spans="1:5" x14ac:dyDescent="0.25">
      <c r="A370" s="3">
        <v>44199</v>
      </c>
      <c r="B370" s="1">
        <f t="shared" si="11"/>
        <v>7</v>
      </c>
      <c r="C370" s="10" t="s">
        <v>313</v>
      </c>
      <c r="D370" s="10" t="s">
        <v>313</v>
      </c>
      <c r="E370" s="10" t="s">
        <v>313</v>
      </c>
    </row>
    <row r="371" spans="1:5" x14ac:dyDescent="0.25">
      <c r="A371" s="3">
        <v>44200</v>
      </c>
      <c r="B371" s="1">
        <f t="shared" si="11"/>
        <v>1</v>
      </c>
      <c r="C371" s="10" t="s">
        <v>315</v>
      </c>
      <c r="D371" s="10" t="s">
        <v>315</v>
      </c>
      <c r="E371" s="10" t="s">
        <v>315</v>
      </c>
    </row>
    <row r="372" spans="1:5" x14ac:dyDescent="0.25">
      <c r="A372" s="3">
        <v>44201</v>
      </c>
      <c r="B372" s="1">
        <f t="shared" si="11"/>
        <v>2</v>
      </c>
      <c r="C372" s="10" t="s">
        <v>315</v>
      </c>
      <c r="D372" s="10" t="s">
        <v>315</v>
      </c>
      <c r="E372" s="10" t="s">
        <v>315</v>
      </c>
    </row>
    <row r="373" spans="1:5" x14ac:dyDescent="0.25">
      <c r="A373" s="3">
        <v>44202</v>
      </c>
      <c r="B373" s="1">
        <f t="shared" si="11"/>
        <v>3</v>
      </c>
      <c r="C373" s="10" t="s">
        <v>315</v>
      </c>
      <c r="D373" s="10" t="s">
        <v>315</v>
      </c>
      <c r="E373" s="10" t="s">
        <v>315</v>
      </c>
    </row>
    <row r="374" spans="1:5" x14ac:dyDescent="0.25">
      <c r="A374" s="3">
        <v>44203</v>
      </c>
      <c r="B374" s="1">
        <f t="shared" si="11"/>
        <v>4</v>
      </c>
      <c r="C374" s="10" t="s">
        <v>315</v>
      </c>
      <c r="D374" s="10" t="s">
        <v>315</v>
      </c>
      <c r="E374" s="10" t="s">
        <v>315</v>
      </c>
    </row>
    <row r="375" spans="1:5" x14ac:dyDescent="0.25">
      <c r="A375" s="3">
        <v>44204</v>
      </c>
      <c r="B375" s="1">
        <f t="shared" si="11"/>
        <v>5</v>
      </c>
      <c r="C375" s="10" t="s">
        <v>315</v>
      </c>
      <c r="D375" s="10" t="s">
        <v>315</v>
      </c>
      <c r="E375" s="10" t="s">
        <v>315</v>
      </c>
    </row>
    <row r="376" spans="1:5" x14ac:dyDescent="0.25">
      <c r="A376" s="3">
        <v>44205</v>
      </c>
      <c r="B376" s="1">
        <f t="shared" si="11"/>
        <v>6</v>
      </c>
      <c r="C376" s="10" t="s">
        <v>315</v>
      </c>
      <c r="D376" s="10" t="s">
        <v>313</v>
      </c>
      <c r="E376" s="10" t="s">
        <v>313</v>
      </c>
    </row>
    <row r="377" spans="1:5" x14ac:dyDescent="0.25">
      <c r="A377" s="3">
        <v>44206</v>
      </c>
      <c r="B377" s="1">
        <f t="shared" si="11"/>
        <v>7</v>
      </c>
      <c r="C377" s="10" t="s">
        <v>313</v>
      </c>
      <c r="D377" s="10" t="s">
        <v>313</v>
      </c>
      <c r="E377" s="10" t="s">
        <v>313</v>
      </c>
    </row>
    <row r="378" spans="1:5" x14ac:dyDescent="0.25">
      <c r="A378" s="3">
        <v>44207</v>
      </c>
      <c r="B378" s="1">
        <f t="shared" si="11"/>
        <v>1</v>
      </c>
      <c r="C378" s="10" t="s">
        <v>315</v>
      </c>
      <c r="D378" s="10" t="s">
        <v>315</v>
      </c>
      <c r="E378" s="10" t="s">
        <v>315</v>
      </c>
    </row>
    <row r="379" spans="1:5" x14ac:dyDescent="0.25">
      <c r="A379" s="3">
        <v>44208</v>
      </c>
      <c r="B379" s="1">
        <f t="shared" si="11"/>
        <v>2</v>
      </c>
      <c r="C379" s="10" t="s">
        <v>315</v>
      </c>
      <c r="D379" s="10" t="s">
        <v>315</v>
      </c>
      <c r="E379" s="10" t="s">
        <v>315</v>
      </c>
    </row>
    <row r="380" spans="1:5" x14ac:dyDescent="0.25">
      <c r="A380" s="3">
        <v>44209</v>
      </c>
      <c r="B380" s="1">
        <f t="shared" si="11"/>
        <v>3</v>
      </c>
      <c r="C380" s="10" t="s">
        <v>315</v>
      </c>
      <c r="D380" s="10" t="s">
        <v>315</v>
      </c>
      <c r="E380" s="10" t="s">
        <v>315</v>
      </c>
    </row>
    <row r="381" spans="1:5" x14ac:dyDescent="0.25">
      <c r="A381" s="3">
        <v>44210</v>
      </c>
      <c r="B381" s="1">
        <f t="shared" si="11"/>
        <v>4</v>
      </c>
      <c r="C381" s="10" t="s">
        <v>315</v>
      </c>
      <c r="D381" s="10" t="s">
        <v>315</v>
      </c>
      <c r="E381" s="10" t="s">
        <v>315</v>
      </c>
    </row>
    <row r="382" spans="1:5" x14ac:dyDescent="0.25">
      <c r="A382" s="3">
        <v>44211</v>
      </c>
      <c r="B382" s="1">
        <f t="shared" si="11"/>
        <v>5</v>
      </c>
      <c r="C382" s="10" t="s">
        <v>315</v>
      </c>
      <c r="D382" s="10" t="s">
        <v>315</v>
      </c>
      <c r="E382" s="10" t="s">
        <v>315</v>
      </c>
    </row>
    <row r="383" spans="1:5" x14ac:dyDescent="0.25">
      <c r="A383" s="3">
        <v>44212</v>
      </c>
      <c r="B383" s="1">
        <f t="shared" si="11"/>
        <v>6</v>
      </c>
      <c r="C383" s="10" t="s">
        <v>315</v>
      </c>
      <c r="D383" s="10" t="s">
        <v>313</v>
      </c>
      <c r="E383" s="10" t="s">
        <v>313</v>
      </c>
    </row>
    <row r="384" spans="1:5" x14ac:dyDescent="0.25">
      <c r="A384" s="3">
        <v>44213</v>
      </c>
      <c r="B384" s="1">
        <f t="shared" si="11"/>
        <v>7</v>
      </c>
      <c r="C384" s="10" t="s">
        <v>313</v>
      </c>
      <c r="D384" s="10" t="s">
        <v>313</v>
      </c>
      <c r="E384" s="10" t="s">
        <v>313</v>
      </c>
    </row>
    <row r="385" spans="1:5" x14ac:dyDescent="0.25">
      <c r="A385" s="3">
        <v>44214</v>
      </c>
      <c r="B385" s="1">
        <f t="shared" si="11"/>
        <v>1</v>
      </c>
      <c r="C385" s="10" t="s">
        <v>315</v>
      </c>
      <c r="D385" s="10" t="s">
        <v>315</v>
      </c>
      <c r="E385" s="10" t="s">
        <v>315</v>
      </c>
    </row>
    <row r="386" spans="1:5" x14ac:dyDescent="0.25">
      <c r="A386" s="3">
        <v>44215</v>
      </c>
      <c r="B386" s="1">
        <f t="shared" si="11"/>
        <v>2</v>
      </c>
      <c r="C386" s="10" t="s">
        <v>315</v>
      </c>
      <c r="D386" s="10" t="s">
        <v>315</v>
      </c>
      <c r="E386" s="10" t="s">
        <v>315</v>
      </c>
    </row>
    <row r="387" spans="1:5" x14ac:dyDescent="0.25">
      <c r="A387" s="3">
        <v>44216</v>
      </c>
      <c r="B387" s="1">
        <f t="shared" si="11"/>
        <v>3</v>
      </c>
      <c r="C387" s="10" t="s">
        <v>315</v>
      </c>
      <c r="D387" s="10" t="s">
        <v>315</v>
      </c>
      <c r="E387" s="10" t="s">
        <v>315</v>
      </c>
    </row>
    <row r="388" spans="1:5" x14ac:dyDescent="0.25">
      <c r="A388" s="3">
        <v>44217</v>
      </c>
      <c r="B388" s="1">
        <f t="shared" si="11"/>
        <v>4</v>
      </c>
      <c r="C388" s="10" t="s">
        <v>315</v>
      </c>
      <c r="D388" s="10" t="s">
        <v>315</v>
      </c>
      <c r="E388" s="10" t="s">
        <v>315</v>
      </c>
    </row>
    <row r="389" spans="1:5" x14ac:dyDescent="0.25">
      <c r="A389" s="3">
        <v>44218</v>
      </c>
      <c r="B389" s="1">
        <f t="shared" si="11"/>
        <v>5</v>
      </c>
      <c r="C389" s="10" t="s">
        <v>315</v>
      </c>
      <c r="D389" s="10" t="s">
        <v>315</v>
      </c>
      <c r="E389" s="10" t="s">
        <v>315</v>
      </c>
    </row>
    <row r="390" spans="1:5" x14ac:dyDescent="0.25">
      <c r="A390" s="3">
        <v>44219</v>
      </c>
      <c r="B390" s="1">
        <f t="shared" si="11"/>
        <v>6</v>
      </c>
      <c r="C390" s="10" t="s">
        <v>315</v>
      </c>
      <c r="D390" s="10" t="s">
        <v>313</v>
      </c>
      <c r="E390" s="10" t="s">
        <v>313</v>
      </c>
    </row>
    <row r="391" spans="1:5" x14ac:dyDescent="0.25">
      <c r="A391" s="3">
        <v>44220</v>
      </c>
      <c r="B391" s="1">
        <f t="shared" si="11"/>
        <v>7</v>
      </c>
      <c r="C391" s="10" t="s">
        <v>313</v>
      </c>
      <c r="D391" s="10" t="s">
        <v>313</v>
      </c>
      <c r="E391" s="10" t="s">
        <v>313</v>
      </c>
    </row>
    <row r="392" spans="1:5" x14ac:dyDescent="0.25">
      <c r="A392" s="3">
        <v>44221</v>
      </c>
      <c r="B392" s="1">
        <f t="shared" si="11"/>
        <v>1</v>
      </c>
      <c r="C392" s="10" t="s">
        <v>315</v>
      </c>
      <c r="D392" s="10" t="s">
        <v>315</v>
      </c>
      <c r="E392" s="10" t="s">
        <v>315</v>
      </c>
    </row>
    <row r="393" spans="1:5" x14ac:dyDescent="0.25">
      <c r="A393" s="3">
        <v>44222</v>
      </c>
      <c r="B393" s="1">
        <f t="shared" si="11"/>
        <v>2</v>
      </c>
      <c r="C393" s="10" t="s">
        <v>315</v>
      </c>
      <c r="D393" s="10" t="s">
        <v>315</v>
      </c>
      <c r="E393" s="10" t="s">
        <v>315</v>
      </c>
    </row>
    <row r="394" spans="1:5" x14ac:dyDescent="0.25">
      <c r="A394" s="3">
        <v>44223</v>
      </c>
      <c r="B394" s="1">
        <f t="shared" si="11"/>
        <v>3</v>
      </c>
      <c r="C394" s="10" t="s">
        <v>315</v>
      </c>
      <c r="D394" s="10" t="s">
        <v>315</v>
      </c>
      <c r="E394" s="10" t="s">
        <v>315</v>
      </c>
    </row>
    <row r="395" spans="1:5" x14ac:dyDescent="0.25">
      <c r="A395" s="3">
        <v>44224</v>
      </c>
      <c r="B395" s="1">
        <f t="shared" si="11"/>
        <v>4</v>
      </c>
      <c r="C395" s="10" t="s">
        <v>315</v>
      </c>
      <c r="D395" s="10" t="s">
        <v>315</v>
      </c>
      <c r="E395" s="10" t="s">
        <v>315</v>
      </c>
    </row>
    <row r="396" spans="1:5" x14ac:dyDescent="0.25">
      <c r="A396" s="3">
        <v>44225</v>
      </c>
      <c r="B396" s="1">
        <f t="shared" si="11"/>
        <v>5</v>
      </c>
      <c r="C396" s="10" t="s">
        <v>315</v>
      </c>
      <c r="D396" s="10" t="s">
        <v>315</v>
      </c>
      <c r="E396" s="10" t="s">
        <v>315</v>
      </c>
    </row>
    <row r="397" spans="1:5" x14ac:dyDescent="0.25">
      <c r="A397" s="3">
        <v>44226</v>
      </c>
      <c r="B397" s="1">
        <f t="shared" si="11"/>
        <v>6</v>
      </c>
      <c r="C397" s="10" t="s">
        <v>315</v>
      </c>
      <c r="D397" s="10" t="s">
        <v>313</v>
      </c>
      <c r="E397" s="10" t="s">
        <v>313</v>
      </c>
    </row>
    <row r="398" spans="1:5" x14ac:dyDescent="0.25">
      <c r="A398" s="3">
        <v>44227</v>
      </c>
      <c r="B398" s="1">
        <f t="shared" si="11"/>
        <v>7</v>
      </c>
      <c r="C398" s="10" t="s">
        <v>313</v>
      </c>
      <c r="D398" s="10" t="s">
        <v>313</v>
      </c>
      <c r="E398" s="10" t="s">
        <v>313</v>
      </c>
    </row>
    <row r="399" spans="1:5" x14ac:dyDescent="0.25">
      <c r="A399" s="3">
        <v>44228</v>
      </c>
      <c r="B399" s="1">
        <f t="shared" si="11"/>
        <v>1</v>
      </c>
      <c r="C399" s="10" t="s">
        <v>315</v>
      </c>
      <c r="D399" s="10" t="s">
        <v>315</v>
      </c>
      <c r="E399" s="10" t="s">
        <v>315</v>
      </c>
    </row>
    <row r="400" spans="1:5" x14ac:dyDescent="0.25">
      <c r="A400" s="3">
        <v>44229</v>
      </c>
      <c r="B400" s="1">
        <f t="shared" si="11"/>
        <v>2</v>
      </c>
      <c r="C400" s="10" t="s">
        <v>315</v>
      </c>
      <c r="D400" s="10" t="s">
        <v>315</v>
      </c>
      <c r="E400" s="10" t="s">
        <v>315</v>
      </c>
    </row>
    <row r="401" spans="1:5" x14ac:dyDescent="0.25">
      <c r="A401" s="3">
        <v>44230</v>
      </c>
      <c r="B401" s="1">
        <f t="shared" si="11"/>
        <v>3</v>
      </c>
      <c r="C401" s="10" t="s">
        <v>315</v>
      </c>
      <c r="D401" s="10" t="s">
        <v>315</v>
      </c>
      <c r="E401" s="10" t="s">
        <v>315</v>
      </c>
    </row>
    <row r="402" spans="1:5" x14ac:dyDescent="0.25">
      <c r="A402" s="3">
        <v>44231</v>
      </c>
      <c r="B402" s="1">
        <f t="shared" si="11"/>
        <v>4</v>
      </c>
      <c r="C402" s="10" t="s">
        <v>315</v>
      </c>
      <c r="D402" s="10" t="s">
        <v>315</v>
      </c>
      <c r="E402" s="10" t="s">
        <v>315</v>
      </c>
    </row>
    <row r="403" spans="1:5" x14ac:dyDescent="0.25">
      <c r="A403" s="3">
        <v>44232</v>
      </c>
      <c r="B403" s="1">
        <f t="shared" si="11"/>
        <v>5</v>
      </c>
      <c r="C403" s="10" t="s">
        <v>315</v>
      </c>
      <c r="D403" s="10" t="s">
        <v>315</v>
      </c>
      <c r="E403" s="10" t="s">
        <v>315</v>
      </c>
    </row>
    <row r="404" spans="1:5" x14ac:dyDescent="0.25">
      <c r="A404" s="3">
        <v>44233</v>
      </c>
      <c r="B404" s="1">
        <f t="shared" si="11"/>
        <v>6</v>
      </c>
      <c r="C404" s="10" t="s">
        <v>315</v>
      </c>
      <c r="D404" s="10" t="s">
        <v>313</v>
      </c>
      <c r="E404" s="10" t="s">
        <v>313</v>
      </c>
    </row>
    <row r="405" spans="1:5" x14ac:dyDescent="0.25">
      <c r="A405" s="3">
        <v>44234</v>
      </c>
      <c r="B405" s="1">
        <f t="shared" si="11"/>
        <v>7</v>
      </c>
      <c r="C405" s="10" t="s">
        <v>313</v>
      </c>
      <c r="D405" s="10" t="s">
        <v>313</v>
      </c>
      <c r="E405" s="10" t="s">
        <v>313</v>
      </c>
    </row>
    <row r="406" spans="1:5" x14ac:dyDescent="0.25">
      <c r="A406" s="3">
        <v>44235</v>
      </c>
      <c r="B406" s="1">
        <f t="shared" si="11"/>
        <v>1</v>
      </c>
      <c r="C406" s="10" t="s">
        <v>315</v>
      </c>
      <c r="D406" s="10" t="s">
        <v>315</v>
      </c>
      <c r="E406" s="10" t="s">
        <v>315</v>
      </c>
    </row>
    <row r="407" spans="1:5" x14ac:dyDescent="0.25">
      <c r="A407" s="3">
        <v>44236</v>
      </c>
      <c r="B407" s="1">
        <f t="shared" si="11"/>
        <v>2</v>
      </c>
      <c r="C407" s="10" t="s">
        <v>315</v>
      </c>
      <c r="D407" s="10" t="s">
        <v>315</v>
      </c>
      <c r="E407" s="10" t="s">
        <v>315</v>
      </c>
    </row>
    <row r="408" spans="1:5" x14ac:dyDescent="0.25">
      <c r="A408" s="3">
        <v>44237</v>
      </c>
      <c r="B408" s="1">
        <f t="shared" si="11"/>
        <v>3</v>
      </c>
      <c r="C408" s="10" t="s">
        <v>315</v>
      </c>
      <c r="D408" s="10" t="s">
        <v>315</v>
      </c>
      <c r="E408" s="10" t="s">
        <v>315</v>
      </c>
    </row>
    <row r="409" spans="1:5" x14ac:dyDescent="0.25">
      <c r="A409" s="3">
        <v>44238</v>
      </c>
      <c r="B409" s="1">
        <f t="shared" si="11"/>
        <v>4</v>
      </c>
      <c r="C409" s="10" t="s">
        <v>315</v>
      </c>
      <c r="D409" s="10" t="s">
        <v>315</v>
      </c>
      <c r="E409" s="10" t="s">
        <v>315</v>
      </c>
    </row>
    <row r="410" spans="1:5" x14ac:dyDescent="0.25">
      <c r="A410" s="3">
        <v>44239</v>
      </c>
      <c r="B410" s="1">
        <f t="shared" si="11"/>
        <v>5</v>
      </c>
      <c r="C410" s="10" t="s">
        <v>315</v>
      </c>
      <c r="D410" s="10" t="s">
        <v>315</v>
      </c>
      <c r="E410" s="10" t="s">
        <v>315</v>
      </c>
    </row>
    <row r="411" spans="1:5" x14ac:dyDescent="0.25">
      <c r="A411" s="3">
        <v>44240</v>
      </c>
      <c r="B411" s="1">
        <f t="shared" si="11"/>
        <v>6</v>
      </c>
      <c r="C411" s="10" t="s">
        <v>315</v>
      </c>
      <c r="D411" s="10" t="s">
        <v>313</v>
      </c>
      <c r="E411" s="10" t="s">
        <v>313</v>
      </c>
    </row>
    <row r="412" spans="1:5" x14ac:dyDescent="0.25">
      <c r="A412" s="3">
        <v>44241</v>
      </c>
      <c r="B412" s="1">
        <f t="shared" si="11"/>
        <v>7</v>
      </c>
      <c r="C412" s="10" t="s">
        <v>313</v>
      </c>
      <c r="D412" s="10" t="s">
        <v>313</v>
      </c>
      <c r="E412" s="10" t="s">
        <v>313</v>
      </c>
    </row>
    <row r="413" spans="1:5" x14ac:dyDescent="0.25">
      <c r="A413" s="3">
        <v>44242</v>
      </c>
      <c r="B413" s="1">
        <f t="shared" si="11"/>
        <v>1</v>
      </c>
      <c r="C413" s="10" t="s">
        <v>315</v>
      </c>
      <c r="D413" s="10" t="s">
        <v>315</v>
      </c>
      <c r="E413" s="10" t="s">
        <v>315</v>
      </c>
    </row>
    <row r="414" spans="1:5" x14ac:dyDescent="0.25">
      <c r="A414" s="3">
        <v>44243</v>
      </c>
      <c r="B414" s="1">
        <f t="shared" si="11"/>
        <v>2</v>
      </c>
      <c r="C414" s="10" t="s">
        <v>315</v>
      </c>
      <c r="D414" s="10" t="s">
        <v>315</v>
      </c>
      <c r="E414" s="10" t="s">
        <v>315</v>
      </c>
    </row>
    <row r="415" spans="1:5" x14ac:dyDescent="0.25">
      <c r="A415" s="3">
        <v>44244</v>
      </c>
      <c r="B415" s="1">
        <f t="shared" si="11"/>
        <v>3</v>
      </c>
      <c r="C415" s="10" t="s">
        <v>315</v>
      </c>
      <c r="D415" s="10" t="s">
        <v>315</v>
      </c>
      <c r="E415" s="10" t="s">
        <v>315</v>
      </c>
    </row>
    <row r="416" spans="1:5" x14ac:dyDescent="0.25">
      <c r="A416" s="3">
        <v>44245</v>
      </c>
      <c r="B416" s="1">
        <f t="shared" ref="B416:B479" si="12">IF(A416&gt;0,WEEKDAY(A416,2),"")</f>
        <v>4</v>
      </c>
      <c r="C416" s="10" t="s">
        <v>315</v>
      </c>
      <c r="D416" s="10" t="s">
        <v>315</v>
      </c>
      <c r="E416" s="10" t="s">
        <v>315</v>
      </c>
    </row>
    <row r="417" spans="1:5" x14ac:dyDescent="0.25">
      <c r="A417" s="3">
        <v>44246</v>
      </c>
      <c r="B417" s="1">
        <f t="shared" si="12"/>
        <v>5</v>
      </c>
      <c r="C417" s="10" t="s">
        <v>315</v>
      </c>
      <c r="D417" s="10" t="s">
        <v>315</v>
      </c>
      <c r="E417" s="10" t="s">
        <v>315</v>
      </c>
    </row>
    <row r="418" spans="1:5" x14ac:dyDescent="0.25">
      <c r="A418" s="3">
        <v>44247</v>
      </c>
      <c r="B418" s="1">
        <f t="shared" si="12"/>
        <v>6</v>
      </c>
      <c r="C418" s="10" t="s">
        <v>315</v>
      </c>
      <c r="D418" s="10" t="s">
        <v>313</v>
      </c>
      <c r="E418" s="10" t="s">
        <v>313</v>
      </c>
    </row>
    <row r="419" spans="1:5" x14ac:dyDescent="0.25">
      <c r="A419" s="3">
        <v>44248</v>
      </c>
      <c r="B419" s="1">
        <f t="shared" si="12"/>
        <v>7</v>
      </c>
      <c r="C419" s="10" t="s">
        <v>313</v>
      </c>
      <c r="D419" s="10" t="s">
        <v>313</v>
      </c>
      <c r="E419" s="10" t="s">
        <v>313</v>
      </c>
    </row>
    <row r="420" spans="1:5" x14ac:dyDescent="0.25">
      <c r="A420" s="3">
        <v>44249</v>
      </c>
      <c r="B420" s="1">
        <f t="shared" si="12"/>
        <v>1</v>
      </c>
      <c r="C420" s="10" t="s">
        <v>315</v>
      </c>
      <c r="D420" s="10" t="s">
        <v>315</v>
      </c>
      <c r="E420" s="10" t="s">
        <v>315</v>
      </c>
    </row>
    <row r="421" spans="1:5" x14ac:dyDescent="0.25">
      <c r="A421" s="3">
        <v>44250</v>
      </c>
      <c r="B421" s="1">
        <f t="shared" si="12"/>
        <v>2</v>
      </c>
      <c r="C421" s="10" t="s">
        <v>315</v>
      </c>
      <c r="D421" s="10" t="s">
        <v>315</v>
      </c>
      <c r="E421" s="10" t="s">
        <v>315</v>
      </c>
    </row>
    <row r="422" spans="1:5" x14ac:dyDescent="0.25">
      <c r="A422" s="3">
        <v>44251</v>
      </c>
      <c r="B422" s="1">
        <f t="shared" si="12"/>
        <v>3</v>
      </c>
      <c r="C422" s="10" t="s">
        <v>315</v>
      </c>
      <c r="D422" s="10" t="s">
        <v>315</v>
      </c>
      <c r="E422" s="10" t="s">
        <v>315</v>
      </c>
    </row>
    <row r="423" spans="1:5" x14ac:dyDescent="0.25">
      <c r="A423" s="3">
        <v>44252</v>
      </c>
      <c r="B423" s="1">
        <f t="shared" si="12"/>
        <v>4</v>
      </c>
      <c r="C423" s="10" t="s">
        <v>315</v>
      </c>
      <c r="D423" s="10" t="s">
        <v>315</v>
      </c>
      <c r="E423" s="10" t="s">
        <v>315</v>
      </c>
    </row>
    <row r="424" spans="1:5" x14ac:dyDescent="0.25">
      <c r="A424" s="3">
        <v>44253</v>
      </c>
      <c r="B424" s="1">
        <f t="shared" si="12"/>
        <v>5</v>
      </c>
      <c r="C424" s="10" t="s">
        <v>315</v>
      </c>
      <c r="D424" s="10" t="s">
        <v>315</v>
      </c>
      <c r="E424" s="10" t="s">
        <v>315</v>
      </c>
    </row>
    <row r="425" spans="1:5" x14ac:dyDescent="0.25">
      <c r="A425" s="3">
        <v>44254</v>
      </c>
      <c r="B425" s="1">
        <f t="shared" si="12"/>
        <v>6</v>
      </c>
      <c r="C425" s="10" t="s">
        <v>315</v>
      </c>
      <c r="D425" s="10" t="s">
        <v>313</v>
      </c>
      <c r="E425" s="10" t="s">
        <v>313</v>
      </c>
    </row>
    <row r="426" spans="1:5" x14ac:dyDescent="0.25">
      <c r="A426" s="3">
        <v>44255</v>
      </c>
      <c r="B426" s="1">
        <f t="shared" si="12"/>
        <v>7</v>
      </c>
      <c r="C426" s="10" t="s">
        <v>313</v>
      </c>
      <c r="D426" s="10" t="s">
        <v>313</v>
      </c>
      <c r="E426" s="10" t="s">
        <v>313</v>
      </c>
    </row>
    <row r="427" spans="1:5" x14ac:dyDescent="0.25">
      <c r="A427" s="3">
        <v>44256</v>
      </c>
      <c r="B427" s="1">
        <f t="shared" si="12"/>
        <v>1</v>
      </c>
      <c r="C427" s="10" t="s">
        <v>315</v>
      </c>
      <c r="D427" s="10" t="s">
        <v>315</v>
      </c>
      <c r="E427" s="10" t="s">
        <v>315</v>
      </c>
    </row>
    <row r="428" spans="1:5" x14ac:dyDescent="0.25">
      <c r="A428" s="3">
        <v>44257</v>
      </c>
      <c r="B428" s="1">
        <f t="shared" si="12"/>
        <v>2</v>
      </c>
      <c r="C428" s="10" t="s">
        <v>315</v>
      </c>
      <c r="D428" s="10" t="s">
        <v>315</v>
      </c>
      <c r="E428" s="10" t="s">
        <v>315</v>
      </c>
    </row>
    <row r="429" spans="1:5" x14ac:dyDescent="0.25">
      <c r="A429" s="3">
        <v>44258</v>
      </c>
      <c r="B429" s="1">
        <f t="shared" si="12"/>
        <v>3</v>
      </c>
      <c r="C429" s="10" t="s">
        <v>315</v>
      </c>
      <c r="D429" s="10" t="s">
        <v>315</v>
      </c>
      <c r="E429" s="10" t="s">
        <v>315</v>
      </c>
    </row>
    <row r="430" spans="1:5" x14ac:dyDescent="0.25">
      <c r="A430" s="3">
        <v>44259</v>
      </c>
      <c r="B430" s="1">
        <f t="shared" si="12"/>
        <v>4</v>
      </c>
      <c r="C430" s="10" t="s">
        <v>315</v>
      </c>
      <c r="D430" s="10" t="s">
        <v>315</v>
      </c>
      <c r="E430" s="10" t="s">
        <v>315</v>
      </c>
    </row>
    <row r="431" spans="1:5" x14ac:dyDescent="0.25">
      <c r="A431" s="3">
        <v>44260</v>
      </c>
      <c r="B431" s="1">
        <f t="shared" si="12"/>
        <v>5</v>
      </c>
      <c r="C431" s="10" t="s">
        <v>315</v>
      </c>
      <c r="D431" s="10" t="s">
        <v>315</v>
      </c>
      <c r="E431" s="10" t="s">
        <v>315</v>
      </c>
    </row>
    <row r="432" spans="1:5" x14ac:dyDescent="0.25">
      <c r="A432" s="3">
        <v>44261</v>
      </c>
      <c r="B432" s="1">
        <f t="shared" si="12"/>
        <v>6</v>
      </c>
      <c r="C432" s="10" t="s">
        <v>315</v>
      </c>
      <c r="D432" s="10" t="s">
        <v>313</v>
      </c>
      <c r="E432" s="10" t="s">
        <v>313</v>
      </c>
    </row>
    <row r="433" spans="1:5" x14ac:dyDescent="0.25">
      <c r="A433" s="3">
        <v>44262</v>
      </c>
      <c r="B433" s="1">
        <f t="shared" si="12"/>
        <v>7</v>
      </c>
      <c r="C433" s="10" t="s">
        <v>313</v>
      </c>
      <c r="D433" s="10" t="s">
        <v>313</v>
      </c>
      <c r="E433" s="10" t="s">
        <v>313</v>
      </c>
    </row>
    <row r="434" spans="1:5" x14ac:dyDescent="0.25">
      <c r="A434" s="3">
        <v>44263</v>
      </c>
      <c r="B434" s="1">
        <f t="shared" si="12"/>
        <v>1</v>
      </c>
      <c r="C434" s="10" t="s">
        <v>315</v>
      </c>
      <c r="D434" s="10" t="s">
        <v>315</v>
      </c>
      <c r="E434" s="10" t="s">
        <v>315</v>
      </c>
    </row>
    <row r="435" spans="1:5" x14ac:dyDescent="0.25">
      <c r="A435" s="3">
        <v>44264</v>
      </c>
      <c r="B435" s="1">
        <f t="shared" si="12"/>
        <v>2</v>
      </c>
      <c r="C435" s="10" t="s">
        <v>315</v>
      </c>
      <c r="D435" s="10" t="s">
        <v>315</v>
      </c>
      <c r="E435" s="10" t="s">
        <v>315</v>
      </c>
    </row>
    <row r="436" spans="1:5" x14ac:dyDescent="0.25">
      <c r="A436" s="3">
        <v>44265</v>
      </c>
      <c r="B436" s="1">
        <f t="shared" si="12"/>
        <v>3</v>
      </c>
      <c r="C436" s="10" t="s">
        <v>315</v>
      </c>
      <c r="D436" s="10" t="s">
        <v>315</v>
      </c>
      <c r="E436" s="10" t="s">
        <v>315</v>
      </c>
    </row>
    <row r="437" spans="1:5" x14ac:dyDescent="0.25">
      <c r="A437" s="3">
        <v>44266</v>
      </c>
      <c r="B437" s="1">
        <f t="shared" si="12"/>
        <v>4</v>
      </c>
      <c r="C437" s="10" t="s">
        <v>315</v>
      </c>
      <c r="D437" s="10" t="s">
        <v>315</v>
      </c>
      <c r="E437" s="10" t="s">
        <v>315</v>
      </c>
    </row>
    <row r="438" spans="1:5" x14ac:dyDescent="0.25">
      <c r="A438" s="3">
        <v>44267</v>
      </c>
      <c r="B438" s="1">
        <f t="shared" si="12"/>
        <v>5</v>
      </c>
      <c r="C438" s="10" t="s">
        <v>315</v>
      </c>
      <c r="D438" s="10" t="s">
        <v>315</v>
      </c>
      <c r="E438" s="10" t="s">
        <v>315</v>
      </c>
    </row>
    <row r="439" spans="1:5" x14ac:dyDescent="0.25">
      <c r="A439" s="3">
        <v>44268</v>
      </c>
      <c r="B439" s="1">
        <f t="shared" si="12"/>
        <v>6</v>
      </c>
      <c r="C439" s="10" t="s">
        <v>315</v>
      </c>
      <c r="D439" s="10" t="s">
        <v>313</v>
      </c>
      <c r="E439" s="10" t="s">
        <v>313</v>
      </c>
    </row>
    <row r="440" spans="1:5" x14ac:dyDescent="0.25">
      <c r="A440" s="3">
        <v>44269</v>
      </c>
      <c r="B440" s="1">
        <f t="shared" si="12"/>
        <v>7</v>
      </c>
      <c r="C440" s="10" t="s">
        <v>313</v>
      </c>
      <c r="D440" s="10" t="s">
        <v>313</v>
      </c>
      <c r="E440" s="10" t="s">
        <v>313</v>
      </c>
    </row>
    <row r="441" spans="1:5" x14ac:dyDescent="0.25">
      <c r="A441" s="3">
        <v>44270</v>
      </c>
      <c r="B441" s="1">
        <f t="shared" si="12"/>
        <v>1</v>
      </c>
      <c r="C441" s="10" t="s">
        <v>315</v>
      </c>
      <c r="D441" s="10" t="s">
        <v>315</v>
      </c>
      <c r="E441" s="10" t="s">
        <v>315</v>
      </c>
    </row>
    <row r="442" spans="1:5" x14ac:dyDescent="0.25">
      <c r="A442" s="3">
        <v>44271</v>
      </c>
      <c r="B442" s="1">
        <f t="shared" si="12"/>
        <v>2</v>
      </c>
      <c r="C442" s="10" t="s">
        <v>315</v>
      </c>
      <c r="D442" s="10" t="s">
        <v>315</v>
      </c>
      <c r="E442" s="10" t="s">
        <v>315</v>
      </c>
    </row>
    <row r="443" spans="1:5" x14ac:dyDescent="0.25">
      <c r="A443" s="3">
        <v>44272</v>
      </c>
      <c r="B443" s="1">
        <f t="shared" si="12"/>
        <v>3</v>
      </c>
      <c r="C443" s="10" t="s">
        <v>315</v>
      </c>
      <c r="D443" s="10" t="s">
        <v>315</v>
      </c>
      <c r="E443" s="10" t="s">
        <v>315</v>
      </c>
    </row>
    <row r="444" spans="1:5" x14ac:dyDescent="0.25">
      <c r="A444" s="3">
        <v>44273</v>
      </c>
      <c r="B444" s="1">
        <f t="shared" si="12"/>
        <v>4</v>
      </c>
      <c r="C444" s="10" t="s">
        <v>315</v>
      </c>
      <c r="D444" s="10" t="s">
        <v>315</v>
      </c>
      <c r="E444" s="10" t="s">
        <v>315</v>
      </c>
    </row>
    <row r="445" spans="1:5" x14ac:dyDescent="0.25">
      <c r="A445" s="3">
        <v>44274</v>
      </c>
      <c r="B445" s="1">
        <f t="shared" si="12"/>
        <v>5</v>
      </c>
      <c r="C445" s="10" t="s">
        <v>315</v>
      </c>
      <c r="D445" s="10" t="s">
        <v>315</v>
      </c>
      <c r="E445" s="10" t="s">
        <v>315</v>
      </c>
    </row>
    <row r="446" spans="1:5" x14ac:dyDescent="0.25">
      <c r="A446" s="3">
        <v>44275</v>
      </c>
      <c r="B446" s="1">
        <f t="shared" si="12"/>
        <v>6</v>
      </c>
      <c r="C446" s="10" t="s">
        <v>315</v>
      </c>
      <c r="D446" s="10" t="s">
        <v>313</v>
      </c>
      <c r="E446" s="10" t="s">
        <v>313</v>
      </c>
    </row>
    <row r="447" spans="1:5" x14ac:dyDescent="0.25">
      <c r="A447" s="3">
        <v>44276</v>
      </c>
      <c r="B447" s="1">
        <f t="shared" si="12"/>
        <v>7</v>
      </c>
      <c r="C447" s="10" t="s">
        <v>313</v>
      </c>
      <c r="D447" s="10" t="s">
        <v>313</v>
      </c>
      <c r="E447" s="10" t="s">
        <v>313</v>
      </c>
    </row>
    <row r="448" spans="1:5" x14ac:dyDescent="0.25">
      <c r="A448" s="3">
        <v>44277</v>
      </c>
      <c r="B448" s="1">
        <f t="shared" si="12"/>
        <v>1</v>
      </c>
      <c r="C448" s="10" t="s">
        <v>315</v>
      </c>
      <c r="D448" s="10" t="s">
        <v>315</v>
      </c>
      <c r="E448" s="10" t="s">
        <v>315</v>
      </c>
    </row>
    <row r="449" spans="1:5" x14ac:dyDescent="0.25">
      <c r="A449" s="3">
        <v>44278</v>
      </c>
      <c r="B449" s="1">
        <f t="shared" si="12"/>
        <v>2</v>
      </c>
      <c r="C449" s="10" t="s">
        <v>315</v>
      </c>
      <c r="D449" s="10" t="s">
        <v>315</v>
      </c>
      <c r="E449" s="10" t="s">
        <v>315</v>
      </c>
    </row>
    <row r="450" spans="1:5" x14ac:dyDescent="0.25">
      <c r="A450" s="3">
        <v>44279</v>
      </c>
      <c r="B450" s="1">
        <f t="shared" si="12"/>
        <v>3</v>
      </c>
      <c r="C450" s="10" t="s">
        <v>315</v>
      </c>
      <c r="D450" s="10" t="s">
        <v>315</v>
      </c>
      <c r="E450" s="10" t="s">
        <v>315</v>
      </c>
    </row>
    <row r="451" spans="1:5" x14ac:dyDescent="0.25">
      <c r="A451" s="3">
        <v>44280</v>
      </c>
      <c r="B451" s="1">
        <f t="shared" si="12"/>
        <v>4</v>
      </c>
      <c r="C451" s="10" t="s">
        <v>315</v>
      </c>
      <c r="D451" s="10" t="s">
        <v>315</v>
      </c>
      <c r="E451" s="10" t="s">
        <v>315</v>
      </c>
    </row>
    <row r="452" spans="1:5" x14ac:dyDescent="0.25">
      <c r="A452" s="3">
        <v>44281</v>
      </c>
      <c r="B452" s="1">
        <f t="shared" si="12"/>
        <v>5</v>
      </c>
      <c r="C452" s="10" t="s">
        <v>315</v>
      </c>
      <c r="D452" s="10" t="s">
        <v>315</v>
      </c>
      <c r="E452" s="10" t="s">
        <v>315</v>
      </c>
    </row>
    <row r="453" spans="1:5" x14ac:dyDescent="0.25">
      <c r="A453" s="3">
        <v>44282</v>
      </c>
      <c r="B453" s="1">
        <f t="shared" si="12"/>
        <v>6</v>
      </c>
      <c r="C453" s="10" t="s">
        <v>315</v>
      </c>
      <c r="D453" s="10" t="s">
        <v>313</v>
      </c>
      <c r="E453" s="10" t="s">
        <v>313</v>
      </c>
    </row>
    <row r="454" spans="1:5" x14ac:dyDescent="0.25">
      <c r="A454" s="3">
        <v>44283</v>
      </c>
      <c r="B454" s="1">
        <f t="shared" si="12"/>
        <v>7</v>
      </c>
      <c r="C454" s="10" t="s">
        <v>313</v>
      </c>
      <c r="D454" s="10" t="s">
        <v>313</v>
      </c>
      <c r="E454" s="10" t="s">
        <v>313</v>
      </c>
    </row>
    <row r="455" spans="1:5" x14ac:dyDescent="0.25">
      <c r="A455" s="3">
        <v>44284</v>
      </c>
      <c r="B455" s="1">
        <f t="shared" si="12"/>
        <v>1</v>
      </c>
      <c r="C455" s="10" t="s">
        <v>315</v>
      </c>
      <c r="D455" s="10" t="s">
        <v>315</v>
      </c>
      <c r="E455" s="10" t="s">
        <v>315</v>
      </c>
    </row>
    <row r="456" spans="1:5" x14ac:dyDescent="0.25">
      <c r="A456" s="3">
        <v>44285</v>
      </c>
      <c r="B456" s="1">
        <f t="shared" si="12"/>
        <v>2</v>
      </c>
      <c r="C456" s="10" t="s">
        <v>315</v>
      </c>
      <c r="D456" s="10" t="s">
        <v>315</v>
      </c>
      <c r="E456" s="10" t="s">
        <v>315</v>
      </c>
    </row>
    <row r="457" spans="1:5" x14ac:dyDescent="0.25">
      <c r="A457" s="3">
        <v>44286</v>
      </c>
      <c r="B457" s="1">
        <f t="shared" si="12"/>
        <v>3</v>
      </c>
      <c r="C457" s="10" t="s">
        <v>315</v>
      </c>
      <c r="D457" s="10" t="s">
        <v>315</v>
      </c>
      <c r="E457" s="10" t="s">
        <v>315</v>
      </c>
    </row>
    <row r="458" spans="1:5" x14ac:dyDescent="0.25">
      <c r="A458" s="3">
        <v>44287</v>
      </c>
      <c r="B458" s="1">
        <f t="shared" si="12"/>
        <v>4</v>
      </c>
      <c r="C458" s="10" t="s">
        <v>315</v>
      </c>
      <c r="D458" s="10" t="s">
        <v>315</v>
      </c>
      <c r="E458" s="10" t="s">
        <v>315</v>
      </c>
    </row>
    <row r="459" spans="1:5" x14ac:dyDescent="0.25">
      <c r="A459" s="3">
        <v>44288</v>
      </c>
      <c r="B459" s="1">
        <f t="shared" si="12"/>
        <v>5</v>
      </c>
      <c r="C459" s="10" t="s">
        <v>315</v>
      </c>
      <c r="D459" s="10" t="s">
        <v>315</v>
      </c>
      <c r="E459" s="10" t="s">
        <v>315</v>
      </c>
    </row>
    <row r="460" spans="1:5" x14ac:dyDescent="0.25">
      <c r="A460" s="3">
        <v>44289</v>
      </c>
      <c r="B460" s="1">
        <f t="shared" si="12"/>
        <v>6</v>
      </c>
      <c r="C460" s="10" t="s">
        <v>315</v>
      </c>
      <c r="D460" s="10" t="s">
        <v>313</v>
      </c>
      <c r="E460" s="10" t="s">
        <v>313</v>
      </c>
    </row>
    <row r="461" spans="1:5" x14ac:dyDescent="0.25">
      <c r="A461" s="3">
        <v>44290</v>
      </c>
      <c r="B461" s="1">
        <f t="shared" si="12"/>
        <v>7</v>
      </c>
      <c r="C461" s="10" t="s">
        <v>313</v>
      </c>
      <c r="D461" s="10" t="s">
        <v>313</v>
      </c>
      <c r="E461" s="10" t="s">
        <v>313</v>
      </c>
    </row>
    <row r="462" spans="1:5" x14ac:dyDescent="0.25">
      <c r="A462" s="3">
        <v>44291</v>
      </c>
      <c r="B462" s="1">
        <f t="shared" si="12"/>
        <v>1</v>
      </c>
      <c r="C462" s="10" t="s">
        <v>315</v>
      </c>
      <c r="D462" s="10" t="s">
        <v>315</v>
      </c>
      <c r="E462" s="10" t="s">
        <v>315</v>
      </c>
    </row>
    <row r="463" spans="1:5" x14ac:dyDescent="0.25">
      <c r="A463" s="3">
        <v>44292</v>
      </c>
      <c r="B463" s="1">
        <f t="shared" si="12"/>
        <v>2</v>
      </c>
      <c r="C463" s="10" t="s">
        <v>315</v>
      </c>
      <c r="D463" s="10" t="s">
        <v>315</v>
      </c>
      <c r="E463" s="10" t="s">
        <v>315</v>
      </c>
    </row>
    <row r="464" spans="1:5" x14ac:dyDescent="0.25">
      <c r="A464" s="3">
        <v>44293</v>
      </c>
      <c r="B464" s="1">
        <f t="shared" si="12"/>
        <v>3</v>
      </c>
      <c r="C464" s="10" t="s">
        <v>315</v>
      </c>
      <c r="D464" s="10" t="s">
        <v>315</v>
      </c>
      <c r="E464" s="10" t="s">
        <v>315</v>
      </c>
    </row>
    <row r="465" spans="1:5" x14ac:dyDescent="0.25">
      <c r="A465" s="3">
        <v>44294</v>
      </c>
      <c r="B465" s="1">
        <f t="shared" si="12"/>
        <v>4</v>
      </c>
      <c r="C465" s="10" t="s">
        <v>315</v>
      </c>
      <c r="D465" s="10" t="s">
        <v>315</v>
      </c>
      <c r="E465" s="10" t="s">
        <v>315</v>
      </c>
    </row>
    <row r="466" spans="1:5" x14ac:dyDescent="0.25">
      <c r="A466" s="3">
        <v>44295</v>
      </c>
      <c r="B466" s="1">
        <f t="shared" si="12"/>
        <v>5</v>
      </c>
      <c r="C466" s="10" t="s">
        <v>315</v>
      </c>
      <c r="D466" s="10" t="s">
        <v>315</v>
      </c>
      <c r="E466" s="10" t="s">
        <v>315</v>
      </c>
    </row>
    <row r="467" spans="1:5" x14ac:dyDescent="0.25">
      <c r="A467" s="3">
        <v>44296</v>
      </c>
      <c r="B467" s="1">
        <f t="shared" si="12"/>
        <v>6</v>
      </c>
      <c r="C467" s="10" t="s">
        <v>315</v>
      </c>
      <c r="D467" s="10" t="s">
        <v>313</v>
      </c>
      <c r="E467" s="10" t="s">
        <v>313</v>
      </c>
    </row>
    <row r="468" spans="1:5" x14ac:dyDescent="0.25">
      <c r="A468" s="3">
        <v>44297</v>
      </c>
      <c r="B468" s="1">
        <f t="shared" si="12"/>
        <v>7</v>
      </c>
      <c r="C468" s="10" t="s">
        <v>313</v>
      </c>
      <c r="D468" s="10" t="s">
        <v>313</v>
      </c>
      <c r="E468" s="10" t="s">
        <v>313</v>
      </c>
    </row>
    <row r="469" spans="1:5" x14ac:dyDescent="0.25">
      <c r="A469" s="3">
        <v>44298</v>
      </c>
      <c r="B469" s="1">
        <f t="shared" si="12"/>
        <v>1</v>
      </c>
      <c r="C469" s="10" t="s">
        <v>315</v>
      </c>
      <c r="D469" s="10" t="s">
        <v>315</v>
      </c>
      <c r="E469" s="10" t="s">
        <v>315</v>
      </c>
    </row>
    <row r="470" spans="1:5" x14ac:dyDescent="0.25">
      <c r="A470" s="3">
        <v>44299</v>
      </c>
      <c r="B470" s="1">
        <f t="shared" si="12"/>
        <v>2</v>
      </c>
      <c r="C470" s="10" t="s">
        <v>315</v>
      </c>
      <c r="D470" s="10" t="s">
        <v>315</v>
      </c>
      <c r="E470" s="10" t="s">
        <v>315</v>
      </c>
    </row>
    <row r="471" spans="1:5" x14ac:dyDescent="0.25">
      <c r="A471" s="3">
        <v>44300</v>
      </c>
      <c r="B471" s="1">
        <f t="shared" si="12"/>
        <v>3</v>
      </c>
      <c r="C471" s="10" t="s">
        <v>315</v>
      </c>
      <c r="D471" s="10" t="s">
        <v>315</v>
      </c>
      <c r="E471" s="10" t="s">
        <v>315</v>
      </c>
    </row>
    <row r="472" spans="1:5" x14ac:dyDescent="0.25">
      <c r="A472" s="3">
        <v>44301</v>
      </c>
      <c r="B472" s="1">
        <f t="shared" si="12"/>
        <v>4</v>
      </c>
      <c r="C472" s="10" t="s">
        <v>315</v>
      </c>
      <c r="D472" s="10" t="s">
        <v>315</v>
      </c>
      <c r="E472" s="10" t="s">
        <v>315</v>
      </c>
    </row>
    <row r="473" spans="1:5" x14ac:dyDescent="0.25">
      <c r="A473" s="3">
        <v>44302</v>
      </c>
      <c r="B473" s="1">
        <f t="shared" si="12"/>
        <v>5</v>
      </c>
      <c r="C473" s="10" t="s">
        <v>315</v>
      </c>
      <c r="D473" s="10" t="s">
        <v>315</v>
      </c>
      <c r="E473" s="10" t="s">
        <v>315</v>
      </c>
    </row>
    <row r="474" spans="1:5" x14ac:dyDescent="0.25">
      <c r="A474" s="3">
        <v>44303</v>
      </c>
      <c r="B474" s="1">
        <f t="shared" si="12"/>
        <v>6</v>
      </c>
      <c r="C474" s="10" t="s">
        <v>315</v>
      </c>
      <c r="D474" s="10" t="s">
        <v>313</v>
      </c>
      <c r="E474" s="10" t="s">
        <v>313</v>
      </c>
    </row>
    <row r="475" spans="1:5" x14ac:dyDescent="0.25">
      <c r="A475" s="3">
        <v>44304</v>
      </c>
      <c r="B475" s="1">
        <f t="shared" si="12"/>
        <v>7</v>
      </c>
      <c r="C475" s="10" t="s">
        <v>313</v>
      </c>
      <c r="D475" s="10" t="s">
        <v>313</v>
      </c>
      <c r="E475" s="10" t="s">
        <v>313</v>
      </c>
    </row>
    <row r="476" spans="1:5" x14ac:dyDescent="0.25">
      <c r="A476" s="3">
        <v>44305</v>
      </c>
      <c r="B476" s="1">
        <f t="shared" si="12"/>
        <v>1</v>
      </c>
      <c r="C476" s="10" t="s">
        <v>315</v>
      </c>
      <c r="D476" s="10" t="s">
        <v>315</v>
      </c>
      <c r="E476" s="10" t="s">
        <v>315</v>
      </c>
    </row>
    <row r="477" spans="1:5" x14ac:dyDescent="0.25">
      <c r="A477" s="3">
        <v>44306</v>
      </c>
      <c r="B477" s="1">
        <f t="shared" si="12"/>
        <v>2</v>
      </c>
      <c r="C477" s="10" t="s">
        <v>315</v>
      </c>
      <c r="D477" s="10" t="s">
        <v>315</v>
      </c>
      <c r="E477" s="10" t="s">
        <v>315</v>
      </c>
    </row>
    <row r="478" spans="1:5" x14ac:dyDescent="0.25">
      <c r="A478" s="3">
        <v>44307</v>
      </c>
      <c r="B478" s="1">
        <f t="shared" si="12"/>
        <v>3</v>
      </c>
      <c r="C478" s="10" t="s">
        <v>315</v>
      </c>
      <c r="D478" s="10" t="s">
        <v>315</v>
      </c>
      <c r="E478" s="10" t="s">
        <v>315</v>
      </c>
    </row>
    <row r="479" spans="1:5" x14ac:dyDescent="0.25">
      <c r="A479" s="3">
        <v>44308</v>
      </c>
      <c r="B479" s="1">
        <f t="shared" si="12"/>
        <v>4</v>
      </c>
      <c r="C479" s="10" t="s">
        <v>315</v>
      </c>
      <c r="D479" s="10" t="s">
        <v>315</v>
      </c>
      <c r="E479" s="10" t="s">
        <v>315</v>
      </c>
    </row>
    <row r="480" spans="1:5" x14ac:dyDescent="0.25">
      <c r="A480" s="3">
        <v>44309</v>
      </c>
      <c r="B480" s="1">
        <f t="shared" ref="B480:B543" si="13">IF(A480&gt;0,WEEKDAY(A480,2),"")</f>
        <v>5</v>
      </c>
      <c r="C480" s="10" t="s">
        <v>315</v>
      </c>
      <c r="D480" s="10" t="s">
        <v>315</v>
      </c>
      <c r="E480" s="10" t="s">
        <v>315</v>
      </c>
    </row>
    <row r="481" spans="1:5" x14ac:dyDescent="0.25">
      <c r="A481" s="3">
        <v>44310</v>
      </c>
      <c r="B481" s="1">
        <f t="shared" si="13"/>
        <v>6</v>
      </c>
      <c r="C481" s="10" t="s">
        <v>315</v>
      </c>
      <c r="D481" s="10" t="s">
        <v>313</v>
      </c>
      <c r="E481" s="10" t="s">
        <v>313</v>
      </c>
    </row>
    <row r="482" spans="1:5" x14ac:dyDescent="0.25">
      <c r="A482" s="3">
        <v>44311</v>
      </c>
      <c r="B482" s="1">
        <f t="shared" si="13"/>
        <v>7</v>
      </c>
      <c r="C482" s="10" t="s">
        <v>313</v>
      </c>
      <c r="D482" s="10" t="s">
        <v>313</v>
      </c>
      <c r="E482" s="10" t="s">
        <v>313</v>
      </c>
    </row>
    <row r="483" spans="1:5" x14ac:dyDescent="0.25">
      <c r="A483" s="3">
        <v>44312</v>
      </c>
      <c r="B483" s="1">
        <f t="shared" si="13"/>
        <v>1</v>
      </c>
      <c r="C483" s="10" t="s">
        <v>315</v>
      </c>
      <c r="D483" s="10" t="s">
        <v>315</v>
      </c>
      <c r="E483" s="10" t="s">
        <v>315</v>
      </c>
    </row>
    <row r="484" spans="1:5" x14ac:dyDescent="0.25">
      <c r="A484" s="3">
        <v>44313</v>
      </c>
      <c r="B484" s="1">
        <f t="shared" si="13"/>
        <v>2</v>
      </c>
      <c r="C484" s="10" t="s">
        <v>315</v>
      </c>
      <c r="D484" s="10" t="s">
        <v>315</v>
      </c>
      <c r="E484" s="10" t="s">
        <v>315</v>
      </c>
    </row>
    <row r="485" spans="1:5" x14ac:dyDescent="0.25">
      <c r="A485" s="3">
        <v>44314</v>
      </c>
      <c r="B485" s="1">
        <f t="shared" si="13"/>
        <v>3</v>
      </c>
      <c r="C485" s="10" t="s">
        <v>315</v>
      </c>
      <c r="D485" s="10" t="s">
        <v>315</v>
      </c>
      <c r="E485" s="10" t="s">
        <v>315</v>
      </c>
    </row>
    <row r="486" spans="1:5" x14ac:dyDescent="0.25">
      <c r="A486" s="3">
        <v>44315</v>
      </c>
      <c r="B486" s="1">
        <f t="shared" si="13"/>
        <v>4</v>
      </c>
      <c r="C486" s="10" t="s">
        <v>315</v>
      </c>
      <c r="D486" s="10" t="s">
        <v>315</v>
      </c>
      <c r="E486" s="10" t="s">
        <v>315</v>
      </c>
    </row>
    <row r="487" spans="1:5" x14ac:dyDescent="0.25">
      <c r="A487" s="3">
        <v>44316</v>
      </c>
      <c r="B487" s="1">
        <f t="shared" si="13"/>
        <v>5</v>
      </c>
      <c r="C487" s="10" t="s">
        <v>315</v>
      </c>
      <c r="D487" s="10" t="s">
        <v>315</v>
      </c>
      <c r="E487" s="10" t="s">
        <v>315</v>
      </c>
    </row>
    <row r="488" spans="1:5" x14ac:dyDescent="0.25">
      <c r="A488" s="3">
        <v>44317</v>
      </c>
      <c r="B488" s="1">
        <f t="shared" si="13"/>
        <v>6</v>
      </c>
      <c r="C488" s="10" t="s">
        <v>315</v>
      </c>
      <c r="D488" s="10" t="s">
        <v>313</v>
      </c>
      <c r="E488" s="10" t="s">
        <v>313</v>
      </c>
    </row>
    <row r="489" spans="1:5" x14ac:dyDescent="0.25">
      <c r="A489" s="3">
        <v>44318</v>
      </c>
      <c r="B489" s="1">
        <f t="shared" si="13"/>
        <v>7</v>
      </c>
      <c r="C489" s="10" t="s">
        <v>313</v>
      </c>
      <c r="D489" s="10" t="s">
        <v>313</v>
      </c>
      <c r="E489" s="10" t="s">
        <v>313</v>
      </c>
    </row>
    <row r="490" spans="1:5" x14ac:dyDescent="0.25">
      <c r="A490" s="3">
        <v>44319</v>
      </c>
      <c r="B490" s="1">
        <f t="shared" si="13"/>
        <v>1</v>
      </c>
      <c r="C490" s="10" t="s">
        <v>315</v>
      </c>
      <c r="D490" s="10" t="s">
        <v>315</v>
      </c>
      <c r="E490" s="10" t="s">
        <v>315</v>
      </c>
    </row>
    <row r="491" spans="1:5" x14ac:dyDescent="0.25">
      <c r="A491" s="3">
        <v>44320</v>
      </c>
      <c r="B491" s="1">
        <f t="shared" si="13"/>
        <v>2</v>
      </c>
      <c r="C491" s="10" t="s">
        <v>315</v>
      </c>
      <c r="D491" s="10" t="s">
        <v>315</v>
      </c>
      <c r="E491" s="10" t="s">
        <v>315</v>
      </c>
    </row>
    <row r="492" spans="1:5" x14ac:dyDescent="0.25">
      <c r="A492" s="3">
        <v>44321</v>
      </c>
      <c r="B492" s="1">
        <f t="shared" si="13"/>
        <v>3</v>
      </c>
      <c r="C492" s="10" t="s">
        <v>315</v>
      </c>
      <c r="D492" s="10" t="s">
        <v>315</v>
      </c>
      <c r="E492" s="10" t="s">
        <v>315</v>
      </c>
    </row>
    <row r="493" spans="1:5" x14ac:dyDescent="0.25">
      <c r="A493" s="3">
        <v>44322</v>
      </c>
      <c r="B493" s="1">
        <f t="shared" si="13"/>
        <v>4</v>
      </c>
      <c r="C493" s="10" t="s">
        <v>315</v>
      </c>
      <c r="D493" s="10" t="s">
        <v>315</v>
      </c>
      <c r="E493" s="10" t="s">
        <v>315</v>
      </c>
    </row>
    <row r="494" spans="1:5" x14ac:dyDescent="0.25">
      <c r="A494" s="3">
        <v>44323</v>
      </c>
      <c r="B494" s="1">
        <f t="shared" si="13"/>
        <v>5</v>
      </c>
      <c r="C494" s="10" t="s">
        <v>315</v>
      </c>
      <c r="D494" s="10" t="s">
        <v>315</v>
      </c>
      <c r="E494" s="10" t="s">
        <v>315</v>
      </c>
    </row>
    <row r="495" spans="1:5" x14ac:dyDescent="0.25">
      <c r="A495" s="3">
        <v>44324</v>
      </c>
      <c r="B495" s="1">
        <f t="shared" si="13"/>
        <v>6</v>
      </c>
      <c r="C495" s="10" t="s">
        <v>315</v>
      </c>
      <c r="D495" s="10" t="s">
        <v>313</v>
      </c>
      <c r="E495" s="10" t="s">
        <v>313</v>
      </c>
    </row>
    <row r="496" spans="1:5" x14ac:dyDescent="0.25">
      <c r="A496" s="3">
        <v>44325</v>
      </c>
      <c r="B496" s="1">
        <f t="shared" si="13"/>
        <v>7</v>
      </c>
      <c r="C496" s="10" t="s">
        <v>313</v>
      </c>
      <c r="D496" s="10" t="s">
        <v>313</v>
      </c>
      <c r="E496" s="10" t="s">
        <v>313</v>
      </c>
    </row>
    <row r="497" spans="1:5" x14ac:dyDescent="0.25">
      <c r="A497" s="3">
        <v>44326</v>
      </c>
      <c r="B497" s="1">
        <f t="shared" si="13"/>
        <v>1</v>
      </c>
      <c r="C497" s="10" t="s">
        <v>315</v>
      </c>
      <c r="D497" s="10" t="s">
        <v>315</v>
      </c>
      <c r="E497" s="10" t="s">
        <v>315</v>
      </c>
    </row>
    <row r="498" spans="1:5" x14ac:dyDescent="0.25">
      <c r="A498" s="3">
        <v>44327</v>
      </c>
      <c r="B498" s="1">
        <f t="shared" si="13"/>
        <v>2</v>
      </c>
      <c r="C498" s="10" t="s">
        <v>315</v>
      </c>
      <c r="D498" s="10" t="s">
        <v>315</v>
      </c>
      <c r="E498" s="10" t="s">
        <v>315</v>
      </c>
    </row>
    <row r="499" spans="1:5" x14ac:dyDescent="0.25">
      <c r="A499" s="3">
        <v>44328</v>
      </c>
      <c r="B499" s="1">
        <f t="shared" si="13"/>
        <v>3</v>
      </c>
      <c r="C499" s="10" t="s">
        <v>315</v>
      </c>
      <c r="D499" s="10" t="s">
        <v>315</v>
      </c>
      <c r="E499" s="10" t="s">
        <v>315</v>
      </c>
    </row>
    <row r="500" spans="1:5" x14ac:dyDescent="0.25">
      <c r="A500" s="3">
        <v>44329</v>
      </c>
      <c r="B500" s="1">
        <f t="shared" si="13"/>
        <v>4</v>
      </c>
      <c r="C500" s="10" t="s">
        <v>315</v>
      </c>
      <c r="D500" s="10" t="s">
        <v>315</v>
      </c>
      <c r="E500" s="10" t="s">
        <v>315</v>
      </c>
    </row>
    <row r="501" spans="1:5" x14ac:dyDescent="0.25">
      <c r="A501" s="3">
        <v>44330</v>
      </c>
      <c r="B501" s="1">
        <f t="shared" si="13"/>
        <v>5</v>
      </c>
      <c r="C501" s="10" t="s">
        <v>315</v>
      </c>
      <c r="D501" s="10" t="s">
        <v>315</v>
      </c>
      <c r="E501" s="10" t="s">
        <v>315</v>
      </c>
    </row>
    <row r="502" spans="1:5" x14ac:dyDescent="0.25">
      <c r="A502" s="3">
        <v>44331</v>
      </c>
      <c r="B502" s="1">
        <f t="shared" si="13"/>
        <v>6</v>
      </c>
      <c r="C502" s="10" t="s">
        <v>315</v>
      </c>
      <c r="D502" s="10" t="s">
        <v>313</v>
      </c>
      <c r="E502" s="10" t="s">
        <v>313</v>
      </c>
    </row>
    <row r="503" spans="1:5" x14ac:dyDescent="0.25">
      <c r="A503" s="3">
        <v>44332</v>
      </c>
      <c r="B503" s="1">
        <f t="shared" si="13"/>
        <v>7</v>
      </c>
      <c r="C503" s="10" t="s">
        <v>313</v>
      </c>
      <c r="D503" s="10" t="s">
        <v>313</v>
      </c>
      <c r="E503" s="10" t="s">
        <v>313</v>
      </c>
    </row>
    <row r="504" spans="1:5" x14ac:dyDescent="0.25">
      <c r="A504" s="3">
        <v>44333</v>
      </c>
      <c r="B504" s="1">
        <f t="shared" si="13"/>
        <v>1</v>
      </c>
      <c r="C504" s="10" t="s">
        <v>315</v>
      </c>
      <c r="D504" s="10" t="s">
        <v>315</v>
      </c>
      <c r="E504" s="10" t="s">
        <v>315</v>
      </c>
    </row>
    <row r="505" spans="1:5" x14ac:dyDescent="0.25">
      <c r="A505" s="3">
        <v>44334</v>
      </c>
      <c r="B505" s="1">
        <f t="shared" si="13"/>
        <v>2</v>
      </c>
      <c r="C505" s="10" t="s">
        <v>315</v>
      </c>
      <c r="D505" s="10" t="s">
        <v>315</v>
      </c>
      <c r="E505" s="10" t="s">
        <v>315</v>
      </c>
    </row>
    <row r="506" spans="1:5" x14ac:dyDescent="0.25">
      <c r="A506" s="3">
        <v>44335</v>
      </c>
      <c r="B506" s="1">
        <f t="shared" si="13"/>
        <v>3</v>
      </c>
      <c r="C506" s="10" t="s">
        <v>315</v>
      </c>
      <c r="D506" s="10" t="s">
        <v>315</v>
      </c>
      <c r="E506" s="10" t="s">
        <v>315</v>
      </c>
    </row>
    <row r="507" spans="1:5" x14ac:dyDescent="0.25">
      <c r="A507" s="3">
        <v>44336</v>
      </c>
      <c r="B507" s="1">
        <f t="shared" si="13"/>
        <v>4</v>
      </c>
      <c r="C507" s="10" t="s">
        <v>315</v>
      </c>
      <c r="D507" s="10" t="s">
        <v>315</v>
      </c>
      <c r="E507" s="10" t="s">
        <v>315</v>
      </c>
    </row>
    <row r="508" spans="1:5" x14ac:dyDescent="0.25">
      <c r="A508" s="3">
        <v>44337</v>
      </c>
      <c r="B508" s="1">
        <f t="shared" si="13"/>
        <v>5</v>
      </c>
      <c r="C508" s="10" t="s">
        <v>315</v>
      </c>
      <c r="D508" s="10" t="s">
        <v>315</v>
      </c>
      <c r="E508" s="10" t="s">
        <v>315</v>
      </c>
    </row>
    <row r="509" spans="1:5" x14ac:dyDescent="0.25">
      <c r="A509" s="3">
        <v>44338</v>
      </c>
      <c r="B509" s="1">
        <f t="shared" si="13"/>
        <v>6</v>
      </c>
      <c r="C509" s="10" t="s">
        <v>315</v>
      </c>
      <c r="D509" s="10" t="s">
        <v>315</v>
      </c>
      <c r="E509" s="10" t="s">
        <v>313</v>
      </c>
    </row>
    <row r="510" spans="1:5" x14ac:dyDescent="0.25">
      <c r="A510" s="3">
        <v>44339</v>
      </c>
      <c r="B510" s="1">
        <f t="shared" si="13"/>
        <v>7</v>
      </c>
      <c r="C510" s="10" t="s">
        <v>315</v>
      </c>
      <c r="D510" s="10" t="s">
        <v>313</v>
      </c>
      <c r="E510" s="10" t="s">
        <v>313</v>
      </c>
    </row>
    <row r="511" spans="1:5" x14ac:dyDescent="0.25">
      <c r="A511" s="3">
        <v>44340</v>
      </c>
      <c r="B511" s="1">
        <f t="shared" si="13"/>
        <v>1</v>
      </c>
      <c r="C511" s="10" t="s">
        <v>315</v>
      </c>
      <c r="D511" s="10" t="s">
        <v>315</v>
      </c>
      <c r="E511" s="10" t="s">
        <v>315</v>
      </c>
    </row>
    <row r="512" spans="1:5" x14ac:dyDescent="0.25">
      <c r="A512" s="3">
        <v>44341</v>
      </c>
      <c r="B512" s="1">
        <f t="shared" si="13"/>
        <v>2</v>
      </c>
      <c r="C512" s="10" t="s">
        <v>315</v>
      </c>
      <c r="D512" s="10" t="s">
        <v>315</v>
      </c>
      <c r="E512" s="10" t="s">
        <v>315</v>
      </c>
    </row>
    <row r="513" spans="1:5" x14ac:dyDescent="0.25">
      <c r="A513" s="3">
        <v>44342</v>
      </c>
      <c r="B513" s="1">
        <f t="shared" si="13"/>
        <v>3</v>
      </c>
      <c r="C513" s="10" t="s">
        <v>315</v>
      </c>
      <c r="D513" s="10" t="s">
        <v>315</v>
      </c>
      <c r="E513" s="10" t="s">
        <v>315</v>
      </c>
    </row>
    <row r="514" spans="1:5" x14ac:dyDescent="0.25">
      <c r="A514" s="3">
        <v>44343</v>
      </c>
      <c r="B514" s="1">
        <f t="shared" si="13"/>
        <v>4</v>
      </c>
      <c r="C514" s="10" t="s">
        <v>315</v>
      </c>
      <c r="D514" s="10" t="s">
        <v>315</v>
      </c>
      <c r="E514" s="10" t="s">
        <v>315</v>
      </c>
    </row>
    <row r="515" spans="1:5" x14ac:dyDescent="0.25">
      <c r="A515" s="3">
        <v>44344</v>
      </c>
      <c r="B515" s="1">
        <f t="shared" si="13"/>
        <v>5</v>
      </c>
      <c r="C515" s="10" t="s">
        <v>315</v>
      </c>
      <c r="D515" s="10" t="s">
        <v>315</v>
      </c>
      <c r="E515" s="10" t="s">
        <v>315</v>
      </c>
    </row>
    <row r="516" spans="1:5" x14ac:dyDescent="0.25">
      <c r="A516" s="3">
        <v>44345</v>
      </c>
      <c r="B516" s="1">
        <f t="shared" si="13"/>
        <v>6</v>
      </c>
      <c r="C516" s="10" t="s">
        <v>315</v>
      </c>
      <c r="D516" s="10" t="s">
        <v>313</v>
      </c>
      <c r="E516" s="10" t="s">
        <v>313</v>
      </c>
    </row>
    <row r="517" spans="1:5" x14ac:dyDescent="0.25">
      <c r="A517" s="3">
        <v>44346</v>
      </c>
      <c r="B517" s="1">
        <f t="shared" si="13"/>
        <v>7</v>
      </c>
      <c r="C517" s="10" t="s">
        <v>313</v>
      </c>
      <c r="D517" s="10" t="s">
        <v>313</v>
      </c>
      <c r="E517" s="10" t="s">
        <v>313</v>
      </c>
    </row>
    <row r="518" spans="1:5" x14ac:dyDescent="0.25">
      <c r="A518" s="3">
        <v>44347</v>
      </c>
      <c r="B518" s="1">
        <f t="shared" si="13"/>
        <v>1</v>
      </c>
      <c r="C518" s="10" t="s">
        <v>315</v>
      </c>
      <c r="D518" s="10" t="s">
        <v>315</v>
      </c>
      <c r="E518" s="10" t="s">
        <v>315</v>
      </c>
    </row>
    <row r="519" spans="1:5" x14ac:dyDescent="0.25">
      <c r="A519" s="3">
        <v>44348</v>
      </c>
      <c r="B519" s="1">
        <f t="shared" si="13"/>
        <v>2</v>
      </c>
      <c r="C519" s="10" t="s">
        <v>315</v>
      </c>
      <c r="D519" s="10" t="s">
        <v>315</v>
      </c>
      <c r="E519" s="10" t="s">
        <v>315</v>
      </c>
    </row>
    <row r="520" spans="1:5" x14ac:dyDescent="0.25">
      <c r="A520" s="3">
        <v>44349</v>
      </c>
      <c r="B520" s="1">
        <f t="shared" si="13"/>
        <v>3</v>
      </c>
      <c r="C520" s="10" t="s">
        <v>315</v>
      </c>
      <c r="D520" s="10" t="s">
        <v>315</v>
      </c>
      <c r="E520" s="10" t="s">
        <v>315</v>
      </c>
    </row>
    <row r="521" spans="1:5" x14ac:dyDescent="0.25">
      <c r="A521" s="3">
        <v>44350</v>
      </c>
      <c r="B521" s="1">
        <f t="shared" si="13"/>
        <v>4</v>
      </c>
      <c r="C521" s="10" t="s">
        <v>315</v>
      </c>
      <c r="D521" s="10" t="s">
        <v>315</v>
      </c>
      <c r="E521" s="10" t="s">
        <v>315</v>
      </c>
    </row>
    <row r="522" spans="1:5" x14ac:dyDescent="0.25">
      <c r="A522" s="3">
        <v>44351</v>
      </c>
      <c r="B522" s="1">
        <f t="shared" si="13"/>
        <v>5</v>
      </c>
      <c r="C522" s="10" t="s">
        <v>315</v>
      </c>
      <c r="D522" s="10" t="s">
        <v>315</v>
      </c>
      <c r="E522" s="10" t="s">
        <v>315</v>
      </c>
    </row>
    <row r="523" spans="1:5" x14ac:dyDescent="0.25">
      <c r="A523" s="3">
        <v>44352</v>
      </c>
      <c r="B523" s="1">
        <f t="shared" si="13"/>
        <v>6</v>
      </c>
      <c r="C523" s="10" t="s">
        <v>315</v>
      </c>
      <c r="D523" s="10" t="s">
        <v>313</v>
      </c>
      <c r="E523" s="10" t="s">
        <v>313</v>
      </c>
    </row>
    <row r="524" spans="1:5" x14ac:dyDescent="0.25">
      <c r="A524" s="3">
        <v>44353</v>
      </c>
      <c r="B524" s="1">
        <f t="shared" si="13"/>
        <v>7</v>
      </c>
      <c r="C524" s="10" t="s">
        <v>313</v>
      </c>
      <c r="D524" s="10" t="s">
        <v>313</v>
      </c>
      <c r="E524" s="10" t="s">
        <v>313</v>
      </c>
    </row>
    <row r="525" spans="1:5" x14ac:dyDescent="0.25">
      <c r="A525" s="3">
        <v>44354</v>
      </c>
      <c r="B525" s="1">
        <f t="shared" si="13"/>
        <v>1</v>
      </c>
      <c r="C525" s="10" t="s">
        <v>315</v>
      </c>
      <c r="D525" s="10" t="s">
        <v>315</v>
      </c>
      <c r="E525" s="10" t="s">
        <v>315</v>
      </c>
    </row>
    <row r="526" spans="1:5" x14ac:dyDescent="0.25">
      <c r="A526" s="3">
        <v>44355</v>
      </c>
      <c r="B526" s="1">
        <f t="shared" si="13"/>
        <v>2</v>
      </c>
      <c r="C526" s="10" t="s">
        <v>315</v>
      </c>
      <c r="D526" s="10" t="s">
        <v>315</v>
      </c>
      <c r="E526" s="10" t="s">
        <v>315</v>
      </c>
    </row>
    <row r="527" spans="1:5" x14ac:dyDescent="0.25">
      <c r="A527" s="3">
        <v>44356</v>
      </c>
      <c r="B527" s="1">
        <f t="shared" si="13"/>
        <v>3</v>
      </c>
      <c r="C527" s="10" t="s">
        <v>315</v>
      </c>
      <c r="D527" s="10" t="s">
        <v>315</v>
      </c>
      <c r="E527" s="10" t="s">
        <v>315</v>
      </c>
    </row>
    <row r="528" spans="1:5" x14ac:dyDescent="0.25">
      <c r="A528" s="3">
        <v>44357</v>
      </c>
      <c r="B528" s="1">
        <f t="shared" si="13"/>
        <v>4</v>
      </c>
      <c r="C528" s="10" t="s">
        <v>315</v>
      </c>
      <c r="D528" s="10" t="s">
        <v>315</v>
      </c>
      <c r="E528" s="10" t="s">
        <v>315</v>
      </c>
    </row>
    <row r="529" spans="1:5" x14ac:dyDescent="0.25">
      <c r="A529" s="3">
        <v>44358</v>
      </c>
      <c r="B529" s="1">
        <f t="shared" si="13"/>
        <v>5</v>
      </c>
      <c r="C529" s="10" t="s">
        <v>315</v>
      </c>
      <c r="D529" s="10" t="s">
        <v>315</v>
      </c>
      <c r="E529" s="10" t="s">
        <v>315</v>
      </c>
    </row>
    <row r="530" spans="1:5" x14ac:dyDescent="0.25">
      <c r="A530" s="3">
        <v>44359</v>
      </c>
      <c r="B530" s="1">
        <f t="shared" si="13"/>
        <v>6</v>
      </c>
      <c r="C530" s="10" t="s">
        <v>315</v>
      </c>
      <c r="D530" s="10" t="s">
        <v>313</v>
      </c>
      <c r="E530" s="10" t="s">
        <v>313</v>
      </c>
    </row>
    <row r="531" spans="1:5" x14ac:dyDescent="0.25">
      <c r="A531" s="3">
        <v>44360</v>
      </c>
      <c r="B531" s="1">
        <f t="shared" si="13"/>
        <v>7</v>
      </c>
      <c r="C531" s="10" t="s">
        <v>313</v>
      </c>
      <c r="D531" s="10" t="s">
        <v>313</v>
      </c>
      <c r="E531" s="10" t="s">
        <v>313</v>
      </c>
    </row>
    <row r="532" spans="1:5" x14ac:dyDescent="0.25">
      <c r="A532" s="3">
        <v>44361</v>
      </c>
      <c r="B532" s="1">
        <f t="shared" si="13"/>
        <v>1</v>
      </c>
      <c r="C532" s="10" t="s">
        <v>315</v>
      </c>
      <c r="D532" s="10" t="s">
        <v>315</v>
      </c>
      <c r="E532" s="10" t="s">
        <v>315</v>
      </c>
    </row>
    <row r="533" spans="1:5" x14ac:dyDescent="0.25">
      <c r="A533" s="3">
        <v>44362</v>
      </c>
      <c r="B533" s="1">
        <f t="shared" si="13"/>
        <v>2</v>
      </c>
      <c r="C533" s="10" t="s">
        <v>315</v>
      </c>
      <c r="D533" s="10" t="s">
        <v>315</v>
      </c>
      <c r="E533" s="10" t="s">
        <v>315</v>
      </c>
    </row>
    <row r="534" spans="1:5" x14ac:dyDescent="0.25">
      <c r="A534" s="3">
        <v>44363</v>
      </c>
      <c r="B534" s="1">
        <f t="shared" si="13"/>
        <v>3</v>
      </c>
      <c r="C534" s="10" t="s">
        <v>315</v>
      </c>
      <c r="D534" s="10" t="s">
        <v>315</v>
      </c>
      <c r="E534" s="10" t="s">
        <v>315</v>
      </c>
    </row>
    <row r="535" spans="1:5" x14ac:dyDescent="0.25">
      <c r="A535" s="3">
        <v>44364</v>
      </c>
      <c r="B535" s="1">
        <f t="shared" si="13"/>
        <v>4</v>
      </c>
      <c r="C535" s="10" t="s">
        <v>315</v>
      </c>
      <c r="D535" s="10" t="s">
        <v>315</v>
      </c>
      <c r="E535" s="10" t="s">
        <v>315</v>
      </c>
    </row>
    <row r="536" spans="1:5" x14ac:dyDescent="0.25">
      <c r="A536" s="3">
        <v>44365</v>
      </c>
      <c r="B536" s="1">
        <f t="shared" si="13"/>
        <v>5</v>
      </c>
      <c r="C536" s="10" t="s">
        <v>315</v>
      </c>
      <c r="D536" s="10" t="s">
        <v>315</v>
      </c>
      <c r="E536" s="10" t="s">
        <v>315</v>
      </c>
    </row>
    <row r="537" spans="1:5" x14ac:dyDescent="0.25">
      <c r="A537" s="3">
        <v>44366</v>
      </c>
      <c r="B537" s="1">
        <f t="shared" si="13"/>
        <v>6</v>
      </c>
      <c r="C537" s="10" t="s">
        <v>315</v>
      </c>
      <c r="D537" s="10" t="s">
        <v>313</v>
      </c>
      <c r="E537" s="10" t="s">
        <v>313</v>
      </c>
    </row>
    <row r="538" spans="1:5" x14ac:dyDescent="0.25">
      <c r="A538" s="3">
        <v>44367</v>
      </c>
      <c r="B538" s="1">
        <f t="shared" si="13"/>
        <v>7</v>
      </c>
      <c r="C538" s="10" t="s">
        <v>313</v>
      </c>
      <c r="D538" s="10" t="s">
        <v>313</v>
      </c>
      <c r="E538" s="10" t="s">
        <v>313</v>
      </c>
    </row>
    <row r="539" spans="1:5" x14ac:dyDescent="0.25">
      <c r="A539" s="3">
        <v>44368</v>
      </c>
      <c r="B539" s="1">
        <f t="shared" si="13"/>
        <v>1</v>
      </c>
      <c r="C539" s="10" t="s">
        <v>315</v>
      </c>
      <c r="D539" s="10" t="s">
        <v>315</v>
      </c>
      <c r="E539" s="10" t="s">
        <v>315</v>
      </c>
    </row>
    <row r="540" spans="1:5" x14ac:dyDescent="0.25">
      <c r="A540" s="3">
        <v>44369</v>
      </c>
      <c r="B540" s="1">
        <f t="shared" si="13"/>
        <v>2</v>
      </c>
      <c r="C540" s="10" t="s">
        <v>315</v>
      </c>
      <c r="D540" s="10" t="s">
        <v>315</v>
      </c>
      <c r="E540" s="10" t="s">
        <v>315</v>
      </c>
    </row>
    <row r="541" spans="1:5" x14ac:dyDescent="0.25">
      <c r="A541" s="3">
        <v>44370</v>
      </c>
      <c r="B541" s="1">
        <f t="shared" si="13"/>
        <v>3</v>
      </c>
      <c r="C541" s="10" t="s">
        <v>315</v>
      </c>
      <c r="D541" s="10" t="s">
        <v>315</v>
      </c>
      <c r="E541" s="10" t="s">
        <v>315</v>
      </c>
    </row>
    <row r="542" spans="1:5" x14ac:dyDescent="0.25">
      <c r="A542" s="3">
        <v>44371</v>
      </c>
      <c r="B542" s="1">
        <f t="shared" si="13"/>
        <v>4</v>
      </c>
      <c r="C542" s="10" t="s">
        <v>315</v>
      </c>
      <c r="D542" s="10" t="s">
        <v>315</v>
      </c>
      <c r="E542" s="10" t="s">
        <v>315</v>
      </c>
    </row>
    <row r="543" spans="1:5" x14ac:dyDescent="0.25">
      <c r="A543" s="3">
        <v>44372</v>
      </c>
      <c r="B543" s="1">
        <f t="shared" si="13"/>
        <v>5</v>
      </c>
      <c r="C543" s="10" t="s">
        <v>315</v>
      </c>
      <c r="D543" s="10" t="s">
        <v>315</v>
      </c>
      <c r="E543" s="10" t="s">
        <v>315</v>
      </c>
    </row>
    <row r="544" spans="1:5" x14ac:dyDescent="0.25">
      <c r="A544" s="3">
        <v>44373</v>
      </c>
      <c r="B544" s="1">
        <f t="shared" ref="B544:B607" si="14">IF(A544&gt;0,WEEKDAY(A544,2),"")</f>
        <v>6</v>
      </c>
      <c r="C544" s="10" t="s">
        <v>315</v>
      </c>
      <c r="D544" s="10" t="s">
        <v>313</v>
      </c>
      <c r="E544" s="10" t="s">
        <v>313</v>
      </c>
    </row>
    <row r="545" spans="1:5" x14ac:dyDescent="0.25">
      <c r="A545" s="3">
        <v>44374</v>
      </c>
      <c r="B545" s="1">
        <f t="shared" si="14"/>
        <v>7</v>
      </c>
      <c r="C545" s="10" t="s">
        <v>313</v>
      </c>
      <c r="D545" s="10" t="s">
        <v>313</v>
      </c>
      <c r="E545" s="10" t="s">
        <v>313</v>
      </c>
    </row>
    <row r="546" spans="1:5" x14ac:dyDescent="0.25">
      <c r="A546" s="3">
        <v>44375</v>
      </c>
      <c r="B546" s="1">
        <f t="shared" si="14"/>
        <v>1</v>
      </c>
      <c r="C546" s="10" t="s">
        <v>315</v>
      </c>
      <c r="D546" s="10" t="s">
        <v>315</v>
      </c>
      <c r="E546" s="10" t="s">
        <v>315</v>
      </c>
    </row>
    <row r="547" spans="1:5" x14ac:dyDescent="0.25">
      <c r="A547" s="3">
        <v>44376</v>
      </c>
      <c r="B547" s="1">
        <f t="shared" si="14"/>
        <v>2</v>
      </c>
      <c r="C547" s="10" t="s">
        <v>315</v>
      </c>
      <c r="D547" s="10" t="s">
        <v>315</v>
      </c>
      <c r="E547" s="10" t="s">
        <v>315</v>
      </c>
    </row>
    <row r="548" spans="1:5" x14ac:dyDescent="0.25">
      <c r="A548" s="3">
        <v>44377</v>
      </c>
      <c r="B548" s="1">
        <f t="shared" si="14"/>
        <v>3</v>
      </c>
      <c r="C548" s="10" t="s">
        <v>315</v>
      </c>
      <c r="D548" s="10" t="s">
        <v>315</v>
      </c>
      <c r="E548" s="10" t="s">
        <v>315</v>
      </c>
    </row>
    <row r="549" spans="1:5" x14ac:dyDescent="0.25">
      <c r="A549" s="3">
        <v>44378</v>
      </c>
      <c r="B549" s="1">
        <f t="shared" si="14"/>
        <v>4</v>
      </c>
      <c r="C549" s="10" t="s">
        <v>315</v>
      </c>
      <c r="D549" s="10" t="s">
        <v>315</v>
      </c>
      <c r="E549" s="10" t="s">
        <v>315</v>
      </c>
    </row>
    <row r="550" spans="1:5" x14ac:dyDescent="0.25">
      <c r="A550" s="3">
        <v>44379</v>
      </c>
      <c r="B550" s="1">
        <f t="shared" si="14"/>
        <v>5</v>
      </c>
      <c r="C550" s="10" t="s">
        <v>315</v>
      </c>
      <c r="D550" s="10" t="s">
        <v>315</v>
      </c>
      <c r="E550" s="10" t="s">
        <v>315</v>
      </c>
    </row>
    <row r="551" spans="1:5" x14ac:dyDescent="0.25">
      <c r="A551" s="3">
        <v>44380</v>
      </c>
      <c r="B551" s="1">
        <f t="shared" si="14"/>
        <v>6</v>
      </c>
      <c r="C551" s="10" t="s">
        <v>315</v>
      </c>
      <c r="D551" s="10" t="s">
        <v>313</v>
      </c>
      <c r="E551" s="10" t="s">
        <v>313</v>
      </c>
    </row>
    <row r="552" spans="1:5" x14ac:dyDescent="0.25">
      <c r="A552" s="3">
        <v>44381</v>
      </c>
      <c r="B552" s="1">
        <f t="shared" si="14"/>
        <v>7</v>
      </c>
      <c r="C552" s="10" t="s">
        <v>313</v>
      </c>
      <c r="D552" s="10" t="s">
        <v>313</v>
      </c>
      <c r="E552" s="10" t="s">
        <v>313</v>
      </c>
    </row>
    <row r="553" spans="1:5" x14ac:dyDescent="0.25">
      <c r="A553" s="3">
        <v>44382</v>
      </c>
      <c r="B553" s="1">
        <f t="shared" si="14"/>
        <v>1</v>
      </c>
      <c r="C553" s="10" t="s">
        <v>315</v>
      </c>
      <c r="D553" s="10" t="s">
        <v>315</v>
      </c>
      <c r="E553" s="10" t="s">
        <v>315</v>
      </c>
    </row>
    <row r="554" spans="1:5" x14ac:dyDescent="0.25">
      <c r="A554" s="3">
        <v>44383</v>
      </c>
      <c r="B554" s="1">
        <f t="shared" si="14"/>
        <v>2</v>
      </c>
      <c r="C554" s="10" t="s">
        <v>315</v>
      </c>
      <c r="D554" s="10" t="s">
        <v>315</v>
      </c>
      <c r="E554" s="10" t="s">
        <v>315</v>
      </c>
    </row>
    <row r="555" spans="1:5" x14ac:dyDescent="0.25">
      <c r="A555" s="3">
        <v>44384</v>
      </c>
      <c r="B555" s="1">
        <f t="shared" si="14"/>
        <v>3</v>
      </c>
      <c r="C555" s="10" t="s">
        <v>315</v>
      </c>
      <c r="D555" s="10" t="s">
        <v>315</v>
      </c>
      <c r="E555" s="10" t="s">
        <v>315</v>
      </c>
    </row>
    <row r="556" spans="1:5" x14ac:dyDescent="0.25">
      <c r="A556" s="3">
        <v>44385</v>
      </c>
      <c r="B556" s="1">
        <f t="shared" si="14"/>
        <v>4</v>
      </c>
      <c r="C556" s="10" t="s">
        <v>315</v>
      </c>
      <c r="D556" s="10" t="s">
        <v>315</v>
      </c>
      <c r="E556" s="10" t="s">
        <v>315</v>
      </c>
    </row>
    <row r="557" spans="1:5" x14ac:dyDescent="0.25">
      <c r="A557" s="3">
        <v>44386</v>
      </c>
      <c r="B557" s="1">
        <f t="shared" si="14"/>
        <v>5</v>
      </c>
      <c r="C557" s="10" t="s">
        <v>315</v>
      </c>
      <c r="D557" s="10" t="s">
        <v>315</v>
      </c>
      <c r="E557" s="10" t="s">
        <v>315</v>
      </c>
    </row>
    <row r="558" spans="1:5" x14ac:dyDescent="0.25">
      <c r="A558" s="3">
        <v>44387</v>
      </c>
      <c r="B558" s="1">
        <f t="shared" si="14"/>
        <v>6</v>
      </c>
      <c r="C558" s="10" t="s">
        <v>315</v>
      </c>
      <c r="D558" s="10" t="s">
        <v>313</v>
      </c>
      <c r="E558" s="10" t="s">
        <v>313</v>
      </c>
    </row>
    <row r="559" spans="1:5" x14ac:dyDescent="0.25">
      <c r="A559" s="3">
        <v>44388</v>
      </c>
      <c r="B559" s="1">
        <f t="shared" si="14"/>
        <v>7</v>
      </c>
      <c r="C559" s="10" t="s">
        <v>313</v>
      </c>
      <c r="D559" s="10" t="s">
        <v>313</v>
      </c>
      <c r="E559" s="10" t="s">
        <v>313</v>
      </c>
    </row>
    <row r="560" spans="1:5" x14ac:dyDescent="0.25">
      <c r="A560" s="3">
        <v>44389</v>
      </c>
      <c r="B560" s="1">
        <f t="shared" si="14"/>
        <v>1</v>
      </c>
      <c r="C560" s="10" t="s">
        <v>315</v>
      </c>
      <c r="D560" s="10" t="s">
        <v>315</v>
      </c>
      <c r="E560" s="10" t="s">
        <v>315</v>
      </c>
    </row>
    <row r="561" spans="1:5" x14ac:dyDescent="0.25">
      <c r="A561" s="3">
        <v>44390</v>
      </c>
      <c r="B561" s="1">
        <f t="shared" si="14"/>
        <v>2</v>
      </c>
      <c r="C561" s="10" t="s">
        <v>315</v>
      </c>
      <c r="D561" s="10" t="s">
        <v>315</v>
      </c>
      <c r="E561" s="10" t="s">
        <v>315</v>
      </c>
    </row>
    <row r="562" spans="1:5" x14ac:dyDescent="0.25">
      <c r="A562" s="3">
        <v>44391</v>
      </c>
      <c r="B562" s="1">
        <f t="shared" si="14"/>
        <v>3</v>
      </c>
      <c r="C562" s="10" t="s">
        <v>315</v>
      </c>
      <c r="D562" s="10" t="s">
        <v>315</v>
      </c>
      <c r="E562" s="10" t="s">
        <v>315</v>
      </c>
    </row>
    <row r="563" spans="1:5" x14ac:dyDescent="0.25">
      <c r="A563" s="3">
        <v>44392</v>
      </c>
      <c r="B563" s="1">
        <f t="shared" si="14"/>
        <v>4</v>
      </c>
      <c r="C563" s="10" t="s">
        <v>315</v>
      </c>
      <c r="D563" s="10" t="s">
        <v>315</v>
      </c>
      <c r="E563" s="10" t="s">
        <v>315</v>
      </c>
    </row>
    <row r="564" spans="1:5" x14ac:dyDescent="0.25">
      <c r="A564" s="3">
        <v>44393</v>
      </c>
      <c r="B564" s="1">
        <f t="shared" si="14"/>
        <v>5</v>
      </c>
      <c r="C564" s="10" t="s">
        <v>315</v>
      </c>
      <c r="D564" s="10" t="s">
        <v>315</v>
      </c>
      <c r="E564" s="10" t="s">
        <v>315</v>
      </c>
    </row>
    <row r="565" spans="1:5" x14ac:dyDescent="0.25">
      <c r="A565" s="3">
        <v>44394</v>
      </c>
      <c r="B565" s="1">
        <f t="shared" si="14"/>
        <v>6</v>
      </c>
      <c r="C565" s="10" t="s">
        <v>315</v>
      </c>
      <c r="D565" s="10" t="s">
        <v>313</v>
      </c>
      <c r="E565" s="10" t="s">
        <v>313</v>
      </c>
    </row>
    <row r="566" spans="1:5" x14ac:dyDescent="0.25">
      <c r="A566" s="3">
        <v>44395</v>
      </c>
      <c r="B566" s="1">
        <f t="shared" si="14"/>
        <v>7</v>
      </c>
      <c r="C566" s="10" t="s">
        <v>313</v>
      </c>
      <c r="D566" s="10" t="s">
        <v>313</v>
      </c>
      <c r="E566" s="10" t="s">
        <v>313</v>
      </c>
    </row>
    <row r="567" spans="1:5" x14ac:dyDescent="0.25">
      <c r="A567" s="3">
        <v>44396</v>
      </c>
      <c r="B567" s="1">
        <f t="shared" si="14"/>
        <v>1</v>
      </c>
      <c r="C567" s="10" t="s">
        <v>315</v>
      </c>
      <c r="D567" s="10" t="s">
        <v>315</v>
      </c>
      <c r="E567" s="10" t="s">
        <v>315</v>
      </c>
    </row>
    <row r="568" spans="1:5" x14ac:dyDescent="0.25">
      <c r="A568" s="3">
        <v>44397</v>
      </c>
      <c r="B568" s="1">
        <f t="shared" si="14"/>
        <v>2</v>
      </c>
      <c r="C568" s="10" t="s">
        <v>315</v>
      </c>
      <c r="D568" s="10" t="s">
        <v>315</v>
      </c>
      <c r="E568" s="10" t="s">
        <v>315</v>
      </c>
    </row>
    <row r="569" spans="1:5" x14ac:dyDescent="0.25">
      <c r="A569" s="3">
        <v>44398</v>
      </c>
      <c r="B569" s="1">
        <f t="shared" si="14"/>
        <v>3</v>
      </c>
      <c r="C569" s="10" t="s">
        <v>315</v>
      </c>
      <c r="D569" s="10" t="s">
        <v>315</v>
      </c>
      <c r="E569" s="10" t="s">
        <v>315</v>
      </c>
    </row>
    <row r="570" spans="1:5" x14ac:dyDescent="0.25">
      <c r="A570" s="3">
        <v>44399</v>
      </c>
      <c r="B570" s="1">
        <f t="shared" si="14"/>
        <v>4</v>
      </c>
      <c r="C570" s="10" t="s">
        <v>315</v>
      </c>
      <c r="D570" s="10" t="s">
        <v>315</v>
      </c>
      <c r="E570" s="10" t="s">
        <v>315</v>
      </c>
    </row>
    <row r="571" spans="1:5" x14ac:dyDescent="0.25">
      <c r="A571" s="3">
        <v>44400</v>
      </c>
      <c r="B571" s="1">
        <f t="shared" si="14"/>
        <v>5</v>
      </c>
      <c r="C571" s="10" t="s">
        <v>315</v>
      </c>
      <c r="D571" s="10" t="s">
        <v>315</v>
      </c>
      <c r="E571" s="10" t="s">
        <v>315</v>
      </c>
    </row>
    <row r="572" spans="1:5" x14ac:dyDescent="0.25">
      <c r="A572" s="3">
        <v>44401</v>
      </c>
      <c r="B572" s="1">
        <f t="shared" si="14"/>
        <v>6</v>
      </c>
      <c r="C572" s="10" t="s">
        <v>315</v>
      </c>
      <c r="D572" s="10" t="s">
        <v>313</v>
      </c>
      <c r="E572" s="10" t="s">
        <v>313</v>
      </c>
    </row>
    <row r="573" spans="1:5" x14ac:dyDescent="0.25">
      <c r="A573" s="3">
        <v>44402</v>
      </c>
      <c r="B573" s="1">
        <f t="shared" si="14"/>
        <v>7</v>
      </c>
      <c r="C573" s="10" t="s">
        <v>313</v>
      </c>
      <c r="D573" s="10" t="s">
        <v>313</v>
      </c>
      <c r="E573" s="10" t="s">
        <v>313</v>
      </c>
    </row>
    <row r="574" spans="1:5" x14ac:dyDescent="0.25">
      <c r="A574" s="3">
        <v>44403</v>
      </c>
      <c r="B574" s="1">
        <f t="shared" si="14"/>
        <v>1</v>
      </c>
      <c r="C574" s="10" t="s">
        <v>315</v>
      </c>
      <c r="D574" s="10" t="s">
        <v>315</v>
      </c>
      <c r="E574" s="10" t="s">
        <v>315</v>
      </c>
    </row>
    <row r="575" spans="1:5" x14ac:dyDescent="0.25">
      <c r="A575" s="3">
        <v>44404</v>
      </c>
      <c r="B575" s="1">
        <f t="shared" si="14"/>
        <v>2</v>
      </c>
      <c r="C575" s="10" t="s">
        <v>315</v>
      </c>
      <c r="D575" s="10" t="s">
        <v>315</v>
      </c>
      <c r="E575" s="10" t="s">
        <v>315</v>
      </c>
    </row>
    <row r="576" spans="1:5" x14ac:dyDescent="0.25">
      <c r="A576" s="3">
        <v>44405</v>
      </c>
      <c r="B576" s="1">
        <f t="shared" si="14"/>
        <v>3</v>
      </c>
      <c r="C576" s="10" t="s">
        <v>315</v>
      </c>
      <c r="D576" s="10" t="s">
        <v>315</v>
      </c>
      <c r="E576" s="10" t="s">
        <v>315</v>
      </c>
    </row>
    <row r="577" spans="1:5" x14ac:dyDescent="0.25">
      <c r="A577" s="3">
        <v>44406</v>
      </c>
      <c r="B577" s="1">
        <f t="shared" si="14"/>
        <v>4</v>
      </c>
      <c r="C577" s="10" t="s">
        <v>315</v>
      </c>
      <c r="D577" s="10" t="s">
        <v>315</v>
      </c>
      <c r="E577" s="10" t="s">
        <v>315</v>
      </c>
    </row>
    <row r="578" spans="1:5" x14ac:dyDescent="0.25">
      <c r="A578" s="3">
        <v>44407</v>
      </c>
      <c r="B578" s="1">
        <f t="shared" si="14"/>
        <v>5</v>
      </c>
      <c r="C578" s="10" t="s">
        <v>315</v>
      </c>
      <c r="D578" s="10" t="s">
        <v>315</v>
      </c>
      <c r="E578" s="10" t="s">
        <v>315</v>
      </c>
    </row>
    <row r="579" spans="1:5" x14ac:dyDescent="0.25">
      <c r="A579" s="3">
        <v>44408</v>
      </c>
      <c r="B579" s="1">
        <f t="shared" si="14"/>
        <v>6</v>
      </c>
      <c r="C579" s="10" t="s">
        <v>315</v>
      </c>
      <c r="D579" s="10" t="s">
        <v>313</v>
      </c>
      <c r="E579" s="10" t="s">
        <v>313</v>
      </c>
    </row>
    <row r="580" spans="1:5" x14ac:dyDescent="0.25">
      <c r="A580" s="3">
        <v>44409</v>
      </c>
      <c r="B580" s="1">
        <f t="shared" si="14"/>
        <v>7</v>
      </c>
      <c r="C580" s="10" t="s">
        <v>313</v>
      </c>
      <c r="D580" s="10" t="s">
        <v>313</v>
      </c>
      <c r="E580" s="10" t="s">
        <v>313</v>
      </c>
    </row>
    <row r="581" spans="1:5" x14ac:dyDescent="0.25">
      <c r="A581" s="3">
        <v>44410</v>
      </c>
      <c r="B581" s="1">
        <f t="shared" si="14"/>
        <v>1</v>
      </c>
      <c r="C581" s="10" t="s">
        <v>315</v>
      </c>
      <c r="D581" s="10" t="s">
        <v>315</v>
      </c>
      <c r="E581" s="10" t="s">
        <v>315</v>
      </c>
    </row>
    <row r="582" spans="1:5" x14ac:dyDescent="0.25">
      <c r="A582" s="3">
        <v>44411</v>
      </c>
      <c r="B582" s="1">
        <f t="shared" si="14"/>
        <v>2</v>
      </c>
      <c r="C582" s="10" t="s">
        <v>315</v>
      </c>
      <c r="D582" s="10" t="s">
        <v>315</v>
      </c>
      <c r="E582" s="10" t="s">
        <v>315</v>
      </c>
    </row>
    <row r="583" spans="1:5" x14ac:dyDescent="0.25">
      <c r="A583" s="3">
        <v>44412</v>
      </c>
      <c r="B583" s="1">
        <f t="shared" si="14"/>
        <v>3</v>
      </c>
      <c r="C583" s="10" t="s">
        <v>315</v>
      </c>
      <c r="D583" s="10" t="s">
        <v>315</v>
      </c>
      <c r="E583" s="10" t="s">
        <v>315</v>
      </c>
    </row>
    <row r="584" spans="1:5" x14ac:dyDescent="0.25">
      <c r="A584" s="3">
        <v>44413</v>
      </c>
      <c r="B584" s="1">
        <f t="shared" si="14"/>
        <v>4</v>
      </c>
      <c r="C584" s="10" t="s">
        <v>315</v>
      </c>
      <c r="D584" s="10" t="s">
        <v>315</v>
      </c>
      <c r="E584" s="10" t="s">
        <v>315</v>
      </c>
    </row>
    <row r="585" spans="1:5" x14ac:dyDescent="0.25">
      <c r="A585" s="3">
        <v>44414</v>
      </c>
      <c r="B585" s="1">
        <f t="shared" si="14"/>
        <v>5</v>
      </c>
      <c r="C585" s="10" t="s">
        <v>315</v>
      </c>
      <c r="D585" s="10" t="s">
        <v>315</v>
      </c>
      <c r="E585" s="10" t="s">
        <v>315</v>
      </c>
    </row>
    <row r="586" spans="1:5" x14ac:dyDescent="0.25">
      <c r="A586" s="3">
        <v>44415</v>
      </c>
      <c r="B586" s="1">
        <f t="shared" si="14"/>
        <v>6</v>
      </c>
      <c r="C586" s="10" t="s">
        <v>315</v>
      </c>
      <c r="D586" s="10" t="s">
        <v>313</v>
      </c>
      <c r="E586" s="10" t="s">
        <v>313</v>
      </c>
    </row>
    <row r="587" spans="1:5" x14ac:dyDescent="0.25">
      <c r="A587" s="3">
        <v>44416</v>
      </c>
      <c r="B587" s="1">
        <f t="shared" si="14"/>
        <v>7</v>
      </c>
      <c r="C587" s="10" t="s">
        <v>313</v>
      </c>
      <c r="D587" s="10" t="s">
        <v>313</v>
      </c>
      <c r="E587" s="10" t="s">
        <v>313</v>
      </c>
    </row>
    <row r="588" spans="1:5" x14ac:dyDescent="0.25">
      <c r="A588" s="3">
        <v>44417</v>
      </c>
      <c r="B588" s="1">
        <f t="shared" si="14"/>
        <v>1</v>
      </c>
      <c r="C588" s="10" t="s">
        <v>315</v>
      </c>
      <c r="D588" s="10" t="s">
        <v>315</v>
      </c>
      <c r="E588" s="10" t="s">
        <v>315</v>
      </c>
    </row>
    <row r="589" spans="1:5" x14ac:dyDescent="0.25">
      <c r="A589" s="3">
        <v>44418</v>
      </c>
      <c r="B589" s="1">
        <f t="shared" si="14"/>
        <v>2</v>
      </c>
      <c r="C589" s="10" t="s">
        <v>315</v>
      </c>
      <c r="D589" s="10" t="s">
        <v>315</v>
      </c>
      <c r="E589" s="10" t="s">
        <v>315</v>
      </c>
    </row>
    <row r="590" spans="1:5" x14ac:dyDescent="0.25">
      <c r="A590" s="3">
        <v>44419</v>
      </c>
      <c r="B590" s="1">
        <f t="shared" si="14"/>
        <v>3</v>
      </c>
      <c r="C590" s="10" t="s">
        <v>315</v>
      </c>
      <c r="D590" s="10" t="s">
        <v>315</v>
      </c>
      <c r="E590" s="10" t="s">
        <v>315</v>
      </c>
    </row>
    <row r="591" spans="1:5" x14ac:dyDescent="0.25">
      <c r="A591" s="3">
        <v>44420</v>
      </c>
      <c r="B591" s="1">
        <f t="shared" si="14"/>
        <v>4</v>
      </c>
      <c r="C591" s="10" t="s">
        <v>315</v>
      </c>
      <c r="D591" s="10" t="s">
        <v>315</v>
      </c>
      <c r="E591" s="10" t="s">
        <v>315</v>
      </c>
    </row>
    <row r="592" spans="1:5" x14ac:dyDescent="0.25">
      <c r="A592" s="3">
        <v>44421</v>
      </c>
      <c r="B592" s="1">
        <f t="shared" si="14"/>
        <v>5</v>
      </c>
      <c r="C592" s="10" t="s">
        <v>315</v>
      </c>
      <c r="D592" s="10" t="s">
        <v>315</v>
      </c>
      <c r="E592" s="10" t="s">
        <v>315</v>
      </c>
    </row>
    <row r="593" spans="1:5" x14ac:dyDescent="0.25">
      <c r="A593" s="3">
        <v>44422</v>
      </c>
      <c r="B593" s="1">
        <f t="shared" si="14"/>
        <v>6</v>
      </c>
      <c r="C593" s="10" t="s">
        <v>315</v>
      </c>
      <c r="D593" s="10" t="s">
        <v>313</v>
      </c>
      <c r="E593" s="10" t="s">
        <v>313</v>
      </c>
    </row>
    <row r="594" spans="1:5" x14ac:dyDescent="0.25">
      <c r="A594" s="3">
        <v>44423</v>
      </c>
      <c r="B594" s="1">
        <f t="shared" si="14"/>
        <v>7</v>
      </c>
      <c r="C594" s="10" t="s">
        <v>313</v>
      </c>
      <c r="D594" s="10" t="s">
        <v>313</v>
      </c>
      <c r="E594" s="10" t="s">
        <v>313</v>
      </c>
    </row>
    <row r="595" spans="1:5" x14ac:dyDescent="0.25">
      <c r="A595" s="3">
        <v>44424</v>
      </c>
      <c r="B595" s="1">
        <f t="shared" si="14"/>
        <v>1</v>
      </c>
      <c r="C595" s="10" t="s">
        <v>315</v>
      </c>
      <c r="D595" s="10" t="s">
        <v>315</v>
      </c>
      <c r="E595" s="10" t="s">
        <v>315</v>
      </c>
    </row>
    <row r="596" spans="1:5" x14ac:dyDescent="0.25">
      <c r="A596" s="3">
        <v>44425</v>
      </c>
      <c r="B596" s="1">
        <f t="shared" si="14"/>
        <v>2</v>
      </c>
      <c r="C596" s="10" t="s">
        <v>315</v>
      </c>
      <c r="D596" s="10" t="s">
        <v>315</v>
      </c>
      <c r="E596" s="10" t="s">
        <v>315</v>
      </c>
    </row>
    <row r="597" spans="1:5" x14ac:dyDescent="0.25">
      <c r="A597" s="3">
        <v>44426</v>
      </c>
      <c r="B597" s="1">
        <f t="shared" si="14"/>
        <v>3</v>
      </c>
      <c r="C597" s="10" t="s">
        <v>315</v>
      </c>
      <c r="D597" s="10" t="s">
        <v>315</v>
      </c>
      <c r="E597" s="10" t="s">
        <v>315</v>
      </c>
    </row>
    <row r="598" spans="1:5" x14ac:dyDescent="0.25">
      <c r="A598" s="3">
        <v>44427</v>
      </c>
      <c r="B598" s="1">
        <f t="shared" si="14"/>
        <v>4</v>
      </c>
      <c r="C598" s="10" t="s">
        <v>315</v>
      </c>
      <c r="D598" s="10" t="s">
        <v>315</v>
      </c>
      <c r="E598" s="10" t="s">
        <v>315</v>
      </c>
    </row>
    <row r="599" spans="1:5" x14ac:dyDescent="0.25">
      <c r="A599" s="3">
        <v>44428</v>
      </c>
      <c r="B599" s="1">
        <f t="shared" si="14"/>
        <v>5</v>
      </c>
      <c r="C599" s="10" t="s">
        <v>315</v>
      </c>
      <c r="D599" s="10" t="s">
        <v>315</v>
      </c>
      <c r="E599" s="10" t="s">
        <v>315</v>
      </c>
    </row>
    <row r="600" spans="1:5" x14ac:dyDescent="0.25">
      <c r="A600" s="3">
        <v>44429</v>
      </c>
      <c r="B600" s="1">
        <f t="shared" si="14"/>
        <v>6</v>
      </c>
      <c r="C600" s="10" t="s">
        <v>315</v>
      </c>
      <c r="D600" s="10" t="s">
        <v>313</v>
      </c>
      <c r="E600" s="10" t="s">
        <v>313</v>
      </c>
    </row>
    <row r="601" spans="1:5" x14ac:dyDescent="0.25">
      <c r="A601" s="3">
        <v>44430</v>
      </c>
      <c r="B601" s="1">
        <f t="shared" si="14"/>
        <v>7</v>
      </c>
      <c r="C601" s="10" t="s">
        <v>313</v>
      </c>
      <c r="D601" s="10" t="s">
        <v>313</v>
      </c>
      <c r="E601" s="10" t="s">
        <v>313</v>
      </c>
    </row>
    <row r="602" spans="1:5" x14ac:dyDescent="0.25">
      <c r="A602" s="3">
        <v>44431</v>
      </c>
      <c r="B602" s="1">
        <f t="shared" si="14"/>
        <v>1</v>
      </c>
      <c r="C602" s="10" t="s">
        <v>315</v>
      </c>
      <c r="D602" s="10" t="s">
        <v>315</v>
      </c>
      <c r="E602" s="10" t="s">
        <v>315</v>
      </c>
    </row>
    <row r="603" spans="1:5" x14ac:dyDescent="0.25">
      <c r="A603" s="3">
        <v>44432</v>
      </c>
      <c r="B603" s="1">
        <f t="shared" si="14"/>
        <v>2</v>
      </c>
      <c r="C603" s="10" t="s">
        <v>315</v>
      </c>
      <c r="D603" s="10" t="s">
        <v>315</v>
      </c>
      <c r="E603" s="10" t="s">
        <v>315</v>
      </c>
    </row>
    <row r="604" spans="1:5" x14ac:dyDescent="0.25">
      <c r="A604" s="3">
        <v>44433</v>
      </c>
      <c r="B604" s="1">
        <f t="shared" si="14"/>
        <v>3</v>
      </c>
      <c r="C604" s="10" t="s">
        <v>315</v>
      </c>
      <c r="D604" s="10" t="s">
        <v>315</v>
      </c>
      <c r="E604" s="10" t="s">
        <v>315</v>
      </c>
    </row>
    <row r="605" spans="1:5" x14ac:dyDescent="0.25">
      <c r="A605" s="3">
        <v>44434</v>
      </c>
      <c r="B605" s="1">
        <f t="shared" si="14"/>
        <v>4</v>
      </c>
      <c r="C605" s="10" t="s">
        <v>315</v>
      </c>
      <c r="D605" s="10" t="s">
        <v>315</v>
      </c>
      <c r="E605" s="10" t="s">
        <v>315</v>
      </c>
    </row>
    <row r="606" spans="1:5" x14ac:dyDescent="0.25">
      <c r="A606" s="3">
        <v>44435</v>
      </c>
      <c r="B606" s="1">
        <f t="shared" si="14"/>
        <v>5</v>
      </c>
      <c r="C606" s="10" t="s">
        <v>315</v>
      </c>
      <c r="D606" s="10" t="s">
        <v>315</v>
      </c>
      <c r="E606" s="10" t="s">
        <v>315</v>
      </c>
    </row>
    <row r="607" spans="1:5" x14ac:dyDescent="0.25">
      <c r="A607" s="3">
        <v>44436</v>
      </c>
      <c r="B607" s="1">
        <f t="shared" si="14"/>
        <v>6</v>
      </c>
      <c r="C607" s="10" t="s">
        <v>315</v>
      </c>
      <c r="D607" s="10" t="s">
        <v>313</v>
      </c>
      <c r="E607" s="10" t="s">
        <v>313</v>
      </c>
    </row>
    <row r="608" spans="1:5" x14ac:dyDescent="0.25">
      <c r="A608" s="3">
        <v>44437</v>
      </c>
      <c r="B608" s="1">
        <f t="shared" ref="B608:B671" si="15">IF(A608&gt;0,WEEKDAY(A608,2),"")</f>
        <v>7</v>
      </c>
      <c r="C608" s="10" t="s">
        <v>313</v>
      </c>
      <c r="D608" s="10" t="s">
        <v>313</v>
      </c>
      <c r="E608" s="10" t="s">
        <v>313</v>
      </c>
    </row>
    <row r="609" spans="1:5" x14ac:dyDescent="0.25">
      <c r="A609" s="3">
        <v>44438</v>
      </c>
      <c r="B609" s="1">
        <f t="shared" si="15"/>
        <v>1</v>
      </c>
      <c r="C609" s="10" t="s">
        <v>315</v>
      </c>
      <c r="D609" s="10" t="s">
        <v>315</v>
      </c>
      <c r="E609" s="10" t="s">
        <v>315</v>
      </c>
    </row>
    <row r="610" spans="1:5" x14ac:dyDescent="0.25">
      <c r="A610" s="3">
        <v>44439</v>
      </c>
      <c r="B610" s="1">
        <f t="shared" si="15"/>
        <v>2</v>
      </c>
      <c r="C610" s="10" t="s">
        <v>315</v>
      </c>
      <c r="D610" s="10" t="s">
        <v>315</v>
      </c>
      <c r="E610" s="10" t="s">
        <v>315</v>
      </c>
    </row>
    <row r="611" spans="1:5" x14ac:dyDescent="0.25">
      <c r="A611" s="3">
        <v>44440</v>
      </c>
      <c r="B611" s="1">
        <f t="shared" si="15"/>
        <v>3</v>
      </c>
      <c r="C611" s="10" t="s">
        <v>315</v>
      </c>
      <c r="D611" s="10" t="s">
        <v>315</v>
      </c>
      <c r="E611" s="10" t="s">
        <v>315</v>
      </c>
    </row>
    <row r="612" spans="1:5" x14ac:dyDescent="0.25">
      <c r="A612" s="3">
        <v>44441</v>
      </c>
      <c r="B612" s="1">
        <f t="shared" si="15"/>
        <v>4</v>
      </c>
      <c r="C612" s="10" t="s">
        <v>315</v>
      </c>
      <c r="D612" s="10" t="s">
        <v>315</v>
      </c>
      <c r="E612" s="10" t="s">
        <v>315</v>
      </c>
    </row>
    <row r="613" spans="1:5" x14ac:dyDescent="0.25">
      <c r="A613" s="3">
        <v>44442</v>
      </c>
      <c r="B613" s="1">
        <f t="shared" si="15"/>
        <v>5</v>
      </c>
      <c r="C613" s="10" t="s">
        <v>315</v>
      </c>
      <c r="D613" s="10" t="s">
        <v>315</v>
      </c>
      <c r="E613" s="10" t="s">
        <v>315</v>
      </c>
    </row>
    <row r="614" spans="1:5" x14ac:dyDescent="0.25">
      <c r="A614" s="3">
        <v>44443</v>
      </c>
      <c r="B614" s="1">
        <f t="shared" si="15"/>
        <v>6</v>
      </c>
      <c r="C614" s="10" t="s">
        <v>315</v>
      </c>
      <c r="D614" s="10" t="s">
        <v>313</v>
      </c>
      <c r="E614" s="10" t="s">
        <v>313</v>
      </c>
    </row>
    <row r="615" spans="1:5" x14ac:dyDescent="0.25">
      <c r="A615" s="3">
        <v>44444</v>
      </c>
      <c r="B615" s="1">
        <f t="shared" si="15"/>
        <v>7</v>
      </c>
      <c r="C615" s="10" t="s">
        <v>313</v>
      </c>
      <c r="D615" s="10" t="s">
        <v>313</v>
      </c>
      <c r="E615" s="10" t="s">
        <v>313</v>
      </c>
    </row>
    <row r="616" spans="1:5" x14ac:dyDescent="0.25">
      <c r="A616" s="3">
        <v>44445</v>
      </c>
      <c r="B616" s="1">
        <f t="shared" si="15"/>
        <v>1</v>
      </c>
      <c r="C616" s="10" t="s">
        <v>315</v>
      </c>
      <c r="D616" s="10" t="s">
        <v>315</v>
      </c>
      <c r="E616" s="10" t="s">
        <v>315</v>
      </c>
    </row>
    <row r="617" spans="1:5" x14ac:dyDescent="0.25">
      <c r="A617" s="3">
        <v>44446</v>
      </c>
      <c r="B617" s="1">
        <f t="shared" si="15"/>
        <v>2</v>
      </c>
      <c r="C617" s="10" t="s">
        <v>315</v>
      </c>
      <c r="D617" s="10" t="s">
        <v>315</v>
      </c>
      <c r="E617" s="10" t="s">
        <v>315</v>
      </c>
    </row>
    <row r="618" spans="1:5" x14ac:dyDescent="0.25">
      <c r="A618" s="3">
        <v>44447</v>
      </c>
      <c r="B618" s="1">
        <f t="shared" si="15"/>
        <v>3</v>
      </c>
      <c r="C618" s="10" t="s">
        <v>315</v>
      </c>
      <c r="D618" s="10" t="s">
        <v>315</v>
      </c>
      <c r="E618" s="10" t="s">
        <v>315</v>
      </c>
    </row>
    <row r="619" spans="1:5" x14ac:dyDescent="0.25">
      <c r="A619" s="3">
        <v>44448</v>
      </c>
      <c r="B619" s="1">
        <f t="shared" si="15"/>
        <v>4</v>
      </c>
      <c r="C619" s="10" t="s">
        <v>315</v>
      </c>
      <c r="D619" s="10" t="s">
        <v>315</v>
      </c>
      <c r="E619" s="10" t="s">
        <v>315</v>
      </c>
    </row>
    <row r="620" spans="1:5" x14ac:dyDescent="0.25">
      <c r="A620" s="3">
        <v>44449</v>
      </c>
      <c r="B620" s="1">
        <f t="shared" si="15"/>
        <v>5</v>
      </c>
      <c r="C620" s="10" t="s">
        <v>315</v>
      </c>
      <c r="D620" s="10" t="s">
        <v>315</v>
      </c>
      <c r="E620" s="10" t="s">
        <v>315</v>
      </c>
    </row>
    <row r="621" spans="1:5" x14ac:dyDescent="0.25">
      <c r="A621" s="3">
        <v>44450</v>
      </c>
      <c r="B621" s="1">
        <f t="shared" si="15"/>
        <v>6</v>
      </c>
      <c r="C621" s="10" t="s">
        <v>315</v>
      </c>
      <c r="D621" s="10" t="s">
        <v>313</v>
      </c>
      <c r="E621" s="10" t="s">
        <v>313</v>
      </c>
    </row>
    <row r="622" spans="1:5" x14ac:dyDescent="0.25">
      <c r="A622" s="3">
        <v>44451</v>
      </c>
      <c r="B622" s="1">
        <f t="shared" si="15"/>
        <v>7</v>
      </c>
      <c r="C622" s="10" t="s">
        <v>313</v>
      </c>
      <c r="D622" s="10" t="s">
        <v>313</v>
      </c>
      <c r="E622" s="10" t="s">
        <v>313</v>
      </c>
    </row>
    <row r="623" spans="1:5" x14ac:dyDescent="0.25">
      <c r="A623" s="3">
        <v>44452</v>
      </c>
      <c r="B623" s="1">
        <f t="shared" si="15"/>
        <v>1</v>
      </c>
      <c r="C623" s="10" t="s">
        <v>315</v>
      </c>
      <c r="D623" s="10" t="s">
        <v>315</v>
      </c>
      <c r="E623" s="10" t="s">
        <v>315</v>
      </c>
    </row>
    <row r="624" spans="1:5" x14ac:dyDescent="0.25">
      <c r="A624" s="3">
        <v>44453</v>
      </c>
      <c r="B624" s="1">
        <f t="shared" si="15"/>
        <v>2</v>
      </c>
      <c r="C624" s="10" t="s">
        <v>315</v>
      </c>
      <c r="D624" s="10" t="s">
        <v>315</v>
      </c>
      <c r="E624" s="10" t="s">
        <v>315</v>
      </c>
    </row>
    <row r="625" spans="1:5" x14ac:dyDescent="0.25">
      <c r="A625" s="3">
        <v>44454</v>
      </c>
      <c r="B625" s="1">
        <f t="shared" si="15"/>
        <v>3</v>
      </c>
      <c r="C625" s="10" t="s">
        <v>315</v>
      </c>
      <c r="D625" s="10" t="s">
        <v>315</v>
      </c>
      <c r="E625" s="10" t="s">
        <v>315</v>
      </c>
    </row>
    <row r="626" spans="1:5" x14ac:dyDescent="0.25">
      <c r="A626" s="3">
        <v>44455</v>
      </c>
      <c r="B626" s="1">
        <f t="shared" si="15"/>
        <v>4</v>
      </c>
      <c r="C626" s="10" t="s">
        <v>315</v>
      </c>
      <c r="D626" s="10" t="s">
        <v>315</v>
      </c>
      <c r="E626" s="10" t="s">
        <v>315</v>
      </c>
    </row>
    <row r="627" spans="1:5" x14ac:dyDescent="0.25">
      <c r="A627" s="3">
        <v>44456</v>
      </c>
      <c r="B627" s="1">
        <f t="shared" si="15"/>
        <v>5</v>
      </c>
      <c r="C627" s="10" t="s">
        <v>315</v>
      </c>
      <c r="D627" s="10" t="s">
        <v>315</v>
      </c>
      <c r="E627" s="10" t="s">
        <v>315</v>
      </c>
    </row>
    <row r="628" spans="1:5" x14ac:dyDescent="0.25">
      <c r="A628" s="3">
        <v>44457</v>
      </c>
      <c r="B628" s="1">
        <f t="shared" si="15"/>
        <v>6</v>
      </c>
      <c r="C628" s="10" t="s">
        <v>315</v>
      </c>
      <c r="D628" s="10" t="s">
        <v>313</v>
      </c>
      <c r="E628" s="10" t="s">
        <v>313</v>
      </c>
    </row>
    <row r="629" spans="1:5" x14ac:dyDescent="0.25">
      <c r="A629" s="3">
        <v>44458</v>
      </c>
      <c r="B629" s="1">
        <f t="shared" si="15"/>
        <v>7</v>
      </c>
      <c r="C629" s="10" t="s">
        <v>313</v>
      </c>
      <c r="D629" s="10" t="s">
        <v>313</v>
      </c>
      <c r="E629" s="10" t="s">
        <v>313</v>
      </c>
    </row>
    <row r="630" spans="1:5" x14ac:dyDescent="0.25">
      <c r="A630" s="3">
        <v>44459</v>
      </c>
      <c r="B630" s="1">
        <f t="shared" si="15"/>
        <v>1</v>
      </c>
      <c r="C630" s="10" t="s">
        <v>315</v>
      </c>
      <c r="D630" s="10" t="s">
        <v>315</v>
      </c>
      <c r="E630" s="10" t="s">
        <v>315</v>
      </c>
    </row>
    <row r="631" spans="1:5" x14ac:dyDescent="0.25">
      <c r="A631" s="3">
        <v>44460</v>
      </c>
      <c r="B631" s="1">
        <f t="shared" si="15"/>
        <v>2</v>
      </c>
      <c r="C631" s="10" t="s">
        <v>315</v>
      </c>
      <c r="D631" s="10" t="s">
        <v>315</v>
      </c>
      <c r="E631" s="10" t="s">
        <v>315</v>
      </c>
    </row>
    <row r="632" spans="1:5" x14ac:dyDescent="0.25">
      <c r="A632" s="3">
        <v>44461</v>
      </c>
      <c r="B632" s="1">
        <f t="shared" si="15"/>
        <v>3</v>
      </c>
      <c r="C632" s="10" t="s">
        <v>315</v>
      </c>
      <c r="D632" s="10" t="s">
        <v>315</v>
      </c>
      <c r="E632" s="10" t="s">
        <v>315</v>
      </c>
    </row>
    <row r="633" spans="1:5" x14ac:dyDescent="0.25">
      <c r="A633" s="3">
        <v>44462</v>
      </c>
      <c r="B633" s="1">
        <f t="shared" si="15"/>
        <v>4</v>
      </c>
      <c r="C633" s="10" t="s">
        <v>315</v>
      </c>
      <c r="D633" s="10" t="s">
        <v>315</v>
      </c>
      <c r="E633" s="10" t="s">
        <v>315</v>
      </c>
    </row>
    <row r="634" spans="1:5" x14ac:dyDescent="0.25">
      <c r="A634" s="3">
        <v>44463</v>
      </c>
      <c r="B634" s="1">
        <f t="shared" si="15"/>
        <v>5</v>
      </c>
      <c r="C634" s="10" t="s">
        <v>315</v>
      </c>
      <c r="D634" s="10" t="s">
        <v>315</v>
      </c>
      <c r="E634" s="10" t="s">
        <v>315</v>
      </c>
    </row>
    <row r="635" spans="1:5" x14ac:dyDescent="0.25">
      <c r="A635" s="3">
        <v>44464</v>
      </c>
      <c r="B635" s="1">
        <f t="shared" si="15"/>
        <v>6</v>
      </c>
      <c r="C635" s="10" t="s">
        <v>315</v>
      </c>
      <c r="D635" s="10" t="s">
        <v>313</v>
      </c>
      <c r="E635" s="10" t="s">
        <v>313</v>
      </c>
    </row>
    <row r="636" spans="1:5" x14ac:dyDescent="0.25">
      <c r="A636" s="3">
        <v>44465</v>
      </c>
      <c r="B636" s="1">
        <f t="shared" si="15"/>
        <v>7</v>
      </c>
      <c r="C636" s="10" t="s">
        <v>313</v>
      </c>
      <c r="D636" s="10" t="s">
        <v>313</v>
      </c>
      <c r="E636" s="10" t="s">
        <v>313</v>
      </c>
    </row>
    <row r="637" spans="1:5" x14ac:dyDescent="0.25">
      <c r="A637" s="3">
        <v>44466</v>
      </c>
      <c r="B637" s="1">
        <f t="shared" si="15"/>
        <v>1</v>
      </c>
      <c r="C637" s="10" t="s">
        <v>315</v>
      </c>
      <c r="D637" s="10" t="s">
        <v>315</v>
      </c>
      <c r="E637" s="10" t="s">
        <v>315</v>
      </c>
    </row>
    <row r="638" spans="1:5" x14ac:dyDescent="0.25">
      <c r="A638" s="3">
        <v>44467</v>
      </c>
      <c r="B638" s="1">
        <f t="shared" si="15"/>
        <v>2</v>
      </c>
      <c r="C638" s="10" t="s">
        <v>315</v>
      </c>
      <c r="D638" s="10" t="s">
        <v>315</v>
      </c>
      <c r="E638" s="10" t="s">
        <v>315</v>
      </c>
    </row>
    <row r="639" spans="1:5" x14ac:dyDescent="0.25">
      <c r="A639" s="3">
        <v>44468</v>
      </c>
      <c r="B639" s="1">
        <f t="shared" si="15"/>
        <v>3</v>
      </c>
      <c r="C639" s="10" t="s">
        <v>315</v>
      </c>
      <c r="D639" s="10" t="s">
        <v>315</v>
      </c>
      <c r="E639" s="10" t="s">
        <v>315</v>
      </c>
    </row>
    <row r="640" spans="1:5" x14ac:dyDescent="0.25">
      <c r="A640" s="3">
        <v>44469</v>
      </c>
      <c r="B640" s="1">
        <f t="shared" si="15"/>
        <v>4</v>
      </c>
      <c r="C640" s="10" t="s">
        <v>315</v>
      </c>
      <c r="D640" s="10" t="s">
        <v>315</v>
      </c>
      <c r="E640" s="10" t="s">
        <v>315</v>
      </c>
    </row>
    <row r="641" spans="1:5" x14ac:dyDescent="0.25">
      <c r="A641" s="3">
        <v>44470</v>
      </c>
      <c r="B641" s="1">
        <f t="shared" si="15"/>
        <v>5</v>
      </c>
      <c r="C641" s="10" t="s">
        <v>315</v>
      </c>
      <c r="D641" s="10" t="s">
        <v>315</v>
      </c>
      <c r="E641" s="10" t="s">
        <v>315</v>
      </c>
    </row>
    <row r="642" spans="1:5" x14ac:dyDescent="0.25">
      <c r="A642" s="3">
        <v>44471</v>
      </c>
      <c r="B642" s="1">
        <f t="shared" si="15"/>
        <v>6</v>
      </c>
      <c r="C642" s="10" t="s">
        <v>315</v>
      </c>
      <c r="D642" s="10" t="s">
        <v>313</v>
      </c>
      <c r="E642" s="10" t="s">
        <v>313</v>
      </c>
    </row>
    <row r="643" spans="1:5" x14ac:dyDescent="0.25">
      <c r="A643" s="3">
        <v>44472</v>
      </c>
      <c r="B643" s="1">
        <f t="shared" si="15"/>
        <v>7</v>
      </c>
      <c r="C643" s="10" t="s">
        <v>313</v>
      </c>
      <c r="D643" s="10" t="s">
        <v>313</v>
      </c>
      <c r="E643" s="10" t="s">
        <v>313</v>
      </c>
    </row>
    <row r="644" spans="1:5" x14ac:dyDescent="0.25">
      <c r="A644" s="3">
        <v>44473</v>
      </c>
      <c r="B644" s="1">
        <f t="shared" si="15"/>
        <v>1</v>
      </c>
      <c r="C644" s="10" t="s">
        <v>315</v>
      </c>
      <c r="D644" s="10" t="s">
        <v>315</v>
      </c>
      <c r="E644" s="10" t="s">
        <v>315</v>
      </c>
    </row>
    <row r="645" spans="1:5" x14ac:dyDescent="0.25">
      <c r="A645" s="3">
        <v>44474</v>
      </c>
      <c r="B645" s="1">
        <f t="shared" si="15"/>
        <v>2</v>
      </c>
      <c r="C645" s="10" t="s">
        <v>315</v>
      </c>
      <c r="D645" s="10" t="s">
        <v>315</v>
      </c>
      <c r="E645" s="10" t="s">
        <v>315</v>
      </c>
    </row>
    <row r="646" spans="1:5" x14ac:dyDescent="0.25">
      <c r="A646" s="3">
        <v>44475</v>
      </c>
      <c r="B646" s="1">
        <f t="shared" si="15"/>
        <v>3</v>
      </c>
      <c r="C646" s="10" t="s">
        <v>315</v>
      </c>
      <c r="D646" s="10" t="s">
        <v>315</v>
      </c>
      <c r="E646" s="10" t="s">
        <v>315</v>
      </c>
    </row>
    <row r="647" spans="1:5" x14ac:dyDescent="0.25">
      <c r="A647" s="3">
        <v>44476</v>
      </c>
      <c r="B647" s="1">
        <f t="shared" si="15"/>
        <v>4</v>
      </c>
      <c r="C647" s="10" t="s">
        <v>315</v>
      </c>
      <c r="D647" s="10" t="s">
        <v>315</v>
      </c>
      <c r="E647" s="10" t="s">
        <v>315</v>
      </c>
    </row>
    <row r="648" spans="1:5" x14ac:dyDescent="0.25">
      <c r="A648" s="3">
        <v>44477</v>
      </c>
      <c r="B648" s="1">
        <f t="shared" si="15"/>
        <v>5</v>
      </c>
      <c r="C648" s="10" t="s">
        <v>315</v>
      </c>
      <c r="D648" s="10" t="s">
        <v>315</v>
      </c>
      <c r="E648" s="10" t="s">
        <v>315</v>
      </c>
    </row>
    <row r="649" spans="1:5" x14ac:dyDescent="0.25">
      <c r="A649" s="3">
        <v>44478</v>
      </c>
      <c r="B649" s="1">
        <f t="shared" si="15"/>
        <v>6</v>
      </c>
      <c r="C649" s="10" t="s">
        <v>315</v>
      </c>
      <c r="D649" s="10" t="s">
        <v>313</v>
      </c>
      <c r="E649" s="10" t="s">
        <v>313</v>
      </c>
    </row>
    <row r="650" spans="1:5" x14ac:dyDescent="0.25">
      <c r="A650" s="3">
        <v>44479</v>
      </c>
      <c r="B650" s="1">
        <f t="shared" si="15"/>
        <v>7</v>
      </c>
      <c r="C650" s="10" t="s">
        <v>313</v>
      </c>
      <c r="D650" s="10" t="s">
        <v>313</v>
      </c>
      <c r="E650" s="10" t="s">
        <v>313</v>
      </c>
    </row>
    <row r="651" spans="1:5" x14ac:dyDescent="0.25">
      <c r="A651" s="3">
        <v>44480</v>
      </c>
      <c r="B651" s="1">
        <f t="shared" si="15"/>
        <v>1</v>
      </c>
      <c r="C651" s="10" t="s">
        <v>315</v>
      </c>
      <c r="D651" s="10" t="s">
        <v>315</v>
      </c>
      <c r="E651" s="10" t="s">
        <v>315</v>
      </c>
    </row>
    <row r="652" spans="1:5" x14ac:dyDescent="0.25">
      <c r="A652" s="3">
        <v>44481</v>
      </c>
      <c r="B652" s="1">
        <f t="shared" si="15"/>
        <v>2</v>
      </c>
      <c r="C652" s="10" t="s">
        <v>315</v>
      </c>
      <c r="D652" s="10" t="s">
        <v>315</v>
      </c>
      <c r="E652" s="10" t="s">
        <v>315</v>
      </c>
    </row>
    <row r="653" spans="1:5" x14ac:dyDescent="0.25">
      <c r="A653" s="3">
        <v>44482</v>
      </c>
      <c r="B653" s="1">
        <f t="shared" si="15"/>
        <v>3</v>
      </c>
      <c r="C653" s="10" t="s">
        <v>315</v>
      </c>
      <c r="D653" s="10" t="s">
        <v>315</v>
      </c>
      <c r="E653" s="10" t="s">
        <v>315</v>
      </c>
    </row>
    <row r="654" spans="1:5" x14ac:dyDescent="0.25">
      <c r="A654" s="3">
        <v>44483</v>
      </c>
      <c r="B654" s="1">
        <f t="shared" si="15"/>
        <v>4</v>
      </c>
      <c r="C654" s="10" t="s">
        <v>315</v>
      </c>
      <c r="D654" s="10" t="s">
        <v>315</v>
      </c>
      <c r="E654" s="10" t="s">
        <v>315</v>
      </c>
    </row>
    <row r="655" spans="1:5" x14ac:dyDescent="0.25">
      <c r="A655" s="3">
        <v>44484</v>
      </c>
      <c r="B655" s="1">
        <f t="shared" si="15"/>
        <v>5</v>
      </c>
      <c r="C655" s="10" t="s">
        <v>315</v>
      </c>
      <c r="D655" s="10" t="s">
        <v>315</v>
      </c>
      <c r="E655" s="10" t="s">
        <v>315</v>
      </c>
    </row>
    <row r="656" spans="1:5" x14ac:dyDescent="0.25">
      <c r="A656" s="3">
        <v>44485</v>
      </c>
      <c r="B656" s="1">
        <f t="shared" si="15"/>
        <v>6</v>
      </c>
      <c r="C656" s="10" t="s">
        <v>315</v>
      </c>
      <c r="D656" s="10" t="s">
        <v>313</v>
      </c>
      <c r="E656" s="10" t="s">
        <v>313</v>
      </c>
    </row>
    <row r="657" spans="1:5" x14ac:dyDescent="0.25">
      <c r="A657" s="3">
        <v>44486</v>
      </c>
      <c r="B657" s="1">
        <f t="shared" si="15"/>
        <v>7</v>
      </c>
      <c r="C657" s="10" t="s">
        <v>313</v>
      </c>
      <c r="D657" s="10" t="s">
        <v>313</v>
      </c>
      <c r="E657" s="10" t="s">
        <v>313</v>
      </c>
    </row>
    <row r="658" spans="1:5" x14ac:dyDescent="0.25">
      <c r="A658" s="3">
        <v>44487</v>
      </c>
      <c r="B658" s="1">
        <f t="shared" si="15"/>
        <v>1</v>
      </c>
      <c r="C658" s="10" t="s">
        <v>315</v>
      </c>
      <c r="D658" s="10" t="s">
        <v>315</v>
      </c>
      <c r="E658" s="10" t="s">
        <v>315</v>
      </c>
    </row>
    <row r="659" spans="1:5" x14ac:dyDescent="0.25">
      <c r="A659" s="3">
        <v>44488</v>
      </c>
      <c r="B659" s="1">
        <f t="shared" si="15"/>
        <v>2</v>
      </c>
      <c r="C659" s="10" t="s">
        <v>315</v>
      </c>
      <c r="D659" s="10" t="s">
        <v>315</v>
      </c>
      <c r="E659" s="10" t="s">
        <v>315</v>
      </c>
    </row>
    <row r="660" spans="1:5" x14ac:dyDescent="0.25">
      <c r="A660" s="3">
        <v>44489</v>
      </c>
      <c r="B660" s="1">
        <f t="shared" si="15"/>
        <v>3</v>
      </c>
      <c r="C660" s="10" t="s">
        <v>315</v>
      </c>
      <c r="D660" s="10" t="s">
        <v>315</v>
      </c>
      <c r="E660" s="10" t="s">
        <v>315</v>
      </c>
    </row>
    <row r="661" spans="1:5" x14ac:dyDescent="0.25">
      <c r="A661" s="3">
        <v>44490</v>
      </c>
      <c r="B661" s="1">
        <f t="shared" si="15"/>
        <v>4</v>
      </c>
      <c r="C661" s="10" t="s">
        <v>315</v>
      </c>
      <c r="D661" s="10" t="s">
        <v>315</v>
      </c>
      <c r="E661" s="10" t="s">
        <v>315</v>
      </c>
    </row>
    <row r="662" spans="1:5" x14ac:dyDescent="0.25">
      <c r="A662" s="3">
        <v>44491</v>
      </c>
      <c r="B662" s="1">
        <f t="shared" si="15"/>
        <v>5</v>
      </c>
      <c r="C662" s="10" t="s">
        <v>315</v>
      </c>
      <c r="D662" s="10" t="s">
        <v>315</v>
      </c>
      <c r="E662" s="10" t="s">
        <v>315</v>
      </c>
    </row>
    <row r="663" spans="1:5" x14ac:dyDescent="0.25">
      <c r="A663" s="3">
        <v>44492</v>
      </c>
      <c r="B663" s="1">
        <f t="shared" si="15"/>
        <v>6</v>
      </c>
      <c r="C663" s="10" t="s">
        <v>315</v>
      </c>
      <c r="D663" s="10" t="s">
        <v>313</v>
      </c>
      <c r="E663" s="10" t="s">
        <v>313</v>
      </c>
    </row>
    <row r="664" spans="1:5" x14ac:dyDescent="0.25">
      <c r="A664" s="3">
        <v>44493</v>
      </c>
      <c r="B664" s="1">
        <f t="shared" si="15"/>
        <v>7</v>
      </c>
      <c r="C664" s="10" t="s">
        <v>313</v>
      </c>
      <c r="D664" s="10" t="s">
        <v>313</v>
      </c>
      <c r="E664" s="10" t="s">
        <v>313</v>
      </c>
    </row>
    <row r="665" spans="1:5" x14ac:dyDescent="0.25">
      <c r="A665" s="3">
        <v>44494</v>
      </c>
      <c r="B665" s="1">
        <f t="shared" si="15"/>
        <v>1</v>
      </c>
      <c r="C665" s="10" t="s">
        <v>315</v>
      </c>
      <c r="D665" s="10" t="s">
        <v>315</v>
      </c>
      <c r="E665" s="10" t="s">
        <v>315</v>
      </c>
    </row>
    <row r="666" spans="1:5" x14ac:dyDescent="0.25">
      <c r="A666" s="3">
        <v>44495</v>
      </c>
      <c r="B666" s="1">
        <f t="shared" si="15"/>
        <v>2</v>
      </c>
      <c r="C666" s="10" t="s">
        <v>315</v>
      </c>
      <c r="D666" s="10" t="s">
        <v>315</v>
      </c>
      <c r="E666" s="10" t="s">
        <v>315</v>
      </c>
    </row>
    <row r="667" spans="1:5" x14ac:dyDescent="0.25">
      <c r="A667" s="3">
        <v>44496</v>
      </c>
      <c r="B667" s="1">
        <f t="shared" si="15"/>
        <v>3</v>
      </c>
      <c r="C667" s="10" t="s">
        <v>315</v>
      </c>
      <c r="D667" s="10" t="s">
        <v>315</v>
      </c>
      <c r="E667" s="10" t="s">
        <v>315</v>
      </c>
    </row>
    <row r="668" spans="1:5" x14ac:dyDescent="0.25">
      <c r="A668" s="3">
        <v>44497</v>
      </c>
      <c r="B668" s="1">
        <f t="shared" si="15"/>
        <v>4</v>
      </c>
      <c r="C668" s="10" t="s">
        <v>315</v>
      </c>
      <c r="D668" s="10" t="s">
        <v>315</v>
      </c>
      <c r="E668" s="10" t="s">
        <v>315</v>
      </c>
    </row>
    <row r="669" spans="1:5" x14ac:dyDescent="0.25">
      <c r="A669" s="3">
        <v>44498</v>
      </c>
      <c r="B669" s="1">
        <f t="shared" si="15"/>
        <v>5</v>
      </c>
      <c r="C669" s="10" t="s">
        <v>315</v>
      </c>
      <c r="D669" s="10" t="s">
        <v>315</v>
      </c>
      <c r="E669" s="10" t="s">
        <v>315</v>
      </c>
    </row>
    <row r="670" spans="1:5" x14ac:dyDescent="0.25">
      <c r="A670" s="3">
        <v>44499</v>
      </c>
      <c r="B670" s="1">
        <f t="shared" si="15"/>
        <v>6</v>
      </c>
      <c r="C670" s="10" t="s">
        <v>315</v>
      </c>
      <c r="D670" s="10" t="s">
        <v>313</v>
      </c>
      <c r="E670" s="10" t="s">
        <v>313</v>
      </c>
    </row>
    <row r="671" spans="1:5" x14ac:dyDescent="0.25">
      <c r="A671" s="3">
        <v>44500</v>
      </c>
      <c r="B671" s="1">
        <f t="shared" si="15"/>
        <v>7</v>
      </c>
      <c r="C671" s="10" t="s">
        <v>313</v>
      </c>
      <c r="D671" s="10" t="s">
        <v>313</v>
      </c>
      <c r="E671" s="10" t="s">
        <v>313</v>
      </c>
    </row>
    <row r="672" spans="1:5" x14ac:dyDescent="0.25">
      <c r="A672" s="3">
        <v>44501</v>
      </c>
      <c r="B672" s="1">
        <f t="shared" ref="B672:B735" si="16">IF(A672&gt;0,WEEKDAY(A672,2),"")</f>
        <v>1</v>
      </c>
      <c r="C672" s="10" t="s">
        <v>315</v>
      </c>
      <c r="D672" s="10" t="s">
        <v>315</v>
      </c>
      <c r="E672" s="10" t="s">
        <v>315</v>
      </c>
    </row>
    <row r="673" spans="1:5" x14ac:dyDescent="0.25">
      <c r="A673" s="3">
        <v>44502</v>
      </c>
      <c r="B673" s="1">
        <f t="shared" si="16"/>
        <v>2</v>
      </c>
      <c r="C673" s="10" t="s">
        <v>315</v>
      </c>
      <c r="D673" s="10" t="s">
        <v>315</v>
      </c>
      <c r="E673" s="10" t="s">
        <v>315</v>
      </c>
    </row>
    <row r="674" spans="1:5" x14ac:dyDescent="0.25">
      <c r="A674" s="3">
        <v>44503</v>
      </c>
      <c r="B674" s="1">
        <f t="shared" si="16"/>
        <v>3</v>
      </c>
      <c r="C674" s="10" t="s">
        <v>315</v>
      </c>
      <c r="D674" s="10" t="s">
        <v>315</v>
      </c>
      <c r="E674" s="10" t="s">
        <v>315</v>
      </c>
    </row>
    <row r="675" spans="1:5" x14ac:dyDescent="0.25">
      <c r="A675" s="3">
        <v>44504</v>
      </c>
      <c r="B675" s="1">
        <f t="shared" si="16"/>
        <v>4</v>
      </c>
      <c r="C675" s="10" t="s">
        <v>315</v>
      </c>
      <c r="D675" s="10" t="s">
        <v>315</v>
      </c>
      <c r="E675" s="10" t="s">
        <v>315</v>
      </c>
    </row>
    <row r="676" spans="1:5" x14ac:dyDescent="0.25">
      <c r="A676" s="3">
        <v>44505</v>
      </c>
      <c r="B676" s="1">
        <f t="shared" si="16"/>
        <v>5</v>
      </c>
      <c r="C676" s="10" t="s">
        <v>315</v>
      </c>
      <c r="D676" s="10" t="s">
        <v>315</v>
      </c>
      <c r="E676" s="10" t="s">
        <v>315</v>
      </c>
    </row>
    <row r="677" spans="1:5" x14ac:dyDescent="0.25">
      <c r="A677" s="3">
        <v>44506</v>
      </c>
      <c r="B677" s="1">
        <f t="shared" si="16"/>
        <v>6</v>
      </c>
      <c r="C677" s="10" t="s">
        <v>315</v>
      </c>
      <c r="D677" s="10" t="s">
        <v>313</v>
      </c>
      <c r="E677" s="10" t="s">
        <v>313</v>
      </c>
    </row>
    <row r="678" spans="1:5" x14ac:dyDescent="0.25">
      <c r="A678" s="3">
        <v>44507</v>
      </c>
      <c r="B678" s="1">
        <f t="shared" si="16"/>
        <v>7</v>
      </c>
      <c r="C678" s="10" t="s">
        <v>313</v>
      </c>
      <c r="D678" s="10" t="s">
        <v>313</v>
      </c>
      <c r="E678" s="10" t="s">
        <v>313</v>
      </c>
    </row>
    <row r="679" spans="1:5" x14ac:dyDescent="0.25">
      <c r="A679" s="3">
        <v>44508</v>
      </c>
      <c r="B679" s="1">
        <f t="shared" si="16"/>
        <v>1</v>
      </c>
      <c r="C679" s="10" t="s">
        <v>315</v>
      </c>
      <c r="D679" s="10" t="s">
        <v>315</v>
      </c>
      <c r="E679" s="10" t="s">
        <v>315</v>
      </c>
    </row>
    <row r="680" spans="1:5" x14ac:dyDescent="0.25">
      <c r="A680" s="3">
        <v>44509</v>
      </c>
      <c r="B680" s="1">
        <f t="shared" si="16"/>
        <v>2</v>
      </c>
      <c r="C680" s="10" t="s">
        <v>315</v>
      </c>
      <c r="D680" s="10" t="s">
        <v>315</v>
      </c>
      <c r="E680" s="10" t="s">
        <v>315</v>
      </c>
    </row>
    <row r="681" spans="1:5" x14ac:dyDescent="0.25">
      <c r="A681" s="3">
        <v>44510</v>
      </c>
      <c r="B681" s="1">
        <f t="shared" si="16"/>
        <v>3</v>
      </c>
      <c r="C681" s="10" t="s">
        <v>315</v>
      </c>
      <c r="D681" s="10" t="s">
        <v>315</v>
      </c>
      <c r="E681" s="10" t="s">
        <v>315</v>
      </c>
    </row>
    <row r="682" spans="1:5" x14ac:dyDescent="0.25">
      <c r="A682" s="3">
        <v>44511</v>
      </c>
      <c r="B682" s="1">
        <f t="shared" si="16"/>
        <v>4</v>
      </c>
      <c r="C682" s="10" t="s">
        <v>315</v>
      </c>
      <c r="D682" s="10" t="s">
        <v>315</v>
      </c>
      <c r="E682" s="10" t="s">
        <v>315</v>
      </c>
    </row>
    <row r="683" spans="1:5" x14ac:dyDescent="0.25">
      <c r="A683" s="3">
        <v>44512</v>
      </c>
      <c r="B683" s="1">
        <f t="shared" si="16"/>
        <v>5</v>
      </c>
      <c r="C683" s="10" t="s">
        <v>315</v>
      </c>
      <c r="D683" s="10" t="s">
        <v>315</v>
      </c>
      <c r="E683" s="10" t="s">
        <v>315</v>
      </c>
    </row>
    <row r="684" spans="1:5" x14ac:dyDescent="0.25">
      <c r="A684" s="3">
        <v>44513</v>
      </c>
      <c r="B684" s="1">
        <f t="shared" si="16"/>
        <v>6</v>
      </c>
      <c r="C684" s="10" t="s">
        <v>315</v>
      </c>
      <c r="D684" s="10" t="s">
        <v>313</v>
      </c>
      <c r="E684" s="10" t="s">
        <v>313</v>
      </c>
    </row>
    <row r="685" spans="1:5" x14ac:dyDescent="0.25">
      <c r="A685" s="3">
        <v>44514</v>
      </c>
      <c r="B685" s="1">
        <f t="shared" si="16"/>
        <v>7</v>
      </c>
      <c r="C685" s="10" t="s">
        <v>313</v>
      </c>
      <c r="D685" s="10" t="s">
        <v>313</v>
      </c>
      <c r="E685" s="10" t="s">
        <v>313</v>
      </c>
    </row>
    <row r="686" spans="1:5" x14ac:dyDescent="0.25">
      <c r="A686" s="3">
        <v>44515</v>
      </c>
      <c r="B686" s="1">
        <f t="shared" si="16"/>
        <v>1</v>
      </c>
      <c r="C686" s="10" t="s">
        <v>315</v>
      </c>
      <c r="D686" s="10" t="s">
        <v>315</v>
      </c>
      <c r="E686" s="10" t="s">
        <v>315</v>
      </c>
    </row>
    <row r="687" spans="1:5" x14ac:dyDescent="0.25">
      <c r="A687" s="3">
        <v>44516</v>
      </c>
      <c r="B687" s="1">
        <f t="shared" si="16"/>
        <v>2</v>
      </c>
      <c r="C687" s="10" t="s">
        <v>315</v>
      </c>
      <c r="D687" s="10" t="s">
        <v>315</v>
      </c>
      <c r="E687" s="10" t="s">
        <v>315</v>
      </c>
    </row>
    <row r="688" spans="1:5" x14ac:dyDescent="0.25">
      <c r="A688" s="3">
        <v>44517</v>
      </c>
      <c r="B688" s="1">
        <f t="shared" si="16"/>
        <v>3</v>
      </c>
      <c r="C688" s="10" t="s">
        <v>315</v>
      </c>
      <c r="D688" s="10" t="s">
        <v>315</v>
      </c>
      <c r="E688" s="10" t="s">
        <v>315</v>
      </c>
    </row>
    <row r="689" spans="1:5" x14ac:dyDescent="0.25">
      <c r="A689" s="3">
        <v>44518</v>
      </c>
      <c r="B689" s="1">
        <f t="shared" si="16"/>
        <v>4</v>
      </c>
      <c r="C689" s="10" t="s">
        <v>315</v>
      </c>
      <c r="D689" s="10" t="s">
        <v>315</v>
      </c>
      <c r="E689" s="10" t="s">
        <v>315</v>
      </c>
    </row>
    <row r="690" spans="1:5" x14ac:dyDescent="0.25">
      <c r="A690" s="3">
        <v>44519</v>
      </c>
      <c r="B690" s="1">
        <f t="shared" si="16"/>
        <v>5</v>
      </c>
      <c r="C690" s="10" t="s">
        <v>315</v>
      </c>
      <c r="D690" s="10" t="s">
        <v>315</v>
      </c>
      <c r="E690" s="10" t="s">
        <v>315</v>
      </c>
    </row>
    <row r="691" spans="1:5" x14ac:dyDescent="0.25">
      <c r="A691" s="3">
        <v>44520</v>
      </c>
      <c r="B691" s="1">
        <f t="shared" si="16"/>
        <v>6</v>
      </c>
      <c r="C691" s="10" t="s">
        <v>315</v>
      </c>
      <c r="D691" s="10" t="s">
        <v>313</v>
      </c>
      <c r="E691" s="10" t="s">
        <v>313</v>
      </c>
    </row>
    <row r="692" spans="1:5" x14ac:dyDescent="0.25">
      <c r="A692" s="3">
        <v>44521</v>
      </c>
      <c r="B692" s="1">
        <f t="shared" si="16"/>
        <v>7</v>
      </c>
      <c r="C692" s="10" t="s">
        <v>313</v>
      </c>
      <c r="D692" s="10" t="s">
        <v>313</v>
      </c>
      <c r="E692" s="10" t="s">
        <v>313</v>
      </c>
    </row>
    <row r="693" spans="1:5" x14ac:dyDescent="0.25">
      <c r="A693" s="3">
        <v>44522</v>
      </c>
      <c r="B693" s="1">
        <f t="shared" si="16"/>
        <v>1</v>
      </c>
      <c r="C693" s="10" t="s">
        <v>315</v>
      </c>
      <c r="D693" s="10" t="s">
        <v>315</v>
      </c>
      <c r="E693" s="10" t="s">
        <v>315</v>
      </c>
    </row>
    <row r="694" spans="1:5" x14ac:dyDescent="0.25">
      <c r="A694" s="3">
        <v>44523</v>
      </c>
      <c r="B694" s="1">
        <f t="shared" si="16"/>
        <v>2</v>
      </c>
      <c r="C694" s="10" t="s">
        <v>315</v>
      </c>
      <c r="D694" s="10" t="s">
        <v>315</v>
      </c>
      <c r="E694" s="10" t="s">
        <v>315</v>
      </c>
    </row>
    <row r="695" spans="1:5" x14ac:dyDescent="0.25">
      <c r="A695" s="3">
        <v>44524</v>
      </c>
      <c r="B695" s="1">
        <f t="shared" si="16"/>
        <v>3</v>
      </c>
      <c r="C695" s="10" t="s">
        <v>315</v>
      </c>
      <c r="D695" s="10" t="s">
        <v>315</v>
      </c>
      <c r="E695" s="10" t="s">
        <v>315</v>
      </c>
    </row>
    <row r="696" spans="1:5" x14ac:dyDescent="0.25">
      <c r="A696" s="3">
        <v>44525</v>
      </c>
      <c r="B696" s="1">
        <f t="shared" si="16"/>
        <v>4</v>
      </c>
      <c r="C696" s="10" t="s">
        <v>315</v>
      </c>
      <c r="D696" s="10" t="s">
        <v>315</v>
      </c>
      <c r="E696" s="10" t="s">
        <v>315</v>
      </c>
    </row>
    <row r="697" spans="1:5" x14ac:dyDescent="0.25">
      <c r="A697" s="3">
        <v>44526</v>
      </c>
      <c r="B697" s="1">
        <f t="shared" si="16"/>
        <v>5</v>
      </c>
      <c r="C697" s="10" t="s">
        <v>315</v>
      </c>
      <c r="D697" s="10" t="s">
        <v>315</v>
      </c>
      <c r="E697" s="10" t="s">
        <v>315</v>
      </c>
    </row>
    <row r="698" spans="1:5" x14ac:dyDescent="0.25">
      <c r="A698" s="3">
        <v>44527</v>
      </c>
      <c r="B698" s="1">
        <f t="shared" si="16"/>
        <v>6</v>
      </c>
      <c r="C698" s="10" t="s">
        <v>315</v>
      </c>
      <c r="D698" s="10" t="s">
        <v>313</v>
      </c>
      <c r="E698" s="10" t="s">
        <v>313</v>
      </c>
    </row>
    <row r="699" spans="1:5" x14ac:dyDescent="0.25">
      <c r="A699" s="3">
        <v>44528</v>
      </c>
      <c r="B699" s="1">
        <f t="shared" si="16"/>
        <v>7</v>
      </c>
      <c r="C699" s="10" t="s">
        <v>313</v>
      </c>
      <c r="D699" s="10" t="s">
        <v>313</v>
      </c>
      <c r="E699" s="10" t="s">
        <v>313</v>
      </c>
    </row>
    <row r="700" spans="1:5" x14ac:dyDescent="0.25">
      <c r="A700" s="3">
        <v>44529</v>
      </c>
      <c r="B700" s="1">
        <f t="shared" si="16"/>
        <v>1</v>
      </c>
      <c r="C700" s="10" t="s">
        <v>315</v>
      </c>
      <c r="D700" s="10" t="s">
        <v>315</v>
      </c>
      <c r="E700" s="10" t="s">
        <v>315</v>
      </c>
    </row>
    <row r="701" spans="1:5" x14ac:dyDescent="0.25">
      <c r="A701" s="3">
        <v>44530</v>
      </c>
      <c r="B701" s="1">
        <f t="shared" si="16"/>
        <v>2</v>
      </c>
      <c r="C701" s="10" t="s">
        <v>315</v>
      </c>
      <c r="D701" s="10" t="s">
        <v>315</v>
      </c>
      <c r="E701" s="10" t="s">
        <v>315</v>
      </c>
    </row>
    <row r="702" spans="1:5" x14ac:dyDescent="0.25">
      <c r="A702" s="3">
        <v>44531</v>
      </c>
      <c r="B702" s="1">
        <f t="shared" si="16"/>
        <v>3</v>
      </c>
      <c r="C702" s="10" t="s">
        <v>315</v>
      </c>
      <c r="D702" s="10" t="s">
        <v>315</v>
      </c>
      <c r="E702" s="10" t="s">
        <v>315</v>
      </c>
    </row>
    <row r="703" spans="1:5" x14ac:dyDescent="0.25">
      <c r="A703" s="3">
        <v>44532</v>
      </c>
      <c r="B703" s="1">
        <f t="shared" si="16"/>
        <v>4</v>
      </c>
      <c r="C703" s="10" t="s">
        <v>315</v>
      </c>
      <c r="D703" s="10" t="s">
        <v>315</v>
      </c>
      <c r="E703" s="10" t="s">
        <v>315</v>
      </c>
    </row>
    <row r="704" spans="1:5" x14ac:dyDescent="0.25">
      <c r="A704" s="3">
        <v>44533</v>
      </c>
      <c r="B704" s="1">
        <f t="shared" si="16"/>
        <v>5</v>
      </c>
      <c r="C704" s="10" t="s">
        <v>315</v>
      </c>
      <c r="D704" s="10" t="s">
        <v>315</v>
      </c>
      <c r="E704" s="10" t="s">
        <v>315</v>
      </c>
    </row>
    <row r="705" spans="1:5" x14ac:dyDescent="0.25">
      <c r="A705" s="3">
        <v>44534</v>
      </c>
      <c r="B705" s="1">
        <f t="shared" si="16"/>
        <v>6</v>
      </c>
      <c r="C705" s="10" t="s">
        <v>315</v>
      </c>
      <c r="D705" s="10" t="s">
        <v>313</v>
      </c>
      <c r="E705" s="10" t="s">
        <v>313</v>
      </c>
    </row>
    <row r="706" spans="1:5" x14ac:dyDescent="0.25">
      <c r="A706" s="3">
        <v>44535</v>
      </c>
      <c r="B706" s="1">
        <f t="shared" si="16"/>
        <v>7</v>
      </c>
      <c r="C706" s="10" t="s">
        <v>313</v>
      </c>
      <c r="D706" s="10" t="s">
        <v>313</v>
      </c>
      <c r="E706" s="10" t="s">
        <v>313</v>
      </c>
    </row>
    <row r="707" spans="1:5" x14ac:dyDescent="0.25">
      <c r="A707" s="3">
        <v>44536</v>
      </c>
      <c r="B707" s="1">
        <f t="shared" si="16"/>
        <v>1</v>
      </c>
      <c r="C707" s="10" t="s">
        <v>315</v>
      </c>
      <c r="D707" s="10" t="s">
        <v>315</v>
      </c>
      <c r="E707" s="10" t="s">
        <v>315</v>
      </c>
    </row>
    <row r="708" spans="1:5" x14ac:dyDescent="0.25">
      <c r="A708" s="3">
        <v>44537</v>
      </c>
      <c r="B708" s="1">
        <f t="shared" si="16"/>
        <v>2</v>
      </c>
      <c r="C708" s="10" t="s">
        <v>315</v>
      </c>
      <c r="D708" s="10" t="s">
        <v>315</v>
      </c>
      <c r="E708" s="10" t="s">
        <v>315</v>
      </c>
    </row>
    <row r="709" spans="1:5" x14ac:dyDescent="0.25">
      <c r="A709" s="3">
        <v>44538</v>
      </c>
      <c r="B709" s="1">
        <f t="shared" si="16"/>
        <v>3</v>
      </c>
      <c r="C709" s="10" t="s">
        <v>315</v>
      </c>
      <c r="D709" s="10" t="s">
        <v>315</v>
      </c>
      <c r="E709" s="10" t="s">
        <v>315</v>
      </c>
    </row>
    <row r="710" spans="1:5" x14ac:dyDescent="0.25">
      <c r="A710" s="3">
        <v>44539</v>
      </c>
      <c r="B710" s="1">
        <f t="shared" si="16"/>
        <v>4</v>
      </c>
      <c r="C710" s="10" t="s">
        <v>315</v>
      </c>
      <c r="D710" s="10" t="s">
        <v>315</v>
      </c>
      <c r="E710" s="10" t="s">
        <v>315</v>
      </c>
    </row>
    <row r="711" spans="1:5" x14ac:dyDescent="0.25">
      <c r="A711" s="3">
        <v>44540</v>
      </c>
      <c r="B711" s="1">
        <f t="shared" si="16"/>
        <v>5</v>
      </c>
      <c r="C711" s="10" t="s">
        <v>315</v>
      </c>
      <c r="D711" s="10" t="s">
        <v>315</v>
      </c>
      <c r="E711" s="10" t="s">
        <v>315</v>
      </c>
    </row>
    <row r="712" spans="1:5" x14ac:dyDescent="0.25">
      <c r="A712" s="3">
        <v>44541</v>
      </c>
      <c r="B712" s="1">
        <f t="shared" si="16"/>
        <v>6</v>
      </c>
      <c r="C712" s="10" t="s">
        <v>315</v>
      </c>
      <c r="D712" s="10" t="s">
        <v>313</v>
      </c>
      <c r="E712" s="10" t="s">
        <v>313</v>
      </c>
    </row>
    <row r="713" spans="1:5" x14ac:dyDescent="0.25">
      <c r="A713" s="3">
        <v>44542</v>
      </c>
      <c r="B713" s="1">
        <f t="shared" si="16"/>
        <v>7</v>
      </c>
      <c r="C713" s="10" t="s">
        <v>313</v>
      </c>
      <c r="D713" s="10" t="s">
        <v>313</v>
      </c>
      <c r="E713" s="10" t="s">
        <v>313</v>
      </c>
    </row>
    <row r="714" spans="1:5" x14ac:dyDescent="0.25">
      <c r="A714" s="3">
        <v>44543</v>
      </c>
      <c r="B714" s="1">
        <f t="shared" si="16"/>
        <v>1</v>
      </c>
      <c r="C714" s="10" t="s">
        <v>315</v>
      </c>
      <c r="D714" s="10" t="s">
        <v>315</v>
      </c>
      <c r="E714" s="10" t="s">
        <v>315</v>
      </c>
    </row>
    <row r="715" spans="1:5" x14ac:dyDescent="0.25">
      <c r="A715" s="3">
        <v>44544</v>
      </c>
      <c r="B715" s="1">
        <f t="shared" si="16"/>
        <v>2</v>
      </c>
      <c r="C715" s="10" t="s">
        <v>315</v>
      </c>
      <c r="D715" s="10" t="s">
        <v>315</v>
      </c>
      <c r="E715" s="10" t="s">
        <v>315</v>
      </c>
    </row>
    <row r="716" spans="1:5" x14ac:dyDescent="0.25">
      <c r="A716" s="3">
        <v>44545</v>
      </c>
      <c r="B716" s="1">
        <f t="shared" si="16"/>
        <v>3</v>
      </c>
      <c r="C716" s="10" t="s">
        <v>315</v>
      </c>
      <c r="D716" s="10" t="s">
        <v>315</v>
      </c>
      <c r="E716" s="10" t="s">
        <v>315</v>
      </c>
    </row>
    <row r="717" spans="1:5" x14ac:dyDescent="0.25">
      <c r="A717" s="3">
        <v>44546</v>
      </c>
      <c r="B717" s="1">
        <f t="shared" si="16"/>
        <v>4</v>
      </c>
      <c r="C717" s="10" t="s">
        <v>315</v>
      </c>
      <c r="D717" s="10" t="s">
        <v>315</v>
      </c>
      <c r="E717" s="10" t="s">
        <v>315</v>
      </c>
    </row>
    <row r="718" spans="1:5" x14ac:dyDescent="0.25">
      <c r="A718" s="3">
        <v>44547</v>
      </c>
      <c r="B718" s="1">
        <f t="shared" si="16"/>
        <v>5</v>
      </c>
      <c r="C718" s="10" t="s">
        <v>315</v>
      </c>
      <c r="D718" s="10" t="s">
        <v>315</v>
      </c>
      <c r="E718" s="10" t="s">
        <v>315</v>
      </c>
    </row>
    <row r="719" spans="1:5" x14ac:dyDescent="0.25">
      <c r="A719" s="3">
        <v>44548</v>
      </c>
      <c r="B719" s="1">
        <f t="shared" si="16"/>
        <v>6</v>
      </c>
      <c r="C719" s="10" t="s">
        <v>315</v>
      </c>
      <c r="D719" s="10" t="s">
        <v>313</v>
      </c>
      <c r="E719" s="10" t="s">
        <v>313</v>
      </c>
    </row>
    <row r="720" spans="1:5" x14ac:dyDescent="0.25">
      <c r="A720" s="3">
        <v>44549</v>
      </c>
      <c r="B720" s="1">
        <f t="shared" si="16"/>
        <v>7</v>
      </c>
      <c r="C720" s="10" t="s">
        <v>313</v>
      </c>
      <c r="D720" s="10" t="s">
        <v>313</v>
      </c>
      <c r="E720" s="10" t="s">
        <v>313</v>
      </c>
    </row>
    <row r="721" spans="1:5" x14ac:dyDescent="0.25">
      <c r="A721" s="3">
        <v>44550</v>
      </c>
      <c r="B721" s="1">
        <f t="shared" si="16"/>
        <v>1</v>
      </c>
      <c r="C721" s="10" t="s">
        <v>315</v>
      </c>
      <c r="D721" s="10" t="s">
        <v>315</v>
      </c>
      <c r="E721" s="10" t="s">
        <v>315</v>
      </c>
    </row>
    <row r="722" spans="1:5" x14ac:dyDescent="0.25">
      <c r="A722" s="3">
        <v>44551</v>
      </c>
      <c r="B722" s="1">
        <f t="shared" si="16"/>
        <v>2</v>
      </c>
      <c r="C722" s="10" t="s">
        <v>315</v>
      </c>
      <c r="D722" s="10" t="s">
        <v>315</v>
      </c>
      <c r="E722" s="10" t="s">
        <v>315</v>
      </c>
    </row>
    <row r="723" spans="1:5" x14ac:dyDescent="0.25">
      <c r="A723" s="3">
        <v>44552</v>
      </c>
      <c r="B723" s="1">
        <f t="shared" si="16"/>
        <v>3</v>
      </c>
      <c r="C723" s="10" t="s">
        <v>315</v>
      </c>
      <c r="D723" s="10" t="s">
        <v>315</v>
      </c>
      <c r="E723" s="10" t="s">
        <v>315</v>
      </c>
    </row>
    <row r="724" spans="1:5" x14ac:dyDescent="0.25">
      <c r="A724" s="3">
        <v>44553</v>
      </c>
      <c r="B724" s="1">
        <f t="shared" si="16"/>
        <v>4</v>
      </c>
      <c r="C724" s="10" t="s">
        <v>315</v>
      </c>
      <c r="D724" s="10" t="s">
        <v>315</v>
      </c>
      <c r="E724" s="10" t="s">
        <v>315</v>
      </c>
    </row>
    <row r="725" spans="1:5" x14ac:dyDescent="0.25">
      <c r="A725" s="3">
        <v>44554</v>
      </c>
      <c r="B725" s="1">
        <f t="shared" si="16"/>
        <v>5</v>
      </c>
      <c r="C725" s="10" t="s">
        <v>315</v>
      </c>
      <c r="D725" s="10" t="s">
        <v>315</v>
      </c>
      <c r="E725" s="10" t="s">
        <v>315</v>
      </c>
    </row>
    <row r="726" spans="1:5" x14ac:dyDescent="0.25">
      <c r="A726" s="3">
        <v>44555</v>
      </c>
      <c r="B726" s="1">
        <f t="shared" si="16"/>
        <v>6</v>
      </c>
      <c r="C726" s="10" t="s">
        <v>315</v>
      </c>
      <c r="D726" s="10" t="s">
        <v>313</v>
      </c>
      <c r="E726" s="10" t="s">
        <v>313</v>
      </c>
    </row>
    <row r="727" spans="1:5" x14ac:dyDescent="0.25">
      <c r="A727" s="3">
        <v>44556</v>
      </c>
      <c r="B727" s="1">
        <f t="shared" si="16"/>
        <v>7</v>
      </c>
      <c r="C727" s="10" t="s">
        <v>313</v>
      </c>
      <c r="D727" s="10" t="s">
        <v>313</v>
      </c>
      <c r="E727" s="10" t="s">
        <v>313</v>
      </c>
    </row>
    <row r="728" spans="1:5" x14ac:dyDescent="0.25">
      <c r="A728" s="3">
        <v>44557</v>
      </c>
      <c r="B728" s="1">
        <f t="shared" si="16"/>
        <v>1</v>
      </c>
      <c r="C728" s="10" t="s">
        <v>315</v>
      </c>
      <c r="D728" s="10" t="s">
        <v>315</v>
      </c>
      <c r="E728" s="10" t="s">
        <v>315</v>
      </c>
    </row>
    <row r="729" spans="1:5" x14ac:dyDescent="0.25">
      <c r="A729" s="3">
        <v>44558</v>
      </c>
      <c r="B729" s="1">
        <f t="shared" si="16"/>
        <v>2</v>
      </c>
      <c r="C729" s="10" t="s">
        <v>315</v>
      </c>
      <c r="D729" s="10" t="s">
        <v>315</v>
      </c>
      <c r="E729" s="10" t="s">
        <v>315</v>
      </c>
    </row>
    <row r="730" spans="1:5" x14ac:dyDescent="0.25">
      <c r="A730" s="3">
        <v>44559</v>
      </c>
      <c r="B730" s="1">
        <f t="shared" si="16"/>
        <v>3</v>
      </c>
      <c r="C730" s="10" t="s">
        <v>315</v>
      </c>
      <c r="D730" s="10" t="s">
        <v>315</v>
      </c>
      <c r="E730" s="10" t="s">
        <v>315</v>
      </c>
    </row>
    <row r="731" spans="1:5" x14ac:dyDescent="0.25">
      <c r="A731" s="3">
        <v>44560</v>
      </c>
      <c r="B731" s="1">
        <f t="shared" si="16"/>
        <v>4</v>
      </c>
      <c r="C731" s="10" t="s">
        <v>315</v>
      </c>
      <c r="D731" s="10" t="s">
        <v>315</v>
      </c>
      <c r="E731" s="10" t="s">
        <v>315</v>
      </c>
    </row>
    <row r="732" spans="1:5" x14ac:dyDescent="0.25">
      <c r="A732" s="3">
        <v>44561</v>
      </c>
      <c r="B732" s="1">
        <f t="shared" si="16"/>
        <v>5</v>
      </c>
      <c r="C732" s="10" t="s">
        <v>315</v>
      </c>
      <c r="D732" s="10" t="s">
        <v>315</v>
      </c>
      <c r="E732" s="10" t="s">
        <v>315</v>
      </c>
    </row>
    <row r="733" spans="1:5" x14ac:dyDescent="0.25">
      <c r="A733" s="3">
        <v>44562</v>
      </c>
      <c r="B733" s="1">
        <f t="shared" si="16"/>
        <v>6</v>
      </c>
      <c r="C733" s="10" t="s">
        <v>315</v>
      </c>
      <c r="D733" s="10" t="s">
        <v>313</v>
      </c>
      <c r="E733" s="10" t="s">
        <v>313</v>
      </c>
    </row>
    <row r="734" spans="1:5" x14ac:dyDescent="0.25">
      <c r="A734" s="3">
        <v>44563</v>
      </c>
      <c r="B734" s="1">
        <f t="shared" si="16"/>
        <v>7</v>
      </c>
      <c r="C734" s="10" t="s">
        <v>313</v>
      </c>
      <c r="D734" s="10" t="s">
        <v>313</v>
      </c>
      <c r="E734" s="10" t="s">
        <v>313</v>
      </c>
    </row>
    <row r="735" spans="1:5" x14ac:dyDescent="0.25">
      <c r="A735" s="3">
        <v>44564</v>
      </c>
      <c r="B735" s="1">
        <f t="shared" si="16"/>
        <v>1</v>
      </c>
      <c r="C735" s="10" t="s">
        <v>315</v>
      </c>
      <c r="D735" s="10" t="s">
        <v>315</v>
      </c>
      <c r="E735" s="10" t="s">
        <v>315</v>
      </c>
    </row>
    <row r="736" spans="1:5" x14ac:dyDescent="0.25">
      <c r="A736" s="3">
        <v>44565</v>
      </c>
      <c r="B736" s="1">
        <f t="shared" ref="B736:B799" si="17">IF(A736&gt;0,WEEKDAY(A736,2),"")</f>
        <v>2</v>
      </c>
      <c r="C736" s="10" t="s">
        <v>315</v>
      </c>
      <c r="D736" s="10" t="s">
        <v>315</v>
      </c>
      <c r="E736" s="10" t="s">
        <v>315</v>
      </c>
    </row>
    <row r="737" spans="1:5" x14ac:dyDescent="0.25">
      <c r="A737" s="3">
        <v>44566</v>
      </c>
      <c r="B737" s="1">
        <f t="shared" si="17"/>
        <v>3</v>
      </c>
      <c r="C737" s="10" t="s">
        <v>315</v>
      </c>
      <c r="D737" s="10" t="s">
        <v>315</v>
      </c>
      <c r="E737" s="10" t="s">
        <v>315</v>
      </c>
    </row>
    <row r="738" spans="1:5" x14ac:dyDescent="0.25">
      <c r="A738" s="3">
        <v>44567</v>
      </c>
      <c r="B738" s="1">
        <f t="shared" si="17"/>
        <v>4</v>
      </c>
      <c r="C738" s="10" t="s">
        <v>315</v>
      </c>
      <c r="D738" s="10" t="s">
        <v>315</v>
      </c>
      <c r="E738" s="10" t="s">
        <v>315</v>
      </c>
    </row>
    <row r="739" spans="1:5" x14ac:dyDescent="0.25">
      <c r="A739" s="3">
        <v>44568</v>
      </c>
      <c r="B739" s="1">
        <f t="shared" si="17"/>
        <v>5</v>
      </c>
      <c r="C739" s="10" t="s">
        <v>315</v>
      </c>
      <c r="D739" s="10" t="s">
        <v>315</v>
      </c>
      <c r="E739" s="10" t="s">
        <v>315</v>
      </c>
    </row>
    <row r="740" spans="1:5" x14ac:dyDescent="0.25">
      <c r="A740" s="3">
        <v>44569</v>
      </c>
      <c r="B740" s="1">
        <f t="shared" si="17"/>
        <v>6</v>
      </c>
      <c r="C740" s="10" t="s">
        <v>315</v>
      </c>
      <c r="D740" s="10" t="s">
        <v>313</v>
      </c>
      <c r="E740" s="10" t="s">
        <v>313</v>
      </c>
    </row>
    <row r="741" spans="1:5" x14ac:dyDescent="0.25">
      <c r="A741" s="3">
        <v>44570</v>
      </c>
      <c r="B741" s="1">
        <f t="shared" si="17"/>
        <v>7</v>
      </c>
      <c r="C741" s="10" t="s">
        <v>313</v>
      </c>
      <c r="D741" s="10" t="s">
        <v>313</v>
      </c>
      <c r="E741" s="10" t="s">
        <v>313</v>
      </c>
    </row>
    <row r="742" spans="1:5" x14ac:dyDescent="0.25">
      <c r="A742" s="3">
        <v>44571</v>
      </c>
      <c r="B742" s="1">
        <f t="shared" si="17"/>
        <v>1</v>
      </c>
      <c r="C742" s="10" t="s">
        <v>315</v>
      </c>
      <c r="D742" s="10" t="s">
        <v>315</v>
      </c>
      <c r="E742" s="10" t="s">
        <v>315</v>
      </c>
    </row>
    <row r="743" spans="1:5" x14ac:dyDescent="0.25">
      <c r="A743" s="3">
        <v>44572</v>
      </c>
      <c r="B743" s="1">
        <f t="shared" si="17"/>
        <v>2</v>
      </c>
      <c r="C743" s="10" t="s">
        <v>315</v>
      </c>
      <c r="D743" s="10" t="s">
        <v>315</v>
      </c>
      <c r="E743" s="10" t="s">
        <v>315</v>
      </c>
    </row>
    <row r="744" spans="1:5" x14ac:dyDescent="0.25">
      <c r="A744" s="3">
        <v>44573</v>
      </c>
      <c r="B744" s="1">
        <f t="shared" si="17"/>
        <v>3</v>
      </c>
      <c r="C744" s="10" t="s">
        <v>315</v>
      </c>
      <c r="D744" s="10" t="s">
        <v>315</v>
      </c>
      <c r="E744" s="10" t="s">
        <v>315</v>
      </c>
    </row>
    <row r="745" spans="1:5" x14ac:dyDescent="0.25">
      <c r="A745" s="3">
        <v>44574</v>
      </c>
      <c r="B745" s="1">
        <f t="shared" si="17"/>
        <v>4</v>
      </c>
      <c r="C745" s="10" t="s">
        <v>315</v>
      </c>
      <c r="D745" s="10" t="s">
        <v>315</v>
      </c>
      <c r="E745" s="10" t="s">
        <v>315</v>
      </c>
    </row>
    <row r="746" spans="1:5" x14ac:dyDescent="0.25">
      <c r="A746" s="3">
        <v>44575</v>
      </c>
      <c r="B746" s="1">
        <f t="shared" si="17"/>
        <v>5</v>
      </c>
      <c r="C746" s="10" t="s">
        <v>315</v>
      </c>
      <c r="D746" s="10" t="s">
        <v>315</v>
      </c>
      <c r="E746" s="10" t="s">
        <v>315</v>
      </c>
    </row>
    <row r="747" spans="1:5" x14ac:dyDescent="0.25">
      <c r="A747" s="3">
        <v>44576</v>
      </c>
      <c r="B747" s="1">
        <f t="shared" si="17"/>
        <v>6</v>
      </c>
      <c r="C747" s="10" t="s">
        <v>315</v>
      </c>
      <c r="D747" s="10" t="s">
        <v>313</v>
      </c>
      <c r="E747" s="10" t="s">
        <v>313</v>
      </c>
    </row>
    <row r="748" spans="1:5" x14ac:dyDescent="0.25">
      <c r="A748" s="3">
        <v>44577</v>
      </c>
      <c r="B748" s="1">
        <f t="shared" si="17"/>
        <v>7</v>
      </c>
      <c r="C748" s="10" t="s">
        <v>313</v>
      </c>
      <c r="D748" s="10" t="s">
        <v>313</v>
      </c>
      <c r="E748" s="10" t="s">
        <v>313</v>
      </c>
    </row>
    <row r="749" spans="1:5" x14ac:dyDescent="0.25">
      <c r="A749" s="3">
        <v>44578</v>
      </c>
      <c r="B749" s="1">
        <f t="shared" si="17"/>
        <v>1</v>
      </c>
      <c r="C749" s="10" t="s">
        <v>315</v>
      </c>
      <c r="D749" s="10" t="s">
        <v>315</v>
      </c>
      <c r="E749" s="10" t="s">
        <v>315</v>
      </c>
    </row>
    <row r="750" spans="1:5" x14ac:dyDescent="0.25">
      <c r="A750" s="3">
        <v>44579</v>
      </c>
      <c r="B750" s="1">
        <f t="shared" si="17"/>
        <v>2</v>
      </c>
      <c r="C750" s="10" t="s">
        <v>315</v>
      </c>
      <c r="D750" s="10" t="s">
        <v>315</v>
      </c>
      <c r="E750" s="10" t="s">
        <v>315</v>
      </c>
    </row>
    <row r="751" spans="1:5" x14ac:dyDescent="0.25">
      <c r="A751" s="3">
        <v>44580</v>
      </c>
      <c r="B751" s="1">
        <f t="shared" si="17"/>
        <v>3</v>
      </c>
      <c r="C751" s="10" t="s">
        <v>315</v>
      </c>
      <c r="D751" s="10" t="s">
        <v>315</v>
      </c>
      <c r="E751" s="10" t="s">
        <v>315</v>
      </c>
    </row>
    <row r="752" spans="1:5" x14ac:dyDescent="0.25">
      <c r="A752" s="3">
        <v>44581</v>
      </c>
      <c r="B752" s="1">
        <f t="shared" si="17"/>
        <v>4</v>
      </c>
      <c r="C752" s="10" t="s">
        <v>315</v>
      </c>
      <c r="D752" s="10" t="s">
        <v>315</v>
      </c>
      <c r="E752" s="10" t="s">
        <v>315</v>
      </c>
    </row>
    <row r="753" spans="1:5" x14ac:dyDescent="0.25">
      <c r="A753" s="3">
        <v>44582</v>
      </c>
      <c r="B753" s="1">
        <f t="shared" si="17"/>
        <v>5</v>
      </c>
      <c r="C753" s="10" t="s">
        <v>315</v>
      </c>
      <c r="D753" s="10" t="s">
        <v>315</v>
      </c>
      <c r="E753" s="10" t="s">
        <v>315</v>
      </c>
    </row>
    <row r="754" spans="1:5" x14ac:dyDescent="0.25">
      <c r="A754" s="3">
        <v>44583</v>
      </c>
      <c r="B754" s="1">
        <f t="shared" si="17"/>
        <v>6</v>
      </c>
      <c r="C754" s="10" t="s">
        <v>315</v>
      </c>
      <c r="D754" s="10" t="s">
        <v>313</v>
      </c>
      <c r="E754" s="10" t="s">
        <v>313</v>
      </c>
    </row>
    <row r="755" spans="1:5" x14ac:dyDescent="0.25">
      <c r="A755" s="3">
        <v>44584</v>
      </c>
      <c r="B755" s="1">
        <f t="shared" si="17"/>
        <v>7</v>
      </c>
      <c r="C755" s="10" t="s">
        <v>313</v>
      </c>
      <c r="D755" s="10" t="s">
        <v>313</v>
      </c>
      <c r="E755" s="10" t="s">
        <v>313</v>
      </c>
    </row>
    <row r="756" spans="1:5" x14ac:dyDescent="0.25">
      <c r="A756" s="3">
        <v>44585</v>
      </c>
      <c r="B756" s="1">
        <f t="shared" si="17"/>
        <v>1</v>
      </c>
      <c r="C756" s="10" t="s">
        <v>315</v>
      </c>
      <c r="D756" s="10" t="s">
        <v>315</v>
      </c>
      <c r="E756" s="10" t="s">
        <v>315</v>
      </c>
    </row>
    <row r="757" spans="1:5" x14ac:dyDescent="0.25">
      <c r="A757" s="3">
        <v>44586</v>
      </c>
      <c r="B757" s="1">
        <f t="shared" si="17"/>
        <v>2</v>
      </c>
      <c r="C757" s="10" t="s">
        <v>315</v>
      </c>
      <c r="D757" s="10" t="s">
        <v>315</v>
      </c>
      <c r="E757" s="10" t="s">
        <v>315</v>
      </c>
    </row>
    <row r="758" spans="1:5" x14ac:dyDescent="0.25">
      <c r="A758" s="3">
        <v>44587</v>
      </c>
      <c r="B758" s="1">
        <f t="shared" si="17"/>
        <v>3</v>
      </c>
      <c r="C758" s="10" t="s">
        <v>315</v>
      </c>
      <c r="D758" s="10" t="s">
        <v>315</v>
      </c>
      <c r="E758" s="10" t="s">
        <v>315</v>
      </c>
    </row>
    <row r="759" spans="1:5" x14ac:dyDescent="0.25">
      <c r="A759" s="3">
        <v>44588</v>
      </c>
      <c r="B759" s="1">
        <f t="shared" si="17"/>
        <v>4</v>
      </c>
      <c r="C759" s="10" t="s">
        <v>315</v>
      </c>
      <c r="D759" s="10" t="s">
        <v>315</v>
      </c>
      <c r="E759" s="10" t="s">
        <v>315</v>
      </c>
    </row>
    <row r="760" spans="1:5" x14ac:dyDescent="0.25">
      <c r="A760" s="3">
        <v>44589</v>
      </c>
      <c r="B760" s="1">
        <f t="shared" si="17"/>
        <v>5</v>
      </c>
      <c r="C760" s="10" t="s">
        <v>315</v>
      </c>
      <c r="D760" s="10" t="s">
        <v>315</v>
      </c>
      <c r="E760" s="10" t="s">
        <v>315</v>
      </c>
    </row>
    <row r="761" spans="1:5" x14ac:dyDescent="0.25">
      <c r="A761" s="3">
        <v>44590</v>
      </c>
      <c r="B761" s="1">
        <f t="shared" si="17"/>
        <v>6</v>
      </c>
      <c r="C761" s="10" t="s">
        <v>315</v>
      </c>
      <c r="D761" s="10" t="s">
        <v>313</v>
      </c>
      <c r="E761" s="10" t="s">
        <v>313</v>
      </c>
    </row>
    <row r="762" spans="1:5" x14ac:dyDescent="0.25">
      <c r="A762" s="3">
        <v>44591</v>
      </c>
      <c r="B762" s="1">
        <f t="shared" si="17"/>
        <v>7</v>
      </c>
      <c r="C762" s="10" t="s">
        <v>313</v>
      </c>
      <c r="D762" s="10" t="s">
        <v>313</v>
      </c>
      <c r="E762" s="10" t="s">
        <v>313</v>
      </c>
    </row>
    <row r="763" spans="1:5" x14ac:dyDescent="0.25">
      <c r="A763" s="3">
        <v>44592</v>
      </c>
      <c r="B763" s="1">
        <f t="shared" si="17"/>
        <v>1</v>
      </c>
      <c r="C763" s="10" t="s">
        <v>315</v>
      </c>
      <c r="D763" s="10" t="s">
        <v>315</v>
      </c>
      <c r="E763" s="10" t="s">
        <v>315</v>
      </c>
    </row>
    <row r="764" spans="1:5" x14ac:dyDescent="0.25">
      <c r="A764" s="3">
        <v>44593</v>
      </c>
      <c r="B764" s="1">
        <f t="shared" si="17"/>
        <v>2</v>
      </c>
      <c r="C764" s="10" t="s">
        <v>315</v>
      </c>
      <c r="D764" s="10" t="s">
        <v>315</v>
      </c>
      <c r="E764" s="10" t="s">
        <v>315</v>
      </c>
    </row>
    <row r="765" spans="1:5" x14ac:dyDescent="0.25">
      <c r="A765" s="3">
        <v>44594</v>
      </c>
      <c r="B765" s="1">
        <f t="shared" si="17"/>
        <v>3</v>
      </c>
      <c r="C765" s="10" t="s">
        <v>315</v>
      </c>
      <c r="D765" s="10" t="s">
        <v>315</v>
      </c>
      <c r="E765" s="10" t="s">
        <v>315</v>
      </c>
    </row>
    <row r="766" spans="1:5" x14ac:dyDescent="0.25">
      <c r="A766" s="3">
        <v>44595</v>
      </c>
      <c r="B766" s="1">
        <f t="shared" si="17"/>
        <v>4</v>
      </c>
      <c r="C766" s="10" t="s">
        <v>315</v>
      </c>
      <c r="D766" s="10" t="s">
        <v>315</v>
      </c>
      <c r="E766" s="10" t="s">
        <v>315</v>
      </c>
    </row>
    <row r="767" spans="1:5" x14ac:dyDescent="0.25">
      <c r="A767" s="3">
        <v>44596</v>
      </c>
      <c r="B767" s="1">
        <f t="shared" si="17"/>
        <v>5</v>
      </c>
      <c r="C767" s="10" t="s">
        <v>315</v>
      </c>
      <c r="D767" s="10" t="s">
        <v>315</v>
      </c>
      <c r="E767" s="10" t="s">
        <v>315</v>
      </c>
    </row>
    <row r="768" spans="1:5" x14ac:dyDescent="0.25">
      <c r="A768" s="3">
        <v>44597</v>
      </c>
      <c r="B768" s="1">
        <f t="shared" si="17"/>
        <v>6</v>
      </c>
      <c r="C768" s="10" t="s">
        <v>315</v>
      </c>
      <c r="D768" s="10" t="s">
        <v>313</v>
      </c>
      <c r="E768" s="10" t="s">
        <v>313</v>
      </c>
    </row>
    <row r="769" spans="1:5" x14ac:dyDescent="0.25">
      <c r="A769" s="3">
        <v>44598</v>
      </c>
      <c r="B769" s="1">
        <f t="shared" si="17"/>
        <v>7</v>
      </c>
      <c r="C769" s="10" t="s">
        <v>313</v>
      </c>
      <c r="D769" s="10" t="s">
        <v>313</v>
      </c>
      <c r="E769" s="10" t="s">
        <v>313</v>
      </c>
    </row>
    <row r="770" spans="1:5" x14ac:dyDescent="0.25">
      <c r="A770" s="3">
        <v>44599</v>
      </c>
      <c r="B770" s="1">
        <f t="shared" si="17"/>
        <v>1</v>
      </c>
      <c r="C770" s="10" t="s">
        <v>315</v>
      </c>
      <c r="D770" s="10" t="s">
        <v>315</v>
      </c>
      <c r="E770" s="10" t="s">
        <v>315</v>
      </c>
    </row>
    <row r="771" spans="1:5" x14ac:dyDescent="0.25">
      <c r="A771" s="3">
        <v>44600</v>
      </c>
      <c r="B771" s="1">
        <f t="shared" si="17"/>
        <v>2</v>
      </c>
      <c r="C771" s="10" t="s">
        <v>315</v>
      </c>
      <c r="D771" s="10" t="s">
        <v>315</v>
      </c>
      <c r="E771" s="10" t="s">
        <v>315</v>
      </c>
    </row>
    <row r="772" spans="1:5" x14ac:dyDescent="0.25">
      <c r="A772" s="3">
        <v>44601</v>
      </c>
      <c r="B772" s="1">
        <f t="shared" si="17"/>
        <v>3</v>
      </c>
      <c r="C772" s="10" t="s">
        <v>315</v>
      </c>
      <c r="D772" s="10" t="s">
        <v>315</v>
      </c>
      <c r="E772" s="10" t="s">
        <v>315</v>
      </c>
    </row>
    <row r="773" spans="1:5" x14ac:dyDescent="0.25">
      <c r="A773" s="3">
        <v>44602</v>
      </c>
      <c r="B773" s="1">
        <f t="shared" si="17"/>
        <v>4</v>
      </c>
      <c r="C773" s="10" t="s">
        <v>315</v>
      </c>
      <c r="D773" s="10" t="s">
        <v>315</v>
      </c>
      <c r="E773" s="10" t="s">
        <v>315</v>
      </c>
    </row>
    <row r="774" spans="1:5" x14ac:dyDescent="0.25">
      <c r="A774" s="3">
        <v>44603</v>
      </c>
      <c r="B774" s="1">
        <f t="shared" si="17"/>
        <v>5</v>
      </c>
      <c r="C774" s="10" t="s">
        <v>315</v>
      </c>
      <c r="D774" s="10" t="s">
        <v>315</v>
      </c>
      <c r="E774" s="10" t="s">
        <v>315</v>
      </c>
    </row>
    <row r="775" spans="1:5" x14ac:dyDescent="0.25">
      <c r="A775" s="3">
        <v>44604</v>
      </c>
      <c r="B775" s="1">
        <f t="shared" si="17"/>
        <v>6</v>
      </c>
      <c r="C775" s="10" t="s">
        <v>315</v>
      </c>
      <c r="D775" s="10" t="s">
        <v>313</v>
      </c>
      <c r="E775" s="10" t="s">
        <v>313</v>
      </c>
    </row>
    <row r="776" spans="1:5" x14ac:dyDescent="0.25">
      <c r="A776" s="3">
        <v>44605</v>
      </c>
      <c r="B776" s="1">
        <f t="shared" si="17"/>
        <v>7</v>
      </c>
      <c r="C776" s="10" t="s">
        <v>313</v>
      </c>
      <c r="D776" s="10" t="s">
        <v>313</v>
      </c>
      <c r="E776" s="10" t="s">
        <v>313</v>
      </c>
    </row>
    <row r="777" spans="1:5" x14ac:dyDescent="0.25">
      <c r="A777" s="3">
        <v>44606</v>
      </c>
      <c r="B777" s="1">
        <f t="shared" si="17"/>
        <v>1</v>
      </c>
      <c r="C777" s="10" t="s">
        <v>315</v>
      </c>
      <c r="D777" s="10" t="s">
        <v>315</v>
      </c>
      <c r="E777" s="10" t="s">
        <v>315</v>
      </c>
    </row>
    <row r="778" spans="1:5" x14ac:dyDescent="0.25">
      <c r="A778" s="3">
        <v>44607</v>
      </c>
      <c r="B778" s="1">
        <f t="shared" si="17"/>
        <v>2</v>
      </c>
      <c r="C778" s="10" t="s">
        <v>315</v>
      </c>
      <c r="D778" s="10" t="s">
        <v>315</v>
      </c>
      <c r="E778" s="10" t="s">
        <v>315</v>
      </c>
    </row>
    <row r="779" spans="1:5" x14ac:dyDescent="0.25">
      <c r="A779" s="3">
        <v>44608</v>
      </c>
      <c r="B779" s="1">
        <f t="shared" si="17"/>
        <v>3</v>
      </c>
      <c r="C779" s="10" t="s">
        <v>315</v>
      </c>
      <c r="D779" s="10" t="s">
        <v>315</v>
      </c>
      <c r="E779" s="10" t="s">
        <v>315</v>
      </c>
    </row>
    <row r="780" spans="1:5" x14ac:dyDescent="0.25">
      <c r="A780" s="3">
        <v>44609</v>
      </c>
      <c r="B780" s="1">
        <f t="shared" si="17"/>
        <v>4</v>
      </c>
      <c r="C780" s="10" t="s">
        <v>315</v>
      </c>
      <c r="D780" s="10" t="s">
        <v>315</v>
      </c>
      <c r="E780" s="10" t="s">
        <v>315</v>
      </c>
    </row>
    <row r="781" spans="1:5" x14ac:dyDescent="0.25">
      <c r="A781" s="3">
        <v>44610</v>
      </c>
      <c r="B781" s="1">
        <f t="shared" si="17"/>
        <v>5</v>
      </c>
      <c r="C781" s="10" t="s">
        <v>315</v>
      </c>
      <c r="D781" s="10" t="s">
        <v>315</v>
      </c>
      <c r="E781" s="10" t="s">
        <v>315</v>
      </c>
    </row>
    <row r="782" spans="1:5" x14ac:dyDescent="0.25">
      <c r="A782" s="3">
        <v>44611</v>
      </c>
      <c r="B782" s="1">
        <f t="shared" si="17"/>
        <v>6</v>
      </c>
      <c r="C782" s="10" t="s">
        <v>315</v>
      </c>
      <c r="D782" s="10" t="s">
        <v>313</v>
      </c>
      <c r="E782" s="10" t="s">
        <v>313</v>
      </c>
    </row>
    <row r="783" spans="1:5" x14ac:dyDescent="0.25">
      <c r="A783" s="3">
        <v>44612</v>
      </c>
      <c r="B783" s="1">
        <f t="shared" si="17"/>
        <v>7</v>
      </c>
      <c r="C783" s="10" t="s">
        <v>313</v>
      </c>
      <c r="D783" s="10" t="s">
        <v>313</v>
      </c>
      <c r="E783" s="10" t="s">
        <v>313</v>
      </c>
    </row>
    <row r="784" spans="1:5" x14ac:dyDescent="0.25">
      <c r="A784" s="3">
        <v>44613</v>
      </c>
      <c r="B784" s="1">
        <f t="shared" si="17"/>
        <v>1</v>
      </c>
      <c r="C784" s="10" t="s">
        <v>315</v>
      </c>
      <c r="D784" s="10" t="s">
        <v>315</v>
      </c>
      <c r="E784" s="10" t="s">
        <v>315</v>
      </c>
    </row>
    <row r="785" spans="1:5" x14ac:dyDescent="0.25">
      <c r="A785" s="3">
        <v>44614</v>
      </c>
      <c r="B785" s="1">
        <f t="shared" si="17"/>
        <v>2</v>
      </c>
      <c r="C785" s="10" t="s">
        <v>315</v>
      </c>
      <c r="D785" s="10" t="s">
        <v>315</v>
      </c>
      <c r="E785" s="10" t="s">
        <v>315</v>
      </c>
    </row>
    <row r="786" spans="1:5" x14ac:dyDescent="0.25">
      <c r="A786" s="3">
        <v>44615</v>
      </c>
      <c r="B786" s="1">
        <f t="shared" si="17"/>
        <v>3</v>
      </c>
      <c r="C786" s="10" t="s">
        <v>315</v>
      </c>
      <c r="D786" s="10" t="s">
        <v>315</v>
      </c>
      <c r="E786" s="10" t="s">
        <v>315</v>
      </c>
    </row>
    <row r="787" spans="1:5" x14ac:dyDescent="0.25">
      <c r="A787" s="3">
        <v>44616</v>
      </c>
      <c r="B787" s="1">
        <f t="shared" si="17"/>
        <v>4</v>
      </c>
      <c r="C787" s="10" t="s">
        <v>315</v>
      </c>
      <c r="D787" s="10" t="s">
        <v>315</v>
      </c>
      <c r="E787" s="10" t="s">
        <v>315</v>
      </c>
    </row>
    <row r="788" spans="1:5" x14ac:dyDescent="0.25">
      <c r="A788" s="3">
        <v>44617</v>
      </c>
      <c r="B788" s="1">
        <f t="shared" si="17"/>
        <v>5</v>
      </c>
      <c r="C788" s="10" t="s">
        <v>315</v>
      </c>
      <c r="D788" s="10" t="s">
        <v>315</v>
      </c>
      <c r="E788" s="10" t="s">
        <v>315</v>
      </c>
    </row>
    <row r="789" spans="1:5" x14ac:dyDescent="0.25">
      <c r="A789" s="3">
        <v>44618</v>
      </c>
      <c r="B789" s="1">
        <f t="shared" si="17"/>
        <v>6</v>
      </c>
      <c r="C789" s="10" t="s">
        <v>315</v>
      </c>
      <c r="D789" s="10" t="s">
        <v>313</v>
      </c>
      <c r="E789" s="10" t="s">
        <v>313</v>
      </c>
    </row>
    <row r="790" spans="1:5" x14ac:dyDescent="0.25">
      <c r="A790" s="3">
        <v>44619</v>
      </c>
      <c r="B790" s="1">
        <f t="shared" si="17"/>
        <v>7</v>
      </c>
      <c r="C790" s="10" t="s">
        <v>313</v>
      </c>
      <c r="D790" s="10" t="s">
        <v>313</v>
      </c>
      <c r="E790" s="10" t="s">
        <v>313</v>
      </c>
    </row>
    <row r="791" spans="1:5" x14ac:dyDescent="0.25">
      <c r="A791" s="3">
        <v>44620</v>
      </c>
      <c r="B791" s="1">
        <f t="shared" si="17"/>
        <v>1</v>
      </c>
      <c r="C791" s="10" t="s">
        <v>315</v>
      </c>
      <c r="D791" s="10" t="s">
        <v>315</v>
      </c>
      <c r="E791" s="10" t="s">
        <v>315</v>
      </c>
    </row>
    <row r="792" spans="1:5" x14ac:dyDescent="0.25">
      <c r="A792" s="3">
        <v>44621</v>
      </c>
      <c r="B792" s="1">
        <f t="shared" si="17"/>
        <v>2</v>
      </c>
      <c r="C792" s="10" t="s">
        <v>315</v>
      </c>
      <c r="D792" s="10" t="s">
        <v>315</v>
      </c>
      <c r="E792" s="10" t="s">
        <v>315</v>
      </c>
    </row>
    <row r="793" spans="1:5" x14ac:dyDescent="0.25">
      <c r="A793" s="3">
        <v>44622</v>
      </c>
      <c r="B793" s="1">
        <f t="shared" si="17"/>
        <v>3</v>
      </c>
      <c r="C793" s="10" t="s">
        <v>315</v>
      </c>
      <c r="D793" s="10" t="s">
        <v>315</v>
      </c>
      <c r="E793" s="10" t="s">
        <v>315</v>
      </c>
    </row>
    <row r="794" spans="1:5" x14ac:dyDescent="0.25">
      <c r="A794" s="3">
        <v>44623</v>
      </c>
      <c r="B794" s="1">
        <f t="shared" si="17"/>
        <v>4</v>
      </c>
      <c r="C794" s="10" t="s">
        <v>315</v>
      </c>
      <c r="D794" s="10" t="s">
        <v>315</v>
      </c>
      <c r="E794" s="10" t="s">
        <v>315</v>
      </c>
    </row>
    <row r="795" spans="1:5" x14ac:dyDescent="0.25">
      <c r="A795" s="3">
        <v>44624</v>
      </c>
      <c r="B795" s="1">
        <f t="shared" si="17"/>
        <v>5</v>
      </c>
      <c r="C795" s="10" t="s">
        <v>315</v>
      </c>
      <c r="D795" s="10" t="s">
        <v>315</v>
      </c>
      <c r="E795" s="10" t="s">
        <v>315</v>
      </c>
    </row>
    <row r="796" spans="1:5" x14ac:dyDescent="0.25">
      <c r="A796" s="3">
        <v>44625</v>
      </c>
      <c r="B796" s="1">
        <f t="shared" si="17"/>
        <v>6</v>
      </c>
      <c r="C796" s="10" t="s">
        <v>315</v>
      </c>
      <c r="D796" s="10" t="s">
        <v>313</v>
      </c>
      <c r="E796" s="10" t="s">
        <v>313</v>
      </c>
    </row>
    <row r="797" spans="1:5" x14ac:dyDescent="0.25">
      <c r="A797" s="3">
        <v>44626</v>
      </c>
      <c r="B797" s="1">
        <f t="shared" si="17"/>
        <v>7</v>
      </c>
      <c r="C797" s="10" t="s">
        <v>313</v>
      </c>
      <c r="D797" s="10" t="s">
        <v>313</v>
      </c>
      <c r="E797" s="10" t="s">
        <v>313</v>
      </c>
    </row>
    <row r="798" spans="1:5" x14ac:dyDescent="0.25">
      <c r="A798" s="3">
        <v>44627</v>
      </c>
      <c r="B798" s="1">
        <f t="shared" si="17"/>
        <v>1</v>
      </c>
      <c r="C798" s="10" t="s">
        <v>315</v>
      </c>
      <c r="D798" s="10" t="s">
        <v>315</v>
      </c>
      <c r="E798" s="10" t="s">
        <v>315</v>
      </c>
    </row>
    <row r="799" spans="1:5" x14ac:dyDescent="0.25">
      <c r="A799" s="3">
        <v>44628</v>
      </c>
      <c r="B799" s="1">
        <f t="shared" si="17"/>
        <v>2</v>
      </c>
      <c r="C799" s="10" t="s">
        <v>315</v>
      </c>
      <c r="D799" s="10" t="s">
        <v>315</v>
      </c>
      <c r="E799" s="10" t="s">
        <v>315</v>
      </c>
    </row>
    <row r="800" spans="1:5" x14ac:dyDescent="0.25">
      <c r="A800" s="3">
        <v>44629</v>
      </c>
      <c r="B800" s="1">
        <f t="shared" ref="B800:B863" si="18">IF(A800&gt;0,WEEKDAY(A800,2),"")</f>
        <v>3</v>
      </c>
      <c r="C800" s="10" t="s">
        <v>315</v>
      </c>
      <c r="D800" s="10" t="s">
        <v>315</v>
      </c>
      <c r="E800" s="10" t="s">
        <v>315</v>
      </c>
    </row>
    <row r="801" spans="1:5" x14ac:dyDescent="0.25">
      <c r="A801" s="3">
        <v>44630</v>
      </c>
      <c r="B801" s="1">
        <f t="shared" si="18"/>
        <v>4</v>
      </c>
      <c r="C801" s="10" t="s">
        <v>315</v>
      </c>
      <c r="D801" s="10" t="s">
        <v>315</v>
      </c>
      <c r="E801" s="10" t="s">
        <v>315</v>
      </c>
    </row>
    <row r="802" spans="1:5" x14ac:dyDescent="0.25">
      <c r="A802" s="3">
        <v>44631</v>
      </c>
      <c r="B802" s="1">
        <f t="shared" si="18"/>
        <v>5</v>
      </c>
      <c r="C802" s="10" t="s">
        <v>315</v>
      </c>
      <c r="D802" s="10" t="s">
        <v>315</v>
      </c>
      <c r="E802" s="10" t="s">
        <v>315</v>
      </c>
    </row>
    <row r="803" spans="1:5" x14ac:dyDescent="0.25">
      <c r="A803" s="3">
        <v>44632</v>
      </c>
      <c r="B803" s="1">
        <f t="shared" si="18"/>
        <v>6</v>
      </c>
      <c r="C803" s="10" t="s">
        <v>315</v>
      </c>
      <c r="D803" s="10" t="s">
        <v>313</v>
      </c>
      <c r="E803" s="10" t="s">
        <v>313</v>
      </c>
    </row>
    <row r="804" spans="1:5" x14ac:dyDescent="0.25">
      <c r="A804" s="3">
        <v>44633</v>
      </c>
      <c r="B804" s="1">
        <f t="shared" si="18"/>
        <v>7</v>
      </c>
      <c r="C804" s="10" t="s">
        <v>313</v>
      </c>
      <c r="D804" s="10" t="s">
        <v>313</v>
      </c>
      <c r="E804" s="10" t="s">
        <v>313</v>
      </c>
    </row>
    <row r="805" spans="1:5" x14ac:dyDescent="0.25">
      <c r="A805" s="3">
        <v>44634</v>
      </c>
      <c r="B805" s="1">
        <f t="shared" si="18"/>
        <v>1</v>
      </c>
      <c r="C805" s="10" t="s">
        <v>315</v>
      </c>
      <c r="D805" s="10" t="s">
        <v>315</v>
      </c>
      <c r="E805" s="10" t="s">
        <v>315</v>
      </c>
    </row>
    <row r="806" spans="1:5" x14ac:dyDescent="0.25">
      <c r="A806" s="3">
        <v>44635</v>
      </c>
      <c r="B806" s="1">
        <f t="shared" si="18"/>
        <v>2</v>
      </c>
      <c r="C806" s="10" t="s">
        <v>315</v>
      </c>
      <c r="D806" s="10" t="s">
        <v>315</v>
      </c>
      <c r="E806" s="10" t="s">
        <v>315</v>
      </c>
    </row>
    <row r="807" spans="1:5" x14ac:dyDescent="0.25">
      <c r="A807" s="3">
        <v>44636</v>
      </c>
      <c r="B807" s="1">
        <f t="shared" si="18"/>
        <v>3</v>
      </c>
      <c r="C807" s="10" t="s">
        <v>315</v>
      </c>
      <c r="D807" s="10" t="s">
        <v>315</v>
      </c>
      <c r="E807" s="10" t="s">
        <v>315</v>
      </c>
    </row>
    <row r="808" spans="1:5" x14ac:dyDescent="0.25">
      <c r="A808" s="3">
        <v>44637</v>
      </c>
      <c r="B808" s="1">
        <f t="shared" si="18"/>
        <v>4</v>
      </c>
      <c r="C808" s="10" t="s">
        <v>315</v>
      </c>
      <c r="D808" s="10" t="s">
        <v>315</v>
      </c>
      <c r="E808" s="10" t="s">
        <v>315</v>
      </c>
    </row>
    <row r="809" spans="1:5" x14ac:dyDescent="0.25">
      <c r="A809" s="3">
        <v>44638</v>
      </c>
      <c r="B809" s="1">
        <f t="shared" si="18"/>
        <v>5</v>
      </c>
      <c r="C809" s="10" t="s">
        <v>315</v>
      </c>
      <c r="D809" s="10" t="s">
        <v>315</v>
      </c>
      <c r="E809" s="10" t="s">
        <v>315</v>
      </c>
    </row>
    <row r="810" spans="1:5" x14ac:dyDescent="0.25">
      <c r="A810" s="3">
        <v>44639</v>
      </c>
      <c r="B810" s="1">
        <f t="shared" si="18"/>
        <v>6</v>
      </c>
      <c r="C810" s="10" t="s">
        <v>315</v>
      </c>
      <c r="D810" s="10" t="s">
        <v>313</v>
      </c>
      <c r="E810" s="10" t="s">
        <v>313</v>
      </c>
    </row>
    <row r="811" spans="1:5" x14ac:dyDescent="0.25">
      <c r="A811" s="3">
        <v>44640</v>
      </c>
      <c r="B811" s="1">
        <f t="shared" si="18"/>
        <v>7</v>
      </c>
      <c r="C811" s="10" t="s">
        <v>313</v>
      </c>
      <c r="D811" s="10" t="s">
        <v>313</v>
      </c>
      <c r="E811" s="10" t="s">
        <v>313</v>
      </c>
    </row>
    <row r="812" spans="1:5" x14ac:dyDescent="0.25">
      <c r="A812" s="3">
        <v>44641</v>
      </c>
      <c r="B812" s="1">
        <f t="shared" si="18"/>
        <v>1</v>
      </c>
      <c r="C812" s="10" t="s">
        <v>315</v>
      </c>
      <c r="D812" s="10" t="s">
        <v>315</v>
      </c>
      <c r="E812" s="10" t="s">
        <v>315</v>
      </c>
    </row>
    <row r="813" spans="1:5" x14ac:dyDescent="0.25">
      <c r="A813" s="3">
        <v>44642</v>
      </c>
      <c r="B813" s="1">
        <f t="shared" si="18"/>
        <v>2</v>
      </c>
      <c r="C813" s="10" t="s">
        <v>315</v>
      </c>
      <c r="D813" s="10" t="s">
        <v>315</v>
      </c>
      <c r="E813" s="10" t="s">
        <v>315</v>
      </c>
    </row>
    <row r="814" spans="1:5" x14ac:dyDescent="0.25">
      <c r="A814" s="3">
        <v>44643</v>
      </c>
      <c r="B814" s="1">
        <f t="shared" si="18"/>
        <v>3</v>
      </c>
      <c r="C814" s="10" t="s">
        <v>315</v>
      </c>
      <c r="D814" s="10" t="s">
        <v>315</v>
      </c>
      <c r="E814" s="10" t="s">
        <v>315</v>
      </c>
    </row>
    <row r="815" spans="1:5" x14ac:dyDescent="0.25">
      <c r="A815" s="3">
        <v>44644</v>
      </c>
      <c r="B815" s="1">
        <f t="shared" si="18"/>
        <v>4</v>
      </c>
      <c r="C815" s="10" t="s">
        <v>315</v>
      </c>
      <c r="D815" s="10" t="s">
        <v>315</v>
      </c>
      <c r="E815" s="10" t="s">
        <v>315</v>
      </c>
    </row>
    <row r="816" spans="1:5" x14ac:dyDescent="0.25">
      <c r="A816" s="3">
        <v>44645</v>
      </c>
      <c r="B816" s="1">
        <f t="shared" si="18"/>
        <v>5</v>
      </c>
      <c r="C816" s="10" t="s">
        <v>315</v>
      </c>
      <c r="D816" s="10" t="s">
        <v>315</v>
      </c>
      <c r="E816" s="10" t="s">
        <v>315</v>
      </c>
    </row>
    <row r="817" spans="1:5" x14ac:dyDescent="0.25">
      <c r="A817" s="3">
        <v>44646</v>
      </c>
      <c r="B817" s="1">
        <f t="shared" si="18"/>
        <v>6</v>
      </c>
      <c r="C817" s="10" t="s">
        <v>315</v>
      </c>
      <c r="D817" s="10" t="s">
        <v>313</v>
      </c>
      <c r="E817" s="10" t="s">
        <v>313</v>
      </c>
    </row>
    <row r="818" spans="1:5" x14ac:dyDescent="0.25">
      <c r="A818" s="3">
        <v>44647</v>
      </c>
      <c r="B818" s="1">
        <f t="shared" si="18"/>
        <v>7</v>
      </c>
      <c r="C818" s="10" t="s">
        <v>313</v>
      </c>
      <c r="D818" s="10" t="s">
        <v>313</v>
      </c>
      <c r="E818" s="10" t="s">
        <v>313</v>
      </c>
    </row>
    <row r="819" spans="1:5" x14ac:dyDescent="0.25">
      <c r="A819" s="3">
        <v>44648</v>
      </c>
      <c r="B819" s="1">
        <f t="shared" si="18"/>
        <v>1</v>
      </c>
      <c r="C819" s="10" t="s">
        <v>315</v>
      </c>
      <c r="D819" s="10" t="s">
        <v>315</v>
      </c>
      <c r="E819" s="10" t="s">
        <v>315</v>
      </c>
    </row>
    <row r="820" spans="1:5" x14ac:dyDescent="0.25">
      <c r="A820" s="3">
        <v>44649</v>
      </c>
      <c r="B820" s="1">
        <f t="shared" si="18"/>
        <v>2</v>
      </c>
      <c r="C820" s="10" t="s">
        <v>315</v>
      </c>
      <c r="D820" s="10" t="s">
        <v>315</v>
      </c>
      <c r="E820" s="10" t="s">
        <v>315</v>
      </c>
    </row>
    <row r="821" spans="1:5" x14ac:dyDescent="0.25">
      <c r="A821" s="3">
        <v>44650</v>
      </c>
      <c r="B821" s="1">
        <f t="shared" si="18"/>
        <v>3</v>
      </c>
      <c r="C821" s="10" t="s">
        <v>315</v>
      </c>
      <c r="D821" s="10" t="s">
        <v>315</v>
      </c>
      <c r="E821" s="10" t="s">
        <v>315</v>
      </c>
    </row>
    <row r="822" spans="1:5" x14ac:dyDescent="0.25">
      <c r="A822" s="3">
        <v>44651</v>
      </c>
      <c r="B822" s="1">
        <f t="shared" si="18"/>
        <v>4</v>
      </c>
      <c r="C822" s="10" t="s">
        <v>315</v>
      </c>
      <c r="D822" s="10" t="s">
        <v>315</v>
      </c>
      <c r="E822" s="10" t="s">
        <v>315</v>
      </c>
    </row>
    <row r="823" spans="1:5" x14ac:dyDescent="0.25">
      <c r="A823" s="3">
        <v>44652</v>
      </c>
      <c r="B823" s="1">
        <f t="shared" si="18"/>
        <v>5</v>
      </c>
      <c r="C823" s="10" t="s">
        <v>315</v>
      </c>
      <c r="D823" s="10" t="s">
        <v>315</v>
      </c>
      <c r="E823" s="10" t="s">
        <v>315</v>
      </c>
    </row>
    <row r="824" spans="1:5" x14ac:dyDescent="0.25">
      <c r="A824" s="3">
        <v>44653</v>
      </c>
      <c r="B824" s="1">
        <f t="shared" si="18"/>
        <v>6</v>
      </c>
      <c r="C824" s="10" t="s">
        <v>315</v>
      </c>
      <c r="D824" s="10" t="s">
        <v>313</v>
      </c>
      <c r="E824" s="10" t="s">
        <v>313</v>
      </c>
    </row>
    <row r="825" spans="1:5" x14ac:dyDescent="0.25">
      <c r="A825" s="3">
        <v>44654</v>
      </c>
      <c r="B825" s="1">
        <f t="shared" si="18"/>
        <v>7</v>
      </c>
      <c r="C825" s="10" t="s">
        <v>313</v>
      </c>
      <c r="D825" s="10" t="s">
        <v>313</v>
      </c>
      <c r="E825" s="10" t="s">
        <v>313</v>
      </c>
    </row>
    <row r="826" spans="1:5" x14ac:dyDescent="0.25">
      <c r="A826" s="3">
        <v>44655</v>
      </c>
      <c r="B826" s="1">
        <f t="shared" si="18"/>
        <v>1</v>
      </c>
      <c r="C826" s="10" t="s">
        <v>315</v>
      </c>
      <c r="D826" s="10" t="s">
        <v>315</v>
      </c>
      <c r="E826" s="10" t="s">
        <v>315</v>
      </c>
    </row>
    <row r="827" spans="1:5" x14ac:dyDescent="0.25">
      <c r="A827" s="3">
        <v>44656</v>
      </c>
      <c r="B827" s="1">
        <f t="shared" si="18"/>
        <v>2</v>
      </c>
      <c r="C827" s="10" t="s">
        <v>315</v>
      </c>
      <c r="D827" s="10" t="s">
        <v>315</v>
      </c>
      <c r="E827" s="10" t="s">
        <v>315</v>
      </c>
    </row>
    <row r="828" spans="1:5" x14ac:dyDescent="0.25">
      <c r="A828" s="3">
        <v>44657</v>
      </c>
      <c r="B828" s="1">
        <f t="shared" si="18"/>
        <v>3</v>
      </c>
      <c r="C828" s="10" t="s">
        <v>315</v>
      </c>
      <c r="D828" s="10" t="s">
        <v>315</v>
      </c>
      <c r="E828" s="10" t="s">
        <v>315</v>
      </c>
    </row>
    <row r="829" spans="1:5" x14ac:dyDescent="0.25">
      <c r="A829" s="3">
        <v>44658</v>
      </c>
      <c r="B829" s="1">
        <f t="shared" si="18"/>
        <v>4</v>
      </c>
      <c r="C829" s="10" t="s">
        <v>315</v>
      </c>
      <c r="D829" s="10" t="s">
        <v>315</v>
      </c>
      <c r="E829" s="10" t="s">
        <v>315</v>
      </c>
    </row>
    <row r="830" spans="1:5" x14ac:dyDescent="0.25">
      <c r="A830" s="3">
        <v>44659</v>
      </c>
      <c r="B830" s="1">
        <f t="shared" si="18"/>
        <v>5</v>
      </c>
      <c r="C830" s="10" t="s">
        <v>315</v>
      </c>
      <c r="D830" s="10" t="s">
        <v>315</v>
      </c>
      <c r="E830" s="10" t="s">
        <v>315</v>
      </c>
    </row>
    <row r="831" spans="1:5" x14ac:dyDescent="0.25">
      <c r="A831" s="3">
        <v>44660</v>
      </c>
      <c r="B831" s="1">
        <f t="shared" si="18"/>
        <v>6</v>
      </c>
      <c r="C831" s="10" t="s">
        <v>315</v>
      </c>
      <c r="D831" s="10" t="s">
        <v>313</v>
      </c>
      <c r="E831" s="10" t="s">
        <v>313</v>
      </c>
    </row>
    <row r="832" spans="1:5" x14ac:dyDescent="0.25">
      <c r="A832" s="3">
        <v>44661</v>
      </c>
      <c r="B832" s="1">
        <f t="shared" si="18"/>
        <v>7</v>
      </c>
      <c r="C832" s="10" t="s">
        <v>313</v>
      </c>
      <c r="D832" s="10" t="s">
        <v>313</v>
      </c>
      <c r="E832" s="10" t="s">
        <v>313</v>
      </c>
    </row>
    <row r="833" spans="1:5" x14ac:dyDescent="0.25">
      <c r="A833" s="3">
        <v>44662</v>
      </c>
      <c r="B833" s="1">
        <f t="shared" si="18"/>
        <v>1</v>
      </c>
      <c r="C833" s="10" t="s">
        <v>315</v>
      </c>
      <c r="D833" s="10" t="s">
        <v>315</v>
      </c>
      <c r="E833" s="10" t="s">
        <v>315</v>
      </c>
    </row>
    <row r="834" spans="1:5" x14ac:dyDescent="0.25">
      <c r="A834" s="3">
        <v>44663</v>
      </c>
      <c r="B834" s="1">
        <f t="shared" si="18"/>
        <v>2</v>
      </c>
      <c r="C834" s="10" t="s">
        <v>315</v>
      </c>
      <c r="D834" s="10" t="s">
        <v>315</v>
      </c>
      <c r="E834" s="10" t="s">
        <v>315</v>
      </c>
    </row>
    <row r="835" spans="1:5" x14ac:dyDescent="0.25">
      <c r="A835" s="3">
        <v>44664</v>
      </c>
      <c r="B835" s="1">
        <f t="shared" si="18"/>
        <v>3</v>
      </c>
      <c r="C835" s="10" t="s">
        <v>315</v>
      </c>
      <c r="D835" s="10" t="s">
        <v>315</v>
      </c>
      <c r="E835" s="10" t="s">
        <v>315</v>
      </c>
    </row>
    <row r="836" spans="1:5" x14ac:dyDescent="0.25">
      <c r="A836" s="3">
        <v>44665</v>
      </c>
      <c r="B836" s="1">
        <f t="shared" si="18"/>
        <v>4</v>
      </c>
      <c r="C836" s="10" t="s">
        <v>315</v>
      </c>
      <c r="D836" s="10" t="s">
        <v>315</v>
      </c>
      <c r="E836" s="10" t="s">
        <v>315</v>
      </c>
    </row>
    <row r="837" spans="1:5" x14ac:dyDescent="0.25">
      <c r="A837" s="3">
        <v>44666</v>
      </c>
      <c r="B837" s="1">
        <f t="shared" si="18"/>
        <v>5</v>
      </c>
      <c r="C837" s="10" t="s">
        <v>315</v>
      </c>
      <c r="D837" s="10" t="s">
        <v>315</v>
      </c>
      <c r="E837" s="10" t="s">
        <v>315</v>
      </c>
    </row>
    <row r="838" spans="1:5" x14ac:dyDescent="0.25">
      <c r="A838" s="3">
        <v>44667</v>
      </c>
      <c r="B838" s="1">
        <f t="shared" si="18"/>
        <v>6</v>
      </c>
      <c r="C838" s="10" t="s">
        <v>315</v>
      </c>
      <c r="D838" s="10" t="s">
        <v>313</v>
      </c>
      <c r="E838" s="10" t="s">
        <v>313</v>
      </c>
    </row>
    <row r="839" spans="1:5" x14ac:dyDescent="0.25">
      <c r="A839" s="3">
        <v>44668</v>
      </c>
      <c r="B839" s="1">
        <f t="shared" si="18"/>
        <v>7</v>
      </c>
      <c r="C839" s="10" t="s">
        <v>313</v>
      </c>
      <c r="D839" s="10" t="s">
        <v>313</v>
      </c>
      <c r="E839" s="10" t="s">
        <v>313</v>
      </c>
    </row>
    <row r="840" spans="1:5" x14ac:dyDescent="0.25">
      <c r="A840" s="3">
        <v>44669</v>
      </c>
      <c r="B840" s="1">
        <f t="shared" si="18"/>
        <v>1</v>
      </c>
      <c r="C840" s="10" t="s">
        <v>315</v>
      </c>
      <c r="D840" s="10" t="s">
        <v>315</v>
      </c>
      <c r="E840" s="10" t="s">
        <v>315</v>
      </c>
    </row>
    <row r="841" spans="1:5" x14ac:dyDescent="0.25">
      <c r="A841" s="3">
        <v>44670</v>
      </c>
      <c r="B841" s="1">
        <f t="shared" si="18"/>
        <v>2</v>
      </c>
      <c r="C841" s="10" t="s">
        <v>315</v>
      </c>
      <c r="D841" s="10" t="s">
        <v>315</v>
      </c>
      <c r="E841" s="10" t="s">
        <v>315</v>
      </c>
    </row>
    <row r="842" spans="1:5" x14ac:dyDescent="0.25">
      <c r="A842" s="3">
        <v>44671</v>
      </c>
      <c r="B842" s="1">
        <f t="shared" si="18"/>
        <v>3</v>
      </c>
      <c r="C842" s="10" t="s">
        <v>315</v>
      </c>
      <c r="D842" s="10" t="s">
        <v>315</v>
      </c>
      <c r="E842" s="10" t="s">
        <v>315</v>
      </c>
    </row>
    <row r="843" spans="1:5" x14ac:dyDescent="0.25">
      <c r="A843" s="3">
        <v>44672</v>
      </c>
      <c r="B843" s="1">
        <f t="shared" si="18"/>
        <v>4</v>
      </c>
      <c r="C843" s="10" t="s">
        <v>315</v>
      </c>
      <c r="D843" s="10" t="s">
        <v>315</v>
      </c>
      <c r="E843" s="10" t="s">
        <v>315</v>
      </c>
    </row>
    <row r="844" spans="1:5" x14ac:dyDescent="0.25">
      <c r="A844" s="3">
        <v>44673</v>
      </c>
      <c r="B844" s="1">
        <f t="shared" si="18"/>
        <v>5</v>
      </c>
      <c r="C844" s="10" t="s">
        <v>315</v>
      </c>
      <c r="D844" s="10" t="s">
        <v>315</v>
      </c>
      <c r="E844" s="10" t="s">
        <v>315</v>
      </c>
    </row>
    <row r="845" spans="1:5" x14ac:dyDescent="0.25">
      <c r="A845" s="3">
        <v>44674</v>
      </c>
      <c r="B845" s="1">
        <f t="shared" si="18"/>
        <v>6</v>
      </c>
      <c r="C845" s="10" t="s">
        <v>315</v>
      </c>
      <c r="D845" s="10" t="s">
        <v>313</v>
      </c>
      <c r="E845" s="10" t="s">
        <v>313</v>
      </c>
    </row>
    <row r="846" spans="1:5" x14ac:dyDescent="0.25">
      <c r="A846" s="3">
        <v>44675</v>
      </c>
      <c r="B846" s="1">
        <f t="shared" si="18"/>
        <v>7</v>
      </c>
      <c r="C846" s="10" t="s">
        <v>313</v>
      </c>
      <c r="D846" s="10" t="s">
        <v>313</v>
      </c>
      <c r="E846" s="10" t="s">
        <v>313</v>
      </c>
    </row>
    <row r="847" spans="1:5" x14ac:dyDescent="0.25">
      <c r="A847" s="3">
        <v>44676</v>
      </c>
      <c r="B847" s="1">
        <f t="shared" si="18"/>
        <v>1</v>
      </c>
      <c r="C847" s="10" t="s">
        <v>315</v>
      </c>
      <c r="D847" s="10" t="s">
        <v>315</v>
      </c>
      <c r="E847" s="10" t="s">
        <v>315</v>
      </c>
    </row>
    <row r="848" spans="1:5" x14ac:dyDescent="0.25">
      <c r="A848" s="3">
        <v>44677</v>
      </c>
      <c r="B848" s="1">
        <f t="shared" si="18"/>
        <v>2</v>
      </c>
      <c r="C848" s="10" t="s">
        <v>315</v>
      </c>
      <c r="D848" s="10" t="s">
        <v>315</v>
      </c>
      <c r="E848" s="10" t="s">
        <v>315</v>
      </c>
    </row>
    <row r="849" spans="1:5" x14ac:dyDescent="0.25">
      <c r="A849" s="3">
        <v>44678</v>
      </c>
      <c r="B849" s="1">
        <f t="shared" si="18"/>
        <v>3</v>
      </c>
      <c r="C849" s="10" t="s">
        <v>315</v>
      </c>
      <c r="D849" s="10" t="s">
        <v>315</v>
      </c>
      <c r="E849" s="10" t="s">
        <v>315</v>
      </c>
    </row>
    <row r="850" spans="1:5" x14ac:dyDescent="0.25">
      <c r="A850" s="3">
        <v>44679</v>
      </c>
      <c r="B850" s="1">
        <f t="shared" si="18"/>
        <v>4</v>
      </c>
      <c r="C850" s="10" t="s">
        <v>315</v>
      </c>
      <c r="D850" s="10" t="s">
        <v>315</v>
      </c>
      <c r="E850" s="10" t="s">
        <v>315</v>
      </c>
    </row>
    <row r="851" spans="1:5" x14ac:dyDescent="0.25">
      <c r="A851" s="3">
        <v>44680</v>
      </c>
      <c r="B851" s="1">
        <f t="shared" si="18"/>
        <v>5</v>
      </c>
      <c r="C851" s="10" t="s">
        <v>315</v>
      </c>
      <c r="D851" s="10" t="s">
        <v>315</v>
      </c>
      <c r="E851" s="10" t="s">
        <v>315</v>
      </c>
    </row>
    <row r="852" spans="1:5" x14ac:dyDescent="0.25">
      <c r="A852" s="3">
        <v>44681</v>
      </c>
      <c r="B852" s="1">
        <f t="shared" si="18"/>
        <v>6</v>
      </c>
      <c r="C852" s="10" t="s">
        <v>315</v>
      </c>
      <c r="D852" s="10" t="s">
        <v>313</v>
      </c>
      <c r="E852" s="10" t="s">
        <v>313</v>
      </c>
    </row>
    <row r="853" spans="1:5" x14ac:dyDescent="0.25">
      <c r="A853" s="3">
        <v>44682</v>
      </c>
      <c r="B853" s="1">
        <f t="shared" si="18"/>
        <v>7</v>
      </c>
      <c r="C853" s="10" t="s">
        <v>313</v>
      </c>
      <c r="D853" s="10" t="s">
        <v>313</v>
      </c>
      <c r="E853" s="10" t="s">
        <v>313</v>
      </c>
    </row>
    <row r="854" spans="1:5" x14ac:dyDescent="0.25">
      <c r="A854" s="3">
        <v>44683</v>
      </c>
      <c r="B854" s="1">
        <f t="shared" si="18"/>
        <v>1</v>
      </c>
      <c r="C854" s="10" t="s">
        <v>315</v>
      </c>
      <c r="D854" s="10" t="s">
        <v>315</v>
      </c>
      <c r="E854" s="10" t="s">
        <v>315</v>
      </c>
    </row>
    <row r="855" spans="1:5" x14ac:dyDescent="0.25">
      <c r="A855" s="3">
        <v>44684</v>
      </c>
      <c r="B855" s="1">
        <f t="shared" si="18"/>
        <v>2</v>
      </c>
      <c r="C855" s="10" t="s">
        <v>315</v>
      </c>
      <c r="D855" s="10" t="s">
        <v>315</v>
      </c>
      <c r="E855" s="10" t="s">
        <v>315</v>
      </c>
    </row>
    <row r="856" spans="1:5" x14ac:dyDescent="0.25">
      <c r="A856" s="3">
        <v>44685</v>
      </c>
      <c r="B856" s="1">
        <f t="shared" si="18"/>
        <v>3</v>
      </c>
      <c r="C856" s="10" t="s">
        <v>315</v>
      </c>
      <c r="D856" s="10" t="s">
        <v>315</v>
      </c>
      <c r="E856" s="10" t="s">
        <v>315</v>
      </c>
    </row>
    <row r="857" spans="1:5" x14ac:dyDescent="0.25">
      <c r="A857" s="3">
        <v>44686</v>
      </c>
      <c r="B857" s="1">
        <f t="shared" si="18"/>
        <v>4</v>
      </c>
      <c r="C857" s="10" t="s">
        <v>315</v>
      </c>
      <c r="D857" s="10" t="s">
        <v>315</v>
      </c>
      <c r="E857" s="10" t="s">
        <v>315</v>
      </c>
    </row>
    <row r="858" spans="1:5" x14ac:dyDescent="0.25">
      <c r="A858" s="3">
        <v>44687</v>
      </c>
      <c r="B858" s="1">
        <f t="shared" si="18"/>
        <v>5</v>
      </c>
      <c r="C858" s="10" t="s">
        <v>315</v>
      </c>
      <c r="D858" s="10" t="s">
        <v>315</v>
      </c>
      <c r="E858" s="10" t="s">
        <v>315</v>
      </c>
    </row>
    <row r="859" spans="1:5" x14ac:dyDescent="0.25">
      <c r="A859" s="3">
        <v>44688</v>
      </c>
      <c r="B859" s="1">
        <f t="shared" si="18"/>
        <v>6</v>
      </c>
      <c r="C859" s="10" t="s">
        <v>315</v>
      </c>
      <c r="D859" s="10" t="s">
        <v>313</v>
      </c>
      <c r="E859" s="10" t="s">
        <v>313</v>
      </c>
    </row>
    <row r="860" spans="1:5" x14ac:dyDescent="0.25">
      <c r="A860" s="3">
        <v>44689</v>
      </c>
      <c r="B860" s="1">
        <f t="shared" si="18"/>
        <v>7</v>
      </c>
      <c r="C860" s="10" t="s">
        <v>313</v>
      </c>
      <c r="D860" s="10" t="s">
        <v>313</v>
      </c>
      <c r="E860" s="10" t="s">
        <v>313</v>
      </c>
    </row>
    <row r="861" spans="1:5" x14ac:dyDescent="0.25">
      <c r="A861" s="3">
        <v>44690</v>
      </c>
      <c r="B861" s="1">
        <f t="shared" si="18"/>
        <v>1</v>
      </c>
      <c r="C861" s="10" t="s">
        <v>315</v>
      </c>
      <c r="D861" s="10" t="s">
        <v>315</v>
      </c>
      <c r="E861" s="10" t="s">
        <v>315</v>
      </c>
    </row>
    <row r="862" spans="1:5" x14ac:dyDescent="0.25">
      <c r="A862" s="3">
        <v>44691</v>
      </c>
      <c r="B862" s="1">
        <f t="shared" si="18"/>
        <v>2</v>
      </c>
      <c r="C862" s="10" t="s">
        <v>315</v>
      </c>
      <c r="D862" s="10" t="s">
        <v>315</v>
      </c>
      <c r="E862" s="10" t="s">
        <v>315</v>
      </c>
    </row>
    <row r="863" spans="1:5" x14ac:dyDescent="0.25">
      <c r="A863" s="3">
        <v>44692</v>
      </c>
      <c r="B863" s="1">
        <f t="shared" si="18"/>
        <v>3</v>
      </c>
      <c r="C863" s="10" t="s">
        <v>315</v>
      </c>
      <c r="D863" s="10" t="s">
        <v>315</v>
      </c>
      <c r="E863" s="10" t="s">
        <v>315</v>
      </c>
    </row>
    <row r="864" spans="1:5" x14ac:dyDescent="0.25">
      <c r="A864" s="3">
        <v>44693</v>
      </c>
      <c r="B864" s="1">
        <f t="shared" ref="B864:B927" si="19">IF(A864&gt;0,WEEKDAY(A864,2),"")</f>
        <v>4</v>
      </c>
      <c r="C864" s="10" t="s">
        <v>315</v>
      </c>
      <c r="D864" s="10" t="s">
        <v>315</v>
      </c>
      <c r="E864" s="10" t="s">
        <v>315</v>
      </c>
    </row>
    <row r="865" spans="1:5" x14ac:dyDescent="0.25">
      <c r="A865" s="3">
        <v>44694</v>
      </c>
      <c r="B865" s="1">
        <f t="shared" si="19"/>
        <v>5</v>
      </c>
      <c r="C865" s="10" t="s">
        <v>315</v>
      </c>
      <c r="D865" s="10" t="s">
        <v>315</v>
      </c>
      <c r="E865" s="10" t="s">
        <v>315</v>
      </c>
    </row>
    <row r="866" spans="1:5" x14ac:dyDescent="0.25">
      <c r="A866" s="3">
        <v>44695</v>
      </c>
      <c r="B866" s="1">
        <f t="shared" si="19"/>
        <v>6</v>
      </c>
      <c r="C866" s="10" t="s">
        <v>315</v>
      </c>
      <c r="D866" s="10" t="s">
        <v>313</v>
      </c>
      <c r="E866" s="10" t="s">
        <v>313</v>
      </c>
    </row>
    <row r="867" spans="1:5" x14ac:dyDescent="0.25">
      <c r="A867" s="3">
        <v>44696</v>
      </c>
      <c r="B867" s="1">
        <f t="shared" si="19"/>
        <v>7</v>
      </c>
      <c r="C867" s="10" t="s">
        <v>313</v>
      </c>
      <c r="D867" s="10" t="s">
        <v>313</v>
      </c>
      <c r="E867" s="10" t="s">
        <v>313</v>
      </c>
    </row>
    <row r="868" spans="1:5" x14ac:dyDescent="0.25">
      <c r="A868" s="3">
        <v>44697</v>
      </c>
      <c r="B868" s="1">
        <f t="shared" si="19"/>
        <v>1</v>
      </c>
      <c r="C868" s="10" t="s">
        <v>315</v>
      </c>
      <c r="D868" s="10" t="s">
        <v>315</v>
      </c>
      <c r="E868" s="10" t="s">
        <v>315</v>
      </c>
    </row>
    <row r="869" spans="1:5" x14ac:dyDescent="0.25">
      <c r="A869" s="3">
        <v>44698</v>
      </c>
      <c r="B869" s="1">
        <f t="shared" si="19"/>
        <v>2</v>
      </c>
      <c r="C869" s="10" t="s">
        <v>315</v>
      </c>
      <c r="D869" s="10" t="s">
        <v>315</v>
      </c>
      <c r="E869" s="10" t="s">
        <v>315</v>
      </c>
    </row>
    <row r="870" spans="1:5" x14ac:dyDescent="0.25">
      <c r="A870" s="3">
        <v>44699</v>
      </c>
      <c r="B870" s="1">
        <f t="shared" si="19"/>
        <v>3</v>
      </c>
      <c r="C870" s="10" t="s">
        <v>315</v>
      </c>
      <c r="D870" s="10" t="s">
        <v>315</v>
      </c>
      <c r="E870" s="10" t="s">
        <v>315</v>
      </c>
    </row>
    <row r="871" spans="1:5" x14ac:dyDescent="0.25">
      <c r="A871" s="3">
        <v>44700</v>
      </c>
      <c r="B871" s="1">
        <f t="shared" si="19"/>
        <v>4</v>
      </c>
      <c r="C871" s="10" t="s">
        <v>315</v>
      </c>
      <c r="D871" s="10" t="s">
        <v>315</v>
      </c>
      <c r="E871" s="10" t="s">
        <v>315</v>
      </c>
    </row>
    <row r="872" spans="1:5" x14ac:dyDescent="0.25">
      <c r="A872" s="3">
        <v>44701</v>
      </c>
      <c r="B872" s="1">
        <f t="shared" si="19"/>
        <v>5</v>
      </c>
      <c r="C872" s="10" t="s">
        <v>315</v>
      </c>
      <c r="D872" s="10" t="s">
        <v>315</v>
      </c>
      <c r="E872" s="10" t="s">
        <v>315</v>
      </c>
    </row>
    <row r="873" spans="1:5" x14ac:dyDescent="0.25">
      <c r="A873" s="3">
        <v>44702</v>
      </c>
      <c r="B873" s="1">
        <f t="shared" si="19"/>
        <v>6</v>
      </c>
      <c r="C873" s="10" t="s">
        <v>315</v>
      </c>
      <c r="D873" s="10" t="s">
        <v>313</v>
      </c>
      <c r="E873" s="10" t="s">
        <v>313</v>
      </c>
    </row>
    <row r="874" spans="1:5" x14ac:dyDescent="0.25">
      <c r="A874" s="3">
        <v>44703</v>
      </c>
      <c r="B874" s="1">
        <f t="shared" si="19"/>
        <v>7</v>
      </c>
      <c r="C874" s="10" t="s">
        <v>313</v>
      </c>
      <c r="D874" s="10" t="s">
        <v>313</v>
      </c>
      <c r="E874" s="10" t="s">
        <v>313</v>
      </c>
    </row>
    <row r="875" spans="1:5" x14ac:dyDescent="0.25">
      <c r="A875" s="3">
        <v>44704</v>
      </c>
      <c r="B875" s="1">
        <f t="shared" si="19"/>
        <v>1</v>
      </c>
      <c r="C875" s="10" t="s">
        <v>315</v>
      </c>
      <c r="D875" s="10" t="s">
        <v>315</v>
      </c>
      <c r="E875" s="10" t="s">
        <v>315</v>
      </c>
    </row>
    <row r="876" spans="1:5" x14ac:dyDescent="0.25">
      <c r="A876" s="3">
        <v>44705</v>
      </c>
      <c r="B876" s="1">
        <f t="shared" si="19"/>
        <v>2</v>
      </c>
      <c r="C876" s="10" t="s">
        <v>315</v>
      </c>
      <c r="D876" s="10" t="s">
        <v>315</v>
      </c>
      <c r="E876" s="10" t="s">
        <v>315</v>
      </c>
    </row>
    <row r="877" spans="1:5" x14ac:dyDescent="0.25">
      <c r="A877" s="3">
        <v>44706</v>
      </c>
      <c r="B877" s="1">
        <f t="shared" si="19"/>
        <v>3</v>
      </c>
      <c r="C877" s="10" t="s">
        <v>315</v>
      </c>
      <c r="D877" s="10" t="s">
        <v>315</v>
      </c>
      <c r="E877" s="10" t="s">
        <v>315</v>
      </c>
    </row>
    <row r="878" spans="1:5" x14ac:dyDescent="0.25">
      <c r="A878" s="3">
        <v>44707</v>
      </c>
      <c r="B878" s="1">
        <f t="shared" si="19"/>
        <v>4</v>
      </c>
      <c r="C878" s="10" t="s">
        <v>315</v>
      </c>
      <c r="D878" s="10" t="s">
        <v>315</v>
      </c>
      <c r="E878" s="10" t="s">
        <v>315</v>
      </c>
    </row>
    <row r="879" spans="1:5" x14ac:dyDescent="0.25">
      <c r="A879" s="3">
        <v>44708</v>
      </c>
      <c r="B879" s="1">
        <f t="shared" si="19"/>
        <v>5</v>
      </c>
      <c r="C879" s="10" t="s">
        <v>315</v>
      </c>
      <c r="D879" s="10" t="s">
        <v>315</v>
      </c>
      <c r="E879" s="10" t="s">
        <v>315</v>
      </c>
    </row>
    <row r="880" spans="1:5" x14ac:dyDescent="0.25">
      <c r="A880" s="3">
        <v>44709</v>
      </c>
      <c r="B880" s="1">
        <f t="shared" si="19"/>
        <v>6</v>
      </c>
      <c r="C880" s="10" t="s">
        <v>315</v>
      </c>
      <c r="D880" s="10" t="s">
        <v>313</v>
      </c>
      <c r="E880" s="10" t="s">
        <v>313</v>
      </c>
    </row>
    <row r="881" spans="1:5" x14ac:dyDescent="0.25">
      <c r="A881" s="3">
        <v>44710</v>
      </c>
      <c r="B881" s="1">
        <f t="shared" si="19"/>
        <v>7</v>
      </c>
      <c r="C881" s="10" t="s">
        <v>313</v>
      </c>
      <c r="D881" s="10" t="s">
        <v>313</v>
      </c>
      <c r="E881" s="10" t="s">
        <v>313</v>
      </c>
    </row>
    <row r="882" spans="1:5" x14ac:dyDescent="0.25">
      <c r="A882" s="3">
        <v>44711</v>
      </c>
      <c r="B882" s="1">
        <f t="shared" si="19"/>
        <v>1</v>
      </c>
      <c r="C882" s="10" t="s">
        <v>315</v>
      </c>
      <c r="D882" s="10" t="s">
        <v>315</v>
      </c>
      <c r="E882" s="10" t="s">
        <v>315</v>
      </c>
    </row>
    <row r="883" spans="1:5" x14ac:dyDescent="0.25">
      <c r="A883" s="3">
        <v>44712</v>
      </c>
      <c r="B883" s="1">
        <f t="shared" si="19"/>
        <v>2</v>
      </c>
      <c r="C883" s="10" t="s">
        <v>315</v>
      </c>
      <c r="D883" s="10" t="s">
        <v>315</v>
      </c>
      <c r="E883" s="10" t="s">
        <v>315</v>
      </c>
    </row>
    <row r="884" spans="1:5" x14ac:dyDescent="0.25">
      <c r="A884" s="3">
        <v>44713</v>
      </c>
      <c r="B884" s="1">
        <f t="shared" si="19"/>
        <v>3</v>
      </c>
      <c r="C884" s="10" t="s">
        <v>315</v>
      </c>
      <c r="D884" s="10" t="s">
        <v>315</v>
      </c>
      <c r="E884" s="10" t="s">
        <v>315</v>
      </c>
    </row>
    <row r="885" spans="1:5" x14ac:dyDescent="0.25">
      <c r="A885" s="3">
        <v>44714</v>
      </c>
      <c r="B885" s="1">
        <f t="shared" si="19"/>
        <v>4</v>
      </c>
      <c r="C885" s="10" t="s">
        <v>315</v>
      </c>
      <c r="D885" s="10" t="s">
        <v>315</v>
      </c>
      <c r="E885" s="10" t="s">
        <v>315</v>
      </c>
    </row>
    <row r="886" spans="1:5" x14ac:dyDescent="0.25">
      <c r="A886" s="3">
        <v>44715</v>
      </c>
      <c r="B886" s="1">
        <f t="shared" si="19"/>
        <v>5</v>
      </c>
      <c r="C886" s="10" t="s">
        <v>315</v>
      </c>
      <c r="D886" s="10" t="s">
        <v>315</v>
      </c>
      <c r="E886" s="10" t="s">
        <v>315</v>
      </c>
    </row>
    <row r="887" spans="1:5" x14ac:dyDescent="0.25">
      <c r="A887" s="3">
        <v>44716</v>
      </c>
      <c r="B887" s="1">
        <f t="shared" si="19"/>
        <v>6</v>
      </c>
      <c r="C887" s="10" t="s">
        <v>315</v>
      </c>
      <c r="D887" s="10" t="s">
        <v>313</v>
      </c>
      <c r="E887" s="10" t="s">
        <v>313</v>
      </c>
    </row>
    <row r="888" spans="1:5" x14ac:dyDescent="0.25">
      <c r="A888" s="3">
        <v>44717</v>
      </c>
      <c r="B888" s="1">
        <f t="shared" si="19"/>
        <v>7</v>
      </c>
      <c r="C888" s="10" t="s">
        <v>313</v>
      </c>
      <c r="D888" s="10" t="s">
        <v>313</v>
      </c>
      <c r="E888" s="10" t="s">
        <v>313</v>
      </c>
    </row>
    <row r="889" spans="1:5" x14ac:dyDescent="0.25">
      <c r="A889" s="3">
        <v>44718</v>
      </c>
      <c r="B889" s="1">
        <f t="shared" si="19"/>
        <v>1</v>
      </c>
      <c r="C889" s="10" t="s">
        <v>315</v>
      </c>
      <c r="D889" s="10" t="s">
        <v>315</v>
      </c>
      <c r="E889" s="10" t="s">
        <v>315</v>
      </c>
    </row>
    <row r="890" spans="1:5" x14ac:dyDescent="0.25">
      <c r="A890" s="3">
        <v>44719</v>
      </c>
      <c r="B890" s="1">
        <f t="shared" si="19"/>
        <v>2</v>
      </c>
      <c r="C890" s="10" t="s">
        <v>315</v>
      </c>
      <c r="D890" s="10" t="s">
        <v>315</v>
      </c>
      <c r="E890" s="10" t="s">
        <v>315</v>
      </c>
    </row>
    <row r="891" spans="1:5" x14ac:dyDescent="0.25">
      <c r="A891" s="3">
        <v>44720</v>
      </c>
      <c r="B891" s="1">
        <f t="shared" si="19"/>
        <v>3</v>
      </c>
      <c r="C891" s="10" t="s">
        <v>315</v>
      </c>
      <c r="D891" s="10" t="s">
        <v>315</v>
      </c>
      <c r="E891" s="10" t="s">
        <v>315</v>
      </c>
    </row>
    <row r="892" spans="1:5" x14ac:dyDescent="0.25">
      <c r="A892" s="3">
        <v>44721</v>
      </c>
      <c r="B892" s="1">
        <f t="shared" si="19"/>
        <v>4</v>
      </c>
      <c r="C892" s="10" t="s">
        <v>315</v>
      </c>
      <c r="D892" s="10" t="s">
        <v>315</v>
      </c>
      <c r="E892" s="10" t="s">
        <v>315</v>
      </c>
    </row>
    <row r="893" spans="1:5" x14ac:dyDescent="0.25">
      <c r="A893" s="3">
        <v>44722</v>
      </c>
      <c r="B893" s="1">
        <f t="shared" si="19"/>
        <v>5</v>
      </c>
      <c r="C893" s="10" t="s">
        <v>315</v>
      </c>
      <c r="D893" s="10" t="s">
        <v>315</v>
      </c>
      <c r="E893" s="10" t="s">
        <v>315</v>
      </c>
    </row>
    <row r="894" spans="1:5" x14ac:dyDescent="0.25">
      <c r="A894" s="3">
        <v>44723</v>
      </c>
      <c r="B894" s="1">
        <f t="shared" si="19"/>
        <v>6</v>
      </c>
      <c r="C894" s="10" t="s">
        <v>315</v>
      </c>
      <c r="D894" s="10" t="s">
        <v>313</v>
      </c>
      <c r="E894" s="10" t="s">
        <v>313</v>
      </c>
    </row>
    <row r="895" spans="1:5" x14ac:dyDescent="0.25">
      <c r="A895" s="3">
        <v>44724</v>
      </c>
      <c r="B895" s="1">
        <f t="shared" si="19"/>
        <v>7</v>
      </c>
      <c r="C895" s="10" t="s">
        <v>313</v>
      </c>
      <c r="D895" s="10" t="s">
        <v>313</v>
      </c>
      <c r="E895" s="10" t="s">
        <v>313</v>
      </c>
    </row>
    <row r="896" spans="1:5" x14ac:dyDescent="0.25">
      <c r="A896" s="3">
        <v>44725</v>
      </c>
      <c r="B896" s="1">
        <f t="shared" si="19"/>
        <v>1</v>
      </c>
      <c r="C896" s="10" t="s">
        <v>315</v>
      </c>
      <c r="D896" s="10" t="s">
        <v>315</v>
      </c>
      <c r="E896" s="10" t="s">
        <v>315</v>
      </c>
    </row>
    <row r="897" spans="1:5" x14ac:dyDescent="0.25">
      <c r="A897" s="3">
        <v>44726</v>
      </c>
      <c r="B897" s="1">
        <f t="shared" si="19"/>
        <v>2</v>
      </c>
      <c r="C897" s="10" t="s">
        <v>315</v>
      </c>
      <c r="D897" s="10" t="s">
        <v>315</v>
      </c>
      <c r="E897" s="10" t="s">
        <v>315</v>
      </c>
    </row>
    <row r="898" spans="1:5" x14ac:dyDescent="0.25">
      <c r="A898" s="3">
        <v>44727</v>
      </c>
      <c r="B898" s="1">
        <f t="shared" si="19"/>
        <v>3</v>
      </c>
      <c r="C898" s="10" t="s">
        <v>315</v>
      </c>
      <c r="D898" s="10" t="s">
        <v>315</v>
      </c>
      <c r="E898" s="10" t="s">
        <v>315</v>
      </c>
    </row>
    <row r="899" spans="1:5" x14ac:dyDescent="0.25">
      <c r="A899" s="3">
        <v>44728</v>
      </c>
      <c r="B899" s="1">
        <f t="shared" si="19"/>
        <v>4</v>
      </c>
      <c r="C899" s="10" t="s">
        <v>315</v>
      </c>
      <c r="D899" s="10" t="s">
        <v>315</v>
      </c>
      <c r="E899" s="10" t="s">
        <v>315</v>
      </c>
    </row>
    <row r="900" spans="1:5" x14ac:dyDescent="0.25">
      <c r="A900" s="3">
        <v>44729</v>
      </c>
      <c r="B900" s="1">
        <f t="shared" si="19"/>
        <v>5</v>
      </c>
      <c r="C900" s="10" t="s">
        <v>315</v>
      </c>
      <c r="D900" s="10" t="s">
        <v>315</v>
      </c>
      <c r="E900" s="10" t="s">
        <v>315</v>
      </c>
    </row>
    <row r="901" spans="1:5" x14ac:dyDescent="0.25">
      <c r="A901" s="3">
        <v>44730</v>
      </c>
      <c r="B901" s="1">
        <f t="shared" si="19"/>
        <v>6</v>
      </c>
      <c r="C901" s="10" t="s">
        <v>315</v>
      </c>
      <c r="D901" s="10" t="s">
        <v>313</v>
      </c>
      <c r="E901" s="10" t="s">
        <v>313</v>
      </c>
    </row>
    <row r="902" spans="1:5" x14ac:dyDescent="0.25">
      <c r="A902" s="3">
        <v>44731</v>
      </c>
      <c r="B902" s="1">
        <f t="shared" si="19"/>
        <v>7</v>
      </c>
      <c r="C902" s="10" t="s">
        <v>313</v>
      </c>
      <c r="D902" s="10" t="s">
        <v>313</v>
      </c>
      <c r="E902" s="10" t="s">
        <v>313</v>
      </c>
    </row>
    <row r="903" spans="1:5" x14ac:dyDescent="0.25">
      <c r="A903" s="3">
        <v>44732</v>
      </c>
      <c r="B903" s="1">
        <f t="shared" si="19"/>
        <v>1</v>
      </c>
      <c r="C903" s="10" t="s">
        <v>315</v>
      </c>
      <c r="D903" s="10" t="s">
        <v>315</v>
      </c>
      <c r="E903" s="10" t="s">
        <v>315</v>
      </c>
    </row>
    <row r="904" spans="1:5" x14ac:dyDescent="0.25">
      <c r="A904" s="3">
        <v>44733</v>
      </c>
      <c r="B904" s="1">
        <f t="shared" si="19"/>
        <v>2</v>
      </c>
      <c r="C904" s="10" t="s">
        <v>315</v>
      </c>
      <c r="D904" s="10" t="s">
        <v>315</v>
      </c>
      <c r="E904" s="10" t="s">
        <v>315</v>
      </c>
    </row>
    <row r="905" spans="1:5" x14ac:dyDescent="0.25">
      <c r="A905" s="3">
        <v>44734</v>
      </c>
      <c r="B905" s="1">
        <f t="shared" si="19"/>
        <v>3</v>
      </c>
      <c r="C905" s="10" t="s">
        <v>315</v>
      </c>
      <c r="D905" s="10" t="s">
        <v>315</v>
      </c>
      <c r="E905" s="10" t="s">
        <v>315</v>
      </c>
    </row>
    <row r="906" spans="1:5" x14ac:dyDescent="0.25">
      <c r="A906" s="3">
        <v>44735</v>
      </c>
      <c r="B906" s="1">
        <f t="shared" si="19"/>
        <v>4</v>
      </c>
      <c r="C906" s="10" t="s">
        <v>315</v>
      </c>
      <c r="D906" s="10" t="s">
        <v>315</v>
      </c>
      <c r="E906" s="10" t="s">
        <v>315</v>
      </c>
    </row>
    <row r="907" spans="1:5" x14ac:dyDescent="0.25">
      <c r="A907" s="3">
        <v>44736</v>
      </c>
      <c r="B907" s="1">
        <f t="shared" si="19"/>
        <v>5</v>
      </c>
      <c r="C907" s="10" t="s">
        <v>315</v>
      </c>
      <c r="D907" s="10" t="s">
        <v>315</v>
      </c>
      <c r="E907" s="10" t="s">
        <v>315</v>
      </c>
    </row>
    <row r="908" spans="1:5" x14ac:dyDescent="0.25">
      <c r="A908" s="3">
        <v>44737</v>
      </c>
      <c r="B908" s="1">
        <f t="shared" si="19"/>
        <v>6</v>
      </c>
      <c r="C908" s="10" t="s">
        <v>315</v>
      </c>
      <c r="D908" s="10" t="s">
        <v>313</v>
      </c>
      <c r="E908" s="10" t="s">
        <v>313</v>
      </c>
    </row>
    <row r="909" spans="1:5" x14ac:dyDescent="0.25">
      <c r="A909" s="3">
        <v>44738</v>
      </c>
      <c r="B909" s="1">
        <f t="shared" si="19"/>
        <v>7</v>
      </c>
      <c r="C909" s="10" t="s">
        <v>313</v>
      </c>
      <c r="D909" s="10" t="s">
        <v>313</v>
      </c>
      <c r="E909" s="10" t="s">
        <v>313</v>
      </c>
    </row>
    <row r="910" spans="1:5" x14ac:dyDescent="0.25">
      <c r="A910" s="3">
        <v>44739</v>
      </c>
      <c r="B910" s="1">
        <f t="shared" si="19"/>
        <v>1</v>
      </c>
      <c r="C910" s="10" t="s">
        <v>315</v>
      </c>
      <c r="D910" s="10" t="s">
        <v>315</v>
      </c>
      <c r="E910" s="10" t="s">
        <v>315</v>
      </c>
    </row>
    <row r="911" spans="1:5" x14ac:dyDescent="0.25">
      <c r="A911" s="3">
        <v>44740</v>
      </c>
      <c r="B911" s="1">
        <f t="shared" si="19"/>
        <v>2</v>
      </c>
      <c r="C911" s="10" t="s">
        <v>315</v>
      </c>
      <c r="D911" s="10" t="s">
        <v>315</v>
      </c>
      <c r="E911" s="10" t="s">
        <v>315</v>
      </c>
    </row>
    <row r="912" spans="1:5" x14ac:dyDescent="0.25">
      <c r="A912" s="3">
        <v>44741</v>
      </c>
      <c r="B912" s="1">
        <f t="shared" si="19"/>
        <v>3</v>
      </c>
      <c r="C912" s="10" t="s">
        <v>315</v>
      </c>
      <c r="D912" s="10" t="s">
        <v>315</v>
      </c>
      <c r="E912" s="10" t="s">
        <v>315</v>
      </c>
    </row>
    <row r="913" spans="1:5" x14ac:dyDescent="0.25">
      <c r="A913" s="3">
        <v>44742</v>
      </c>
      <c r="B913" s="1">
        <f t="shared" si="19"/>
        <v>4</v>
      </c>
      <c r="C913" s="10" t="s">
        <v>315</v>
      </c>
      <c r="D913" s="10" t="s">
        <v>315</v>
      </c>
      <c r="E913" s="10" t="s">
        <v>315</v>
      </c>
    </row>
    <row r="914" spans="1:5" x14ac:dyDescent="0.25">
      <c r="A914" s="3">
        <v>44743</v>
      </c>
      <c r="B914" s="1">
        <f t="shared" si="19"/>
        <v>5</v>
      </c>
      <c r="C914" s="10" t="s">
        <v>315</v>
      </c>
      <c r="D914" s="10" t="s">
        <v>315</v>
      </c>
      <c r="E914" s="10" t="s">
        <v>315</v>
      </c>
    </row>
    <row r="915" spans="1:5" x14ac:dyDescent="0.25">
      <c r="A915" s="3">
        <v>44744</v>
      </c>
      <c r="B915" s="1">
        <f t="shared" si="19"/>
        <v>6</v>
      </c>
      <c r="C915" s="10" t="s">
        <v>315</v>
      </c>
      <c r="D915" s="10" t="s">
        <v>313</v>
      </c>
      <c r="E915" s="10" t="s">
        <v>313</v>
      </c>
    </row>
    <row r="916" spans="1:5" x14ac:dyDescent="0.25">
      <c r="A916" s="3">
        <v>44745</v>
      </c>
      <c r="B916" s="1">
        <f t="shared" si="19"/>
        <v>7</v>
      </c>
      <c r="C916" s="10" t="s">
        <v>313</v>
      </c>
      <c r="D916" s="10" t="s">
        <v>313</v>
      </c>
      <c r="E916" s="10" t="s">
        <v>313</v>
      </c>
    </row>
    <row r="917" spans="1:5" x14ac:dyDescent="0.25">
      <c r="A917" s="3">
        <v>44746</v>
      </c>
      <c r="B917" s="1">
        <f t="shared" si="19"/>
        <v>1</v>
      </c>
      <c r="C917" s="10" t="s">
        <v>315</v>
      </c>
      <c r="D917" s="10" t="s">
        <v>315</v>
      </c>
      <c r="E917" s="10" t="s">
        <v>315</v>
      </c>
    </row>
    <row r="918" spans="1:5" x14ac:dyDescent="0.25">
      <c r="A918" s="3">
        <v>44747</v>
      </c>
      <c r="B918" s="1">
        <f t="shared" si="19"/>
        <v>2</v>
      </c>
      <c r="C918" s="10" t="s">
        <v>315</v>
      </c>
      <c r="D918" s="10" t="s">
        <v>315</v>
      </c>
      <c r="E918" s="10" t="s">
        <v>315</v>
      </c>
    </row>
    <row r="919" spans="1:5" x14ac:dyDescent="0.25">
      <c r="A919" s="3">
        <v>44748</v>
      </c>
      <c r="B919" s="1">
        <f t="shared" si="19"/>
        <v>3</v>
      </c>
      <c r="C919" s="10" t="s">
        <v>315</v>
      </c>
      <c r="D919" s="10" t="s">
        <v>315</v>
      </c>
      <c r="E919" s="10" t="s">
        <v>315</v>
      </c>
    </row>
    <row r="920" spans="1:5" x14ac:dyDescent="0.25">
      <c r="A920" s="3">
        <v>44749</v>
      </c>
      <c r="B920" s="1">
        <f t="shared" si="19"/>
        <v>4</v>
      </c>
      <c r="C920" s="10" t="s">
        <v>315</v>
      </c>
      <c r="D920" s="10" t="s">
        <v>315</v>
      </c>
      <c r="E920" s="10" t="s">
        <v>315</v>
      </c>
    </row>
    <row r="921" spans="1:5" x14ac:dyDescent="0.25">
      <c r="A921" s="3">
        <v>44750</v>
      </c>
      <c r="B921" s="1">
        <f t="shared" si="19"/>
        <v>5</v>
      </c>
      <c r="C921" s="10" t="s">
        <v>315</v>
      </c>
      <c r="D921" s="10" t="s">
        <v>315</v>
      </c>
      <c r="E921" s="10" t="s">
        <v>315</v>
      </c>
    </row>
    <row r="922" spans="1:5" x14ac:dyDescent="0.25">
      <c r="A922" s="3">
        <v>44751</v>
      </c>
      <c r="B922" s="1">
        <f t="shared" si="19"/>
        <v>6</v>
      </c>
      <c r="C922" s="10" t="s">
        <v>315</v>
      </c>
      <c r="D922" s="10" t="s">
        <v>313</v>
      </c>
      <c r="E922" s="10" t="s">
        <v>313</v>
      </c>
    </row>
    <row r="923" spans="1:5" x14ac:dyDescent="0.25">
      <c r="A923" s="3">
        <v>44752</v>
      </c>
      <c r="B923" s="1">
        <f t="shared" si="19"/>
        <v>7</v>
      </c>
      <c r="C923" s="10" t="s">
        <v>313</v>
      </c>
      <c r="D923" s="10" t="s">
        <v>313</v>
      </c>
      <c r="E923" s="10" t="s">
        <v>313</v>
      </c>
    </row>
    <row r="924" spans="1:5" x14ac:dyDescent="0.25">
      <c r="A924" s="3">
        <v>44753</v>
      </c>
      <c r="B924" s="1">
        <f t="shared" si="19"/>
        <v>1</v>
      </c>
      <c r="C924" s="10" t="s">
        <v>315</v>
      </c>
      <c r="D924" s="10" t="s">
        <v>315</v>
      </c>
      <c r="E924" s="10" t="s">
        <v>315</v>
      </c>
    </row>
    <row r="925" spans="1:5" x14ac:dyDescent="0.25">
      <c r="A925" s="3">
        <v>44754</v>
      </c>
      <c r="B925" s="1">
        <f t="shared" si="19"/>
        <v>2</v>
      </c>
      <c r="C925" s="10" t="s">
        <v>315</v>
      </c>
      <c r="D925" s="10" t="s">
        <v>315</v>
      </c>
      <c r="E925" s="10" t="s">
        <v>315</v>
      </c>
    </row>
    <row r="926" spans="1:5" x14ac:dyDescent="0.25">
      <c r="A926" s="3">
        <v>44755</v>
      </c>
      <c r="B926" s="1">
        <f t="shared" si="19"/>
        <v>3</v>
      </c>
      <c r="C926" s="10" t="s">
        <v>315</v>
      </c>
      <c r="D926" s="10" t="s">
        <v>315</v>
      </c>
      <c r="E926" s="10" t="s">
        <v>315</v>
      </c>
    </row>
    <row r="927" spans="1:5" x14ac:dyDescent="0.25">
      <c r="A927" s="3">
        <v>44756</v>
      </c>
      <c r="B927" s="1">
        <f t="shared" si="19"/>
        <v>4</v>
      </c>
      <c r="C927" s="10" t="s">
        <v>315</v>
      </c>
      <c r="D927" s="10" t="s">
        <v>315</v>
      </c>
      <c r="E927" s="10" t="s">
        <v>315</v>
      </c>
    </row>
    <row r="928" spans="1:5" x14ac:dyDescent="0.25">
      <c r="A928" s="3">
        <v>44757</v>
      </c>
      <c r="B928" s="1">
        <f t="shared" ref="B928:B991" si="20">IF(A928&gt;0,WEEKDAY(A928,2),"")</f>
        <v>5</v>
      </c>
      <c r="C928" s="10" t="s">
        <v>315</v>
      </c>
      <c r="D928" s="10" t="s">
        <v>315</v>
      </c>
      <c r="E928" s="10" t="s">
        <v>315</v>
      </c>
    </row>
    <row r="929" spans="1:5" x14ac:dyDescent="0.25">
      <c r="A929" s="3">
        <v>44758</v>
      </c>
      <c r="B929" s="1">
        <f t="shared" si="20"/>
        <v>6</v>
      </c>
      <c r="C929" s="10" t="s">
        <v>315</v>
      </c>
      <c r="D929" s="10" t="s">
        <v>313</v>
      </c>
      <c r="E929" s="10" t="s">
        <v>313</v>
      </c>
    </row>
    <row r="930" spans="1:5" x14ac:dyDescent="0.25">
      <c r="A930" s="3">
        <v>44759</v>
      </c>
      <c r="B930" s="1">
        <f t="shared" si="20"/>
        <v>7</v>
      </c>
      <c r="C930" s="10" t="s">
        <v>313</v>
      </c>
      <c r="D930" s="10" t="s">
        <v>313</v>
      </c>
      <c r="E930" s="10" t="s">
        <v>313</v>
      </c>
    </row>
    <row r="931" spans="1:5" x14ac:dyDescent="0.25">
      <c r="A931" s="3">
        <v>44760</v>
      </c>
      <c r="B931" s="1">
        <f t="shared" si="20"/>
        <v>1</v>
      </c>
      <c r="C931" s="10" t="s">
        <v>315</v>
      </c>
      <c r="D931" s="10" t="s">
        <v>315</v>
      </c>
      <c r="E931" s="10" t="s">
        <v>315</v>
      </c>
    </row>
    <row r="932" spans="1:5" x14ac:dyDescent="0.25">
      <c r="A932" s="3">
        <v>44761</v>
      </c>
      <c r="B932" s="1">
        <f t="shared" si="20"/>
        <v>2</v>
      </c>
      <c r="C932" s="10" t="s">
        <v>315</v>
      </c>
      <c r="D932" s="10" t="s">
        <v>315</v>
      </c>
      <c r="E932" s="10" t="s">
        <v>315</v>
      </c>
    </row>
    <row r="933" spans="1:5" x14ac:dyDescent="0.25">
      <c r="A933" s="3">
        <v>44762</v>
      </c>
      <c r="B933" s="1">
        <f t="shared" si="20"/>
        <v>3</v>
      </c>
      <c r="C933" s="10" t="s">
        <v>315</v>
      </c>
      <c r="D933" s="10" t="s">
        <v>315</v>
      </c>
      <c r="E933" s="10" t="s">
        <v>315</v>
      </c>
    </row>
    <row r="934" spans="1:5" x14ac:dyDescent="0.25">
      <c r="A934" s="3">
        <v>44763</v>
      </c>
      <c r="B934" s="1">
        <f t="shared" si="20"/>
        <v>4</v>
      </c>
      <c r="C934" s="10" t="s">
        <v>315</v>
      </c>
      <c r="D934" s="10" t="s">
        <v>315</v>
      </c>
      <c r="E934" s="10" t="s">
        <v>315</v>
      </c>
    </row>
    <row r="935" spans="1:5" x14ac:dyDescent="0.25">
      <c r="A935" s="3">
        <v>44764</v>
      </c>
      <c r="B935" s="1">
        <f t="shared" si="20"/>
        <v>5</v>
      </c>
      <c r="C935" s="10" t="s">
        <v>315</v>
      </c>
      <c r="D935" s="10" t="s">
        <v>315</v>
      </c>
      <c r="E935" s="10" t="s">
        <v>315</v>
      </c>
    </row>
    <row r="936" spans="1:5" x14ac:dyDescent="0.25">
      <c r="A936" s="3">
        <v>44765</v>
      </c>
      <c r="B936" s="1">
        <f t="shared" si="20"/>
        <v>6</v>
      </c>
      <c r="C936" s="10" t="s">
        <v>315</v>
      </c>
      <c r="D936" s="10" t="s">
        <v>313</v>
      </c>
      <c r="E936" s="10" t="s">
        <v>313</v>
      </c>
    </row>
    <row r="937" spans="1:5" x14ac:dyDescent="0.25">
      <c r="A937" s="3">
        <v>44766</v>
      </c>
      <c r="B937" s="1">
        <f t="shared" si="20"/>
        <v>7</v>
      </c>
      <c r="C937" s="10" t="s">
        <v>313</v>
      </c>
      <c r="D937" s="10" t="s">
        <v>313</v>
      </c>
      <c r="E937" s="10" t="s">
        <v>313</v>
      </c>
    </row>
    <row r="938" spans="1:5" x14ac:dyDescent="0.25">
      <c r="A938" s="3">
        <v>44767</v>
      </c>
      <c r="B938" s="1">
        <f t="shared" si="20"/>
        <v>1</v>
      </c>
      <c r="C938" s="10" t="s">
        <v>315</v>
      </c>
      <c r="D938" s="10" t="s">
        <v>315</v>
      </c>
      <c r="E938" s="10" t="s">
        <v>315</v>
      </c>
    </row>
    <row r="939" spans="1:5" x14ac:dyDescent="0.25">
      <c r="A939" s="3">
        <v>44768</v>
      </c>
      <c r="B939" s="1">
        <f t="shared" si="20"/>
        <v>2</v>
      </c>
      <c r="C939" s="10" t="s">
        <v>315</v>
      </c>
      <c r="D939" s="10" t="s">
        <v>315</v>
      </c>
      <c r="E939" s="10" t="s">
        <v>315</v>
      </c>
    </row>
    <row r="940" spans="1:5" x14ac:dyDescent="0.25">
      <c r="A940" s="3">
        <v>44769</v>
      </c>
      <c r="B940" s="1">
        <f t="shared" si="20"/>
        <v>3</v>
      </c>
      <c r="C940" s="10" t="s">
        <v>315</v>
      </c>
      <c r="D940" s="10" t="s">
        <v>315</v>
      </c>
      <c r="E940" s="10" t="s">
        <v>315</v>
      </c>
    </row>
    <row r="941" spans="1:5" x14ac:dyDescent="0.25">
      <c r="A941" s="3">
        <v>44770</v>
      </c>
      <c r="B941" s="1">
        <f t="shared" si="20"/>
        <v>4</v>
      </c>
      <c r="C941" s="10" t="s">
        <v>315</v>
      </c>
      <c r="D941" s="10" t="s">
        <v>315</v>
      </c>
      <c r="E941" s="10" t="s">
        <v>315</v>
      </c>
    </row>
    <row r="942" spans="1:5" x14ac:dyDescent="0.25">
      <c r="A942" s="3">
        <v>44771</v>
      </c>
      <c r="B942" s="1">
        <f t="shared" si="20"/>
        <v>5</v>
      </c>
      <c r="C942" s="10" t="s">
        <v>315</v>
      </c>
      <c r="D942" s="10" t="s">
        <v>315</v>
      </c>
      <c r="E942" s="10" t="s">
        <v>315</v>
      </c>
    </row>
    <row r="943" spans="1:5" x14ac:dyDescent="0.25">
      <c r="A943" s="3">
        <v>44772</v>
      </c>
      <c r="B943" s="1">
        <f t="shared" si="20"/>
        <v>6</v>
      </c>
      <c r="C943" s="10" t="s">
        <v>315</v>
      </c>
      <c r="D943" s="10" t="s">
        <v>313</v>
      </c>
      <c r="E943" s="10" t="s">
        <v>313</v>
      </c>
    </row>
    <row r="944" spans="1:5" x14ac:dyDescent="0.25">
      <c r="A944" s="3">
        <v>44773</v>
      </c>
      <c r="B944" s="1">
        <f t="shared" si="20"/>
        <v>7</v>
      </c>
      <c r="C944" s="10" t="s">
        <v>313</v>
      </c>
      <c r="D944" s="10" t="s">
        <v>313</v>
      </c>
      <c r="E944" s="10" t="s">
        <v>313</v>
      </c>
    </row>
    <row r="945" spans="1:5" x14ac:dyDescent="0.25">
      <c r="A945" s="3">
        <v>44774</v>
      </c>
      <c r="B945" s="1">
        <f t="shared" si="20"/>
        <v>1</v>
      </c>
      <c r="C945" s="10" t="s">
        <v>315</v>
      </c>
      <c r="D945" s="10" t="s">
        <v>315</v>
      </c>
      <c r="E945" s="10" t="s">
        <v>315</v>
      </c>
    </row>
    <row r="946" spans="1:5" x14ac:dyDescent="0.25">
      <c r="A946" s="3">
        <v>44775</v>
      </c>
      <c r="B946" s="1">
        <f t="shared" si="20"/>
        <v>2</v>
      </c>
      <c r="C946" s="10" t="s">
        <v>315</v>
      </c>
      <c r="D946" s="10" t="s">
        <v>315</v>
      </c>
      <c r="E946" s="10" t="s">
        <v>315</v>
      </c>
    </row>
    <row r="947" spans="1:5" x14ac:dyDescent="0.25">
      <c r="A947" s="3">
        <v>44776</v>
      </c>
      <c r="B947" s="1">
        <f t="shared" si="20"/>
        <v>3</v>
      </c>
      <c r="C947" s="10" t="s">
        <v>315</v>
      </c>
      <c r="D947" s="10" t="s">
        <v>315</v>
      </c>
      <c r="E947" s="10" t="s">
        <v>315</v>
      </c>
    </row>
    <row r="948" spans="1:5" x14ac:dyDescent="0.25">
      <c r="A948" s="3">
        <v>44777</v>
      </c>
      <c r="B948" s="1">
        <f t="shared" si="20"/>
        <v>4</v>
      </c>
      <c r="C948" s="10" t="s">
        <v>315</v>
      </c>
      <c r="D948" s="10" t="s">
        <v>315</v>
      </c>
      <c r="E948" s="10" t="s">
        <v>315</v>
      </c>
    </row>
    <row r="949" spans="1:5" x14ac:dyDescent="0.25">
      <c r="A949" s="3">
        <v>44778</v>
      </c>
      <c r="B949" s="1">
        <f t="shared" si="20"/>
        <v>5</v>
      </c>
      <c r="C949" s="10" t="s">
        <v>315</v>
      </c>
      <c r="D949" s="10" t="s">
        <v>315</v>
      </c>
      <c r="E949" s="10" t="s">
        <v>315</v>
      </c>
    </row>
    <row r="950" spans="1:5" x14ac:dyDescent="0.25">
      <c r="A950" s="3">
        <v>44779</v>
      </c>
      <c r="B950" s="1">
        <f t="shared" si="20"/>
        <v>6</v>
      </c>
      <c r="C950" s="10" t="s">
        <v>315</v>
      </c>
      <c r="D950" s="10" t="s">
        <v>313</v>
      </c>
      <c r="E950" s="10" t="s">
        <v>313</v>
      </c>
    </row>
    <row r="951" spans="1:5" x14ac:dyDescent="0.25">
      <c r="A951" s="3">
        <v>44780</v>
      </c>
      <c r="B951" s="1">
        <f t="shared" si="20"/>
        <v>7</v>
      </c>
      <c r="C951" s="10" t="s">
        <v>313</v>
      </c>
      <c r="D951" s="10" t="s">
        <v>313</v>
      </c>
      <c r="E951" s="10" t="s">
        <v>313</v>
      </c>
    </row>
    <row r="952" spans="1:5" x14ac:dyDescent="0.25">
      <c r="A952" s="3">
        <v>44781</v>
      </c>
      <c r="B952" s="1">
        <f t="shared" si="20"/>
        <v>1</v>
      </c>
      <c r="C952" s="10" t="s">
        <v>315</v>
      </c>
      <c r="D952" s="10" t="s">
        <v>315</v>
      </c>
      <c r="E952" s="10" t="s">
        <v>315</v>
      </c>
    </row>
    <row r="953" spans="1:5" x14ac:dyDescent="0.25">
      <c r="A953" s="3">
        <v>44782</v>
      </c>
      <c r="B953" s="1">
        <f t="shared" si="20"/>
        <v>2</v>
      </c>
      <c r="C953" s="10" t="s">
        <v>315</v>
      </c>
      <c r="D953" s="10" t="s">
        <v>315</v>
      </c>
      <c r="E953" s="10" t="s">
        <v>315</v>
      </c>
    </row>
    <row r="954" spans="1:5" x14ac:dyDescent="0.25">
      <c r="A954" s="3">
        <v>44783</v>
      </c>
      <c r="B954" s="1">
        <f t="shared" si="20"/>
        <v>3</v>
      </c>
      <c r="C954" s="10" t="s">
        <v>315</v>
      </c>
      <c r="D954" s="10" t="s">
        <v>315</v>
      </c>
      <c r="E954" s="10" t="s">
        <v>315</v>
      </c>
    </row>
    <row r="955" spans="1:5" x14ac:dyDescent="0.25">
      <c r="A955" s="3">
        <v>44784</v>
      </c>
      <c r="B955" s="1">
        <f t="shared" si="20"/>
        <v>4</v>
      </c>
      <c r="C955" s="10" t="s">
        <v>315</v>
      </c>
      <c r="D955" s="10" t="s">
        <v>315</v>
      </c>
      <c r="E955" s="10" t="s">
        <v>315</v>
      </c>
    </row>
    <row r="956" spans="1:5" x14ac:dyDescent="0.25">
      <c r="A956" s="3">
        <v>44785</v>
      </c>
      <c r="B956" s="1">
        <f t="shared" si="20"/>
        <v>5</v>
      </c>
      <c r="C956" s="10" t="s">
        <v>315</v>
      </c>
      <c r="D956" s="10" t="s">
        <v>315</v>
      </c>
      <c r="E956" s="10" t="s">
        <v>315</v>
      </c>
    </row>
    <row r="957" spans="1:5" x14ac:dyDescent="0.25">
      <c r="A957" s="3">
        <v>44786</v>
      </c>
      <c r="B957" s="1">
        <f t="shared" si="20"/>
        <v>6</v>
      </c>
      <c r="C957" s="10" t="s">
        <v>315</v>
      </c>
      <c r="D957" s="10" t="s">
        <v>313</v>
      </c>
      <c r="E957" s="10" t="s">
        <v>313</v>
      </c>
    </row>
    <row r="958" spans="1:5" x14ac:dyDescent="0.25">
      <c r="A958" s="3">
        <v>44787</v>
      </c>
      <c r="B958" s="1">
        <f t="shared" si="20"/>
        <v>7</v>
      </c>
      <c r="C958" s="10" t="s">
        <v>313</v>
      </c>
      <c r="D958" s="10" t="s">
        <v>313</v>
      </c>
      <c r="E958" s="10" t="s">
        <v>313</v>
      </c>
    </row>
    <row r="959" spans="1:5" x14ac:dyDescent="0.25">
      <c r="A959" s="3">
        <v>44788</v>
      </c>
      <c r="B959" s="1">
        <f t="shared" si="20"/>
        <v>1</v>
      </c>
      <c r="C959" s="10" t="s">
        <v>315</v>
      </c>
      <c r="D959" s="10" t="s">
        <v>315</v>
      </c>
      <c r="E959" s="10" t="s">
        <v>315</v>
      </c>
    </row>
    <row r="960" spans="1:5" x14ac:dyDescent="0.25">
      <c r="A960" s="3">
        <v>44789</v>
      </c>
      <c r="B960" s="1">
        <f t="shared" si="20"/>
        <v>2</v>
      </c>
      <c r="C960" s="10" t="s">
        <v>315</v>
      </c>
      <c r="D960" s="10" t="s">
        <v>315</v>
      </c>
      <c r="E960" s="10" t="s">
        <v>315</v>
      </c>
    </row>
    <row r="961" spans="1:5" x14ac:dyDescent="0.25">
      <c r="A961" s="3">
        <v>44790</v>
      </c>
      <c r="B961" s="1">
        <f t="shared" si="20"/>
        <v>3</v>
      </c>
      <c r="C961" s="10" t="s">
        <v>315</v>
      </c>
      <c r="D961" s="10" t="s">
        <v>315</v>
      </c>
      <c r="E961" s="10" t="s">
        <v>315</v>
      </c>
    </row>
    <row r="962" spans="1:5" x14ac:dyDescent="0.25">
      <c r="A962" s="3">
        <v>44791</v>
      </c>
      <c r="B962" s="1">
        <f t="shared" si="20"/>
        <v>4</v>
      </c>
      <c r="C962" s="10" t="s">
        <v>315</v>
      </c>
      <c r="D962" s="10" t="s">
        <v>315</v>
      </c>
      <c r="E962" s="10" t="s">
        <v>315</v>
      </c>
    </row>
    <row r="963" spans="1:5" x14ac:dyDescent="0.25">
      <c r="A963" s="3">
        <v>44792</v>
      </c>
      <c r="B963" s="1">
        <f t="shared" si="20"/>
        <v>5</v>
      </c>
      <c r="C963" s="10" t="s">
        <v>315</v>
      </c>
      <c r="D963" s="10" t="s">
        <v>315</v>
      </c>
      <c r="E963" s="10" t="s">
        <v>315</v>
      </c>
    </row>
    <row r="964" spans="1:5" x14ac:dyDescent="0.25">
      <c r="A964" s="3">
        <v>44793</v>
      </c>
      <c r="B964" s="1">
        <f t="shared" si="20"/>
        <v>6</v>
      </c>
      <c r="C964" s="10" t="s">
        <v>315</v>
      </c>
      <c r="D964" s="10" t="s">
        <v>313</v>
      </c>
      <c r="E964" s="10" t="s">
        <v>313</v>
      </c>
    </row>
    <row r="965" spans="1:5" x14ac:dyDescent="0.25">
      <c r="A965" s="3">
        <v>44794</v>
      </c>
      <c r="B965" s="1">
        <f t="shared" si="20"/>
        <v>7</v>
      </c>
      <c r="C965" s="10" t="s">
        <v>313</v>
      </c>
      <c r="D965" s="10" t="s">
        <v>313</v>
      </c>
      <c r="E965" s="10" t="s">
        <v>313</v>
      </c>
    </row>
    <row r="966" spans="1:5" x14ac:dyDescent="0.25">
      <c r="A966" s="3">
        <v>44795</v>
      </c>
      <c r="B966" s="1">
        <f t="shared" si="20"/>
        <v>1</v>
      </c>
      <c r="C966" s="10" t="s">
        <v>315</v>
      </c>
      <c r="D966" s="10" t="s">
        <v>315</v>
      </c>
      <c r="E966" s="10" t="s">
        <v>315</v>
      </c>
    </row>
    <row r="967" spans="1:5" x14ac:dyDescent="0.25">
      <c r="A967" s="3">
        <v>44796</v>
      </c>
      <c r="B967" s="1">
        <f t="shared" si="20"/>
        <v>2</v>
      </c>
      <c r="C967" s="10" t="s">
        <v>315</v>
      </c>
      <c r="D967" s="10" t="s">
        <v>315</v>
      </c>
      <c r="E967" s="10" t="s">
        <v>315</v>
      </c>
    </row>
    <row r="968" spans="1:5" x14ac:dyDescent="0.25">
      <c r="A968" s="3">
        <v>44797</v>
      </c>
      <c r="B968" s="1">
        <f t="shared" si="20"/>
        <v>3</v>
      </c>
      <c r="C968" s="10" t="s">
        <v>315</v>
      </c>
      <c r="D968" s="10" t="s">
        <v>315</v>
      </c>
      <c r="E968" s="10" t="s">
        <v>315</v>
      </c>
    </row>
    <row r="969" spans="1:5" x14ac:dyDescent="0.25">
      <c r="A969" s="3">
        <v>44798</v>
      </c>
      <c r="B969" s="1">
        <f t="shared" si="20"/>
        <v>4</v>
      </c>
      <c r="C969" s="10" t="s">
        <v>315</v>
      </c>
      <c r="D969" s="10" t="s">
        <v>315</v>
      </c>
      <c r="E969" s="10" t="s">
        <v>315</v>
      </c>
    </row>
    <row r="970" spans="1:5" x14ac:dyDescent="0.25">
      <c r="A970" s="3">
        <v>44799</v>
      </c>
      <c r="B970" s="1">
        <f t="shared" si="20"/>
        <v>5</v>
      </c>
      <c r="C970" s="10" t="s">
        <v>315</v>
      </c>
      <c r="D970" s="10" t="s">
        <v>315</v>
      </c>
      <c r="E970" s="10" t="s">
        <v>315</v>
      </c>
    </row>
    <row r="971" spans="1:5" x14ac:dyDescent="0.25">
      <c r="A971" s="3">
        <v>44800</v>
      </c>
      <c r="B971" s="1">
        <f t="shared" si="20"/>
        <v>6</v>
      </c>
      <c r="C971" s="10" t="s">
        <v>315</v>
      </c>
      <c r="D971" s="10" t="s">
        <v>313</v>
      </c>
      <c r="E971" s="10" t="s">
        <v>313</v>
      </c>
    </row>
    <row r="972" spans="1:5" x14ac:dyDescent="0.25">
      <c r="A972" s="3">
        <v>44801</v>
      </c>
      <c r="B972" s="1">
        <f t="shared" si="20"/>
        <v>7</v>
      </c>
      <c r="C972" s="10" t="s">
        <v>313</v>
      </c>
      <c r="D972" s="10" t="s">
        <v>313</v>
      </c>
      <c r="E972" s="10" t="s">
        <v>313</v>
      </c>
    </row>
    <row r="973" spans="1:5" x14ac:dyDescent="0.25">
      <c r="A973" s="3">
        <v>44802</v>
      </c>
      <c r="B973" s="1">
        <f t="shared" si="20"/>
        <v>1</v>
      </c>
      <c r="C973" s="10" t="s">
        <v>315</v>
      </c>
      <c r="D973" s="10" t="s">
        <v>315</v>
      </c>
      <c r="E973" s="10" t="s">
        <v>315</v>
      </c>
    </row>
    <row r="974" spans="1:5" x14ac:dyDescent="0.25">
      <c r="A974" s="3">
        <v>44803</v>
      </c>
      <c r="B974" s="1">
        <f t="shared" si="20"/>
        <v>2</v>
      </c>
      <c r="C974" s="10" t="s">
        <v>315</v>
      </c>
      <c r="D974" s="10" t="s">
        <v>315</v>
      </c>
      <c r="E974" s="10" t="s">
        <v>315</v>
      </c>
    </row>
    <row r="975" spans="1:5" x14ac:dyDescent="0.25">
      <c r="A975" s="3">
        <v>44804</v>
      </c>
      <c r="B975" s="1">
        <f t="shared" si="20"/>
        <v>3</v>
      </c>
      <c r="C975" s="10" t="s">
        <v>315</v>
      </c>
      <c r="D975" s="10" t="s">
        <v>315</v>
      </c>
      <c r="E975" s="10" t="s">
        <v>315</v>
      </c>
    </row>
    <row r="976" spans="1:5" x14ac:dyDescent="0.25">
      <c r="A976" s="3">
        <v>44805</v>
      </c>
      <c r="B976" s="1">
        <f t="shared" si="20"/>
        <v>4</v>
      </c>
      <c r="C976" s="10" t="s">
        <v>315</v>
      </c>
      <c r="D976" s="10" t="s">
        <v>315</v>
      </c>
      <c r="E976" s="10" t="s">
        <v>315</v>
      </c>
    </row>
    <row r="977" spans="1:5" x14ac:dyDescent="0.25">
      <c r="A977" s="3">
        <v>44806</v>
      </c>
      <c r="B977" s="1">
        <f t="shared" si="20"/>
        <v>5</v>
      </c>
      <c r="C977" s="10" t="s">
        <v>315</v>
      </c>
      <c r="D977" s="10" t="s">
        <v>315</v>
      </c>
      <c r="E977" s="10" t="s">
        <v>315</v>
      </c>
    </row>
    <row r="978" spans="1:5" x14ac:dyDescent="0.25">
      <c r="A978" s="3">
        <v>44807</v>
      </c>
      <c r="B978" s="1">
        <f t="shared" si="20"/>
        <v>6</v>
      </c>
      <c r="C978" s="10" t="s">
        <v>315</v>
      </c>
      <c r="D978" s="10" t="s">
        <v>313</v>
      </c>
      <c r="E978" s="10" t="s">
        <v>313</v>
      </c>
    </row>
    <row r="979" spans="1:5" x14ac:dyDescent="0.25">
      <c r="A979" s="3">
        <v>44808</v>
      </c>
      <c r="B979" s="1">
        <f t="shared" si="20"/>
        <v>7</v>
      </c>
      <c r="C979" s="10" t="s">
        <v>313</v>
      </c>
      <c r="D979" s="10" t="s">
        <v>313</v>
      </c>
      <c r="E979" s="10" t="s">
        <v>313</v>
      </c>
    </row>
    <row r="980" spans="1:5" x14ac:dyDescent="0.25">
      <c r="A980" s="3">
        <v>44809</v>
      </c>
      <c r="B980" s="1">
        <f t="shared" si="20"/>
        <v>1</v>
      </c>
      <c r="C980" s="10" t="s">
        <v>315</v>
      </c>
      <c r="D980" s="10" t="s">
        <v>315</v>
      </c>
      <c r="E980" s="10" t="s">
        <v>315</v>
      </c>
    </row>
    <row r="981" spans="1:5" x14ac:dyDescent="0.25">
      <c r="A981" s="3">
        <v>44810</v>
      </c>
      <c r="B981" s="1">
        <f t="shared" si="20"/>
        <v>2</v>
      </c>
      <c r="C981" s="10" t="s">
        <v>315</v>
      </c>
      <c r="D981" s="10" t="s">
        <v>315</v>
      </c>
      <c r="E981" s="10" t="s">
        <v>315</v>
      </c>
    </row>
    <row r="982" spans="1:5" x14ac:dyDescent="0.25">
      <c r="A982" s="3">
        <v>44811</v>
      </c>
      <c r="B982" s="1">
        <f t="shared" si="20"/>
        <v>3</v>
      </c>
      <c r="C982" s="10" t="s">
        <v>315</v>
      </c>
      <c r="D982" s="10" t="s">
        <v>315</v>
      </c>
      <c r="E982" s="10" t="s">
        <v>315</v>
      </c>
    </row>
    <row r="983" spans="1:5" x14ac:dyDescent="0.25">
      <c r="A983" s="3">
        <v>44812</v>
      </c>
      <c r="B983" s="1">
        <f t="shared" si="20"/>
        <v>4</v>
      </c>
      <c r="C983" s="10" t="s">
        <v>315</v>
      </c>
      <c r="D983" s="10" t="s">
        <v>315</v>
      </c>
      <c r="E983" s="10" t="s">
        <v>315</v>
      </c>
    </row>
    <row r="984" spans="1:5" x14ac:dyDescent="0.25">
      <c r="A984" s="3">
        <v>44813</v>
      </c>
      <c r="B984" s="1">
        <f t="shared" si="20"/>
        <v>5</v>
      </c>
      <c r="C984" s="10" t="s">
        <v>315</v>
      </c>
      <c r="D984" s="10" t="s">
        <v>315</v>
      </c>
      <c r="E984" s="10" t="s">
        <v>315</v>
      </c>
    </row>
    <row r="985" spans="1:5" x14ac:dyDescent="0.25">
      <c r="A985" s="3">
        <v>44814</v>
      </c>
      <c r="B985" s="1">
        <f t="shared" si="20"/>
        <v>6</v>
      </c>
      <c r="C985" s="10" t="s">
        <v>315</v>
      </c>
      <c r="D985" s="10" t="s">
        <v>313</v>
      </c>
      <c r="E985" s="10" t="s">
        <v>313</v>
      </c>
    </row>
    <row r="986" spans="1:5" x14ac:dyDescent="0.25">
      <c r="A986" s="3">
        <v>44815</v>
      </c>
      <c r="B986" s="1">
        <f t="shared" si="20"/>
        <v>7</v>
      </c>
      <c r="C986" s="10" t="s">
        <v>313</v>
      </c>
      <c r="D986" s="10" t="s">
        <v>313</v>
      </c>
      <c r="E986" s="10" t="s">
        <v>313</v>
      </c>
    </row>
    <row r="987" spans="1:5" x14ac:dyDescent="0.25">
      <c r="A987" s="3">
        <v>44816</v>
      </c>
      <c r="B987" s="1">
        <f t="shared" si="20"/>
        <v>1</v>
      </c>
      <c r="C987" s="10" t="s">
        <v>315</v>
      </c>
      <c r="D987" s="10" t="s">
        <v>315</v>
      </c>
      <c r="E987" s="10" t="s">
        <v>315</v>
      </c>
    </row>
    <row r="988" spans="1:5" x14ac:dyDescent="0.25">
      <c r="A988" s="3">
        <v>44817</v>
      </c>
      <c r="B988" s="1">
        <f t="shared" si="20"/>
        <v>2</v>
      </c>
      <c r="C988" s="10" t="s">
        <v>315</v>
      </c>
      <c r="D988" s="10" t="s">
        <v>315</v>
      </c>
      <c r="E988" s="10" t="s">
        <v>315</v>
      </c>
    </row>
    <row r="989" spans="1:5" x14ac:dyDescent="0.25">
      <c r="A989" s="3">
        <v>44818</v>
      </c>
      <c r="B989" s="1">
        <f t="shared" si="20"/>
        <v>3</v>
      </c>
      <c r="C989" s="10" t="s">
        <v>315</v>
      </c>
      <c r="D989" s="10" t="s">
        <v>315</v>
      </c>
      <c r="E989" s="10" t="s">
        <v>315</v>
      </c>
    </row>
    <row r="990" spans="1:5" x14ac:dyDescent="0.25">
      <c r="A990" s="3">
        <v>44819</v>
      </c>
      <c r="B990" s="1">
        <f t="shared" si="20"/>
        <v>4</v>
      </c>
      <c r="C990" s="10" t="s">
        <v>315</v>
      </c>
      <c r="D990" s="10" t="s">
        <v>315</v>
      </c>
      <c r="E990" s="10" t="s">
        <v>315</v>
      </c>
    </row>
    <row r="991" spans="1:5" x14ac:dyDescent="0.25">
      <c r="A991" s="3">
        <v>44820</v>
      </c>
      <c r="B991" s="1">
        <f t="shared" si="20"/>
        <v>5</v>
      </c>
      <c r="C991" s="10" t="s">
        <v>315</v>
      </c>
      <c r="D991" s="10" t="s">
        <v>315</v>
      </c>
      <c r="E991" s="10" t="s">
        <v>315</v>
      </c>
    </row>
    <row r="992" spans="1:5" x14ac:dyDescent="0.25">
      <c r="A992" s="3">
        <v>44821</v>
      </c>
      <c r="B992" s="1">
        <f t="shared" ref="B992:B1055" si="21">IF(A992&gt;0,WEEKDAY(A992,2),"")</f>
        <v>6</v>
      </c>
      <c r="C992" s="10" t="s">
        <v>315</v>
      </c>
      <c r="D992" s="10" t="s">
        <v>313</v>
      </c>
      <c r="E992" s="10" t="s">
        <v>313</v>
      </c>
    </row>
    <row r="993" spans="1:5" x14ac:dyDescent="0.25">
      <c r="A993" s="3">
        <v>44822</v>
      </c>
      <c r="B993" s="1">
        <f t="shared" si="21"/>
        <v>7</v>
      </c>
      <c r="C993" s="10" t="s">
        <v>313</v>
      </c>
      <c r="D993" s="10" t="s">
        <v>313</v>
      </c>
      <c r="E993" s="10" t="s">
        <v>313</v>
      </c>
    </row>
    <row r="994" spans="1:5" x14ac:dyDescent="0.25">
      <c r="A994" s="3">
        <v>44823</v>
      </c>
      <c r="B994" s="1">
        <f t="shared" si="21"/>
        <v>1</v>
      </c>
      <c r="C994" s="10" t="s">
        <v>315</v>
      </c>
      <c r="D994" s="10" t="s">
        <v>315</v>
      </c>
      <c r="E994" s="10" t="s">
        <v>315</v>
      </c>
    </row>
    <row r="995" spans="1:5" x14ac:dyDescent="0.25">
      <c r="A995" s="3">
        <v>44824</v>
      </c>
      <c r="B995" s="1">
        <f t="shared" si="21"/>
        <v>2</v>
      </c>
      <c r="C995" s="10" t="s">
        <v>315</v>
      </c>
      <c r="D995" s="10" t="s">
        <v>315</v>
      </c>
      <c r="E995" s="10" t="s">
        <v>315</v>
      </c>
    </row>
    <row r="996" spans="1:5" x14ac:dyDescent="0.25">
      <c r="A996" s="3">
        <v>44825</v>
      </c>
      <c r="B996" s="1">
        <f t="shared" si="21"/>
        <v>3</v>
      </c>
      <c r="C996" s="10" t="s">
        <v>315</v>
      </c>
      <c r="D996" s="10" t="s">
        <v>315</v>
      </c>
      <c r="E996" s="10" t="s">
        <v>315</v>
      </c>
    </row>
    <row r="997" spans="1:5" x14ac:dyDescent="0.25">
      <c r="A997" s="3">
        <v>44826</v>
      </c>
      <c r="B997" s="1">
        <f t="shared" si="21"/>
        <v>4</v>
      </c>
      <c r="C997" s="10" t="s">
        <v>315</v>
      </c>
      <c r="D997" s="10" t="s">
        <v>315</v>
      </c>
      <c r="E997" s="10" t="s">
        <v>315</v>
      </c>
    </row>
    <row r="998" spans="1:5" x14ac:dyDescent="0.25">
      <c r="A998" s="3">
        <v>44827</v>
      </c>
      <c r="B998" s="1">
        <f t="shared" si="21"/>
        <v>5</v>
      </c>
      <c r="C998" s="10" t="s">
        <v>315</v>
      </c>
      <c r="D998" s="10" t="s">
        <v>315</v>
      </c>
      <c r="E998" s="10" t="s">
        <v>315</v>
      </c>
    </row>
    <row r="999" spans="1:5" x14ac:dyDescent="0.25">
      <c r="A999" s="3">
        <v>44828</v>
      </c>
      <c r="B999" s="1">
        <f t="shared" si="21"/>
        <v>6</v>
      </c>
      <c r="C999" s="10" t="s">
        <v>315</v>
      </c>
      <c r="D999" s="10" t="s">
        <v>313</v>
      </c>
      <c r="E999" s="10" t="s">
        <v>313</v>
      </c>
    </row>
    <row r="1000" spans="1:5" x14ac:dyDescent="0.25">
      <c r="A1000" s="3">
        <v>44829</v>
      </c>
      <c r="B1000" s="1">
        <f t="shared" si="21"/>
        <v>7</v>
      </c>
      <c r="C1000" s="10" t="s">
        <v>313</v>
      </c>
      <c r="D1000" s="10" t="s">
        <v>313</v>
      </c>
      <c r="E1000" s="10" t="s">
        <v>313</v>
      </c>
    </row>
    <row r="1001" spans="1:5" x14ac:dyDescent="0.25">
      <c r="A1001" s="3">
        <v>44830</v>
      </c>
      <c r="B1001" s="1">
        <f t="shared" si="21"/>
        <v>1</v>
      </c>
      <c r="C1001" s="10" t="s">
        <v>315</v>
      </c>
      <c r="D1001" s="10" t="s">
        <v>315</v>
      </c>
      <c r="E1001" s="10" t="s">
        <v>315</v>
      </c>
    </row>
    <row r="1002" spans="1:5" x14ac:dyDescent="0.25">
      <c r="A1002" s="3">
        <v>44831</v>
      </c>
      <c r="B1002" s="1">
        <f t="shared" si="21"/>
        <v>2</v>
      </c>
      <c r="C1002" s="10" t="s">
        <v>315</v>
      </c>
      <c r="D1002" s="10" t="s">
        <v>315</v>
      </c>
      <c r="E1002" s="10" t="s">
        <v>315</v>
      </c>
    </row>
    <row r="1003" spans="1:5" x14ac:dyDescent="0.25">
      <c r="A1003" s="3">
        <v>44832</v>
      </c>
      <c r="B1003" s="1">
        <f t="shared" si="21"/>
        <v>3</v>
      </c>
      <c r="C1003" s="10" t="s">
        <v>315</v>
      </c>
      <c r="D1003" s="10" t="s">
        <v>315</v>
      </c>
      <c r="E1003" s="10" t="s">
        <v>315</v>
      </c>
    </row>
    <row r="1004" spans="1:5" x14ac:dyDescent="0.25">
      <c r="A1004" s="3">
        <v>44833</v>
      </c>
      <c r="B1004" s="1">
        <f t="shared" si="21"/>
        <v>4</v>
      </c>
      <c r="C1004" s="10" t="s">
        <v>315</v>
      </c>
      <c r="D1004" s="10" t="s">
        <v>315</v>
      </c>
      <c r="E1004" s="10" t="s">
        <v>315</v>
      </c>
    </row>
    <row r="1005" spans="1:5" x14ac:dyDescent="0.25">
      <c r="A1005" s="3">
        <v>44834</v>
      </c>
      <c r="B1005" s="1">
        <f t="shared" si="21"/>
        <v>5</v>
      </c>
      <c r="C1005" s="10" t="s">
        <v>315</v>
      </c>
      <c r="D1005" s="10" t="s">
        <v>315</v>
      </c>
      <c r="E1005" s="10" t="s">
        <v>315</v>
      </c>
    </row>
    <row r="1006" spans="1:5" x14ac:dyDescent="0.25">
      <c r="A1006" s="3">
        <v>44835</v>
      </c>
      <c r="B1006" s="1">
        <f t="shared" si="21"/>
        <v>6</v>
      </c>
      <c r="C1006" s="10" t="s">
        <v>315</v>
      </c>
      <c r="D1006" s="10" t="s">
        <v>313</v>
      </c>
      <c r="E1006" s="10" t="s">
        <v>313</v>
      </c>
    </row>
    <row r="1007" spans="1:5" x14ac:dyDescent="0.25">
      <c r="A1007" s="3">
        <v>44836</v>
      </c>
      <c r="B1007" s="1">
        <f t="shared" si="21"/>
        <v>7</v>
      </c>
      <c r="C1007" s="10" t="s">
        <v>313</v>
      </c>
      <c r="D1007" s="10" t="s">
        <v>313</v>
      </c>
      <c r="E1007" s="10" t="s">
        <v>313</v>
      </c>
    </row>
    <row r="1008" spans="1:5" x14ac:dyDescent="0.25">
      <c r="A1008" s="3">
        <v>44837</v>
      </c>
      <c r="B1008" s="1">
        <f t="shared" si="21"/>
        <v>1</v>
      </c>
      <c r="C1008" s="10" t="s">
        <v>315</v>
      </c>
      <c r="D1008" s="10" t="s">
        <v>315</v>
      </c>
      <c r="E1008" s="10" t="s">
        <v>315</v>
      </c>
    </row>
    <row r="1009" spans="1:5" x14ac:dyDescent="0.25">
      <c r="A1009" s="3">
        <v>44838</v>
      </c>
      <c r="B1009" s="1">
        <f t="shared" si="21"/>
        <v>2</v>
      </c>
      <c r="C1009" s="10" t="s">
        <v>315</v>
      </c>
      <c r="D1009" s="10" t="s">
        <v>315</v>
      </c>
      <c r="E1009" s="10" t="s">
        <v>315</v>
      </c>
    </row>
    <row r="1010" spans="1:5" x14ac:dyDescent="0.25">
      <c r="A1010" s="3">
        <v>44839</v>
      </c>
      <c r="B1010" s="1">
        <f t="shared" si="21"/>
        <v>3</v>
      </c>
      <c r="C1010" s="10" t="s">
        <v>315</v>
      </c>
      <c r="D1010" s="10" t="s">
        <v>315</v>
      </c>
      <c r="E1010" s="10" t="s">
        <v>315</v>
      </c>
    </row>
    <row r="1011" spans="1:5" x14ac:dyDescent="0.25">
      <c r="A1011" s="3">
        <v>44840</v>
      </c>
      <c r="B1011" s="1">
        <f t="shared" si="21"/>
        <v>4</v>
      </c>
      <c r="C1011" s="10" t="s">
        <v>315</v>
      </c>
      <c r="D1011" s="10" t="s">
        <v>315</v>
      </c>
      <c r="E1011" s="10" t="s">
        <v>315</v>
      </c>
    </row>
    <row r="1012" spans="1:5" x14ac:dyDescent="0.25">
      <c r="A1012" s="3">
        <v>44841</v>
      </c>
      <c r="B1012" s="1">
        <f t="shared" si="21"/>
        <v>5</v>
      </c>
      <c r="C1012" s="10" t="s">
        <v>315</v>
      </c>
      <c r="D1012" s="10" t="s">
        <v>315</v>
      </c>
      <c r="E1012" s="10" t="s">
        <v>315</v>
      </c>
    </row>
    <row r="1013" spans="1:5" x14ac:dyDescent="0.25">
      <c r="A1013" s="3">
        <v>44842</v>
      </c>
      <c r="B1013" s="1">
        <f t="shared" si="21"/>
        <v>6</v>
      </c>
      <c r="C1013" s="10" t="s">
        <v>315</v>
      </c>
      <c r="D1013" s="10" t="s">
        <v>313</v>
      </c>
      <c r="E1013" s="10" t="s">
        <v>313</v>
      </c>
    </row>
    <row r="1014" spans="1:5" x14ac:dyDescent="0.25">
      <c r="A1014" s="3">
        <v>44843</v>
      </c>
      <c r="B1014" s="1">
        <f t="shared" si="21"/>
        <v>7</v>
      </c>
      <c r="C1014" s="10" t="s">
        <v>313</v>
      </c>
      <c r="D1014" s="10" t="s">
        <v>313</v>
      </c>
      <c r="E1014" s="10" t="s">
        <v>313</v>
      </c>
    </row>
    <row r="1015" spans="1:5" x14ac:dyDescent="0.25">
      <c r="A1015" s="3">
        <v>44844</v>
      </c>
      <c r="B1015" s="1">
        <f t="shared" si="21"/>
        <v>1</v>
      </c>
      <c r="C1015" s="10" t="s">
        <v>315</v>
      </c>
      <c r="D1015" s="10" t="s">
        <v>315</v>
      </c>
      <c r="E1015" s="10" t="s">
        <v>315</v>
      </c>
    </row>
    <row r="1016" spans="1:5" x14ac:dyDescent="0.25">
      <c r="A1016" s="3">
        <v>44845</v>
      </c>
      <c r="B1016" s="1">
        <f t="shared" si="21"/>
        <v>2</v>
      </c>
      <c r="C1016" s="10" t="s">
        <v>315</v>
      </c>
      <c r="D1016" s="10" t="s">
        <v>315</v>
      </c>
      <c r="E1016" s="10" t="s">
        <v>315</v>
      </c>
    </row>
    <row r="1017" spans="1:5" x14ac:dyDescent="0.25">
      <c r="A1017" s="3">
        <v>44846</v>
      </c>
      <c r="B1017" s="1">
        <f t="shared" si="21"/>
        <v>3</v>
      </c>
      <c r="C1017" s="10" t="s">
        <v>315</v>
      </c>
      <c r="D1017" s="10" t="s">
        <v>315</v>
      </c>
      <c r="E1017" s="10" t="s">
        <v>315</v>
      </c>
    </row>
    <row r="1018" spans="1:5" x14ac:dyDescent="0.25">
      <c r="A1018" s="3">
        <v>44847</v>
      </c>
      <c r="B1018" s="1">
        <f t="shared" si="21"/>
        <v>4</v>
      </c>
      <c r="C1018" s="10" t="s">
        <v>315</v>
      </c>
      <c r="D1018" s="10" t="s">
        <v>315</v>
      </c>
      <c r="E1018" s="10" t="s">
        <v>315</v>
      </c>
    </row>
    <row r="1019" spans="1:5" x14ac:dyDescent="0.25">
      <c r="A1019" s="3">
        <v>44848</v>
      </c>
      <c r="B1019" s="1">
        <f t="shared" si="21"/>
        <v>5</v>
      </c>
      <c r="C1019" s="10" t="s">
        <v>315</v>
      </c>
      <c r="D1019" s="10" t="s">
        <v>315</v>
      </c>
      <c r="E1019" s="10" t="s">
        <v>315</v>
      </c>
    </row>
    <row r="1020" spans="1:5" x14ac:dyDescent="0.25">
      <c r="A1020" s="3">
        <v>44849</v>
      </c>
      <c r="B1020" s="1">
        <f t="shared" si="21"/>
        <v>6</v>
      </c>
      <c r="C1020" s="10" t="s">
        <v>315</v>
      </c>
      <c r="D1020" s="10" t="s">
        <v>313</v>
      </c>
      <c r="E1020" s="10" t="s">
        <v>313</v>
      </c>
    </row>
    <row r="1021" spans="1:5" x14ac:dyDescent="0.25">
      <c r="A1021" s="3">
        <v>44850</v>
      </c>
      <c r="B1021" s="1">
        <f t="shared" si="21"/>
        <v>7</v>
      </c>
      <c r="C1021" s="10" t="s">
        <v>313</v>
      </c>
      <c r="D1021" s="10" t="s">
        <v>313</v>
      </c>
      <c r="E1021" s="10" t="s">
        <v>313</v>
      </c>
    </row>
    <row r="1022" spans="1:5" x14ac:dyDescent="0.25">
      <c r="A1022" s="3">
        <v>44851</v>
      </c>
      <c r="B1022" s="1">
        <f t="shared" si="21"/>
        <v>1</v>
      </c>
      <c r="C1022" s="10" t="s">
        <v>315</v>
      </c>
      <c r="D1022" s="10" t="s">
        <v>315</v>
      </c>
      <c r="E1022" s="10" t="s">
        <v>315</v>
      </c>
    </row>
    <row r="1023" spans="1:5" x14ac:dyDescent="0.25">
      <c r="A1023" s="3">
        <v>44852</v>
      </c>
      <c r="B1023" s="1">
        <f t="shared" si="21"/>
        <v>2</v>
      </c>
      <c r="C1023" s="10" t="s">
        <v>315</v>
      </c>
      <c r="D1023" s="10" t="s">
        <v>315</v>
      </c>
      <c r="E1023" s="10" t="s">
        <v>315</v>
      </c>
    </row>
    <row r="1024" spans="1:5" x14ac:dyDescent="0.25">
      <c r="A1024" s="3">
        <v>44853</v>
      </c>
      <c r="B1024" s="1">
        <f t="shared" si="21"/>
        <v>3</v>
      </c>
      <c r="C1024" s="10" t="s">
        <v>315</v>
      </c>
      <c r="D1024" s="10" t="s">
        <v>315</v>
      </c>
      <c r="E1024" s="10" t="s">
        <v>315</v>
      </c>
    </row>
    <row r="1025" spans="1:5" x14ac:dyDescent="0.25">
      <c r="A1025" s="3">
        <v>44854</v>
      </c>
      <c r="B1025" s="1">
        <f t="shared" si="21"/>
        <v>4</v>
      </c>
      <c r="C1025" s="10" t="s">
        <v>315</v>
      </c>
      <c r="D1025" s="10" t="s">
        <v>315</v>
      </c>
      <c r="E1025" s="10" t="s">
        <v>315</v>
      </c>
    </row>
    <row r="1026" spans="1:5" x14ac:dyDescent="0.25">
      <c r="A1026" s="3">
        <v>44855</v>
      </c>
      <c r="B1026" s="1">
        <f t="shared" si="21"/>
        <v>5</v>
      </c>
      <c r="C1026" s="10" t="s">
        <v>315</v>
      </c>
      <c r="D1026" s="10" t="s">
        <v>315</v>
      </c>
      <c r="E1026" s="10" t="s">
        <v>315</v>
      </c>
    </row>
    <row r="1027" spans="1:5" x14ac:dyDescent="0.25">
      <c r="A1027" s="3">
        <v>44856</v>
      </c>
      <c r="B1027" s="1">
        <f t="shared" si="21"/>
        <v>6</v>
      </c>
      <c r="C1027" s="10" t="s">
        <v>315</v>
      </c>
      <c r="D1027" s="10" t="s">
        <v>313</v>
      </c>
      <c r="E1027" s="10" t="s">
        <v>313</v>
      </c>
    </row>
    <row r="1028" spans="1:5" x14ac:dyDescent="0.25">
      <c r="A1028" s="3">
        <v>44857</v>
      </c>
      <c r="B1028" s="1">
        <f t="shared" si="21"/>
        <v>7</v>
      </c>
      <c r="C1028" s="10" t="s">
        <v>313</v>
      </c>
      <c r="D1028" s="10" t="s">
        <v>313</v>
      </c>
      <c r="E1028" s="10" t="s">
        <v>313</v>
      </c>
    </row>
    <row r="1029" spans="1:5" x14ac:dyDescent="0.25">
      <c r="A1029" s="3">
        <v>44858</v>
      </c>
      <c r="B1029" s="1">
        <f t="shared" si="21"/>
        <v>1</v>
      </c>
      <c r="C1029" s="10" t="s">
        <v>315</v>
      </c>
      <c r="D1029" s="10" t="s">
        <v>315</v>
      </c>
      <c r="E1029" s="10" t="s">
        <v>315</v>
      </c>
    </row>
    <row r="1030" spans="1:5" x14ac:dyDescent="0.25">
      <c r="A1030" s="3">
        <v>44859</v>
      </c>
      <c r="B1030" s="1">
        <f t="shared" si="21"/>
        <v>2</v>
      </c>
      <c r="C1030" s="10" t="s">
        <v>315</v>
      </c>
      <c r="D1030" s="10" t="s">
        <v>315</v>
      </c>
      <c r="E1030" s="10" t="s">
        <v>315</v>
      </c>
    </row>
    <row r="1031" spans="1:5" x14ac:dyDescent="0.25">
      <c r="A1031" s="3">
        <v>44860</v>
      </c>
      <c r="B1031" s="1">
        <f t="shared" si="21"/>
        <v>3</v>
      </c>
      <c r="C1031" s="10" t="s">
        <v>315</v>
      </c>
      <c r="D1031" s="10" t="s">
        <v>315</v>
      </c>
      <c r="E1031" s="10" t="s">
        <v>315</v>
      </c>
    </row>
    <row r="1032" spans="1:5" x14ac:dyDescent="0.25">
      <c r="A1032" s="3">
        <v>44861</v>
      </c>
      <c r="B1032" s="1">
        <f t="shared" si="21"/>
        <v>4</v>
      </c>
      <c r="C1032" s="10" t="s">
        <v>315</v>
      </c>
      <c r="D1032" s="10" t="s">
        <v>315</v>
      </c>
      <c r="E1032" s="10" t="s">
        <v>315</v>
      </c>
    </row>
    <row r="1033" spans="1:5" x14ac:dyDescent="0.25">
      <c r="A1033" s="3">
        <v>44862</v>
      </c>
      <c r="B1033" s="1">
        <f t="shared" si="21"/>
        <v>5</v>
      </c>
      <c r="C1033" s="10" t="s">
        <v>315</v>
      </c>
      <c r="D1033" s="10" t="s">
        <v>315</v>
      </c>
      <c r="E1033" s="10" t="s">
        <v>315</v>
      </c>
    </row>
    <row r="1034" spans="1:5" x14ac:dyDescent="0.25">
      <c r="A1034" s="3">
        <v>44863</v>
      </c>
      <c r="B1034" s="1">
        <f t="shared" si="21"/>
        <v>6</v>
      </c>
      <c r="C1034" s="10" t="s">
        <v>315</v>
      </c>
      <c r="D1034" s="10" t="s">
        <v>313</v>
      </c>
      <c r="E1034" s="10" t="s">
        <v>313</v>
      </c>
    </row>
    <row r="1035" spans="1:5" x14ac:dyDescent="0.25">
      <c r="A1035" s="3">
        <v>44864</v>
      </c>
      <c r="B1035" s="1">
        <f t="shared" si="21"/>
        <v>7</v>
      </c>
      <c r="C1035" s="10" t="s">
        <v>313</v>
      </c>
      <c r="D1035" s="10" t="s">
        <v>313</v>
      </c>
      <c r="E1035" s="10" t="s">
        <v>313</v>
      </c>
    </row>
    <row r="1036" spans="1:5" x14ac:dyDescent="0.25">
      <c r="A1036" s="3">
        <v>44865</v>
      </c>
      <c r="B1036" s="1">
        <f t="shared" si="21"/>
        <v>1</v>
      </c>
      <c r="C1036" s="10" t="s">
        <v>315</v>
      </c>
      <c r="D1036" s="10" t="s">
        <v>315</v>
      </c>
      <c r="E1036" s="10" t="s">
        <v>315</v>
      </c>
    </row>
    <row r="1037" spans="1:5" x14ac:dyDescent="0.25">
      <c r="A1037" s="3">
        <v>44866</v>
      </c>
      <c r="B1037" s="1">
        <f t="shared" si="21"/>
        <v>2</v>
      </c>
      <c r="C1037" s="10" t="s">
        <v>315</v>
      </c>
      <c r="D1037" s="10" t="s">
        <v>315</v>
      </c>
      <c r="E1037" s="10" t="s">
        <v>315</v>
      </c>
    </row>
    <row r="1038" spans="1:5" x14ac:dyDescent="0.25">
      <c r="A1038" s="3">
        <v>44867</v>
      </c>
      <c r="B1038" s="1">
        <f t="shared" si="21"/>
        <v>3</v>
      </c>
      <c r="C1038" s="10" t="s">
        <v>315</v>
      </c>
      <c r="D1038" s="10" t="s">
        <v>315</v>
      </c>
      <c r="E1038" s="10" t="s">
        <v>315</v>
      </c>
    </row>
    <row r="1039" spans="1:5" x14ac:dyDescent="0.25">
      <c r="A1039" s="3">
        <v>44868</v>
      </c>
      <c r="B1039" s="1">
        <f t="shared" si="21"/>
        <v>4</v>
      </c>
      <c r="C1039" s="10" t="s">
        <v>315</v>
      </c>
      <c r="D1039" s="10" t="s">
        <v>315</v>
      </c>
      <c r="E1039" s="10" t="s">
        <v>315</v>
      </c>
    </row>
    <row r="1040" spans="1:5" x14ac:dyDescent="0.25">
      <c r="A1040" s="3">
        <v>44869</v>
      </c>
      <c r="B1040" s="1">
        <f t="shared" si="21"/>
        <v>5</v>
      </c>
      <c r="C1040" s="10" t="s">
        <v>315</v>
      </c>
      <c r="D1040" s="10" t="s">
        <v>315</v>
      </c>
      <c r="E1040" s="10" t="s">
        <v>315</v>
      </c>
    </row>
    <row r="1041" spans="1:5" x14ac:dyDescent="0.25">
      <c r="A1041" s="3">
        <v>44870</v>
      </c>
      <c r="B1041" s="1">
        <f t="shared" si="21"/>
        <v>6</v>
      </c>
      <c r="C1041" s="10" t="s">
        <v>315</v>
      </c>
      <c r="D1041" s="10" t="s">
        <v>313</v>
      </c>
      <c r="E1041" s="10" t="s">
        <v>313</v>
      </c>
    </row>
    <row r="1042" spans="1:5" x14ac:dyDescent="0.25">
      <c r="A1042" s="3">
        <v>44871</v>
      </c>
      <c r="B1042" s="1">
        <f t="shared" si="21"/>
        <v>7</v>
      </c>
      <c r="C1042" s="10" t="s">
        <v>313</v>
      </c>
      <c r="D1042" s="10" t="s">
        <v>313</v>
      </c>
      <c r="E1042" s="10" t="s">
        <v>313</v>
      </c>
    </row>
    <row r="1043" spans="1:5" x14ac:dyDescent="0.25">
      <c r="A1043" s="3">
        <v>44872</v>
      </c>
      <c r="B1043" s="1">
        <f t="shared" si="21"/>
        <v>1</v>
      </c>
      <c r="C1043" s="10" t="s">
        <v>315</v>
      </c>
      <c r="D1043" s="10" t="s">
        <v>315</v>
      </c>
      <c r="E1043" s="10" t="s">
        <v>315</v>
      </c>
    </row>
    <row r="1044" spans="1:5" x14ac:dyDescent="0.25">
      <c r="A1044" s="3">
        <v>44873</v>
      </c>
      <c r="B1044" s="1">
        <f t="shared" si="21"/>
        <v>2</v>
      </c>
      <c r="C1044" s="10" t="s">
        <v>315</v>
      </c>
      <c r="D1044" s="10" t="s">
        <v>315</v>
      </c>
      <c r="E1044" s="10" t="s">
        <v>315</v>
      </c>
    </row>
    <row r="1045" spans="1:5" x14ac:dyDescent="0.25">
      <c r="A1045" s="3">
        <v>44874</v>
      </c>
      <c r="B1045" s="1">
        <f t="shared" si="21"/>
        <v>3</v>
      </c>
      <c r="C1045" s="10" t="s">
        <v>315</v>
      </c>
      <c r="D1045" s="10" t="s">
        <v>315</v>
      </c>
      <c r="E1045" s="10" t="s">
        <v>315</v>
      </c>
    </row>
    <row r="1046" spans="1:5" x14ac:dyDescent="0.25">
      <c r="A1046" s="3">
        <v>44875</v>
      </c>
      <c r="B1046" s="1">
        <f t="shared" si="21"/>
        <v>4</v>
      </c>
      <c r="C1046" s="10" t="s">
        <v>315</v>
      </c>
      <c r="D1046" s="10" t="s">
        <v>315</v>
      </c>
      <c r="E1046" s="10" t="s">
        <v>315</v>
      </c>
    </row>
    <row r="1047" spans="1:5" x14ac:dyDescent="0.25">
      <c r="A1047" s="3">
        <v>44876</v>
      </c>
      <c r="B1047" s="1">
        <f t="shared" si="21"/>
        <v>5</v>
      </c>
      <c r="C1047" s="10" t="s">
        <v>315</v>
      </c>
      <c r="D1047" s="10" t="s">
        <v>315</v>
      </c>
      <c r="E1047" s="10" t="s">
        <v>315</v>
      </c>
    </row>
    <row r="1048" spans="1:5" x14ac:dyDescent="0.25">
      <c r="A1048" s="3">
        <v>44877</v>
      </c>
      <c r="B1048" s="1">
        <f t="shared" si="21"/>
        <v>6</v>
      </c>
      <c r="C1048" s="10" t="s">
        <v>315</v>
      </c>
      <c r="D1048" s="10" t="s">
        <v>313</v>
      </c>
      <c r="E1048" s="10" t="s">
        <v>313</v>
      </c>
    </row>
    <row r="1049" spans="1:5" x14ac:dyDescent="0.25">
      <c r="A1049" s="3">
        <v>44878</v>
      </c>
      <c r="B1049" s="1">
        <f t="shared" si="21"/>
        <v>7</v>
      </c>
      <c r="C1049" s="10" t="s">
        <v>313</v>
      </c>
      <c r="D1049" s="10" t="s">
        <v>313</v>
      </c>
      <c r="E1049" s="10" t="s">
        <v>313</v>
      </c>
    </row>
    <row r="1050" spans="1:5" x14ac:dyDescent="0.25">
      <c r="A1050" s="3">
        <v>44879</v>
      </c>
      <c r="B1050" s="1">
        <f t="shared" si="21"/>
        <v>1</v>
      </c>
      <c r="C1050" s="10" t="s">
        <v>315</v>
      </c>
      <c r="D1050" s="10" t="s">
        <v>315</v>
      </c>
      <c r="E1050" s="10" t="s">
        <v>315</v>
      </c>
    </row>
    <row r="1051" spans="1:5" x14ac:dyDescent="0.25">
      <c r="A1051" s="3">
        <v>44880</v>
      </c>
      <c r="B1051" s="1">
        <f t="shared" si="21"/>
        <v>2</v>
      </c>
      <c r="C1051" s="10" t="s">
        <v>315</v>
      </c>
      <c r="D1051" s="10" t="s">
        <v>315</v>
      </c>
      <c r="E1051" s="10" t="s">
        <v>315</v>
      </c>
    </row>
    <row r="1052" spans="1:5" x14ac:dyDescent="0.25">
      <c r="A1052" s="3">
        <v>44881</v>
      </c>
      <c r="B1052" s="1">
        <f t="shared" si="21"/>
        <v>3</v>
      </c>
      <c r="C1052" s="10" t="s">
        <v>315</v>
      </c>
      <c r="D1052" s="10" t="s">
        <v>315</v>
      </c>
      <c r="E1052" s="10" t="s">
        <v>315</v>
      </c>
    </row>
    <row r="1053" spans="1:5" x14ac:dyDescent="0.25">
      <c r="A1053" s="3">
        <v>44882</v>
      </c>
      <c r="B1053" s="1">
        <f t="shared" si="21"/>
        <v>4</v>
      </c>
      <c r="C1053" s="10" t="s">
        <v>315</v>
      </c>
      <c r="D1053" s="10" t="s">
        <v>315</v>
      </c>
      <c r="E1053" s="10" t="s">
        <v>315</v>
      </c>
    </row>
    <row r="1054" spans="1:5" x14ac:dyDescent="0.25">
      <c r="A1054" s="3">
        <v>44883</v>
      </c>
      <c r="B1054" s="1">
        <f t="shared" si="21"/>
        <v>5</v>
      </c>
      <c r="C1054" s="10" t="s">
        <v>315</v>
      </c>
      <c r="D1054" s="10" t="s">
        <v>315</v>
      </c>
      <c r="E1054" s="10" t="s">
        <v>315</v>
      </c>
    </row>
    <row r="1055" spans="1:5" x14ac:dyDescent="0.25">
      <c r="A1055" s="3">
        <v>44884</v>
      </c>
      <c r="B1055" s="1">
        <f t="shared" si="21"/>
        <v>6</v>
      </c>
      <c r="C1055" s="10" t="s">
        <v>315</v>
      </c>
      <c r="D1055" s="10" t="s">
        <v>313</v>
      </c>
      <c r="E1055" s="10" t="s">
        <v>313</v>
      </c>
    </row>
    <row r="1056" spans="1:5" x14ac:dyDescent="0.25">
      <c r="A1056" s="3">
        <v>44885</v>
      </c>
      <c r="B1056" s="1">
        <f t="shared" ref="B1056:B1119" si="22">IF(A1056&gt;0,WEEKDAY(A1056,2),"")</f>
        <v>7</v>
      </c>
      <c r="C1056" s="10" t="s">
        <v>313</v>
      </c>
      <c r="D1056" s="10" t="s">
        <v>313</v>
      </c>
      <c r="E1056" s="10" t="s">
        <v>313</v>
      </c>
    </row>
    <row r="1057" spans="1:5" x14ac:dyDescent="0.25">
      <c r="A1057" s="3">
        <v>44886</v>
      </c>
      <c r="B1057" s="1">
        <f t="shared" si="22"/>
        <v>1</v>
      </c>
      <c r="C1057" s="10" t="s">
        <v>315</v>
      </c>
      <c r="D1057" s="10" t="s">
        <v>315</v>
      </c>
      <c r="E1057" s="10" t="s">
        <v>315</v>
      </c>
    </row>
    <row r="1058" spans="1:5" x14ac:dyDescent="0.25">
      <c r="A1058" s="3">
        <v>44887</v>
      </c>
      <c r="B1058" s="1">
        <f t="shared" si="22"/>
        <v>2</v>
      </c>
      <c r="C1058" s="10" t="s">
        <v>315</v>
      </c>
      <c r="D1058" s="10" t="s">
        <v>315</v>
      </c>
      <c r="E1058" s="10" t="s">
        <v>315</v>
      </c>
    </row>
    <row r="1059" spans="1:5" x14ac:dyDescent="0.25">
      <c r="A1059" s="3">
        <v>44888</v>
      </c>
      <c r="B1059" s="1">
        <f t="shared" si="22"/>
        <v>3</v>
      </c>
      <c r="C1059" s="10" t="s">
        <v>315</v>
      </c>
      <c r="D1059" s="10" t="s">
        <v>315</v>
      </c>
      <c r="E1059" s="10" t="s">
        <v>315</v>
      </c>
    </row>
    <row r="1060" spans="1:5" x14ac:dyDescent="0.25">
      <c r="A1060" s="3">
        <v>44889</v>
      </c>
      <c r="B1060" s="1">
        <f t="shared" si="22"/>
        <v>4</v>
      </c>
      <c r="C1060" s="10" t="s">
        <v>315</v>
      </c>
      <c r="D1060" s="10" t="s">
        <v>315</v>
      </c>
      <c r="E1060" s="10" t="s">
        <v>315</v>
      </c>
    </row>
    <row r="1061" spans="1:5" x14ac:dyDescent="0.25">
      <c r="A1061" s="3">
        <v>44890</v>
      </c>
      <c r="B1061" s="1">
        <f t="shared" si="22"/>
        <v>5</v>
      </c>
      <c r="C1061" s="10" t="s">
        <v>315</v>
      </c>
      <c r="D1061" s="10" t="s">
        <v>315</v>
      </c>
      <c r="E1061" s="10" t="s">
        <v>315</v>
      </c>
    </row>
    <row r="1062" spans="1:5" x14ac:dyDescent="0.25">
      <c r="A1062" s="3">
        <v>44891</v>
      </c>
      <c r="B1062" s="1">
        <f t="shared" si="22"/>
        <v>6</v>
      </c>
      <c r="C1062" s="10" t="s">
        <v>315</v>
      </c>
      <c r="D1062" s="10" t="s">
        <v>313</v>
      </c>
      <c r="E1062" s="10" t="s">
        <v>313</v>
      </c>
    </row>
    <row r="1063" spans="1:5" x14ac:dyDescent="0.25">
      <c r="A1063" s="3">
        <v>44892</v>
      </c>
      <c r="B1063" s="1">
        <f t="shared" si="22"/>
        <v>7</v>
      </c>
      <c r="C1063" s="10" t="s">
        <v>313</v>
      </c>
      <c r="D1063" s="10" t="s">
        <v>313</v>
      </c>
      <c r="E1063" s="10" t="s">
        <v>313</v>
      </c>
    </row>
    <row r="1064" spans="1:5" x14ac:dyDescent="0.25">
      <c r="A1064" s="3">
        <v>44893</v>
      </c>
      <c r="B1064" s="1">
        <f t="shared" si="22"/>
        <v>1</v>
      </c>
      <c r="C1064" s="10" t="s">
        <v>315</v>
      </c>
      <c r="D1064" s="10" t="s">
        <v>315</v>
      </c>
      <c r="E1064" s="10" t="s">
        <v>315</v>
      </c>
    </row>
    <row r="1065" spans="1:5" x14ac:dyDescent="0.25">
      <c r="A1065" s="3">
        <v>44894</v>
      </c>
      <c r="B1065" s="1">
        <f t="shared" si="22"/>
        <v>2</v>
      </c>
      <c r="C1065" s="10" t="s">
        <v>315</v>
      </c>
      <c r="D1065" s="10" t="s">
        <v>315</v>
      </c>
      <c r="E1065" s="10" t="s">
        <v>315</v>
      </c>
    </row>
    <row r="1066" spans="1:5" x14ac:dyDescent="0.25">
      <c r="A1066" s="3">
        <v>44895</v>
      </c>
      <c r="B1066" s="1">
        <f t="shared" si="22"/>
        <v>3</v>
      </c>
      <c r="C1066" s="10" t="s">
        <v>315</v>
      </c>
      <c r="D1066" s="10" t="s">
        <v>315</v>
      </c>
      <c r="E1066" s="10" t="s">
        <v>315</v>
      </c>
    </row>
    <row r="1067" spans="1:5" x14ac:dyDescent="0.25">
      <c r="A1067" s="3">
        <v>44896</v>
      </c>
      <c r="B1067" s="1">
        <f t="shared" si="22"/>
        <v>4</v>
      </c>
      <c r="C1067" s="10" t="s">
        <v>315</v>
      </c>
      <c r="D1067" s="10" t="s">
        <v>315</v>
      </c>
      <c r="E1067" s="10" t="s">
        <v>315</v>
      </c>
    </row>
    <row r="1068" spans="1:5" x14ac:dyDescent="0.25">
      <c r="A1068" s="3">
        <v>44897</v>
      </c>
      <c r="B1068" s="1">
        <f t="shared" si="22"/>
        <v>5</v>
      </c>
      <c r="C1068" s="10" t="s">
        <v>315</v>
      </c>
      <c r="D1068" s="10" t="s">
        <v>315</v>
      </c>
      <c r="E1068" s="10" t="s">
        <v>315</v>
      </c>
    </row>
    <row r="1069" spans="1:5" x14ac:dyDescent="0.25">
      <c r="A1069" s="3">
        <v>44898</v>
      </c>
      <c r="B1069" s="1">
        <f t="shared" si="22"/>
        <v>6</v>
      </c>
      <c r="C1069" s="10" t="s">
        <v>315</v>
      </c>
      <c r="D1069" s="10" t="s">
        <v>313</v>
      </c>
      <c r="E1069" s="10" t="s">
        <v>313</v>
      </c>
    </row>
    <row r="1070" spans="1:5" x14ac:dyDescent="0.25">
      <c r="A1070" s="3">
        <v>44899</v>
      </c>
      <c r="B1070" s="1">
        <f t="shared" si="22"/>
        <v>7</v>
      </c>
      <c r="C1070" s="10" t="s">
        <v>313</v>
      </c>
      <c r="D1070" s="10" t="s">
        <v>313</v>
      </c>
      <c r="E1070" s="10" t="s">
        <v>313</v>
      </c>
    </row>
    <row r="1071" spans="1:5" x14ac:dyDescent="0.25">
      <c r="A1071" s="3">
        <v>44900</v>
      </c>
      <c r="B1071" s="1">
        <f t="shared" si="22"/>
        <v>1</v>
      </c>
      <c r="C1071" s="10" t="s">
        <v>315</v>
      </c>
      <c r="D1071" s="10" t="s">
        <v>315</v>
      </c>
      <c r="E1071" s="10" t="s">
        <v>315</v>
      </c>
    </row>
    <row r="1072" spans="1:5" x14ac:dyDescent="0.25">
      <c r="A1072" s="3">
        <v>44901</v>
      </c>
      <c r="B1072" s="1">
        <f t="shared" si="22"/>
        <v>2</v>
      </c>
      <c r="C1072" s="10" t="s">
        <v>315</v>
      </c>
      <c r="D1072" s="10" t="s">
        <v>315</v>
      </c>
      <c r="E1072" s="10" t="s">
        <v>315</v>
      </c>
    </row>
    <row r="1073" spans="1:5" x14ac:dyDescent="0.25">
      <c r="A1073" s="3">
        <v>44902</v>
      </c>
      <c r="B1073" s="1">
        <f t="shared" si="22"/>
        <v>3</v>
      </c>
      <c r="C1073" s="10" t="s">
        <v>315</v>
      </c>
      <c r="D1073" s="10" t="s">
        <v>315</v>
      </c>
      <c r="E1073" s="10" t="s">
        <v>315</v>
      </c>
    </row>
    <row r="1074" spans="1:5" x14ac:dyDescent="0.25">
      <c r="A1074" s="3">
        <v>44903</v>
      </c>
      <c r="B1074" s="1">
        <f t="shared" si="22"/>
        <v>4</v>
      </c>
      <c r="C1074" s="10" t="s">
        <v>315</v>
      </c>
      <c r="D1074" s="10" t="s">
        <v>315</v>
      </c>
      <c r="E1074" s="10" t="s">
        <v>315</v>
      </c>
    </row>
    <row r="1075" spans="1:5" x14ac:dyDescent="0.25">
      <c r="A1075" s="3">
        <v>44904</v>
      </c>
      <c r="B1075" s="1">
        <f t="shared" si="22"/>
        <v>5</v>
      </c>
      <c r="C1075" s="10" t="s">
        <v>315</v>
      </c>
      <c r="D1075" s="10" t="s">
        <v>315</v>
      </c>
      <c r="E1075" s="10" t="s">
        <v>315</v>
      </c>
    </row>
    <row r="1076" spans="1:5" x14ac:dyDescent="0.25">
      <c r="A1076" s="3">
        <v>44905</v>
      </c>
      <c r="B1076" s="1">
        <f t="shared" si="22"/>
        <v>6</v>
      </c>
      <c r="C1076" s="10" t="s">
        <v>315</v>
      </c>
      <c r="D1076" s="10" t="s">
        <v>313</v>
      </c>
      <c r="E1076" s="10" t="s">
        <v>313</v>
      </c>
    </row>
    <row r="1077" spans="1:5" x14ac:dyDescent="0.25">
      <c r="A1077" s="3">
        <v>44906</v>
      </c>
      <c r="B1077" s="1">
        <f t="shared" si="22"/>
        <v>7</v>
      </c>
      <c r="C1077" s="10" t="s">
        <v>313</v>
      </c>
      <c r="D1077" s="10" t="s">
        <v>313</v>
      </c>
      <c r="E1077" s="10" t="s">
        <v>313</v>
      </c>
    </row>
    <row r="1078" spans="1:5" x14ac:dyDescent="0.25">
      <c r="A1078" s="3">
        <v>44907</v>
      </c>
      <c r="B1078" s="1">
        <f t="shared" si="22"/>
        <v>1</v>
      </c>
      <c r="C1078" s="10" t="s">
        <v>315</v>
      </c>
      <c r="D1078" s="10" t="s">
        <v>315</v>
      </c>
      <c r="E1078" s="10" t="s">
        <v>315</v>
      </c>
    </row>
    <row r="1079" spans="1:5" x14ac:dyDescent="0.25">
      <c r="A1079" s="3">
        <v>44908</v>
      </c>
      <c r="B1079" s="1">
        <f t="shared" si="22"/>
        <v>2</v>
      </c>
      <c r="C1079" s="10" t="s">
        <v>315</v>
      </c>
      <c r="D1079" s="10" t="s">
        <v>315</v>
      </c>
      <c r="E1079" s="10" t="s">
        <v>315</v>
      </c>
    </row>
    <row r="1080" spans="1:5" x14ac:dyDescent="0.25">
      <c r="A1080" s="3">
        <v>44909</v>
      </c>
      <c r="B1080" s="1">
        <f t="shared" si="22"/>
        <v>3</v>
      </c>
      <c r="C1080" s="10" t="s">
        <v>315</v>
      </c>
      <c r="D1080" s="10" t="s">
        <v>315</v>
      </c>
      <c r="E1080" s="10" t="s">
        <v>315</v>
      </c>
    </row>
    <row r="1081" spans="1:5" x14ac:dyDescent="0.25">
      <c r="A1081" s="3">
        <v>44910</v>
      </c>
      <c r="B1081" s="1">
        <f t="shared" si="22"/>
        <v>4</v>
      </c>
      <c r="C1081" s="10" t="s">
        <v>315</v>
      </c>
      <c r="D1081" s="10" t="s">
        <v>315</v>
      </c>
      <c r="E1081" s="10" t="s">
        <v>315</v>
      </c>
    </row>
    <row r="1082" spans="1:5" x14ac:dyDescent="0.25">
      <c r="A1082" s="3">
        <v>44911</v>
      </c>
      <c r="B1082" s="1">
        <f t="shared" si="22"/>
        <v>5</v>
      </c>
      <c r="C1082" s="10" t="s">
        <v>315</v>
      </c>
      <c r="D1082" s="10" t="s">
        <v>315</v>
      </c>
      <c r="E1082" s="10" t="s">
        <v>315</v>
      </c>
    </row>
    <row r="1083" spans="1:5" x14ac:dyDescent="0.25">
      <c r="A1083" s="3">
        <v>44912</v>
      </c>
      <c r="B1083" s="1">
        <f t="shared" si="22"/>
        <v>6</v>
      </c>
      <c r="C1083" s="10" t="s">
        <v>315</v>
      </c>
      <c r="D1083" s="10" t="s">
        <v>313</v>
      </c>
      <c r="E1083" s="10" t="s">
        <v>313</v>
      </c>
    </row>
    <row r="1084" spans="1:5" x14ac:dyDescent="0.25">
      <c r="A1084" s="3">
        <v>44913</v>
      </c>
      <c r="B1084" s="1">
        <f t="shared" si="22"/>
        <v>7</v>
      </c>
      <c r="C1084" s="10" t="s">
        <v>313</v>
      </c>
      <c r="D1084" s="10" t="s">
        <v>313</v>
      </c>
      <c r="E1084" s="10" t="s">
        <v>313</v>
      </c>
    </row>
    <row r="1085" spans="1:5" x14ac:dyDescent="0.25">
      <c r="A1085" s="3">
        <v>44914</v>
      </c>
      <c r="B1085" s="1">
        <f t="shared" si="22"/>
        <v>1</v>
      </c>
      <c r="C1085" s="10" t="s">
        <v>315</v>
      </c>
      <c r="D1085" s="10" t="s">
        <v>315</v>
      </c>
      <c r="E1085" s="10" t="s">
        <v>315</v>
      </c>
    </row>
    <row r="1086" spans="1:5" x14ac:dyDescent="0.25">
      <c r="A1086" s="3">
        <v>44915</v>
      </c>
      <c r="B1086" s="1">
        <f t="shared" si="22"/>
        <v>2</v>
      </c>
      <c r="C1086" s="10" t="s">
        <v>315</v>
      </c>
      <c r="D1086" s="10" t="s">
        <v>315</v>
      </c>
      <c r="E1086" s="10" t="s">
        <v>315</v>
      </c>
    </row>
    <row r="1087" spans="1:5" x14ac:dyDescent="0.25">
      <c r="A1087" s="3">
        <v>44916</v>
      </c>
      <c r="B1087" s="1">
        <f t="shared" si="22"/>
        <v>3</v>
      </c>
      <c r="C1087" s="10" t="s">
        <v>315</v>
      </c>
      <c r="D1087" s="10" t="s">
        <v>315</v>
      </c>
      <c r="E1087" s="10" t="s">
        <v>315</v>
      </c>
    </row>
    <row r="1088" spans="1:5" x14ac:dyDescent="0.25">
      <c r="A1088" s="3">
        <v>44917</v>
      </c>
      <c r="B1088" s="1">
        <f t="shared" si="22"/>
        <v>4</v>
      </c>
      <c r="C1088" s="10" t="s">
        <v>315</v>
      </c>
      <c r="D1088" s="10" t="s">
        <v>315</v>
      </c>
      <c r="E1088" s="10" t="s">
        <v>315</v>
      </c>
    </row>
    <row r="1089" spans="1:5" x14ac:dyDescent="0.25">
      <c r="A1089" s="3">
        <v>44918</v>
      </c>
      <c r="B1089" s="1">
        <f t="shared" si="22"/>
        <v>5</v>
      </c>
      <c r="C1089" s="10" t="s">
        <v>315</v>
      </c>
      <c r="D1089" s="10" t="s">
        <v>315</v>
      </c>
      <c r="E1089" s="10" t="s">
        <v>315</v>
      </c>
    </row>
    <row r="1090" spans="1:5" x14ac:dyDescent="0.25">
      <c r="A1090" s="3">
        <v>44919</v>
      </c>
      <c r="B1090" s="1">
        <f t="shared" si="22"/>
        <v>6</v>
      </c>
      <c r="C1090" s="10" t="s">
        <v>315</v>
      </c>
      <c r="D1090" s="10" t="s">
        <v>313</v>
      </c>
      <c r="E1090" s="10" t="s">
        <v>313</v>
      </c>
    </row>
    <row r="1091" spans="1:5" x14ac:dyDescent="0.25">
      <c r="A1091" s="3">
        <v>44920</v>
      </c>
      <c r="B1091" s="1">
        <f t="shared" si="22"/>
        <v>7</v>
      </c>
      <c r="C1091" s="10" t="s">
        <v>313</v>
      </c>
      <c r="D1091" s="10" t="s">
        <v>313</v>
      </c>
      <c r="E1091" s="10" t="s">
        <v>313</v>
      </c>
    </row>
    <row r="1092" spans="1:5" x14ac:dyDescent="0.25">
      <c r="A1092" s="3">
        <v>44921</v>
      </c>
      <c r="B1092" s="1">
        <f t="shared" si="22"/>
        <v>1</v>
      </c>
      <c r="C1092" s="10" t="s">
        <v>315</v>
      </c>
      <c r="D1092" s="10" t="s">
        <v>315</v>
      </c>
      <c r="E1092" s="10" t="s">
        <v>315</v>
      </c>
    </row>
    <row r="1093" spans="1:5" x14ac:dyDescent="0.25">
      <c r="A1093" s="3">
        <v>44922</v>
      </c>
      <c r="B1093" s="1">
        <f t="shared" si="22"/>
        <v>2</v>
      </c>
      <c r="C1093" s="10" t="s">
        <v>315</v>
      </c>
      <c r="D1093" s="10" t="s">
        <v>315</v>
      </c>
      <c r="E1093" s="10" t="s">
        <v>315</v>
      </c>
    </row>
    <row r="1094" spans="1:5" x14ac:dyDescent="0.25">
      <c r="A1094" s="3">
        <v>44923</v>
      </c>
      <c r="B1094" s="1">
        <f t="shared" si="22"/>
        <v>3</v>
      </c>
      <c r="C1094" s="10" t="s">
        <v>315</v>
      </c>
      <c r="D1094" s="10" t="s">
        <v>315</v>
      </c>
      <c r="E1094" s="10" t="s">
        <v>315</v>
      </c>
    </row>
    <row r="1095" spans="1:5" x14ac:dyDescent="0.25">
      <c r="A1095" s="3">
        <v>44924</v>
      </c>
      <c r="B1095" s="1">
        <f t="shared" si="22"/>
        <v>4</v>
      </c>
      <c r="C1095" s="10" t="s">
        <v>315</v>
      </c>
      <c r="D1095" s="10" t="s">
        <v>315</v>
      </c>
      <c r="E1095" s="10" t="s">
        <v>315</v>
      </c>
    </row>
    <row r="1096" spans="1:5" x14ac:dyDescent="0.25">
      <c r="A1096" s="3">
        <v>44925</v>
      </c>
      <c r="B1096" s="1">
        <f t="shared" si="22"/>
        <v>5</v>
      </c>
      <c r="C1096" s="10" t="s">
        <v>315</v>
      </c>
      <c r="D1096" s="10" t="s">
        <v>315</v>
      </c>
      <c r="E1096" s="10" t="s">
        <v>315</v>
      </c>
    </row>
    <row r="1097" spans="1:5" x14ac:dyDescent="0.25">
      <c r="A1097" s="3">
        <v>44926</v>
      </c>
      <c r="B1097" s="1">
        <f t="shared" si="22"/>
        <v>6</v>
      </c>
      <c r="C1097" s="10" t="s">
        <v>315</v>
      </c>
      <c r="D1097" s="10" t="s">
        <v>315</v>
      </c>
      <c r="E1097" s="10" t="s">
        <v>315</v>
      </c>
    </row>
    <row r="1098" spans="1:5" x14ac:dyDescent="0.25">
      <c r="A1098" s="3">
        <v>44927</v>
      </c>
      <c r="B1098" s="1">
        <f t="shared" si="22"/>
        <v>7</v>
      </c>
      <c r="C1098" s="10" t="s">
        <v>315</v>
      </c>
      <c r="D1098" s="10" t="s">
        <v>315</v>
      </c>
      <c r="E1098" s="10" t="s">
        <v>315</v>
      </c>
    </row>
    <row r="1099" spans="1:5" x14ac:dyDescent="0.25">
      <c r="A1099" s="3">
        <v>44928</v>
      </c>
      <c r="B1099" s="1">
        <f t="shared" si="22"/>
        <v>1</v>
      </c>
      <c r="C1099" s="10" t="s">
        <v>315</v>
      </c>
      <c r="D1099" s="10" t="s">
        <v>315</v>
      </c>
      <c r="E1099" s="10" t="s">
        <v>315</v>
      </c>
    </row>
    <row r="1100" spans="1:5" x14ac:dyDescent="0.25">
      <c r="A1100" s="3">
        <v>44929</v>
      </c>
      <c r="B1100" s="1">
        <f t="shared" si="22"/>
        <v>2</v>
      </c>
      <c r="C1100" s="10" t="s">
        <v>315</v>
      </c>
      <c r="D1100" s="10" t="s">
        <v>315</v>
      </c>
      <c r="E1100" s="10" t="s">
        <v>315</v>
      </c>
    </row>
    <row r="1101" spans="1:5" x14ac:dyDescent="0.25">
      <c r="A1101" s="3">
        <v>44930</v>
      </c>
      <c r="B1101" s="1">
        <f t="shared" si="22"/>
        <v>3</v>
      </c>
      <c r="C1101" s="10" t="s">
        <v>315</v>
      </c>
      <c r="D1101" s="10" t="s">
        <v>315</v>
      </c>
      <c r="E1101" s="10" t="s">
        <v>315</v>
      </c>
    </row>
    <row r="1102" spans="1:5" x14ac:dyDescent="0.25">
      <c r="A1102" s="3">
        <v>44931</v>
      </c>
      <c r="B1102" s="1">
        <f t="shared" si="22"/>
        <v>4</v>
      </c>
      <c r="C1102" s="10" t="s">
        <v>315</v>
      </c>
      <c r="D1102" s="10" t="s">
        <v>315</v>
      </c>
      <c r="E1102" s="10" t="s">
        <v>315</v>
      </c>
    </row>
    <row r="1103" spans="1:5" x14ac:dyDescent="0.25">
      <c r="A1103" s="3">
        <v>44932</v>
      </c>
      <c r="B1103" s="1">
        <f t="shared" si="22"/>
        <v>5</v>
      </c>
      <c r="C1103" s="10" t="s">
        <v>315</v>
      </c>
      <c r="D1103" s="10" t="s">
        <v>315</v>
      </c>
      <c r="E1103" s="10" t="s">
        <v>315</v>
      </c>
    </row>
    <row r="1104" spans="1:5" x14ac:dyDescent="0.25">
      <c r="A1104" s="3">
        <v>44933</v>
      </c>
      <c r="B1104" s="1">
        <f t="shared" si="22"/>
        <v>6</v>
      </c>
      <c r="C1104" s="10" t="s">
        <v>315</v>
      </c>
      <c r="D1104" s="10" t="s">
        <v>315</v>
      </c>
      <c r="E1104" s="10" t="s">
        <v>315</v>
      </c>
    </row>
    <row r="1105" spans="1:5" x14ac:dyDescent="0.25">
      <c r="A1105" s="3">
        <v>44934</v>
      </c>
      <c r="B1105" s="1">
        <f t="shared" si="22"/>
        <v>7</v>
      </c>
      <c r="C1105" s="10" t="s">
        <v>315</v>
      </c>
      <c r="D1105" s="10" t="s">
        <v>315</v>
      </c>
      <c r="E1105" s="10" t="s">
        <v>315</v>
      </c>
    </row>
    <row r="1106" spans="1:5" x14ac:dyDescent="0.25">
      <c r="A1106" s="3">
        <v>44935</v>
      </c>
      <c r="B1106" s="1">
        <f t="shared" si="22"/>
        <v>1</v>
      </c>
      <c r="C1106" s="10" t="s">
        <v>315</v>
      </c>
      <c r="D1106" s="10" t="s">
        <v>315</v>
      </c>
      <c r="E1106" s="10" t="s">
        <v>315</v>
      </c>
    </row>
    <row r="1107" spans="1:5" x14ac:dyDescent="0.25">
      <c r="A1107" s="3">
        <v>44936</v>
      </c>
      <c r="B1107" s="1">
        <f t="shared" si="22"/>
        <v>2</v>
      </c>
      <c r="C1107" s="10" t="s">
        <v>315</v>
      </c>
      <c r="D1107" s="10" t="s">
        <v>315</v>
      </c>
      <c r="E1107" s="10" t="s">
        <v>315</v>
      </c>
    </row>
    <row r="1108" spans="1:5" x14ac:dyDescent="0.25">
      <c r="A1108" s="3">
        <v>44937</v>
      </c>
      <c r="B1108" s="1">
        <f t="shared" si="22"/>
        <v>3</v>
      </c>
      <c r="C1108" s="10" t="s">
        <v>315</v>
      </c>
      <c r="D1108" s="10" t="s">
        <v>315</v>
      </c>
      <c r="E1108" s="10" t="s">
        <v>315</v>
      </c>
    </row>
    <row r="1109" spans="1:5" x14ac:dyDescent="0.25">
      <c r="A1109" s="3">
        <v>44938</v>
      </c>
      <c r="B1109" s="1">
        <f t="shared" si="22"/>
        <v>4</v>
      </c>
      <c r="C1109" s="10" t="s">
        <v>315</v>
      </c>
      <c r="D1109" s="10" t="s">
        <v>315</v>
      </c>
      <c r="E1109" s="10" t="s">
        <v>315</v>
      </c>
    </row>
    <row r="1110" spans="1:5" x14ac:dyDescent="0.25">
      <c r="A1110" s="3">
        <v>44939</v>
      </c>
      <c r="B1110" s="1">
        <f t="shared" si="22"/>
        <v>5</v>
      </c>
      <c r="C1110" s="10" t="s">
        <v>315</v>
      </c>
      <c r="D1110" s="10" t="s">
        <v>315</v>
      </c>
      <c r="E1110" s="10" t="s">
        <v>315</v>
      </c>
    </row>
    <row r="1111" spans="1:5" x14ac:dyDescent="0.25">
      <c r="A1111" s="3">
        <v>44940</v>
      </c>
      <c r="B1111" s="1">
        <f t="shared" si="22"/>
        <v>6</v>
      </c>
      <c r="C1111" s="10" t="s">
        <v>315</v>
      </c>
      <c r="D1111" s="10" t="s">
        <v>315</v>
      </c>
      <c r="E1111" s="10" t="s">
        <v>315</v>
      </c>
    </row>
    <row r="1112" spans="1:5" x14ac:dyDescent="0.25">
      <c r="A1112" s="3">
        <v>44941</v>
      </c>
      <c r="B1112" s="1">
        <f t="shared" si="22"/>
        <v>7</v>
      </c>
      <c r="C1112" s="10" t="s">
        <v>315</v>
      </c>
      <c r="D1112" s="10" t="s">
        <v>315</v>
      </c>
      <c r="E1112" s="10" t="s">
        <v>315</v>
      </c>
    </row>
    <row r="1113" spans="1:5" x14ac:dyDescent="0.25">
      <c r="A1113" s="3">
        <v>44942</v>
      </c>
      <c r="B1113" s="1">
        <f t="shared" si="22"/>
        <v>1</v>
      </c>
      <c r="C1113" s="10" t="s">
        <v>315</v>
      </c>
      <c r="D1113" s="10" t="s">
        <v>315</v>
      </c>
      <c r="E1113" s="10" t="s">
        <v>315</v>
      </c>
    </row>
    <row r="1114" spans="1:5" x14ac:dyDescent="0.25">
      <c r="A1114" s="3">
        <v>44943</v>
      </c>
      <c r="B1114" s="1">
        <f t="shared" si="22"/>
        <v>2</v>
      </c>
      <c r="C1114" s="10" t="s">
        <v>315</v>
      </c>
      <c r="D1114" s="10" t="s">
        <v>315</v>
      </c>
      <c r="E1114" s="10" t="s">
        <v>315</v>
      </c>
    </row>
    <row r="1115" spans="1:5" x14ac:dyDescent="0.25">
      <c r="A1115" s="3">
        <v>44944</v>
      </c>
      <c r="B1115" s="1">
        <f t="shared" si="22"/>
        <v>3</v>
      </c>
      <c r="C1115" s="10" t="s">
        <v>315</v>
      </c>
      <c r="D1115" s="10" t="s">
        <v>315</v>
      </c>
      <c r="E1115" s="10" t="s">
        <v>315</v>
      </c>
    </row>
    <row r="1116" spans="1:5" x14ac:dyDescent="0.25">
      <c r="A1116" s="3">
        <v>44945</v>
      </c>
      <c r="B1116" s="1">
        <f t="shared" si="22"/>
        <v>4</v>
      </c>
      <c r="C1116" s="10" t="s">
        <v>315</v>
      </c>
      <c r="D1116" s="10" t="s">
        <v>315</v>
      </c>
      <c r="E1116" s="10" t="s">
        <v>315</v>
      </c>
    </row>
    <row r="1117" spans="1:5" x14ac:dyDescent="0.25">
      <c r="A1117" s="3">
        <v>44946</v>
      </c>
      <c r="B1117" s="1">
        <f t="shared" si="22"/>
        <v>5</v>
      </c>
      <c r="C1117" s="10" t="s">
        <v>315</v>
      </c>
      <c r="D1117" s="10" t="s">
        <v>315</v>
      </c>
      <c r="E1117" s="10" t="s">
        <v>315</v>
      </c>
    </row>
    <row r="1118" spans="1:5" x14ac:dyDescent="0.25">
      <c r="A1118" s="3">
        <v>44947</v>
      </c>
      <c r="B1118" s="1">
        <f t="shared" si="22"/>
        <v>6</v>
      </c>
      <c r="C1118" s="10" t="s">
        <v>315</v>
      </c>
      <c r="D1118" s="10" t="s">
        <v>315</v>
      </c>
      <c r="E1118" s="10" t="s">
        <v>315</v>
      </c>
    </row>
    <row r="1119" spans="1:5" x14ac:dyDescent="0.25">
      <c r="A1119" s="3">
        <v>44948</v>
      </c>
      <c r="B1119" s="1">
        <f t="shared" si="22"/>
        <v>7</v>
      </c>
      <c r="C1119" s="10" t="s">
        <v>315</v>
      </c>
      <c r="D1119" s="10" t="s">
        <v>315</v>
      </c>
      <c r="E1119" s="10" t="s">
        <v>315</v>
      </c>
    </row>
    <row r="1120" spans="1:5" x14ac:dyDescent="0.25">
      <c r="A1120" s="3">
        <v>44949</v>
      </c>
      <c r="B1120" s="1">
        <f t="shared" ref="B1120:B1183" si="23">IF(A1120&gt;0,WEEKDAY(A1120,2),"")</f>
        <v>1</v>
      </c>
      <c r="C1120" s="10" t="s">
        <v>315</v>
      </c>
      <c r="D1120" s="10" t="s">
        <v>315</v>
      </c>
      <c r="E1120" s="10" t="s">
        <v>315</v>
      </c>
    </row>
    <row r="1121" spans="1:5" x14ac:dyDescent="0.25">
      <c r="A1121" s="3">
        <v>44950</v>
      </c>
      <c r="B1121" s="1">
        <f t="shared" si="23"/>
        <v>2</v>
      </c>
      <c r="C1121" s="10" t="s">
        <v>315</v>
      </c>
      <c r="D1121" s="10" t="s">
        <v>315</v>
      </c>
      <c r="E1121" s="10" t="s">
        <v>315</v>
      </c>
    </row>
    <row r="1122" spans="1:5" x14ac:dyDescent="0.25">
      <c r="A1122" s="3">
        <v>44951</v>
      </c>
      <c r="B1122" s="1">
        <f t="shared" si="23"/>
        <v>3</v>
      </c>
      <c r="C1122" s="10" t="s">
        <v>315</v>
      </c>
      <c r="D1122" s="10" t="s">
        <v>315</v>
      </c>
      <c r="E1122" s="10" t="s">
        <v>315</v>
      </c>
    </row>
    <row r="1123" spans="1:5" x14ac:dyDescent="0.25">
      <c r="A1123" s="3">
        <v>44952</v>
      </c>
      <c r="B1123" s="1">
        <f t="shared" si="23"/>
        <v>4</v>
      </c>
      <c r="C1123" s="10" t="s">
        <v>315</v>
      </c>
      <c r="D1123" s="10" t="s">
        <v>315</v>
      </c>
      <c r="E1123" s="10" t="s">
        <v>315</v>
      </c>
    </row>
    <row r="1124" spans="1:5" x14ac:dyDescent="0.25">
      <c r="A1124" s="3">
        <v>44953</v>
      </c>
      <c r="B1124" s="1">
        <f t="shared" si="23"/>
        <v>5</v>
      </c>
      <c r="C1124" s="10" t="s">
        <v>315</v>
      </c>
      <c r="D1124" s="10" t="s">
        <v>315</v>
      </c>
      <c r="E1124" s="10" t="s">
        <v>315</v>
      </c>
    </row>
    <row r="1125" spans="1:5" x14ac:dyDescent="0.25">
      <c r="A1125" s="3">
        <v>44954</v>
      </c>
      <c r="B1125" s="1">
        <f t="shared" si="23"/>
        <v>6</v>
      </c>
      <c r="C1125" s="10" t="s">
        <v>315</v>
      </c>
      <c r="D1125" s="10" t="s">
        <v>315</v>
      </c>
      <c r="E1125" s="10" t="s">
        <v>315</v>
      </c>
    </row>
    <row r="1126" spans="1:5" x14ac:dyDescent="0.25">
      <c r="A1126" s="3">
        <v>44955</v>
      </c>
      <c r="B1126" s="1">
        <f t="shared" si="23"/>
        <v>7</v>
      </c>
      <c r="C1126" s="10" t="s">
        <v>315</v>
      </c>
      <c r="D1126" s="10" t="s">
        <v>315</v>
      </c>
      <c r="E1126" s="10" t="s">
        <v>315</v>
      </c>
    </row>
    <row r="1127" spans="1:5" x14ac:dyDescent="0.25">
      <c r="A1127" s="3">
        <v>44956</v>
      </c>
      <c r="B1127" s="1">
        <f t="shared" si="23"/>
        <v>1</v>
      </c>
      <c r="C1127" s="10" t="s">
        <v>315</v>
      </c>
      <c r="D1127" s="10" t="s">
        <v>315</v>
      </c>
      <c r="E1127" s="10" t="s">
        <v>315</v>
      </c>
    </row>
    <row r="1128" spans="1:5" x14ac:dyDescent="0.25">
      <c r="A1128" s="3">
        <v>44957</v>
      </c>
      <c r="B1128" s="1">
        <f t="shared" si="23"/>
        <v>2</v>
      </c>
      <c r="C1128" s="10" t="s">
        <v>315</v>
      </c>
      <c r="D1128" s="10" t="s">
        <v>315</v>
      </c>
      <c r="E1128" s="10" t="s">
        <v>315</v>
      </c>
    </row>
    <row r="1129" spans="1:5" x14ac:dyDescent="0.25">
      <c r="A1129" s="3">
        <v>44958</v>
      </c>
      <c r="B1129" s="1">
        <f t="shared" si="23"/>
        <v>3</v>
      </c>
      <c r="C1129" s="10" t="s">
        <v>315</v>
      </c>
      <c r="D1129" s="10" t="s">
        <v>315</v>
      </c>
      <c r="E1129" s="10" t="s">
        <v>315</v>
      </c>
    </row>
    <row r="1130" spans="1:5" x14ac:dyDescent="0.25">
      <c r="A1130" s="3">
        <v>44959</v>
      </c>
      <c r="B1130" s="1">
        <f t="shared" si="23"/>
        <v>4</v>
      </c>
      <c r="C1130" s="10" t="s">
        <v>315</v>
      </c>
      <c r="D1130" s="10" t="s">
        <v>315</v>
      </c>
      <c r="E1130" s="10" t="s">
        <v>315</v>
      </c>
    </row>
    <row r="1131" spans="1:5" x14ac:dyDescent="0.25">
      <c r="A1131" s="3">
        <v>44960</v>
      </c>
      <c r="B1131" s="1">
        <f t="shared" si="23"/>
        <v>5</v>
      </c>
      <c r="C1131" s="10" t="s">
        <v>315</v>
      </c>
      <c r="D1131" s="10" t="s">
        <v>315</v>
      </c>
      <c r="E1131" s="10" t="s">
        <v>315</v>
      </c>
    </row>
    <row r="1132" spans="1:5" x14ac:dyDescent="0.25">
      <c r="A1132" s="3">
        <v>44961</v>
      </c>
      <c r="B1132" s="1">
        <f t="shared" si="23"/>
        <v>6</v>
      </c>
      <c r="C1132" s="10" t="s">
        <v>315</v>
      </c>
      <c r="D1132" s="10" t="s">
        <v>315</v>
      </c>
      <c r="E1132" s="10" t="s">
        <v>315</v>
      </c>
    </row>
    <row r="1133" spans="1:5" x14ac:dyDescent="0.25">
      <c r="A1133" s="3">
        <v>44962</v>
      </c>
      <c r="B1133" s="1">
        <f t="shared" si="23"/>
        <v>7</v>
      </c>
      <c r="C1133" s="10" t="s">
        <v>315</v>
      </c>
      <c r="D1133" s="10" t="s">
        <v>315</v>
      </c>
      <c r="E1133" s="10" t="s">
        <v>315</v>
      </c>
    </row>
    <row r="1134" spans="1:5" x14ac:dyDescent="0.25">
      <c r="A1134" s="3">
        <v>44963</v>
      </c>
      <c r="B1134" s="1">
        <f t="shared" si="23"/>
        <v>1</v>
      </c>
      <c r="C1134" s="10" t="s">
        <v>315</v>
      </c>
      <c r="D1134" s="10" t="s">
        <v>315</v>
      </c>
      <c r="E1134" s="10" t="s">
        <v>315</v>
      </c>
    </row>
    <row r="1135" spans="1:5" x14ac:dyDescent="0.25">
      <c r="A1135" s="3">
        <v>44964</v>
      </c>
      <c r="B1135" s="1">
        <f t="shared" si="23"/>
        <v>2</v>
      </c>
      <c r="C1135" s="10" t="s">
        <v>315</v>
      </c>
      <c r="D1135" s="10" t="s">
        <v>315</v>
      </c>
      <c r="E1135" s="10" t="s">
        <v>315</v>
      </c>
    </row>
    <row r="1136" spans="1:5" x14ac:dyDescent="0.25">
      <c r="A1136" s="3">
        <v>44965</v>
      </c>
      <c r="B1136" s="1">
        <f t="shared" si="23"/>
        <v>3</v>
      </c>
      <c r="C1136" s="10" t="s">
        <v>315</v>
      </c>
      <c r="D1136" s="10" t="s">
        <v>315</v>
      </c>
      <c r="E1136" s="10" t="s">
        <v>315</v>
      </c>
    </row>
    <row r="1137" spans="1:5" x14ac:dyDescent="0.25">
      <c r="A1137" s="3">
        <v>44966</v>
      </c>
      <c r="B1137" s="1">
        <f t="shared" si="23"/>
        <v>4</v>
      </c>
      <c r="C1137" s="10" t="s">
        <v>315</v>
      </c>
      <c r="D1137" s="10" t="s">
        <v>315</v>
      </c>
      <c r="E1137" s="10" t="s">
        <v>315</v>
      </c>
    </row>
    <row r="1138" spans="1:5" x14ac:dyDescent="0.25">
      <c r="A1138" s="3">
        <v>44967</v>
      </c>
      <c r="B1138" s="1">
        <f t="shared" si="23"/>
        <v>5</v>
      </c>
      <c r="C1138" s="10" t="s">
        <v>315</v>
      </c>
      <c r="D1138" s="10" t="s">
        <v>315</v>
      </c>
      <c r="E1138" s="10" t="s">
        <v>315</v>
      </c>
    </row>
    <row r="1139" spans="1:5" x14ac:dyDescent="0.25">
      <c r="A1139" s="3">
        <v>44968</v>
      </c>
      <c r="B1139" s="1">
        <f t="shared" si="23"/>
        <v>6</v>
      </c>
      <c r="C1139" s="10" t="s">
        <v>315</v>
      </c>
      <c r="D1139" s="10" t="s">
        <v>315</v>
      </c>
      <c r="E1139" s="10" t="s">
        <v>315</v>
      </c>
    </row>
    <row r="1140" spans="1:5" x14ac:dyDescent="0.25">
      <c r="A1140" s="3">
        <v>44969</v>
      </c>
      <c r="B1140" s="1">
        <f t="shared" si="23"/>
        <v>7</v>
      </c>
      <c r="C1140" s="10" t="s">
        <v>315</v>
      </c>
      <c r="D1140" s="10" t="s">
        <v>315</v>
      </c>
      <c r="E1140" s="10" t="s">
        <v>315</v>
      </c>
    </row>
    <row r="1141" spans="1:5" x14ac:dyDescent="0.25">
      <c r="A1141" s="3">
        <v>44970</v>
      </c>
      <c r="B1141" s="1">
        <f t="shared" si="23"/>
        <v>1</v>
      </c>
      <c r="C1141" s="10" t="s">
        <v>315</v>
      </c>
      <c r="D1141" s="10" t="s">
        <v>315</v>
      </c>
      <c r="E1141" s="10" t="s">
        <v>315</v>
      </c>
    </row>
    <row r="1142" spans="1:5" x14ac:dyDescent="0.25">
      <c r="A1142" s="3">
        <v>44971</v>
      </c>
      <c r="B1142" s="1">
        <f t="shared" si="23"/>
        <v>2</v>
      </c>
      <c r="C1142" s="10" t="s">
        <v>315</v>
      </c>
      <c r="D1142" s="10" t="s">
        <v>315</v>
      </c>
      <c r="E1142" s="10" t="s">
        <v>315</v>
      </c>
    </row>
    <row r="1143" spans="1:5" x14ac:dyDescent="0.25">
      <c r="A1143" s="3">
        <v>44972</v>
      </c>
      <c r="B1143" s="1">
        <f t="shared" si="23"/>
        <v>3</v>
      </c>
      <c r="C1143" s="10" t="s">
        <v>315</v>
      </c>
      <c r="D1143" s="10" t="s">
        <v>315</v>
      </c>
      <c r="E1143" s="10" t="s">
        <v>315</v>
      </c>
    </row>
    <row r="1144" spans="1:5" x14ac:dyDescent="0.25">
      <c r="A1144" s="3">
        <v>44973</v>
      </c>
      <c r="B1144" s="1">
        <f t="shared" si="23"/>
        <v>4</v>
      </c>
      <c r="C1144" s="10" t="s">
        <v>315</v>
      </c>
      <c r="D1144" s="10" t="s">
        <v>315</v>
      </c>
      <c r="E1144" s="10" t="s">
        <v>315</v>
      </c>
    </row>
    <row r="1145" spans="1:5" x14ac:dyDescent="0.25">
      <c r="A1145" s="3">
        <v>44974</v>
      </c>
      <c r="B1145" s="1">
        <f t="shared" si="23"/>
        <v>5</v>
      </c>
      <c r="C1145" s="10" t="s">
        <v>315</v>
      </c>
      <c r="D1145" s="10" t="s">
        <v>315</v>
      </c>
      <c r="E1145" s="10" t="s">
        <v>315</v>
      </c>
    </row>
    <row r="1146" spans="1:5" x14ac:dyDescent="0.25">
      <c r="A1146" s="3">
        <v>44975</v>
      </c>
      <c r="B1146" s="1">
        <f t="shared" si="23"/>
        <v>6</v>
      </c>
      <c r="C1146" s="10" t="s">
        <v>315</v>
      </c>
      <c r="D1146" s="10" t="s">
        <v>315</v>
      </c>
      <c r="E1146" s="10" t="s">
        <v>315</v>
      </c>
    </row>
    <row r="1147" spans="1:5" x14ac:dyDescent="0.25">
      <c r="A1147" s="3">
        <v>44976</v>
      </c>
      <c r="B1147" s="1">
        <f t="shared" si="23"/>
        <v>7</v>
      </c>
      <c r="C1147" s="10" t="s">
        <v>315</v>
      </c>
      <c r="D1147" s="10" t="s">
        <v>315</v>
      </c>
      <c r="E1147" s="10" t="s">
        <v>315</v>
      </c>
    </row>
    <row r="1148" spans="1:5" x14ac:dyDescent="0.25">
      <c r="A1148" s="3">
        <v>44977</v>
      </c>
      <c r="B1148" s="1">
        <f t="shared" si="23"/>
        <v>1</v>
      </c>
      <c r="C1148" s="10" t="s">
        <v>315</v>
      </c>
      <c r="D1148" s="10" t="s">
        <v>315</v>
      </c>
      <c r="E1148" s="10" t="s">
        <v>315</v>
      </c>
    </row>
    <row r="1149" spans="1:5" x14ac:dyDescent="0.25">
      <c r="A1149" s="3">
        <v>44978</v>
      </c>
      <c r="B1149" s="1">
        <f t="shared" si="23"/>
        <v>2</v>
      </c>
      <c r="C1149" s="10" t="s">
        <v>315</v>
      </c>
      <c r="D1149" s="10" t="s">
        <v>315</v>
      </c>
      <c r="E1149" s="10" t="s">
        <v>315</v>
      </c>
    </row>
    <row r="1150" spans="1:5" x14ac:dyDescent="0.25">
      <c r="A1150" s="3">
        <v>44979</v>
      </c>
      <c r="B1150" s="1">
        <f t="shared" si="23"/>
        <v>3</v>
      </c>
      <c r="C1150" s="10" t="s">
        <v>315</v>
      </c>
      <c r="D1150" s="10" t="s">
        <v>315</v>
      </c>
      <c r="E1150" s="10" t="s">
        <v>315</v>
      </c>
    </row>
    <row r="1151" spans="1:5" x14ac:dyDescent="0.25">
      <c r="A1151" s="3">
        <v>44980</v>
      </c>
      <c r="B1151" s="1">
        <f t="shared" si="23"/>
        <v>4</v>
      </c>
      <c r="C1151" s="10" t="s">
        <v>315</v>
      </c>
      <c r="D1151" s="10" t="s">
        <v>315</v>
      </c>
      <c r="E1151" s="10" t="s">
        <v>315</v>
      </c>
    </row>
    <row r="1152" spans="1:5" x14ac:dyDescent="0.25">
      <c r="A1152" s="3">
        <v>44981</v>
      </c>
      <c r="B1152" s="1">
        <f t="shared" si="23"/>
        <v>5</v>
      </c>
      <c r="C1152" s="10" t="s">
        <v>315</v>
      </c>
      <c r="D1152" s="10" t="s">
        <v>315</v>
      </c>
      <c r="E1152" s="10" t="s">
        <v>315</v>
      </c>
    </row>
    <row r="1153" spans="1:5" x14ac:dyDescent="0.25">
      <c r="A1153" s="3">
        <v>44982</v>
      </c>
      <c r="B1153" s="1">
        <f t="shared" si="23"/>
        <v>6</v>
      </c>
      <c r="C1153" s="10" t="s">
        <v>315</v>
      </c>
      <c r="D1153" s="10" t="s">
        <v>315</v>
      </c>
      <c r="E1153" s="10" t="s">
        <v>315</v>
      </c>
    </row>
    <row r="1154" spans="1:5" x14ac:dyDescent="0.25">
      <c r="A1154" s="3">
        <v>44983</v>
      </c>
      <c r="B1154" s="1">
        <f t="shared" si="23"/>
        <v>7</v>
      </c>
      <c r="C1154" s="10" t="s">
        <v>315</v>
      </c>
      <c r="D1154" s="10" t="s">
        <v>315</v>
      </c>
      <c r="E1154" s="10" t="s">
        <v>315</v>
      </c>
    </row>
    <row r="1155" spans="1:5" x14ac:dyDescent="0.25">
      <c r="A1155" s="3">
        <v>44984</v>
      </c>
      <c r="B1155" s="1">
        <f t="shared" si="23"/>
        <v>1</v>
      </c>
      <c r="C1155" s="10" t="s">
        <v>315</v>
      </c>
      <c r="D1155" s="10" t="s">
        <v>315</v>
      </c>
      <c r="E1155" s="10" t="s">
        <v>315</v>
      </c>
    </row>
    <row r="1156" spans="1:5" x14ac:dyDescent="0.25">
      <c r="A1156" s="3">
        <v>44985</v>
      </c>
      <c r="B1156" s="1">
        <f t="shared" si="23"/>
        <v>2</v>
      </c>
      <c r="C1156" s="10" t="s">
        <v>315</v>
      </c>
      <c r="D1156" s="10" t="s">
        <v>315</v>
      </c>
      <c r="E1156" s="10" t="s">
        <v>315</v>
      </c>
    </row>
    <row r="1157" spans="1:5" x14ac:dyDescent="0.25">
      <c r="A1157" s="3">
        <v>44986</v>
      </c>
      <c r="B1157" s="1">
        <f t="shared" si="23"/>
        <v>3</v>
      </c>
      <c r="C1157" s="10" t="s">
        <v>315</v>
      </c>
      <c r="D1157" s="10" t="s">
        <v>315</v>
      </c>
      <c r="E1157" s="10" t="s">
        <v>315</v>
      </c>
    </row>
    <row r="1158" spans="1:5" x14ac:dyDescent="0.25">
      <c r="A1158" s="3">
        <v>44987</v>
      </c>
      <c r="B1158" s="1">
        <f t="shared" si="23"/>
        <v>4</v>
      </c>
      <c r="C1158" s="10" t="s">
        <v>315</v>
      </c>
      <c r="D1158" s="10" t="s">
        <v>315</v>
      </c>
      <c r="E1158" s="10" t="s">
        <v>315</v>
      </c>
    </row>
    <row r="1159" spans="1:5" x14ac:dyDescent="0.25">
      <c r="A1159" s="3">
        <v>44988</v>
      </c>
      <c r="B1159" s="1">
        <f t="shared" si="23"/>
        <v>5</v>
      </c>
      <c r="C1159" s="10" t="s">
        <v>315</v>
      </c>
      <c r="D1159" s="10" t="s">
        <v>315</v>
      </c>
      <c r="E1159" s="10" t="s">
        <v>315</v>
      </c>
    </row>
    <row r="1160" spans="1:5" x14ac:dyDescent="0.25">
      <c r="A1160" s="3">
        <v>44989</v>
      </c>
      <c r="B1160" s="1">
        <f t="shared" si="23"/>
        <v>6</v>
      </c>
      <c r="C1160" s="10" t="s">
        <v>315</v>
      </c>
      <c r="D1160" s="10" t="s">
        <v>315</v>
      </c>
      <c r="E1160" s="10" t="s">
        <v>315</v>
      </c>
    </row>
    <row r="1161" spans="1:5" x14ac:dyDescent="0.25">
      <c r="A1161" s="3">
        <v>44990</v>
      </c>
      <c r="B1161" s="1">
        <f t="shared" si="23"/>
        <v>7</v>
      </c>
      <c r="C1161" s="10" t="s">
        <v>315</v>
      </c>
      <c r="D1161" s="10" t="s">
        <v>315</v>
      </c>
      <c r="E1161" s="10" t="s">
        <v>315</v>
      </c>
    </row>
    <row r="1162" spans="1:5" x14ac:dyDescent="0.25">
      <c r="A1162" s="3">
        <v>44991</v>
      </c>
      <c r="B1162" s="1">
        <f t="shared" si="23"/>
        <v>1</v>
      </c>
      <c r="C1162" s="10" t="s">
        <v>315</v>
      </c>
      <c r="D1162" s="10" t="s">
        <v>315</v>
      </c>
      <c r="E1162" s="10" t="s">
        <v>315</v>
      </c>
    </row>
    <row r="1163" spans="1:5" x14ac:dyDescent="0.25">
      <c r="A1163" s="3">
        <v>44992</v>
      </c>
      <c r="B1163" s="1">
        <f t="shared" si="23"/>
        <v>2</v>
      </c>
      <c r="C1163" s="10" t="s">
        <v>315</v>
      </c>
      <c r="D1163" s="10" t="s">
        <v>315</v>
      </c>
      <c r="E1163" s="10" t="s">
        <v>315</v>
      </c>
    </row>
    <row r="1164" spans="1:5" x14ac:dyDescent="0.25">
      <c r="A1164" s="3">
        <v>44993</v>
      </c>
      <c r="B1164" s="1">
        <f t="shared" si="23"/>
        <v>3</v>
      </c>
      <c r="C1164" s="10" t="s">
        <v>315</v>
      </c>
      <c r="D1164" s="10" t="s">
        <v>315</v>
      </c>
      <c r="E1164" s="10" t="s">
        <v>315</v>
      </c>
    </row>
    <row r="1165" spans="1:5" x14ac:dyDescent="0.25">
      <c r="A1165" s="3">
        <v>44994</v>
      </c>
      <c r="B1165" s="1">
        <f t="shared" si="23"/>
        <v>4</v>
      </c>
      <c r="C1165" s="10" t="s">
        <v>315</v>
      </c>
      <c r="D1165" s="10" t="s">
        <v>315</v>
      </c>
      <c r="E1165" s="10" t="s">
        <v>315</v>
      </c>
    </row>
    <row r="1166" spans="1:5" x14ac:dyDescent="0.25">
      <c r="A1166" s="3">
        <v>44995</v>
      </c>
      <c r="B1166" s="1">
        <f t="shared" si="23"/>
        <v>5</v>
      </c>
      <c r="C1166" s="10" t="s">
        <v>315</v>
      </c>
      <c r="D1166" s="10" t="s">
        <v>315</v>
      </c>
      <c r="E1166" s="10" t="s">
        <v>315</v>
      </c>
    </row>
    <row r="1167" spans="1:5" x14ac:dyDescent="0.25">
      <c r="A1167" s="3">
        <v>44996</v>
      </c>
      <c r="B1167" s="1">
        <f t="shared" si="23"/>
        <v>6</v>
      </c>
      <c r="C1167" s="10" t="s">
        <v>315</v>
      </c>
      <c r="D1167" s="10" t="s">
        <v>315</v>
      </c>
      <c r="E1167" s="10" t="s">
        <v>315</v>
      </c>
    </row>
    <row r="1168" spans="1:5" x14ac:dyDescent="0.25">
      <c r="A1168" s="3">
        <v>44997</v>
      </c>
      <c r="B1168" s="1">
        <f t="shared" si="23"/>
        <v>7</v>
      </c>
      <c r="C1168" s="10" t="s">
        <v>315</v>
      </c>
      <c r="D1168" s="10" t="s">
        <v>315</v>
      </c>
      <c r="E1168" s="10" t="s">
        <v>315</v>
      </c>
    </row>
    <row r="1169" spans="1:5" x14ac:dyDescent="0.25">
      <c r="A1169" s="3">
        <v>44998</v>
      </c>
      <c r="B1169" s="1">
        <f t="shared" si="23"/>
        <v>1</v>
      </c>
      <c r="C1169" s="10" t="s">
        <v>315</v>
      </c>
      <c r="D1169" s="10" t="s">
        <v>315</v>
      </c>
      <c r="E1169" s="10" t="s">
        <v>315</v>
      </c>
    </row>
    <row r="1170" spans="1:5" x14ac:dyDescent="0.25">
      <c r="A1170" s="3">
        <v>44999</v>
      </c>
      <c r="B1170" s="1">
        <f t="shared" si="23"/>
        <v>2</v>
      </c>
      <c r="C1170" s="10" t="s">
        <v>315</v>
      </c>
      <c r="D1170" s="10" t="s">
        <v>315</v>
      </c>
      <c r="E1170" s="10" t="s">
        <v>315</v>
      </c>
    </row>
    <row r="1171" spans="1:5" x14ac:dyDescent="0.25">
      <c r="A1171" s="3">
        <v>45000</v>
      </c>
      <c r="B1171" s="1">
        <f t="shared" si="23"/>
        <v>3</v>
      </c>
      <c r="C1171" s="10" t="s">
        <v>315</v>
      </c>
      <c r="D1171" s="10" t="s">
        <v>315</v>
      </c>
      <c r="E1171" s="10" t="s">
        <v>315</v>
      </c>
    </row>
    <row r="1172" spans="1:5" x14ac:dyDescent="0.25">
      <c r="A1172" s="3">
        <v>45001</v>
      </c>
      <c r="B1172" s="1">
        <f t="shared" si="23"/>
        <v>4</v>
      </c>
      <c r="C1172" s="10" t="s">
        <v>315</v>
      </c>
      <c r="D1172" s="10" t="s">
        <v>315</v>
      </c>
      <c r="E1172" s="10" t="s">
        <v>315</v>
      </c>
    </row>
    <row r="1173" spans="1:5" x14ac:dyDescent="0.25">
      <c r="A1173" s="3">
        <v>45002</v>
      </c>
      <c r="B1173" s="1">
        <f t="shared" si="23"/>
        <v>5</v>
      </c>
      <c r="C1173" s="10" t="s">
        <v>315</v>
      </c>
      <c r="D1173" s="10" t="s">
        <v>315</v>
      </c>
      <c r="E1173" s="10" t="s">
        <v>315</v>
      </c>
    </row>
    <row r="1174" spans="1:5" x14ac:dyDescent="0.25">
      <c r="A1174" s="3">
        <v>45003</v>
      </c>
      <c r="B1174" s="1">
        <f t="shared" si="23"/>
        <v>6</v>
      </c>
      <c r="C1174" s="10" t="s">
        <v>315</v>
      </c>
      <c r="D1174" s="10" t="s">
        <v>315</v>
      </c>
      <c r="E1174" s="10" t="s">
        <v>315</v>
      </c>
    </row>
    <row r="1175" spans="1:5" x14ac:dyDescent="0.25">
      <c r="A1175" s="3">
        <v>45004</v>
      </c>
      <c r="B1175" s="1">
        <f t="shared" si="23"/>
        <v>7</v>
      </c>
      <c r="C1175" s="10" t="s">
        <v>315</v>
      </c>
      <c r="D1175" s="10" t="s">
        <v>315</v>
      </c>
      <c r="E1175" s="10" t="s">
        <v>315</v>
      </c>
    </row>
    <row r="1176" spans="1:5" x14ac:dyDescent="0.25">
      <c r="A1176" s="3">
        <v>45005</v>
      </c>
      <c r="B1176" s="1">
        <f t="shared" si="23"/>
        <v>1</v>
      </c>
      <c r="C1176" s="10" t="s">
        <v>315</v>
      </c>
      <c r="D1176" s="10" t="s">
        <v>315</v>
      </c>
      <c r="E1176" s="10" t="s">
        <v>315</v>
      </c>
    </row>
    <row r="1177" spans="1:5" x14ac:dyDescent="0.25">
      <c r="A1177" s="3">
        <v>45006</v>
      </c>
      <c r="B1177" s="1">
        <f t="shared" si="23"/>
        <v>2</v>
      </c>
      <c r="C1177" s="10" t="s">
        <v>315</v>
      </c>
      <c r="D1177" s="10" t="s">
        <v>315</v>
      </c>
      <c r="E1177" s="10" t="s">
        <v>315</v>
      </c>
    </row>
    <row r="1178" spans="1:5" x14ac:dyDescent="0.25">
      <c r="A1178" s="3">
        <v>45007</v>
      </c>
      <c r="B1178" s="1">
        <f t="shared" si="23"/>
        <v>3</v>
      </c>
      <c r="C1178" s="10" t="s">
        <v>315</v>
      </c>
      <c r="D1178" s="10" t="s">
        <v>315</v>
      </c>
      <c r="E1178" s="10" t="s">
        <v>315</v>
      </c>
    </row>
    <row r="1179" spans="1:5" x14ac:dyDescent="0.25">
      <c r="A1179" s="3">
        <v>45008</v>
      </c>
      <c r="B1179" s="1">
        <f t="shared" si="23"/>
        <v>4</v>
      </c>
      <c r="C1179" s="10" t="s">
        <v>315</v>
      </c>
      <c r="D1179" s="10" t="s">
        <v>315</v>
      </c>
      <c r="E1179" s="10" t="s">
        <v>315</v>
      </c>
    </row>
    <row r="1180" spans="1:5" x14ac:dyDescent="0.25">
      <c r="A1180" s="3">
        <v>45009</v>
      </c>
      <c r="B1180" s="1">
        <f t="shared" si="23"/>
        <v>5</v>
      </c>
      <c r="C1180" s="10" t="s">
        <v>315</v>
      </c>
      <c r="D1180" s="10" t="s">
        <v>315</v>
      </c>
      <c r="E1180" s="10" t="s">
        <v>315</v>
      </c>
    </row>
    <row r="1181" spans="1:5" x14ac:dyDescent="0.25">
      <c r="A1181" s="3">
        <v>45010</v>
      </c>
      <c r="B1181" s="1">
        <f t="shared" si="23"/>
        <v>6</v>
      </c>
      <c r="C1181" s="10" t="s">
        <v>315</v>
      </c>
      <c r="D1181" s="10" t="s">
        <v>315</v>
      </c>
      <c r="E1181" s="10" t="s">
        <v>315</v>
      </c>
    </row>
    <row r="1182" spans="1:5" x14ac:dyDescent="0.25">
      <c r="A1182" s="3">
        <v>45011</v>
      </c>
      <c r="B1182" s="1">
        <f t="shared" si="23"/>
        <v>7</v>
      </c>
      <c r="C1182" s="10" t="s">
        <v>315</v>
      </c>
      <c r="D1182" s="10" t="s">
        <v>315</v>
      </c>
      <c r="E1182" s="10" t="s">
        <v>315</v>
      </c>
    </row>
    <row r="1183" spans="1:5" x14ac:dyDescent="0.25">
      <c r="A1183" s="3">
        <v>45012</v>
      </c>
      <c r="B1183" s="1">
        <f t="shared" si="23"/>
        <v>1</v>
      </c>
      <c r="C1183" s="10" t="s">
        <v>315</v>
      </c>
      <c r="D1183" s="10" t="s">
        <v>315</v>
      </c>
      <c r="E1183" s="10" t="s">
        <v>315</v>
      </c>
    </row>
    <row r="1184" spans="1:5" x14ac:dyDescent="0.25">
      <c r="A1184" s="3">
        <v>45013</v>
      </c>
      <c r="B1184" s="1">
        <f t="shared" ref="B1184:B1247" si="24">IF(A1184&gt;0,WEEKDAY(A1184,2),"")</f>
        <v>2</v>
      </c>
      <c r="C1184" s="10" t="s">
        <v>315</v>
      </c>
      <c r="D1184" s="10" t="s">
        <v>315</v>
      </c>
      <c r="E1184" s="10" t="s">
        <v>315</v>
      </c>
    </row>
    <row r="1185" spans="1:5" x14ac:dyDescent="0.25">
      <c r="A1185" s="3">
        <v>45014</v>
      </c>
      <c r="B1185" s="1">
        <f t="shared" si="24"/>
        <v>3</v>
      </c>
      <c r="C1185" s="10" t="s">
        <v>315</v>
      </c>
      <c r="D1185" s="10" t="s">
        <v>315</v>
      </c>
      <c r="E1185" s="10" t="s">
        <v>315</v>
      </c>
    </row>
    <row r="1186" spans="1:5" x14ac:dyDescent="0.25">
      <c r="A1186" s="3">
        <v>45015</v>
      </c>
      <c r="B1186" s="1">
        <f t="shared" si="24"/>
        <v>4</v>
      </c>
      <c r="C1186" s="10" t="s">
        <v>315</v>
      </c>
      <c r="D1186" s="10" t="s">
        <v>315</v>
      </c>
      <c r="E1186" s="10" t="s">
        <v>315</v>
      </c>
    </row>
    <row r="1187" spans="1:5" x14ac:dyDescent="0.25">
      <c r="A1187" s="3">
        <v>45016</v>
      </c>
      <c r="B1187" s="1">
        <f t="shared" si="24"/>
        <v>5</v>
      </c>
      <c r="C1187" s="10" t="s">
        <v>315</v>
      </c>
      <c r="D1187" s="10" t="s">
        <v>315</v>
      </c>
      <c r="E1187" s="10" t="s">
        <v>315</v>
      </c>
    </row>
    <row r="1188" spans="1:5" x14ac:dyDescent="0.25">
      <c r="A1188" s="3">
        <v>45017</v>
      </c>
      <c r="B1188" s="1">
        <f t="shared" si="24"/>
        <v>6</v>
      </c>
      <c r="C1188" s="10" t="s">
        <v>315</v>
      </c>
      <c r="D1188" s="10" t="s">
        <v>315</v>
      </c>
      <c r="E1188" s="10" t="s">
        <v>315</v>
      </c>
    </row>
    <row r="1189" spans="1:5" x14ac:dyDescent="0.25">
      <c r="A1189" s="3">
        <v>45018</v>
      </c>
      <c r="B1189" s="1">
        <f t="shared" si="24"/>
        <v>7</v>
      </c>
      <c r="C1189" s="10" t="s">
        <v>315</v>
      </c>
      <c r="D1189" s="10" t="s">
        <v>315</v>
      </c>
      <c r="E1189" s="10" t="s">
        <v>315</v>
      </c>
    </row>
    <row r="1190" spans="1:5" x14ac:dyDescent="0.25">
      <c r="A1190" s="3">
        <v>45019</v>
      </c>
      <c r="B1190" s="1">
        <f t="shared" si="24"/>
        <v>1</v>
      </c>
      <c r="C1190" s="10" t="s">
        <v>315</v>
      </c>
      <c r="D1190" s="10" t="s">
        <v>315</v>
      </c>
      <c r="E1190" s="10" t="s">
        <v>315</v>
      </c>
    </row>
    <row r="1191" spans="1:5" x14ac:dyDescent="0.25">
      <c r="A1191" s="3">
        <v>45020</v>
      </c>
      <c r="B1191" s="1">
        <f t="shared" si="24"/>
        <v>2</v>
      </c>
      <c r="C1191" s="10" t="s">
        <v>315</v>
      </c>
      <c r="D1191" s="10" t="s">
        <v>315</v>
      </c>
      <c r="E1191" s="10" t="s">
        <v>315</v>
      </c>
    </row>
    <row r="1192" spans="1:5" x14ac:dyDescent="0.25">
      <c r="A1192" s="3">
        <v>45021</v>
      </c>
      <c r="B1192" s="1">
        <f t="shared" si="24"/>
        <v>3</v>
      </c>
      <c r="C1192" s="10" t="s">
        <v>315</v>
      </c>
      <c r="D1192" s="10" t="s">
        <v>315</v>
      </c>
      <c r="E1192" s="10" t="s">
        <v>315</v>
      </c>
    </row>
    <row r="1193" spans="1:5" x14ac:dyDescent="0.25">
      <c r="A1193" s="3">
        <v>45022</v>
      </c>
      <c r="B1193" s="1">
        <f t="shared" si="24"/>
        <v>4</v>
      </c>
      <c r="C1193" s="10" t="s">
        <v>315</v>
      </c>
      <c r="D1193" s="10" t="s">
        <v>315</v>
      </c>
      <c r="E1193" s="10" t="s">
        <v>315</v>
      </c>
    </row>
    <row r="1194" spans="1:5" x14ac:dyDescent="0.25">
      <c r="A1194" s="3">
        <v>45023</v>
      </c>
      <c r="B1194" s="1">
        <f t="shared" si="24"/>
        <v>5</v>
      </c>
      <c r="C1194" s="10" t="s">
        <v>315</v>
      </c>
      <c r="D1194" s="10" t="s">
        <v>315</v>
      </c>
      <c r="E1194" s="10" t="s">
        <v>315</v>
      </c>
    </row>
    <row r="1195" spans="1:5" x14ac:dyDescent="0.25">
      <c r="A1195" s="3">
        <v>45024</v>
      </c>
      <c r="B1195" s="1">
        <f t="shared" si="24"/>
        <v>6</v>
      </c>
      <c r="C1195" s="10" t="s">
        <v>315</v>
      </c>
      <c r="D1195" s="10" t="s">
        <v>315</v>
      </c>
      <c r="E1195" s="10" t="s">
        <v>315</v>
      </c>
    </row>
    <row r="1196" spans="1:5" x14ac:dyDescent="0.25">
      <c r="A1196" s="3">
        <v>45025</v>
      </c>
      <c r="B1196" s="1">
        <f t="shared" si="24"/>
        <v>7</v>
      </c>
      <c r="C1196" s="10" t="s">
        <v>315</v>
      </c>
      <c r="D1196" s="10" t="s">
        <v>315</v>
      </c>
      <c r="E1196" s="10" t="s">
        <v>315</v>
      </c>
    </row>
    <row r="1197" spans="1:5" x14ac:dyDescent="0.25">
      <c r="A1197" s="3">
        <v>45026</v>
      </c>
      <c r="B1197" s="1">
        <f t="shared" si="24"/>
        <v>1</v>
      </c>
      <c r="C1197" s="10" t="s">
        <v>315</v>
      </c>
      <c r="D1197" s="10" t="s">
        <v>315</v>
      </c>
      <c r="E1197" s="10" t="s">
        <v>315</v>
      </c>
    </row>
    <row r="1198" spans="1:5" x14ac:dyDescent="0.25">
      <c r="A1198" s="3">
        <v>45027</v>
      </c>
      <c r="B1198" s="1">
        <f t="shared" si="24"/>
        <v>2</v>
      </c>
      <c r="C1198" s="10" t="s">
        <v>315</v>
      </c>
      <c r="D1198" s="10" t="s">
        <v>315</v>
      </c>
      <c r="E1198" s="10" t="s">
        <v>315</v>
      </c>
    </row>
    <row r="1199" spans="1:5" x14ac:dyDescent="0.25">
      <c r="A1199" s="3">
        <v>45028</v>
      </c>
      <c r="B1199" s="1">
        <f t="shared" si="24"/>
        <v>3</v>
      </c>
      <c r="C1199" s="10" t="s">
        <v>315</v>
      </c>
      <c r="D1199" s="10" t="s">
        <v>315</v>
      </c>
      <c r="E1199" s="10" t="s">
        <v>315</v>
      </c>
    </row>
    <row r="1200" spans="1:5" x14ac:dyDescent="0.25">
      <c r="A1200" s="3">
        <v>45029</v>
      </c>
      <c r="B1200" s="1">
        <f t="shared" si="24"/>
        <v>4</v>
      </c>
      <c r="C1200" s="10" t="s">
        <v>315</v>
      </c>
      <c r="D1200" s="10" t="s">
        <v>315</v>
      </c>
      <c r="E1200" s="10" t="s">
        <v>315</v>
      </c>
    </row>
    <row r="1201" spans="1:5" x14ac:dyDescent="0.25">
      <c r="A1201" s="3">
        <v>45030</v>
      </c>
      <c r="B1201" s="1">
        <f t="shared" si="24"/>
        <v>5</v>
      </c>
      <c r="C1201" s="10" t="s">
        <v>315</v>
      </c>
      <c r="D1201" s="10" t="s">
        <v>315</v>
      </c>
      <c r="E1201" s="10" t="s">
        <v>315</v>
      </c>
    </row>
    <row r="1202" spans="1:5" x14ac:dyDescent="0.25">
      <c r="A1202" s="3">
        <v>45031</v>
      </c>
      <c r="B1202" s="1">
        <f t="shared" si="24"/>
        <v>6</v>
      </c>
      <c r="C1202" s="10" t="s">
        <v>315</v>
      </c>
      <c r="D1202" s="10" t="s">
        <v>315</v>
      </c>
      <c r="E1202" s="10" t="s">
        <v>315</v>
      </c>
    </row>
    <row r="1203" spans="1:5" x14ac:dyDescent="0.25">
      <c r="A1203" s="3">
        <v>45032</v>
      </c>
      <c r="B1203" s="1">
        <f t="shared" si="24"/>
        <v>7</v>
      </c>
      <c r="C1203" s="10" t="s">
        <v>315</v>
      </c>
      <c r="D1203" s="10" t="s">
        <v>315</v>
      </c>
      <c r="E1203" s="10" t="s">
        <v>315</v>
      </c>
    </row>
    <row r="1204" spans="1:5" x14ac:dyDescent="0.25">
      <c r="A1204" s="3">
        <v>45033</v>
      </c>
      <c r="B1204" s="1">
        <f t="shared" si="24"/>
        <v>1</v>
      </c>
      <c r="C1204" s="10" t="s">
        <v>315</v>
      </c>
      <c r="D1204" s="10" t="s">
        <v>315</v>
      </c>
      <c r="E1204" s="10" t="s">
        <v>315</v>
      </c>
    </row>
    <row r="1205" spans="1:5" x14ac:dyDescent="0.25">
      <c r="A1205" s="3">
        <v>45034</v>
      </c>
      <c r="B1205" s="1">
        <f t="shared" si="24"/>
        <v>2</v>
      </c>
      <c r="C1205" s="10" t="s">
        <v>315</v>
      </c>
      <c r="D1205" s="10" t="s">
        <v>315</v>
      </c>
      <c r="E1205" s="10" t="s">
        <v>315</v>
      </c>
    </row>
    <row r="1206" spans="1:5" x14ac:dyDescent="0.25">
      <c r="A1206" s="3">
        <v>45035</v>
      </c>
      <c r="B1206" s="1">
        <f t="shared" si="24"/>
        <v>3</v>
      </c>
      <c r="C1206" s="10" t="s">
        <v>315</v>
      </c>
      <c r="D1206" s="10" t="s">
        <v>315</v>
      </c>
      <c r="E1206" s="10" t="s">
        <v>315</v>
      </c>
    </row>
    <row r="1207" spans="1:5" x14ac:dyDescent="0.25">
      <c r="A1207" s="3">
        <v>45036</v>
      </c>
      <c r="B1207" s="1">
        <f t="shared" si="24"/>
        <v>4</v>
      </c>
      <c r="C1207" s="10" t="s">
        <v>315</v>
      </c>
      <c r="D1207" s="10" t="s">
        <v>315</v>
      </c>
      <c r="E1207" s="10" t="s">
        <v>315</v>
      </c>
    </row>
    <row r="1208" spans="1:5" x14ac:dyDescent="0.25">
      <c r="A1208" s="3">
        <v>45037</v>
      </c>
      <c r="B1208" s="1">
        <f t="shared" si="24"/>
        <v>5</v>
      </c>
      <c r="C1208" s="10" t="s">
        <v>315</v>
      </c>
      <c r="D1208" s="10" t="s">
        <v>315</v>
      </c>
      <c r="E1208" s="10" t="s">
        <v>315</v>
      </c>
    </row>
    <row r="1209" spans="1:5" x14ac:dyDescent="0.25">
      <c r="A1209" s="3">
        <v>45038</v>
      </c>
      <c r="B1209" s="1">
        <f t="shared" si="24"/>
        <v>6</v>
      </c>
      <c r="C1209" s="10" t="s">
        <v>315</v>
      </c>
      <c r="D1209" s="10" t="s">
        <v>315</v>
      </c>
      <c r="E1209" s="10" t="s">
        <v>315</v>
      </c>
    </row>
    <row r="1210" spans="1:5" x14ac:dyDescent="0.25">
      <c r="A1210" s="3">
        <v>45039</v>
      </c>
      <c r="B1210" s="1">
        <f t="shared" si="24"/>
        <v>7</v>
      </c>
      <c r="C1210" s="10" t="s">
        <v>315</v>
      </c>
      <c r="D1210" s="10" t="s">
        <v>315</v>
      </c>
      <c r="E1210" s="10" t="s">
        <v>315</v>
      </c>
    </row>
    <row r="1211" spans="1:5" x14ac:dyDescent="0.25">
      <c r="A1211" s="3">
        <v>45040</v>
      </c>
      <c r="B1211" s="1">
        <f t="shared" si="24"/>
        <v>1</v>
      </c>
      <c r="C1211" s="10" t="s">
        <v>315</v>
      </c>
      <c r="D1211" s="10" t="s">
        <v>315</v>
      </c>
      <c r="E1211" s="10" t="s">
        <v>315</v>
      </c>
    </row>
    <row r="1212" spans="1:5" x14ac:dyDescent="0.25">
      <c r="A1212" s="3">
        <v>45041</v>
      </c>
      <c r="B1212" s="1">
        <f t="shared" si="24"/>
        <v>2</v>
      </c>
      <c r="C1212" s="10" t="s">
        <v>315</v>
      </c>
      <c r="D1212" s="10" t="s">
        <v>315</v>
      </c>
      <c r="E1212" s="10" t="s">
        <v>315</v>
      </c>
    </row>
    <row r="1213" spans="1:5" x14ac:dyDescent="0.25">
      <c r="A1213" s="3">
        <v>45042</v>
      </c>
      <c r="B1213" s="1">
        <f t="shared" si="24"/>
        <v>3</v>
      </c>
      <c r="C1213" s="10" t="s">
        <v>315</v>
      </c>
      <c r="D1213" s="10" t="s">
        <v>315</v>
      </c>
      <c r="E1213" s="10" t="s">
        <v>315</v>
      </c>
    </row>
    <row r="1214" spans="1:5" x14ac:dyDescent="0.25">
      <c r="A1214" s="3">
        <v>45043</v>
      </c>
      <c r="B1214" s="1">
        <f t="shared" si="24"/>
        <v>4</v>
      </c>
      <c r="C1214" s="10" t="s">
        <v>315</v>
      </c>
      <c r="D1214" s="10" t="s">
        <v>315</v>
      </c>
      <c r="E1214" s="10" t="s">
        <v>315</v>
      </c>
    </row>
    <row r="1215" spans="1:5" x14ac:dyDescent="0.25">
      <c r="A1215" s="3">
        <v>45044</v>
      </c>
      <c r="B1215" s="1">
        <f t="shared" si="24"/>
        <v>5</v>
      </c>
      <c r="C1215" s="10" t="s">
        <v>315</v>
      </c>
      <c r="D1215" s="10" t="s">
        <v>315</v>
      </c>
      <c r="E1215" s="10" t="s">
        <v>315</v>
      </c>
    </row>
    <row r="1216" spans="1:5" x14ac:dyDescent="0.25">
      <c r="A1216" s="3">
        <v>45045</v>
      </c>
      <c r="B1216" s="1">
        <f t="shared" si="24"/>
        <v>6</v>
      </c>
      <c r="C1216" s="10" t="s">
        <v>315</v>
      </c>
      <c r="D1216" s="10" t="s">
        <v>315</v>
      </c>
      <c r="E1216" s="10" t="s">
        <v>315</v>
      </c>
    </row>
    <row r="1217" spans="1:5" x14ac:dyDescent="0.25">
      <c r="A1217" s="3">
        <v>45046</v>
      </c>
      <c r="B1217" s="1">
        <f t="shared" si="24"/>
        <v>7</v>
      </c>
      <c r="C1217" s="10" t="s">
        <v>315</v>
      </c>
      <c r="D1217" s="10" t="s">
        <v>315</v>
      </c>
      <c r="E1217" s="10" t="s">
        <v>315</v>
      </c>
    </row>
    <row r="1218" spans="1:5" x14ac:dyDescent="0.25">
      <c r="A1218" s="3">
        <v>45047</v>
      </c>
      <c r="B1218" s="1">
        <f t="shared" si="24"/>
        <v>1</v>
      </c>
      <c r="C1218" s="10" t="s">
        <v>315</v>
      </c>
      <c r="D1218" s="10" t="s">
        <v>315</v>
      </c>
      <c r="E1218" s="10" t="s">
        <v>315</v>
      </c>
    </row>
    <row r="1219" spans="1:5" x14ac:dyDescent="0.25">
      <c r="A1219" s="3">
        <v>45048</v>
      </c>
      <c r="B1219" s="1">
        <f t="shared" si="24"/>
        <v>2</v>
      </c>
      <c r="C1219" s="10" t="s">
        <v>315</v>
      </c>
      <c r="D1219" s="10" t="s">
        <v>315</v>
      </c>
      <c r="E1219" s="10" t="s">
        <v>315</v>
      </c>
    </row>
    <row r="1220" spans="1:5" x14ac:dyDescent="0.25">
      <c r="A1220" s="3">
        <v>45049</v>
      </c>
      <c r="B1220" s="1">
        <f t="shared" si="24"/>
        <v>3</v>
      </c>
      <c r="C1220" s="10" t="s">
        <v>315</v>
      </c>
      <c r="D1220" s="10" t="s">
        <v>315</v>
      </c>
      <c r="E1220" s="10" t="s">
        <v>315</v>
      </c>
    </row>
    <row r="1221" spans="1:5" x14ac:dyDescent="0.25">
      <c r="A1221" s="3">
        <v>45050</v>
      </c>
      <c r="B1221" s="1">
        <f t="shared" si="24"/>
        <v>4</v>
      </c>
      <c r="C1221" s="10" t="s">
        <v>315</v>
      </c>
      <c r="D1221" s="10" t="s">
        <v>315</v>
      </c>
      <c r="E1221" s="10" t="s">
        <v>315</v>
      </c>
    </row>
    <row r="1222" spans="1:5" x14ac:dyDescent="0.25">
      <c r="A1222" s="3">
        <v>45051</v>
      </c>
      <c r="B1222" s="1">
        <f t="shared" si="24"/>
        <v>5</v>
      </c>
      <c r="C1222" s="10" t="s">
        <v>315</v>
      </c>
      <c r="D1222" s="10" t="s">
        <v>315</v>
      </c>
      <c r="E1222" s="10" t="s">
        <v>315</v>
      </c>
    </row>
    <row r="1223" spans="1:5" x14ac:dyDescent="0.25">
      <c r="A1223" s="3">
        <v>45052</v>
      </c>
      <c r="B1223" s="1">
        <f t="shared" si="24"/>
        <v>6</v>
      </c>
      <c r="C1223" s="10" t="s">
        <v>315</v>
      </c>
      <c r="D1223" s="10" t="s">
        <v>315</v>
      </c>
      <c r="E1223" s="10" t="s">
        <v>315</v>
      </c>
    </row>
    <row r="1224" spans="1:5" x14ac:dyDescent="0.25">
      <c r="A1224" s="3">
        <v>45053</v>
      </c>
      <c r="B1224" s="1">
        <f t="shared" si="24"/>
        <v>7</v>
      </c>
      <c r="C1224" s="10" t="s">
        <v>315</v>
      </c>
      <c r="D1224" s="10" t="s">
        <v>315</v>
      </c>
      <c r="E1224" s="10" t="s">
        <v>315</v>
      </c>
    </row>
    <row r="1225" spans="1:5" x14ac:dyDescent="0.25">
      <c r="A1225" s="3">
        <v>45054</v>
      </c>
      <c r="B1225" s="1">
        <f t="shared" si="24"/>
        <v>1</v>
      </c>
      <c r="C1225" s="10" t="s">
        <v>315</v>
      </c>
      <c r="D1225" s="10" t="s">
        <v>315</v>
      </c>
      <c r="E1225" s="10" t="s">
        <v>315</v>
      </c>
    </row>
    <row r="1226" spans="1:5" x14ac:dyDescent="0.25">
      <c r="A1226" s="3">
        <v>45055</v>
      </c>
      <c r="B1226" s="1">
        <f t="shared" si="24"/>
        <v>2</v>
      </c>
      <c r="C1226" s="10" t="s">
        <v>315</v>
      </c>
      <c r="D1226" s="10" t="s">
        <v>315</v>
      </c>
      <c r="E1226" s="10" t="s">
        <v>315</v>
      </c>
    </row>
    <row r="1227" spans="1:5" x14ac:dyDescent="0.25">
      <c r="A1227" s="3">
        <v>45056</v>
      </c>
      <c r="B1227" s="1">
        <f t="shared" si="24"/>
        <v>3</v>
      </c>
      <c r="C1227" s="10" t="s">
        <v>315</v>
      </c>
      <c r="D1227" s="10" t="s">
        <v>315</v>
      </c>
      <c r="E1227" s="10" t="s">
        <v>315</v>
      </c>
    </row>
    <row r="1228" spans="1:5" x14ac:dyDescent="0.25">
      <c r="A1228" s="3">
        <v>45057</v>
      </c>
      <c r="B1228" s="1">
        <f t="shared" si="24"/>
        <v>4</v>
      </c>
      <c r="C1228" s="10" t="s">
        <v>315</v>
      </c>
      <c r="D1228" s="10" t="s">
        <v>315</v>
      </c>
      <c r="E1228" s="10" t="s">
        <v>315</v>
      </c>
    </row>
    <row r="1229" spans="1:5" x14ac:dyDescent="0.25">
      <c r="A1229" s="3">
        <v>45058</v>
      </c>
      <c r="B1229" s="1">
        <f t="shared" si="24"/>
        <v>5</v>
      </c>
      <c r="C1229" s="10" t="s">
        <v>315</v>
      </c>
      <c r="D1229" s="10" t="s">
        <v>315</v>
      </c>
      <c r="E1229" s="10" t="s">
        <v>315</v>
      </c>
    </row>
    <row r="1230" spans="1:5" x14ac:dyDescent="0.25">
      <c r="A1230" s="3">
        <v>45059</v>
      </c>
      <c r="B1230" s="1">
        <f t="shared" si="24"/>
        <v>6</v>
      </c>
      <c r="C1230" s="10" t="s">
        <v>315</v>
      </c>
      <c r="D1230" s="10" t="s">
        <v>315</v>
      </c>
      <c r="E1230" s="10" t="s">
        <v>315</v>
      </c>
    </row>
    <row r="1231" spans="1:5" x14ac:dyDescent="0.25">
      <c r="A1231" s="3">
        <v>45060</v>
      </c>
      <c r="B1231" s="1">
        <f t="shared" si="24"/>
        <v>7</v>
      </c>
      <c r="C1231" s="10" t="s">
        <v>315</v>
      </c>
      <c r="D1231" s="10" t="s">
        <v>315</v>
      </c>
      <c r="E1231" s="10" t="s">
        <v>315</v>
      </c>
    </row>
    <row r="1232" spans="1:5" x14ac:dyDescent="0.25">
      <c r="A1232" s="3">
        <v>45061</v>
      </c>
      <c r="B1232" s="1">
        <f t="shared" si="24"/>
        <v>1</v>
      </c>
      <c r="C1232" s="10" t="s">
        <v>315</v>
      </c>
      <c r="D1232" s="10" t="s">
        <v>315</v>
      </c>
      <c r="E1232" s="10" t="s">
        <v>315</v>
      </c>
    </row>
    <row r="1233" spans="1:5" x14ac:dyDescent="0.25">
      <c r="A1233" s="3">
        <v>45062</v>
      </c>
      <c r="B1233" s="1">
        <f t="shared" si="24"/>
        <v>2</v>
      </c>
      <c r="C1233" s="10" t="s">
        <v>315</v>
      </c>
      <c r="D1233" s="10" t="s">
        <v>315</v>
      </c>
      <c r="E1233" s="10" t="s">
        <v>315</v>
      </c>
    </row>
    <row r="1234" spans="1:5" x14ac:dyDescent="0.25">
      <c r="A1234" s="3">
        <v>45063</v>
      </c>
      <c r="B1234" s="1">
        <f t="shared" si="24"/>
        <v>3</v>
      </c>
      <c r="C1234" s="10" t="s">
        <v>315</v>
      </c>
      <c r="D1234" s="10" t="s">
        <v>315</v>
      </c>
      <c r="E1234" s="10" t="s">
        <v>315</v>
      </c>
    </row>
    <row r="1235" spans="1:5" x14ac:dyDescent="0.25">
      <c r="A1235" s="3">
        <v>45064</v>
      </c>
      <c r="B1235" s="1">
        <f t="shared" si="24"/>
        <v>4</v>
      </c>
      <c r="C1235" s="10" t="s">
        <v>315</v>
      </c>
      <c r="D1235" s="10" t="s">
        <v>315</v>
      </c>
      <c r="E1235" s="10" t="s">
        <v>315</v>
      </c>
    </row>
    <row r="1236" spans="1:5" x14ac:dyDescent="0.25">
      <c r="A1236" s="3">
        <v>45065</v>
      </c>
      <c r="B1236" s="1">
        <f t="shared" si="24"/>
        <v>5</v>
      </c>
      <c r="C1236" s="10" t="s">
        <v>315</v>
      </c>
      <c r="D1236" s="10" t="s">
        <v>315</v>
      </c>
      <c r="E1236" s="10" t="s">
        <v>315</v>
      </c>
    </row>
    <row r="1237" spans="1:5" x14ac:dyDescent="0.25">
      <c r="A1237" s="3">
        <v>45066</v>
      </c>
      <c r="B1237" s="1">
        <f t="shared" si="24"/>
        <v>6</v>
      </c>
      <c r="C1237" s="10" t="s">
        <v>315</v>
      </c>
      <c r="D1237" s="10" t="s">
        <v>315</v>
      </c>
      <c r="E1237" s="10" t="s">
        <v>315</v>
      </c>
    </row>
    <row r="1238" spans="1:5" x14ac:dyDescent="0.25">
      <c r="A1238" s="3">
        <v>45067</v>
      </c>
      <c r="B1238" s="1">
        <f t="shared" si="24"/>
        <v>7</v>
      </c>
      <c r="C1238" s="10" t="s">
        <v>315</v>
      </c>
      <c r="D1238" s="10" t="s">
        <v>315</v>
      </c>
      <c r="E1238" s="10" t="s">
        <v>315</v>
      </c>
    </row>
    <row r="1239" spans="1:5" x14ac:dyDescent="0.25">
      <c r="A1239" s="3">
        <v>45068</v>
      </c>
      <c r="B1239" s="1">
        <f t="shared" si="24"/>
        <v>1</v>
      </c>
      <c r="C1239" s="10" t="s">
        <v>315</v>
      </c>
      <c r="D1239" s="10" t="s">
        <v>315</v>
      </c>
      <c r="E1239" s="10" t="s">
        <v>315</v>
      </c>
    </row>
    <row r="1240" spans="1:5" x14ac:dyDescent="0.25">
      <c r="A1240" s="3">
        <v>45069</v>
      </c>
      <c r="B1240" s="1">
        <f t="shared" si="24"/>
        <v>2</v>
      </c>
      <c r="C1240" s="10" t="s">
        <v>315</v>
      </c>
      <c r="D1240" s="10" t="s">
        <v>315</v>
      </c>
      <c r="E1240" s="10" t="s">
        <v>315</v>
      </c>
    </row>
    <row r="1241" spans="1:5" x14ac:dyDescent="0.25">
      <c r="A1241" s="3">
        <v>45070</v>
      </c>
      <c r="B1241" s="1">
        <f t="shared" si="24"/>
        <v>3</v>
      </c>
      <c r="C1241" s="10" t="s">
        <v>315</v>
      </c>
      <c r="D1241" s="10" t="s">
        <v>315</v>
      </c>
      <c r="E1241" s="10" t="s">
        <v>315</v>
      </c>
    </row>
    <row r="1242" spans="1:5" x14ac:dyDescent="0.25">
      <c r="A1242" s="3">
        <v>45071</v>
      </c>
      <c r="B1242" s="1">
        <f t="shared" si="24"/>
        <v>4</v>
      </c>
      <c r="C1242" s="10" t="s">
        <v>315</v>
      </c>
      <c r="D1242" s="10" t="s">
        <v>315</v>
      </c>
      <c r="E1242" s="10" t="s">
        <v>315</v>
      </c>
    </row>
    <row r="1243" spans="1:5" x14ac:dyDescent="0.25">
      <c r="A1243" s="3">
        <v>45072</v>
      </c>
      <c r="B1243" s="1">
        <f t="shared" si="24"/>
        <v>5</v>
      </c>
      <c r="C1243" s="10" t="s">
        <v>315</v>
      </c>
      <c r="D1243" s="10" t="s">
        <v>315</v>
      </c>
      <c r="E1243" s="10" t="s">
        <v>315</v>
      </c>
    </row>
    <row r="1244" spans="1:5" x14ac:dyDescent="0.25">
      <c r="A1244" s="3">
        <v>45073</v>
      </c>
      <c r="B1244" s="1">
        <f t="shared" si="24"/>
        <v>6</v>
      </c>
      <c r="C1244" s="10" t="s">
        <v>315</v>
      </c>
      <c r="D1244" s="10" t="s">
        <v>315</v>
      </c>
      <c r="E1244" s="10" t="s">
        <v>315</v>
      </c>
    </row>
    <row r="1245" spans="1:5" x14ac:dyDescent="0.25">
      <c r="A1245" s="3">
        <v>45074</v>
      </c>
      <c r="B1245" s="1">
        <f t="shared" si="24"/>
        <v>7</v>
      </c>
      <c r="C1245" s="10" t="s">
        <v>315</v>
      </c>
      <c r="D1245" s="10" t="s">
        <v>315</v>
      </c>
      <c r="E1245" s="10" t="s">
        <v>315</v>
      </c>
    </row>
    <row r="1246" spans="1:5" x14ac:dyDescent="0.25">
      <c r="A1246" s="3">
        <v>45075</v>
      </c>
      <c r="B1246" s="1">
        <f t="shared" si="24"/>
        <v>1</v>
      </c>
      <c r="C1246" s="10" t="s">
        <v>315</v>
      </c>
      <c r="D1246" s="10" t="s">
        <v>315</v>
      </c>
      <c r="E1246" s="10" t="s">
        <v>315</v>
      </c>
    </row>
    <row r="1247" spans="1:5" x14ac:dyDescent="0.25">
      <c r="A1247" s="3">
        <v>45076</v>
      </c>
      <c r="B1247" s="1">
        <f t="shared" si="24"/>
        <v>2</v>
      </c>
      <c r="C1247" s="10" t="s">
        <v>315</v>
      </c>
      <c r="D1247" s="10" t="s">
        <v>315</v>
      </c>
      <c r="E1247" s="10" t="s">
        <v>315</v>
      </c>
    </row>
    <row r="1248" spans="1:5" x14ac:dyDescent="0.25">
      <c r="A1248" s="3">
        <v>45077</v>
      </c>
      <c r="B1248" s="1">
        <f t="shared" ref="B1248:B1311" si="25">IF(A1248&gt;0,WEEKDAY(A1248,2),"")</f>
        <v>3</v>
      </c>
      <c r="C1248" s="10" t="s">
        <v>315</v>
      </c>
      <c r="D1248" s="10" t="s">
        <v>315</v>
      </c>
      <c r="E1248" s="10" t="s">
        <v>315</v>
      </c>
    </row>
    <row r="1249" spans="1:5" x14ac:dyDescent="0.25">
      <c r="A1249" s="3">
        <v>45078</v>
      </c>
      <c r="B1249" s="1">
        <f t="shared" si="25"/>
        <v>4</v>
      </c>
      <c r="C1249" s="10" t="s">
        <v>315</v>
      </c>
      <c r="D1249" s="10" t="s">
        <v>315</v>
      </c>
      <c r="E1249" s="10" t="s">
        <v>315</v>
      </c>
    </row>
    <row r="1250" spans="1:5" x14ac:dyDescent="0.25">
      <c r="A1250" s="3">
        <v>45079</v>
      </c>
      <c r="B1250" s="1">
        <f t="shared" si="25"/>
        <v>5</v>
      </c>
      <c r="C1250" s="10" t="s">
        <v>315</v>
      </c>
      <c r="D1250" s="10" t="s">
        <v>315</v>
      </c>
      <c r="E1250" s="10" t="s">
        <v>315</v>
      </c>
    </row>
    <row r="1251" spans="1:5" x14ac:dyDescent="0.25">
      <c r="A1251" s="3">
        <v>45080</v>
      </c>
      <c r="B1251" s="1">
        <f t="shared" si="25"/>
        <v>6</v>
      </c>
      <c r="C1251" s="10" t="s">
        <v>315</v>
      </c>
      <c r="D1251" s="10" t="s">
        <v>315</v>
      </c>
      <c r="E1251" s="10" t="s">
        <v>315</v>
      </c>
    </row>
    <row r="1252" spans="1:5" x14ac:dyDescent="0.25">
      <c r="A1252" s="3">
        <v>45081</v>
      </c>
      <c r="B1252" s="1">
        <f t="shared" si="25"/>
        <v>7</v>
      </c>
      <c r="C1252" s="10" t="s">
        <v>315</v>
      </c>
      <c r="D1252" s="10" t="s">
        <v>315</v>
      </c>
      <c r="E1252" s="10" t="s">
        <v>315</v>
      </c>
    </row>
    <row r="1253" spans="1:5" x14ac:dyDescent="0.25">
      <c r="A1253" s="3">
        <v>45082</v>
      </c>
      <c r="B1253" s="1">
        <f t="shared" si="25"/>
        <v>1</v>
      </c>
      <c r="C1253" s="10" t="s">
        <v>315</v>
      </c>
      <c r="D1253" s="10" t="s">
        <v>315</v>
      </c>
      <c r="E1253" s="10" t="s">
        <v>315</v>
      </c>
    </row>
    <row r="1254" spans="1:5" x14ac:dyDescent="0.25">
      <c r="A1254" s="3">
        <v>45083</v>
      </c>
      <c r="B1254" s="1">
        <f t="shared" si="25"/>
        <v>2</v>
      </c>
      <c r="C1254" s="10" t="s">
        <v>315</v>
      </c>
      <c r="D1254" s="10" t="s">
        <v>315</v>
      </c>
      <c r="E1254" s="10" t="s">
        <v>315</v>
      </c>
    </row>
    <row r="1255" spans="1:5" x14ac:dyDescent="0.25">
      <c r="A1255" s="3">
        <v>45084</v>
      </c>
      <c r="B1255" s="1">
        <f t="shared" si="25"/>
        <v>3</v>
      </c>
      <c r="C1255" s="10" t="s">
        <v>315</v>
      </c>
      <c r="D1255" s="10" t="s">
        <v>315</v>
      </c>
      <c r="E1255" s="10" t="s">
        <v>315</v>
      </c>
    </row>
    <row r="1256" spans="1:5" x14ac:dyDescent="0.25">
      <c r="A1256" s="3">
        <v>45085</v>
      </c>
      <c r="B1256" s="1">
        <f t="shared" si="25"/>
        <v>4</v>
      </c>
      <c r="C1256" s="10" t="s">
        <v>315</v>
      </c>
      <c r="D1256" s="10" t="s">
        <v>315</v>
      </c>
      <c r="E1256" s="10" t="s">
        <v>315</v>
      </c>
    </row>
    <row r="1257" spans="1:5" x14ac:dyDescent="0.25">
      <c r="A1257" s="3">
        <v>45086</v>
      </c>
      <c r="B1257" s="1">
        <f t="shared" si="25"/>
        <v>5</v>
      </c>
      <c r="C1257" s="10" t="s">
        <v>315</v>
      </c>
      <c r="D1257" s="10" t="s">
        <v>315</v>
      </c>
      <c r="E1257" s="10" t="s">
        <v>315</v>
      </c>
    </row>
    <row r="1258" spans="1:5" x14ac:dyDescent="0.25">
      <c r="A1258" s="3">
        <v>45087</v>
      </c>
      <c r="B1258" s="1">
        <f t="shared" si="25"/>
        <v>6</v>
      </c>
      <c r="C1258" s="10" t="s">
        <v>315</v>
      </c>
      <c r="D1258" s="10" t="s">
        <v>315</v>
      </c>
      <c r="E1258" s="10" t="s">
        <v>315</v>
      </c>
    </row>
    <row r="1259" spans="1:5" x14ac:dyDescent="0.25">
      <c r="A1259" s="3">
        <v>45088</v>
      </c>
      <c r="B1259" s="1">
        <f t="shared" si="25"/>
        <v>7</v>
      </c>
      <c r="C1259" s="10" t="s">
        <v>315</v>
      </c>
      <c r="D1259" s="10" t="s">
        <v>315</v>
      </c>
      <c r="E1259" s="10" t="s">
        <v>315</v>
      </c>
    </row>
    <row r="1260" spans="1:5" x14ac:dyDescent="0.25">
      <c r="A1260" s="3">
        <v>45089</v>
      </c>
      <c r="B1260" s="1">
        <f t="shared" si="25"/>
        <v>1</v>
      </c>
      <c r="C1260" s="10" t="s">
        <v>315</v>
      </c>
      <c r="D1260" s="10" t="s">
        <v>315</v>
      </c>
      <c r="E1260" s="10" t="s">
        <v>315</v>
      </c>
    </row>
    <row r="1261" spans="1:5" x14ac:dyDescent="0.25">
      <c r="A1261" s="3">
        <v>45090</v>
      </c>
      <c r="B1261" s="1">
        <f t="shared" si="25"/>
        <v>2</v>
      </c>
      <c r="C1261" s="10" t="s">
        <v>315</v>
      </c>
      <c r="D1261" s="10" t="s">
        <v>315</v>
      </c>
      <c r="E1261" s="10" t="s">
        <v>315</v>
      </c>
    </row>
    <row r="1262" spans="1:5" x14ac:dyDescent="0.25">
      <c r="A1262" s="3">
        <v>45091</v>
      </c>
      <c r="B1262" s="1">
        <f t="shared" si="25"/>
        <v>3</v>
      </c>
      <c r="C1262" s="10" t="s">
        <v>315</v>
      </c>
      <c r="D1262" s="10" t="s">
        <v>315</v>
      </c>
      <c r="E1262" s="10" t="s">
        <v>315</v>
      </c>
    </row>
    <row r="1263" spans="1:5" x14ac:dyDescent="0.25">
      <c r="A1263" s="3">
        <v>45092</v>
      </c>
      <c r="B1263" s="1">
        <f t="shared" si="25"/>
        <v>4</v>
      </c>
      <c r="C1263" s="10" t="s">
        <v>315</v>
      </c>
      <c r="D1263" s="10" t="s">
        <v>315</v>
      </c>
      <c r="E1263" s="10" t="s">
        <v>315</v>
      </c>
    </row>
    <row r="1264" spans="1:5" x14ac:dyDescent="0.25">
      <c r="A1264" s="3">
        <v>45093</v>
      </c>
      <c r="B1264" s="1">
        <f t="shared" si="25"/>
        <v>5</v>
      </c>
      <c r="C1264" s="10" t="s">
        <v>315</v>
      </c>
      <c r="D1264" s="10" t="s">
        <v>315</v>
      </c>
      <c r="E1264" s="10" t="s">
        <v>315</v>
      </c>
    </row>
    <row r="1265" spans="1:5" x14ac:dyDescent="0.25">
      <c r="A1265" s="3">
        <v>45094</v>
      </c>
      <c r="B1265" s="1">
        <f t="shared" si="25"/>
        <v>6</v>
      </c>
      <c r="C1265" s="10" t="s">
        <v>315</v>
      </c>
      <c r="D1265" s="10" t="s">
        <v>315</v>
      </c>
      <c r="E1265" s="10" t="s">
        <v>315</v>
      </c>
    </row>
    <row r="1266" spans="1:5" x14ac:dyDescent="0.25">
      <c r="A1266" s="3">
        <v>45095</v>
      </c>
      <c r="B1266" s="1">
        <f t="shared" si="25"/>
        <v>7</v>
      </c>
      <c r="C1266" s="10" t="s">
        <v>313</v>
      </c>
      <c r="D1266" s="10" t="s">
        <v>313</v>
      </c>
      <c r="E1266" s="10" t="s">
        <v>313</v>
      </c>
    </row>
    <row r="1267" spans="1:5" x14ac:dyDescent="0.25">
      <c r="A1267" s="3">
        <v>45096</v>
      </c>
      <c r="B1267" s="1">
        <f t="shared" si="25"/>
        <v>1</v>
      </c>
      <c r="C1267" s="10" t="s">
        <v>315</v>
      </c>
      <c r="D1267" s="10" t="s">
        <v>315</v>
      </c>
      <c r="E1267" s="10" t="s">
        <v>315</v>
      </c>
    </row>
    <row r="1268" spans="1:5" x14ac:dyDescent="0.25">
      <c r="A1268" s="3">
        <v>45097</v>
      </c>
      <c r="B1268" s="1">
        <f t="shared" si="25"/>
        <v>2</v>
      </c>
      <c r="C1268" s="10" t="s">
        <v>315</v>
      </c>
      <c r="D1268" s="10" t="s">
        <v>315</v>
      </c>
      <c r="E1268" s="10" t="s">
        <v>315</v>
      </c>
    </row>
    <row r="1269" spans="1:5" x14ac:dyDescent="0.25">
      <c r="A1269" s="3">
        <v>45098</v>
      </c>
      <c r="B1269" s="1">
        <f t="shared" si="25"/>
        <v>3</v>
      </c>
      <c r="C1269" s="10" t="s">
        <v>315</v>
      </c>
      <c r="D1269" s="10" t="s">
        <v>315</v>
      </c>
      <c r="E1269" s="10" t="s">
        <v>315</v>
      </c>
    </row>
    <row r="1270" spans="1:5" x14ac:dyDescent="0.25">
      <c r="A1270" s="3">
        <v>45099</v>
      </c>
      <c r="B1270" s="1">
        <f t="shared" si="25"/>
        <v>4</v>
      </c>
      <c r="C1270" s="10" t="s">
        <v>315</v>
      </c>
      <c r="D1270" s="10" t="s">
        <v>315</v>
      </c>
      <c r="E1270" s="10" t="s">
        <v>315</v>
      </c>
    </row>
    <row r="1271" spans="1:5" x14ac:dyDescent="0.25">
      <c r="A1271" s="3">
        <v>45100</v>
      </c>
      <c r="B1271" s="1">
        <f t="shared" si="25"/>
        <v>5</v>
      </c>
      <c r="C1271" s="10" t="s">
        <v>315</v>
      </c>
      <c r="D1271" s="10" t="s">
        <v>315</v>
      </c>
      <c r="E1271" s="10" t="s">
        <v>315</v>
      </c>
    </row>
    <row r="1272" spans="1:5" x14ac:dyDescent="0.25">
      <c r="A1272" s="3">
        <v>45101</v>
      </c>
      <c r="B1272" s="1">
        <f t="shared" si="25"/>
        <v>6</v>
      </c>
      <c r="C1272" s="10" t="s">
        <v>315</v>
      </c>
      <c r="D1272" s="10" t="s">
        <v>315</v>
      </c>
      <c r="E1272" s="10" t="s">
        <v>315</v>
      </c>
    </row>
    <row r="1273" spans="1:5" x14ac:dyDescent="0.25">
      <c r="A1273" s="3">
        <v>45102</v>
      </c>
      <c r="B1273" s="1">
        <f t="shared" si="25"/>
        <v>7</v>
      </c>
      <c r="C1273" s="10" t="s">
        <v>315</v>
      </c>
      <c r="D1273" s="10" t="s">
        <v>315</v>
      </c>
      <c r="E1273" s="10" t="s">
        <v>315</v>
      </c>
    </row>
    <row r="1274" spans="1:5" x14ac:dyDescent="0.25">
      <c r="A1274" s="3">
        <v>45103</v>
      </c>
      <c r="B1274" s="1">
        <f t="shared" si="25"/>
        <v>1</v>
      </c>
      <c r="C1274" s="10" t="s">
        <v>315</v>
      </c>
      <c r="D1274" s="10" t="s">
        <v>315</v>
      </c>
      <c r="E1274" s="10" t="s">
        <v>315</v>
      </c>
    </row>
    <row r="1275" spans="1:5" x14ac:dyDescent="0.25">
      <c r="A1275" s="3">
        <v>45104</v>
      </c>
      <c r="B1275" s="1">
        <f t="shared" si="25"/>
        <v>2</v>
      </c>
      <c r="C1275" s="10" t="s">
        <v>315</v>
      </c>
      <c r="D1275" s="10" t="s">
        <v>315</v>
      </c>
      <c r="E1275" s="10" t="s">
        <v>313</v>
      </c>
    </row>
    <row r="1276" spans="1:5" x14ac:dyDescent="0.25">
      <c r="A1276" s="3">
        <v>45105</v>
      </c>
      <c r="B1276" s="1">
        <f t="shared" si="25"/>
        <v>3</v>
      </c>
      <c r="C1276" s="10" t="s">
        <v>313</v>
      </c>
      <c r="D1276" s="10" t="s">
        <v>313</v>
      </c>
      <c r="E1276" s="10" t="s">
        <v>313</v>
      </c>
    </row>
    <row r="1277" spans="1:5" x14ac:dyDescent="0.25">
      <c r="A1277" s="3">
        <v>45106</v>
      </c>
      <c r="B1277" s="1">
        <f t="shared" si="25"/>
        <v>4</v>
      </c>
      <c r="C1277" s="10" t="s">
        <v>315</v>
      </c>
      <c r="D1277" s="10" t="s">
        <v>315</v>
      </c>
      <c r="E1277" s="10" t="s">
        <v>315</v>
      </c>
    </row>
    <row r="1278" spans="1:5" x14ac:dyDescent="0.25">
      <c r="A1278" s="3">
        <v>45107</v>
      </c>
      <c r="B1278" s="1">
        <f t="shared" si="25"/>
        <v>5</v>
      </c>
      <c r="C1278" s="10" t="s">
        <v>315</v>
      </c>
      <c r="D1278" s="10" t="s">
        <v>315</v>
      </c>
      <c r="E1278" s="10" t="s">
        <v>315</v>
      </c>
    </row>
    <row r="1279" spans="1:5" x14ac:dyDescent="0.25">
      <c r="A1279" s="3">
        <v>45108</v>
      </c>
      <c r="B1279" s="1">
        <f t="shared" si="25"/>
        <v>6</v>
      </c>
      <c r="C1279" s="10" t="s">
        <v>315</v>
      </c>
      <c r="D1279" s="10" t="s">
        <v>315</v>
      </c>
      <c r="E1279" s="10" t="s">
        <v>313</v>
      </c>
    </row>
    <row r="1280" spans="1:5" x14ac:dyDescent="0.25">
      <c r="A1280" s="3">
        <v>45109</v>
      </c>
      <c r="B1280" s="1">
        <f t="shared" si="25"/>
        <v>7</v>
      </c>
      <c r="C1280" s="10" t="s">
        <v>313</v>
      </c>
      <c r="D1280" s="10" t="s">
        <v>313</v>
      </c>
      <c r="E1280" s="10" t="s">
        <v>313</v>
      </c>
    </row>
    <row r="1281" spans="1:5" x14ac:dyDescent="0.25">
      <c r="A1281" s="3">
        <v>45110</v>
      </c>
      <c r="B1281" s="1">
        <f t="shared" si="25"/>
        <v>1</v>
      </c>
      <c r="C1281" s="10" t="s">
        <v>315</v>
      </c>
      <c r="D1281" s="10" t="s">
        <v>315</v>
      </c>
      <c r="E1281" s="10" t="s">
        <v>315</v>
      </c>
    </row>
    <row r="1282" spans="1:5" x14ac:dyDescent="0.25">
      <c r="A1282" s="3">
        <v>45111</v>
      </c>
      <c r="B1282" s="1">
        <f t="shared" si="25"/>
        <v>2</v>
      </c>
      <c r="C1282" s="10" t="s">
        <v>315</v>
      </c>
      <c r="D1282" s="10" t="s">
        <v>315</v>
      </c>
      <c r="E1282" s="10" t="s">
        <v>315</v>
      </c>
    </row>
    <row r="1283" spans="1:5" x14ac:dyDescent="0.25">
      <c r="A1283" s="3">
        <v>45112</v>
      </c>
      <c r="B1283" s="1">
        <f t="shared" si="25"/>
        <v>3</v>
      </c>
      <c r="C1283" s="10" t="s">
        <v>315</v>
      </c>
      <c r="D1283" s="10" t="s">
        <v>315</v>
      </c>
      <c r="E1283" s="10" t="s">
        <v>315</v>
      </c>
    </row>
    <row r="1284" spans="1:5" x14ac:dyDescent="0.25">
      <c r="A1284" s="3">
        <v>45113</v>
      </c>
      <c r="B1284" s="1">
        <f t="shared" si="25"/>
        <v>4</v>
      </c>
      <c r="C1284" s="10" t="s">
        <v>315</v>
      </c>
      <c r="D1284" s="10" t="s">
        <v>315</v>
      </c>
      <c r="E1284" s="10" t="s">
        <v>315</v>
      </c>
    </row>
    <row r="1285" spans="1:5" x14ac:dyDescent="0.25">
      <c r="A1285" s="3">
        <v>45114</v>
      </c>
      <c r="B1285" s="1">
        <f t="shared" si="25"/>
        <v>5</v>
      </c>
      <c r="C1285" s="10" t="s">
        <v>315</v>
      </c>
      <c r="D1285" s="10" t="s">
        <v>315</v>
      </c>
      <c r="E1285" s="10" t="s">
        <v>315</v>
      </c>
    </row>
    <row r="1286" spans="1:5" x14ac:dyDescent="0.25">
      <c r="A1286" s="3">
        <v>45115</v>
      </c>
      <c r="B1286" s="1">
        <f t="shared" si="25"/>
        <v>6</v>
      </c>
      <c r="C1286" s="10" t="s">
        <v>315</v>
      </c>
      <c r="D1286" s="10" t="s">
        <v>313</v>
      </c>
      <c r="E1286" s="10" t="s">
        <v>313</v>
      </c>
    </row>
    <row r="1287" spans="1:5" x14ac:dyDescent="0.25">
      <c r="A1287" s="3">
        <v>45116</v>
      </c>
      <c r="B1287" s="1">
        <f t="shared" si="25"/>
        <v>7</v>
      </c>
      <c r="C1287" s="10" t="s">
        <v>313</v>
      </c>
      <c r="D1287" s="10" t="s">
        <v>313</v>
      </c>
      <c r="E1287" s="10" t="s">
        <v>313</v>
      </c>
    </row>
    <row r="1288" spans="1:5" x14ac:dyDescent="0.25">
      <c r="A1288" s="3">
        <v>45117</v>
      </c>
      <c r="B1288" s="1">
        <f t="shared" si="25"/>
        <v>1</v>
      </c>
      <c r="C1288" s="10" t="s">
        <v>315</v>
      </c>
      <c r="D1288" s="10" t="s">
        <v>315</v>
      </c>
      <c r="E1288" s="10" t="s">
        <v>315</v>
      </c>
    </row>
    <row r="1289" spans="1:5" x14ac:dyDescent="0.25">
      <c r="A1289" s="3">
        <v>45118</v>
      </c>
      <c r="B1289" s="1">
        <f t="shared" si="25"/>
        <v>2</v>
      </c>
      <c r="C1289" s="10" t="s">
        <v>315</v>
      </c>
      <c r="D1289" s="10" t="s">
        <v>315</v>
      </c>
      <c r="E1289" s="10" t="s">
        <v>315</v>
      </c>
    </row>
    <row r="1290" spans="1:5" x14ac:dyDescent="0.25">
      <c r="A1290" s="3">
        <v>45119</v>
      </c>
      <c r="B1290" s="1">
        <f t="shared" si="25"/>
        <v>3</v>
      </c>
      <c r="C1290" s="10" t="s">
        <v>315</v>
      </c>
      <c r="D1290" s="10" t="s">
        <v>315</v>
      </c>
      <c r="E1290" s="10" t="s">
        <v>315</v>
      </c>
    </row>
    <row r="1291" spans="1:5" x14ac:dyDescent="0.25">
      <c r="A1291" s="3">
        <v>45120</v>
      </c>
      <c r="B1291" s="1">
        <f t="shared" si="25"/>
        <v>4</v>
      </c>
      <c r="C1291" s="10" t="s">
        <v>315</v>
      </c>
      <c r="D1291" s="10" t="s">
        <v>315</v>
      </c>
      <c r="E1291" s="10" t="s">
        <v>315</v>
      </c>
    </row>
    <row r="1292" spans="1:5" x14ac:dyDescent="0.25">
      <c r="A1292" s="3">
        <v>45121</v>
      </c>
      <c r="B1292" s="1">
        <f t="shared" si="25"/>
        <v>5</v>
      </c>
      <c r="C1292" s="10" t="s">
        <v>315</v>
      </c>
      <c r="D1292" s="10" t="s">
        <v>315</v>
      </c>
      <c r="E1292" s="10" t="s">
        <v>315</v>
      </c>
    </row>
    <row r="1293" spans="1:5" x14ac:dyDescent="0.25">
      <c r="A1293" s="3">
        <v>45122</v>
      </c>
      <c r="B1293" s="1">
        <f t="shared" si="25"/>
        <v>6</v>
      </c>
      <c r="C1293" s="10" t="s">
        <v>315</v>
      </c>
      <c r="D1293" s="10" t="s">
        <v>315</v>
      </c>
      <c r="E1293" s="10" t="s">
        <v>313</v>
      </c>
    </row>
    <row r="1294" spans="1:5" x14ac:dyDescent="0.25">
      <c r="A1294" s="3">
        <v>45123</v>
      </c>
      <c r="B1294" s="1">
        <f t="shared" si="25"/>
        <v>7</v>
      </c>
      <c r="C1294" s="10" t="s">
        <v>313</v>
      </c>
      <c r="D1294" s="10" t="s">
        <v>313</v>
      </c>
      <c r="E1294" s="10" t="s">
        <v>313</v>
      </c>
    </row>
    <row r="1295" spans="1:5" x14ac:dyDescent="0.25">
      <c r="A1295" s="3">
        <v>45124</v>
      </c>
      <c r="B1295" s="1">
        <f t="shared" si="25"/>
        <v>1</v>
      </c>
      <c r="C1295" s="10" t="s">
        <v>315</v>
      </c>
      <c r="D1295" s="10" t="s">
        <v>315</v>
      </c>
      <c r="E1295" s="10" t="s">
        <v>315</v>
      </c>
    </row>
    <row r="1296" spans="1:5" x14ac:dyDescent="0.25">
      <c r="A1296" s="3">
        <v>45125</v>
      </c>
      <c r="B1296" s="1">
        <f t="shared" si="25"/>
        <v>2</v>
      </c>
      <c r="C1296" s="10" t="s">
        <v>315</v>
      </c>
      <c r="D1296" s="10" t="s">
        <v>313</v>
      </c>
      <c r="E1296" s="10" t="s">
        <v>313</v>
      </c>
    </row>
    <row r="1297" spans="1:5" x14ac:dyDescent="0.25">
      <c r="A1297" s="3">
        <v>45126</v>
      </c>
      <c r="B1297" s="1">
        <f t="shared" si="25"/>
        <v>3</v>
      </c>
      <c r="C1297" s="10" t="s">
        <v>315</v>
      </c>
      <c r="D1297" s="10" t="s">
        <v>313</v>
      </c>
      <c r="E1297" s="10" t="s">
        <v>313</v>
      </c>
    </row>
    <row r="1298" spans="1:5" x14ac:dyDescent="0.25">
      <c r="A1298" s="3">
        <v>45127</v>
      </c>
      <c r="B1298" s="1">
        <f t="shared" si="25"/>
        <v>4</v>
      </c>
      <c r="C1298" s="10" t="s">
        <v>315</v>
      </c>
      <c r="D1298" s="10" t="s">
        <v>315</v>
      </c>
      <c r="E1298" s="10" t="s">
        <v>315</v>
      </c>
    </row>
    <row r="1299" spans="1:5" x14ac:dyDescent="0.25">
      <c r="A1299" s="3">
        <v>45128</v>
      </c>
      <c r="B1299" s="1">
        <f t="shared" si="25"/>
        <v>5</v>
      </c>
      <c r="C1299" s="10" t="s">
        <v>315</v>
      </c>
      <c r="D1299" s="10" t="s">
        <v>315</v>
      </c>
      <c r="E1299" s="10" t="s">
        <v>315</v>
      </c>
    </row>
    <row r="1300" spans="1:5" x14ac:dyDescent="0.25">
      <c r="A1300" s="3">
        <v>45129</v>
      </c>
      <c r="B1300" s="1">
        <f t="shared" si="25"/>
        <v>6</v>
      </c>
      <c r="C1300" s="10" t="s">
        <v>315</v>
      </c>
      <c r="D1300" s="10" t="s">
        <v>315</v>
      </c>
      <c r="E1300" s="10" t="s">
        <v>315</v>
      </c>
    </row>
    <row r="1301" spans="1:5" x14ac:dyDescent="0.25">
      <c r="A1301" s="3">
        <v>45130</v>
      </c>
      <c r="B1301" s="1">
        <f t="shared" si="25"/>
        <v>7</v>
      </c>
      <c r="C1301" s="10" t="s">
        <v>315</v>
      </c>
      <c r="D1301" s="10" t="s">
        <v>315</v>
      </c>
      <c r="E1301" s="10" t="s">
        <v>315</v>
      </c>
    </row>
    <row r="1302" spans="1:5" x14ac:dyDescent="0.25">
      <c r="A1302" s="3">
        <v>45131</v>
      </c>
      <c r="B1302" s="1">
        <f t="shared" si="25"/>
        <v>1</v>
      </c>
      <c r="C1302" s="10" t="s">
        <v>315</v>
      </c>
      <c r="D1302" s="10" t="s">
        <v>315</v>
      </c>
      <c r="E1302" s="10" t="s">
        <v>315</v>
      </c>
    </row>
    <row r="1303" spans="1:5" x14ac:dyDescent="0.25">
      <c r="A1303" s="3">
        <v>45132</v>
      </c>
      <c r="B1303" s="1">
        <f t="shared" si="25"/>
        <v>2</v>
      </c>
      <c r="C1303" s="10" t="s">
        <v>315</v>
      </c>
      <c r="D1303" s="10" t="s">
        <v>315</v>
      </c>
      <c r="E1303" s="10" t="s">
        <v>315</v>
      </c>
    </row>
    <row r="1304" spans="1:5" x14ac:dyDescent="0.25">
      <c r="A1304" s="3">
        <v>45133</v>
      </c>
      <c r="B1304" s="1">
        <f t="shared" si="25"/>
        <v>3</v>
      </c>
      <c r="C1304" s="10" t="s">
        <v>315</v>
      </c>
      <c r="D1304" s="10" t="s">
        <v>315</v>
      </c>
      <c r="E1304" s="10" t="s">
        <v>313</v>
      </c>
    </row>
    <row r="1305" spans="1:5" x14ac:dyDescent="0.25">
      <c r="A1305" s="3">
        <v>45134</v>
      </c>
      <c r="B1305" s="1">
        <f t="shared" si="25"/>
        <v>4</v>
      </c>
      <c r="C1305" s="10" t="s">
        <v>315</v>
      </c>
      <c r="D1305" s="10" t="s">
        <v>315</v>
      </c>
      <c r="E1305" s="10" t="s">
        <v>315</v>
      </c>
    </row>
    <row r="1306" spans="1:5" x14ac:dyDescent="0.25">
      <c r="A1306" s="3">
        <v>45135</v>
      </c>
      <c r="B1306" s="1">
        <f t="shared" si="25"/>
        <v>5</v>
      </c>
      <c r="C1306" s="10" t="s">
        <v>315</v>
      </c>
      <c r="D1306" s="10" t="s">
        <v>315</v>
      </c>
      <c r="E1306" s="10" t="s">
        <v>315</v>
      </c>
    </row>
    <row r="1307" spans="1:5" x14ac:dyDescent="0.25">
      <c r="A1307" s="3">
        <v>45136</v>
      </c>
      <c r="B1307" s="1">
        <f t="shared" si="25"/>
        <v>6</v>
      </c>
      <c r="C1307" s="10" t="s">
        <v>315</v>
      </c>
      <c r="D1307" s="10" t="s">
        <v>313</v>
      </c>
      <c r="E1307" s="10" t="s">
        <v>313</v>
      </c>
    </row>
    <row r="1308" spans="1:5" x14ac:dyDescent="0.25">
      <c r="A1308" s="3">
        <v>45137</v>
      </c>
      <c r="B1308" s="1">
        <f t="shared" si="25"/>
        <v>7</v>
      </c>
      <c r="C1308" s="10" t="s">
        <v>313</v>
      </c>
      <c r="D1308" s="10" t="s">
        <v>313</v>
      </c>
      <c r="E1308" s="10" t="s">
        <v>313</v>
      </c>
    </row>
    <row r="1309" spans="1:5" x14ac:dyDescent="0.25">
      <c r="A1309" s="3">
        <v>45138</v>
      </c>
      <c r="B1309" s="1">
        <f t="shared" si="25"/>
        <v>1</v>
      </c>
      <c r="C1309" s="10" t="s">
        <v>315</v>
      </c>
      <c r="D1309" s="10" t="s">
        <v>315</v>
      </c>
      <c r="E1309" s="10" t="s">
        <v>315</v>
      </c>
    </row>
    <row r="1310" spans="1:5" x14ac:dyDescent="0.25">
      <c r="A1310" s="3">
        <v>45139</v>
      </c>
      <c r="B1310" s="1">
        <f t="shared" si="25"/>
        <v>2</v>
      </c>
      <c r="C1310" s="10" t="s">
        <v>315</v>
      </c>
      <c r="D1310" s="10" t="s">
        <v>315</v>
      </c>
      <c r="E1310" s="10" t="s">
        <v>315</v>
      </c>
    </row>
    <row r="1311" spans="1:5" x14ac:dyDescent="0.25">
      <c r="A1311" s="3">
        <v>45140</v>
      </c>
      <c r="B1311" s="1">
        <f t="shared" si="25"/>
        <v>3</v>
      </c>
      <c r="C1311" s="10" t="s">
        <v>315</v>
      </c>
      <c r="D1311" s="10" t="s">
        <v>315</v>
      </c>
      <c r="E1311" s="10" t="s">
        <v>315</v>
      </c>
    </row>
    <row r="1312" spans="1:5" x14ac:dyDescent="0.25">
      <c r="A1312" s="3">
        <v>45141</v>
      </c>
      <c r="B1312" s="1">
        <f t="shared" ref="B1312:B1375" si="26">IF(A1312&gt;0,WEEKDAY(A1312,2),"")</f>
        <v>4</v>
      </c>
      <c r="C1312" s="10" t="s">
        <v>315</v>
      </c>
      <c r="D1312" s="10" t="s">
        <v>315</v>
      </c>
      <c r="E1312" s="10" t="s">
        <v>315</v>
      </c>
    </row>
    <row r="1313" spans="1:5" x14ac:dyDescent="0.25">
      <c r="A1313" s="3">
        <v>45142</v>
      </c>
      <c r="B1313" s="1">
        <f t="shared" si="26"/>
        <v>5</v>
      </c>
      <c r="C1313" s="10" t="s">
        <v>315</v>
      </c>
      <c r="D1313" s="10" t="s">
        <v>315</v>
      </c>
      <c r="E1313" s="10" t="s">
        <v>315</v>
      </c>
    </row>
    <row r="1314" spans="1:5" x14ac:dyDescent="0.25">
      <c r="A1314" s="3">
        <v>45143</v>
      </c>
      <c r="B1314" s="1">
        <f t="shared" si="26"/>
        <v>6</v>
      </c>
      <c r="C1314" s="10" t="s">
        <v>315</v>
      </c>
      <c r="D1314" s="10" t="s">
        <v>313</v>
      </c>
      <c r="E1314" s="10" t="s">
        <v>313</v>
      </c>
    </row>
    <row r="1315" spans="1:5" x14ac:dyDescent="0.25">
      <c r="A1315" s="3">
        <v>45144</v>
      </c>
      <c r="B1315" s="1">
        <f t="shared" si="26"/>
        <v>7</v>
      </c>
      <c r="C1315" s="10" t="s">
        <v>313</v>
      </c>
      <c r="D1315" s="10" t="s">
        <v>313</v>
      </c>
      <c r="E1315" s="10" t="s">
        <v>313</v>
      </c>
    </row>
    <row r="1316" spans="1:5" x14ac:dyDescent="0.25">
      <c r="A1316" s="3">
        <v>45145</v>
      </c>
      <c r="B1316" s="1">
        <f t="shared" si="26"/>
        <v>1</v>
      </c>
      <c r="C1316" s="10" t="s">
        <v>315</v>
      </c>
      <c r="D1316" s="10" t="s">
        <v>315</v>
      </c>
      <c r="E1316" s="10" t="s">
        <v>315</v>
      </c>
    </row>
    <row r="1317" spans="1:5" x14ac:dyDescent="0.25">
      <c r="A1317" s="3">
        <v>45146</v>
      </c>
      <c r="B1317" s="1">
        <f t="shared" si="26"/>
        <v>2</v>
      </c>
      <c r="C1317" s="10" t="s">
        <v>315</v>
      </c>
      <c r="D1317" s="10" t="s">
        <v>315</v>
      </c>
      <c r="E1317" s="10" t="s">
        <v>315</v>
      </c>
    </row>
    <row r="1318" spans="1:5" x14ac:dyDescent="0.25">
      <c r="A1318" s="3">
        <v>45147</v>
      </c>
      <c r="B1318" s="1">
        <f t="shared" si="26"/>
        <v>3</v>
      </c>
      <c r="C1318" s="10" t="s">
        <v>315</v>
      </c>
      <c r="D1318" s="10" t="s">
        <v>315</v>
      </c>
      <c r="E1318" s="10" t="s">
        <v>315</v>
      </c>
    </row>
    <row r="1319" spans="1:5" x14ac:dyDescent="0.25">
      <c r="A1319" s="3">
        <v>45148</v>
      </c>
      <c r="B1319" s="1">
        <f t="shared" si="26"/>
        <v>4</v>
      </c>
      <c r="C1319" s="10" t="s">
        <v>315</v>
      </c>
      <c r="D1319" s="10" t="s">
        <v>315</v>
      </c>
      <c r="E1319" s="10" t="s">
        <v>315</v>
      </c>
    </row>
    <row r="1320" spans="1:5" x14ac:dyDescent="0.25">
      <c r="A1320" s="3">
        <v>45149</v>
      </c>
      <c r="B1320" s="1">
        <f t="shared" si="26"/>
        <v>5</v>
      </c>
      <c r="C1320" s="10" t="s">
        <v>315</v>
      </c>
      <c r="D1320" s="10" t="s">
        <v>315</v>
      </c>
      <c r="E1320" s="10" t="s">
        <v>315</v>
      </c>
    </row>
    <row r="1321" spans="1:5" x14ac:dyDescent="0.25">
      <c r="A1321" s="3">
        <v>45150</v>
      </c>
      <c r="B1321" s="1">
        <f t="shared" si="26"/>
        <v>6</v>
      </c>
      <c r="C1321" s="10" t="s">
        <v>315</v>
      </c>
      <c r="D1321" s="10" t="s">
        <v>315</v>
      </c>
      <c r="E1321" s="10" t="s">
        <v>313</v>
      </c>
    </row>
    <row r="1322" spans="1:5" x14ac:dyDescent="0.25">
      <c r="A1322" s="3">
        <v>45151</v>
      </c>
      <c r="B1322" s="1">
        <f t="shared" si="26"/>
        <v>7</v>
      </c>
      <c r="C1322" s="10" t="s">
        <v>313</v>
      </c>
      <c r="D1322" s="10" t="s">
        <v>313</v>
      </c>
      <c r="E1322" s="10" t="s">
        <v>313</v>
      </c>
    </row>
    <row r="1323" spans="1:5" x14ac:dyDescent="0.25">
      <c r="A1323" s="3">
        <v>45152</v>
      </c>
      <c r="B1323" s="1">
        <f t="shared" si="26"/>
        <v>1</v>
      </c>
      <c r="C1323" s="10" t="s">
        <v>315</v>
      </c>
      <c r="D1323" s="10" t="s">
        <v>315</v>
      </c>
      <c r="E1323" s="10" t="s">
        <v>315</v>
      </c>
    </row>
    <row r="1324" spans="1:5" x14ac:dyDescent="0.25">
      <c r="A1324" s="3">
        <v>45153</v>
      </c>
      <c r="B1324" s="1">
        <f t="shared" si="26"/>
        <v>2</v>
      </c>
      <c r="C1324" s="10" t="s">
        <v>315</v>
      </c>
      <c r="D1324" s="10" t="s">
        <v>315</v>
      </c>
      <c r="E1324" s="10" t="s">
        <v>315</v>
      </c>
    </row>
    <row r="1325" spans="1:5" x14ac:dyDescent="0.25">
      <c r="A1325" s="3">
        <v>45154</v>
      </c>
      <c r="B1325" s="1">
        <f t="shared" si="26"/>
        <v>3</v>
      </c>
      <c r="C1325" s="10" t="s">
        <v>315</v>
      </c>
      <c r="D1325" s="10" t="s">
        <v>315</v>
      </c>
      <c r="E1325" s="10" t="s">
        <v>315</v>
      </c>
    </row>
    <row r="1326" spans="1:5" x14ac:dyDescent="0.25">
      <c r="A1326" s="3">
        <v>45155</v>
      </c>
      <c r="B1326" s="1">
        <f t="shared" si="26"/>
        <v>4</v>
      </c>
      <c r="C1326" s="10" t="s">
        <v>315</v>
      </c>
      <c r="D1326" s="10" t="s">
        <v>315</v>
      </c>
      <c r="E1326" s="10" t="s">
        <v>315</v>
      </c>
    </row>
    <row r="1327" spans="1:5" x14ac:dyDescent="0.25">
      <c r="A1327" s="3">
        <v>45156</v>
      </c>
      <c r="B1327" s="1">
        <f t="shared" si="26"/>
        <v>5</v>
      </c>
      <c r="C1327" s="10" t="s">
        <v>315</v>
      </c>
      <c r="D1327" s="10" t="s">
        <v>315</v>
      </c>
      <c r="E1327" s="10" t="s">
        <v>315</v>
      </c>
    </row>
    <row r="1328" spans="1:5" x14ac:dyDescent="0.25">
      <c r="A1328" s="3">
        <v>45157</v>
      </c>
      <c r="B1328" s="1">
        <f t="shared" si="26"/>
        <v>6</v>
      </c>
      <c r="C1328" s="10" t="s">
        <v>315</v>
      </c>
      <c r="D1328" s="10" t="s">
        <v>315</v>
      </c>
      <c r="E1328" s="10" t="s">
        <v>313</v>
      </c>
    </row>
    <row r="1329" spans="1:5" x14ac:dyDescent="0.25">
      <c r="A1329" s="3">
        <v>45158</v>
      </c>
      <c r="B1329" s="1">
        <f t="shared" si="26"/>
        <v>7</v>
      </c>
      <c r="C1329" s="10" t="s">
        <v>313</v>
      </c>
      <c r="D1329" s="10" t="s">
        <v>313</v>
      </c>
      <c r="E1329" s="10" t="s">
        <v>313</v>
      </c>
    </row>
    <row r="1330" spans="1:5" x14ac:dyDescent="0.25">
      <c r="A1330" s="3">
        <v>45159</v>
      </c>
      <c r="B1330" s="1">
        <f t="shared" si="26"/>
        <v>1</v>
      </c>
      <c r="C1330" s="10" t="s">
        <v>315</v>
      </c>
      <c r="D1330" s="10" t="s">
        <v>315</v>
      </c>
      <c r="E1330" s="10" t="s">
        <v>315</v>
      </c>
    </row>
    <row r="1331" spans="1:5" x14ac:dyDescent="0.25">
      <c r="A1331" s="3">
        <v>45160</v>
      </c>
      <c r="B1331" s="1">
        <f t="shared" si="26"/>
        <v>2</v>
      </c>
      <c r="C1331" s="10" t="s">
        <v>315</v>
      </c>
      <c r="D1331" s="10" t="s">
        <v>315</v>
      </c>
      <c r="E1331" s="10" t="s">
        <v>315</v>
      </c>
    </row>
    <row r="1332" spans="1:5" x14ac:dyDescent="0.25">
      <c r="A1332" s="3">
        <v>45161</v>
      </c>
      <c r="B1332" s="1">
        <f t="shared" si="26"/>
        <v>3</v>
      </c>
      <c r="C1332" s="10" t="s">
        <v>315</v>
      </c>
      <c r="D1332" s="10" t="s">
        <v>315</v>
      </c>
      <c r="E1332" s="10" t="s">
        <v>315</v>
      </c>
    </row>
    <row r="1333" spans="1:5" x14ac:dyDescent="0.25">
      <c r="A1333" s="3">
        <v>45162</v>
      </c>
      <c r="B1333" s="1">
        <f t="shared" si="26"/>
        <v>4</v>
      </c>
      <c r="C1333" s="10" t="s">
        <v>315</v>
      </c>
      <c r="D1333" s="10" t="s">
        <v>315</v>
      </c>
      <c r="E1333" s="10" t="s">
        <v>315</v>
      </c>
    </row>
    <row r="1334" spans="1:5" x14ac:dyDescent="0.25">
      <c r="A1334" s="3">
        <v>45163</v>
      </c>
      <c r="B1334" s="1">
        <f t="shared" si="26"/>
        <v>5</v>
      </c>
      <c r="C1334" s="10" t="s">
        <v>315</v>
      </c>
      <c r="D1334" s="10" t="s">
        <v>315</v>
      </c>
      <c r="E1334" s="10" t="s">
        <v>315</v>
      </c>
    </row>
    <row r="1335" spans="1:5" x14ac:dyDescent="0.25">
      <c r="A1335" s="3">
        <v>45164</v>
      </c>
      <c r="B1335" s="1">
        <f t="shared" si="26"/>
        <v>6</v>
      </c>
      <c r="C1335" s="10" t="s">
        <v>315</v>
      </c>
      <c r="D1335" s="10" t="s">
        <v>315</v>
      </c>
      <c r="E1335" s="10" t="s">
        <v>315</v>
      </c>
    </row>
    <row r="1336" spans="1:5" x14ac:dyDescent="0.25">
      <c r="A1336" s="3">
        <v>45165</v>
      </c>
      <c r="B1336" s="1">
        <f t="shared" si="26"/>
        <v>7</v>
      </c>
      <c r="C1336" s="10" t="s">
        <v>315</v>
      </c>
      <c r="D1336" s="10" t="s">
        <v>315</v>
      </c>
      <c r="E1336" s="10" t="s">
        <v>315</v>
      </c>
    </row>
    <row r="1337" spans="1:5" x14ac:dyDescent="0.25">
      <c r="A1337" s="3">
        <v>45166</v>
      </c>
      <c r="B1337" s="1">
        <f t="shared" si="26"/>
        <v>1</v>
      </c>
      <c r="C1337" s="10" t="s">
        <v>315</v>
      </c>
      <c r="D1337" s="10" t="s">
        <v>315</v>
      </c>
      <c r="E1337" s="10" t="s">
        <v>315</v>
      </c>
    </row>
    <row r="1338" spans="1:5" x14ac:dyDescent="0.25">
      <c r="A1338" s="3">
        <v>45167</v>
      </c>
      <c r="B1338" s="1">
        <f t="shared" si="26"/>
        <v>2</v>
      </c>
      <c r="C1338" s="10" t="s">
        <v>315</v>
      </c>
      <c r="D1338" s="10" t="s">
        <v>315</v>
      </c>
      <c r="E1338" s="10" t="s">
        <v>315</v>
      </c>
    </row>
    <row r="1339" spans="1:5" x14ac:dyDescent="0.25">
      <c r="A1339" s="3">
        <v>45168</v>
      </c>
      <c r="B1339" s="1">
        <f t="shared" si="26"/>
        <v>3</v>
      </c>
      <c r="C1339" s="10" t="s">
        <v>315</v>
      </c>
      <c r="D1339" s="10" t="s">
        <v>315</v>
      </c>
      <c r="E1339" s="10" t="s">
        <v>315</v>
      </c>
    </row>
    <row r="1340" spans="1:5" x14ac:dyDescent="0.25">
      <c r="A1340" s="3">
        <v>45169</v>
      </c>
      <c r="B1340" s="1">
        <f t="shared" si="26"/>
        <v>4</v>
      </c>
      <c r="C1340" s="10" t="s">
        <v>315</v>
      </c>
      <c r="D1340" s="10" t="s">
        <v>315</v>
      </c>
      <c r="E1340" s="10" t="s">
        <v>315</v>
      </c>
    </row>
    <row r="1341" spans="1:5" x14ac:dyDescent="0.25">
      <c r="A1341" s="3">
        <v>45170</v>
      </c>
      <c r="B1341" s="1">
        <f t="shared" si="26"/>
        <v>5</v>
      </c>
      <c r="C1341" s="10" t="s">
        <v>315</v>
      </c>
      <c r="D1341" s="10" t="s">
        <v>315</v>
      </c>
      <c r="E1341" s="10" t="s">
        <v>315</v>
      </c>
    </row>
    <row r="1342" spans="1:5" x14ac:dyDescent="0.25">
      <c r="A1342" s="3">
        <v>45171</v>
      </c>
      <c r="B1342" s="1">
        <f t="shared" si="26"/>
        <v>6</v>
      </c>
      <c r="C1342" s="10" t="s">
        <v>315</v>
      </c>
      <c r="D1342" s="10" t="s">
        <v>315</v>
      </c>
      <c r="E1342" s="10" t="s">
        <v>315</v>
      </c>
    </row>
    <row r="1343" spans="1:5" x14ac:dyDescent="0.25">
      <c r="A1343" s="3">
        <v>45172</v>
      </c>
      <c r="B1343" s="1">
        <f t="shared" si="26"/>
        <v>7</v>
      </c>
      <c r="C1343" s="10" t="s">
        <v>315</v>
      </c>
      <c r="D1343" s="10" t="s">
        <v>315</v>
      </c>
      <c r="E1343" s="10" t="s">
        <v>315</v>
      </c>
    </row>
    <row r="1344" spans="1:5" x14ac:dyDescent="0.25">
      <c r="A1344" s="3">
        <v>45173</v>
      </c>
      <c r="B1344" s="1">
        <f t="shared" si="26"/>
        <v>1</v>
      </c>
      <c r="C1344" s="10" t="s">
        <v>315</v>
      </c>
      <c r="D1344" s="10" t="s">
        <v>315</v>
      </c>
      <c r="E1344" s="10" t="s">
        <v>315</v>
      </c>
    </row>
    <row r="1345" spans="1:5" x14ac:dyDescent="0.25">
      <c r="A1345" s="3">
        <v>45174</v>
      </c>
      <c r="B1345" s="1">
        <f t="shared" si="26"/>
        <v>2</v>
      </c>
      <c r="C1345" s="10" t="s">
        <v>315</v>
      </c>
      <c r="D1345" s="10" t="s">
        <v>315</v>
      </c>
      <c r="E1345" s="10" t="s">
        <v>315</v>
      </c>
    </row>
    <row r="1346" spans="1:5" x14ac:dyDescent="0.25">
      <c r="A1346" s="3">
        <v>45175</v>
      </c>
      <c r="B1346" s="1">
        <f t="shared" si="26"/>
        <v>3</v>
      </c>
      <c r="C1346" s="10" t="s">
        <v>315</v>
      </c>
      <c r="D1346" s="10" t="s">
        <v>315</v>
      </c>
      <c r="E1346" s="10" t="s">
        <v>315</v>
      </c>
    </row>
    <row r="1347" spans="1:5" x14ac:dyDescent="0.25">
      <c r="A1347" s="3">
        <v>45176</v>
      </c>
      <c r="B1347" s="1">
        <f t="shared" si="26"/>
        <v>4</v>
      </c>
      <c r="C1347" s="10" t="s">
        <v>315</v>
      </c>
      <c r="D1347" s="10" t="s">
        <v>315</v>
      </c>
      <c r="E1347" s="10" t="s">
        <v>315</v>
      </c>
    </row>
    <row r="1348" spans="1:5" x14ac:dyDescent="0.25">
      <c r="A1348" s="3">
        <v>45177</v>
      </c>
      <c r="B1348" s="1">
        <f t="shared" si="26"/>
        <v>5</v>
      </c>
      <c r="C1348" s="10" t="s">
        <v>315</v>
      </c>
      <c r="D1348" s="10" t="s">
        <v>315</v>
      </c>
      <c r="E1348" s="10" t="s">
        <v>315</v>
      </c>
    </row>
    <row r="1349" spans="1:5" x14ac:dyDescent="0.25">
      <c r="A1349" s="3">
        <v>45178</v>
      </c>
      <c r="B1349" s="1">
        <f t="shared" si="26"/>
        <v>6</v>
      </c>
      <c r="C1349" s="10" t="s">
        <v>315</v>
      </c>
      <c r="D1349" s="10" t="s">
        <v>315</v>
      </c>
      <c r="E1349" s="10" t="s">
        <v>315</v>
      </c>
    </row>
    <row r="1350" spans="1:5" x14ac:dyDescent="0.25">
      <c r="A1350" s="3">
        <v>45179</v>
      </c>
      <c r="B1350" s="1">
        <f t="shared" si="26"/>
        <v>7</v>
      </c>
      <c r="C1350" s="10" t="s">
        <v>315</v>
      </c>
      <c r="D1350" s="10" t="s">
        <v>315</v>
      </c>
      <c r="E1350" s="10" t="s">
        <v>315</v>
      </c>
    </row>
    <row r="1351" spans="1:5" x14ac:dyDescent="0.25">
      <c r="A1351" s="3">
        <v>45180</v>
      </c>
      <c r="B1351" s="1">
        <f t="shared" si="26"/>
        <v>1</v>
      </c>
      <c r="C1351" s="10" t="s">
        <v>315</v>
      </c>
      <c r="D1351" s="10" t="s">
        <v>315</v>
      </c>
      <c r="E1351" s="10" t="s">
        <v>315</v>
      </c>
    </row>
    <row r="1352" spans="1:5" x14ac:dyDescent="0.25">
      <c r="A1352" s="3">
        <v>45181</v>
      </c>
      <c r="B1352" s="1">
        <f t="shared" si="26"/>
        <v>2</v>
      </c>
      <c r="C1352" s="10" t="s">
        <v>315</v>
      </c>
      <c r="D1352" s="10" t="s">
        <v>315</v>
      </c>
      <c r="E1352" s="10" t="s">
        <v>315</v>
      </c>
    </row>
    <row r="1353" spans="1:5" x14ac:dyDescent="0.25">
      <c r="A1353" s="3">
        <v>45182</v>
      </c>
      <c r="B1353" s="1">
        <f t="shared" si="26"/>
        <v>3</v>
      </c>
      <c r="C1353" s="10" t="s">
        <v>315</v>
      </c>
      <c r="D1353" s="10" t="s">
        <v>315</v>
      </c>
      <c r="E1353" s="10" t="s">
        <v>315</v>
      </c>
    </row>
    <row r="1354" spans="1:5" x14ac:dyDescent="0.25">
      <c r="A1354" s="3">
        <v>45183</v>
      </c>
      <c r="B1354" s="1">
        <f t="shared" si="26"/>
        <v>4</v>
      </c>
      <c r="C1354" s="10" t="s">
        <v>315</v>
      </c>
      <c r="D1354" s="10" t="s">
        <v>315</v>
      </c>
      <c r="E1354" s="10" t="s">
        <v>315</v>
      </c>
    </row>
    <row r="1355" spans="1:5" x14ac:dyDescent="0.25">
      <c r="A1355" s="3">
        <v>45184</v>
      </c>
      <c r="B1355" s="1">
        <f t="shared" si="26"/>
        <v>5</v>
      </c>
      <c r="C1355" s="10" t="s">
        <v>315</v>
      </c>
      <c r="D1355" s="10" t="s">
        <v>315</v>
      </c>
      <c r="E1355" s="10" t="s">
        <v>315</v>
      </c>
    </row>
    <row r="1356" spans="1:5" x14ac:dyDescent="0.25">
      <c r="A1356" s="3">
        <v>45185</v>
      </c>
      <c r="B1356" s="1">
        <f t="shared" si="26"/>
        <v>6</v>
      </c>
      <c r="C1356" s="10" t="s">
        <v>315</v>
      </c>
      <c r="D1356" s="10" t="s">
        <v>315</v>
      </c>
      <c r="E1356" s="10" t="s">
        <v>315</v>
      </c>
    </row>
    <row r="1357" spans="1:5" x14ac:dyDescent="0.25">
      <c r="A1357" s="3">
        <v>45186</v>
      </c>
      <c r="B1357" s="1">
        <f t="shared" si="26"/>
        <v>7</v>
      </c>
      <c r="C1357" s="10" t="s">
        <v>315</v>
      </c>
      <c r="D1357" s="10" t="s">
        <v>315</v>
      </c>
      <c r="E1357" s="10" t="s">
        <v>315</v>
      </c>
    </row>
    <row r="1358" spans="1:5" x14ac:dyDescent="0.25">
      <c r="A1358" s="3">
        <v>45187</v>
      </c>
      <c r="B1358" s="1">
        <f t="shared" si="26"/>
        <v>1</v>
      </c>
      <c r="C1358" s="10" t="s">
        <v>315</v>
      </c>
      <c r="D1358" s="10" t="s">
        <v>315</v>
      </c>
      <c r="E1358" s="10" t="s">
        <v>315</v>
      </c>
    </row>
    <row r="1359" spans="1:5" x14ac:dyDescent="0.25">
      <c r="A1359" s="3">
        <v>45188</v>
      </c>
      <c r="B1359" s="1">
        <f t="shared" si="26"/>
        <v>2</v>
      </c>
      <c r="C1359" s="10" t="s">
        <v>315</v>
      </c>
      <c r="D1359" s="10" t="s">
        <v>315</v>
      </c>
      <c r="E1359" s="10" t="s">
        <v>315</v>
      </c>
    </row>
    <row r="1360" spans="1:5" x14ac:dyDescent="0.25">
      <c r="A1360" s="3">
        <v>45189</v>
      </c>
      <c r="B1360" s="1">
        <f t="shared" si="26"/>
        <v>3</v>
      </c>
      <c r="C1360" s="10" t="s">
        <v>315</v>
      </c>
      <c r="D1360" s="10" t="s">
        <v>315</v>
      </c>
      <c r="E1360" s="10" t="s">
        <v>315</v>
      </c>
    </row>
    <row r="1361" spans="1:5" x14ac:dyDescent="0.25">
      <c r="A1361" s="3">
        <v>45190</v>
      </c>
      <c r="B1361" s="1">
        <f t="shared" si="26"/>
        <v>4</v>
      </c>
      <c r="C1361" s="10" t="s">
        <v>315</v>
      </c>
      <c r="D1361" s="10" t="s">
        <v>315</v>
      </c>
      <c r="E1361" s="10" t="s">
        <v>315</v>
      </c>
    </row>
    <row r="1362" spans="1:5" x14ac:dyDescent="0.25">
      <c r="A1362" s="3">
        <v>45191</v>
      </c>
      <c r="B1362" s="1">
        <f t="shared" si="26"/>
        <v>5</v>
      </c>
      <c r="C1362" s="10" t="s">
        <v>315</v>
      </c>
      <c r="D1362" s="10" t="s">
        <v>315</v>
      </c>
      <c r="E1362" s="10" t="s">
        <v>315</v>
      </c>
    </row>
    <row r="1363" spans="1:5" x14ac:dyDescent="0.25">
      <c r="A1363" s="3">
        <v>45192</v>
      </c>
      <c r="B1363" s="1">
        <f t="shared" si="26"/>
        <v>6</v>
      </c>
      <c r="C1363" s="10" t="s">
        <v>315</v>
      </c>
      <c r="D1363" s="10" t="s">
        <v>315</v>
      </c>
      <c r="E1363" s="10" t="s">
        <v>315</v>
      </c>
    </row>
    <row r="1364" spans="1:5" x14ac:dyDescent="0.25">
      <c r="A1364" s="3">
        <v>45193</v>
      </c>
      <c r="B1364" s="1">
        <f t="shared" si="26"/>
        <v>7</v>
      </c>
      <c r="C1364" s="10" t="s">
        <v>315</v>
      </c>
      <c r="D1364" s="10" t="s">
        <v>315</v>
      </c>
      <c r="E1364" s="10" t="s">
        <v>315</v>
      </c>
    </row>
    <row r="1365" spans="1:5" x14ac:dyDescent="0.25">
      <c r="A1365" s="3">
        <v>45194</v>
      </c>
      <c r="B1365" s="1">
        <f t="shared" si="26"/>
        <v>1</v>
      </c>
      <c r="C1365" s="10" t="s">
        <v>315</v>
      </c>
      <c r="D1365" s="10" t="s">
        <v>315</v>
      </c>
      <c r="E1365" s="10" t="s">
        <v>315</v>
      </c>
    </row>
    <row r="1366" spans="1:5" x14ac:dyDescent="0.25">
      <c r="A1366" s="3">
        <v>45195</v>
      </c>
      <c r="B1366" s="1">
        <f t="shared" si="26"/>
        <v>2</v>
      </c>
      <c r="C1366" s="10" t="s">
        <v>315</v>
      </c>
      <c r="D1366" s="10" t="s">
        <v>315</v>
      </c>
      <c r="E1366" s="10" t="s">
        <v>315</v>
      </c>
    </row>
    <row r="1367" spans="1:5" x14ac:dyDescent="0.25">
      <c r="A1367" s="3">
        <v>45196</v>
      </c>
      <c r="B1367" s="1">
        <f t="shared" si="26"/>
        <v>3</v>
      </c>
      <c r="C1367" s="10" t="s">
        <v>315</v>
      </c>
      <c r="D1367" s="10" t="s">
        <v>315</v>
      </c>
      <c r="E1367" s="10" t="s">
        <v>315</v>
      </c>
    </row>
    <row r="1368" spans="1:5" x14ac:dyDescent="0.25">
      <c r="A1368" s="3">
        <v>45197</v>
      </c>
      <c r="B1368" s="1">
        <f t="shared" si="26"/>
        <v>4</v>
      </c>
      <c r="C1368" s="10" t="s">
        <v>315</v>
      </c>
      <c r="D1368" s="10" t="s">
        <v>315</v>
      </c>
      <c r="E1368" s="10" t="s">
        <v>315</v>
      </c>
    </row>
    <row r="1369" spans="1:5" x14ac:dyDescent="0.25">
      <c r="A1369" s="3">
        <v>45198</v>
      </c>
      <c r="B1369" s="1">
        <f t="shared" si="26"/>
        <v>5</v>
      </c>
      <c r="C1369" s="10" t="s">
        <v>315</v>
      </c>
      <c r="D1369" s="10" t="s">
        <v>315</v>
      </c>
      <c r="E1369" s="10" t="s">
        <v>315</v>
      </c>
    </row>
    <row r="1370" spans="1:5" x14ac:dyDescent="0.25">
      <c r="A1370" s="3">
        <v>45199</v>
      </c>
      <c r="B1370" s="1">
        <f t="shared" si="26"/>
        <v>6</v>
      </c>
      <c r="C1370" s="10" t="s">
        <v>315</v>
      </c>
      <c r="D1370" s="10" t="s">
        <v>315</v>
      </c>
      <c r="E1370" s="10" t="s">
        <v>315</v>
      </c>
    </row>
    <row r="1371" spans="1:5" x14ac:dyDescent="0.25">
      <c r="A1371" s="3">
        <v>45200</v>
      </c>
      <c r="B1371" s="1">
        <f t="shared" si="26"/>
        <v>7</v>
      </c>
      <c r="C1371" s="10" t="s">
        <v>315</v>
      </c>
      <c r="D1371" s="10" t="s">
        <v>315</v>
      </c>
      <c r="E1371" s="10" t="s">
        <v>315</v>
      </c>
    </row>
    <row r="1372" spans="1:5" x14ac:dyDescent="0.25">
      <c r="A1372" s="3">
        <v>45201</v>
      </c>
      <c r="B1372" s="1">
        <f t="shared" si="26"/>
        <v>1</v>
      </c>
      <c r="C1372" s="10" t="s">
        <v>315</v>
      </c>
      <c r="D1372" s="10" t="s">
        <v>315</v>
      </c>
      <c r="E1372" s="10" t="s">
        <v>315</v>
      </c>
    </row>
    <row r="1373" spans="1:5" x14ac:dyDescent="0.25">
      <c r="A1373" s="3">
        <v>45202</v>
      </c>
      <c r="B1373" s="1">
        <f t="shared" si="26"/>
        <v>2</v>
      </c>
      <c r="C1373" s="10" t="s">
        <v>315</v>
      </c>
      <c r="D1373" s="10" t="s">
        <v>315</v>
      </c>
      <c r="E1373" s="10" t="s">
        <v>315</v>
      </c>
    </row>
    <row r="1374" spans="1:5" x14ac:dyDescent="0.25">
      <c r="A1374" s="3">
        <v>45203</v>
      </c>
      <c r="B1374" s="1">
        <f t="shared" si="26"/>
        <v>3</v>
      </c>
      <c r="C1374" s="10" t="s">
        <v>315</v>
      </c>
      <c r="D1374" s="10" t="s">
        <v>315</v>
      </c>
      <c r="E1374" s="10" t="s">
        <v>315</v>
      </c>
    </row>
    <row r="1375" spans="1:5" x14ac:dyDescent="0.25">
      <c r="A1375" s="3">
        <v>45204</v>
      </c>
      <c r="B1375" s="1">
        <f t="shared" si="26"/>
        <v>4</v>
      </c>
      <c r="C1375" s="10" t="s">
        <v>315</v>
      </c>
      <c r="D1375" s="10" t="s">
        <v>315</v>
      </c>
      <c r="E1375" s="10" t="s">
        <v>315</v>
      </c>
    </row>
    <row r="1376" spans="1:5" x14ac:dyDescent="0.25">
      <c r="A1376" s="3">
        <v>45205</v>
      </c>
      <c r="B1376" s="1">
        <f t="shared" ref="B1376:B1439" si="27">IF(A1376&gt;0,WEEKDAY(A1376,2),"")</f>
        <v>5</v>
      </c>
      <c r="C1376" s="10" t="s">
        <v>315</v>
      </c>
      <c r="D1376" s="10" t="s">
        <v>315</v>
      </c>
      <c r="E1376" s="10" t="s">
        <v>315</v>
      </c>
    </row>
    <row r="1377" spans="1:5" x14ac:dyDescent="0.25">
      <c r="A1377" s="3">
        <v>45206</v>
      </c>
      <c r="B1377" s="1">
        <f t="shared" si="27"/>
        <v>6</v>
      </c>
      <c r="C1377" s="10" t="s">
        <v>315</v>
      </c>
      <c r="D1377" s="10" t="s">
        <v>315</v>
      </c>
      <c r="E1377" s="10" t="s">
        <v>315</v>
      </c>
    </row>
    <row r="1378" spans="1:5" x14ac:dyDescent="0.25">
      <c r="A1378" s="3">
        <v>45207</v>
      </c>
      <c r="B1378" s="1">
        <f t="shared" si="27"/>
        <v>7</v>
      </c>
      <c r="C1378" s="10" t="s">
        <v>315</v>
      </c>
      <c r="D1378" s="10" t="s">
        <v>315</v>
      </c>
      <c r="E1378" s="10" t="s">
        <v>315</v>
      </c>
    </row>
    <row r="1379" spans="1:5" x14ac:dyDescent="0.25">
      <c r="A1379" s="3">
        <v>45208</v>
      </c>
      <c r="B1379" s="1">
        <f t="shared" si="27"/>
        <v>1</v>
      </c>
      <c r="C1379" s="10" t="s">
        <v>315</v>
      </c>
      <c r="D1379" s="10" t="s">
        <v>315</v>
      </c>
      <c r="E1379" s="10" t="s">
        <v>315</v>
      </c>
    </row>
    <row r="1380" spans="1:5" x14ac:dyDescent="0.25">
      <c r="A1380" s="3">
        <v>45209</v>
      </c>
      <c r="B1380" s="1">
        <f t="shared" si="27"/>
        <v>2</v>
      </c>
      <c r="C1380" s="10" t="s">
        <v>315</v>
      </c>
      <c r="D1380" s="10" t="s">
        <v>315</v>
      </c>
      <c r="E1380" s="10" t="s">
        <v>315</v>
      </c>
    </row>
    <row r="1381" spans="1:5" x14ac:dyDescent="0.25">
      <c r="A1381" s="3">
        <v>45210</v>
      </c>
      <c r="B1381" s="1">
        <f t="shared" si="27"/>
        <v>3</v>
      </c>
      <c r="C1381" s="10" t="s">
        <v>315</v>
      </c>
      <c r="D1381" s="10" t="s">
        <v>315</v>
      </c>
      <c r="E1381" s="10" t="s">
        <v>315</v>
      </c>
    </row>
    <row r="1382" spans="1:5" x14ac:dyDescent="0.25">
      <c r="A1382" s="3">
        <v>45211</v>
      </c>
      <c r="B1382" s="1">
        <f t="shared" si="27"/>
        <v>4</v>
      </c>
      <c r="C1382" s="10" t="s">
        <v>315</v>
      </c>
      <c r="D1382" s="10" t="s">
        <v>315</v>
      </c>
      <c r="E1382" s="10" t="s">
        <v>315</v>
      </c>
    </row>
    <row r="1383" spans="1:5" x14ac:dyDescent="0.25">
      <c r="A1383" s="3">
        <v>45212</v>
      </c>
      <c r="B1383" s="1">
        <f t="shared" si="27"/>
        <v>5</v>
      </c>
      <c r="C1383" s="10" t="s">
        <v>315</v>
      </c>
      <c r="D1383" s="10" t="s">
        <v>315</v>
      </c>
      <c r="E1383" s="10" t="s">
        <v>315</v>
      </c>
    </row>
    <row r="1384" spans="1:5" x14ac:dyDescent="0.25">
      <c r="A1384" s="3">
        <v>45213</v>
      </c>
      <c r="B1384" s="1">
        <f t="shared" si="27"/>
        <v>6</v>
      </c>
      <c r="C1384" s="10" t="s">
        <v>315</v>
      </c>
      <c r="D1384" s="10" t="s">
        <v>315</v>
      </c>
      <c r="E1384" s="10" t="s">
        <v>315</v>
      </c>
    </row>
    <row r="1385" spans="1:5" x14ac:dyDescent="0.25">
      <c r="A1385" s="3">
        <v>45214</v>
      </c>
      <c r="B1385" s="1">
        <f t="shared" si="27"/>
        <v>7</v>
      </c>
      <c r="C1385" s="10" t="s">
        <v>315</v>
      </c>
      <c r="D1385" s="10" t="s">
        <v>315</v>
      </c>
      <c r="E1385" s="10" t="s">
        <v>315</v>
      </c>
    </row>
    <row r="1386" spans="1:5" x14ac:dyDescent="0.25">
      <c r="A1386" s="3">
        <v>45215</v>
      </c>
      <c r="B1386" s="1">
        <f t="shared" si="27"/>
        <v>1</v>
      </c>
      <c r="C1386" s="10" t="s">
        <v>315</v>
      </c>
      <c r="D1386" s="10" t="s">
        <v>315</v>
      </c>
      <c r="E1386" s="10" t="s">
        <v>315</v>
      </c>
    </row>
    <row r="1387" spans="1:5" x14ac:dyDescent="0.25">
      <c r="A1387" s="3">
        <v>45216</v>
      </c>
      <c r="B1387" s="1">
        <f t="shared" si="27"/>
        <v>2</v>
      </c>
      <c r="C1387" s="10" t="s">
        <v>315</v>
      </c>
      <c r="D1387" s="10" t="s">
        <v>315</v>
      </c>
      <c r="E1387" s="10" t="s">
        <v>315</v>
      </c>
    </row>
    <row r="1388" spans="1:5" x14ac:dyDescent="0.25">
      <c r="A1388" s="3">
        <v>45217</v>
      </c>
      <c r="B1388" s="1">
        <f t="shared" si="27"/>
        <v>3</v>
      </c>
      <c r="C1388" s="10" t="s">
        <v>315</v>
      </c>
      <c r="D1388" s="10" t="s">
        <v>315</v>
      </c>
      <c r="E1388" s="10" t="s">
        <v>315</v>
      </c>
    </row>
    <row r="1389" spans="1:5" x14ac:dyDescent="0.25">
      <c r="A1389" s="3">
        <v>45218</v>
      </c>
      <c r="B1389" s="1">
        <f t="shared" si="27"/>
        <v>4</v>
      </c>
      <c r="C1389" s="10" t="s">
        <v>315</v>
      </c>
      <c r="D1389" s="10" t="s">
        <v>315</v>
      </c>
      <c r="E1389" s="10" t="s">
        <v>315</v>
      </c>
    </row>
    <row r="1390" spans="1:5" x14ac:dyDescent="0.25">
      <c r="A1390" s="3">
        <v>45219</v>
      </c>
      <c r="B1390" s="1">
        <f t="shared" si="27"/>
        <v>5</v>
      </c>
      <c r="C1390" s="10" t="s">
        <v>315</v>
      </c>
      <c r="D1390" s="10" t="s">
        <v>315</v>
      </c>
      <c r="E1390" s="10" t="s">
        <v>315</v>
      </c>
    </row>
    <row r="1391" spans="1:5" x14ac:dyDescent="0.25">
      <c r="A1391" s="3">
        <v>45220</v>
      </c>
      <c r="B1391" s="1">
        <f t="shared" si="27"/>
        <v>6</v>
      </c>
      <c r="C1391" s="10" t="s">
        <v>315</v>
      </c>
      <c r="D1391" s="10" t="s">
        <v>315</v>
      </c>
      <c r="E1391" s="10" t="s">
        <v>315</v>
      </c>
    </row>
    <row r="1392" spans="1:5" x14ac:dyDescent="0.25">
      <c r="A1392" s="3">
        <v>45221</v>
      </c>
      <c r="B1392" s="1">
        <f t="shared" si="27"/>
        <v>7</v>
      </c>
      <c r="C1392" s="10" t="s">
        <v>315</v>
      </c>
      <c r="D1392" s="10" t="s">
        <v>315</v>
      </c>
      <c r="E1392" s="10" t="s">
        <v>315</v>
      </c>
    </row>
    <row r="1393" spans="1:5" x14ac:dyDescent="0.25">
      <c r="A1393" s="3">
        <v>45222</v>
      </c>
      <c r="B1393" s="1">
        <f t="shared" si="27"/>
        <v>1</v>
      </c>
      <c r="C1393" s="10" t="s">
        <v>315</v>
      </c>
      <c r="D1393" s="10" t="s">
        <v>315</v>
      </c>
      <c r="E1393" s="10" t="s">
        <v>315</v>
      </c>
    </row>
    <row r="1394" spans="1:5" x14ac:dyDescent="0.25">
      <c r="A1394" s="3">
        <v>45223</v>
      </c>
      <c r="B1394" s="1">
        <f t="shared" si="27"/>
        <v>2</v>
      </c>
      <c r="C1394" s="10" t="s">
        <v>315</v>
      </c>
      <c r="D1394" s="10" t="s">
        <v>315</v>
      </c>
      <c r="E1394" s="10" t="s">
        <v>315</v>
      </c>
    </row>
    <row r="1395" spans="1:5" x14ac:dyDescent="0.25">
      <c r="A1395" s="3">
        <v>45224</v>
      </c>
      <c r="B1395" s="1">
        <f t="shared" si="27"/>
        <v>3</v>
      </c>
      <c r="C1395" s="10" t="s">
        <v>315</v>
      </c>
      <c r="D1395" s="10" t="s">
        <v>315</v>
      </c>
      <c r="E1395" s="10" t="s">
        <v>315</v>
      </c>
    </row>
    <row r="1396" spans="1:5" x14ac:dyDescent="0.25">
      <c r="A1396" s="3">
        <v>45225</v>
      </c>
      <c r="B1396" s="1">
        <f t="shared" si="27"/>
        <v>4</v>
      </c>
      <c r="C1396" s="10" t="s">
        <v>315</v>
      </c>
      <c r="D1396" s="10" t="s">
        <v>315</v>
      </c>
      <c r="E1396" s="10" t="s">
        <v>315</v>
      </c>
    </row>
    <row r="1397" spans="1:5" x14ac:dyDescent="0.25">
      <c r="A1397" s="3">
        <v>45226</v>
      </c>
      <c r="B1397" s="1">
        <f t="shared" si="27"/>
        <v>5</v>
      </c>
      <c r="C1397" s="10" t="s">
        <v>315</v>
      </c>
      <c r="D1397" s="10" t="s">
        <v>315</v>
      </c>
      <c r="E1397" s="10" t="s">
        <v>315</v>
      </c>
    </row>
    <row r="1398" spans="1:5" x14ac:dyDescent="0.25">
      <c r="A1398" s="3">
        <v>45227</v>
      </c>
      <c r="B1398" s="1">
        <f t="shared" si="27"/>
        <v>6</v>
      </c>
      <c r="C1398" s="10" t="s">
        <v>315</v>
      </c>
      <c r="D1398" s="10" t="s">
        <v>315</v>
      </c>
      <c r="E1398" s="10" t="s">
        <v>315</v>
      </c>
    </row>
    <row r="1399" spans="1:5" x14ac:dyDescent="0.25">
      <c r="A1399" s="3">
        <v>45228</v>
      </c>
      <c r="B1399" s="1">
        <f t="shared" si="27"/>
        <v>7</v>
      </c>
      <c r="C1399" s="10" t="s">
        <v>315</v>
      </c>
      <c r="D1399" s="10" t="s">
        <v>315</v>
      </c>
      <c r="E1399" s="10" t="s">
        <v>315</v>
      </c>
    </row>
    <row r="1400" spans="1:5" x14ac:dyDescent="0.25">
      <c r="A1400" s="3">
        <v>45229</v>
      </c>
      <c r="B1400" s="1">
        <f t="shared" si="27"/>
        <v>1</v>
      </c>
      <c r="C1400" s="10" t="s">
        <v>315</v>
      </c>
      <c r="D1400" s="10" t="s">
        <v>315</v>
      </c>
      <c r="E1400" s="10" t="s">
        <v>315</v>
      </c>
    </row>
    <row r="1401" spans="1:5" x14ac:dyDescent="0.25">
      <c r="A1401" s="3">
        <v>45230</v>
      </c>
      <c r="B1401" s="1">
        <f t="shared" si="27"/>
        <v>2</v>
      </c>
      <c r="C1401" s="10" t="s">
        <v>315</v>
      </c>
      <c r="D1401" s="10" t="s">
        <v>315</v>
      </c>
      <c r="E1401" s="10" t="s">
        <v>315</v>
      </c>
    </row>
    <row r="1402" spans="1:5" x14ac:dyDescent="0.25">
      <c r="A1402" s="3">
        <v>45231</v>
      </c>
      <c r="B1402" s="1">
        <f t="shared" si="27"/>
        <v>3</v>
      </c>
      <c r="C1402" s="10" t="s">
        <v>315</v>
      </c>
      <c r="D1402" s="10" t="s">
        <v>315</v>
      </c>
      <c r="E1402" s="10" t="s">
        <v>315</v>
      </c>
    </row>
    <row r="1403" spans="1:5" x14ac:dyDescent="0.25">
      <c r="A1403" s="3">
        <v>45232</v>
      </c>
      <c r="B1403" s="1">
        <f t="shared" si="27"/>
        <v>4</v>
      </c>
      <c r="C1403" s="10" t="s">
        <v>315</v>
      </c>
      <c r="D1403" s="10" t="s">
        <v>315</v>
      </c>
      <c r="E1403" s="10" t="s">
        <v>315</v>
      </c>
    </row>
    <row r="1404" spans="1:5" x14ac:dyDescent="0.25">
      <c r="A1404" s="3">
        <v>45233</v>
      </c>
      <c r="B1404" s="1">
        <f t="shared" si="27"/>
        <v>5</v>
      </c>
      <c r="C1404" s="10" t="s">
        <v>315</v>
      </c>
      <c r="D1404" s="10" t="s">
        <v>315</v>
      </c>
      <c r="E1404" s="10" t="s">
        <v>315</v>
      </c>
    </row>
    <row r="1405" spans="1:5" x14ac:dyDescent="0.25">
      <c r="A1405" s="3">
        <v>45234</v>
      </c>
      <c r="B1405" s="1">
        <f t="shared" si="27"/>
        <v>6</v>
      </c>
      <c r="C1405" s="10" t="s">
        <v>315</v>
      </c>
      <c r="D1405" s="10" t="s">
        <v>315</v>
      </c>
      <c r="E1405" s="10" t="s">
        <v>315</v>
      </c>
    </row>
    <row r="1406" spans="1:5" x14ac:dyDescent="0.25">
      <c r="A1406" s="3">
        <v>45235</v>
      </c>
      <c r="B1406" s="1">
        <f t="shared" si="27"/>
        <v>7</v>
      </c>
      <c r="C1406" s="10" t="s">
        <v>315</v>
      </c>
      <c r="D1406" s="10" t="s">
        <v>315</v>
      </c>
      <c r="E1406" s="10" t="s">
        <v>315</v>
      </c>
    </row>
    <row r="1407" spans="1:5" x14ac:dyDescent="0.25">
      <c r="A1407" s="3">
        <v>45236</v>
      </c>
      <c r="B1407" s="1">
        <f t="shared" si="27"/>
        <v>1</v>
      </c>
      <c r="C1407" s="10" t="s">
        <v>315</v>
      </c>
      <c r="D1407" s="10" t="s">
        <v>315</v>
      </c>
      <c r="E1407" s="10" t="s">
        <v>315</v>
      </c>
    </row>
    <row r="1408" spans="1:5" x14ac:dyDescent="0.25">
      <c r="A1408" s="3">
        <v>45237</v>
      </c>
      <c r="B1408" s="1">
        <f t="shared" si="27"/>
        <v>2</v>
      </c>
      <c r="C1408" s="10" t="s">
        <v>315</v>
      </c>
      <c r="D1408" s="10" t="s">
        <v>315</v>
      </c>
      <c r="E1408" s="10" t="s">
        <v>315</v>
      </c>
    </row>
    <row r="1409" spans="1:5" x14ac:dyDescent="0.25">
      <c r="A1409" s="3">
        <v>45238</v>
      </c>
      <c r="B1409" s="1">
        <f t="shared" si="27"/>
        <v>3</v>
      </c>
      <c r="C1409" s="10" t="s">
        <v>315</v>
      </c>
      <c r="D1409" s="10" t="s">
        <v>315</v>
      </c>
      <c r="E1409" s="10" t="s">
        <v>315</v>
      </c>
    </row>
    <row r="1410" spans="1:5" x14ac:dyDescent="0.25">
      <c r="A1410" s="3">
        <v>45239</v>
      </c>
      <c r="B1410" s="1">
        <f t="shared" si="27"/>
        <v>4</v>
      </c>
      <c r="C1410" s="10" t="s">
        <v>315</v>
      </c>
      <c r="D1410" s="10" t="s">
        <v>315</v>
      </c>
      <c r="E1410" s="10" t="s">
        <v>315</v>
      </c>
    </row>
    <row r="1411" spans="1:5" x14ac:dyDescent="0.25">
      <c r="A1411" s="3">
        <v>45240</v>
      </c>
      <c r="B1411" s="1">
        <f t="shared" si="27"/>
        <v>5</v>
      </c>
      <c r="C1411" s="10" t="s">
        <v>315</v>
      </c>
      <c r="D1411" s="10" t="s">
        <v>315</v>
      </c>
      <c r="E1411" s="10" t="s">
        <v>315</v>
      </c>
    </row>
    <row r="1412" spans="1:5" x14ac:dyDescent="0.25">
      <c r="A1412" s="3">
        <v>45241</v>
      </c>
      <c r="B1412" s="1">
        <f t="shared" si="27"/>
        <v>6</v>
      </c>
      <c r="C1412" s="10" t="s">
        <v>315</v>
      </c>
      <c r="D1412" s="10" t="s">
        <v>315</v>
      </c>
      <c r="E1412" s="10" t="s">
        <v>315</v>
      </c>
    </row>
    <row r="1413" spans="1:5" x14ac:dyDescent="0.25">
      <c r="A1413" s="3">
        <v>45242</v>
      </c>
      <c r="B1413" s="1">
        <f t="shared" si="27"/>
        <v>7</v>
      </c>
      <c r="C1413" s="10" t="s">
        <v>315</v>
      </c>
      <c r="D1413" s="10" t="s">
        <v>315</v>
      </c>
      <c r="E1413" s="10" t="s">
        <v>315</v>
      </c>
    </row>
    <row r="1414" spans="1:5" x14ac:dyDescent="0.25">
      <c r="A1414" s="3">
        <v>45243</v>
      </c>
      <c r="B1414" s="1">
        <f t="shared" si="27"/>
        <v>1</v>
      </c>
      <c r="C1414" s="10" t="s">
        <v>315</v>
      </c>
      <c r="D1414" s="10" t="s">
        <v>315</v>
      </c>
      <c r="E1414" s="10" t="s">
        <v>315</v>
      </c>
    </row>
    <row r="1415" spans="1:5" x14ac:dyDescent="0.25">
      <c r="A1415" s="3">
        <v>45244</v>
      </c>
      <c r="B1415" s="1">
        <f t="shared" si="27"/>
        <v>2</v>
      </c>
      <c r="C1415" s="10" t="s">
        <v>315</v>
      </c>
      <c r="D1415" s="10" t="s">
        <v>315</v>
      </c>
      <c r="E1415" s="10" t="s">
        <v>315</v>
      </c>
    </row>
    <row r="1416" spans="1:5" x14ac:dyDescent="0.25">
      <c r="A1416" s="3">
        <v>45245</v>
      </c>
      <c r="B1416" s="1">
        <f t="shared" si="27"/>
        <v>3</v>
      </c>
      <c r="C1416" s="10" t="s">
        <v>315</v>
      </c>
      <c r="D1416" s="10" t="s">
        <v>315</v>
      </c>
      <c r="E1416" s="10" t="s">
        <v>315</v>
      </c>
    </row>
    <row r="1417" spans="1:5" x14ac:dyDescent="0.25">
      <c r="A1417" s="3">
        <v>45246</v>
      </c>
      <c r="B1417" s="1">
        <f t="shared" si="27"/>
        <v>4</v>
      </c>
      <c r="C1417" s="10" t="s">
        <v>315</v>
      </c>
      <c r="D1417" s="10" t="s">
        <v>315</v>
      </c>
      <c r="E1417" s="10" t="s">
        <v>315</v>
      </c>
    </row>
    <row r="1418" spans="1:5" x14ac:dyDescent="0.25">
      <c r="A1418" s="3">
        <v>45247</v>
      </c>
      <c r="B1418" s="1">
        <f t="shared" si="27"/>
        <v>5</v>
      </c>
      <c r="C1418" s="10" t="s">
        <v>315</v>
      </c>
      <c r="D1418" s="10" t="s">
        <v>315</v>
      </c>
      <c r="E1418" s="10" t="s">
        <v>315</v>
      </c>
    </row>
    <row r="1419" spans="1:5" x14ac:dyDescent="0.25">
      <c r="A1419" s="3">
        <v>45248</v>
      </c>
      <c r="B1419" s="1">
        <f t="shared" si="27"/>
        <v>6</v>
      </c>
      <c r="C1419" s="10" t="s">
        <v>315</v>
      </c>
      <c r="D1419" s="10" t="s">
        <v>315</v>
      </c>
      <c r="E1419" s="10" t="s">
        <v>315</v>
      </c>
    </row>
    <row r="1420" spans="1:5" x14ac:dyDescent="0.25">
      <c r="A1420" s="3">
        <v>45249</v>
      </c>
      <c r="B1420" s="1">
        <f t="shared" si="27"/>
        <v>7</v>
      </c>
      <c r="C1420" s="10" t="s">
        <v>315</v>
      </c>
      <c r="D1420" s="10" t="s">
        <v>315</v>
      </c>
      <c r="E1420" s="10" t="s">
        <v>315</v>
      </c>
    </row>
    <row r="1421" spans="1:5" x14ac:dyDescent="0.25">
      <c r="A1421" s="3">
        <v>45250</v>
      </c>
      <c r="B1421" s="1">
        <f t="shared" si="27"/>
        <v>1</v>
      </c>
      <c r="C1421" s="10" t="s">
        <v>315</v>
      </c>
      <c r="D1421" s="10" t="s">
        <v>315</v>
      </c>
      <c r="E1421" s="10" t="s">
        <v>315</v>
      </c>
    </row>
    <row r="1422" spans="1:5" x14ac:dyDescent="0.25">
      <c r="A1422" s="3">
        <v>45251</v>
      </c>
      <c r="B1422" s="1">
        <f t="shared" si="27"/>
        <v>2</v>
      </c>
      <c r="C1422" s="10" t="s">
        <v>315</v>
      </c>
      <c r="D1422" s="10" t="s">
        <v>315</v>
      </c>
      <c r="E1422" s="10" t="s">
        <v>315</v>
      </c>
    </row>
    <row r="1423" spans="1:5" x14ac:dyDescent="0.25">
      <c r="A1423" s="3">
        <v>45252</v>
      </c>
      <c r="B1423" s="1">
        <f t="shared" si="27"/>
        <v>3</v>
      </c>
      <c r="C1423" s="10" t="s">
        <v>315</v>
      </c>
      <c r="D1423" s="10" t="s">
        <v>315</v>
      </c>
      <c r="E1423" s="10" t="s">
        <v>315</v>
      </c>
    </row>
    <row r="1424" spans="1:5" x14ac:dyDescent="0.25">
      <c r="A1424" s="3">
        <v>45253</v>
      </c>
      <c r="B1424" s="1">
        <f t="shared" si="27"/>
        <v>4</v>
      </c>
      <c r="C1424" s="10" t="s">
        <v>315</v>
      </c>
      <c r="D1424" s="10" t="s">
        <v>315</v>
      </c>
      <c r="E1424" s="10" t="s">
        <v>315</v>
      </c>
    </row>
    <row r="1425" spans="1:5" x14ac:dyDescent="0.25">
      <c r="A1425" s="3">
        <v>45254</v>
      </c>
      <c r="B1425" s="1">
        <f t="shared" si="27"/>
        <v>5</v>
      </c>
      <c r="C1425" s="10" t="s">
        <v>315</v>
      </c>
      <c r="D1425" s="10" t="s">
        <v>315</v>
      </c>
      <c r="E1425" s="10" t="s">
        <v>315</v>
      </c>
    </row>
    <row r="1426" spans="1:5" x14ac:dyDescent="0.25">
      <c r="A1426" s="3">
        <v>45255</v>
      </c>
      <c r="B1426" s="1">
        <f t="shared" si="27"/>
        <v>6</v>
      </c>
      <c r="C1426" s="10" t="s">
        <v>315</v>
      </c>
      <c r="D1426" s="10" t="s">
        <v>315</v>
      </c>
      <c r="E1426" s="10" t="s">
        <v>315</v>
      </c>
    </row>
    <row r="1427" spans="1:5" x14ac:dyDescent="0.25">
      <c r="A1427" s="3">
        <v>45256</v>
      </c>
      <c r="B1427" s="1">
        <f t="shared" si="27"/>
        <v>7</v>
      </c>
      <c r="C1427" s="10" t="s">
        <v>315</v>
      </c>
      <c r="D1427" s="10" t="s">
        <v>315</v>
      </c>
      <c r="E1427" s="10" t="s">
        <v>315</v>
      </c>
    </row>
    <row r="1428" spans="1:5" x14ac:dyDescent="0.25">
      <c r="A1428" s="3">
        <v>45257</v>
      </c>
      <c r="B1428" s="1">
        <f t="shared" si="27"/>
        <v>1</v>
      </c>
      <c r="C1428" s="10" t="s">
        <v>315</v>
      </c>
      <c r="D1428" s="10" t="s">
        <v>315</v>
      </c>
      <c r="E1428" s="10" t="s">
        <v>315</v>
      </c>
    </row>
    <row r="1429" spans="1:5" x14ac:dyDescent="0.25">
      <c r="A1429" s="3">
        <v>45258</v>
      </c>
      <c r="B1429" s="1">
        <f t="shared" si="27"/>
        <v>2</v>
      </c>
      <c r="C1429" s="10" t="s">
        <v>315</v>
      </c>
      <c r="D1429" s="10" t="s">
        <v>315</v>
      </c>
      <c r="E1429" s="10" t="s">
        <v>315</v>
      </c>
    </row>
    <row r="1430" spans="1:5" x14ac:dyDescent="0.25">
      <c r="A1430" s="3">
        <v>45259</v>
      </c>
      <c r="B1430" s="1">
        <f t="shared" si="27"/>
        <v>3</v>
      </c>
      <c r="C1430" s="10" t="s">
        <v>315</v>
      </c>
      <c r="D1430" s="10" t="s">
        <v>315</v>
      </c>
      <c r="E1430" s="10" t="s">
        <v>315</v>
      </c>
    </row>
    <row r="1431" spans="1:5" x14ac:dyDescent="0.25">
      <c r="A1431" s="3">
        <v>45260</v>
      </c>
      <c r="B1431" s="1">
        <f t="shared" si="27"/>
        <v>4</v>
      </c>
      <c r="C1431" s="10" t="s">
        <v>315</v>
      </c>
      <c r="D1431" s="10" t="s">
        <v>315</v>
      </c>
      <c r="E1431" s="10" t="s">
        <v>315</v>
      </c>
    </row>
    <row r="1432" spans="1:5" x14ac:dyDescent="0.25">
      <c r="A1432" s="3">
        <v>45261</v>
      </c>
      <c r="B1432" s="1">
        <f t="shared" si="27"/>
        <v>5</v>
      </c>
      <c r="C1432" s="10" t="s">
        <v>315</v>
      </c>
      <c r="D1432" s="10" t="s">
        <v>315</v>
      </c>
      <c r="E1432" s="10" t="s">
        <v>315</v>
      </c>
    </row>
    <row r="1433" spans="1:5" x14ac:dyDescent="0.25">
      <c r="A1433" s="3">
        <v>45262</v>
      </c>
      <c r="B1433" s="1">
        <f t="shared" si="27"/>
        <v>6</v>
      </c>
      <c r="C1433" s="10" t="s">
        <v>315</v>
      </c>
      <c r="D1433" s="10" t="s">
        <v>315</v>
      </c>
      <c r="E1433" s="10" t="s">
        <v>315</v>
      </c>
    </row>
    <row r="1434" spans="1:5" x14ac:dyDescent="0.25">
      <c r="A1434" s="3">
        <v>45263</v>
      </c>
      <c r="B1434" s="1">
        <f t="shared" si="27"/>
        <v>7</v>
      </c>
      <c r="C1434" s="10" t="s">
        <v>315</v>
      </c>
      <c r="D1434" s="10" t="s">
        <v>315</v>
      </c>
      <c r="E1434" s="10" t="s">
        <v>315</v>
      </c>
    </row>
    <row r="1435" spans="1:5" x14ac:dyDescent="0.25">
      <c r="A1435" s="3">
        <v>45264</v>
      </c>
      <c r="B1435" s="1">
        <f t="shared" si="27"/>
        <v>1</v>
      </c>
      <c r="C1435" s="10" t="s">
        <v>315</v>
      </c>
      <c r="D1435" s="10" t="s">
        <v>315</v>
      </c>
      <c r="E1435" s="10" t="s">
        <v>315</v>
      </c>
    </row>
    <row r="1436" spans="1:5" x14ac:dyDescent="0.25">
      <c r="A1436" s="3">
        <v>45265</v>
      </c>
      <c r="B1436" s="1">
        <f t="shared" si="27"/>
        <v>2</v>
      </c>
      <c r="C1436" s="10" t="s">
        <v>315</v>
      </c>
      <c r="D1436" s="10" t="s">
        <v>315</v>
      </c>
      <c r="E1436" s="10" t="s">
        <v>315</v>
      </c>
    </row>
    <row r="1437" spans="1:5" x14ac:dyDescent="0.25">
      <c r="A1437" s="3">
        <v>45266</v>
      </c>
      <c r="B1437" s="1">
        <f t="shared" si="27"/>
        <v>3</v>
      </c>
      <c r="C1437" s="10" t="s">
        <v>315</v>
      </c>
      <c r="D1437" s="10" t="s">
        <v>315</v>
      </c>
      <c r="E1437" s="10" t="s">
        <v>315</v>
      </c>
    </row>
    <row r="1438" spans="1:5" x14ac:dyDescent="0.25">
      <c r="A1438" s="3">
        <v>45267</v>
      </c>
      <c r="B1438" s="1">
        <f t="shared" si="27"/>
        <v>4</v>
      </c>
      <c r="C1438" s="10" t="s">
        <v>315</v>
      </c>
      <c r="D1438" s="10" t="s">
        <v>315</v>
      </c>
      <c r="E1438" s="10" t="s">
        <v>315</v>
      </c>
    </row>
    <row r="1439" spans="1:5" x14ac:dyDescent="0.25">
      <c r="A1439" s="3">
        <v>45268</v>
      </c>
      <c r="B1439" s="1">
        <f t="shared" si="27"/>
        <v>5</v>
      </c>
      <c r="C1439" s="10" t="s">
        <v>315</v>
      </c>
      <c r="D1439" s="10" t="s">
        <v>315</v>
      </c>
      <c r="E1439" s="10" t="s">
        <v>315</v>
      </c>
    </row>
    <row r="1440" spans="1:5" x14ac:dyDescent="0.25">
      <c r="A1440" s="3">
        <v>45269</v>
      </c>
      <c r="B1440" s="1">
        <f t="shared" ref="B1440:B1503" si="28">IF(A1440&gt;0,WEEKDAY(A1440,2),"")</f>
        <v>6</v>
      </c>
      <c r="C1440" s="10" t="s">
        <v>315</v>
      </c>
      <c r="D1440" s="10" t="s">
        <v>315</v>
      </c>
      <c r="E1440" s="10" t="s">
        <v>315</v>
      </c>
    </row>
    <row r="1441" spans="1:5" x14ac:dyDescent="0.25">
      <c r="A1441" s="3">
        <v>45270</v>
      </c>
      <c r="B1441" s="1">
        <f t="shared" si="28"/>
        <v>7</v>
      </c>
      <c r="C1441" s="10" t="s">
        <v>315</v>
      </c>
      <c r="D1441" s="10" t="s">
        <v>315</v>
      </c>
      <c r="E1441" s="10" t="s">
        <v>315</v>
      </c>
    </row>
    <row r="1442" spans="1:5" x14ac:dyDescent="0.25">
      <c r="A1442" s="3">
        <v>45271</v>
      </c>
      <c r="B1442" s="1">
        <f t="shared" si="28"/>
        <v>1</v>
      </c>
      <c r="C1442" s="10" t="s">
        <v>315</v>
      </c>
      <c r="D1442" s="10" t="s">
        <v>315</v>
      </c>
      <c r="E1442" s="10" t="s">
        <v>315</v>
      </c>
    </row>
    <row r="1443" spans="1:5" x14ac:dyDescent="0.25">
      <c r="A1443" s="3">
        <v>45272</v>
      </c>
      <c r="B1443" s="1">
        <f t="shared" si="28"/>
        <v>2</v>
      </c>
      <c r="C1443" s="10" t="s">
        <v>315</v>
      </c>
      <c r="D1443" s="10" t="s">
        <v>315</v>
      </c>
      <c r="E1443" s="10" t="s">
        <v>315</v>
      </c>
    </row>
    <row r="1444" spans="1:5" x14ac:dyDescent="0.25">
      <c r="A1444" s="3">
        <v>45273</v>
      </c>
      <c r="B1444" s="1">
        <f t="shared" si="28"/>
        <v>3</v>
      </c>
      <c r="C1444" s="10" t="s">
        <v>315</v>
      </c>
      <c r="D1444" s="10" t="s">
        <v>315</v>
      </c>
      <c r="E1444" s="10" t="s">
        <v>315</v>
      </c>
    </row>
    <row r="1445" spans="1:5" x14ac:dyDescent="0.25">
      <c r="A1445" s="3">
        <v>45274</v>
      </c>
      <c r="B1445" s="1">
        <f t="shared" si="28"/>
        <v>4</v>
      </c>
      <c r="C1445" s="10" t="s">
        <v>315</v>
      </c>
      <c r="D1445" s="10" t="s">
        <v>315</v>
      </c>
      <c r="E1445" s="10" t="s">
        <v>315</v>
      </c>
    </row>
    <row r="1446" spans="1:5" x14ac:dyDescent="0.25">
      <c r="A1446" s="3">
        <v>45275</v>
      </c>
      <c r="B1446" s="1">
        <f t="shared" si="28"/>
        <v>5</v>
      </c>
      <c r="C1446" s="10" t="s">
        <v>315</v>
      </c>
      <c r="D1446" s="10" t="s">
        <v>315</v>
      </c>
      <c r="E1446" s="10" t="s">
        <v>315</v>
      </c>
    </row>
    <row r="1447" spans="1:5" x14ac:dyDescent="0.25">
      <c r="A1447" s="3">
        <v>45276</v>
      </c>
      <c r="B1447" s="1">
        <f t="shared" si="28"/>
        <v>6</v>
      </c>
      <c r="C1447" s="10" t="s">
        <v>315</v>
      </c>
      <c r="D1447" s="10" t="s">
        <v>315</v>
      </c>
      <c r="E1447" s="10" t="s">
        <v>315</v>
      </c>
    </row>
    <row r="1448" spans="1:5" x14ac:dyDescent="0.25">
      <c r="A1448" s="3">
        <v>45277</v>
      </c>
      <c r="B1448" s="1">
        <f t="shared" si="28"/>
        <v>7</v>
      </c>
      <c r="C1448" s="10" t="s">
        <v>315</v>
      </c>
      <c r="D1448" s="10" t="s">
        <v>315</v>
      </c>
      <c r="E1448" s="10" t="s">
        <v>315</v>
      </c>
    </row>
    <row r="1449" spans="1:5" x14ac:dyDescent="0.25">
      <c r="A1449" s="3">
        <v>45278</v>
      </c>
      <c r="B1449" s="1">
        <f t="shared" si="28"/>
        <v>1</v>
      </c>
      <c r="C1449" s="10" t="s">
        <v>315</v>
      </c>
      <c r="D1449" s="10" t="s">
        <v>315</v>
      </c>
      <c r="E1449" s="10" t="s">
        <v>315</v>
      </c>
    </row>
    <row r="1450" spans="1:5" x14ac:dyDescent="0.25">
      <c r="A1450" s="3">
        <v>45279</v>
      </c>
      <c r="B1450" s="1">
        <f t="shared" si="28"/>
        <v>2</v>
      </c>
      <c r="C1450" s="10" t="s">
        <v>315</v>
      </c>
      <c r="D1450" s="10" t="s">
        <v>315</v>
      </c>
      <c r="E1450" s="10" t="s">
        <v>315</v>
      </c>
    </row>
    <row r="1451" spans="1:5" x14ac:dyDescent="0.25">
      <c r="A1451" s="3">
        <v>45280</v>
      </c>
      <c r="B1451" s="1">
        <f t="shared" si="28"/>
        <v>3</v>
      </c>
      <c r="C1451" s="10" t="s">
        <v>315</v>
      </c>
      <c r="D1451" s="10" t="s">
        <v>315</v>
      </c>
      <c r="E1451" s="10" t="s">
        <v>315</v>
      </c>
    </row>
    <row r="1452" spans="1:5" x14ac:dyDescent="0.25">
      <c r="A1452" s="3">
        <v>45281</v>
      </c>
      <c r="B1452" s="1">
        <f t="shared" si="28"/>
        <v>4</v>
      </c>
      <c r="C1452" s="10" t="s">
        <v>315</v>
      </c>
      <c r="D1452" s="10" t="s">
        <v>315</v>
      </c>
      <c r="E1452" s="10" t="s">
        <v>315</v>
      </c>
    </row>
    <row r="1453" spans="1:5" x14ac:dyDescent="0.25">
      <c r="A1453" s="3">
        <v>45282</v>
      </c>
      <c r="B1453" s="1">
        <f t="shared" si="28"/>
        <v>5</v>
      </c>
      <c r="C1453" s="10" t="s">
        <v>315</v>
      </c>
      <c r="D1453" s="10" t="s">
        <v>315</v>
      </c>
      <c r="E1453" s="10" t="s">
        <v>315</v>
      </c>
    </row>
    <row r="1454" spans="1:5" x14ac:dyDescent="0.25">
      <c r="A1454" s="3">
        <v>45283</v>
      </c>
      <c r="B1454" s="1">
        <f t="shared" si="28"/>
        <v>6</v>
      </c>
      <c r="C1454" s="10" t="s">
        <v>315</v>
      </c>
      <c r="D1454" s="10" t="s">
        <v>315</v>
      </c>
      <c r="E1454" s="10" t="s">
        <v>315</v>
      </c>
    </row>
    <row r="1455" spans="1:5" x14ac:dyDescent="0.25">
      <c r="A1455" s="3">
        <v>45284</v>
      </c>
      <c r="B1455" s="1">
        <f t="shared" si="28"/>
        <v>7</v>
      </c>
      <c r="C1455" s="10" t="s">
        <v>315</v>
      </c>
      <c r="D1455" s="10" t="s">
        <v>315</v>
      </c>
      <c r="E1455" s="10" t="s">
        <v>315</v>
      </c>
    </row>
    <row r="1456" spans="1:5" x14ac:dyDescent="0.25">
      <c r="A1456" s="3">
        <v>45285</v>
      </c>
      <c r="B1456" s="1">
        <f t="shared" si="28"/>
        <v>1</v>
      </c>
      <c r="C1456" s="10" t="s">
        <v>315</v>
      </c>
      <c r="D1456" s="10" t="s">
        <v>315</v>
      </c>
      <c r="E1456" s="10" t="s">
        <v>315</v>
      </c>
    </row>
    <row r="1457" spans="1:5" x14ac:dyDescent="0.25">
      <c r="A1457" s="3">
        <v>45286</v>
      </c>
      <c r="B1457" s="1">
        <f t="shared" si="28"/>
        <v>2</v>
      </c>
      <c r="C1457" s="10" t="s">
        <v>315</v>
      </c>
      <c r="D1457" s="10" t="s">
        <v>315</v>
      </c>
      <c r="E1457" s="10" t="s">
        <v>315</v>
      </c>
    </row>
    <row r="1458" spans="1:5" x14ac:dyDescent="0.25">
      <c r="A1458" s="3">
        <v>45287</v>
      </c>
      <c r="B1458" s="1">
        <f t="shared" si="28"/>
        <v>3</v>
      </c>
      <c r="C1458" s="10" t="s">
        <v>315</v>
      </c>
      <c r="D1458" s="10" t="s">
        <v>315</v>
      </c>
      <c r="E1458" s="10" t="s">
        <v>315</v>
      </c>
    </row>
    <row r="1459" spans="1:5" x14ac:dyDescent="0.25">
      <c r="A1459" s="3">
        <v>45288</v>
      </c>
      <c r="B1459" s="1">
        <f t="shared" si="28"/>
        <v>4</v>
      </c>
      <c r="C1459" s="10" t="s">
        <v>315</v>
      </c>
      <c r="D1459" s="10" t="s">
        <v>315</v>
      </c>
      <c r="E1459" s="10" t="s">
        <v>315</v>
      </c>
    </row>
    <row r="1460" spans="1:5" x14ac:dyDescent="0.25">
      <c r="A1460" s="3">
        <v>45289</v>
      </c>
      <c r="B1460" s="1">
        <f t="shared" si="28"/>
        <v>5</v>
      </c>
      <c r="C1460" s="10" t="s">
        <v>315</v>
      </c>
      <c r="D1460" s="10" t="s">
        <v>315</v>
      </c>
      <c r="E1460" s="10" t="s">
        <v>315</v>
      </c>
    </row>
    <row r="1461" spans="1:5" x14ac:dyDescent="0.25">
      <c r="A1461" s="3">
        <v>45290</v>
      </c>
      <c r="B1461" s="1">
        <f t="shared" si="28"/>
        <v>6</v>
      </c>
      <c r="C1461" s="10" t="s">
        <v>315</v>
      </c>
      <c r="D1461" s="10" t="s">
        <v>315</v>
      </c>
      <c r="E1461" s="10" t="s">
        <v>315</v>
      </c>
    </row>
    <row r="1462" spans="1:5" x14ac:dyDescent="0.25">
      <c r="A1462" s="3">
        <v>45291</v>
      </c>
      <c r="B1462" s="1">
        <f t="shared" si="28"/>
        <v>7</v>
      </c>
      <c r="C1462" s="10" t="s">
        <v>315</v>
      </c>
      <c r="D1462" s="10" t="s">
        <v>315</v>
      </c>
      <c r="E1462" s="10" t="s">
        <v>315</v>
      </c>
    </row>
    <row r="1463" spans="1:5" x14ac:dyDescent="0.25">
      <c r="A1463" s="3">
        <v>45292</v>
      </c>
      <c r="B1463" s="1">
        <f t="shared" si="28"/>
        <v>1</v>
      </c>
      <c r="C1463" s="10" t="s">
        <v>315</v>
      </c>
      <c r="D1463" s="10" t="s">
        <v>315</v>
      </c>
      <c r="E1463" s="10" t="s">
        <v>315</v>
      </c>
    </row>
    <row r="1464" spans="1:5" x14ac:dyDescent="0.25">
      <c r="A1464" s="3">
        <v>45293</v>
      </c>
      <c r="B1464" s="1">
        <f t="shared" si="28"/>
        <v>2</v>
      </c>
      <c r="C1464" s="10" t="s">
        <v>315</v>
      </c>
      <c r="D1464" s="10" t="s">
        <v>315</v>
      </c>
      <c r="E1464" s="10" t="s">
        <v>315</v>
      </c>
    </row>
    <row r="1465" spans="1:5" x14ac:dyDescent="0.25">
      <c r="A1465" s="3">
        <v>45294</v>
      </c>
      <c r="B1465" s="1">
        <f t="shared" si="28"/>
        <v>3</v>
      </c>
      <c r="C1465" s="10" t="s">
        <v>315</v>
      </c>
      <c r="D1465" s="10" t="s">
        <v>315</v>
      </c>
      <c r="E1465" s="10" t="s">
        <v>315</v>
      </c>
    </row>
    <row r="1466" spans="1:5" x14ac:dyDescent="0.25">
      <c r="A1466" s="3">
        <v>45295</v>
      </c>
      <c r="B1466" s="1">
        <f t="shared" si="28"/>
        <v>4</v>
      </c>
      <c r="C1466" s="10" t="s">
        <v>315</v>
      </c>
      <c r="D1466" s="10" t="s">
        <v>315</v>
      </c>
      <c r="E1466" s="10" t="s">
        <v>315</v>
      </c>
    </row>
    <row r="1467" spans="1:5" x14ac:dyDescent="0.25">
      <c r="A1467" s="3">
        <v>45296</v>
      </c>
      <c r="B1467" s="1">
        <f t="shared" si="28"/>
        <v>5</v>
      </c>
      <c r="C1467" s="10" t="s">
        <v>315</v>
      </c>
      <c r="D1467" s="10" t="s">
        <v>315</v>
      </c>
      <c r="E1467" s="10" t="s">
        <v>315</v>
      </c>
    </row>
    <row r="1468" spans="1:5" x14ac:dyDescent="0.25">
      <c r="A1468" s="3">
        <v>45297</v>
      </c>
      <c r="B1468" s="1">
        <f t="shared" si="28"/>
        <v>6</v>
      </c>
      <c r="C1468" s="10" t="s">
        <v>315</v>
      </c>
      <c r="D1468" s="10" t="s">
        <v>313</v>
      </c>
      <c r="E1468" s="10" t="s">
        <v>313</v>
      </c>
    </row>
    <row r="1469" spans="1:5" x14ac:dyDescent="0.25">
      <c r="A1469" s="3">
        <v>45298</v>
      </c>
      <c r="B1469" s="1">
        <f t="shared" si="28"/>
        <v>7</v>
      </c>
      <c r="C1469" s="10" t="s">
        <v>313</v>
      </c>
      <c r="D1469" s="10" t="s">
        <v>313</v>
      </c>
      <c r="E1469" s="10" t="s">
        <v>313</v>
      </c>
    </row>
    <row r="1470" spans="1:5" x14ac:dyDescent="0.25">
      <c r="A1470" s="3">
        <v>45299</v>
      </c>
      <c r="B1470" s="1">
        <f t="shared" si="28"/>
        <v>1</v>
      </c>
      <c r="C1470" s="10" t="s">
        <v>315</v>
      </c>
      <c r="D1470" s="10" t="s">
        <v>315</v>
      </c>
      <c r="E1470" s="10" t="s">
        <v>315</v>
      </c>
    </row>
    <row r="1471" spans="1:5" x14ac:dyDescent="0.25">
      <c r="A1471" s="3">
        <v>45300</v>
      </c>
      <c r="B1471" s="1">
        <f t="shared" si="28"/>
        <v>2</v>
      </c>
      <c r="C1471" s="10" t="s">
        <v>315</v>
      </c>
      <c r="D1471" s="10" t="s">
        <v>315</v>
      </c>
      <c r="E1471" s="10" t="s">
        <v>315</v>
      </c>
    </row>
    <row r="1472" spans="1:5" x14ac:dyDescent="0.25">
      <c r="A1472" s="3">
        <v>45301</v>
      </c>
      <c r="B1472" s="1">
        <f t="shared" si="28"/>
        <v>3</v>
      </c>
      <c r="C1472" s="10" t="s">
        <v>315</v>
      </c>
      <c r="D1472" s="10" t="s">
        <v>315</v>
      </c>
      <c r="E1472" s="10" t="s">
        <v>315</v>
      </c>
    </row>
    <row r="1473" spans="1:5" x14ac:dyDescent="0.25">
      <c r="A1473" s="3">
        <v>45302</v>
      </c>
      <c r="B1473" s="1">
        <f t="shared" si="28"/>
        <v>4</v>
      </c>
      <c r="C1473" s="10" t="s">
        <v>315</v>
      </c>
      <c r="D1473" s="10" t="s">
        <v>315</v>
      </c>
      <c r="E1473" s="10" t="s">
        <v>315</v>
      </c>
    </row>
    <row r="1474" spans="1:5" x14ac:dyDescent="0.25">
      <c r="A1474" s="3">
        <v>45303</v>
      </c>
      <c r="B1474" s="1">
        <f t="shared" si="28"/>
        <v>5</v>
      </c>
      <c r="C1474" s="10" t="s">
        <v>315</v>
      </c>
      <c r="D1474" s="10" t="s">
        <v>315</v>
      </c>
      <c r="E1474" s="10" t="s">
        <v>315</v>
      </c>
    </row>
    <row r="1475" spans="1:5" x14ac:dyDescent="0.25">
      <c r="A1475" s="3">
        <v>45304</v>
      </c>
      <c r="B1475" s="1">
        <f t="shared" si="28"/>
        <v>6</v>
      </c>
      <c r="C1475" s="10" t="s">
        <v>315</v>
      </c>
      <c r="D1475" s="10" t="s">
        <v>313</v>
      </c>
      <c r="E1475" s="10" t="s">
        <v>313</v>
      </c>
    </row>
    <row r="1476" spans="1:5" x14ac:dyDescent="0.25">
      <c r="A1476" s="3">
        <v>45305</v>
      </c>
      <c r="B1476" s="1">
        <f t="shared" si="28"/>
        <v>7</v>
      </c>
      <c r="C1476" s="10" t="s">
        <v>313</v>
      </c>
      <c r="D1476" s="10" t="s">
        <v>313</v>
      </c>
      <c r="E1476" s="10" t="s">
        <v>313</v>
      </c>
    </row>
    <row r="1477" spans="1:5" x14ac:dyDescent="0.25">
      <c r="A1477" s="3">
        <v>45306</v>
      </c>
      <c r="B1477" s="1">
        <f t="shared" si="28"/>
        <v>1</v>
      </c>
      <c r="C1477" s="10" t="s">
        <v>315</v>
      </c>
      <c r="D1477" s="10" t="s">
        <v>315</v>
      </c>
      <c r="E1477" s="10" t="s">
        <v>315</v>
      </c>
    </row>
    <row r="1478" spans="1:5" x14ac:dyDescent="0.25">
      <c r="A1478" s="3">
        <v>45307</v>
      </c>
      <c r="B1478" s="1">
        <f t="shared" si="28"/>
        <v>2</v>
      </c>
      <c r="C1478" s="10" t="s">
        <v>315</v>
      </c>
      <c r="D1478" s="10" t="s">
        <v>315</v>
      </c>
      <c r="E1478" s="10" t="s">
        <v>315</v>
      </c>
    </row>
    <row r="1479" spans="1:5" x14ac:dyDescent="0.25">
      <c r="A1479" s="3">
        <v>45308</v>
      </c>
      <c r="B1479" s="1">
        <f t="shared" si="28"/>
        <v>3</v>
      </c>
      <c r="C1479" s="10" t="s">
        <v>315</v>
      </c>
      <c r="D1479" s="10" t="s">
        <v>315</v>
      </c>
      <c r="E1479" s="10" t="s">
        <v>315</v>
      </c>
    </row>
    <row r="1480" spans="1:5" x14ac:dyDescent="0.25">
      <c r="A1480" s="3">
        <v>45309</v>
      </c>
      <c r="B1480" s="1">
        <f t="shared" si="28"/>
        <v>4</v>
      </c>
      <c r="C1480" s="10" t="s">
        <v>315</v>
      </c>
      <c r="D1480" s="10" t="s">
        <v>315</v>
      </c>
      <c r="E1480" s="10" t="s">
        <v>315</v>
      </c>
    </row>
    <row r="1481" spans="1:5" x14ac:dyDescent="0.25">
      <c r="A1481" s="3">
        <v>45310</v>
      </c>
      <c r="B1481" s="1">
        <f t="shared" si="28"/>
        <v>5</v>
      </c>
      <c r="C1481" s="10" t="s">
        <v>315</v>
      </c>
      <c r="D1481" s="10" t="s">
        <v>315</v>
      </c>
      <c r="E1481" s="10" t="s">
        <v>315</v>
      </c>
    </row>
    <row r="1482" spans="1:5" x14ac:dyDescent="0.25">
      <c r="A1482" s="3">
        <v>45311</v>
      </c>
      <c r="B1482" s="1">
        <f t="shared" si="28"/>
        <v>6</v>
      </c>
      <c r="C1482" s="10" t="s">
        <v>315</v>
      </c>
      <c r="D1482" s="10" t="s">
        <v>313</v>
      </c>
      <c r="E1482" s="10" t="s">
        <v>313</v>
      </c>
    </row>
    <row r="1483" spans="1:5" x14ac:dyDescent="0.25">
      <c r="A1483" s="3">
        <v>45312</v>
      </c>
      <c r="B1483" s="1">
        <f t="shared" si="28"/>
        <v>7</v>
      </c>
      <c r="C1483" s="10" t="s">
        <v>313</v>
      </c>
      <c r="D1483" s="10" t="s">
        <v>313</v>
      </c>
      <c r="E1483" s="10" t="s">
        <v>313</v>
      </c>
    </row>
    <row r="1484" spans="1:5" x14ac:dyDescent="0.25">
      <c r="A1484" s="3">
        <v>45313</v>
      </c>
      <c r="B1484" s="1">
        <f t="shared" si="28"/>
        <v>1</v>
      </c>
      <c r="C1484" s="10" t="s">
        <v>315</v>
      </c>
      <c r="D1484" s="10" t="s">
        <v>315</v>
      </c>
      <c r="E1484" s="10" t="s">
        <v>315</v>
      </c>
    </row>
    <row r="1485" spans="1:5" x14ac:dyDescent="0.25">
      <c r="A1485" s="3">
        <v>45314</v>
      </c>
      <c r="B1485" s="1">
        <f t="shared" si="28"/>
        <v>2</v>
      </c>
      <c r="C1485" s="10" t="s">
        <v>315</v>
      </c>
      <c r="D1485" s="10" t="s">
        <v>315</v>
      </c>
      <c r="E1485" s="10" t="s">
        <v>315</v>
      </c>
    </row>
    <row r="1486" spans="1:5" x14ac:dyDescent="0.25">
      <c r="A1486" s="3">
        <v>45315</v>
      </c>
      <c r="B1486" s="1">
        <f t="shared" si="28"/>
        <v>3</v>
      </c>
      <c r="C1486" s="10" t="s">
        <v>315</v>
      </c>
      <c r="D1486" s="10" t="s">
        <v>315</v>
      </c>
      <c r="E1486" s="10" t="s">
        <v>315</v>
      </c>
    </row>
    <row r="1487" spans="1:5" x14ac:dyDescent="0.25">
      <c r="A1487" s="3">
        <v>45316</v>
      </c>
      <c r="B1487" s="1">
        <f t="shared" si="28"/>
        <v>4</v>
      </c>
      <c r="C1487" s="10" t="s">
        <v>315</v>
      </c>
      <c r="D1487" s="10" t="s">
        <v>315</v>
      </c>
      <c r="E1487" s="10" t="s">
        <v>315</v>
      </c>
    </row>
    <row r="1488" spans="1:5" x14ac:dyDescent="0.25">
      <c r="A1488" s="3">
        <v>45317</v>
      </c>
      <c r="B1488" s="1">
        <f t="shared" si="28"/>
        <v>5</v>
      </c>
      <c r="C1488" s="10" t="s">
        <v>315</v>
      </c>
      <c r="D1488" s="10" t="s">
        <v>315</v>
      </c>
      <c r="E1488" s="10" t="s">
        <v>315</v>
      </c>
    </row>
    <row r="1489" spans="1:5" x14ac:dyDescent="0.25">
      <c r="A1489" s="3">
        <v>45318</v>
      </c>
      <c r="B1489" s="1">
        <f t="shared" si="28"/>
        <v>6</v>
      </c>
      <c r="C1489" s="10" t="s">
        <v>315</v>
      </c>
      <c r="D1489" s="10" t="s">
        <v>313</v>
      </c>
      <c r="E1489" s="10" t="s">
        <v>313</v>
      </c>
    </row>
    <row r="1490" spans="1:5" x14ac:dyDescent="0.25">
      <c r="A1490" s="3">
        <v>45319</v>
      </c>
      <c r="B1490" s="1">
        <f t="shared" si="28"/>
        <v>7</v>
      </c>
      <c r="C1490" s="10" t="s">
        <v>313</v>
      </c>
      <c r="D1490" s="10" t="s">
        <v>313</v>
      </c>
      <c r="E1490" s="10" t="s">
        <v>313</v>
      </c>
    </row>
    <row r="1491" spans="1:5" x14ac:dyDescent="0.25">
      <c r="A1491" s="3">
        <v>45320</v>
      </c>
      <c r="B1491" s="1">
        <f t="shared" si="28"/>
        <v>1</v>
      </c>
      <c r="C1491" s="10" t="s">
        <v>315</v>
      </c>
      <c r="D1491" s="10" t="s">
        <v>315</v>
      </c>
      <c r="E1491" s="10" t="s">
        <v>315</v>
      </c>
    </row>
    <row r="1492" spans="1:5" x14ac:dyDescent="0.25">
      <c r="A1492" s="3">
        <v>45321</v>
      </c>
      <c r="B1492" s="1">
        <f t="shared" si="28"/>
        <v>2</v>
      </c>
      <c r="C1492" s="10" t="s">
        <v>315</v>
      </c>
      <c r="D1492" s="10" t="s">
        <v>315</v>
      </c>
      <c r="E1492" s="10" t="s">
        <v>315</v>
      </c>
    </row>
    <row r="1493" spans="1:5" x14ac:dyDescent="0.25">
      <c r="A1493" s="3">
        <v>45322</v>
      </c>
      <c r="B1493" s="1">
        <f t="shared" si="28"/>
        <v>3</v>
      </c>
      <c r="C1493" s="10" t="s">
        <v>315</v>
      </c>
      <c r="D1493" s="10" t="s">
        <v>315</v>
      </c>
      <c r="E1493" s="10" t="s">
        <v>315</v>
      </c>
    </row>
    <row r="1494" spans="1:5" x14ac:dyDescent="0.25">
      <c r="A1494" s="3">
        <v>45323</v>
      </c>
      <c r="B1494" s="1">
        <f t="shared" si="28"/>
        <v>4</v>
      </c>
      <c r="C1494" s="10" t="s">
        <v>315</v>
      </c>
      <c r="D1494" s="10" t="s">
        <v>315</v>
      </c>
      <c r="E1494" s="10" t="s">
        <v>315</v>
      </c>
    </row>
    <row r="1495" spans="1:5" x14ac:dyDescent="0.25">
      <c r="A1495" s="3">
        <v>45324</v>
      </c>
      <c r="B1495" s="1">
        <f t="shared" si="28"/>
        <v>5</v>
      </c>
      <c r="C1495" s="10" t="s">
        <v>315</v>
      </c>
      <c r="D1495" s="10" t="s">
        <v>315</v>
      </c>
      <c r="E1495" s="10" t="s">
        <v>315</v>
      </c>
    </row>
    <row r="1496" spans="1:5" x14ac:dyDescent="0.25">
      <c r="A1496" s="3">
        <v>45325</v>
      </c>
      <c r="B1496" s="1">
        <f t="shared" si="28"/>
        <v>6</v>
      </c>
      <c r="C1496" s="10" t="s">
        <v>315</v>
      </c>
      <c r="D1496" s="10" t="s">
        <v>313</v>
      </c>
      <c r="E1496" s="10" t="s">
        <v>313</v>
      </c>
    </row>
    <row r="1497" spans="1:5" x14ac:dyDescent="0.25">
      <c r="A1497" s="3">
        <v>45326</v>
      </c>
      <c r="B1497" s="1">
        <f t="shared" si="28"/>
        <v>7</v>
      </c>
      <c r="C1497" s="10" t="s">
        <v>313</v>
      </c>
      <c r="D1497" s="10" t="s">
        <v>313</v>
      </c>
      <c r="E1497" s="10" t="s">
        <v>313</v>
      </c>
    </row>
    <row r="1498" spans="1:5" x14ac:dyDescent="0.25">
      <c r="A1498" s="3">
        <v>45327</v>
      </c>
      <c r="B1498" s="1">
        <f t="shared" si="28"/>
        <v>1</v>
      </c>
      <c r="C1498" s="10" t="s">
        <v>315</v>
      </c>
      <c r="D1498" s="10" t="s">
        <v>315</v>
      </c>
      <c r="E1498" s="10" t="s">
        <v>315</v>
      </c>
    </row>
    <row r="1499" spans="1:5" x14ac:dyDescent="0.25">
      <c r="A1499" s="3">
        <v>45328</v>
      </c>
      <c r="B1499" s="1">
        <f t="shared" si="28"/>
        <v>2</v>
      </c>
      <c r="C1499" s="10" t="s">
        <v>315</v>
      </c>
      <c r="D1499" s="10" t="s">
        <v>315</v>
      </c>
      <c r="E1499" s="10" t="s">
        <v>315</v>
      </c>
    </row>
    <row r="1500" spans="1:5" x14ac:dyDescent="0.25">
      <c r="A1500" s="3">
        <v>45329</v>
      </c>
      <c r="B1500" s="1">
        <f t="shared" si="28"/>
        <v>3</v>
      </c>
      <c r="C1500" s="10" t="s">
        <v>315</v>
      </c>
      <c r="D1500" s="10" t="s">
        <v>315</v>
      </c>
      <c r="E1500" s="10" t="s">
        <v>315</v>
      </c>
    </row>
    <row r="1501" spans="1:5" x14ac:dyDescent="0.25">
      <c r="A1501" s="3">
        <v>45330</v>
      </c>
      <c r="B1501" s="1">
        <f t="shared" si="28"/>
        <v>4</v>
      </c>
      <c r="C1501" s="10" t="s">
        <v>315</v>
      </c>
      <c r="D1501" s="10" t="s">
        <v>315</v>
      </c>
      <c r="E1501" s="10" t="s">
        <v>315</v>
      </c>
    </row>
    <row r="1502" spans="1:5" x14ac:dyDescent="0.25">
      <c r="A1502" s="3">
        <v>45331</v>
      </c>
      <c r="B1502" s="1">
        <f t="shared" si="28"/>
        <v>5</v>
      </c>
      <c r="C1502" s="10" t="s">
        <v>315</v>
      </c>
      <c r="D1502" s="10" t="s">
        <v>315</v>
      </c>
      <c r="E1502" s="10" t="s">
        <v>315</v>
      </c>
    </row>
    <row r="1503" spans="1:5" x14ac:dyDescent="0.25">
      <c r="A1503" s="3">
        <v>45332</v>
      </c>
      <c r="B1503" s="1">
        <f t="shared" si="28"/>
        <v>6</v>
      </c>
      <c r="C1503" s="10" t="s">
        <v>315</v>
      </c>
      <c r="D1503" s="10" t="s">
        <v>313</v>
      </c>
      <c r="E1503" s="10" t="s">
        <v>313</v>
      </c>
    </row>
    <row r="1504" spans="1:5" x14ac:dyDescent="0.25">
      <c r="A1504" s="3">
        <v>45333</v>
      </c>
      <c r="B1504" s="1">
        <f t="shared" ref="B1504:B1567" si="29">IF(A1504&gt;0,WEEKDAY(A1504,2),"")</f>
        <v>7</v>
      </c>
      <c r="C1504" s="10" t="s">
        <v>313</v>
      </c>
      <c r="D1504" s="10" t="s">
        <v>313</v>
      </c>
      <c r="E1504" s="10" t="s">
        <v>313</v>
      </c>
    </row>
    <row r="1505" spans="1:5" x14ac:dyDescent="0.25">
      <c r="A1505" s="3">
        <v>45334</v>
      </c>
      <c r="B1505" s="1">
        <f t="shared" si="29"/>
        <v>1</v>
      </c>
      <c r="C1505" s="10" t="s">
        <v>315</v>
      </c>
      <c r="D1505" s="10" t="s">
        <v>315</v>
      </c>
      <c r="E1505" s="10" t="s">
        <v>315</v>
      </c>
    </row>
    <row r="1506" spans="1:5" x14ac:dyDescent="0.25">
      <c r="A1506" s="3">
        <v>45335</v>
      </c>
      <c r="B1506" s="1">
        <f t="shared" si="29"/>
        <v>2</v>
      </c>
      <c r="C1506" s="10" t="s">
        <v>315</v>
      </c>
      <c r="D1506" s="10" t="s">
        <v>315</v>
      </c>
      <c r="E1506" s="10" t="s">
        <v>315</v>
      </c>
    </row>
    <row r="1507" spans="1:5" x14ac:dyDescent="0.25">
      <c r="A1507" s="3">
        <v>45336</v>
      </c>
      <c r="B1507" s="1">
        <f t="shared" si="29"/>
        <v>3</v>
      </c>
      <c r="C1507" s="10" t="s">
        <v>315</v>
      </c>
      <c r="D1507" s="10" t="s">
        <v>315</v>
      </c>
      <c r="E1507" s="10" t="s">
        <v>315</v>
      </c>
    </row>
    <row r="1508" spans="1:5" x14ac:dyDescent="0.25">
      <c r="A1508" s="3">
        <v>45337</v>
      </c>
      <c r="B1508" s="1">
        <f t="shared" si="29"/>
        <v>4</v>
      </c>
      <c r="C1508" s="10" t="s">
        <v>315</v>
      </c>
      <c r="D1508" s="10" t="s">
        <v>315</v>
      </c>
      <c r="E1508" s="10" t="s">
        <v>315</v>
      </c>
    </row>
    <row r="1509" spans="1:5" x14ac:dyDescent="0.25">
      <c r="A1509" s="3">
        <v>45338</v>
      </c>
      <c r="B1509" s="1">
        <f t="shared" si="29"/>
        <v>5</v>
      </c>
      <c r="C1509" s="10" t="s">
        <v>315</v>
      </c>
      <c r="D1509" s="10" t="s">
        <v>315</v>
      </c>
      <c r="E1509" s="10" t="s">
        <v>315</v>
      </c>
    </row>
    <row r="1510" spans="1:5" x14ac:dyDescent="0.25">
      <c r="A1510" s="3">
        <v>45339</v>
      </c>
      <c r="B1510" s="1">
        <f t="shared" si="29"/>
        <v>6</v>
      </c>
      <c r="C1510" s="10" t="s">
        <v>315</v>
      </c>
      <c r="D1510" s="10" t="s">
        <v>313</v>
      </c>
      <c r="E1510" s="10" t="s">
        <v>313</v>
      </c>
    </row>
    <row r="1511" spans="1:5" x14ac:dyDescent="0.25">
      <c r="A1511" s="3">
        <v>45340</v>
      </c>
      <c r="B1511" s="1">
        <f t="shared" si="29"/>
        <v>7</v>
      </c>
      <c r="C1511" s="10" t="s">
        <v>313</v>
      </c>
      <c r="D1511" s="10" t="s">
        <v>313</v>
      </c>
      <c r="E1511" s="10" t="s">
        <v>313</v>
      </c>
    </row>
    <row r="1512" spans="1:5" x14ac:dyDescent="0.25">
      <c r="A1512" s="3">
        <v>45341</v>
      </c>
      <c r="B1512" s="1">
        <f t="shared" si="29"/>
        <v>1</v>
      </c>
      <c r="C1512" s="10" t="s">
        <v>315</v>
      </c>
      <c r="D1512" s="10" t="s">
        <v>315</v>
      </c>
      <c r="E1512" s="10" t="s">
        <v>315</v>
      </c>
    </row>
    <row r="1513" spans="1:5" x14ac:dyDescent="0.25">
      <c r="A1513" s="3">
        <v>45342</v>
      </c>
      <c r="B1513" s="1">
        <f t="shared" si="29"/>
        <v>2</v>
      </c>
      <c r="C1513" s="10" t="s">
        <v>315</v>
      </c>
      <c r="D1513" s="10" t="s">
        <v>315</v>
      </c>
      <c r="E1513" s="10" t="s">
        <v>315</v>
      </c>
    </row>
    <row r="1514" spans="1:5" x14ac:dyDescent="0.25">
      <c r="A1514" s="3">
        <v>45343</v>
      </c>
      <c r="B1514" s="1">
        <f t="shared" si="29"/>
        <v>3</v>
      </c>
      <c r="C1514" s="10" t="s">
        <v>315</v>
      </c>
      <c r="D1514" s="10" t="s">
        <v>315</v>
      </c>
      <c r="E1514" s="10" t="s">
        <v>315</v>
      </c>
    </row>
    <row r="1515" spans="1:5" x14ac:dyDescent="0.25">
      <c r="A1515" s="3">
        <v>45344</v>
      </c>
      <c r="B1515" s="1">
        <f t="shared" si="29"/>
        <v>4</v>
      </c>
      <c r="C1515" s="10" t="s">
        <v>315</v>
      </c>
      <c r="D1515" s="10" t="s">
        <v>315</v>
      </c>
      <c r="E1515" s="10" t="s">
        <v>315</v>
      </c>
    </row>
    <row r="1516" spans="1:5" x14ac:dyDescent="0.25">
      <c r="A1516" s="3">
        <v>45345</v>
      </c>
      <c r="B1516" s="1">
        <f t="shared" si="29"/>
        <v>5</v>
      </c>
      <c r="C1516" s="10" t="s">
        <v>315</v>
      </c>
      <c r="D1516" s="10" t="s">
        <v>315</v>
      </c>
      <c r="E1516" s="10" t="s">
        <v>315</v>
      </c>
    </row>
    <row r="1517" spans="1:5" x14ac:dyDescent="0.25">
      <c r="A1517" s="3">
        <v>45346</v>
      </c>
      <c r="B1517" s="1">
        <f t="shared" si="29"/>
        <v>6</v>
      </c>
      <c r="C1517" s="10" t="s">
        <v>315</v>
      </c>
      <c r="D1517" s="10" t="s">
        <v>313</v>
      </c>
      <c r="E1517" s="10" t="s">
        <v>313</v>
      </c>
    </row>
    <row r="1518" spans="1:5" x14ac:dyDescent="0.25">
      <c r="A1518" s="3">
        <v>45347</v>
      </c>
      <c r="B1518" s="1">
        <f t="shared" si="29"/>
        <v>7</v>
      </c>
      <c r="C1518" s="10" t="s">
        <v>313</v>
      </c>
      <c r="D1518" s="10" t="s">
        <v>313</v>
      </c>
      <c r="E1518" s="10" t="s">
        <v>313</v>
      </c>
    </row>
    <row r="1519" spans="1:5" x14ac:dyDescent="0.25">
      <c r="A1519" s="3">
        <v>45348</v>
      </c>
      <c r="B1519" s="1">
        <f t="shared" si="29"/>
        <v>1</v>
      </c>
      <c r="C1519" s="10" t="s">
        <v>315</v>
      </c>
      <c r="D1519" s="10" t="s">
        <v>315</v>
      </c>
      <c r="E1519" s="10" t="s">
        <v>315</v>
      </c>
    </row>
    <row r="1520" spans="1:5" x14ac:dyDescent="0.25">
      <c r="A1520" s="3">
        <v>45349</v>
      </c>
      <c r="B1520" s="1">
        <f t="shared" si="29"/>
        <v>2</v>
      </c>
      <c r="C1520" s="10" t="s">
        <v>315</v>
      </c>
      <c r="D1520" s="10" t="s">
        <v>315</v>
      </c>
      <c r="E1520" s="10" t="s">
        <v>315</v>
      </c>
    </row>
    <row r="1521" spans="1:5" x14ac:dyDescent="0.25">
      <c r="A1521" s="3">
        <v>45350</v>
      </c>
      <c r="B1521" s="1">
        <f t="shared" si="29"/>
        <v>3</v>
      </c>
      <c r="C1521" s="10" t="s">
        <v>315</v>
      </c>
      <c r="D1521" s="10" t="s">
        <v>315</v>
      </c>
      <c r="E1521" s="10" t="s">
        <v>315</v>
      </c>
    </row>
    <row r="1522" spans="1:5" x14ac:dyDescent="0.25">
      <c r="A1522" s="3">
        <v>45351</v>
      </c>
      <c r="B1522" s="1">
        <f t="shared" si="29"/>
        <v>4</v>
      </c>
      <c r="C1522" s="10" t="s">
        <v>315</v>
      </c>
      <c r="D1522" s="10" t="s">
        <v>315</v>
      </c>
      <c r="E1522" s="10" t="s">
        <v>315</v>
      </c>
    </row>
    <row r="1523" spans="1:5" x14ac:dyDescent="0.25">
      <c r="A1523" s="3">
        <v>45352</v>
      </c>
      <c r="B1523" s="1">
        <f t="shared" si="29"/>
        <v>5</v>
      </c>
      <c r="C1523" s="10" t="s">
        <v>315</v>
      </c>
      <c r="D1523" s="10" t="s">
        <v>315</v>
      </c>
      <c r="E1523" s="10" t="s">
        <v>315</v>
      </c>
    </row>
    <row r="1524" spans="1:5" x14ac:dyDescent="0.25">
      <c r="A1524" s="3">
        <v>45353</v>
      </c>
      <c r="B1524" s="1">
        <f t="shared" si="29"/>
        <v>6</v>
      </c>
      <c r="C1524" s="10" t="s">
        <v>315</v>
      </c>
      <c r="D1524" s="10" t="s">
        <v>313</v>
      </c>
      <c r="E1524" s="10" t="s">
        <v>313</v>
      </c>
    </row>
    <row r="1525" spans="1:5" x14ac:dyDescent="0.25">
      <c r="A1525" s="3">
        <v>45354</v>
      </c>
      <c r="B1525" s="1">
        <f t="shared" si="29"/>
        <v>7</v>
      </c>
      <c r="C1525" s="10" t="s">
        <v>313</v>
      </c>
      <c r="D1525" s="10" t="s">
        <v>313</v>
      </c>
      <c r="E1525" s="10" t="s">
        <v>313</v>
      </c>
    </row>
    <row r="1526" spans="1:5" x14ac:dyDescent="0.25">
      <c r="A1526" s="3">
        <v>45355</v>
      </c>
      <c r="B1526" s="1">
        <f t="shared" si="29"/>
        <v>1</v>
      </c>
      <c r="C1526" s="10" t="s">
        <v>315</v>
      </c>
      <c r="D1526" s="10" t="s">
        <v>315</v>
      </c>
      <c r="E1526" s="10" t="s">
        <v>315</v>
      </c>
    </row>
    <row r="1527" spans="1:5" x14ac:dyDescent="0.25">
      <c r="A1527" s="3">
        <v>45356</v>
      </c>
      <c r="B1527" s="1">
        <f t="shared" si="29"/>
        <v>2</v>
      </c>
      <c r="C1527" s="10" t="s">
        <v>315</v>
      </c>
      <c r="D1527" s="10" t="s">
        <v>315</v>
      </c>
      <c r="E1527" s="10" t="s">
        <v>315</v>
      </c>
    </row>
    <row r="1528" spans="1:5" x14ac:dyDescent="0.25">
      <c r="A1528" s="3">
        <v>45357</v>
      </c>
      <c r="B1528" s="1">
        <f t="shared" si="29"/>
        <v>3</v>
      </c>
      <c r="C1528" s="10" t="s">
        <v>315</v>
      </c>
      <c r="D1528" s="10" t="s">
        <v>315</v>
      </c>
      <c r="E1528" s="10" t="s">
        <v>315</v>
      </c>
    </row>
    <row r="1529" spans="1:5" x14ac:dyDescent="0.25">
      <c r="A1529" s="3">
        <v>45358</v>
      </c>
      <c r="B1529" s="1">
        <f t="shared" si="29"/>
        <v>4</v>
      </c>
      <c r="C1529" s="10" t="s">
        <v>315</v>
      </c>
      <c r="D1529" s="10" t="s">
        <v>315</v>
      </c>
      <c r="E1529" s="10" t="s">
        <v>315</v>
      </c>
    </row>
    <row r="1530" spans="1:5" x14ac:dyDescent="0.25">
      <c r="A1530" s="3">
        <v>45359</v>
      </c>
      <c r="B1530" s="1">
        <f t="shared" si="29"/>
        <v>5</v>
      </c>
      <c r="C1530" s="10" t="s">
        <v>315</v>
      </c>
      <c r="D1530" s="10" t="s">
        <v>315</v>
      </c>
      <c r="E1530" s="10" t="s">
        <v>315</v>
      </c>
    </row>
    <row r="1531" spans="1:5" x14ac:dyDescent="0.25">
      <c r="A1531" s="3">
        <v>45360</v>
      </c>
      <c r="B1531" s="1">
        <f t="shared" si="29"/>
        <v>6</v>
      </c>
      <c r="C1531" s="10" t="s">
        <v>315</v>
      </c>
      <c r="D1531" s="10" t="s">
        <v>313</v>
      </c>
      <c r="E1531" s="10" t="s">
        <v>313</v>
      </c>
    </row>
    <row r="1532" spans="1:5" x14ac:dyDescent="0.25">
      <c r="A1532" s="3">
        <v>45361</v>
      </c>
      <c r="B1532" s="1">
        <f t="shared" si="29"/>
        <v>7</v>
      </c>
      <c r="C1532" s="10" t="s">
        <v>313</v>
      </c>
      <c r="D1532" s="10" t="s">
        <v>313</v>
      </c>
      <c r="E1532" s="10" t="s">
        <v>313</v>
      </c>
    </row>
    <row r="1533" spans="1:5" x14ac:dyDescent="0.25">
      <c r="A1533" s="3">
        <v>45362</v>
      </c>
      <c r="B1533" s="1">
        <f t="shared" si="29"/>
        <v>1</v>
      </c>
      <c r="C1533" s="10" t="s">
        <v>315</v>
      </c>
      <c r="D1533" s="10" t="s">
        <v>315</v>
      </c>
      <c r="E1533" s="10" t="s">
        <v>315</v>
      </c>
    </row>
    <row r="1534" spans="1:5" x14ac:dyDescent="0.25">
      <c r="A1534" s="3">
        <v>45363</v>
      </c>
      <c r="B1534" s="1">
        <f t="shared" si="29"/>
        <v>2</v>
      </c>
      <c r="C1534" s="10" t="s">
        <v>315</v>
      </c>
      <c r="D1534" s="10" t="s">
        <v>315</v>
      </c>
      <c r="E1534" s="10" t="s">
        <v>315</v>
      </c>
    </row>
    <row r="1535" spans="1:5" x14ac:dyDescent="0.25">
      <c r="A1535" s="3">
        <v>45364</v>
      </c>
      <c r="B1535" s="1">
        <f t="shared" si="29"/>
        <v>3</v>
      </c>
      <c r="C1535" s="10" t="s">
        <v>315</v>
      </c>
      <c r="D1535" s="10" t="s">
        <v>315</v>
      </c>
      <c r="E1535" s="10" t="s">
        <v>315</v>
      </c>
    </row>
    <row r="1536" spans="1:5" x14ac:dyDescent="0.25">
      <c r="A1536" s="3">
        <v>45365</v>
      </c>
      <c r="B1536" s="1">
        <f t="shared" si="29"/>
        <v>4</v>
      </c>
      <c r="C1536" s="10" t="s">
        <v>315</v>
      </c>
      <c r="D1536" s="10" t="s">
        <v>315</v>
      </c>
      <c r="E1536" s="10" t="s">
        <v>315</v>
      </c>
    </row>
    <row r="1537" spans="1:5" x14ac:dyDescent="0.25">
      <c r="A1537" s="3">
        <v>45366</v>
      </c>
      <c r="B1537" s="1">
        <f t="shared" si="29"/>
        <v>5</v>
      </c>
      <c r="C1537" s="10" t="s">
        <v>315</v>
      </c>
      <c r="D1537" s="10" t="s">
        <v>315</v>
      </c>
      <c r="E1537" s="10" t="s">
        <v>315</v>
      </c>
    </row>
    <row r="1538" spans="1:5" x14ac:dyDescent="0.25">
      <c r="A1538" s="3">
        <v>45367</v>
      </c>
      <c r="B1538" s="1">
        <f t="shared" si="29"/>
        <v>6</v>
      </c>
      <c r="C1538" s="10" t="s">
        <v>315</v>
      </c>
      <c r="D1538" s="10" t="s">
        <v>313</v>
      </c>
      <c r="E1538" s="10" t="s">
        <v>313</v>
      </c>
    </row>
    <row r="1539" spans="1:5" x14ac:dyDescent="0.25">
      <c r="A1539" s="3">
        <v>45368</v>
      </c>
      <c r="B1539" s="1">
        <f t="shared" si="29"/>
        <v>7</v>
      </c>
      <c r="C1539" s="10" t="s">
        <v>313</v>
      </c>
      <c r="D1539" s="10" t="s">
        <v>313</v>
      </c>
      <c r="E1539" s="10" t="s">
        <v>313</v>
      </c>
    </row>
    <row r="1540" spans="1:5" x14ac:dyDescent="0.25">
      <c r="A1540" s="3">
        <v>45369</v>
      </c>
      <c r="B1540" s="1">
        <f t="shared" si="29"/>
        <v>1</v>
      </c>
      <c r="C1540" s="10" t="s">
        <v>315</v>
      </c>
      <c r="D1540" s="10" t="s">
        <v>315</v>
      </c>
      <c r="E1540" s="10" t="s">
        <v>315</v>
      </c>
    </row>
    <row r="1541" spans="1:5" x14ac:dyDescent="0.25">
      <c r="A1541" s="3">
        <v>45370</v>
      </c>
      <c r="B1541" s="1">
        <f t="shared" si="29"/>
        <v>2</v>
      </c>
      <c r="C1541" s="10" t="s">
        <v>315</v>
      </c>
      <c r="D1541" s="10" t="s">
        <v>315</v>
      </c>
      <c r="E1541" s="10" t="s">
        <v>315</v>
      </c>
    </row>
    <row r="1542" spans="1:5" x14ac:dyDescent="0.25">
      <c r="A1542" s="3">
        <v>45371</v>
      </c>
      <c r="B1542" s="1">
        <f t="shared" si="29"/>
        <v>3</v>
      </c>
      <c r="C1542" s="10" t="s">
        <v>315</v>
      </c>
      <c r="D1542" s="10" t="s">
        <v>315</v>
      </c>
      <c r="E1542" s="10" t="s">
        <v>315</v>
      </c>
    </row>
    <row r="1543" spans="1:5" x14ac:dyDescent="0.25">
      <c r="A1543" s="3">
        <v>45372</v>
      </c>
      <c r="B1543" s="1">
        <f t="shared" si="29"/>
        <v>4</v>
      </c>
      <c r="C1543" s="10" t="s">
        <v>315</v>
      </c>
      <c r="D1543" s="10" t="s">
        <v>315</v>
      </c>
      <c r="E1543" s="10" t="s">
        <v>315</v>
      </c>
    </row>
    <row r="1544" spans="1:5" x14ac:dyDescent="0.25">
      <c r="A1544" s="3">
        <v>45373</v>
      </c>
      <c r="B1544" s="1">
        <f t="shared" si="29"/>
        <v>5</v>
      </c>
      <c r="C1544" s="10" t="s">
        <v>315</v>
      </c>
      <c r="D1544" s="10" t="s">
        <v>315</v>
      </c>
      <c r="E1544" s="10" t="s">
        <v>315</v>
      </c>
    </row>
    <row r="1545" spans="1:5" x14ac:dyDescent="0.25">
      <c r="A1545" s="3">
        <v>45374</v>
      </c>
      <c r="B1545" s="1">
        <f t="shared" si="29"/>
        <v>6</v>
      </c>
      <c r="C1545" s="10" t="s">
        <v>315</v>
      </c>
      <c r="D1545" s="10" t="s">
        <v>313</v>
      </c>
      <c r="E1545" s="10" t="s">
        <v>313</v>
      </c>
    </row>
    <row r="1546" spans="1:5" x14ac:dyDescent="0.25">
      <c r="A1546" s="3">
        <v>45375</v>
      </c>
      <c r="B1546" s="1">
        <f t="shared" si="29"/>
        <v>7</v>
      </c>
      <c r="C1546" s="10" t="s">
        <v>313</v>
      </c>
      <c r="D1546" s="10" t="s">
        <v>313</v>
      </c>
      <c r="E1546" s="10" t="s">
        <v>313</v>
      </c>
    </row>
    <row r="1547" spans="1:5" x14ac:dyDescent="0.25">
      <c r="A1547" s="3">
        <v>45376</v>
      </c>
      <c r="B1547" s="1">
        <f t="shared" si="29"/>
        <v>1</v>
      </c>
      <c r="C1547" s="10" t="s">
        <v>315</v>
      </c>
      <c r="D1547" s="10" t="s">
        <v>315</v>
      </c>
      <c r="E1547" s="10" t="s">
        <v>315</v>
      </c>
    </row>
    <row r="1548" spans="1:5" x14ac:dyDescent="0.25">
      <c r="A1548" s="3">
        <v>45377</v>
      </c>
      <c r="B1548" s="1">
        <f t="shared" si="29"/>
        <v>2</v>
      </c>
      <c r="C1548" s="10" t="s">
        <v>315</v>
      </c>
      <c r="D1548" s="10" t="s">
        <v>315</v>
      </c>
      <c r="E1548" s="10" t="s">
        <v>315</v>
      </c>
    </row>
    <row r="1549" spans="1:5" x14ac:dyDescent="0.25">
      <c r="A1549" s="3">
        <v>45378</v>
      </c>
      <c r="B1549" s="1">
        <f t="shared" si="29"/>
        <v>3</v>
      </c>
      <c r="C1549" s="10" t="s">
        <v>315</v>
      </c>
      <c r="D1549" s="10" t="s">
        <v>315</v>
      </c>
      <c r="E1549" s="10" t="s">
        <v>315</v>
      </c>
    </row>
    <row r="1550" spans="1:5" x14ac:dyDescent="0.25">
      <c r="A1550" s="3">
        <v>45379</v>
      </c>
      <c r="B1550" s="1">
        <f t="shared" si="29"/>
        <v>4</v>
      </c>
      <c r="C1550" s="10" t="s">
        <v>315</v>
      </c>
      <c r="D1550" s="10" t="s">
        <v>315</v>
      </c>
      <c r="E1550" s="10" t="s">
        <v>315</v>
      </c>
    </row>
    <row r="1551" spans="1:5" x14ac:dyDescent="0.25">
      <c r="A1551" s="3">
        <v>45380</v>
      </c>
      <c r="B1551" s="1">
        <f t="shared" si="29"/>
        <v>5</v>
      </c>
      <c r="C1551" s="10" t="s">
        <v>315</v>
      </c>
      <c r="D1551" s="10" t="s">
        <v>315</v>
      </c>
      <c r="E1551" s="10" t="s">
        <v>315</v>
      </c>
    </row>
    <row r="1552" spans="1:5" x14ac:dyDescent="0.25">
      <c r="A1552" s="3">
        <v>45381</v>
      </c>
      <c r="B1552" s="1">
        <f t="shared" si="29"/>
        <v>6</v>
      </c>
      <c r="C1552" s="10" t="s">
        <v>315</v>
      </c>
      <c r="D1552" s="10" t="s">
        <v>315</v>
      </c>
      <c r="E1552" s="10" t="s">
        <v>315</v>
      </c>
    </row>
    <row r="1553" spans="1:5" x14ac:dyDescent="0.25">
      <c r="A1553" s="3">
        <v>45382</v>
      </c>
      <c r="B1553" s="1">
        <f t="shared" si="29"/>
        <v>7</v>
      </c>
      <c r="C1553" s="10" t="s">
        <v>315</v>
      </c>
      <c r="D1553" s="10" t="s">
        <v>315</v>
      </c>
      <c r="E1553" s="10" t="s">
        <v>315</v>
      </c>
    </row>
    <row r="1554" spans="1:5" x14ac:dyDescent="0.25">
      <c r="A1554" s="3">
        <v>45383</v>
      </c>
      <c r="B1554" s="1">
        <f t="shared" si="29"/>
        <v>1</v>
      </c>
      <c r="C1554" s="10" t="s">
        <v>315</v>
      </c>
      <c r="D1554" s="10" t="s">
        <v>315</v>
      </c>
      <c r="E1554" s="10" t="s">
        <v>315</v>
      </c>
    </row>
    <row r="1555" spans="1:5" x14ac:dyDescent="0.25">
      <c r="A1555" s="3">
        <v>45384</v>
      </c>
      <c r="B1555" s="1">
        <f t="shared" si="29"/>
        <v>2</v>
      </c>
      <c r="C1555" s="10" t="s">
        <v>315</v>
      </c>
      <c r="D1555" s="10" t="s">
        <v>315</v>
      </c>
      <c r="E1555" s="10" t="s">
        <v>315</v>
      </c>
    </row>
    <row r="1556" spans="1:5" x14ac:dyDescent="0.25">
      <c r="A1556" s="3">
        <v>45385</v>
      </c>
      <c r="B1556" s="1">
        <f t="shared" si="29"/>
        <v>3</v>
      </c>
      <c r="C1556" s="10" t="s">
        <v>315</v>
      </c>
      <c r="D1556" s="10" t="s">
        <v>315</v>
      </c>
      <c r="E1556" s="10" t="s">
        <v>315</v>
      </c>
    </row>
    <row r="1557" spans="1:5" x14ac:dyDescent="0.25">
      <c r="A1557" s="3">
        <v>45386</v>
      </c>
      <c r="B1557" s="1">
        <f t="shared" si="29"/>
        <v>4</v>
      </c>
      <c r="C1557" s="10" t="s">
        <v>315</v>
      </c>
      <c r="D1557" s="10" t="s">
        <v>315</v>
      </c>
      <c r="E1557" s="10" t="s">
        <v>315</v>
      </c>
    </row>
    <row r="1558" spans="1:5" x14ac:dyDescent="0.25">
      <c r="A1558" s="3">
        <v>45387</v>
      </c>
      <c r="B1558" s="1">
        <f t="shared" si="29"/>
        <v>5</v>
      </c>
      <c r="C1558" s="10" t="s">
        <v>315</v>
      </c>
      <c r="D1558" s="10" t="s">
        <v>315</v>
      </c>
      <c r="E1558" s="10" t="s">
        <v>315</v>
      </c>
    </row>
    <row r="1559" spans="1:5" x14ac:dyDescent="0.25">
      <c r="A1559" s="3">
        <v>45388</v>
      </c>
      <c r="B1559" s="1">
        <f t="shared" si="29"/>
        <v>6</v>
      </c>
      <c r="C1559" s="10" t="s">
        <v>315</v>
      </c>
      <c r="D1559" s="10" t="s">
        <v>315</v>
      </c>
      <c r="E1559" s="10" t="s">
        <v>315</v>
      </c>
    </row>
    <row r="1560" spans="1:5" x14ac:dyDescent="0.25">
      <c r="A1560" s="3">
        <v>45389</v>
      </c>
      <c r="B1560" s="1">
        <f t="shared" si="29"/>
        <v>7</v>
      </c>
      <c r="C1560" s="10" t="s">
        <v>315</v>
      </c>
      <c r="D1560" s="10" t="s">
        <v>315</v>
      </c>
      <c r="E1560" s="10" t="s">
        <v>315</v>
      </c>
    </row>
    <row r="1561" spans="1:5" x14ac:dyDescent="0.25">
      <c r="A1561" s="3">
        <v>45390</v>
      </c>
      <c r="B1561" s="1">
        <f t="shared" si="29"/>
        <v>1</v>
      </c>
      <c r="C1561" s="10" t="s">
        <v>315</v>
      </c>
      <c r="D1561" s="10" t="s">
        <v>315</v>
      </c>
      <c r="E1561" s="10" t="s">
        <v>315</v>
      </c>
    </row>
    <row r="1562" spans="1:5" x14ac:dyDescent="0.25">
      <c r="A1562" s="3">
        <v>45391</v>
      </c>
      <c r="B1562" s="1">
        <f t="shared" si="29"/>
        <v>2</v>
      </c>
      <c r="C1562" s="10" t="s">
        <v>315</v>
      </c>
      <c r="D1562" s="10" t="s">
        <v>315</v>
      </c>
      <c r="E1562" s="10" t="s">
        <v>315</v>
      </c>
    </row>
    <row r="1563" spans="1:5" x14ac:dyDescent="0.25">
      <c r="A1563" s="3">
        <v>45392</v>
      </c>
      <c r="B1563" s="1">
        <f t="shared" si="29"/>
        <v>3</v>
      </c>
      <c r="C1563" s="10" t="s">
        <v>315</v>
      </c>
      <c r="D1563" s="10" t="s">
        <v>315</v>
      </c>
      <c r="E1563" s="10" t="s">
        <v>315</v>
      </c>
    </row>
    <row r="1564" spans="1:5" x14ac:dyDescent="0.25">
      <c r="A1564" s="3">
        <v>45393</v>
      </c>
      <c r="B1564" s="1">
        <f t="shared" si="29"/>
        <v>4</v>
      </c>
      <c r="C1564" s="10" t="s">
        <v>315</v>
      </c>
      <c r="D1564" s="10" t="s">
        <v>315</v>
      </c>
      <c r="E1564" s="10" t="s">
        <v>315</v>
      </c>
    </row>
    <row r="1565" spans="1:5" x14ac:dyDescent="0.25">
      <c r="A1565" s="3">
        <v>45394</v>
      </c>
      <c r="B1565" s="1">
        <f t="shared" si="29"/>
        <v>5</v>
      </c>
      <c r="C1565" s="10" t="s">
        <v>315</v>
      </c>
      <c r="D1565" s="10" t="s">
        <v>315</v>
      </c>
      <c r="E1565" s="10" t="s">
        <v>315</v>
      </c>
    </row>
    <row r="1566" spans="1:5" x14ac:dyDescent="0.25">
      <c r="A1566" s="3">
        <v>45395</v>
      </c>
      <c r="B1566" s="1">
        <f t="shared" si="29"/>
        <v>6</v>
      </c>
      <c r="C1566" s="10" t="s">
        <v>315</v>
      </c>
      <c r="D1566" s="10" t="s">
        <v>315</v>
      </c>
      <c r="E1566" s="10" t="s">
        <v>315</v>
      </c>
    </row>
    <row r="1567" spans="1:5" x14ac:dyDescent="0.25">
      <c r="A1567" s="3">
        <v>45396</v>
      </c>
      <c r="B1567" s="1">
        <f t="shared" si="29"/>
        <v>7</v>
      </c>
      <c r="C1567" s="10" t="s">
        <v>315</v>
      </c>
      <c r="D1567" s="10" t="s">
        <v>315</v>
      </c>
      <c r="E1567" s="10" t="s">
        <v>315</v>
      </c>
    </row>
    <row r="1568" spans="1:5" x14ac:dyDescent="0.25">
      <c r="A1568" s="3">
        <v>45397</v>
      </c>
      <c r="B1568" s="1">
        <f t="shared" ref="B1568:B1631" si="30">IF(A1568&gt;0,WEEKDAY(A1568,2),"")</f>
        <v>1</v>
      </c>
      <c r="C1568" s="10" t="s">
        <v>315</v>
      </c>
      <c r="D1568" s="10" t="s">
        <v>315</v>
      </c>
      <c r="E1568" s="10" t="s">
        <v>315</v>
      </c>
    </row>
    <row r="1569" spans="1:5" x14ac:dyDescent="0.25">
      <c r="A1569" s="3">
        <v>45398</v>
      </c>
      <c r="B1569" s="1">
        <f t="shared" si="30"/>
        <v>2</v>
      </c>
      <c r="C1569" s="10" t="s">
        <v>315</v>
      </c>
      <c r="D1569" s="10" t="s">
        <v>315</v>
      </c>
      <c r="E1569" s="10" t="s">
        <v>315</v>
      </c>
    </row>
    <row r="1570" spans="1:5" x14ac:dyDescent="0.25">
      <c r="A1570" s="3">
        <v>45399</v>
      </c>
      <c r="B1570" s="1">
        <f t="shared" si="30"/>
        <v>3</v>
      </c>
      <c r="C1570" s="10" t="s">
        <v>315</v>
      </c>
      <c r="D1570" s="10" t="s">
        <v>315</v>
      </c>
      <c r="E1570" s="10" t="s">
        <v>315</v>
      </c>
    </row>
    <row r="1571" spans="1:5" x14ac:dyDescent="0.25">
      <c r="A1571" s="3">
        <v>45400</v>
      </c>
      <c r="B1571" s="1">
        <f t="shared" si="30"/>
        <v>4</v>
      </c>
      <c r="C1571" s="10" t="s">
        <v>315</v>
      </c>
      <c r="D1571" s="10" t="s">
        <v>315</v>
      </c>
      <c r="E1571" s="10" t="s">
        <v>315</v>
      </c>
    </row>
    <row r="1572" spans="1:5" x14ac:dyDescent="0.25">
      <c r="A1572" s="3">
        <v>45401</v>
      </c>
      <c r="B1572" s="1">
        <f t="shared" si="30"/>
        <v>5</v>
      </c>
      <c r="C1572" s="10" t="s">
        <v>315</v>
      </c>
      <c r="D1572" s="10" t="s">
        <v>315</v>
      </c>
      <c r="E1572" s="10" t="s">
        <v>315</v>
      </c>
    </row>
    <row r="1573" spans="1:5" x14ac:dyDescent="0.25">
      <c r="A1573" s="3">
        <v>45402</v>
      </c>
      <c r="B1573" s="1">
        <f t="shared" si="30"/>
        <v>6</v>
      </c>
      <c r="C1573" s="10" t="s">
        <v>315</v>
      </c>
      <c r="D1573" s="10" t="s">
        <v>315</v>
      </c>
      <c r="E1573" s="10" t="s">
        <v>315</v>
      </c>
    </row>
    <row r="1574" spans="1:5" x14ac:dyDescent="0.25">
      <c r="A1574" s="3">
        <v>45403</v>
      </c>
      <c r="B1574" s="1">
        <f t="shared" si="30"/>
        <v>7</v>
      </c>
      <c r="C1574" s="10" t="s">
        <v>315</v>
      </c>
      <c r="D1574" s="10" t="s">
        <v>315</v>
      </c>
      <c r="E1574" s="10" t="s">
        <v>315</v>
      </c>
    </row>
    <row r="1575" spans="1:5" x14ac:dyDescent="0.25">
      <c r="A1575" s="3">
        <v>45404</v>
      </c>
      <c r="B1575" s="1">
        <f t="shared" si="30"/>
        <v>1</v>
      </c>
      <c r="C1575" s="10" t="s">
        <v>315</v>
      </c>
      <c r="D1575" s="10" t="s">
        <v>315</v>
      </c>
      <c r="E1575" s="10" t="s">
        <v>315</v>
      </c>
    </row>
    <row r="1576" spans="1:5" x14ac:dyDescent="0.25">
      <c r="A1576" s="3">
        <v>45405</v>
      </c>
      <c r="B1576" s="1">
        <f t="shared" si="30"/>
        <v>2</v>
      </c>
      <c r="C1576" s="10" t="s">
        <v>315</v>
      </c>
      <c r="D1576" s="10" t="s">
        <v>315</v>
      </c>
      <c r="E1576" s="10" t="s">
        <v>315</v>
      </c>
    </row>
    <row r="1577" spans="1:5" x14ac:dyDescent="0.25">
      <c r="A1577" s="3">
        <v>45406</v>
      </c>
      <c r="B1577" s="1">
        <f t="shared" si="30"/>
        <v>3</v>
      </c>
      <c r="C1577" s="10" t="s">
        <v>315</v>
      </c>
      <c r="D1577" s="10" t="s">
        <v>315</v>
      </c>
      <c r="E1577" s="10" t="s">
        <v>315</v>
      </c>
    </row>
    <row r="1578" spans="1:5" x14ac:dyDescent="0.25">
      <c r="A1578" s="3">
        <v>45407</v>
      </c>
      <c r="B1578" s="1">
        <f t="shared" si="30"/>
        <v>4</v>
      </c>
      <c r="C1578" s="10" t="s">
        <v>315</v>
      </c>
      <c r="D1578" s="10" t="s">
        <v>315</v>
      </c>
      <c r="E1578" s="10" t="s">
        <v>315</v>
      </c>
    </row>
    <row r="1579" spans="1:5" x14ac:dyDescent="0.25">
      <c r="A1579" s="3">
        <v>45408</v>
      </c>
      <c r="B1579" s="1">
        <f t="shared" si="30"/>
        <v>5</v>
      </c>
      <c r="C1579" s="10" t="s">
        <v>315</v>
      </c>
      <c r="D1579" s="10" t="s">
        <v>315</v>
      </c>
      <c r="E1579" s="10" t="s">
        <v>315</v>
      </c>
    </row>
    <row r="1580" spans="1:5" x14ac:dyDescent="0.25">
      <c r="A1580" s="3">
        <v>45409</v>
      </c>
      <c r="B1580" s="1">
        <f t="shared" si="30"/>
        <v>6</v>
      </c>
      <c r="C1580" s="10" t="s">
        <v>315</v>
      </c>
      <c r="D1580" s="10" t="s">
        <v>315</v>
      </c>
      <c r="E1580" s="10" t="s">
        <v>315</v>
      </c>
    </row>
    <row r="1581" spans="1:5" x14ac:dyDescent="0.25">
      <c r="A1581" s="3">
        <v>45410</v>
      </c>
      <c r="B1581" s="1">
        <f t="shared" si="30"/>
        <v>7</v>
      </c>
      <c r="C1581" s="10" t="s">
        <v>315</v>
      </c>
      <c r="D1581" s="10" t="s">
        <v>315</v>
      </c>
      <c r="E1581" s="10" t="s">
        <v>315</v>
      </c>
    </row>
    <row r="1582" spans="1:5" x14ac:dyDescent="0.25">
      <c r="A1582" s="3">
        <v>45411</v>
      </c>
      <c r="B1582" s="1">
        <f t="shared" si="30"/>
        <v>1</v>
      </c>
      <c r="C1582" s="10" t="s">
        <v>315</v>
      </c>
      <c r="D1582" s="10" t="s">
        <v>315</v>
      </c>
      <c r="E1582" s="10" t="s">
        <v>315</v>
      </c>
    </row>
    <row r="1583" spans="1:5" x14ac:dyDescent="0.25">
      <c r="A1583" s="3">
        <v>45412</v>
      </c>
      <c r="B1583" s="1">
        <f t="shared" si="30"/>
        <v>2</v>
      </c>
      <c r="C1583" s="10" t="s">
        <v>315</v>
      </c>
      <c r="D1583" s="10" t="s">
        <v>315</v>
      </c>
      <c r="E1583" s="10" t="s">
        <v>315</v>
      </c>
    </row>
    <row r="1584" spans="1:5" x14ac:dyDescent="0.25">
      <c r="A1584" s="3">
        <v>45413</v>
      </c>
      <c r="B1584" s="1">
        <f t="shared" si="30"/>
        <v>3</v>
      </c>
      <c r="C1584" s="10" t="s">
        <v>315</v>
      </c>
      <c r="D1584" s="10" t="s">
        <v>315</v>
      </c>
      <c r="E1584" s="10" t="s">
        <v>315</v>
      </c>
    </row>
    <row r="1585" spans="1:5" x14ac:dyDescent="0.25">
      <c r="A1585" s="3">
        <v>45414</v>
      </c>
      <c r="B1585" s="1">
        <f t="shared" si="30"/>
        <v>4</v>
      </c>
      <c r="C1585" s="10" t="s">
        <v>315</v>
      </c>
      <c r="D1585" s="10" t="s">
        <v>315</v>
      </c>
      <c r="E1585" s="10" t="s">
        <v>315</v>
      </c>
    </row>
    <row r="1586" spans="1:5" x14ac:dyDescent="0.25">
      <c r="A1586" s="3">
        <v>45415</v>
      </c>
      <c r="B1586" s="1">
        <f t="shared" si="30"/>
        <v>5</v>
      </c>
      <c r="C1586" s="10" t="s">
        <v>315</v>
      </c>
      <c r="D1586" s="10" t="s">
        <v>315</v>
      </c>
      <c r="E1586" s="10" t="s">
        <v>315</v>
      </c>
    </row>
    <row r="1587" spans="1:5" x14ac:dyDescent="0.25">
      <c r="A1587" s="3">
        <v>45416</v>
      </c>
      <c r="B1587" s="1">
        <f t="shared" si="30"/>
        <v>6</v>
      </c>
      <c r="C1587" s="10" t="s">
        <v>315</v>
      </c>
      <c r="D1587" s="10" t="s">
        <v>315</v>
      </c>
      <c r="E1587" s="10" t="s">
        <v>315</v>
      </c>
    </row>
    <row r="1588" spans="1:5" x14ac:dyDescent="0.25">
      <c r="A1588" s="3">
        <v>45417</v>
      </c>
      <c r="B1588" s="1">
        <f t="shared" si="30"/>
        <v>7</v>
      </c>
      <c r="C1588" s="10" t="s">
        <v>315</v>
      </c>
      <c r="D1588" s="10" t="s">
        <v>315</v>
      </c>
      <c r="E1588" s="10" t="s">
        <v>315</v>
      </c>
    </row>
    <row r="1589" spans="1:5" x14ac:dyDescent="0.25">
      <c r="A1589" s="3">
        <v>45418</v>
      </c>
      <c r="B1589" s="1">
        <f t="shared" si="30"/>
        <v>1</v>
      </c>
      <c r="C1589" s="10" t="s">
        <v>315</v>
      </c>
      <c r="D1589" s="10" t="s">
        <v>315</v>
      </c>
      <c r="E1589" s="10" t="s">
        <v>315</v>
      </c>
    </row>
    <row r="1590" spans="1:5" x14ac:dyDescent="0.25">
      <c r="A1590" s="3">
        <v>45419</v>
      </c>
      <c r="B1590" s="1">
        <f t="shared" si="30"/>
        <v>2</v>
      </c>
      <c r="C1590" s="10" t="s">
        <v>315</v>
      </c>
      <c r="D1590" s="10" t="s">
        <v>315</v>
      </c>
      <c r="E1590" s="10" t="s">
        <v>315</v>
      </c>
    </row>
    <row r="1591" spans="1:5" x14ac:dyDescent="0.25">
      <c r="A1591" s="3">
        <v>45420</v>
      </c>
      <c r="B1591" s="1">
        <f t="shared" si="30"/>
        <v>3</v>
      </c>
      <c r="C1591" s="10" t="s">
        <v>315</v>
      </c>
      <c r="D1591" s="10" t="s">
        <v>315</v>
      </c>
      <c r="E1591" s="10" t="s">
        <v>315</v>
      </c>
    </row>
    <row r="1592" spans="1:5" x14ac:dyDescent="0.25">
      <c r="A1592" s="3">
        <v>45421</v>
      </c>
      <c r="B1592" s="1">
        <f t="shared" si="30"/>
        <v>4</v>
      </c>
      <c r="C1592" s="10" t="s">
        <v>315</v>
      </c>
      <c r="D1592" s="10" t="s">
        <v>315</v>
      </c>
      <c r="E1592" s="10" t="s">
        <v>315</v>
      </c>
    </row>
    <row r="1593" spans="1:5" x14ac:dyDescent="0.25">
      <c r="A1593" s="3">
        <v>45422</v>
      </c>
      <c r="B1593" s="1">
        <f t="shared" si="30"/>
        <v>5</v>
      </c>
      <c r="C1593" s="10" t="s">
        <v>315</v>
      </c>
      <c r="D1593" s="10" t="s">
        <v>315</v>
      </c>
      <c r="E1593" s="10" t="s">
        <v>315</v>
      </c>
    </row>
    <row r="1594" spans="1:5" x14ac:dyDescent="0.25">
      <c r="A1594" s="3">
        <v>45423</v>
      </c>
      <c r="B1594" s="1">
        <f t="shared" si="30"/>
        <v>6</v>
      </c>
      <c r="C1594" s="10" t="s">
        <v>315</v>
      </c>
      <c r="D1594" s="10" t="s">
        <v>315</v>
      </c>
      <c r="E1594" s="10" t="s">
        <v>315</v>
      </c>
    </row>
    <row r="1595" spans="1:5" x14ac:dyDescent="0.25">
      <c r="A1595" s="3">
        <v>45424</v>
      </c>
      <c r="B1595" s="1">
        <f t="shared" si="30"/>
        <v>7</v>
      </c>
      <c r="C1595" s="10" t="s">
        <v>315</v>
      </c>
      <c r="D1595" s="10" t="s">
        <v>315</v>
      </c>
      <c r="E1595" s="10" t="s">
        <v>315</v>
      </c>
    </row>
    <row r="1596" spans="1:5" x14ac:dyDescent="0.25">
      <c r="A1596" s="3">
        <v>45425</v>
      </c>
      <c r="B1596" s="1">
        <f t="shared" si="30"/>
        <v>1</v>
      </c>
      <c r="C1596" s="10" t="s">
        <v>315</v>
      </c>
      <c r="D1596" s="10" t="s">
        <v>315</v>
      </c>
      <c r="E1596" s="10" t="s">
        <v>315</v>
      </c>
    </row>
    <row r="1597" spans="1:5" x14ac:dyDescent="0.25">
      <c r="A1597" s="3">
        <v>45426</v>
      </c>
      <c r="B1597" s="1">
        <f t="shared" si="30"/>
        <v>2</v>
      </c>
      <c r="C1597" s="10" t="s">
        <v>315</v>
      </c>
      <c r="D1597" s="10" t="s">
        <v>315</v>
      </c>
      <c r="E1597" s="10" t="s">
        <v>315</v>
      </c>
    </row>
    <row r="1598" spans="1:5" x14ac:dyDescent="0.25">
      <c r="A1598" s="3">
        <v>45427</v>
      </c>
      <c r="B1598" s="1">
        <f t="shared" si="30"/>
        <v>3</v>
      </c>
      <c r="C1598" s="10" t="s">
        <v>315</v>
      </c>
      <c r="D1598" s="10" t="s">
        <v>315</v>
      </c>
      <c r="E1598" s="10" t="s">
        <v>315</v>
      </c>
    </row>
    <row r="1599" spans="1:5" x14ac:dyDescent="0.25">
      <c r="A1599" s="3">
        <v>45428</v>
      </c>
      <c r="B1599" s="1">
        <f t="shared" si="30"/>
        <v>4</v>
      </c>
      <c r="C1599" s="10" t="s">
        <v>315</v>
      </c>
      <c r="D1599" s="10" t="s">
        <v>315</v>
      </c>
      <c r="E1599" s="10" t="s">
        <v>315</v>
      </c>
    </row>
    <row r="1600" spans="1:5" x14ac:dyDescent="0.25">
      <c r="A1600" s="3">
        <v>45429</v>
      </c>
      <c r="B1600" s="1">
        <f t="shared" si="30"/>
        <v>5</v>
      </c>
      <c r="C1600" s="10" t="s">
        <v>315</v>
      </c>
      <c r="D1600" s="10" t="s">
        <v>315</v>
      </c>
      <c r="E1600" s="10" t="s">
        <v>315</v>
      </c>
    </row>
    <row r="1601" spans="1:5" x14ac:dyDescent="0.25">
      <c r="A1601" s="3">
        <v>45430</v>
      </c>
      <c r="B1601" s="1">
        <f t="shared" si="30"/>
        <v>6</v>
      </c>
      <c r="C1601" s="10" t="s">
        <v>315</v>
      </c>
      <c r="D1601" s="10" t="s">
        <v>315</v>
      </c>
      <c r="E1601" s="10" t="s">
        <v>315</v>
      </c>
    </row>
    <row r="1602" spans="1:5" x14ac:dyDescent="0.25">
      <c r="A1602" s="3">
        <v>45431</v>
      </c>
      <c r="B1602" s="1">
        <f t="shared" si="30"/>
        <v>7</v>
      </c>
      <c r="C1602" s="10" t="s">
        <v>315</v>
      </c>
      <c r="D1602" s="10" t="s">
        <v>315</v>
      </c>
      <c r="E1602" s="10" t="s">
        <v>315</v>
      </c>
    </row>
    <row r="1603" spans="1:5" x14ac:dyDescent="0.25">
      <c r="A1603" s="3">
        <v>45432</v>
      </c>
      <c r="B1603" s="1">
        <f t="shared" si="30"/>
        <v>1</v>
      </c>
      <c r="C1603" s="10" t="s">
        <v>315</v>
      </c>
      <c r="D1603" s="10" t="s">
        <v>315</v>
      </c>
      <c r="E1603" s="10" t="s">
        <v>315</v>
      </c>
    </row>
    <row r="1604" spans="1:5" x14ac:dyDescent="0.25">
      <c r="A1604" s="3">
        <v>45433</v>
      </c>
      <c r="B1604" s="1">
        <f t="shared" si="30"/>
        <v>2</v>
      </c>
      <c r="C1604" s="10" t="s">
        <v>315</v>
      </c>
      <c r="D1604" s="10" t="s">
        <v>315</v>
      </c>
      <c r="E1604" s="10" t="s">
        <v>315</v>
      </c>
    </row>
    <row r="1605" spans="1:5" x14ac:dyDescent="0.25">
      <c r="A1605" s="3">
        <v>45434</v>
      </c>
      <c r="B1605" s="1">
        <f t="shared" si="30"/>
        <v>3</v>
      </c>
      <c r="C1605" s="10" t="s">
        <v>315</v>
      </c>
      <c r="D1605" s="10" t="s">
        <v>315</v>
      </c>
      <c r="E1605" s="10" t="s">
        <v>315</v>
      </c>
    </row>
    <row r="1606" spans="1:5" x14ac:dyDescent="0.25">
      <c r="A1606" s="3">
        <v>45435</v>
      </c>
      <c r="B1606" s="1">
        <f t="shared" si="30"/>
        <v>4</v>
      </c>
      <c r="C1606" s="10" t="s">
        <v>315</v>
      </c>
      <c r="D1606" s="10" t="s">
        <v>315</v>
      </c>
      <c r="E1606" s="10" t="s">
        <v>315</v>
      </c>
    </row>
    <row r="1607" spans="1:5" x14ac:dyDescent="0.25">
      <c r="A1607" s="3">
        <v>45436</v>
      </c>
      <c r="B1607" s="1">
        <f t="shared" si="30"/>
        <v>5</v>
      </c>
      <c r="C1607" s="10" t="s">
        <v>315</v>
      </c>
      <c r="D1607" s="10" t="s">
        <v>315</v>
      </c>
      <c r="E1607" s="10" t="s">
        <v>315</v>
      </c>
    </row>
    <row r="1608" spans="1:5" x14ac:dyDescent="0.25">
      <c r="A1608" s="3">
        <v>45437</v>
      </c>
      <c r="B1608" s="1">
        <f t="shared" si="30"/>
        <v>6</v>
      </c>
      <c r="C1608" s="10" t="s">
        <v>315</v>
      </c>
      <c r="D1608" s="10" t="s">
        <v>315</v>
      </c>
      <c r="E1608" s="10" t="s">
        <v>315</v>
      </c>
    </row>
    <row r="1609" spans="1:5" x14ac:dyDescent="0.25">
      <c r="A1609" s="3">
        <v>45438</v>
      </c>
      <c r="B1609" s="1">
        <f t="shared" si="30"/>
        <v>7</v>
      </c>
      <c r="C1609" s="10" t="s">
        <v>315</v>
      </c>
      <c r="D1609" s="10" t="s">
        <v>315</v>
      </c>
      <c r="E1609" s="10" t="s">
        <v>315</v>
      </c>
    </row>
    <row r="1610" spans="1:5" x14ac:dyDescent="0.25">
      <c r="A1610" s="3">
        <v>45439</v>
      </c>
      <c r="B1610" s="1">
        <f t="shared" si="30"/>
        <v>1</v>
      </c>
      <c r="C1610" s="10" t="s">
        <v>315</v>
      </c>
      <c r="D1610" s="10" t="s">
        <v>315</v>
      </c>
      <c r="E1610" s="10" t="s">
        <v>315</v>
      </c>
    </row>
    <row r="1611" spans="1:5" x14ac:dyDescent="0.25">
      <c r="A1611" s="3">
        <v>45440</v>
      </c>
      <c r="B1611" s="1">
        <f t="shared" si="30"/>
        <v>2</v>
      </c>
      <c r="C1611" s="10" t="s">
        <v>315</v>
      </c>
      <c r="D1611" s="10" t="s">
        <v>315</v>
      </c>
      <c r="E1611" s="10" t="s">
        <v>315</v>
      </c>
    </row>
    <row r="1612" spans="1:5" x14ac:dyDescent="0.25">
      <c r="A1612" s="3">
        <v>45441</v>
      </c>
      <c r="B1612" s="1">
        <f t="shared" si="30"/>
        <v>3</v>
      </c>
      <c r="C1612" s="10" t="s">
        <v>315</v>
      </c>
      <c r="D1612" s="10" t="s">
        <v>315</v>
      </c>
      <c r="E1612" s="10" t="s">
        <v>315</v>
      </c>
    </row>
    <row r="1613" spans="1:5" x14ac:dyDescent="0.25">
      <c r="A1613" s="3">
        <v>45442</v>
      </c>
      <c r="B1613" s="1">
        <f t="shared" si="30"/>
        <v>4</v>
      </c>
      <c r="C1613" s="10" t="s">
        <v>315</v>
      </c>
      <c r="D1613" s="10" t="s">
        <v>315</v>
      </c>
      <c r="E1613" s="10" t="s">
        <v>315</v>
      </c>
    </row>
    <row r="1614" spans="1:5" x14ac:dyDescent="0.25">
      <c r="A1614" s="3">
        <v>45443</v>
      </c>
      <c r="B1614" s="1">
        <f t="shared" si="30"/>
        <v>5</v>
      </c>
      <c r="C1614" s="10" t="s">
        <v>315</v>
      </c>
      <c r="D1614" s="10" t="s">
        <v>315</v>
      </c>
      <c r="E1614" s="10" t="s">
        <v>315</v>
      </c>
    </row>
    <row r="1615" spans="1:5" x14ac:dyDescent="0.25">
      <c r="A1615" s="3">
        <v>45444</v>
      </c>
      <c r="B1615" s="1">
        <f t="shared" si="30"/>
        <v>6</v>
      </c>
      <c r="C1615" s="10" t="s">
        <v>315</v>
      </c>
      <c r="D1615" s="10" t="s">
        <v>315</v>
      </c>
      <c r="E1615" s="10" t="s">
        <v>315</v>
      </c>
    </row>
    <row r="1616" spans="1:5" x14ac:dyDescent="0.25">
      <c r="A1616" s="3">
        <v>45445</v>
      </c>
      <c r="B1616" s="1">
        <f t="shared" si="30"/>
        <v>7</v>
      </c>
      <c r="C1616" s="10" t="s">
        <v>315</v>
      </c>
      <c r="D1616" s="10" t="s">
        <v>315</v>
      </c>
      <c r="E1616" s="10" t="s">
        <v>315</v>
      </c>
    </row>
    <row r="1617" spans="1:5" x14ac:dyDescent="0.25">
      <c r="A1617" s="3">
        <v>45446</v>
      </c>
      <c r="B1617" s="1">
        <f t="shared" si="30"/>
        <v>1</v>
      </c>
      <c r="C1617" s="10" t="s">
        <v>315</v>
      </c>
      <c r="D1617" s="10" t="s">
        <v>315</v>
      </c>
      <c r="E1617" s="10" t="s">
        <v>315</v>
      </c>
    </row>
    <row r="1618" spans="1:5" x14ac:dyDescent="0.25">
      <c r="A1618" s="3">
        <v>45447</v>
      </c>
      <c r="B1618" s="1">
        <f t="shared" si="30"/>
        <v>2</v>
      </c>
      <c r="C1618" s="10" t="s">
        <v>315</v>
      </c>
      <c r="D1618" s="10" t="s">
        <v>315</v>
      </c>
      <c r="E1618" s="10" t="s">
        <v>315</v>
      </c>
    </row>
    <row r="1619" spans="1:5" x14ac:dyDescent="0.25">
      <c r="A1619" s="3">
        <v>45448</v>
      </c>
      <c r="B1619" s="1">
        <f t="shared" si="30"/>
        <v>3</v>
      </c>
      <c r="C1619" s="10" t="s">
        <v>315</v>
      </c>
      <c r="D1619" s="10" t="s">
        <v>315</v>
      </c>
      <c r="E1619" s="10" t="s">
        <v>315</v>
      </c>
    </row>
    <row r="1620" spans="1:5" x14ac:dyDescent="0.25">
      <c r="A1620" s="3">
        <v>45449</v>
      </c>
      <c r="B1620" s="1">
        <f t="shared" si="30"/>
        <v>4</v>
      </c>
      <c r="C1620" s="10" t="s">
        <v>315</v>
      </c>
      <c r="D1620" s="10" t="s">
        <v>315</v>
      </c>
      <c r="E1620" s="10" t="s">
        <v>315</v>
      </c>
    </row>
    <row r="1621" spans="1:5" x14ac:dyDescent="0.25">
      <c r="A1621" s="3">
        <v>45450</v>
      </c>
      <c r="B1621" s="1">
        <f t="shared" si="30"/>
        <v>5</v>
      </c>
      <c r="C1621" s="10" t="s">
        <v>315</v>
      </c>
      <c r="D1621" s="10" t="s">
        <v>315</v>
      </c>
      <c r="E1621" s="10" t="s">
        <v>315</v>
      </c>
    </row>
    <row r="1622" spans="1:5" x14ac:dyDescent="0.25">
      <c r="A1622" s="3">
        <v>45451</v>
      </c>
      <c r="B1622" s="1">
        <f t="shared" si="30"/>
        <v>6</v>
      </c>
      <c r="C1622" s="10" t="s">
        <v>315</v>
      </c>
      <c r="D1622" s="10" t="s">
        <v>315</v>
      </c>
      <c r="E1622" s="10" t="s">
        <v>315</v>
      </c>
    </row>
    <row r="1623" spans="1:5" x14ac:dyDescent="0.25">
      <c r="A1623" s="3">
        <v>45452</v>
      </c>
      <c r="B1623" s="1">
        <f t="shared" si="30"/>
        <v>7</v>
      </c>
      <c r="C1623" s="10" t="s">
        <v>315</v>
      </c>
      <c r="D1623" s="10" t="s">
        <v>315</v>
      </c>
      <c r="E1623" s="10" t="s">
        <v>315</v>
      </c>
    </row>
    <row r="1624" spans="1:5" x14ac:dyDescent="0.25">
      <c r="A1624" s="3">
        <v>45453</v>
      </c>
      <c r="B1624" s="1">
        <f t="shared" si="30"/>
        <v>1</v>
      </c>
      <c r="C1624" s="10" t="s">
        <v>315</v>
      </c>
      <c r="D1624" s="10" t="s">
        <v>315</v>
      </c>
      <c r="E1624" s="10" t="s">
        <v>315</v>
      </c>
    </row>
    <row r="1625" spans="1:5" x14ac:dyDescent="0.25">
      <c r="A1625" s="3">
        <v>45454</v>
      </c>
      <c r="B1625" s="1">
        <f t="shared" si="30"/>
        <v>2</v>
      </c>
      <c r="C1625" s="10" t="s">
        <v>315</v>
      </c>
      <c r="D1625" s="10" t="s">
        <v>315</v>
      </c>
      <c r="E1625" s="10" t="s">
        <v>315</v>
      </c>
    </row>
    <row r="1626" spans="1:5" x14ac:dyDescent="0.25">
      <c r="A1626" s="3">
        <v>45455</v>
      </c>
      <c r="B1626" s="1">
        <f t="shared" si="30"/>
        <v>3</v>
      </c>
      <c r="C1626" s="10" t="s">
        <v>315</v>
      </c>
      <c r="D1626" s="10" t="s">
        <v>315</v>
      </c>
      <c r="E1626" s="10" t="s">
        <v>315</v>
      </c>
    </row>
    <row r="1627" spans="1:5" x14ac:dyDescent="0.25">
      <c r="A1627" s="3">
        <v>45456</v>
      </c>
      <c r="B1627" s="1">
        <f t="shared" si="30"/>
        <v>4</v>
      </c>
      <c r="C1627" s="10" t="s">
        <v>315</v>
      </c>
      <c r="D1627" s="10" t="s">
        <v>315</v>
      </c>
      <c r="E1627" s="10" t="s">
        <v>315</v>
      </c>
    </row>
    <row r="1628" spans="1:5" x14ac:dyDescent="0.25">
      <c r="A1628" s="3">
        <v>45457</v>
      </c>
      <c r="B1628" s="1">
        <f t="shared" si="30"/>
        <v>5</v>
      </c>
      <c r="C1628" s="10" t="s">
        <v>315</v>
      </c>
      <c r="D1628" s="10" t="s">
        <v>315</v>
      </c>
      <c r="E1628" s="10" t="s">
        <v>315</v>
      </c>
    </row>
    <row r="1629" spans="1:5" x14ac:dyDescent="0.25">
      <c r="A1629" s="3">
        <v>45458</v>
      </c>
      <c r="B1629" s="1">
        <f t="shared" si="30"/>
        <v>6</v>
      </c>
      <c r="C1629" s="10" t="s">
        <v>315</v>
      </c>
      <c r="D1629" s="10" t="s">
        <v>315</v>
      </c>
      <c r="E1629" s="10" t="s">
        <v>315</v>
      </c>
    </row>
    <row r="1630" spans="1:5" x14ac:dyDescent="0.25">
      <c r="A1630" s="3">
        <v>45459</v>
      </c>
      <c r="B1630" s="1">
        <f t="shared" si="30"/>
        <v>7</v>
      </c>
      <c r="C1630" s="10" t="s">
        <v>315</v>
      </c>
      <c r="D1630" s="10" t="s">
        <v>315</v>
      </c>
      <c r="E1630" s="10" t="s">
        <v>315</v>
      </c>
    </row>
    <row r="1631" spans="1:5" x14ac:dyDescent="0.25">
      <c r="A1631" s="3">
        <v>45460</v>
      </c>
      <c r="B1631" s="1">
        <f t="shared" si="30"/>
        <v>1</v>
      </c>
      <c r="C1631" s="10" t="s">
        <v>315</v>
      </c>
      <c r="D1631" s="10" t="s">
        <v>315</v>
      </c>
      <c r="E1631" s="10" t="s">
        <v>315</v>
      </c>
    </row>
    <row r="1632" spans="1:5" x14ac:dyDescent="0.25">
      <c r="A1632" s="3">
        <v>45461</v>
      </c>
      <c r="B1632" s="1">
        <f t="shared" ref="B1632:B1695" si="31">IF(A1632&gt;0,WEEKDAY(A1632,2),"")</f>
        <v>2</v>
      </c>
      <c r="C1632" s="10" t="s">
        <v>315</v>
      </c>
      <c r="D1632" s="10" t="s">
        <v>315</v>
      </c>
      <c r="E1632" s="10" t="s">
        <v>315</v>
      </c>
    </row>
    <row r="1633" spans="1:5" x14ac:dyDescent="0.25">
      <c r="A1633" s="3">
        <v>45462</v>
      </c>
      <c r="B1633" s="1">
        <f t="shared" si="31"/>
        <v>3</v>
      </c>
      <c r="C1633" s="10" t="s">
        <v>315</v>
      </c>
      <c r="D1633" s="10" t="s">
        <v>315</v>
      </c>
      <c r="E1633" s="10" t="s">
        <v>315</v>
      </c>
    </row>
    <row r="1634" spans="1:5" x14ac:dyDescent="0.25">
      <c r="A1634" s="3">
        <v>45463</v>
      </c>
      <c r="B1634" s="1">
        <f t="shared" si="31"/>
        <v>4</v>
      </c>
      <c r="C1634" s="10" t="s">
        <v>315</v>
      </c>
      <c r="D1634" s="10" t="s">
        <v>315</v>
      </c>
      <c r="E1634" s="10" t="s">
        <v>315</v>
      </c>
    </row>
    <row r="1635" spans="1:5" x14ac:dyDescent="0.25">
      <c r="A1635" s="3">
        <v>45464</v>
      </c>
      <c r="B1635" s="1">
        <f t="shared" si="31"/>
        <v>5</v>
      </c>
      <c r="C1635" s="10" t="s">
        <v>315</v>
      </c>
      <c r="D1635" s="10" t="s">
        <v>315</v>
      </c>
      <c r="E1635" s="10" t="s">
        <v>315</v>
      </c>
    </row>
    <row r="1636" spans="1:5" x14ac:dyDescent="0.25">
      <c r="A1636" s="3">
        <v>45465</v>
      </c>
      <c r="B1636" s="1">
        <f t="shared" si="31"/>
        <v>6</v>
      </c>
      <c r="C1636" s="10" t="s">
        <v>315</v>
      </c>
      <c r="D1636" s="10" t="s">
        <v>315</v>
      </c>
      <c r="E1636" s="10" t="s">
        <v>315</v>
      </c>
    </row>
    <row r="1637" spans="1:5" x14ac:dyDescent="0.25">
      <c r="A1637" s="3">
        <v>45466</v>
      </c>
      <c r="B1637" s="1">
        <f t="shared" si="31"/>
        <v>7</v>
      </c>
      <c r="C1637" s="10" t="s">
        <v>315</v>
      </c>
      <c r="D1637" s="10" t="s">
        <v>315</v>
      </c>
      <c r="E1637" s="10" t="s">
        <v>315</v>
      </c>
    </row>
    <row r="1638" spans="1:5" x14ac:dyDescent="0.25">
      <c r="A1638" s="3">
        <v>45467</v>
      </c>
      <c r="B1638" s="1">
        <f t="shared" si="31"/>
        <v>1</v>
      </c>
      <c r="C1638" s="10" t="s">
        <v>315</v>
      </c>
      <c r="D1638" s="10" t="s">
        <v>315</v>
      </c>
      <c r="E1638" s="10" t="s">
        <v>315</v>
      </c>
    </row>
    <row r="1639" spans="1:5" x14ac:dyDescent="0.25">
      <c r="A1639" s="3">
        <v>45468</v>
      </c>
      <c r="B1639" s="1">
        <f t="shared" si="31"/>
        <v>2</v>
      </c>
      <c r="C1639" s="10" t="s">
        <v>315</v>
      </c>
      <c r="D1639" s="10" t="s">
        <v>315</v>
      </c>
      <c r="E1639" s="10" t="s">
        <v>315</v>
      </c>
    </row>
    <row r="1640" spans="1:5" x14ac:dyDescent="0.25">
      <c r="A1640" s="3">
        <v>45469</v>
      </c>
      <c r="B1640" s="1">
        <f t="shared" si="31"/>
        <v>3</v>
      </c>
      <c r="C1640" s="10" t="s">
        <v>315</v>
      </c>
      <c r="D1640" s="10" t="s">
        <v>315</v>
      </c>
      <c r="E1640" s="10" t="s">
        <v>315</v>
      </c>
    </row>
    <row r="1641" spans="1:5" x14ac:dyDescent="0.25">
      <c r="A1641" s="3">
        <v>45470</v>
      </c>
      <c r="B1641" s="1">
        <f t="shared" si="31"/>
        <v>4</v>
      </c>
      <c r="C1641" s="10" t="s">
        <v>315</v>
      </c>
      <c r="D1641" s="10" t="s">
        <v>315</v>
      </c>
      <c r="E1641" s="10" t="s">
        <v>315</v>
      </c>
    </row>
    <row r="1642" spans="1:5" x14ac:dyDescent="0.25">
      <c r="A1642" s="3">
        <v>45471</v>
      </c>
      <c r="B1642" s="1">
        <f t="shared" si="31"/>
        <v>5</v>
      </c>
      <c r="C1642" s="10" t="s">
        <v>315</v>
      </c>
      <c r="D1642" s="10" t="s">
        <v>315</v>
      </c>
      <c r="E1642" s="10" t="s">
        <v>315</v>
      </c>
    </row>
    <row r="1643" spans="1:5" x14ac:dyDescent="0.25">
      <c r="A1643" s="3">
        <v>45472</v>
      </c>
      <c r="B1643" s="1">
        <f t="shared" si="31"/>
        <v>6</v>
      </c>
      <c r="C1643" s="10" t="s">
        <v>315</v>
      </c>
      <c r="D1643" s="10" t="s">
        <v>315</v>
      </c>
      <c r="E1643" s="10" t="s">
        <v>315</v>
      </c>
    </row>
    <row r="1644" spans="1:5" x14ac:dyDescent="0.25">
      <c r="A1644" s="3">
        <v>45473</v>
      </c>
      <c r="B1644" s="1">
        <f t="shared" si="31"/>
        <v>7</v>
      </c>
      <c r="C1644" s="10" t="s">
        <v>315</v>
      </c>
      <c r="D1644" s="10" t="s">
        <v>315</v>
      </c>
      <c r="E1644" s="10" t="s">
        <v>315</v>
      </c>
    </row>
    <row r="1645" spans="1:5" x14ac:dyDescent="0.25">
      <c r="A1645" s="3">
        <v>45474</v>
      </c>
      <c r="B1645" s="1">
        <f t="shared" si="31"/>
        <v>1</v>
      </c>
      <c r="C1645" s="10" t="s">
        <v>315</v>
      </c>
      <c r="D1645" s="10" t="s">
        <v>315</v>
      </c>
      <c r="E1645" s="10" t="s">
        <v>315</v>
      </c>
    </row>
    <row r="1646" spans="1:5" x14ac:dyDescent="0.25">
      <c r="A1646" s="3">
        <v>45475</v>
      </c>
      <c r="B1646" s="1">
        <f t="shared" si="31"/>
        <v>2</v>
      </c>
      <c r="C1646" s="10" t="s">
        <v>315</v>
      </c>
      <c r="D1646" s="10" t="s">
        <v>315</v>
      </c>
      <c r="E1646" s="10" t="s">
        <v>315</v>
      </c>
    </row>
    <row r="1647" spans="1:5" x14ac:dyDescent="0.25">
      <c r="A1647" s="3">
        <v>45476</v>
      </c>
      <c r="B1647" s="1">
        <f t="shared" si="31"/>
        <v>3</v>
      </c>
      <c r="C1647" s="10" t="s">
        <v>315</v>
      </c>
      <c r="D1647" s="10" t="s">
        <v>315</v>
      </c>
      <c r="E1647" s="10" t="s">
        <v>315</v>
      </c>
    </row>
    <row r="1648" spans="1:5" x14ac:dyDescent="0.25">
      <c r="A1648" s="3">
        <v>45477</v>
      </c>
      <c r="B1648" s="1">
        <f t="shared" si="31"/>
        <v>4</v>
      </c>
      <c r="C1648" s="10" t="s">
        <v>315</v>
      </c>
      <c r="D1648" s="10" t="s">
        <v>315</v>
      </c>
      <c r="E1648" s="10" t="s">
        <v>315</v>
      </c>
    </row>
    <row r="1649" spans="1:5" x14ac:dyDescent="0.25">
      <c r="A1649" s="3">
        <v>45478</v>
      </c>
      <c r="B1649" s="1">
        <f t="shared" si="31"/>
        <v>5</v>
      </c>
      <c r="C1649" s="10" t="s">
        <v>315</v>
      </c>
      <c r="D1649" s="10" t="s">
        <v>315</v>
      </c>
      <c r="E1649" s="10" t="s">
        <v>315</v>
      </c>
    </row>
    <row r="1650" spans="1:5" x14ac:dyDescent="0.25">
      <c r="A1650" s="3">
        <v>45479</v>
      </c>
      <c r="B1650" s="1">
        <f t="shared" si="31"/>
        <v>6</v>
      </c>
      <c r="C1650" s="10" t="s">
        <v>315</v>
      </c>
      <c r="D1650" s="10" t="s">
        <v>315</v>
      </c>
      <c r="E1650" s="10" t="s">
        <v>315</v>
      </c>
    </row>
    <row r="1651" spans="1:5" x14ac:dyDescent="0.25">
      <c r="A1651" s="3">
        <v>45480</v>
      </c>
      <c r="B1651" s="1">
        <f t="shared" si="31"/>
        <v>7</v>
      </c>
      <c r="C1651" s="10" t="s">
        <v>315</v>
      </c>
      <c r="D1651" s="10" t="s">
        <v>315</v>
      </c>
      <c r="E1651" s="10" t="s">
        <v>315</v>
      </c>
    </row>
    <row r="1652" spans="1:5" x14ac:dyDescent="0.25">
      <c r="A1652" s="3">
        <v>45481</v>
      </c>
      <c r="B1652" s="1">
        <f t="shared" si="31"/>
        <v>1</v>
      </c>
      <c r="C1652" s="10" t="s">
        <v>315</v>
      </c>
      <c r="D1652" s="10" t="s">
        <v>315</v>
      </c>
      <c r="E1652" s="10" t="s">
        <v>315</v>
      </c>
    </row>
    <row r="1653" spans="1:5" x14ac:dyDescent="0.25">
      <c r="A1653" s="3">
        <v>45482</v>
      </c>
      <c r="B1653" s="1">
        <f t="shared" si="31"/>
        <v>2</v>
      </c>
      <c r="C1653" s="10" t="s">
        <v>315</v>
      </c>
      <c r="D1653" s="10" t="s">
        <v>315</v>
      </c>
      <c r="E1653" s="10" t="s">
        <v>315</v>
      </c>
    </row>
    <row r="1654" spans="1:5" x14ac:dyDescent="0.25">
      <c r="A1654" s="3">
        <v>45483</v>
      </c>
      <c r="B1654" s="1">
        <f t="shared" si="31"/>
        <v>3</v>
      </c>
      <c r="C1654" s="10" t="s">
        <v>315</v>
      </c>
      <c r="D1654" s="10" t="s">
        <v>315</v>
      </c>
      <c r="E1654" s="10" t="s">
        <v>315</v>
      </c>
    </row>
    <row r="1655" spans="1:5" x14ac:dyDescent="0.25">
      <c r="A1655" s="3">
        <v>45484</v>
      </c>
      <c r="B1655" s="1">
        <f t="shared" si="31"/>
        <v>4</v>
      </c>
      <c r="C1655" s="10" t="s">
        <v>315</v>
      </c>
      <c r="D1655" s="10" t="s">
        <v>315</v>
      </c>
      <c r="E1655" s="10" t="s">
        <v>315</v>
      </c>
    </row>
    <row r="1656" spans="1:5" x14ac:dyDescent="0.25">
      <c r="A1656" s="3">
        <v>45485</v>
      </c>
      <c r="B1656" s="1">
        <f t="shared" si="31"/>
        <v>5</v>
      </c>
      <c r="C1656" s="10" t="s">
        <v>315</v>
      </c>
      <c r="D1656" s="10" t="s">
        <v>315</v>
      </c>
      <c r="E1656" s="10" t="s">
        <v>315</v>
      </c>
    </row>
    <row r="1657" spans="1:5" x14ac:dyDescent="0.25">
      <c r="A1657" s="3">
        <v>45486</v>
      </c>
      <c r="B1657" s="1">
        <f t="shared" si="31"/>
        <v>6</v>
      </c>
      <c r="C1657" s="10" t="s">
        <v>315</v>
      </c>
      <c r="D1657" s="10" t="s">
        <v>315</v>
      </c>
      <c r="E1657" s="10" t="s">
        <v>315</v>
      </c>
    </row>
    <row r="1658" spans="1:5" x14ac:dyDescent="0.25">
      <c r="A1658" s="3">
        <v>45487</v>
      </c>
      <c r="B1658" s="1">
        <f t="shared" si="31"/>
        <v>7</v>
      </c>
      <c r="C1658" s="10" t="s">
        <v>315</v>
      </c>
      <c r="D1658" s="10" t="s">
        <v>315</v>
      </c>
      <c r="E1658" s="10" t="s">
        <v>315</v>
      </c>
    </row>
    <row r="1659" spans="1:5" x14ac:dyDescent="0.25">
      <c r="A1659" s="3">
        <v>45488</v>
      </c>
      <c r="B1659" s="1">
        <f t="shared" si="31"/>
        <v>1</v>
      </c>
      <c r="C1659" s="10" t="s">
        <v>315</v>
      </c>
      <c r="D1659" s="10" t="s">
        <v>315</v>
      </c>
      <c r="E1659" s="10" t="s">
        <v>315</v>
      </c>
    </row>
    <row r="1660" spans="1:5" x14ac:dyDescent="0.25">
      <c r="A1660" s="3">
        <v>45489</v>
      </c>
      <c r="B1660" s="1">
        <f t="shared" si="31"/>
        <v>2</v>
      </c>
      <c r="C1660" s="10" t="s">
        <v>315</v>
      </c>
      <c r="D1660" s="10" t="s">
        <v>315</v>
      </c>
      <c r="E1660" s="10" t="s">
        <v>315</v>
      </c>
    </row>
    <row r="1661" spans="1:5" x14ac:dyDescent="0.25">
      <c r="A1661" s="3">
        <v>45490</v>
      </c>
      <c r="B1661" s="1">
        <f t="shared" si="31"/>
        <v>3</v>
      </c>
      <c r="C1661" s="10" t="s">
        <v>315</v>
      </c>
      <c r="D1661" s="10" t="s">
        <v>315</v>
      </c>
      <c r="E1661" s="10" t="s">
        <v>315</v>
      </c>
    </row>
    <row r="1662" spans="1:5" x14ac:dyDescent="0.25">
      <c r="A1662" s="3">
        <v>45491</v>
      </c>
      <c r="B1662" s="1">
        <f t="shared" si="31"/>
        <v>4</v>
      </c>
      <c r="C1662" s="10" t="s">
        <v>315</v>
      </c>
      <c r="D1662" s="10" t="s">
        <v>315</v>
      </c>
      <c r="E1662" s="10" t="s">
        <v>315</v>
      </c>
    </row>
    <row r="1663" spans="1:5" x14ac:dyDescent="0.25">
      <c r="A1663" s="3">
        <v>45492</v>
      </c>
      <c r="B1663" s="1">
        <f t="shared" si="31"/>
        <v>5</v>
      </c>
      <c r="C1663" s="10" t="s">
        <v>315</v>
      </c>
      <c r="D1663" s="10" t="s">
        <v>315</v>
      </c>
      <c r="E1663" s="10" t="s">
        <v>315</v>
      </c>
    </row>
    <row r="1664" spans="1:5" x14ac:dyDescent="0.25">
      <c r="A1664" s="3">
        <v>45493</v>
      </c>
      <c r="B1664" s="1">
        <f t="shared" si="31"/>
        <v>6</v>
      </c>
      <c r="C1664" s="10" t="s">
        <v>315</v>
      </c>
      <c r="D1664" s="10" t="s">
        <v>315</v>
      </c>
      <c r="E1664" s="10" t="s">
        <v>315</v>
      </c>
    </row>
    <row r="1665" spans="1:5" x14ac:dyDescent="0.25">
      <c r="A1665" s="3">
        <v>45494</v>
      </c>
      <c r="B1665" s="1">
        <f t="shared" si="31"/>
        <v>7</v>
      </c>
      <c r="C1665" s="10" t="s">
        <v>315</v>
      </c>
      <c r="D1665" s="10" t="s">
        <v>315</v>
      </c>
      <c r="E1665" s="10" t="s">
        <v>315</v>
      </c>
    </row>
    <row r="1666" spans="1:5" x14ac:dyDescent="0.25">
      <c r="A1666" s="3">
        <v>45495</v>
      </c>
      <c r="B1666" s="1">
        <f t="shared" si="31"/>
        <v>1</v>
      </c>
      <c r="C1666" s="10" t="s">
        <v>315</v>
      </c>
      <c r="D1666" s="10" t="s">
        <v>315</v>
      </c>
      <c r="E1666" s="10" t="s">
        <v>315</v>
      </c>
    </row>
    <row r="1667" spans="1:5" x14ac:dyDescent="0.25">
      <c r="A1667" s="3">
        <v>45496</v>
      </c>
      <c r="B1667" s="1">
        <f t="shared" si="31"/>
        <v>2</v>
      </c>
      <c r="C1667" s="10" t="s">
        <v>315</v>
      </c>
      <c r="D1667" s="10" t="s">
        <v>315</v>
      </c>
      <c r="E1667" s="10" t="s">
        <v>315</v>
      </c>
    </row>
    <row r="1668" spans="1:5" x14ac:dyDescent="0.25">
      <c r="A1668" s="3">
        <v>45497</v>
      </c>
      <c r="B1668" s="1">
        <f t="shared" si="31"/>
        <v>3</v>
      </c>
      <c r="C1668" s="10" t="s">
        <v>315</v>
      </c>
      <c r="D1668" s="10" t="s">
        <v>315</v>
      </c>
      <c r="E1668" s="10" t="s">
        <v>315</v>
      </c>
    </row>
    <row r="1669" spans="1:5" x14ac:dyDescent="0.25">
      <c r="A1669" s="3">
        <v>45498</v>
      </c>
      <c r="B1669" s="1">
        <f t="shared" si="31"/>
        <v>4</v>
      </c>
      <c r="C1669" s="10" t="s">
        <v>315</v>
      </c>
      <c r="D1669" s="10" t="s">
        <v>315</v>
      </c>
      <c r="E1669" s="10" t="s">
        <v>315</v>
      </c>
    </row>
    <row r="1670" spans="1:5" x14ac:dyDescent="0.25">
      <c r="A1670" s="3">
        <v>45499</v>
      </c>
      <c r="B1670" s="1">
        <f t="shared" si="31"/>
        <v>5</v>
      </c>
      <c r="C1670" s="10" t="s">
        <v>315</v>
      </c>
      <c r="D1670" s="10" t="s">
        <v>315</v>
      </c>
      <c r="E1670" s="10" t="s">
        <v>315</v>
      </c>
    </row>
    <row r="1671" spans="1:5" x14ac:dyDescent="0.25">
      <c r="A1671" s="3">
        <v>45500</v>
      </c>
      <c r="B1671" s="1">
        <f t="shared" si="31"/>
        <v>6</v>
      </c>
      <c r="C1671" s="10" t="s">
        <v>315</v>
      </c>
      <c r="D1671" s="10" t="s">
        <v>313</v>
      </c>
      <c r="E1671" s="10" t="s">
        <v>313</v>
      </c>
    </row>
    <row r="1672" spans="1:5" x14ac:dyDescent="0.25">
      <c r="A1672" s="3">
        <v>45501</v>
      </c>
      <c r="B1672" s="1">
        <f t="shared" si="31"/>
        <v>7</v>
      </c>
      <c r="C1672" s="10" t="s">
        <v>313</v>
      </c>
      <c r="D1672" s="10" t="s">
        <v>313</v>
      </c>
      <c r="E1672" s="10" t="s">
        <v>313</v>
      </c>
    </row>
    <row r="1673" spans="1:5" x14ac:dyDescent="0.25">
      <c r="A1673" s="3">
        <v>45502</v>
      </c>
      <c r="B1673" s="1">
        <f t="shared" si="31"/>
        <v>1</v>
      </c>
      <c r="C1673" s="10" t="s">
        <v>315</v>
      </c>
      <c r="D1673" s="10" t="s">
        <v>315</v>
      </c>
      <c r="E1673" s="10" t="s">
        <v>315</v>
      </c>
    </row>
    <row r="1674" spans="1:5" x14ac:dyDescent="0.25">
      <c r="A1674" s="3">
        <v>45503</v>
      </c>
      <c r="B1674" s="1">
        <f t="shared" si="31"/>
        <v>2</v>
      </c>
      <c r="C1674" s="10" t="s">
        <v>315</v>
      </c>
      <c r="D1674" s="10" t="s">
        <v>315</v>
      </c>
      <c r="E1674" s="10" t="s">
        <v>315</v>
      </c>
    </row>
    <row r="1675" spans="1:5" x14ac:dyDescent="0.25">
      <c r="A1675" s="3">
        <v>45504</v>
      </c>
      <c r="B1675" s="1">
        <f t="shared" si="31"/>
        <v>3</v>
      </c>
      <c r="C1675" s="10" t="s">
        <v>315</v>
      </c>
      <c r="D1675" s="10" t="s">
        <v>315</v>
      </c>
      <c r="E1675" s="10" t="s">
        <v>315</v>
      </c>
    </row>
    <row r="1676" spans="1:5" x14ac:dyDescent="0.25">
      <c r="A1676" s="3">
        <v>45505</v>
      </c>
      <c r="B1676" s="1">
        <f t="shared" si="31"/>
        <v>4</v>
      </c>
      <c r="C1676" s="10" t="s">
        <v>315</v>
      </c>
      <c r="D1676" s="10" t="s">
        <v>315</v>
      </c>
      <c r="E1676" s="10" t="s">
        <v>315</v>
      </c>
    </row>
    <row r="1677" spans="1:5" x14ac:dyDescent="0.25">
      <c r="A1677" s="3">
        <v>45506</v>
      </c>
      <c r="B1677" s="1">
        <f t="shared" si="31"/>
        <v>5</v>
      </c>
      <c r="C1677" s="10" t="s">
        <v>315</v>
      </c>
      <c r="D1677" s="10" t="s">
        <v>315</v>
      </c>
      <c r="E1677" s="10" t="s">
        <v>315</v>
      </c>
    </row>
    <row r="1678" spans="1:5" x14ac:dyDescent="0.25">
      <c r="A1678" s="3">
        <v>45507</v>
      </c>
      <c r="B1678" s="1">
        <f t="shared" si="31"/>
        <v>6</v>
      </c>
      <c r="C1678" s="10" t="s">
        <v>315</v>
      </c>
      <c r="D1678" s="10" t="s">
        <v>313</v>
      </c>
      <c r="E1678" s="10" t="s">
        <v>313</v>
      </c>
    </row>
    <row r="1679" spans="1:5" x14ac:dyDescent="0.25">
      <c r="A1679" s="3">
        <v>45508</v>
      </c>
      <c r="B1679" s="1">
        <f t="shared" si="31"/>
        <v>7</v>
      </c>
      <c r="C1679" s="10" t="s">
        <v>313</v>
      </c>
      <c r="D1679" s="10" t="s">
        <v>313</v>
      </c>
      <c r="E1679" s="10" t="s">
        <v>313</v>
      </c>
    </row>
    <row r="1680" spans="1:5" x14ac:dyDescent="0.25">
      <c r="A1680" s="3">
        <v>45509</v>
      </c>
      <c r="B1680" s="1">
        <f t="shared" si="31"/>
        <v>1</v>
      </c>
      <c r="C1680" s="10" t="s">
        <v>315</v>
      </c>
      <c r="D1680" s="10" t="s">
        <v>315</v>
      </c>
      <c r="E1680" s="10" t="s">
        <v>315</v>
      </c>
    </row>
    <row r="1681" spans="1:5" x14ac:dyDescent="0.25">
      <c r="A1681" s="3">
        <v>45510</v>
      </c>
      <c r="B1681" s="1">
        <f t="shared" si="31"/>
        <v>2</v>
      </c>
      <c r="C1681" s="10" t="s">
        <v>315</v>
      </c>
      <c r="D1681" s="10" t="s">
        <v>315</v>
      </c>
      <c r="E1681" s="10" t="s">
        <v>315</v>
      </c>
    </row>
    <row r="1682" spans="1:5" x14ac:dyDescent="0.25">
      <c r="A1682" s="3">
        <v>45511</v>
      </c>
      <c r="B1682" s="1">
        <f t="shared" si="31"/>
        <v>3</v>
      </c>
      <c r="C1682" s="10" t="s">
        <v>315</v>
      </c>
      <c r="D1682" s="10" t="s">
        <v>315</v>
      </c>
      <c r="E1682" s="10" t="s">
        <v>315</v>
      </c>
    </row>
    <row r="1683" spans="1:5" x14ac:dyDescent="0.25">
      <c r="A1683" s="3">
        <v>45512</v>
      </c>
      <c r="B1683" s="1">
        <f t="shared" si="31"/>
        <v>4</v>
      </c>
      <c r="C1683" s="10" t="s">
        <v>315</v>
      </c>
      <c r="D1683" s="10" t="s">
        <v>315</v>
      </c>
      <c r="E1683" s="10" t="s">
        <v>315</v>
      </c>
    </row>
    <row r="1684" spans="1:5" x14ac:dyDescent="0.25">
      <c r="A1684" s="3">
        <v>45513</v>
      </c>
      <c r="B1684" s="1">
        <f t="shared" si="31"/>
        <v>5</v>
      </c>
      <c r="C1684" s="10" t="s">
        <v>315</v>
      </c>
      <c r="D1684" s="10" t="s">
        <v>315</v>
      </c>
      <c r="E1684" s="10" t="s">
        <v>315</v>
      </c>
    </row>
    <row r="1685" spans="1:5" x14ac:dyDescent="0.25">
      <c r="A1685" s="3">
        <v>45514</v>
      </c>
      <c r="B1685" s="1">
        <f t="shared" si="31"/>
        <v>6</v>
      </c>
      <c r="C1685" s="10" t="s">
        <v>315</v>
      </c>
      <c r="D1685" s="10" t="s">
        <v>315</v>
      </c>
      <c r="E1685" s="10" t="s">
        <v>315</v>
      </c>
    </row>
    <row r="1686" spans="1:5" x14ac:dyDescent="0.25">
      <c r="A1686" s="3">
        <v>45515</v>
      </c>
      <c r="B1686" s="1">
        <f t="shared" si="31"/>
        <v>7</v>
      </c>
      <c r="C1686" s="10" t="s">
        <v>315</v>
      </c>
      <c r="D1686" s="10" t="s">
        <v>315</v>
      </c>
      <c r="E1686" s="10" t="s">
        <v>315</v>
      </c>
    </row>
    <row r="1687" spans="1:5" x14ac:dyDescent="0.25">
      <c r="A1687" s="3">
        <v>45516</v>
      </c>
      <c r="B1687" s="1">
        <f t="shared" si="31"/>
        <v>1</v>
      </c>
      <c r="C1687" s="10" t="s">
        <v>315</v>
      </c>
      <c r="D1687" s="10" t="s">
        <v>315</v>
      </c>
      <c r="E1687" s="10" t="s">
        <v>315</v>
      </c>
    </row>
    <row r="1688" spans="1:5" x14ac:dyDescent="0.25">
      <c r="A1688" s="3">
        <v>45517</v>
      </c>
      <c r="B1688" s="1">
        <f t="shared" si="31"/>
        <v>2</v>
      </c>
      <c r="C1688" s="10" t="s">
        <v>315</v>
      </c>
      <c r="D1688" s="10" t="s">
        <v>315</v>
      </c>
      <c r="E1688" s="10" t="s">
        <v>315</v>
      </c>
    </row>
    <row r="1689" spans="1:5" x14ac:dyDescent="0.25">
      <c r="A1689" s="3">
        <v>45518</v>
      </c>
      <c r="B1689" s="1">
        <f t="shared" si="31"/>
        <v>3</v>
      </c>
      <c r="C1689" s="10" t="s">
        <v>315</v>
      </c>
      <c r="D1689" s="10" t="s">
        <v>315</v>
      </c>
      <c r="E1689" s="10" t="s">
        <v>315</v>
      </c>
    </row>
    <row r="1690" spans="1:5" x14ac:dyDescent="0.25">
      <c r="A1690" s="3">
        <v>45519</v>
      </c>
      <c r="B1690" s="1">
        <f t="shared" si="31"/>
        <v>4</v>
      </c>
      <c r="C1690" s="10" t="s">
        <v>315</v>
      </c>
      <c r="D1690" s="10" t="s">
        <v>315</v>
      </c>
      <c r="E1690" s="10" t="s">
        <v>315</v>
      </c>
    </row>
    <row r="1691" spans="1:5" x14ac:dyDescent="0.25">
      <c r="A1691" s="3">
        <v>45520</v>
      </c>
      <c r="B1691" s="1">
        <f t="shared" si="31"/>
        <v>5</v>
      </c>
      <c r="C1691" s="10" t="s">
        <v>315</v>
      </c>
      <c r="D1691" s="10" t="s">
        <v>315</v>
      </c>
      <c r="E1691" s="10" t="s">
        <v>315</v>
      </c>
    </row>
    <row r="1692" spans="1:5" x14ac:dyDescent="0.25">
      <c r="A1692" s="3">
        <v>45521</v>
      </c>
      <c r="B1692" s="1">
        <f t="shared" si="31"/>
        <v>6</v>
      </c>
      <c r="C1692" s="10" t="s">
        <v>315</v>
      </c>
      <c r="D1692" s="10" t="s">
        <v>315</v>
      </c>
      <c r="E1692" s="10" t="s">
        <v>315</v>
      </c>
    </row>
    <row r="1693" spans="1:5" x14ac:dyDescent="0.25">
      <c r="A1693" s="3">
        <v>45522</v>
      </c>
      <c r="B1693" s="1">
        <f t="shared" si="31"/>
        <v>7</v>
      </c>
      <c r="C1693" s="10" t="s">
        <v>315</v>
      </c>
      <c r="D1693" s="10" t="s">
        <v>315</v>
      </c>
      <c r="E1693" s="10" t="s">
        <v>315</v>
      </c>
    </row>
    <row r="1694" spans="1:5" x14ac:dyDescent="0.25">
      <c r="A1694" s="3">
        <v>45523</v>
      </c>
      <c r="B1694" s="1">
        <f t="shared" si="31"/>
        <v>1</v>
      </c>
      <c r="C1694" s="10" t="s">
        <v>315</v>
      </c>
      <c r="D1694" s="10" t="s">
        <v>315</v>
      </c>
      <c r="E1694" s="10" t="s">
        <v>315</v>
      </c>
    </row>
    <row r="1695" spans="1:5" x14ac:dyDescent="0.25">
      <c r="A1695" s="3">
        <v>45524</v>
      </c>
      <c r="B1695" s="1">
        <f t="shared" si="31"/>
        <v>2</v>
      </c>
      <c r="C1695" s="10" t="s">
        <v>315</v>
      </c>
      <c r="D1695" s="10" t="s">
        <v>315</v>
      </c>
      <c r="E1695" s="10" t="s">
        <v>315</v>
      </c>
    </row>
    <row r="1696" spans="1:5" x14ac:dyDescent="0.25">
      <c r="A1696" s="3">
        <v>45525</v>
      </c>
      <c r="B1696" s="1">
        <f t="shared" ref="B1696:B1759" si="32">IF(A1696&gt;0,WEEKDAY(A1696,2),"")</f>
        <v>3</v>
      </c>
      <c r="C1696" s="10" t="s">
        <v>315</v>
      </c>
      <c r="D1696" s="10" t="s">
        <v>315</v>
      </c>
      <c r="E1696" s="10" t="s">
        <v>315</v>
      </c>
    </row>
    <row r="1697" spans="1:5" x14ac:dyDescent="0.25">
      <c r="A1697" s="3">
        <v>45526</v>
      </c>
      <c r="B1697" s="1">
        <f t="shared" si="32"/>
        <v>4</v>
      </c>
      <c r="C1697" s="10" t="s">
        <v>315</v>
      </c>
      <c r="D1697" s="10" t="s">
        <v>315</v>
      </c>
      <c r="E1697" s="10" t="s">
        <v>315</v>
      </c>
    </row>
    <row r="1698" spans="1:5" x14ac:dyDescent="0.25">
      <c r="A1698" s="3">
        <v>45527</v>
      </c>
      <c r="B1698" s="1">
        <f t="shared" si="32"/>
        <v>5</v>
      </c>
      <c r="C1698" s="10" t="s">
        <v>315</v>
      </c>
      <c r="D1698" s="10" t="s">
        <v>315</v>
      </c>
      <c r="E1698" s="10" t="s">
        <v>315</v>
      </c>
    </row>
    <row r="1699" spans="1:5" x14ac:dyDescent="0.25">
      <c r="A1699" s="3">
        <v>45528</v>
      </c>
      <c r="B1699" s="1">
        <f t="shared" si="32"/>
        <v>6</v>
      </c>
      <c r="C1699" s="10" t="s">
        <v>315</v>
      </c>
      <c r="D1699" s="10" t="s">
        <v>315</v>
      </c>
      <c r="E1699" s="10" t="s">
        <v>315</v>
      </c>
    </row>
    <row r="1700" spans="1:5" x14ac:dyDescent="0.25">
      <c r="A1700" s="3">
        <v>45529</v>
      </c>
      <c r="B1700" s="1">
        <f t="shared" si="32"/>
        <v>7</v>
      </c>
      <c r="C1700" s="10" t="s">
        <v>315</v>
      </c>
      <c r="D1700" s="10" t="s">
        <v>315</v>
      </c>
      <c r="E1700" s="10" t="s">
        <v>315</v>
      </c>
    </row>
    <row r="1701" spans="1:5" x14ac:dyDescent="0.25">
      <c r="A1701" s="3">
        <v>45530</v>
      </c>
      <c r="B1701" s="1">
        <f t="shared" si="32"/>
        <v>1</v>
      </c>
      <c r="C1701" s="10" t="s">
        <v>315</v>
      </c>
      <c r="D1701" s="10" t="s">
        <v>315</v>
      </c>
      <c r="E1701" s="10" t="s">
        <v>315</v>
      </c>
    </row>
    <row r="1702" spans="1:5" x14ac:dyDescent="0.25">
      <c r="A1702" s="3">
        <v>45531</v>
      </c>
      <c r="B1702" s="1">
        <f t="shared" si="32"/>
        <v>2</v>
      </c>
      <c r="C1702" s="10" t="s">
        <v>315</v>
      </c>
      <c r="D1702" s="10" t="s">
        <v>315</v>
      </c>
      <c r="E1702" s="10" t="s">
        <v>315</v>
      </c>
    </row>
    <row r="1703" spans="1:5" x14ac:dyDescent="0.25">
      <c r="A1703" s="3">
        <v>45532</v>
      </c>
      <c r="B1703" s="1">
        <f t="shared" si="32"/>
        <v>3</v>
      </c>
      <c r="C1703" s="10" t="s">
        <v>315</v>
      </c>
      <c r="D1703" s="10" t="s">
        <v>315</v>
      </c>
      <c r="E1703" s="10" t="s">
        <v>315</v>
      </c>
    </row>
    <row r="1704" spans="1:5" x14ac:dyDescent="0.25">
      <c r="A1704" s="3">
        <v>45533</v>
      </c>
      <c r="B1704" s="1">
        <f t="shared" si="32"/>
        <v>4</v>
      </c>
      <c r="C1704" s="10" t="s">
        <v>315</v>
      </c>
      <c r="D1704" s="10" t="s">
        <v>315</v>
      </c>
      <c r="E1704" s="10" t="s">
        <v>315</v>
      </c>
    </row>
    <row r="1705" spans="1:5" x14ac:dyDescent="0.25">
      <c r="A1705" s="3">
        <v>45534</v>
      </c>
      <c r="B1705" s="1">
        <f t="shared" si="32"/>
        <v>5</v>
      </c>
      <c r="C1705" s="10" t="s">
        <v>315</v>
      </c>
      <c r="D1705" s="10" t="s">
        <v>315</v>
      </c>
      <c r="E1705" s="10" t="s">
        <v>315</v>
      </c>
    </row>
    <row r="1706" spans="1:5" x14ac:dyDescent="0.25">
      <c r="A1706" s="3">
        <v>45535</v>
      </c>
      <c r="B1706" s="1">
        <f t="shared" si="32"/>
        <v>6</v>
      </c>
      <c r="C1706" s="10" t="s">
        <v>315</v>
      </c>
      <c r="D1706" s="10" t="s">
        <v>315</v>
      </c>
      <c r="E1706" s="10" t="s">
        <v>315</v>
      </c>
    </row>
    <row r="1707" spans="1:5" x14ac:dyDescent="0.25">
      <c r="A1707" s="3">
        <v>45536</v>
      </c>
      <c r="B1707" s="1">
        <f t="shared" si="32"/>
        <v>7</v>
      </c>
      <c r="C1707" s="10" t="s">
        <v>315</v>
      </c>
      <c r="D1707" s="10" t="s">
        <v>315</v>
      </c>
      <c r="E1707" s="10" t="s">
        <v>315</v>
      </c>
    </row>
    <row r="1708" spans="1:5" x14ac:dyDescent="0.25">
      <c r="A1708" s="3">
        <v>45537</v>
      </c>
      <c r="B1708" s="1">
        <f t="shared" si="32"/>
        <v>1</v>
      </c>
      <c r="C1708" s="10" t="s">
        <v>315</v>
      </c>
      <c r="D1708" s="10" t="s">
        <v>315</v>
      </c>
      <c r="E1708" s="10" t="s">
        <v>315</v>
      </c>
    </row>
    <row r="1709" spans="1:5" x14ac:dyDescent="0.25">
      <c r="A1709" s="3">
        <v>45538</v>
      </c>
      <c r="B1709" s="1">
        <f t="shared" si="32"/>
        <v>2</v>
      </c>
      <c r="C1709" s="10" t="s">
        <v>315</v>
      </c>
      <c r="D1709" s="10" t="s">
        <v>315</v>
      </c>
      <c r="E1709" s="10" t="s">
        <v>315</v>
      </c>
    </row>
    <row r="1710" spans="1:5" x14ac:dyDescent="0.25">
      <c r="A1710" s="3">
        <v>45539</v>
      </c>
      <c r="B1710" s="1">
        <f t="shared" si="32"/>
        <v>3</v>
      </c>
      <c r="C1710" s="10" t="s">
        <v>315</v>
      </c>
      <c r="D1710" s="10" t="s">
        <v>315</v>
      </c>
      <c r="E1710" s="10" t="s">
        <v>315</v>
      </c>
    </row>
    <row r="1711" spans="1:5" x14ac:dyDescent="0.25">
      <c r="A1711" s="3">
        <v>45540</v>
      </c>
      <c r="B1711" s="1">
        <f t="shared" si="32"/>
        <v>4</v>
      </c>
      <c r="C1711" s="10" t="s">
        <v>315</v>
      </c>
      <c r="D1711" s="10" t="s">
        <v>315</v>
      </c>
      <c r="E1711" s="10" t="s">
        <v>315</v>
      </c>
    </row>
    <row r="1712" spans="1:5" x14ac:dyDescent="0.25">
      <c r="A1712" s="3">
        <v>45541</v>
      </c>
      <c r="B1712" s="1">
        <f t="shared" si="32"/>
        <v>5</v>
      </c>
      <c r="C1712" s="10" t="s">
        <v>315</v>
      </c>
      <c r="D1712" s="10" t="s">
        <v>315</v>
      </c>
      <c r="E1712" s="10" t="s">
        <v>315</v>
      </c>
    </row>
    <row r="1713" spans="1:5" x14ac:dyDescent="0.25">
      <c r="A1713" s="3">
        <v>45542</v>
      </c>
      <c r="B1713" s="1">
        <f t="shared" si="32"/>
        <v>6</v>
      </c>
      <c r="C1713" s="10" t="s">
        <v>315</v>
      </c>
      <c r="D1713" s="10" t="s">
        <v>315</v>
      </c>
      <c r="E1713" s="10" t="s">
        <v>315</v>
      </c>
    </row>
    <row r="1714" spans="1:5" x14ac:dyDescent="0.25">
      <c r="A1714" s="3">
        <v>45543</v>
      </c>
      <c r="B1714" s="1">
        <f t="shared" si="32"/>
        <v>7</v>
      </c>
      <c r="C1714" s="10" t="s">
        <v>315</v>
      </c>
      <c r="D1714" s="10" t="s">
        <v>315</v>
      </c>
      <c r="E1714" s="10" t="s">
        <v>315</v>
      </c>
    </row>
    <row r="1715" spans="1:5" x14ac:dyDescent="0.25">
      <c r="A1715" s="3">
        <v>45544</v>
      </c>
      <c r="B1715" s="1">
        <f t="shared" si="32"/>
        <v>1</v>
      </c>
      <c r="C1715" s="10" t="s">
        <v>315</v>
      </c>
      <c r="D1715" s="10" t="s">
        <v>315</v>
      </c>
      <c r="E1715" s="10" t="s">
        <v>315</v>
      </c>
    </row>
    <row r="1716" spans="1:5" x14ac:dyDescent="0.25">
      <c r="A1716" s="3">
        <v>45545</v>
      </c>
      <c r="B1716" s="1">
        <f t="shared" si="32"/>
        <v>2</v>
      </c>
      <c r="C1716" s="10" t="s">
        <v>315</v>
      </c>
      <c r="D1716" s="10" t="s">
        <v>315</v>
      </c>
      <c r="E1716" s="10" t="s">
        <v>315</v>
      </c>
    </row>
    <row r="1717" spans="1:5" x14ac:dyDescent="0.25">
      <c r="A1717" s="3">
        <v>45546</v>
      </c>
      <c r="B1717" s="1">
        <f t="shared" si="32"/>
        <v>3</v>
      </c>
      <c r="C1717" s="10" t="s">
        <v>315</v>
      </c>
      <c r="D1717" s="10" t="s">
        <v>315</v>
      </c>
      <c r="E1717" s="10" t="s">
        <v>315</v>
      </c>
    </row>
    <row r="1718" spans="1:5" x14ac:dyDescent="0.25">
      <c r="A1718" s="3">
        <v>45547</v>
      </c>
      <c r="B1718" s="1">
        <f t="shared" si="32"/>
        <v>4</v>
      </c>
      <c r="C1718" s="10" t="s">
        <v>315</v>
      </c>
      <c r="D1718" s="10" t="s">
        <v>315</v>
      </c>
      <c r="E1718" s="10" t="s">
        <v>315</v>
      </c>
    </row>
    <row r="1719" spans="1:5" x14ac:dyDescent="0.25">
      <c r="A1719" s="3">
        <v>45548</v>
      </c>
      <c r="B1719" s="1">
        <f t="shared" si="32"/>
        <v>5</v>
      </c>
      <c r="C1719" s="10" t="s">
        <v>315</v>
      </c>
      <c r="D1719" s="10" t="s">
        <v>315</v>
      </c>
      <c r="E1719" s="10" t="s">
        <v>315</v>
      </c>
    </row>
    <row r="1720" spans="1:5" x14ac:dyDescent="0.25">
      <c r="A1720" s="3">
        <v>45549</v>
      </c>
      <c r="B1720" s="1">
        <f t="shared" si="32"/>
        <v>6</v>
      </c>
      <c r="C1720" s="10" t="s">
        <v>315</v>
      </c>
      <c r="D1720" s="10" t="s">
        <v>315</v>
      </c>
      <c r="E1720" s="10" t="s">
        <v>315</v>
      </c>
    </row>
    <row r="1721" spans="1:5" x14ac:dyDescent="0.25">
      <c r="A1721" s="3">
        <v>45550</v>
      </c>
      <c r="B1721" s="1">
        <f t="shared" si="32"/>
        <v>7</v>
      </c>
      <c r="C1721" s="10" t="s">
        <v>315</v>
      </c>
      <c r="D1721" s="10" t="s">
        <v>315</v>
      </c>
      <c r="E1721" s="10" t="s">
        <v>315</v>
      </c>
    </row>
    <row r="1722" spans="1:5" x14ac:dyDescent="0.25">
      <c r="A1722" s="3">
        <v>45551</v>
      </c>
      <c r="B1722" s="1">
        <f t="shared" si="32"/>
        <v>1</v>
      </c>
      <c r="C1722" s="10" t="s">
        <v>315</v>
      </c>
      <c r="D1722" s="10" t="s">
        <v>315</v>
      </c>
      <c r="E1722" s="10" t="s">
        <v>315</v>
      </c>
    </row>
    <row r="1723" spans="1:5" x14ac:dyDescent="0.25">
      <c r="A1723" s="3">
        <v>45552</v>
      </c>
      <c r="B1723" s="1">
        <f t="shared" si="32"/>
        <v>2</v>
      </c>
      <c r="C1723" s="10" t="s">
        <v>315</v>
      </c>
      <c r="D1723" s="10" t="s">
        <v>315</v>
      </c>
      <c r="E1723" s="10" t="s">
        <v>315</v>
      </c>
    </row>
    <row r="1724" spans="1:5" x14ac:dyDescent="0.25">
      <c r="A1724" s="3">
        <v>45553</v>
      </c>
      <c r="B1724" s="1">
        <f t="shared" si="32"/>
        <v>3</v>
      </c>
      <c r="C1724" s="10" t="s">
        <v>315</v>
      </c>
      <c r="D1724" s="10" t="s">
        <v>315</v>
      </c>
      <c r="E1724" s="10" t="s">
        <v>315</v>
      </c>
    </row>
    <row r="1725" spans="1:5" x14ac:dyDescent="0.25">
      <c r="A1725" s="3">
        <v>45554</v>
      </c>
      <c r="B1725" s="1">
        <f t="shared" si="32"/>
        <v>4</v>
      </c>
      <c r="C1725" s="10" t="s">
        <v>315</v>
      </c>
      <c r="D1725" s="10" t="s">
        <v>315</v>
      </c>
      <c r="E1725" s="10" t="s">
        <v>315</v>
      </c>
    </row>
    <row r="1726" spans="1:5" x14ac:dyDescent="0.25">
      <c r="A1726" s="3">
        <v>45555</v>
      </c>
      <c r="B1726" s="1">
        <f t="shared" si="32"/>
        <v>5</v>
      </c>
      <c r="C1726" s="10" t="s">
        <v>315</v>
      </c>
      <c r="D1726" s="10" t="s">
        <v>315</v>
      </c>
      <c r="E1726" s="10" t="s">
        <v>315</v>
      </c>
    </row>
    <row r="1727" spans="1:5" x14ac:dyDescent="0.25">
      <c r="A1727" s="3">
        <v>45556</v>
      </c>
      <c r="B1727" s="1">
        <f t="shared" si="32"/>
        <v>6</v>
      </c>
      <c r="C1727" s="10" t="s">
        <v>315</v>
      </c>
      <c r="D1727" s="10" t="s">
        <v>315</v>
      </c>
      <c r="E1727" s="10" t="s">
        <v>315</v>
      </c>
    </row>
    <row r="1728" spans="1:5" x14ac:dyDescent="0.25">
      <c r="A1728" s="3">
        <v>45557</v>
      </c>
      <c r="B1728" s="1">
        <f t="shared" si="32"/>
        <v>7</v>
      </c>
      <c r="C1728" s="10" t="s">
        <v>315</v>
      </c>
      <c r="D1728" s="10" t="s">
        <v>315</v>
      </c>
      <c r="E1728" s="10" t="s">
        <v>315</v>
      </c>
    </row>
    <row r="1729" spans="1:5" x14ac:dyDescent="0.25">
      <c r="A1729" s="3">
        <v>45558</v>
      </c>
      <c r="B1729" s="1">
        <f t="shared" si="32"/>
        <v>1</v>
      </c>
      <c r="C1729" s="10" t="s">
        <v>315</v>
      </c>
      <c r="D1729" s="10" t="s">
        <v>315</v>
      </c>
      <c r="E1729" s="10" t="s">
        <v>315</v>
      </c>
    </row>
    <row r="1730" spans="1:5" x14ac:dyDescent="0.25">
      <c r="A1730" s="3">
        <v>45559</v>
      </c>
      <c r="B1730" s="1">
        <f t="shared" si="32"/>
        <v>2</v>
      </c>
      <c r="C1730" s="10" t="s">
        <v>315</v>
      </c>
      <c r="D1730" s="10" t="s">
        <v>315</v>
      </c>
      <c r="E1730" s="10" t="s">
        <v>315</v>
      </c>
    </row>
    <row r="1731" spans="1:5" x14ac:dyDescent="0.25">
      <c r="A1731" s="3">
        <v>45560</v>
      </c>
      <c r="B1731" s="1">
        <f t="shared" si="32"/>
        <v>3</v>
      </c>
      <c r="C1731" s="10" t="s">
        <v>315</v>
      </c>
      <c r="D1731" s="10" t="s">
        <v>315</v>
      </c>
      <c r="E1731" s="10" t="s">
        <v>315</v>
      </c>
    </row>
    <row r="1732" spans="1:5" x14ac:dyDescent="0.25">
      <c r="A1732" s="3">
        <v>45561</v>
      </c>
      <c r="B1732" s="1">
        <f t="shared" si="32"/>
        <v>4</v>
      </c>
      <c r="C1732" s="10" t="s">
        <v>315</v>
      </c>
      <c r="D1732" s="10" t="s">
        <v>315</v>
      </c>
      <c r="E1732" s="10" t="s">
        <v>315</v>
      </c>
    </row>
    <row r="1733" spans="1:5" x14ac:dyDescent="0.25">
      <c r="A1733" s="3">
        <v>45562</v>
      </c>
      <c r="B1733" s="1">
        <f t="shared" si="32"/>
        <v>5</v>
      </c>
      <c r="C1733" s="10" t="s">
        <v>315</v>
      </c>
      <c r="D1733" s="10" t="s">
        <v>315</v>
      </c>
      <c r="E1733" s="10" t="s">
        <v>315</v>
      </c>
    </row>
    <row r="1734" spans="1:5" x14ac:dyDescent="0.25">
      <c r="A1734" s="3">
        <v>45563</v>
      </c>
      <c r="B1734" s="1">
        <f t="shared" si="32"/>
        <v>6</v>
      </c>
      <c r="C1734" s="10" t="s">
        <v>315</v>
      </c>
      <c r="D1734" s="10" t="s">
        <v>315</v>
      </c>
      <c r="E1734" s="10" t="s">
        <v>315</v>
      </c>
    </row>
    <row r="1735" spans="1:5" x14ac:dyDescent="0.25">
      <c r="A1735" s="3">
        <v>45564</v>
      </c>
      <c r="B1735" s="1">
        <f t="shared" si="32"/>
        <v>7</v>
      </c>
      <c r="C1735" s="10" t="s">
        <v>315</v>
      </c>
      <c r="D1735" s="10" t="s">
        <v>315</v>
      </c>
      <c r="E1735" s="10" t="s">
        <v>315</v>
      </c>
    </row>
    <row r="1736" spans="1:5" x14ac:dyDescent="0.25">
      <c r="A1736" s="3">
        <v>45565</v>
      </c>
      <c r="B1736" s="1">
        <f t="shared" si="32"/>
        <v>1</v>
      </c>
      <c r="C1736" s="10" t="s">
        <v>315</v>
      </c>
      <c r="D1736" s="10" t="s">
        <v>315</v>
      </c>
      <c r="E1736" s="10" t="s">
        <v>315</v>
      </c>
    </row>
    <row r="1737" spans="1:5" x14ac:dyDescent="0.25">
      <c r="A1737" s="3">
        <v>45566</v>
      </c>
      <c r="B1737" s="1">
        <f t="shared" si="32"/>
        <v>2</v>
      </c>
      <c r="C1737" s="10" t="s">
        <v>315</v>
      </c>
      <c r="D1737" s="10" t="s">
        <v>315</v>
      </c>
      <c r="E1737" s="10" t="s">
        <v>315</v>
      </c>
    </row>
    <row r="1738" spans="1:5" x14ac:dyDescent="0.25">
      <c r="A1738" s="3">
        <v>45567</v>
      </c>
      <c r="B1738" s="1">
        <f t="shared" si="32"/>
        <v>3</v>
      </c>
      <c r="C1738" s="10" t="s">
        <v>315</v>
      </c>
      <c r="D1738" s="10" t="s">
        <v>315</v>
      </c>
      <c r="E1738" s="10" t="s">
        <v>315</v>
      </c>
    </row>
    <row r="1739" spans="1:5" x14ac:dyDescent="0.25">
      <c r="A1739" s="3">
        <v>45568</v>
      </c>
      <c r="B1739" s="1">
        <f t="shared" si="32"/>
        <v>4</v>
      </c>
      <c r="C1739" s="10" t="s">
        <v>315</v>
      </c>
      <c r="D1739" s="10" t="s">
        <v>315</v>
      </c>
      <c r="E1739" s="10" t="s">
        <v>315</v>
      </c>
    </row>
    <row r="1740" spans="1:5" x14ac:dyDescent="0.25">
      <c r="A1740" s="3">
        <v>45569</v>
      </c>
      <c r="B1740" s="1">
        <f t="shared" si="32"/>
        <v>5</v>
      </c>
      <c r="C1740" s="10" t="s">
        <v>315</v>
      </c>
      <c r="D1740" s="10" t="s">
        <v>315</v>
      </c>
      <c r="E1740" s="10" t="s">
        <v>315</v>
      </c>
    </row>
    <row r="1741" spans="1:5" x14ac:dyDescent="0.25">
      <c r="A1741" s="3">
        <v>45570</v>
      </c>
      <c r="B1741" s="1">
        <f t="shared" si="32"/>
        <v>6</v>
      </c>
      <c r="C1741" s="10" t="s">
        <v>315</v>
      </c>
      <c r="D1741" s="10" t="s">
        <v>315</v>
      </c>
      <c r="E1741" s="10" t="s">
        <v>315</v>
      </c>
    </row>
    <row r="1742" spans="1:5" x14ac:dyDescent="0.25">
      <c r="A1742" s="3">
        <v>45571</v>
      </c>
      <c r="B1742" s="1">
        <f t="shared" si="32"/>
        <v>7</v>
      </c>
      <c r="C1742" s="10" t="s">
        <v>315</v>
      </c>
      <c r="D1742" s="10" t="s">
        <v>315</v>
      </c>
      <c r="E1742" s="10" t="s">
        <v>315</v>
      </c>
    </row>
    <row r="1743" spans="1:5" x14ac:dyDescent="0.25">
      <c r="A1743" s="3">
        <v>45572</v>
      </c>
      <c r="B1743" s="1">
        <f t="shared" si="32"/>
        <v>1</v>
      </c>
      <c r="C1743" s="10" t="s">
        <v>315</v>
      </c>
      <c r="D1743" s="10" t="s">
        <v>315</v>
      </c>
      <c r="E1743" s="10" t="s">
        <v>315</v>
      </c>
    </row>
    <row r="1744" spans="1:5" x14ac:dyDescent="0.25">
      <c r="A1744" s="3">
        <v>45573</v>
      </c>
      <c r="B1744" s="1">
        <f t="shared" si="32"/>
        <v>2</v>
      </c>
      <c r="C1744" s="10" t="s">
        <v>315</v>
      </c>
      <c r="D1744" s="10" t="s">
        <v>315</v>
      </c>
      <c r="E1744" s="10" t="s">
        <v>315</v>
      </c>
    </row>
    <row r="1745" spans="1:5" x14ac:dyDescent="0.25">
      <c r="A1745" s="3">
        <v>45574</v>
      </c>
      <c r="B1745" s="1">
        <f t="shared" si="32"/>
        <v>3</v>
      </c>
      <c r="C1745" s="10" t="s">
        <v>315</v>
      </c>
      <c r="D1745" s="10" t="s">
        <v>315</v>
      </c>
      <c r="E1745" s="10" t="s">
        <v>315</v>
      </c>
    </row>
    <row r="1746" spans="1:5" x14ac:dyDescent="0.25">
      <c r="A1746" s="3">
        <v>45575</v>
      </c>
      <c r="B1746" s="1">
        <f t="shared" si="32"/>
        <v>4</v>
      </c>
      <c r="C1746" s="10" t="s">
        <v>315</v>
      </c>
      <c r="D1746" s="10" t="s">
        <v>315</v>
      </c>
      <c r="E1746" s="10" t="s">
        <v>315</v>
      </c>
    </row>
    <row r="1747" spans="1:5" x14ac:dyDescent="0.25">
      <c r="A1747" s="3">
        <v>45576</v>
      </c>
      <c r="B1747" s="1">
        <f t="shared" si="32"/>
        <v>5</v>
      </c>
      <c r="C1747" s="10" t="s">
        <v>315</v>
      </c>
      <c r="D1747" s="10" t="s">
        <v>315</v>
      </c>
      <c r="E1747" s="10" t="s">
        <v>315</v>
      </c>
    </row>
    <row r="1748" spans="1:5" x14ac:dyDescent="0.25">
      <c r="A1748" s="3">
        <v>45577</v>
      </c>
      <c r="B1748" s="1">
        <f t="shared" si="32"/>
        <v>6</v>
      </c>
      <c r="C1748" s="10" t="s">
        <v>315</v>
      </c>
      <c r="D1748" s="10" t="s">
        <v>315</v>
      </c>
      <c r="E1748" s="10" t="s">
        <v>315</v>
      </c>
    </row>
    <row r="1749" spans="1:5" x14ac:dyDescent="0.25">
      <c r="A1749" s="3">
        <v>45578</v>
      </c>
      <c r="B1749" s="1">
        <f t="shared" si="32"/>
        <v>7</v>
      </c>
      <c r="C1749" s="10" t="s">
        <v>315</v>
      </c>
      <c r="D1749" s="10" t="s">
        <v>315</v>
      </c>
      <c r="E1749" s="10" t="s">
        <v>315</v>
      </c>
    </row>
    <row r="1750" spans="1:5" x14ac:dyDescent="0.25">
      <c r="A1750" s="3">
        <v>45579</v>
      </c>
      <c r="B1750" s="1">
        <f t="shared" si="32"/>
        <v>1</v>
      </c>
      <c r="C1750" s="10" t="s">
        <v>315</v>
      </c>
      <c r="D1750" s="10" t="s">
        <v>315</v>
      </c>
      <c r="E1750" s="10" t="s">
        <v>315</v>
      </c>
    </row>
    <row r="1751" spans="1:5" x14ac:dyDescent="0.25">
      <c r="A1751" s="3">
        <v>45580</v>
      </c>
      <c r="B1751" s="1">
        <f t="shared" si="32"/>
        <v>2</v>
      </c>
      <c r="C1751" s="10" t="s">
        <v>315</v>
      </c>
      <c r="D1751" s="10" t="s">
        <v>315</v>
      </c>
      <c r="E1751" s="10" t="s">
        <v>315</v>
      </c>
    </row>
    <row r="1752" spans="1:5" x14ac:dyDescent="0.25">
      <c r="A1752" s="3">
        <v>45581</v>
      </c>
      <c r="B1752" s="1">
        <f t="shared" si="32"/>
        <v>3</v>
      </c>
      <c r="C1752" s="10" t="s">
        <v>315</v>
      </c>
      <c r="D1752" s="10" t="s">
        <v>315</v>
      </c>
      <c r="E1752" s="10" t="s">
        <v>315</v>
      </c>
    </row>
    <row r="1753" spans="1:5" x14ac:dyDescent="0.25">
      <c r="A1753" s="3">
        <v>45582</v>
      </c>
      <c r="B1753" s="1">
        <f t="shared" si="32"/>
        <v>4</v>
      </c>
      <c r="C1753" s="10" t="s">
        <v>315</v>
      </c>
      <c r="D1753" s="10" t="s">
        <v>315</v>
      </c>
      <c r="E1753" s="10" t="s">
        <v>315</v>
      </c>
    </row>
    <row r="1754" spans="1:5" x14ac:dyDescent="0.25">
      <c r="A1754" s="3">
        <v>45583</v>
      </c>
      <c r="B1754" s="1">
        <f t="shared" si="32"/>
        <v>5</v>
      </c>
      <c r="C1754" s="10" t="s">
        <v>315</v>
      </c>
      <c r="D1754" s="10" t="s">
        <v>315</v>
      </c>
      <c r="E1754" s="10" t="s">
        <v>315</v>
      </c>
    </row>
    <row r="1755" spans="1:5" x14ac:dyDescent="0.25">
      <c r="A1755" s="3">
        <v>45584</v>
      </c>
      <c r="B1755" s="1">
        <f t="shared" si="32"/>
        <v>6</v>
      </c>
      <c r="C1755" s="10" t="s">
        <v>315</v>
      </c>
      <c r="D1755" s="10" t="s">
        <v>315</v>
      </c>
      <c r="E1755" s="10" t="s">
        <v>315</v>
      </c>
    </row>
    <row r="1756" spans="1:5" x14ac:dyDescent="0.25">
      <c r="A1756" s="3">
        <v>45585</v>
      </c>
      <c r="B1756" s="1">
        <f t="shared" si="32"/>
        <v>7</v>
      </c>
      <c r="C1756" s="10" t="s">
        <v>315</v>
      </c>
      <c r="D1756" s="10" t="s">
        <v>315</v>
      </c>
      <c r="E1756" s="10" t="s">
        <v>315</v>
      </c>
    </row>
    <row r="1757" spans="1:5" x14ac:dyDescent="0.25">
      <c r="A1757" s="3">
        <v>45586</v>
      </c>
      <c r="B1757" s="1">
        <f t="shared" si="32"/>
        <v>1</v>
      </c>
      <c r="C1757" s="10" t="s">
        <v>315</v>
      </c>
      <c r="D1757" s="10" t="s">
        <v>315</v>
      </c>
      <c r="E1757" s="10" t="s">
        <v>315</v>
      </c>
    </row>
    <row r="1758" spans="1:5" x14ac:dyDescent="0.25">
      <c r="A1758" s="3">
        <v>45587</v>
      </c>
      <c r="B1758" s="1">
        <f t="shared" si="32"/>
        <v>2</v>
      </c>
      <c r="C1758" s="10" t="s">
        <v>315</v>
      </c>
      <c r="D1758" s="10" t="s">
        <v>315</v>
      </c>
      <c r="E1758" s="10" t="s">
        <v>315</v>
      </c>
    </row>
    <row r="1759" spans="1:5" x14ac:dyDescent="0.25">
      <c r="A1759" s="3">
        <v>45588</v>
      </c>
      <c r="B1759" s="1">
        <f t="shared" si="32"/>
        <v>3</v>
      </c>
      <c r="C1759" s="10" t="s">
        <v>315</v>
      </c>
      <c r="D1759" s="10" t="s">
        <v>315</v>
      </c>
      <c r="E1759" s="10" t="s">
        <v>315</v>
      </c>
    </row>
    <row r="1760" spans="1:5" x14ac:dyDescent="0.25">
      <c r="A1760" s="3">
        <v>45589</v>
      </c>
      <c r="B1760" s="1">
        <f t="shared" ref="B1760:B1823" si="33">IF(A1760&gt;0,WEEKDAY(A1760,2),"")</f>
        <v>4</v>
      </c>
      <c r="C1760" s="10" t="s">
        <v>315</v>
      </c>
      <c r="D1760" s="10" t="s">
        <v>315</v>
      </c>
      <c r="E1760" s="10" t="s">
        <v>315</v>
      </c>
    </row>
    <row r="1761" spans="1:5" x14ac:dyDescent="0.25">
      <c r="A1761" s="3">
        <v>45590</v>
      </c>
      <c r="B1761" s="1">
        <f t="shared" si="33"/>
        <v>5</v>
      </c>
      <c r="C1761" s="10" t="s">
        <v>315</v>
      </c>
      <c r="D1761" s="10" t="s">
        <v>315</v>
      </c>
      <c r="E1761" s="10" t="s">
        <v>315</v>
      </c>
    </row>
    <row r="1762" spans="1:5" x14ac:dyDescent="0.25">
      <c r="A1762" s="3">
        <v>45591</v>
      </c>
      <c r="B1762" s="1">
        <f t="shared" si="33"/>
        <v>6</v>
      </c>
      <c r="C1762" s="10" t="s">
        <v>315</v>
      </c>
      <c r="D1762" s="10" t="s">
        <v>315</v>
      </c>
      <c r="E1762" s="10" t="s">
        <v>315</v>
      </c>
    </row>
    <row r="1763" spans="1:5" x14ac:dyDescent="0.25">
      <c r="A1763" s="3">
        <v>45592</v>
      </c>
      <c r="B1763" s="1">
        <f t="shared" si="33"/>
        <v>7</v>
      </c>
      <c r="C1763" s="10" t="s">
        <v>315</v>
      </c>
      <c r="D1763" s="10" t="s">
        <v>315</v>
      </c>
      <c r="E1763" s="10" t="s">
        <v>315</v>
      </c>
    </row>
    <row r="1764" spans="1:5" x14ac:dyDescent="0.25">
      <c r="A1764" s="3">
        <v>45593</v>
      </c>
      <c r="B1764" s="1">
        <f t="shared" si="33"/>
        <v>1</v>
      </c>
      <c r="C1764" s="10" t="s">
        <v>315</v>
      </c>
      <c r="D1764" s="10" t="s">
        <v>315</v>
      </c>
      <c r="E1764" s="10" t="s">
        <v>315</v>
      </c>
    </row>
    <row r="1765" spans="1:5" x14ac:dyDescent="0.25">
      <c r="A1765" s="3">
        <v>45594</v>
      </c>
      <c r="B1765" s="1">
        <f t="shared" si="33"/>
        <v>2</v>
      </c>
      <c r="C1765" s="10" t="s">
        <v>315</v>
      </c>
      <c r="D1765" s="10" t="s">
        <v>315</v>
      </c>
      <c r="E1765" s="10" t="s">
        <v>315</v>
      </c>
    </row>
    <row r="1766" spans="1:5" x14ac:dyDescent="0.25">
      <c r="A1766" s="3">
        <v>45595</v>
      </c>
      <c r="B1766" s="1">
        <f t="shared" si="33"/>
        <v>3</v>
      </c>
      <c r="C1766" s="10" t="s">
        <v>315</v>
      </c>
      <c r="D1766" s="10" t="s">
        <v>315</v>
      </c>
      <c r="E1766" s="10" t="s">
        <v>315</v>
      </c>
    </row>
    <row r="1767" spans="1:5" x14ac:dyDescent="0.25">
      <c r="A1767" s="3">
        <v>45596</v>
      </c>
      <c r="B1767" s="1">
        <f t="shared" si="33"/>
        <v>4</v>
      </c>
      <c r="C1767" s="10" t="s">
        <v>315</v>
      </c>
      <c r="D1767" s="10" t="s">
        <v>315</v>
      </c>
      <c r="E1767" s="10" t="s">
        <v>315</v>
      </c>
    </row>
    <row r="1768" spans="1:5" x14ac:dyDescent="0.25">
      <c r="A1768" s="3">
        <v>45597</v>
      </c>
      <c r="B1768" s="1">
        <f t="shared" si="33"/>
        <v>5</v>
      </c>
      <c r="C1768" s="10" t="s">
        <v>315</v>
      </c>
      <c r="D1768" s="10" t="s">
        <v>315</v>
      </c>
      <c r="E1768" s="10" t="s">
        <v>315</v>
      </c>
    </row>
    <row r="1769" spans="1:5" x14ac:dyDescent="0.25">
      <c r="A1769" s="3">
        <v>45598</v>
      </c>
      <c r="B1769" s="1">
        <f t="shared" si="33"/>
        <v>6</v>
      </c>
      <c r="C1769" s="10" t="s">
        <v>315</v>
      </c>
      <c r="D1769" s="10" t="s">
        <v>315</v>
      </c>
      <c r="E1769" s="10" t="s">
        <v>315</v>
      </c>
    </row>
    <row r="1770" spans="1:5" x14ac:dyDescent="0.25">
      <c r="A1770" s="3">
        <v>45599</v>
      </c>
      <c r="B1770" s="1">
        <f t="shared" si="33"/>
        <v>7</v>
      </c>
      <c r="C1770" s="10" t="s">
        <v>315</v>
      </c>
      <c r="D1770" s="10" t="s">
        <v>315</v>
      </c>
      <c r="E1770" s="10" t="s">
        <v>315</v>
      </c>
    </row>
    <row r="1771" spans="1:5" x14ac:dyDescent="0.25">
      <c r="A1771" s="3">
        <v>45600</v>
      </c>
      <c r="B1771" s="1">
        <f t="shared" si="33"/>
        <v>1</v>
      </c>
      <c r="C1771" s="10" t="s">
        <v>315</v>
      </c>
      <c r="D1771" s="10" t="s">
        <v>315</v>
      </c>
      <c r="E1771" s="10" t="s">
        <v>315</v>
      </c>
    </row>
    <row r="1772" spans="1:5" x14ac:dyDescent="0.25">
      <c r="A1772" s="3">
        <v>45601</v>
      </c>
      <c r="B1772" s="1">
        <f t="shared" si="33"/>
        <v>2</v>
      </c>
      <c r="C1772" s="10" t="s">
        <v>315</v>
      </c>
      <c r="D1772" s="10" t="s">
        <v>315</v>
      </c>
      <c r="E1772" s="10" t="s">
        <v>315</v>
      </c>
    </row>
    <row r="1773" spans="1:5" x14ac:dyDescent="0.25">
      <c r="A1773" s="3">
        <v>45602</v>
      </c>
      <c r="B1773" s="1">
        <f t="shared" si="33"/>
        <v>3</v>
      </c>
      <c r="C1773" s="10" t="s">
        <v>315</v>
      </c>
      <c r="D1773" s="10" t="s">
        <v>315</v>
      </c>
      <c r="E1773" s="10" t="s">
        <v>315</v>
      </c>
    </row>
    <row r="1774" spans="1:5" x14ac:dyDescent="0.25">
      <c r="A1774" s="3">
        <v>45603</v>
      </c>
      <c r="B1774" s="1">
        <f t="shared" si="33"/>
        <v>4</v>
      </c>
      <c r="C1774" s="10" t="s">
        <v>315</v>
      </c>
      <c r="D1774" s="10" t="s">
        <v>315</v>
      </c>
      <c r="E1774" s="10" t="s">
        <v>315</v>
      </c>
    </row>
    <row r="1775" spans="1:5" x14ac:dyDescent="0.25">
      <c r="A1775" s="3">
        <v>45604</v>
      </c>
      <c r="B1775" s="1">
        <f t="shared" si="33"/>
        <v>5</v>
      </c>
      <c r="C1775" s="10" t="s">
        <v>315</v>
      </c>
      <c r="D1775" s="10" t="s">
        <v>315</v>
      </c>
      <c r="E1775" s="10" t="s">
        <v>315</v>
      </c>
    </row>
    <row r="1776" spans="1:5" x14ac:dyDescent="0.25">
      <c r="A1776" s="3">
        <v>45605</v>
      </c>
      <c r="B1776" s="1">
        <f t="shared" si="33"/>
        <v>6</v>
      </c>
      <c r="C1776" s="10" t="s">
        <v>315</v>
      </c>
      <c r="D1776" s="10" t="s">
        <v>315</v>
      </c>
      <c r="E1776" s="10" t="s">
        <v>315</v>
      </c>
    </row>
    <row r="1777" spans="1:5" x14ac:dyDescent="0.25">
      <c r="A1777" s="3">
        <v>45606</v>
      </c>
      <c r="B1777" s="1">
        <f t="shared" si="33"/>
        <v>7</v>
      </c>
      <c r="C1777" s="10" t="s">
        <v>315</v>
      </c>
      <c r="D1777" s="10" t="s">
        <v>315</v>
      </c>
      <c r="E1777" s="10" t="s">
        <v>315</v>
      </c>
    </row>
    <row r="1778" spans="1:5" x14ac:dyDescent="0.25">
      <c r="A1778" s="3">
        <v>45607</v>
      </c>
      <c r="B1778" s="1">
        <f t="shared" si="33"/>
        <v>1</v>
      </c>
      <c r="C1778" s="10" t="s">
        <v>315</v>
      </c>
      <c r="D1778" s="10" t="s">
        <v>315</v>
      </c>
      <c r="E1778" s="10" t="s">
        <v>315</v>
      </c>
    </row>
    <row r="1779" spans="1:5" x14ac:dyDescent="0.25">
      <c r="A1779" s="3">
        <v>45608</v>
      </c>
      <c r="B1779" s="1">
        <f t="shared" si="33"/>
        <v>2</v>
      </c>
      <c r="C1779" s="10" t="s">
        <v>315</v>
      </c>
      <c r="D1779" s="10" t="s">
        <v>315</v>
      </c>
      <c r="E1779" s="10" t="s">
        <v>315</v>
      </c>
    </row>
    <row r="1780" spans="1:5" x14ac:dyDescent="0.25">
      <c r="A1780" s="3">
        <v>45609</v>
      </c>
      <c r="B1780" s="1">
        <f t="shared" si="33"/>
        <v>3</v>
      </c>
      <c r="C1780" s="10" t="s">
        <v>315</v>
      </c>
      <c r="D1780" s="10" t="s">
        <v>315</v>
      </c>
      <c r="E1780" s="10" t="s">
        <v>315</v>
      </c>
    </row>
    <row r="1781" spans="1:5" x14ac:dyDescent="0.25">
      <c r="A1781" s="3">
        <v>45610</v>
      </c>
      <c r="B1781" s="1">
        <f t="shared" si="33"/>
        <v>4</v>
      </c>
      <c r="C1781" s="10" t="s">
        <v>315</v>
      </c>
      <c r="D1781" s="10" t="s">
        <v>315</v>
      </c>
      <c r="E1781" s="10" t="s">
        <v>315</v>
      </c>
    </row>
    <row r="1782" spans="1:5" x14ac:dyDescent="0.25">
      <c r="A1782" s="3">
        <v>45611</v>
      </c>
      <c r="B1782" s="1">
        <f t="shared" si="33"/>
        <v>5</v>
      </c>
      <c r="C1782" s="10" t="s">
        <v>315</v>
      </c>
      <c r="D1782" s="10" t="s">
        <v>315</v>
      </c>
      <c r="E1782" s="10" t="s">
        <v>315</v>
      </c>
    </row>
    <row r="1783" spans="1:5" x14ac:dyDescent="0.25">
      <c r="A1783" s="3">
        <v>45612</v>
      </c>
      <c r="B1783" s="1">
        <f t="shared" si="33"/>
        <v>6</v>
      </c>
      <c r="C1783" s="10" t="s">
        <v>315</v>
      </c>
      <c r="D1783" s="10" t="s">
        <v>315</v>
      </c>
      <c r="E1783" s="10" t="s">
        <v>315</v>
      </c>
    </row>
    <row r="1784" spans="1:5" x14ac:dyDescent="0.25">
      <c r="A1784" s="3">
        <v>45613</v>
      </c>
      <c r="B1784" s="1">
        <f t="shared" si="33"/>
        <v>7</v>
      </c>
      <c r="C1784" s="10" t="s">
        <v>315</v>
      </c>
      <c r="D1784" s="10" t="s">
        <v>315</v>
      </c>
      <c r="E1784" s="10" t="s">
        <v>315</v>
      </c>
    </row>
    <row r="1785" spans="1:5" x14ac:dyDescent="0.25">
      <c r="A1785" s="3">
        <v>45614</v>
      </c>
      <c r="B1785" s="1">
        <f t="shared" si="33"/>
        <v>1</v>
      </c>
      <c r="C1785" s="10" t="s">
        <v>315</v>
      </c>
      <c r="D1785" s="10" t="s">
        <v>315</v>
      </c>
      <c r="E1785" s="10" t="s">
        <v>315</v>
      </c>
    </row>
    <row r="1786" spans="1:5" x14ac:dyDescent="0.25">
      <c r="A1786" s="3">
        <v>45615</v>
      </c>
      <c r="B1786" s="1">
        <f t="shared" si="33"/>
        <v>2</v>
      </c>
      <c r="C1786" s="10" t="s">
        <v>315</v>
      </c>
      <c r="D1786" s="10" t="s">
        <v>315</v>
      </c>
      <c r="E1786" s="10" t="s">
        <v>315</v>
      </c>
    </row>
    <row r="1787" spans="1:5" x14ac:dyDescent="0.25">
      <c r="A1787" s="3">
        <v>45616</v>
      </c>
      <c r="B1787" s="1">
        <f t="shared" si="33"/>
        <v>3</v>
      </c>
      <c r="C1787" s="10" t="s">
        <v>315</v>
      </c>
      <c r="D1787" s="10" t="s">
        <v>315</v>
      </c>
      <c r="E1787" s="10" t="s">
        <v>315</v>
      </c>
    </row>
    <row r="1788" spans="1:5" x14ac:dyDescent="0.25">
      <c r="A1788" s="3">
        <v>45617</v>
      </c>
      <c r="B1788" s="1">
        <f t="shared" si="33"/>
        <v>4</v>
      </c>
      <c r="C1788" s="10" t="s">
        <v>315</v>
      </c>
      <c r="D1788" s="10" t="s">
        <v>315</v>
      </c>
      <c r="E1788" s="10" t="s">
        <v>315</v>
      </c>
    </row>
    <row r="1789" spans="1:5" x14ac:dyDescent="0.25">
      <c r="A1789" s="3">
        <v>45618</v>
      </c>
      <c r="B1789" s="1">
        <f t="shared" si="33"/>
        <v>5</v>
      </c>
      <c r="C1789" s="10" t="s">
        <v>315</v>
      </c>
      <c r="D1789" s="10" t="s">
        <v>315</v>
      </c>
      <c r="E1789" s="10" t="s">
        <v>315</v>
      </c>
    </row>
    <row r="1790" spans="1:5" x14ac:dyDescent="0.25">
      <c r="A1790" s="3">
        <v>45619</v>
      </c>
      <c r="B1790" s="1">
        <f t="shared" si="33"/>
        <v>6</v>
      </c>
      <c r="C1790" s="10" t="s">
        <v>315</v>
      </c>
      <c r="D1790" s="10" t="s">
        <v>315</v>
      </c>
      <c r="E1790" s="10" t="s">
        <v>315</v>
      </c>
    </row>
    <row r="1791" spans="1:5" x14ac:dyDescent="0.25">
      <c r="A1791" s="3">
        <v>45620</v>
      </c>
      <c r="B1791" s="1">
        <f t="shared" si="33"/>
        <v>7</v>
      </c>
      <c r="C1791" s="10" t="s">
        <v>315</v>
      </c>
      <c r="D1791" s="10" t="s">
        <v>315</v>
      </c>
      <c r="E1791" s="10" t="s">
        <v>315</v>
      </c>
    </row>
    <row r="1792" spans="1:5" x14ac:dyDescent="0.25">
      <c r="A1792" s="3">
        <v>45621</v>
      </c>
      <c r="B1792" s="1">
        <f t="shared" si="33"/>
        <v>1</v>
      </c>
      <c r="C1792" s="10" t="s">
        <v>315</v>
      </c>
      <c r="D1792" s="10" t="s">
        <v>315</v>
      </c>
      <c r="E1792" s="10" t="s">
        <v>315</v>
      </c>
    </row>
    <row r="1793" spans="1:5" x14ac:dyDescent="0.25">
      <c r="A1793" s="3">
        <v>45622</v>
      </c>
      <c r="B1793" s="1">
        <f t="shared" si="33"/>
        <v>2</v>
      </c>
      <c r="C1793" s="10" t="s">
        <v>315</v>
      </c>
      <c r="D1793" s="10" t="s">
        <v>315</v>
      </c>
      <c r="E1793" s="10" t="s">
        <v>315</v>
      </c>
    </row>
    <row r="1794" spans="1:5" x14ac:dyDescent="0.25">
      <c r="A1794" s="3">
        <v>45623</v>
      </c>
      <c r="B1794" s="1">
        <f t="shared" si="33"/>
        <v>3</v>
      </c>
      <c r="C1794" s="10" t="s">
        <v>315</v>
      </c>
      <c r="D1794" s="10" t="s">
        <v>315</v>
      </c>
      <c r="E1794" s="10" t="s">
        <v>315</v>
      </c>
    </row>
    <row r="1795" spans="1:5" x14ac:dyDescent="0.25">
      <c r="A1795" s="3">
        <v>45624</v>
      </c>
      <c r="B1795" s="1">
        <f t="shared" si="33"/>
        <v>4</v>
      </c>
      <c r="C1795" s="10" t="s">
        <v>315</v>
      </c>
      <c r="D1795" s="10" t="s">
        <v>315</v>
      </c>
      <c r="E1795" s="10" t="s">
        <v>315</v>
      </c>
    </row>
    <row r="1796" spans="1:5" x14ac:dyDescent="0.25">
      <c r="A1796" s="3">
        <v>45625</v>
      </c>
      <c r="B1796" s="1">
        <f t="shared" si="33"/>
        <v>5</v>
      </c>
      <c r="C1796" s="10" t="s">
        <v>315</v>
      </c>
      <c r="D1796" s="10" t="s">
        <v>315</v>
      </c>
      <c r="E1796" s="10" t="s">
        <v>315</v>
      </c>
    </row>
    <row r="1797" spans="1:5" x14ac:dyDescent="0.25">
      <c r="A1797" s="3">
        <v>45626</v>
      </c>
      <c r="B1797" s="1">
        <f t="shared" si="33"/>
        <v>6</v>
      </c>
      <c r="C1797" s="10" t="s">
        <v>315</v>
      </c>
      <c r="D1797" s="10" t="s">
        <v>315</v>
      </c>
      <c r="E1797" s="10" t="s">
        <v>315</v>
      </c>
    </row>
    <row r="1798" spans="1:5" x14ac:dyDescent="0.25">
      <c r="A1798" s="3">
        <v>45627</v>
      </c>
      <c r="B1798" s="1">
        <f t="shared" si="33"/>
        <v>7</v>
      </c>
      <c r="C1798" s="10" t="s">
        <v>315</v>
      </c>
      <c r="D1798" s="10" t="s">
        <v>315</v>
      </c>
      <c r="E1798" s="10" t="s">
        <v>315</v>
      </c>
    </row>
    <row r="1799" spans="1:5" x14ac:dyDescent="0.25">
      <c r="A1799" s="3">
        <v>45628</v>
      </c>
      <c r="B1799" s="1">
        <f t="shared" si="33"/>
        <v>1</v>
      </c>
      <c r="C1799" s="10" t="s">
        <v>315</v>
      </c>
      <c r="D1799" s="10" t="s">
        <v>315</v>
      </c>
      <c r="E1799" s="10" t="s">
        <v>315</v>
      </c>
    </row>
    <row r="1800" spans="1:5" x14ac:dyDescent="0.25">
      <c r="A1800" s="3">
        <v>45629</v>
      </c>
      <c r="B1800" s="1">
        <f t="shared" si="33"/>
        <v>2</v>
      </c>
      <c r="C1800" s="10" t="s">
        <v>315</v>
      </c>
      <c r="D1800" s="10" t="s">
        <v>315</v>
      </c>
      <c r="E1800" s="10" t="s">
        <v>315</v>
      </c>
    </row>
    <row r="1801" spans="1:5" x14ac:dyDescent="0.25">
      <c r="A1801" s="3">
        <v>45630</v>
      </c>
      <c r="B1801" s="1">
        <f t="shared" si="33"/>
        <v>3</v>
      </c>
      <c r="C1801" s="10" t="s">
        <v>315</v>
      </c>
      <c r="D1801" s="10" t="s">
        <v>315</v>
      </c>
      <c r="E1801" s="10" t="s">
        <v>315</v>
      </c>
    </row>
    <row r="1802" spans="1:5" x14ac:dyDescent="0.25">
      <c r="A1802" s="3">
        <v>45631</v>
      </c>
      <c r="B1802" s="1">
        <f t="shared" si="33"/>
        <v>4</v>
      </c>
      <c r="C1802" s="10" t="s">
        <v>315</v>
      </c>
      <c r="D1802" s="10" t="s">
        <v>315</v>
      </c>
      <c r="E1802" s="10" t="s">
        <v>315</v>
      </c>
    </row>
    <row r="1803" spans="1:5" x14ac:dyDescent="0.25">
      <c r="A1803" s="3">
        <v>45632</v>
      </c>
      <c r="B1803" s="1">
        <f t="shared" si="33"/>
        <v>5</v>
      </c>
      <c r="C1803" s="10" t="s">
        <v>315</v>
      </c>
      <c r="D1803" s="10" t="s">
        <v>315</v>
      </c>
      <c r="E1803" s="10" t="s">
        <v>315</v>
      </c>
    </row>
    <row r="1804" spans="1:5" x14ac:dyDescent="0.25">
      <c r="A1804" s="3">
        <v>45633</v>
      </c>
      <c r="B1804" s="1">
        <f t="shared" si="33"/>
        <v>6</v>
      </c>
      <c r="C1804" s="10" t="s">
        <v>315</v>
      </c>
      <c r="D1804" s="10" t="s">
        <v>315</v>
      </c>
      <c r="E1804" s="10" t="s">
        <v>315</v>
      </c>
    </row>
    <row r="1805" spans="1:5" x14ac:dyDescent="0.25">
      <c r="A1805" s="3">
        <v>45634</v>
      </c>
      <c r="B1805" s="1">
        <f t="shared" si="33"/>
        <v>7</v>
      </c>
      <c r="C1805" s="10" t="s">
        <v>315</v>
      </c>
      <c r="D1805" s="10" t="s">
        <v>315</v>
      </c>
      <c r="E1805" s="10" t="s">
        <v>315</v>
      </c>
    </row>
    <row r="1806" spans="1:5" x14ac:dyDescent="0.25">
      <c r="A1806" s="3">
        <v>45635</v>
      </c>
      <c r="B1806" s="1">
        <f t="shared" si="33"/>
        <v>1</v>
      </c>
      <c r="C1806" s="10" t="s">
        <v>315</v>
      </c>
      <c r="D1806" s="10" t="s">
        <v>315</v>
      </c>
      <c r="E1806" s="10" t="s">
        <v>315</v>
      </c>
    </row>
    <row r="1807" spans="1:5" x14ac:dyDescent="0.25">
      <c r="A1807" s="3">
        <v>45636</v>
      </c>
      <c r="B1807" s="1">
        <f t="shared" si="33"/>
        <v>2</v>
      </c>
      <c r="C1807" s="10" t="s">
        <v>315</v>
      </c>
      <c r="D1807" s="10" t="s">
        <v>315</v>
      </c>
      <c r="E1807" s="10" t="s">
        <v>315</v>
      </c>
    </row>
    <row r="1808" spans="1:5" x14ac:dyDescent="0.25">
      <c r="A1808" s="3">
        <v>45637</v>
      </c>
      <c r="B1808" s="1">
        <f t="shared" si="33"/>
        <v>3</v>
      </c>
      <c r="C1808" s="10" t="s">
        <v>315</v>
      </c>
      <c r="D1808" s="10" t="s">
        <v>315</v>
      </c>
      <c r="E1808" s="10" t="s">
        <v>315</v>
      </c>
    </row>
    <row r="1809" spans="1:5" x14ac:dyDescent="0.25">
      <c r="A1809" s="3">
        <v>45638</v>
      </c>
      <c r="B1809" s="1">
        <f t="shared" si="33"/>
        <v>4</v>
      </c>
      <c r="C1809" s="10" t="s">
        <v>315</v>
      </c>
      <c r="D1809" s="10" t="s">
        <v>315</v>
      </c>
      <c r="E1809" s="10" t="s">
        <v>315</v>
      </c>
    </row>
    <row r="1810" spans="1:5" x14ac:dyDescent="0.25">
      <c r="A1810" s="3">
        <v>45639</v>
      </c>
      <c r="B1810" s="1">
        <f t="shared" si="33"/>
        <v>5</v>
      </c>
      <c r="C1810" s="10" t="s">
        <v>315</v>
      </c>
      <c r="D1810" s="10" t="s">
        <v>315</v>
      </c>
      <c r="E1810" s="10" t="s">
        <v>315</v>
      </c>
    </row>
    <row r="1811" spans="1:5" x14ac:dyDescent="0.25">
      <c r="A1811" s="3">
        <v>45640</v>
      </c>
      <c r="B1811" s="1">
        <f t="shared" si="33"/>
        <v>6</v>
      </c>
      <c r="C1811" s="10" t="s">
        <v>315</v>
      </c>
      <c r="D1811" s="10" t="s">
        <v>315</v>
      </c>
      <c r="E1811" s="10" t="s">
        <v>315</v>
      </c>
    </row>
    <row r="1812" spans="1:5" x14ac:dyDescent="0.25">
      <c r="A1812" s="3">
        <v>45641</v>
      </c>
      <c r="B1812" s="1">
        <f t="shared" si="33"/>
        <v>7</v>
      </c>
      <c r="C1812" s="10" t="s">
        <v>315</v>
      </c>
      <c r="D1812" s="10" t="s">
        <v>315</v>
      </c>
      <c r="E1812" s="10" t="s">
        <v>315</v>
      </c>
    </row>
    <row r="1813" spans="1:5" x14ac:dyDescent="0.25">
      <c r="A1813" s="3">
        <v>45642</v>
      </c>
      <c r="B1813" s="1">
        <f t="shared" si="33"/>
        <v>1</v>
      </c>
      <c r="C1813" s="10" t="s">
        <v>315</v>
      </c>
      <c r="D1813" s="10" t="s">
        <v>315</v>
      </c>
      <c r="E1813" s="10" t="s">
        <v>315</v>
      </c>
    </row>
    <row r="1814" spans="1:5" x14ac:dyDescent="0.25">
      <c r="A1814" s="3">
        <v>45643</v>
      </c>
      <c r="B1814" s="1">
        <f t="shared" si="33"/>
        <v>2</v>
      </c>
      <c r="C1814" s="10" t="s">
        <v>315</v>
      </c>
      <c r="D1814" s="10" t="s">
        <v>315</v>
      </c>
      <c r="E1814" s="10" t="s">
        <v>315</v>
      </c>
    </row>
    <row r="1815" spans="1:5" x14ac:dyDescent="0.25">
      <c r="A1815" s="3">
        <v>45644</v>
      </c>
      <c r="B1815" s="1">
        <f t="shared" si="33"/>
        <v>3</v>
      </c>
      <c r="C1815" s="10" t="s">
        <v>315</v>
      </c>
      <c r="D1815" s="10" t="s">
        <v>315</v>
      </c>
      <c r="E1815" s="10" t="s">
        <v>315</v>
      </c>
    </row>
    <row r="1816" spans="1:5" x14ac:dyDescent="0.25">
      <c r="A1816" s="3">
        <v>45645</v>
      </c>
      <c r="B1816" s="1">
        <f t="shared" si="33"/>
        <v>4</v>
      </c>
      <c r="C1816" s="10" t="s">
        <v>315</v>
      </c>
      <c r="D1816" s="10" t="s">
        <v>315</v>
      </c>
      <c r="E1816" s="10" t="s">
        <v>315</v>
      </c>
    </row>
    <row r="1817" spans="1:5" x14ac:dyDescent="0.25">
      <c r="A1817" s="3">
        <v>45646</v>
      </c>
      <c r="B1817" s="1">
        <f t="shared" si="33"/>
        <v>5</v>
      </c>
      <c r="C1817" s="10" t="s">
        <v>315</v>
      </c>
      <c r="D1817" s="10" t="s">
        <v>315</v>
      </c>
      <c r="E1817" s="10" t="s">
        <v>315</v>
      </c>
    </row>
    <row r="1818" spans="1:5" x14ac:dyDescent="0.25">
      <c r="A1818" s="3">
        <v>45647</v>
      </c>
      <c r="B1818" s="1">
        <f t="shared" si="33"/>
        <v>6</v>
      </c>
      <c r="C1818" s="10" t="s">
        <v>315</v>
      </c>
      <c r="D1818" s="10" t="s">
        <v>315</v>
      </c>
      <c r="E1818" s="10" t="s">
        <v>315</v>
      </c>
    </row>
    <row r="1819" spans="1:5" x14ac:dyDescent="0.25">
      <c r="A1819" s="3">
        <v>45648</v>
      </c>
      <c r="B1819" s="1">
        <f t="shared" si="33"/>
        <v>7</v>
      </c>
      <c r="C1819" s="10" t="s">
        <v>315</v>
      </c>
      <c r="D1819" s="10" t="s">
        <v>315</v>
      </c>
      <c r="E1819" s="10" t="s">
        <v>315</v>
      </c>
    </row>
    <row r="1820" spans="1:5" x14ac:dyDescent="0.25">
      <c r="A1820" s="3">
        <v>45649</v>
      </c>
      <c r="B1820" s="1">
        <f t="shared" si="33"/>
        <v>1</v>
      </c>
      <c r="C1820" s="10" t="s">
        <v>315</v>
      </c>
      <c r="D1820" s="10" t="s">
        <v>315</v>
      </c>
      <c r="E1820" s="10" t="s">
        <v>315</v>
      </c>
    </row>
    <row r="1821" spans="1:5" x14ac:dyDescent="0.25">
      <c r="A1821" s="3">
        <v>45650</v>
      </c>
      <c r="B1821" s="1">
        <f t="shared" si="33"/>
        <v>2</v>
      </c>
      <c r="C1821" s="10" t="s">
        <v>315</v>
      </c>
      <c r="D1821" s="10" t="s">
        <v>315</v>
      </c>
      <c r="E1821" s="10" t="s">
        <v>315</v>
      </c>
    </row>
    <row r="1822" spans="1:5" x14ac:dyDescent="0.25">
      <c r="A1822" s="3">
        <v>45651</v>
      </c>
      <c r="B1822" s="1">
        <f t="shared" si="33"/>
        <v>3</v>
      </c>
      <c r="C1822" s="10" t="s">
        <v>315</v>
      </c>
      <c r="D1822" s="10" t="s">
        <v>315</v>
      </c>
      <c r="E1822" s="10" t="s">
        <v>315</v>
      </c>
    </row>
    <row r="1823" spans="1:5" x14ac:dyDescent="0.25">
      <c r="A1823" s="3">
        <v>45652</v>
      </c>
      <c r="B1823" s="1">
        <f t="shared" si="33"/>
        <v>4</v>
      </c>
      <c r="C1823" s="10" t="s">
        <v>315</v>
      </c>
      <c r="D1823" s="10" t="s">
        <v>315</v>
      </c>
      <c r="E1823" s="10" t="s">
        <v>315</v>
      </c>
    </row>
    <row r="1824" spans="1:5" x14ac:dyDescent="0.25">
      <c r="A1824" s="3">
        <v>45653</v>
      </c>
      <c r="B1824" s="1">
        <f t="shared" ref="B1824:B1887" si="34">IF(A1824&gt;0,WEEKDAY(A1824,2),"")</f>
        <v>5</v>
      </c>
      <c r="C1824" s="10" t="s">
        <v>315</v>
      </c>
      <c r="D1824" s="10" t="s">
        <v>315</v>
      </c>
      <c r="E1824" s="10" t="s">
        <v>315</v>
      </c>
    </row>
    <row r="1825" spans="1:5" x14ac:dyDescent="0.25">
      <c r="A1825" s="3">
        <v>45654</v>
      </c>
      <c r="B1825" s="1">
        <f t="shared" si="34"/>
        <v>6</v>
      </c>
      <c r="C1825" s="10" t="s">
        <v>315</v>
      </c>
      <c r="D1825" s="10" t="s">
        <v>315</v>
      </c>
      <c r="E1825" s="10" t="s">
        <v>315</v>
      </c>
    </row>
    <row r="1826" spans="1:5" x14ac:dyDescent="0.25">
      <c r="A1826" s="3">
        <v>45655</v>
      </c>
      <c r="B1826" s="1">
        <f t="shared" si="34"/>
        <v>7</v>
      </c>
      <c r="C1826" s="10" t="s">
        <v>315</v>
      </c>
      <c r="D1826" s="10" t="s">
        <v>315</v>
      </c>
      <c r="E1826" s="10" t="s">
        <v>315</v>
      </c>
    </row>
    <row r="1827" spans="1:5" x14ac:dyDescent="0.25">
      <c r="A1827" s="3">
        <v>45656</v>
      </c>
      <c r="B1827" s="1">
        <f t="shared" si="34"/>
        <v>1</v>
      </c>
      <c r="C1827" s="10" t="s">
        <v>315</v>
      </c>
      <c r="D1827" s="10" t="s">
        <v>315</v>
      </c>
      <c r="E1827" s="10" t="s">
        <v>315</v>
      </c>
    </row>
    <row r="1828" spans="1:5" x14ac:dyDescent="0.25">
      <c r="A1828" s="3">
        <v>45657</v>
      </c>
      <c r="B1828" s="1">
        <f t="shared" si="34"/>
        <v>2</v>
      </c>
      <c r="C1828" s="10" t="s">
        <v>315</v>
      </c>
      <c r="D1828" s="10" t="s">
        <v>315</v>
      </c>
      <c r="E1828" s="10" t="s">
        <v>315</v>
      </c>
    </row>
    <row r="1829" spans="1:5" x14ac:dyDescent="0.25">
      <c r="A1829" s="3">
        <v>45658</v>
      </c>
      <c r="B1829" s="1">
        <f t="shared" si="34"/>
        <v>3</v>
      </c>
      <c r="C1829" s="10" t="s">
        <v>315</v>
      </c>
      <c r="D1829" s="10" t="s">
        <v>315</v>
      </c>
      <c r="E1829" s="10" t="s">
        <v>315</v>
      </c>
    </row>
    <row r="1830" spans="1:5" x14ac:dyDescent="0.25">
      <c r="A1830" s="3">
        <v>45659</v>
      </c>
      <c r="B1830" s="1">
        <f t="shared" si="34"/>
        <v>4</v>
      </c>
      <c r="C1830" s="10" t="s">
        <v>315</v>
      </c>
      <c r="D1830" s="10" t="s">
        <v>315</v>
      </c>
      <c r="E1830" s="10" t="s">
        <v>315</v>
      </c>
    </row>
    <row r="1831" spans="1:5" x14ac:dyDescent="0.25">
      <c r="A1831" s="3">
        <v>45660</v>
      </c>
      <c r="B1831" s="1">
        <f t="shared" si="34"/>
        <v>5</v>
      </c>
      <c r="C1831" s="10" t="s">
        <v>315</v>
      </c>
      <c r="D1831" s="10" t="s">
        <v>315</v>
      </c>
      <c r="E1831" s="10" t="s">
        <v>315</v>
      </c>
    </row>
    <row r="1832" spans="1:5" x14ac:dyDescent="0.25">
      <c r="A1832" s="3">
        <v>45661</v>
      </c>
      <c r="B1832" s="1">
        <f t="shared" si="34"/>
        <v>6</v>
      </c>
      <c r="C1832" s="10" t="s">
        <v>315</v>
      </c>
      <c r="D1832" s="10" t="s">
        <v>315</v>
      </c>
      <c r="E1832" s="10" t="s">
        <v>315</v>
      </c>
    </row>
    <row r="1833" spans="1:5" x14ac:dyDescent="0.25">
      <c r="A1833" s="3">
        <v>45662</v>
      </c>
      <c r="B1833" s="1">
        <f t="shared" si="34"/>
        <v>7</v>
      </c>
      <c r="C1833" s="10" t="s">
        <v>315</v>
      </c>
      <c r="D1833" s="10" t="s">
        <v>315</v>
      </c>
      <c r="E1833" s="10" t="s">
        <v>315</v>
      </c>
    </row>
    <row r="1834" spans="1:5" x14ac:dyDescent="0.25">
      <c r="A1834" s="3">
        <v>45663</v>
      </c>
      <c r="B1834" s="1">
        <f t="shared" si="34"/>
        <v>1</v>
      </c>
      <c r="C1834" s="10" t="s">
        <v>315</v>
      </c>
      <c r="D1834" s="10" t="s">
        <v>315</v>
      </c>
      <c r="E1834" s="10" t="s">
        <v>315</v>
      </c>
    </row>
    <row r="1835" spans="1:5" x14ac:dyDescent="0.25">
      <c r="A1835" s="3">
        <v>45664</v>
      </c>
      <c r="B1835" s="1">
        <f t="shared" si="34"/>
        <v>2</v>
      </c>
      <c r="C1835" s="10" t="s">
        <v>315</v>
      </c>
      <c r="D1835" s="10" t="s">
        <v>315</v>
      </c>
      <c r="E1835" s="10" t="s">
        <v>315</v>
      </c>
    </row>
    <row r="1836" spans="1:5" x14ac:dyDescent="0.25">
      <c r="A1836" s="3">
        <v>45665</v>
      </c>
      <c r="B1836" s="1">
        <f t="shared" si="34"/>
        <v>3</v>
      </c>
      <c r="C1836" s="10" t="s">
        <v>315</v>
      </c>
      <c r="D1836" s="10" t="s">
        <v>315</v>
      </c>
      <c r="E1836" s="10" t="s">
        <v>315</v>
      </c>
    </row>
    <row r="1837" spans="1:5" x14ac:dyDescent="0.25">
      <c r="A1837" s="3">
        <v>45666</v>
      </c>
      <c r="B1837" s="1">
        <f t="shared" si="34"/>
        <v>4</v>
      </c>
      <c r="C1837" s="10" t="s">
        <v>315</v>
      </c>
      <c r="D1837" s="10" t="s">
        <v>315</v>
      </c>
      <c r="E1837" s="10" t="s">
        <v>315</v>
      </c>
    </row>
    <row r="1838" spans="1:5" x14ac:dyDescent="0.25">
      <c r="A1838" s="3">
        <v>45667</v>
      </c>
      <c r="B1838" s="1">
        <f t="shared" si="34"/>
        <v>5</v>
      </c>
      <c r="C1838" s="10" t="s">
        <v>315</v>
      </c>
      <c r="D1838" s="10" t="s">
        <v>315</v>
      </c>
      <c r="E1838" s="10" t="s">
        <v>315</v>
      </c>
    </row>
    <row r="1839" spans="1:5" x14ac:dyDescent="0.25">
      <c r="A1839" s="3">
        <v>45668</v>
      </c>
      <c r="B1839" s="1">
        <f t="shared" si="34"/>
        <v>6</v>
      </c>
      <c r="C1839" s="10" t="s">
        <v>315</v>
      </c>
      <c r="D1839" s="10" t="s">
        <v>315</v>
      </c>
      <c r="E1839" s="10" t="s">
        <v>315</v>
      </c>
    </row>
    <row r="1840" spans="1:5" x14ac:dyDescent="0.25">
      <c r="A1840" s="3">
        <v>45669</v>
      </c>
      <c r="B1840" s="1">
        <f t="shared" si="34"/>
        <v>7</v>
      </c>
      <c r="C1840" s="10" t="s">
        <v>315</v>
      </c>
      <c r="D1840" s="10" t="s">
        <v>315</v>
      </c>
      <c r="E1840" s="10" t="s">
        <v>315</v>
      </c>
    </row>
    <row r="1841" spans="1:5" x14ac:dyDescent="0.25">
      <c r="A1841" s="3">
        <v>45670</v>
      </c>
      <c r="B1841" s="1">
        <f t="shared" si="34"/>
        <v>1</v>
      </c>
      <c r="C1841" s="10" t="s">
        <v>315</v>
      </c>
      <c r="D1841" s="10" t="s">
        <v>315</v>
      </c>
      <c r="E1841" s="10" t="s">
        <v>315</v>
      </c>
    </row>
    <row r="1842" spans="1:5" x14ac:dyDescent="0.25">
      <c r="A1842" s="3">
        <v>45671</v>
      </c>
      <c r="B1842" s="1">
        <f t="shared" si="34"/>
        <v>2</v>
      </c>
      <c r="C1842" s="10" t="s">
        <v>315</v>
      </c>
      <c r="D1842" s="10" t="s">
        <v>315</v>
      </c>
      <c r="E1842" s="10" t="s">
        <v>315</v>
      </c>
    </row>
    <row r="1843" spans="1:5" x14ac:dyDescent="0.25">
      <c r="A1843" s="3">
        <v>45672</v>
      </c>
      <c r="B1843" s="1">
        <f t="shared" si="34"/>
        <v>3</v>
      </c>
      <c r="C1843" s="10" t="s">
        <v>315</v>
      </c>
      <c r="D1843" s="10" t="s">
        <v>315</v>
      </c>
      <c r="E1843" s="10" t="s">
        <v>315</v>
      </c>
    </row>
    <row r="1844" spans="1:5" x14ac:dyDescent="0.25">
      <c r="A1844" s="3">
        <v>45673</v>
      </c>
      <c r="B1844" s="1">
        <f t="shared" si="34"/>
        <v>4</v>
      </c>
      <c r="C1844" s="10" t="s">
        <v>315</v>
      </c>
      <c r="D1844" s="10" t="s">
        <v>315</v>
      </c>
      <c r="E1844" s="10" t="s">
        <v>315</v>
      </c>
    </row>
    <row r="1845" spans="1:5" x14ac:dyDescent="0.25">
      <c r="A1845" s="3">
        <v>45674</v>
      </c>
      <c r="B1845" s="1">
        <f t="shared" si="34"/>
        <v>5</v>
      </c>
      <c r="C1845" s="10" t="s">
        <v>315</v>
      </c>
      <c r="D1845" s="10" t="s">
        <v>315</v>
      </c>
      <c r="E1845" s="10" t="s">
        <v>315</v>
      </c>
    </row>
    <row r="1846" spans="1:5" x14ac:dyDescent="0.25">
      <c r="A1846" s="3">
        <v>45675</v>
      </c>
      <c r="B1846" s="1">
        <f t="shared" si="34"/>
        <v>6</v>
      </c>
      <c r="C1846" s="10" t="s">
        <v>315</v>
      </c>
      <c r="D1846" s="10" t="s">
        <v>315</v>
      </c>
      <c r="E1846" s="10" t="s">
        <v>315</v>
      </c>
    </row>
    <row r="1847" spans="1:5" x14ac:dyDescent="0.25">
      <c r="A1847" s="3">
        <v>45676</v>
      </c>
      <c r="B1847" s="1">
        <f t="shared" si="34"/>
        <v>7</v>
      </c>
      <c r="C1847" s="10" t="s">
        <v>315</v>
      </c>
      <c r="D1847" s="10" t="s">
        <v>315</v>
      </c>
      <c r="E1847" s="10" t="s">
        <v>315</v>
      </c>
    </row>
    <row r="1848" spans="1:5" x14ac:dyDescent="0.25">
      <c r="A1848" s="3">
        <v>45677</v>
      </c>
      <c r="B1848" s="1">
        <f t="shared" si="34"/>
        <v>1</v>
      </c>
      <c r="C1848" s="10" t="s">
        <v>315</v>
      </c>
      <c r="D1848" s="10" t="s">
        <v>315</v>
      </c>
      <c r="E1848" s="10" t="s">
        <v>315</v>
      </c>
    </row>
    <row r="1849" spans="1:5" x14ac:dyDescent="0.25">
      <c r="A1849" s="3">
        <v>45678</v>
      </c>
      <c r="B1849" s="1">
        <f t="shared" si="34"/>
        <v>2</v>
      </c>
      <c r="C1849" s="10" t="s">
        <v>315</v>
      </c>
      <c r="D1849" s="10" t="s">
        <v>315</v>
      </c>
      <c r="E1849" s="10" t="s">
        <v>315</v>
      </c>
    </row>
    <row r="1850" spans="1:5" x14ac:dyDescent="0.25">
      <c r="A1850" s="3">
        <v>45679</v>
      </c>
      <c r="B1850" s="1">
        <f t="shared" si="34"/>
        <v>3</v>
      </c>
      <c r="C1850" s="10" t="s">
        <v>315</v>
      </c>
      <c r="D1850" s="10" t="s">
        <v>315</v>
      </c>
      <c r="E1850" s="10" t="s">
        <v>315</v>
      </c>
    </row>
    <row r="1851" spans="1:5" x14ac:dyDescent="0.25">
      <c r="A1851" s="3">
        <v>45680</v>
      </c>
      <c r="B1851" s="1">
        <f t="shared" si="34"/>
        <v>4</v>
      </c>
      <c r="C1851" s="10" t="s">
        <v>315</v>
      </c>
      <c r="D1851" s="10" t="s">
        <v>315</v>
      </c>
      <c r="E1851" s="10" t="s">
        <v>315</v>
      </c>
    </row>
    <row r="1852" spans="1:5" x14ac:dyDescent="0.25">
      <c r="A1852" s="3">
        <v>45681</v>
      </c>
      <c r="B1852" s="1">
        <f t="shared" si="34"/>
        <v>5</v>
      </c>
      <c r="C1852" s="10" t="s">
        <v>315</v>
      </c>
      <c r="D1852" s="10" t="s">
        <v>315</v>
      </c>
      <c r="E1852" s="10" t="s">
        <v>315</v>
      </c>
    </row>
    <row r="1853" spans="1:5" x14ac:dyDescent="0.25">
      <c r="A1853" s="3">
        <v>45682</v>
      </c>
      <c r="B1853" s="1">
        <f t="shared" si="34"/>
        <v>6</v>
      </c>
      <c r="C1853" s="10" t="s">
        <v>315</v>
      </c>
      <c r="D1853" s="10" t="s">
        <v>315</v>
      </c>
      <c r="E1853" s="10" t="s">
        <v>315</v>
      </c>
    </row>
    <row r="1854" spans="1:5" x14ac:dyDescent="0.25">
      <c r="A1854" s="3">
        <v>45683</v>
      </c>
      <c r="B1854" s="1">
        <f t="shared" si="34"/>
        <v>7</v>
      </c>
      <c r="C1854" s="10" t="s">
        <v>315</v>
      </c>
      <c r="D1854" s="10" t="s">
        <v>315</v>
      </c>
      <c r="E1854" s="10" t="s">
        <v>315</v>
      </c>
    </row>
    <row r="1855" spans="1:5" x14ac:dyDescent="0.25">
      <c r="A1855" s="3">
        <v>45684</v>
      </c>
      <c r="B1855" s="1">
        <f t="shared" si="34"/>
        <v>1</v>
      </c>
      <c r="C1855" s="10" t="s">
        <v>315</v>
      </c>
      <c r="D1855" s="10" t="s">
        <v>315</v>
      </c>
      <c r="E1855" s="10" t="s">
        <v>315</v>
      </c>
    </row>
    <row r="1856" spans="1:5" x14ac:dyDescent="0.25">
      <c r="A1856" s="3">
        <v>45685</v>
      </c>
      <c r="B1856" s="1">
        <f t="shared" si="34"/>
        <v>2</v>
      </c>
      <c r="C1856" s="10" t="s">
        <v>315</v>
      </c>
      <c r="D1856" s="10" t="s">
        <v>315</v>
      </c>
      <c r="E1856" s="10" t="s">
        <v>315</v>
      </c>
    </row>
    <row r="1857" spans="1:5" x14ac:dyDescent="0.25">
      <c r="A1857" s="3">
        <v>45686</v>
      </c>
      <c r="B1857" s="1">
        <f t="shared" si="34"/>
        <v>3</v>
      </c>
      <c r="C1857" s="10" t="s">
        <v>315</v>
      </c>
      <c r="D1857" s="10" t="s">
        <v>315</v>
      </c>
      <c r="E1857" s="10" t="s">
        <v>315</v>
      </c>
    </row>
    <row r="1858" spans="1:5" x14ac:dyDescent="0.25">
      <c r="A1858" s="3">
        <v>45687</v>
      </c>
      <c r="B1858" s="1">
        <f t="shared" si="34"/>
        <v>4</v>
      </c>
      <c r="C1858" s="10" t="s">
        <v>315</v>
      </c>
      <c r="D1858" s="10" t="s">
        <v>315</v>
      </c>
      <c r="E1858" s="10" t="s">
        <v>315</v>
      </c>
    </row>
    <row r="1859" spans="1:5" x14ac:dyDescent="0.25">
      <c r="A1859" s="3">
        <v>45688</v>
      </c>
      <c r="B1859" s="1">
        <f t="shared" si="34"/>
        <v>5</v>
      </c>
      <c r="C1859" s="10" t="s">
        <v>315</v>
      </c>
      <c r="D1859" s="10" t="s">
        <v>315</v>
      </c>
      <c r="E1859" s="10" t="s">
        <v>315</v>
      </c>
    </row>
    <row r="1860" spans="1:5" x14ac:dyDescent="0.25">
      <c r="A1860" s="3">
        <v>45689</v>
      </c>
      <c r="B1860" s="1">
        <f t="shared" si="34"/>
        <v>6</v>
      </c>
      <c r="C1860" s="10" t="s">
        <v>315</v>
      </c>
      <c r="D1860" s="10" t="s">
        <v>315</v>
      </c>
      <c r="E1860" s="10" t="s">
        <v>313</v>
      </c>
    </row>
    <row r="1861" spans="1:5" x14ac:dyDescent="0.25">
      <c r="A1861" s="3">
        <v>45690</v>
      </c>
      <c r="B1861" s="1">
        <f t="shared" si="34"/>
        <v>7</v>
      </c>
      <c r="C1861" s="10" t="s">
        <v>313</v>
      </c>
      <c r="D1861" s="10" t="s">
        <v>313</v>
      </c>
      <c r="E1861" s="10" t="s">
        <v>313</v>
      </c>
    </row>
    <row r="1862" spans="1:5" x14ac:dyDescent="0.25">
      <c r="A1862" s="3">
        <v>45691</v>
      </c>
      <c r="B1862" s="1">
        <f t="shared" si="34"/>
        <v>1</v>
      </c>
      <c r="C1862" s="10" t="s">
        <v>315</v>
      </c>
      <c r="D1862" s="10" t="s">
        <v>315</v>
      </c>
      <c r="E1862" s="10" t="s">
        <v>315</v>
      </c>
    </row>
    <row r="1863" spans="1:5" x14ac:dyDescent="0.25">
      <c r="A1863" s="3">
        <v>45692</v>
      </c>
      <c r="B1863" s="1">
        <f t="shared" si="34"/>
        <v>2</v>
      </c>
      <c r="C1863" s="10" t="s">
        <v>315</v>
      </c>
      <c r="D1863" s="10" t="s">
        <v>315</v>
      </c>
      <c r="E1863" s="10" t="s">
        <v>315</v>
      </c>
    </row>
    <row r="1864" spans="1:5" x14ac:dyDescent="0.25">
      <c r="A1864" s="3">
        <v>45693</v>
      </c>
      <c r="B1864" s="1">
        <f t="shared" si="34"/>
        <v>3</v>
      </c>
      <c r="C1864" s="10" t="s">
        <v>315</v>
      </c>
      <c r="D1864" s="10" t="s">
        <v>315</v>
      </c>
      <c r="E1864" s="10" t="s">
        <v>315</v>
      </c>
    </row>
    <row r="1865" spans="1:5" x14ac:dyDescent="0.25">
      <c r="A1865" s="3">
        <v>45694</v>
      </c>
      <c r="B1865" s="1">
        <f t="shared" si="34"/>
        <v>4</v>
      </c>
      <c r="C1865" s="10" t="s">
        <v>315</v>
      </c>
      <c r="D1865" s="10" t="s">
        <v>315</v>
      </c>
      <c r="E1865" s="10" t="s">
        <v>315</v>
      </c>
    </row>
    <row r="1866" spans="1:5" x14ac:dyDescent="0.25">
      <c r="A1866" s="3">
        <v>45695</v>
      </c>
      <c r="B1866" s="1">
        <f t="shared" si="34"/>
        <v>5</v>
      </c>
      <c r="C1866" s="10" t="s">
        <v>315</v>
      </c>
      <c r="D1866" s="10" t="s">
        <v>315</v>
      </c>
      <c r="E1866" s="10" t="s">
        <v>315</v>
      </c>
    </row>
    <row r="1867" spans="1:5" x14ac:dyDescent="0.25">
      <c r="A1867" s="3">
        <v>45696</v>
      </c>
      <c r="B1867" s="1">
        <f t="shared" si="34"/>
        <v>6</v>
      </c>
      <c r="C1867" s="10" t="s">
        <v>315</v>
      </c>
      <c r="D1867" s="10" t="s">
        <v>315</v>
      </c>
      <c r="E1867" s="10" t="s">
        <v>315</v>
      </c>
    </row>
    <row r="1868" spans="1:5" x14ac:dyDescent="0.25">
      <c r="A1868" s="3">
        <v>45697</v>
      </c>
      <c r="B1868" s="1">
        <f t="shared" si="34"/>
        <v>7</v>
      </c>
      <c r="C1868" s="10" t="s">
        <v>315</v>
      </c>
      <c r="D1868" s="10" t="s">
        <v>315</v>
      </c>
      <c r="E1868" s="10" t="s">
        <v>315</v>
      </c>
    </row>
    <row r="1869" spans="1:5" x14ac:dyDescent="0.25">
      <c r="A1869" s="3">
        <v>45698</v>
      </c>
      <c r="B1869" s="1">
        <f t="shared" si="34"/>
        <v>1</v>
      </c>
      <c r="C1869" s="10" t="s">
        <v>315</v>
      </c>
      <c r="D1869" s="10" t="s">
        <v>315</v>
      </c>
      <c r="E1869" s="10" t="s">
        <v>315</v>
      </c>
    </row>
    <row r="1870" spans="1:5" x14ac:dyDescent="0.25">
      <c r="A1870" s="3">
        <v>45699</v>
      </c>
      <c r="B1870" s="1">
        <f t="shared" si="34"/>
        <v>2</v>
      </c>
      <c r="C1870" s="10" t="s">
        <v>315</v>
      </c>
      <c r="D1870" s="10" t="s">
        <v>315</v>
      </c>
      <c r="E1870" s="10" t="s">
        <v>315</v>
      </c>
    </row>
    <row r="1871" spans="1:5" x14ac:dyDescent="0.25">
      <c r="A1871" s="3">
        <v>45700</v>
      </c>
      <c r="B1871" s="1">
        <f t="shared" si="34"/>
        <v>3</v>
      </c>
      <c r="C1871" s="10" t="s">
        <v>315</v>
      </c>
      <c r="D1871" s="10" t="s">
        <v>315</v>
      </c>
      <c r="E1871" s="10" t="s">
        <v>315</v>
      </c>
    </row>
    <row r="1872" spans="1:5" x14ac:dyDescent="0.25">
      <c r="A1872" s="3">
        <v>45701</v>
      </c>
      <c r="B1872" s="1">
        <f t="shared" si="34"/>
        <v>4</v>
      </c>
      <c r="C1872" s="10" t="s">
        <v>315</v>
      </c>
      <c r="D1872" s="10" t="s">
        <v>315</v>
      </c>
      <c r="E1872" s="10" t="s">
        <v>315</v>
      </c>
    </row>
    <row r="1873" spans="1:5" x14ac:dyDescent="0.25">
      <c r="A1873" s="3">
        <v>45702</v>
      </c>
      <c r="B1873" s="1">
        <f t="shared" si="34"/>
        <v>5</v>
      </c>
      <c r="C1873" s="10" t="s">
        <v>315</v>
      </c>
      <c r="D1873" s="10" t="s">
        <v>315</v>
      </c>
      <c r="E1873" s="10" t="s">
        <v>315</v>
      </c>
    </row>
    <row r="1874" spans="1:5" x14ac:dyDescent="0.25">
      <c r="A1874" s="3">
        <v>45703</v>
      </c>
      <c r="B1874" s="1">
        <f t="shared" si="34"/>
        <v>6</v>
      </c>
      <c r="C1874" s="10" t="s">
        <v>315</v>
      </c>
      <c r="D1874" s="10" t="s">
        <v>315</v>
      </c>
      <c r="E1874" s="10" t="s">
        <v>315</v>
      </c>
    </row>
    <row r="1875" spans="1:5" x14ac:dyDescent="0.25">
      <c r="A1875" s="3">
        <v>45704</v>
      </c>
      <c r="B1875" s="1">
        <f t="shared" si="34"/>
        <v>7</v>
      </c>
      <c r="C1875" s="10" t="s">
        <v>315</v>
      </c>
      <c r="D1875" s="10" t="s">
        <v>315</v>
      </c>
      <c r="E1875" s="10" t="s">
        <v>315</v>
      </c>
    </row>
    <row r="1876" spans="1:5" x14ac:dyDescent="0.25">
      <c r="A1876" s="3">
        <v>45705</v>
      </c>
      <c r="B1876" s="1">
        <f t="shared" si="34"/>
        <v>1</v>
      </c>
      <c r="C1876" s="10" t="s">
        <v>315</v>
      </c>
      <c r="D1876" s="10" t="s">
        <v>315</v>
      </c>
      <c r="E1876" s="10" t="s">
        <v>315</v>
      </c>
    </row>
    <row r="1877" spans="1:5" x14ac:dyDescent="0.25">
      <c r="A1877" s="3">
        <v>45706</v>
      </c>
      <c r="B1877" s="1">
        <f t="shared" si="34"/>
        <v>2</v>
      </c>
      <c r="C1877" s="10" t="s">
        <v>315</v>
      </c>
      <c r="D1877" s="10" t="s">
        <v>315</v>
      </c>
      <c r="E1877" s="10" t="s">
        <v>315</v>
      </c>
    </row>
    <row r="1878" spans="1:5" x14ac:dyDescent="0.25">
      <c r="A1878" s="3">
        <v>45707</v>
      </c>
      <c r="B1878" s="1">
        <f t="shared" si="34"/>
        <v>3</v>
      </c>
      <c r="C1878" s="10" t="s">
        <v>315</v>
      </c>
      <c r="D1878" s="10" t="s">
        <v>315</v>
      </c>
      <c r="E1878" s="10" t="s">
        <v>315</v>
      </c>
    </row>
    <row r="1879" spans="1:5" x14ac:dyDescent="0.25">
      <c r="A1879" s="3">
        <v>45708</v>
      </c>
      <c r="B1879" s="1">
        <f t="shared" si="34"/>
        <v>4</v>
      </c>
      <c r="C1879" s="10" t="s">
        <v>315</v>
      </c>
      <c r="D1879" s="10" t="s">
        <v>315</v>
      </c>
      <c r="E1879" s="10" t="s">
        <v>315</v>
      </c>
    </row>
    <row r="1880" spans="1:5" x14ac:dyDescent="0.25">
      <c r="A1880" s="3">
        <v>45709</v>
      </c>
      <c r="B1880" s="1">
        <f t="shared" si="34"/>
        <v>5</v>
      </c>
      <c r="C1880" s="10" t="s">
        <v>315</v>
      </c>
      <c r="D1880" s="10" t="s">
        <v>315</v>
      </c>
      <c r="E1880" s="10" t="s">
        <v>315</v>
      </c>
    </row>
    <row r="1881" spans="1:5" x14ac:dyDescent="0.25">
      <c r="A1881" s="3">
        <v>45710</v>
      </c>
      <c r="B1881" s="1">
        <f t="shared" si="34"/>
        <v>6</v>
      </c>
      <c r="C1881" s="10" t="s">
        <v>315</v>
      </c>
      <c r="D1881" s="10" t="s">
        <v>315</v>
      </c>
      <c r="E1881" s="10" t="s">
        <v>315</v>
      </c>
    </row>
    <row r="1882" spans="1:5" x14ac:dyDescent="0.25">
      <c r="A1882" s="3">
        <v>45711</v>
      </c>
      <c r="B1882" s="1">
        <f t="shared" si="34"/>
        <v>7</v>
      </c>
      <c r="C1882" s="10" t="s">
        <v>315</v>
      </c>
      <c r="D1882" s="10" t="s">
        <v>315</v>
      </c>
      <c r="E1882" s="10" t="s">
        <v>315</v>
      </c>
    </row>
    <row r="1883" spans="1:5" x14ac:dyDescent="0.25">
      <c r="A1883" s="3">
        <v>45712</v>
      </c>
      <c r="B1883" s="1">
        <f t="shared" si="34"/>
        <v>1</v>
      </c>
      <c r="C1883" s="10" t="s">
        <v>315</v>
      </c>
      <c r="D1883" s="10" t="s">
        <v>315</v>
      </c>
      <c r="E1883" s="10" t="s">
        <v>315</v>
      </c>
    </row>
    <row r="1884" spans="1:5" x14ac:dyDescent="0.25">
      <c r="A1884" s="3">
        <v>45713</v>
      </c>
      <c r="B1884" s="1">
        <f t="shared" si="34"/>
        <v>2</v>
      </c>
      <c r="C1884" s="10" t="s">
        <v>315</v>
      </c>
      <c r="D1884" s="10" t="s">
        <v>315</v>
      </c>
      <c r="E1884" s="10" t="s">
        <v>315</v>
      </c>
    </row>
    <row r="1885" spans="1:5" x14ac:dyDescent="0.25">
      <c r="A1885" s="3">
        <v>45714</v>
      </c>
      <c r="B1885" s="1">
        <f t="shared" si="34"/>
        <v>3</v>
      </c>
      <c r="C1885" s="10" t="s">
        <v>315</v>
      </c>
      <c r="D1885" s="10" t="s">
        <v>315</v>
      </c>
      <c r="E1885" s="10" t="s">
        <v>315</v>
      </c>
    </row>
    <row r="1886" spans="1:5" x14ac:dyDescent="0.25">
      <c r="A1886" s="3">
        <v>45715</v>
      </c>
      <c r="B1886" s="1">
        <f t="shared" si="34"/>
        <v>4</v>
      </c>
      <c r="C1886" s="10" t="s">
        <v>315</v>
      </c>
      <c r="D1886" s="10" t="s">
        <v>315</v>
      </c>
      <c r="E1886" s="10" t="s">
        <v>315</v>
      </c>
    </row>
    <row r="1887" spans="1:5" x14ac:dyDescent="0.25">
      <c r="A1887" s="3">
        <v>45716</v>
      </c>
      <c r="B1887" s="1">
        <f t="shared" si="34"/>
        <v>5</v>
      </c>
      <c r="C1887" s="10" t="s">
        <v>315</v>
      </c>
      <c r="D1887" s="10" t="s">
        <v>315</v>
      </c>
      <c r="E1887" s="10" t="s">
        <v>315</v>
      </c>
    </row>
    <row r="1888" spans="1:5" x14ac:dyDescent="0.25">
      <c r="A1888" s="3">
        <v>45717</v>
      </c>
      <c r="B1888" s="1">
        <f t="shared" ref="B1888:B1951" si="35">IF(A1888&gt;0,WEEKDAY(A1888,2),"")</f>
        <v>6</v>
      </c>
      <c r="C1888" s="10" t="s">
        <v>315</v>
      </c>
      <c r="D1888" s="10" t="s">
        <v>315</v>
      </c>
      <c r="E1888" s="10" t="s">
        <v>315</v>
      </c>
    </row>
    <row r="1889" spans="1:5" x14ac:dyDescent="0.25">
      <c r="A1889" s="3">
        <v>45718</v>
      </c>
      <c r="B1889" s="1">
        <f t="shared" si="35"/>
        <v>7</v>
      </c>
      <c r="C1889" s="10" t="s">
        <v>315</v>
      </c>
      <c r="D1889" s="10" t="s">
        <v>315</v>
      </c>
      <c r="E1889" s="10" t="s">
        <v>315</v>
      </c>
    </row>
    <row r="1890" spans="1:5" x14ac:dyDescent="0.25">
      <c r="A1890" s="3">
        <v>45719</v>
      </c>
      <c r="B1890" s="1">
        <f t="shared" si="35"/>
        <v>1</v>
      </c>
      <c r="C1890" s="10" t="s">
        <v>315</v>
      </c>
      <c r="D1890" s="10" t="s">
        <v>315</v>
      </c>
      <c r="E1890" s="10" t="s">
        <v>315</v>
      </c>
    </row>
    <row r="1891" spans="1:5" x14ac:dyDescent="0.25">
      <c r="A1891" s="3">
        <v>45720</v>
      </c>
      <c r="B1891" s="1">
        <f t="shared" si="35"/>
        <v>2</v>
      </c>
      <c r="C1891" s="10" t="s">
        <v>315</v>
      </c>
      <c r="D1891" s="10" t="s">
        <v>315</v>
      </c>
      <c r="E1891" s="10" t="s">
        <v>315</v>
      </c>
    </row>
    <row r="1892" spans="1:5" x14ac:dyDescent="0.25">
      <c r="A1892" s="3">
        <v>45721</v>
      </c>
      <c r="B1892" s="1">
        <f t="shared" si="35"/>
        <v>3</v>
      </c>
      <c r="C1892" s="10" t="s">
        <v>315</v>
      </c>
      <c r="D1892" s="10" t="s">
        <v>315</v>
      </c>
      <c r="E1892" s="10" t="s">
        <v>315</v>
      </c>
    </row>
    <row r="1893" spans="1:5" x14ac:dyDescent="0.25">
      <c r="A1893" s="3">
        <v>45722</v>
      </c>
      <c r="B1893" s="1">
        <f t="shared" si="35"/>
        <v>4</v>
      </c>
      <c r="C1893" s="10" t="s">
        <v>315</v>
      </c>
      <c r="D1893" s="10" t="s">
        <v>315</v>
      </c>
      <c r="E1893" s="10" t="s">
        <v>315</v>
      </c>
    </row>
    <row r="1894" spans="1:5" x14ac:dyDescent="0.25">
      <c r="A1894" s="3">
        <v>45723</v>
      </c>
      <c r="B1894" s="1">
        <f t="shared" si="35"/>
        <v>5</v>
      </c>
      <c r="C1894" s="10" t="s">
        <v>315</v>
      </c>
      <c r="D1894" s="10" t="s">
        <v>315</v>
      </c>
      <c r="E1894" s="10" t="s">
        <v>315</v>
      </c>
    </row>
    <row r="1895" spans="1:5" x14ac:dyDescent="0.25">
      <c r="A1895" s="3">
        <v>45724</v>
      </c>
      <c r="B1895" s="1">
        <f t="shared" si="35"/>
        <v>6</v>
      </c>
      <c r="C1895" s="10" t="s">
        <v>315</v>
      </c>
      <c r="D1895" s="10" t="s">
        <v>313</v>
      </c>
      <c r="E1895" s="10" t="s">
        <v>313</v>
      </c>
    </row>
    <row r="1896" spans="1:5" x14ac:dyDescent="0.25">
      <c r="A1896" s="3">
        <v>45725</v>
      </c>
      <c r="B1896" s="1">
        <f t="shared" si="35"/>
        <v>7</v>
      </c>
      <c r="C1896" s="10" t="s">
        <v>313</v>
      </c>
      <c r="D1896" s="10" t="s">
        <v>313</v>
      </c>
      <c r="E1896" s="10" t="s">
        <v>313</v>
      </c>
    </row>
    <row r="1897" spans="1:5" x14ac:dyDescent="0.25">
      <c r="A1897" s="3">
        <v>45726</v>
      </c>
      <c r="B1897" s="1">
        <f t="shared" si="35"/>
        <v>1</v>
      </c>
      <c r="C1897" s="10" t="s">
        <v>315</v>
      </c>
      <c r="D1897" s="10" t="s">
        <v>313</v>
      </c>
      <c r="E1897" s="10" t="s">
        <v>315</v>
      </c>
    </row>
    <row r="1898" spans="1:5" x14ac:dyDescent="0.25">
      <c r="A1898" s="3">
        <v>45727</v>
      </c>
      <c r="B1898" s="1">
        <f t="shared" si="35"/>
        <v>2</v>
      </c>
      <c r="C1898" s="10" t="s">
        <v>315</v>
      </c>
      <c r="D1898" s="10" t="s">
        <v>315</v>
      </c>
      <c r="E1898" s="10" t="s">
        <v>315</v>
      </c>
    </row>
    <row r="1899" spans="1:5" x14ac:dyDescent="0.25">
      <c r="A1899" s="3">
        <v>45728</v>
      </c>
      <c r="B1899" s="1">
        <f t="shared" si="35"/>
        <v>3</v>
      </c>
      <c r="C1899" s="10" t="s">
        <v>315</v>
      </c>
      <c r="D1899" s="10" t="s">
        <v>315</v>
      </c>
      <c r="E1899" s="10" t="s">
        <v>315</v>
      </c>
    </row>
    <row r="1900" spans="1:5" x14ac:dyDescent="0.25">
      <c r="A1900" s="3">
        <v>45729</v>
      </c>
      <c r="B1900" s="1">
        <f t="shared" si="35"/>
        <v>4</v>
      </c>
      <c r="C1900" s="10" t="s">
        <v>315</v>
      </c>
      <c r="D1900" s="10" t="s">
        <v>315</v>
      </c>
      <c r="E1900" s="10" t="s">
        <v>315</v>
      </c>
    </row>
    <row r="1901" spans="1:5" x14ac:dyDescent="0.25">
      <c r="A1901" s="3">
        <v>45730</v>
      </c>
      <c r="B1901" s="1">
        <f t="shared" si="35"/>
        <v>5</v>
      </c>
      <c r="C1901" s="10" t="s">
        <v>315</v>
      </c>
      <c r="D1901" s="10" t="s">
        <v>315</v>
      </c>
      <c r="E1901" s="10" t="s">
        <v>315</v>
      </c>
    </row>
    <row r="1902" spans="1:5" x14ac:dyDescent="0.25">
      <c r="A1902" s="3">
        <v>45731</v>
      </c>
      <c r="B1902" s="1">
        <f t="shared" si="35"/>
        <v>6</v>
      </c>
      <c r="C1902" s="10" t="s">
        <v>315</v>
      </c>
      <c r="D1902" s="10" t="s">
        <v>313</v>
      </c>
      <c r="E1902" s="10" t="s">
        <v>313</v>
      </c>
    </row>
    <row r="1903" spans="1:5" x14ac:dyDescent="0.25">
      <c r="A1903" s="3">
        <v>45732</v>
      </c>
      <c r="B1903" s="1">
        <f t="shared" si="35"/>
        <v>7</v>
      </c>
      <c r="C1903" s="10" t="s">
        <v>313</v>
      </c>
      <c r="D1903" s="10" t="s">
        <v>313</v>
      </c>
      <c r="E1903" s="10" t="s">
        <v>313</v>
      </c>
    </row>
    <row r="1904" spans="1:5" x14ac:dyDescent="0.25">
      <c r="A1904" s="3">
        <v>45733</v>
      </c>
      <c r="B1904" s="1">
        <f t="shared" si="35"/>
        <v>1</v>
      </c>
      <c r="C1904" s="10" t="s">
        <v>315</v>
      </c>
      <c r="D1904" s="10" t="s">
        <v>315</v>
      </c>
      <c r="E1904" s="10" t="s">
        <v>315</v>
      </c>
    </row>
    <row r="1905" spans="1:5" x14ac:dyDescent="0.25">
      <c r="A1905" s="3">
        <v>45734</v>
      </c>
      <c r="B1905" s="1">
        <f t="shared" si="35"/>
        <v>2</v>
      </c>
      <c r="C1905" s="10" t="s">
        <v>315</v>
      </c>
      <c r="D1905" s="10" t="s">
        <v>315</v>
      </c>
      <c r="E1905" s="10" t="s">
        <v>315</v>
      </c>
    </row>
    <row r="1906" spans="1:5" x14ac:dyDescent="0.25">
      <c r="A1906" s="3">
        <v>45735</v>
      </c>
      <c r="B1906" s="1">
        <f t="shared" si="35"/>
        <v>3</v>
      </c>
      <c r="C1906" s="10" t="s">
        <v>315</v>
      </c>
      <c r="D1906" s="10" t="s">
        <v>315</v>
      </c>
      <c r="E1906" s="10" t="s">
        <v>315</v>
      </c>
    </row>
    <row r="1907" spans="1:5" x14ac:dyDescent="0.25">
      <c r="A1907" s="3">
        <v>45736</v>
      </c>
      <c r="B1907" s="1">
        <f t="shared" si="35"/>
        <v>4</v>
      </c>
      <c r="C1907" s="10" t="s">
        <v>315</v>
      </c>
      <c r="D1907" s="10" t="s">
        <v>315</v>
      </c>
      <c r="E1907" s="10" t="s">
        <v>315</v>
      </c>
    </row>
    <row r="1908" spans="1:5" x14ac:dyDescent="0.25">
      <c r="A1908" s="3">
        <v>45737</v>
      </c>
      <c r="B1908" s="1">
        <f t="shared" si="35"/>
        <v>5</v>
      </c>
      <c r="C1908" s="10" t="s">
        <v>315</v>
      </c>
      <c r="D1908" s="10" t="s">
        <v>315</v>
      </c>
      <c r="E1908" s="10" t="s">
        <v>315</v>
      </c>
    </row>
    <row r="1909" spans="1:5" x14ac:dyDescent="0.25">
      <c r="A1909" s="3">
        <v>45738</v>
      </c>
      <c r="B1909" s="1">
        <f t="shared" si="35"/>
        <v>6</v>
      </c>
      <c r="C1909" s="10" t="s">
        <v>315</v>
      </c>
      <c r="D1909" s="10" t="s">
        <v>315</v>
      </c>
      <c r="E1909" s="10" t="s">
        <v>315</v>
      </c>
    </row>
    <row r="1910" spans="1:5" x14ac:dyDescent="0.25">
      <c r="A1910" s="3">
        <v>45739</v>
      </c>
      <c r="B1910" s="1">
        <f t="shared" si="35"/>
        <v>7</v>
      </c>
      <c r="C1910" s="10" t="s">
        <v>315</v>
      </c>
      <c r="D1910" s="10" t="s">
        <v>315</v>
      </c>
      <c r="E1910" s="10" t="s">
        <v>315</v>
      </c>
    </row>
    <row r="1911" spans="1:5" x14ac:dyDescent="0.25">
      <c r="A1911" s="3">
        <v>45740</v>
      </c>
      <c r="B1911" s="1">
        <f t="shared" si="35"/>
        <v>1</v>
      </c>
      <c r="C1911" s="10" t="s">
        <v>315</v>
      </c>
      <c r="D1911" s="10" t="s">
        <v>315</v>
      </c>
      <c r="E1911" s="10" t="s">
        <v>315</v>
      </c>
    </row>
    <row r="1912" spans="1:5" x14ac:dyDescent="0.25">
      <c r="A1912" s="3">
        <v>45741</v>
      </c>
      <c r="B1912" s="1">
        <f t="shared" si="35"/>
        <v>2</v>
      </c>
      <c r="C1912" s="10" t="s">
        <v>315</v>
      </c>
      <c r="D1912" s="10" t="s">
        <v>315</v>
      </c>
      <c r="E1912" s="10" t="s">
        <v>315</v>
      </c>
    </row>
    <row r="1913" spans="1:5" x14ac:dyDescent="0.25">
      <c r="A1913" s="3">
        <v>45742</v>
      </c>
      <c r="B1913" s="1">
        <f t="shared" si="35"/>
        <v>3</v>
      </c>
      <c r="C1913" s="10" t="s">
        <v>315</v>
      </c>
      <c r="D1913" s="10" t="s">
        <v>315</v>
      </c>
      <c r="E1913" s="10" t="s">
        <v>315</v>
      </c>
    </row>
    <row r="1914" spans="1:5" x14ac:dyDescent="0.25">
      <c r="A1914" s="3">
        <v>45743</v>
      </c>
      <c r="B1914" s="1">
        <f t="shared" si="35"/>
        <v>4</v>
      </c>
      <c r="C1914" s="10" t="s">
        <v>315</v>
      </c>
      <c r="D1914" s="10" t="s">
        <v>315</v>
      </c>
      <c r="E1914" s="10" t="s">
        <v>315</v>
      </c>
    </row>
    <row r="1915" spans="1:5" x14ac:dyDescent="0.25">
      <c r="A1915" s="3">
        <v>45744</v>
      </c>
      <c r="B1915" s="1">
        <f t="shared" si="35"/>
        <v>5</v>
      </c>
      <c r="C1915" s="10" t="s">
        <v>315</v>
      </c>
      <c r="D1915" s="10" t="s">
        <v>315</v>
      </c>
      <c r="E1915" s="10" t="s">
        <v>315</v>
      </c>
    </row>
    <row r="1916" spans="1:5" x14ac:dyDescent="0.25">
      <c r="A1916" s="3">
        <v>45745</v>
      </c>
      <c r="B1916" s="1">
        <f t="shared" si="35"/>
        <v>6</v>
      </c>
      <c r="C1916" s="10" t="s">
        <v>315</v>
      </c>
      <c r="D1916" s="10" t="s">
        <v>315</v>
      </c>
      <c r="E1916" s="10" t="s">
        <v>315</v>
      </c>
    </row>
    <row r="1917" spans="1:5" x14ac:dyDescent="0.25">
      <c r="A1917" s="3">
        <v>45746</v>
      </c>
      <c r="B1917" s="1">
        <f t="shared" si="35"/>
        <v>7</v>
      </c>
      <c r="C1917" s="10" t="s">
        <v>315</v>
      </c>
      <c r="D1917" s="10" t="s">
        <v>315</v>
      </c>
      <c r="E1917" s="10" t="s">
        <v>315</v>
      </c>
    </row>
    <row r="1918" spans="1:5" x14ac:dyDescent="0.25">
      <c r="A1918" s="3">
        <v>45747</v>
      </c>
      <c r="B1918" s="1">
        <f t="shared" si="35"/>
        <v>1</v>
      </c>
      <c r="C1918" s="10" t="s">
        <v>315</v>
      </c>
      <c r="D1918" s="10" t="s">
        <v>315</v>
      </c>
      <c r="E1918" s="10" t="s">
        <v>315</v>
      </c>
    </row>
    <row r="1919" spans="1:5" x14ac:dyDescent="0.25">
      <c r="A1919" s="3">
        <v>45748</v>
      </c>
      <c r="B1919" s="1">
        <f t="shared" si="35"/>
        <v>2</v>
      </c>
      <c r="C1919" s="10" t="s">
        <v>315</v>
      </c>
      <c r="D1919" s="10" t="s">
        <v>315</v>
      </c>
      <c r="E1919" s="10" t="s">
        <v>315</v>
      </c>
    </row>
    <row r="1920" spans="1:5" x14ac:dyDescent="0.25">
      <c r="A1920" s="3">
        <v>45749</v>
      </c>
      <c r="B1920" s="1">
        <f t="shared" si="35"/>
        <v>3</v>
      </c>
      <c r="C1920" s="10" t="s">
        <v>315</v>
      </c>
      <c r="D1920" s="10" t="s">
        <v>315</v>
      </c>
      <c r="E1920" s="10" t="s">
        <v>315</v>
      </c>
    </row>
    <row r="1921" spans="1:5" x14ac:dyDescent="0.25">
      <c r="A1921" s="3">
        <v>45750</v>
      </c>
      <c r="B1921" s="1">
        <f t="shared" si="35"/>
        <v>4</v>
      </c>
      <c r="C1921" s="10" t="s">
        <v>315</v>
      </c>
      <c r="D1921" s="10" t="s">
        <v>315</v>
      </c>
      <c r="E1921" s="10" t="s">
        <v>315</v>
      </c>
    </row>
    <row r="1922" spans="1:5" x14ac:dyDescent="0.25">
      <c r="A1922" s="3">
        <v>45751</v>
      </c>
      <c r="B1922" s="1">
        <f t="shared" si="35"/>
        <v>5</v>
      </c>
      <c r="C1922" s="10" t="s">
        <v>315</v>
      </c>
      <c r="D1922" s="10" t="s">
        <v>315</v>
      </c>
      <c r="E1922" s="10" t="s">
        <v>315</v>
      </c>
    </row>
    <row r="1923" spans="1:5" x14ac:dyDescent="0.25">
      <c r="A1923" s="3">
        <v>45752</v>
      </c>
      <c r="B1923" s="1">
        <f t="shared" si="35"/>
        <v>6</v>
      </c>
      <c r="C1923" s="10" t="s">
        <v>315</v>
      </c>
      <c r="D1923" s="10" t="s">
        <v>315</v>
      </c>
      <c r="E1923" s="10" t="s">
        <v>315</v>
      </c>
    </row>
    <row r="1924" spans="1:5" x14ac:dyDescent="0.25">
      <c r="A1924" s="3">
        <v>45753</v>
      </c>
      <c r="B1924" s="1">
        <f t="shared" si="35"/>
        <v>7</v>
      </c>
      <c r="C1924" s="10" t="s">
        <v>315</v>
      </c>
      <c r="D1924" s="10" t="s">
        <v>315</v>
      </c>
      <c r="E1924" s="10" t="s">
        <v>315</v>
      </c>
    </row>
    <row r="1925" spans="1:5" x14ac:dyDescent="0.25">
      <c r="A1925" s="3">
        <v>45754</v>
      </c>
      <c r="B1925" s="1">
        <f t="shared" si="35"/>
        <v>1</v>
      </c>
      <c r="C1925" s="10" t="s">
        <v>315</v>
      </c>
      <c r="D1925" s="10" t="s">
        <v>315</v>
      </c>
      <c r="E1925" s="10" t="s">
        <v>315</v>
      </c>
    </row>
    <row r="1926" spans="1:5" x14ac:dyDescent="0.25">
      <c r="A1926" s="3">
        <v>45755</v>
      </c>
      <c r="B1926" s="1">
        <f t="shared" si="35"/>
        <v>2</v>
      </c>
      <c r="C1926" s="10" t="s">
        <v>315</v>
      </c>
      <c r="D1926" s="10" t="s">
        <v>315</v>
      </c>
      <c r="E1926" s="10" t="s">
        <v>315</v>
      </c>
    </row>
    <row r="1927" spans="1:5" x14ac:dyDescent="0.25">
      <c r="A1927" s="3">
        <v>45756</v>
      </c>
      <c r="B1927" s="1">
        <f t="shared" si="35"/>
        <v>3</v>
      </c>
      <c r="C1927" s="10" t="s">
        <v>315</v>
      </c>
      <c r="D1927" s="10" t="s">
        <v>315</v>
      </c>
      <c r="E1927" s="10" t="s">
        <v>315</v>
      </c>
    </row>
    <row r="1928" spans="1:5" x14ac:dyDescent="0.25">
      <c r="A1928" s="3">
        <v>45757</v>
      </c>
      <c r="B1928" s="1">
        <f t="shared" si="35"/>
        <v>4</v>
      </c>
      <c r="C1928" s="10" t="s">
        <v>315</v>
      </c>
      <c r="D1928" s="10" t="s">
        <v>315</v>
      </c>
      <c r="E1928" s="10" t="s">
        <v>315</v>
      </c>
    </row>
    <row r="1929" spans="1:5" x14ac:dyDescent="0.25">
      <c r="A1929" s="3">
        <v>45758</v>
      </c>
      <c r="B1929" s="1">
        <f t="shared" si="35"/>
        <v>5</v>
      </c>
      <c r="C1929" s="10" t="s">
        <v>315</v>
      </c>
      <c r="D1929" s="10" t="s">
        <v>315</v>
      </c>
      <c r="E1929" s="10" t="s">
        <v>315</v>
      </c>
    </row>
    <row r="1930" spans="1:5" x14ac:dyDescent="0.25">
      <c r="A1930" s="3">
        <v>45759</v>
      </c>
      <c r="B1930" s="1">
        <f t="shared" si="35"/>
        <v>6</v>
      </c>
      <c r="C1930" s="10" t="s">
        <v>315</v>
      </c>
      <c r="D1930" s="10" t="s">
        <v>315</v>
      </c>
      <c r="E1930" s="10" t="s">
        <v>315</v>
      </c>
    </row>
    <row r="1931" spans="1:5" x14ac:dyDescent="0.25">
      <c r="A1931" s="3">
        <v>45760</v>
      </c>
      <c r="B1931" s="1">
        <f t="shared" si="35"/>
        <v>7</v>
      </c>
      <c r="C1931" s="10" t="s">
        <v>315</v>
      </c>
      <c r="D1931" s="10" t="s">
        <v>315</v>
      </c>
      <c r="E1931" s="10" t="s">
        <v>315</v>
      </c>
    </row>
    <row r="1932" spans="1:5" x14ac:dyDescent="0.25">
      <c r="A1932" s="3">
        <v>45761</v>
      </c>
      <c r="B1932" s="1">
        <f t="shared" si="35"/>
        <v>1</v>
      </c>
      <c r="C1932" s="10" t="s">
        <v>315</v>
      </c>
      <c r="D1932" s="10" t="s">
        <v>315</v>
      </c>
      <c r="E1932" s="10" t="s">
        <v>315</v>
      </c>
    </row>
    <row r="1933" spans="1:5" x14ac:dyDescent="0.25">
      <c r="A1933" s="3">
        <v>45762</v>
      </c>
      <c r="B1933" s="1">
        <f t="shared" si="35"/>
        <v>2</v>
      </c>
      <c r="C1933" s="10" t="s">
        <v>315</v>
      </c>
      <c r="D1933" s="10" t="s">
        <v>315</v>
      </c>
      <c r="E1933" s="10" t="s">
        <v>315</v>
      </c>
    </row>
    <row r="1934" spans="1:5" x14ac:dyDescent="0.25">
      <c r="A1934" s="3">
        <v>45763</v>
      </c>
      <c r="B1934" s="1">
        <f t="shared" si="35"/>
        <v>3</v>
      </c>
      <c r="C1934" s="10" t="s">
        <v>315</v>
      </c>
      <c r="D1934" s="10" t="s">
        <v>315</v>
      </c>
      <c r="E1934" s="10" t="s">
        <v>315</v>
      </c>
    </row>
    <row r="1935" spans="1:5" x14ac:dyDescent="0.25">
      <c r="A1935" s="3">
        <v>45764</v>
      </c>
      <c r="B1935" s="1">
        <f t="shared" si="35"/>
        <v>4</v>
      </c>
      <c r="C1935" s="10" t="s">
        <v>315</v>
      </c>
      <c r="D1935" s="10" t="s">
        <v>315</v>
      </c>
      <c r="E1935" s="10" t="s">
        <v>315</v>
      </c>
    </row>
    <row r="1936" spans="1:5" x14ac:dyDescent="0.25">
      <c r="A1936" s="3">
        <v>45765</v>
      </c>
      <c r="B1936" s="1">
        <f t="shared" si="35"/>
        <v>5</v>
      </c>
      <c r="C1936" s="10" t="s">
        <v>315</v>
      </c>
      <c r="D1936" s="10" t="s">
        <v>315</v>
      </c>
      <c r="E1936" s="10" t="s">
        <v>315</v>
      </c>
    </row>
    <row r="1937" spans="1:5" x14ac:dyDescent="0.25">
      <c r="A1937" s="3">
        <v>45766</v>
      </c>
      <c r="B1937" s="1">
        <f t="shared" si="35"/>
        <v>6</v>
      </c>
      <c r="C1937" s="10" t="s">
        <v>315</v>
      </c>
      <c r="D1937" s="10" t="s">
        <v>315</v>
      </c>
      <c r="E1937" s="10" t="s">
        <v>315</v>
      </c>
    </row>
    <row r="1938" spans="1:5" x14ac:dyDescent="0.25">
      <c r="A1938" s="3">
        <v>45767</v>
      </c>
      <c r="B1938" s="1">
        <f t="shared" si="35"/>
        <v>7</v>
      </c>
      <c r="C1938" s="10" t="s">
        <v>315</v>
      </c>
      <c r="D1938" s="10" t="s">
        <v>315</v>
      </c>
      <c r="E1938" s="10" t="s">
        <v>315</v>
      </c>
    </row>
    <row r="1939" spans="1:5" x14ac:dyDescent="0.25">
      <c r="A1939" s="3">
        <v>45768</v>
      </c>
      <c r="B1939" s="1">
        <f t="shared" si="35"/>
        <v>1</v>
      </c>
      <c r="C1939" s="10" t="s">
        <v>315</v>
      </c>
      <c r="D1939" s="10" t="s">
        <v>315</v>
      </c>
      <c r="E1939" s="10" t="s">
        <v>315</v>
      </c>
    </row>
    <row r="1940" spans="1:5" x14ac:dyDescent="0.25">
      <c r="A1940" s="3">
        <v>45769</v>
      </c>
      <c r="B1940" s="1">
        <f t="shared" si="35"/>
        <v>2</v>
      </c>
      <c r="C1940" s="10" t="s">
        <v>315</v>
      </c>
      <c r="D1940" s="10" t="s">
        <v>315</v>
      </c>
      <c r="E1940" s="10" t="s">
        <v>315</v>
      </c>
    </row>
    <row r="1941" spans="1:5" x14ac:dyDescent="0.25">
      <c r="A1941" s="3">
        <v>45770</v>
      </c>
      <c r="B1941" s="1">
        <f t="shared" si="35"/>
        <v>3</v>
      </c>
      <c r="C1941" s="10" t="s">
        <v>315</v>
      </c>
      <c r="D1941" s="10" t="s">
        <v>315</v>
      </c>
      <c r="E1941" s="10" t="s">
        <v>315</v>
      </c>
    </row>
    <row r="1942" spans="1:5" x14ac:dyDescent="0.25">
      <c r="A1942" s="3">
        <v>45771</v>
      </c>
      <c r="B1942" s="1">
        <f t="shared" si="35"/>
        <v>4</v>
      </c>
      <c r="C1942" s="10" t="s">
        <v>315</v>
      </c>
      <c r="D1942" s="10" t="s">
        <v>315</v>
      </c>
      <c r="E1942" s="10" t="s">
        <v>315</v>
      </c>
    </row>
    <row r="1943" spans="1:5" x14ac:dyDescent="0.25">
      <c r="A1943" s="3">
        <v>45772</v>
      </c>
      <c r="B1943" s="1">
        <f t="shared" si="35"/>
        <v>5</v>
      </c>
      <c r="C1943" s="10" t="s">
        <v>315</v>
      </c>
      <c r="D1943" s="10" t="s">
        <v>315</v>
      </c>
      <c r="E1943" s="10" t="s">
        <v>315</v>
      </c>
    </row>
    <row r="1944" spans="1:5" x14ac:dyDescent="0.25">
      <c r="A1944" s="3">
        <v>45773</v>
      </c>
      <c r="B1944" s="1">
        <f t="shared" si="35"/>
        <v>6</v>
      </c>
      <c r="C1944" s="10" t="s">
        <v>315</v>
      </c>
      <c r="D1944" s="10" t="s">
        <v>315</v>
      </c>
      <c r="E1944" s="10" t="s">
        <v>315</v>
      </c>
    </row>
    <row r="1945" spans="1:5" x14ac:dyDescent="0.25">
      <c r="A1945" s="3">
        <v>45774</v>
      </c>
      <c r="B1945" s="1">
        <f t="shared" si="35"/>
        <v>7</v>
      </c>
      <c r="C1945" s="10" t="s">
        <v>315</v>
      </c>
      <c r="D1945" s="10" t="s">
        <v>315</v>
      </c>
      <c r="E1945" s="10" t="s">
        <v>315</v>
      </c>
    </row>
    <row r="1946" spans="1:5" x14ac:dyDescent="0.25">
      <c r="A1946" s="3">
        <v>45775</v>
      </c>
      <c r="B1946" s="1">
        <f t="shared" si="35"/>
        <v>1</v>
      </c>
      <c r="C1946" s="10" t="s">
        <v>315</v>
      </c>
      <c r="D1946" s="10" t="s">
        <v>315</v>
      </c>
      <c r="E1946" s="10" t="s">
        <v>315</v>
      </c>
    </row>
    <row r="1947" spans="1:5" x14ac:dyDescent="0.25">
      <c r="A1947" s="3">
        <v>45776</v>
      </c>
      <c r="B1947" s="1">
        <f t="shared" si="35"/>
        <v>2</v>
      </c>
      <c r="C1947" s="10" t="s">
        <v>315</v>
      </c>
      <c r="D1947" s="10" t="s">
        <v>315</v>
      </c>
      <c r="E1947" s="10" t="s">
        <v>315</v>
      </c>
    </row>
    <row r="1948" spans="1:5" x14ac:dyDescent="0.25">
      <c r="A1948" s="3">
        <v>45777</v>
      </c>
      <c r="B1948" s="1">
        <f t="shared" si="35"/>
        <v>3</v>
      </c>
      <c r="C1948" s="10" t="s">
        <v>315</v>
      </c>
      <c r="D1948" s="10" t="s">
        <v>315</v>
      </c>
      <c r="E1948" s="10" t="s">
        <v>315</v>
      </c>
    </row>
    <row r="1949" spans="1:5" x14ac:dyDescent="0.25">
      <c r="A1949" s="3">
        <v>45778</v>
      </c>
      <c r="B1949" s="1">
        <f t="shared" si="35"/>
        <v>4</v>
      </c>
      <c r="C1949" s="10" t="s">
        <v>315</v>
      </c>
      <c r="D1949" s="10" t="s">
        <v>315</v>
      </c>
      <c r="E1949" s="10" t="s">
        <v>315</v>
      </c>
    </row>
    <row r="1950" spans="1:5" x14ac:dyDescent="0.25">
      <c r="A1950" s="3">
        <v>45779</v>
      </c>
      <c r="B1950" s="1">
        <f t="shared" si="35"/>
        <v>5</v>
      </c>
      <c r="C1950" s="10" t="s">
        <v>315</v>
      </c>
      <c r="D1950" s="10" t="s">
        <v>315</v>
      </c>
      <c r="E1950" s="10" t="s">
        <v>315</v>
      </c>
    </row>
    <row r="1951" spans="1:5" x14ac:dyDescent="0.25">
      <c r="A1951" s="3">
        <v>45780</v>
      </c>
      <c r="B1951" s="1">
        <f t="shared" si="35"/>
        <v>6</v>
      </c>
      <c r="C1951" s="10" t="s">
        <v>315</v>
      </c>
      <c r="D1951" s="10" t="s">
        <v>315</v>
      </c>
      <c r="E1951" s="10" t="s">
        <v>315</v>
      </c>
    </row>
    <row r="1952" spans="1:5" x14ac:dyDescent="0.25">
      <c r="A1952" s="3">
        <v>45781</v>
      </c>
      <c r="B1952" s="1">
        <f t="shared" ref="B1952:B2015" si="36">IF(A1952&gt;0,WEEKDAY(A1952,2),"")</f>
        <v>7</v>
      </c>
      <c r="C1952" s="10" t="s">
        <v>315</v>
      </c>
      <c r="D1952" s="10" t="s">
        <v>315</v>
      </c>
      <c r="E1952" s="10" t="s">
        <v>315</v>
      </c>
    </row>
    <row r="1953" spans="1:5" x14ac:dyDescent="0.25">
      <c r="A1953" s="3">
        <v>45782</v>
      </c>
      <c r="B1953" s="1">
        <f t="shared" si="36"/>
        <v>1</v>
      </c>
      <c r="C1953" s="10" t="s">
        <v>315</v>
      </c>
      <c r="D1953" s="10" t="s">
        <v>315</v>
      </c>
      <c r="E1953" s="10" t="s">
        <v>315</v>
      </c>
    </row>
    <row r="1954" spans="1:5" x14ac:dyDescent="0.25">
      <c r="A1954" s="3">
        <v>45783</v>
      </c>
      <c r="B1954" s="1">
        <f t="shared" si="36"/>
        <v>2</v>
      </c>
      <c r="C1954" s="10" t="s">
        <v>315</v>
      </c>
      <c r="D1954" s="10" t="s">
        <v>315</v>
      </c>
      <c r="E1954" s="10" t="s">
        <v>315</v>
      </c>
    </row>
    <row r="1955" spans="1:5" x14ac:dyDescent="0.25">
      <c r="A1955" s="3">
        <v>45784</v>
      </c>
      <c r="B1955" s="1">
        <f t="shared" si="36"/>
        <v>3</v>
      </c>
      <c r="C1955" s="10" t="s">
        <v>315</v>
      </c>
      <c r="D1955" s="10" t="s">
        <v>315</v>
      </c>
      <c r="E1955" s="10" t="s">
        <v>315</v>
      </c>
    </row>
    <row r="1956" spans="1:5" x14ac:dyDescent="0.25">
      <c r="A1956" s="3">
        <v>45785</v>
      </c>
      <c r="B1956" s="1">
        <f t="shared" si="36"/>
        <v>4</v>
      </c>
      <c r="C1956" s="10" t="s">
        <v>315</v>
      </c>
      <c r="D1956" s="10" t="s">
        <v>315</v>
      </c>
      <c r="E1956" s="10" t="s">
        <v>315</v>
      </c>
    </row>
    <row r="1957" spans="1:5" x14ac:dyDescent="0.25">
      <c r="A1957" s="3">
        <v>45786</v>
      </c>
      <c r="B1957" s="1">
        <f t="shared" si="36"/>
        <v>5</v>
      </c>
      <c r="C1957" s="10" t="s">
        <v>315</v>
      </c>
      <c r="D1957" s="10" t="s">
        <v>315</v>
      </c>
      <c r="E1957" s="10" t="s">
        <v>315</v>
      </c>
    </row>
    <row r="1958" spans="1:5" x14ac:dyDescent="0.25">
      <c r="A1958" s="3">
        <v>45787</v>
      </c>
      <c r="B1958" s="1">
        <f t="shared" si="36"/>
        <v>6</v>
      </c>
      <c r="C1958" s="10" t="s">
        <v>315</v>
      </c>
      <c r="D1958" s="10" t="s">
        <v>315</v>
      </c>
      <c r="E1958" s="10" t="s">
        <v>315</v>
      </c>
    </row>
    <row r="1959" spans="1:5" x14ac:dyDescent="0.25">
      <c r="A1959" s="3">
        <v>45788</v>
      </c>
      <c r="B1959" s="1">
        <f t="shared" si="36"/>
        <v>7</v>
      </c>
      <c r="C1959" s="10" t="s">
        <v>315</v>
      </c>
      <c r="D1959" s="10" t="s">
        <v>315</v>
      </c>
      <c r="E1959" s="10" t="s">
        <v>315</v>
      </c>
    </row>
    <row r="1960" spans="1:5" x14ac:dyDescent="0.25">
      <c r="A1960" s="3">
        <v>45789</v>
      </c>
      <c r="B1960" s="1">
        <f t="shared" si="36"/>
        <v>1</v>
      </c>
      <c r="C1960" s="10" t="s">
        <v>315</v>
      </c>
      <c r="D1960" s="10" t="s">
        <v>315</v>
      </c>
      <c r="E1960" s="10" t="s">
        <v>315</v>
      </c>
    </row>
    <row r="1961" spans="1:5" x14ac:dyDescent="0.25">
      <c r="A1961" s="3">
        <v>45790</v>
      </c>
      <c r="B1961" s="1">
        <f t="shared" si="36"/>
        <v>2</v>
      </c>
      <c r="C1961" s="10" t="s">
        <v>315</v>
      </c>
      <c r="D1961" s="10" t="s">
        <v>315</v>
      </c>
      <c r="E1961" s="10" t="s">
        <v>315</v>
      </c>
    </row>
    <row r="1962" spans="1:5" x14ac:dyDescent="0.25">
      <c r="A1962" s="3">
        <v>45791</v>
      </c>
      <c r="B1962" s="1">
        <f t="shared" si="36"/>
        <v>3</v>
      </c>
      <c r="C1962" s="10" t="s">
        <v>315</v>
      </c>
      <c r="D1962" s="10" t="s">
        <v>315</v>
      </c>
      <c r="E1962" s="10" t="s">
        <v>315</v>
      </c>
    </row>
    <row r="1963" spans="1:5" x14ac:dyDescent="0.25">
      <c r="A1963" s="3">
        <v>45792</v>
      </c>
      <c r="B1963" s="1">
        <f t="shared" si="36"/>
        <v>4</v>
      </c>
      <c r="C1963" s="10" t="s">
        <v>315</v>
      </c>
      <c r="D1963" s="10" t="s">
        <v>315</v>
      </c>
      <c r="E1963" s="10" t="s">
        <v>315</v>
      </c>
    </row>
    <row r="1964" spans="1:5" x14ac:dyDescent="0.25">
      <c r="A1964" s="3">
        <v>45793</v>
      </c>
      <c r="B1964" s="1">
        <f t="shared" si="36"/>
        <v>5</v>
      </c>
      <c r="C1964" s="10" t="s">
        <v>315</v>
      </c>
      <c r="D1964" s="10" t="s">
        <v>315</v>
      </c>
      <c r="E1964" s="10" t="s">
        <v>315</v>
      </c>
    </row>
    <row r="1965" spans="1:5" x14ac:dyDescent="0.25">
      <c r="A1965" s="3">
        <v>45794</v>
      </c>
      <c r="B1965" s="1">
        <f t="shared" si="36"/>
        <v>6</v>
      </c>
      <c r="C1965" s="10" t="s">
        <v>315</v>
      </c>
      <c r="D1965" s="10" t="s">
        <v>315</v>
      </c>
      <c r="E1965" s="10" t="s">
        <v>315</v>
      </c>
    </row>
    <row r="1966" spans="1:5" x14ac:dyDescent="0.25">
      <c r="A1966" s="3">
        <v>45795</v>
      </c>
      <c r="B1966" s="1">
        <f t="shared" si="36"/>
        <v>7</v>
      </c>
      <c r="C1966" s="10" t="s">
        <v>315</v>
      </c>
      <c r="D1966" s="10" t="s">
        <v>315</v>
      </c>
      <c r="E1966" s="10" t="s">
        <v>315</v>
      </c>
    </row>
    <row r="1967" spans="1:5" x14ac:dyDescent="0.25">
      <c r="A1967" s="3">
        <v>45796</v>
      </c>
      <c r="B1967" s="1">
        <f t="shared" si="36"/>
        <v>1</v>
      </c>
      <c r="C1967" s="10" t="s">
        <v>315</v>
      </c>
      <c r="D1967" s="10" t="s">
        <v>315</v>
      </c>
      <c r="E1967" s="10" t="s">
        <v>315</v>
      </c>
    </row>
    <row r="1968" spans="1:5" x14ac:dyDescent="0.25">
      <c r="A1968" s="3">
        <v>45797</v>
      </c>
      <c r="B1968" s="1">
        <f t="shared" si="36"/>
        <v>2</v>
      </c>
      <c r="C1968" s="10" t="s">
        <v>315</v>
      </c>
      <c r="D1968" s="10" t="s">
        <v>315</v>
      </c>
      <c r="E1968" s="10" t="s">
        <v>315</v>
      </c>
    </row>
    <row r="1969" spans="1:5" x14ac:dyDescent="0.25">
      <c r="A1969" s="3">
        <v>45798</v>
      </c>
      <c r="B1969" s="1">
        <f t="shared" si="36"/>
        <v>3</v>
      </c>
      <c r="C1969" s="10" t="s">
        <v>315</v>
      </c>
      <c r="D1969" s="10" t="s">
        <v>315</v>
      </c>
      <c r="E1969" s="10" t="s">
        <v>315</v>
      </c>
    </row>
    <row r="1970" spans="1:5" x14ac:dyDescent="0.25">
      <c r="A1970" s="3">
        <v>45799</v>
      </c>
      <c r="B1970" s="1">
        <f t="shared" si="36"/>
        <v>4</v>
      </c>
      <c r="C1970" s="10" t="s">
        <v>315</v>
      </c>
      <c r="D1970" s="10" t="s">
        <v>315</v>
      </c>
      <c r="E1970" s="10" t="s">
        <v>315</v>
      </c>
    </row>
    <row r="1971" spans="1:5" x14ac:dyDescent="0.25">
      <c r="A1971" s="3">
        <v>45800</v>
      </c>
      <c r="B1971" s="1">
        <f t="shared" si="36"/>
        <v>5</v>
      </c>
      <c r="C1971" s="10" t="s">
        <v>315</v>
      </c>
      <c r="D1971" s="10" t="s">
        <v>315</v>
      </c>
      <c r="E1971" s="10" t="s">
        <v>315</v>
      </c>
    </row>
    <row r="1972" spans="1:5" x14ac:dyDescent="0.25">
      <c r="A1972" s="3">
        <v>45801</v>
      </c>
      <c r="B1972" s="1">
        <f t="shared" si="36"/>
        <v>6</v>
      </c>
      <c r="C1972" s="10" t="s">
        <v>315</v>
      </c>
      <c r="D1972" s="10" t="s">
        <v>315</v>
      </c>
      <c r="E1972" s="10" t="s">
        <v>315</v>
      </c>
    </row>
    <row r="1973" spans="1:5" x14ac:dyDescent="0.25">
      <c r="A1973" s="3">
        <v>45802</v>
      </c>
      <c r="B1973" s="1">
        <f t="shared" si="36"/>
        <v>7</v>
      </c>
      <c r="C1973" s="10" t="s">
        <v>315</v>
      </c>
      <c r="D1973" s="10" t="s">
        <v>315</v>
      </c>
      <c r="E1973" s="10" t="s">
        <v>315</v>
      </c>
    </row>
    <row r="1974" spans="1:5" x14ac:dyDescent="0.25">
      <c r="A1974" s="3">
        <v>45803</v>
      </c>
      <c r="B1974" s="1">
        <f t="shared" si="36"/>
        <v>1</v>
      </c>
      <c r="C1974" s="10" t="s">
        <v>315</v>
      </c>
      <c r="D1974" s="10" t="s">
        <v>315</v>
      </c>
      <c r="E1974" s="10" t="s">
        <v>315</v>
      </c>
    </row>
    <row r="1975" spans="1:5" x14ac:dyDescent="0.25">
      <c r="A1975" s="3">
        <v>45804</v>
      </c>
      <c r="B1975" s="1">
        <f t="shared" si="36"/>
        <v>2</v>
      </c>
      <c r="C1975" s="10" t="s">
        <v>315</v>
      </c>
      <c r="D1975" s="10" t="s">
        <v>315</v>
      </c>
      <c r="E1975" s="10" t="s">
        <v>315</v>
      </c>
    </row>
    <row r="1976" spans="1:5" x14ac:dyDescent="0.25">
      <c r="A1976" s="3">
        <v>45805</v>
      </c>
      <c r="B1976" s="1">
        <f t="shared" si="36"/>
        <v>3</v>
      </c>
      <c r="C1976" s="10" t="s">
        <v>315</v>
      </c>
      <c r="D1976" s="10" t="s">
        <v>315</v>
      </c>
      <c r="E1976" s="10" t="s">
        <v>315</v>
      </c>
    </row>
    <row r="1977" spans="1:5" x14ac:dyDescent="0.25">
      <c r="A1977" s="3">
        <v>45806</v>
      </c>
      <c r="B1977" s="1">
        <f t="shared" si="36"/>
        <v>4</v>
      </c>
      <c r="C1977" s="10" t="s">
        <v>315</v>
      </c>
      <c r="D1977" s="10" t="s">
        <v>315</v>
      </c>
      <c r="E1977" s="10" t="s">
        <v>315</v>
      </c>
    </row>
    <row r="1978" spans="1:5" x14ac:dyDescent="0.25">
      <c r="A1978" s="3">
        <v>45807</v>
      </c>
      <c r="B1978" s="1">
        <f t="shared" si="36"/>
        <v>5</v>
      </c>
      <c r="C1978" s="10" t="s">
        <v>315</v>
      </c>
      <c r="D1978" s="10" t="s">
        <v>315</v>
      </c>
      <c r="E1978" s="10" t="s">
        <v>315</v>
      </c>
    </row>
    <row r="1979" spans="1:5" x14ac:dyDescent="0.25">
      <c r="A1979" s="3">
        <v>45808</v>
      </c>
      <c r="B1979" s="1">
        <f t="shared" si="36"/>
        <v>6</v>
      </c>
      <c r="C1979" s="10" t="s">
        <v>315</v>
      </c>
      <c r="D1979" s="10" t="s">
        <v>315</v>
      </c>
      <c r="E1979" s="10" t="s">
        <v>315</v>
      </c>
    </row>
    <row r="1980" spans="1:5" x14ac:dyDescent="0.25">
      <c r="A1980" s="3">
        <v>45809</v>
      </c>
      <c r="B1980" s="1">
        <f t="shared" si="36"/>
        <v>7</v>
      </c>
      <c r="C1980" s="10" t="s">
        <v>315</v>
      </c>
      <c r="D1980" s="10" t="s">
        <v>315</v>
      </c>
      <c r="E1980" s="10" t="s">
        <v>315</v>
      </c>
    </row>
    <row r="1981" spans="1:5" x14ac:dyDescent="0.25">
      <c r="A1981" s="3">
        <v>45810</v>
      </c>
      <c r="B1981" s="1">
        <f t="shared" si="36"/>
        <v>1</v>
      </c>
      <c r="C1981" s="10" t="s">
        <v>315</v>
      </c>
      <c r="D1981" s="10" t="s">
        <v>315</v>
      </c>
      <c r="E1981" s="10" t="s">
        <v>315</v>
      </c>
    </row>
    <row r="1982" spans="1:5" x14ac:dyDescent="0.25">
      <c r="A1982" s="3">
        <v>45811</v>
      </c>
      <c r="B1982" s="1">
        <f t="shared" si="36"/>
        <v>2</v>
      </c>
      <c r="C1982" s="10" t="s">
        <v>315</v>
      </c>
      <c r="D1982" s="10" t="s">
        <v>315</v>
      </c>
      <c r="E1982" s="10" t="s">
        <v>315</v>
      </c>
    </row>
    <row r="1983" spans="1:5" x14ac:dyDescent="0.25">
      <c r="A1983" s="3">
        <v>45812</v>
      </c>
      <c r="B1983" s="1">
        <f t="shared" si="36"/>
        <v>3</v>
      </c>
      <c r="C1983" s="10" t="s">
        <v>315</v>
      </c>
      <c r="D1983" s="10" t="s">
        <v>315</v>
      </c>
      <c r="E1983" s="10" t="s">
        <v>315</v>
      </c>
    </row>
    <row r="1984" spans="1:5" x14ac:dyDescent="0.25">
      <c r="A1984" s="3">
        <v>45813</v>
      </c>
      <c r="B1984" s="1">
        <f t="shared" si="36"/>
        <v>4</v>
      </c>
      <c r="C1984" s="10" t="s">
        <v>315</v>
      </c>
      <c r="D1984" s="10" t="s">
        <v>315</v>
      </c>
      <c r="E1984" s="10" t="s">
        <v>315</v>
      </c>
    </row>
    <row r="1985" spans="1:5" x14ac:dyDescent="0.25">
      <c r="A1985" s="3">
        <v>45814</v>
      </c>
      <c r="B1985" s="1">
        <f t="shared" si="36"/>
        <v>5</v>
      </c>
      <c r="C1985" s="10" t="s">
        <v>315</v>
      </c>
      <c r="D1985" s="10" t="s">
        <v>315</v>
      </c>
      <c r="E1985" s="10" t="s">
        <v>315</v>
      </c>
    </row>
    <row r="1986" spans="1:5" x14ac:dyDescent="0.25">
      <c r="A1986" s="3">
        <v>45815</v>
      </c>
      <c r="B1986" s="1">
        <f t="shared" si="36"/>
        <v>6</v>
      </c>
      <c r="C1986" s="10" t="s">
        <v>315</v>
      </c>
      <c r="D1986" s="10" t="s">
        <v>315</v>
      </c>
      <c r="E1986" s="10" t="s">
        <v>315</v>
      </c>
    </row>
    <row r="1987" spans="1:5" x14ac:dyDescent="0.25">
      <c r="A1987" s="3">
        <v>45816</v>
      </c>
      <c r="B1987" s="1">
        <f t="shared" si="36"/>
        <v>7</v>
      </c>
      <c r="C1987" s="10" t="s">
        <v>315</v>
      </c>
      <c r="D1987" s="10" t="s">
        <v>315</v>
      </c>
      <c r="E1987" s="10" t="s">
        <v>315</v>
      </c>
    </row>
    <row r="1988" spans="1:5" x14ac:dyDescent="0.25">
      <c r="A1988" s="3">
        <v>45817</v>
      </c>
      <c r="B1988" s="1">
        <f t="shared" si="36"/>
        <v>1</v>
      </c>
      <c r="C1988" s="10" t="s">
        <v>315</v>
      </c>
      <c r="D1988" s="10" t="s">
        <v>315</v>
      </c>
      <c r="E1988" s="10" t="s">
        <v>315</v>
      </c>
    </row>
    <row r="1989" spans="1:5" x14ac:dyDescent="0.25">
      <c r="A1989" s="3">
        <v>45818</v>
      </c>
      <c r="B1989" s="1">
        <f t="shared" si="36"/>
        <v>2</v>
      </c>
      <c r="C1989" s="10" t="s">
        <v>315</v>
      </c>
      <c r="D1989" s="10" t="s">
        <v>315</v>
      </c>
      <c r="E1989" s="10" t="s">
        <v>315</v>
      </c>
    </row>
    <row r="1990" spans="1:5" x14ac:dyDescent="0.25">
      <c r="A1990" s="3">
        <v>45819</v>
      </c>
      <c r="B1990" s="1">
        <f t="shared" si="36"/>
        <v>3</v>
      </c>
      <c r="C1990" s="10" t="s">
        <v>315</v>
      </c>
      <c r="D1990" s="10" t="s">
        <v>315</v>
      </c>
      <c r="E1990" s="10" t="s">
        <v>315</v>
      </c>
    </row>
    <row r="1991" spans="1:5" x14ac:dyDescent="0.25">
      <c r="A1991" s="3">
        <v>45820</v>
      </c>
      <c r="B1991" s="1">
        <f t="shared" si="36"/>
        <v>4</v>
      </c>
      <c r="C1991" s="10" t="s">
        <v>315</v>
      </c>
      <c r="D1991" s="10" t="s">
        <v>315</v>
      </c>
      <c r="E1991" s="10" t="s">
        <v>315</v>
      </c>
    </row>
    <row r="1992" spans="1:5" x14ac:dyDescent="0.25">
      <c r="A1992" s="3">
        <v>45821</v>
      </c>
      <c r="B1992" s="1">
        <f t="shared" si="36"/>
        <v>5</v>
      </c>
      <c r="C1992" s="10" t="s">
        <v>315</v>
      </c>
      <c r="D1992" s="10" t="s">
        <v>315</v>
      </c>
      <c r="E1992" s="10" t="s">
        <v>315</v>
      </c>
    </row>
    <row r="1993" spans="1:5" x14ac:dyDescent="0.25">
      <c r="A1993" s="3">
        <v>45822</v>
      </c>
      <c r="B1993" s="1">
        <f t="shared" si="36"/>
        <v>6</v>
      </c>
      <c r="C1993" s="10" t="s">
        <v>315</v>
      </c>
      <c r="D1993" s="10" t="s">
        <v>315</v>
      </c>
      <c r="E1993" s="10" t="s">
        <v>315</v>
      </c>
    </row>
    <row r="1994" spans="1:5" x14ac:dyDescent="0.25">
      <c r="A1994" s="3">
        <v>45823</v>
      </c>
      <c r="B1994" s="1">
        <f t="shared" si="36"/>
        <v>7</v>
      </c>
      <c r="C1994" s="10" t="s">
        <v>315</v>
      </c>
      <c r="D1994" s="10" t="s">
        <v>315</v>
      </c>
      <c r="E1994" s="10" t="s">
        <v>315</v>
      </c>
    </row>
    <row r="1995" spans="1:5" x14ac:dyDescent="0.25">
      <c r="A1995" s="3">
        <v>45824</v>
      </c>
      <c r="B1995" s="1">
        <f t="shared" si="36"/>
        <v>1</v>
      </c>
      <c r="C1995" s="10" t="s">
        <v>315</v>
      </c>
      <c r="D1995" s="10" t="s">
        <v>315</v>
      </c>
      <c r="E1995" s="10" t="s">
        <v>315</v>
      </c>
    </row>
    <row r="1996" spans="1:5" x14ac:dyDescent="0.25">
      <c r="A1996" s="3">
        <v>45825</v>
      </c>
      <c r="B1996" s="1">
        <f t="shared" si="36"/>
        <v>2</v>
      </c>
      <c r="C1996" s="10" t="s">
        <v>315</v>
      </c>
      <c r="D1996" s="10" t="s">
        <v>315</v>
      </c>
      <c r="E1996" s="10" t="s">
        <v>315</v>
      </c>
    </row>
    <row r="1997" spans="1:5" x14ac:dyDescent="0.25">
      <c r="A1997" s="3">
        <v>45826</v>
      </c>
      <c r="B1997" s="1">
        <f t="shared" si="36"/>
        <v>3</v>
      </c>
      <c r="C1997" s="10" t="s">
        <v>315</v>
      </c>
      <c r="D1997" s="10" t="s">
        <v>315</v>
      </c>
      <c r="E1997" s="10" t="s">
        <v>315</v>
      </c>
    </row>
    <row r="1998" spans="1:5" x14ac:dyDescent="0.25">
      <c r="A1998" s="3">
        <v>45827</v>
      </c>
      <c r="B1998" s="1">
        <f t="shared" si="36"/>
        <v>4</v>
      </c>
      <c r="C1998" s="10" t="s">
        <v>315</v>
      </c>
      <c r="D1998" s="10" t="s">
        <v>315</v>
      </c>
      <c r="E1998" s="10" t="s">
        <v>315</v>
      </c>
    </row>
    <row r="1999" spans="1:5" x14ac:dyDescent="0.25">
      <c r="A1999" s="3">
        <v>45828</v>
      </c>
      <c r="B1999" s="1">
        <f t="shared" si="36"/>
        <v>5</v>
      </c>
      <c r="C1999" s="10" t="s">
        <v>315</v>
      </c>
      <c r="D1999" s="10" t="s">
        <v>315</v>
      </c>
      <c r="E1999" s="10" t="s">
        <v>315</v>
      </c>
    </row>
    <row r="2000" spans="1:5" x14ac:dyDescent="0.25">
      <c r="A2000" s="3">
        <v>45829</v>
      </c>
      <c r="B2000" s="1">
        <f t="shared" si="36"/>
        <v>6</v>
      </c>
      <c r="C2000" s="10" t="s">
        <v>315</v>
      </c>
      <c r="D2000" s="10" t="s">
        <v>315</v>
      </c>
      <c r="E2000" s="10" t="s">
        <v>315</v>
      </c>
    </row>
    <row r="2001" spans="1:5" x14ac:dyDescent="0.25">
      <c r="A2001" s="3">
        <v>45830</v>
      </c>
      <c r="B2001" s="1">
        <f t="shared" si="36"/>
        <v>7</v>
      </c>
      <c r="C2001" s="10" t="s">
        <v>315</v>
      </c>
      <c r="D2001" s="10" t="s">
        <v>315</v>
      </c>
      <c r="E2001" s="10" t="s">
        <v>315</v>
      </c>
    </row>
    <row r="2002" spans="1:5" x14ac:dyDescent="0.25">
      <c r="A2002" s="3">
        <v>45831</v>
      </c>
      <c r="B2002" s="1">
        <f t="shared" si="36"/>
        <v>1</v>
      </c>
      <c r="C2002" s="10" t="s">
        <v>315</v>
      </c>
      <c r="D2002" s="10" t="s">
        <v>315</v>
      </c>
      <c r="E2002" s="10" t="s">
        <v>315</v>
      </c>
    </row>
    <row r="2003" spans="1:5" x14ac:dyDescent="0.25">
      <c r="A2003" s="3">
        <v>45832</v>
      </c>
      <c r="B2003" s="1">
        <f t="shared" si="36"/>
        <v>2</v>
      </c>
      <c r="C2003" s="10" t="s">
        <v>315</v>
      </c>
      <c r="D2003" s="10" t="s">
        <v>315</v>
      </c>
      <c r="E2003" s="10" t="s">
        <v>315</v>
      </c>
    </row>
    <row r="2004" spans="1:5" x14ac:dyDescent="0.25">
      <c r="A2004" s="3">
        <v>45833</v>
      </c>
      <c r="B2004" s="1">
        <f t="shared" si="36"/>
        <v>3</v>
      </c>
      <c r="C2004" s="10" t="s">
        <v>315</v>
      </c>
      <c r="D2004" s="10" t="s">
        <v>315</v>
      </c>
      <c r="E2004" s="10" t="s">
        <v>315</v>
      </c>
    </row>
    <row r="2005" spans="1:5" x14ac:dyDescent="0.25">
      <c r="A2005" s="3">
        <v>45834</v>
      </c>
      <c r="B2005" s="1">
        <f t="shared" si="36"/>
        <v>4</v>
      </c>
      <c r="C2005" s="10" t="s">
        <v>315</v>
      </c>
      <c r="D2005" s="10" t="s">
        <v>315</v>
      </c>
      <c r="E2005" s="10" t="s">
        <v>315</v>
      </c>
    </row>
    <row r="2006" spans="1:5" x14ac:dyDescent="0.25">
      <c r="A2006" s="3">
        <v>45835</v>
      </c>
      <c r="B2006" s="1">
        <f t="shared" si="36"/>
        <v>5</v>
      </c>
      <c r="C2006" s="10" t="s">
        <v>315</v>
      </c>
      <c r="D2006" s="10" t="s">
        <v>315</v>
      </c>
      <c r="E2006" s="10" t="s">
        <v>315</v>
      </c>
    </row>
    <row r="2007" spans="1:5" x14ac:dyDescent="0.25">
      <c r="A2007" s="3">
        <v>45836</v>
      </c>
      <c r="B2007" s="1">
        <f t="shared" si="36"/>
        <v>6</v>
      </c>
      <c r="C2007" s="10" t="s">
        <v>315</v>
      </c>
      <c r="D2007" s="10" t="s">
        <v>315</v>
      </c>
      <c r="E2007" s="10" t="s">
        <v>315</v>
      </c>
    </row>
    <row r="2008" spans="1:5" x14ac:dyDescent="0.25">
      <c r="A2008" s="3">
        <v>45837</v>
      </c>
      <c r="B2008" s="1">
        <f t="shared" si="36"/>
        <v>7</v>
      </c>
      <c r="C2008" s="10" t="s">
        <v>315</v>
      </c>
      <c r="D2008" s="10" t="s">
        <v>315</v>
      </c>
      <c r="E2008" s="10" t="s">
        <v>315</v>
      </c>
    </row>
    <row r="2009" spans="1:5" x14ac:dyDescent="0.25">
      <c r="A2009" s="3">
        <v>45838</v>
      </c>
      <c r="B2009" s="1">
        <f t="shared" si="36"/>
        <v>1</v>
      </c>
      <c r="C2009" s="10" t="s">
        <v>315</v>
      </c>
      <c r="D2009" s="10" t="s">
        <v>315</v>
      </c>
      <c r="E2009" s="10" t="s">
        <v>315</v>
      </c>
    </row>
    <row r="2010" spans="1:5" x14ac:dyDescent="0.25">
      <c r="A2010" s="3">
        <v>45839</v>
      </c>
      <c r="B2010" s="1">
        <f t="shared" si="36"/>
        <v>2</v>
      </c>
      <c r="C2010" s="10" t="s">
        <v>315</v>
      </c>
      <c r="D2010" s="10" t="s">
        <v>315</v>
      </c>
      <c r="E2010" s="10" t="s">
        <v>315</v>
      </c>
    </row>
    <row r="2011" spans="1:5" x14ac:dyDescent="0.25">
      <c r="A2011" s="3">
        <v>45840</v>
      </c>
      <c r="B2011" s="1">
        <f t="shared" si="36"/>
        <v>3</v>
      </c>
      <c r="C2011" s="10" t="s">
        <v>315</v>
      </c>
      <c r="D2011" s="10" t="s">
        <v>315</v>
      </c>
      <c r="E2011" s="10" t="s">
        <v>315</v>
      </c>
    </row>
    <row r="2012" spans="1:5" x14ac:dyDescent="0.25">
      <c r="A2012" s="3">
        <v>45841</v>
      </c>
      <c r="B2012" s="1">
        <f t="shared" si="36"/>
        <v>4</v>
      </c>
      <c r="C2012" s="10" t="s">
        <v>315</v>
      </c>
      <c r="D2012" s="10" t="s">
        <v>315</v>
      </c>
      <c r="E2012" s="10" t="s">
        <v>315</v>
      </c>
    </row>
    <row r="2013" spans="1:5" x14ac:dyDescent="0.25">
      <c r="A2013" s="3">
        <v>45842</v>
      </c>
      <c r="B2013" s="1">
        <f t="shared" si="36"/>
        <v>5</v>
      </c>
      <c r="C2013" s="10" t="s">
        <v>315</v>
      </c>
      <c r="D2013" s="10" t="s">
        <v>315</v>
      </c>
      <c r="E2013" s="10" t="s">
        <v>315</v>
      </c>
    </row>
    <row r="2014" spans="1:5" x14ac:dyDescent="0.25">
      <c r="A2014" s="3">
        <v>45843</v>
      </c>
      <c r="B2014" s="1">
        <f t="shared" si="36"/>
        <v>6</v>
      </c>
      <c r="C2014" s="10" t="s">
        <v>315</v>
      </c>
      <c r="D2014" s="10" t="s">
        <v>315</v>
      </c>
      <c r="E2014" s="10" t="s">
        <v>315</v>
      </c>
    </row>
    <row r="2015" spans="1:5" x14ac:dyDescent="0.25">
      <c r="A2015" s="3">
        <v>45844</v>
      </c>
      <c r="B2015" s="1">
        <f t="shared" si="36"/>
        <v>7</v>
      </c>
      <c r="C2015" s="10" t="s">
        <v>315</v>
      </c>
      <c r="D2015" s="10" t="s">
        <v>315</v>
      </c>
      <c r="E2015" s="10" t="s">
        <v>315</v>
      </c>
    </row>
    <row r="2016" spans="1:5" x14ac:dyDescent="0.25">
      <c r="A2016" s="3">
        <v>45845</v>
      </c>
      <c r="B2016" s="1">
        <f t="shared" ref="B2016:B2079" si="37">IF(A2016&gt;0,WEEKDAY(A2016,2),"")</f>
        <v>1</v>
      </c>
      <c r="C2016" s="10" t="s">
        <v>315</v>
      </c>
      <c r="D2016" s="10" t="s">
        <v>315</v>
      </c>
      <c r="E2016" s="10" t="s">
        <v>315</v>
      </c>
    </row>
    <row r="2017" spans="1:5" x14ac:dyDescent="0.25">
      <c r="A2017" s="3">
        <v>45846</v>
      </c>
      <c r="B2017" s="1">
        <f t="shared" si="37"/>
        <v>2</v>
      </c>
      <c r="C2017" s="10" t="s">
        <v>315</v>
      </c>
      <c r="D2017" s="10" t="s">
        <v>315</v>
      </c>
      <c r="E2017" s="10" t="s">
        <v>315</v>
      </c>
    </row>
    <row r="2018" spans="1:5" x14ac:dyDescent="0.25">
      <c r="A2018" s="3">
        <v>45847</v>
      </c>
      <c r="B2018" s="1">
        <f t="shared" si="37"/>
        <v>3</v>
      </c>
      <c r="C2018" s="10" t="s">
        <v>315</v>
      </c>
      <c r="D2018" s="10" t="s">
        <v>315</v>
      </c>
      <c r="E2018" s="10" t="s">
        <v>315</v>
      </c>
    </row>
    <row r="2019" spans="1:5" x14ac:dyDescent="0.25">
      <c r="A2019" s="3">
        <v>45848</v>
      </c>
      <c r="B2019" s="1">
        <f t="shared" si="37"/>
        <v>4</v>
      </c>
      <c r="C2019" s="10" t="s">
        <v>315</v>
      </c>
      <c r="D2019" s="10" t="s">
        <v>315</v>
      </c>
      <c r="E2019" s="10" t="s">
        <v>315</v>
      </c>
    </row>
    <row r="2020" spans="1:5" x14ac:dyDescent="0.25">
      <c r="A2020" s="3">
        <v>45849</v>
      </c>
      <c r="B2020" s="1">
        <f t="shared" si="37"/>
        <v>5</v>
      </c>
      <c r="C2020" s="10" t="s">
        <v>315</v>
      </c>
      <c r="D2020" s="10" t="s">
        <v>315</v>
      </c>
      <c r="E2020" s="10" t="s">
        <v>315</v>
      </c>
    </row>
    <row r="2021" spans="1:5" x14ac:dyDescent="0.25">
      <c r="A2021" s="3">
        <v>45850</v>
      </c>
      <c r="B2021" s="1">
        <f t="shared" si="37"/>
        <v>6</v>
      </c>
      <c r="C2021" s="10" t="s">
        <v>315</v>
      </c>
      <c r="D2021" s="10" t="s">
        <v>315</v>
      </c>
      <c r="E2021" s="10" t="s">
        <v>315</v>
      </c>
    </row>
    <row r="2022" spans="1:5" x14ac:dyDescent="0.25">
      <c r="A2022" s="3">
        <v>45851</v>
      </c>
      <c r="B2022" s="1">
        <f t="shared" si="37"/>
        <v>7</v>
      </c>
      <c r="C2022" s="10" t="s">
        <v>315</v>
      </c>
      <c r="D2022" s="10" t="s">
        <v>315</v>
      </c>
      <c r="E2022" s="10" t="s">
        <v>315</v>
      </c>
    </row>
    <row r="2023" spans="1:5" x14ac:dyDescent="0.25">
      <c r="A2023" s="3">
        <v>45852</v>
      </c>
      <c r="B2023" s="1">
        <f t="shared" si="37"/>
        <v>1</v>
      </c>
      <c r="C2023" s="10" t="s">
        <v>315</v>
      </c>
      <c r="D2023" s="10" t="s">
        <v>315</v>
      </c>
      <c r="E2023" s="10" t="s">
        <v>315</v>
      </c>
    </row>
    <row r="2024" spans="1:5" x14ac:dyDescent="0.25">
      <c r="A2024" s="3">
        <v>45853</v>
      </c>
      <c r="B2024" s="1">
        <f t="shared" si="37"/>
        <v>2</v>
      </c>
      <c r="C2024" s="10" t="s">
        <v>315</v>
      </c>
      <c r="D2024" s="10" t="s">
        <v>315</v>
      </c>
      <c r="E2024" s="10" t="s">
        <v>315</v>
      </c>
    </row>
    <row r="2025" spans="1:5" x14ac:dyDescent="0.25">
      <c r="A2025" s="3">
        <v>45854</v>
      </c>
      <c r="B2025" s="1">
        <f t="shared" si="37"/>
        <v>3</v>
      </c>
      <c r="C2025" s="10" t="s">
        <v>315</v>
      </c>
      <c r="D2025" s="10" t="s">
        <v>315</v>
      </c>
      <c r="E2025" s="10" t="s">
        <v>315</v>
      </c>
    </row>
    <row r="2026" spans="1:5" x14ac:dyDescent="0.25">
      <c r="A2026" s="3">
        <v>45855</v>
      </c>
      <c r="B2026" s="1">
        <f t="shared" si="37"/>
        <v>4</v>
      </c>
      <c r="C2026" s="10" t="s">
        <v>315</v>
      </c>
      <c r="D2026" s="10" t="s">
        <v>315</v>
      </c>
      <c r="E2026" s="10" t="s">
        <v>315</v>
      </c>
    </row>
    <row r="2027" spans="1:5" x14ac:dyDescent="0.25">
      <c r="A2027" s="3">
        <v>45856</v>
      </c>
      <c r="B2027" s="1">
        <f t="shared" si="37"/>
        <v>5</v>
      </c>
      <c r="C2027" s="10" t="s">
        <v>315</v>
      </c>
      <c r="D2027" s="10" t="s">
        <v>315</v>
      </c>
      <c r="E2027" s="10" t="s">
        <v>315</v>
      </c>
    </row>
    <row r="2028" spans="1:5" x14ac:dyDescent="0.25">
      <c r="A2028" s="3">
        <v>45857</v>
      </c>
      <c r="B2028" s="1">
        <f t="shared" si="37"/>
        <v>6</v>
      </c>
      <c r="C2028" s="10" t="s">
        <v>315</v>
      </c>
      <c r="D2028" s="10" t="s">
        <v>315</v>
      </c>
      <c r="E2028" s="10" t="s">
        <v>315</v>
      </c>
    </row>
    <row r="2029" spans="1:5" x14ac:dyDescent="0.25">
      <c r="A2029" s="3">
        <v>45858</v>
      </c>
      <c r="B2029" s="1">
        <f t="shared" si="37"/>
        <v>7</v>
      </c>
      <c r="C2029" s="10" t="s">
        <v>315</v>
      </c>
      <c r="D2029" s="10" t="s">
        <v>315</v>
      </c>
      <c r="E2029" s="10" t="s">
        <v>315</v>
      </c>
    </row>
    <row r="2030" spans="1:5" x14ac:dyDescent="0.25">
      <c r="A2030" s="3">
        <v>45859</v>
      </c>
      <c r="B2030" s="1">
        <f t="shared" si="37"/>
        <v>1</v>
      </c>
      <c r="C2030" s="10" t="s">
        <v>315</v>
      </c>
      <c r="D2030" s="10" t="s">
        <v>315</v>
      </c>
      <c r="E2030" s="10" t="s">
        <v>315</v>
      </c>
    </row>
    <row r="2031" spans="1:5" x14ac:dyDescent="0.25">
      <c r="A2031" s="3">
        <v>45860</v>
      </c>
      <c r="B2031" s="1">
        <f t="shared" si="37"/>
        <v>2</v>
      </c>
      <c r="C2031" s="10" t="s">
        <v>315</v>
      </c>
      <c r="D2031" s="10" t="s">
        <v>315</v>
      </c>
      <c r="E2031" s="10" t="s">
        <v>315</v>
      </c>
    </row>
    <row r="2032" spans="1:5" x14ac:dyDescent="0.25">
      <c r="A2032" s="3">
        <v>45861</v>
      </c>
      <c r="B2032" s="1">
        <f t="shared" si="37"/>
        <v>3</v>
      </c>
      <c r="C2032" s="10" t="s">
        <v>315</v>
      </c>
      <c r="D2032" s="10" t="s">
        <v>315</v>
      </c>
      <c r="E2032" s="10" t="s">
        <v>315</v>
      </c>
    </row>
    <row r="2033" spans="1:5" x14ac:dyDescent="0.25">
      <c r="A2033" s="3">
        <v>45862</v>
      </c>
      <c r="B2033" s="1">
        <f t="shared" si="37"/>
        <v>4</v>
      </c>
      <c r="C2033" s="10" t="s">
        <v>315</v>
      </c>
      <c r="D2033" s="10" t="s">
        <v>315</v>
      </c>
      <c r="E2033" s="10" t="s">
        <v>315</v>
      </c>
    </row>
    <row r="2034" spans="1:5" x14ac:dyDescent="0.25">
      <c r="A2034" s="3">
        <v>45863</v>
      </c>
      <c r="B2034" s="1">
        <f t="shared" si="37"/>
        <v>5</v>
      </c>
      <c r="C2034" s="10" t="s">
        <v>315</v>
      </c>
      <c r="D2034" s="10" t="s">
        <v>315</v>
      </c>
      <c r="E2034" s="10" t="s">
        <v>315</v>
      </c>
    </row>
    <row r="2035" spans="1:5" x14ac:dyDescent="0.25">
      <c r="A2035" s="3">
        <v>45864</v>
      </c>
      <c r="B2035" s="1">
        <f t="shared" si="37"/>
        <v>6</v>
      </c>
      <c r="C2035" s="10" t="s">
        <v>315</v>
      </c>
      <c r="D2035" s="10" t="s">
        <v>315</v>
      </c>
      <c r="E2035" s="10" t="s">
        <v>315</v>
      </c>
    </row>
    <row r="2036" spans="1:5" x14ac:dyDescent="0.25">
      <c r="A2036" s="3">
        <v>45865</v>
      </c>
      <c r="B2036" s="1">
        <f t="shared" si="37"/>
        <v>7</v>
      </c>
      <c r="C2036" s="10" t="s">
        <v>315</v>
      </c>
      <c r="D2036" s="10" t="s">
        <v>315</v>
      </c>
      <c r="E2036" s="10" t="s">
        <v>315</v>
      </c>
    </row>
    <row r="2037" spans="1:5" x14ac:dyDescent="0.25">
      <c r="A2037" s="3">
        <v>45866</v>
      </c>
      <c r="B2037" s="1">
        <f t="shared" si="37"/>
        <v>1</v>
      </c>
      <c r="C2037" s="10" t="s">
        <v>315</v>
      </c>
      <c r="D2037" s="10" t="s">
        <v>315</v>
      </c>
      <c r="E2037" s="10" t="s">
        <v>315</v>
      </c>
    </row>
    <row r="2038" spans="1:5" x14ac:dyDescent="0.25">
      <c r="A2038" s="3">
        <v>45867</v>
      </c>
      <c r="B2038" s="1">
        <f t="shared" si="37"/>
        <v>2</v>
      </c>
      <c r="C2038" s="10" t="s">
        <v>315</v>
      </c>
      <c r="D2038" s="10" t="s">
        <v>315</v>
      </c>
      <c r="E2038" s="10" t="s">
        <v>315</v>
      </c>
    </row>
    <row r="2039" spans="1:5" x14ac:dyDescent="0.25">
      <c r="A2039" s="3">
        <v>45868</v>
      </c>
      <c r="B2039" s="1">
        <f t="shared" si="37"/>
        <v>3</v>
      </c>
      <c r="C2039" s="10" t="s">
        <v>315</v>
      </c>
      <c r="D2039" s="10" t="s">
        <v>315</v>
      </c>
      <c r="E2039" s="10" t="s">
        <v>315</v>
      </c>
    </row>
    <row r="2040" spans="1:5" x14ac:dyDescent="0.25">
      <c r="A2040" s="3">
        <v>45869</v>
      </c>
      <c r="B2040" s="1">
        <f t="shared" si="37"/>
        <v>4</v>
      </c>
      <c r="C2040" s="10" t="s">
        <v>315</v>
      </c>
      <c r="D2040" s="10" t="s">
        <v>315</v>
      </c>
      <c r="E2040" s="10" t="s">
        <v>315</v>
      </c>
    </row>
    <row r="2041" spans="1:5" x14ac:dyDescent="0.25">
      <c r="A2041" s="3">
        <v>45870</v>
      </c>
      <c r="B2041" s="1">
        <f t="shared" si="37"/>
        <v>5</v>
      </c>
      <c r="C2041" s="10" t="s">
        <v>315</v>
      </c>
      <c r="D2041" s="10" t="s">
        <v>315</v>
      </c>
      <c r="E2041" s="10" t="s">
        <v>315</v>
      </c>
    </row>
    <row r="2042" spans="1:5" x14ac:dyDescent="0.25">
      <c r="A2042" s="3">
        <v>45871</v>
      </c>
      <c r="B2042" s="1">
        <f t="shared" si="37"/>
        <v>6</v>
      </c>
      <c r="C2042" s="10" t="s">
        <v>315</v>
      </c>
      <c r="D2042" s="10" t="s">
        <v>315</v>
      </c>
      <c r="E2042" s="10" t="s">
        <v>315</v>
      </c>
    </row>
    <row r="2043" spans="1:5" x14ac:dyDescent="0.25">
      <c r="A2043" s="3">
        <v>45872</v>
      </c>
      <c r="B2043" s="1">
        <f t="shared" si="37"/>
        <v>7</v>
      </c>
      <c r="C2043" s="10" t="s">
        <v>315</v>
      </c>
      <c r="D2043" s="10" t="s">
        <v>315</v>
      </c>
      <c r="E2043" s="10" t="s">
        <v>315</v>
      </c>
    </row>
    <row r="2044" spans="1:5" x14ac:dyDescent="0.25">
      <c r="A2044" s="3">
        <v>45873</v>
      </c>
      <c r="B2044" s="1">
        <f t="shared" si="37"/>
        <v>1</v>
      </c>
      <c r="C2044" s="10" t="s">
        <v>315</v>
      </c>
      <c r="D2044" s="10" t="s">
        <v>315</v>
      </c>
      <c r="E2044" s="10" t="s">
        <v>315</v>
      </c>
    </row>
    <row r="2045" spans="1:5" x14ac:dyDescent="0.25">
      <c r="A2045" s="3">
        <v>45874</v>
      </c>
      <c r="B2045" s="1">
        <f t="shared" si="37"/>
        <v>2</v>
      </c>
      <c r="C2045" s="10" t="s">
        <v>315</v>
      </c>
      <c r="D2045" s="10" t="s">
        <v>315</v>
      </c>
      <c r="E2045" s="10" t="s">
        <v>315</v>
      </c>
    </row>
    <row r="2046" spans="1:5" x14ac:dyDescent="0.25">
      <c r="A2046" s="3">
        <v>45875</v>
      </c>
      <c r="B2046" s="1">
        <f t="shared" si="37"/>
        <v>3</v>
      </c>
      <c r="C2046" s="10" t="s">
        <v>315</v>
      </c>
      <c r="D2046" s="10" t="s">
        <v>315</v>
      </c>
      <c r="E2046" s="10" t="s">
        <v>315</v>
      </c>
    </row>
    <row r="2047" spans="1:5" x14ac:dyDescent="0.25">
      <c r="A2047" s="3">
        <v>45876</v>
      </c>
      <c r="B2047" s="1">
        <f t="shared" si="37"/>
        <v>4</v>
      </c>
      <c r="C2047" s="10" t="s">
        <v>315</v>
      </c>
      <c r="D2047" s="10" t="s">
        <v>315</v>
      </c>
      <c r="E2047" s="10" t="s">
        <v>315</v>
      </c>
    </row>
    <row r="2048" spans="1:5" x14ac:dyDescent="0.25">
      <c r="A2048" s="3">
        <v>45877</v>
      </c>
      <c r="B2048" s="1">
        <f t="shared" si="37"/>
        <v>5</v>
      </c>
      <c r="C2048" s="10" t="s">
        <v>315</v>
      </c>
      <c r="D2048" s="10" t="s">
        <v>315</v>
      </c>
      <c r="E2048" s="10" t="s">
        <v>315</v>
      </c>
    </row>
    <row r="2049" spans="1:5" x14ac:dyDescent="0.25">
      <c r="A2049" s="3">
        <v>45878</v>
      </c>
      <c r="B2049" s="1">
        <f t="shared" si="37"/>
        <v>6</v>
      </c>
      <c r="C2049" s="10" t="s">
        <v>315</v>
      </c>
      <c r="D2049" s="10" t="s">
        <v>315</v>
      </c>
      <c r="E2049" s="10" t="s">
        <v>315</v>
      </c>
    </row>
    <row r="2050" spans="1:5" x14ac:dyDescent="0.25">
      <c r="A2050" s="3">
        <v>45879</v>
      </c>
      <c r="B2050" s="1">
        <f t="shared" si="37"/>
        <v>7</v>
      </c>
      <c r="C2050" s="10" t="s">
        <v>315</v>
      </c>
      <c r="D2050" s="10" t="s">
        <v>315</v>
      </c>
      <c r="E2050" s="10" t="s">
        <v>315</v>
      </c>
    </row>
    <row r="2051" spans="1:5" x14ac:dyDescent="0.25">
      <c r="A2051" s="3">
        <v>45880</v>
      </c>
      <c r="B2051" s="1">
        <f t="shared" si="37"/>
        <v>1</v>
      </c>
      <c r="C2051" s="10" t="s">
        <v>315</v>
      </c>
      <c r="D2051" s="10" t="s">
        <v>315</v>
      </c>
      <c r="E2051" s="10" t="s">
        <v>315</v>
      </c>
    </row>
    <row r="2052" spans="1:5" x14ac:dyDescent="0.25">
      <c r="A2052" s="3">
        <v>45881</v>
      </c>
      <c r="B2052" s="1">
        <f t="shared" si="37"/>
        <v>2</v>
      </c>
      <c r="C2052" s="10" t="s">
        <v>315</v>
      </c>
      <c r="D2052" s="10" t="s">
        <v>315</v>
      </c>
      <c r="E2052" s="10" t="s">
        <v>315</v>
      </c>
    </row>
    <row r="2053" spans="1:5" x14ac:dyDescent="0.25">
      <c r="A2053" s="3">
        <v>45882</v>
      </c>
      <c r="B2053" s="1">
        <f t="shared" si="37"/>
        <v>3</v>
      </c>
      <c r="C2053" s="10" t="s">
        <v>315</v>
      </c>
      <c r="D2053" s="10" t="s">
        <v>315</v>
      </c>
      <c r="E2053" s="10" t="s">
        <v>315</v>
      </c>
    </row>
    <row r="2054" spans="1:5" x14ac:dyDescent="0.25">
      <c r="A2054" s="3">
        <v>45883</v>
      </c>
      <c r="B2054" s="1">
        <f t="shared" si="37"/>
        <v>4</v>
      </c>
      <c r="C2054" s="10" t="s">
        <v>315</v>
      </c>
      <c r="D2054" s="10" t="s">
        <v>315</v>
      </c>
      <c r="E2054" s="10" t="s">
        <v>315</v>
      </c>
    </row>
    <row r="2055" spans="1:5" x14ac:dyDescent="0.25">
      <c r="A2055" s="3">
        <v>45884</v>
      </c>
      <c r="B2055" s="1">
        <f t="shared" si="37"/>
        <v>5</v>
      </c>
      <c r="C2055" s="10" t="s">
        <v>315</v>
      </c>
      <c r="D2055" s="10" t="s">
        <v>315</v>
      </c>
      <c r="E2055" s="10" t="s">
        <v>315</v>
      </c>
    </row>
    <row r="2056" spans="1:5" x14ac:dyDescent="0.25">
      <c r="A2056" s="3">
        <v>45885</v>
      </c>
      <c r="B2056" s="1">
        <f t="shared" si="37"/>
        <v>6</v>
      </c>
      <c r="C2056" s="10" t="s">
        <v>315</v>
      </c>
      <c r="D2056" s="10" t="s">
        <v>315</v>
      </c>
      <c r="E2056" s="10" t="s">
        <v>315</v>
      </c>
    </row>
    <row r="2057" spans="1:5" x14ac:dyDescent="0.25">
      <c r="A2057" s="3">
        <v>45886</v>
      </c>
      <c r="B2057" s="1">
        <f t="shared" si="37"/>
        <v>7</v>
      </c>
      <c r="C2057" s="10" t="s">
        <v>315</v>
      </c>
      <c r="D2057" s="10" t="s">
        <v>315</v>
      </c>
      <c r="E2057" s="10" t="s">
        <v>315</v>
      </c>
    </row>
    <row r="2058" spans="1:5" x14ac:dyDescent="0.25">
      <c r="A2058" s="3">
        <v>45887</v>
      </c>
      <c r="B2058" s="1">
        <f t="shared" si="37"/>
        <v>1</v>
      </c>
      <c r="C2058" s="10" t="s">
        <v>315</v>
      </c>
      <c r="D2058" s="10" t="s">
        <v>315</v>
      </c>
      <c r="E2058" s="10" t="s">
        <v>315</v>
      </c>
    </row>
    <row r="2059" spans="1:5" x14ac:dyDescent="0.25">
      <c r="A2059" s="3">
        <v>45888</v>
      </c>
      <c r="B2059" s="1">
        <f t="shared" si="37"/>
        <v>2</v>
      </c>
      <c r="C2059" s="10" t="s">
        <v>315</v>
      </c>
      <c r="D2059" s="10" t="s">
        <v>315</v>
      </c>
      <c r="E2059" s="10" t="s">
        <v>315</v>
      </c>
    </row>
    <row r="2060" spans="1:5" x14ac:dyDescent="0.25">
      <c r="A2060" s="3">
        <v>45889</v>
      </c>
      <c r="B2060" s="1">
        <f t="shared" si="37"/>
        <v>3</v>
      </c>
      <c r="C2060" s="10" t="s">
        <v>315</v>
      </c>
      <c r="D2060" s="10" t="s">
        <v>315</v>
      </c>
      <c r="E2060" s="10" t="s">
        <v>315</v>
      </c>
    </row>
    <row r="2061" spans="1:5" x14ac:dyDescent="0.25">
      <c r="A2061" s="3">
        <v>45890</v>
      </c>
      <c r="B2061" s="1">
        <f t="shared" si="37"/>
        <v>4</v>
      </c>
      <c r="C2061" s="10" t="s">
        <v>315</v>
      </c>
      <c r="D2061" s="10" t="s">
        <v>315</v>
      </c>
      <c r="E2061" s="10" t="s">
        <v>315</v>
      </c>
    </row>
    <row r="2062" spans="1:5" x14ac:dyDescent="0.25">
      <c r="A2062" s="3">
        <v>45891</v>
      </c>
      <c r="B2062" s="1">
        <f t="shared" si="37"/>
        <v>5</v>
      </c>
      <c r="C2062" s="10" t="s">
        <v>315</v>
      </c>
      <c r="D2062" s="10" t="s">
        <v>315</v>
      </c>
      <c r="E2062" s="10" t="s">
        <v>315</v>
      </c>
    </row>
    <row r="2063" spans="1:5" x14ac:dyDescent="0.25">
      <c r="A2063" s="3">
        <v>45892</v>
      </c>
      <c r="B2063" s="1">
        <f t="shared" si="37"/>
        <v>6</v>
      </c>
      <c r="C2063" s="10" t="s">
        <v>315</v>
      </c>
      <c r="D2063" s="10" t="s">
        <v>315</v>
      </c>
      <c r="E2063" s="10" t="s">
        <v>315</v>
      </c>
    </row>
    <row r="2064" spans="1:5" x14ac:dyDescent="0.25">
      <c r="A2064" s="3">
        <v>45893</v>
      </c>
      <c r="B2064" s="1">
        <f t="shared" si="37"/>
        <v>7</v>
      </c>
      <c r="C2064" s="10" t="s">
        <v>315</v>
      </c>
      <c r="D2064" s="10" t="s">
        <v>315</v>
      </c>
      <c r="E2064" s="10" t="s">
        <v>315</v>
      </c>
    </row>
    <row r="2065" spans="1:5" x14ac:dyDescent="0.25">
      <c r="A2065" s="3">
        <v>45894</v>
      </c>
      <c r="B2065" s="1">
        <f t="shared" si="37"/>
        <v>1</v>
      </c>
      <c r="C2065" s="10" t="s">
        <v>315</v>
      </c>
      <c r="D2065" s="10" t="s">
        <v>315</v>
      </c>
      <c r="E2065" s="10" t="s">
        <v>315</v>
      </c>
    </row>
    <row r="2066" spans="1:5" x14ac:dyDescent="0.25">
      <c r="A2066" s="3">
        <v>45895</v>
      </c>
      <c r="B2066" s="1">
        <f t="shared" si="37"/>
        <v>2</v>
      </c>
      <c r="C2066" s="10" t="s">
        <v>315</v>
      </c>
      <c r="D2066" s="10" t="s">
        <v>315</v>
      </c>
      <c r="E2066" s="10" t="s">
        <v>315</v>
      </c>
    </row>
    <row r="2067" spans="1:5" x14ac:dyDescent="0.25">
      <c r="A2067" s="3">
        <v>45896</v>
      </c>
      <c r="B2067" s="1">
        <f t="shared" si="37"/>
        <v>3</v>
      </c>
      <c r="C2067" s="10" t="s">
        <v>315</v>
      </c>
      <c r="D2067" s="10" t="s">
        <v>315</v>
      </c>
      <c r="E2067" s="10" t="s">
        <v>315</v>
      </c>
    </row>
    <row r="2068" spans="1:5" x14ac:dyDescent="0.25">
      <c r="A2068" s="3">
        <v>45897</v>
      </c>
      <c r="B2068" s="1">
        <f t="shared" si="37"/>
        <v>4</v>
      </c>
      <c r="C2068" s="10" t="s">
        <v>315</v>
      </c>
      <c r="D2068" s="10" t="s">
        <v>315</v>
      </c>
      <c r="E2068" s="10" t="s">
        <v>315</v>
      </c>
    </row>
    <row r="2069" spans="1:5" x14ac:dyDescent="0.25">
      <c r="A2069" s="3">
        <v>45898</v>
      </c>
      <c r="B2069" s="1">
        <f t="shared" si="37"/>
        <v>5</v>
      </c>
      <c r="C2069" s="10" t="s">
        <v>315</v>
      </c>
      <c r="D2069" s="10" t="s">
        <v>315</v>
      </c>
      <c r="E2069" s="10" t="s">
        <v>315</v>
      </c>
    </row>
    <row r="2070" spans="1:5" x14ac:dyDescent="0.25">
      <c r="A2070" s="3">
        <v>45899</v>
      </c>
      <c r="B2070" s="1">
        <f t="shared" si="37"/>
        <v>6</v>
      </c>
      <c r="C2070" s="10" t="s">
        <v>315</v>
      </c>
      <c r="D2070" s="10" t="s">
        <v>315</v>
      </c>
      <c r="E2070" s="10" t="s">
        <v>315</v>
      </c>
    </row>
    <row r="2071" spans="1:5" x14ac:dyDescent="0.25">
      <c r="A2071" s="3">
        <v>45900</v>
      </c>
      <c r="B2071" s="1">
        <f t="shared" si="37"/>
        <v>7</v>
      </c>
      <c r="C2071" s="10" t="s">
        <v>315</v>
      </c>
      <c r="D2071" s="10" t="s">
        <v>315</v>
      </c>
      <c r="E2071" s="10" t="s">
        <v>315</v>
      </c>
    </row>
    <row r="2072" spans="1:5" x14ac:dyDescent="0.25">
      <c r="A2072" s="3">
        <v>45901</v>
      </c>
      <c r="B2072" s="1">
        <f t="shared" si="37"/>
        <v>1</v>
      </c>
      <c r="C2072" s="10" t="s">
        <v>315</v>
      </c>
      <c r="D2072" s="10" t="s">
        <v>315</v>
      </c>
      <c r="E2072" s="10" t="s">
        <v>315</v>
      </c>
    </row>
    <row r="2073" spans="1:5" x14ac:dyDescent="0.25">
      <c r="A2073" s="3">
        <v>45902</v>
      </c>
      <c r="B2073" s="1">
        <f t="shared" si="37"/>
        <v>2</v>
      </c>
      <c r="C2073" s="10" t="s">
        <v>315</v>
      </c>
      <c r="D2073" s="10" t="s">
        <v>315</v>
      </c>
      <c r="E2073" s="10" t="s">
        <v>315</v>
      </c>
    </row>
    <row r="2074" spans="1:5" x14ac:dyDescent="0.25">
      <c r="A2074" s="3">
        <v>45903</v>
      </c>
      <c r="B2074" s="1">
        <f t="shared" si="37"/>
        <v>3</v>
      </c>
      <c r="C2074" s="10" t="s">
        <v>315</v>
      </c>
      <c r="D2074" s="10" t="s">
        <v>315</v>
      </c>
      <c r="E2074" s="10" t="s">
        <v>315</v>
      </c>
    </row>
    <row r="2075" spans="1:5" x14ac:dyDescent="0.25">
      <c r="A2075" s="3">
        <v>45904</v>
      </c>
      <c r="B2075" s="1">
        <f t="shared" si="37"/>
        <v>4</v>
      </c>
      <c r="C2075" s="10" t="s">
        <v>315</v>
      </c>
      <c r="D2075" s="10" t="s">
        <v>315</v>
      </c>
      <c r="E2075" s="10" t="s">
        <v>315</v>
      </c>
    </row>
    <row r="2076" spans="1:5" x14ac:dyDescent="0.25">
      <c r="A2076" s="3">
        <v>45905</v>
      </c>
      <c r="B2076" s="1">
        <f t="shared" si="37"/>
        <v>5</v>
      </c>
      <c r="C2076" s="10" t="s">
        <v>315</v>
      </c>
      <c r="D2076" s="10" t="s">
        <v>315</v>
      </c>
      <c r="E2076" s="10" t="s">
        <v>315</v>
      </c>
    </row>
    <row r="2077" spans="1:5" x14ac:dyDescent="0.25">
      <c r="A2077" s="3">
        <v>45906</v>
      </c>
      <c r="B2077" s="1">
        <f t="shared" si="37"/>
        <v>6</v>
      </c>
      <c r="C2077" s="10" t="s">
        <v>315</v>
      </c>
      <c r="D2077" s="10" t="s">
        <v>315</v>
      </c>
      <c r="E2077" s="10" t="s">
        <v>315</v>
      </c>
    </row>
    <row r="2078" spans="1:5" x14ac:dyDescent="0.25">
      <c r="A2078" s="3">
        <v>45907</v>
      </c>
      <c r="B2078" s="1">
        <f t="shared" si="37"/>
        <v>7</v>
      </c>
      <c r="C2078" s="10" t="s">
        <v>315</v>
      </c>
      <c r="D2078" s="10" t="s">
        <v>315</v>
      </c>
      <c r="E2078" s="10" t="s">
        <v>315</v>
      </c>
    </row>
    <row r="2079" spans="1:5" x14ac:dyDescent="0.25">
      <c r="A2079" s="3">
        <v>45908</v>
      </c>
      <c r="B2079" s="1">
        <f t="shared" si="37"/>
        <v>1</v>
      </c>
      <c r="C2079" s="10" t="s">
        <v>315</v>
      </c>
      <c r="D2079" s="10" t="s">
        <v>315</v>
      </c>
      <c r="E2079" s="10" t="s">
        <v>315</v>
      </c>
    </row>
    <row r="2080" spans="1:5" x14ac:dyDescent="0.25">
      <c r="A2080" s="3">
        <v>45909</v>
      </c>
      <c r="B2080" s="1">
        <f t="shared" ref="B2080:B2143" si="38">IF(A2080&gt;0,WEEKDAY(A2080,2),"")</f>
        <v>2</v>
      </c>
      <c r="C2080" s="10" t="s">
        <v>315</v>
      </c>
      <c r="D2080" s="10" t="s">
        <v>315</v>
      </c>
      <c r="E2080" s="10" t="s">
        <v>315</v>
      </c>
    </row>
    <row r="2081" spans="1:5" x14ac:dyDescent="0.25">
      <c r="A2081" s="3">
        <v>45910</v>
      </c>
      <c r="B2081" s="1">
        <f t="shared" si="38"/>
        <v>3</v>
      </c>
      <c r="C2081" s="10" t="s">
        <v>315</v>
      </c>
      <c r="D2081" s="10" t="s">
        <v>315</v>
      </c>
      <c r="E2081" s="10" t="s">
        <v>315</v>
      </c>
    </row>
    <row r="2082" spans="1:5" x14ac:dyDescent="0.25">
      <c r="A2082" s="3">
        <v>45911</v>
      </c>
      <c r="B2082" s="1">
        <f t="shared" si="38"/>
        <v>4</v>
      </c>
      <c r="C2082" s="10" t="s">
        <v>315</v>
      </c>
      <c r="D2082" s="10" t="s">
        <v>315</v>
      </c>
      <c r="E2082" s="10" t="s">
        <v>315</v>
      </c>
    </row>
    <row r="2083" spans="1:5" x14ac:dyDescent="0.25">
      <c r="A2083" s="3">
        <v>45912</v>
      </c>
      <c r="B2083" s="1">
        <f t="shared" si="38"/>
        <v>5</v>
      </c>
      <c r="C2083" s="10" t="s">
        <v>315</v>
      </c>
      <c r="D2083" s="10" t="s">
        <v>315</v>
      </c>
      <c r="E2083" s="10" t="s">
        <v>315</v>
      </c>
    </row>
    <row r="2084" spans="1:5" x14ac:dyDescent="0.25">
      <c r="A2084" s="3">
        <v>45913</v>
      </c>
      <c r="B2084" s="1">
        <f t="shared" si="38"/>
        <v>6</v>
      </c>
      <c r="C2084" s="10" t="s">
        <v>315</v>
      </c>
      <c r="D2084" s="10" t="s">
        <v>315</v>
      </c>
      <c r="E2084" s="10" t="s">
        <v>315</v>
      </c>
    </row>
    <row r="2085" spans="1:5" x14ac:dyDescent="0.25">
      <c r="A2085" s="3">
        <v>45914</v>
      </c>
      <c r="B2085" s="1">
        <f t="shared" si="38"/>
        <v>7</v>
      </c>
      <c r="C2085" s="10" t="s">
        <v>315</v>
      </c>
      <c r="D2085" s="10" t="s">
        <v>315</v>
      </c>
      <c r="E2085" s="10" t="s">
        <v>315</v>
      </c>
    </row>
    <row r="2086" spans="1:5" x14ac:dyDescent="0.25">
      <c r="A2086" s="3">
        <v>45915</v>
      </c>
      <c r="B2086" s="1">
        <f t="shared" si="38"/>
        <v>1</v>
      </c>
      <c r="C2086" s="10" t="s">
        <v>315</v>
      </c>
      <c r="D2086" s="10" t="s">
        <v>315</v>
      </c>
      <c r="E2086" s="10" t="s">
        <v>315</v>
      </c>
    </row>
    <row r="2087" spans="1:5" x14ac:dyDescent="0.25">
      <c r="A2087" s="3">
        <v>45916</v>
      </c>
      <c r="B2087" s="1">
        <f t="shared" si="38"/>
        <v>2</v>
      </c>
      <c r="C2087" s="10" t="s">
        <v>315</v>
      </c>
      <c r="D2087" s="10" t="s">
        <v>315</v>
      </c>
      <c r="E2087" s="10" t="s">
        <v>315</v>
      </c>
    </row>
    <row r="2088" spans="1:5" x14ac:dyDescent="0.25">
      <c r="A2088" s="3">
        <v>45917</v>
      </c>
      <c r="B2088" s="1">
        <f t="shared" si="38"/>
        <v>3</v>
      </c>
      <c r="C2088" s="10" t="s">
        <v>315</v>
      </c>
      <c r="D2088" s="10" t="s">
        <v>315</v>
      </c>
      <c r="E2088" s="10" t="s">
        <v>315</v>
      </c>
    </row>
    <row r="2089" spans="1:5" x14ac:dyDescent="0.25">
      <c r="A2089" s="3">
        <v>45918</v>
      </c>
      <c r="B2089" s="1">
        <f t="shared" si="38"/>
        <v>4</v>
      </c>
      <c r="C2089" s="10" t="s">
        <v>315</v>
      </c>
      <c r="D2089" s="10" t="s">
        <v>315</v>
      </c>
      <c r="E2089" s="10" t="s">
        <v>315</v>
      </c>
    </row>
    <row r="2090" spans="1:5" x14ac:dyDescent="0.25">
      <c r="A2090" s="3">
        <v>45919</v>
      </c>
      <c r="B2090" s="1">
        <f t="shared" si="38"/>
        <v>5</v>
      </c>
      <c r="C2090" s="10" t="s">
        <v>315</v>
      </c>
      <c r="D2090" s="10" t="s">
        <v>315</v>
      </c>
      <c r="E2090" s="10" t="s">
        <v>315</v>
      </c>
    </row>
    <row r="2091" spans="1:5" x14ac:dyDescent="0.25">
      <c r="A2091" s="3">
        <v>45920</v>
      </c>
      <c r="B2091" s="1">
        <f t="shared" si="38"/>
        <v>6</v>
      </c>
      <c r="C2091" s="10" t="s">
        <v>315</v>
      </c>
      <c r="D2091" s="10" t="s">
        <v>315</v>
      </c>
      <c r="E2091" s="10" t="s">
        <v>315</v>
      </c>
    </row>
    <row r="2092" spans="1:5" x14ac:dyDescent="0.25">
      <c r="A2092" s="3">
        <v>45921</v>
      </c>
      <c r="B2092" s="1">
        <f t="shared" si="38"/>
        <v>7</v>
      </c>
      <c r="C2092" s="10" t="s">
        <v>315</v>
      </c>
      <c r="D2092" s="10" t="s">
        <v>315</v>
      </c>
      <c r="E2092" s="10" t="s">
        <v>315</v>
      </c>
    </row>
    <row r="2093" spans="1:5" x14ac:dyDescent="0.25">
      <c r="A2093" s="3">
        <v>45922</v>
      </c>
      <c r="B2093" s="1">
        <f t="shared" si="38"/>
        <v>1</v>
      </c>
      <c r="C2093" s="10" t="s">
        <v>315</v>
      </c>
      <c r="D2093" s="10" t="s">
        <v>315</v>
      </c>
      <c r="E2093" s="10" t="s">
        <v>315</v>
      </c>
    </row>
    <row r="2094" spans="1:5" x14ac:dyDescent="0.25">
      <c r="A2094" s="3">
        <v>45923</v>
      </c>
      <c r="B2094" s="1">
        <f t="shared" si="38"/>
        <v>2</v>
      </c>
      <c r="C2094" s="10" t="s">
        <v>315</v>
      </c>
      <c r="D2094" s="10" t="s">
        <v>315</v>
      </c>
      <c r="E2094" s="10" t="s">
        <v>315</v>
      </c>
    </row>
    <row r="2095" spans="1:5" x14ac:dyDescent="0.25">
      <c r="A2095" s="3">
        <v>45924</v>
      </c>
      <c r="B2095" s="1">
        <f t="shared" si="38"/>
        <v>3</v>
      </c>
      <c r="C2095" s="10" t="s">
        <v>315</v>
      </c>
      <c r="D2095" s="10" t="s">
        <v>315</v>
      </c>
      <c r="E2095" s="10" t="s">
        <v>315</v>
      </c>
    </row>
    <row r="2096" spans="1:5" x14ac:dyDescent="0.25">
      <c r="A2096" s="3">
        <v>45925</v>
      </c>
      <c r="B2096" s="1">
        <f t="shared" si="38"/>
        <v>4</v>
      </c>
      <c r="C2096" s="10" t="s">
        <v>315</v>
      </c>
      <c r="D2096" s="10" t="s">
        <v>315</v>
      </c>
      <c r="E2096" s="10" t="s">
        <v>315</v>
      </c>
    </row>
    <row r="2097" spans="1:5" x14ac:dyDescent="0.25">
      <c r="A2097" s="3">
        <v>45926</v>
      </c>
      <c r="B2097" s="1">
        <f t="shared" si="38"/>
        <v>5</v>
      </c>
      <c r="C2097" s="10" t="s">
        <v>315</v>
      </c>
      <c r="D2097" s="10" t="s">
        <v>315</v>
      </c>
      <c r="E2097" s="10" t="s">
        <v>315</v>
      </c>
    </row>
    <row r="2098" spans="1:5" x14ac:dyDescent="0.25">
      <c r="A2098" s="3">
        <v>45927</v>
      </c>
      <c r="B2098" s="1">
        <f t="shared" si="38"/>
        <v>6</v>
      </c>
      <c r="C2098" s="10" t="s">
        <v>315</v>
      </c>
      <c r="D2098" s="10" t="s">
        <v>315</v>
      </c>
      <c r="E2098" s="10" t="s">
        <v>315</v>
      </c>
    </row>
    <row r="2099" spans="1:5" x14ac:dyDescent="0.25">
      <c r="A2099" s="3">
        <v>45928</v>
      </c>
      <c r="B2099" s="1">
        <f t="shared" si="38"/>
        <v>7</v>
      </c>
      <c r="C2099" s="10" t="s">
        <v>315</v>
      </c>
      <c r="D2099" s="10" t="s">
        <v>315</v>
      </c>
      <c r="E2099" s="10" t="s">
        <v>315</v>
      </c>
    </row>
    <row r="2100" spans="1:5" x14ac:dyDescent="0.25">
      <c r="A2100" s="3">
        <v>45929</v>
      </c>
      <c r="B2100" s="1">
        <f t="shared" si="38"/>
        <v>1</v>
      </c>
      <c r="C2100" s="10" t="s">
        <v>315</v>
      </c>
      <c r="D2100" s="10" t="s">
        <v>315</v>
      </c>
      <c r="E2100" s="10" t="s">
        <v>315</v>
      </c>
    </row>
    <row r="2101" spans="1:5" x14ac:dyDescent="0.25">
      <c r="A2101" s="3">
        <v>45930</v>
      </c>
      <c r="B2101" s="1">
        <f t="shared" si="38"/>
        <v>2</v>
      </c>
      <c r="C2101" s="10" t="s">
        <v>315</v>
      </c>
      <c r="D2101" s="10" t="s">
        <v>315</v>
      </c>
      <c r="E2101" s="10" t="s">
        <v>315</v>
      </c>
    </row>
    <row r="2102" spans="1:5" x14ac:dyDescent="0.25">
      <c r="A2102" s="3">
        <v>45931</v>
      </c>
      <c r="B2102" s="1">
        <f t="shared" si="38"/>
        <v>3</v>
      </c>
      <c r="C2102" s="10" t="s">
        <v>315</v>
      </c>
      <c r="D2102" s="10" t="s">
        <v>315</v>
      </c>
      <c r="E2102" s="10" t="s">
        <v>315</v>
      </c>
    </row>
    <row r="2103" spans="1:5" x14ac:dyDescent="0.25">
      <c r="A2103" s="3">
        <v>45932</v>
      </c>
      <c r="B2103" s="1">
        <f t="shared" si="38"/>
        <v>4</v>
      </c>
      <c r="C2103" s="10" t="s">
        <v>315</v>
      </c>
      <c r="D2103" s="10" t="s">
        <v>315</v>
      </c>
      <c r="E2103" s="10" t="s">
        <v>315</v>
      </c>
    </row>
    <row r="2104" spans="1:5" x14ac:dyDescent="0.25">
      <c r="A2104" s="3">
        <v>45933</v>
      </c>
      <c r="B2104" s="1">
        <f t="shared" si="38"/>
        <v>5</v>
      </c>
      <c r="C2104" s="10" t="s">
        <v>315</v>
      </c>
      <c r="D2104" s="10" t="s">
        <v>315</v>
      </c>
      <c r="E2104" s="10" t="s">
        <v>315</v>
      </c>
    </row>
    <row r="2105" spans="1:5" x14ac:dyDescent="0.25">
      <c r="A2105" s="3">
        <v>45934</v>
      </c>
      <c r="B2105" s="1">
        <f t="shared" si="38"/>
        <v>6</v>
      </c>
      <c r="C2105" s="10" t="s">
        <v>315</v>
      </c>
      <c r="D2105" s="10" t="s">
        <v>315</v>
      </c>
      <c r="E2105" s="10" t="s">
        <v>315</v>
      </c>
    </row>
    <row r="2106" spans="1:5" x14ac:dyDescent="0.25">
      <c r="A2106" s="3">
        <v>45935</v>
      </c>
      <c r="B2106" s="1">
        <f t="shared" si="38"/>
        <v>7</v>
      </c>
      <c r="C2106" s="10" t="s">
        <v>315</v>
      </c>
      <c r="D2106" s="10" t="s">
        <v>315</v>
      </c>
      <c r="E2106" s="10" t="s">
        <v>315</v>
      </c>
    </row>
    <row r="2107" spans="1:5" x14ac:dyDescent="0.25">
      <c r="A2107" s="3">
        <v>45936</v>
      </c>
      <c r="B2107" s="1">
        <f t="shared" si="38"/>
        <v>1</v>
      </c>
      <c r="C2107" s="10" t="s">
        <v>315</v>
      </c>
      <c r="D2107" s="10" t="s">
        <v>315</v>
      </c>
      <c r="E2107" s="10" t="s">
        <v>315</v>
      </c>
    </row>
    <row r="2108" spans="1:5" x14ac:dyDescent="0.25">
      <c r="A2108" s="3">
        <v>45937</v>
      </c>
      <c r="B2108" s="1">
        <f t="shared" si="38"/>
        <v>2</v>
      </c>
      <c r="C2108" s="10" t="s">
        <v>315</v>
      </c>
      <c r="D2108" s="10" t="s">
        <v>315</v>
      </c>
      <c r="E2108" s="10" t="s">
        <v>315</v>
      </c>
    </row>
    <row r="2109" spans="1:5" x14ac:dyDescent="0.25">
      <c r="A2109" s="3">
        <v>45938</v>
      </c>
      <c r="B2109" s="1">
        <f t="shared" si="38"/>
        <v>3</v>
      </c>
      <c r="C2109" s="10" t="s">
        <v>315</v>
      </c>
      <c r="D2109" s="10" t="s">
        <v>315</v>
      </c>
      <c r="E2109" s="10" t="s">
        <v>315</v>
      </c>
    </row>
    <row r="2110" spans="1:5" x14ac:dyDescent="0.25">
      <c r="A2110" s="3">
        <v>45939</v>
      </c>
      <c r="B2110" s="1">
        <f t="shared" si="38"/>
        <v>4</v>
      </c>
      <c r="C2110" s="10" t="s">
        <v>315</v>
      </c>
      <c r="D2110" s="10" t="s">
        <v>315</v>
      </c>
      <c r="E2110" s="10" t="s">
        <v>315</v>
      </c>
    </row>
    <row r="2111" spans="1:5" x14ac:dyDescent="0.25">
      <c r="A2111" s="3">
        <v>45940</v>
      </c>
      <c r="B2111" s="1">
        <f t="shared" si="38"/>
        <v>5</v>
      </c>
      <c r="C2111" s="10" t="s">
        <v>315</v>
      </c>
      <c r="D2111" s="10" t="s">
        <v>315</v>
      </c>
      <c r="E2111" s="10" t="s">
        <v>315</v>
      </c>
    </row>
    <row r="2112" spans="1:5" x14ac:dyDescent="0.25">
      <c r="A2112" s="3">
        <v>45941</v>
      </c>
      <c r="B2112" s="1">
        <f t="shared" si="38"/>
        <v>6</v>
      </c>
      <c r="C2112" s="10" t="s">
        <v>315</v>
      </c>
      <c r="D2112" s="10" t="s">
        <v>315</v>
      </c>
      <c r="E2112" s="10" t="s">
        <v>315</v>
      </c>
    </row>
    <row r="2113" spans="1:5" x14ac:dyDescent="0.25">
      <c r="A2113" s="3">
        <v>45942</v>
      </c>
      <c r="B2113" s="1">
        <f t="shared" si="38"/>
        <v>7</v>
      </c>
      <c r="C2113" s="10" t="s">
        <v>315</v>
      </c>
      <c r="D2113" s="10" t="s">
        <v>315</v>
      </c>
      <c r="E2113" s="10" t="s">
        <v>315</v>
      </c>
    </row>
    <row r="2114" spans="1:5" x14ac:dyDescent="0.25">
      <c r="A2114" s="3">
        <v>45943</v>
      </c>
      <c r="B2114" s="1">
        <f t="shared" si="38"/>
        <v>1</v>
      </c>
      <c r="C2114" s="10" t="s">
        <v>315</v>
      </c>
      <c r="D2114" s="10" t="s">
        <v>315</v>
      </c>
      <c r="E2114" s="10" t="s">
        <v>315</v>
      </c>
    </row>
    <row r="2115" spans="1:5" x14ac:dyDescent="0.25">
      <c r="A2115" s="3">
        <v>45944</v>
      </c>
      <c r="B2115" s="1">
        <f t="shared" si="38"/>
        <v>2</v>
      </c>
      <c r="C2115" s="10" t="s">
        <v>315</v>
      </c>
      <c r="D2115" s="10" t="s">
        <v>315</v>
      </c>
      <c r="E2115" s="10" t="s">
        <v>315</v>
      </c>
    </row>
    <row r="2116" spans="1:5" x14ac:dyDescent="0.25">
      <c r="A2116" s="3">
        <v>45945</v>
      </c>
      <c r="B2116" s="1">
        <f t="shared" si="38"/>
        <v>3</v>
      </c>
      <c r="C2116" s="10" t="s">
        <v>315</v>
      </c>
      <c r="D2116" s="10" t="s">
        <v>315</v>
      </c>
      <c r="E2116" s="10" t="s">
        <v>315</v>
      </c>
    </row>
    <row r="2117" spans="1:5" x14ac:dyDescent="0.25">
      <c r="A2117" s="3">
        <v>45946</v>
      </c>
      <c r="B2117" s="1">
        <f t="shared" si="38"/>
        <v>4</v>
      </c>
      <c r="C2117" s="10" t="s">
        <v>315</v>
      </c>
      <c r="D2117" s="10" t="s">
        <v>315</v>
      </c>
      <c r="E2117" s="10" t="s">
        <v>315</v>
      </c>
    </row>
    <row r="2118" spans="1:5" x14ac:dyDescent="0.25">
      <c r="A2118" s="3">
        <v>45947</v>
      </c>
      <c r="B2118" s="1">
        <f t="shared" si="38"/>
        <v>5</v>
      </c>
      <c r="C2118" s="10" t="s">
        <v>315</v>
      </c>
      <c r="D2118" s="10" t="s">
        <v>315</v>
      </c>
      <c r="E2118" s="10" t="s">
        <v>315</v>
      </c>
    </row>
    <row r="2119" spans="1:5" x14ac:dyDescent="0.25">
      <c r="A2119" s="3">
        <v>45948</v>
      </c>
      <c r="B2119" s="1">
        <f t="shared" si="38"/>
        <v>6</v>
      </c>
      <c r="C2119" s="10" t="s">
        <v>315</v>
      </c>
      <c r="D2119" s="10" t="s">
        <v>315</v>
      </c>
      <c r="E2119" s="10" t="s">
        <v>315</v>
      </c>
    </row>
    <row r="2120" spans="1:5" x14ac:dyDescent="0.25">
      <c r="A2120" s="3">
        <v>45949</v>
      </c>
      <c r="B2120" s="1">
        <f t="shared" si="38"/>
        <v>7</v>
      </c>
      <c r="C2120" s="10" t="s">
        <v>315</v>
      </c>
      <c r="D2120" s="10" t="s">
        <v>315</v>
      </c>
      <c r="E2120" s="10" t="s">
        <v>315</v>
      </c>
    </row>
    <row r="2121" spans="1:5" x14ac:dyDescent="0.25">
      <c r="A2121" s="3">
        <v>45950</v>
      </c>
      <c r="B2121" s="1">
        <f t="shared" si="38"/>
        <v>1</v>
      </c>
      <c r="C2121" s="10" t="s">
        <v>315</v>
      </c>
      <c r="D2121" s="10" t="s">
        <v>315</v>
      </c>
      <c r="E2121" s="10" t="s">
        <v>315</v>
      </c>
    </row>
    <row r="2122" spans="1:5" x14ac:dyDescent="0.25">
      <c r="A2122" s="3">
        <v>45951</v>
      </c>
      <c r="B2122" s="1">
        <f t="shared" si="38"/>
        <v>2</v>
      </c>
      <c r="C2122" s="10" t="s">
        <v>315</v>
      </c>
      <c r="D2122" s="10" t="s">
        <v>315</v>
      </c>
      <c r="E2122" s="10" t="s">
        <v>315</v>
      </c>
    </row>
    <row r="2123" spans="1:5" x14ac:dyDescent="0.25">
      <c r="A2123" s="3">
        <v>45952</v>
      </c>
      <c r="B2123" s="1">
        <f t="shared" si="38"/>
        <v>3</v>
      </c>
      <c r="C2123" s="10" t="s">
        <v>315</v>
      </c>
      <c r="D2123" s="10" t="s">
        <v>315</v>
      </c>
      <c r="E2123" s="10" t="s">
        <v>315</v>
      </c>
    </row>
    <row r="2124" spans="1:5" x14ac:dyDescent="0.25">
      <c r="A2124" s="3">
        <v>45953</v>
      </c>
      <c r="B2124" s="1">
        <f t="shared" si="38"/>
        <v>4</v>
      </c>
      <c r="C2124" s="10" t="s">
        <v>315</v>
      </c>
      <c r="D2124" s="10" t="s">
        <v>315</v>
      </c>
      <c r="E2124" s="10" t="s">
        <v>315</v>
      </c>
    </row>
    <row r="2125" spans="1:5" x14ac:dyDescent="0.25">
      <c r="A2125" s="3">
        <v>45954</v>
      </c>
      <c r="B2125" s="1">
        <f t="shared" si="38"/>
        <v>5</v>
      </c>
      <c r="C2125" s="10" t="s">
        <v>315</v>
      </c>
      <c r="D2125" s="10" t="s">
        <v>315</v>
      </c>
      <c r="E2125" s="10" t="s">
        <v>315</v>
      </c>
    </row>
    <row r="2126" spans="1:5" x14ac:dyDescent="0.25">
      <c r="A2126" s="3">
        <v>45955</v>
      </c>
      <c r="B2126" s="1">
        <f t="shared" si="38"/>
        <v>6</v>
      </c>
      <c r="C2126" s="10" t="s">
        <v>315</v>
      </c>
      <c r="D2126" s="10" t="s">
        <v>315</v>
      </c>
      <c r="E2126" s="10" t="s">
        <v>315</v>
      </c>
    </row>
    <row r="2127" spans="1:5" x14ac:dyDescent="0.25">
      <c r="A2127" s="3">
        <v>45956</v>
      </c>
      <c r="B2127" s="1">
        <f t="shared" si="38"/>
        <v>7</v>
      </c>
      <c r="C2127" s="10" t="s">
        <v>315</v>
      </c>
      <c r="D2127" s="10" t="s">
        <v>315</v>
      </c>
      <c r="E2127" s="10" t="s">
        <v>315</v>
      </c>
    </row>
    <row r="2128" spans="1:5" x14ac:dyDescent="0.25">
      <c r="A2128" s="3">
        <v>45957</v>
      </c>
      <c r="B2128" s="1">
        <f t="shared" si="38"/>
        <v>1</v>
      </c>
      <c r="C2128" s="10" t="s">
        <v>315</v>
      </c>
      <c r="D2128" s="10" t="s">
        <v>315</v>
      </c>
      <c r="E2128" s="10" t="s">
        <v>315</v>
      </c>
    </row>
    <row r="2129" spans="1:5" x14ac:dyDescent="0.25">
      <c r="A2129" s="3">
        <v>45958</v>
      </c>
      <c r="B2129" s="1">
        <f t="shared" si="38"/>
        <v>2</v>
      </c>
      <c r="C2129" s="10" t="s">
        <v>315</v>
      </c>
      <c r="D2129" s="10" t="s">
        <v>315</v>
      </c>
      <c r="E2129" s="10" t="s">
        <v>315</v>
      </c>
    </row>
    <row r="2130" spans="1:5" x14ac:dyDescent="0.25">
      <c r="A2130" s="3">
        <v>45959</v>
      </c>
      <c r="B2130" s="1">
        <f t="shared" si="38"/>
        <v>3</v>
      </c>
      <c r="C2130" s="10" t="s">
        <v>315</v>
      </c>
      <c r="D2130" s="10" t="s">
        <v>315</v>
      </c>
      <c r="E2130" s="10" t="s">
        <v>315</v>
      </c>
    </row>
    <row r="2131" spans="1:5" x14ac:dyDescent="0.25">
      <c r="A2131" s="3">
        <v>45960</v>
      </c>
      <c r="B2131" s="1">
        <f t="shared" si="38"/>
        <v>4</v>
      </c>
      <c r="C2131" s="10" t="s">
        <v>315</v>
      </c>
      <c r="D2131" s="10" t="s">
        <v>315</v>
      </c>
      <c r="E2131" s="10" t="s">
        <v>315</v>
      </c>
    </row>
    <row r="2132" spans="1:5" x14ac:dyDescent="0.25">
      <c r="A2132" s="3">
        <v>45961</v>
      </c>
      <c r="B2132" s="1">
        <f t="shared" si="38"/>
        <v>5</v>
      </c>
      <c r="C2132" s="10" t="s">
        <v>315</v>
      </c>
      <c r="D2132" s="10" t="s">
        <v>315</v>
      </c>
      <c r="E2132" s="10" t="s">
        <v>315</v>
      </c>
    </row>
    <row r="2133" spans="1:5" x14ac:dyDescent="0.25">
      <c r="A2133" s="3">
        <v>45962</v>
      </c>
      <c r="B2133" s="1">
        <f t="shared" si="38"/>
        <v>6</v>
      </c>
      <c r="C2133" s="10" t="s">
        <v>315</v>
      </c>
      <c r="D2133" s="10" t="s">
        <v>315</v>
      </c>
      <c r="E2133" s="10" t="s">
        <v>315</v>
      </c>
    </row>
    <row r="2134" spans="1:5" x14ac:dyDescent="0.25">
      <c r="A2134" s="3">
        <v>45963</v>
      </c>
      <c r="B2134" s="1">
        <f t="shared" si="38"/>
        <v>7</v>
      </c>
      <c r="C2134" s="10" t="s">
        <v>315</v>
      </c>
      <c r="D2134" s="10" t="s">
        <v>315</v>
      </c>
      <c r="E2134" s="10" t="s">
        <v>315</v>
      </c>
    </row>
    <row r="2135" spans="1:5" x14ac:dyDescent="0.25">
      <c r="A2135" s="3">
        <v>45964</v>
      </c>
      <c r="B2135" s="1">
        <f t="shared" si="38"/>
        <v>1</v>
      </c>
      <c r="C2135" s="10" t="s">
        <v>315</v>
      </c>
      <c r="D2135" s="10" t="s">
        <v>315</v>
      </c>
      <c r="E2135" s="10" t="s">
        <v>315</v>
      </c>
    </row>
    <row r="2136" spans="1:5" x14ac:dyDescent="0.25">
      <c r="A2136" s="3">
        <v>45965</v>
      </c>
      <c r="B2136" s="1">
        <f t="shared" si="38"/>
        <v>2</v>
      </c>
      <c r="C2136" s="10" t="s">
        <v>315</v>
      </c>
      <c r="D2136" s="10" t="s">
        <v>315</v>
      </c>
      <c r="E2136" s="10" t="s">
        <v>315</v>
      </c>
    </row>
    <row r="2137" spans="1:5" x14ac:dyDescent="0.25">
      <c r="A2137" s="3">
        <v>45966</v>
      </c>
      <c r="B2137" s="1">
        <f t="shared" si="38"/>
        <v>3</v>
      </c>
      <c r="C2137" s="10" t="s">
        <v>315</v>
      </c>
      <c r="D2137" s="10" t="s">
        <v>315</v>
      </c>
      <c r="E2137" s="10" t="s">
        <v>315</v>
      </c>
    </row>
    <row r="2138" spans="1:5" x14ac:dyDescent="0.25">
      <c r="A2138" s="3">
        <v>45967</v>
      </c>
      <c r="B2138" s="1">
        <f t="shared" si="38"/>
        <v>4</v>
      </c>
      <c r="C2138" s="10" t="s">
        <v>315</v>
      </c>
      <c r="D2138" s="10" t="s">
        <v>315</v>
      </c>
      <c r="E2138" s="10" t="s">
        <v>315</v>
      </c>
    </row>
    <row r="2139" spans="1:5" x14ac:dyDescent="0.25">
      <c r="A2139" s="3">
        <v>45968</v>
      </c>
      <c r="B2139" s="1">
        <f t="shared" si="38"/>
        <v>5</v>
      </c>
      <c r="C2139" s="10" t="s">
        <v>315</v>
      </c>
      <c r="D2139" s="10" t="s">
        <v>315</v>
      </c>
      <c r="E2139" s="10" t="s">
        <v>315</v>
      </c>
    </row>
    <row r="2140" spans="1:5" x14ac:dyDescent="0.25">
      <c r="A2140" s="3">
        <v>45969</v>
      </c>
      <c r="B2140" s="1">
        <f t="shared" si="38"/>
        <v>6</v>
      </c>
      <c r="C2140" s="10" t="s">
        <v>315</v>
      </c>
      <c r="D2140" s="10" t="s">
        <v>315</v>
      </c>
      <c r="E2140" s="10" t="s">
        <v>315</v>
      </c>
    </row>
    <row r="2141" spans="1:5" x14ac:dyDescent="0.25">
      <c r="A2141" s="3">
        <v>45970</v>
      </c>
      <c r="B2141" s="1">
        <f t="shared" si="38"/>
        <v>7</v>
      </c>
      <c r="C2141" s="10" t="s">
        <v>315</v>
      </c>
      <c r="D2141" s="10" t="s">
        <v>315</v>
      </c>
      <c r="E2141" s="10" t="s">
        <v>315</v>
      </c>
    </row>
    <row r="2142" spans="1:5" x14ac:dyDescent="0.25">
      <c r="A2142" s="3">
        <v>45971</v>
      </c>
      <c r="B2142" s="1">
        <f t="shared" si="38"/>
        <v>1</v>
      </c>
      <c r="C2142" s="10" t="s">
        <v>315</v>
      </c>
      <c r="D2142" s="10" t="s">
        <v>315</v>
      </c>
      <c r="E2142" s="10" t="s">
        <v>315</v>
      </c>
    </row>
    <row r="2143" spans="1:5" x14ac:dyDescent="0.25">
      <c r="A2143" s="3">
        <v>45972</v>
      </c>
      <c r="B2143" s="1">
        <f t="shared" si="38"/>
        <v>2</v>
      </c>
      <c r="C2143" s="10" t="s">
        <v>315</v>
      </c>
      <c r="D2143" s="10" t="s">
        <v>315</v>
      </c>
      <c r="E2143" s="10" t="s">
        <v>315</v>
      </c>
    </row>
    <row r="2144" spans="1:5" x14ac:dyDescent="0.25">
      <c r="A2144" s="3">
        <v>45973</v>
      </c>
      <c r="B2144" s="1">
        <f t="shared" ref="B2144:B2207" si="39">IF(A2144&gt;0,WEEKDAY(A2144,2),"")</f>
        <v>3</v>
      </c>
      <c r="C2144" s="10" t="s">
        <v>315</v>
      </c>
      <c r="D2144" s="10" t="s">
        <v>315</v>
      </c>
      <c r="E2144" s="10" t="s">
        <v>315</v>
      </c>
    </row>
    <row r="2145" spans="1:5" x14ac:dyDescent="0.25">
      <c r="A2145" s="3">
        <v>45974</v>
      </c>
      <c r="B2145" s="1">
        <f t="shared" si="39"/>
        <v>4</v>
      </c>
      <c r="C2145" s="10" t="s">
        <v>315</v>
      </c>
      <c r="D2145" s="10" t="s">
        <v>315</v>
      </c>
      <c r="E2145" s="10" t="s">
        <v>315</v>
      </c>
    </row>
    <row r="2146" spans="1:5" x14ac:dyDescent="0.25">
      <c r="A2146" s="3">
        <v>45975</v>
      </c>
      <c r="B2146" s="1">
        <f t="shared" si="39"/>
        <v>5</v>
      </c>
      <c r="C2146" s="10" t="s">
        <v>315</v>
      </c>
      <c r="D2146" s="10" t="s">
        <v>315</v>
      </c>
      <c r="E2146" s="10" t="s">
        <v>315</v>
      </c>
    </row>
    <row r="2147" spans="1:5" x14ac:dyDescent="0.25">
      <c r="A2147" s="3">
        <v>45976</v>
      </c>
      <c r="B2147" s="1">
        <f t="shared" si="39"/>
        <v>6</v>
      </c>
      <c r="C2147" s="10" t="s">
        <v>315</v>
      </c>
      <c r="D2147" s="10" t="s">
        <v>315</v>
      </c>
      <c r="E2147" s="10" t="s">
        <v>315</v>
      </c>
    </row>
    <row r="2148" spans="1:5" x14ac:dyDescent="0.25">
      <c r="A2148" s="3">
        <v>45977</v>
      </c>
      <c r="B2148" s="1">
        <f t="shared" si="39"/>
        <v>7</v>
      </c>
      <c r="C2148" s="10" t="s">
        <v>315</v>
      </c>
      <c r="D2148" s="10" t="s">
        <v>315</v>
      </c>
      <c r="E2148" s="10" t="s">
        <v>315</v>
      </c>
    </row>
    <row r="2149" spans="1:5" x14ac:dyDescent="0.25">
      <c r="A2149" s="3">
        <v>45978</v>
      </c>
      <c r="B2149" s="1">
        <f t="shared" si="39"/>
        <v>1</v>
      </c>
      <c r="C2149" s="10" t="s">
        <v>315</v>
      </c>
      <c r="D2149" s="10" t="s">
        <v>315</v>
      </c>
      <c r="E2149" s="10" t="s">
        <v>315</v>
      </c>
    </row>
    <row r="2150" spans="1:5" x14ac:dyDescent="0.25">
      <c r="A2150" s="3">
        <v>45979</v>
      </c>
      <c r="B2150" s="1">
        <f t="shared" si="39"/>
        <v>2</v>
      </c>
      <c r="C2150" s="10" t="s">
        <v>315</v>
      </c>
      <c r="D2150" s="10" t="s">
        <v>315</v>
      </c>
      <c r="E2150" s="10" t="s">
        <v>315</v>
      </c>
    </row>
    <row r="2151" spans="1:5" x14ac:dyDescent="0.25">
      <c r="A2151" s="3">
        <v>45980</v>
      </c>
      <c r="B2151" s="1">
        <f t="shared" si="39"/>
        <v>3</v>
      </c>
      <c r="C2151" s="10" t="s">
        <v>315</v>
      </c>
      <c r="D2151" s="10" t="s">
        <v>315</v>
      </c>
      <c r="E2151" s="10" t="s">
        <v>315</v>
      </c>
    </row>
    <row r="2152" spans="1:5" x14ac:dyDescent="0.25">
      <c r="A2152" s="3">
        <v>45981</v>
      </c>
      <c r="B2152" s="1">
        <f t="shared" si="39"/>
        <v>4</v>
      </c>
      <c r="C2152" s="10" t="s">
        <v>315</v>
      </c>
      <c r="D2152" s="10" t="s">
        <v>315</v>
      </c>
      <c r="E2152" s="10" t="s">
        <v>315</v>
      </c>
    </row>
    <row r="2153" spans="1:5" x14ac:dyDescent="0.25">
      <c r="A2153" s="3">
        <v>45982</v>
      </c>
      <c r="B2153" s="1">
        <f t="shared" si="39"/>
        <v>5</v>
      </c>
      <c r="C2153" s="10" t="s">
        <v>315</v>
      </c>
      <c r="D2153" s="10" t="s">
        <v>315</v>
      </c>
      <c r="E2153" s="10" t="s">
        <v>315</v>
      </c>
    </row>
    <row r="2154" spans="1:5" x14ac:dyDescent="0.25">
      <c r="A2154" s="3">
        <v>45983</v>
      </c>
      <c r="B2154" s="1">
        <f t="shared" si="39"/>
        <v>6</v>
      </c>
      <c r="C2154" s="10" t="s">
        <v>315</v>
      </c>
      <c r="D2154" s="10" t="s">
        <v>315</v>
      </c>
      <c r="E2154" s="10" t="s">
        <v>315</v>
      </c>
    </row>
    <row r="2155" spans="1:5" x14ac:dyDescent="0.25">
      <c r="A2155" s="3">
        <v>45984</v>
      </c>
      <c r="B2155" s="1">
        <f t="shared" si="39"/>
        <v>7</v>
      </c>
      <c r="C2155" s="10" t="s">
        <v>315</v>
      </c>
      <c r="D2155" s="10" t="s">
        <v>315</v>
      </c>
      <c r="E2155" s="10" t="s">
        <v>315</v>
      </c>
    </row>
    <row r="2156" spans="1:5" x14ac:dyDescent="0.25">
      <c r="A2156" s="3">
        <v>45985</v>
      </c>
      <c r="B2156" s="1">
        <f t="shared" si="39"/>
        <v>1</v>
      </c>
      <c r="C2156" s="10" t="s">
        <v>315</v>
      </c>
      <c r="D2156" s="10" t="s">
        <v>315</v>
      </c>
      <c r="E2156" s="10" t="s">
        <v>315</v>
      </c>
    </row>
    <row r="2157" spans="1:5" x14ac:dyDescent="0.25">
      <c r="A2157" s="3">
        <v>45986</v>
      </c>
      <c r="B2157" s="1">
        <f t="shared" si="39"/>
        <v>2</v>
      </c>
      <c r="C2157" s="10" t="s">
        <v>315</v>
      </c>
      <c r="D2157" s="10" t="s">
        <v>315</v>
      </c>
      <c r="E2157" s="10" t="s">
        <v>315</v>
      </c>
    </row>
    <row r="2158" spans="1:5" x14ac:dyDescent="0.25">
      <c r="A2158" s="3">
        <v>45987</v>
      </c>
      <c r="B2158" s="1">
        <f t="shared" si="39"/>
        <v>3</v>
      </c>
      <c r="C2158" s="10" t="s">
        <v>315</v>
      </c>
      <c r="D2158" s="10" t="s">
        <v>315</v>
      </c>
      <c r="E2158" s="10" t="s">
        <v>315</v>
      </c>
    </row>
    <row r="2159" spans="1:5" x14ac:dyDescent="0.25">
      <c r="A2159" s="3">
        <v>45988</v>
      </c>
      <c r="B2159" s="1">
        <f t="shared" si="39"/>
        <v>4</v>
      </c>
      <c r="C2159" s="10" t="s">
        <v>315</v>
      </c>
      <c r="D2159" s="10" t="s">
        <v>315</v>
      </c>
      <c r="E2159" s="10" t="s">
        <v>315</v>
      </c>
    </row>
    <row r="2160" spans="1:5" x14ac:dyDescent="0.25">
      <c r="A2160" s="3">
        <v>45989</v>
      </c>
      <c r="B2160" s="1">
        <f t="shared" si="39"/>
        <v>5</v>
      </c>
      <c r="C2160" s="10" t="s">
        <v>315</v>
      </c>
      <c r="D2160" s="10" t="s">
        <v>315</v>
      </c>
      <c r="E2160" s="10" t="s">
        <v>315</v>
      </c>
    </row>
    <row r="2161" spans="1:5" x14ac:dyDescent="0.25">
      <c r="A2161" s="3">
        <v>45990</v>
      </c>
      <c r="B2161" s="1">
        <f t="shared" si="39"/>
        <v>6</v>
      </c>
      <c r="C2161" s="10" t="s">
        <v>315</v>
      </c>
      <c r="D2161" s="10" t="s">
        <v>315</v>
      </c>
      <c r="E2161" s="10" t="s">
        <v>315</v>
      </c>
    </row>
    <row r="2162" spans="1:5" x14ac:dyDescent="0.25">
      <c r="A2162" s="3">
        <v>45991</v>
      </c>
      <c r="B2162" s="1">
        <f t="shared" si="39"/>
        <v>7</v>
      </c>
      <c r="C2162" s="10" t="s">
        <v>315</v>
      </c>
      <c r="D2162" s="10" t="s">
        <v>315</v>
      </c>
      <c r="E2162" s="10" t="s">
        <v>315</v>
      </c>
    </row>
    <row r="2163" spans="1:5" x14ac:dyDescent="0.25">
      <c r="A2163" s="3">
        <v>45992</v>
      </c>
      <c r="B2163" s="1">
        <f t="shared" si="39"/>
        <v>1</v>
      </c>
      <c r="C2163" s="10" t="s">
        <v>315</v>
      </c>
      <c r="D2163" s="10" t="s">
        <v>315</v>
      </c>
      <c r="E2163" s="10" t="s">
        <v>315</v>
      </c>
    </row>
    <row r="2164" spans="1:5" x14ac:dyDescent="0.25">
      <c r="A2164" s="3">
        <v>45993</v>
      </c>
      <c r="B2164" s="1">
        <f t="shared" si="39"/>
        <v>2</v>
      </c>
      <c r="C2164" s="10" t="s">
        <v>315</v>
      </c>
      <c r="D2164" s="10" t="s">
        <v>315</v>
      </c>
      <c r="E2164" s="10" t="s">
        <v>315</v>
      </c>
    </row>
    <row r="2165" spans="1:5" x14ac:dyDescent="0.25">
      <c r="A2165" s="3">
        <v>45994</v>
      </c>
      <c r="B2165" s="1">
        <f t="shared" si="39"/>
        <v>3</v>
      </c>
      <c r="C2165" s="10" t="s">
        <v>315</v>
      </c>
      <c r="D2165" s="10" t="s">
        <v>315</v>
      </c>
      <c r="E2165" s="10" t="s">
        <v>315</v>
      </c>
    </row>
    <row r="2166" spans="1:5" x14ac:dyDescent="0.25">
      <c r="A2166" s="3">
        <v>45995</v>
      </c>
      <c r="B2166" s="1">
        <f t="shared" si="39"/>
        <v>4</v>
      </c>
      <c r="C2166" s="10" t="s">
        <v>315</v>
      </c>
      <c r="D2166" s="10" t="s">
        <v>315</v>
      </c>
      <c r="E2166" s="10" t="s">
        <v>315</v>
      </c>
    </row>
    <row r="2167" spans="1:5" x14ac:dyDescent="0.25">
      <c r="A2167" s="3">
        <v>45996</v>
      </c>
      <c r="B2167" s="1">
        <f t="shared" si="39"/>
        <v>5</v>
      </c>
      <c r="C2167" s="10" t="s">
        <v>315</v>
      </c>
      <c r="D2167" s="10" t="s">
        <v>315</v>
      </c>
      <c r="E2167" s="10" t="s">
        <v>315</v>
      </c>
    </row>
    <row r="2168" spans="1:5" x14ac:dyDescent="0.25">
      <c r="A2168" s="3">
        <v>45997</v>
      </c>
      <c r="B2168" s="1">
        <f t="shared" si="39"/>
        <v>6</v>
      </c>
      <c r="C2168" s="10" t="s">
        <v>315</v>
      </c>
      <c r="D2168" s="10" t="s">
        <v>315</v>
      </c>
      <c r="E2168" s="10" t="s">
        <v>315</v>
      </c>
    </row>
    <row r="2169" spans="1:5" x14ac:dyDescent="0.25">
      <c r="A2169" s="3">
        <v>45998</v>
      </c>
      <c r="B2169" s="1">
        <f t="shared" si="39"/>
        <v>7</v>
      </c>
      <c r="C2169" s="10" t="s">
        <v>315</v>
      </c>
      <c r="D2169" s="10" t="s">
        <v>315</v>
      </c>
      <c r="E2169" s="10" t="s">
        <v>315</v>
      </c>
    </row>
    <row r="2170" spans="1:5" x14ac:dyDescent="0.25">
      <c r="A2170" s="3">
        <v>45999</v>
      </c>
      <c r="B2170" s="1">
        <f t="shared" si="39"/>
        <v>1</v>
      </c>
      <c r="C2170" s="10" t="s">
        <v>315</v>
      </c>
      <c r="D2170" s="10" t="s">
        <v>315</v>
      </c>
      <c r="E2170" s="10" t="s">
        <v>315</v>
      </c>
    </row>
    <row r="2171" spans="1:5" x14ac:dyDescent="0.25">
      <c r="A2171" s="3">
        <v>46000</v>
      </c>
      <c r="B2171" s="1">
        <f t="shared" si="39"/>
        <v>2</v>
      </c>
      <c r="C2171" s="10" t="s">
        <v>315</v>
      </c>
      <c r="D2171" s="10" t="s">
        <v>315</v>
      </c>
      <c r="E2171" s="10" t="s">
        <v>315</v>
      </c>
    </row>
    <row r="2172" spans="1:5" x14ac:dyDescent="0.25">
      <c r="A2172" s="3">
        <v>46001</v>
      </c>
      <c r="B2172" s="1">
        <f t="shared" si="39"/>
        <v>3</v>
      </c>
      <c r="C2172" s="10" t="s">
        <v>315</v>
      </c>
      <c r="D2172" s="10" t="s">
        <v>315</v>
      </c>
      <c r="E2172" s="10" t="s">
        <v>315</v>
      </c>
    </row>
    <row r="2173" spans="1:5" x14ac:dyDescent="0.25">
      <c r="A2173" s="3">
        <v>46002</v>
      </c>
      <c r="B2173" s="1">
        <f t="shared" si="39"/>
        <v>4</v>
      </c>
      <c r="C2173" s="10" t="s">
        <v>315</v>
      </c>
      <c r="D2173" s="10" t="s">
        <v>315</v>
      </c>
      <c r="E2173" s="10" t="s">
        <v>315</v>
      </c>
    </row>
    <row r="2174" spans="1:5" x14ac:dyDescent="0.25">
      <c r="A2174" s="3">
        <v>46003</v>
      </c>
      <c r="B2174" s="1">
        <f t="shared" si="39"/>
        <v>5</v>
      </c>
      <c r="C2174" s="10" t="s">
        <v>315</v>
      </c>
      <c r="D2174" s="10" t="s">
        <v>315</v>
      </c>
      <c r="E2174" s="10" t="s">
        <v>315</v>
      </c>
    </row>
    <row r="2175" spans="1:5" x14ac:dyDescent="0.25">
      <c r="A2175" s="3">
        <v>46004</v>
      </c>
      <c r="B2175" s="1">
        <f t="shared" si="39"/>
        <v>6</v>
      </c>
      <c r="C2175" s="10" t="s">
        <v>315</v>
      </c>
      <c r="D2175" s="10" t="s">
        <v>315</v>
      </c>
      <c r="E2175" s="10" t="s">
        <v>315</v>
      </c>
    </row>
    <row r="2176" spans="1:5" x14ac:dyDescent="0.25">
      <c r="A2176" s="3">
        <v>46005</v>
      </c>
      <c r="B2176" s="1">
        <f t="shared" si="39"/>
        <v>7</v>
      </c>
      <c r="C2176" s="10" t="s">
        <v>315</v>
      </c>
      <c r="D2176" s="10" t="s">
        <v>315</v>
      </c>
      <c r="E2176" s="10" t="s">
        <v>315</v>
      </c>
    </row>
    <row r="2177" spans="1:5" x14ac:dyDescent="0.25">
      <c r="A2177" s="3">
        <v>46006</v>
      </c>
      <c r="B2177" s="1">
        <f t="shared" si="39"/>
        <v>1</v>
      </c>
      <c r="C2177" s="10" t="s">
        <v>315</v>
      </c>
      <c r="D2177" s="10" t="s">
        <v>315</v>
      </c>
      <c r="E2177" s="10" t="s">
        <v>315</v>
      </c>
    </row>
    <row r="2178" spans="1:5" x14ac:dyDescent="0.25">
      <c r="A2178" s="3">
        <v>46007</v>
      </c>
      <c r="B2178" s="1">
        <f t="shared" si="39"/>
        <v>2</v>
      </c>
      <c r="C2178" s="10" t="s">
        <v>315</v>
      </c>
      <c r="D2178" s="10" t="s">
        <v>315</v>
      </c>
      <c r="E2178" s="10" t="s">
        <v>315</v>
      </c>
    </row>
    <row r="2179" spans="1:5" x14ac:dyDescent="0.25">
      <c r="A2179" s="3">
        <v>46008</v>
      </c>
      <c r="B2179" s="1">
        <f t="shared" si="39"/>
        <v>3</v>
      </c>
      <c r="C2179" s="10" t="s">
        <v>315</v>
      </c>
      <c r="D2179" s="10" t="s">
        <v>315</v>
      </c>
      <c r="E2179" s="10" t="s">
        <v>315</v>
      </c>
    </row>
    <row r="2180" spans="1:5" x14ac:dyDescent="0.25">
      <c r="A2180" s="3">
        <v>46009</v>
      </c>
      <c r="B2180" s="1">
        <f t="shared" si="39"/>
        <v>4</v>
      </c>
      <c r="C2180" s="10" t="s">
        <v>315</v>
      </c>
      <c r="D2180" s="10" t="s">
        <v>315</v>
      </c>
      <c r="E2180" s="10" t="s">
        <v>315</v>
      </c>
    </row>
    <row r="2181" spans="1:5" x14ac:dyDescent="0.25">
      <c r="A2181" s="3">
        <v>46010</v>
      </c>
      <c r="B2181" s="1">
        <f t="shared" si="39"/>
        <v>5</v>
      </c>
      <c r="C2181" s="10" t="s">
        <v>315</v>
      </c>
      <c r="D2181" s="10" t="s">
        <v>315</v>
      </c>
      <c r="E2181" s="10" t="s">
        <v>315</v>
      </c>
    </row>
    <row r="2182" spans="1:5" x14ac:dyDescent="0.25">
      <c r="A2182" s="3">
        <v>46011</v>
      </c>
      <c r="B2182" s="1">
        <f t="shared" si="39"/>
        <v>6</v>
      </c>
      <c r="C2182" s="10" t="s">
        <v>315</v>
      </c>
      <c r="D2182" s="10" t="s">
        <v>315</v>
      </c>
      <c r="E2182" s="10" t="s">
        <v>315</v>
      </c>
    </row>
    <row r="2183" spans="1:5" x14ac:dyDescent="0.25">
      <c r="A2183" s="3">
        <v>46012</v>
      </c>
      <c r="B2183" s="1">
        <f t="shared" si="39"/>
        <v>7</v>
      </c>
      <c r="C2183" s="10" t="s">
        <v>315</v>
      </c>
      <c r="D2183" s="10" t="s">
        <v>315</v>
      </c>
      <c r="E2183" s="10" t="s">
        <v>315</v>
      </c>
    </row>
    <row r="2184" spans="1:5" x14ac:dyDescent="0.25">
      <c r="A2184" s="3">
        <v>46013</v>
      </c>
      <c r="B2184" s="1">
        <f t="shared" si="39"/>
        <v>1</v>
      </c>
      <c r="C2184" s="10" t="s">
        <v>315</v>
      </c>
      <c r="D2184" s="10" t="s">
        <v>315</v>
      </c>
      <c r="E2184" s="10" t="s">
        <v>315</v>
      </c>
    </row>
    <row r="2185" spans="1:5" x14ac:dyDescent="0.25">
      <c r="A2185" s="3">
        <v>46014</v>
      </c>
      <c r="B2185" s="1">
        <f t="shared" si="39"/>
        <v>2</v>
      </c>
      <c r="C2185" s="10" t="s">
        <v>315</v>
      </c>
      <c r="D2185" s="10" t="s">
        <v>315</v>
      </c>
      <c r="E2185" s="10" t="s">
        <v>315</v>
      </c>
    </row>
    <row r="2186" spans="1:5" x14ac:dyDescent="0.25">
      <c r="A2186" s="3">
        <v>46015</v>
      </c>
      <c r="B2186" s="1">
        <f t="shared" si="39"/>
        <v>3</v>
      </c>
      <c r="C2186" s="10" t="s">
        <v>315</v>
      </c>
      <c r="D2186" s="10" t="s">
        <v>315</v>
      </c>
      <c r="E2186" s="10" t="s">
        <v>315</v>
      </c>
    </row>
    <row r="2187" spans="1:5" x14ac:dyDescent="0.25">
      <c r="A2187" s="3">
        <v>46016</v>
      </c>
      <c r="B2187" s="1">
        <f t="shared" si="39"/>
        <v>4</v>
      </c>
      <c r="C2187" s="10" t="s">
        <v>315</v>
      </c>
      <c r="D2187" s="10" t="s">
        <v>315</v>
      </c>
      <c r="E2187" s="10" t="s">
        <v>315</v>
      </c>
    </row>
    <row r="2188" spans="1:5" x14ac:dyDescent="0.25">
      <c r="A2188" s="3">
        <v>46017</v>
      </c>
      <c r="B2188" s="1">
        <f t="shared" si="39"/>
        <v>5</v>
      </c>
      <c r="C2188" s="10" t="s">
        <v>315</v>
      </c>
      <c r="D2188" s="10" t="s">
        <v>315</v>
      </c>
      <c r="E2188" s="10" t="s">
        <v>315</v>
      </c>
    </row>
    <row r="2189" spans="1:5" x14ac:dyDescent="0.25">
      <c r="A2189" s="3">
        <v>46018</v>
      </c>
      <c r="B2189" s="1">
        <f t="shared" si="39"/>
        <v>6</v>
      </c>
      <c r="C2189" s="10" t="s">
        <v>315</v>
      </c>
      <c r="D2189" s="10" t="s">
        <v>315</v>
      </c>
      <c r="E2189" s="10" t="s">
        <v>315</v>
      </c>
    </row>
    <row r="2190" spans="1:5" x14ac:dyDescent="0.25">
      <c r="A2190" s="3">
        <v>46019</v>
      </c>
      <c r="B2190" s="1">
        <f t="shared" si="39"/>
        <v>7</v>
      </c>
      <c r="C2190" s="10" t="s">
        <v>315</v>
      </c>
      <c r="D2190" s="10" t="s">
        <v>315</v>
      </c>
      <c r="E2190" s="10" t="s">
        <v>315</v>
      </c>
    </row>
    <row r="2191" spans="1:5" x14ac:dyDescent="0.25">
      <c r="A2191" s="3">
        <v>46020</v>
      </c>
      <c r="B2191" s="1">
        <f t="shared" si="39"/>
        <v>1</v>
      </c>
      <c r="C2191" s="10" t="s">
        <v>315</v>
      </c>
      <c r="D2191" s="10" t="s">
        <v>315</v>
      </c>
      <c r="E2191" s="10" t="s">
        <v>315</v>
      </c>
    </row>
    <row r="2192" spans="1:5" x14ac:dyDescent="0.25">
      <c r="A2192" s="3">
        <v>46021</v>
      </c>
      <c r="B2192" s="1">
        <f t="shared" si="39"/>
        <v>2</v>
      </c>
      <c r="C2192" s="10" t="s">
        <v>315</v>
      </c>
      <c r="D2192" s="10" t="s">
        <v>315</v>
      </c>
      <c r="E2192" s="10" t="s">
        <v>315</v>
      </c>
    </row>
    <row r="2193" spans="1:5" x14ac:dyDescent="0.25">
      <c r="A2193" s="3">
        <v>46022</v>
      </c>
      <c r="B2193" s="1">
        <f t="shared" si="39"/>
        <v>3</v>
      </c>
      <c r="C2193" s="10" t="s">
        <v>315</v>
      </c>
      <c r="D2193" s="10" t="s">
        <v>315</v>
      </c>
      <c r="E2193" s="10" t="s">
        <v>315</v>
      </c>
    </row>
    <row r="2194" spans="1:5" x14ac:dyDescent="0.25">
      <c r="A2194" s="3">
        <v>46023</v>
      </c>
      <c r="B2194" s="1">
        <f t="shared" si="39"/>
        <v>4</v>
      </c>
      <c r="C2194" s="10" t="s">
        <v>315</v>
      </c>
      <c r="D2194" s="10" t="s">
        <v>315</v>
      </c>
      <c r="E2194" s="10" t="s">
        <v>315</v>
      </c>
    </row>
    <row r="2195" spans="1:5" x14ac:dyDescent="0.25">
      <c r="A2195" s="3">
        <v>46024</v>
      </c>
      <c r="B2195" s="1">
        <f t="shared" si="39"/>
        <v>5</v>
      </c>
      <c r="C2195" s="10" t="s">
        <v>315</v>
      </c>
      <c r="D2195" s="10" t="s">
        <v>315</v>
      </c>
      <c r="E2195" s="10" t="s">
        <v>315</v>
      </c>
    </row>
    <row r="2196" spans="1:5" x14ac:dyDescent="0.25">
      <c r="A2196" s="3">
        <v>46025</v>
      </c>
      <c r="B2196" s="1">
        <f t="shared" si="39"/>
        <v>6</v>
      </c>
      <c r="C2196" s="10" t="s">
        <v>315</v>
      </c>
      <c r="D2196" s="10" t="s">
        <v>315</v>
      </c>
      <c r="E2196" s="10" t="s">
        <v>315</v>
      </c>
    </row>
    <row r="2197" spans="1:5" x14ac:dyDescent="0.25">
      <c r="A2197" s="3">
        <v>46026</v>
      </c>
      <c r="B2197" s="1">
        <f t="shared" si="39"/>
        <v>7</v>
      </c>
      <c r="C2197" s="10" t="s">
        <v>315</v>
      </c>
      <c r="D2197" s="10" t="s">
        <v>315</v>
      </c>
      <c r="E2197" s="10" t="s">
        <v>315</v>
      </c>
    </row>
    <row r="2198" spans="1:5" x14ac:dyDescent="0.25">
      <c r="A2198" s="3">
        <v>46027</v>
      </c>
      <c r="B2198" s="1">
        <f t="shared" si="39"/>
        <v>1</v>
      </c>
      <c r="C2198" s="10" t="s">
        <v>315</v>
      </c>
      <c r="D2198" s="10" t="s">
        <v>315</v>
      </c>
      <c r="E2198" s="10" t="s">
        <v>315</v>
      </c>
    </row>
    <row r="2199" spans="1:5" x14ac:dyDescent="0.25">
      <c r="A2199" s="3">
        <v>46028</v>
      </c>
      <c r="B2199" s="1">
        <f t="shared" si="39"/>
        <v>2</v>
      </c>
      <c r="C2199" s="10" t="s">
        <v>315</v>
      </c>
      <c r="D2199" s="10" t="s">
        <v>315</v>
      </c>
      <c r="E2199" s="10" t="s">
        <v>315</v>
      </c>
    </row>
    <row r="2200" spans="1:5" x14ac:dyDescent="0.25">
      <c r="A2200" s="3">
        <v>46029</v>
      </c>
      <c r="B2200" s="1">
        <f t="shared" si="39"/>
        <v>3</v>
      </c>
      <c r="C2200" s="10" t="s">
        <v>315</v>
      </c>
      <c r="D2200" s="10" t="s">
        <v>315</v>
      </c>
      <c r="E2200" s="10" t="s">
        <v>315</v>
      </c>
    </row>
    <row r="2201" spans="1:5" x14ac:dyDescent="0.25">
      <c r="A2201" s="3">
        <v>46030</v>
      </c>
      <c r="B2201" s="1">
        <f t="shared" si="39"/>
        <v>4</v>
      </c>
      <c r="C2201" s="10" t="s">
        <v>315</v>
      </c>
      <c r="D2201" s="10" t="s">
        <v>315</v>
      </c>
      <c r="E2201" s="10" t="s">
        <v>315</v>
      </c>
    </row>
    <row r="2202" spans="1:5" x14ac:dyDescent="0.25">
      <c r="A2202" s="3">
        <v>46031</v>
      </c>
      <c r="B2202" s="1">
        <f t="shared" si="39"/>
        <v>5</v>
      </c>
      <c r="C2202" s="10" t="s">
        <v>315</v>
      </c>
      <c r="D2202" s="10" t="s">
        <v>315</v>
      </c>
      <c r="E2202" s="10" t="s">
        <v>315</v>
      </c>
    </row>
    <row r="2203" spans="1:5" x14ac:dyDescent="0.25">
      <c r="A2203" s="3">
        <v>46032</v>
      </c>
      <c r="B2203" s="1">
        <f t="shared" si="39"/>
        <v>6</v>
      </c>
      <c r="C2203" s="10" t="s">
        <v>315</v>
      </c>
      <c r="D2203" s="10" t="s">
        <v>315</v>
      </c>
      <c r="E2203" s="10" t="s">
        <v>315</v>
      </c>
    </row>
    <row r="2204" spans="1:5" x14ac:dyDescent="0.25">
      <c r="A2204" s="3">
        <v>46033</v>
      </c>
      <c r="B2204" s="1">
        <f t="shared" si="39"/>
        <v>7</v>
      </c>
      <c r="C2204" s="10" t="s">
        <v>315</v>
      </c>
      <c r="D2204" s="10" t="s">
        <v>315</v>
      </c>
      <c r="E2204" s="10" t="s">
        <v>315</v>
      </c>
    </row>
    <row r="2205" spans="1:5" x14ac:dyDescent="0.25">
      <c r="A2205" s="3">
        <v>46034</v>
      </c>
      <c r="B2205" s="1">
        <f t="shared" si="39"/>
        <v>1</v>
      </c>
      <c r="C2205" s="10" t="s">
        <v>315</v>
      </c>
      <c r="D2205" s="10" t="s">
        <v>315</v>
      </c>
      <c r="E2205" s="10" t="s">
        <v>315</v>
      </c>
    </row>
    <row r="2206" spans="1:5" x14ac:dyDescent="0.25">
      <c r="A2206" s="3">
        <v>46035</v>
      </c>
      <c r="B2206" s="1">
        <f t="shared" si="39"/>
        <v>2</v>
      </c>
      <c r="C2206" s="10" t="s">
        <v>315</v>
      </c>
      <c r="D2206" s="10" t="s">
        <v>315</v>
      </c>
      <c r="E2206" s="10" t="s">
        <v>315</v>
      </c>
    </row>
    <row r="2207" spans="1:5" x14ac:dyDescent="0.25">
      <c r="A2207" s="3">
        <v>46036</v>
      </c>
      <c r="B2207" s="1">
        <f t="shared" si="39"/>
        <v>3</v>
      </c>
      <c r="C2207" s="10" t="s">
        <v>315</v>
      </c>
      <c r="D2207" s="10" t="s">
        <v>315</v>
      </c>
      <c r="E2207" s="10" t="s">
        <v>315</v>
      </c>
    </row>
    <row r="2208" spans="1:5" x14ac:dyDescent="0.25">
      <c r="A2208" s="3">
        <v>46037</v>
      </c>
      <c r="B2208" s="1">
        <f t="shared" ref="B2208:B2272" si="40">IF(A2208&gt;0,WEEKDAY(A2208,2),"")</f>
        <v>4</v>
      </c>
      <c r="C2208" s="10" t="s">
        <v>315</v>
      </c>
      <c r="D2208" s="10" t="s">
        <v>315</v>
      </c>
      <c r="E2208" s="10" t="s">
        <v>315</v>
      </c>
    </row>
    <row r="2209" spans="1:5" x14ac:dyDescent="0.25">
      <c r="A2209" s="3">
        <v>46038</v>
      </c>
      <c r="B2209" s="1">
        <f t="shared" si="40"/>
        <v>5</v>
      </c>
      <c r="C2209" s="10" t="s">
        <v>315</v>
      </c>
      <c r="D2209" s="10" t="s">
        <v>315</v>
      </c>
      <c r="E2209" s="10" t="s">
        <v>315</v>
      </c>
    </row>
    <row r="2210" spans="1:5" x14ac:dyDescent="0.25">
      <c r="A2210" s="3">
        <v>46039</v>
      </c>
      <c r="B2210" s="1">
        <f t="shared" si="40"/>
        <v>6</v>
      </c>
      <c r="C2210" s="10" t="s">
        <v>315</v>
      </c>
      <c r="D2210" s="10" t="s">
        <v>315</v>
      </c>
      <c r="E2210" s="10" t="s">
        <v>315</v>
      </c>
    </row>
    <row r="2211" spans="1:5" x14ac:dyDescent="0.25">
      <c r="A2211" s="3">
        <v>46040</v>
      </c>
      <c r="B2211" s="1">
        <f t="shared" si="40"/>
        <v>7</v>
      </c>
      <c r="C2211" s="10" t="s">
        <v>313</v>
      </c>
      <c r="D2211" s="10" t="s">
        <v>313</v>
      </c>
      <c r="E2211" s="10" t="s">
        <v>313</v>
      </c>
    </row>
    <row r="2212" spans="1:5" x14ac:dyDescent="0.25">
      <c r="A2212" s="3">
        <v>46041</v>
      </c>
      <c r="B2212" s="1">
        <f t="shared" si="40"/>
        <v>1</v>
      </c>
      <c r="C2212" s="10" t="s">
        <v>315</v>
      </c>
      <c r="D2212" s="10" t="s">
        <v>315</v>
      </c>
      <c r="E2212" s="10" t="s">
        <v>315</v>
      </c>
    </row>
    <row r="2213" spans="1:5" x14ac:dyDescent="0.25">
      <c r="A2213" s="3">
        <v>46042</v>
      </c>
      <c r="B2213" s="1">
        <f t="shared" si="40"/>
        <v>2</v>
      </c>
      <c r="C2213" s="10" t="s">
        <v>315</v>
      </c>
      <c r="D2213" s="10" t="s">
        <v>315</v>
      </c>
      <c r="E2213" s="10" t="s">
        <v>315</v>
      </c>
    </row>
    <row r="2214" spans="1:5" x14ac:dyDescent="0.25">
      <c r="A2214" s="3">
        <v>46043</v>
      </c>
      <c r="B2214" s="1">
        <f t="shared" si="40"/>
        <v>3</v>
      </c>
      <c r="C2214" s="10" t="s">
        <v>315</v>
      </c>
      <c r="D2214" s="10" t="s">
        <v>315</v>
      </c>
      <c r="E2214" s="10" t="s">
        <v>315</v>
      </c>
    </row>
    <row r="2215" spans="1:5" x14ac:dyDescent="0.25">
      <c r="A2215" s="3">
        <v>46044</v>
      </c>
      <c r="B2215" s="1">
        <f t="shared" si="40"/>
        <v>4</v>
      </c>
      <c r="C2215" s="10" t="s">
        <v>315</v>
      </c>
      <c r="D2215" s="10" t="s">
        <v>315</v>
      </c>
      <c r="E2215" s="10" t="s">
        <v>315</v>
      </c>
    </row>
    <row r="2216" spans="1:5" x14ac:dyDescent="0.25">
      <c r="A2216" s="3">
        <v>46045</v>
      </c>
      <c r="B2216" s="1">
        <f t="shared" si="40"/>
        <v>5</v>
      </c>
      <c r="C2216" s="10" t="s">
        <v>315</v>
      </c>
      <c r="D2216" s="10" t="s">
        <v>315</v>
      </c>
      <c r="E2216" s="10" t="s">
        <v>315</v>
      </c>
    </row>
    <row r="2217" spans="1:5" x14ac:dyDescent="0.25">
      <c r="A2217" s="3">
        <v>46046</v>
      </c>
      <c r="B2217" s="1">
        <f t="shared" si="40"/>
        <v>6</v>
      </c>
      <c r="C2217" s="10" t="s">
        <v>315</v>
      </c>
      <c r="D2217" s="10" t="s">
        <v>313</v>
      </c>
      <c r="E2217" s="10" t="s">
        <v>313</v>
      </c>
    </row>
    <row r="2218" spans="1:5" x14ac:dyDescent="0.25">
      <c r="A2218" s="3">
        <v>46047</v>
      </c>
      <c r="B2218" s="1">
        <f t="shared" si="40"/>
        <v>7</v>
      </c>
      <c r="C2218" s="10" t="s">
        <v>313</v>
      </c>
      <c r="D2218" s="10" t="s">
        <v>313</v>
      </c>
      <c r="E2218" s="10" t="s">
        <v>313</v>
      </c>
    </row>
    <row r="2219" spans="1:5" x14ac:dyDescent="0.25">
      <c r="A2219" s="3">
        <v>46048</v>
      </c>
      <c r="B2219" s="1">
        <f t="shared" si="40"/>
        <v>1</v>
      </c>
      <c r="C2219" s="10" t="s">
        <v>315</v>
      </c>
      <c r="D2219" s="10" t="s">
        <v>315</v>
      </c>
      <c r="E2219" s="10" t="s">
        <v>315</v>
      </c>
    </row>
    <row r="2220" spans="1:5" x14ac:dyDescent="0.25">
      <c r="A2220" s="3">
        <v>46049</v>
      </c>
      <c r="B2220" s="1">
        <f t="shared" si="40"/>
        <v>2</v>
      </c>
      <c r="C2220" s="10" t="s">
        <v>315</v>
      </c>
      <c r="D2220" s="10" t="s">
        <v>315</v>
      </c>
      <c r="E2220" s="10" t="s">
        <v>315</v>
      </c>
    </row>
    <row r="2221" spans="1:5" x14ac:dyDescent="0.25">
      <c r="A2221" s="3">
        <v>46050</v>
      </c>
      <c r="B2221" s="1">
        <f t="shared" si="40"/>
        <v>3</v>
      </c>
      <c r="C2221" s="10" t="s">
        <v>315</v>
      </c>
      <c r="D2221" s="10" t="s">
        <v>315</v>
      </c>
      <c r="E2221" s="10" t="s">
        <v>315</v>
      </c>
    </row>
    <row r="2222" spans="1:5" x14ac:dyDescent="0.25">
      <c r="A2222" s="3">
        <v>46051</v>
      </c>
      <c r="B2222" s="1">
        <f t="shared" si="40"/>
        <v>4</v>
      </c>
      <c r="C2222" s="10" t="s">
        <v>315</v>
      </c>
      <c r="D2222" s="10" t="s">
        <v>315</v>
      </c>
      <c r="E2222" s="10" t="s">
        <v>315</v>
      </c>
    </row>
    <row r="2223" spans="1:5" x14ac:dyDescent="0.25">
      <c r="A2223" s="3">
        <v>46052</v>
      </c>
      <c r="B2223" s="1">
        <f t="shared" si="40"/>
        <v>5</v>
      </c>
      <c r="C2223" s="10" t="s">
        <v>315</v>
      </c>
      <c r="D2223" s="10" t="s">
        <v>315</v>
      </c>
      <c r="E2223" s="10" t="s">
        <v>315</v>
      </c>
    </row>
    <row r="2224" spans="1:5" x14ac:dyDescent="0.25">
      <c r="A2224" s="3">
        <v>46053</v>
      </c>
      <c r="B2224" s="1">
        <f t="shared" si="40"/>
        <v>6</v>
      </c>
      <c r="C2224" s="10" t="s">
        <v>315</v>
      </c>
      <c r="D2224" s="10" t="s">
        <v>313</v>
      </c>
      <c r="E2224" s="10" t="s">
        <v>313</v>
      </c>
    </row>
    <row r="2225" spans="1:5" x14ac:dyDescent="0.25">
      <c r="A2225" s="3">
        <v>46054</v>
      </c>
      <c r="B2225" s="1">
        <f t="shared" si="40"/>
        <v>7</v>
      </c>
      <c r="C2225" s="10" t="s">
        <v>313</v>
      </c>
      <c r="D2225" s="10" t="s">
        <v>313</v>
      </c>
      <c r="E2225" s="10" t="s">
        <v>313</v>
      </c>
    </row>
    <row r="2226" spans="1:5" x14ac:dyDescent="0.25">
      <c r="A2226" s="3">
        <v>46055</v>
      </c>
      <c r="B2226" s="1">
        <f t="shared" si="40"/>
        <v>1</v>
      </c>
      <c r="C2226" s="10" t="s">
        <v>315</v>
      </c>
      <c r="D2226" s="10" t="s">
        <v>315</v>
      </c>
      <c r="E2226" s="10" t="s">
        <v>315</v>
      </c>
    </row>
    <row r="2227" spans="1:5" x14ac:dyDescent="0.25">
      <c r="A2227" s="3">
        <v>46056</v>
      </c>
      <c r="B2227" s="1">
        <f t="shared" si="40"/>
        <v>2</v>
      </c>
      <c r="C2227" s="10" t="s">
        <v>315</v>
      </c>
      <c r="D2227" s="10" t="s">
        <v>315</v>
      </c>
      <c r="E2227" s="10" t="s">
        <v>315</v>
      </c>
    </row>
    <row r="2228" spans="1:5" x14ac:dyDescent="0.25">
      <c r="A2228" s="3">
        <v>46057</v>
      </c>
      <c r="B2228" s="1">
        <f t="shared" si="40"/>
        <v>3</v>
      </c>
      <c r="C2228" s="10" t="s">
        <v>315</v>
      </c>
      <c r="D2228" s="10" t="s">
        <v>315</v>
      </c>
      <c r="E2228" s="10" t="s">
        <v>315</v>
      </c>
    </row>
    <row r="2229" spans="1:5" x14ac:dyDescent="0.25">
      <c r="A2229" s="3">
        <v>46058</v>
      </c>
      <c r="B2229" s="1">
        <f t="shared" si="40"/>
        <v>4</v>
      </c>
      <c r="C2229" s="10" t="s">
        <v>315</v>
      </c>
      <c r="D2229" s="10" t="s">
        <v>315</v>
      </c>
      <c r="E2229" s="10" t="s">
        <v>315</v>
      </c>
    </row>
    <row r="2230" spans="1:5" x14ac:dyDescent="0.25">
      <c r="A2230" s="3">
        <v>46059</v>
      </c>
      <c r="B2230" s="1">
        <f t="shared" si="40"/>
        <v>5</v>
      </c>
      <c r="C2230" s="10" t="s">
        <v>315</v>
      </c>
      <c r="D2230" s="10" t="s">
        <v>315</v>
      </c>
      <c r="E2230" s="10" t="s">
        <v>315</v>
      </c>
    </row>
    <row r="2231" spans="1:5" x14ac:dyDescent="0.25">
      <c r="A2231" s="3">
        <v>46060</v>
      </c>
      <c r="B2231" s="1">
        <f t="shared" si="40"/>
        <v>6</v>
      </c>
      <c r="C2231" s="10" t="s">
        <v>315</v>
      </c>
      <c r="D2231" s="10" t="s">
        <v>313</v>
      </c>
      <c r="E2231" s="10" t="s">
        <v>313</v>
      </c>
    </row>
    <row r="2232" spans="1:5" x14ac:dyDescent="0.25">
      <c r="A2232" s="3">
        <v>46061</v>
      </c>
      <c r="B2232" s="1">
        <f t="shared" si="40"/>
        <v>7</v>
      </c>
      <c r="C2232" s="10" t="s">
        <v>313</v>
      </c>
      <c r="D2232" s="10" t="s">
        <v>313</v>
      </c>
      <c r="E2232" s="10" t="s">
        <v>313</v>
      </c>
    </row>
    <row r="2233" spans="1:5" x14ac:dyDescent="0.25">
      <c r="A2233" s="3">
        <v>46062</v>
      </c>
      <c r="B2233" s="1">
        <f t="shared" si="40"/>
        <v>1</v>
      </c>
      <c r="C2233" s="10" t="s">
        <v>315</v>
      </c>
      <c r="D2233" s="10" t="s">
        <v>315</v>
      </c>
      <c r="E2233" s="10" t="s">
        <v>315</v>
      </c>
    </row>
    <row r="2234" spans="1:5" x14ac:dyDescent="0.25">
      <c r="A2234" s="3">
        <v>46063</v>
      </c>
      <c r="B2234" s="1">
        <f t="shared" si="40"/>
        <v>2</v>
      </c>
      <c r="C2234" s="10" t="s">
        <v>315</v>
      </c>
      <c r="D2234" s="10" t="s">
        <v>315</v>
      </c>
      <c r="E2234" s="10" t="s">
        <v>315</v>
      </c>
    </row>
    <row r="2235" spans="1:5" x14ac:dyDescent="0.25">
      <c r="A2235" s="3">
        <v>46064</v>
      </c>
      <c r="B2235" s="1">
        <f t="shared" si="40"/>
        <v>3</v>
      </c>
      <c r="C2235" s="10" t="s">
        <v>315</v>
      </c>
      <c r="D2235" s="10" t="s">
        <v>315</v>
      </c>
      <c r="E2235" s="10" t="s">
        <v>315</v>
      </c>
    </row>
    <row r="2236" spans="1:5" x14ac:dyDescent="0.25">
      <c r="A2236" s="3">
        <v>46065</v>
      </c>
      <c r="B2236" s="1">
        <f t="shared" si="40"/>
        <v>4</v>
      </c>
      <c r="C2236" s="10" t="s">
        <v>315</v>
      </c>
      <c r="D2236" s="10" t="s">
        <v>315</v>
      </c>
      <c r="E2236" s="10" t="s">
        <v>315</v>
      </c>
    </row>
    <row r="2237" spans="1:5" x14ac:dyDescent="0.25">
      <c r="A2237" s="3">
        <v>46066</v>
      </c>
      <c r="B2237" s="1">
        <f t="shared" si="40"/>
        <v>5</v>
      </c>
      <c r="C2237" s="10" t="s">
        <v>315</v>
      </c>
      <c r="D2237" s="10" t="s">
        <v>315</v>
      </c>
      <c r="E2237" s="10" t="s">
        <v>315</v>
      </c>
    </row>
    <row r="2238" spans="1:5" x14ac:dyDescent="0.25">
      <c r="A2238" s="3">
        <v>46067</v>
      </c>
      <c r="B2238" s="1">
        <f t="shared" si="40"/>
        <v>6</v>
      </c>
      <c r="C2238" s="10" t="s">
        <v>315</v>
      </c>
      <c r="D2238" s="10" t="s">
        <v>313</v>
      </c>
      <c r="E2238" s="10" t="s">
        <v>313</v>
      </c>
    </row>
    <row r="2239" spans="1:5" x14ac:dyDescent="0.25">
      <c r="A2239" s="3">
        <v>46068</v>
      </c>
      <c r="B2239" s="1">
        <f t="shared" si="40"/>
        <v>7</v>
      </c>
      <c r="C2239" s="10" t="s">
        <v>313</v>
      </c>
      <c r="D2239" s="10" t="s">
        <v>313</v>
      </c>
      <c r="E2239" s="10" t="s">
        <v>313</v>
      </c>
    </row>
    <row r="2240" spans="1:5" x14ac:dyDescent="0.25">
      <c r="A2240" s="3">
        <v>46069</v>
      </c>
      <c r="B2240" s="1">
        <f t="shared" si="40"/>
        <v>1</v>
      </c>
      <c r="C2240" s="10" t="s">
        <v>315</v>
      </c>
      <c r="D2240" s="10" t="s">
        <v>315</v>
      </c>
      <c r="E2240" s="10" t="s">
        <v>315</v>
      </c>
    </row>
    <row r="2241" spans="1:5" x14ac:dyDescent="0.25">
      <c r="A2241" s="3">
        <v>46070</v>
      </c>
      <c r="B2241" s="1">
        <f t="shared" si="40"/>
        <v>2</v>
      </c>
      <c r="C2241" s="10" t="s">
        <v>315</v>
      </c>
      <c r="D2241" s="10" t="s">
        <v>315</v>
      </c>
      <c r="E2241" s="10" t="s">
        <v>315</v>
      </c>
    </row>
    <row r="2242" spans="1:5" x14ac:dyDescent="0.25">
      <c r="A2242" s="3">
        <v>46071</v>
      </c>
      <c r="B2242" s="1">
        <f t="shared" si="40"/>
        <v>3</v>
      </c>
      <c r="C2242" s="10" t="s">
        <v>315</v>
      </c>
      <c r="D2242" s="10" t="s">
        <v>315</v>
      </c>
      <c r="E2242" s="10" t="s">
        <v>315</v>
      </c>
    </row>
    <row r="2243" spans="1:5" x14ac:dyDescent="0.25">
      <c r="A2243" s="3">
        <v>46072</v>
      </c>
      <c r="B2243" s="1">
        <f t="shared" si="40"/>
        <v>4</v>
      </c>
      <c r="C2243" s="10" t="s">
        <v>315</v>
      </c>
      <c r="D2243" s="10" t="s">
        <v>315</v>
      </c>
      <c r="E2243" s="10" t="s">
        <v>315</v>
      </c>
    </row>
    <row r="2244" spans="1:5" x14ac:dyDescent="0.25">
      <c r="A2244" s="3">
        <v>46073</v>
      </c>
      <c r="B2244" s="1">
        <f t="shared" si="40"/>
        <v>5</v>
      </c>
      <c r="C2244" s="10" t="s">
        <v>315</v>
      </c>
      <c r="D2244" s="10" t="s">
        <v>315</v>
      </c>
      <c r="E2244" s="10" t="s">
        <v>315</v>
      </c>
    </row>
    <row r="2245" spans="1:5" x14ac:dyDescent="0.25">
      <c r="A2245" s="3">
        <v>46074</v>
      </c>
      <c r="B2245" s="1">
        <f t="shared" si="40"/>
        <v>6</v>
      </c>
      <c r="C2245" s="10" t="s">
        <v>315</v>
      </c>
      <c r="D2245" s="10" t="s">
        <v>313</v>
      </c>
      <c r="E2245" s="10" t="s">
        <v>313</v>
      </c>
    </row>
    <row r="2246" spans="1:5" x14ac:dyDescent="0.25">
      <c r="A2246" s="3">
        <v>46075</v>
      </c>
      <c r="B2246" s="1">
        <f t="shared" si="40"/>
        <v>7</v>
      </c>
      <c r="C2246" s="10" t="s">
        <v>313</v>
      </c>
      <c r="D2246" s="10" t="s">
        <v>313</v>
      </c>
      <c r="E2246" s="10" t="s">
        <v>313</v>
      </c>
    </row>
    <row r="2247" spans="1:5" x14ac:dyDescent="0.25">
      <c r="A2247" s="3">
        <v>46076</v>
      </c>
      <c r="B2247" s="1">
        <f t="shared" si="40"/>
        <v>1</v>
      </c>
      <c r="C2247" s="10" t="s">
        <v>315</v>
      </c>
      <c r="D2247" s="10" t="s">
        <v>315</v>
      </c>
      <c r="E2247" s="10" t="s">
        <v>315</v>
      </c>
    </row>
    <row r="2248" spans="1:5" x14ac:dyDescent="0.25">
      <c r="A2248" s="3">
        <v>46077</v>
      </c>
      <c r="B2248" s="1">
        <f t="shared" si="40"/>
        <v>2</v>
      </c>
      <c r="C2248" s="10" t="s">
        <v>315</v>
      </c>
      <c r="D2248" s="10" t="s">
        <v>315</v>
      </c>
      <c r="E2248" s="10" t="s">
        <v>315</v>
      </c>
    </row>
    <row r="2249" spans="1:5" x14ac:dyDescent="0.25">
      <c r="A2249" s="3">
        <v>46078</v>
      </c>
      <c r="B2249" s="1">
        <f t="shared" si="40"/>
        <v>3</v>
      </c>
      <c r="C2249" s="10" t="s">
        <v>315</v>
      </c>
      <c r="D2249" s="10" t="s">
        <v>315</v>
      </c>
      <c r="E2249" s="10" t="s">
        <v>315</v>
      </c>
    </row>
    <row r="2250" spans="1:5" x14ac:dyDescent="0.25">
      <c r="A2250" s="3">
        <v>46079</v>
      </c>
      <c r="B2250" s="1">
        <f t="shared" si="40"/>
        <v>4</v>
      </c>
      <c r="C2250" s="10" t="s">
        <v>315</v>
      </c>
      <c r="D2250" s="10" t="s">
        <v>315</v>
      </c>
      <c r="E2250" s="10" t="s">
        <v>315</v>
      </c>
    </row>
    <row r="2251" spans="1:5" x14ac:dyDescent="0.25">
      <c r="A2251" s="3">
        <v>46080</v>
      </c>
      <c r="B2251" s="1">
        <f t="shared" si="40"/>
        <v>5</v>
      </c>
      <c r="C2251" s="10" t="s">
        <v>315</v>
      </c>
      <c r="D2251" s="10" t="s">
        <v>315</v>
      </c>
      <c r="E2251" s="10" t="s">
        <v>315</v>
      </c>
    </row>
    <row r="2252" spans="1:5" x14ac:dyDescent="0.25">
      <c r="A2252" s="3">
        <v>46081</v>
      </c>
      <c r="B2252" s="1">
        <f t="shared" si="40"/>
        <v>6</v>
      </c>
      <c r="C2252" s="10" t="s">
        <v>315</v>
      </c>
      <c r="D2252" s="10" t="s">
        <v>313</v>
      </c>
      <c r="E2252" s="10" t="s">
        <v>313</v>
      </c>
    </row>
    <row r="2253" spans="1:5" x14ac:dyDescent="0.25">
      <c r="A2253" s="3">
        <v>46082</v>
      </c>
      <c r="B2253" s="1">
        <f t="shared" si="40"/>
        <v>7</v>
      </c>
      <c r="C2253" s="10" t="s">
        <v>313</v>
      </c>
      <c r="D2253" s="10" t="s">
        <v>313</v>
      </c>
      <c r="E2253" s="10" t="s">
        <v>313</v>
      </c>
    </row>
    <row r="2254" spans="1:5" x14ac:dyDescent="0.25">
      <c r="A2254" s="3">
        <v>46083</v>
      </c>
      <c r="B2254" s="1">
        <f t="shared" si="40"/>
        <v>1</v>
      </c>
      <c r="C2254" s="10" t="s">
        <v>315</v>
      </c>
      <c r="D2254" s="10" t="s">
        <v>315</v>
      </c>
      <c r="E2254" s="10" t="s">
        <v>315</v>
      </c>
    </row>
    <row r="2255" spans="1:5" x14ac:dyDescent="0.25">
      <c r="A2255" s="3">
        <v>46084</v>
      </c>
      <c r="B2255" s="1">
        <f t="shared" si="40"/>
        <v>2</v>
      </c>
      <c r="C2255" s="10" t="s">
        <v>315</v>
      </c>
      <c r="D2255" s="10" t="s">
        <v>315</v>
      </c>
      <c r="E2255" s="10" t="s">
        <v>315</v>
      </c>
    </row>
    <row r="2256" spans="1:5" x14ac:dyDescent="0.25">
      <c r="A2256" s="3">
        <v>46085</v>
      </c>
      <c r="B2256" s="1">
        <f t="shared" si="40"/>
        <v>3</v>
      </c>
      <c r="C2256" s="10" t="s">
        <v>315</v>
      </c>
      <c r="D2256" s="10" t="s">
        <v>315</v>
      </c>
      <c r="E2256" s="10" t="s">
        <v>315</v>
      </c>
    </row>
    <row r="2257" spans="1:5" x14ac:dyDescent="0.25">
      <c r="A2257" s="3">
        <v>46086</v>
      </c>
      <c r="B2257" s="1">
        <f t="shared" si="40"/>
        <v>4</v>
      </c>
      <c r="C2257" s="10" t="s">
        <v>315</v>
      </c>
      <c r="D2257" s="10" t="s">
        <v>315</v>
      </c>
      <c r="E2257" s="10" t="s">
        <v>315</v>
      </c>
    </row>
    <row r="2258" spans="1:5" x14ac:dyDescent="0.25">
      <c r="A2258" s="3">
        <v>46087</v>
      </c>
      <c r="B2258" s="1">
        <f t="shared" si="40"/>
        <v>5</v>
      </c>
      <c r="C2258" s="10" t="s">
        <v>315</v>
      </c>
      <c r="D2258" s="10" t="s">
        <v>315</v>
      </c>
      <c r="E2258" s="10" t="s">
        <v>315</v>
      </c>
    </row>
    <row r="2259" spans="1:5" x14ac:dyDescent="0.25">
      <c r="A2259" s="3">
        <v>46088</v>
      </c>
      <c r="B2259" s="1">
        <f t="shared" si="40"/>
        <v>6</v>
      </c>
      <c r="C2259" s="10" t="s">
        <v>315</v>
      </c>
      <c r="D2259" s="10" t="s">
        <v>313</v>
      </c>
      <c r="E2259" s="10" t="s">
        <v>313</v>
      </c>
    </row>
    <row r="2260" spans="1:5" x14ac:dyDescent="0.25">
      <c r="A2260" s="3">
        <v>46089</v>
      </c>
      <c r="B2260" s="1">
        <f t="shared" si="40"/>
        <v>7</v>
      </c>
      <c r="C2260" s="10" t="s">
        <v>313</v>
      </c>
      <c r="D2260" s="10" t="s">
        <v>313</v>
      </c>
      <c r="E2260" s="10" t="s">
        <v>313</v>
      </c>
    </row>
    <row r="2261" spans="1:5" x14ac:dyDescent="0.25">
      <c r="A2261" s="3">
        <v>46090</v>
      </c>
      <c r="B2261" s="1">
        <f t="shared" si="40"/>
        <v>1</v>
      </c>
      <c r="C2261" s="10" t="s">
        <v>315</v>
      </c>
      <c r="D2261" s="10" t="s">
        <v>315</v>
      </c>
      <c r="E2261" s="10" t="s">
        <v>315</v>
      </c>
    </row>
    <row r="2262" spans="1:5" x14ac:dyDescent="0.25">
      <c r="A2262" s="3">
        <v>46091</v>
      </c>
      <c r="B2262" s="1">
        <f t="shared" si="40"/>
        <v>2</v>
      </c>
      <c r="C2262" s="10" t="s">
        <v>315</v>
      </c>
      <c r="D2262" s="10" t="s">
        <v>315</v>
      </c>
      <c r="E2262" s="10" t="s">
        <v>315</v>
      </c>
    </row>
    <row r="2263" spans="1:5" x14ac:dyDescent="0.25">
      <c r="A2263" s="3">
        <v>46092</v>
      </c>
      <c r="B2263" s="1">
        <f t="shared" si="40"/>
        <v>3</v>
      </c>
      <c r="C2263" s="10" t="s">
        <v>315</v>
      </c>
      <c r="D2263" s="10" t="s">
        <v>315</v>
      </c>
      <c r="E2263" s="10" t="s">
        <v>315</v>
      </c>
    </row>
    <row r="2264" spans="1:5" x14ac:dyDescent="0.25">
      <c r="A2264" s="3">
        <v>46093</v>
      </c>
      <c r="B2264" s="1">
        <f t="shared" si="40"/>
        <v>4</v>
      </c>
      <c r="C2264" s="10" t="s">
        <v>315</v>
      </c>
      <c r="D2264" s="10" t="s">
        <v>315</v>
      </c>
      <c r="E2264" s="10" t="s">
        <v>315</v>
      </c>
    </row>
    <row r="2265" spans="1:5" x14ac:dyDescent="0.25">
      <c r="A2265" s="3">
        <v>46094</v>
      </c>
      <c r="B2265" s="1">
        <f t="shared" si="40"/>
        <v>5</v>
      </c>
      <c r="C2265" s="10" t="s">
        <v>315</v>
      </c>
      <c r="D2265" s="10" t="s">
        <v>315</v>
      </c>
      <c r="E2265" s="10" t="s">
        <v>315</v>
      </c>
    </row>
    <row r="2266" spans="1:5" x14ac:dyDescent="0.25">
      <c r="A2266" s="3">
        <v>46095</v>
      </c>
      <c r="B2266" s="1">
        <f t="shared" si="40"/>
        <v>6</v>
      </c>
      <c r="C2266" s="10" t="s">
        <v>315</v>
      </c>
      <c r="D2266" s="10" t="s">
        <v>313</v>
      </c>
      <c r="E2266" s="10" t="s">
        <v>313</v>
      </c>
    </row>
    <row r="2267" spans="1:5" x14ac:dyDescent="0.25">
      <c r="A2267" s="3">
        <v>46096</v>
      </c>
      <c r="B2267" s="1">
        <f t="shared" si="40"/>
        <v>7</v>
      </c>
      <c r="C2267" s="10" t="s">
        <v>313</v>
      </c>
      <c r="D2267" s="10" t="s">
        <v>313</v>
      </c>
      <c r="E2267" s="10" t="s">
        <v>313</v>
      </c>
    </row>
    <row r="2268" spans="1:5" x14ac:dyDescent="0.25">
      <c r="A2268" s="3">
        <v>46097</v>
      </c>
      <c r="B2268" s="1">
        <f t="shared" si="40"/>
        <v>1</v>
      </c>
      <c r="C2268" s="10" t="s">
        <v>315</v>
      </c>
      <c r="D2268" s="10" t="s">
        <v>315</v>
      </c>
      <c r="E2268" s="10" t="s">
        <v>315</v>
      </c>
    </row>
    <row r="2269" spans="1:5" x14ac:dyDescent="0.25">
      <c r="A2269" s="3">
        <v>46098</v>
      </c>
      <c r="B2269" s="1">
        <f t="shared" si="40"/>
        <v>2</v>
      </c>
      <c r="C2269" s="10" t="s">
        <v>315</v>
      </c>
      <c r="D2269" s="10" t="s">
        <v>315</v>
      </c>
      <c r="E2269" s="10" t="s">
        <v>315</v>
      </c>
    </row>
    <row r="2270" spans="1:5" x14ac:dyDescent="0.25">
      <c r="A2270" s="3">
        <v>46099</v>
      </c>
      <c r="B2270" s="1">
        <f t="shared" si="40"/>
        <v>3</v>
      </c>
      <c r="C2270" s="10" t="s">
        <v>315</v>
      </c>
      <c r="D2270" s="10" t="s">
        <v>315</v>
      </c>
      <c r="E2270" s="10" t="s">
        <v>315</v>
      </c>
    </row>
    <row r="2271" spans="1:5" x14ac:dyDescent="0.25">
      <c r="A2271" s="3">
        <v>46100</v>
      </c>
      <c r="B2271" s="1">
        <f t="shared" si="40"/>
        <v>4</v>
      </c>
      <c r="C2271" s="10" t="s">
        <v>315</v>
      </c>
      <c r="D2271" s="10" t="s">
        <v>315</v>
      </c>
      <c r="E2271" s="10" t="s">
        <v>315</v>
      </c>
    </row>
    <row r="2272" spans="1:5" x14ac:dyDescent="0.25">
      <c r="A2272" s="3">
        <v>46101</v>
      </c>
      <c r="B2272" s="1">
        <f t="shared" si="40"/>
        <v>5</v>
      </c>
      <c r="C2272" s="10" t="s">
        <v>315</v>
      </c>
      <c r="D2272" s="10" t="s">
        <v>315</v>
      </c>
      <c r="E2272" s="10" t="s">
        <v>315</v>
      </c>
    </row>
  </sheetData>
  <mergeCells count="1">
    <mergeCell ref="I1:J1"/>
  </mergeCells>
  <conditionalFormatting sqref="A1:B1048576">
    <cfRule type="expression" dxfId="13" priority="5">
      <formula>$B1=6</formula>
    </cfRule>
    <cfRule type="expression" dxfId="12" priority="6">
      <formula>$B1=7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224"/>
  <sheetViews>
    <sheetView zoomScale="114" zoomScaleNormal="114" workbookViewId="0">
      <selection activeCell="B26" sqref="B26"/>
    </sheetView>
  </sheetViews>
  <sheetFormatPr defaultRowHeight="15" x14ac:dyDescent="0.25"/>
  <cols>
    <col min="1" max="1" width="13.7109375" bestFit="1" customWidth="1"/>
    <col min="2" max="2" width="50.140625" bestFit="1" customWidth="1"/>
    <col min="3" max="3" width="8.7109375" style="1" customWidth="1"/>
  </cols>
  <sheetData>
    <row r="1" spans="1:3" x14ac:dyDescent="0.25">
      <c r="A1" t="s">
        <v>1</v>
      </c>
      <c r="B1" t="s">
        <v>2</v>
      </c>
    </row>
    <row r="2" spans="1:3" x14ac:dyDescent="0.25">
      <c r="A2" t="s">
        <v>3</v>
      </c>
      <c r="B2" t="s">
        <v>4</v>
      </c>
      <c r="C2" s="1" t="s">
        <v>369</v>
      </c>
    </row>
    <row r="3" spans="1:3" x14ac:dyDescent="0.25">
      <c r="A3" t="s">
        <v>5</v>
      </c>
      <c r="B3" t="s">
        <v>570</v>
      </c>
      <c r="C3" s="1" t="s">
        <v>369</v>
      </c>
    </row>
    <row r="4" spans="1:3" x14ac:dyDescent="0.25">
      <c r="A4" t="s">
        <v>266</v>
      </c>
      <c r="B4" t="s">
        <v>267</v>
      </c>
    </row>
    <row r="5" spans="1:3" x14ac:dyDescent="0.25">
      <c r="A5" t="s">
        <v>8</v>
      </c>
      <c r="B5" t="s">
        <v>9</v>
      </c>
    </row>
    <row r="6" spans="1:3" x14ac:dyDescent="0.25">
      <c r="A6" t="s">
        <v>10</v>
      </c>
      <c r="B6" t="s">
        <v>11</v>
      </c>
    </row>
    <row r="7" spans="1:3" x14ac:dyDescent="0.25">
      <c r="A7" t="s">
        <v>12</v>
      </c>
      <c r="B7" t="s">
        <v>13</v>
      </c>
    </row>
    <row r="8" spans="1:3" x14ac:dyDescent="0.25">
      <c r="A8" t="s">
        <v>296</v>
      </c>
      <c r="B8" t="s">
        <v>297</v>
      </c>
    </row>
    <row r="9" spans="1:3" x14ac:dyDescent="0.25">
      <c r="A9" t="s">
        <v>15</v>
      </c>
      <c r="B9" t="s">
        <v>16</v>
      </c>
    </row>
    <row r="10" spans="1:3" x14ac:dyDescent="0.25">
      <c r="A10" t="s">
        <v>17</v>
      </c>
      <c r="B10" t="s">
        <v>18</v>
      </c>
    </row>
    <row r="11" spans="1:3" x14ac:dyDescent="0.25">
      <c r="A11" t="s">
        <v>14</v>
      </c>
      <c r="B11" t="s">
        <v>593</v>
      </c>
    </row>
    <row r="12" spans="1:3" x14ac:dyDescent="0.25">
      <c r="A12" t="s">
        <v>19</v>
      </c>
      <c r="B12" t="s">
        <v>594</v>
      </c>
    </row>
    <row r="13" spans="1:3" x14ac:dyDescent="0.25">
      <c r="A13" t="s">
        <v>20</v>
      </c>
      <c r="B13" t="s">
        <v>21</v>
      </c>
    </row>
    <row r="14" spans="1:3" x14ac:dyDescent="0.25">
      <c r="A14" t="s">
        <v>22</v>
      </c>
      <c r="B14" t="s">
        <v>23</v>
      </c>
    </row>
    <row r="15" spans="1:3" x14ac:dyDescent="0.25">
      <c r="A15" t="s">
        <v>264</v>
      </c>
      <c r="B15" t="s">
        <v>595</v>
      </c>
    </row>
    <row r="16" spans="1:3" x14ac:dyDescent="0.25">
      <c r="A16" t="s">
        <v>36</v>
      </c>
      <c r="B16" t="s">
        <v>596</v>
      </c>
    </row>
    <row r="17" spans="1:3" x14ac:dyDescent="0.25">
      <c r="A17" t="s">
        <v>26</v>
      </c>
      <c r="B17" t="s">
        <v>27</v>
      </c>
      <c r="C17" s="1" t="s">
        <v>369</v>
      </c>
    </row>
    <row r="18" spans="1:3" x14ac:dyDescent="0.25">
      <c r="A18" t="s">
        <v>28</v>
      </c>
      <c r="B18" t="s">
        <v>29</v>
      </c>
    </row>
    <row r="19" spans="1:3" x14ac:dyDescent="0.25">
      <c r="A19" t="s">
        <v>1311</v>
      </c>
      <c r="B19" t="s">
        <v>1312</v>
      </c>
    </row>
    <row r="20" spans="1:3" x14ac:dyDescent="0.25">
      <c r="A20" t="s">
        <v>30</v>
      </c>
      <c r="B20" t="s">
        <v>31</v>
      </c>
    </row>
    <row r="21" spans="1:3" x14ac:dyDescent="0.25">
      <c r="A21" t="s">
        <v>32</v>
      </c>
      <c r="B21" t="s">
        <v>33</v>
      </c>
      <c r="C21" s="1" t="s">
        <v>369</v>
      </c>
    </row>
    <row r="22" spans="1:3" x14ac:dyDescent="0.25">
      <c r="A22" t="s">
        <v>34</v>
      </c>
      <c r="B22" t="s">
        <v>35</v>
      </c>
    </row>
    <row r="23" spans="1:3" x14ac:dyDescent="0.25">
      <c r="A23" t="s">
        <v>1313</v>
      </c>
      <c r="B23" t="s">
        <v>1314</v>
      </c>
    </row>
    <row r="24" spans="1:3" x14ac:dyDescent="0.25">
      <c r="A24" t="s">
        <v>579</v>
      </c>
      <c r="B24" t="s">
        <v>580</v>
      </c>
    </row>
    <row r="25" spans="1:3" x14ac:dyDescent="0.25">
      <c r="A25" t="s">
        <v>754</v>
      </c>
      <c r="B25" t="s">
        <v>755</v>
      </c>
    </row>
    <row r="26" spans="1:3" x14ac:dyDescent="0.25">
      <c r="A26" t="s">
        <v>24</v>
      </c>
      <c r="B26" t="s">
        <v>597</v>
      </c>
    </row>
    <row r="27" spans="1:3" x14ac:dyDescent="0.25">
      <c r="A27" t="s">
        <v>613</v>
      </c>
      <c r="B27" t="s">
        <v>614</v>
      </c>
    </row>
    <row r="28" spans="1:3" x14ac:dyDescent="0.25">
      <c r="A28" t="s">
        <v>756</v>
      </c>
      <c r="B28" t="s">
        <v>757</v>
      </c>
    </row>
    <row r="29" spans="1:3" x14ac:dyDescent="0.25">
      <c r="A29" t="s">
        <v>216</v>
      </c>
      <c r="B29" t="s">
        <v>598</v>
      </c>
    </row>
    <row r="30" spans="1:3" x14ac:dyDescent="0.25">
      <c r="A30" t="s">
        <v>25</v>
      </c>
      <c r="B30" t="s">
        <v>599</v>
      </c>
    </row>
    <row r="31" spans="1:3" x14ac:dyDescent="0.25">
      <c r="A31" t="s">
        <v>1761</v>
      </c>
      <c r="B31" t="s">
        <v>1762</v>
      </c>
    </row>
    <row r="32" spans="1:3" x14ac:dyDescent="0.25">
      <c r="A32" t="s">
        <v>95</v>
      </c>
      <c r="B32" t="s">
        <v>600</v>
      </c>
    </row>
    <row r="33" spans="1:2" x14ac:dyDescent="0.25">
      <c r="A33" t="s">
        <v>37</v>
      </c>
      <c r="B33" t="s">
        <v>515</v>
      </c>
    </row>
    <row r="34" spans="1:2" x14ac:dyDescent="0.25">
      <c r="A34" t="s">
        <v>268</v>
      </c>
      <c r="B34" t="s">
        <v>269</v>
      </c>
    </row>
    <row r="35" spans="1:2" x14ac:dyDescent="0.25">
      <c r="A35" t="s">
        <v>54</v>
      </c>
      <c r="B35" t="s">
        <v>601</v>
      </c>
    </row>
    <row r="36" spans="1:2" x14ac:dyDescent="0.25">
      <c r="A36" t="s">
        <v>38</v>
      </c>
      <c r="B36" t="s">
        <v>39</v>
      </c>
    </row>
    <row r="37" spans="1:2" x14ac:dyDescent="0.25">
      <c r="A37" t="s">
        <v>1315</v>
      </c>
      <c r="B37" t="s">
        <v>1316</v>
      </c>
    </row>
    <row r="38" spans="1:2" x14ac:dyDescent="0.25">
      <c r="A38" t="s">
        <v>40</v>
      </c>
      <c r="B38" t="s">
        <v>41</v>
      </c>
    </row>
    <row r="39" spans="1:2" x14ac:dyDescent="0.25">
      <c r="A39" t="s">
        <v>42</v>
      </c>
      <c r="B39" t="s">
        <v>43</v>
      </c>
    </row>
    <row r="40" spans="1:2" x14ac:dyDescent="0.25">
      <c r="A40" t="s">
        <v>44</v>
      </c>
      <c r="B40" t="s">
        <v>45</v>
      </c>
    </row>
    <row r="41" spans="1:2" x14ac:dyDescent="0.25">
      <c r="A41" t="s">
        <v>46</v>
      </c>
      <c r="B41" t="s">
        <v>47</v>
      </c>
    </row>
    <row r="42" spans="1:2" x14ac:dyDescent="0.25">
      <c r="A42" t="s">
        <v>48</v>
      </c>
      <c r="B42" t="s">
        <v>49</v>
      </c>
    </row>
    <row r="43" spans="1:2" x14ac:dyDescent="0.25">
      <c r="A43" t="s">
        <v>50</v>
      </c>
      <c r="B43" t="s">
        <v>51</v>
      </c>
    </row>
    <row r="44" spans="1:2" x14ac:dyDescent="0.25">
      <c r="A44" t="s">
        <v>52</v>
      </c>
      <c r="B44" t="s">
        <v>53</v>
      </c>
    </row>
    <row r="45" spans="1:2" x14ac:dyDescent="0.25">
      <c r="A45" t="s">
        <v>56</v>
      </c>
      <c r="B45" t="s">
        <v>57</v>
      </c>
    </row>
    <row r="46" spans="1:2" x14ac:dyDescent="0.25">
      <c r="A46" t="s">
        <v>58</v>
      </c>
      <c r="B46" t="s">
        <v>59</v>
      </c>
    </row>
    <row r="47" spans="1:2" x14ac:dyDescent="0.25">
      <c r="A47" t="s">
        <v>60</v>
      </c>
      <c r="B47" t="s">
        <v>61</v>
      </c>
    </row>
    <row r="48" spans="1:2" x14ac:dyDescent="0.25">
      <c r="A48" t="s">
        <v>62</v>
      </c>
      <c r="B48" t="s">
        <v>63</v>
      </c>
    </row>
    <row r="49" spans="1:3" x14ac:dyDescent="0.25">
      <c r="A49" t="s">
        <v>64</v>
      </c>
      <c r="B49" t="s">
        <v>65</v>
      </c>
    </row>
    <row r="50" spans="1:3" x14ac:dyDescent="0.25">
      <c r="A50" t="s">
        <v>66</v>
      </c>
      <c r="B50" t="s">
        <v>67</v>
      </c>
    </row>
    <row r="51" spans="1:3" x14ac:dyDescent="0.25">
      <c r="A51" t="s">
        <v>68</v>
      </c>
      <c r="B51" t="s">
        <v>69</v>
      </c>
    </row>
    <row r="52" spans="1:3" x14ac:dyDescent="0.25">
      <c r="A52" t="s">
        <v>70</v>
      </c>
      <c r="B52" t="s">
        <v>71</v>
      </c>
    </row>
    <row r="53" spans="1:3" x14ac:dyDescent="0.25">
      <c r="A53" t="s">
        <v>72</v>
      </c>
      <c r="B53" t="s">
        <v>73</v>
      </c>
      <c r="C53" s="1" t="s">
        <v>369</v>
      </c>
    </row>
    <row r="54" spans="1:3" x14ac:dyDescent="0.25">
      <c r="A54" t="s">
        <v>74</v>
      </c>
      <c r="B54" t="s">
        <v>75</v>
      </c>
    </row>
    <row r="55" spans="1:3" x14ac:dyDescent="0.25">
      <c r="A55" t="s">
        <v>76</v>
      </c>
      <c r="B55" t="s">
        <v>77</v>
      </c>
    </row>
    <row r="56" spans="1:3" x14ac:dyDescent="0.25">
      <c r="A56" t="s">
        <v>78</v>
      </c>
      <c r="B56" t="s">
        <v>79</v>
      </c>
    </row>
    <row r="57" spans="1:3" x14ac:dyDescent="0.25">
      <c r="A57" t="s">
        <v>80</v>
      </c>
      <c r="B57" t="s">
        <v>602</v>
      </c>
    </row>
    <row r="58" spans="1:3" x14ac:dyDescent="0.25">
      <c r="A58" t="s">
        <v>81</v>
      </c>
      <c r="B58" t="s">
        <v>82</v>
      </c>
    </row>
    <row r="59" spans="1:3" x14ac:dyDescent="0.25">
      <c r="A59" t="s">
        <v>1317</v>
      </c>
      <c r="B59" t="s">
        <v>1318</v>
      </c>
    </row>
    <row r="60" spans="1:3" x14ac:dyDescent="0.25">
      <c r="A60" t="s">
        <v>83</v>
      </c>
      <c r="B60" t="s">
        <v>84</v>
      </c>
    </row>
    <row r="61" spans="1:3" x14ac:dyDescent="0.25">
      <c r="A61" t="s">
        <v>270</v>
      </c>
      <c r="B61" t="s">
        <v>271</v>
      </c>
    </row>
    <row r="62" spans="1:3" x14ac:dyDescent="0.25">
      <c r="A62" t="s">
        <v>723</v>
      </c>
      <c r="B62" t="s">
        <v>724</v>
      </c>
    </row>
    <row r="63" spans="1:3" x14ac:dyDescent="0.25">
      <c r="A63" t="s">
        <v>725</v>
      </c>
      <c r="B63" t="s">
        <v>726</v>
      </c>
    </row>
    <row r="64" spans="1:3" x14ac:dyDescent="0.25">
      <c r="A64" t="s">
        <v>1319</v>
      </c>
      <c r="B64" t="s">
        <v>1320</v>
      </c>
    </row>
    <row r="65" spans="1:3" x14ac:dyDescent="0.25">
      <c r="A65" t="s">
        <v>1321</v>
      </c>
      <c r="B65" t="s">
        <v>1322</v>
      </c>
    </row>
    <row r="66" spans="1:3" x14ac:dyDescent="0.25">
      <c r="A66" t="s">
        <v>1323</v>
      </c>
      <c r="B66" t="s">
        <v>1324</v>
      </c>
    </row>
    <row r="67" spans="1:3" x14ac:dyDescent="0.25">
      <c r="A67" t="s">
        <v>1325</v>
      </c>
      <c r="B67" t="s">
        <v>1326</v>
      </c>
    </row>
    <row r="68" spans="1:3" x14ac:dyDescent="0.25">
      <c r="A68" t="s">
        <v>85</v>
      </c>
      <c r="B68" t="s">
        <v>86</v>
      </c>
    </row>
    <row r="69" spans="1:3" x14ac:dyDescent="0.25">
      <c r="A69" t="s">
        <v>1327</v>
      </c>
      <c r="B69" t="s">
        <v>1328</v>
      </c>
    </row>
    <row r="70" spans="1:3" x14ac:dyDescent="0.25">
      <c r="A70" t="s">
        <v>1329</v>
      </c>
      <c r="B70" t="s">
        <v>1330</v>
      </c>
    </row>
    <row r="71" spans="1:3" x14ac:dyDescent="0.25">
      <c r="A71" t="s">
        <v>1331</v>
      </c>
      <c r="B71" t="s">
        <v>1332</v>
      </c>
    </row>
    <row r="72" spans="1:3" x14ac:dyDescent="0.25">
      <c r="A72" t="s">
        <v>1333</v>
      </c>
      <c r="B72" t="s">
        <v>1334</v>
      </c>
    </row>
    <row r="73" spans="1:3" x14ac:dyDescent="0.25">
      <c r="A73" t="s">
        <v>1335</v>
      </c>
      <c r="B73" t="s">
        <v>1336</v>
      </c>
      <c r="C73" s="1" t="s">
        <v>369</v>
      </c>
    </row>
    <row r="74" spans="1:3" x14ac:dyDescent="0.25">
      <c r="A74" t="s">
        <v>1337</v>
      </c>
      <c r="B74" t="s">
        <v>1338</v>
      </c>
      <c r="C74" s="1" t="s">
        <v>369</v>
      </c>
    </row>
    <row r="75" spans="1:3" x14ac:dyDescent="0.25">
      <c r="A75" t="s">
        <v>1339</v>
      </c>
      <c r="B75" t="s">
        <v>1340</v>
      </c>
    </row>
    <row r="76" spans="1:3" x14ac:dyDescent="0.25">
      <c r="A76" t="s">
        <v>1341</v>
      </c>
      <c r="B76" t="s">
        <v>1342</v>
      </c>
      <c r="C76" s="1" t="s">
        <v>369</v>
      </c>
    </row>
    <row r="77" spans="1:3" x14ac:dyDescent="0.25">
      <c r="A77" t="s">
        <v>1343</v>
      </c>
      <c r="B77" t="s">
        <v>1344</v>
      </c>
    </row>
    <row r="78" spans="1:3" x14ac:dyDescent="0.25">
      <c r="A78" t="s">
        <v>1345</v>
      </c>
      <c r="B78" t="s">
        <v>1346</v>
      </c>
    </row>
    <row r="79" spans="1:3" x14ac:dyDescent="0.25">
      <c r="A79" t="s">
        <v>1347</v>
      </c>
      <c r="B79" t="s">
        <v>1348</v>
      </c>
    </row>
    <row r="80" spans="1:3" x14ac:dyDescent="0.25">
      <c r="A80" t="s">
        <v>1349</v>
      </c>
      <c r="B80" t="s">
        <v>1350</v>
      </c>
    </row>
    <row r="81" spans="1:3" x14ac:dyDescent="0.25">
      <c r="A81" t="s">
        <v>55</v>
      </c>
      <c r="B81" t="s">
        <v>603</v>
      </c>
    </row>
    <row r="82" spans="1:3" x14ac:dyDescent="0.25">
      <c r="A82" t="s">
        <v>87</v>
      </c>
      <c r="B82" t="s">
        <v>88</v>
      </c>
      <c r="C82" s="1" t="s">
        <v>369</v>
      </c>
    </row>
    <row r="83" spans="1:3" x14ac:dyDescent="0.25">
      <c r="A83" t="s">
        <v>510</v>
      </c>
      <c r="B83" t="s">
        <v>511</v>
      </c>
    </row>
    <row r="84" spans="1:3" x14ac:dyDescent="0.25">
      <c r="A84" t="s">
        <v>1104</v>
      </c>
      <c r="B84" t="s">
        <v>1105</v>
      </c>
      <c r="C84" s="42" t="s">
        <v>369</v>
      </c>
    </row>
    <row r="85" spans="1:3" x14ac:dyDescent="0.25">
      <c r="A85" t="s">
        <v>1106</v>
      </c>
      <c r="B85" t="s">
        <v>1107</v>
      </c>
    </row>
    <row r="86" spans="1:3" x14ac:dyDescent="0.25">
      <c r="A86" t="s">
        <v>89</v>
      </c>
      <c r="B86" t="s">
        <v>90</v>
      </c>
    </row>
    <row r="87" spans="1:3" x14ac:dyDescent="0.25">
      <c r="A87" t="s">
        <v>615</v>
      </c>
      <c r="B87" t="s">
        <v>616</v>
      </c>
    </row>
    <row r="88" spans="1:3" x14ac:dyDescent="0.25">
      <c r="A88" t="s">
        <v>617</v>
      </c>
      <c r="B88" t="s">
        <v>618</v>
      </c>
    </row>
    <row r="89" spans="1:3" x14ac:dyDescent="0.25">
      <c r="A89" t="s">
        <v>619</v>
      </c>
      <c r="B89" t="s">
        <v>620</v>
      </c>
    </row>
    <row r="90" spans="1:3" x14ac:dyDescent="0.25">
      <c r="A90" t="s">
        <v>621</v>
      </c>
      <c r="B90" t="s">
        <v>622</v>
      </c>
    </row>
    <row r="91" spans="1:3" x14ac:dyDescent="0.25">
      <c r="A91" t="s">
        <v>6</v>
      </c>
      <c r="B91" t="s">
        <v>604</v>
      </c>
    </row>
    <row r="92" spans="1:3" x14ac:dyDescent="0.25">
      <c r="A92" t="s">
        <v>7</v>
      </c>
      <c r="B92" t="s">
        <v>605</v>
      </c>
    </row>
    <row r="93" spans="1:3" x14ac:dyDescent="0.25">
      <c r="A93" t="s">
        <v>91</v>
      </c>
      <c r="B93" t="s">
        <v>92</v>
      </c>
    </row>
    <row r="94" spans="1:3" x14ac:dyDescent="0.25">
      <c r="A94" t="s">
        <v>93</v>
      </c>
      <c r="B94" t="s">
        <v>94</v>
      </c>
    </row>
    <row r="95" spans="1:3" x14ac:dyDescent="0.25">
      <c r="A95" t="s">
        <v>727</v>
      </c>
      <c r="B95" t="s">
        <v>728</v>
      </c>
    </row>
    <row r="96" spans="1:3" x14ac:dyDescent="0.25">
      <c r="A96" t="s">
        <v>729</v>
      </c>
      <c r="B96" t="s">
        <v>730</v>
      </c>
    </row>
    <row r="97" spans="1:2" x14ac:dyDescent="0.25">
      <c r="A97" t="s">
        <v>96</v>
      </c>
      <c r="B97" t="s">
        <v>97</v>
      </c>
    </row>
    <row r="98" spans="1:2" x14ac:dyDescent="0.25">
      <c r="A98" t="s">
        <v>272</v>
      </c>
      <c r="B98" t="s">
        <v>273</v>
      </c>
    </row>
    <row r="99" spans="1:2" x14ac:dyDescent="0.25">
      <c r="A99" t="s">
        <v>98</v>
      </c>
      <c r="B99" t="s">
        <v>99</v>
      </c>
    </row>
    <row r="100" spans="1:2" x14ac:dyDescent="0.25">
      <c r="A100" t="s">
        <v>731</v>
      </c>
      <c r="B100" t="s">
        <v>732</v>
      </c>
    </row>
    <row r="101" spans="1:2" x14ac:dyDescent="0.25">
      <c r="A101" t="s">
        <v>100</v>
      </c>
      <c r="B101" t="s">
        <v>101</v>
      </c>
    </row>
    <row r="102" spans="1:2" x14ac:dyDescent="0.25">
      <c r="A102" t="s">
        <v>102</v>
      </c>
      <c r="B102" t="s">
        <v>103</v>
      </c>
    </row>
    <row r="103" spans="1:2" x14ac:dyDescent="0.25">
      <c r="A103" t="s">
        <v>733</v>
      </c>
      <c r="B103" t="s">
        <v>734</v>
      </c>
    </row>
    <row r="104" spans="1:2" x14ac:dyDescent="0.25">
      <c r="A104" t="s">
        <v>1351</v>
      </c>
      <c r="B104" t="s">
        <v>1352</v>
      </c>
    </row>
    <row r="105" spans="1:2" x14ac:dyDescent="0.25">
      <c r="A105" t="s">
        <v>1353</v>
      </c>
      <c r="B105" t="s">
        <v>1354</v>
      </c>
    </row>
    <row r="106" spans="1:2" x14ac:dyDescent="0.25">
      <c r="A106" t="s">
        <v>1459</v>
      </c>
      <c r="B106" t="s">
        <v>1460</v>
      </c>
    </row>
    <row r="107" spans="1:2" x14ac:dyDescent="0.25">
      <c r="A107" t="s">
        <v>1355</v>
      </c>
      <c r="B107" t="s">
        <v>1356</v>
      </c>
    </row>
    <row r="108" spans="1:2" x14ac:dyDescent="0.25">
      <c r="A108" t="s">
        <v>1357</v>
      </c>
      <c r="B108" t="s">
        <v>1358</v>
      </c>
    </row>
    <row r="109" spans="1:2" x14ac:dyDescent="0.25">
      <c r="A109" t="s">
        <v>1359</v>
      </c>
      <c r="B109" t="s">
        <v>1360</v>
      </c>
    </row>
    <row r="110" spans="1:2" x14ac:dyDescent="0.25">
      <c r="A110" t="s">
        <v>1361</v>
      </c>
      <c r="B110" t="s">
        <v>1362</v>
      </c>
    </row>
    <row r="111" spans="1:2" x14ac:dyDescent="0.25">
      <c r="A111" t="s">
        <v>1258</v>
      </c>
      <c r="B111" t="s">
        <v>1259</v>
      </c>
    </row>
    <row r="112" spans="1:2" x14ac:dyDescent="0.25">
      <c r="A112" t="s">
        <v>1461</v>
      </c>
      <c r="B112" t="s">
        <v>1462</v>
      </c>
    </row>
    <row r="113" spans="1:2" x14ac:dyDescent="0.25">
      <c r="A113" t="s">
        <v>1363</v>
      </c>
      <c r="B113" t="s">
        <v>1364</v>
      </c>
    </row>
    <row r="114" spans="1:2" x14ac:dyDescent="0.25">
      <c r="A114" t="s">
        <v>1260</v>
      </c>
      <c r="B114" t="s">
        <v>1261</v>
      </c>
    </row>
    <row r="115" spans="1:2" x14ac:dyDescent="0.25">
      <c r="A115" t="s">
        <v>1262</v>
      </c>
      <c r="B115" t="s">
        <v>1263</v>
      </c>
    </row>
    <row r="116" spans="1:2" x14ac:dyDescent="0.25">
      <c r="A116" t="s">
        <v>1264</v>
      </c>
      <c r="B116" t="s">
        <v>1265</v>
      </c>
    </row>
    <row r="117" spans="1:2" x14ac:dyDescent="0.25">
      <c r="A117" t="s">
        <v>1365</v>
      </c>
      <c r="B117" t="s">
        <v>1366</v>
      </c>
    </row>
    <row r="118" spans="1:2" x14ac:dyDescent="0.25">
      <c r="A118" t="s">
        <v>1266</v>
      </c>
      <c r="B118" t="s">
        <v>1267</v>
      </c>
    </row>
    <row r="119" spans="1:2" x14ac:dyDescent="0.25">
      <c r="A119" t="s">
        <v>1268</v>
      </c>
      <c r="B119" t="s">
        <v>1269</v>
      </c>
    </row>
    <row r="120" spans="1:2" x14ac:dyDescent="0.25">
      <c r="A120" t="s">
        <v>1270</v>
      </c>
      <c r="B120" t="s">
        <v>1271</v>
      </c>
    </row>
    <row r="121" spans="1:2" x14ac:dyDescent="0.25">
      <c r="A121" t="s">
        <v>1272</v>
      </c>
      <c r="B121" t="s">
        <v>1273</v>
      </c>
    </row>
    <row r="122" spans="1:2" x14ac:dyDescent="0.25">
      <c r="A122" t="s">
        <v>1367</v>
      </c>
      <c r="B122" t="s">
        <v>1368</v>
      </c>
    </row>
    <row r="123" spans="1:2" x14ac:dyDescent="0.25">
      <c r="A123" t="s">
        <v>1274</v>
      </c>
      <c r="B123" t="s">
        <v>1275</v>
      </c>
    </row>
    <row r="124" spans="1:2" x14ac:dyDescent="0.25">
      <c r="A124" t="s">
        <v>1276</v>
      </c>
      <c r="B124" t="s">
        <v>1277</v>
      </c>
    </row>
    <row r="125" spans="1:2" x14ac:dyDescent="0.25">
      <c r="A125" t="s">
        <v>1369</v>
      </c>
      <c r="B125" t="s">
        <v>1370</v>
      </c>
    </row>
    <row r="126" spans="1:2" x14ac:dyDescent="0.25">
      <c r="A126" t="s">
        <v>1278</v>
      </c>
      <c r="B126" t="s">
        <v>1279</v>
      </c>
    </row>
    <row r="127" spans="1:2" x14ac:dyDescent="0.25">
      <c r="A127" t="s">
        <v>294</v>
      </c>
      <c r="B127" t="s">
        <v>1280</v>
      </c>
    </row>
    <row r="128" spans="1:2" x14ac:dyDescent="0.25">
      <c r="A128" t="s">
        <v>295</v>
      </c>
      <c r="B128" t="s">
        <v>1281</v>
      </c>
    </row>
    <row r="129" spans="1:2" x14ac:dyDescent="0.25">
      <c r="A129" t="s">
        <v>1371</v>
      </c>
      <c r="B129" t="s">
        <v>1372</v>
      </c>
    </row>
    <row r="130" spans="1:2" x14ac:dyDescent="0.25">
      <c r="A130" t="s">
        <v>1373</v>
      </c>
      <c r="B130" t="s">
        <v>1374</v>
      </c>
    </row>
    <row r="131" spans="1:2" x14ac:dyDescent="0.25">
      <c r="A131" t="s">
        <v>1375</v>
      </c>
      <c r="B131" t="s">
        <v>1376</v>
      </c>
    </row>
    <row r="132" spans="1:2" x14ac:dyDescent="0.25">
      <c r="A132" t="s">
        <v>1377</v>
      </c>
      <c r="B132" t="s">
        <v>1378</v>
      </c>
    </row>
    <row r="133" spans="1:2" x14ac:dyDescent="0.25">
      <c r="A133" t="s">
        <v>1379</v>
      </c>
      <c r="B133" t="s">
        <v>1380</v>
      </c>
    </row>
    <row r="134" spans="1:2" x14ac:dyDescent="0.25">
      <c r="A134" t="s">
        <v>1381</v>
      </c>
      <c r="B134" t="s">
        <v>1382</v>
      </c>
    </row>
    <row r="135" spans="1:2" x14ac:dyDescent="0.25">
      <c r="A135" t="s">
        <v>1383</v>
      </c>
      <c r="B135" t="s">
        <v>1384</v>
      </c>
    </row>
    <row r="136" spans="1:2" x14ac:dyDescent="0.25">
      <c r="A136" t="s">
        <v>1385</v>
      </c>
      <c r="B136" t="s">
        <v>1386</v>
      </c>
    </row>
    <row r="137" spans="1:2" x14ac:dyDescent="0.25">
      <c r="A137" t="s">
        <v>1387</v>
      </c>
      <c r="B137" t="s">
        <v>1388</v>
      </c>
    </row>
    <row r="138" spans="1:2" x14ac:dyDescent="0.25">
      <c r="A138" t="s">
        <v>1389</v>
      </c>
      <c r="B138" t="s">
        <v>1390</v>
      </c>
    </row>
    <row r="139" spans="1:2" x14ac:dyDescent="0.25">
      <c r="A139" t="s">
        <v>1391</v>
      </c>
      <c r="B139" t="s">
        <v>1392</v>
      </c>
    </row>
    <row r="140" spans="1:2" x14ac:dyDescent="0.25">
      <c r="A140" t="s">
        <v>1393</v>
      </c>
      <c r="B140" t="s">
        <v>1394</v>
      </c>
    </row>
    <row r="141" spans="1:2" x14ac:dyDescent="0.25">
      <c r="A141" t="s">
        <v>1395</v>
      </c>
      <c r="B141" t="s">
        <v>1396</v>
      </c>
    </row>
    <row r="142" spans="1:2" x14ac:dyDescent="0.25">
      <c r="A142" t="s">
        <v>1397</v>
      </c>
      <c r="B142" t="s">
        <v>1398</v>
      </c>
    </row>
    <row r="143" spans="1:2" x14ac:dyDescent="0.25">
      <c r="A143" t="s">
        <v>1399</v>
      </c>
      <c r="B143" t="s">
        <v>1400</v>
      </c>
    </row>
    <row r="144" spans="1:2" x14ac:dyDescent="0.25">
      <c r="A144" t="s">
        <v>1401</v>
      </c>
      <c r="B144" t="s">
        <v>1402</v>
      </c>
    </row>
    <row r="145" spans="1:2" x14ac:dyDescent="0.25">
      <c r="A145" t="s">
        <v>1403</v>
      </c>
      <c r="B145" t="s">
        <v>1404</v>
      </c>
    </row>
    <row r="146" spans="1:2" x14ac:dyDescent="0.25">
      <c r="A146" t="s">
        <v>1405</v>
      </c>
      <c r="B146" t="s">
        <v>1406</v>
      </c>
    </row>
    <row r="147" spans="1:2" x14ac:dyDescent="0.25">
      <c r="A147" t="s">
        <v>1407</v>
      </c>
      <c r="B147" t="s">
        <v>1408</v>
      </c>
    </row>
    <row r="148" spans="1:2" x14ac:dyDescent="0.25">
      <c r="A148" t="s">
        <v>1409</v>
      </c>
      <c r="B148" t="s">
        <v>1410</v>
      </c>
    </row>
    <row r="149" spans="1:2" x14ac:dyDescent="0.25">
      <c r="A149" t="s">
        <v>1411</v>
      </c>
      <c r="B149" t="s">
        <v>1412</v>
      </c>
    </row>
    <row r="150" spans="1:2" x14ac:dyDescent="0.25">
      <c r="A150" t="s">
        <v>1463</v>
      </c>
      <c r="B150" t="s">
        <v>1464</v>
      </c>
    </row>
    <row r="151" spans="1:2" x14ac:dyDescent="0.25">
      <c r="A151" t="s">
        <v>1413</v>
      </c>
      <c r="B151" t="s">
        <v>1414</v>
      </c>
    </row>
    <row r="152" spans="1:2" x14ac:dyDescent="0.25">
      <c r="A152" t="s">
        <v>1415</v>
      </c>
      <c r="B152" t="s">
        <v>1416</v>
      </c>
    </row>
    <row r="153" spans="1:2" x14ac:dyDescent="0.25">
      <c r="A153" t="s">
        <v>1417</v>
      </c>
      <c r="B153" t="s">
        <v>1418</v>
      </c>
    </row>
    <row r="154" spans="1:2" x14ac:dyDescent="0.25">
      <c r="A154" t="s">
        <v>1419</v>
      </c>
      <c r="B154" t="s">
        <v>1420</v>
      </c>
    </row>
    <row r="155" spans="1:2" x14ac:dyDescent="0.25">
      <c r="A155" t="s">
        <v>1421</v>
      </c>
      <c r="B155" t="s">
        <v>1422</v>
      </c>
    </row>
    <row r="156" spans="1:2" x14ac:dyDescent="0.25">
      <c r="A156" t="s">
        <v>1423</v>
      </c>
      <c r="B156" t="s">
        <v>1424</v>
      </c>
    </row>
    <row r="157" spans="1:2" x14ac:dyDescent="0.25">
      <c r="A157" t="s">
        <v>1425</v>
      </c>
      <c r="B157" t="s">
        <v>1426</v>
      </c>
    </row>
    <row r="158" spans="1:2" x14ac:dyDescent="0.25">
      <c r="A158" t="s">
        <v>1427</v>
      </c>
      <c r="B158" t="s">
        <v>1428</v>
      </c>
    </row>
    <row r="159" spans="1:2" x14ac:dyDescent="0.25">
      <c r="A159" t="s">
        <v>1429</v>
      </c>
      <c r="B159" t="s">
        <v>1430</v>
      </c>
    </row>
    <row r="160" spans="1:2" x14ac:dyDescent="0.25">
      <c r="A160" t="s">
        <v>1431</v>
      </c>
      <c r="B160" t="s">
        <v>1432</v>
      </c>
    </row>
    <row r="161" spans="1:2" x14ac:dyDescent="0.25">
      <c r="A161" t="s">
        <v>1433</v>
      </c>
      <c r="B161" t="s">
        <v>1434</v>
      </c>
    </row>
    <row r="162" spans="1:2" x14ac:dyDescent="0.25">
      <c r="A162" t="s">
        <v>1435</v>
      </c>
      <c r="B162" t="s">
        <v>1436</v>
      </c>
    </row>
    <row r="163" spans="1:2" x14ac:dyDescent="0.25">
      <c r="A163" t="s">
        <v>1437</v>
      </c>
      <c r="B163" t="s">
        <v>1438</v>
      </c>
    </row>
    <row r="164" spans="1:2" x14ac:dyDescent="0.25">
      <c r="A164" t="s">
        <v>1282</v>
      </c>
      <c r="B164" t="s">
        <v>1283</v>
      </c>
    </row>
    <row r="165" spans="1:2" x14ac:dyDescent="0.25">
      <c r="A165" t="s">
        <v>1284</v>
      </c>
      <c r="B165" t="s">
        <v>1285</v>
      </c>
    </row>
    <row r="166" spans="1:2" x14ac:dyDescent="0.25">
      <c r="A166" t="s">
        <v>1439</v>
      </c>
      <c r="B166" t="s">
        <v>1440</v>
      </c>
    </row>
    <row r="167" spans="1:2" x14ac:dyDescent="0.25">
      <c r="A167" t="s">
        <v>1441</v>
      </c>
      <c r="B167" t="s">
        <v>1442</v>
      </c>
    </row>
    <row r="168" spans="1:2" x14ac:dyDescent="0.25">
      <c r="A168" t="s">
        <v>1443</v>
      </c>
      <c r="B168" t="s">
        <v>1444</v>
      </c>
    </row>
    <row r="169" spans="1:2" x14ac:dyDescent="0.25">
      <c r="A169" t="s">
        <v>1286</v>
      </c>
      <c r="B169" t="s">
        <v>1287</v>
      </c>
    </row>
    <row r="170" spans="1:2" x14ac:dyDescent="0.25">
      <c r="A170" t="s">
        <v>1288</v>
      </c>
      <c r="B170" t="s">
        <v>1289</v>
      </c>
    </row>
    <row r="171" spans="1:2" x14ac:dyDescent="0.25">
      <c r="A171" t="s">
        <v>1445</v>
      </c>
      <c r="B171" t="s">
        <v>1446</v>
      </c>
    </row>
    <row r="172" spans="1:2" x14ac:dyDescent="0.25">
      <c r="A172" t="s">
        <v>1447</v>
      </c>
      <c r="B172" t="s">
        <v>1448</v>
      </c>
    </row>
    <row r="173" spans="1:2" x14ac:dyDescent="0.25">
      <c r="A173" t="s">
        <v>1449</v>
      </c>
      <c r="B173" t="s">
        <v>1450</v>
      </c>
    </row>
    <row r="174" spans="1:2" x14ac:dyDescent="0.25">
      <c r="A174" t="s">
        <v>104</v>
      </c>
      <c r="B174" t="s">
        <v>105</v>
      </c>
    </row>
    <row r="175" spans="1:2" x14ac:dyDescent="0.25">
      <c r="A175" t="s">
        <v>106</v>
      </c>
      <c r="B175" t="s">
        <v>107</v>
      </c>
    </row>
    <row r="176" spans="1:2" x14ac:dyDescent="0.25">
      <c r="A176" t="s">
        <v>108</v>
      </c>
      <c r="B176" t="s">
        <v>109</v>
      </c>
    </row>
    <row r="177" spans="1:2" x14ac:dyDescent="0.25">
      <c r="A177" t="s">
        <v>110</v>
      </c>
      <c r="B177" t="s">
        <v>111</v>
      </c>
    </row>
    <row r="178" spans="1:2" x14ac:dyDescent="0.25">
      <c r="A178" t="s">
        <v>298</v>
      </c>
      <c r="B178" t="s">
        <v>299</v>
      </c>
    </row>
    <row r="179" spans="1:2" x14ac:dyDescent="0.25">
      <c r="A179" t="s">
        <v>112</v>
      </c>
      <c r="B179" t="s">
        <v>113</v>
      </c>
    </row>
    <row r="180" spans="1:2" x14ac:dyDescent="0.25">
      <c r="A180" t="s">
        <v>114</v>
      </c>
      <c r="B180" t="s">
        <v>115</v>
      </c>
    </row>
    <row r="181" spans="1:2" x14ac:dyDescent="0.25">
      <c r="A181" t="s">
        <v>274</v>
      </c>
      <c r="B181" t="s">
        <v>275</v>
      </c>
    </row>
    <row r="182" spans="1:2" x14ac:dyDescent="0.25">
      <c r="A182" t="s">
        <v>276</v>
      </c>
      <c r="B182" t="s">
        <v>277</v>
      </c>
    </row>
    <row r="183" spans="1:2" x14ac:dyDescent="0.25">
      <c r="A183" t="s">
        <v>116</v>
      </c>
      <c r="B183" t="s">
        <v>117</v>
      </c>
    </row>
    <row r="184" spans="1:2" x14ac:dyDescent="0.25">
      <c r="A184" t="s">
        <v>118</v>
      </c>
      <c r="B184" t="s">
        <v>119</v>
      </c>
    </row>
    <row r="185" spans="1:2" x14ac:dyDescent="0.25">
      <c r="A185" t="s">
        <v>120</v>
      </c>
      <c r="B185" t="s">
        <v>121</v>
      </c>
    </row>
    <row r="186" spans="1:2" x14ac:dyDescent="0.25">
      <c r="A186" t="s">
        <v>122</v>
      </c>
      <c r="B186" t="s">
        <v>123</v>
      </c>
    </row>
    <row r="187" spans="1:2" x14ac:dyDescent="0.25">
      <c r="A187" t="s">
        <v>278</v>
      </c>
      <c r="B187" t="s">
        <v>279</v>
      </c>
    </row>
    <row r="188" spans="1:2" x14ac:dyDescent="0.25">
      <c r="A188" t="s">
        <v>786</v>
      </c>
      <c r="B188" t="s">
        <v>787</v>
      </c>
    </row>
    <row r="189" spans="1:2" x14ac:dyDescent="0.25">
      <c r="A189" t="s">
        <v>735</v>
      </c>
      <c r="B189" t="s">
        <v>788</v>
      </c>
    </row>
    <row r="190" spans="1:2" x14ac:dyDescent="0.25">
      <c r="A190" t="s">
        <v>736</v>
      </c>
      <c r="B190" t="s">
        <v>737</v>
      </c>
    </row>
    <row r="191" spans="1:2" x14ac:dyDescent="0.25">
      <c r="A191" t="s">
        <v>738</v>
      </c>
      <c r="B191" t="s">
        <v>739</v>
      </c>
    </row>
    <row r="192" spans="1:2" x14ac:dyDescent="0.25">
      <c r="A192" t="s">
        <v>740</v>
      </c>
      <c r="B192" t="s">
        <v>741</v>
      </c>
    </row>
    <row r="193" spans="1:2" x14ac:dyDescent="0.25">
      <c r="A193" t="s">
        <v>125</v>
      </c>
      <c r="B193" t="s">
        <v>126</v>
      </c>
    </row>
    <row r="194" spans="1:2" x14ac:dyDescent="0.25">
      <c r="A194" t="s">
        <v>124</v>
      </c>
      <c r="B194" t="s">
        <v>516</v>
      </c>
    </row>
    <row r="195" spans="1:2" x14ac:dyDescent="0.25">
      <c r="A195" t="s">
        <v>127</v>
      </c>
      <c r="B195" t="s">
        <v>128</v>
      </c>
    </row>
    <row r="196" spans="1:2" x14ac:dyDescent="0.25">
      <c r="A196" t="s">
        <v>129</v>
      </c>
      <c r="B196" t="s">
        <v>130</v>
      </c>
    </row>
    <row r="197" spans="1:2" x14ac:dyDescent="0.25">
      <c r="A197" t="s">
        <v>1290</v>
      </c>
      <c r="B197" t="s">
        <v>1291</v>
      </c>
    </row>
    <row r="198" spans="1:2" x14ac:dyDescent="0.25">
      <c r="A198" t="s">
        <v>131</v>
      </c>
      <c r="B198" t="s">
        <v>132</v>
      </c>
    </row>
    <row r="199" spans="1:2" x14ac:dyDescent="0.25">
      <c r="A199" t="s">
        <v>133</v>
      </c>
      <c r="B199" t="s">
        <v>134</v>
      </c>
    </row>
    <row r="200" spans="1:2" x14ac:dyDescent="0.25">
      <c r="A200" t="s">
        <v>135</v>
      </c>
      <c r="B200" t="s">
        <v>136</v>
      </c>
    </row>
    <row r="201" spans="1:2" x14ac:dyDescent="0.25">
      <c r="A201" t="s">
        <v>137</v>
      </c>
      <c r="B201" t="s">
        <v>138</v>
      </c>
    </row>
    <row r="202" spans="1:2" x14ac:dyDescent="0.25">
      <c r="A202" t="s">
        <v>139</v>
      </c>
      <c r="B202" t="s">
        <v>140</v>
      </c>
    </row>
    <row r="203" spans="1:2" x14ac:dyDescent="0.25">
      <c r="A203" t="s">
        <v>141</v>
      </c>
      <c r="B203" t="s">
        <v>142</v>
      </c>
    </row>
    <row r="204" spans="1:2" x14ac:dyDescent="0.25">
      <c r="A204" t="s">
        <v>143</v>
      </c>
      <c r="B204" t="s">
        <v>144</v>
      </c>
    </row>
    <row r="205" spans="1:2" x14ac:dyDescent="0.25">
      <c r="A205" t="s">
        <v>145</v>
      </c>
      <c r="B205" t="s">
        <v>146</v>
      </c>
    </row>
    <row r="206" spans="1:2" x14ac:dyDescent="0.25">
      <c r="A206" t="s">
        <v>147</v>
      </c>
      <c r="B206" t="s">
        <v>148</v>
      </c>
    </row>
    <row r="207" spans="1:2" x14ac:dyDescent="0.25">
      <c r="A207" t="s">
        <v>1292</v>
      </c>
      <c r="B207" t="s">
        <v>1293</v>
      </c>
    </row>
    <row r="208" spans="1:2" x14ac:dyDescent="0.25">
      <c r="A208" t="s">
        <v>1294</v>
      </c>
      <c r="B208" t="s">
        <v>1295</v>
      </c>
    </row>
    <row r="209" spans="1:2" x14ac:dyDescent="0.25">
      <c r="A209" t="s">
        <v>1296</v>
      </c>
      <c r="B209" t="s">
        <v>1297</v>
      </c>
    </row>
    <row r="210" spans="1:2" x14ac:dyDescent="0.25">
      <c r="A210" t="s">
        <v>149</v>
      </c>
      <c r="B210" t="s">
        <v>150</v>
      </c>
    </row>
    <row r="211" spans="1:2" x14ac:dyDescent="0.25">
      <c r="A211" t="s">
        <v>1298</v>
      </c>
      <c r="B211" t="s">
        <v>1299</v>
      </c>
    </row>
    <row r="212" spans="1:2" x14ac:dyDescent="0.25">
      <c r="A212" t="s">
        <v>151</v>
      </c>
      <c r="B212" t="s">
        <v>152</v>
      </c>
    </row>
    <row r="213" spans="1:2" x14ac:dyDescent="0.25">
      <c r="A213" t="s">
        <v>153</v>
      </c>
      <c r="B213" t="s">
        <v>154</v>
      </c>
    </row>
    <row r="214" spans="1:2" x14ac:dyDescent="0.25">
      <c r="A214" t="s">
        <v>155</v>
      </c>
      <c r="B214" t="s">
        <v>156</v>
      </c>
    </row>
    <row r="215" spans="1:2" x14ac:dyDescent="0.25">
      <c r="A215" t="s">
        <v>157</v>
      </c>
      <c r="B215" t="s">
        <v>158</v>
      </c>
    </row>
    <row r="216" spans="1:2" x14ac:dyDescent="0.25">
      <c r="A216" t="s">
        <v>159</v>
      </c>
      <c r="B216" t="s">
        <v>160</v>
      </c>
    </row>
    <row r="217" spans="1:2" x14ac:dyDescent="0.25">
      <c r="A217" t="s">
        <v>161</v>
      </c>
      <c r="B217" t="s">
        <v>162</v>
      </c>
    </row>
    <row r="218" spans="1:2" x14ac:dyDescent="0.25">
      <c r="A218" t="s">
        <v>300</v>
      </c>
      <c r="B218" t="s">
        <v>301</v>
      </c>
    </row>
    <row r="219" spans="1:2" x14ac:dyDescent="0.25">
      <c r="A219" t="s">
        <v>163</v>
      </c>
      <c r="B219" t="s">
        <v>164</v>
      </c>
    </row>
    <row r="220" spans="1:2" x14ac:dyDescent="0.25">
      <c r="A220" t="s">
        <v>165</v>
      </c>
      <c r="B220" t="s">
        <v>166</v>
      </c>
    </row>
    <row r="221" spans="1:2" x14ac:dyDescent="0.25">
      <c r="A221" t="s">
        <v>167</v>
      </c>
      <c r="B221" t="s">
        <v>168</v>
      </c>
    </row>
    <row r="222" spans="1:2" x14ac:dyDescent="0.25">
      <c r="A222" t="s">
        <v>1300</v>
      </c>
      <c r="B222" t="s">
        <v>1301</v>
      </c>
    </row>
    <row r="223" spans="1:2" x14ac:dyDescent="0.25">
      <c r="A223" t="s">
        <v>512</v>
      </c>
      <c r="B223" t="s">
        <v>517</v>
      </c>
    </row>
    <row r="224" spans="1:2" x14ac:dyDescent="0.25">
      <c r="A224" t="s">
        <v>169</v>
      </c>
      <c r="B224" t="s">
        <v>170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3:F44"/>
  <sheetViews>
    <sheetView topLeftCell="A5" zoomScale="90" zoomScaleNormal="90" workbookViewId="0">
      <selection activeCell="I25" sqref="I25"/>
    </sheetView>
  </sheetViews>
  <sheetFormatPr defaultRowHeight="15" x14ac:dyDescent="0.25"/>
  <cols>
    <col min="2" max="2" width="14.28515625" customWidth="1"/>
    <col min="3" max="3" width="56.28515625" bestFit="1" customWidth="1"/>
    <col min="4" max="4" width="17.85546875" style="18" customWidth="1"/>
    <col min="5" max="5" width="17.7109375" style="18" customWidth="1"/>
    <col min="6" max="6" width="8.42578125" bestFit="1" customWidth="1"/>
    <col min="7" max="7" width="19.5703125" customWidth="1"/>
    <col min="8" max="8" width="22.7109375" customWidth="1"/>
    <col min="9" max="9" width="20" customWidth="1"/>
  </cols>
  <sheetData>
    <row r="3" spans="2:6" ht="61.5" x14ac:dyDescent="0.9">
      <c r="C3" s="16" t="s">
        <v>282</v>
      </c>
      <c r="D3" s="17" t="s">
        <v>290</v>
      </c>
    </row>
    <row r="4" spans="2:6" s="19" customFormat="1" ht="30.75" customHeight="1" x14ac:dyDescent="0.25">
      <c r="B4" s="20" t="s">
        <v>283</v>
      </c>
      <c r="C4" s="20" t="s">
        <v>284</v>
      </c>
      <c r="D4" s="21" t="s">
        <v>286</v>
      </c>
      <c r="E4" s="21" t="s">
        <v>287</v>
      </c>
      <c r="F4" s="21" t="s">
        <v>293</v>
      </c>
    </row>
    <row r="5" spans="2:6" x14ac:dyDescent="0.25">
      <c r="B5" s="3">
        <v>43778</v>
      </c>
      <c r="C5" t="s">
        <v>289</v>
      </c>
      <c r="D5" s="18">
        <v>43778.020833333336</v>
      </c>
      <c r="E5" s="18">
        <v>43780.645833333336</v>
      </c>
      <c r="F5" s="22">
        <f>E5-D5</f>
        <v>2.625</v>
      </c>
    </row>
    <row r="6" spans="2:6" x14ac:dyDescent="0.25">
      <c r="B6" s="3">
        <v>43789</v>
      </c>
      <c r="C6" t="s">
        <v>288</v>
      </c>
      <c r="D6" s="18">
        <v>43789.083333333336</v>
      </c>
      <c r="E6" s="18">
        <v>43789.3125</v>
      </c>
      <c r="F6" s="22">
        <f t="shared" ref="F6:F17" si="0">E6-D6</f>
        <v>0.22916666666424135</v>
      </c>
    </row>
    <row r="7" spans="2:6" x14ac:dyDescent="0.25">
      <c r="B7" s="3">
        <v>43791</v>
      </c>
      <c r="C7" t="s">
        <v>285</v>
      </c>
      <c r="D7" s="18">
        <v>43791.166666666664</v>
      </c>
      <c r="E7" s="18">
        <v>43791.385416666664</v>
      </c>
      <c r="F7" s="22">
        <f t="shared" si="0"/>
        <v>0.21875</v>
      </c>
    </row>
    <row r="8" spans="2:6" x14ac:dyDescent="0.25">
      <c r="B8" s="3">
        <v>43795</v>
      </c>
      <c r="C8" t="s">
        <v>291</v>
      </c>
      <c r="D8" s="18">
        <v>43795.291666666664</v>
      </c>
      <c r="E8" s="18">
        <v>43795.319444444445</v>
      </c>
      <c r="F8" s="22">
        <f t="shared" si="0"/>
        <v>2.7777777781011537E-2</v>
      </c>
    </row>
    <row r="9" spans="2:6" x14ac:dyDescent="0.25">
      <c r="B9" s="3">
        <v>43796</v>
      </c>
      <c r="C9" t="s">
        <v>291</v>
      </c>
      <c r="D9" s="18">
        <v>43796.916666666664</v>
      </c>
      <c r="E9" s="18">
        <v>43797.166666666664</v>
      </c>
      <c r="F9" s="22">
        <f t="shared" si="0"/>
        <v>0.25</v>
      </c>
    </row>
    <row r="10" spans="2:6" x14ac:dyDescent="0.25">
      <c r="B10" s="3">
        <v>43797</v>
      </c>
      <c r="C10" t="s">
        <v>292</v>
      </c>
      <c r="D10" s="18">
        <v>43797.854166666664</v>
      </c>
      <c r="E10" s="18">
        <v>43797.9375</v>
      </c>
      <c r="F10" s="22">
        <f t="shared" si="0"/>
        <v>8.3333333335758653E-2</v>
      </c>
    </row>
    <row r="11" spans="2:6" x14ac:dyDescent="0.25">
      <c r="B11" s="3">
        <v>43798</v>
      </c>
      <c r="C11" t="s">
        <v>291</v>
      </c>
      <c r="D11" s="18">
        <v>43798.3125</v>
      </c>
      <c r="E11" s="18">
        <v>43798.479166666664</v>
      </c>
      <c r="F11" s="22">
        <f t="shared" si="0"/>
        <v>0.16666666666424135</v>
      </c>
    </row>
    <row r="12" spans="2:6" x14ac:dyDescent="0.25">
      <c r="B12" s="3">
        <v>43802</v>
      </c>
      <c r="C12" t="s">
        <v>302</v>
      </c>
      <c r="D12" s="18">
        <v>43802.302083333336</v>
      </c>
      <c r="E12" s="18">
        <v>43802.333333333336</v>
      </c>
      <c r="F12" s="22">
        <f t="shared" si="0"/>
        <v>3.125E-2</v>
      </c>
    </row>
    <row r="13" spans="2:6" x14ac:dyDescent="0.25">
      <c r="B13" s="3">
        <v>43803</v>
      </c>
      <c r="C13" t="s">
        <v>291</v>
      </c>
      <c r="D13" s="18">
        <v>43803.388888888891</v>
      </c>
      <c r="E13" s="18">
        <v>43803.395833333336</v>
      </c>
      <c r="F13" s="22">
        <f t="shared" si="0"/>
        <v>6.9444444452528842E-3</v>
      </c>
    </row>
    <row r="14" spans="2:6" x14ac:dyDescent="0.25">
      <c r="B14" s="3">
        <v>43805</v>
      </c>
      <c r="C14" t="s">
        <v>303</v>
      </c>
      <c r="D14" s="18">
        <v>43805.5</v>
      </c>
      <c r="E14" s="18">
        <v>43805.520833333336</v>
      </c>
      <c r="F14" s="22">
        <f t="shared" si="0"/>
        <v>2.0833333335758653E-2</v>
      </c>
    </row>
    <row r="15" spans="2:6" x14ac:dyDescent="0.25">
      <c r="B15" s="3">
        <v>43836</v>
      </c>
      <c r="C15" t="s">
        <v>291</v>
      </c>
      <c r="D15" s="18">
        <v>43836.291666666664</v>
      </c>
      <c r="E15" s="18">
        <v>43836.375</v>
      </c>
      <c r="F15" s="22">
        <f t="shared" si="0"/>
        <v>8.3333333335758653E-2</v>
      </c>
    </row>
    <row r="16" spans="2:6" x14ac:dyDescent="0.25">
      <c r="B16" s="3">
        <v>43836</v>
      </c>
      <c r="C16" t="s">
        <v>288</v>
      </c>
      <c r="D16" s="18">
        <v>43836.916666666664</v>
      </c>
      <c r="E16" s="18">
        <v>43836.958333333336</v>
      </c>
      <c r="F16" s="22">
        <f t="shared" si="0"/>
        <v>4.1666666671517305E-2</v>
      </c>
    </row>
    <row r="17" spans="2:6" x14ac:dyDescent="0.25">
      <c r="B17" s="3">
        <v>43845</v>
      </c>
      <c r="D17" s="18">
        <v>43845.291666666664</v>
      </c>
      <c r="E17" s="18">
        <v>43845.333333333336</v>
      </c>
      <c r="F17" s="22">
        <f t="shared" si="0"/>
        <v>4.1666666671517305E-2</v>
      </c>
    </row>
    <row r="18" spans="2:6" x14ac:dyDescent="0.25">
      <c r="B18" s="3">
        <v>43846</v>
      </c>
      <c r="D18" s="18">
        <v>43846.541666666664</v>
      </c>
      <c r="E18" s="18">
        <v>43846.583333333336</v>
      </c>
      <c r="F18" s="22">
        <f>E18-D18</f>
        <v>4.1666666671517305E-2</v>
      </c>
    </row>
    <row r="19" spans="2:6" x14ac:dyDescent="0.25">
      <c r="B19" s="3">
        <v>43848</v>
      </c>
      <c r="C19" t="s">
        <v>310</v>
      </c>
      <c r="D19" s="18">
        <v>43848.583333333336</v>
      </c>
      <c r="E19" s="18">
        <v>43848.75</v>
      </c>
      <c r="F19" s="22">
        <f t="shared" ref="F19:F44" si="1">E19-D19</f>
        <v>0.16666666666424135</v>
      </c>
    </row>
    <row r="20" spans="2:6" x14ac:dyDescent="0.25">
      <c r="B20" s="3">
        <v>43850</v>
      </c>
      <c r="D20" s="18">
        <v>43850.666666666664</v>
      </c>
      <c r="E20" s="18">
        <v>43850.708333333336</v>
      </c>
      <c r="F20" s="22">
        <f t="shared" si="1"/>
        <v>4.1666666671517305E-2</v>
      </c>
    </row>
    <row r="21" spans="2:6" x14ac:dyDescent="0.25">
      <c r="B21" s="3">
        <v>43894</v>
      </c>
      <c r="C21" t="s">
        <v>310</v>
      </c>
      <c r="D21" s="18">
        <v>43894.9375</v>
      </c>
      <c r="E21" s="18">
        <v>43895.291666666664</v>
      </c>
      <c r="F21" s="22">
        <f t="shared" si="1"/>
        <v>0.35416666666424135</v>
      </c>
    </row>
    <row r="22" spans="2:6" x14ac:dyDescent="0.25">
      <c r="B22" s="3">
        <v>43895</v>
      </c>
      <c r="C22" t="s">
        <v>310</v>
      </c>
      <c r="D22" s="18">
        <v>43895.895833333336</v>
      </c>
      <c r="E22" s="18">
        <v>43896.333333333336</v>
      </c>
      <c r="F22" s="22">
        <f t="shared" si="1"/>
        <v>0.4375</v>
      </c>
    </row>
    <row r="23" spans="2:6" x14ac:dyDescent="0.25">
      <c r="B23" s="3">
        <v>43927</v>
      </c>
      <c r="C23" t="s">
        <v>381</v>
      </c>
      <c r="D23" s="18">
        <v>43927.979166666664</v>
      </c>
      <c r="E23" s="18">
        <v>43928.354166666664</v>
      </c>
      <c r="F23" s="22">
        <f t="shared" si="1"/>
        <v>0.375</v>
      </c>
    </row>
    <row r="24" spans="2:6" x14ac:dyDescent="0.25">
      <c r="B24" s="3">
        <v>43984</v>
      </c>
      <c r="C24" t="s">
        <v>288</v>
      </c>
      <c r="D24" s="18">
        <v>43984.041666666664</v>
      </c>
      <c r="E24" s="18">
        <v>43984.333333333336</v>
      </c>
      <c r="F24" s="22">
        <f t="shared" si="1"/>
        <v>0.29166666667151731</v>
      </c>
    </row>
    <row r="25" spans="2:6" x14ac:dyDescent="0.25">
      <c r="B25" s="3">
        <v>43986</v>
      </c>
      <c r="C25" t="s">
        <v>288</v>
      </c>
      <c r="D25" s="18">
        <v>43986.916666666664</v>
      </c>
      <c r="E25" s="18">
        <v>43987.333333333336</v>
      </c>
      <c r="F25" s="22">
        <f t="shared" si="1"/>
        <v>0.41666666667151731</v>
      </c>
    </row>
    <row r="26" spans="2:6" x14ac:dyDescent="0.25">
      <c r="B26" s="3">
        <v>43991</v>
      </c>
      <c r="C26" t="s">
        <v>428</v>
      </c>
      <c r="D26" s="18">
        <v>43991.666666666664</v>
      </c>
      <c r="E26" s="18">
        <v>43991.75</v>
      </c>
      <c r="F26" s="22">
        <f t="shared" si="1"/>
        <v>8.3333333335758653E-2</v>
      </c>
    </row>
    <row r="27" spans="2:6" x14ac:dyDescent="0.25">
      <c r="B27" s="3">
        <v>44074</v>
      </c>
      <c r="C27" t="s">
        <v>445</v>
      </c>
      <c r="D27" s="18">
        <v>44074.291666666664</v>
      </c>
      <c r="E27" s="18">
        <v>44074.354166666664</v>
      </c>
      <c r="F27" s="22">
        <f t="shared" si="1"/>
        <v>6.25E-2</v>
      </c>
    </row>
    <row r="28" spans="2:6" x14ac:dyDescent="0.25">
      <c r="B28" s="3">
        <v>44099</v>
      </c>
      <c r="D28" s="18">
        <v>44099.177083333336</v>
      </c>
      <c r="E28" s="18">
        <v>44099.375</v>
      </c>
      <c r="F28" s="22">
        <f t="shared" si="1"/>
        <v>0.19791666666424135</v>
      </c>
    </row>
    <row r="29" spans="2:6" x14ac:dyDescent="0.25">
      <c r="B29" s="3">
        <v>44106</v>
      </c>
      <c r="C29" t="s">
        <v>446</v>
      </c>
      <c r="D29" s="18">
        <v>44106.291666666664</v>
      </c>
      <c r="E29" s="18">
        <v>44106.3125</v>
      </c>
      <c r="F29" s="22">
        <f t="shared" si="1"/>
        <v>2.0833333335758653E-2</v>
      </c>
    </row>
    <row r="30" spans="2:6" x14ac:dyDescent="0.25">
      <c r="B30" s="3">
        <v>44161</v>
      </c>
      <c r="C30" t="s">
        <v>446</v>
      </c>
      <c r="D30" s="18">
        <v>44161.916666666664</v>
      </c>
      <c r="E30" s="18">
        <v>44162.333333333336</v>
      </c>
      <c r="F30" s="22">
        <f t="shared" si="1"/>
        <v>0.41666666667151731</v>
      </c>
    </row>
    <row r="31" spans="2:6" x14ac:dyDescent="0.25">
      <c r="B31" s="3">
        <v>44180</v>
      </c>
      <c r="C31" t="s">
        <v>454</v>
      </c>
      <c r="D31" s="18">
        <v>44180.145833333336</v>
      </c>
      <c r="E31" s="18">
        <v>44180.3125</v>
      </c>
      <c r="F31" s="22">
        <f t="shared" si="1"/>
        <v>0.16666666666424135</v>
      </c>
    </row>
    <row r="32" spans="2:6" x14ac:dyDescent="0.25">
      <c r="B32" s="3">
        <v>44187</v>
      </c>
      <c r="C32" t="s">
        <v>454</v>
      </c>
      <c r="D32" s="18">
        <v>44186.854166666664</v>
      </c>
      <c r="E32" s="18">
        <v>44187.333333333336</v>
      </c>
      <c r="F32" s="22">
        <f t="shared" si="1"/>
        <v>0.47916666667151731</v>
      </c>
    </row>
    <row r="33" spans="2:6" x14ac:dyDescent="0.25">
      <c r="B33" s="3">
        <v>44188</v>
      </c>
      <c r="C33" t="s">
        <v>455</v>
      </c>
      <c r="D33" s="18">
        <v>44188.916666666664</v>
      </c>
      <c r="E33" s="18">
        <v>44189.354166666664</v>
      </c>
      <c r="F33" s="22">
        <f t="shared" si="1"/>
        <v>0.4375</v>
      </c>
    </row>
    <row r="34" spans="2:6" x14ac:dyDescent="0.25">
      <c r="B34" s="3">
        <v>44189</v>
      </c>
      <c r="C34" t="s">
        <v>457</v>
      </c>
      <c r="D34" s="18">
        <v>44189.822916666664</v>
      </c>
      <c r="E34" s="18">
        <v>44193.583333333336</v>
      </c>
      <c r="F34" s="22">
        <f t="shared" si="1"/>
        <v>3.7604166666715173</v>
      </c>
    </row>
    <row r="35" spans="2:6" x14ac:dyDescent="0.25">
      <c r="B35" s="3">
        <v>44200</v>
      </c>
      <c r="C35" t="s">
        <v>456</v>
      </c>
      <c r="D35" s="18">
        <v>44200.291666666664</v>
      </c>
      <c r="E35" s="18">
        <v>44200.395833333336</v>
      </c>
      <c r="F35" s="22">
        <f t="shared" si="1"/>
        <v>0.10416666667151731</v>
      </c>
    </row>
    <row r="36" spans="2:6" x14ac:dyDescent="0.25">
      <c r="B36" s="3">
        <v>44231</v>
      </c>
      <c r="C36" t="s">
        <v>455</v>
      </c>
      <c r="D36" s="18">
        <v>44231.333333333336</v>
      </c>
      <c r="E36" s="18">
        <v>44231.666666666664</v>
      </c>
      <c r="F36" s="22">
        <f t="shared" si="1"/>
        <v>0.33333333332848269</v>
      </c>
    </row>
    <row r="37" spans="2:6" x14ac:dyDescent="0.25">
      <c r="B37" s="3">
        <v>44264</v>
      </c>
      <c r="C37" t="s">
        <v>455</v>
      </c>
      <c r="D37" s="18">
        <v>44264.708333333336</v>
      </c>
      <c r="E37" s="18">
        <v>44265.520833333336</v>
      </c>
      <c r="F37" s="22">
        <f t="shared" si="1"/>
        <v>0.8125</v>
      </c>
    </row>
    <row r="38" spans="2:6" x14ac:dyDescent="0.25">
      <c r="B38" s="3">
        <v>44306</v>
      </c>
      <c r="C38" t="s">
        <v>288</v>
      </c>
      <c r="D38" s="18">
        <v>44306.895833333336</v>
      </c>
      <c r="E38" s="18">
        <v>44307.083333333336</v>
      </c>
      <c r="F38" s="22">
        <f t="shared" si="1"/>
        <v>0.1875</v>
      </c>
    </row>
    <row r="39" spans="2:6" x14ac:dyDescent="0.25">
      <c r="B39" s="3">
        <v>44338</v>
      </c>
      <c r="D39" s="18">
        <v>44338.715277777781</v>
      </c>
      <c r="E39" s="18">
        <v>44341.604166666664</v>
      </c>
      <c r="F39" s="22">
        <f t="shared" si="1"/>
        <v>2.8888888888832298</v>
      </c>
    </row>
    <row r="40" spans="2:6" x14ac:dyDescent="0.25">
      <c r="B40" s="3">
        <v>44355</v>
      </c>
      <c r="C40" t="s">
        <v>509</v>
      </c>
      <c r="D40" s="18">
        <v>44355.701388888891</v>
      </c>
      <c r="E40" s="18">
        <v>44357.625</v>
      </c>
      <c r="F40" s="22">
        <f t="shared" si="1"/>
        <v>1.9236111111094942</v>
      </c>
    </row>
    <row r="41" spans="2:6" x14ac:dyDescent="0.25">
      <c r="B41" s="3">
        <v>44368</v>
      </c>
      <c r="C41" t="s">
        <v>455</v>
      </c>
      <c r="D41" s="18">
        <v>44368.291666666664</v>
      </c>
      <c r="E41" s="18">
        <v>44368.4375</v>
      </c>
      <c r="F41" s="22">
        <f t="shared" si="1"/>
        <v>0.14583333333575865</v>
      </c>
    </row>
    <row r="42" spans="2:6" x14ac:dyDescent="0.25">
      <c r="B42" s="3">
        <v>44370</v>
      </c>
      <c r="C42" t="s">
        <v>521</v>
      </c>
      <c r="D42" s="18">
        <v>44370.291666666664</v>
      </c>
      <c r="E42" s="18">
        <v>44400.833333333336</v>
      </c>
      <c r="F42" s="22">
        <f t="shared" si="1"/>
        <v>30.541666666671517</v>
      </c>
    </row>
    <row r="43" spans="2:6" x14ac:dyDescent="0.25">
      <c r="B43" s="3">
        <v>44411</v>
      </c>
      <c r="C43" t="s">
        <v>522</v>
      </c>
      <c r="D43" s="18">
        <v>44411.8125</v>
      </c>
      <c r="E43" s="18">
        <v>44412.458333333336</v>
      </c>
      <c r="F43" s="22">
        <f t="shared" si="1"/>
        <v>0.64583333333575865</v>
      </c>
    </row>
    <row r="44" spans="2:6" x14ac:dyDescent="0.25">
      <c r="B44" s="3">
        <v>44413</v>
      </c>
      <c r="D44" s="18">
        <v>44413.368055555555</v>
      </c>
      <c r="E44" s="18">
        <v>44413.395833333336</v>
      </c>
      <c r="F44" s="22">
        <f t="shared" si="1"/>
        <v>2.7777777781011537E-2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E892"/>
  <sheetViews>
    <sheetView zoomScale="89" zoomScaleNormal="89" workbookViewId="0">
      <pane ySplit="1" topLeftCell="A707" activePane="bottomLeft" state="frozen"/>
      <selection pane="bottomLeft" sqref="A1:U1"/>
    </sheetView>
  </sheetViews>
  <sheetFormatPr defaultColWidth="9.140625" defaultRowHeight="15" x14ac:dyDescent="0.25"/>
  <cols>
    <col min="1" max="1" width="17.85546875" customWidth="1"/>
    <col min="2" max="2" width="90.42578125" customWidth="1"/>
    <col min="3" max="3" width="11.42578125" customWidth="1"/>
    <col min="4" max="4" width="15" customWidth="1"/>
    <col min="5" max="5" width="18.85546875" bestFit="1" customWidth="1"/>
  </cols>
  <sheetData>
    <row r="1" spans="1:5" x14ac:dyDescent="0.25">
      <c r="A1" t="s">
        <v>210</v>
      </c>
      <c r="B1" t="s">
        <v>211</v>
      </c>
      <c r="C1" t="s">
        <v>355</v>
      </c>
      <c r="D1" t="s">
        <v>361</v>
      </c>
      <c r="E1" t="s">
        <v>362</v>
      </c>
    </row>
    <row r="2" spans="1:5" x14ac:dyDescent="0.25">
      <c r="A2" s="11" t="s">
        <v>480</v>
      </c>
      <c r="B2" s="11" t="s">
        <v>442</v>
      </c>
      <c r="E2" s="41">
        <v>44459.504062499997</v>
      </c>
    </row>
    <row r="3" spans="1:5" x14ac:dyDescent="0.25">
      <c r="A3" s="11" t="s">
        <v>480</v>
      </c>
      <c r="B3" s="11" t="s">
        <v>246</v>
      </c>
      <c r="E3" s="41">
        <v>44459.504062499997</v>
      </c>
    </row>
    <row r="4" spans="1:5" x14ac:dyDescent="0.25">
      <c r="A4" s="11" t="s">
        <v>481</v>
      </c>
      <c r="B4" s="11" t="s">
        <v>246</v>
      </c>
      <c r="E4" s="41">
        <v>44459.504062499997</v>
      </c>
    </row>
    <row r="5" spans="1:5" x14ac:dyDescent="0.25">
      <c r="A5" s="11" t="s">
        <v>482</v>
      </c>
      <c r="B5" s="11" t="s">
        <v>248</v>
      </c>
      <c r="E5" s="41">
        <v>44459.504062499997</v>
      </c>
    </row>
    <row r="6" spans="1:5" x14ac:dyDescent="0.25">
      <c r="A6" s="11" t="s">
        <v>471</v>
      </c>
      <c r="B6" s="11" t="s">
        <v>319</v>
      </c>
      <c r="E6" s="41">
        <v>44459.504062499997</v>
      </c>
    </row>
    <row r="7" spans="1:5" x14ac:dyDescent="0.25">
      <c r="A7" s="11" t="s">
        <v>470</v>
      </c>
      <c r="B7" s="11" t="s">
        <v>263</v>
      </c>
      <c r="E7" s="41">
        <v>44459.504062499997</v>
      </c>
    </row>
    <row r="8" spans="1:5" x14ac:dyDescent="0.25">
      <c r="A8" s="11" t="s">
        <v>475</v>
      </c>
      <c r="B8" s="11" t="s">
        <v>242</v>
      </c>
      <c r="E8" s="41">
        <v>44459.504062499997</v>
      </c>
    </row>
    <row r="9" spans="1:5" x14ac:dyDescent="0.25">
      <c r="A9" s="11" t="s">
        <v>475</v>
      </c>
      <c r="B9" s="11" t="s">
        <v>265</v>
      </c>
      <c r="E9" s="41">
        <v>44459.504062499997</v>
      </c>
    </row>
    <row r="10" spans="1:5" x14ac:dyDescent="0.25">
      <c r="A10" s="11" t="s">
        <v>475</v>
      </c>
      <c r="B10" s="11" t="s">
        <v>265</v>
      </c>
      <c r="E10" s="41">
        <v>44459.504062499997</v>
      </c>
    </row>
    <row r="11" spans="1:5" x14ac:dyDescent="0.25">
      <c r="A11" s="11" t="s">
        <v>475</v>
      </c>
      <c r="B11" s="11" t="s">
        <v>265</v>
      </c>
      <c r="E11" s="41">
        <v>44459.504062499997</v>
      </c>
    </row>
    <row r="12" spans="1:5" x14ac:dyDescent="0.25">
      <c r="A12" s="11" t="s">
        <v>474</v>
      </c>
      <c r="B12" s="11" t="s">
        <v>265</v>
      </c>
      <c r="E12" s="41">
        <v>44459.504062499997</v>
      </c>
    </row>
    <row r="13" spans="1:5" x14ac:dyDescent="0.25">
      <c r="A13" s="11" t="s">
        <v>499</v>
      </c>
      <c r="B13" s="11" t="s">
        <v>235</v>
      </c>
      <c r="E13" s="41">
        <v>44459.504062499997</v>
      </c>
    </row>
    <row r="14" spans="1:5" x14ac:dyDescent="0.25">
      <c r="A14" s="11" t="s">
        <v>500</v>
      </c>
      <c r="B14" s="11" t="s">
        <v>495</v>
      </c>
      <c r="E14" s="41">
        <v>44459.504062499997</v>
      </c>
    </row>
    <row r="15" spans="1:5" x14ac:dyDescent="0.25">
      <c r="A15" s="11" t="s">
        <v>500</v>
      </c>
      <c r="B15" s="11" t="s">
        <v>472</v>
      </c>
      <c r="E15" s="41">
        <v>44459.504062499997</v>
      </c>
    </row>
    <row r="16" spans="1:5" x14ac:dyDescent="0.25">
      <c r="A16" s="11" t="s">
        <v>484</v>
      </c>
      <c r="B16" s="11" t="s">
        <v>472</v>
      </c>
      <c r="E16" s="41">
        <v>44459.504062499997</v>
      </c>
    </row>
    <row r="17" spans="1:5" x14ac:dyDescent="0.25">
      <c r="A17" s="11" t="s">
        <v>484</v>
      </c>
      <c r="B17" s="11" t="s">
        <v>233</v>
      </c>
      <c r="E17" s="41">
        <v>44459.504062499997</v>
      </c>
    </row>
    <row r="18" spans="1:5" x14ac:dyDescent="0.25">
      <c r="A18" s="11" t="s">
        <v>485</v>
      </c>
      <c r="B18" s="11" t="s">
        <v>233</v>
      </c>
      <c r="E18" s="41">
        <v>44459.504062499997</v>
      </c>
    </row>
    <row r="19" spans="1:5" x14ac:dyDescent="0.25">
      <c r="A19" s="11" t="s">
        <v>477</v>
      </c>
      <c r="B19" s="11" t="s">
        <v>234</v>
      </c>
      <c r="E19" s="41">
        <v>44459.504062499997</v>
      </c>
    </row>
    <row r="20" spans="1:5" x14ac:dyDescent="0.25">
      <c r="A20" s="11" t="s">
        <v>485</v>
      </c>
      <c r="B20" s="11" t="s">
        <v>256</v>
      </c>
      <c r="E20" s="41">
        <v>44459.504062499997</v>
      </c>
    </row>
    <row r="21" spans="1:5" x14ac:dyDescent="0.25">
      <c r="A21" s="11" t="s">
        <v>486</v>
      </c>
      <c r="B21" s="11" t="s">
        <v>234</v>
      </c>
      <c r="E21" s="41">
        <v>44459.504062499997</v>
      </c>
    </row>
    <row r="22" spans="1:5" x14ac:dyDescent="0.25">
      <c r="A22" s="11" t="s">
        <v>473</v>
      </c>
      <c r="B22" s="11" t="s">
        <v>257</v>
      </c>
      <c r="E22" s="41">
        <v>44459.504062499997</v>
      </c>
    </row>
    <row r="23" spans="1:5" x14ac:dyDescent="0.25">
      <c r="A23" s="11" t="s">
        <v>476</v>
      </c>
      <c r="B23" s="11" t="s">
        <v>465</v>
      </c>
      <c r="E23" s="41">
        <v>44459.504062499997</v>
      </c>
    </row>
    <row r="24" spans="1:5" x14ac:dyDescent="0.25">
      <c r="A24" s="11" t="s">
        <v>476</v>
      </c>
      <c r="B24" s="11" t="s">
        <v>465</v>
      </c>
      <c r="E24" s="41">
        <v>44459.504062499997</v>
      </c>
    </row>
    <row r="25" spans="1:5" x14ac:dyDescent="0.25">
      <c r="A25" s="11" t="s">
        <v>491</v>
      </c>
      <c r="B25" s="11" t="s">
        <v>465</v>
      </c>
      <c r="E25" s="41">
        <v>44459.504062499997</v>
      </c>
    </row>
    <row r="26" spans="1:5" x14ac:dyDescent="0.25">
      <c r="A26" s="11" t="s">
        <v>492</v>
      </c>
      <c r="B26" s="11" t="s">
        <v>487</v>
      </c>
      <c r="E26" s="41">
        <v>44459.504062499997</v>
      </c>
    </row>
    <row r="27" spans="1:5" x14ac:dyDescent="0.25">
      <c r="A27" s="11" t="s">
        <v>493</v>
      </c>
      <c r="B27" s="11" t="s">
        <v>488</v>
      </c>
      <c r="E27" s="41">
        <v>44459.504062499997</v>
      </c>
    </row>
    <row r="28" spans="1:5" x14ac:dyDescent="0.25">
      <c r="A28" s="11" t="s">
        <v>494</v>
      </c>
      <c r="B28" s="11" t="s">
        <v>489</v>
      </c>
      <c r="E28" s="41">
        <v>44459.504062499997</v>
      </c>
    </row>
    <row r="29" spans="1:5" x14ac:dyDescent="0.25">
      <c r="A29" s="11" t="s">
        <v>478</v>
      </c>
      <c r="B29" s="11" t="s">
        <v>490</v>
      </c>
      <c r="E29" s="41">
        <v>44459.504062499997</v>
      </c>
    </row>
    <row r="30" spans="1:5" x14ac:dyDescent="0.25">
      <c r="A30" s="11" t="s">
        <v>479</v>
      </c>
      <c r="B30" s="11" t="s">
        <v>448</v>
      </c>
      <c r="E30" s="41">
        <v>44459.504062499997</v>
      </c>
    </row>
    <row r="31" spans="1:5" x14ac:dyDescent="0.25">
      <c r="A31" s="11" t="s">
        <v>483</v>
      </c>
      <c r="B31" s="11" t="s">
        <v>449</v>
      </c>
      <c r="E31" s="41">
        <v>44459.504062499997</v>
      </c>
    </row>
    <row r="32" spans="1:5" x14ac:dyDescent="0.25">
      <c r="A32" s="11" t="s">
        <v>199</v>
      </c>
      <c r="B32" s="11" t="s">
        <v>173</v>
      </c>
      <c r="E32" s="41">
        <v>44459.504062499997</v>
      </c>
    </row>
    <row r="33" spans="1:5" x14ac:dyDescent="0.25">
      <c r="A33" s="11" t="s">
        <v>501</v>
      </c>
      <c r="B33" s="11" t="s">
        <v>175</v>
      </c>
      <c r="E33" s="41">
        <v>44459.504062499997</v>
      </c>
    </row>
    <row r="34" spans="1:5" x14ac:dyDescent="0.25">
      <c r="A34" s="11" t="s">
        <v>502</v>
      </c>
      <c r="B34" s="11" t="s">
        <v>176</v>
      </c>
      <c r="E34" s="41">
        <v>44459.504062499997</v>
      </c>
    </row>
    <row r="35" spans="1:5" x14ac:dyDescent="0.25">
      <c r="A35" s="11" t="s">
        <v>503</v>
      </c>
      <c r="B35" s="11" t="s">
        <v>437</v>
      </c>
      <c r="E35" s="41">
        <v>44459.504062499997</v>
      </c>
    </row>
    <row r="36" spans="1:5" x14ac:dyDescent="0.25">
      <c r="A36" s="11" t="s">
        <v>504</v>
      </c>
      <c r="B36" s="11" t="s">
        <v>438</v>
      </c>
      <c r="E36" s="41">
        <v>44459.504062499997</v>
      </c>
    </row>
    <row r="37" spans="1:5" x14ac:dyDescent="0.25">
      <c r="A37" s="11" t="s">
        <v>505</v>
      </c>
      <c r="B37" s="11" t="s">
        <v>458</v>
      </c>
      <c r="E37" s="41">
        <v>44459.504062499997</v>
      </c>
    </row>
    <row r="38" spans="1:5" x14ac:dyDescent="0.25">
      <c r="A38" s="11" t="s">
        <v>505</v>
      </c>
      <c r="B38" s="11" t="s">
        <v>458</v>
      </c>
      <c r="E38" s="41">
        <v>44459.504062499997</v>
      </c>
    </row>
    <row r="39" spans="1:5" x14ac:dyDescent="0.25">
      <c r="A39" s="11" t="s">
        <v>506</v>
      </c>
      <c r="B39" s="11" t="s">
        <v>459</v>
      </c>
      <c r="E39" s="41">
        <v>44459.504062499997</v>
      </c>
    </row>
    <row r="40" spans="1:5" x14ac:dyDescent="0.25">
      <c r="A40" s="11" t="s">
        <v>523</v>
      </c>
      <c r="B40" s="11" t="s">
        <v>518</v>
      </c>
      <c r="E40" s="41">
        <v>44459.504062499997</v>
      </c>
    </row>
    <row r="41" spans="1:5" x14ac:dyDescent="0.25">
      <c r="A41" s="11" t="s">
        <v>524</v>
      </c>
      <c r="B41" s="11" t="s">
        <v>519</v>
      </c>
      <c r="E41" s="41">
        <v>44459.504062499997</v>
      </c>
    </row>
    <row r="42" spans="1:5" x14ac:dyDescent="0.25">
      <c r="A42" s="11" t="s">
        <v>525</v>
      </c>
      <c r="B42" s="11" t="s">
        <v>520</v>
      </c>
      <c r="E42" s="41">
        <v>44459.504062499997</v>
      </c>
    </row>
    <row r="43" spans="1:5" x14ac:dyDescent="0.25">
      <c r="A43" s="11" t="s">
        <v>526</v>
      </c>
      <c r="B43" s="11" t="s">
        <v>173</v>
      </c>
      <c r="E43" s="41">
        <v>44459.504062499997</v>
      </c>
    </row>
    <row r="44" spans="1:5" x14ac:dyDescent="0.25">
      <c r="A44" s="11" t="s">
        <v>527</v>
      </c>
      <c r="B44" s="11" t="s">
        <v>171</v>
      </c>
      <c r="E44" s="41">
        <v>44459.504062499997</v>
      </c>
    </row>
    <row r="45" spans="1:5" x14ac:dyDescent="0.25">
      <c r="A45" s="11" t="s">
        <v>507</v>
      </c>
      <c r="B45" s="11" t="s">
        <v>458</v>
      </c>
      <c r="E45" s="41">
        <v>44459.504062499997</v>
      </c>
    </row>
    <row r="46" spans="1:5" x14ac:dyDescent="0.25">
      <c r="A46" s="11" t="s">
        <v>507</v>
      </c>
      <c r="B46" s="11" t="s">
        <v>458</v>
      </c>
      <c r="E46" s="41">
        <v>44459.504062499997</v>
      </c>
    </row>
    <row r="47" spans="1:5" x14ac:dyDescent="0.25">
      <c r="A47" s="11" t="s">
        <v>508</v>
      </c>
      <c r="B47" s="11" t="s">
        <v>459</v>
      </c>
      <c r="E47" s="41">
        <v>44459.504062499997</v>
      </c>
    </row>
    <row r="48" spans="1:5" x14ac:dyDescent="0.25">
      <c r="A48" s="11" t="s">
        <v>508</v>
      </c>
      <c r="B48" s="11" t="s">
        <v>459</v>
      </c>
      <c r="E48" s="41">
        <v>44459.504062499997</v>
      </c>
    </row>
    <row r="49" spans="1:5" x14ac:dyDescent="0.25">
      <c r="A49" s="11" t="s">
        <v>528</v>
      </c>
      <c r="B49" s="11" t="s">
        <v>513</v>
      </c>
      <c r="E49" s="41">
        <v>44459.504062499997</v>
      </c>
    </row>
    <row r="50" spans="1:5" x14ac:dyDescent="0.25">
      <c r="A50" s="11" t="s">
        <v>529</v>
      </c>
      <c r="B50" s="11" t="s">
        <v>514</v>
      </c>
      <c r="E50" s="41">
        <v>44459.504062499997</v>
      </c>
    </row>
    <row r="51" spans="1:5" x14ac:dyDescent="0.25">
      <c r="A51" s="11" t="s">
        <v>530</v>
      </c>
      <c r="B51" s="11" t="s">
        <v>443</v>
      </c>
      <c r="E51" s="41">
        <v>44459.504062499997</v>
      </c>
    </row>
    <row r="52" spans="1:5" x14ac:dyDescent="0.25">
      <c r="A52" s="11" t="s">
        <v>531</v>
      </c>
      <c r="B52" s="11" t="s">
        <v>443</v>
      </c>
      <c r="E52" s="41">
        <v>44459.504062499997</v>
      </c>
    </row>
    <row r="53" spans="1:5" x14ac:dyDescent="0.25">
      <c r="A53" s="11" t="s">
        <v>531</v>
      </c>
      <c r="B53" s="11" t="s">
        <v>443</v>
      </c>
      <c r="E53" s="41">
        <v>44459.504062499997</v>
      </c>
    </row>
    <row r="54" spans="1:5" x14ac:dyDescent="0.25">
      <c r="A54" s="11" t="s">
        <v>532</v>
      </c>
      <c r="B54" s="11" t="s">
        <v>443</v>
      </c>
      <c r="E54" s="41">
        <v>44459.504062499997</v>
      </c>
    </row>
    <row r="55" spans="1:5" x14ac:dyDescent="0.25">
      <c r="A55" s="11" t="s">
        <v>533</v>
      </c>
      <c r="B55" s="11" t="s">
        <v>443</v>
      </c>
      <c r="E55" s="41">
        <v>44459.504062499997</v>
      </c>
    </row>
    <row r="56" spans="1:5" x14ac:dyDescent="0.25">
      <c r="A56" s="11" t="s">
        <v>534</v>
      </c>
      <c r="B56" s="11" t="s">
        <v>444</v>
      </c>
      <c r="E56" s="41">
        <v>44459.504062499997</v>
      </c>
    </row>
    <row r="57" spans="1:5" x14ac:dyDescent="0.25">
      <c r="A57" s="11" t="s">
        <v>535</v>
      </c>
      <c r="B57" s="11" t="s">
        <v>444</v>
      </c>
      <c r="E57" s="41">
        <v>44459.504062499997</v>
      </c>
    </row>
    <row r="58" spans="1:5" x14ac:dyDescent="0.25">
      <c r="A58" s="11" t="s">
        <v>536</v>
      </c>
      <c r="B58" s="11" t="s">
        <v>444</v>
      </c>
      <c r="E58" s="41">
        <v>44459.504062499997</v>
      </c>
    </row>
    <row r="59" spans="1:5" x14ac:dyDescent="0.25">
      <c r="A59" s="11" t="s">
        <v>537</v>
      </c>
      <c r="B59" s="11" t="s">
        <v>444</v>
      </c>
      <c r="E59" s="41">
        <v>44459.504062499997</v>
      </c>
    </row>
    <row r="60" spans="1:5" x14ac:dyDescent="0.25">
      <c r="A60" s="11" t="s">
        <v>538</v>
      </c>
      <c r="B60" s="11" t="s">
        <v>179</v>
      </c>
      <c r="E60" s="41">
        <v>44459.504062499997</v>
      </c>
    </row>
    <row r="61" spans="1:5" x14ac:dyDescent="0.25">
      <c r="A61" s="11" t="s">
        <v>539</v>
      </c>
      <c r="B61" s="11" t="s">
        <v>179</v>
      </c>
      <c r="E61" s="41">
        <v>44459.504062499997</v>
      </c>
    </row>
    <row r="62" spans="1:5" x14ac:dyDescent="0.25">
      <c r="A62" s="11" t="s">
        <v>539</v>
      </c>
      <c r="B62" s="11" t="s">
        <v>179</v>
      </c>
      <c r="E62" s="41">
        <v>44459.504062499997</v>
      </c>
    </row>
    <row r="63" spans="1:5" x14ac:dyDescent="0.25">
      <c r="A63" s="11" t="s">
        <v>540</v>
      </c>
      <c r="B63" s="11" t="s">
        <v>179</v>
      </c>
      <c r="E63" s="41">
        <v>44459.504062499997</v>
      </c>
    </row>
    <row r="64" spans="1:5" x14ac:dyDescent="0.25">
      <c r="A64" s="11" t="s">
        <v>541</v>
      </c>
      <c r="B64" s="11" t="s">
        <v>179</v>
      </c>
      <c r="E64" s="41">
        <v>44459.504062499997</v>
      </c>
    </row>
    <row r="65" spans="1:5" x14ac:dyDescent="0.25">
      <c r="A65" s="11" t="s">
        <v>542</v>
      </c>
      <c r="B65" s="11" t="s">
        <v>173</v>
      </c>
      <c r="E65" s="41">
        <v>44459.504062499997</v>
      </c>
    </row>
    <row r="66" spans="1:5" x14ac:dyDescent="0.25">
      <c r="A66" s="11" t="s">
        <v>543</v>
      </c>
      <c r="B66" s="11" t="s">
        <v>173</v>
      </c>
      <c r="E66" s="41">
        <v>44459.504062499997</v>
      </c>
    </row>
    <row r="67" spans="1:5" x14ac:dyDescent="0.25">
      <c r="A67" s="11" t="s">
        <v>544</v>
      </c>
      <c r="B67" s="11" t="s">
        <v>496</v>
      </c>
      <c r="E67" s="41">
        <v>44459.504062499997</v>
      </c>
    </row>
    <row r="68" spans="1:5" x14ac:dyDescent="0.25">
      <c r="A68" s="11" t="s">
        <v>545</v>
      </c>
      <c r="B68" s="11" t="s">
        <v>497</v>
      </c>
      <c r="E68" s="41">
        <v>44459.504062499997</v>
      </c>
    </row>
    <row r="69" spans="1:5" x14ac:dyDescent="0.25">
      <c r="A69" s="11" t="s">
        <v>546</v>
      </c>
      <c r="B69" s="11" t="s">
        <v>498</v>
      </c>
      <c r="E69" s="41">
        <v>44459.504062499997</v>
      </c>
    </row>
    <row r="70" spans="1:5" x14ac:dyDescent="0.25">
      <c r="A70" s="11" t="s">
        <v>547</v>
      </c>
      <c r="B70" s="11" t="s">
        <v>466</v>
      </c>
      <c r="E70" s="41">
        <v>44459.504062499997</v>
      </c>
    </row>
    <row r="71" spans="1:5" x14ac:dyDescent="0.25">
      <c r="A71" s="11" t="s">
        <v>548</v>
      </c>
      <c r="B71" s="11" t="s">
        <v>468</v>
      </c>
      <c r="E71" s="41">
        <v>44459.504062499997</v>
      </c>
    </row>
    <row r="72" spans="1:5" x14ac:dyDescent="0.25">
      <c r="A72" s="11" t="s">
        <v>548</v>
      </c>
      <c r="B72" s="11" t="s">
        <v>468</v>
      </c>
      <c r="E72" s="41">
        <v>44459.504062499997</v>
      </c>
    </row>
    <row r="73" spans="1:5" x14ac:dyDescent="0.25">
      <c r="A73" s="11" t="s">
        <v>549</v>
      </c>
      <c r="B73" s="11" t="s">
        <v>469</v>
      </c>
      <c r="E73" s="41">
        <v>44459.504062499997</v>
      </c>
    </row>
    <row r="74" spans="1:5" x14ac:dyDescent="0.25">
      <c r="A74" s="11" t="s">
        <v>550</v>
      </c>
      <c r="B74" s="11" t="s">
        <v>468</v>
      </c>
      <c r="E74" s="41">
        <v>44459.504062499997</v>
      </c>
    </row>
    <row r="75" spans="1:5" x14ac:dyDescent="0.25">
      <c r="A75" s="11" t="s">
        <v>551</v>
      </c>
      <c r="B75" s="11" t="s">
        <v>469</v>
      </c>
      <c r="E75" s="41">
        <v>44459.504062499997</v>
      </c>
    </row>
    <row r="76" spans="1:5" x14ac:dyDescent="0.25">
      <c r="A76" s="11" t="s">
        <v>551</v>
      </c>
      <c r="B76" s="11" t="s">
        <v>469</v>
      </c>
      <c r="E76" s="41">
        <v>44459.504062499997</v>
      </c>
    </row>
    <row r="77" spans="1:5" x14ac:dyDescent="0.25">
      <c r="A77" s="11" t="s">
        <v>552</v>
      </c>
      <c r="B77" s="11" t="s">
        <v>467</v>
      </c>
      <c r="E77" s="41">
        <v>44459.504062499997</v>
      </c>
    </row>
    <row r="78" spans="1:5" x14ac:dyDescent="0.25">
      <c r="A78" s="11" t="s">
        <v>553</v>
      </c>
      <c r="B78" s="11" t="s">
        <v>251</v>
      </c>
      <c r="E78" s="41">
        <v>44459.504062499997</v>
      </c>
    </row>
    <row r="79" spans="1:5" x14ac:dyDescent="0.25">
      <c r="A79" s="11" t="s">
        <v>554</v>
      </c>
      <c r="B79" s="11" t="s">
        <v>251</v>
      </c>
      <c r="E79" s="41">
        <v>44459.504062499997</v>
      </c>
    </row>
    <row r="80" spans="1:5" x14ac:dyDescent="0.25">
      <c r="A80" s="11" t="s">
        <v>555</v>
      </c>
      <c r="B80" s="11" t="s">
        <v>451</v>
      </c>
      <c r="E80" s="41">
        <v>44459.504062499997</v>
      </c>
    </row>
    <row r="81" spans="1:5" x14ac:dyDescent="0.25">
      <c r="A81" s="11" t="s">
        <v>556</v>
      </c>
      <c r="B81" s="11" t="s">
        <v>452</v>
      </c>
      <c r="E81" s="41">
        <v>44459.504062499997</v>
      </c>
    </row>
    <row r="82" spans="1:5" x14ac:dyDescent="0.25">
      <c r="A82" s="11" t="s">
        <v>557</v>
      </c>
      <c r="B82" s="11" t="s">
        <v>453</v>
      </c>
      <c r="E82" s="41">
        <v>44459.504062499997</v>
      </c>
    </row>
    <row r="83" spans="1:5" x14ac:dyDescent="0.25">
      <c r="A83" s="11" t="s">
        <v>558</v>
      </c>
      <c r="B83" s="11" t="s">
        <v>173</v>
      </c>
      <c r="E83" s="41">
        <v>44459.504062499997</v>
      </c>
    </row>
    <row r="84" spans="1:5" x14ac:dyDescent="0.25">
      <c r="A84" s="11" t="s">
        <v>559</v>
      </c>
      <c r="B84" s="11" t="s">
        <v>496</v>
      </c>
      <c r="E84" s="41">
        <v>44459.504062499997</v>
      </c>
    </row>
    <row r="85" spans="1:5" x14ac:dyDescent="0.25">
      <c r="A85" s="11" t="s">
        <v>559</v>
      </c>
      <c r="B85" s="11" t="s">
        <v>496</v>
      </c>
      <c r="E85" s="41">
        <v>44459.504062499997</v>
      </c>
    </row>
    <row r="86" spans="1:5" x14ac:dyDescent="0.25">
      <c r="A86" s="11" t="s">
        <v>560</v>
      </c>
      <c r="B86" s="11" t="s">
        <v>439</v>
      </c>
      <c r="E86" s="41">
        <v>44459.504062499997</v>
      </c>
    </row>
    <row r="87" spans="1:5" x14ac:dyDescent="0.25">
      <c r="A87" s="11" t="s">
        <v>561</v>
      </c>
      <c r="B87" s="11" t="s">
        <v>179</v>
      </c>
      <c r="E87" s="41">
        <v>44459.504062499997</v>
      </c>
    </row>
    <row r="88" spans="1:5" x14ac:dyDescent="0.25">
      <c r="A88" s="11" t="s">
        <v>562</v>
      </c>
      <c r="B88" s="11" t="s">
        <v>179</v>
      </c>
      <c r="E88" s="41">
        <v>44459.504062499997</v>
      </c>
    </row>
    <row r="89" spans="1:5" x14ac:dyDescent="0.25">
      <c r="A89" s="11" t="s">
        <v>562</v>
      </c>
      <c r="B89" s="11" t="s">
        <v>179</v>
      </c>
      <c r="E89" s="41">
        <v>44459.504062499997</v>
      </c>
    </row>
    <row r="90" spans="1:5" x14ac:dyDescent="0.25">
      <c r="A90" s="11" t="s">
        <v>563</v>
      </c>
      <c r="B90" s="11" t="s">
        <v>179</v>
      </c>
      <c r="E90" s="41">
        <v>44459.504062499997</v>
      </c>
    </row>
    <row r="91" spans="1:5" x14ac:dyDescent="0.25">
      <c r="A91" s="11" t="s">
        <v>564</v>
      </c>
      <c r="B91" s="11" t="s">
        <v>179</v>
      </c>
      <c r="E91" s="41">
        <v>44459.504062499997</v>
      </c>
    </row>
    <row r="92" spans="1:5" x14ac:dyDescent="0.25">
      <c r="A92" s="11" t="s">
        <v>565</v>
      </c>
      <c r="B92" s="11" t="s">
        <v>258</v>
      </c>
      <c r="E92" s="41">
        <v>44459.504062499997</v>
      </c>
    </row>
    <row r="93" spans="1:5" x14ac:dyDescent="0.25">
      <c r="A93" s="11" t="s">
        <v>566</v>
      </c>
      <c r="B93" s="11" t="s">
        <v>259</v>
      </c>
      <c r="E93" s="41">
        <v>44459.504062499997</v>
      </c>
    </row>
    <row r="94" spans="1:5" x14ac:dyDescent="0.25">
      <c r="A94" s="11" t="s">
        <v>566</v>
      </c>
      <c r="B94" s="11" t="s">
        <v>259</v>
      </c>
      <c r="E94" s="41">
        <v>44459.504062499997</v>
      </c>
    </row>
    <row r="95" spans="1:5" x14ac:dyDescent="0.25">
      <c r="A95" s="11" t="s">
        <v>567</v>
      </c>
      <c r="B95" s="11" t="s">
        <v>240</v>
      </c>
      <c r="E95" s="41">
        <v>44459.504062499997</v>
      </c>
    </row>
    <row r="96" spans="1:5" x14ac:dyDescent="0.25">
      <c r="A96" s="11" t="s">
        <v>567</v>
      </c>
      <c r="B96" s="11" t="s">
        <v>240</v>
      </c>
      <c r="E96" s="41">
        <v>44459.504062499997</v>
      </c>
    </row>
    <row r="97" spans="1:5" x14ac:dyDescent="0.25">
      <c r="A97" s="11" t="s">
        <v>567</v>
      </c>
      <c r="B97" s="11" t="s">
        <v>240</v>
      </c>
      <c r="E97" s="41">
        <v>44459.504062499997</v>
      </c>
    </row>
    <row r="98" spans="1:5" x14ac:dyDescent="0.25">
      <c r="A98" s="11" t="s">
        <v>567</v>
      </c>
      <c r="B98" s="11" t="s">
        <v>240</v>
      </c>
      <c r="E98" s="41">
        <v>44459.504062499997</v>
      </c>
    </row>
    <row r="99" spans="1:5" x14ac:dyDescent="0.25">
      <c r="A99" s="11" t="s">
        <v>568</v>
      </c>
      <c r="B99" s="11" t="s">
        <v>241</v>
      </c>
      <c r="E99" s="41">
        <v>44459.504062499997</v>
      </c>
    </row>
    <row r="100" spans="1:5" x14ac:dyDescent="0.25">
      <c r="A100" s="11" t="s">
        <v>568</v>
      </c>
      <c r="B100" s="11" t="s">
        <v>241</v>
      </c>
      <c r="E100" s="41">
        <v>44459.504062499997</v>
      </c>
    </row>
    <row r="101" spans="1:5" x14ac:dyDescent="0.25">
      <c r="A101" s="11" t="s">
        <v>569</v>
      </c>
      <c r="B101" s="11" t="s">
        <v>241</v>
      </c>
      <c r="E101" s="41">
        <v>44459.504062499997</v>
      </c>
    </row>
    <row r="102" spans="1:5" x14ac:dyDescent="0.25">
      <c r="A102" t="s">
        <v>576</v>
      </c>
      <c r="B102" s="11" t="s">
        <v>577</v>
      </c>
      <c r="E102" s="41">
        <v>44459.608171296299</v>
      </c>
    </row>
    <row r="103" spans="1:5" x14ac:dyDescent="0.25">
      <c r="A103" t="s">
        <v>575</v>
      </c>
      <c r="B103" t="s">
        <v>447</v>
      </c>
      <c r="C103">
        <v>151242</v>
      </c>
      <c r="E103" s="41">
        <v>44460.584849537037</v>
      </c>
    </row>
    <row r="104" spans="1:5" x14ac:dyDescent="0.25">
      <c r="A104" s="11" t="s">
        <v>634</v>
      </c>
      <c r="B104" s="11" t="s">
        <v>316</v>
      </c>
      <c r="E104" s="41">
        <v>44826.559849537036</v>
      </c>
    </row>
    <row r="105" spans="1:5" x14ac:dyDescent="0.25">
      <c r="A105" s="11" t="s">
        <v>635</v>
      </c>
      <c r="B105" s="11" t="s">
        <v>316</v>
      </c>
      <c r="E105" s="41">
        <v>44826.559872685182</v>
      </c>
    </row>
    <row r="106" spans="1:5" x14ac:dyDescent="0.25">
      <c r="A106" s="11" t="s">
        <v>635</v>
      </c>
      <c r="B106" s="11" t="s">
        <v>316</v>
      </c>
      <c r="E106" s="41">
        <v>44826.559907407405</v>
      </c>
    </row>
    <row r="107" spans="1:5" x14ac:dyDescent="0.25">
      <c r="A107" s="11" t="s">
        <v>636</v>
      </c>
      <c r="B107" s="11" t="s">
        <v>623</v>
      </c>
      <c r="E107" s="41">
        <v>44826.559918981482</v>
      </c>
    </row>
    <row r="108" spans="1:5" x14ac:dyDescent="0.25">
      <c r="A108" s="11" t="s">
        <v>637</v>
      </c>
      <c r="B108" s="11" t="s">
        <v>571</v>
      </c>
      <c r="E108" s="41">
        <v>44826.559965277775</v>
      </c>
    </row>
    <row r="109" spans="1:5" x14ac:dyDescent="0.25">
      <c r="A109" s="11" t="s">
        <v>638</v>
      </c>
      <c r="B109" s="11" t="s">
        <v>571</v>
      </c>
      <c r="E109" s="41">
        <v>44826.559988425928</v>
      </c>
    </row>
    <row r="110" spans="1:5" x14ac:dyDescent="0.25">
      <c r="A110" s="11" t="s">
        <v>639</v>
      </c>
      <c r="B110" s="11" t="s">
        <v>571</v>
      </c>
      <c r="E110" s="41">
        <v>44826.560023148151</v>
      </c>
    </row>
    <row r="111" spans="1:5" x14ac:dyDescent="0.25">
      <c r="A111" s="11" t="s">
        <v>649</v>
      </c>
      <c r="B111" s="11" t="s">
        <v>625</v>
      </c>
      <c r="E111" s="41">
        <v>44826.560081018521</v>
      </c>
    </row>
    <row r="112" spans="1:5" x14ac:dyDescent="0.25">
      <c r="A112" s="11" t="s">
        <v>649</v>
      </c>
      <c r="B112" s="11" t="s">
        <v>625</v>
      </c>
      <c r="E112" s="41">
        <v>44826.560104166667</v>
      </c>
    </row>
    <row r="113" spans="1:5" x14ac:dyDescent="0.25">
      <c r="A113" s="11" t="s">
        <v>646</v>
      </c>
      <c r="B113" s="11" t="s">
        <v>624</v>
      </c>
      <c r="E113" s="41">
        <v>44830.442824074074</v>
      </c>
    </row>
    <row r="114" spans="1:5" x14ac:dyDescent="0.25">
      <c r="A114" s="11" t="s">
        <v>647</v>
      </c>
      <c r="B114" s="11" t="s">
        <v>624</v>
      </c>
      <c r="E114" s="41">
        <v>44830.442847222221</v>
      </c>
    </row>
    <row r="115" spans="1:5" x14ac:dyDescent="0.25">
      <c r="A115" s="11" t="s">
        <v>647</v>
      </c>
      <c r="B115" s="11" t="s">
        <v>624</v>
      </c>
      <c r="E115" s="41">
        <v>44830.442870370367</v>
      </c>
    </row>
    <row r="116" spans="1:5" x14ac:dyDescent="0.25">
      <c r="A116" s="11" t="s">
        <v>641</v>
      </c>
      <c r="B116" s="11" t="s">
        <v>606</v>
      </c>
      <c r="E116" s="41">
        <v>44830.443229166667</v>
      </c>
    </row>
    <row r="117" spans="1:5" x14ac:dyDescent="0.25">
      <c r="A117" s="11" t="s">
        <v>642</v>
      </c>
      <c r="B117" s="11" t="s">
        <v>571</v>
      </c>
      <c r="E117" s="41">
        <v>44830.443287037036</v>
      </c>
    </row>
    <row r="118" spans="1:5" x14ac:dyDescent="0.25">
      <c r="A118" s="11" t="s">
        <v>642</v>
      </c>
      <c r="B118" s="11" t="s">
        <v>571</v>
      </c>
      <c r="E118" s="41">
        <v>44830.443298611113</v>
      </c>
    </row>
    <row r="119" spans="1:5" x14ac:dyDescent="0.25">
      <c r="A119" s="11" t="s">
        <v>640</v>
      </c>
      <c r="B119" s="11" t="s">
        <v>467</v>
      </c>
      <c r="E119" s="41">
        <v>44839.358020833337</v>
      </c>
    </row>
    <row r="120" spans="1:5" x14ac:dyDescent="0.25">
      <c r="A120" s="11" t="s">
        <v>640</v>
      </c>
      <c r="B120" s="11" t="s">
        <v>467</v>
      </c>
      <c r="E120" s="41">
        <v>44839.358043981483</v>
      </c>
    </row>
    <row r="121" spans="1:5" x14ac:dyDescent="0.25">
      <c r="A121" s="11" t="s">
        <v>643</v>
      </c>
      <c r="B121" s="11" t="s">
        <v>443</v>
      </c>
      <c r="E121" s="41">
        <v>44839.358113425929</v>
      </c>
    </row>
    <row r="122" spans="1:5" x14ac:dyDescent="0.25">
      <c r="A122" s="11" t="s">
        <v>644</v>
      </c>
      <c r="B122" s="11" t="s">
        <v>443</v>
      </c>
      <c r="E122" s="41">
        <v>44839.358182870368</v>
      </c>
    </row>
    <row r="123" spans="1:5" x14ac:dyDescent="0.25">
      <c r="A123" s="11" t="s">
        <v>651</v>
      </c>
      <c r="B123" s="11" t="s">
        <v>262</v>
      </c>
      <c r="E123" s="41">
        <v>44839.358287037037</v>
      </c>
    </row>
    <row r="124" spans="1:5" x14ac:dyDescent="0.25">
      <c r="A124" s="11" t="s">
        <v>652</v>
      </c>
      <c r="B124" s="11" t="s">
        <v>629</v>
      </c>
      <c r="E124" s="41">
        <v>44839.358368055553</v>
      </c>
    </row>
    <row r="125" spans="1:5" x14ac:dyDescent="0.25">
      <c r="A125" s="11" t="s">
        <v>645</v>
      </c>
      <c r="B125" s="11" t="s">
        <v>572</v>
      </c>
      <c r="E125" s="41">
        <v>44839.358425925922</v>
      </c>
    </row>
    <row r="126" spans="1:5" x14ac:dyDescent="0.25">
      <c r="A126" s="11" t="s">
        <v>648</v>
      </c>
      <c r="B126" s="11" t="s">
        <v>572</v>
      </c>
      <c r="E126" s="41">
        <v>44839.358449074076</v>
      </c>
    </row>
    <row r="127" spans="1:5" x14ac:dyDescent="0.25">
      <c r="A127" s="11" t="s">
        <v>650</v>
      </c>
      <c r="B127" s="11" t="s">
        <v>317</v>
      </c>
      <c r="E127" s="41">
        <v>44839.359363425923</v>
      </c>
    </row>
    <row r="128" spans="1:5" x14ac:dyDescent="0.25">
      <c r="A128" s="11" t="s">
        <v>657</v>
      </c>
      <c r="B128" s="11" t="s">
        <v>443</v>
      </c>
      <c r="E128" s="41">
        <v>44839.3594212963</v>
      </c>
    </row>
    <row r="129" spans="1:5" x14ac:dyDescent="0.25">
      <c r="A129" s="11" t="s">
        <v>658</v>
      </c>
      <c r="B129" s="11" t="s">
        <v>262</v>
      </c>
      <c r="E129" s="41">
        <v>44839.359444444446</v>
      </c>
    </row>
    <row r="130" spans="1:5" x14ac:dyDescent="0.25">
      <c r="A130" s="11" t="s">
        <v>659</v>
      </c>
      <c r="B130" s="11" t="s">
        <v>262</v>
      </c>
      <c r="E130" s="41">
        <v>44839.359456018516</v>
      </c>
    </row>
    <row r="131" spans="1:5" x14ac:dyDescent="0.25">
      <c r="A131" s="11" t="s">
        <v>653</v>
      </c>
      <c r="B131" s="11" t="s">
        <v>305</v>
      </c>
      <c r="E131" s="41">
        <v>44839.359571759262</v>
      </c>
    </row>
    <row r="132" spans="1:5" x14ac:dyDescent="0.25">
      <c r="A132" s="11" t="s">
        <v>667</v>
      </c>
      <c r="B132" s="11" t="s">
        <v>632</v>
      </c>
      <c r="E132" s="41">
        <v>44846.316296296296</v>
      </c>
    </row>
    <row r="133" spans="1:5" x14ac:dyDescent="0.25">
      <c r="A133" s="11" t="s">
        <v>667</v>
      </c>
      <c r="B133" s="11" t="s">
        <v>632</v>
      </c>
      <c r="E133" s="41">
        <v>44846.316319444442</v>
      </c>
    </row>
    <row r="134" spans="1:5" x14ac:dyDescent="0.25">
      <c r="A134" s="11" t="s">
        <v>663</v>
      </c>
      <c r="B134" s="11" t="s">
        <v>450</v>
      </c>
      <c r="E134" s="41">
        <v>44853.321238425924</v>
      </c>
    </row>
    <row r="135" spans="1:5" x14ac:dyDescent="0.25">
      <c r="A135" s="11" t="s">
        <v>663</v>
      </c>
      <c r="B135" s="11" t="s">
        <v>450</v>
      </c>
      <c r="E135" s="41">
        <v>44853.321273148147</v>
      </c>
    </row>
    <row r="136" spans="1:5" x14ac:dyDescent="0.25">
      <c r="A136" s="11" t="s">
        <v>663</v>
      </c>
      <c r="B136" s="11" t="s">
        <v>450</v>
      </c>
      <c r="E136" s="41">
        <v>44853.321296296293</v>
      </c>
    </row>
    <row r="137" spans="1:5" x14ac:dyDescent="0.25">
      <c r="A137" s="11" t="s">
        <v>663</v>
      </c>
      <c r="B137" s="11" t="s">
        <v>450</v>
      </c>
      <c r="E137" s="41">
        <v>44853.32135416667</v>
      </c>
    </row>
    <row r="138" spans="1:5" x14ac:dyDescent="0.25">
      <c r="A138" s="11" t="s">
        <v>664</v>
      </c>
      <c r="B138" s="11" t="s">
        <v>633</v>
      </c>
      <c r="E138" s="41">
        <v>44853.321400462963</v>
      </c>
    </row>
    <row r="139" spans="1:5" x14ac:dyDescent="0.25">
      <c r="A139" s="11" t="s">
        <v>664</v>
      </c>
      <c r="B139" s="11" t="s">
        <v>633</v>
      </c>
      <c r="E139" s="41">
        <v>44853.321435185186</v>
      </c>
    </row>
    <row r="140" spans="1:5" x14ac:dyDescent="0.25">
      <c r="A140" s="11" t="s">
        <v>668</v>
      </c>
      <c r="B140" s="11" t="s">
        <v>265</v>
      </c>
      <c r="E140" s="41">
        <v>44853.321620370371</v>
      </c>
    </row>
    <row r="141" spans="1:5" x14ac:dyDescent="0.25">
      <c r="A141" s="11" t="s">
        <v>668</v>
      </c>
      <c r="B141" s="11" t="s">
        <v>265</v>
      </c>
      <c r="E141" s="41">
        <v>44853.321655092594</v>
      </c>
    </row>
    <row r="142" spans="1:5" x14ac:dyDescent="0.25">
      <c r="A142" s="11" t="s">
        <v>668</v>
      </c>
      <c r="B142" s="11" t="s">
        <v>265</v>
      </c>
      <c r="E142" s="41">
        <v>44853.32167824074</v>
      </c>
    </row>
    <row r="143" spans="1:5" x14ac:dyDescent="0.25">
      <c r="A143" s="11" t="s">
        <v>668</v>
      </c>
      <c r="B143" s="11" t="s">
        <v>265</v>
      </c>
      <c r="E143" s="41">
        <v>44853.321712962963</v>
      </c>
    </row>
    <row r="144" spans="1:5" x14ac:dyDescent="0.25">
      <c r="A144" s="11" t="s">
        <v>660</v>
      </c>
      <c r="B144" s="11" t="s">
        <v>441</v>
      </c>
      <c r="E144" s="41">
        <v>44853.327048611114</v>
      </c>
    </row>
    <row r="145" spans="1:5" x14ac:dyDescent="0.25">
      <c r="A145" s="11" t="s">
        <v>660</v>
      </c>
      <c r="B145" s="11" t="s">
        <v>441</v>
      </c>
      <c r="E145" s="41">
        <v>44853.32707175926</v>
      </c>
    </row>
    <row r="146" spans="1:5" x14ac:dyDescent="0.25">
      <c r="A146" s="11" t="s">
        <v>660</v>
      </c>
      <c r="B146" s="11" t="s">
        <v>441</v>
      </c>
      <c r="E146" s="41">
        <v>44853.32708333333</v>
      </c>
    </row>
    <row r="147" spans="1:5" x14ac:dyDescent="0.25">
      <c r="A147" s="11" t="s">
        <v>655</v>
      </c>
      <c r="B147" s="11" t="s">
        <v>571</v>
      </c>
      <c r="E147" s="41">
        <v>44853.35429398148</v>
      </c>
    </row>
    <row r="148" spans="1:5" x14ac:dyDescent="0.25">
      <c r="A148" s="11" t="s">
        <v>671</v>
      </c>
      <c r="B148" s="11" t="s">
        <v>571</v>
      </c>
      <c r="E148" s="41">
        <v>44853.354328703703</v>
      </c>
    </row>
    <row r="149" spans="1:5" x14ac:dyDescent="0.25">
      <c r="A149" s="11" t="s">
        <v>676</v>
      </c>
      <c r="B149" s="11" t="s">
        <v>592</v>
      </c>
      <c r="E149" s="41">
        <v>44854.579768518517</v>
      </c>
    </row>
    <row r="150" spans="1:5" x14ac:dyDescent="0.25">
      <c r="A150" s="11" t="s">
        <v>676</v>
      </c>
      <c r="B150" s="11" t="s">
        <v>592</v>
      </c>
      <c r="E150" s="41">
        <v>44854.57980324074</v>
      </c>
    </row>
    <row r="151" spans="1:5" x14ac:dyDescent="0.25">
      <c r="A151" s="11" t="s">
        <v>691</v>
      </c>
      <c r="B151" s="11" t="s">
        <v>611</v>
      </c>
      <c r="E151" s="41">
        <v>44887.584814814814</v>
      </c>
    </row>
    <row r="152" spans="1:5" x14ac:dyDescent="0.25">
      <c r="A152" s="11" t="s">
        <v>672</v>
      </c>
      <c r="B152" s="11" t="s">
        <v>571</v>
      </c>
      <c r="E152" s="41">
        <v>44887.584849537037</v>
      </c>
    </row>
    <row r="153" spans="1:5" x14ac:dyDescent="0.25">
      <c r="A153" s="11" t="s">
        <v>677</v>
      </c>
      <c r="B153" s="11" t="s">
        <v>630</v>
      </c>
      <c r="E153" s="41">
        <v>44887.58489583333</v>
      </c>
    </row>
    <row r="154" spans="1:5" x14ac:dyDescent="0.25">
      <c r="A154" s="11" t="s">
        <v>678</v>
      </c>
      <c r="B154" s="11" t="s">
        <v>631</v>
      </c>
      <c r="E154" s="41">
        <v>44887.584918981483</v>
      </c>
    </row>
    <row r="155" spans="1:5" x14ac:dyDescent="0.25">
      <c r="A155" s="11" t="s">
        <v>670</v>
      </c>
      <c r="B155" s="11" t="s">
        <v>627</v>
      </c>
      <c r="E155" s="41">
        <v>44887.585011574076</v>
      </c>
    </row>
    <row r="156" spans="1:5" x14ac:dyDescent="0.25">
      <c r="A156" s="11" t="s">
        <v>692</v>
      </c>
      <c r="B156" s="11" t="s">
        <v>627</v>
      </c>
      <c r="E156" s="41">
        <v>44887.585023148145</v>
      </c>
    </row>
    <row r="157" spans="1:5" x14ac:dyDescent="0.25">
      <c r="A157" s="11" t="s">
        <v>692</v>
      </c>
      <c r="B157" s="11" t="s">
        <v>627</v>
      </c>
      <c r="E157" s="41">
        <v>44887.585046296299</v>
      </c>
    </row>
    <row r="158" spans="1:5" x14ac:dyDescent="0.25">
      <c r="A158" s="11" t="s">
        <v>693</v>
      </c>
      <c r="B158" s="11" t="s">
        <v>628</v>
      </c>
      <c r="E158" s="41">
        <v>44887.585081018522</v>
      </c>
    </row>
    <row r="159" spans="1:5" x14ac:dyDescent="0.25">
      <c r="A159" s="11" t="s">
        <v>673</v>
      </c>
      <c r="B159" s="11" t="s">
        <v>571</v>
      </c>
      <c r="E159" s="41">
        <v>44887.585104166668</v>
      </c>
    </row>
    <row r="160" spans="1:5" x14ac:dyDescent="0.25">
      <c r="A160" s="11" t="s">
        <v>674</v>
      </c>
      <c r="B160" s="11" t="s">
        <v>571</v>
      </c>
      <c r="E160" s="41">
        <v>44887.585138888891</v>
      </c>
    </row>
    <row r="161" spans="1:5" x14ac:dyDescent="0.25">
      <c r="A161" s="11" t="s">
        <v>654</v>
      </c>
      <c r="B161" s="11" t="s">
        <v>583</v>
      </c>
      <c r="E161" s="41">
        <v>44887.585231481484</v>
      </c>
    </row>
    <row r="162" spans="1:5" x14ac:dyDescent="0.25">
      <c r="A162" s="11" t="s">
        <v>694</v>
      </c>
      <c r="B162" s="11" t="s">
        <v>571</v>
      </c>
      <c r="E162" s="41">
        <v>44887.586435185185</v>
      </c>
    </row>
    <row r="163" spans="1:5" x14ac:dyDescent="0.25">
      <c r="A163" s="11" t="s">
        <v>682</v>
      </c>
      <c r="B163" s="11" t="s">
        <v>571</v>
      </c>
      <c r="E163" s="41">
        <v>44887.586458333331</v>
      </c>
    </row>
    <row r="164" spans="1:5" x14ac:dyDescent="0.25">
      <c r="A164" s="11" t="s">
        <v>700</v>
      </c>
      <c r="B164" s="11" t="s">
        <v>688</v>
      </c>
      <c r="E164" s="41">
        <v>44887.590057870373</v>
      </c>
    </row>
    <row r="165" spans="1:5" x14ac:dyDescent="0.25">
      <c r="A165" s="11" t="s">
        <v>700</v>
      </c>
      <c r="B165" s="11" t="s">
        <v>688</v>
      </c>
      <c r="E165" s="41">
        <v>44887.590104166666</v>
      </c>
    </row>
    <row r="166" spans="1:5" x14ac:dyDescent="0.25">
      <c r="A166" s="11" t="s">
        <v>707</v>
      </c>
      <c r="B166" s="11" t="s">
        <v>571</v>
      </c>
      <c r="E166" s="41">
        <v>44888.29855324074</v>
      </c>
    </row>
    <row r="167" spans="1:5" x14ac:dyDescent="0.25">
      <c r="A167" s="11" t="s">
        <v>706</v>
      </c>
      <c r="B167" s="11" t="s">
        <v>225</v>
      </c>
      <c r="E167" s="41">
        <v>44888.299537037034</v>
      </c>
    </row>
    <row r="168" spans="1:5" x14ac:dyDescent="0.25">
      <c r="A168" s="11" t="s">
        <v>706</v>
      </c>
      <c r="B168" s="11" t="s">
        <v>225</v>
      </c>
      <c r="E168" s="41">
        <v>44888.299560185187</v>
      </c>
    </row>
    <row r="169" spans="1:5" x14ac:dyDescent="0.25">
      <c r="A169" s="11" t="s">
        <v>695</v>
      </c>
      <c r="B169" s="11" t="s">
        <v>463</v>
      </c>
      <c r="E169" s="41">
        <v>44888.301562499997</v>
      </c>
    </row>
    <row r="170" spans="1:5" x14ac:dyDescent="0.25">
      <c r="A170" s="11" t="s">
        <v>696</v>
      </c>
      <c r="B170" s="11" t="s">
        <v>464</v>
      </c>
      <c r="E170" s="41">
        <v>44888.301585648151</v>
      </c>
    </row>
    <row r="171" spans="1:5" x14ac:dyDescent="0.25">
      <c r="A171" s="11" t="s">
        <v>697</v>
      </c>
      <c r="B171" s="11" t="s">
        <v>465</v>
      </c>
      <c r="E171" s="41">
        <v>44888.301608796297</v>
      </c>
    </row>
    <row r="172" spans="1:5" x14ac:dyDescent="0.25">
      <c r="A172" s="11" t="s">
        <v>701</v>
      </c>
      <c r="B172" s="11" t="s">
        <v>463</v>
      </c>
      <c r="E172" s="41">
        <v>44888.301701388889</v>
      </c>
    </row>
    <row r="173" spans="1:5" x14ac:dyDescent="0.25">
      <c r="A173" s="11" t="s">
        <v>702</v>
      </c>
      <c r="B173" s="11" t="s">
        <v>464</v>
      </c>
      <c r="E173" s="41">
        <v>44888.301736111112</v>
      </c>
    </row>
    <row r="174" spans="1:5" x14ac:dyDescent="0.25">
      <c r="A174" s="11" t="s">
        <v>703</v>
      </c>
      <c r="B174" s="11" t="s">
        <v>465</v>
      </c>
      <c r="E174" s="41">
        <v>44888.301770833335</v>
      </c>
    </row>
    <row r="175" spans="1:5" x14ac:dyDescent="0.25">
      <c r="A175" s="11" t="s">
        <v>712</v>
      </c>
      <c r="B175" s="11" t="s">
        <v>342</v>
      </c>
      <c r="E175" s="41">
        <v>44888.301898148151</v>
      </c>
    </row>
    <row r="176" spans="1:5" x14ac:dyDescent="0.25">
      <c r="A176" s="11" t="s">
        <v>713</v>
      </c>
      <c r="B176" s="11" t="s">
        <v>463</v>
      </c>
      <c r="E176" s="41">
        <v>44888.301921296297</v>
      </c>
    </row>
    <row r="177" spans="1:5" x14ac:dyDescent="0.25">
      <c r="A177" s="11" t="s">
        <v>714</v>
      </c>
      <c r="B177" s="11" t="s">
        <v>464</v>
      </c>
      <c r="E177" s="41">
        <v>44888.30195601852</v>
      </c>
    </row>
    <row r="178" spans="1:5" x14ac:dyDescent="0.25">
      <c r="A178" s="11" t="s">
        <v>715</v>
      </c>
      <c r="B178" s="11" t="s">
        <v>465</v>
      </c>
      <c r="E178" s="41">
        <v>44888.302048611113</v>
      </c>
    </row>
    <row r="179" spans="1:5" x14ac:dyDescent="0.25">
      <c r="A179" t="s">
        <v>683</v>
      </c>
      <c r="B179" t="s">
        <v>437</v>
      </c>
      <c r="C179">
        <v>106973</v>
      </c>
      <c r="E179" s="41">
        <v>44888.514918981484</v>
      </c>
    </row>
    <row r="180" spans="1:5" x14ac:dyDescent="0.25">
      <c r="A180" t="s">
        <v>683</v>
      </c>
      <c r="B180" t="s">
        <v>437</v>
      </c>
      <c r="C180">
        <v>106973</v>
      </c>
      <c r="D180" t="s">
        <v>80</v>
      </c>
      <c r="E180" s="41">
        <v>44888.516446759262</v>
      </c>
    </row>
    <row r="181" spans="1:5" x14ac:dyDescent="0.25">
      <c r="A181" t="s">
        <v>684</v>
      </c>
      <c r="B181" t="s">
        <v>438</v>
      </c>
      <c r="C181">
        <v>106985</v>
      </c>
      <c r="D181" t="s">
        <v>80</v>
      </c>
      <c r="E181" s="41">
        <v>44888.51666666667</v>
      </c>
    </row>
    <row r="182" spans="1:5" x14ac:dyDescent="0.25">
      <c r="A182" t="s">
        <v>685</v>
      </c>
      <c r="B182" t="s">
        <v>253</v>
      </c>
      <c r="C182">
        <v>106998</v>
      </c>
      <c r="D182" t="s">
        <v>80</v>
      </c>
      <c r="E182" s="41">
        <v>44888.516828703701</v>
      </c>
    </row>
    <row r="183" spans="1:5" x14ac:dyDescent="0.25">
      <c r="A183" t="s">
        <v>686</v>
      </c>
      <c r="B183" t="s">
        <v>581</v>
      </c>
      <c r="C183">
        <v>107013</v>
      </c>
      <c r="D183" t="s">
        <v>7</v>
      </c>
      <c r="E183" s="41">
        <v>44888.517013888886</v>
      </c>
    </row>
    <row r="184" spans="1:5" x14ac:dyDescent="0.25">
      <c r="A184" t="s">
        <v>686</v>
      </c>
      <c r="B184" t="s">
        <v>581</v>
      </c>
      <c r="C184">
        <v>107013</v>
      </c>
      <c r="D184" t="s">
        <v>7</v>
      </c>
      <c r="E184" s="41">
        <v>44888.517152777778</v>
      </c>
    </row>
    <row r="185" spans="1:5" x14ac:dyDescent="0.25">
      <c r="A185" t="s">
        <v>687</v>
      </c>
      <c r="B185" t="s">
        <v>582</v>
      </c>
      <c r="C185">
        <v>107014</v>
      </c>
      <c r="D185" t="s">
        <v>80</v>
      </c>
      <c r="E185" s="41">
        <v>44888.517326388886</v>
      </c>
    </row>
    <row r="186" spans="1:5" x14ac:dyDescent="0.25">
      <c r="A186" t="s">
        <v>698</v>
      </c>
      <c r="B186" t="s">
        <v>661</v>
      </c>
      <c r="C186">
        <v>192883</v>
      </c>
      <c r="D186" t="s">
        <v>80</v>
      </c>
      <c r="E186" s="41">
        <v>44888.517476851855</v>
      </c>
    </row>
    <row r="187" spans="1:5" x14ac:dyDescent="0.25">
      <c r="A187" t="s">
        <v>699</v>
      </c>
      <c r="B187" t="s">
        <v>662</v>
      </c>
      <c r="C187">
        <v>192884</v>
      </c>
      <c r="D187" t="s">
        <v>80</v>
      </c>
      <c r="E187" s="41">
        <v>44888.517557870371</v>
      </c>
    </row>
    <row r="188" spans="1:5" x14ac:dyDescent="0.25">
      <c r="A188" t="s">
        <v>699</v>
      </c>
      <c r="B188" t="s">
        <v>662</v>
      </c>
      <c r="C188">
        <v>192884</v>
      </c>
      <c r="D188" t="s">
        <v>80</v>
      </c>
      <c r="E188" s="41">
        <v>44888.517696759256</v>
      </c>
    </row>
    <row r="189" spans="1:5" x14ac:dyDescent="0.25">
      <c r="A189" t="s">
        <v>699</v>
      </c>
      <c r="B189" t="s">
        <v>662</v>
      </c>
      <c r="C189">
        <v>192884</v>
      </c>
      <c r="E189" s="41">
        <v>44888.519502314812</v>
      </c>
    </row>
    <row r="190" spans="1:5" x14ac:dyDescent="0.25">
      <c r="A190" t="s">
        <v>709</v>
      </c>
      <c r="B190" t="s">
        <v>305</v>
      </c>
      <c r="C190">
        <v>156913</v>
      </c>
      <c r="D190" t="s">
        <v>80</v>
      </c>
      <c r="E190" s="41">
        <v>44888.51972222222</v>
      </c>
    </row>
    <row r="191" spans="1:5" x14ac:dyDescent="0.25">
      <c r="A191" t="s">
        <v>710</v>
      </c>
      <c r="B191" t="s">
        <v>609</v>
      </c>
      <c r="C191">
        <v>176413</v>
      </c>
      <c r="D191" t="s">
        <v>25</v>
      </c>
      <c r="E191" s="41">
        <v>44888.520243055558</v>
      </c>
    </row>
    <row r="192" spans="1:5" x14ac:dyDescent="0.25">
      <c r="A192" t="s">
        <v>711</v>
      </c>
      <c r="B192" t="s">
        <v>305</v>
      </c>
      <c r="C192">
        <v>156913</v>
      </c>
      <c r="D192" t="s">
        <v>80</v>
      </c>
      <c r="E192" s="41">
        <v>44888.521087962959</v>
      </c>
    </row>
    <row r="193" spans="1:5" x14ac:dyDescent="0.25">
      <c r="A193" t="s">
        <v>716</v>
      </c>
      <c r="B193" t="s">
        <v>584</v>
      </c>
      <c r="C193">
        <v>164036</v>
      </c>
      <c r="D193" t="s">
        <v>80</v>
      </c>
      <c r="E193" s="41">
        <v>44888.521840277775</v>
      </c>
    </row>
    <row r="194" spans="1:5" x14ac:dyDescent="0.25">
      <c r="B194" t="s">
        <v>585</v>
      </c>
      <c r="C194">
        <v>164039</v>
      </c>
      <c r="D194" t="s">
        <v>80</v>
      </c>
      <c r="E194" s="41"/>
    </row>
    <row r="195" spans="1:5" x14ac:dyDescent="0.25">
      <c r="A195" t="s">
        <v>718</v>
      </c>
      <c r="B195" t="s">
        <v>586</v>
      </c>
      <c r="C195">
        <v>164043</v>
      </c>
      <c r="D195" t="s">
        <v>80</v>
      </c>
      <c r="E195" s="41">
        <v>44888.522060185183</v>
      </c>
    </row>
    <row r="196" spans="1:5" x14ac:dyDescent="0.25">
      <c r="A196" t="s">
        <v>719</v>
      </c>
      <c r="B196" t="s">
        <v>587</v>
      </c>
      <c r="C196">
        <v>164048</v>
      </c>
      <c r="D196" t="s">
        <v>80</v>
      </c>
      <c r="E196" s="41">
        <v>44888.522141203706</v>
      </c>
    </row>
    <row r="197" spans="1:5" x14ac:dyDescent="0.25">
      <c r="A197" t="s">
        <v>719</v>
      </c>
      <c r="B197" t="s">
        <v>587</v>
      </c>
      <c r="C197">
        <v>164048</v>
      </c>
      <c r="D197" t="s">
        <v>80</v>
      </c>
      <c r="E197" s="41">
        <v>44888.522222222222</v>
      </c>
    </row>
    <row r="198" spans="1:5" x14ac:dyDescent="0.25">
      <c r="A198" t="s">
        <v>717</v>
      </c>
      <c r="B198" t="s">
        <v>585</v>
      </c>
      <c r="C198">
        <v>164039</v>
      </c>
      <c r="D198" t="s">
        <v>80</v>
      </c>
      <c r="E198" s="41">
        <v>44888.523229166669</v>
      </c>
    </row>
    <row r="199" spans="1:5" x14ac:dyDescent="0.25">
      <c r="A199" t="s">
        <v>720</v>
      </c>
      <c r="B199" t="s">
        <v>588</v>
      </c>
      <c r="C199">
        <v>164049</v>
      </c>
      <c r="D199" t="s">
        <v>80</v>
      </c>
      <c r="E199" s="41">
        <v>44888.523414351854</v>
      </c>
    </row>
    <row r="200" spans="1:5" x14ac:dyDescent="0.25">
      <c r="A200" t="s">
        <v>704</v>
      </c>
      <c r="B200" t="s">
        <v>590</v>
      </c>
      <c r="C200">
        <v>160431</v>
      </c>
      <c r="D200" t="s">
        <v>80</v>
      </c>
      <c r="E200" s="41">
        <v>44888.52375</v>
      </c>
    </row>
    <row r="201" spans="1:5" x14ac:dyDescent="0.25">
      <c r="A201" t="s">
        <v>705</v>
      </c>
      <c r="B201" t="s">
        <v>591</v>
      </c>
      <c r="C201">
        <v>160449</v>
      </c>
      <c r="D201" t="s">
        <v>80</v>
      </c>
      <c r="E201" s="41">
        <v>44888.523923611108</v>
      </c>
    </row>
    <row r="202" spans="1:5" x14ac:dyDescent="0.25">
      <c r="A202" t="s">
        <v>679</v>
      </c>
      <c r="B202" t="s">
        <v>487</v>
      </c>
      <c r="C202">
        <v>160865</v>
      </c>
      <c r="D202" t="s">
        <v>80</v>
      </c>
      <c r="E202" s="41">
        <v>44888.524108796293</v>
      </c>
    </row>
    <row r="203" spans="1:5" x14ac:dyDescent="0.25">
      <c r="A203" t="s">
        <v>680</v>
      </c>
      <c r="B203" t="s">
        <v>489</v>
      </c>
      <c r="C203">
        <v>160869</v>
      </c>
      <c r="D203" t="s">
        <v>80</v>
      </c>
      <c r="E203" s="41">
        <v>44888.524247685185</v>
      </c>
    </row>
    <row r="204" spans="1:5" x14ac:dyDescent="0.25">
      <c r="A204" t="s">
        <v>681</v>
      </c>
      <c r="B204" t="s">
        <v>490</v>
      </c>
      <c r="C204">
        <v>160878</v>
      </c>
      <c r="D204" t="s">
        <v>80</v>
      </c>
      <c r="E204" s="41">
        <v>44888.524444444447</v>
      </c>
    </row>
    <row r="205" spans="1:5" x14ac:dyDescent="0.25">
      <c r="A205" s="11" t="s">
        <v>742</v>
      </c>
      <c r="B205" s="11" t="s">
        <v>571</v>
      </c>
      <c r="E205" s="41">
        <v>44893.431759259256</v>
      </c>
    </row>
    <row r="206" spans="1:5" x14ac:dyDescent="0.25">
      <c r="A206" s="11" t="s">
        <v>721</v>
      </c>
      <c r="B206" s="11" t="s">
        <v>571</v>
      </c>
      <c r="E206" s="41">
        <v>44893.431793981479</v>
      </c>
    </row>
    <row r="207" spans="1:5" x14ac:dyDescent="0.25">
      <c r="A207" t="s">
        <v>708</v>
      </c>
      <c r="B207" t="s">
        <v>238</v>
      </c>
      <c r="C207">
        <v>155681</v>
      </c>
      <c r="D207" t="s">
        <v>80</v>
      </c>
      <c r="E207" s="41">
        <v>44893.434953703705</v>
      </c>
    </row>
    <row r="208" spans="1:5" x14ac:dyDescent="0.25">
      <c r="A208" t="s">
        <v>708</v>
      </c>
      <c r="B208" t="s">
        <v>238</v>
      </c>
      <c r="C208">
        <v>155681</v>
      </c>
      <c r="D208" t="s">
        <v>80</v>
      </c>
      <c r="E208" s="41">
        <v>44893.435069444444</v>
      </c>
    </row>
    <row r="209" spans="1:5" x14ac:dyDescent="0.25">
      <c r="A209" s="11" t="s">
        <v>722</v>
      </c>
      <c r="B209" s="11" t="s">
        <v>688</v>
      </c>
      <c r="E209" s="41">
        <v>44893.436539351853</v>
      </c>
    </row>
    <row r="210" spans="1:5" x14ac:dyDescent="0.25">
      <c r="A210" s="11" t="s">
        <v>748</v>
      </c>
      <c r="B210" s="11" t="s">
        <v>669</v>
      </c>
      <c r="E210" s="41">
        <v>44902.567094907405</v>
      </c>
    </row>
    <row r="211" spans="1:5" x14ac:dyDescent="0.25">
      <c r="A211" s="11" t="s">
        <v>748</v>
      </c>
      <c r="B211" s="11" t="s">
        <v>669</v>
      </c>
      <c r="E211" s="41">
        <v>44902.567129629628</v>
      </c>
    </row>
    <row r="212" spans="1:5" x14ac:dyDescent="0.25">
      <c r="A212" s="11" t="s">
        <v>749</v>
      </c>
      <c r="B212" s="11" t="s">
        <v>450</v>
      </c>
      <c r="E212" s="41">
        <v>44902.567152777781</v>
      </c>
    </row>
    <row r="213" spans="1:5" x14ac:dyDescent="0.25">
      <c r="A213" s="11" t="s">
        <v>749</v>
      </c>
      <c r="B213" s="11" t="s">
        <v>450</v>
      </c>
      <c r="E213" s="41">
        <v>44902.567164351851</v>
      </c>
    </row>
    <row r="214" spans="1:5" x14ac:dyDescent="0.25">
      <c r="A214" s="11" t="s">
        <v>749</v>
      </c>
      <c r="B214" s="11" t="s">
        <v>450</v>
      </c>
      <c r="E214" s="41">
        <v>44902.567187499997</v>
      </c>
    </row>
    <row r="215" spans="1:5" x14ac:dyDescent="0.25">
      <c r="A215" s="11" t="s">
        <v>749</v>
      </c>
      <c r="B215" s="11" t="s">
        <v>450</v>
      </c>
      <c r="E215" s="41">
        <v>44902.567210648151</v>
      </c>
    </row>
    <row r="216" spans="1:5" x14ac:dyDescent="0.25">
      <c r="A216" s="11" t="s">
        <v>758</v>
      </c>
      <c r="B216" s="11" t="s">
        <v>665</v>
      </c>
      <c r="E216" s="41">
        <v>44936.568460648145</v>
      </c>
    </row>
    <row r="217" spans="1:5" x14ac:dyDescent="0.25">
      <c r="A217" s="11" t="s">
        <v>759</v>
      </c>
      <c r="B217" s="11" t="s">
        <v>666</v>
      </c>
      <c r="E217" s="41">
        <v>44936.568472222221</v>
      </c>
    </row>
    <row r="218" spans="1:5" x14ac:dyDescent="0.25">
      <c r="A218" s="11" t="s">
        <v>750</v>
      </c>
      <c r="B218" s="11" t="s">
        <v>305</v>
      </c>
      <c r="E218" s="41">
        <v>44936.568506944444</v>
      </c>
    </row>
    <row r="219" spans="1:5" x14ac:dyDescent="0.25">
      <c r="A219" s="11" t="s">
        <v>760</v>
      </c>
      <c r="B219" s="11" t="s">
        <v>666</v>
      </c>
      <c r="E219" s="41">
        <v>44936.568530092591</v>
      </c>
    </row>
    <row r="220" spans="1:5" x14ac:dyDescent="0.25">
      <c r="A220" s="11" t="s">
        <v>761</v>
      </c>
      <c r="B220" s="11" t="s">
        <v>626</v>
      </c>
      <c r="E220" s="41">
        <v>44936.568553240744</v>
      </c>
    </row>
    <row r="221" spans="1:5" x14ac:dyDescent="0.25">
      <c r="A221" s="11" t="s">
        <v>675</v>
      </c>
      <c r="B221" s="11" t="s">
        <v>462</v>
      </c>
      <c r="E221" s="41">
        <v>44936.568576388891</v>
      </c>
    </row>
    <row r="222" spans="1:5" x14ac:dyDescent="0.25">
      <c r="A222" s="11" t="s">
        <v>675</v>
      </c>
      <c r="B222" s="11" t="s">
        <v>462</v>
      </c>
      <c r="E222" s="41">
        <v>44936.568599537037</v>
      </c>
    </row>
    <row r="223" spans="1:5" x14ac:dyDescent="0.25">
      <c r="A223" s="11" t="s">
        <v>762</v>
      </c>
      <c r="B223" s="11" t="s">
        <v>467</v>
      </c>
      <c r="E223" s="41">
        <v>44936.568645833337</v>
      </c>
    </row>
    <row r="224" spans="1:5" x14ac:dyDescent="0.25">
      <c r="A224" s="11" t="s">
        <v>743</v>
      </c>
      <c r="B224" s="11" t="s">
        <v>488</v>
      </c>
      <c r="E224" s="41">
        <v>44936.568668981483</v>
      </c>
    </row>
    <row r="225" spans="1:5" x14ac:dyDescent="0.25">
      <c r="A225" s="11" t="s">
        <v>744</v>
      </c>
      <c r="B225" s="11" t="s">
        <v>444</v>
      </c>
      <c r="E225" s="41">
        <v>44936.568703703706</v>
      </c>
    </row>
    <row r="226" spans="1:5" x14ac:dyDescent="0.25">
      <c r="A226" s="11" t="s">
        <v>745</v>
      </c>
      <c r="B226" s="11" t="s">
        <v>179</v>
      </c>
      <c r="E226" s="41">
        <v>44936.568738425929</v>
      </c>
    </row>
    <row r="227" spans="1:5" x14ac:dyDescent="0.25">
      <c r="A227" s="11" t="s">
        <v>752</v>
      </c>
      <c r="B227" s="11" t="s">
        <v>448</v>
      </c>
      <c r="E227" s="41">
        <v>44936.568773148145</v>
      </c>
    </row>
    <row r="228" spans="1:5" x14ac:dyDescent="0.25">
      <c r="A228" s="11" t="s">
        <v>752</v>
      </c>
      <c r="B228" s="11" t="s">
        <v>448</v>
      </c>
      <c r="E228" s="41">
        <v>44936.568807870368</v>
      </c>
    </row>
    <row r="229" spans="1:5" x14ac:dyDescent="0.25">
      <c r="A229" s="11" t="s">
        <v>763</v>
      </c>
      <c r="B229" s="11" t="s">
        <v>689</v>
      </c>
      <c r="E229" s="41">
        <v>44936.568831018521</v>
      </c>
    </row>
    <row r="230" spans="1:5" x14ac:dyDescent="0.25">
      <c r="A230" s="11" t="s">
        <v>764</v>
      </c>
      <c r="B230" s="11" t="s">
        <v>690</v>
      </c>
      <c r="E230" s="41">
        <v>44936.568865740737</v>
      </c>
    </row>
    <row r="231" spans="1:5" x14ac:dyDescent="0.25">
      <c r="A231" s="11" t="s">
        <v>765</v>
      </c>
      <c r="B231" s="11" t="s">
        <v>238</v>
      </c>
      <c r="E231" s="41">
        <v>44936.56890046296</v>
      </c>
    </row>
    <row r="232" spans="1:5" x14ac:dyDescent="0.25">
      <c r="A232" s="11" t="s">
        <v>751</v>
      </c>
      <c r="B232" s="11" t="s">
        <v>610</v>
      </c>
      <c r="E232" s="41">
        <v>44936.568923611114</v>
      </c>
    </row>
    <row r="233" spans="1:5" x14ac:dyDescent="0.25">
      <c r="A233" s="11" t="s">
        <v>746</v>
      </c>
      <c r="B233" s="11" t="s">
        <v>444</v>
      </c>
      <c r="E233" s="41">
        <v>44936.569016203706</v>
      </c>
    </row>
    <row r="234" spans="1:5" x14ac:dyDescent="0.25">
      <c r="A234" s="11" t="s">
        <v>747</v>
      </c>
      <c r="B234" s="11" t="s">
        <v>179</v>
      </c>
      <c r="E234" s="41">
        <v>44936.569050925929</v>
      </c>
    </row>
    <row r="235" spans="1:5" x14ac:dyDescent="0.25">
      <c r="A235" s="11" t="s">
        <v>770</v>
      </c>
      <c r="B235" s="11" t="s">
        <v>573</v>
      </c>
      <c r="E235" s="41">
        <v>44936.56958333333</v>
      </c>
    </row>
    <row r="236" spans="1:5" x14ac:dyDescent="0.25">
      <c r="A236" s="11" t="s">
        <v>766</v>
      </c>
      <c r="B236" s="11" t="s">
        <v>573</v>
      </c>
      <c r="E236" s="41">
        <v>44936.569606481484</v>
      </c>
    </row>
    <row r="237" spans="1:5" x14ac:dyDescent="0.25">
      <c r="A237" s="11" t="s">
        <v>771</v>
      </c>
      <c r="B237" s="11" t="s">
        <v>573</v>
      </c>
      <c r="E237" s="41">
        <v>44936.56962962963</v>
      </c>
    </row>
    <row r="238" spans="1:5" x14ac:dyDescent="0.25">
      <c r="A238" s="11" t="s">
        <v>767</v>
      </c>
      <c r="B238" s="11" t="s">
        <v>573</v>
      </c>
      <c r="E238" s="41">
        <v>44936.569652777776</v>
      </c>
    </row>
    <row r="239" spans="1:5" x14ac:dyDescent="0.25">
      <c r="A239" s="11" t="s">
        <v>767</v>
      </c>
      <c r="B239" s="11" t="s">
        <v>573</v>
      </c>
      <c r="E239" s="41">
        <v>44936.569687499999</v>
      </c>
    </row>
    <row r="240" spans="1:5" x14ac:dyDescent="0.25">
      <c r="A240" s="11" t="s">
        <v>772</v>
      </c>
      <c r="B240" s="11" t="s">
        <v>573</v>
      </c>
      <c r="E240" s="41">
        <v>44936.569710648146</v>
      </c>
    </row>
    <row r="241" spans="1:5" x14ac:dyDescent="0.25">
      <c r="A241" s="11" t="s">
        <v>774</v>
      </c>
      <c r="B241" s="11" t="s">
        <v>627</v>
      </c>
      <c r="E241" s="41">
        <v>44936.569733796299</v>
      </c>
    </row>
    <row r="242" spans="1:5" x14ac:dyDescent="0.25">
      <c r="A242" s="11" t="s">
        <v>775</v>
      </c>
      <c r="B242" s="11" t="s">
        <v>573</v>
      </c>
      <c r="E242" s="41">
        <v>44936.569884259261</v>
      </c>
    </row>
    <row r="243" spans="1:5" x14ac:dyDescent="0.25">
      <c r="A243" s="11" t="s">
        <v>776</v>
      </c>
      <c r="B243" s="11" t="s">
        <v>573</v>
      </c>
      <c r="E243" s="41">
        <v>44936.569918981484</v>
      </c>
    </row>
    <row r="244" spans="1:5" x14ac:dyDescent="0.25">
      <c r="A244" s="11" t="s">
        <v>768</v>
      </c>
      <c r="B244" s="11" t="s">
        <v>453</v>
      </c>
      <c r="E244" s="41">
        <v>44936.570300925923</v>
      </c>
    </row>
    <row r="245" spans="1:5" x14ac:dyDescent="0.25">
      <c r="A245" s="11" t="s">
        <v>773</v>
      </c>
      <c r="B245" s="11" t="s">
        <v>626</v>
      </c>
      <c r="E245" s="41">
        <v>44936.570324074077</v>
      </c>
    </row>
    <row r="246" spans="1:5" x14ac:dyDescent="0.25">
      <c r="A246" s="11" t="s">
        <v>789</v>
      </c>
      <c r="B246" s="11" t="s">
        <v>467</v>
      </c>
      <c r="E246" s="41">
        <v>44958.31722222222</v>
      </c>
    </row>
    <row r="247" spans="1:5" x14ac:dyDescent="0.25">
      <c r="A247" s="11" t="s">
        <v>789</v>
      </c>
      <c r="B247" s="11" t="s">
        <v>467</v>
      </c>
      <c r="E247" s="41">
        <v>44958.317245370374</v>
      </c>
    </row>
    <row r="248" spans="1:5" x14ac:dyDescent="0.25">
      <c r="A248" s="11" t="s">
        <v>790</v>
      </c>
      <c r="B248" s="11" t="s">
        <v>467</v>
      </c>
      <c r="E248" s="41">
        <v>44958.317256944443</v>
      </c>
    </row>
    <row r="249" spans="1:5" x14ac:dyDescent="0.25">
      <c r="A249" s="11" t="s">
        <v>753</v>
      </c>
      <c r="B249" s="11" t="s">
        <v>467</v>
      </c>
      <c r="E249" s="41">
        <v>44958.317280092589</v>
      </c>
    </row>
    <row r="250" spans="1:5" x14ac:dyDescent="0.25">
      <c r="A250" s="11" t="s">
        <v>803</v>
      </c>
      <c r="B250" s="11" t="s">
        <v>440</v>
      </c>
      <c r="E250" s="41">
        <v>44966.339039351849</v>
      </c>
    </row>
    <row r="251" spans="1:5" x14ac:dyDescent="0.25">
      <c r="A251" s="11" t="s">
        <v>804</v>
      </c>
      <c r="B251" s="11" t="s">
        <v>440</v>
      </c>
      <c r="E251" s="41">
        <v>44966.339062500003</v>
      </c>
    </row>
    <row r="252" spans="1:5" x14ac:dyDescent="0.25">
      <c r="A252" s="11" t="s">
        <v>806</v>
      </c>
      <c r="B252" s="11" t="s">
        <v>440</v>
      </c>
      <c r="E252" s="41">
        <v>44973.282233796293</v>
      </c>
    </row>
    <row r="253" spans="1:5" x14ac:dyDescent="0.25">
      <c r="A253" s="11" t="s">
        <v>791</v>
      </c>
      <c r="B253" s="11" t="s">
        <v>572</v>
      </c>
      <c r="E253" s="41">
        <v>44973.282268518517</v>
      </c>
    </row>
    <row r="254" spans="1:5" x14ac:dyDescent="0.25">
      <c r="A254" s="11" t="s">
        <v>792</v>
      </c>
      <c r="B254" s="11" t="s">
        <v>573</v>
      </c>
      <c r="E254" s="41">
        <v>44973.28229166667</v>
      </c>
    </row>
    <row r="255" spans="1:5" x14ac:dyDescent="0.25">
      <c r="A255" s="11" t="s">
        <v>782</v>
      </c>
      <c r="B255" s="11" t="s">
        <v>571</v>
      </c>
      <c r="E255" s="41">
        <v>44973.282314814816</v>
      </c>
    </row>
    <row r="256" spans="1:5" x14ac:dyDescent="0.25">
      <c r="A256" s="11" t="s">
        <v>807</v>
      </c>
      <c r="B256" s="11" t="s">
        <v>572</v>
      </c>
      <c r="E256" s="41">
        <v>44973.282337962963</v>
      </c>
    </row>
    <row r="257" spans="1:5" x14ac:dyDescent="0.25">
      <c r="A257" s="11" t="s">
        <v>808</v>
      </c>
      <c r="B257" s="11" t="s">
        <v>573</v>
      </c>
      <c r="E257" s="41">
        <v>44973.282361111109</v>
      </c>
    </row>
    <row r="258" spans="1:5" x14ac:dyDescent="0.25">
      <c r="A258" s="11" t="s">
        <v>809</v>
      </c>
      <c r="B258" s="11" t="s">
        <v>572</v>
      </c>
      <c r="E258" s="41">
        <v>44973.282384259262</v>
      </c>
    </row>
    <row r="259" spans="1:5" x14ac:dyDescent="0.25">
      <c r="A259" s="11" t="s">
        <v>810</v>
      </c>
      <c r="B259" s="11" t="s">
        <v>573</v>
      </c>
      <c r="E259" s="41">
        <v>44973.282407407409</v>
      </c>
    </row>
    <row r="260" spans="1:5" x14ac:dyDescent="0.25">
      <c r="A260" s="11" t="s">
        <v>793</v>
      </c>
      <c r="B260" s="11" t="s">
        <v>572</v>
      </c>
      <c r="E260" s="41">
        <v>44973.282442129632</v>
      </c>
    </row>
    <row r="261" spans="1:5" x14ac:dyDescent="0.25">
      <c r="A261" s="11" t="s">
        <v>794</v>
      </c>
      <c r="B261" s="11" t="s">
        <v>573</v>
      </c>
      <c r="E261" s="41">
        <v>44973.282465277778</v>
      </c>
    </row>
    <row r="262" spans="1:5" x14ac:dyDescent="0.25">
      <c r="A262" s="11" t="s">
        <v>811</v>
      </c>
      <c r="B262" s="11" t="s">
        <v>460</v>
      </c>
      <c r="E262" s="41">
        <v>44973.282488425924</v>
      </c>
    </row>
    <row r="263" spans="1:5" x14ac:dyDescent="0.25">
      <c r="A263" s="11" t="s">
        <v>811</v>
      </c>
      <c r="B263" s="11" t="s">
        <v>460</v>
      </c>
      <c r="E263" s="41">
        <v>44973.282523148147</v>
      </c>
    </row>
    <row r="264" spans="1:5" x14ac:dyDescent="0.25">
      <c r="A264" s="11" t="s">
        <v>812</v>
      </c>
      <c r="B264" s="11" t="s">
        <v>461</v>
      </c>
      <c r="E264" s="41">
        <v>44973.282546296294</v>
      </c>
    </row>
    <row r="265" spans="1:5" x14ac:dyDescent="0.25">
      <c r="A265" s="11" t="s">
        <v>812</v>
      </c>
      <c r="B265" s="11" t="s">
        <v>461</v>
      </c>
      <c r="E265" s="41">
        <v>44973.282569444447</v>
      </c>
    </row>
    <row r="266" spans="1:5" x14ac:dyDescent="0.25">
      <c r="A266" s="11" t="s">
        <v>813</v>
      </c>
      <c r="B266" s="11" t="s">
        <v>572</v>
      </c>
      <c r="E266" s="41">
        <v>44973.282604166663</v>
      </c>
    </row>
    <row r="267" spans="1:5" x14ac:dyDescent="0.25">
      <c r="A267" s="11" t="s">
        <v>814</v>
      </c>
      <c r="B267" s="11" t="s">
        <v>573</v>
      </c>
      <c r="E267" s="41">
        <v>44973.282627314817</v>
      </c>
    </row>
    <row r="268" spans="1:5" x14ac:dyDescent="0.25">
      <c r="A268" s="11" t="s">
        <v>795</v>
      </c>
      <c r="B268" s="11" t="s">
        <v>572</v>
      </c>
      <c r="E268" s="41">
        <v>44973.28266203704</v>
      </c>
    </row>
    <row r="269" spans="1:5" x14ac:dyDescent="0.25">
      <c r="A269" s="11" t="s">
        <v>796</v>
      </c>
      <c r="B269" s="11" t="s">
        <v>573</v>
      </c>
      <c r="E269" s="41">
        <v>44973.282685185186</v>
      </c>
    </row>
    <row r="270" spans="1:5" x14ac:dyDescent="0.25">
      <c r="A270" s="11" t="s">
        <v>815</v>
      </c>
      <c r="B270" s="11" t="s">
        <v>571</v>
      </c>
      <c r="E270" s="41">
        <v>44973.282719907409</v>
      </c>
    </row>
    <row r="271" spans="1:5" x14ac:dyDescent="0.25">
      <c r="A271" s="11" t="s">
        <v>805</v>
      </c>
      <c r="B271" s="11" t="s">
        <v>441</v>
      </c>
      <c r="E271" s="41">
        <v>44973.282754629632</v>
      </c>
    </row>
    <row r="272" spans="1:5" x14ac:dyDescent="0.25">
      <c r="A272" s="11" t="s">
        <v>805</v>
      </c>
      <c r="B272" s="11" t="s">
        <v>441</v>
      </c>
      <c r="E272" s="41">
        <v>44973.282789351855</v>
      </c>
    </row>
    <row r="273" spans="1:5" x14ac:dyDescent="0.25">
      <c r="A273" s="11" t="s">
        <v>797</v>
      </c>
      <c r="B273" s="11" t="s">
        <v>572</v>
      </c>
      <c r="E273" s="41">
        <v>44973.282812500001</v>
      </c>
    </row>
    <row r="274" spans="1:5" x14ac:dyDescent="0.25">
      <c r="A274" s="11" t="s">
        <v>797</v>
      </c>
      <c r="B274" s="11" t="s">
        <v>572</v>
      </c>
      <c r="E274" s="41">
        <v>44973.282847222225</v>
      </c>
    </row>
    <row r="275" spans="1:5" x14ac:dyDescent="0.25">
      <c r="A275" s="11" t="s">
        <v>798</v>
      </c>
      <c r="B275" s="11" t="s">
        <v>573</v>
      </c>
      <c r="E275" s="41">
        <v>44973.282870370371</v>
      </c>
    </row>
    <row r="276" spans="1:5" x14ac:dyDescent="0.25">
      <c r="A276" s="11" t="s">
        <v>797</v>
      </c>
      <c r="B276" s="11" t="s">
        <v>572</v>
      </c>
      <c r="E276" s="41">
        <v>44973.282905092594</v>
      </c>
    </row>
    <row r="277" spans="1:5" x14ac:dyDescent="0.25">
      <c r="A277" s="11" t="s">
        <v>798</v>
      </c>
      <c r="B277" s="11" t="s">
        <v>573</v>
      </c>
      <c r="E277" s="41">
        <v>44973.28292824074</v>
      </c>
    </row>
    <row r="278" spans="1:5" x14ac:dyDescent="0.25">
      <c r="A278" s="11" t="s">
        <v>816</v>
      </c>
      <c r="B278" s="11" t="s">
        <v>572</v>
      </c>
      <c r="E278" s="41">
        <v>44973.282962962963</v>
      </c>
    </row>
    <row r="279" spans="1:5" x14ac:dyDescent="0.25">
      <c r="A279" s="11" t="s">
        <v>817</v>
      </c>
      <c r="B279" s="11" t="s">
        <v>573</v>
      </c>
      <c r="E279" s="41">
        <v>44973.282986111109</v>
      </c>
    </row>
    <row r="280" spans="1:5" x14ac:dyDescent="0.25">
      <c r="A280" s="11" t="s">
        <v>818</v>
      </c>
      <c r="B280" s="11" t="s">
        <v>572</v>
      </c>
      <c r="E280" s="41">
        <v>44973.283009259256</v>
      </c>
    </row>
    <row r="281" spans="1:5" x14ac:dyDescent="0.25">
      <c r="A281" s="11" t="s">
        <v>819</v>
      </c>
      <c r="B281" s="11" t="s">
        <v>573</v>
      </c>
      <c r="E281" s="41">
        <v>44973.283043981479</v>
      </c>
    </row>
    <row r="282" spans="1:5" x14ac:dyDescent="0.25">
      <c r="A282" s="11" t="s">
        <v>830</v>
      </c>
      <c r="B282" s="11" t="s">
        <v>571</v>
      </c>
      <c r="E282" s="41">
        <v>44975.305219907408</v>
      </c>
    </row>
    <row r="283" spans="1:5" x14ac:dyDescent="0.25">
      <c r="A283" s="11" t="s">
        <v>830</v>
      </c>
      <c r="B283" s="11" t="s">
        <v>571</v>
      </c>
      <c r="E283" s="41">
        <v>44975.305243055554</v>
      </c>
    </row>
    <row r="284" spans="1:5" x14ac:dyDescent="0.25">
      <c r="A284" s="11" t="s">
        <v>820</v>
      </c>
      <c r="B284" s="11" t="s">
        <v>572</v>
      </c>
      <c r="E284" s="41">
        <v>44975.305289351854</v>
      </c>
    </row>
    <row r="285" spans="1:5" x14ac:dyDescent="0.25">
      <c r="A285" s="11" t="s">
        <v>821</v>
      </c>
      <c r="B285" s="11" t="s">
        <v>573</v>
      </c>
      <c r="E285" s="41">
        <v>44975.305312500001</v>
      </c>
    </row>
    <row r="286" spans="1:5" x14ac:dyDescent="0.25">
      <c r="A286" s="11" t="s">
        <v>831</v>
      </c>
      <c r="B286" s="11" t="s">
        <v>572</v>
      </c>
      <c r="E286" s="41">
        <v>44975.305335648147</v>
      </c>
    </row>
    <row r="287" spans="1:5" x14ac:dyDescent="0.25">
      <c r="A287" s="11" t="s">
        <v>832</v>
      </c>
      <c r="B287" s="11" t="s">
        <v>573</v>
      </c>
      <c r="E287" s="41">
        <v>44975.30537037037</v>
      </c>
    </row>
    <row r="288" spans="1:5" x14ac:dyDescent="0.25">
      <c r="A288" s="11" t="s">
        <v>839</v>
      </c>
      <c r="B288" s="11" t="s">
        <v>572</v>
      </c>
      <c r="E288" s="41">
        <v>44975.305405092593</v>
      </c>
    </row>
    <row r="289" spans="1:5" x14ac:dyDescent="0.25">
      <c r="A289" s="11" t="s">
        <v>840</v>
      </c>
      <c r="B289" s="11" t="s">
        <v>573</v>
      </c>
      <c r="E289" s="41">
        <v>44975.305451388886</v>
      </c>
    </row>
    <row r="290" spans="1:5" x14ac:dyDescent="0.25">
      <c r="A290" s="11" t="s">
        <v>826</v>
      </c>
      <c r="B290" s="11" t="s">
        <v>571</v>
      </c>
      <c r="E290" s="41">
        <v>44975.305474537039</v>
      </c>
    </row>
    <row r="291" spans="1:5" x14ac:dyDescent="0.25">
      <c r="A291" s="11" t="s">
        <v>841</v>
      </c>
      <c r="B291" s="11" t="s">
        <v>450</v>
      </c>
      <c r="E291" s="41">
        <v>44975.306388888886</v>
      </c>
    </row>
    <row r="292" spans="1:5" x14ac:dyDescent="0.25">
      <c r="A292" s="11" t="s">
        <v>841</v>
      </c>
      <c r="B292" s="11" t="s">
        <v>450</v>
      </c>
      <c r="E292" s="41">
        <v>44975.306423611109</v>
      </c>
    </row>
    <row r="293" spans="1:5" x14ac:dyDescent="0.25">
      <c r="A293" s="11" t="s">
        <v>841</v>
      </c>
      <c r="B293" s="11" t="s">
        <v>450</v>
      </c>
      <c r="E293" s="41">
        <v>44975.306458333333</v>
      </c>
    </row>
    <row r="294" spans="1:5" x14ac:dyDescent="0.25">
      <c r="A294" s="11" t="s">
        <v>841</v>
      </c>
      <c r="B294" s="11" t="s">
        <v>450</v>
      </c>
      <c r="E294" s="41">
        <v>44975.306493055556</v>
      </c>
    </row>
    <row r="295" spans="1:5" x14ac:dyDescent="0.25">
      <c r="A295" s="11" t="s">
        <v>841</v>
      </c>
      <c r="B295" s="11" t="s">
        <v>450</v>
      </c>
      <c r="E295" s="41">
        <v>44975.306527777779</v>
      </c>
    </row>
    <row r="296" spans="1:5" x14ac:dyDescent="0.25">
      <c r="A296" s="11" t="s">
        <v>838</v>
      </c>
      <c r="B296" s="11" t="s">
        <v>608</v>
      </c>
      <c r="E296" s="41">
        <v>44975.309687499997</v>
      </c>
    </row>
    <row r="297" spans="1:5" x14ac:dyDescent="0.25">
      <c r="A297" s="11" t="s">
        <v>781</v>
      </c>
      <c r="B297" s="11" t="s">
        <v>607</v>
      </c>
      <c r="E297" s="41">
        <v>44975.309699074074</v>
      </c>
    </row>
    <row r="298" spans="1:5" x14ac:dyDescent="0.25">
      <c r="A298" s="11" t="s">
        <v>842</v>
      </c>
      <c r="B298" s="11" t="s">
        <v>440</v>
      </c>
      <c r="E298" s="41">
        <v>44977.316435185188</v>
      </c>
    </row>
    <row r="299" spans="1:5" x14ac:dyDescent="0.25">
      <c r="A299" s="11" t="s">
        <v>844</v>
      </c>
      <c r="B299" s="11" t="s">
        <v>572</v>
      </c>
      <c r="E299" s="41">
        <v>44977.316469907404</v>
      </c>
    </row>
    <row r="300" spans="1:5" x14ac:dyDescent="0.25">
      <c r="A300" s="11" t="s">
        <v>845</v>
      </c>
      <c r="B300" s="11" t="s">
        <v>573</v>
      </c>
      <c r="E300" s="41">
        <v>44977.316504629627</v>
      </c>
    </row>
    <row r="301" spans="1:5" x14ac:dyDescent="0.25">
      <c r="A301" s="11" t="s">
        <v>846</v>
      </c>
      <c r="B301" s="11" t="s">
        <v>572</v>
      </c>
      <c r="E301" s="41">
        <v>44977.316574074073</v>
      </c>
    </row>
    <row r="302" spans="1:5" x14ac:dyDescent="0.25">
      <c r="A302" s="11" t="s">
        <v>847</v>
      </c>
      <c r="B302" s="11" t="s">
        <v>573</v>
      </c>
      <c r="E302" s="41">
        <v>44977.316608796296</v>
      </c>
    </row>
    <row r="303" spans="1:5" x14ac:dyDescent="0.25">
      <c r="A303" s="11" t="s">
        <v>833</v>
      </c>
      <c r="B303" s="11" t="s">
        <v>571</v>
      </c>
      <c r="E303" s="41">
        <v>44977.316643518519</v>
      </c>
    </row>
    <row r="304" spans="1:5" x14ac:dyDescent="0.25">
      <c r="A304" s="11" t="s">
        <v>849</v>
      </c>
      <c r="B304" s="11" t="s">
        <v>572</v>
      </c>
      <c r="E304" s="41">
        <v>44977.316678240742</v>
      </c>
    </row>
    <row r="305" spans="1:5" x14ac:dyDescent="0.25">
      <c r="A305" s="11" t="s">
        <v>850</v>
      </c>
      <c r="B305" s="11" t="s">
        <v>573</v>
      </c>
      <c r="E305" s="41">
        <v>44977.316701388889</v>
      </c>
    </row>
    <row r="306" spans="1:5" x14ac:dyDescent="0.25">
      <c r="A306" s="11" t="s">
        <v>827</v>
      </c>
      <c r="B306" s="11" t="s">
        <v>571</v>
      </c>
      <c r="E306" s="41">
        <v>44977.316736111112</v>
      </c>
    </row>
    <row r="307" spans="1:5" x14ac:dyDescent="0.25">
      <c r="A307" s="11" t="s">
        <v>851</v>
      </c>
      <c r="B307" s="11" t="s">
        <v>571</v>
      </c>
      <c r="E307" s="41">
        <v>44977.316759259258</v>
      </c>
    </row>
    <row r="308" spans="1:5" x14ac:dyDescent="0.25">
      <c r="A308" s="11" t="s">
        <v>851</v>
      </c>
      <c r="B308" s="11" t="s">
        <v>571</v>
      </c>
      <c r="E308" s="41">
        <v>44977.316782407404</v>
      </c>
    </row>
    <row r="309" spans="1:5" x14ac:dyDescent="0.25">
      <c r="A309" s="11" t="s">
        <v>852</v>
      </c>
      <c r="B309" s="11" t="s">
        <v>572</v>
      </c>
      <c r="E309" s="41">
        <v>44977.316840277781</v>
      </c>
    </row>
    <row r="310" spans="1:5" x14ac:dyDescent="0.25">
      <c r="A310" s="11" t="s">
        <v>853</v>
      </c>
      <c r="B310" s="11" t="s">
        <v>573</v>
      </c>
      <c r="E310" s="41">
        <v>44977.316874999997</v>
      </c>
    </row>
    <row r="311" spans="1:5" x14ac:dyDescent="0.25">
      <c r="A311" s="11" t="s">
        <v>853</v>
      </c>
      <c r="B311" s="11" t="s">
        <v>573</v>
      </c>
      <c r="E311" s="41">
        <v>44977.31689814815</v>
      </c>
    </row>
    <row r="312" spans="1:5" x14ac:dyDescent="0.25">
      <c r="A312" s="11" t="s">
        <v>860</v>
      </c>
      <c r="B312" s="11" t="s">
        <v>440</v>
      </c>
      <c r="E312" s="41">
        <v>44979.302303240744</v>
      </c>
    </row>
    <row r="313" spans="1:5" x14ac:dyDescent="0.25">
      <c r="A313" s="11" t="s">
        <v>861</v>
      </c>
      <c r="B313" s="11" t="s">
        <v>572</v>
      </c>
      <c r="E313" s="41">
        <v>44979.30232638889</v>
      </c>
    </row>
    <row r="314" spans="1:5" x14ac:dyDescent="0.25">
      <c r="A314" s="11" t="s">
        <v>862</v>
      </c>
      <c r="B314" s="11" t="s">
        <v>573</v>
      </c>
      <c r="E314" s="41">
        <v>44979.302349537036</v>
      </c>
    </row>
    <row r="315" spans="1:5" x14ac:dyDescent="0.25">
      <c r="A315" s="11" t="s">
        <v>862</v>
      </c>
      <c r="B315" s="11" t="s">
        <v>573</v>
      </c>
      <c r="E315" s="41">
        <v>44979.302361111113</v>
      </c>
    </row>
    <row r="316" spans="1:5" x14ac:dyDescent="0.25">
      <c r="A316" s="11" t="s">
        <v>863</v>
      </c>
      <c r="B316" s="11" t="s">
        <v>571</v>
      </c>
      <c r="E316" s="41">
        <v>44979.302384259259</v>
      </c>
    </row>
    <row r="317" spans="1:5" x14ac:dyDescent="0.25">
      <c r="A317" s="11" t="s">
        <v>864</v>
      </c>
      <c r="B317" s="11" t="s">
        <v>572</v>
      </c>
      <c r="E317" s="41">
        <v>44979.302395833336</v>
      </c>
    </row>
    <row r="318" spans="1:5" x14ac:dyDescent="0.25">
      <c r="A318" s="11" t="s">
        <v>865</v>
      </c>
      <c r="B318" s="11" t="s">
        <v>573</v>
      </c>
      <c r="E318" s="41">
        <v>44979.302418981482</v>
      </c>
    </row>
    <row r="319" spans="1:5" x14ac:dyDescent="0.25">
      <c r="A319" s="11" t="s">
        <v>882</v>
      </c>
      <c r="B319" s="11" t="s">
        <v>573</v>
      </c>
      <c r="E319" s="41">
        <v>44979.372974537036</v>
      </c>
    </row>
    <row r="320" spans="1:5" x14ac:dyDescent="0.25">
      <c r="A320" s="11" t="s">
        <v>881</v>
      </c>
      <c r="B320" s="11" t="s">
        <v>572</v>
      </c>
      <c r="E320" s="41">
        <v>44979.372997685183</v>
      </c>
    </row>
    <row r="321" spans="1:5" x14ac:dyDescent="0.25">
      <c r="A321" s="11" t="s">
        <v>884</v>
      </c>
      <c r="B321" s="11" t="s">
        <v>573</v>
      </c>
      <c r="E321" s="41">
        <v>44979.373020833336</v>
      </c>
    </row>
    <row r="322" spans="1:5" x14ac:dyDescent="0.25">
      <c r="A322" s="11" t="s">
        <v>883</v>
      </c>
      <c r="B322" s="11" t="s">
        <v>572</v>
      </c>
      <c r="E322" s="41">
        <v>44979.373055555552</v>
      </c>
    </row>
    <row r="323" spans="1:5" x14ac:dyDescent="0.25">
      <c r="A323" s="11" t="s">
        <v>888</v>
      </c>
      <c r="B323" s="11" t="s">
        <v>573</v>
      </c>
      <c r="E323" s="41">
        <v>44979.373078703706</v>
      </c>
    </row>
    <row r="324" spans="1:5" x14ac:dyDescent="0.25">
      <c r="A324" s="11" t="s">
        <v>887</v>
      </c>
      <c r="B324" s="11" t="s">
        <v>572</v>
      </c>
      <c r="E324" s="41">
        <v>44979.373090277775</v>
      </c>
    </row>
    <row r="325" spans="1:5" x14ac:dyDescent="0.25">
      <c r="A325" s="11" t="s">
        <v>885</v>
      </c>
      <c r="B325" s="11" t="s">
        <v>572</v>
      </c>
      <c r="E325" s="41">
        <v>44979.373113425929</v>
      </c>
    </row>
    <row r="326" spans="1:5" x14ac:dyDescent="0.25">
      <c r="A326" s="11" t="s">
        <v>886</v>
      </c>
      <c r="B326" s="11" t="s">
        <v>573</v>
      </c>
      <c r="E326" s="41">
        <v>44979.373148148145</v>
      </c>
    </row>
    <row r="327" spans="1:5" x14ac:dyDescent="0.25">
      <c r="A327" s="11" t="s">
        <v>889</v>
      </c>
      <c r="B327" s="11" t="s">
        <v>572</v>
      </c>
      <c r="E327" s="41">
        <v>44979.373194444444</v>
      </c>
    </row>
    <row r="328" spans="1:5" x14ac:dyDescent="0.25">
      <c r="A328" s="11" t="s">
        <v>890</v>
      </c>
      <c r="B328" s="11" t="s">
        <v>573</v>
      </c>
      <c r="E328" s="41">
        <v>44979.373229166667</v>
      </c>
    </row>
    <row r="329" spans="1:5" x14ac:dyDescent="0.25">
      <c r="A329" s="11" t="s">
        <v>890</v>
      </c>
      <c r="B329" s="11" t="s">
        <v>573</v>
      </c>
      <c r="E329" s="41">
        <v>44979.373252314814</v>
      </c>
    </row>
    <row r="330" spans="1:5" x14ac:dyDescent="0.25">
      <c r="A330" s="11" t="s">
        <v>891</v>
      </c>
      <c r="B330" s="11" t="s">
        <v>571</v>
      </c>
      <c r="E330" s="41">
        <v>44979.373287037037</v>
      </c>
    </row>
    <row r="331" spans="1:5" x14ac:dyDescent="0.25">
      <c r="A331" s="11" t="s">
        <v>896</v>
      </c>
      <c r="B331" s="11" t="s">
        <v>572</v>
      </c>
      <c r="E331" s="41">
        <v>44979.373356481483</v>
      </c>
    </row>
    <row r="332" spans="1:5" x14ac:dyDescent="0.25">
      <c r="A332" s="11" t="s">
        <v>897</v>
      </c>
      <c r="B332" s="11" t="s">
        <v>573</v>
      </c>
      <c r="E332" s="41">
        <v>44979.373391203706</v>
      </c>
    </row>
    <row r="333" spans="1:5" x14ac:dyDescent="0.25">
      <c r="A333" s="11" t="s">
        <v>899</v>
      </c>
      <c r="B333" s="11" t="s">
        <v>572</v>
      </c>
      <c r="E333" s="41">
        <v>44979.373425925929</v>
      </c>
    </row>
    <row r="334" spans="1:5" x14ac:dyDescent="0.25">
      <c r="A334" s="11" t="s">
        <v>899</v>
      </c>
      <c r="B334" s="11" t="s">
        <v>572</v>
      </c>
      <c r="E334" s="41">
        <v>44979.373449074075</v>
      </c>
    </row>
    <row r="335" spans="1:5" x14ac:dyDescent="0.25">
      <c r="A335" s="11" t="s">
        <v>900</v>
      </c>
      <c r="B335" s="11" t="s">
        <v>573</v>
      </c>
      <c r="E335" s="41">
        <v>44979.373495370368</v>
      </c>
    </row>
    <row r="336" spans="1:5" x14ac:dyDescent="0.25">
      <c r="A336" s="11" t="s">
        <v>898</v>
      </c>
      <c r="B336" s="11" t="s">
        <v>571</v>
      </c>
      <c r="E336" s="41">
        <v>44979.373530092591</v>
      </c>
    </row>
    <row r="337" spans="1:5" x14ac:dyDescent="0.25">
      <c r="A337" s="11" t="s">
        <v>898</v>
      </c>
      <c r="B337" s="11" t="s">
        <v>571</v>
      </c>
      <c r="E337" s="41">
        <v>44979.373553240737</v>
      </c>
    </row>
    <row r="338" spans="1:5" x14ac:dyDescent="0.25">
      <c r="A338" s="11" t="s">
        <v>898</v>
      </c>
      <c r="B338" s="11" t="s">
        <v>571</v>
      </c>
      <c r="E338" s="41">
        <v>44979.373553240737</v>
      </c>
    </row>
    <row r="339" spans="1:5" x14ac:dyDescent="0.25">
      <c r="A339" s="11" t="s">
        <v>873</v>
      </c>
      <c r="B339" s="11" t="s">
        <v>571</v>
      </c>
      <c r="E339" s="41">
        <v>44979.373912037037</v>
      </c>
    </row>
    <row r="340" spans="1:5" x14ac:dyDescent="0.25">
      <c r="A340" s="11" t="s">
        <v>872</v>
      </c>
      <c r="B340" s="11" t="s">
        <v>571</v>
      </c>
      <c r="E340" s="41">
        <v>44979.373935185184</v>
      </c>
    </row>
    <row r="341" spans="1:5" x14ac:dyDescent="0.25">
      <c r="A341" s="11" t="s">
        <v>906</v>
      </c>
      <c r="B341" s="11" t="s">
        <v>571</v>
      </c>
      <c r="E341" s="41">
        <v>44979.373981481483</v>
      </c>
    </row>
    <row r="342" spans="1:5" x14ac:dyDescent="0.25">
      <c r="A342" s="11" t="s">
        <v>835</v>
      </c>
      <c r="B342" s="11" t="s">
        <v>573</v>
      </c>
      <c r="E342" s="41">
        <v>44981.299432870372</v>
      </c>
    </row>
    <row r="343" spans="1:5" x14ac:dyDescent="0.25">
      <c r="A343" s="11" t="s">
        <v>893</v>
      </c>
      <c r="B343" s="11" t="s">
        <v>778</v>
      </c>
      <c r="E343" s="41">
        <v>44981.299641203703</v>
      </c>
    </row>
    <row r="344" spans="1:5" x14ac:dyDescent="0.25">
      <c r="A344" s="11" t="s">
        <v>892</v>
      </c>
      <c r="B344" s="11" t="s">
        <v>777</v>
      </c>
      <c r="E344" s="41">
        <v>44981.299664351849</v>
      </c>
    </row>
    <row r="345" spans="1:5" x14ac:dyDescent="0.25">
      <c r="A345" s="11" t="s">
        <v>894</v>
      </c>
      <c r="B345" s="11" t="s">
        <v>779</v>
      </c>
      <c r="E345" s="41">
        <v>44981.299687500003</v>
      </c>
    </row>
    <row r="346" spans="1:5" x14ac:dyDescent="0.25">
      <c r="A346" s="11" t="s">
        <v>848</v>
      </c>
      <c r="B346" s="11" t="s">
        <v>769</v>
      </c>
      <c r="E346" s="41">
        <v>44981.299745370372</v>
      </c>
    </row>
    <row r="347" spans="1:5" x14ac:dyDescent="0.25">
      <c r="A347" s="11" t="s">
        <v>848</v>
      </c>
      <c r="B347" s="11" t="s">
        <v>769</v>
      </c>
      <c r="E347" s="41">
        <v>44981.299768518518</v>
      </c>
    </row>
    <row r="348" spans="1:5" x14ac:dyDescent="0.25">
      <c r="A348" s="11" t="s">
        <v>895</v>
      </c>
      <c r="B348" s="11" t="s">
        <v>780</v>
      </c>
      <c r="E348" s="41">
        <v>44981.299895833334</v>
      </c>
    </row>
    <row r="349" spans="1:5" x14ac:dyDescent="0.25">
      <c r="A349" s="11" t="s">
        <v>824</v>
      </c>
      <c r="B349" s="11" t="s">
        <v>779</v>
      </c>
      <c r="E349" s="41">
        <v>44981.3</v>
      </c>
    </row>
    <row r="350" spans="1:5" x14ac:dyDescent="0.25">
      <c r="A350" s="11" t="s">
        <v>822</v>
      </c>
      <c r="B350" s="11" t="s">
        <v>777</v>
      </c>
      <c r="E350" s="41">
        <v>44981.300046296295</v>
      </c>
    </row>
    <row r="351" spans="1:5" x14ac:dyDescent="0.25">
      <c r="A351" s="11" t="s">
        <v>823</v>
      </c>
      <c r="B351" s="11" t="s">
        <v>778</v>
      </c>
      <c r="E351" s="41">
        <v>44981.300069444442</v>
      </c>
    </row>
    <row r="352" spans="1:5" x14ac:dyDescent="0.25">
      <c r="A352" s="11" t="s">
        <v>825</v>
      </c>
      <c r="B352" s="11" t="s">
        <v>780</v>
      </c>
      <c r="E352" s="41">
        <v>44981.300405092596</v>
      </c>
    </row>
    <row r="353" spans="1:5" x14ac:dyDescent="0.25">
      <c r="A353" s="11" t="s">
        <v>868</v>
      </c>
      <c r="B353" s="11" t="s">
        <v>573</v>
      </c>
      <c r="E353" s="41">
        <v>44981.300613425927</v>
      </c>
    </row>
    <row r="354" spans="1:5" x14ac:dyDescent="0.25">
      <c r="A354" s="11" t="s">
        <v>870</v>
      </c>
      <c r="B354" s="11" t="s">
        <v>573</v>
      </c>
      <c r="E354" s="41">
        <v>44981.300636574073</v>
      </c>
    </row>
    <row r="355" spans="1:5" x14ac:dyDescent="0.25">
      <c r="A355" s="11" t="s">
        <v>902</v>
      </c>
      <c r="B355" s="11" t="s">
        <v>573</v>
      </c>
      <c r="E355" s="41">
        <v>44981.300659722219</v>
      </c>
    </row>
    <row r="356" spans="1:5" x14ac:dyDescent="0.25">
      <c r="A356" s="11" t="s">
        <v>905</v>
      </c>
      <c r="B356" s="11" t="s">
        <v>573</v>
      </c>
      <c r="E356" s="41">
        <v>44981.300706018519</v>
      </c>
    </row>
    <row r="357" spans="1:5" x14ac:dyDescent="0.25">
      <c r="A357" s="11" t="s">
        <v>876</v>
      </c>
      <c r="B357" s="11" t="s">
        <v>573</v>
      </c>
      <c r="E357" s="41">
        <v>44981.300740740742</v>
      </c>
    </row>
    <row r="358" spans="1:5" x14ac:dyDescent="0.25">
      <c r="A358" s="11" t="s">
        <v>910</v>
      </c>
      <c r="B358" s="11" t="s">
        <v>573</v>
      </c>
      <c r="E358" s="41">
        <v>44981.300787037035</v>
      </c>
    </row>
    <row r="359" spans="1:5" x14ac:dyDescent="0.25">
      <c r="A359" s="11" t="s">
        <v>912</v>
      </c>
      <c r="B359" s="11" t="s">
        <v>573</v>
      </c>
      <c r="E359" s="41">
        <v>44981.300810185188</v>
      </c>
    </row>
    <row r="360" spans="1:5" x14ac:dyDescent="0.25">
      <c r="A360" s="11" t="s">
        <v>857</v>
      </c>
      <c r="B360" s="11" t="s">
        <v>573</v>
      </c>
      <c r="E360" s="41">
        <v>44981.300844907404</v>
      </c>
    </row>
    <row r="361" spans="1:5" x14ac:dyDescent="0.25">
      <c r="A361" s="11" t="s">
        <v>855</v>
      </c>
      <c r="B361" s="11" t="s">
        <v>573</v>
      </c>
      <c r="E361" s="41">
        <v>44981.300868055558</v>
      </c>
    </row>
    <row r="362" spans="1:5" x14ac:dyDescent="0.25">
      <c r="A362" s="11" t="s">
        <v>859</v>
      </c>
      <c r="B362" s="11" t="s">
        <v>573</v>
      </c>
      <c r="E362" s="41">
        <v>44981.300891203704</v>
      </c>
    </row>
    <row r="363" spans="1:5" x14ac:dyDescent="0.25">
      <c r="A363" s="11" t="s">
        <v>914</v>
      </c>
      <c r="B363" s="11" t="s">
        <v>573</v>
      </c>
      <c r="E363" s="41">
        <v>44981.300937499997</v>
      </c>
    </row>
    <row r="364" spans="1:5" x14ac:dyDescent="0.25">
      <c r="A364" s="11" t="s">
        <v>834</v>
      </c>
      <c r="B364" s="11" t="s">
        <v>572</v>
      </c>
      <c r="E364" s="41">
        <v>44982.313240740739</v>
      </c>
    </row>
    <row r="365" spans="1:5" x14ac:dyDescent="0.25">
      <c r="A365" s="11" t="s">
        <v>869</v>
      </c>
      <c r="B365" s="11" t="s">
        <v>572</v>
      </c>
      <c r="E365" s="41">
        <v>44982.313263888886</v>
      </c>
    </row>
    <row r="366" spans="1:5" x14ac:dyDescent="0.25">
      <c r="A366" s="11" t="s">
        <v>867</v>
      </c>
      <c r="B366" s="11" t="s">
        <v>572</v>
      </c>
      <c r="E366" s="41">
        <v>44982.313287037039</v>
      </c>
    </row>
    <row r="367" spans="1:5" x14ac:dyDescent="0.25">
      <c r="A367" s="11" t="s">
        <v>901</v>
      </c>
      <c r="B367" s="11" t="s">
        <v>572</v>
      </c>
      <c r="E367" s="41">
        <v>44982.313321759262</v>
      </c>
    </row>
    <row r="368" spans="1:5" x14ac:dyDescent="0.25">
      <c r="A368" s="11" t="s">
        <v>875</v>
      </c>
      <c r="B368" s="11" t="s">
        <v>572</v>
      </c>
      <c r="E368" s="41">
        <v>44982.313379629632</v>
      </c>
    </row>
    <row r="369" spans="1:5" x14ac:dyDescent="0.25">
      <c r="A369" s="11" t="s">
        <v>904</v>
      </c>
      <c r="B369" s="11" t="s">
        <v>572</v>
      </c>
      <c r="E369" s="41">
        <v>44982.313414351855</v>
      </c>
    </row>
    <row r="370" spans="1:5" x14ac:dyDescent="0.25">
      <c r="A370" s="11" t="s">
        <v>909</v>
      </c>
      <c r="B370" s="11" t="s">
        <v>572</v>
      </c>
      <c r="E370" s="41">
        <v>44982.313437500001</v>
      </c>
    </row>
    <row r="371" spans="1:5" x14ac:dyDescent="0.25">
      <c r="A371" s="11" t="s">
        <v>911</v>
      </c>
      <c r="B371" s="11" t="s">
        <v>572</v>
      </c>
      <c r="E371" s="41">
        <v>44982.313472222224</v>
      </c>
    </row>
    <row r="372" spans="1:5" x14ac:dyDescent="0.25">
      <c r="A372" s="11" t="s">
        <v>856</v>
      </c>
      <c r="B372" s="11" t="s">
        <v>572</v>
      </c>
      <c r="E372" s="41">
        <v>44982.313518518517</v>
      </c>
    </row>
    <row r="373" spans="1:5" x14ac:dyDescent="0.25">
      <c r="A373" s="11" t="s">
        <v>854</v>
      </c>
      <c r="B373" s="11" t="s">
        <v>572</v>
      </c>
      <c r="E373" s="41">
        <v>44982.31354166667</v>
      </c>
    </row>
    <row r="374" spans="1:5" x14ac:dyDescent="0.25">
      <c r="A374" s="11" t="s">
        <v>858</v>
      </c>
      <c r="B374" s="11" t="s">
        <v>572</v>
      </c>
      <c r="E374" s="41">
        <v>44982.313576388886</v>
      </c>
    </row>
    <row r="375" spans="1:5" x14ac:dyDescent="0.25">
      <c r="A375" s="11" t="s">
        <v>913</v>
      </c>
      <c r="B375" s="11" t="s">
        <v>572</v>
      </c>
      <c r="E375" s="41">
        <v>44982.313611111109</v>
      </c>
    </row>
    <row r="376" spans="1:5" x14ac:dyDescent="0.25">
      <c r="A376" s="11" t="s">
        <v>843</v>
      </c>
      <c r="B376" s="11" t="s">
        <v>784</v>
      </c>
      <c r="E376" s="41">
        <v>44982.335115740738</v>
      </c>
    </row>
    <row r="377" spans="1:5" x14ac:dyDescent="0.25">
      <c r="A377" s="11" t="s">
        <v>866</v>
      </c>
      <c r="B377" s="11" t="s">
        <v>785</v>
      </c>
      <c r="E377" s="41">
        <v>44982.335150462961</v>
      </c>
    </row>
    <row r="378" spans="1:5" x14ac:dyDescent="0.25">
      <c r="A378" s="11" t="s">
        <v>874</v>
      </c>
      <c r="B378" s="11" t="s">
        <v>783</v>
      </c>
      <c r="E378" s="41">
        <v>44982.33520833333</v>
      </c>
    </row>
    <row r="379" spans="1:5" x14ac:dyDescent="0.25">
      <c r="A379" s="11" t="s">
        <v>874</v>
      </c>
      <c r="B379" s="11" t="s">
        <v>783</v>
      </c>
      <c r="E379" s="41">
        <v>44982.335231481484</v>
      </c>
    </row>
    <row r="380" spans="1:5" x14ac:dyDescent="0.25">
      <c r="A380" s="11" t="s">
        <v>908</v>
      </c>
      <c r="B380" s="11" t="s">
        <v>440</v>
      </c>
      <c r="E380" s="41">
        <v>44987.326840277776</v>
      </c>
    </row>
    <row r="381" spans="1:5" x14ac:dyDescent="0.25">
      <c r="A381" s="11" t="s">
        <v>878</v>
      </c>
      <c r="B381" s="11" t="s">
        <v>440</v>
      </c>
      <c r="E381" s="41">
        <v>44987.326874999999</v>
      </c>
    </row>
    <row r="382" spans="1:5" x14ac:dyDescent="0.25">
      <c r="A382" s="11" t="s">
        <v>907</v>
      </c>
      <c r="B382" s="11" t="s">
        <v>440</v>
      </c>
      <c r="E382" s="41">
        <v>44987.326898148145</v>
      </c>
    </row>
    <row r="383" spans="1:5" x14ac:dyDescent="0.25">
      <c r="A383" s="11" t="s">
        <v>878</v>
      </c>
      <c r="B383" s="11" t="s">
        <v>440</v>
      </c>
      <c r="E383" s="41">
        <v>44987.326932870368</v>
      </c>
    </row>
    <row r="384" spans="1:5" x14ac:dyDescent="0.25">
      <c r="A384" s="11" t="s">
        <v>917</v>
      </c>
      <c r="B384" s="11" t="s">
        <v>440</v>
      </c>
      <c r="E384" s="41">
        <v>44987.326990740738</v>
      </c>
    </row>
    <row r="385" spans="1:5" x14ac:dyDescent="0.25">
      <c r="A385" s="11" t="s">
        <v>916</v>
      </c>
      <c r="B385" s="11" t="s">
        <v>440</v>
      </c>
      <c r="E385" s="41">
        <v>44987.327025462961</v>
      </c>
    </row>
    <row r="386" spans="1:5" x14ac:dyDescent="0.25">
      <c r="A386" s="11" t="s">
        <v>918</v>
      </c>
      <c r="B386" s="11" t="s">
        <v>440</v>
      </c>
      <c r="E386" s="41">
        <v>44987.327048611114</v>
      </c>
    </row>
    <row r="387" spans="1:5" x14ac:dyDescent="0.25">
      <c r="A387" s="11" t="s">
        <v>919</v>
      </c>
      <c r="B387" s="11" t="s">
        <v>440</v>
      </c>
      <c r="E387" s="41">
        <v>44987.327094907407</v>
      </c>
    </row>
    <row r="388" spans="1:5" x14ac:dyDescent="0.25">
      <c r="A388" s="11" t="s">
        <v>829</v>
      </c>
      <c r="B388" s="11" t="s">
        <v>573</v>
      </c>
      <c r="E388" s="41">
        <v>44988.299467592595</v>
      </c>
    </row>
    <row r="389" spans="1:5" x14ac:dyDescent="0.25">
      <c r="A389" s="11" t="s">
        <v>920</v>
      </c>
      <c r="B389" s="11" t="s">
        <v>573</v>
      </c>
      <c r="E389" s="41">
        <v>44988.29991898148</v>
      </c>
    </row>
    <row r="390" spans="1:5" x14ac:dyDescent="0.25">
      <c r="A390" s="11" t="s">
        <v>828</v>
      </c>
      <c r="B390" s="11" t="s">
        <v>572</v>
      </c>
      <c r="E390" s="41">
        <v>44988.300081018519</v>
      </c>
    </row>
    <row r="391" spans="1:5" x14ac:dyDescent="0.25">
      <c r="A391" s="11" t="s">
        <v>921</v>
      </c>
      <c r="B391" s="11" t="s">
        <v>572</v>
      </c>
      <c r="E391" s="41">
        <v>44988.300104166665</v>
      </c>
    </row>
    <row r="392" spans="1:5" x14ac:dyDescent="0.25">
      <c r="A392" s="11" t="s">
        <v>922</v>
      </c>
      <c r="B392" s="11" t="s">
        <v>573</v>
      </c>
      <c r="E392" s="41">
        <v>44988.300150462965</v>
      </c>
    </row>
    <row r="393" spans="1:5" x14ac:dyDescent="0.25">
      <c r="A393" s="11" t="s">
        <v>922</v>
      </c>
      <c r="B393" s="11" t="s">
        <v>573</v>
      </c>
      <c r="E393" s="41">
        <v>44988.300185185188</v>
      </c>
    </row>
    <row r="394" spans="1:5" x14ac:dyDescent="0.25">
      <c r="A394" s="11" t="s">
        <v>915</v>
      </c>
      <c r="B394" s="11" t="s">
        <v>572</v>
      </c>
      <c r="E394" s="41">
        <v>44988.300208333334</v>
      </c>
    </row>
    <row r="395" spans="1:5" x14ac:dyDescent="0.25">
      <c r="A395" s="11" t="s">
        <v>924</v>
      </c>
      <c r="B395" s="11" t="s">
        <v>573</v>
      </c>
      <c r="E395" s="41">
        <v>44988.30028935185</v>
      </c>
    </row>
    <row r="396" spans="1:5" x14ac:dyDescent="0.25">
      <c r="A396" s="11" t="s">
        <v>923</v>
      </c>
      <c r="B396" s="11" t="s">
        <v>572</v>
      </c>
      <c r="E396" s="41">
        <v>44988.300312500003</v>
      </c>
    </row>
    <row r="397" spans="1:5" x14ac:dyDescent="0.25">
      <c r="A397" s="11" t="s">
        <v>925</v>
      </c>
      <c r="B397" s="11" t="s">
        <v>573</v>
      </c>
      <c r="E397" s="41">
        <v>44988.300347222219</v>
      </c>
    </row>
    <row r="398" spans="1:5" x14ac:dyDescent="0.25">
      <c r="A398" s="11" t="s">
        <v>926</v>
      </c>
      <c r="B398" s="11" t="s">
        <v>572</v>
      </c>
      <c r="E398" s="41">
        <v>44988.300370370373</v>
      </c>
    </row>
    <row r="399" spans="1:5" x14ac:dyDescent="0.25">
      <c r="A399" s="11" t="s">
        <v>928</v>
      </c>
      <c r="B399" s="11" t="s">
        <v>572</v>
      </c>
      <c r="E399" s="41">
        <v>44988.300416666665</v>
      </c>
    </row>
    <row r="400" spans="1:5" x14ac:dyDescent="0.25">
      <c r="A400" s="11" t="s">
        <v>928</v>
      </c>
      <c r="B400" s="11" t="s">
        <v>572</v>
      </c>
      <c r="E400" s="41">
        <v>44988.300428240742</v>
      </c>
    </row>
    <row r="401" spans="1:5" x14ac:dyDescent="0.25">
      <c r="A401" s="11" t="s">
        <v>927</v>
      </c>
      <c r="B401" s="11" t="s">
        <v>573</v>
      </c>
      <c r="E401" s="41">
        <v>44988.300462962965</v>
      </c>
    </row>
    <row r="402" spans="1:5" x14ac:dyDescent="0.25">
      <c r="A402" s="11" t="s">
        <v>929</v>
      </c>
      <c r="B402" s="11" t="s">
        <v>573</v>
      </c>
      <c r="E402" s="41">
        <v>44988.300486111111</v>
      </c>
    </row>
    <row r="403" spans="1:5" x14ac:dyDescent="0.25">
      <c r="A403" s="11" t="s">
        <v>930</v>
      </c>
      <c r="B403" s="11" t="s">
        <v>572</v>
      </c>
      <c r="E403" s="41">
        <v>44988.300509259258</v>
      </c>
    </row>
    <row r="404" spans="1:5" x14ac:dyDescent="0.25">
      <c r="A404" s="11" t="s">
        <v>930</v>
      </c>
      <c r="B404" s="11" t="s">
        <v>572</v>
      </c>
      <c r="E404" s="41">
        <v>44988.300543981481</v>
      </c>
    </row>
    <row r="405" spans="1:5" x14ac:dyDescent="0.25">
      <c r="A405" s="11" t="s">
        <v>931</v>
      </c>
      <c r="B405" s="11" t="s">
        <v>572</v>
      </c>
      <c r="E405" s="41">
        <v>44988.30059027778</v>
      </c>
    </row>
    <row r="406" spans="1:5" x14ac:dyDescent="0.25">
      <c r="A406" s="11" t="s">
        <v>932</v>
      </c>
      <c r="B406" s="11" t="s">
        <v>573</v>
      </c>
      <c r="E406" s="41">
        <v>44988.300613425927</v>
      </c>
    </row>
    <row r="407" spans="1:5" x14ac:dyDescent="0.25">
      <c r="A407" s="11" t="s">
        <v>871</v>
      </c>
      <c r="B407" s="11" t="s">
        <v>571</v>
      </c>
      <c r="E407" s="41">
        <v>44988.357395833336</v>
      </c>
    </row>
    <row r="408" spans="1:5" x14ac:dyDescent="0.25">
      <c r="A408" s="11" t="s">
        <v>903</v>
      </c>
      <c r="B408" s="11" t="s">
        <v>571</v>
      </c>
      <c r="E408" s="41">
        <v>44988.357418981483</v>
      </c>
    </row>
    <row r="409" spans="1:5" x14ac:dyDescent="0.25">
      <c r="A409" s="11" t="s">
        <v>877</v>
      </c>
      <c r="B409" s="11" t="s">
        <v>571</v>
      </c>
      <c r="E409" s="41">
        <v>44988.357453703706</v>
      </c>
    </row>
    <row r="410" spans="1:5" x14ac:dyDescent="0.25">
      <c r="A410" s="11" t="s">
        <v>836</v>
      </c>
      <c r="B410" s="11" t="s">
        <v>571</v>
      </c>
      <c r="E410" s="41">
        <v>44988.357476851852</v>
      </c>
    </row>
    <row r="411" spans="1:5" x14ac:dyDescent="0.25">
      <c r="A411" s="11" t="s">
        <v>837</v>
      </c>
      <c r="B411" s="11" t="s">
        <v>571</v>
      </c>
      <c r="E411" s="41">
        <v>44988.357499999998</v>
      </c>
    </row>
    <row r="412" spans="1:5" x14ac:dyDescent="0.25">
      <c r="A412" s="11" t="s">
        <v>837</v>
      </c>
      <c r="B412" s="11" t="s">
        <v>571</v>
      </c>
      <c r="E412" s="41">
        <v>44988.357534722221</v>
      </c>
    </row>
    <row r="413" spans="1:5" x14ac:dyDescent="0.25">
      <c r="A413" s="11" t="s">
        <v>934</v>
      </c>
      <c r="B413" s="11" t="s">
        <v>933</v>
      </c>
      <c r="E413" s="41">
        <v>44989.295648148145</v>
      </c>
    </row>
    <row r="414" spans="1:5" x14ac:dyDescent="0.25">
      <c r="A414" s="11" t="s">
        <v>934</v>
      </c>
      <c r="B414" s="11" t="s">
        <v>933</v>
      </c>
      <c r="E414" s="41">
        <v>44989.295671296299</v>
      </c>
    </row>
    <row r="415" spans="1:5" x14ac:dyDescent="0.25">
      <c r="A415" s="11" t="s">
        <v>934</v>
      </c>
      <c r="B415" s="11" t="s">
        <v>933</v>
      </c>
      <c r="E415" s="41">
        <v>44989.295706018522</v>
      </c>
    </row>
    <row r="416" spans="1:5" x14ac:dyDescent="0.25">
      <c r="A416" s="11" t="s">
        <v>880</v>
      </c>
      <c r="B416" s="11" t="s">
        <v>802</v>
      </c>
      <c r="E416" s="41">
        <v>45052.371724537035</v>
      </c>
    </row>
    <row r="417" spans="1:5" x14ac:dyDescent="0.25">
      <c r="A417" s="11" t="s">
        <v>879</v>
      </c>
      <c r="B417" s="11" t="s">
        <v>801</v>
      </c>
      <c r="E417" s="41">
        <v>45052.371747685182</v>
      </c>
    </row>
    <row r="418" spans="1:5" x14ac:dyDescent="0.25">
      <c r="A418" s="11" t="s">
        <v>941</v>
      </c>
      <c r="B418" s="11" t="s">
        <v>589</v>
      </c>
      <c r="E418" s="41">
        <v>45052.371863425928</v>
      </c>
    </row>
    <row r="419" spans="1:5" x14ac:dyDescent="0.25">
      <c r="A419" s="11" t="s">
        <v>944</v>
      </c>
      <c r="B419" s="11" t="s">
        <v>939</v>
      </c>
      <c r="E419" s="41">
        <v>45052.371921296297</v>
      </c>
    </row>
    <row r="420" spans="1:5" x14ac:dyDescent="0.25">
      <c r="A420" s="11" t="s">
        <v>945</v>
      </c>
      <c r="B420" s="11" t="s">
        <v>940</v>
      </c>
      <c r="E420" s="41">
        <v>45052.371944444443</v>
      </c>
    </row>
    <row r="421" spans="1:5" x14ac:dyDescent="0.25">
      <c r="A421" s="11" t="s">
        <v>950</v>
      </c>
      <c r="B421" s="11" t="s">
        <v>799</v>
      </c>
      <c r="E421" s="41">
        <v>45052.372013888889</v>
      </c>
    </row>
    <row r="422" spans="1:5" x14ac:dyDescent="0.25">
      <c r="A422" s="11" t="s">
        <v>951</v>
      </c>
      <c r="B422" s="11" t="s">
        <v>800</v>
      </c>
      <c r="E422" s="41">
        <v>45052.372037037036</v>
      </c>
    </row>
    <row r="423" spans="1:5" x14ac:dyDescent="0.25">
      <c r="A423" s="11" t="s">
        <v>951</v>
      </c>
      <c r="B423" s="11" t="s">
        <v>800</v>
      </c>
      <c r="E423" s="41">
        <v>45052.372060185182</v>
      </c>
    </row>
    <row r="424" spans="1:5" x14ac:dyDescent="0.25">
      <c r="A424" s="11" t="s">
        <v>952</v>
      </c>
      <c r="B424" s="11" t="s">
        <v>173</v>
      </c>
      <c r="E424" s="41">
        <v>45052.372164351851</v>
      </c>
    </row>
    <row r="425" spans="1:5" x14ac:dyDescent="0.25">
      <c r="A425" s="11" t="s">
        <v>961</v>
      </c>
      <c r="B425" s="11" t="s">
        <v>656</v>
      </c>
      <c r="E425" s="41">
        <v>45052.372210648151</v>
      </c>
    </row>
    <row r="426" spans="1:5" x14ac:dyDescent="0.25">
      <c r="A426" s="11" t="s">
        <v>961</v>
      </c>
      <c r="B426" s="11" t="s">
        <v>656</v>
      </c>
      <c r="E426" s="41">
        <v>45052.372245370374</v>
      </c>
    </row>
    <row r="427" spans="1:5" x14ac:dyDescent="0.25">
      <c r="A427" s="11" t="s">
        <v>960</v>
      </c>
      <c r="B427" s="11" t="s">
        <v>624</v>
      </c>
      <c r="E427" s="41">
        <v>45052.37226851852</v>
      </c>
    </row>
    <row r="428" spans="1:5" x14ac:dyDescent="0.25">
      <c r="A428" s="11" t="s">
        <v>954</v>
      </c>
      <c r="B428" s="11" t="s">
        <v>453</v>
      </c>
      <c r="E428" s="41">
        <v>45055.333645833336</v>
      </c>
    </row>
    <row r="429" spans="1:5" x14ac:dyDescent="0.25">
      <c r="A429" s="11" t="s">
        <v>955</v>
      </c>
      <c r="B429" s="11" t="s">
        <v>452</v>
      </c>
      <c r="E429" s="41">
        <v>45055.333981481483</v>
      </c>
    </row>
    <row r="430" spans="1:5" x14ac:dyDescent="0.25">
      <c r="A430" s="11" t="s">
        <v>956</v>
      </c>
      <c r="B430" s="11" t="s">
        <v>452</v>
      </c>
      <c r="E430" s="41">
        <v>45055.334027777775</v>
      </c>
    </row>
    <row r="431" spans="1:5" x14ac:dyDescent="0.25">
      <c r="A431" s="11" t="s">
        <v>953</v>
      </c>
      <c r="B431" s="11" t="s">
        <v>946</v>
      </c>
      <c r="E431" s="41">
        <v>45055.340821759259</v>
      </c>
    </row>
    <row r="432" spans="1:5" x14ac:dyDescent="0.25">
      <c r="A432" s="11" t="s">
        <v>953</v>
      </c>
      <c r="B432" s="11" t="s">
        <v>946</v>
      </c>
      <c r="E432" s="41">
        <v>45055.340844907405</v>
      </c>
    </row>
    <row r="433" spans="1:5" x14ac:dyDescent="0.25">
      <c r="A433" s="11" t="s">
        <v>957</v>
      </c>
      <c r="B433" s="11" t="s">
        <v>948</v>
      </c>
      <c r="E433" s="41">
        <v>45055.344236111108</v>
      </c>
    </row>
    <row r="434" spans="1:5" x14ac:dyDescent="0.25">
      <c r="A434" s="11" t="s">
        <v>958</v>
      </c>
      <c r="B434" s="11" t="s">
        <v>948</v>
      </c>
      <c r="E434" s="41">
        <v>45055.344293981485</v>
      </c>
    </row>
    <row r="435" spans="1:5" x14ac:dyDescent="0.25">
      <c r="A435" s="11" t="s">
        <v>959</v>
      </c>
      <c r="B435" s="11" t="s">
        <v>948</v>
      </c>
      <c r="E435" s="41">
        <v>45055.344328703701</v>
      </c>
    </row>
    <row r="436" spans="1:5" x14ac:dyDescent="0.25">
      <c r="A436" s="11" t="s">
        <v>943</v>
      </c>
      <c r="B436" s="11" t="s">
        <v>935</v>
      </c>
      <c r="E436" s="41">
        <v>45055.345069444447</v>
      </c>
    </row>
    <row r="437" spans="1:5" x14ac:dyDescent="0.25">
      <c r="A437" s="11" t="s">
        <v>942</v>
      </c>
      <c r="B437" s="11" t="s">
        <v>938</v>
      </c>
      <c r="E437" s="41">
        <v>45055.345081018517</v>
      </c>
    </row>
    <row r="438" spans="1:5" x14ac:dyDescent="0.25">
      <c r="A438" s="11" t="s">
        <v>1003</v>
      </c>
      <c r="B438" s="11" t="s">
        <v>986</v>
      </c>
      <c r="E438" s="41">
        <v>45061.541759259257</v>
      </c>
    </row>
    <row r="439" spans="1:5" x14ac:dyDescent="0.25">
      <c r="A439" s="11" t="s">
        <v>1001</v>
      </c>
      <c r="B439" s="11" t="s">
        <v>987</v>
      </c>
      <c r="E439" s="41">
        <v>45061.54178240741</v>
      </c>
    </row>
    <row r="440" spans="1:5" x14ac:dyDescent="0.25">
      <c r="A440" s="11" t="s">
        <v>1008</v>
      </c>
      <c r="B440" s="11" t="s">
        <v>992</v>
      </c>
      <c r="E440" s="41">
        <v>45061.541805555556</v>
      </c>
    </row>
    <row r="441" spans="1:5" x14ac:dyDescent="0.25">
      <c r="A441" s="11" t="s">
        <v>1004</v>
      </c>
      <c r="B441" s="11" t="s">
        <v>983</v>
      </c>
      <c r="E441" s="41">
        <v>45061.54184027778</v>
      </c>
    </row>
    <row r="442" spans="1:5" x14ac:dyDescent="0.25">
      <c r="A442" s="11" t="s">
        <v>1002</v>
      </c>
      <c r="B442" s="11" t="s">
        <v>984</v>
      </c>
      <c r="E442" s="41">
        <v>45061.541863425926</v>
      </c>
    </row>
    <row r="443" spans="1:5" x14ac:dyDescent="0.25">
      <c r="A443" s="11" t="s">
        <v>1006</v>
      </c>
      <c r="B443" s="11" t="s">
        <v>989</v>
      </c>
      <c r="E443" s="41">
        <v>45061.541898148149</v>
      </c>
    </row>
    <row r="444" spans="1:5" x14ac:dyDescent="0.25">
      <c r="A444" s="11" t="s">
        <v>1007</v>
      </c>
      <c r="B444" s="11" t="s">
        <v>991</v>
      </c>
      <c r="E444" s="41">
        <v>45061.541921296295</v>
      </c>
    </row>
    <row r="445" spans="1:5" x14ac:dyDescent="0.25">
      <c r="A445" s="11" t="s">
        <v>1007</v>
      </c>
      <c r="B445" s="11" t="s">
        <v>991</v>
      </c>
      <c r="E445" s="41">
        <v>45061.541979166665</v>
      </c>
    </row>
    <row r="446" spans="1:5" x14ac:dyDescent="0.25">
      <c r="A446" s="11" t="s">
        <v>1009</v>
      </c>
      <c r="B446" s="11" t="s">
        <v>990</v>
      </c>
      <c r="E446" s="41">
        <v>45061.542025462964</v>
      </c>
    </row>
    <row r="447" spans="1:5" x14ac:dyDescent="0.25">
      <c r="A447" s="11" t="s">
        <v>1005</v>
      </c>
      <c r="B447" s="11" t="s">
        <v>985</v>
      </c>
      <c r="E447" s="41">
        <v>45061.542060185187</v>
      </c>
    </row>
    <row r="448" spans="1:5" x14ac:dyDescent="0.25">
      <c r="A448" s="11" t="s">
        <v>1013</v>
      </c>
      <c r="B448" s="11" t="s">
        <v>985</v>
      </c>
      <c r="E448" s="41">
        <v>45061.542361111111</v>
      </c>
    </row>
    <row r="449" spans="1:5" x14ac:dyDescent="0.25">
      <c r="A449" s="11" t="s">
        <v>1016</v>
      </c>
      <c r="B449" s="11" t="s">
        <v>983</v>
      </c>
      <c r="E449" s="41">
        <v>45061.542384259257</v>
      </c>
    </row>
    <row r="450" spans="1:5" x14ac:dyDescent="0.25">
      <c r="A450" s="11" t="s">
        <v>1010</v>
      </c>
      <c r="B450" s="11" t="s">
        <v>991</v>
      </c>
      <c r="E450" s="41">
        <v>45061.54241898148</v>
      </c>
    </row>
    <row r="451" spans="1:5" x14ac:dyDescent="0.25">
      <c r="A451" s="11" t="s">
        <v>1010</v>
      </c>
      <c r="B451" s="11" t="s">
        <v>991</v>
      </c>
      <c r="E451" s="41">
        <v>45061.54246527778</v>
      </c>
    </row>
    <row r="452" spans="1:5" x14ac:dyDescent="0.25">
      <c r="A452" s="11" t="s">
        <v>1012</v>
      </c>
      <c r="B452" s="11" t="s">
        <v>990</v>
      </c>
      <c r="E452" s="41">
        <v>45061.542488425926</v>
      </c>
    </row>
    <row r="453" spans="1:5" x14ac:dyDescent="0.25">
      <c r="A453" s="11" t="s">
        <v>1019</v>
      </c>
      <c r="B453" s="11" t="s">
        <v>988</v>
      </c>
      <c r="E453" s="41">
        <v>45061.542523148149</v>
      </c>
    </row>
    <row r="454" spans="1:5" x14ac:dyDescent="0.25">
      <c r="A454" s="11" t="s">
        <v>1017</v>
      </c>
      <c r="B454" s="11" t="s">
        <v>984</v>
      </c>
      <c r="E454" s="41">
        <v>45061.542546296296</v>
      </c>
    </row>
    <row r="455" spans="1:5" x14ac:dyDescent="0.25">
      <c r="A455" s="11" t="s">
        <v>1018</v>
      </c>
      <c r="B455" s="11" t="s">
        <v>992</v>
      </c>
      <c r="E455" s="41">
        <v>45061.542627314811</v>
      </c>
    </row>
    <row r="456" spans="1:5" x14ac:dyDescent="0.25">
      <c r="A456" s="11" t="s">
        <v>1015</v>
      </c>
      <c r="B456" s="11" t="s">
        <v>989</v>
      </c>
      <c r="E456" s="41">
        <v>45061.54928240741</v>
      </c>
    </row>
    <row r="457" spans="1:5" x14ac:dyDescent="0.25">
      <c r="A457" s="11" t="s">
        <v>1011</v>
      </c>
      <c r="B457" s="11" t="s">
        <v>986</v>
      </c>
      <c r="E457" s="41">
        <v>45061.549317129633</v>
      </c>
    </row>
    <row r="458" spans="1:5" x14ac:dyDescent="0.25">
      <c r="A458" s="11" t="s">
        <v>1014</v>
      </c>
      <c r="B458" s="11" t="s">
        <v>987</v>
      </c>
      <c r="E458" s="41">
        <v>45061.549340277779</v>
      </c>
    </row>
    <row r="459" spans="1:5" x14ac:dyDescent="0.25">
      <c r="A459" s="11" t="s">
        <v>1026</v>
      </c>
      <c r="B459" s="11" t="s">
        <v>450</v>
      </c>
      <c r="E459" s="41">
        <v>45063.317766203705</v>
      </c>
    </row>
    <row r="460" spans="1:5" x14ac:dyDescent="0.25">
      <c r="A460" s="11" t="s">
        <v>1026</v>
      </c>
      <c r="B460" s="11" t="s">
        <v>450</v>
      </c>
      <c r="E460" s="41">
        <v>45063.317812499998</v>
      </c>
    </row>
    <row r="461" spans="1:5" x14ac:dyDescent="0.25">
      <c r="A461" s="11" t="s">
        <v>1027</v>
      </c>
      <c r="B461" s="11" t="s">
        <v>450</v>
      </c>
      <c r="E461" s="41">
        <v>45063.317893518521</v>
      </c>
    </row>
    <row r="462" spans="1:5" x14ac:dyDescent="0.25">
      <c r="A462" s="11" t="s">
        <v>1027</v>
      </c>
      <c r="B462" s="11" t="s">
        <v>450</v>
      </c>
      <c r="E462" s="41">
        <v>45063.317928240744</v>
      </c>
    </row>
    <row r="463" spans="1:5" x14ac:dyDescent="0.25">
      <c r="A463" s="11" t="s">
        <v>1028</v>
      </c>
      <c r="B463" s="11" t="s">
        <v>450</v>
      </c>
      <c r="E463" s="41">
        <v>45063.317974537036</v>
      </c>
    </row>
    <row r="464" spans="1:5" x14ac:dyDescent="0.25">
      <c r="A464" s="11" t="s">
        <v>1028</v>
      </c>
      <c r="B464" s="11" t="s">
        <v>450</v>
      </c>
      <c r="E464" s="41">
        <v>45063.318009259259</v>
      </c>
    </row>
    <row r="465" spans="1:5" x14ac:dyDescent="0.25">
      <c r="A465" s="11" t="s">
        <v>1029</v>
      </c>
      <c r="B465" s="11" t="s">
        <v>450</v>
      </c>
      <c r="E465" s="41">
        <v>45063.318043981482</v>
      </c>
    </row>
    <row r="466" spans="1:5" x14ac:dyDescent="0.25">
      <c r="A466" s="11" t="s">
        <v>1029</v>
      </c>
      <c r="B466" s="11" t="s">
        <v>450</v>
      </c>
      <c r="E466" s="41">
        <v>45063.318067129629</v>
      </c>
    </row>
    <row r="467" spans="1:5" x14ac:dyDescent="0.25">
      <c r="A467" s="11" t="s">
        <v>962</v>
      </c>
      <c r="B467" s="11" t="s">
        <v>935</v>
      </c>
      <c r="E467" s="41">
        <v>45078.3122337963</v>
      </c>
    </row>
    <row r="468" spans="1:5" x14ac:dyDescent="0.25">
      <c r="A468" s="11" t="s">
        <v>1036</v>
      </c>
      <c r="B468" s="11" t="s">
        <v>441</v>
      </c>
      <c r="E468" s="41">
        <v>45078.312407407408</v>
      </c>
    </row>
    <row r="469" spans="1:5" x14ac:dyDescent="0.25">
      <c r="A469" s="11" t="s">
        <v>1036</v>
      </c>
      <c r="B469" s="11" t="s">
        <v>441</v>
      </c>
      <c r="E469" s="41">
        <v>45078.312430555554</v>
      </c>
    </row>
    <row r="470" spans="1:5" x14ac:dyDescent="0.25">
      <c r="A470" s="11" t="s">
        <v>1036</v>
      </c>
      <c r="B470" s="11" t="s">
        <v>441</v>
      </c>
      <c r="E470" s="41">
        <v>45078.312465277777</v>
      </c>
    </row>
    <row r="471" spans="1:5" x14ac:dyDescent="0.25">
      <c r="A471" s="11" t="s">
        <v>1036</v>
      </c>
      <c r="B471" s="11" t="s">
        <v>441</v>
      </c>
      <c r="E471" s="41">
        <v>45078.3125</v>
      </c>
    </row>
    <row r="472" spans="1:5" x14ac:dyDescent="0.25">
      <c r="A472" s="11" t="s">
        <v>1036</v>
      </c>
      <c r="B472" s="11" t="s">
        <v>441</v>
      </c>
      <c r="E472" s="41">
        <v>45078.312523148146</v>
      </c>
    </row>
    <row r="473" spans="1:5" x14ac:dyDescent="0.25">
      <c r="A473" s="11" t="s">
        <v>1025</v>
      </c>
      <c r="B473" s="11" t="s">
        <v>975</v>
      </c>
      <c r="E473" s="41">
        <v>45078.3125462963</v>
      </c>
    </row>
    <row r="474" spans="1:5" x14ac:dyDescent="0.25">
      <c r="A474" s="11" t="s">
        <v>1025</v>
      </c>
      <c r="B474" s="11" t="s">
        <v>975</v>
      </c>
      <c r="E474" s="41">
        <v>45078.312581018516</v>
      </c>
    </row>
    <row r="475" spans="1:5" x14ac:dyDescent="0.25">
      <c r="A475" s="11" t="s">
        <v>1041</v>
      </c>
      <c r="B475" s="11" t="s">
        <v>1032</v>
      </c>
      <c r="E475" s="41">
        <v>45078.313634259262</v>
      </c>
    </row>
    <row r="476" spans="1:5" x14ac:dyDescent="0.25">
      <c r="A476" s="11" t="s">
        <v>1041</v>
      </c>
      <c r="B476" s="11" t="s">
        <v>1032</v>
      </c>
      <c r="E476" s="41">
        <v>45078.313692129632</v>
      </c>
    </row>
    <row r="477" spans="1:5" x14ac:dyDescent="0.25">
      <c r="A477" s="11" t="s">
        <v>1000</v>
      </c>
      <c r="B477" s="11" t="s">
        <v>973</v>
      </c>
      <c r="E477" s="41">
        <v>45078.313877314817</v>
      </c>
    </row>
    <row r="478" spans="1:5" x14ac:dyDescent="0.25">
      <c r="A478" s="11" t="s">
        <v>1040</v>
      </c>
      <c r="B478" s="11" t="s">
        <v>976</v>
      </c>
      <c r="E478" s="41">
        <v>45084.515648148146</v>
      </c>
    </row>
    <row r="479" spans="1:5" x14ac:dyDescent="0.25">
      <c r="A479" s="11" t="s">
        <v>1039</v>
      </c>
      <c r="B479" s="11" t="s">
        <v>981</v>
      </c>
      <c r="E479" s="41">
        <v>45084.515706018516</v>
      </c>
    </row>
    <row r="480" spans="1:5" x14ac:dyDescent="0.25">
      <c r="A480" s="11" t="s">
        <v>1042</v>
      </c>
      <c r="B480" s="11" t="s">
        <v>982</v>
      </c>
      <c r="E480" s="41">
        <v>45084.515717592592</v>
      </c>
    </row>
    <row r="481" spans="1:5" x14ac:dyDescent="0.25">
      <c r="A481" s="11" t="s">
        <v>1034</v>
      </c>
      <c r="B481" s="11" t="s">
        <v>1031</v>
      </c>
      <c r="E481" s="41">
        <v>45084.515810185185</v>
      </c>
    </row>
    <row r="482" spans="1:5" x14ac:dyDescent="0.25">
      <c r="A482" s="11" t="s">
        <v>1033</v>
      </c>
      <c r="B482" s="11" t="s">
        <v>1031</v>
      </c>
      <c r="E482" s="41">
        <v>45084.515833333331</v>
      </c>
    </row>
    <row r="483" spans="1:5" x14ac:dyDescent="0.25">
      <c r="A483" s="11" t="s">
        <v>1033</v>
      </c>
      <c r="B483" s="11" t="s">
        <v>1031</v>
      </c>
      <c r="E483" s="41">
        <v>45084.515925925924</v>
      </c>
    </row>
    <row r="484" spans="1:5" x14ac:dyDescent="0.25">
      <c r="A484" s="11" t="s">
        <v>1052</v>
      </c>
      <c r="B484" s="11" t="s">
        <v>1038</v>
      </c>
      <c r="E484" s="41">
        <v>45084.515949074077</v>
      </c>
    </row>
    <row r="485" spans="1:5" x14ac:dyDescent="0.25">
      <c r="A485" s="11" t="s">
        <v>1045</v>
      </c>
      <c r="B485" s="11" t="s">
        <v>980</v>
      </c>
      <c r="E485" s="41">
        <v>45084.516041666669</v>
      </c>
    </row>
    <row r="486" spans="1:5" x14ac:dyDescent="0.25">
      <c r="A486" s="11" t="s">
        <v>1043</v>
      </c>
      <c r="B486" s="11" t="s">
        <v>665</v>
      </c>
      <c r="E486" s="41">
        <v>45084.516689814816</v>
      </c>
    </row>
    <row r="487" spans="1:5" x14ac:dyDescent="0.25">
      <c r="A487" s="11" t="s">
        <v>1044</v>
      </c>
      <c r="B487" s="11" t="s">
        <v>665</v>
      </c>
      <c r="E487" s="41">
        <v>45084.516724537039</v>
      </c>
    </row>
    <row r="488" spans="1:5" x14ac:dyDescent="0.25">
      <c r="A488" s="11" t="s">
        <v>1046</v>
      </c>
      <c r="B488" s="11" t="s">
        <v>247</v>
      </c>
      <c r="E488" s="41">
        <v>45087.304050925923</v>
      </c>
    </row>
    <row r="489" spans="1:5" x14ac:dyDescent="0.25">
      <c r="A489" s="11" t="s">
        <v>1055</v>
      </c>
      <c r="B489" s="11" t="s">
        <v>246</v>
      </c>
      <c r="E489" s="41">
        <v>45087.304375</v>
      </c>
    </row>
    <row r="490" spans="1:5" x14ac:dyDescent="0.25">
      <c r="A490" s="11" t="s">
        <v>1056</v>
      </c>
      <c r="B490" s="11" t="s">
        <v>248</v>
      </c>
      <c r="E490" s="41">
        <v>45087.304398148146</v>
      </c>
    </row>
    <row r="491" spans="1:5" x14ac:dyDescent="0.25">
      <c r="A491" s="11" t="s">
        <v>1056</v>
      </c>
      <c r="B491" s="11" t="s">
        <v>248</v>
      </c>
      <c r="E491" s="41">
        <v>45087.3044212963</v>
      </c>
    </row>
    <row r="492" spans="1:5" x14ac:dyDescent="0.25">
      <c r="A492" s="11" t="s">
        <v>1037</v>
      </c>
      <c r="B492" s="11" t="s">
        <v>582</v>
      </c>
      <c r="E492" s="41">
        <v>45087.3046412037</v>
      </c>
    </row>
    <row r="493" spans="1:5" x14ac:dyDescent="0.25">
      <c r="A493" s="11" t="s">
        <v>1053</v>
      </c>
      <c r="B493" s="11" t="s">
        <v>994</v>
      </c>
      <c r="E493" s="41">
        <v>45087.305856481478</v>
      </c>
    </row>
    <row r="494" spans="1:5" x14ac:dyDescent="0.25">
      <c r="A494" s="11" t="s">
        <v>1054</v>
      </c>
      <c r="B494" s="11" t="s">
        <v>993</v>
      </c>
      <c r="E494" s="41">
        <v>45087.305868055555</v>
      </c>
    </row>
    <row r="495" spans="1:5" x14ac:dyDescent="0.25">
      <c r="A495" s="11" t="s">
        <v>1059</v>
      </c>
      <c r="B495" s="11" t="s">
        <v>995</v>
      </c>
      <c r="E495" s="41">
        <v>45087.305891203701</v>
      </c>
    </row>
    <row r="496" spans="1:5" x14ac:dyDescent="0.25">
      <c r="A496" s="11" t="s">
        <v>1060</v>
      </c>
      <c r="B496" s="11" t="s">
        <v>997</v>
      </c>
      <c r="E496" s="41">
        <v>45087.305925925924</v>
      </c>
    </row>
    <row r="497" spans="1:5" x14ac:dyDescent="0.25">
      <c r="A497" s="11" t="s">
        <v>1063</v>
      </c>
      <c r="B497" s="11" t="s">
        <v>995</v>
      </c>
      <c r="E497" s="41">
        <v>45087.306273148148</v>
      </c>
    </row>
    <row r="498" spans="1:5" x14ac:dyDescent="0.25">
      <c r="A498" s="11" t="s">
        <v>1063</v>
      </c>
      <c r="B498" s="11" t="s">
        <v>995</v>
      </c>
      <c r="E498" s="41">
        <v>45087.306296296294</v>
      </c>
    </row>
    <row r="499" spans="1:5" x14ac:dyDescent="0.25">
      <c r="A499" s="11" t="s">
        <v>1063</v>
      </c>
      <c r="B499" s="11" t="s">
        <v>995</v>
      </c>
      <c r="E499" s="41">
        <v>45087.306319444448</v>
      </c>
    </row>
    <row r="500" spans="1:5" x14ac:dyDescent="0.25">
      <c r="A500" s="11" t="s">
        <v>1063</v>
      </c>
      <c r="B500" s="11" t="s">
        <v>995</v>
      </c>
      <c r="E500" s="41">
        <v>45087.306354166663</v>
      </c>
    </row>
    <row r="501" spans="1:5" x14ac:dyDescent="0.25">
      <c r="A501" s="11" t="s">
        <v>1061</v>
      </c>
      <c r="B501" s="11" t="s">
        <v>978</v>
      </c>
      <c r="E501" s="41">
        <v>45091.329814814817</v>
      </c>
    </row>
    <row r="502" spans="1:5" x14ac:dyDescent="0.25">
      <c r="A502" s="11" t="s">
        <v>1047</v>
      </c>
      <c r="B502" s="11" t="s">
        <v>999</v>
      </c>
      <c r="E502" s="41">
        <v>45091.330625000002</v>
      </c>
    </row>
    <row r="503" spans="1:5" x14ac:dyDescent="0.25">
      <c r="A503" s="11" t="s">
        <v>1049</v>
      </c>
      <c r="B503" s="11" t="s">
        <v>998</v>
      </c>
      <c r="E503" s="41">
        <v>45091.330763888887</v>
      </c>
    </row>
    <row r="504" spans="1:5" x14ac:dyDescent="0.25">
      <c r="A504" s="11" t="s">
        <v>1048</v>
      </c>
      <c r="B504" s="11" t="s">
        <v>999</v>
      </c>
      <c r="E504" s="41">
        <v>45091.331006944441</v>
      </c>
    </row>
    <row r="505" spans="1:5" x14ac:dyDescent="0.25">
      <c r="A505" s="11" t="s">
        <v>1057</v>
      </c>
      <c r="B505" s="11" t="s">
        <v>937</v>
      </c>
      <c r="E505" s="41">
        <v>45091.33116898148</v>
      </c>
    </row>
    <row r="506" spans="1:5" x14ac:dyDescent="0.25">
      <c r="A506" s="11" t="s">
        <v>1051</v>
      </c>
      <c r="B506" s="11" t="s">
        <v>1035</v>
      </c>
      <c r="E506" s="41">
        <v>45094.303888888891</v>
      </c>
    </row>
    <row r="507" spans="1:5" x14ac:dyDescent="0.25">
      <c r="A507" s="11" t="s">
        <v>1051</v>
      </c>
      <c r="B507" s="11" t="s">
        <v>1035</v>
      </c>
      <c r="E507" s="41">
        <v>45094.303912037038</v>
      </c>
    </row>
    <row r="508" spans="1:5" x14ac:dyDescent="0.25">
      <c r="A508" s="11" t="s">
        <v>1051</v>
      </c>
      <c r="B508" s="11" t="s">
        <v>1035</v>
      </c>
      <c r="E508" s="41">
        <v>45094.303935185184</v>
      </c>
    </row>
    <row r="509" spans="1:5" x14ac:dyDescent="0.25">
      <c r="A509" s="11" t="s">
        <v>1062</v>
      </c>
      <c r="B509" s="11" t="s">
        <v>467</v>
      </c>
      <c r="E509" s="41">
        <v>45094.303981481484</v>
      </c>
    </row>
    <row r="510" spans="1:5" x14ac:dyDescent="0.25">
      <c r="A510" s="11" t="s">
        <v>1062</v>
      </c>
      <c r="B510" s="11" t="s">
        <v>467</v>
      </c>
      <c r="E510" s="41">
        <v>45094.30400462963</v>
      </c>
    </row>
    <row r="511" spans="1:5" x14ac:dyDescent="0.25">
      <c r="A511" s="11" t="s">
        <v>1058</v>
      </c>
      <c r="B511" s="11" t="s">
        <v>1038</v>
      </c>
      <c r="E511" s="41">
        <v>45098.326423611114</v>
      </c>
    </row>
    <row r="512" spans="1:5" x14ac:dyDescent="0.25">
      <c r="A512" s="11" t="s">
        <v>1076</v>
      </c>
      <c r="B512" s="11" t="s">
        <v>248</v>
      </c>
      <c r="E512" s="41">
        <v>45133.310034722221</v>
      </c>
    </row>
    <row r="513" spans="1:5" x14ac:dyDescent="0.25">
      <c r="A513" s="11" t="s">
        <v>1067</v>
      </c>
      <c r="B513" s="11" t="s">
        <v>1030</v>
      </c>
      <c r="E513" s="41">
        <v>45133.310057870367</v>
      </c>
    </row>
    <row r="514" spans="1:5" x14ac:dyDescent="0.25">
      <c r="A514" s="11" t="s">
        <v>1079</v>
      </c>
      <c r="B514" s="11" t="s">
        <v>239</v>
      </c>
      <c r="E514" s="41">
        <v>45133.31009259259</v>
      </c>
    </row>
    <row r="515" spans="1:5" x14ac:dyDescent="0.25">
      <c r="A515" s="11" t="s">
        <v>1081</v>
      </c>
      <c r="B515" s="11" t="s">
        <v>239</v>
      </c>
      <c r="E515" s="41">
        <v>45133.310127314813</v>
      </c>
    </row>
    <row r="516" spans="1:5" x14ac:dyDescent="0.25">
      <c r="A516" s="11" t="s">
        <v>1081</v>
      </c>
      <c r="B516" s="11" t="s">
        <v>239</v>
      </c>
      <c r="E516" s="41">
        <v>45133.310150462959</v>
      </c>
    </row>
    <row r="517" spans="1:5" x14ac:dyDescent="0.25">
      <c r="A517" s="11" t="s">
        <v>1068</v>
      </c>
      <c r="B517" s="11" t="s">
        <v>996</v>
      </c>
      <c r="E517" s="41">
        <v>45133.310370370367</v>
      </c>
    </row>
    <row r="518" spans="1:5" x14ac:dyDescent="0.25">
      <c r="A518" s="11" t="s">
        <v>1075</v>
      </c>
      <c r="B518" s="11" t="s">
        <v>947</v>
      </c>
      <c r="E518" s="41">
        <v>45135.305671296293</v>
      </c>
    </row>
    <row r="519" spans="1:5" x14ac:dyDescent="0.25">
      <c r="A519" s="11" t="s">
        <v>1082</v>
      </c>
      <c r="B519" s="11" t="s">
        <v>947</v>
      </c>
      <c r="E519" s="41">
        <v>45135.30574074074</v>
      </c>
    </row>
    <row r="520" spans="1:5" x14ac:dyDescent="0.25">
      <c r="A520" s="11" t="s">
        <v>1083</v>
      </c>
      <c r="B520" s="11" t="s">
        <v>979</v>
      </c>
      <c r="E520" s="41">
        <v>45135.305914351855</v>
      </c>
    </row>
    <row r="521" spans="1:5" x14ac:dyDescent="0.25">
      <c r="A521" t="s">
        <v>1078</v>
      </c>
      <c r="B521" t="s">
        <v>1077</v>
      </c>
      <c r="C521">
        <v>175379</v>
      </c>
      <c r="D521" t="s">
        <v>26</v>
      </c>
      <c r="E521" s="41">
        <v>45138.395520833335</v>
      </c>
    </row>
    <row r="522" spans="1:5" x14ac:dyDescent="0.25">
      <c r="A522" t="s">
        <v>1078</v>
      </c>
      <c r="B522" t="s">
        <v>1077</v>
      </c>
      <c r="C522">
        <v>175379</v>
      </c>
      <c r="D522" t="s">
        <v>26</v>
      </c>
      <c r="E522" s="41">
        <v>45138.395624999997</v>
      </c>
    </row>
    <row r="523" spans="1:5" x14ac:dyDescent="0.25">
      <c r="A523" s="11" t="s">
        <v>1119</v>
      </c>
      <c r="B523" s="11" t="s">
        <v>1118</v>
      </c>
      <c r="E523" s="41">
        <v>45142.295775462961</v>
      </c>
    </row>
    <row r="524" spans="1:5" x14ac:dyDescent="0.25">
      <c r="A524" s="11" t="s">
        <v>1119</v>
      </c>
      <c r="B524" s="11" t="s">
        <v>1118</v>
      </c>
      <c r="E524" s="41">
        <v>45142.295798611114</v>
      </c>
    </row>
    <row r="525" spans="1:5" x14ac:dyDescent="0.25">
      <c r="A525" s="11" t="s">
        <v>1120</v>
      </c>
      <c r="B525" s="11" t="s">
        <v>1117</v>
      </c>
      <c r="E525" s="41">
        <v>45142.29582175926</v>
      </c>
    </row>
    <row r="526" spans="1:5" x14ac:dyDescent="0.25">
      <c r="A526" s="11" t="s">
        <v>1120</v>
      </c>
      <c r="B526" s="11" t="s">
        <v>1117</v>
      </c>
      <c r="E526" s="41">
        <v>45142.295856481483</v>
      </c>
    </row>
    <row r="527" spans="1:5" x14ac:dyDescent="0.25">
      <c r="A527" s="11" t="s">
        <v>1120</v>
      </c>
      <c r="B527" s="11" t="s">
        <v>1117</v>
      </c>
      <c r="E527" s="41">
        <v>45142.29587962963</v>
      </c>
    </row>
    <row r="528" spans="1:5" x14ac:dyDescent="0.25">
      <c r="A528" s="11" t="s">
        <v>1120</v>
      </c>
      <c r="B528" s="11" t="s">
        <v>1117</v>
      </c>
      <c r="E528" s="41">
        <v>45142.295902777776</v>
      </c>
    </row>
    <row r="529" spans="1:5" x14ac:dyDescent="0.25">
      <c r="A529" s="11" t="s">
        <v>1120</v>
      </c>
      <c r="B529" s="11" t="s">
        <v>1117</v>
      </c>
      <c r="E529" s="41">
        <v>45142.295937499999</v>
      </c>
    </row>
    <row r="530" spans="1:5" x14ac:dyDescent="0.25">
      <c r="A530" s="11" t="s">
        <v>1085</v>
      </c>
      <c r="B530" s="11" t="s">
        <v>238</v>
      </c>
      <c r="E530" s="41">
        <v>45149.484884259262</v>
      </c>
    </row>
    <row r="531" spans="1:5" x14ac:dyDescent="0.25">
      <c r="A531" s="11" t="s">
        <v>1086</v>
      </c>
      <c r="B531" s="11" t="s">
        <v>237</v>
      </c>
      <c r="E531" s="41">
        <v>45149.484907407408</v>
      </c>
    </row>
    <row r="532" spans="1:5" x14ac:dyDescent="0.25">
      <c r="A532" s="11" t="s">
        <v>1088</v>
      </c>
      <c r="B532" s="11" t="s">
        <v>978</v>
      </c>
      <c r="E532" s="41">
        <v>45149.485011574077</v>
      </c>
    </row>
    <row r="533" spans="1:5" x14ac:dyDescent="0.25">
      <c r="A533" s="11" t="s">
        <v>1088</v>
      </c>
      <c r="B533" s="11" t="s">
        <v>978</v>
      </c>
      <c r="E533" s="41">
        <v>45149.485034722224</v>
      </c>
    </row>
    <row r="534" spans="1:5" x14ac:dyDescent="0.25">
      <c r="A534" s="11" t="s">
        <v>1131</v>
      </c>
      <c r="B534" s="11" t="s">
        <v>440</v>
      </c>
      <c r="E534" s="41">
        <v>45181.615868055553</v>
      </c>
    </row>
    <row r="535" spans="1:5" x14ac:dyDescent="0.25">
      <c r="A535" s="11" t="s">
        <v>1133</v>
      </c>
      <c r="B535" s="11" t="s">
        <v>440</v>
      </c>
      <c r="E535" s="41">
        <v>45181.615891203706</v>
      </c>
    </row>
    <row r="536" spans="1:5" x14ac:dyDescent="0.25">
      <c r="A536" s="11" t="s">
        <v>1133</v>
      </c>
      <c r="B536" s="11" t="s">
        <v>440</v>
      </c>
      <c r="E536" s="41">
        <v>45181.615914351853</v>
      </c>
    </row>
    <row r="537" spans="1:5" x14ac:dyDescent="0.25">
      <c r="A537" s="11" t="s">
        <v>1134</v>
      </c>
      <c r="B537" s="11" t="s">
        <v>440</v>
      </c>
      <c r="E537" s="41">
        <v>45181.615949074076</v>
      </c>
    </row>
    <row r="538" spans="1:5" x14ac:dyDescent="0.25">
      <c r="A538" s="11" t="s">
        <v>1135</v>
      </c>
      <c r="B538" s="11" t="s">
        <v>440</v>
      </c>
      <c r="E538" s="41">
        <v>45181.615983796299</v>
      </c>
    </row>
    <row r="539" spans="1:5" x14ac:dyDescent="0.25">
      <c r="A539" s="11" t="s">
        <v>1132</v>
      </c>
      <c r="B539" s="11" t="s">
        <v>1129</v>
      </c>
      <c r="E539" s="41">
        <v>45181.616215277776</v>
      </c>
    </row>
    <row r="540" spans="1:5" x14ac:dyDescent="0.25">
      <c r="A540" s="11" t="s">
        <v>1132</v>
      </c>
      <c r="B540" s="11" t="s">
        <v>1129</v>
      </c>
      <c r="E540" s="41">
        <v>45181.616238425922</v>
      </c>
    </row>
    <row r="541" spans="1:5" x14ac:dyDescent="0.25">
      <c r="A541" s="11" t="s">
        <v>1132</v>
      </c>
      <c r="B541" s="11" t="s">
        <v>1129</v>
      </c>
      <c r="E541" s="41">
        <v>45181.616261574076</v>
      </c>
    </row>
    <row r="542" spans="1:5" x14ac:dyDescent="0.25">
      <c r="A542" s="11" t="s">
        <v>1121</v>
      </c>
      <c r="B542" s="11" t="s">
        <v>243</v>
      </c>
      <c r="E542" s="41">
        <v>45181.617337962962</v>
      </c>
    </row>
    <row r="543" spans="1:5" x14ac:dyDescent="0.25">
      <c r="A543" s="11" t="s">
        <v>1122</v>
      </c>
      <c r="B543" s="11" t="s">
        <v>583</v>
      </c>
      <c r="E543" s="41">
        <v>45181.617361111108</v>
      </c>
    </row>
    <row r="544" spans="1:5" x14ac:dyDescent="0.25">
      <c r="A544" s="11" t="s">
        <v>1167</v>
      </c>
      <c r="B544" s="11" t="s">
        <v>1080</v>
      </c>
      <c r="E544" s="41">
        <v>45195.580300925925</v>
      </c>
    </row>
    <row r="545" spans="1:5" x14ac:dyDescent="0.25">
      <c r="A545" s="11" t="s">
        <v>1168</v>
      </c>
      <c r="B545" s="11" t="s">
        <v>1080</v>
      </c>
      <c r="E545" s="41">
        <v>45195.580324074072</v>
      </c>
    </row>
    <row r="546" spans="1:5" x14ac:dyDescent="0.25">
      <c r="A546" s="11" t="s">
        <v>1169</v>
      </c>
      <c r="B546" s="11" t="s">
        <v>1080</v>
      </c>
      <c r="E546" s="41">
        <v>45195.580347222225</v>
      </c>
    </row>
    <row r="547" spans="1:5" x14ac:dyDescent="0.25">
      <c r="A547" s="11" t="s">
        <v>1169</v>
      </c>
      <c r="B547" s="11" t="s">
        <v>1080</v>
      </c>
      <c r="E547" s="41">
        <v>45195.580370370371</v>
      </c>
    </row>
    <row r="548" spans="1:5" x14ac:dyDescent="0.25">
      <c r="A548" s="11" t="s">
        <v>1170</v>
      </c>
      <c r="B548" s="11" t="s">
        <v>1080</v>
      </c>
      <c r="E548" s="41">
        <v>45195.580393518518</v>
      </c>
    </row>
    <row r="549" spans="1:5" x14ac:dyDescent="0.25">
      <c r="A549" s="11" t="s">
        <v>1173</v>
      </c>
      <c r="B549" s="11" t="s">
        <v>179</v>
      </c>
      <c r="E549" s="41">
        <v>45195.580416666664</v>
      </c>
    </row>
    <row r="550" spans="1:5" x14ac:dyDescent="0.25">
      <c r="A550" s="11" t="s">
        <v>1187</v>
      </c>
      <c r="B550" s="11" t="s">
        <v>179</v>
      </c>
      <c r="E550" s="41">
        <v>45195.58048611111</v>
      </c>
    </row>
    <row r="551" spans="1:5" x14ac:dyDescent="0.25">
      <c r="A551" s="11" t="s">
        <v>1191</v>
      </c>
      <c r="B551" s="11" t="s">
        <v>179</v>
      </c>
      <c r="E551" s="41">
        <v>45195.580509259256</v>
      </c>
    </row>
    <row r="552" spans="1:5" x14ac:dyDescent="0.25">
      <c r="A552" s="11" t="s">
        <v>1191</v>
      </c>
      <c r="B552" s="11" t="s">
        <v>179</v>
      </c>
      <c r="E552" s="41">
        <v>45195.58053240741</v>
      </c>
    </row>
    <row r="553" spans="1:5" x14ac:dyDescent="0.25">
      <c r="A553" s="11" t="s">
        <v>1200</v>
      </c>
      <c r="B553" s="11" t="s">
        <v>179</v>
      </c>
      <c r="E553" s="41">
        <v>45195.580590277779</v>
      </c>
    </row>
    <row r="554" spans="1:5" x14ac:dyDescent="0.25">
      <c r="A554" s="11" t="s">
        <v>1140</v>
      </c>
      <c r="B554" s="11" t="s">
        <v>1084</v>
      </c>
      <c r="E554" s="41">
        <v>45195.581111111111</v>
      </c>
    </row>
    <row r="555" spans="1:5" x14ac:dyDescent="0.25">
      <c r="A555" s="11" t="s">
        <v>1140</v>
      </c>
      <c r="B555" s="11" t="s">
        <v>1084</v>
      </c>
      <c r="E555" s="41">
        <v>45195.581157407411</v>
      </c>
    </row>
    <row r="556" spans="1:5" x14ac:dyDescent="0.25">
      <c r="A556" s="11" t="s">
        <v>1145</v>
      </c>
      <c r="B556" s="11" t="s">
        <v>464</v>
      </c>
      <c r="E556" s="41">
        <v>45195.581377314818</v>
      </c>
    </row>
    <row r="557" spans="1:5" x14ac:dyDescent="0.25">
      <c r="A557" s="11" t="s">
        <v>1146</v>
      </c>
      <c r="B557" s="11" t="s">
        <v>1074</v>
      </c>
      <c r="E557" s="41">
        <v>45195.581400462965</v>
      </c>
    </row>
    <row r="558" spans="1:5" x14ac:dyDescent="0.25">
      <c r="A558" s="11" t="s">
        <v>1147</v>
      </c>
      <c r="B558" s="11" t="s">
        <v>463</v>
      </c>
      <c r="E558" s="41">
        <v>45195.581423611111</v>
      </c>
    </row>
    <row r="559" spans="1:5" x14ac:dyDescent="0.25">
      <c r="A559" s="11" t="s">
        <v>1148</v>
      </c>
      <c r="B559" s="11" t="s">
        <v>464</v>
      </c>
      <c r="E559" s="41">
        <v>45195.581446759257</v>
      </c>
    </row>
    <row r="560" spans="1:5" x14ac:dyDescent="0.25">
      <c r="A560" s="11" t="s">
        <v>1149</v>
      </c>
      <c r="B560" s="11" t="s">
        <v>463</v>
      </c>
      <c r="E560" s="41">
        <v>45195.581469907411</v>
      </c>
    </row>
    <row r="561" spans="1:5" x14ac:dyDescent="0.25">
      <c r="A561" s="11" t="s">
        <v>1150</v>
      </c>
      <c r="B561" s="11" t="s">
        <v>1074</v>
      </c>
      <c r="E561" s="41">
        <v>45195.581493055557</v>
      </c>
    </row>
    <row r="562" spans="1:5" x14ac:dyDescent="0.25">
      <c r="A562" s="11" t="s">
        <v>1151</v>
      </c>
      <c r="B562" s="11" t="s">
        <v>1074</v>
      </c>
      <c r="E562" s="41">
        <v>45195.581516203703</v>
      </c>
    </row>
    <row r="563" spans="1:5" x14ac:dyDescent="0.25">
      <c r="A563" s="11" t="s">
        <v>1152</v>
      </c>
      <c r="B563" s="11" t="s">
        <v>464</v>
      </c>
      <c r="E563" s="41">
        <v>45195.58153935185</v>
      </c>
    </row>
    <row r="564" spans="1:5" x14ac:dyDescent="0.25">
      <c r="A564" s="11" t="s">
        <v>1153</v>
      </c>
      <c r="B564" s="11" t="s">
        <v>463</v>
      </c>
      <c r="E564" s="41">
        <v>45195.581562500003</v>
      </c>
    </row>
    <row r="565" spans="1:5" x14ac:dyDescent="0.25">
      <c r="A565" s="11" t="s">
        <v>1141</v>
      </c>
      <c r="B565" s="11" t="s">
        <v>1128</v>
      </c>
      <c r="E565" s="41">
        <v>45195.581990740742</v>
      </c>
    </row>
    <row r="566" spans="1:5" x14ac:dyDescent="0.25">
      <c r="A566" s="11" t="s">
        <v>1142</v>
      </c>
      <c r="B566" s="11" t="s">
        <v>1127</v>
      </c>
      <c r="E566" s="41">
        <v>45195.582002314812</v>
      </c>
    </row>
    <row r="567" spans="1:5" x14ac:dyDescent="0.25">
      <c r="A567" s="11" t="s">
        <v>1143</v>
      </c>
      <c r="B567" s="11" t="s">
        <v>1065</v>
      </c>
      <c r="E567" s="41">
        <v>45195.58216435185</v>
      </c>
    </row>
    <row r="568" spans="1:5" x14ac:dyDescent="0.25">
      <c r="A568" s="11" t="s">
        <v>1144</v>
      </c>
      <c r="B568" s="11" t="s">
        <v>1064</v>
      </c>
      <c r="E568" s="41">
        <v>45195.582187499997</v>
      </c>
    </row>
    <row r="569" spans="1:5" x14ac:dyDescent="0.25">
      <c r="A569" s="11" t="s">
        <v>1154</v>
      </c>
      <c r="B569" s="11" t="s">
        <v>453</v>
      </c>
      <c r="E569" s="41">
        <v>45195.582384259258</v>
      </c>
    </row>
    <row r="570" spans="1:5" x14ac:dyDescent="0.25">
      <c r="A570" s="11" t="s">
        <v>1155</v>
      </c>
      <c r="B570" s="11" t="s">
        <v>451</v>
      </c>
      <c r="E570" s="41">
        <v>45195.582407407404</v>
      </c>
    </row>
    <row r="571" spans="1:5" x14ac:dyDescent="0.25">
      <c r="A571" s="11" t="s">
        <v>1156</v>
      </c>
      <c r="B571" s="11" t="s">
        <v>1087</v>
      </c>
      <c r="E571" s="41">
        <v>45195.582465277781</v>
      </c>
    </row>
    <row r="572" spans="1:5" x14ac:dyDescent="0.25">
      <c r="A572" s="11" t="s">
        <v>1157</v>
      </c>
      <c r="B572" s="11" t="s">
        <v>1089</v>
      </c>
      <c r="E572" s="41">
        <v>45195.582499999997</v>
      </c>
    </row>
    <row r="573" spans="1:5" x14ac:dyDescent="0.25">
      <c r="A573" s="11" t="s">
        <v>1158</v>
      </c>
      <c r="B573" s="11" t="s">
        <v>1102</v>
      </c>
      <c r="E573" s="41">
        <v>45195.58252314815</v>
      </c>
    </row>
    <row r="574" spans="1:5" x14ac:dyDescent="0.25">
      <c r="A574" s="11" t="s">
        <v>1159</v>
      </c>
      <c r="B574" s="11" t="s">
        <v>1130</v>
      </c>
      <c r="E574" s="41">
        <v>45195.582557870373</v>
      </c>
    </row>
    <row r="575" spans="1:5" x14ac:dyDescent="0.25">
      <c r="A575" s="11" t="s">
        <v>1159</v>
      </c>
      <c r="B575" s="11" t="s">
        <v>1130</v>
      </c>
      <c r="E575" s="41">
        <v>45195.582592592589</v>
      </c>
    </row>
    <row r="576" spans="1:5" x14ac:dyDescent="0.25">
      <c r="A576" s="11" t="s">
        <v>1160</v>
      </c>
      <c r="B576" s="11" t="s">
        <v>248</v>
      </c>
      <c r="E576" s="41">
        <v>45195.582650462966</v>
      </c>
    </row>
    <row r="577" spans="1:5" x14ac:dyDescent="0.25">
      <c r="A577" s="11" t="s">
        <v>1161</v>
      </c>
      <c r="B577" s="11" t="s">
        <v>247</v>
      </c>
      <c r="E577" s="41">
        <v>45195.582673611112</v>
      </c>
    </row>
    <row r="578" spans="1:5" x14ac:dyDescent="0.25">
      <c r="A578" s="11" t="s">
        <v>1162</v>
      </c>
      <c r="B578" s="11" t="s">
        <v>452</v>
      </c>
      <c r="E578" s="41">
        <v>45195.582881944443</v>
      </c>
    </row>
    <row r="579" spans="1:5" x14ac:dyDescent="0.25">
      <c r="A579" s="11" t="s">
        <v>1163</v>
      </c>
      <c r="B579" s="11" t="s">
        <v>452</v>
      </c>
      <c r="E579" s="41">
        <v>45195.582905092589</v>
      </c>
    </row>
    <row r="580" spans="1:5" x14ac:dyDescent="0.25">
      <c r="A580" s="11" t="s">
        <v>1164</v>
      </c>
      <c r="B580" s="11" t="s">
        <v>1066</v>
      </c>
      <c r="E580" s="41">
        <v>45195.582962962966</v>
      </c>
    </row>
    <row r="581" spans="1:5" x14ac:dyDescent="0.25">
      <c r="A581" s="11" t="s">
        <v>1165</v>
      </c>
      <c r="B581" s="11" t="s">
        <v>1089</v>
      </c>
      <c r="E581" s="41">
        <v>45195.583252314813</v>
      </c>
    </row>
    <row r="582" spans="1:5" x14ac:dyDescent="0.25">
      <c r="A582" s="11" t="s">
        <v>1166</v>
      </c>
      <c r="B582" s="11" t="s">
        <v>1103</v>
      </c>
      <c r="E582" s="41">
        <v>45195.583333333336</v>
      </c>
    </row>
    <row r="583" spans="1:5" x14ac:dyDescent="0.25">
      <c r="A583" s="11" t="s">
        <v>1171</v>
      </c>
      <c r="B583" s="11" t="s">
        <v>443</v>
      </c>
      <c r="E583" s="41">
        <v>45195.58494212963</v>
      </c>
    </row>
    <row r="584" spans="1:5" x14ac:dyDescent="0.25">
      <c r="A584" s="11" t="s">
        <v>1172</v>
      </c>
      <c r="B584" s="11" t="s">
        <v>444</v>
      </c>
      <c r="E584" s="41">
        <v>45195.585057870368</v>
      </c>
    </row>
    <row r="585" spans="1:5" x14ac:dyDescent="0.25">
      <c r="A585" s="11" t="s">
        <v>1177</v>
      </c>
      <c r="B585" s="11" t="s">
        <v>1094</v>
      </c>
      <c r="E585" s="41">
        <v>45195.586770833332</v>
      </c>
    </row>
    <row r="586" spans="1:5" x14ac:dyDescent="0.25">
      <c r="A586" s="11" t="s">
        <v>1178</v>
      </c>
      <c r="B586" s="11" t="s">
        <v>1096</v>
      </c>
      <c r="E586" s="41">
        <v>45195.586793981478</v>
      </c>
    </row>
    <row r="587" spans="1:5" x14ac:dyDescent="0.25">
      <c r="A587" s="11" t="s">
        <v>1179</v>
      </c>
      <c r="B587" s="11" t="s">
        <v>1095</v>
      </c>
      <c r="E587" s="41">
        <v>45195.586817129632</v>
      </c>
    </row>
    <row r="588" spans="1:5" x14ac:dyDescent="0.25">
      <c r="A588" s="11" t="s">
        <v>1179</v>
      </c>
      <c r="B588" s="11" t="s">
        <v>1095</v>
      </c>
      <c r="E588" s="41">
        <v>45195.586840277778</v>
      </c>
    </row>
    <row r="589" spans="1:5" x14ac:dyDescent="0.25">
      <c r="A589" s="11" t="s">
        <v>1180</v>
      </c>
      <c r="B589" s="11" t="s">
        <v>1090</v>
      </c>
      <c r="E589" s="41">
        <v>45195.586863425924</v>
      </c>
    </row>
    <row r="590" spans="1:5" x14ac:dyDescent="0.25">
      <c r="A590" s="11" t="s">
        <v>1181</v>
      </c>
      <c r="B590" s="11" t="s">
        <v>1091</v>
      </c>
      <c r="E590" s="41">
        <v>45195.586886574078</v>
      </c>
    </row>
    <row r="591" spans="1:5" x14ac:dyDescent="0.25">
      <c r="A591" s="11" t="s">
        <v>1182</v>
      </c>
      <c r="B591" s="11" t="s">
        <v>1092</v>
      </c>
      <c r="E591" s="41">
        <v>45195.586944444447</v>
      </c>
    </row>
    <row r="592" spans="1:5" x14ac:dyDescent="0.25">
      <c r="A592" s="11" t="s">
        <v>1183</v>
      </c>
      <c r="B592" s="11" t="s">
        <v>1093</v>
      </c>
      <c r="E592" s="41">
        <v>45195.586967592593</v>
      </c>
    </row>
    <row r="593" spans="1:5" x14ac:dyDescent="0.25">
      <c r="A593" s="11" t="s">
        <v>1184</v>
      </c>
      <c r="B593" s="11" t="s">
        <v>1050</v>
      </c>
      <c r="E593" s="41">
        <v>45195.587002314816</v>
      </c>
    </row>
    <row r="594" spans="1:5" x14ac:dyDescent="0.25">
      <c r="A594" s="11" t="s">
        <v>1185</v>
      </c>
      <c r="B594" s="11" t="s">
        <v>949</v>
      </c>
      <c r="E594" s="41">
        <v>45195.587060185186</v>
      </c>
    </row>
    <row r="595" spans="1:5" x14ac:dyDescent="0.25">
      <c r="A595" s="11" t="s">
        <v>1174</v>
      </c>
      <c r="B595" s="11" t="s">
        <v>1099</v>
      </c>
      <c r="E595" s="41">
        <v>45195.587083333332</v>
      </c>
    </row>
    <row r="596" spans="1:5" x14ac:dyDescent="0.25">
      <c r="A596" s="11" t="s">
        <v>1175</v>
      </c>
      <c r="B596" s="11" t="s">
        <v>1097</v>
      </c>
      <c r="E596" s="41">
        <v>45195.587094907409</v>
      </c>
    </row>
    <row r="597" spans="1:5" x14ac:dyDescent="0.25">
      <c r="A597" s="11" t="s">
        <v>1176</v>
      </c>
      <c r="B597" s="11" t="s">
        <v>1098</v>
      </c>
      <c r="E597" s="41">
        <v>45195.587118055555</v>
      </c>
    </row>
    <row r="598" spans="1:5" x14ac:dyDescent="0.25">
      <c r="A598" s="11" t="s">
        <v>1186</v>
      </c>
      <c r="B598" s="11" t="s">
        <v>443</v>
      </c>
      <c r="E598" s="41">
        <v>45195.587280092594</v>
      </c>
    </row>
    <row r="599" spans="1:5" x14ac:dyDescent="0.25">
      <c r="A599" s="11" t="s">
        <v>1188</v>
      </c>
      <c r="B599" s="11" t="s">
        <v>444</v>
      </c>
      <c r="E599" s="41">
        <v>45195.58730324074</v>
      </c>
    </row>
    <row r="600" spans="1:5" x14ac:dyDescent="0.25">
      <c r="A600" s="11" t="s">
        <v>1189</v>
      </c>
      <c r="B600" s="11" t="s">
        <v>444</v>
      </c>
      <c r="E600" s="41">
        <v>45195.587314814817</v>
      </c>
    </row>
    <row r="601" spans="1:5" x14ac:dyDescent="0.25">
      <c r="A601" s="11" t="s">
        <v>1190</v>
      </c>
      <c r="B601" s="11" t="s">
        <v>443</v>
      </c>
      <c r="E601" s="41">
        <v>45195.587337962963</v>
      </c>
    </row>
    <row r="602" spans="1:5" x14ac:dyDescent="0.25">
      <c r="A602" s="11" t="s">
        <v>1192</v>
      </c>
      <c r="B602" s="11" t="s">
        <v>1124</v>
      </c>
      <c r="E602" s="41">
        <v>45195.587407407409</v>
      </c>
    </row>
    <row r="603" spans="1:5" x14ac:dyDescent="0.25">
      <c r="A603" s="11" t="s">
        <v>1193</v>
      </c>
      <c r="B603" s="11" t="s">
        <v>1123</v>
      </c>
      <c r="E603" s="41">
        <v>45195.587430555555</v>
      </c>
    </row>
    <row r="604" spans="1:5" x14ac:dyDescent="0.25">
      <c r="A604" s="11" t="s">
        <v>1194</v>
      </c>
      <c r="B604" s="11" t="s">
        <v>1126</v>
      </c>
      <c r="E604" s="41">
        <v>45195.587453703702</v>
      </c>
    </row>
    <row r="605" spans="1:5" x14ac:dyDescent="0.25">
      <c r="A605" s="11" t="s">
        <v>1195</v>
      </c>
      <c r="B605" s="11" t="s">
        <v>1125</v>
      </c>
      <c r="E605" s="41">
        <v>45195.587476851855</v>
      </c>
    </row>
    <row r="606" spans="1:5" x14ac:dyDescent="0.25">
      <c r="A606" s="11" t="s">
        <v>1196</v>
      </c>
      <c r="B606" s="11" t="s">
        <v>1098</v>
      </c>
      <c r="E606" s="41">
        <v>45195.587581018517</v>
      </c>
    </row>
    <row r="607" spans="1:5" x14ac:dyDescent="0.25">
      <c r="A607" s="11" t="s">
        <v>1197</v>
      </c>
      <c r="B607" s="11" t="s">
        <v>1097</v>
      </c>
      <c r="E607" s="41">
        <v>45195.587604166663</v>
      </c>
    </row>
    <row r="608" spans="1:5" x14ac:dyDescent="0.25">
      <c r="A608" s="11" t="s">
        <v>1198</v>
      </c>
      <c r="B608" s="11" t="s">
        <v>1099</v>
      </c>
      <c r="E608" s="41">
        <v>45195.587627314817</v>
      </c>
    </row>
    <row r="609" spans="1:5" x14ac:dyDescent="0.25">
      <c r="A609" s="11" t="s">
        <v>1199</v>
      </c>
      <c r="B609" s="11" t="s">
        <v>443</v>
      </c>
      <c r="E609" s="41">
        <v>45195.587719907409</v>
      </c>
    </row>
    <row r="610" spans="1:5" x14ac:dyDescent="0.25">
      <c r="A610" s="11" t="s">
        <v>1201</v>
      </c>
      <c r="B610" s="11" t="s">
        <v>444</v>
      </c>
      <c r="E610" s="41">
        <v>45195.587743055556</v>
      </c>
    </row>
    <row r="611" spans="1:5" x14ac:dyDescent="0.25">
      <c r="A611" s="11" t="s">
        <v>1202</v>
      </c>
      <c r="B611" s="11" t="s">
        <v>1115</v>
      </c>
      <c r="E611" s="41">
        <v>45195.587800925925</v>
      </c>
    </row>
    <row r="612" spans="1:5" x14ac:dyDescent="0.25">
      <c r="A612" s="11" t="s">
        <v>1203</v>
      </c>
      <c r="B612" s="11" t="s">
        <v>1112</v>
      </c>
      <c r="E612" s="41">
        <v>45195.587824074071</v>
      </c>
    </row>
    <row r="613" spans="1:5" x14ac:dyDescent="0.25">
      <c r="A613" s="11" t="s">
        <v>1203</v>
      </c>
      <c r="B613" s="11" t="s">
        <v>1112</v>
      </c>
      <c r="E613" s="41">
        <v>45195.587847222225</v>
      </c>
    </row>
    <row r="614" spans="1:5" x14ac:dyDescent="0.25">
      <c r="A614" s="11" t="s">
        <v>1204</v>
      </c>
      <c r="B614" s="11" t="s">
        <v>1110</v>
      </c>
      <c r="E614" s="41">
        <v>45195.587870370371</v>
      </c>
    </row>
    <row r="615" spans="1:5" x14ac:dyDescent="0.25">
      <c r="A615" s="11" t="s">
        <v>1205</v>
      </c>
      <c r="B615" s="11" t="s">
        <v>1113</v>
      </c>
      <c r="E615" s="41">
        <v>45195.587893518517</v>
      </c>
    </row>
    <row r="616" spans="1:5" x14ac:dyDescent="0.25">
      <c r="A616" s="11" t="s">
        <v>1206</v>
      </c>
      <c r="B616" s="11" t="s">
        <v>1114</v>
      </c>
      <c r="E616" s="41">
        <v>45195.587916666664</v>
      </c>
    </row>
    <row r="617" spans="1:5" x14ac:dyDescent="0.25">
      <c r="A617" s="11" t="s">
        <v>1207</v>
      </c>
      <c r="B617" s="11" t="s">
        <v>1109</v>
      </c>
      <c r="E617" s="41">
        <v>45195.587951388887</v>
      </c>
    </row>
    <row r="618" spans="1:5" x14ac:dyDescent="0.25">
      <c r="A618" s="11" t="s">
        <v>1208</v>
      </c>
      <c r="B618" s="11" t="s">
        <v>1116</v>
      </c>
      <c r="E618" s="41">
        <v>45195.58797453704</v>
      </c>
    </row>
    <row r="619" spans="1:5" x14ac:dyDescent="0.25">
      <c r="A619" s="11" t="s">
        <v>1209</v>
      </c>
      <c r="B619" s="11" t="s">
        <v>1111</v>
      </c>
      <c r="E619" s="41">
        <v>45195.587997685187</v>
      </c>
    </row>
    <row r="620" spans="1:5" x14ac:dyDescent="0.25">
      <c r="A620" s="11" t="s">
        <v>1210</v>
      </c>
      <c r="B620" s="11" t="s">
        <v>1111</v>
      </c>
      <c r="E620" s="41">
        <v>45195.588020833333</v>
      </c>
    </row>
    <row r="621" spans="1:5" x14ac:dyDescent="0.25">
      <c r="A621" s="11" t="s">
        <v>1211</v>
      </c>
      <c r="B621" s="11" t="s">
        <v>1110</v>
      </c>
      <c r="E621" s="41">
        <v>45195.588043981479</v>
      </c>
    </row>
    <row r="622" spans="1:5" x14ac:dyDescent="0.25">
      <c r="A622" s="11" t="s">
        <v>1212</v>
      </c>
      <c r="B622" s="11" t="s">
        <v>1112</v>
      </c>
      <c r="E622" s="41">
        <v>45195.588078703702</v>
      </c>
    </row>
    <row r="623" spans="1:5" x14ac:dyDescent="0.25">
      <c r="A623" s="11" t="s">
        <v>1213</v>
      </c>
      <c r="B623" s="11" t="s">
        <v>1109</v>
      </c>
      <c r="E623" s="41">
        <v>45195.588101851848</v>
      </c>
    </row>
    <row r="624" spans="1:5" x14ac:dyDescent="0.25">
      <c r="A624" s="11" t="s">
        <v>1214</v>
      </c>
      <c r="B624" s="11" t="s">
        <v>1116</v>
      </c>
      <c r="E624" s="41">
        <v>45195.588125000002</v>
      </c>
    </row>
    <row r="625" spans="1:5" x14ac:dyDescent="0.25">
      <c r="A625" s="11" t="s">
        <v>1215</v>
      </c>
      <c r="B625" s="11" t="s">
        <v>1113</v>
      </c>
      <c r="E625" s="41">
        <v>45195.588148148148</v>
      </c>
    </row>
    <row r="626" spans="1:5" x14ac:dyDescent="0.25">
      <c r="A626" s="11" t="s">
        <v>1216</v>
      </c>
      <c r="B626" s="11" t="s">
        <v>1114</v>
      </c>
      <c r="E626" s="41">
        <v>45195.588182870371</v>
      </c>
    </row>
    <row r="627" spans="1:5" x14ac:dyDescent="0.25">
      <c r="A627" s="11" t="s">
        <v>1217</v>
      </c>
      <c r="B627" s="11" t="s">
        <v>1108</v>
      </c>
      <c r="E627" s="41">
        <v>45195.588206018518</v>
      </c>
    </row>
    <row r="628" spans="1:5" x14ac:dyDescent="0.25">
      <c r="A628" s="11" t="s">
        <v>1218</v>
      </c>
      <c r="B628" s="11" t="s">
        <v>1115</v>
      </c>
      <c r="E628" s="41">
        <v>45195.588252314818</v>
      </c>
    </row>
    <row r="629" spans="1:5" x14ac:dyDescent="0.25">
      <c r="A629" s="11" t="s">
        <v>1219</v>
      </c>
      <c r="B629" s="11" t="s">
        <v>237</v>
      </c>
      <c r="E629" s="41">
        <v>45195.588726851849</v>
      </c>
    </row>
    <row r="630" spans="1:5" x14ac:dyDescent="0.25">
      <c r="A630" s="11" t="s">
        <v>1220</v>
      </c>
      <c r="B630" s="11" t="s">
        <v>243</v>
      </c>
      <c r="E630" s="41">
        <v>45195.588750000003</v>
      </c>
    </row>
    <row r="631" spans="1:5" x14ac:dyDescent="0.25">
      <c r="A631" s="11" t="s">
        <v>1221</v>
      </c>
      <c r="B631" s="11" t="s">
        <v>239</v>
      </c>
      <c r="E631" s="41">
        <v>45195.588784722226</v>
      </c>
    </row>
    <row r="632" spans="1:5" x14ac:dyDescent="0.25">
      <c r="A632" s="11" t="s">
        <v>1222</v>
      </c>
      <c r="B632" s="11" t="s">
        <v>238</v>
      </c>
      <c r="E632" s="41">
        <v>45195.588807870372</v>
      </c>
    </row>
    <row r="633" spans="1:5" x14ac:dyDescent="0.25">
      <c r="A633" s="11" t="s">
        <v>1222</v>
      </c>
      <c r="B633" s="11" t="s">
        <v>238</v>
      </c>
      <c r="E633" s="41">
        <v>45195.588912037034</v>
      </c>
    </row>
    <row r="634" spans="1:5" x14ac:dyDescent="0.25">
      <c r="A634" s="11" t="s">
        <v>1223</v>
      </c>
      <c r="B634" s="11" t="s">
        <v>247</v>
      </c>
      <c r="E634" s="41">
        <v>45195.589236111111</v>
      </c>
    </row>
    <row r="635" spans="1:5" x14ac:dyDescent="0.25">
      <c r="A635" s="11" t="s">
        <v>1225</v>
      </c>
      <c r="B635" s="11" t="s">
        <v>246</v>
      </c>
      <c r="E635" s="41">
        <v>45195.589259259257</v>
      </c>
    </row>
    <row r="636" spans="1:5" x14ac:dyDescent="0.25">
      <c r="A636" s="11" t="s">
        <v>1224</v>
      </c>
      <c r="B636" s="11" t="s">
        <v>248</v>
      </c>
      <c r="E636" s="41">
        <v>45195.58934027778</v>
      </c>
    </row>
    <row r="637" spans="1:5" x14ac:dyDescent="0.25">
      <c r="A637" s="11" t="s">
        <v>1226</v>
      </c>
      <c r="B637" s="11" t="s">
        <v>173</v>
      </c>
      <c r="E637" s="41">
        <v>45195.589363425926</v>
      </c>
    </row>
    <row r="638" spans="1:5" x14ac:dyDescent="0.25">
      <c r="A638" s="11" t="s">
        <v>1227</v>
      </c>
      <c r="B638" s="11" t="s">
        <v>996</v>
      </c>
      <c r="E638" s="41">
        <v>45195.589386574073</v>
      </c>
    </row>
    <row r="639" spans="1:5" x14ac:dyDescent="0.25">
      <c r="A639" s="11" t="s">
        <v>1228</v>
      </c>
      <c r="B639" s="11" t="s">
        <v>995</v>
      </c>
      <c r="E639" s="41">
        <v>45195.589409722219</v>
      </c>
    </row>
    <row r="640" spans="1:5" x14ac:dyDescent="0.25">
      <c r="A640" s="11" t="s">
        <v>1229</v>
      </c>
      <c r="B640" s="11" t="s">
        <v>1101</v>
      </c>
      <c r="E640" s="41">
        <v>45195.589502314811</v>
      </c>
    </row>
    <row r="641" spans="1:5" x14ac:dyDescent="0.25">
      <c r="A641" s="11" t="s">
        <v>1230</v>
      </c>
      <c r="B641" s="11" t="s">
        <v>1100</v>
      </c>
      <c r="E641" s="41">
        <v>45195.589537037034</v>
      </c>
    </row>
    <row r="642" spans="1:5" x14ac:dyDescent="0.25">
      <c r="A642" s="11" t="s">
        <v>1231</v>
      </c>
      <c r="B642" s="11" t="s">
        <v>1101</v>
      </c>
      <c r="E642" s="41">
        <v>45195.589560185188</v>
      </c>
    </row>
    <row r="643" spans="1:5" x14ac:dyDescent="0.25">
      <c r="A643" s="11" t="s">
        <v>1232</v>
      </c>
      <c r="B643" s="11" t="s">
        <v>1138</v>
      </c>
      <c r="E643" s="41">
        <v>45253.438726851855</v>
      </c>
    </row>
    <row r="644" spans="1:5" x14ac:dyDescent="0.25">
      <c r="A644" s="11" t="s">
        <v>1233</v>
      </c>
      <c r="B644" s="11" t="s">
        <v>1139</v>
      </c>
      <c r="E644" s="41">
        <v>45253.438750000001</v>
      </c>
    </row>
    <row r="645" spans="1:5" x14ac:dyDescent="0.25">
      <c r="A645" s="11" t="s">
        <v>1240</v>
      </c>
      <c r="B645" s="11" t="s">
        <v>936</v>
      </c>
      <c r="E645" s="41">
        <v>45259.316770833335</v>
      </c>
    </row>
    <row r="646" spans="1:5" x14ac:dyDescent="0.25">
      <c r="A646" s="11" t="s">
        <v>1239</v>
      </c>
      <c r="B646" s="11" t="s">
        <v>937</v>
      </c>
      <c r="E646" s="41">
        <v>45259.316793981481</v>
      </c>
    </row>
    <row r="647" spans="1:5" x14ac:dyDescent="0.25">
      <c r="A647" s="11" t="s">
        <v>1243</v>
      </c>
      <c r="B647" s="11" t="s">
        <v>935</v>
      </c>
      <c r="E647" s="41">
        <v>45259.316817129627</v>
      </c>
    </row>
    <row r="648" spans="1:5" x14ac:dyDescent="0.25">
      <c r="A648" s="11" t="s">
        <v>1242</v>
      </c>
      <c r="B648" s="11" t="s">
        <v>1071</v>
      </c>
      <c r="E648" s="41">
        <v>45259.316851851851</v>
      </c>
    </row>
    <row r="649" spans="1:5" x14ac:dyDescent="0.25">
      <c r="A649" s="11" t="s">
        <v>1245</v>
      </c>
      <c r="B649" s="11" t="s">
        <v>1070</v>
      </c>
      <c r="E649" s="41">
        <v>45259.316874999997</v>
      </c>
    </row>
    <row r="650" spans="1:5" x14ac:dyDescent="0.25">
      <c r="A650" s="11" t="s">
        <v>1244</v>
      </c>
      <c r="B650" s="11" t="s">
        <v>1021</v>
      </c>
      <c r="E650" s="41">
        <v>45259.31689814815</v>
      </c>
    </row>
    <row r="651" spans="1:5" x14ac:dyDescent="0.25">
      <c r="A651" s="11" t="s">
        <v>1241</v>
      </c>
      <c r="B651" s="11" t="s">
        <v>1020</v>
      </c>
      <c r="E651" s="41">
        <v>45259.316932870373</v>
      </c>
    </row>
    <row r="652" spans="1:5" x14ac:dyDescent="0.25">
      <c r="A652" s="11" t="s">
        <v>1251</v>
      </c>
      <c r="B652" s="11" t="s">
        <v>976</v>
      </c>
      <c r="E652" s="41">
        <v>45259.31695601852</v>
      </c>
    </row>
    <row r="653" spans="1:5" x14ac:dyDescent="0.25">
      <c r="A653" s="11" t="s">
        <v>1253</v>
      </c>
      <c r="B653" s="11" t="s">
        <v>1023</v>
      </c>
      <c r="E653" s="41">
        <v>45259.316979166666</v>
      </c>
    </row>
    <row r="654" spans="1:5" x14ac:dyDescent="0.25">
      <c r="A654" s="11" t="s">
        <v>1253</v>
      </c>
      <c r="B654" s="11" t="s">
        <v>1023</v>
      </c>
      <c r="E654" s="41">
        <v>45259.317002314812</v>
      </c>
    </row>
    <row r="655" spans="1:5" x14ac:dyDescent="0.25">
      <c r="A655" s="11" t="s">
        <v>1249</v>
      </c>
      <c r="B655" s="11" t="s">
        <v>1022</v>
      </c>
      <c r="E655" s="41">
        <v>45259.317048611112</v>
      </c>
    </row>
    <row r="656" spans="1:5" x14ac:dyDescent="0.25">
      <c r="A656" s="11" t="s">
        <v>1252</v>
      </c>
      <c r="B656" s="11" t="s">
        <v>974</v>
      </c>
      <c r="E656" s="41">
        <v>45259.317071759258</v>
      </c>
    </row>
    <row r="657" spans="1:5" x14ac:dyDescent="0.25">
      <c r="A657" s="11" t="s">
        <v>1248</v>
      </c>
      <c r="B657" s="11" t="s">
        <v>1024</v>
      </c>
      <c r="E657" s="41">
        <v>45259.317106481481</v>
      </c>
    </row>
    <row r="658" spans="1:5" x14ac:dyDescent="0.25">
      <c r="A658" s="11" t="s">
        <v>1250</v>
      </c>
      <c r="B658" s="11" t="s">
        <v>1073</v>
      </c>
      <c r="E658" s="41">
        <v>45259.317129629628</v>
      </c>
    </row>
    <row r="659" spans="1:5" x14ac:dyDescent="0.25">
      <c r="A659" s="11" t="s">
        <v>1246</v>
      </c>
      <c r="B659" s="11" t="s">
        <v>938</v>
      </c>
      <c r="E659" s="41">
        <v>45259.317164351851</v>
      </c>
    </row>
    <row r="660" spans="1:5" x14ac:dyDescent="0.25">
      <c r="A660" s="11" t="s">
        <v>1247</v>
      </c>
      <c r="B660" s="11" t="s">
        <v>975</v>
      </c>
      <c r="E660" s="41">
        <v>45259.317187499997</v>
      </c>
    </row>
    <row r="661" spans="1:5" x14ac:dyDescent="0.25">
      <c r="A661" s="11" t="s">
        <v>1235</v>
      </c>
      <c r="B661" s="11" t="s">
        <v>1069</v>
      </c>
      <c r="E661" s="41">
        <v>45259.317245370374</v>
      </c>
    </row>
    <row r="662" spans="1:5" x14ac:dyDescent="0.25">
      <c r="A662" s="11" t="s">
        <v>1235</v>
      </c>
      <c r="B662" s="11" t="s">
        <v>1069</v>
      </c>
      <c r="E662" s="41">
        <v>45259.317280092589</v>
      </c>
    </row>
    <row r="663" spans="1:5" x14ac:dyDescent="0.25">
      <c r="A663" s="11" t="s">
        <v>1236</v>
      </c>
      <c r="B663" s="11" t="s">
        <v>935</v>
      </c>
      <c r="E663" s="41">
        <v>45259.317303240743</v>
      </c>
    </row>
    <row r="664" spans="1:5" x14ac:dyDescent="0.25">
      <c r="A664" s="11" t="s">
        <v>1237</v>
      </c>
      <c r="B664" s="11" t="s">
        <v>1072</v>
      </c>
      <c r="E664" s="41">
        <v>45259.317326388889</v>
      </c>
    </row>
    <row r="665" spans="1:5" x14ac:dyDescent="0.25">
      <c r="A665" s="11" t="s">
        <v>1238</v>
      </c>
      <c r="B665" s="11" t="s">
        <v>1071</v>
      </c>
      <c r="E665" s="41">
        <v>45259.317361111112</v>
      </c>
    </row>
    <row r="666" spans="1:5" x14ac:dyDescent="0.25">
      <c r="A666" s="11" t="s">
        <v>1234</v>
      </c>
      <c r="B666" s="11" t="s">
        <v>1021</v>
      </c>
      <c r="E666" s="41">
        <v>45259.317395833335</v>
      </c>
    </row>
    <row r="667" spans="1:5" x14ac:dyDescent="0.25">
      <c r="A667" s="11" t="s">
        <v>1255</v>
      </c>
      <c r="B667" s="11" t="s">
        <v>1024</v>
      </c>
      <c r="E667" s="41">
        <v>45259.317465277774</v>
      </c>
    </row>
    <row r="668" spans="1:5" x14ac:dyDescent="0.25">
      <c r="A668" s="11" t="s">
        <v>1257</v>
      </c>
      <c r="B668" s="11" t="s">
        <v>975</v>
      </c>
      <c r="E668" s="41">
        <v>45259.317488425928</v>
      </c>
    </row>
    <row r="669" spans="1:5" x14ac:dyDescent="0.25">
      <c r="A669" s="11" t="s">
        <v>1256</v>
      </c>
      <c r="B669" s="11" t="s">
        <v>1073</v>
      </c>
      <c r="E669" s="41">
        <v>45259.317511574074</v>
      </c>
    </row>
    <row r="670" spans="1:5" x14ac:dyDescent="0.25">
      <c r="A670" s="11" t="s">
        <v>1465</v>
      </c>
      <c r="B670" s="11" t="s">
        <v>246</v>
      </c>
      <c r="E670" s="41">
        <v>45505.575231481482</v>
      </c>
    </row>
    <row r="671" spans="1:5" x14ac:dyDescent="0.25">
      <c r="A671" s="11" t="s">
        <v>1466</v>
      </c>
      <c r="B671" s="11" t="s">
        <v>247</v>
      </c>
      <c r="E671" s="41">
        <v>45505.575254629628</v>
      </c>
    </row>
    <row r="672" spans="1:5" x14ac:dyDescent="0.25">
      <c r="A672" s="11" t="s">
        <v>1467</v>
      </c>
      <c r="B672" s="11" t="s">
        <v>248</v>
      </c>
      <c r="E672" s="41">
        <v>45505.575277777774</v>
      </c>
    </row>
    <row r="673" spans="1:5" x14ac:dyDescent="0.25">
      <c r="A673" s="11" t="s">
        <v>1473</v>
      </c>
      <c r="B673" s="11" t="s">
        <v>572</v>
      </c>
      <c r="E673" s="41">
        <v>45548.494895833333</v>
      </c>
    </row>
    <row r="674" spans="1:5" x14ac:dyDescent="0.25">
      <c r="A674" s="11" t="s">
        <v>1474</v>
      </c>
      <c r="B674" s="11" t="s">
        <v>572</v>
      </c>
      <c r="E674" s="41">
        <v>45548.49491898148</v>
      </c>
    </row>
    <row r="675" spans="1:5" x14ac:dyDescent="0.25">
      <c r="A675" s="11" t="s">
        <v>1475</v>
      </c>
      <c r="B675" s="11" t="s">
        <v>572</v>
      </c>
      <c r="E675" s="41">
        <v>45548.494942129626</v>
      </c>
    </row>
    <row r="676" spans="1:5" x14ac:dyDescent="0.25">
      <c r="A676" s="11" t="s">
        <v>1477</v>
      </c>
      <c r="B676" s="11" t="s">
        <v>572</v>
      </c>
      <c r="E676" s="41">
        <v>45548.49496527778</v>
      </c>
    </row>
    <row r="677" spans="1:5" x14ac:dyDescent="0.25">
      <c r="A677" s="11" t="s">
        <v>1478</v>
      </c>
      <c r="B677" s="11" t="s">
        <v>572</v>
      </c>
      <c r="E677" s="41">
        <v>45548.494976851849</v>
      </c>
    </row>
    <row r="678" spans="1:5" x14ac:dyDescent="0.25">
      <c r="A678" s="11" t="s">
        <v>1479</v>
      </c>
      <c r="B678" s="11" t="s">
        <v>572</v>
      </c>
      <c r="E678" s="41">
        <v>45548.495000000003</v>
      </c>
    </row>
    <row r="679" spans="1:5" x14ac:dyDescent="0.25">
      <c r="A679" s="11" t="s">
        <v>1479</v>
      </c>
      <c r="B679" s="11" t="s">
        <v>572</v>
      </c>
      <c r="E679" s="41">
        <v>45548.495023148149</v>
      </c>
    </row>
    <row r="680" spans="1:5" x14ac:dyDescent="0.25">
      <c r="A680" s="11" t="s">
        <v>1509</v>
      </c>
      <c r="B680" s="11" t="s">
        <v>571</v>
      </c>
      <c r="E680" s="41">
        <v>45548.495104166665</v>
      </c>
    </row>
    <row r="681" spans="1:5" x14ac:dyDescent="0.25">
      <c r="A681" s="11" t="s">
        <v>1511</v>
      </c>
      <c r="B681" s="11" t="s">
        <v>571</v>
      </c>
      <c r="E681" s="41">
        <v>45548.495127314818</v>
      </c>
    </row>
    <row r="682" spans="1:5" x14ac:dyDescent="0.25">
      <c r="A682" s="11" t="s">
        <v>1510</v>
      </c>
      <c r="B682" s="11" t="s">
        <v>571</v>
      </c>
      <c r="E682" s="41">
        <v>45548.495150462964</v>
      </c>
    </row>
    <row r="683" spans="1:5" x14ac:dyDescent="0.25">
      <c r="A683" s="11" t="s">
        <v>1512</v>
      </c>
      <c r="B683" s="11" t="s">
        <v>571</v>
      </c>
      <c r="E683" s="41">
        <v>45548.495185185187</v>
      </c>
    </row>
    <row r="684" spans="1:5" x14ac:dyDescent="0.25">
      <c r="A684" s="11" t="s">
        <v>1525</v>
      </c>
      <c r="B684" s="11" t="s">
        <v>572</v>
      </c>
      <c r="E684" s="41">
        <v>45548.49527777778</v>
      </c>
    </row>
    <row r="685" spans="1:5" x14ac:dyDescent="0.25">
      <c r="A685" s="11" t="s">
        <v>1524</v>
      </c>
      <c r="B685" s="11" t="s">
        <v>573</v>
      </c>
      <c r="E685" s="41">
        <v>45548.495300925926</v>
      </c>
    </row>
    <row r="686" spans="1:5" x14ac:dyDescent="0.25">
      <c r="A686" s="11" t="s">
        <v>1527</v>
      </c>
      <c r="B686" s="11" t="s">
        <v>572</v>
      </c>
      <c r="E686" s="41">
        <v>45548.495324074072</v>
      </c>
    </row>
    <row r="687" spans="1:5" x14ac:dyDescent="0.25">
      <c r="A687" s="11" t="s">
        <v>1526</v>
      </c>
      <c r="B687" s="11" t="s">
        <v>573</v>
      </c>
      <c r="E687" s="41">
        <v>45548.495347222219</v>
      </c>
    </row>
    <row r="688" spans="1:5" x14ac:dyDescent="0.25">
      <c r="A688" s="11" t="s">
        <v>1529</v>
      </c>
      <c r="B688" s="11" t="s">
        <v>572</v>
      </c>
      <c r="E688" s="41">
        <v>45548.495370370372</v>
      </c>
    </row>
    <row r="689" spans="1:5" x14ac:dyDescent="0.25">
      <c r="A689" s="11" t="s">
        <v>1528</v>
      </c>
      <c r="B689" s="11" t="s">
        <v>573</v>
      </c>
      <c r="E689" s="41">
        <v>45548.495393518519</v>
      </c>
    </row>
    <row r="690" spans="1:5" x14ac:dyDescent="0.25">
      <c r="A690" s="11" t="s">
        <v>1530</v>
      </c>
      <c r="B690" s="11" t="s">
        <v>573</v>
      </c>
      <c r="E690" s="41">
        <v>45548.495416666665</v>
      </c>
    </row>
    <row r="691" spans="1:5" x14ac:dyDescent="0.25">
      <c r="A691" s="11" t="s">
        <v>1531</v>
      </c>
      <c r="B691" s="11" t="s">
        <v>572</v>
      </c>
      <c r="E691" s="41">
        <v>45548.495439814818</v>
      </c>
    </row>
    <row r="692" spans="1:5" x14ac:dyDescent="0.25">
      <c r="A692" s="11" t="s">
        <v>1532</v>
      </c>
      <c r="B692" s="11" t="s">
        <v>571</v>
      </c>
      <c r="E692" s="41">
        <v>45548.495520833334</v>
      </c>
    </row>
    <row r="693" spans="1:5" x14ac:dyDescent="0.25">
      <c r="A693" s="11" t="s">
        <v>1533</v>
      </c>
      <c r="B693" s="11" t="s">
        <v>571</v>
      </c>
      <c r="E693" s="41">
        <v>45548.49554398148</v>
      </c>
    </row>
    <row r="694" spans="1:5" x14ac:dyDescent="0.25">
      <c r="A694" s="11" t="s">
        <v>1534</v>
      </c>
      <c r="B694" s="11" t="s">
        <v>571</v>
      </c>
      <c r="E694" s="41">
        <v>45548.495578703703</v>
      </c>
    </row>
    <row r="695" spans="1:5" x14ac:dyDescent="0.25">
      <c r="A695" s="11" t="s">
        <v>1503</v>
      </c>
      <c r="B695" s="11" t="s">
        <v>573</v>
      </c>
      <c r="E695" s="41">
        <v>45548.496076388888</v>
      </c>
    </row>
    <row r="696" spans="1:5" x14ac:dyDescent="0.25">
      <c r="A696" s="11" t="s">
        <v>1504</v>
      </c>
      <c r="B696" s="11" t="s">
        <v>573</v>
      </c>
      <c r="E696" s="41">
        <v>45548.496099537035</v>
      </c>
    </row>
    <row r="697" spans="1:5" x14ac:dyDescent="0.25">
      <c r="A697" s="11" t="s">
        <v>1505</v>
      </c>
      <c r="B697" s="11" t="s">
        <v>1302</v>
      </c>
      <c r="E697" s="41">
        <v>45548.496122685188</v>
      </c>
    </row>
    <row r="698" spans="1:5" x14ac:dyDescent="0.25">
      <c r="A698" s="11" t="s">
        <v>1505</v>
      </c>
      <c r="B698" s="11" t="s">
        <v>1302</v>
      </c>
      <c r="E698" s="41">
        <v>45548.496145833335</v>
      </c>
    </row>
    <row r="699" spans="1:5" x14ac:dyDescent="0.25">
      <c r="A699" s="11" t="s">
        <v>1513</v>
      </c>
      <c r="B699" s="11" t="s">
        <v>572</v>
      </c>
      <c r="E699" s="41">
        <v>45548.496215277781</v>
      </c>
    </row>
    <row r="700" spans="1:5" x14ac:dyDescent="0.25">
      <c r="A700" s="11" t="s">
        <v>1514</v>
      </c>
      <c r="B700" s="11" t="s">
        <v>572</v>
      </c>
      <c r="E700" s="41">
        <v>45548.496238425927</v>
      </c>
    </row>
    <row r="701" spans="1:5" x14ac:dyDescent="0.25">
      <c r="A701" s="11" t="s">
        <v>1515</v>
      </c>
      <c r="B701" s="11" t="s">
        <v>572</v>
      </c>
      <c r="E701" s="41">
        <v>45548.496261574073</v>
      </c>
    </row>
    <row r="702" spans="1:5" x14ac:dyDescent="0.25">
      <c r="A702" s="11" t="s">
        <v>1515</v>
      </c>
      <c r="B702" s="11" t="s">
        <v>572</v>
      </c>
      <c r="E702" s="41">
        <v>45548.49628472222</v>
      </c>
    </row>
    <row r="703" spans="1:5" x14ac:dyDescent="0.25">
      <c r="A703" s="11" t="s">
        <v>1516</v>
      </c>
      <c r="B703" s="11" t="s">
        <v>572</v>
      </c>
      <c r="E703" s="41">
        <v>45548.496319444443</v>
      </c>
    </row>
    <row r="704" spans="1:5" x14ac:dyDescent="0.25">
      <c r="A704" s="11" t="s">
        <v>1469</v>
      </c>
      <c r="B704" s="11" t="s">
        <v>1309</v>
      </c>
      <c r="E704" s="41">
        <v>45548.497916666667</v>
      </c>
    </row>
    <row r="705" spans="1:5" x14ac:dyDescent="0.25">
      <c r="A705" s="11" t="s">
        <v>1468</v>
      </c>
      <c r="B705" s="11" t="s">
        <v>1308</v>
      </c>
      <c r="E705" s="41">
        <v>45548.497939814813</v>
      </c>
    </row>
    <row r="706" spans="1:5" x14ac:dyDescent="0.25">
      <c r="A706" s="11" t="s">
        <v>1476</v>
      </c>
      <c r="B706" s="11" t="s">
        <v>1310</v>
      </c>
      <c r="E706" s="41">
        <v>45548.49796296296</v>
      </c>
    </row>
    <row r="707" spans="1:5" x14ac:dyDescent="0.25">
      <c r="A707" s="11" t="s">
        <v>1502</v>
      </c>
      <c r="B707" s="11" t="s">
        <v>1452</v>
      </c>
      <c r="E707" s="41">
        <v>45548.498067129629</v>
      </c>
    </row>
    <row r="708" spans="1:5" x14ac:dyDescent="0.25">
      <c r="A708" s="11" t="s">
        <v>1502</v>
      </c>
      <c r="B708" s="11" t="s">
        <v>1452</v>
      </c>
      <c r="E708" s="41">
        <v>45548.498090277775</v>
      </c>
    </row>
    <row r="709" spans="1:5" x14ac:dyDescent="0.25">
      <c r="A709" s="11" t="s">
        <v>1481</v>
      </c>
      <c r="B709" s="11" t="s">
        <v>1100</v>
      </c>
      <c r="E709" s="41">
        <v>45548.498738425929</v>
      </c>
    </row>
    <row r="710" spans="1:5" x14ac:dyDescent="0.25">
      <c r="A710" s="11" t="s">
        <v>1482</v>
      </c>
      <c r="B710" s="11" t="s">
        <v>1101</v>
      </c>
      <c r="E710" s="41">
        <v>45548.498749999999</v>
      </c>
    </row>
    <row r="711" spans="1:5" x14ac:dyDescent="0.25">
      <c r="A711" s="11" t="s">
        <v>1480</v>
      </c>
      <c r="B711" s="11" t="s">
        <v>248</v>
      </c>
      <c r="E711" s="41">
        <v>45548.498796296299</v>
      </c>
    </row>
    <row r="712" spans="1:5" x14ac:dyDescent="0.25">
      <c r="A712" s="11" t="s">
        <v>1507</v>
      </c>
      <c r="B712" s="11" t="s">
        <v>1137</v>
      </c>
      <c r="E712" s="41">
        <v>45574.488587962966</v>
      </c>
    </row>
    <row r="713" spans="1:5" x14ac:dyDescent="0.25">
      <c r="A713" s="11" t="s">
        <v>1506</v>
      </c>
      <c r="B713" s="11" t="s">
        <v>1136</v>
      </c>
      <c r="E713" s="41">
        <v>45574.488611111112</v>
      </c>
    </row>
    <row r="714" spans="1:5" x14ac:dyDescent="0.25">
      <c r="A714" s="11" t="s">
        <v>1540</v>
      </c>
      <c r="B714" s="11" t="s">
        <v>305</v>
      </c>
      <c r="E714" s="41">
        <v>45574.489421296297</v>
      </c>
    </row>
    <row r="715" spans="1:5" x14ac:dyDescent="0.25">
      <c r="A715" s="11" t="s">
        <v>1523</v>
      </c>
      <c r="B715" s="11" t="s">
        <v>1254</v>
      </c>
      <c r="E715" s="41">
        <v>45574.489594907405</v>
      </c>
    </row>
    <row r="716" spans="1:5" x14ac:dyDescent="0.25">
      <c r="A716" s="11" t="s">
        <v>1522</v>
      </c>
      <c r="B716" s="11" t="s">
        <v>1254</v>
      </c>
      <c r="E716" s="41">
        <v>45574.489618055559</v>
      </c>
    </row>
    <row r="717" spans="1:5" x14ac:dyDescent="0.25">
      <c r="A717" s="11" t="s">
        <v>1578</v>
      </c>
      <c r="B717" s="11" t="s">
        <v>1573</v>
      </c>
      <c r="E717" s="41">
        <v>45574.490243055552</v>
      </c>
    </row>
    <row r="718" spans="1:5" x14ac:dyDescent="0.25">
      <c r="A718" s="11" t="s">
        <v>1579</v>
      </c>
      <c r="B718" s="11" t="s">
        <v>1573</v>
      </c>
      <c r="E718" s="41">
        <v>45574.490393518521</v>
      </c>
    </row>
    <row r="719" spans="1:5" x14ac:dyDescent="0.25">
      <c r="A719" s="11" t="s">
        <v>1580</v>
      </c>
      <c r="B719" s="11" t="s">
        <v>1573</v>
      </c>
      <c r="E719" s="41">
        <v>45574.490428240744</v>
      </c>
    </row>
    <row r="720" spans="1:5" x14ac:dyDescent="0.25">
      <c r="A720" s="11" t="s">
        <v>1581</v>
      </c>
      <c r="B720" s="11" t="s">
        <v>1573</v>
      </c>
      <c r="E720" s="41">
        <v>45574.490451388891</v>
      </c>
    </row>
    <row r="721" spans="1:5" x14ac:dyDescent="0.25">
      <c r="A721" s="11" t="s">
        <v>1582</v>
      </c>
      <c r="B721" s="11" t="s">
        <v>1573</v>
      </c>
      <c r="E721" s="41">
        <v>45574.490486111114</v>
      </c>
    </row>
    <row r="722" spans="1:5" x14ac:dyDescent="0.25">
      <c r="A722" s="11" t="s">
        <v>1521</v>
      </c>
      <c r="B722" s="11" t="s">
        <v>246</v>
      </c>
      <c r="E722" s="41">
        <v>45574.490798611114</v>
      </c>
    </row>
    <row r="723" spans="1:5" x14ac:dyDescent="0.25">
      <c r="A723" s="11" t="s">
        <v>1520</v>
      </c>
      <c r="B723" s="11" t="s">
        <v>247</v>
      </c>
      <c r="E723" s="41">
        <v>45574.49082175926</v>
      </c>
    </row>
    <row r="724" spans="1:5" x14ac:dyDescent="0.25">
      <c r="A724" s="11" t="s">
        <v>1520</v>
      </c>
      <c r="B724" s="11" t="s">
        <v>247</v>
      </c>
      <c r="E724" s="41">
        <v>45574.490856481483</v>
      </c>
    </row>
    <row r="725" spans="1:5" x14ac:dyDescent="0.25">
      <c r="A725" s="11" t="s">
        <v>1583</v>
      </c>
      <c r="B725" s="11" t="s">
        <v>1573</v>
      </c>
      <c r="E725" s="41">
        <v>45574.490891203706</v>
      </c>
    </row>
    <row r="726" spans="1:5" x14ac:dyDescent="0.25">
      <c r="A726" s="11" t="s">
        <v>1584</v>
      </c>
      <c r="B726" s="11" t="s">
        <v>1573</v>
      </c>
      <c r="E726" s="41">
        <v>45574.490925925929</v>
      </c>
    </row>
    <row r="727" spans="1:5" x14ac:dyDescent="0.25">
      <c r="A727" s="11" t="s">
        <v>1560</v>
      </c>
      <c r="B727" s="11" t="s">
        <v>572</v>
      </c>
      <c r="E727" s="41">
        <v>45574.491215277776</v>
      </c>
    </row>
    <row r="728" spans="1:5" x14ac:dyDescent="0.25">
      <c r="A728" s="11" t="s">
        <v>1559</v>
      </c>
      <c r="B728" s="11" t="s">
        <v>573</v>
      </c>
      <c r="E728" s="41">
        <v>45574.491238425922</v>
      </c>
    </row>
    <row r="729" spans="1:5" x14ac:dyDescent="0.25">
      <c r="A729" s="11" t="s">
        <v>1561</v>
      </c>
      <c r="B729" s="11" t="s">
        <v>572</v>
      </c>
      <c r="E729" s="41">
        <v>45574.491261574076</v>
      </c>
    </row>
    <row r="730" spans="1:5" x14ac:dyDescent="0.25">
      <c r="A730" s="11" t="s">
        <v>1562</v>
      </c>
      <c r="B730" s="11" t="s">
        <v>573</v>
      </c>
      <c r="E730" s="41">
        <v>45574.491284722222</v>
      </c>
    </row>
    <row r="731" spans="1:5" x14ac:dyDescent="0.25">
      <c r="A731" s="11" t="s">
        <v>1563</v>
      </c>
      <c r="B731" s="11" t="s">
        <v>571</v>
      </c>
      <c r="E731" s="41">
        <v>45574.491319444445</v>
      </c>
    </row>
    <row r="732" spans="1:5" x14ac:dyDescent="0.25">
      <c r="A732" s="11" t="s">
        <v>1564</v>
      </c>
      <c r="B732" s="11" t="s">
        <v>571</v>
      </c>
      <c r="E732" s="41">
        <v>45574.491342592592</v>
      </c>
    </row>
    <row r="733" spans="1:5" x14ac:dyDescent="0.25">
      <c r="A733" s="11" t="s">
        <v>1585</v>
      </c>
      <c r="B733" s="11" t="s">
        <v>1573</v>
      </c>
      <c r="E733" s="41">
        <v>45574.491770833331</v>
      </c>
    </row>
    <row r="734" spans="1:5" x14ac:dyDescent="0.25">
      <c r="A734" s="11" t="s">
        <v>1586</v>
      </c>
      <c r="B734" s="11" t="s">
        <v>1573</v>
      </c>
      <c r="E734" s="41">
        <v>45574.491805555554</v>
      </c>
    </row>
    <row r="735" spans="1:5" x14ac:dyDescent="0.25">
      <c r="A735" s="11" t="s">
        <v>1536</v>
      </c>
      <c r="B735" s="11" t="s">
        <v>246</v>
      </c>
      <c r="E735" s="41">
        <v>45574.49181712963</v>
      </c>
    </row>
    <row r="736" spans="1:5" x14ac:dyDescent="0.25">
      <c r="A736" s="11" t="s">
        <v>1536</v>
      </c>
      <c r="B736" s="11" t="s">
        <v>246</v>
      </c>
      <c r="E736" s="41">
        <v>45574.491840277777</v>
      </c>
    </row>
    <row r="737" spans="1:5" x14ac:dyDescent="0.25">
      <c r="A737" s="11" t="s">
        <v>1537</v>
      </c>
      <c r="B737" s="11" t="s">
        <v>247</v>
      </c>
      <c r="E737" s="41">
        <v>45574.491875</v>
      </c>
    </row>
    <row r="738" spans="1:5" x14ac:dyDescent="0.25">
      <c r="A738" s="11" t="s">
        <v>1587</v>
      </c>
      <c r="B738" s="11" t="s">
        <v>1573</v>
      </c>
      <c r="E738" s="41">
        <v>45574.491932870369</v>
      </c>
    </row>
    <row r="739" spans="1:5" x14ac:dyDescent="0.25">
      <c r="A739" s="11" t="s">
        <v>1588</v>
      </c>
      <c r="B739" s="11" t="s">
        <v>1573</v>
      </c>
      <c r="E739" s="41">
        <v>45574.491956018515</v>
      </c>
    </row>
    <row r="740" spans="1:5" x14ac:dyDescent="0.25">
      <c r="A740" s="11" t="s">
        <v>1589</v>
      </c>
      <c r="B740" s="11" t="s">
        <v>1573</v>
      </c>
      <c r="E740" s="41">
        <v>45574.491979166669</v>
      </c>
    </row>
    <row r="741" spans="1:5" x14ac:dyDescent="0.25">
      <c r="A741" s="11" t="s">
        <v>1539</v>
      </c>
      <c r="B741" s="11" t="s">
        <v>1458</v>
      </c>
      <c r="E741" s="41">
        <v>45575.533414351848</v>
      </c>
    </row>
    <row r="742" spans="1:5" x14ac:dyDescent="0.25">
      <c r="A742" s="11" t="s">
        <v>1519</v>
      </c>
      <c r="B742" s="11" t="s">
        <v>1485</v>
      </c>
      <c r="E742" s="41">
        <v>45575.533495370371</v>
      </c>
    </row>
    <row r="743" spans="1:5" x14ac:dyDescent="0.25">
      <c r="A743" s="11" t="s">
        <v>1551</v>
      </c>
      <c r="B743" s="11" t="s">
        <v>1454</v>
      </c>
      <c r="E743" s="41">
        <v>45575.535960648151</v>
      </c>
    </row>
    <row r="744" spans="1:5" x14ac:dyDescent="0.25">
      <c r="A744" s="11" t="s">
        <v>1549</v>
      </c>
      <c r="B744" s="11" t="s">
        <v>1454</v>
      </c>
      <c r="E744" s="41">
        <v>45575.535983796297</v>
      </c>
    </row>
    <row r="745" spans="1:5" x14ac:dyDescent="0.25">
      <c r="A745" s="11" t="s">
        <v>1552</v>
      </c>
      <c r="B745" s="11" t="s">
        <v>1454</v>
      </c>
      <c r="E745" s="41">
        <v>45575.53601851852</v>
      </c>
    </row>
    <row r="746" spans="1:5" x14ac:dyDescent="0.25">
      <c r="A746" s="11" t="s">
        <v>1552</v>
      </c>
      <c r="B746" s="11" t="s">
        <v>1454</v>
      </c>
      <c r="E746" s="41">
        <v>45575.536053240743</v>
      </c>
    </row>
    <row r="747" spans="1:5" x14ac:dyDescent="0.25">
      <c r="A747" s="11" t="s">
        <v>1550</v>
      </c>
      <c r="B747" s="11" t="s">
        <v>1454</v>
      </c>
      <c r="E747" s="41">
        <v>45575.536064814813</v>
      </c>
    </row>
    <row r="748" spans="1:5" x14ac:dyDescent="0.25">
      <c r="A748" s="11" t="s">
        <v>1572</v>
      </c>
      <c r="B748" s="11" t="s">
        <v>1304</v>
      </c>
      <c r="E748" s="41">
        <v>45575.536122685182</v>
      </c>
    </row>
    <row r="749" spans="1:5" x14ac:dyDescent="0.25">
      <c r="A749" s="11" t="s">
        <v>1544</v>
      </c>
      <c r="B749" s="11" t="s">
        <v>463</v>
      </c>
      <c r="E749" s="41">
        <v>45587.482106481482</v>
      </c>
    </row>
    <row r="750" spans="1:5" x14ac:dyDescent="0.25">
      <c r="A750" s="11" t="s">
        <v>1518</v>
      </c>
      <c r="B750" s="11" t="s">
        <v>1483</v>
      </c>
      <c r="E750" s="41">
        <v>45587.482187499998</v>
      </c>
    </row>
    <row r="751" spans="1:5" x14ac:dyDescent="0.25">
      <c r="A751" s="11" t="s">
        <v>1508</v>
      </c>
      <c r="B751" s="11" t="s">
        <v>1483</v>
      </c>
      <c r="E751" s="41">
        <v>45587.482222222221</v>
      </c>
    </row>
    <row r="752" spans="1:5" x14ac:dyDescent="0.25">
      <c r="A752" s="11" t="s">
        <v>1556</v>
      </c>
      <c r="B752" s="11" t="s">
        <v>1484</v>
      </c>
      <c r="E752" s="41">
        <v>45587.482245370367</v>
      </c>
    </row>
    <row r="753" spans="1:5" x14ac:dyDescent="0.25">
      <c r="A753" s="11" t="s">
        <v>1545</v>
      </c>
      <c r="B753" s="11" t="s">
        <v>1488</v>
      </c>
      <c r="E753" s="41">
        <v>45587.48228009259</v>
      </c>
    </row>
    <row r="754" spans="1:5" x14ac:dyDescent="0.25">
      <c r="A754" s="11" t="s">
        <v>1546</v>
      </c>
      <c r="B754" s="11" t="s">
        <v>1489</v>
      </c>
      <c r="E754" s="41">
        <v>45587.482361111113</v>
      </c>
    </row>
    <row r="755" spans="1:5" x14ac:dyDescent="0.25">
      <c r="A755" s="11" t="s">
        <v>1547</v>
      </c>
      <c r="B755" s="11" t="s">
        <v>463</v>
      </c>
      <c r="E755" s="41">
        <v>45587.482546296298</v>
      </c>
    </row>
    <row r="756" spans="1:5" x14ac:dyDescent="0.25">
      <c r="A756" s="11" t="s">
        <v>1517</v>
      </c>
      <c r="B756" s="11" t="s">
        <v>1483</v>
      </c>
      <c r="E756" s="41">
        <v>45587.482581018521</v>
      </c>
    </row>
    <row r="757" spans="1:5" x14ac:dyDescent="0.25">
      <c r="A757" s="11" t="s">
        <v>1548</v>
      </c>
      <c r="B757" s="11" t="s">
        <v>463</v>
      </c>
      <c r="E757" s="41">
        <v>45587.482604166667</v>
      </c>
    </row>
    <row r="758" spans="1:5" x14ac:dyDescent="0.25">
      <c r="A758" s="11" t="s">
        <v>1554</v>
      </c>
      <c r="B758" s="11" t="s">
        <v>1491</v>
      </c>
      <c r="E758" s="41">
        <v>45587.482789351852</v>
      </c>
    </row>
    <row r="759" spans="1:5" x14ac:dyDescent="0.25">
      <c r="A759" s="11" t="s">
        <v>1555</v>
      </c>
      <c r="B759" s="11" t="s">
        <v>1492</v>
      </c>
      <c r="E759" s="41">
        <v>45587.482812499999</v>
      </c>
    </row>
    <row r="760" spans="1:5" x14ac:dyDescent="0.25">
      <c r="A760" s="11" t="s">
        <v>1553</v>
      </c>
      <c r="B760" s="11" t="s">
        <v>1490</v>
      </c>
      <c r="E760" s="41">
        <v>45587.482847222222</v>
      </c>
    </row>
    <row r="761" spans="1:5" x14ac:dyDescent="0.25">
      <c r="A761" s="11" t="s">
        <v>1535</v>
      </c>
      <c r="B761" s="11" t="s">
        <v>171</v>
      </c>
      <c r="E761" s="41">
        <v>45587.482893518521</v>
      </c>
    </row>
    <row r="762" spans="1:5" x14ac:dyDescent="0.25">
      <c r="A762" s="11" t="s">
        <v>1538</v>
      </c>
      <c r="B762" s="11" t="s">
        <v>243</v>
      </c>
      <c r="E762" s="41">
        <v>45587.482928240737</v>
      </c>
    </row>
    <row r="763" spans="1:5" x14ac:dyDescent="0.25">
      <c r="A763" s="11" t="s">
        <v>1567</v>
      </c>
      <c r="B763" s="11" t="s">
        <v>1495</v>
      </c>
      <c r="E763" s="41">
        <v>45587.482986111114</v>
      </c>
    </row>
    <row r="764" spans="1:5" x14ac:dyDescent="0.25">
      <c r="A764" s="11" t="s">
        <v>1566</v>
      </c>
      <c r="B764" s="11" t="s">
        <v>1494</v>
      </c>
      <c r="E764" s="41">
        <v>45587.483020833337</v>
      </c>
    </row>
    <row r="765" spans="1:5" x14ac:dyDescent="0.25">
      <c r="A765" s="11" t="s">
        <v>1566</v>
      </c>
      <c r="B765" s="11" t="s">
        <v>1494</v>
      </c>
      <c r="E765" s="41">
        <v>45587.483043981483</v>
      </c>
    </row>
    <row r="766" spans="1:5" x14ac:dyDescent="0.25">
      <c r="A766" s="11" t="s">
        <v>1565</v>
      </c>
      <c r="B766" s="11" t="s">
        <v>1493</v>
      </c>
      <c r="E766" s="41">
        <v>45587.483078703706</v>
      </c>
    </row>
    <row r="767" spans="1:5" x14ac:dyDescent="0.25">
      <c r="A767" s="11" t="s">
        <v>1595</v>
      </c>
      <c r="B767" s="11" t="s">
        <v>1594</v>
      </c>
      <c r="E767" s="41">
        <v>45587.483217592591</v>
      </c>
    </row>
    <row r="768" spans="1:5" x14ac:dyDescent="0.25">
      <c r="A768" s="11" t="s">
        <v>1571</v>
      </c>
      <c r="B768" s="11" t="s">
        <v>1496</v>
      </c>
      <c r="E768" s="41">
        <v>45587.483240740738</v>
      </c>
    </row>
    <row r="769" spans="1:5" x14ac:dyDescent="0.25">
      <c r="A769" s="11" t="s">
        <v>1569</v>
      </c>
      <c r="B769" s="11" t="s">
        <v>1498</v>
      </c>
      <c r="E769" s="41">
        <v>45587.483275462961</v>
      </c>
    </row>
    <row r="770" spans="1:5" x14ac:dyDescent="0.25">
      <c r="A770" s="11" t="s">
        <v>1568</v>
      </c>
      <c r="B770" s="11" t="s">
        <v>1499</v>
      </c>
      <c r="E770" s="41">
        <v>45587.483298611114</v>
      </c>
    </row>
    <row r="771" spans="1:5" x14ac:dyDescent="0.25">
      <c r="A771" s="11" t="s">
        <v>1570</v>
      </c>
      <c r="B771" s="11" t="s">
        <v>1497</v>
      </c>
      <c r="E771" s="41">
        <v>45587.48332175926</v>
      </c>
    </row>
    <row r="772" spans="1:5" x14ac:dyDescent="0.25">
      <c r="A772" s="11" t="s">
        <v>1596</v>
      </c>
      <c r="B772" s="11" t="s">
        <v>1594</v>
      </c>
      <c r="E772" s="41">
        <v>45587.483449074076</v>
      </c>
    </row>
    <row r="773" spans="1:5" x14ac:dyDescent="0.25">
      <c r="A773" s="11" t="s">
        <v>1542</v>
      </c>
      <c r="B773" s="11" t="s">
        <v>1486</v>
      </c>
      <c r="E773" s="41">
        <v>45587.483576388891</v>
      </c>
    </row>
    <row r="774" spans="1:5" x14ac:dyDescent="0.25">
      <c r="A774" s="11" t="s">
        <v>1541</v>
      </c>
      <c r="B774" s="11" t="s">
        <v>975</v>
      </c>
      <c r="E774" s="41">
        <v>45587.483599537038</v>
      </c>
    </row>
    <row r="775" spans="1:5" x14ac:dyDescent="0.25">
      <c r="A775" s="11" t="s">
        <v>1541</v>
      </c>
      <c r="B775" s="11" t="s">
        <v>975</v>
      </c>
      <c r="E775" s="41">
        <v>45587.483622685184</v>
      </c>
    </row>
    <row r="776" spans="1:5" x14ac:dyDescent="0.25">
      <c r="A776" s="11" t="s">
        <v>1543</v>
      </c>
      <c r="B776" s="11" t="s">
        <v>1024</v>
      </c>
      <c r="E776" s="41">
        <v>45587.483668981484</v>
      </c>
    </row>
    <row r="777" spans="1:5" x14ac:dyDescent="0.25">
      <c r="A777" s="11" t="s">
        <v>1590</v>
      </c>
      <c r="B777" s="11" t="s">
        <v>1574</v>
      </c>
      <c r="E777" s="41">
        <v>45587.483761574076</v>
      </c>
    </row>
    <row r="778" spans="1:5" x14ac:dyDescent="0.25">
      <c r="A778" s="11" t="s">
        <v>1591</v>
      </c>
      <c r="B778" s="11" t="s">
        <v>1575</v>
      </c>
      <c r="E778" s="41">
        <v>45587.483784722222</v>
      </c>
    </row>
    <row r="779" spans="1:5" x14ac:dyDescent="0.25">
      <c r="A779" s="11" t="s">
        <v>1592</v>
      </c>
      <c r="B779" s="11" t="s">
        <v>1576</v>
      </c>
      <c r="E779" s="41">
        <v>45587.483807870369</v>
      </c>
    </row>
    <row r="780" spans="1:5" x14ac:dyDescent="0.25">
      <c r="A780" s="11" t="s">
        <v>1639</v>
      </c>
      <c r="B780" s="11" t="s">
        <v>1557</v>
      </c>
      <c r="E780" s="41">
        <v>45679.357928240737</v>
      </c>
    </row>
    <row r="781" spans="1:5" x14ac:dyDescent="0.25">
      <c r="A781" s="11" t="s">
        <v>1640</v>
      </c>
      <c r="B781" s="11" t="s">
        <v>1558</v>
      </c>
      <c r="E781" s="41">
        <v>45679.357951388891</v>
      </c>
    </row>
    <row r="782" spans="1:5" x14ac:dyDescent="0.25">
      <c r="A782" s="11" t="s">
        <v>1643</v>
      </c>
      <c r="B782" s="11" t="s">
        <v>1599</v>
      </c>
      <c r="E782" s="41">
        <v>45679.359363425923</v>
      </c>
    </row>
    <row r="783" spans="1:5" x14ac:dyDescent="0.25">
      <c r="A783" s="11" t="s">
        <v>1643</v>
      </c>
      <c r="B783" s="11" t="s">
        <v>1599</v>
      </c>
      <c r="E783" s="41">
        <v>45679.359386574077</v>
      </c>
    </row>
    <row r="784" spans="1:5" x14ac:dyDescent="0.25">
      <c r="A784" s="11" t="s">
        <v>1658</v>
      </c>
      <c r="B784" s="11" t="s">
        <v>467</v>
      </c>
      <c r="E784" s="41">
        <v>45679.359814814816</v>
      </c>
    </row>
    <row r="785" spans="1:5" x14ac:dyDescent="0.25">
      <c r="A785" s="11" t="s">
        <v>1665</v>
      </c>
      <c r="B785" s="11" t="s">
        <v>467</v>
      </c>
      <c r="E785" s="41">
        <v>45679.359930555554</v>
      </c>
    </row>
    <row r="786" spans="1:5" x14ac:dyDescent="0.25">
      <c r="A786" s="11" t="s">
        <v>1665</v>
      </c>
      <c r="B786" s="11" t="s">
        <v>467</v>
      </c>
      <c r="E786" s="41">
        <v>45679.359953703701</v>
      </c>
    </row>
    <row r="787" spans="1:5" x14ac:dyDescent="0.25">
      <c r="A787" s="11" t="s">
        <v>1593</v>
      </c>
      <c r="B787" s="11" t="s">
        <v>1487</v>
      </c>
      <c r="E787" s="41">
        <v>45679.360868055555</v>
      </c>
    </row>
    <row r="788" spans="1:5" x14ac:dyDescent="0.25">
      <c r="A788" s="11" t="s">
        <v>1641</v>
      </c>
      <c r="B788" s="11" t="s">
        <v>246</v>
      </c>
      <c r="E788" s="41">
        <v>45679.36109953704</v>
      </c>
    </row>
    <row r="789" spans="1:5" x14ac:dyDescent="0.25">
      <c r="A789" s="11" t="s">
        <v>1642</v>
      </c>
      <c r="B789" s="11" t="s">
        <v>305</v>
      </c>
      <c r="E789" s="41">
        <v>45679.361145833333</v>
      </c>
    </row>
    <row r="790" spans="1:5" x14ac:dyDescent="0.25">
      <c r="A790" s="11" t="s">
        <v>1644</v>
      </c>
      <c r="B790" s="11" t="s">
        <v>1497</v>
      </c>
      <c r="E790" s="41">
        <v>45679.361631944441</v>
      </c>
    </row>
    <row r="791" spans="1:5" x14ac:dyDescent="0.25">
      <c r="A791" s="11" t="s">
        <v>1645</v>
      </c>
      <c r="B791" s="11" t="s">
        <v>1497</v>
      </c>
      <c r="E791" s="41">
        <v>45679.361655092594</v>
      </c>
    </row>
    <row r="792" spans="1:5" x14ac:dyDescent="0.25">
      <c r="A792" s="11" t="s">
        <v>1646</v>
      </c>
      <c r="B792" s="11" t="s">
        <v>1497</v>
      </c>
      <c r="E792" s="41">
        <v>45679.361666666664</v>
      </c>
    </row>
    <row r="793" spans="1:5" x14ac:dyDescent="0.25">
      <c r="A793" s="11" t="s">
        <v>1647</v>
      </c>
      <c r="B793" s="11" t="s">
        <v>1497</v>
      </c>
      <c r="E793" s="41">
        <v>45679.361689814818</v>
      </c>
    </row>
    <row r="794" spans="1:5" x14ac:dyDescent="0.25">
      <c r="A794" s="11" t="s">
        <v>1648</v>
      </c>
      <c r="B794" s="11" t="s">
        <v>246</v>
      </c>
      <c r="E794" s="41">
        <v>45679.362384259257</v>
      </c>
    </row>
    <row r="795" spans="1:5" x14ac:dyDescent="0.25">
      <c r="A795" s="11" t="s">
        <v>1653</v>
      </c>
      <c r="B795" s="11" t="s">
        <v>246</v>
      </c>
      <c r="E795" s="41">
        <v>45679.363854166666</v>
      </c>
    </row>
    <row r="796" spans="1:5" x14ac:dyDescent="0.25">
      <c r="A796" s="11" t="s">
        <v>1654</v>
      </c>
      <c r="B796" s="11" t="s">
        <v>246</v>
      </c>
      <c r="E796" s="41">
        <v>45679.364108796297</v>
      </c>
    </row>
    <row r="797" spans="1:5" x14ac:dyDescent="0.25">
      <c r="A797" s="11" t="s">
        <v>1673</v>
      </c>
      <c r="B797" s="11" t="s">
        <v>1306</v>
      </c>
      <c r="E797" s="41">
        <v>45684.403761574074</v>
      </c>
    </row>
    <row r="798" spans="1:5" x14ac:dyDescent="0.25">
      <c r="A798" s="11" t="s">
        <v>1672</v>
      </c>
      <c r="B798" s="11" t="s">
        <v>1305</v>
      </c>
      <c r="E798" s="41">
        <v>45684.403784722221</v>
      </c>
    </row>
    <row r="799" spans="1:5" x14ac:dyDescent="0.25">
      <c r="A799" s="11" t="s">
        <v>1671</v>
      </c>
      <c r="B799" s="11" t="s">
        <v>1303</v>
      </c>
      <c r="E799" s="41">
        <v>45684.403807870367</v>
      </c>
    </row>
    <row r="800" spans="1:5" x14ac:dyDescent="0.25">
      <c r="A800" s="11" t="s">
        <v>1671</v>
      </c>
      <c r="B800" s="11" t="s">
        <v>1303</v>
      </c>
      <c r="E800" s="41">
        <v>45684.403831018521</v>
      </c>
    </row>
    <row r="801" spans="1:5" x14ac:dyDescent="0.25">
      <c r="A801" s="11" t="s">
        <v>1671</v>
      </c>
      <c r="B801" s="11" t="s">
        <v>1303</v>
      </c>
      <c r="E801" s="41">
        <v>45684.403854166667</v>
      </c>
    </row>
    <row r="802" spans="1:5" x14ac:dyDescent="0.25">
      <c r="A802" s="11" t="s">
        <v>1649</v>
      </c>
      <c r="B802" s="11" t="s">
        <v>1573</v>
      </c>
      <c r="E802" s="41">
        <v>45684.403912037036</v>
      </c>
    </row>
    <row r="803" spans="1:5" x14ac:dyDescent="0.25">
      <c r="A803" s="11" t="s">
        <v>1650</v>
      </c>
      <c r="B803" s="11" t="s">
        <v>1573</v>
      </c>
      <c r="E803" s="41">
        <v>45684.403935185182</v>
      </c>
    </row>
    <row r="804" spans="1:5" x14ac:dyDescent="0.25">
      <c r="A804" s="11" t="s">
        <v>1651</v>
      </c>
      <c r="B804" s="11" t="s">
        <v>1573</v>
      </c>
      <c r="E804" s="41">
        <v>45684.403969907406</v>
      </c>
    </row>
    <row r="805" spans="1:5" x14ac:dyDescent="0.25">
      <c r="A805" s="11" t="s">
        <v>1652</v>
      </c>
      <c r="B805" s="11" t="s">
        <v>1573</v>
      </c>
      <c r="E805" s="41">
        <v>45684.403993055559</v>
      </c>
    </row>
    <row r="806" spans="1:5" x14ac:dyDescent="0.25">
      <c r="A806" s="11" t="s">
        <v>1656</v>
      </c>
      <c r="B806" s="11" t="s">
        <v>1573</v>
      </c>
      <c r="E806" s="41">
        <v>45684.404016203705</v>
      </c>
    </row>
    <row r="807" spans="1:5" x14ac:dyDescent="0.25">
      <c r="A807" s="11" t="s">
        <v>1655</v>
      </c>
      <c r="B807" s="11" t="s">
        <v>1573</v>
      </c>
      <c r="E807" s="41">
        <v>45684.404039351852</v>
      </c>
    </row>
    <row r="808" spans="1:5" x14ac:dyDescent="0.25">
      <c r="A808" s="11" t="s">
        <v>1657</v>
      </c>
      <c r="B808" s="11" t="s">
        <v>1573</v>
      </c>
      <c r="E808" s="41">
        <v>45684.404062499998</v>
      </c>
    </row>
    <row r="809" spans="1:5" x14ac:dyDescent="0.25">
      <c r="A809" s="11" t="s">
        <v>1660</v>
      </c>
      <c r="B809" s="11" t="s">
        <v>1573</v>
      </c>
      <c r="E809" s="41">
        <v>45684.404085648152</v>
      </c>
    </row>
    <row r="810" spans="1:5" x14ac:dyDescent="0.25">
      <c r="A810" s="11" t="s">
        <v>1661</v>
      </c>
      <c r="B810" s="11" t="s">
        <v>1573</v>
      </c>
      <c r="E810" s="41">
        <v>45684.404120370367</v>
      </c>
    </row>
    <row r="811" spans="1:5" x14ac:dyDescent="0.25">
      <c r="A811" s="11" t="s">
        <v>1662</v>
      </c>
      <c r="B811" s="11" t="s">
        <v>1573</v>
      </c>
      <c r="E811" s="41">
        <v>45684.404143518521</v>
      </c>
    </row>
    <row r="812" spans="1:5" x14ac:dyDescent="0.25">
      <c r="A812" s="11" t="s">
        <v>1663</v>
      </c>
      <c r="B812" s="11" t="s">
        <v>1573</v>
      </c>
      <c r="E812" s="41">
        <v>45684.404178240744</v>
      </c>
    </row>
    <row r="813" spans="1:5" x14ac:dyDescent="0.25">
      <c r="A813" s="11" t="s">
        <v>1676</v>
      </c>
      <c r="B813" s="11" t="s">
        <v>1305</v>
      </c>
      <c r="E813" s="41">
        <v>45684.404340277775</v>
      </c>
    </row>
    <row r="814" spans="1:5" x14ac:dyDescent="0.25">
      <c r="A814" s="11" t="s">
        <v>1677</v>
      </c>
      <c r="B814" s="11" t="s">
        <v>1306</v>
      </c>
      <c r="E814" s="41">
        <v>45684.404363425929</v>
      </c>
    </row>
    <row r="815" spans="1:5" x14ac:dyDescent="0.25">
      <c r="A815" s="11" t="s">
        <v>1677</v>
      </c>
      <c r="B815" s="11" t="s">
        <v>1306</v>
      </c>
      <c r="E815" s="41">
        <v>45684.404386574075</v>
      </c>
    </row>
    <row r="816" spans="1:5" x14ac:dyDescent="0.25">
      <c r="A816" s="11" t="s">
        <v>1678</v>
      </c>
      <c r="B816" s="11" t="s">
        <v>1303</v>
      </c>
      <c r="E816" s="41">
        <v>45684.404409722221</v>
      </c>
    </row>
    <row r="817" spans="1:5" x14ac:dyDescent="0.25">
      <c r="A817" s="11" t="s">
        <v>1678</v>
      </c>
      <c r="B817" s="11" t="s">
        <v>1303</v>
      </c>
      <c r="E817" s="41">
        <v>45684.404432870368</v>
      </c>
    </row>
    <row r="818" spans="1:5" x14ac:dyDescent="0.25">
      <c r="A818" s="11" t="s">
        <v>1664</v>
      </c>
      <c r="B818" s="11" t="s">
        <v>1601</v>
      </c>
      <c r="E818" s="41">
        <v>45686.404918981483</v>
      </c>
    </row>
    <row r="819" spans="1:5" x14ac:dyDescent="0.25">
      <c r="A819" s="11" t="s">
        <v>1659</v>
      </c>
      <c r="B819" s="11" t="s">
        <v>1487</v>
      </c>
      <c r="E819" s="41">
        <v>45687.30568287037</v>
      </c>
    </row>
    <row r="820" spans="1:5" x14ac:dyDescent="0.25">
      <c r="A820" s="11" t="s">
        <v>1669</v>
      </c>
      <c r="B820" s="11" t="s">
        <v>246</v>
      </c>
      <c r="E820" s="41">
        <v>45687.305891203701</v>
      </c>
    </row>
    <row r="821" spans="1:5" x14ac:dyDescent="0.25">
      <c r="A821" s="11" t="s">
        <v>1670</v>
      </c>
      <c r="B821" s="11" t="s">
        <v>246</v>
      </c>
      <c r="E821" s="41">
        <v>45687.305914351855</v>
      </c>
    </row>
    <row r="822" spans="1:5" x14ac:dyDescent="0.25">
      <c r="A822" s="11" t="s">
        <v>1668</v>
      </c>
      <c r="B822" s="11" t="s">
        <v>1603</v>
      </c>
      <c r="E822" s="41">
        <v>45688.453680555554</v>
      </c>
    </row>
    <row r="823" spans="1:5" x14ac:dyDescent="0.25">
      <c r="A823" s="11" t="s">
        <v>1667</v>
      </c>
      <c r="B823" s="11" t="s">
        <v>1602</v>
      </c>
      <c r="E823" s="41">
        <v>45688.453796296293</v>
      </c>
    </row>
    <row r="824" spans="1:5" x14ac:dyDescent="0.25">
      <c r="A824" s="11" t="s">
        <v>1691</v>
      </c>
      <c r="B824" s="11" t="s">
        <v>467</v>
      </c>
      <c r="E824" s="41">
        <v>45688.464143518519</v>
      </c>
    </row>
    <row r="825" spans="1:5" x14ac:dyDescent="0.25">
      <c r="A825" s="11" t="s">
        <v>1691</v>
      </c>
      <c r="B825" s="11" t="s">
        <v>467</v>
      </c>
      <c r="E825" s="41">
        <v>45688.464166666665</v>
      </c>
    </row>
    <row r="826" spans="1:5" x14ac:dyDescent="0.25">
      <c r="A826" s="11" t="s">
        <v>1675</v>
      </c>
      <c r="B826" s="11" t="s">
        <v>1471</v>
      </c>
      <c r="E826" s="41">
        <v>45692.555810185186</v>
      </c>
    </row>
    <row r="827" spans="1:5" x14ac:dyDescent="0.25">
      <c r="A827" s="11" t="s">
        <v>1666</v>
      </c>
      <c r="B827" s="11" t="s">
        <v>1451</v>
      </c>
      <c r="E827" s="41">
        <v>45692.59207175926</v>
      </c>
    </row>
    <row r="828" spans="1:5" x14ac:dyDescent="0.25">
      <c r="A828" s="11" t="s">
        <v>1679</v>
      </c>
      <c r="B828" s="11" t="s">
        <v>1453</v>
      </c>
      <c r="E828" s="41">
        <v>45701.431215277778</v>
      </c>
    </row>
    <row r="829" spans="1:5" x14ac:dyDescent="0.25">
      <c r="A829" s="11" t="s">
        <v>1679</v>
      </c>
      <c r="B829" s="11" t="s">
        <v>1453</v>
      </c>
      <c r="E829" s="41">
        <v>45701.431238425925</v>
      </c>
    </row>
    <row r="830" spans="1:5" x14ac:dyDescent="0.25">
      <c r="A830" s="11" t="s">
        <v>1679</v>
      </c>
      <c r="B830" s="11" t="s">
        <v>1453</v>
      </c>
      <c r="E830" s="41">
        <v>45701.431273148148</v>
      </c>
    </row>
    <row r="831" spans="1:5" x14ac:dyDescent="0.25">
      <c r="A831" s="11" t="s">
        <v>1703</v>
      </c>
      <c r="B831" s="11" t="s">
        <v>450</v>
      </c>
      <c r="E831" s="41">
        <v>45715.305</v>
      </c>
    </row>
    <row r="832" spans="1:5" x14ac:dyDescent="0.25">
      <c r="A832" s="11" t="s">
        <v>1703</v>
      </c>
      <c r="B832" s="11" t="s">
        <v>450</v>
      </c>
      <c r="E832" s="41">
        <v>45715.305034722223</v>
      </c>
    </row>
    <row r="833" spans="1:5" x14ac:dyDescent="0.25">
      <c r="A833" s="11" t="s">
        <v>1704</v>
      </c>
      <c r="B833" s="11" t="s">
        <v>450</v>
      </c>
      <c r="E833" s="41">
        <v>45715.30505787037</v>
      </c>
    </row>
    <row r="834" spans="1:5" x14ac:dyDescent="0.25">
      <c r="A834" s="11" t="s">
        <v>1705</v>
      </c>
      <c r="B834" s="11" t="s">
        <v>450</v>
      </c>
      <c r="E834" s="41">
        <v>45715.305081018516</v>
      </c>
    </row>
    <row r="835" spans="1:5" x14ac:dyDescent="0.25">
      <c r="A835" s="11" t="s">
        <v>1705</v>
      </c>
      <c r="B835" s="11" t="s">
        <v>450</v>
      </c>
      <c r="E835" s="41">
        <v>45715.305127314816</v>
      </c>
    </row>
    <row r="836" spans="1:5" x14ac:dyDescent="0.25">
      <c r="A836" s="11" t="s">
        <v>1706</v>
      </c>
      <c r="B836" s="11" t="s">
        <v>450</v>
      </c>
      <c r="E836" s="41">
        <v>45715.305150462962</v>
      </c>
    </row>
    <row r="837" spans="1:5" x14ac:dyDescent="0.25">
      <c r="A837" s="11" t="s">
        <v>1706</v>
      </c>
      <c r="B837" s="11" t="s">
        <v>450</v>
      </c>
      <c r="E837" s="41">
        <v>45715.305185185185</v>
      </c>
    </row>
    <row r="838" spans="1:5" x14ac:dyDescent="0.25">
      <c r="A838" s="11" t="s">
        <v>1695</v>
      </c>
      <c r="B838" s="11" t="s">
        <v>1692</v>
      </c>
      <c r="E838" s="41">
        <v>45715.305787037039</v>
      </c>
    </row>
    <row r="839" spans="1:5" x14ac:dyDescent="0.25">
      <c r="A839" s="11" t="s">
        <v>1696</v>
      </c>
      <c r="B839" s="11" t="s">
        <v>1693</v>
      </c>
      <c r="E839" s="41">
        <v>45715.305810185186</v>
      </c>
    </row>
    <row r="840" spans="1:5" x14ac:dyDescent="0.25">
      <c r="A840" s="11" t="s">
        <v>1697</v>
      </c>
      <c r="B840" s="11" t="s">
        <v>1694</v>
      </c>
      <c r="E840" s="41">
        <v>45715.305833333332</v>
      </c>
    </row>
    <row r="841" spans="1:5" x14ac:dyDescent="0.25">
      <c r="A841" s="11" t="s">
        <v>1711</v>
      </c>
      <c r="B841" s="11" t="s">
        <v>1490</v>
      </c>
      <c r="E841" s="41">
        <v>45720.313969907409</v>
      </c>
    </row>
    <row r="842" spans="1:5" x14ac:dyDescent="0.25">
      <c r="A842" s="11" t="s">
        <v>1717</v>
      </c>
      <c r="B842" s="11" t="s">
        <v>1490</v>
      </c>
      <c r="E842" s="41">
        <v>45720.313993055555</v>
      </c>
    </row>
    <row r="843" spans="1:5" x14ac:dyDescent="0.25">
      <c r="A843" s="11" t="s">
        <v>1716</v>
      </c>
      <c r="B843" s="11" t="s">
        <v>1490</v>
      </c>
      <c r="E843" s="41">
        <v>45720.314039351855</v>
      </c>
    </row>
    <row r="844" spans="1:5" x14ac:dyDescent="0.25">
      <c r="A844" s="11" t="s">
        <v>1725</v>
      </c>
      <c r="B844" s="11" t="s">
        <v>1490</v>
      </c>
      <c r="E844" s="41">
        <v>45720.314062500001</v>
      </c>
    </row>
    <row r="845" spans="1:5" x14ac:dyDescent="0.25">
      <c r="A845" s="11" t="s">
        <v>1713</v>
      </c>
      <c r="B845" s="11" t="s">
        <v>1490</v>
      </c>
      <c r="E845" s="41">
        <v>45720.314282407409</v>
      </c>
    </row>
    <row r="846" spans="1:5" x14ac:dyDescent="0.25">
      <c r="A846" s="11" t="s">
        <v>1719</v>
      </c>
      <c r="B846" s="11" t="s">
        <v>1490</v>
      </c>
      <c r="E846" s="41">
        <v>45720.314305555556</v>
      </c>
    </row>
    <row r="847" spans="1:5" x14ac:dyDescent="0.25">
      <c r="A847" s="11" t="s">
        <v>1680</v>
      </c>
      <c r="B847" s="11" t="s">
        <v>1490</v>
      </c>
      <c r="E847" s="41">
        <v>45720.314340277779</v>
      </c>
    </row>
    <row r="848" spans="1:5" x14ac:dyDescent="0.25">
      <c r="A848" s="11" t="s">
        <v>1709</v>
      </c>
      <c r="B848" s="11" t="s">
        <v>1490</v>
      </c>
      <c r="E848" s="41">
        <v>45720.314363425925</v>
      </c>
    </row>
    <row r="849" spans="1:5" x14ac:dyDescent="0.25">
      <c r="A849" s="11" t="s">
        <v>1714</v>
      </c>
      <c r="B849" s="11" t="s">
        <v>1490</v>
      </c>
      <c r="E849" s="41">
        <v>45720.31449074074</v>
      </c>
    </row>
    <row r="850" spans="1:5" x14ac:dyDescent="0.25">
      <c r="A850" s="11" t="s">
        <v>1714</v>
      </c>
      <c r="B850" s="11" t="s">
        <v>1490</v>
      </c>
      <c r="E850" s="41">
        <v>45720.314560185187</v>
      </c>
    </row>
    <row r="851" spans="1:5" x14ac:dyDescent="0.25">
      <c r="A851" s="11" t="s">
        <v>1721</v>
      </c>
      <c r="B851" s="11" t="s">
        <v>1490</v>
      </c>
      <c r="E851" s="41">
        <v>45720.314583333333</v>
      </c>
    </row>
    <row r="852" spans="1:5" x14ac:dyDescent="0.25">
      <c r="A852" s="11" t="s">
        <v>1722</v>
      </c>
      <c r="B852" s="11" t="s">
        <v>1490</v>
      </c>
      <c r="E852" s="41">
        <v>45720.314606481479</v>
      </c>
    </row>
    <row r="853" spans="1:5" x14ac:dyDescent="0.25">
      <c r="A853" s="11" t="s">
        <v>1723</v>
      </c>
      <c r="B853" s="11" t="s">
        <v>1490</v>
      </c>
      <c r="E853" s="41">
        <v>45720.314641203702</v>
      </c>
    </row>
    <row r="854" spans="1:5" x14ac:dyDescent="0.25">
      <c r="A854" s="11" t="s">
        <v>1674</v>
      </c>
      <c r="B854" s="11" t="s">
        <v>1611</v>
      </c>
      <c r="E854" s="41">
        <v>45726.307997685188</v>
      </c>
    </row>
    <row r="855" spans="1:5" x14ac:dyDescent="0.25">
      <c r="A855" s="11" t="s">
        <v>1741</v>
      </c>
      <c r="B855" s="11" t="s">
        <v>225</v>
      </c>
      <c r="E855" s="41">
        <v>45726.308287037034</v>
      </c>
    </row>
    <row r="856" spans="1:5" x14ac:dyDescent="0.25">
      <c r="A856" s="11" t="s">
        <v>1741</v>
      </c>
      <c r="B856" s="11" t="s">
        <v>225</v>
      </c>
      <c r="E856" s="41">
        <v>45726.308310185188</v>
      </c>
    </row>
    <row r="857" spans="1:5" x14ac:dyDescent="0.25">
      <c r="A857" s="11" t="s">
        <v>1682</v>
      </c>
      <c r="B857" s="11" t="s">
        <v>1681</v>
      </c>
      <c r="E857" s="41">
        <v>45798.536134259259</v>
      </c>
    </row>
    <row r="858" spans="1:5" x14ac:dyDescent="0.25">
      <c r="A858" s="11" t="s">
        <v>1690</v>
      </c>
      <c r="B858" s="11" t="s">
        <v>1689</v>
      </c>
      <c r="E858" s="41">
        <v>45798.536157407405</v>
      </c>
    </row>
    <row r="859" spans="1:5" x14ac:dyDescent="0.25">
      <c r="A859" s="11" t="s">
        <v>1708</v>
      </c>
      <c r="B859" s="11" t="s">
        <v>1707</v>
      </c>
      <c r="E859" s="41">
        <v>45798.536203703705</v>
      </c>
    </row>
    <row r="860" spans="1:5" x14ac:dyDescent="0.25">
      <c r="A860" s="11" t="s">
        <v>1698</v>
      </c>
      <c r="B860" s="11" t="s">
        <v>1637</v>
      </c>
      <c r="E860" s="41">
        <v>45798.536261574074</v>
      </c>
    </row>
    <row r="861" spans="1:5" x14ac:dyDescent="0.25">
      <c r="A861" s="11" t="s">
        <v>1699</v>
      </c>
      <c r="B861" s="11" t="s">
        <v>1636</v>
      </c>
      <c r="E861" s="41">
        <v>45798.53628472222</v>
      </c>
    </row>
    <row r="862" spans="1:5" x14ac:dyDescent="0.25">
      <c r="A862" s="11" t="s">
        <v>1687</v>
      </c>
      <c r="B862" s="11" t="s">
        <v>1638</v>
      </c>
      <c r="E862" s="41">
        <v>45798.53634259259</v>
      </c>
    </row>
    <row r="863" spans="1:5" x14ac:dyDescent="0.25">
      <c r="A863" s="11" t="s">
        <v>1687</v>
      </c>
      <c r="B863" s="11" t="s">
        <v>1638</v>
      </c>
      <c r="E863" s="41">
        <v>45798.536365740743</v>
      </c>
    </row>
    <row r="864" spans="1:5" x14ac:dyDescent="0.25">
      <c r="A864" s="11" t="s">
        <v>1731</v>
      </c>
      <c r="B864" s="11" t="s">
        <v>452</v>
      </c>
      <c r="E864" s="41">
        <v>45798.536759259259</v>
      </c>
    </row>
    <row r="865" spans="1:5" x14ac:dyDescent="0.25">
      <c r="A865" s="11" t="s">
        <v>1710</v>
      </c>
      <c r="B865" s="11" t="s">
        <v>1492</v>
      </c>
      <c r="E865" s="41">
        <v>45798.536817129629</v>
      </c>
    </row>
    <row r="866" spans="1:5" x14ac:dyDescent="0.25">
      <c r="A866" s="11" t="s">
        <v>1718</v>
      </c>
      <c r="B866" s="11" t="s">
        <v>1492</v>
      </c>
      <c r="E866" s="41">
        <v>45798.536828703705</v>
      </c>
    </row>
    <row r="867" spans="1:5" x14ac:dyDescent="0.25">
      <c r="A867" s="11" t="s">
        <v>1700</v>
      </c>
      <c r="B867" s="11" t="s">
        <v>1684</v>
      </c>
      <c r="E867" s="41">
        <v>45798.536898148152</v>
      </c>
    </row>
    <row r="868" spans="1:5" x14ac:dyDescent="0.25">
      <c r="A868" s="11" t="s">
        <v>1701</v>
      </c>
      <c r="B868" s="11" t="s">
        <v>1683</v>
      </c>
      <c r="E868" s="41">
        <v>45798.536921296298</v>
      </c>
    </row>
    <row r="869" spans="1:5" x14ac:dyDescent="0.25">
      <c r="A869" s="11" t="s">
        <v>1702</v>
      </c>
      <c r="B869" s="11" t="s">
        <v>1484</v>
      </c>
      <c r="E869" s="41">
        <v>45798.536944444444</v>
      </c>
    </row>
    <row r="870" spans="1:5" x14ac:dyDescent="0.25">
      <c r="A870" s="11" t="s">
        <v>1715</v>
      </c>
      <c r="B870" s="11" t="s">
        <v>1492</v>
      </c>
      <c r="E870" s="41">
        <v>45798.53696759259</v>
      </c>
    </row>
    <row r="871" spans="1:5" x14ac:dyDescent="0.25">
      <c r="A871" s="11" t="s">
        <v>1724</v>
      </c>
      <c r="B871" s="11" t="s">
        <v>1492</v>
      </c>
      <c r="E871" s="41">
        <v>45798.53702546296</v>
      </c>
    </row>
    <row r="872" spans="1:5" x14ac:dyDescent="0.25">
      <c r="A872" s="11" t="s">
        <v>1746</v>
      </c>
      <c r="B872" s="11" t="s">
        <v>1736</v>
      </c>
      <c r="E872" s="41">
        <v>45798.537048611113</v>
      </c>
    </row>
    <row r="873" spans="1:5" x14ac:dyDescent="0.25">
      <c r="A873" s="11" t="s">
        <v>1742</v>
      </c>
      <c r="B873" s="11" t="s">
        <v>1735</v>
      </c>
      <c r="E873" s="41">
        <v>45798.53707175926</v>
      </c>
    </row>
    <row r="874" spans="1:5" x14ac:dyDescent="0.25">
      <c r="A874" s="11" t="s">
        <v>1745</v>
      </c>
      <c r="B874" s="11" t="s">
        <v>1733</v>
      </c>
      <c r="E874" s="41">
        <v>45798.537094907406</v>
      </c>
    </row>
    <row r="875" spans="1:5" x14ac:dyDescent="0.25">
      <c r="A875" s="11" t="s">
        <v>1743</v>
      </c>
      <c r="B875" s="11" t="s">
        <v>1734</v>
      </c>
      <c r="E875" s="41">
        <v>45798.537118055552</v>
      </c>
    </row>
    <row r="876" spans="1:5" x14ac:dyDescent="0.25">
      <c r="A876" s="11" t="s">
        <v>1744</v>
      </c>
      <c r="B876" s="11" t="s">
        <v>1732</v>
      </c>
      <c r="E876" s="41">
        <v>45798.537152777775</v>
      </c>
    </row>
    <row r="877" spans="1:5" x14ac:dyDescent="0.25">
      <c r="A877" s="11" t="s">
        <v>1748</v>
      </c>
      <c r="B877" s="11" t="s">
        <v>1737</v>
      </c>
      <c r="E877" s="41">
        <v>45798.537199074075</v>
      </c>
    </row>
    <row r="878" spans="1:5" x14ac:dyDescent="0.25">
      <c r="A878" s="11" t="s">
        <v>1747</v>
      </c>
      <c r="B878" s="11" t="s">
        <v>1740</v>
      </c>
      <c r="E878" s="41">
        <v>45798.537222222221</v>
      </c>
    </row>
    <row r="879" spans="1:5" x14ac:dyDescent="0.25">
      <c r="A879" s="11" t="s">
        <v>1751</v>
      </c>
      <c r="B879" s="11" t="s">
        <v>1738</v>
      </c>
      <c r="E879" s="41">
        <v>45798.537245370368</v>
      </c>
    </row>
    <row r="880" spans="1:5" x14ac:dyDescent="0.25">
      <c r="A880" s="11" t="s">
        <v>1750</v>
      </c>
      <c r="B880" s="11" t="s">
        <v>1739</v>
      </c>
      <c r="E880" s="41">
        <v>45798.537268518521</v>
      </c>
    </row>
    <row r="881" spans="1:5" x14ac:dyDescent="0.25">
      <c r="A881" s="11" t="s">
        <v>1749</v>
      </c>
      <c r="B881" s="11" t="s">
        <v>611</v>
      </c>
      <c r="E881" s="41">
        <v>45798.537291666667</v>
      </c>
    </row>
    <row r="882" spans="1:5" x14ac:dyDescent="0.25">
      <c r="A882" s="11" t="s">
        <v>1712</v>
      </c>
      <c r="B882" s="11" t="s">
        <v>1492</v>
      </c>
      <c r="E882" s="41">
        <v>45798.53733796296</v>
      </c>
    </row>
    <row r="883" spans="1:5" x14ac:dyDescent="0.25">
      <c r="A883" s="11" t="s">
        <v>1720</v>
      </c>
      <c r="B883" s="11" t="s">
        <v>1492</v>
      </c>
      <c r="E883" s="41">
        <v>45798.537361111114</v>
      </c>
    </row>
    <row r="884" spans="1:5" x14ac:dyDescent="0.25">
      <c r="A884" s="11" t="s">
        <v>1686</v>
      </c>
      <c r="B884" s="11" t="s">
        <v>977</v>
      </c>
      <c r="E884" s="41">
        <v>45798.53738425926</v>
      </c>
    </row>
    <row r="885" spans="1:5" x14ac:dyDescent="0.25">
      <c r="A885" s="11" t="s">
        <v>1685</v>
      </c>
      <c r="B885" s="11" t="s">
        <v>977</v>
      </c>
      <c r="E885" s="41">
        <v>45798.537407407406</v>
      </c>
    </row>
    <row r="886" spans="1:5" x14ac:dyDescent="0.25">
      <c r="A886" s="11" t="s">
        <v>1685</v>
      </c>
      <c r="B886" s="11" t="s">
        <v>977</v>
      </c>
      <c r="E886" s="41">
        <v>45798.537430555552</v>
      </c>
    </row>
    <row r="887" spans="1:5" x14ac:dyDescent="0.25">
      <c r="A887" s="11" t="s">
        <v>1815</v>
      </c>
      <c r="B887" s="11" t="s">
        <v>1763</v>
      </c>
      <c r="E887" s="41">
        <v>45798.537928240738</v>
      </c>
    </row>
    <row r="888" spans="1:5" x14ac:dyDescent="0.25">
      <c r="A888" s="11" t="s">
        <v>1816</v>
      </c>
      <c r="B888" s="11" t="s">
        <v>1764</v>
      </c>
      <c r="E888" s="41">
        <v>45798.537962962961</v>
      </c>
    </row>
    <row r="889" spans="1:5" x14ac:dyDescent="0.25">
      <c r="A889" s="11" t="s">
        <v>1816</v>
      </c>
      <c r="B889" s="11" t="s">
        <v>1764</v>
      </c>
      <c r="E889" s="41">
        <v>45798.537986111114</v>
      </c>
    </row>
    <row r="890" spans="1:5" x14ac:dyDescent="0.25">
      <c r="A890" s="11" t="s">
        <v>1759</v>
      </c>
      <c r="B890" s="11" t="s">
        <v>1110</v>
      </c>
      <c r="E890" s="41">
        <v>45798.53802083333</v>
      </c>
    </row>
    <row r="891" spans="1:5" x14ac:dyDescent="0.25">
      <c r="A891" s="11" t="s">
        <v>1760</v>
      </c>
      <c r="B891" s="11" t="s">
        <v>1115</v>
      </c>
      <c r="E891" s="41">
        <v>45798.538043981483</v>
      </c>
    </row>
    <row r="892" spans="1:5" x14ac:dyDescent="0.25">
      <c r="A892" s="11" t="s">
        <v>1817</v>
      </c>
      <c r="B892" s="11" t="s">
        <v>1765</v>
      </c>
      <c r="E892" s="41">
        <v>45798.538078703707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D45"/>
  <sheetViews>
    <sheetView zoomScale="253" zoomScaleNormal="253" workbookViewId="0">
      <selection activeCell="D4" sqref="D4"/>
    </sheetView>
  </sheetViews>
  <sheetFormatPr defaultColWidth="0" defaultRowHeight="15" x14ac:dyDescent="0.25"/>
  <cols>
    <col min="1" max="1" width="15" style="6" customWidth="1"/>
    <col min="2" max="2" width="16.5703125" customWidth="1"/>
    <col min="3" max="3" width="60.7109375" customWidth="1"/>
    <col min="4" max="4" width="11" customWidth="1"/>
    <col min="5" max="16384" width="9.140625" hidden="1"/>
  </cols>
  <sheetData>
    <row r="1" spans="1:4" ht="63" customHeight="1" x14ac:dyDescent="0.25">
      <c r="A1" s="6" t="s">
        <v>430</v>
      </c>
      <c r="B1" s="1" t="s">
        <v>431</v>
      </c>
      <c r="C1" t="s">
        <v>211</v>
      </c>
      <c r="D1" t="s">
        <v>429</v>
      </c>
    </row>
    <row r="2" spans="1:4" x14ac:dyDescent="0.25">
      <c r="A2" s="6">
        <v>1</v>
      </c>
      <c r="B2">
        <v>978703</v>
      </c>
      <c r="C2" t="s">
        <v>1604</v>
      </c>
      <c r="D2">
        <v>1</v>
      </c>
    </row>
    <row r="3" spans="1:4" x14ac:dyDescent="0.25">
      <c r="A3" s="6">
        <v>2</v>
      </c>
      <c r="B3">
        <v>982756</v>
      </c>
      <c r="C3" t="s">
        <v>1607</v>
      </c>
      <c r="D3">
        <v>1</v>
      </c>
    </row>
    <row r="4" spans="1:4" x14ac:dyDescent="0.25">
      <c r="A4" s="6">
        <v>3</v>
      </c>
      <c r="B4">
        <v>982245</v>
      </c>
      <c r="C4" t="s">
        <v>1606</v>
      </c>
      <c r="D4">
        <v>1</v>
      </c>
    </row>
    <row r="5" spans="1:4" x14ac:dyDescent="0.25">
      <c r="A5" s="6">
        <v>4</v>
      </c>
      <c r="B5">
        <v>974825</v>
      </c>
      <c r="C5" t="s">
        <v>1613</v>
      </c>
      <c r="D5">
        <v>1</v>
      </c>
    </row>
    <row r="6" spans="1:4" x14ac:dyDescent="0.25">
      <c r="A6" s="6">
        <v>5</v>
      </c>
      <c r="B6">
        <v>984682</v>
      </c>
      <c r="C6" t="s">
        <v>1623</v>
      </c>
      <c r="D6">
        <v>1</v>
      </c>
    </row>
    <row r="7" spans="1:4" x14ac:dyDescent="0.25">
      <c r="A7" s="6">
        <v>6</v>
      </c>
      <c r="B7">
        <v>981127</v>
      </c>
      <c r="C7" t="s">
        <v>1622</v>
      </c>
      <c r="D7">
        <v>1</v>
      </c>
    </row>
    <row r="8" spans="1:4" x14ac:dyDescent="0.25">
      <c r="A8" s="6">
        <v>7</v>
      </c>
      <c r="B8">
        <v>983345</v>
      </c>
      <c r="C8" t="s">
        <v>1616</v>
      </c>
      <c r="D8">
        <v>1</v>
      </c>
    </row>
    <row r="9" spans="1:4" x14ac:dyDescent="0.25">
      <c r="A9" s="6">
        <v>8</v>
      </c>
      <c r="B9">
        <v>937683</v>
      </c>
      <c r="C9" t="s">
        <v>247</v>
      </c>
      <c r="D9">
        <v>2</v>
      </c>
    </row>
    <row r="10" spans="1:4" x14ac:dyDescent="0.25">
      <c r="A10" s="6">
        <v>9</v>
      </c>
      <c r="B10">
        <v>937683</v>
      </c>
      <c r="C10" t="s">
        <v>246</v>
      </c>
      <c r="D10">
        <v>2</v>
      </c>
    </row>
    <row r="11" spans="1:4" x14ac:dyDescent="0.25">
      <c r="A11" s="6">
        <v>10</v>
      </c>
      <c r="B11">
        <v>979223</v>
      </c>
      <c r="C11" t="s">
        <v>1598</v>
      </c>
      <c r="D11">
        <v>2</v>
      </c>
    </row>
    <row r="12" spans="1:4" x14ac:dyDescent="0.25">
      <c r="A12" s="6">
        <v>11</v>
      </c>
      <c r="B12">
        <v>979223</v>
      </c>
      <c r="C12" t="s">
        <v>1598</v>
      </c>
      <c r="D12">
        <v>2</v>
      </c>
    </row>
    <row r="13" spans="1:4" x14ac:dyDescent="0.25">
      <c r="A13" s="6">
        <v>12</v>
      </c>
      <c r="B13">
        <v>979223</v>
      </c>
      <c r="C13" t="s">
        <v>1597</v>
      </c>
      <c r="D13">
        <v>2</v>
      </c>
    </row>
    <row r="14" spans="1:4" x14ac:dyDescent="0.25">
      <c r="A14" s="6">
        <v>13</v>
      </c>
      <c r="B14">
        <v>974833</v>
      </c>
      <c r="C14" t="s">
        <v>1614</v>
      </c>
      <c r="D14">
        <v>2</v>
      </c>
    </row>
    <row r="15" spans="1:4" x14ac:dyDescent="0.25">
      <c r="A15" s="6">
        <v>14</v>
      </c>
      <c r="B15">
        <v>974833</v>
      </c>
      <c r="C15" t="s">
        <v>1615</v>
      </c>
      <c r="D15">
        <v>2</v>
      </c>
    </row>
    <row r="16" spans="1:4" x14ac:dyDescent="0.25">
      <c r="A16" s="6">
        <v>15</v>
      </c>
      <c r="B16">
        <v>978807</v>
      </c>
      <c r="C16" t="s">
        <v>1456</v>
      </c>
      <c r="D16">
        <v>2</v>
      </c>
    </row>
    <row r="17" spans="1:4" x14ac:dyDescent="0.25">
      <c r="A17" s="6">
        <v>16</v>
      </c>
      <c r="B17">
        <v>978807</v>
      </c>
      <c r="C17" t="s">
        <v>1455</v>
      </c>
      <c r="D17">
        <v>2</v>
      </c>
    </row>
    <row r="18" spans="1:4" x14ac:dyDescent="0.25">
      <c r="A18" s="6">
        <v>17</v>
      </c>
      <c r="B18">
        <v>978807</v>
      </c>
      <c r="C18" t="s">
        <v>1501</v>
      </c>
      <c r="D18">
        <v>2</v>
      </c>
    </row>
    <row r="19" spans="1:4" x14ac:dyDescent="0.25">
      <c r="A19" s="6">
        <v>18</v>
      </c>
      <c r="B19">
        <v>978807</v>
      </c>
      <c r="C19" t="s">
        <v>1471</v>
      </c>
      <c r="D19">
        <v>2</v>
      </c>
    </row>
    <row r="20" spans="1:4" x14ac:dyDescent="0.25">
      <c r="A20" s="6">
        <v>19</v>
      </c>
      <c r="B20">
        <v>978807</v>
      </c>
      <c r="C20" t="s">
        <v>1472</v>
      </c>
      <c r="D20">
        <v>2</v>
      </c>
    </row>
    <row r="21" spans="1:4" x14ac:dyDescent="0.25">
      <c r="A21" s="6">
        <v>20</v>
      </c>
      <c r="B21">
        <v>978807</v>
      </c>
      <c r="C21" t="s">
        <v>1470</v>
      </c>
      <c r="D21">
        <v>2</v>
      </c>
    </row>
    <row r="22" spans="1:4" x14ac:dyDescent="0.25">
      <c r="A22" s="6">
        <v>21</v>
      </c>
      <c r="B22">
        <v>979268</v>
      </c>
      <c r="C22" t="s">
        <v>1624</v>
      </c>
      <c r="D22">
        <v>2</v>
      </c>
    </row>
    <row r="23" spans="1:4" x14ac:dyDescent="0.25">
      <c r="A23" s="6">
        <v>22</v>
      </c>
      <c r="B23">
        <v>979268</v>
      </c>
      <c r="C23" t="s">
        <v>342</v>
      </c>
      <c r="D23">
        <v>2</v>
      </c>
    </row>
    <row r="24" spans="1:4" x14ac:dyDescent="0.25">
      <c r="A24" s="6">
        <v>23</v>
      </c>
      <c r="B24">
        <v>979332</v>
      </c>
      <c r="C24" t="s">
        <v>1625</v>
      </c>
      <c r="D24">
        <v>2</v>
      </c>
    </row>
    <row r="25" spans="1:4" x14ac:dyDescent="0.25">
      <c r="A25" s="6">
        <v>24</v>
      </c>
      <c r="B25">
        <v>979332</v>
      </c>
      <c r="C25" t="s">
        <v>343</v>
      </c>
      <c r="D25">
        <v>2</v>
      </c>
    </row>
    <row r="26" spans="1:4" x14ac:dyDescent="0.25">
      <c r="A26" s="6">
        <v>25</v>
      </c>
      <c r="B26">
        <v>982330</v>
      </c>
      <c r="C26" t="s">
        <v>1611</v>
      </c>
      <c r="D26">
        <v>3</v>
      </c>
    </row>
    <row r="27" spans="1:4" x14ac:dyDescent="0.25">
      <c r="A27" s="6">
        <v>26</v>
      </c>
      <c r="B27">
        <v>982330</v>
      </c>
      <c r="C27" t="s">
        <v>1612</v>
      </c>
      <c r="D27">
        <v>3</v>
      </c>
    </row>
    <row r="28" spans="1:4" x14ac:dyDescent="0.25">
      <c r="A28" s="6">
        <v>27</v>
      </c>
      <c r="B28">
        <v>982330</v>
      </c>
      <c r="C28" t="s">
        <v>1610</v>
      </c>
      <c r="D28">
        <v>3</v>
      </c>
    </row>
    <row r="29" spans="1:4" x14ac:dyDescent="0.25">
      <c r="A29" s="6">
        <v>28</v>
      </c>
      <c r="B29">
        <v>980538</v>
      </c>
      <c r="C29" t="s">
        <v>1605</v>
      </c>
      <c r="D29">
        <v>3</v>
      </c>
    </row>
    <row r="30" spans="1:4" x14ac:dyDescent="0.25">
      <c r="A30" s="6">
        <v>29</v>
      </c>
      <c r="B30">
        <v>980538</v>
      </c>
      <c r="C30" t="s">
        <v>1310</v>
      </c>
      <c r="D30">
        <v>3</v>
      </c>
    </row>
    <row r="31" spans="1:4" x14ac:dyDescent="0.25">
      <c r="A31" s="6">
        <v>30</v>
      </c>
      <c r="B31">
        <v>984604</v>
      </c>
      <c r="C31" t="s">
        <v>1621</v>
      </c>
      <c r="D31">
        <v>5</v>
      </c>
    </row>
    <row r="32" spans="1:4" x14ac:dyDescent="0.25">
      <c r="A32" s="6">
        <v>31</v>
      </c>
      <c r="B32">
        <v>984604</v>
      </c>
      <c r="C32" t="s">
        <v>1620</v>
      </c>
      <c r="D32">
        <v>5</v>
      </c>
    </row>
    <row r="33" spans="1:4" x14ac:dyDescent="0.25">
      <c r="A33" s="6">
        <v>32</v>
      </c>
      <c r="B33">
        <v>984604</v>
      </c>
      <c r="C33" t="s">
        <v>1617</v>
      </c>
      <c r="D33">
        <v>5</v>
      </c>
    </row>
    <row r="34" spans="1:4" x14ac:dyDescent="0.25">
      <c r="A34" s="6">
        <v>33</v>
      </c>
      <c r="B34">
        <v>984604</v>
      </c>
      <c r="C34" t="s">
        <v>1618</v>
      </c>
      <c r="D34">
        <v>5</v>
      </c>
    </row>
    <row r="35" spans="1:4" x14ac:dyDescent="0.25">
      <c r="A35" s="6">
        <v>34</v>
      </c>
      <c r="B35">
        <v>984604</v>
      </c>
      <c r="C35" t="s">
        <v>1619</v>
      </c>
      <c r="D35">
        <v>5</v>
      </c>
    </row>
    <row r="36" spans="1:4" x14ac:dyDescent="0.25">
      <c r="A36" s="6">
        <v>35</v>
      </c>
      <c r="B36">
        <v>984697</v>
      </c>
      <c r="C36" t="s">
        <v>1628</v>
      </c>
      <c r="D36">
        <v>10</v>
      </c>
    </row>
    <row r="37" spans="1:4" x14ac:dyDescent="0.25">
      <c r="A37" s="6">
        <v>36</v>
      </c>
      <c r="B37">
        <v>984697</v>
      </c>
      <c r="C37" t="s">
        <v>1632</v>
      </c>
      <c r="D37">
        <v>10</v>
      </c>
    </row>
    <row r="38" spans="1:4" x14ac:dyDescent="0.25">
      <c r="A38" s="6">
        <v>37</v>
      </c>
      <c r="B38">
        <v>984697</v>
      </c>
      <c r="C38" t="s">
        <v>1633</v>
      </c>
      <c r="D38">
        <v>10</v>
      </c>
    </row>
    <row r="39" spans="1:4" x14ac:dyDescent="0.25">
      <c r="A39" s="6">
        <v>38</v>
      </c>
      <c r="B39">
        <v>984697</v>
      </c>
      <c r="C39" t="s">
        <v>1634</v>
      </c>
      <c r="D39">
        <v>10</v>
      </c>
    </row>
    <row r="40" spans="1:4" x14ac:dyDescent="0.25">
      <c r="A40" s="6">
        <v>39</v>
      </c>
      <c r="B40">
        <v>984697</v>
      </c>
      <c r="C40" t="s">
        <v>1631</v>
      </c>
      <c r="D40">
        <v>10</v>
      </c>
    </row>
    <row r="41" spans="1:4" x14ac:dyDescent="0.25">
      <c r="A41" s="6">
        <v>40</v>
      </c>
      <c r="B41">
        <v>984697</v>
      </c>
      <c r="C41" t="s">
        <v>1635</v>
      </c>
      <c r="D41">
        <v>10</v>
      </c>
    </row>
    <row r="42" spans="1:4" x14ac:dyDescent="0.25">
      <c r="A42" s="6">
        <v>41</v>
      </c>
      <c r="B42">
        <v>984697</v>
      </c>
      <c r="C42" t="s">
        <v>1630</v>
      </c>
      <c r="D42">
        <v>10</v>
      </c>
    </row>
    <row r="43" spans="1:4" x14ac:dyDescent="0.25">
      <c r="A43" s="6">
        <v>42</v>
      </c>
      <c r="B43">
        <v>984697</v>
      </c>
      <c r="C43" t="s">
        <v>1626</v>
      </c>
      <c r="D43">
        <v>10</v>
      </c>
    </row>
    <row r="44" spans="1:4" x14ac:dyDescent="0.25">
      <c r="A44" s="6">
        <v>43</v>
      </c>
      <c r="B44">
        <v>984697</v>
      </c>
      <c r="C44" t="s">
        <v>1627</v>
      </c>
      <c r="D44">
        <v>10</v>
      </c>
    </row>
    <row r="45" spans="1:4" x14ac:dyDescent="0.25">
      <c r="A45" s="6">
        <v>44</v>
      </c>
      <c r="B45">
        <v>984697</v>
      </c>
      <c r="C45" t="s">
        <v>1629</v>
      </c>
      <c r="D45">
        <v>10</v>
      </c>
    </row>
  </sheetData>
  <sortState xmlns:xlrd2="http://schemas.microsoft.com/office/spreadsheetml/2017/richdata2" ref="A2:D1048574">
    <sortCondition ref="D1:D1048574"/>
  </sortState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cisti">
                <anchor moveWithCells="1" sizeWithCells="1">
                  <from>
                    <xdr:col>1</xdr:col>
                    <xdr:colOff>152400</xdr:colOff>
                    <xdr:row>0</xdr:row>
                    <xdr:rowOff>180975</xdr:rowOff>
                  </from>
                  <to>
                    <xdr:col>1</xdr:col>
                    <xdr:colOff>952500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Obrisi_red">
                <anchor moveWithCells="1" sizeWithCells="1">
                  <from>
                    <xdr:col>2</xdr:col>
                    <xdr:colOff>142875</xdr:colOff>
                    <xdr:row>0</xdr:row>
                    <xdr:rowOff>171450</xdr:rowOff>
                  </from>
                  <to>
                    <xdr:col>2</xdr:col>
                    <xdr:colOff>942975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O4"/>
  <sheetViews>
    <sheetView zoomScale="135" zoomScaleNormal="135" workbookViewId="0">
      <selection activeCell="Q11" sqref="Q11"/>
    </sheetView>
  </sheetViews>
  <sheetFormatPr defaultRowHeight="15" x14ac:dyDescent="0.25"/>
  <cols>
    <col min="1" max="1" width="12.140625" style="27" customWidth="1"/>
    <col min="5" max="5" width="10.5703125" customWidth="1"/>
  </cols>
  <sheetData>
    <row r="1" spans="1:15" x14ac:dyDescent="0.25">
      <c r="A1" s="27">
        <v>1.1574074074074073E-5</v>
      </c>
      <c r="B1" s="27">
        <v>6.9444444444444444E-5</v>
      </c>
      <c r="C1" s="27">
        <v>6.9444444444444444E-5</v>
      </c>
      <c r="D1" s="27">
        <v>1.0416666666666667E-4</v>
      </c>
      <c r="E1" s="27">
        <v>1.0416666666666667E-4</v>
      </c>
      <c r="F1" s="27">
        <v>1.1574074074074073E-4</v>
      </c>
      <c r="G1" s="27">
        <v>9.2592592592592588E-5</v>
      </c>
      <c r="H1" s="27">
        <v>1.1574074074074073E-4</v>
      </c>
      <c r="I1" s="27">
        <v>1.0416666666666667E-4</v>
      </c>
      <c r="J1" s="27">
        <v>1.1574074074074073E-4</v>
      </c>
      <c r="K1" s="27">
        <v>1.0416666666666667E-4</v>
      </c>
      <c r="L1" s="27">
        <v>1.1574074074074073E-4</v>
      </c>
      <c r="M1" s="27">
        <v>1.0416666666666667E-4</v>
      </c>
      <c r="N1" s="27">
        <v>8.1018518518518516E-5</v>
      </c>
      <c r="O1" s="27">
        <v>5.7870370370370366E-5</v>
      </c>
    </row>
    <row r="2" spans="1:15" x14ac:dyDescent="0.25">
      <c r="A2" s="27">
        <v>1.7361111111111112E-4</v>
      </c>
      <c r="B2" s="27">
        <v>8.1018518518518516E-5</v>
      </c>
      <c r="C2" s="27">
        <v>5.2083333333333333E-4</v>
      </c>
      <c r="D2" s="27">
        <v>2.0023148148148148E-3</v>
      </c>
      <c r="E2" s="27">
        <v>2.1643518518518518E-3</v>
      </c>
      <c r="F2" s="27">
        <v>2.1296296296296298E-3</v>
      </c>
      <c r="G2" s="27">
        <v>1.5972222222222221E-3</v>
      </c>
      <c r="H2" s="27">
        <v>1.2268518518518518E-3</v>
      </c>
      <c r="I2" s="27">
        <v>1.1574074074074073E-3</v>
      </c>
      <c r="J2" s="27">
        <v>1.0185185185185186E-3</v>
      </c>
      <c r="K2" s="27">
        <v>9.2592592592592585E-4</v>
      </c>
      <c r="L2" s="27">
        <v>6.9444444444444447E-4</v>
      </c>
      <c r="M2" s="27">
        <v>4.1666666666666669E-4</v>
      </c>
      <c r="N2" s="27">
        <v>5.0925925925925921E-4</v>
      </c>
      <c r="O2" s="27">
        <v>2.4305555555555552E-4</v>
      </c>
    </row>
    <row r="3" spans="1:15" x14ac:dyDescent="0.25">
      <c r="A3" s="27">
        <v>0</v>
      </c>
      <c r="B3" s="27">
        <v>1.1574074074074073E-5</v>
      </c>
      <c r="C3" s="27">
        <v>1.1574074074074073E-5</v>
      </c>
      <c r="D3" s="27">
        <v>1.1574074074074073E-5</v>
      </c>
      <c r="E3" s="27">
        <v>0</v>
      </c>
      <c r="F3" s="27">
        <v>1.1574074074074073E-5</v>
      </c>
      <c r="G3" s="27">
        <v>2.3148148148148146E-4</v>
      </c>
      <c r="H3" s="27">
        <v>1.1574074074074073E-5</v>
      </c>
      <c r="I3" s="27">
        <v>1.1574074074074073E-5</v>
      </c>
      <c r="J3" s="27">
        <v>0</v>
      </c>
      <c r="K3" s="27">
        <v>1.1574074074074073E-5</v>
      </c>
      <c r="L3" s="27">
        <v>0</v>
      </c>
      <c r="M3" s="27">
        <v>0</v>
      </c>
      <c r="N3" s="27">
        <v>1.1574074074074073E-5</v>
      </c>
      <c r="O3" s="27">
        <v>0</v>
      </c>
    </row>
    <row r="4" spans="1:15" x14ac:dyDescent="0.25">
      <c r="A4"/>
      <c r="B4" s="27" t="s">
        <v>435</v>
      </c>
      <c r="C4" s="27" t="s">
        <v>436</v>
      </c>
      <c r="D4" t="s">
        <v>323</v>
      </c>
      <c r="E4" t="s">
        <v>324</v>
      </c>
      <c r="F4" t="s">
        <v>325</v>
      </c>
      <c r="G4" t="s">
        <v>326</v>
      </c>
      <c r="H4" t="s">
        <v>327</v>
      </c>
      <c r="I4" t="s">
        <v>328</v>
      </c>
      <c r="J4" t="s">
        <v>329</v>
      </c>
      <c r="K4" t="s">
        <v>330</v>
      </c>
      <c r="L4" t="s">
        <v>331</v>
      </c>
      <c r="M4" t="s">
        <v>332</v>
      </c>
      <c r="N4" t="s">
        <v>333</v>
      </c>
      <c r="O4" s="27" t="s">
        <v>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232"/>
  <sheetViews>
    <sheetView zoomScale="85" zoomScaleNormal="85" workbookViewId="0">
      <selection activeCell="Z30" sqref="Z30"/>
    </sheetView>
  </sheetViews>
  <sheetFormatPr defaultRowHeight="15" x14ac:dyDescent="0.25"/>
  <cols>
    <col min="1" max="1" width="10" bestFit="1" customWidth="1"/>
    <col min="2" max="2" width="57.7109375" bestFit="1" customWidth="1"/>
    <col min="3" max="3" width="15.140625" style="2" customWidth="1"/>
  </cols>
  <sheetData>
    <row r="1" spans="1:4" x14ac:dyDescent="0.25">
      <c r="A1">
        <v>472439</v>
      </c>
      <c r="B1" t="s">
        <v>337</v>
      </c>
      <c r="C1" s="2">
        <v>43923.291666666664</v>
      </c>
      <c r="D1">
        <v>1.3888888888888888E-2</v>
      </c>
    </row>
    <row r="2" spans="1:4" x14ac:dyDescent="0.25">
      <c r="A2">
        <v>475954</v>
      </c>
      <c r="B2" t="s">
        <v>365</v>
      </c>
      <c r="C2" s="2">
        <v>43923.305555555555</v>
      </c>
      <c r="D2">
        <v>1.3888888888888888E-2</v>
      </c>
    </row>
    <row r="3" spans="1:4" x14ac:dyDescent="0.25">
      <c r="A3">
        <v>469926</v>
      </c>
      <c r="B3" t="s">
        <v>243</v>
      </c>
      <c r="C3" s="2">
        <v>43923.319444444445</v>
      </c>
      <c r="D3">
        <v>6.9444444444444441E-3</v>
      </c>
    </row>
    <row r="4" spans="1:4" x14ac:dyDescent="0.25">
      <c r="A4">
        <v>475125</v>
      </c>
      <c r="B4" t="s">
        <v>357</v>
      </c>
      <c r="C4" s="2">
        <v>43923.326388888891</v>
      </c>
      <c r="D4">
        <v>8.3333333333333329E-2</v>
      </c>
    </row>
    <row r="5" spans="1:4" x14ac:dyDescent="0.25">
      <c r="A5">
        <v>475159</v>
      </c>
      <c r="B5" t="s">
        <v>360</v>
      </c>
      <c r="C5" s="2">
        <v>43923.409722222226</v>
      </c>
      <c r="D5">
        <v>6.9444444379769266E-3</v>
      </c>
    </row>
    <row r="6" spans="1:4" x14ac:dyDescent="0.25">
      <c r="A6" t="s">
        <v>198</v>
      </c>
      <c r="B6" t="s">
        <v>198</v>
      </c>
      <c r="C6" s="2">
        <v>43923.416666666664</v>
      </c>
      <c r="D6">
        <v>2.0833333333333356E-2</v>
      </c>
    </row>
    <row r="7" spans="1:4" x14ac:dyDescent="0.25">
      <c r="A7">
        <v>475159</v>
      </c>
      <c r="B7" t="s">
        <v>360</v>
      </c>
      <c r="C7" s="2">
        <v>43923.4375</v>
      </c>
      <c r="D7">
        <v>1.3888888888888888E-2</v>
      </c>
    </row>
    <row r="8" spans="1:4" x14ac:dyDescent="0.25">
      <c r="A8">
        <v>475138</v>
      </c>
      <c r="B8" t="s">
        <v>358</v>
      </c>
      <c r="C8" s="2">
        <v>43923.451388888891</v>
      </c>
      <c r="D8">
        <v>8.3333333333333329E-2</v>
      </c>
    </row>
    <row r="9" spans="1:4" x14ac:dyDescent="0.25">
      <c r="A9">
        <v>475147</v>
      </c>
      <c r="B9" t="s">
        <v>359</v>
      </c>
      <c r="C9" s="2">
        <v>43923.534722222226</v>
      </c>
      <c r="D9">
        <v>2.0833333333333332E-2</v>
      </c>
    </row>
    <row r="10" spans="1:4" x14ac:dyDescent="0.25">
      <c r="A10">
        <v>475648</v>
      </c>
      <c r="B10" t="s">
        <v>363</v>
      </c>
      <c r="C10" s="2">
        <v>43923.555555555562</v>
      </c>
      <c r="D10">
        <v>2.0833333333333332E-2</v>
      </c>
    </row>
    <row r="11" spans="1:4" x14ac:dyDescent="0.25">
      <c r="A11">
        <v>475650</v>
      </c>
      <c r="B11" t="s">
        <v>364</v>
      </c>
      <c r="C11" s="2">
        <v>43923.576388888898</v>
      </c>
      <c r="D11">
        <v>2.0833333333333332E-2</v>
      </c>
    </row>
    <row r="12" spans="1:4" x14ac:dyDescent="0.25">
      <c r="A12">
        <v>476087</v>
      </c>
      <c r="B12" t="s">
        <v>246</v>
      </c>
      <c r="C12" s="2">
        <v>43923.597222222234</v>
      </c>
      <c r="D12">
        <v>8.3333333333333332E-3</v>
      </c>
    </row>
    <row r="13" spans="1:4" x14ac:dyDescent="0.25">
      <c r="A13">
        <v>476096</v>
      </c>
      <c r="B13" t="s">
        <v>247</v>
      </c>
      <c r="C13" s="2">
        <v>43923.605555555565</v>
      </c>
      <c r="D13">
        <v>1.7361111111111112E-2</v>
      </c>
    </row>
    <row r="14" spans="1:4" x14ac:dyDescent="0.25">
      <c r="A14">
        <v>476099</v>
      </c>
      <c r="B14" t="s">
        <v>248</v>
      </c>
      <c r="C14" s="2">
        <v>43923.622916666674</v>
      </c>
      <c r="D14">
        <v>1.3888888888888888E-2</v>
      </c>
    </row>
    <row r="15" spans="1:4" x14ac:dyDescent="0.25">
      <c r="A15">
        <v>472387</v>
      </c>
      <c r="B15" t="s">
        <v>171</v>
      </c>
      <c r="C15" s="2">
        <v>43923.636805555565</v>
      </c>
      <c r="D15">
        <v>1.7361111111111112E-2</v>
      </c>
    </row>
    <row r="16" spans="1:4" x14ac:dyDescent="0.25">
      <c r="A16">
        <v>474467</v>
      </c>
      <c r="B16" t="s">
        <v>171</v>
      </c>
      <c r="C16" s="2">
        <v>43923.654166666674</v>
      </c>
      <c r="D16">
        <v>3.4722222222222224E-2</v>
      </c>
    </row>
    <row r="17" spans="1:4" x14ac:dyDescent="0.25">
      <c r="A17">
        <v>475451</v>
      </c>
      <c r="B17" t="s">
        <v>265</v>
      </c>
      <c r="C17" s="2">
        <v>43923.688888888893</v>
      </c>
      <c r="D17">
        <v>6.1111111106583849E-2</v>
      </c>
    </row>
    <row r="18" spans="1:4" x14ac:dyDescent="0.25">
      <c r="A18" t="s">
        <v>198</v>
      </c>
      <c r="B18" t="s">
        <v>198</v>
      </c>
      <c r="C18" s="2">
        <v>43923.75</v>
      </c>
      <c r="D18">
        <v>2.0833333333333356E-2</v>
      </c>
    </row>
    <row r="19" spans="1:4" x14ac:dyDescent="0.25">
      <c r="A19">
        <v>475451</v>
      </c>
      <c r="B19" t="s">
        <v>265</v>
      </c>
      <c r="C19" s="2">
        <v>43923.770833333336</v>
      </c>
      <c r="D19">
        <v>0.11944444444444445</v>
      </c>
    </row>
    <row r="20" spans="1:4" x14ac:dyDescent="0.25">
      <c r="A20">
        <v>474579</v>
      </c>
      <c r="B20" t="s">
        <v>243</v>
      </c>
      <c r="C20" s="2">
        <v>43923.890277777777</v>
      </c>
      <c r="D20">
        <v>1.3888888888888888E-2</v>
      </c>
    </row>
    <row r="21" spans="1:4" x14ac:dyDescent="0.25">
      <c r="A21">
        <v>474867</v>
      </c>
      <c r="B21" t="s">
        <v>345</v>
      </c>
      <c r="C21" s="2">
        <v>43923.904166666667</v>
      </c>
      <c r="D21">
        <v>1.0416666666666666E-2</v>
      </c>
    </row>
    <row r="22" spans="1:4" x14ac:dyDescent="0.25">
      <c r="A22">
        <v>474867</v>
      </c>
      <c r="B22" t="s">
        <v>345</v>
      </c>
      <c r="C22" s="2">
        <v>43923.914583333331</v>
      </c>
      <c r="D22">
        <v>1.0416666666666666E-2</v>
      </c>
    </row>
    <row r="23" spans="1:4" x14ac:dyDescent="0.25">
      <c r="A23">
        <v>474867</v>
      </c>
      <c r="B23" t="s">
        <v>345</v>
      </c>
      <c r="C23" s="2">
        <v>43923.924999999996</v>
      </c>
      <c r="D23">
        <v>1.0416666666666666E-2</v>
      </c>
    </row>
    <row r="24" spans="1:4" x14ac:dyDescent="0.25">
      <c r="A24">
        <v>474868</v>
      </c>
      <c r="B24" t="s">
        <v>217</v>
      </c>
      <c r="C24" s="2">
        <v>43923.93541666666</v>
      </c>
      <c r="D24">
        <v>3.125E-2</v>
      </c>
    </row>
    <row r="25" spans="1:4" x14ac:dyDescent="0.25">
      <c r="A25">
        <v>474868</v>
      </c>
      <c r="B25" t="s">
        <v>217</v>
      </c>
      <c r="C25" s="2">
        <v>43923.96666666666</v>
      </c>
      <c r="D25">
        <v>3.125E-2</v>
      </c>
    </row>
    <row r="26" spans="1:4" x14ac:dyDescent="0.25">
      <c r="A26">
        <v>474868</v>
      </c>
      <c r="B26" t="s">
        <v>217</v>
      </c>
      <c r="C26" s="2">
        <v>43923.99791666666</v>
      </c>
      <c r="D26">
        <v>3.125E-2</v>
      </c>
    </row>
    <row r="27" spans="1:4" x14ac:dyDescent="0.25">
      <c r="A27">
        <v>475265</v>
      </c>
      <c r="B27" t="s">
        <v>228</v>
      </c>
      <c r="C27" s="2">
        <v>43924.02916666666</v>
      </c>
      <c r="D27">
        <v>6.9444444444444441E-3</v>
      </c>
    </row>
    <row r="28" spans="1:4" x14ac:dyDescent="0.25">
      <c r="A28">
        <v>475271</v>
      </c>
      <c r="B28" t="s">
        <v>348</v>
      </c>
      <c r="C28" s="2">
        <v>43924.036111111105</v>
      </c>
      <c r="D28">
        <v>1.7361111111111112E-2</v>
      </c>
    </row>
    <row r="29" spans="1:4" x14ac:dyDescent="0.25">
      <c r="A29">
        <v>475674</v>
      </c>
      <c r="B29" t="s">
        <v>171</v>
      </c>
      <c r="C29" s="2">
        <v>43924.053472222215</v>
      </c>
      <c r="D29">
        <v>1.7361111111111112E-2</v>
      </c>
    </row>
    <row r="30" spans="1:4" x14ac:dyDescent="0.25">
      <c r="A30">
        <v>476124</v>
      </c>
      <c r="B30" t="s">
        <v>171</v>
      </c>
      <c r="C30" s="2">
        <v>43924.070833333324</v>
      </c>
      <c r="D30">
        <v>1.2500000011641532E-2</v>
      </c>
    </row>
    <row r="31" spans="1:4" x14ac:dyDescent="0.25">
      <c r="A31" t="s">
        <v>198</v>
      </c>
      <c r="B31" t="s">
        <v>198</v>
      </c>
      <c r="C31" s="2">
        <v>43924.083333333336</v>
      </c>
      <c r="D31">
        <v>2.0833333333333356E-2</v>
      </c>
    </row>
    <row r="32" spans="1:4" x14ac:dyDescent="0.25">
      <c r="A32">
        <v>476124</v>
      </c>
      <c r="B32" t="s">
        <v>171</v>
      </c>
      <c r="C32" s="2">
        <v>43924.104166666672</v>
      </c>
      <c r="D32">
        <v>4.8611111111111112E-3</v>
      </c>
    </row>
    <row r="33" spans="1:4" x14ac:dyDescent="0.25">
      <c r="A33">
        <v>468819</v>
      </c>
      <c r="B33" t="s">
        <v>174</v>
      </c>
      <c r="C33" s="2">
        <v>43924.109027777784</v>
      </c>
      <c r="D33">
        <v>5.2083333333333336E-2</v>
      </c>
    </row>
    <row r="34" spans="1:4" x14ac:dyDescent="0.25">
      <c r="A34">
        <v>474619</v>
      </c>
      <c r="B34" t="s">
        <v>171</v>
      </c>
      <c r="C34" s="2">
        <v>43924.16111111112</v>
      </c>
      <c r="D34">
        <v>1.7361111111111112E-2</v>
      </c>
    </row>
    <row r="35" spans="1:4" x14ac:dyDescent="0.25">
      <c r="A35">
        <v>474867</v>
      </c>
      <c r="B35" t="s">
        <v>345</v>
      </c>
      <c r="C35" s="2">
        <v>43924.178472222229</v>
      </c>
      <c r="D35">
        <v>1.0416666666666666E-2</v>
      </c>
    </row>
    <row r="36" spans="1:4" x14ac:dyDescent="0.25">
      <c r="A36">
        <v>474868</v>
      </c>
      <c r="B36" t="s">
        <v>217</v>
      </c>
      <c r="C36" s="2">
        <v>43924.188888888893</v>
      </c>
      <c r="D36">
        <v>3.125E-2</v>
      </c>
    </row>
    <row r="37" spans="1:4" x14ac:dyDescent="0.25">
      <c r="A37">
        <v>475464</v>
      </c>
      <c r="B37" t="s">
        <v>354</v>
      </c>
      <c r="C37" s="2">
        <v>43924.220138888893</v>
      </c>
      <c r="D37">
        <v>2.0833333333333332E-2</v>
      </c>
    </row>
    <row r="38" spans="1:4" x14ac:dyDescent="0.25">
      <c r="A38">
        <v>475470</v>
      </c>
      <c r="B38" t="s">
        <v>304</v>
      </c>
      <c r="C38" s="2">
        <v>43924.240972222229</v>
      </c>
      <c r="D38">
        <v>2.4305555555555556E-2</v>
      </c>
    </row>
    <row r="39" spans="1:4" x14ac:dyDescent="0.25">
      <c r="A39">
        <v>475521</v>
      </c>
      <c r="B39" t="s">
        <v>178</v>
      </c>
      <c r="C39" s="2">
        <v>43924.265277777784</v>
      </c>
      <c r="D39">
        <v>3.4722222222222224E-2</v>
      </c>
    </row>
    <row r="40" spans="1:4" x14ac:dyDescent="0.25">
      <c r="A40">
        <v>469080</v>
      </c>
      <c r="B40" t="s">
        <v>260</v>
      </c>
      <c r="C40" s="2">
        <v>43924.3</v>
      </c>
      <c r="D40">
        <v>0.11666666666133096</v>
      </c>
    </row>
    <row r="41" spans="1:4" x14ac:dyDescent="0.25">
      <c r="A41" t="s">
        <v>198</v>
      </c>
      <c r="B41" t="s">
        <v>198</v>
      </c>
      <c r="C41" s="2">
        <v>43924.416666666664</v>
      </c>
      <c r="D41">
        <v>2.0833333333333356E-2</v>
      </c>
    </row>
    <row r="42" spans="1:4" x14ac:dyDescent="0.25">
      <c r="A42">
        <v>469080</v>
      </c>
      <c r="B42" t="s">
        <v>260</v>
      </c>
      <c r="C42" s="2">
        <v>43924.4375</v>
      </c>
      <c r="D42">
        <v>8.3333333333333332E-3</v>
      </c>
    </row>
    <row r="43" spans="1:4" x14ac:dyDescent="0.25">
      <c r="A43">
        <v>469081</v>
      </c>
      <c r="B43" t="s">
        <v>261</v>
      </c>
      <c r="C43" s="2">
        <v>43924.445833333331</v>
      </c>
      <c r="D43">
        <v>3.4722222222222224E-2</v>
      </c>
    </row>
    <row r="44" spans="1:4" x14ac:dyDescent="0.25">
      <c r="A44">
        <v>472038</v>
      </c>
      <c r="B44" t="s">
        <v>171</v>
      </c>
      <c r="C44" s="2">
        <v>43924.48055555555</v>
      </c>
      <c r="D44">
        <v>1.7361111111111112E-2</v>
      </c>
    </row>
    <row r="45" spans="1:4" x14ac:dyDescent="0.25">
      <c r="A45">
        <v>475614</v>
      </c>
      <c r="B45" t="s">
        <v>350</v>
      </c>
      <c r="C45" s="2">
        <v>43924.49791666666</v>
      </c>
      <c r="D45">
        <v>1.7361111111111112E-2</v>
      </c>
    </row>
    <row r="46" spans="1:4" x14ac:dyDescent="0.25">
      <c r="A46">
        <v>475615</v>
      </c>
      <c r="B46" t="s">
        <v>351</v>
      </c>
      <c r="C46" s="2">
        <v>43924.515277777769</v>
      </c>
      <c r="D46">
        <v>1.7361111111111112E-2</v>
      </c>
    </row>
    <row r="47" spans="1:4" x14ac:dyDescent="0.25">
      <c r="A47">
        <v>475697</v>
      </c>
      <c r="B47" t="s">
        <v>171</v>
      </c>
      <c r="C47" s="2">
        <v>43924.532638888879</v>
      </c>
      <c r="D47">
        <v>1.7361111111111112E-2</v>
      </c>
    </row>
    <row r="48" spans="1:4" x14ac:dyDescent="0.25">
      <c r="A48">
        <v>476160</v>
      </c>
      <c r="B48" t="s">
        <v>305</v>
      </c>
      <c r="C48" s="2">
        <v>43924.549999999988</v>
      </c>
      <c r="D48">
        <v>1.3888888888888888E-2</v>
      </c>
    </row>
    <row r="49" spans="1:4" x14ac:dyDescent="0.25">
      <c r="A49">
        <v>472186</v>
      </c>
      <c r="B49" t="s">
        <v>174</v>
      </c>
      <c r="C49" s="2">
        <v>43924.563888888879</v>
      </c>
      <c r="D49">
        <v>1.7361111111111112E-2</v>
      </c>
    </row>
    <row r="50" spans="1:4" x14ac:dyDescent="0.25">
      <c r="A50">
        <v>473693</v>
      </c>
      <c r="B50" t="s">
        <v>309</v>
      </c>
      <c r="C50" s="2">
        <v>43924.581249999988</v>
      </c>
      <c r="D50">
        <v>0.125</v>
      </c>
    </row>
    <row r="51" spans="1:4" x14ac:dyDescent="0.25">
      <c r="A51">
        <v>473695</v>
      </c>
      <c r="B51" t="s">
        <v>250</v>
      </c>
      <c r="C51" s="2">
        <v>43924.706249999988</v>
      </c>
      <c r="D51">
        <v>4.3750000011641532E-2</v>
      </c>
    </row>
    <row r="52" spans="1:4" x14ac:dyDescent="0.25">
      <c r="A52" t="s">
        <v>198</v>
      </c>
      <c r="B52" t="s">
        <v>198</v>
      </c>
      <c r="C52" s="2">
        <v>43924.75</v>
      </c>
      <c r="D52">
        <v>2.0833333333333356E-2</v>
      </c>
    </row>
    <row r="53" spans="1:4" x14ac:dyDescent="0.25">
      <c r="A53">
        <v>473695</v>
      </c>
      <c r="B53" t="s">
        <v>250</v>
      </c>
      <c r="C53" s="2">
        <v>43924.770833333336</v>
      </c>
      <c r="D53">
        <v>0.3125</v>
      </c>
    </row>
    <row r="54" spans="1:4" x14ac:dyDescent="0.25">
      <c r="A54" t="s">
        <v>198</v>
      </c>
      <c r="B54" t="s">
        <v>198</v>
      </c>
      <c r="C54" s="2">
        <v>43925.083333333336</v>
      </c>
      <c r="D54">
        <v>2.0833333333333356E-2</v>
      </c>
    </row>
    <row r="55" spans="1:4" x14ac:dyDescent="0.25">
      <c r="A55">
        <v>473695</v>
      </c>
      <c r="B55" t="s">
        <v>250</v>
      </c>
      <c r="C55" s="2">
        <v>43925.104166666672</v>
      </c>
      <c r="D55">
        <v>0.31249999999272404</v>
      </c>
    </row>
    <row r="56" spans="1:4" x14ac:dyDescent="0.25">
      <c r="A56" t="s">
        <v>198</v>
      </c>
      <c r="B56" t="s">
        <v>198</v>
      </c>
      <c r="C56" s="2">
        <v>43925.416666666664</v>
      </c>
      <c r="D56">
        <v>2.0833333333333356E-2</v>
      </c>
    </row>
    <row r="57" spans="1:4" x14ac:dyDescent="0.25">
      <c r="A57">
        <v>473695</v>
      </c>
      <c r="B57" t="s">
        <v>250</v>
      </c>
      <c r="C57" s="2">
        <v>43925.4375</v>
      </c>
      <c r="D57">
        <v>0.3125</v>
      </c>
    </row>
    <row r="58" spans="1:4" x14ac:dyDescent="0.25">
      <c r="A58" t="s">
        <v>198</v>
      </c>
      <c r="B58" t="s">
        <v>198</v>
      </c>
      <c r="C58" s="2">
        <v>43925.75</v>
      </c>
      <c r="D58">
        <v>2.0833333333333356E-2</v>
      </c>
    </row>
    <row r="59" spans="1:4" x14ac:dyDescent="0.25">
      <c r="A59">
        <v>473695</v>
      </c>
      <c r="B59" t="s">
        <v>250</v>
      </c>
      <c r="C59" s="2">
        <v>43925.770833333336</v>
      </c>
      <c r="D59">
        <v>4.9999999999999996E-2</v>
      </c>
    </row>
    <row r="60" spans="1:4" x14ac:dyDescent="0.25">
      <c r="A60">
        <v>476629</v>
      </c>
      <c r="B60" t="s">
        <v>341</v>
      </c>
      <c r="C60" s="2">
        <v>43925.820833333339</v>
      </c>
      <c r="D60">
        <v>6.9444444444444448E-2</v>
      </c>
    </row>
    <row r="61" spans="1:4" x14ac:dyDescent="0.25">
      <c r="A61">
        <v>476646</v>
      </c>
      <c r="B61" t="s">
        <v>339</v>
      </c>
      <c r="C61" s="2">
        <v>43925.890277777784</v>
      </c>
      <c r="D61">
        <v>4.1666666666666664E-2</v>
      </c>
    </row>
    <row r="62" spans="1:4" x14ac:dyDescent="0.25">
      <c r="A62">
        <v>472186</v>
      </c>
      <c r="B62" t="s">
        <v>174</v>
      </c>
      <c r="C62" s="2">
        <v>43925.931944444448</v>
      </c>
      <c r="D62">
        <v>3.4722222222222224E-2</v>
      </c>
    </row>
    <row r="63" spans="1:4" x14ac:dyDescent="0.25">
      <c r="A63">
        <v>473682</v>
      </c>
      <c r="B63" t="s">
        <v>258</v>
      </c>
      <c r="C63" s="2">
        <v>43925.966666666667</v>
      </c>
      <c r="D63">
        <v>0.11666666666860692</v>
      </c>
    </row>
    <row r="64" spans="1:4" x14ac:dyDescent="0.25">
      <c r="A64" t="s">
        <v>198</v>
      </c>
      <c r="B64" t="s">
        <v>198</v>
      </c>
      <c r="C64" s="2">
        <v>43926.083333333336</v>
      </c>
      <c r="D64">
        <v>2.0833333333333356E-2</v>
      </c>
    </row>
    <row r="65" spans="1:4" x14ac:dyDescent="0.25">
      <c r="A65">
        <v>473682</v>
      </c>
      <c r="B65" t="s">
        <v>258</v>
      </c>
      <c r="C65" s="2">
        <v>43926.104166666672</v>
      </c>
      <c r="D65">
        <v>7.0833333333333331E-2</v>
      </c>
    </row>
    <row r="66" spans="1:4" x14ac:dyDescent="0.25">
      <c r="A66">
        <v>473683</v>
      </c>
      <c r="B66" t="s">
        <v>259</v>
      </c>
      <c r="C66" s="2">
        <v>43926.175000000003</v>
      </c>
      <c r="D66">
        <v>0.11666666666133096</v>
      </c>
    </row>
    <row r="67" spans="1:4" x14ac:dyDescent="0.25">
      <c r="A67" t="s">
        <v>321</v>
      </c>
      <c r="B67" t="s">
        <v>321</v>
      </c>
      <c r="C67" s="2">
        <v>43926.291666666664</v>
      </c>
      <c r="D67">
        <v>0.33333333333333331</v>
      </c>
    </row>
    <row r="68" spans="1:4" x14ac:dyDescent="0.25">
      <c r="A68" t="s">
        <v>321</v>
      </c>
      <c r="B68" t="s">
        <v>321</v>
      </c>
      <c r="C68" s="2">
        <v>43926.625</v>
      </c>
      <c r="D68">
        <v>0.33333333333333331</v>
      </c>
    </row>
    <row r="69" spans="1:4" x14ac:dyDescent="0.25">
      <c r="A69" t="s">
        <v>321</v>
      </c>
      <c r="B69" t="s">
        <v>321</v>
      </c>
      <c r="C69" s="2">
        <v>43926.958333333336</v>
      </c>
      <c r="D69">
        <v>0.33333333333333331</v>
      </c>
    </row>
    <row r="70" spans="1:4" x14ac:dyDescent="0.25">
      <c r="A70">
        <v>473683</v>
      </c>
      <c r="B70" t="s">
        <v>259</v>
      </c>
      <c r="C70" s="2">
        <v>43927.291666666672</v>
      </c>
      <c r="D70">
        <v>7.0833333333333331E-2</v>
      </c>
    </row>
    <row r="71" spans="1:4" x14ac:dyDescent="0.25">
      <c r="A71">
        <v>473684</v>
      </c>
      <c r="B71" t="s">
        <v>240</v>
      </c>
      <c r="C71" s="2">
        <v>43927.362500000003</v>
      </c>
      <c r="D71">
        <v>5.4166666661330964E-2</v>
      </c>
    </row>
    <row r="72" spans="1:4" x14ac:dyDescent="0.25">
      <c r="A72" t="s">
        <v>198</v>
      </c>
      <c r="B72" t="s">
        <v>198</v>
      </c>
      <c r="C72" s="2">
        <v>43927.416666666664</v>
      </c>
      <c r="D72">
        <v>2.0833333333333356E-2</v>
      </c>
    </row>
    <row r="73" spans="1:4" x14ac:dyDescent="0.25">
      <c r="A73">
        <v>473684</v>
      </c>
      <c r="B73" t="s">
        <v>240</v>
      </c>
      <c r="C73" s="2">
        <v>43927.4375</v>
      </c>
      <c r="D73">
        <v>0.3125</v>
      </c>
    </row>
    <row r="74" spans="1:4" x14ac:dyDescent="0.25">
      <c r="A74" t="s">
        <v>198</v>
      </c>
      <c r="B74" t="s">
        <v>198</v>
      </c>
      <c r="C74" s="2">
        <v>43927.75</v>
      </c>
      <c r="D74">
        <v>2.0833333333333356E-2</v>
      </c>
    </row>
    <row r="75" spans="1:4" x14ac:dyDescent="0.25">
      <c r="A75">
        <v>473684</v>
      </c>
      <c r="B75" t="s">
        <v>240</v>
      </c>
      <c r="C75" s="2">
        <v>43927.770833333336</v>
      </c>
      <c r="D75">
        <v>0.25833333333333336</v>
      </c>
    </row>
    <row r="76" spans="1:4" x14ac:dyDescent="0.25">
      <c r="A76">
        <v>473685</v>
      </c>
      <c r="B76" t="s">
        <v>241</v>
      </c>
      <c r="C76" s="2">
        <v>43928.029166666667</v>
      </c>
      <c r="D76">
        <v>5.4166666668606922E-2</v>
      </c>
    </row>
    <row r="77" spans="1:4" x14ac:dyDescent="0.25">
      <c r="A77" t="s">
        <v>198</v>
      </c>
      <c r="B77" t="s">
        <v>198</v>
      </c>
      <c r="C77" s="2">
        <v>43928.083333333336</v>
      </c>
      <c r="D77">
        <v>2.0833333333333356E-2</v>
      </c>
    </row>
    <row r="78" spans="1:4" x14ac:dyDescent="0.25">
      <c r="A78">
        <v>473685</v>
      </c>
      <c r="B78" t="s">
        <v>241</v>
      </c>
      <c r="C78" s="2">
        <v>43928.104166666672</v>
      </c>
      <c r="D78">
        <v>2.9166666666666664E-2</v>
      </c>
    </row>
    <row r="79" spans="1:4" x14ac:dyDescent="0.25">
      <c r="A79">
        <v>475548</v>
      </c>
      <c r="B79" t="s">
        <v>265</v>
      </c>
      <c r="C79" s="2">
        <v>43928.133333333339</v>
      </c>
      <c r="D79">
        <v>0.18055555555555555</v>
      </c>
    </row>
    <row r="80" spans="1:4" x14ac:dyDescent="0.25">
      <c r="A80">
        <v>475564</v>
      </c>
      <c r="B80" t="s">
        <v>265</v>
      </c>
      <c r="C80" s="2">
        <v>43928.313888888893</v>
      </c>
      <c r="D80">
        <v>9.0277777777777776E-2</v>
      </c>
    </row>
    <row r="81" spans="1:4" x14ac:dyDescent="0.25">
      <c r="A81">
        <v>476027</v>
      </c>
      <c r="B81" t="s">
        <v>244</v>
      </c>
      <c r="C81" s="2">
        <v>43928.404166666674</v>
      </c>
      <c r="D81">
        <v>1.2499999989813659E-2</v>
      </c>
    </row>
    <row r="82" spans="1:4" x14ac:dyDescent="0.25">
      <c r="A82" t="s">
        <v>198</v>
      </c>
      <c r="B82" t="s">
        <v>198</v>
      </c>
      <c r="C82" s="2">
        <v>43928.416666666664</v>
      </c>
      <c r="D82">
        <v>2.0833333333333356E-2</v>
      </c>
    </row>
    <row r="83" spans="1:4" x14ac:dyDescent="0.25">
      <c r="A83">
        <v>476027</v>
      </c>
      <c r="B83" t="s">
        <v>244</v>
      </c>
      <c r="C83" s="2">
        <v>43928.4375</v>
      </c>
      <c r="D83">
        <v>0.12638888888888888</v>
      </c>
    </row>
    <row r="84" spans="1:4" x14ac:dyDescent="0.25">
      <c r="A84">
        <v>476028</v>
      </c>
      <c r="B84" t="s">
        <v>245</v>
      </c>
      <c r="C84" s="2">
        <v>43928.563888888886</v>
      </c>
      <c r="D84">
        <v>0.1111111111111111</v>
      </c>
    </row>
    <row r="85" spans="1:4" x14ac:dyDescent="0.25">
      <c r="A85">
        <v>471521</v>
      </c>
      <c r="B85" t="s">
        <v>225</v>
      </c>
      <c r="C85" s="2">
        <v>43928.674999999996</v>
      </c>
      <c r="D85">
        <v>7.5000000004365575E-2</v>
      </c>
    </row>
    <row r="86" spans="1:4" x14ac:dyDescent="0.25">
      <c r="A86" t="s">
        <v>198</v>
      </c>
      <c r="B86" t="s">
        <v>198</v>
      </c>
      <c r="C86" s="2">
        <v>43928.75</v>
      </c>
      <c r="D86">
        <v>2.0833333333333356E-2</v>
      </c>
    </row>
    <row r="87" spans="1:4" x14ac:dyDescent="0.25">
      <c r="A87">
        <v>471521</v>
      </c>
      <c r="B87" t="s">
        <v>225</v>
      </c>
      <c r="C87" s="2">
        <v>43928.770833333336</v>
      </c>
      <c r="D87">
        <v>1.1805555555555555E-2</v>
      </c>
    </row>
    <row r="88" spans="1:4" x14ac:dyDescent="0.25">
      <c r="A88">
        <v>473534</v>
      </c>
      <c r="B88" t="s">
        <v>254</v>
      </c>
      <c r="C88" s="2">
        <v>43928.782638888893</v>
      </c>
      <c r="D88">
        <v>3.8194444444444448E-2</v>
      </c>
    </row>
    <row r="89" spans="1:4" x14ac:dyDescent="0.25">
      <c r="A89">
        <v>473535</v>
      </c>
      <c r="B89" t="s">
        <v>255</v>
      </c>
      <c r="C89" s="2">
        <v>43928.820833333339</v>
      </c>
      <c r="D89">
        <v>3.8194444444444448E-2</v>
      </c>
    </row>
    <row r="90" spans="1:4" x14ac:dyDescent="0.25">
      <c r="A90">
        <v>473539</v>
      </c>
      <c r="B90" t="s">
        <v>316</v>
      </c>
      <c r="C90" s="2">
        <v>43928.859027777784</v>
      </c>
      <c r="D90">
        <v>0.125</v>
      </c>
    </row>
    <row r="91" spans="1:4" x14ac:dyDescent="0.25">
      <c r="A91">
        <v>473665</v>
      </c>
      <c r="B91" t="s">
        <v>347</v>
      </c>
      <c r="C91" s="2">
        <v>43928.984027777784</v>
      </c>
      <c r="D91">
        <v>1.3888888888888888E-2</v>
      </c>
    </row>
    <row r="92" spans="1:4" x14ac:dyDescent="0.25">
      <c r="A92">
        <v>473670</v>
      </c>
      <c r="B92" t="s">
        <v>252</v>
      </c>
      <c r="C92" s="2">
        <v>43928.997916666674</v>
      </c>
      <c r="D92">
        <v>6.9444444444444441E-3</v>
      </c>
    </row>
    <row r="93" spans="1:4" x14ac:dyDescent="0.25">
      <c r="A93">
        <v>473677</v>
      </c>
      <c r="B93" t="s">
        <v>226</v>
      </c>
      <c r="C93" s="2">
        <v>43929.00486111112</v>
      </c>
      <c r="D93">
        <v>1.0416666666666666E-2</v>
      </c>
    </row>
    <row r="94" spans="1:4" x14ac:dyDescent="0.25">
      <c r="A94">
        <v>473678</v>
      </c>
      <c r="B94" t="s">
        <v>227</v>
      </c>
      <c r="C94" s="2">
        <v>43929.015277777784</v>
      </c>
      <c r="D94">
        <v>6.8055555551836733E-2</v>
      </c>
    </row>
    <row r="95" spans="1:4" x14ac:dyDescent="0.25">
      <c r="A95" t="s">
        <v>198</v>
      </c>
      <c r="B95" t="s">
        <v>198</v>
      </c>
      <c r="C95" s="2">
        <v>43929.083333333336</v>
      </c>
      <c r="D95">
        <v>2.0833333333333356E-2</v>
      </c>
    </row>
    <row r="96" spans="1:4" x14ac:dyDescent="0.25">
      <c r="A96">
        <v>473678</v>
      </c>
      <c r="B96" t="s">
        <v>227</v>
      </c>
      <c r="C96" s="2">
        <v>43929.104166666672</v>
      </c>
      <c r="D96">
        <v>6.5277777777777782E-2</v>
      </c>
    </row>
    <row r="97" spans="1:4" x14ac:dyDescent="0.25">
      <c r="A97">
        <v>474052</v>
      </c>
      <c r="B97" t="s">
        <v>349</v>
      </c>
      <c r="C97" s="2">
        <v>43929.169444444451</v>
      </c>
      <c r="D97">
        <v>0.125</v>
      </c>
    </row>
    <row r="98" spans="1:4" x14ac:dyDescent="0.25">
      <c r="A98">
        <v>476001</v>
      </c>
      <c r="B98" t="s">
        <v>344</v>
      </c>
      <c r="C98" s="2">
        <v>43929.294444444451</v>
      </c>
      <c r="D98">
        <v>6.25E-2</v>
      </c>
    </row>
    <row r="99" spans="1:4" x14ac:dyDescent="0.25">
      <c r="A99">
        <v>476932</v>
      </c>
      <c r="B99" t="s">
        <v>340</v>
      </c>
      <c r="C99" s="2">
        <v>43929.356944444451</v>
      </c>
      <c r="D99">
        <v>5.9722222213167697E-2</v>
      </c>
    </row>
    <row r="100" spans="1:4" x14ac:dyDescent="0.25">
      <c r="A100" t="s">
        <v>198</v>
      </c>
      <c r="B100" t="s">
        <v>198</v>
      </c>
      <c r="C100" s="2">
        <v>43929.416666666664</v>
      </c>
      <c r="D100">
        <v>2.0833333333333356E-2</v>
      </c>
    </row>
    <row r="101" spans="1:4" x14ac:dyDescent="0.25">
      <c r="A101">
        <v>476932</v>
      </c>
      <c r="B101" t="s">
        <v>340</v>
      </c>
      <c r="C101" s="2">
        <v>43929.4375</v>
      </c>
      <c r="D101">
        <v>0.19027777777777777</v>
      </c>
    </row>
    <row r="102" spans="1:4" x14ac:dyDescent="0.25">
      <c r="A102">
        <v>473579</v>
      </c>
      <c r="B102" t="s">
        <v>230</v>
      </c>
      <c r="C102" s="2">
        <v>43929.62777777778</v>
      </c>
      <c r="D102">
        <v>0.10416666666666667</v>
      </c>
    </row>
    <row r="103" spans="1:4" x14ac:dyDescent="0.25">
      <c r="A103">
        <v>473615</v>
      </c>
      <c r="B103" t="s">
        <v>249</v>
      </c>
      <c r="C103" s="2">
        <v>43929.731944444444</v>
      </c>
      <c r="D103">
        <v>1.8055555556202307E-2</v>
      </c>
    </row>
    <row r="104" spans="1:4" x14ac:dyDescent="0.25">
      <c r="A104" t="s">
        <v>198</v>
      </c>
      <c r="B104" t="s">
        <v>198</v>
      </c>
      <c r="C104" s="2">
        <v>43929.75</v>
      </c>
      <c r="D104">
        <v>2.0833333333333356E-2</v>
      </c>
    </row>
    <row r="105" spans="1:4" x14ac:dyDescent="0.25">
      <c r="A105">
        <v>473615</v>
      </c>
      <c r="B105" t="s">
        <v>249</v>
      </c>
      <c r="C105" s="2">
        <v>43929.770833333336</v>
      </c>
      <c r="D105">
        <v>2.013888888888889E-2</v>
      </c>
    </row>
    <row r="106" spans="1:4" x14ac:dyDescent="0.25">
      <c r="A106">
        <v>473616</v>
      </c>
      <c r="B106" t="s">
        <v>231</v>
      </c>
      <c r="C106" s="2">
        <v>43929.790972222225</v>
      </c>
      <c r="D106">
        <v>3.8194444444444448E-2</v>
      </c>
    </row>
    <row r="107" spans="1:4" x14ac:dyDescent="0.25">
      <c r="A107">
        <v>473625</v>
      </c>
      <c r="B107" t="s">
        <v>232</v>
      </c>
      <c r="C107" s="2">
        <v>43929.82916666667</v>
      </c>
      <c r="D107">
        <v>0.14583333333333334</v>
      </c>
    </row>
    <row r="108" spans="1:4" x14ac:dyDescent="0.25">
      <c r="A108">
        <v>474121</v>
      </c>
      <c r="B108" t="s">
        <v>307</v>
      </c>
      <c r="C108" s="2">
        <v>43929.975000000006</v>
      </c>
      <c r="D108">
        <v>5.2083333333333336E-2</v>
      </c>
    </row>
    <row r="109" spans="1:4" x14ac:dyDescent="0.25">
      <c r="A109">
        <v>475257</v>
      </c>
      <c r="B109" t="s">
        <v>228</v>
      </c>
      <c r="C109" s="2">
        <v>43930.027083333342</v>
      </c>
      <c r="D109">
        <v>6.9444444444444441E-3</v>
      </c>
    </row>
    <row r="110" spans="1:4" x14ac:dyDescent="0.25">
      <c r="A110">
        <v>475992</v>
      </c>
      <c r="B110" t="s">
        <v>344</v>
      </c>
      <c r="C110" s="2">
        <v>43930.034027777787</v>
      </c>
      <c r="D110">
        <v>4.930555554892635E-2</v>
      </c>
    </row>
    <row r="111" spans="1:4" x14ac:dyDescent="0.25">
      <c r="A111" t="s">
        <v>198</v>
      </c>
      <c r="B111" t="s">
        <v>198</v>
      </c>
      <c r="C111" s="2">
        <v>43930.083333333336</v>
      </c>
      <c r="D111">
        <v>2.0833333333333356E-2</v>
      </c>
    </row>
    <row r="112" spans="1:4" x14ac:dyDescent="0.25">
      <c r="A112">
        <v>475992</v>
      </c>
      <c r="B112" t="s">
        <v>344</v>
      </c>
      <c r="C112" s="2">
        <v>43930.104166666672</v>
      </c>
      <c r="D112">
        <v>1.3194444444444444E-2</v>
      </c>
    </row>
    <row r="113" spans="1:4" x14ac:dyDescent="0.25">
      <c r="A113">
        <v>472369</v>
      </c>
      <c r="B113" t="s">
        <v>320</v>
      </c>
      <c r="C113" s="2">
        <v>43930.117361111115</v>
      </c>
      <c r="D113">
        <v>0.1875</v>
      </c>
    </row>
    <row r="114" spans="1:4" x14ac:dyDescent="0.25">
      <c r="A114">
        <v>473997</v>
      </c>
      <c r="B114" t="s">
        <v>352</v>
      </c>
      <c r="C114" s="2">
        <v>43930.304861111115</v>
      </c>
      <c r="D114">
        <v>3.125E-2</v>
      </c>
    </row>
    <row r="115" spans="1:4" x14ac:dyDescent="0.25">
      <c r="A115">
        <v>474020</v>
      </c>
      <c r="B115" t="s">
        <v>353</v>
      </c>
      <c r="C115" s="2">
        <v>43930.336111111115</v>
      </c>
      <c r="D115">
        <v>2.0833333333333332E-2</v>
      </c>
    </row>
    <row r="116" spans="1:4" x14ac:dyDescent="0.25">
      <c r="A116">
        <v>475385</v>
      </c>
      <c r="B116" t="s">
        <v>219</v>
      </c>
      <c r="C116" s="2">
        <v>43930.356944444451</v>
      </c>
      <c r="D116">
        <v>1.3888888888888888E-2</v>
      </c>
    </row>
    <row r="117" spans="1:4" x14ac:dyDescent="0.25">
      <c r="A117">
        <v>475386</v>
      </c>
      <c r="B117" t="s">
        <v>314</v>
      </c>
      <c r="C117" s="2">
        <v>43930.370833333342</v>
      </c>
      <c r="D117">
        <v>1.3888888888888888E-2</v>
      </c>
    </row>
    <row r="118" spans="1:4" x14ac:dyDescent="0.25">
      <c r="A118">
        <v>475387</v>
      </c>
      <c r="B118" t="s">
        <v>220</v>
      </c>
      <c r="C118" s="2">
        <v>43930.384722222232</v>
      </c>
      <c r="D118">
        <v>4.8611111111111112E-3</v>
      </c>
    </row>
    <row r="119" spans="1:4" x14ac:dyDescent="0.25">
      <c r="A119">
        <v>475402</v>
      </c>
      <c r="B119" t="s">
        <v>236</v>
      </c>
      <c r="C119" s="2">
        <v>43930.389583333344</v>
      </c>
      <c r="D119">
        <v>5.5555555555555558E-3</v>
      </c>
    </row>
    <row r="120" spans="1:4" x14ac:dyDescent="0.25">
      <c r="A120">
        <v>475403</v>
      </c>
      <c r="B120" t="s">
        <v>221</v>
      </c>
      <c r="C120" s="2">
        <v>43930.395138888904</v>
      </c>
      <c r="D120">
        <v>5.5555555555555558E-3</v>
      </c>
    </row>
    <row r="121" spans="1:4" x14ac:dyDescent="0.25">
      <c r="A121">
        <v>475404</v>
      </c>
      <c r="B121" t="s">
        <v>218</v>
      </c>
      <c r="C121" s="2">
        <v>43930.400694444463</v>
      </c>
      <c r="D121">
        <v>5.5555555555555558E-3</v>
      </c>
    </row>
    <row r="122" spans="1:4" x14ac:dyDescent="0.25">
      <c r="A122">
        <v>475475</v>
      </c>
      <c r="B122" t="s">
        <v>348</v>
      </c>
      <c r="C122" s="2">
        <v>43930.406250000022</v>
      </c>
      <c r="D122">
        <v>1.0416666642413475E-2</v>
      </c>
    </row>
    <row r="123" spans="1:4" x14ac:dyDescent="0.25">
      <c r="A123" t="s">
        <v>198</v>
      </c>
      <c r="B123" t="s">
        <v>198</v>
      </c>
      <c r="C123" s="2">
        <v>43930.416666666664</v>
      </c>
      <c r="D123">
        <v>2.0833333333333356E-2</v>
      </c>
    </row>
    <row r="124" spans="1:4" x14ac:dyDescent="0.25">
      <c r="A124">
        <v>475475</v>
      </c>
      <c r="B124" t="s">
        <v>348</v>
      </c>
      <c r="C124" s="2">
        <v>43930.4375</v>
      </c>
      <c r="D124">
        <v>6.9444444444444441E-3</v>
      </c>
    </row>
    <row r="125" spans="1:4" x14ac:dyDescent="0.25">
      <c r="A125">
        <v>475479</v>
      </c>
      <c r="B125" t="s">
        <v>346</v>
      </c>
      <c r="C125" s="2">
        <v>43930.444444444445</v>
      </c>
      <c r="D125">
        <v>3.125E-2</v>
      </c>
    </row>
    <row r="126" spans="1:4" x14ac:dyDescent="0.25">
      <c r="A126">
        <v>476666</v>
      </c>
      <c r="B126" t="s">
        <v>265</v>
      </c>
      <c r="C126" s="2">
        <v>43930.475694444445</v>
      </c>
      <c r="D126">
        <v>9.0277777777777776E-2</v>
      </c>
    </row>
    <row r="127" spans="1:4" x14ac:dyDescent="0.25">
      <c r="A127">
        <v>476684</v>
      </c>
      <c r="B127" t="s">
        <v>339</v>
      </c>
      <c r="C127" s="2">
        <v>43930.565972222226</v>
      </c>
      <c r="D127">
        <v>4.1666666666666664E-2</v>
      </c>
    </row>
    <row r="128" spans="1:4" x14ac:dyDescent="0.25">
      <c r="A128">
        <v>477762</v>
      </c>
      <c r="B128" t="s">
        <v>371</v>
      </c>
      <c r="C128" s="2">
        <v>43930.607638888891</v>
      </c>
      <c r="D128">
        <v>1.3888888888888888E-2</v>
      </c>
    </row>
    <row r="129" spans="1:4" x14ac:dyDescent="0.25">
      <c r="A129">
        <v>477835</v>
      </c>
      <c r="B129" t="s">
        <v>306</v>
      </c>
      <c r="C129" s="2">
        <v>43930.621527777781</v>
      </c>
      <c r="D129">
        <v>6.9444444444444448E-2</v>
      </c>
    </row>
    <row r="130" spans="1:4" x14ac:dyDescent="0.25">
      <c r="A130">
        <v>477836</v>
      </c>
      <c r="B130" t="s">
        <v>222</v>
      </c>
      <c r="C130" s="2">
        <v>43930.690972222226</v>
      </c>
      <c r="D130">
        <v>4.1666666666666664E-2</v>
      </c>
    </row>
    <row r="131" spans="1:4" x14ac:dyDescent="0.25">
      <c r="A131">
        <v>477837</v>
      </c>
      <c r="B131" t="s">
        <v>307</v>
      </c>
      <c r="C131" s="2">
        <v>43930.732638888891</v>
      </c>
      <c r="D131">
        <v>1.7361111109494232E-2</v>
      </c>
    </row>
    <row r="132" spans="1:4" x14ac:dyDescent="0.25">
      <c r="A132" t="s">
        <v>198</v>
      </c>
      <c r="B132" t="s">
        <v>198</v>
      </c>
      <c r="C132" s="2">
        <v>43930.75</v>
      </c>
      <c r="D132">
        <v>2.0833333333333356E-2</v>
      </c>
    </row>
    <row r="133" spans="1:4" x14ac:dyDescent="0.25">
      <c r="A133">
        <v>477837</v>
      </c>
      <c r="B133" t="s">
        <v>307</v>
      </c>
      <c r="C133" s="2">
        <v>43930.770833333336</v>
      </c>
      <c r="D133">
        <v>5.2083333333333336E-2</v>
      </c>
    </row>
    <row r="134" spans="1:4" x14ac:dyDescent="0.25">
      <c r="A134">
        <v>477839</v>
      </c>
      <c r="B134" t="s">
        <v>223</v>
      </c>
      <c r="C134" s="2">
        <v>43930.822916666672</v>
      </c>
      <c r="D134">
        <v>1.3888888888888888E-2</v>
      </c>
    </row>
    <row r="135" spans="1:4" x14ac:dyDescent="0.25">
      <c r="A135">
        <v>477840</v>
      </c>
      <c r="B135" t="s">
        <v>308</v>
      </c>
      <c r="C135" s="2">
        <v>43930.836805555562</v>
      </c>
      <c r="D135">
        <v>5.5555555555555552E-2</v>
      </c>
    </row>
    <row r="136" spans="1:4" x14ac:dyDescent="0.25">
      <c r="A136">
        <v>477848</v>
      </c>
      <c r="B136" t="s">
        <v>224</v>
      </c>
      <c r="C136" s="2">
        <v>43930.892361111117</v>
      </c>
      <c r="D136">
        <v>2.2222222222222223E-2</v>
      </c>
    </row>
    <row r="137" spans="1:4" x14ac:dyDescent="0.25">
      <c r="A137">
        <v>476198</v>
      </c>
      <c r="B137" t="s">
        <v>365</v>
      </c>
      <c r="C137" s="2">
        <v>43930.914583333339</v>
      </c>
      <c r="D137">
        <v>2.7777777777777776E-2</v>
      </c>
    </row>
    <row r="138" spans="1:4" x14ac:dyDescent="0.25">
      <c r="A138">
        <v>476564</v>
      </c>
      <c r="B138" t="s">
        <v>367</v>
      </c>
      <c r="C138" s="2">
        <v>43930.94236111112</v>
      </c>
      <c r="D138">
        <v>4.1666666666666664E-2</v>
      </c>
    </row>
    <row r="139" spans="1:4" x14ac:dyDescent="0.25">
      <c r="A139">
        <v>476585</v>
      </c>
      <c r="B139" t="s">
        <v>177</v>
      </c>
      <c r="C139" s="2">
        <v>43930.984027777784</v>
      </c>
      <c r="D139">
        <v>9.9305555551836733E-2</v>
      </c>
    </row>
    <row r="140" spans="1:4" x14ac:dyDescent="0.25">
      <c r="A140" t="s">
        <v>198</v>
      </c>
      <c r="B140" t="s">
        <v>198</v>
      </c>
      <c r="C140" s="2">
        <v>43931.083333333336</v>
      </c>
      <c r="D140">
        <v>2.0833333333333356E-2</v>
      </c>
    </row>
    <row r="141" spans="1:4" x14ac:dyDescent="0.25">
      <c r="A141">
        <v>476585</v>
      </c>
      <c r="B141" t="s">
        <v>177</v>
      </c>
      <c r="C141" s="2">
        <v>43931.104166666672</v>
      </c>
      <c r="D141">
        <v>6.7361111111111108E-2</v>
      </c>
    </row>
    <row r="142" spans="1:4" x14ac:dyDescent="0.25">
      <c r="A142">
        <v>472357</v>
      </c>
      <c r="B142" t="s">
        <v>320</v>
      </c>
      <c r="C142" s="2">
        <v>43931.171527777784</v>
      </c>
      <c r="D142">
        <v>0.1875</v>
      </c>
    </row>
    <row r="143" spans="1:4" x14ac:dyDescent="0.25">
      <c r="A143">
        <v>475710</v>
      </c>
      <c r="B143" t="s">
        <v>366</v>
      </c>
      <c r="C143" s="2">
        <v>43931.359027777784</v>
      </c>
      <c r="D143">
        <v>4.1666666666666664E-2</v>
      </c>
    </row>
    <row r="144" spans="1:4" x14ac:dyDescent="0.25">
      <c r="A144">
        <v>476599</v>
      </c>
      <c r="B144" t="s">
        <v>177</v>
      </c>
      <c r="C144" s="2">
        <v>43931.400694444448</v>
      </c>
      <c r="D144">
        <v>1.597222221607808E-2</v>
      </c>
    </row>
    <row r="145" spans="1:4" x14ac:dyDescent="0.25">
      <c r="A145" t="s">
        <v>198</v>
      </c>
      <c r="B145" t="s">
        <v>198</v>
      </c>
      <c r="C145" s="2">
        <v>43931.416666666664</v>
      </c>
      <c r="D145">
        <v>2.0833333333333356E-2</v>
      </c>
    </row>
    <row r="146" spans="1:4" x14ac:dyDescent="0.25">
      <c r="A146">
        <v>476599</v>
      </c>
      <c r="B146" t="s">
        <v>177</v>
      </c>
      <c r="C146" s="2">
        <v>43931.4375</v>
      </c>
      <c r="D146">
        <v>5.347222222222222E-2</v>
      </c>
    </row>
    <row r="147" spans="1:4" x14ac:dyDescent="0.25">
      <c r="A147">
        <v>476608</v>
      </c>
      <c r="B147" t="s">
        <v>280</v>
      </c>
      <c r="C147" s="2">
        <v>43931.490972222222</v>
      </c>
      <c r="D147">
        <v>2.0833333333333332E-2</v>
      </c>
    </row>
    <row r="148" spans="1:4" x14ac:dyDescent="0.25">
      <c r="A148">
        <v>476613</v>
      </c>
      <c r="B148" t="s">
        <v>281</v>
      </c>
      <c r="C148" s="2">
        <v>43931.511805555558</v>
      </c>
      <c r="D148">
        <v>1.7361111111111112E-2</v>
      </c>
    </row>
    <row r="149" spans="1:4" x14ac:dyDescent="0.25">
      <c r="A149">
        <v>477773</v>
      </c>
      <c r="B149" t="s">
        <v>342</v>
      </c>
      <c r="C149" s="2">
        <v>43931.529166666667</v>
      </c>
      <c r="D149">
        <v>4.1666666666666664E-2</v>
      </c>
    </row>
    <row r="150" spans="1:4" x14ac:dyDescent="0.25">
      <c r="A150">
        <v>477861</v>
      </c>
      <c r="B150" t="s">
        <v>343</v>
      </c>
      <c r="C150" s="2">
        <v>43931.570833333331</v>
      </c>
      <c r="D150">
        <v>3.125E-2</v>
      </c>
    </row>
    <row r="151" spans="1:4" x14ac:dyDescent="0.25">
      <c r="A151">
        <v>476639</v>
      </c>
      <c r="B151" t="s">
        <v>229</v>
      </c>
      <c r="C151" s="2">
        <v>43931.602083333331</v>
      </c>
      <c r="D151">
        <v>0.125</v>
      </c>
    </row>
    <row r="152" spans="1:4" x14ac:dyDescent="0.25">
      <c r="A152">
        <v>474867</v>
      </c>
      <c r="B152" t="s">
        <v>345</v>
      </c>
      <c r="C152" s="2">
        <v>43931.727083333331</v>
      </c>
      <c r="D152">
        <v>1.0416666666666666E-2</v>
      </c>
    </row>
    <row r="153" spans="1:4" x14ac:dyDescent="0.25">
      <c r="A153">
        <v>474867</v>
      </c>
      <c r="B153" t="s">
        <v>345</v>
      </c>
      <c r="C153" s="2">
        <v>43931.737499999996</v>
      </c>
      <c r="D153">
        <v>1.0416666666666666E-2</v>
      </c>
    </row>
    <row r="154" spans="1:4" x14ac:dyDescent="0.25">
      <c r="A154">
        <v>474867</v>
      </c>
      <c r="B154" t="s">
        <v>345</v>
      </c>
      <c r="C154" s="2">
        <v>43931.74791666666</v>
      </c>
      <c r="D154">
        <v>2.0833333401242271E-3</v>
      </c>
    </row>
    <row r="155" spans="1:4" x14ac:dyDescent="0.25">
      <c r="A155" t="s">
        <v>198</v>
      </c>
      <c r="B155" t="s">
        <v>198</v>
      </c>
      <c r="C155" s="2">
        <v>43931.75</v>
      </c>
      <c r="D155">
        <v>2.0833333333333356E-2</v>
      </c>
    </row>
    <row r="156" spans="1:4" x14ac:dyDescent="0.25">
      <c r="A156">
        <v>474867</v>
      </c>
      <c r="B156" t="s">
        <v>345</v>
      </c>
      <c r="C156" s="2">
        <v>43931.770833333336</v>
      </c>
      <c r="D156">
        <v>8.3333333333333332E-3</v>
      </c>
    </row>
    <row r="157" spans="1:4" x14ac:dyDescent="0.25">
      <c r="A157">
        <v>474868</v>
      </c>
      <c r="B157" t="s">
        <v>217</v>
      </c>
      <c r="C157" s="2">
        <v>43931.779166666667</v>
      </c>
      <c r="D157">
        <v>3.125E-2</v>
      </c>
    </row>
    <row r="158" spans="1:4" x14ac:dyDescent="0.25">
      <c r="A158">
        <v>474868</v>
      </c>
      <c r="B158" t="s">
        <v>217</v>
      </c>
      <c r="C158" s="2">
        <v>43931.810416666667</v>
      </c>
      <c r="D158">
        <v>3.125E-2</v>
      </c>
    </row>
    <row r="159" spans="1:4" x14ac:dyDescent="0.25">
      <c r="A159">
        <v>474868</v>
      </c>
      <c r="B159" t="s">
        <v>217</v>
      </c>
      <c r="C159" s="2">
        <v>43931.841666666667</v>
      </c>
      <c r="D159">
        <v>3.125E-2</v>
      </c>
    </row>
    <row r="160" spans="1:4" x14ac:dyDescent="0.25">
      <c r="A160">
        <v>476970</v>
      </c>
      <c r="B160" t="s">
        <v>368</v>
      </c>
      <c r="C160" s="2">
        <v>43931.872916666667</v>
      </c>
      <c r="D160">
        <v>4.1666666666666664E-2</v>
      </c>
    </row>
    <row r="161" spans="1:4" x14ac:dyDescent="0.25">
      <c r="A161">
        <v>474867</v>
      </c>
      <c r="B161" t="s">
        <v>345</v>
      </c>
      <c r="C161" s="2">
        <v>43931.914583333331</v>
      </c>
      <c r="D161">
        <v>1.0416666666666666E-2</v>
      </c>
    </row>
    <row r="162" spans="1:4" x14ac:dyDescent="0.25">
      <c r="A162">
        <v>474868</v>
      </c>
      <c r="B162" t="s">
        <v>217</v>
      </c>
      <c r="C162" s="2">
        <v>43931.924999999996</v>
      </c>
      <c r="D162">
        <v>3.125E-2</v>
      </c>
    </row>
    <row r="163" spans="1:4" x14ac:dyDescent="0.25">
      <c r="A163">
        <v>471978</v>
      </c>
      <c r="B163" t="s">
        <v>246</v>
      </c>
      <c r="C163" s="2">
        <v>43931.956249999996</v>
      </c>
      <c r="D163">
        <v>8.3333333333333332E-3</v>
      </c>
    </row>
    <row r="164" spans="1:4" x14ac:dyDescent="0.25">
      <c r="A164">
        <v>471987</v>
      </c>
      <c r="B164" t="s">
        <v>247</v>
      </c>
      <c r="C164" s="2">
        <v>43931.964583333327</v>
      </c>
      <c r="D164">
        <v>1.7361111111111112E-2</v>
      </c>
    </row>
    <row r="165" spans="1:4" x14ac:dyDescent="0.25">
      <c r="A165">
        <v>471990</v>
      </c>
      <c r="B165" t="s">
        <v>248</v>
      </c>
      <c r="C165" s="2">
        <v>43931.981944444437</v>
      </c>
      <c r="D165">
        <v>1.3888888888888888E-2</v>
      </c>
    </row>
    <row r="166" spans="1:4" x14ac:dyDescent="0.25">
      <c r="A166">
        <v>474480</v>
      </c>
      <c r="B166" t="s">
        <v>246</v>
      </c>
      <c r="C166" s="2">
        <v>43931.995833333327</v>
      </c>
      <c r="D166">
        <v>8.3333333333333332E-3</v>
      </c>
    </row>
    <row r="167" spans="1:4" x14ac:dyDescent="0.25">
      <c r="A167">
        <v>474489</v>
      </c>
      <c r="B167" t="s">
        <v>247</v>
      </c>
      <c r="C167" s="2">
        <v>43932.004166666658</v>
      </c>
      <c r="D167">
        <v>1.7361111111111112E-2</v>
      </c>
    </row>
    <row r="168" spans="1:4" x14ac:dyDescent="0.25">
      <c r="A168">
        <v>474492</v>
      </c>
      <c r="B168" t="s">
        <v>248</v>
      </c>
      <c r="C168" s="2">
        <v>43932.021527777768</v>
      </c>
      <c r="D168">
        <v>1.3888888888888888E-2</v>
      </c>
    </row>
    <row r="169" spans="1:4" x14ac:dyDescent="0.25">
      <c r="A169">
        <v>474915</v>
      </c>
      <c r="B169" t="s">
        <v>246</v>
      </c>
      <c r="C169" s="2">
        <v>43932.035416666658</v>
      </c>
      <c r="D169">
        <v>8.3333333333333332E-3</v>
      </c>
    </row>
    <row r="170" spans="1:4" x14ac:dyDescent="0.25">
      <c r="A170">
        <v>474924</v>
      </c>
      <c r="B170" t="s">
        <v>247</v>
      </c>
      <c r="C170" s="2">
        <v>43932.04374999999</v>
      </c>
      <c r="D170">
        <v>1.7361111111111112E-2</v>
      </c>
    </row>
    <row r="171" spans="1:4" x14ac:dyDescent="0.25">
      <c r="A171">
        <v>474927</v>
      </c>
      <c r="B171" t="s">
        <v>248</v>
      </c>
      <c r="C171" s="2">
        <v>43932.061111111099</v>
      </c>
      <c r="D171">
        <v>1.3888888888888888E-2</v>
      </c>
    </row>
    <row r="172" spans="1:4" x14ac:dyDescent="0.25">
      <c r="A172">
        <v>478213</v>
      </c>
      <c r="B172" t="s">
        <v>372</v>
      </c>
      <c r="C172" s="2">
        <v>43932.07499999999</v>
      </c>
      <c r="D172">
        <v>6.9444444444444441E-3</v>
      </c>
    </row>
    <row r="173" spans="1:4" x14ac:dyDescent="0.25">
      <c r="A173">
        <v>478214</v>
      </c>
      <c r="B173" t="s">
        <v>373</v>
      </c>
      <c r="C173" s="2">
        <v>43932.081944444435</v>
      </c>
      <c r="D173">
        <v>1.388888900692109E-3</v>
      </c>
    </row>
    <row r="174" spans="1:4" x14ac:dyDescent="0.25">
      <c r="A174" t="s">
        <v>198</v>
      </c>
      <c r="B174" t="s">
        <v>198</v>
      </c>
      <c r="C174" s="2">
        <v>43932.083333333336</v>
      </c>
      <c r="D174">
        <v>2.0833333333333356E-2</v>
      </c>
    </row>
    <row r="175" spans="1:4" x14ac:dyDescent="0.25">
      <c r="A175">
        <v>478214</v>
      </c>
      <c r="B175" t="s">
        <v>373</v>
      </c>
      <c r="C175" s="2">
        <v>43932.104166666672</v>
      </c>
      <c r="D175">
        <v>5.5555555555555558E-3</v>
      </c>
    </row>
    <row r="176" spans="1:4" x14ac:dyDescent="0.25">
      <c r="A176">
        <v>474367</v>
      </c>
      <c r="B176" t="s">
        <v>312</v>
      </c>
      <c r="C176" s="2">
        <v>43932.109722222231</v>
      </c>
      <c r="D176">
        <v>2.0833333333333332E-2</v>
      </c>
    </row>
    <row r="177" spans="1:4" x14ac:dyDescent="0.25">
      <c r="A177">
        <v>474696</v>
      </c>
      <c r="B177" t="s">
        <v>243</v>
      </c>
      <c r="C177" s="2">
        <v>43932.130555555566</v>
      </c>
      <c r="D177">
        <v>2.0833333333333332E-2</v>
      </c>
    </row>
    <row r="178" spans="1:4" x14ac:dyDescent="0.25">
      <c r="A178">
        <v>474698</v>
      </c>
      <c r="B178" t="s">
        <v>237</v>
      </c>
      <c r="C178" s="2">
        <v>43932.151388888902</v>
      </c>
      <c r="D178">
        <v>4.1666666666666664E-2</v>
      </c>
    </row>
    <row r="179" spans="1:4" x14ac:dyDescent="0.25">
      <c r="A179">
        <v>474699</v>
      </c>
      <c r="B179" t="s">
        <v>238</v>
      </c>
      <c r="C179" s="2">
        <v>43932.193055555566</v>
      </c>
      <c r="D179">
        <v>0.125</v>
      </c>
    </row>
    <row r="180" spans="1:4" x14ac:dyDescent="0.25">
      <c r="A180">
        <v>474710</v>
      </c>
      <c r="B180" t="s">
        <v>239</v>
      </c>
      <c r="C180" s="2">
        <v>43932.318055555566</v>
      </c>
      <c r="D180">
        <v>2.0833333333333332E-2</v>
      </c>
    </row>
    <row r="181" spans="1:4" x14ac:dyDescent="0.25">
      <c r="A181">
        <v>477289</v>
      </c>
      <c r="B181" t="s">
        <v>236</v>
      </c>
      <c r="C181" s="2">
        <v>43932.338888888902</v>
      </c>
      <c r="D181">
        <v>5.5555555555555558E-3</v>
      </c>
    </row>
    <row r="182" spans="1:4" x14ac:dyDescent="0.25">
      <c r="A182">
        <v>477290</v>
      </c>
      <c r="B182" t="s">
        <v>221</v>
      </c>
      <c r="C182" s="2">
        <v>43932.344444444461</v>
      </c>
      <c r="D182">
        <v>5.5555555555555558E-3</v>
      </c>
    </row>
    <row r="183" spans="1:4" x14ac:dyDescent="0.25">
      <c r="A183">
        <v>477291</v>
      </c>
      <c r="B183" t="s">
        <v>218</v>
      </c>
      <c r="C183" s="2">
        <v>43932.35000000002</v>
      </c>
      <c r="D183">
        <v>5.5555555555555558E-3</v>
      </c>
    </row>
    <row r="184" spans="1:4" x14ac:dyDescent="0.25">
      <c r="A184">
        <v>474367</v>
      </c>
      <c r="B184" t="s">
        <v>312</v>
      </c>
      <c r="C184" s="2">
        <v>43932.355555555579</v>
      </c>
      <c r="D184">
        <v>2.0833333333333332E-2</v>
      </c>
    </row>
    <row r="185" spans="1:4" x14ac:dyDescent="0.25">
      <c r="A185">
        <v>474367</v>
      </c>
      <c r="B185" t="s">
        <v>312</v>
      </c>
      <c r="C185" s="2">
        <v>43932.376388888915</v>
      </c>
      <c r="D185">
        <v>2.0833333333333332E-2</v>
      </c>
    </row>
    <row r="186" spans="1:4" x14ac:dyDescent="0.25">
      <c r="A186">
        <v>477272</v>
      </c>
      <c r="B186" t="s">
        <v>219</v>
      </c>
      <c r="C186" s="2">
        <v>43932.397222222251</v>
      </c>
      <c r="D186">
        <v>1.3888888888888888E-2</v>
      </c>
    </row>
    <row r="187" spans="1:4" x14ac:dyDescent="0.25">
      <c r="A187">
        <v>477273</v>
      </c>
      <c r="B187" t="s">
        <v>314</v>
      </c>
      <c r="C187" s="2">
        <v>43932.411111111142</v>
      </c>
      <c r="D187">
        <v>5.5555555227329023E-3</v>
      </c>
    </row>
    <row r="188" spans="1:4" x14ac:dyDescent="0.25">
      <c r="A188" t="s">
        <v>198</v>
      </c>
      <c r="B188" t="s">
        <v>198</v>
      </c>
      <c r="C188" s="2">
        <v>43932.416666666664</v>
      </c>
      <c r="D188">
        <v>2.0833333333333356E-2</v>
      </c>
    </row>
    <row r="189" spans="1:4" x14ac:dyDescent="0.25">
      <c r="A189">
        <v>477273</v>
      </c>
      <c r="B189" t="s">
        <v>314</v>
      </c>
      <c r="C189" s="2">
        <v>43932.4375</v>
      </c>
      <c r="D189">
        <v>8.3333333333333332E-3</v>
      </c>
    </row>
    <row r="190" spans="1:4" x14ac:dyDescent="0.25">
      <c r="A190">
        <v>477274</v>
      </c>
      <c r="B190" t="s">
        <v>220</v>
      </c>
      <c r="C190" s="2">
        <v>43932.445833333331</v>
      </c>
      <c r="D190">
        <v>4.8611111111111112E-3</v>
      </c>
    </row>
    <row r="191" spans="1:4" x14ac:dyDescent="0.25">
      <c r="A191">
        <v>477594</v>
      </c>
      <c r="B191" t="s">
        <v>305</v>
      </c>
      <c r="C191" s="2">
        <v>43932.450694444444</v>
      </c>
      <c r="D191">
        <v>6.9444444444444441E-3</v>
      </c>
    </row>
    <row r="192" spans="1:4" x14ac:dyDescent="0.25">
      <c r="A192">
        <v>474367</v>
      </c>
      <c r="B192" t="s">
        <v>312</v>
      </c>
      <c r="C192" s="2">
        <v>43932.457638888889</v>
      </c>
      <c r="D192">
        <v>3.125E-2</v>
      </c>
    </row>
    <row r="193" spans="1:4" x14ac:dyDescent="0.25">
      <c r="A193">
        <v>474664</v>
      </c>
      <c r="B193" t="s">
        <v>246</v>
      </c>
      <c r="C193" s="2">
        <v>43932.488888888889</v>
      </c>
      <c r="D193">
        <v>8.3333333333333332E-3</v>
      </c>
    </row>
    <row r="194" spans="1:4" x14ac:dyDescent="0.25">
      <c r="A194">
        <v>474673</v>
      </c>
      <c r="B194" t="s">
        <v>247</v>
      </c>
      <c r="C194" s="2">
        <v>43932.49722222222</v>
      </c>
      <c r="D194">
        <v>1.7361111111111112E-2</v>
      </c>
    </row>
    <row r="195" spans="1:4" x14ac:dyDescent="0.25">
      <c r="A195">
        <v>474676</v>
      </c>
      <c r="B195" t="s">
        <v>248</v>
      </c>
      <c r="C195" s="2">
        <v>43932.51458333333</v>
      </c>
      <c r="D195">
        <v>1.3888888888888888E-2</v>
      </c>
    </row>
    <row r="196" spans="1:4" x14ac:dyDescent="0.25">
      <c r="A196">
        <v>474733</v>
      </c>
      <c r="B196" t="s">
        <v>335</v>
      </c>
      <c r="C196" s="2">
        <v>43932.52847222222</v>
      </c>
      <c r="D196">
        <v>3.4722222222222224E-2</v>
      </c>
    </row>
    <row r="197" spans="1:4" x14ac:dyDescent="0.25">
      <c r="A197">
        <v>474758</v>
      </c>
      <c r="B197" t="s">
        <v>171</v>
      </c>
      <c r="C197" s="2">
        <v>43932.563194444439</v>
      </c>
      <c r="D197">
        <v>1.7361111111111112E-2</v>
      </c>
    </row>
    <row r="198" spans="1:4" x14ac:dyDescent="0.25">
      <c r="A198">
        <v>477671</v>
      </c>
      <c r="B198" t="s">
        <v>370</v>
      </c>
      <c r="C198" s="2">
        <v>43932.580555555549</v>
      </c>
      <c r="D198">
        <v>0.10416666666666667</v>
      </c>
    </row>
    <row r="199" spans="1:4" x14ac:dyDescent="0.25">
      <c r="A199">
        <v>477738</v>
      </c>
      <c r="B199" t="s">
        <v>322</v>
      </c>
      <c r="C199" s="2">
        <v>43932.684722222213</v>
      </c>
      <c r="D199">
        <v>6.5277777786832303E-2</v>
      </c>
    </row>
    <row r="200" spans="1:4" x14ac:dyDescent="0.25">
      <c r="A200" t="s">
        <v>198</v>
      </c>
      <c r="B200" t="s">
        <v>198</v>
      </c>
      <c r="C200" s="2">
        <v>43932.75</v>
      </c>
      <c r="D200">
        <v>2.0833333333333356E-2</v>
      </c>
    </row>
    <row r="201" spans="1:4" x14ac:dyDescent="0.25">
      <c r="A201">
        <v>477738</v>
      </c>
      <c r="B201" t="s">
        <v>322</v>
      </c>
      <c r="C201" s="2">
        <v>43932.770833333336</v>
      </c>
      <c r="D201">
        <v>3.888888888888889E-2</v>
      </c>
    </row>
    <row r="202" spans="1:4" x14ac:dyDescent="0.25">
      <c r="A202">
        <v>474506</v>
      </c>
      <c r="B202" t="s">
        <v>311</v>
      </c>
      <c r="C202" s="2">
        <v>43932.809722222228</v>
      </c>
      <c r="D202">
        <v>3.4722222222222224E-2</v>
      </c>
    </row>
    <row r="203" spans="1:4" x14ac:dyDescent="0.25">
      <c r="A203">
        <v>477552</v>
      </c>
      <c r="B203" t="s">
        <v>319</v>
      </c>
      <c r="C203" s="2">
        <v>43932.844444444447</v>
      </c>
      <c r="D203">
        <v>1.3888888888888888E-2</v>
      </c>
    </row>
    <row r="204" spans="1:4" x14ac:dyDescent="0.25">
      <c r="A204">
        <v>472274</v>
      </c>
      <c r="B204" t="s">
        <v>172</v>
      </c>
      <c r="C204" s="2">
        <v>43932.858333333337</v>
      </c>
      <c r="D204">
        <v>2.4305555555555556E-2</v>
      </c>
    </row>
    <row r="205" spans="1:4" x14ac:dyDescent="0.25">
      <c r="A205">
        <v>472278</v>
      </c>
      <c r="B205" t="s">
        <v>174</v>
      </c>
      <c r="C205" s="2">
        <v>43932.882638888892</v>
      </c>
      <c r="D205">
        <v>3.4722222222222224E-2</v>
      </c>
    </row>
    <row r="206" spans="1:4" x14ac:dyDescent="0.25">
      <c r="A206">
        <v>477511</v>
      </c>
      <c r="B206" t="s">
        <v>317</v>
      </c>
      <c r="C206" s="2">
        <v>43932.917361111111</v>
      </c>
      <c r="D206">
        <v>4.1666666666666664E-2</v>
      </c>
    </row>
    <row r="207" spans="1:4" x14ac:dyDescent="0.25">
      <c r="A207">
        <v>477512</v>
      </c>
      <c r="B207" t="s">
        <v>318</v>
      </c>
      <c r="C207" s="2">
        <v>43932.959027777775</v>
      </c>
      <c r="D207">
        <v>1.7361111111111112E-2</v>
      </c>
    </row>
    <row r="208" spans="1:4" x14ac:dyDescent="0.25">
      <c r="A208">
        <v>473140</v>
      </c>
      <c r="B208" t="s">
        <v>172</v>
      </c>
      <c r="C208" s="2">
        <v>43932.976388888885</v>
      </c>
      <c r="D208">
        <v>1.2152777777777778E-2</v>
      </c>
    </row>
    <row r="209" spans="1:4" x14ac:dyDescent="0.25">
      <c r="A209">
        <v>473140</v>
      </c>
      <c r="B209" t="s">
        <v>172</v>
      </c>
      <c r="C209" s="2">
        <v>43932.988541666666</v>
      </c>
      <c r="D209">
        <v>1.2152777777777778E-2</v>
      </c>
    </row>
    <row r="210" spans="1:4" x14ac:dyDescent="0.25">
      <c r="A210">
        <v>473144</v>
      </c>
      <c r="B210" t="s">
        <v>174</v>
      </c>
      <c r="C210" s="2">
        <v>43933.000694444447</v>
      </c>
      <c r="D210">
        <v>1.7361111111111112E-2</v>
      </c>
    </row>
    <row r="211" spans="1:4" x14ac:dyDescent="0.25">
      <c r="A211">
        <v>473144</v>
      </c>
      <c r="B211" t="s">
        <v>174</v>
      </c>
      <c r="C211" s="2">
        <v>43933.018055555556</v>
      </c>
      <c r="D211">
        <v>1.7361111111111112E-2</v>
      </c>
    </row>
    <row r="212" spans="1:4" x14ac:dyDescent="0.25">
      <c r="A212">
        <v>473140</v>
      </c>
      <c r="B212" t="s">
        <v>172</v>
      </c>
      <c r="C212" s="2">
        <v>43933.035416666666</v>
      </c>
      <c r="D212">
        <v>1.2152777777777778E-2</v>
      </c>
    </row>
    <row r="213" spans="1:4" x14ac:dyDescent="0.25">
      <c r="A213">
        <v>473144</v>
      </c>
      <c r="B213" t="s">
        <v>174</v>
      </c>
      <c r="C213" s="2">
        <v>43933.047569444447</v>
      </c>
      <c r="D213">
        <v>1.7361111111111112E-2</v>
      </c>
    </row>
    <row r="214" spans="1:4" x14ac:dyDescent="0.25">
      <c r="A214">
        <v>477472</v>
      </c>
      <c r="B214" t="s">
        <v>336</v>
      </c>
      <c r="C214" s="2">
        <v>43933.064930555556</v>
      </c>
      <c r="D214">
        <v>1.7361111111111112E-2</v>
      </c>
    </row>
    <row r="215" spans="1:4" x14ac:dyDescent="0.25">
      <c r="A215">
        <v>477488</v>
      </c>
      <c r="B215" t="s">
        <v>337</v>
      </c>
      <c r="C215" s="2">
        <v>43933.082291666666</v>
      </c>
      <c r="D215">
        <v>1.0416666700621136E-3</v>
      </c>
    </row>
    <row r="216" spans="1:4" x14ac:dyDescent="0.25">
      <c r="A216" t="s">
        <v>198</v>
      </c>
      <c r="B216" t="s">
        <v>198</v>
      </c>
      <c r="C216" s="2">
        <v>43933.083333333336</v>
      </c>
      <c r="D216">
        <v>2.0833333333333356E-2</v>
      </c>
    </row>
    <row r="217" spans="1:4" x14ac:dyDescent="0.25">
      <c r="A217">
        <v>477488</v>
      </c>
      <c r="B217" t="s">
        <v>337</v>
      </c>
      <c r="C217" s="2">
        <v>43933.104166666672</v>
      </c>
      <c r="D217">
        <v>1.2847222222222223E-2</v>
      </c>
    </row>
    <row r="218" spans="1:4" x14ac:dyDescent="0.25">
      <c r="A218">
        <v>477401</v>
      </c>
      <c r="B218" t="s">
        <v>246</v>
      </c>
      <c r="C218" s="2">
        <v>43933.117013888892</v>
      </c>
      <c r="D218">
        <v>1.6666666666666666E-2</v>
      </c>
    </row>
    <row r="219" spans="1:4" x14ac:dyDescent="0.25">
      <c r="A219">
        <v>477410</v>
      </c>
      <c r="B219" t="s">
        <v>247</v>
      </c>
      <c r="C219" s="2">
        <v>43933.133680555562</v>
      </c>
      <c r="D219">
        <v>3.4722222222222224E-2</v>
      </c>
    </row>
    <row r="220" spans="1:4" x14ac:dyDescent="0.25">
      <c r="A220">
        <v>477413</v>
      </c>
      <c r="B220" t="s">
        <v>248</v>
      </c>
      <c r="C220" s="2">
        <v>43933.168402777781</v>
      </c>
      <c r="D220">
        <v>2.7777777777777776E-2</v>
      </c>
    </row>
    <row r="221" spans="1:4" x14ac:dyDescent="0.25">
      <c r="A221">
        <v>477466</v>
      </c>
      <c r="B221" t="s">
        <v>365</v>
      </c>
      <c r="C221" s="2">
        <v>43933.196180555562</v>
      </c>
      <c r="D221">
        <v>1.3888888888888888E-2</v>
      </c>
    </row>
    <row r="222" spans="1:4" x14ac:dyDescent="0.25">
      <c r="A222">
        <v>477366</v>
      </c>
      <c r="B222" t="s">
        <v>171</v>
      </c>
      <c r="C222" s="2">
        <v>43933.210069444453</v>
      </c>
      <c r="D222">
        <v>5.2083333333333336E-2</v>
      </c>
    </row>
    <row r="223" spans="1:4" x14ac:dyDescent="0.25">
      <c r="A223">
        <v>477374</v>
      </c>
      <c r="B223" t="s">
        <v>336</v>
      </c>
      <c r="C223" s="2">
        <v>43933.262152777788</v>
      </c>
      <c r="D223">
        <v>2.9513888875953853E-2</v>
      </c>
    </row>
    <row r="224" spans="1:4" x14ac:dyDescent="0.25">
      <c r="A224" t="s">
        <v>321</v>
      </c>
      <c r="B224" t="s">
        <v>321</v>
      </c>
      <c r="C224" s="2">
        <v>43933.291666666664</v>
      </c>
      <c r="D224">
        <v>0.33333333333333331</v>
      </c>
    </row>
    <row r="225" spans="1:4" x14ac:dyDescent="0.25">
      <c r="A225" t="s">
        <v>321</v>
      </c>
      <c r="B225" t="s">
        <v>321</v>
      </c>
      <c r="C225" s="2">
        <v>43933.625</v>
      </c>
      <c r="D225">
        <v>0.33333333333333331</v>
      </c>
    </row>
    <row r="226" spans="1:4" x14ac:dyDescent="0.25">
      <c r="A226" t="s">
        <v>321</v>
      </c>
      <c r="B226" t="s">
        <v>321</v>
      </c>
      <c r="C226" s="2">
        <v>43933.958333333336</v>
      </c>
      <c r="D226">
        <v>0.33333333333333331</v>
      </c>
    </row>
    <row r="227" spans="1:4" x14ac:dyDescent="0.25">
      <c r="A227">
        <v>477374</v>
      </c>
      <c r="B227" t="s">
        <v>336</v>
      </c>
      <c r="C227" s="2">
        <v>43934.291666666672</v>
      </c>
      <c r="D227">
        <v>9.2013888888888895E-2</v>
      </c>
    </row>
    <row r="228" spans="1:4" x14ac:dyDescent="0.25">
      <c r="A228">
        <v>477390</v>
      </c>
      <c r="B228" t="s">
        <v>337</v>
      </c>
      <c r="C228" s="2">
        <v>43934.383680555562</v>
      </c>
      <c r="D228">
        <v>3.2986111102218274E-2</v>
      </c>
    </row>
    <row r="229" spans="1:4" x14ac:dyDescent="0.25">
      <c r="A229" t="s">
        <v>198</v>
      </c>
      <c r="B229" t="s">
        <v>198</v>
      </c>
      <c r="C229" s="2">
        <v>43934.416666666664</v>
      </c>
      <c r="D229">
        <v>2.0833333333333356E-2</v>
      </c>
    </row>
    <row r="230" spans="1:4" x14ac:dyDescent="0.25">
      <c r="A230">
        <v>477390</v>
      </c>
      <c r="B230" t="s">
        <v>337</v>
      </c>
      <c r="C230" s="2">
        <v>43934.4375</v>
      </c>
      <c r="D230">
        <v>6.4236111111111105E-2</v>
      </c>
    </row>
    <row r="231" spans="1:4" x14ac:dyDescent="0.25">
      <c r="A231">
        <v>477329</v>
      </c>
      <c r="B231" t="s">
        <v>336</v>
      </c>
      <c r="C231" s="2">
        <v>43934.501736111109</v>
      </c>
      <c r="D231">
        <v>1.7361111111111112E-2</v>
      </c>
    </row>
    <row r="232" spans="1:4" x14ac:dyDescent="0.25">
      <c r="A232">
        <v>477345</v>
      </c>
      <c r="B232" t="s">
        <v>337</v>
      </c>
      <c r="C232" s="2">
        <v>43934.519097222219</v>
      </c>
      <c r="D232">
        <v>1.3888888888888888E-2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ED4D9F-871E-48FC-B0FF-D748944DF6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PRINT</vt:lpstr>
      <vt:lpstr>QUERY</vt:lpstr>
      <vt:lpstr>NOVO</vt:lpstr>
      <vt:lpstr>KALENDAR MASINA</vt:lpstr>
      <vt:lpstr>MASINE</vt:lpstr>
      <vt:lpstr>KVAR MASINE</vt:lpstr>
      <vt:lpstr>PROMJENA</vt:lpstr>
      <vt:lpstr>REDOSLIJED</vt:lpstr>
      <vt:lpstr>TIME</vt:lpstr>
      <vt:lpstr>GANT</vt:lpstr>
      <vt:lpstr>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MladenKarivan</dc:creator>
  <cp:keywords>Planiranje</cp:keywords>
  <cp:lastModifiedBy>Tehnička  Priprema 2</cp:lastModifiedBy>
  <cp:lastPrinted>2025-05-21T10:56:30Z</cp:lastPrinted>
  <dcterms:created xsi:type="dcterms:W3CDTF">2019-03-07T09:34:12Z</dcterms:created>
  <dcterms:modified xsi:type="dcterms:W3CDTF">2025-06-17T12:30:01Z</dcterms:modified>
</cp:coreProperties>
</file>